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R-Packages\LWFBrook90r\data-raw\"/>
    </mc:Choice>
  </mc:AlternateContent>
  <bookViews>
    <workbookView xWindow="0" yWindow="0" windowWidth="19170" windowHeight="11070" tabRatio="599"/>
  </bookViews>
  <sheets>
    <sheet name="B-data" sheetId="1" r:id="rId1"/>
    <sheet name="H-data" sheetId="3" r:id="rId2"/>
    <sheet name="für LIMS " sheetId="4" r:id="rId3"/>
    <sheet name="Zuord. B_H zu P" sheetId="11" r:id="rId4"/>
    <sheet name="lims prüfung Messwerte" sheetId="10" r:id="rId5"/>
    <sheet name="lims prüfung rohwertpara" sheetId="9" r:id="rId6"/>
    <sheet name="Nr.Blöcke" sheetId="6" r:id="rId7"/>
    <sheet name="umcode" sheetId="7" r:id="rId8"/>
    <sheet name="serien-check" sheetId="8" r:id="rId9"/>
    <sheet name="Infos" sheetId="5" r:id="rId10"/>
    <sheet name="Prüfungen" sheetId="2" r:id="rId11"/>
  </sheets>
  <definedNames>
    <definedName name="_xlnm._FilterDatabase" localSheetId="0" hidden="1">'B-data'!$A$1:$CP$2089</definedName>
    <definedName name="_xlnm._FilterDatabase" localSheetId="2" hidden="1">'für LIMS '!$A$2:$BO$2761</definedName>
    <definedName name="_xlnm._FilterDatabase" localSheetId="1" hidden="1">'H-data'!$A$1:$DI$761</definedName>
    <definedName name="_xlnm._FilterDatabase" localSheetId="4" hidden="1">'lims prüfung Messwerte'!$A$3:$BE$3</definedName>
    <definedName name="_xlnm._FilterDatabase" localSheetId="3" hidden="1">'Zuord. B_H zu P'!$A$1:$H$2135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5" i="10" l="1"/>
  <c r="AQ6" i="10"/>
  <c r="AQ7" i="10"/>
  <c r="AQ8" i="10"/>
  <c r="AQ9" i="10"/>
  <c r="AQ10" i="10"/>
  <c r="AQ11" i="10"/>
  <c r="AQ12" i="10"/>
  <c r="AQ13" i="10"/>
  <c r="AQ14" i="10"/>
  <c r="AQ15" i="10"/>
  <c r="AQ16" i="10"/>
  <c r="AQ17" i="10"/>
  <c r="AQ18" i="10"/>
  <c r="AQ19" i="10"/>
  <c r="AQ20" i="10"/>
  <c r="AQ21" i="10"/>
  <c r="AQ22" i="10"/>
  <c r="AQ23" i="10"/>
  <c r="AQ24" i="10"/>
  <c r="AQ25" i="10"/>
  <c r="AQ26" i="10"/>
  <c r="AQ27" i="10"/>
  <c r="AQ28" i="10"/>
  <c r="AQ29" i="10"/>
  <c r="AQ30" i="10"/>
  <c r="AQ31" i="10"/>
  <c r="AQ32" i="10"/>
  <c r="AQ33" i="10"/>
  <c r="AQ34" i="10"/>
  <c r="AQ35" i="10"/>
  <c r="AQ36" i="10"/>
  <c r="AQ37" i="10"/>
  <c r="AQ38" i="10"/>
  <c r="AQ39" i="10"/>
  <c r="AQ40" i="10"/>
  <c r="AQ41" i="10"/>
  <c r="AQ42" i="10"/>
  <c r="AQ43" i="10"/>
  <c r="AQ44" i="10"/>
  <c r="AQ45" i="10"/>
  <c r="AQ46" i="10"/>
  <c r="AQ47" i="10"/>
  <c r="AQ48" i="10"/>
  <c r="AQ49" i="10"/>
  <c r="AQ50" i="10"/>
  <c r="AQ51" i="10"/>
  <c r="AQ52" i="10"/>
  <c r="AQ53" i="10"/>
  <c r="AQ54" i="10"/>
  <c r="AQ55" i="10"/>
  <c r="AQ56" i="10"/>
  <c r="AQ57" i="10"/>
  <c r="AQ58" i="10"/>
  <c r="AQ59" i="10"/>
  <c r="AQ60" i="10"/>
  <c r="AQ61" i="10"/>
  <c r="AQ62" i="10"/>
  <c r="AQ63" i="10"/>
  <c r="AQ64" i="10"/>
  <c r="AQ65" i="10"/>
  <c r="AQ66" i="10"/>
  <c r="AQ67" i="10"/>
  <c r="AQ68" i="10"/>
  <c r="AQ69" i="10"/>
  <c r="AQ70" i="10"/>
  <c r="AQ71" i="10"/>
  <c r="AQ72" i="10"/>
  <c r="AQ73" i="10"/>
  <c r="AQ74" i="10"/>
  <c r="AQ75" i="10"/>
  <c r="AQ76" i="10"/>
  <c r="AQ77" i="10"/>
  <c r="AQ78" i="10"/>
  <c r="AQ79" i="10"/>
  <c r="AQ80" i="10"/>
  <c r="AQ81" i="10"/>
  <c r="AQ82" i="10"/>
  <c r="AQ83" i="10"/>
  <c r="AQ84" i="10"/>
  <c r="AQ85" i="10"/>
  <c r="AQ86" i="10"/>
  <c r="AQ87" i="10"/>
  <c r="AQ88" i="10"/>
  <c r="AQ89" i="10"/>
  <c r="AQ90" i="10"/>
  <c r="AQ91" i="10"/>
  <c r="AQ92" i="10"/>
  <c r="AQ93" i="10"/>
  <c r="AQ94" i="10"/>
  <c r="AQ95" i="10"/>
  <c r="AQ96" i="10"/>
  <c r="AQ97" i="10"/>
  <c r="AQ98" i="10"/>
  <c r="AQ99" i="10"/>
  <c r="AQ100" i="10"/>
  <c r="AQ101" i="10"/>
  <c r="AQ102" i="10"/>
  <c r="AQ103" i="10"/>
  <c r="AQ104" i="10"/>
  <c r="AQ105" i="10"/>
  <c r="AQ106" i="10"/>
  <c r="AQ107" i="10"/>
  <c r="AQ108" i="10"/>
  <c r="AQ109" i="10"/>
  <c r="AQ110" i="10"/>
  <c r="AQ111" i="10"/>
  <c r="AQ112" i="10"/>
  <c r="AQ113" i="10"/>
  <c r="AQ114" i="10"/>
  <c r="AQ115" i="10"/>
  <c r="AQ116" i="10"/>
  <c r="AQ117" i="10"/>
  <c r="AQ118" i="10"/>
  <c r="AQ119" i="10"/>
  <c r="AQ120" i="10"/>
  <c r="AQ121" i="10"/>
  <c r="AQ122" i="10"/>
  <c r="AQ123" i="10"/>
  <c r="AQ124" i="10"/>
  <c r="AQ125" i="10"/>
  <c r="AQ126" i="10"/>
  <c r="AQ127" i="10"/>
  <c r="AQ128" i="10"/>
  <c r="AQ129" i="10"/>
  <c r="AQ130" i="10"/>
  <c r="AQ131" i="10"/>
  <c r="AQ132" i="10"/>
  <c r="AQ133" i="10"/>
  <c r="AQ134" i="10"/>
  <c r="AQ135" i="10"/>
  <c r="AQ136" i="10"/>
  <c r="AQ137" i="10"/>
  <c r="AQ138" i="10"/>
  <c r="AQ139" i="10"/>
  <c r="AQ140" i="10"/>
  <c r="AQ141" i="10"/>
  <c r="AQ142" i="10"/>
  <c r="AQ143" i="10"/>
  <c r="AQ144" i="10"/>
  <c r="AQ145" i="10"/>
  <c r="AQ146" i="10"/>
  <c r="AQ147" i="10"/>
  <c r="AQ148" i="10"/>
  <c r="AQ149" i="10"/>
  <c r="AQ150" i="10"/>
  <c r="AQ151" i="10"/>
  <c r="AQ152" i="10"/>
  <c r="AQ153" i="10"/>
  <c r="AQ154" i="10"/>
  <c r="AQ155" i="10"/>
  <c r="AQ156" i="10"/>
  <c r="AQ157" i="10"/>
  <c r="AQ158" i="10"/>
  <c r="AQ159" i="10"/>
  <c r="AQ160" i="10"/>
  <c r="AQ161" i="10"/>
  <c r="AQ162" i="10"/>
  <c r="AQ163" i="10"/>
  <c r="AQ164" i="10"/>
  <c r="AQ165" i="10"/>
  <c r="AQ166" i="10"/>
  <c r="AQ167" i="10"/>
  <c r="AQ168" i="10"/>
  <c r="AQ169" i="10"/>
  <c r="AQ170" i="10"/>
  <c r="AQ171" i="10"/>
  <c r="AQ172" i="10"/>
  <c r="AQ173" i="10"/>
  <c r="AQ174" i="10"/>
  <c r="AQ175" i="10"/>
  <c r="AQ176" i="10"/>
  <c r="AQ177" i="10"/>
  <c r="AQ178" i="10"/>
  <c r="AQ179" i="10"/>
  <c r="AQ180" i="10"/>
  <c r="AQ181" i="10"/>
  <c r="AQ182" i="10"/>
  <c r="AQ183" i="10"/>
  <c r="AQ184" i="10"/>
  <c r="AQ185" i="10"/>
  <c r="AQ186" i="10"/>
  <c r="AQ187" i="10"/>
  <c r="AQ188" i="10"/>
  <c r="AQ189" i="10"/>
  <c r="AQ190" i="10"/>
  <c r="AQ191" i="10"/>
  <c r="AQ192" i="10"/>
  <c r="AQ193" i="10"/>
  <c r="AQ194" i="10"/>
  <c r="AQ195" i="10"/>
  <c r="AQ196" i="10"/>
  <c r="AQ197" i="10"/>
  <c r="AQ198" i="10"/>
  <c r="AQ199" i="10"/>
  <c r="AQ200" i="10"/>
  <c r="AQ201" i="10"/>
  <c r="AQ202" i="10"/>
  <c r="AQ203" i="10"/>
  <c r="AQ204" i="10"/>
  <c r="AQ205" i="10"/>
  <c r="AQ206" i="10"/>
  <c r="AQ207" i="10"/>
  <c r="AQ208" i="10"/>
  <c r="AQ209" i="10"/>
  <c r="AQ210" i="10"/>
  <c r="AQ211" i="10"/>
  <c r="AQ212" i="10"/>
  <c r="AQ213" i="10"/>
  <c r="AQ214" i="10"/>
  <c r="AQ215" i="10"/>
  <c r="AQ216" i="10"/>
  <c r="AQ217" i="10"/>
  <c r="AQ218" i="10"/>
  <c r="AQ219" i="10"/>
  <c r="AQ220" i="10"/>
  <c r="AQ221" i="10"/>
  <c r="AQ222" i="10"/>
  <c r="AQ223" i="10"/>
  <c r="AQ224" i="10"/>
  <c r="AQ225" i="10"/>
  <c r="AQ226" i="10"/>
  <c r="AQ227" i="10"/>
  <c r="AQ228" i="10"/>
  <c r="AQ229" i="10"/>
  <c r="AQ230" i="10"/>
  <c r="AQ231" i="10"/>
  <c r="AQ232" i="10"/>
  <c r="AQ233" i="10"/>
  <c r="AQ234" i="10"/>
  <c r="AQ235" i="10"/>
  <c r="AQ236" i="10"/>
  <c r="AQ237" i="10"/>
  <c r="AQ238" i="10"/>
  <c r="AQ239" i="10"/>
  <c r="AQ240" i="10"/>
  <c r="AQ241" i="10"/>
  <c r="AQ242" i="10"/>
  <c r="AQ243" i="10"/>
  <c r="AQ244" i="10"/>
  <c r="AQ245" i="10"/>
  <c r="AQ246" i="10"/>
  <c r="AQ247" i="10"/>
  <c r="AQ248" i="10"/>
  <c r="AQ249" i="10"/>
  <c r="AQ250" i="10"/>
  <c r="AQ251" i="10"/>
  <c r="AQ252" i="10"/>
  <c r="AQ253" i="10"/>
  <c r="AQ254" i="10"/>
  <c r="AQ255" i="10"/>
  <c r="AQ256" i="10"/>
  <c r="AQ257" i="10"/>
  <c r="AQ258" i="10"/>
  <c r="AQ259" i="10"/>
  <c r="AQ260" i="10"/>
  <c r="AQ261" i="10"/>
  <c r="AQ262" i="10"/>
  <c r="AQ263" i="10"/>
  <c r="AQ264" i="10"/>
  <c r="AQ265" i="10"/>
  <c r="AQ266" i="10"/>
  <c r="AQ267" i="10"/>
  <c r="AQ268" i="10"/>
  <c r="AQ269" i="10"/>
  <c r="AQ270" i="10"/>
  <c r="AQ271" i="10"/>
  <c r="AQ272" i="10"/>
  <c r="AQ273" i="10"/>
  <c r="AQ274" i="10"/>
  <c r="AQ275" i="10"/>
  <c r="AQ276" i="10"/>
  <c r="AQ277" i="10"/>
  <c r="AQ278" i="10"/>
  <c r="AQ279" i="10"/>
  <c r="AQ280" i="10"/>
  <c r="AQ281" i="10"/>
  <c r="AQ282" i="10"/>
  <c r="AQ283" i="10"/>
  <c r="AQ284" i="10"/>
  <c r="AQ285" i="10"/>
  <c r="AQ286" i="10"/>
  <c r="AQ287" i="10"/>
  <c r="AQ288" i="10"/>
  <c r="AQ289" i="10"/>
  <c r="AQ290" i="10"/>
  <c r="AQ291" i="10"/>
  <c r="AQ292" i="10"/>
  <c r="AQ293" i="10"/>
  <c r="AQ294" i="10"/>
  <c r="AQ295" i="10"/>
  <c r="AQ296" i="10"/>
  <c r="AQ297" i="10"/>
  <c r="AQ298" i="10"/>
  <c r="AQ299" i="10"/>
  <c r="AQ300" i="10"/>
  <c r="AQ301" i="10"/>
  <c r="AQ302" i="10"/>
  <c r="AQ303" i="10"/>
  <c r="AQ304" i="10"/>
  <c r="AQ305" i="10"/>
  <c r="AQ306" i="10"/>
  <c r="AQ307" i="10"/>
  <c r="AQ308" i="10"/>
  <c r="AQ309" i="10"/>
  <c r="AQ310" i="10"/>
  <c r="AQ311" i="10"/>
  <c r="AQ312" i="10"/>
  <c r="AQ313" i="10"/>
  <c r="AQ314" i="10"/>
  <c r="AQ315" i="10"/>
  <c r="AQ316" i="10"/>
  <c r="AQ317" i="10"/>
  <c r="AQ318" i="10"/>
  <c r="AQ319" i="10"/>
  <c r="AQ320" i="10"/>
  <c r="AQ321" i="10"/>
  <c r="AQ322" i="10"/>
  <c r="AQ323" i="10"/>
  <c r="AQ324" i="10"/>
  <c r="AQ325" i="10"/>
  <c r="AQ326" i="10"/>
  <c r="AQ327" i="10"/>
  <c r="AQ328" i="10"/>
  <c r="AQ329" i="10"/>
  <c r="AQ330" i="10"/>
  <c r="AQ331" i="10"/>
  <c r="AQ332" i="10"/>
  <c r="AQ333" i="10"/>
  <c r="AQ334" i="10"/>
  <c r="AQ335" i="10"/>
  <c r="AQ336" i="10"/>
  <c r="AQ337" i="10"/>
  <c r="AQ338" i="10"/>
  <c r="AQ339" i="10"/>
  <c r="AQ340" i="10"/>
  <c r="AQ341" i="10"/>
  <c r="AQ342" i="10"/>
  <c r="AQ343" i="10"/>
  <c r="AQ344" i="10"/>
  <c r="AQ345" i="10"/>
  <c r="AQ346" i="10"/>
  <c r="AQ347" i="10"/>
  <c r="AQ348" i="10"/>
  <c r="AQ349" i="10"/>
  <c r="AQ350" i="10"/>
  <c r="AQ351" i="10"/>
  <c r="AQ352" i="10"/>
  <c r="AQ353" i="10"/>
  <c r="AQ354" i="10"/>
  <c r="AQ355" i="10"/>
  <c r="AQ356" i="10"/>
  <c r="AQ357" i="10"/>
  <c r="AQ358" i="10"/>
  <c r="AQ359" i="10"/>
  <c r="AQ360" i="10"/>
  <c r="AQ361" i="10"/>
  <c r="AQ362" i="10"/>
  <c r="AQ363" i="10"/>
  <c r="AQ364" i="10"/>
  <c r="AQ365" i="10"/>
  <c r="AQ366" i="10"/>
  <c r="AQ367" i="10"/>
  <c r="AQ368" i="10"/>
  <c r="AQ369" i="10"/>
  <c r="AQ370" i="10"/>
  <c r="AQ371" i="10"/>
  <c r="AQ372" i="10"/>
  <c r="AQ373" i="10"/>
  <c r="AQ374" i="10"/>
  <c r="AQ375" i="10"/>
  <c r="AQ376" i="10"/>
  <c r="AQ377" i="10"/>
  <c r="AQ378" i="10"/>
  <c r="AQ379" i="10"/>
  <c r="AQ380" i="10"/>
  <c r="AQ381" i="10"/>
  <c r="AQ382" i="10"/>
  <c r="AQ383" i="10"/>
  <c r="AQ384" i="10"/>
  <c r="AQ385" i="10"/>
  <c r="AQ386" i="10"/>
  <c r="AQ387" i="10"/>
  <c r="AQ388" i="10"/>
  <c r="AQ389" i="10"/>
  <c r="AQ390" i="10"/>
  <c r="AQ391" i="10"/>
  <c r="AQ392" i="10"/>
  <c r="AQ393" i="10"/>
  <c r="AQ394" i="10"/>
  <c r="AQ395" i="10"/>
  <c r="AQ396" i="10"/>
  <c r="AQ397" i="10"/>
  <c r="AQ398" i="10"/>
  <c r="AQ399" i="10"/>
  <c r="AQ400" i="10"/>
  <c r="AQ401" i="10"/>
  <c r="AQ402" i="10"/>
  <c r="AQ403" i="10"/>
  <c r="AQ404" i="10"/>
  <c r="AQ405" i="10"/>
  <c r="AQ406" i="10"/>
  <c r="AQ407" i="10"/>
  <c r="AQ408" i="10"/>
  <c r="AQ409" i="10"/>
  <c r="AQ410" i="10"/>
  <c r="AQ411" i="10"/>
  <c r="AQ412" i="10"/>
  <c r="AQ413" i="10"/>
  <c r="AQ414" i="10"/>
  <c r="AQ415" i="10"/>
  <c r="AQ416" i="10"/>
  <c r="AQ417" i="10"/>
  <c r="AQ418" i="10"/>
  <c r="AQ419" i="10"/>
  <c r="AQ420" i="10"/>
  <c r="AQ421" i="10"/>
  <c r="AQ422" i="10"/>
  <c r="AQ423" i="10"/>
  <c r="AQ424" i="10"/>
  <c r="AQ425" i="10"/>
  <c r="AQ426" i="10"/>
  <c r="AQ427" i="10"/>
  <c r="AQ428" i="10"/>
  <c r="AQ429" i="10"/>
  <c r="AQ430" i="10"/>
  <c r="AQ431" i="10"/>
  <c r="AQ432" i="10"/>
  <c r="AQ433" i="10"/>
  <c r="AQ434" i="10"/>
  <c r="AQ435" i="10"/>
  <c r="AQ436" i="10"/>
  <c r="AQ437" i="10"/>
  <c r="AQ438" i="10"/>
  <c r="AQ439" i="10"/>
  <c r="AQ440" i="10"/>
  <c r="AQ441" i="10"/>
  <c r="AQ442" i="10"/>
  <c r="AQ443" i="10"/>
  <c r="AQ444" i="10"/>
  <c r="AQ445" i="10"/>
  <c r="AQ446" i="10"/>
  <c r="AQ447" i="10"/>
  <c r="AQ448" i="10"/>
  <c r="AQ449" i="10"/>
  <c r="AQ450" i="10"/>
  <c r="AQ451" i="10"/>
  <c r="AQ452" i="10"/>
  <c r="AQ453" i="10"/>
  <c r="AQ454" i="10"/>
  <c r="AQ455" i="10"/>
  <c r="AQ456" i="10"/>
  <c r="AQ457" i="10"/>
  <c r="AQ458" i="10"/>
  <c r="AQ459" i="10"/>
  <c r="AQ460" i="10"/>
  <c r="AQ461" i="10"/>
  <c r="AQ462" i="10"/>
  <c r="AQ463" i="10"/>
  <c r="AQ464" i="10"/>
  <c r="AQ465" i="10"/>
  <c r="AQ466" i="10"/>
  <c r="AQ467" i="10"/>
  <c r="AQ468" i="10"/>
  <c r="AQ469" i="10"/>
  <c r="AQ470" i="10"/>
  <c r="AQ471" i="10"/>
  <c r="AQ472" i="10"/>
  <c r="AQ473" i="10"/>
  <c r="AQ474" i="10"/>
  <c r="AQ475" i="10"/>
  <c r="AQ476" i="10"/>
  <c r="AQ477" i="10"/>
  <c r="AQ478" i="10"/>
  <c r="AQ479" i="10"/>
  <c r="AQ480" i="10"/>
  <c r="AQ481" i="10"/>
  <c r="AQ482" i="10"/>
  <c r="AQ483" i="10"/>
  <c r="AQ484" i="10"/>
  <c r="AQ485" i="10"/>
  <c r="AQ486" i="10"/>
  <c r="AQ487" i="10"/>
  <c r="AQ488" i="10"/>
  <c r="AQ489" i="10"/>
  <c r="AQ490" i="10"/>
  <c r="AQ491" i="10"/>
  <c r="AQ492" i="10"/>
  <c r="AQ493" i="10"/>
  <c r="AQ494" i="10"/>
  <c r="AQ495" i="10"/>
  <c r="AQ496" i="10"/>
  <c r="AQ497" i="10"/>
  <c r="AQ498" i="10"/>
  <c r="AQ499" i="10"/>
  <c r="AQ500" i="10"/>
  <c r="AQ501" i="10"/>
  <c r="AQ502" i="10"/>
  <c r="AQ503" i="10"/>
  <c r="AQ504" i="10"/>
  <c r="AQ505" i="10"/>
  <c r="AQ506" i="10"/>
  <c r="AQ507" i="10"/>
  <c r="AQ508" i="10"/>
  <c r="AQ509" i="10"/>
  <c r="AQ510" i="10"/>
  <c r="AQ511" i="10"/>
  <c r="AQ512" i="10"/>
  <c r="AQ513" i="10"/>
  <c r="AQ514" i="10"/>
  <c r="AQ515" i="10"/>
  <c r="AQ516" i="10"/>
  <c r="AQ517" i="10"/>
  <c r="AQ518" i="10"/>
  <c r="AQ519" i="10"/>
  <c r="AQ520" i="10"/>
  <c r="AQ521" i="10"/>
  <c r="AQ522" i="10"/>
  <c r="AQ523" i="10"/>
  <c r="AQ524" i="10"/>
  <c r="AQ525" i="10"/>
  <c r="AQ526" i="10"/>
  <c r="AQ527" i="10"/>
  <c r="AQ528" i="10"/>
  <c r="AQ529" i="10"/>
  <c r="AQ530" i="10"/>
  <c r="AQ531" i="10"/>
  <c r="AQ532" i="10"/>
  <c r="AQ533" i="10"/>
  <c r="AQ534" i="10"/>
  <c r="AQ535" i="10"/>
  <c r="AQ536" i="10"/>
  <c r="AQ537" i="10"/>
  <c r="AQ538" i="10"/>
  <c r="AQ539" i="10"/>
  <c r="AQ540" i="10"/>
  <c r="AQ541" i="10"/>
  <c r="AQ542" i="10"/>
  <c r="AQ543" i="10"/>
  <c r="AQ544" i="10"/>
  <c r="AQ545" i="10"/>
  <c r="AQ546" i="10"/>
  <c r="AQ547" i="10"/>
  <c r="AQ548" i="10"/>
  <c r="AQ549" i="10"/>
  <c r="AQ550" i="10"/>
  <c r="AQ551" i="10"/>
  <c r="AQ552" i="10"/>
  <c r="AQ553" i="10"/>
  <c r="AQ554" i="10"/>
  <c r="AQ555" i="10"/>
  <c r="AQ556" i="10"/>
  <c r="AQ557" i="10"/>
  <c r="AQ558" i="10"/>
  <c r="AQ559" i="10"/>
  <c r="AQ560" i="10"/>
  <c r="AQ561" i="10"/>
  <c r="AQ562" i="10"/>
  <c r="AQ563" i="10"/>
  <c r="AQ564" i="10"/>
  <c r="AQ565" i="10"/>
  <c r="AQ566" i="10"/>
  <c r="AQ567" i="10"/>
  <c r="AQ568" i="10"/>
  <c r="AQ569" i="10"/>
  <c r="AQ570" i="10"/>
  <c r="AQ571" i="10"/>
  <c r="AQ572" i="10"/>
  <c r="AQ573" i="10"/>
  <c r="AQ574" i="10"/>
  <c r="AQ575" i="10"/>
  <c r="AQ576" i="10"/>
  <c r="AQ577" i="10"/>
  <c r="AQ578" i="10"/>
  <c r="AQ579" i="10"/>
  <c r="AQ580" i="10"/>
  <c r="AQ581" i="10"/>
  <c r="AQ582" i="10"/>
  <c r="AQ583" i="10"/>
  <c r="AQ584" i="10"/>
  <c r="AQ585" i="10"/>
  <c r="AQ586" i="10"/>
  <c r="AQ587" i="10"/>
  <c r="AQ588" i="10"/>
  <c r="AQ589" i="10"/>
  <c r="AQ590" i="10"/>
  <c r="AQ591" i="10"/>
  <c r="AQ592" i="10"/>
  <c r="AQ593" i="10"/>
  <c r="AQ594" i="10"/>
  <c r="AQ595" i="10"/>
  <c r="AQ596" i="10"/>
  <c r="AQ597" i="10"/>
  <c r="AQ598" i="10"/>
  <c r="AQ599" i="10"/>
  <c r="AQ600" i="10"/>
  <c r="AQ601" i="10"/>
  <c r="AQ602" i="10"/>
  <c r="AQ603" i="10"/>
  <c r="AQ604" i="10"/>
  <c r="AQ605" i="10"/>
  <c r="AQ606" i="10"/>
  <c r="AQ607" i="10"/>
  <c r="AQ608" i="10"/>
  <c r="AQ609" i="10"/>
  <c r="AQ610" i="10"/>
  <c r="AQ611" i="10"/>
  <c r="AQ612" i="10"/>
  <c r="AQ613" i="10"/>
  <c r="AQ614" i="10"/>
  <c r="AQ615" i="10"/>
  <c r="AQ616" i="10"/>
  <c r="AQ617" i="10"/>
  <c r="AQ618" i="10"/>
  <c r="AQ619" i="10"/>
  <c r="AQ620" i="10"/>
  <c r="AQ621" i="10"/>
  <c r="AQ622" i="10"/>
  <c r="AQ623" i="10"/>
  <c r="AQ624" i="10"/>
  <c r="AQ625" i="10"/>
  <c r="AQ626" i="10"/>
  <c r="AQ627" i="10"/>
  <c r="AQ628" i="10"/>
  <c r="AQ629" i="10"/>
  <c r="AQ630" i="10"/>
  <c r="AQ631" i="10"/>
  <c r="AQ632" i="10"/>
  <c r="AQ633" i="10"/>
  <c r="AQ634" i="10"/>
  <c r="AQ635" i="10"/>
  <c r="AQ636" i="10"/>
  <c r="AQ637" i="10"/>
  <c r="AQ638" i="10"/>
  <c r="AQ639" i="10"/>
  <c r="AQ640" i="10"/>
  <c r="AQ641" i="10"/>
  <c r="AQ642" i="10"/>
  <c r="AQ643" i="10"/>
  <c r="AQ644" i="10"/>
  <c r="AQ645" i="10"/>
  <c r="AQ646" i="10"/>
  <c r="AQ647" i="10"/>
  <c r="AQ648" i="10"/>
  <c r="AQ649" i="10"/>
  <c r="AQ650" i="10"/>
  <c r="AQ651" i="10"/>
  <c r="AQ652" i="10"/>
  <c r="AQ653" i="10"/>
  <c r="AQ654" i="10"/>
  <c r="AQ655" i="10"/>
  <c r="AQ656" i="10"/>
  <c r="AQ657" i="10"/>
  <c r="AQ658" i="10"/>
  <c r="AQ659" i="10"/>
  <c r="AQ660" i="10"/>
  <c r="AQ661" i="10"/>
  <c r="AQ662" i="10"/>
  <c r="AQ663" i="10"/>
  <c r="AQ664" i="10"/>
  <c r="AQ665" i="10"/>
  <c r="AQ666" i="10"/>
  <c r="AQ667" i="10"/>
  <c r="AQ668" i="10"/>
  <c r="AQ669" i="10"/>
  <c r="AQ670" i="10"/>
  <c r="AQ671" i="10"/>
  <c r="AQ672" i="10"/>
  <c r="AQ673" i="10"/>
  <c r="AQ674" i="10"/>
  <c r="AQ675" i="10"/>
  <c r="AQ676" i="10"/>
  <c r="AQ677" i="10"/>
  <c r="AQ678" i="10"/>
  <c r="AQ679" i="10"/>
  <c r="AQ680" i="10"/>
  <c r="AQ681" i="10"/>
  <c r="AQ682" i="10"/>
  <c r="AQ683" i="10"/>
  <c r="AQ684" i="10"/>
  <c r="AQ685" i="10"/>
  <c r="AQ686" i="10"/>
  <c r="AQ687" i="10"/>
  <c r="AQ688" i="10"/>
  <c r="AQ689" i="10"/>
  <c r="AQ690" i="10"/>
  <c r="AQ691" i="10"/>
  <c r="AQ692" i="10"/>
  <c r="AQ693" i="10"/>
  <c r="AQ694" i="10"/>
  <c r="AQ695" i="10"/>
  <c r="AQ696" i="10"/>
  <c r="AQ697" i="10"/>
  <c r="AQ698" i="10"/>
  <c r="AQ699" i="10"/>
  <c r="AQ700" i="10"/>
  <c r="AQ701" i="10"/>
  <c r="AQ702" i="10"/>
  <c r="AQ703" i="10"/>
  <c r="AQ704" i="10"/>
  <c r="AQ705" i="10"/>
  <c r="AQ706" i="10"/>
  <c r="AQ707" i="10"/>
  <c r="AQ708" i="10"/>
  <c r="AQ709" i="10"/>
  <c r="AQ710" i="10"/>
  <c r="AQ711" i="10"/>
  <c r="AQ712" i="10"/>
  <c r="AQ713" i="10"/>
  <c r="AQ714" i="10"/>
  <c r="AQ715" i="10"/>
  <c r="AQ716" i="10"/>
  <c r="AQ717" i="10"/>
  <c r="AQ718" i="10"/>
  <c r="AQ719" i="10"/>
  <c r="AQ720" i="10"/>
  <c r="AQ721" i="10"/>
  <c r="AQ722" i="10"/>
  <c r="AQ723" i="10"/>
  <c r="AQ724" i="10"/>
  <c r="AQ725" i="10"/>
  <c r="AQ726" i="10"/>
  <c r="AQ727" i="10"/>
  <c r="AQ728" i="10"/>
  <c r="AQ729" i="10"/>
  <c r="AQ730" i="10"/>
  <c r="AQ731" i="10"/>
  <c r="AQ732" i="10"/>
  <c r="AQ733" i="10"/>
  <c r="AQ734" i="10"/>
  <c r="AQ735" i="10"/>
  <c r="AQ736" i="10"/>
  <c r="AQ737" i="10"/>
  <c r="AQ738" i="10"/>
  <c r="AQ739" i="10"/>
  <c r="AQ740" i="10"/>
  <c r="AQ741" i="10"/>
  <c r="AQ742" i="10"/>
  <c r="AQ743" i="10"/>
  <c r="AQ744" i="10"/>
  <c r="AQ745" i="10"/>
  <c r="AQ746" i="10"/>
  <c r="AQ747" i="10"/>
  <c r="AQ748" i="10"/>
  <c r="AQ749" i="10"/>
  <c r="AQ750" i="10"/>
  <c r="AQ751" i="10"/>
  <c r="AQ752" i="10"/>
  <c r="AQ753" i="10"/>
  <c r="AQ754" i="10"/>
  <c r="AQ755" i="10"/>
  <c r="AQ756" i="10"/>
  <c r="AQ757" i="10"/>
  <c r="AQ758" i="10"/>
  <c r="AQ759" i="10"/>
  <c r="AQ760" i="10"/>
  <c r="AQ761" i="10"/>
  <c r="AQ762" i="10"/>
  <c r="AQ763" i="10"/>
  <c r="AQ764" i="10"/>
  <c r="AQ765" i="10"/>
  <c r="AQ766" i="10"/>
  <c r="AQ767" i="10"/>
  <c r="AQ768" i="10"/>
  <c r="AQ769" i="10"/>
  <c r="AQ770" i="10"/>
  <c r="AQ771" i="10"/>
  <c r="AQ772" i="10"/>
  <c r="AQ773" i="10"/>
  <c r="AQ774" i="10"/>
  <c r="AQ775" i="10"/>
  <c r="AQ776" i="10"/>
  <c r="AQ777" i="10"/>
  <c r="AQ778" i="10"/>
  <c r="AQ779" i="10"/>
  <c r="AQ780" i="10"/>
  <c r="AQ781" i="10"/>
  <c r="AQ782" i="10"/>
  <c r="AQ783" i="10"/>
  <c r="AQ784" i="10"/>
  <c r="AQ785" i="10"/>
  <c r="AQ786" i="10"/>
  <c r="AQ787" i="10"/>
  <c r="AQ788" i="10"/>
  <c r="AQ789" i="10"/>
  <c r="AQ790" i="10"/>
  <c r="AQ791" i="10"/>
  <c r="AQ792" i="10"/>
  <c r="AQ793" i="10"/>
  <c r="AQ794" i="10"/>
  <c r="AQ795" i="10"/>
  <c r="AQ796" i="10"/>
  <c r="AQ797" i="10"/>
  <c r="AQ798" i="10"/>
  <c r="AQ799" i="10"/>
  <c r="AQ800" i="10"/>
  <c r="AQ801" i="10"/>
  <c r="AQ802" i="10"/>
  <c r="AQ803" i="10"/>
  <c r="AQ804" i="10"/>
  <c r="AQ805" i="10"/>
  <c r="AQ806" i="10"/>
  <c r="AQ807" i="10"/>
  <c r="AQ808" i="10"/>
  <c r="AQ809" i="10"/>
  <c r="AQ810" i="10"/>
  <c r="AQ811" i="10"/>
  <c r="AQ812" i="10"/>
  <c r="AQ813" i="10"/>
  <c r="AQ814" i="10"/>
  <c r="AQ815" i="10"/>
  <c r="AQ816" i="10"/>
  <c r="AQ817" i="10"/>
  <c r="AQ818" i="10"/>
  <c r="AQ819" i="10"/>
  <c r="AQ820" i="10"/>
  <c r="AQ821" i="10"/>
  <c r="AQ822" i="10"/>
  <c r="AQ823" i="10"/>
  <c r="AQ824" i="10"/>
  <c r="AQ825" i="10"/>
  <c r="AQ826" i="10"/>
  <c r="AQ827" i="10"/>
  <c r="AQ828" i="10"/>
  <c r="AQ829" i="10"/>
  <c r="AQ830" i="10"/>
  <c r="AQ831" i="10"/>
  <c r="AQ832" i="10"/>
  <c r="AQ833" i="10"/>
  <c r="AQ834" i="10"/>
  <c r="AQ835" i="10"/>
  <c r="AQ836" i="10"/>
  <c r="AQ837" i="10"/>
  <c r="AQ838" i="10"/>
  <c r="AQ839" i="10"/>
  <c r="AQ840" i="10"/>
  <c r="AQ841" i="10"/>
  <c r="AQ842" i="10"/>
  <c r="AQ843" i="10"/>
  <c r="AQ844" i="10"/>
  <c r="AQ845" i="10"/>
  <c r="AQ846" i="10"/>
  <c r="AQ847" i="10"/>
  <c r="AQ848" i="10"/>
  <c r="AQ849" i="10"/>
  <c r="AQ850" i="10"/>
  <c r="AQ851" i="10"/>
  <c r="AQ852" i="10"/>
  <c r="AQ853" i="10"/>
  <c r="AQ854" i="10"/>
  <c r="AQ855" i="10"/>
  <c r="AQ856" i="10"/>
  <c r="AQ857" i="10"/>
  <c r="AQ858" i="10"/>
  <c r="AQ859" i="10"/>
  <c r="AQ860" i="10"/>
  <c r="AQ861" i="10"/>
  <c r="AQ862" i="10"/>
  <c r="AQ863" i="10"/>
  <c r="AQ864" i="10"/>
  <c r="AQ865" i="10"/>
  <c r="AQ866" i="10"/>
  <c r="AQ867" i="10"/>
  <c r="AQ868" i="10"/>
  <c r="AQ869" i="10"/>
  <c r="AQ870" i="10"/>
  <c r="AQ871" i="10"/>
  <c r="AQ872" i="10"/>
  <c r="AQ873" i="10"/>
  <c r="AQ874" i="10"/>
  <c r="AQ875" i="10"/>
  <c r="AQ876" i="10"/>
  <c r="AQ877" i="10"/>
  <c r="AQ878" i="10"/>
  <c r="AQ879" i="10"/>
  <c r="AQ880" i="10"/>
  <c r="AQ881" i="10"/>
  <c r="AQ882" i="10"/>
  <c r="AQ883" i="10"/>
  <c r="AQ884" i="10"/>
  <c r="AQ885" i="10"/>
  <c r="AQ886" i="10"/>
  <c r="AQ887" i="10"/>
  <c r="AQ888" i="10"/>
  <c r="AQ889" i="10"/>
  <c r="AQ890" i="10"/>
  <c r="AQ891" i="10"/>
  <c r="AQ892" i="10"/>
  <c r="AQ893" i="10"/>
  <c r="AQ894" i="10"/>
  <c r="AQ895" i="10"/>
  <c r="AQ896" i="10"/>
  <c r="AQ897" i="10"/>
  <c r="AQ898" i="10"/>
  <c r="AQ899" i="10"/>
  <c r="AQ900" i="10"/>
  <c r="AQ901" i="10"/>
  <c r="AQ902" i="10"/>
  <c r="AQ903" i="10"/>
  <c r="AQ904" i="10"/>
  <c r="AQ905" i="10"/>
  <c r="AQ906" i="10"/>
  <c r="AQ907" i="10"/>
  <c r="AQ908" i="10"/>
  <c r="AQ909" i="10"/>
  <c r="AQ910" i="10"/>
  <c r="AQ911" i="10"/>
  <c r="AQ912" i="10"/>
  <c r="AQ913" i="10"/>
  <c r="AQ914" i="10"/>
  <c r="AQ915" i="10"/>
  <c r="AQ916" i="10"/>
  <c r="AQ917" i="10"/>
  <c r="AQ918" i="10"/>
  <c r="AQ919" i="10"/>
  <c r="AQ920" i="10"/>
  <c r="AQ921" i="10"/>
  <c r="AQ922" i="10"/>
  <c r="AQ923" i="10"/>
  <c r="AQ924" i="10"/>
  <c r="AQ925" i="10"/>
  <c r="AQ926" i="10"/>
  <c r="AQ927" i="10"/>
  <c r="AQ928" i="10"/>
  <c r="AQ929" i="10"/>
  <c r="AQ930" i="10"/>
  <c r="AQ931" i="10"/>
  <c r="AQ932" i="10"/>
  <c r="AQ933" i="10"/>
  <c r="AQ934" i="10"/>
  <c r="AQ935" i="10"/>
  <c r="AQ936" i="10"/>
  <c r="AQ937" i="10"/>
  <c r="AQ938" i="10"/>
  <c r="AQ939" i="10"/>
  <c r="AQ940" i="10"/>
  <c r="AQ941" i="10"/>
  <c r="AQ942" i="10"/>
  <c r="AQ943" i="10"/>
  <c r="AQ944" i="10"/>
  <c r="AQ945" i="10"/>
  <c r="AQ946" i="10"/>
  <c r="AQ947" i="10"/>
  <c r="AQ948" i="10"/>
  <c r="AQ949" i="10"/>
  <c r="AQ950" i="10"/>
  <c r="AQ951" i="10"/>
  <c r="AQ952" i="10"/>
  <c r="AQ953" i="10"/>
  <c r="AQ954" i="10"/>
  <c r="AQ955" i="10"/>
  <c r="AQ956" i="10"/>
  <c r="AQ957" i="10"/>
  <c r="AQ958" i="10"/>
  <c r="AQ959" i="10"/>
  <c r="AQ960" i="10"/>
  <c r="AQ961" i="10"/>
  <c r="AQ962" i="10"/>
  <c r="AQ963" i="10"/>
  <c r="AQ964" i="10"/>
  <c r="AQ965" i="10"/>
  <c r="AQ966" i="10"/>
  <c r="AQ967" i="10"/>
  <c r="AQ968" i="10"/>
  <c r="AQ969" i="10"/>
  <c r="AQ970" i="10"/>
  <c r="AQ971" i="10"/>
  <c r="AQ972" i="10"/>
  <c r="AQ973" i="10"/>
  <c r="AQ974" i="10"/>
  <c r="AQ975" i="10"/>
  <c r="AQ976" i="10"/>
  <c r="AQ977" i="10"/>
  <c r="AQ978" i="10"/>
  <c r="AQ979" i="10"/>
  <c r="AQ980" i="10"/>
  <c r="AQ981" i="10"/>
  <c r="AQ982" i="10"/>
  <c r="AQ983" i="10"/>
  <c r="AQ984" i="10"/>
  <c r="AQ985" i="10"/>
  <c r="AQ986" i="10"/>
  <c r="AQ987" i="10"/>
  <c r="AQ988" i="10"/>
  <c r="AQ989" i="10"/>
  <c r="AQ990" i="10"/>
  <c r="AQ991" i="10"/>
  <c r="AQ992" i="10"/>
  <c r="AQ993" i="10"/>
  <c r="AQ994" i="10"/>
  <c r="AQ995" i="10"/>
  <c r="AQ996" i="10"/>
  <c r="AQ997" i="10"/>
  <c r="AQ998" i="10"/>
  <c r="AQ999" i="10"/>
  <c r="AQ1000" i="10"/>
  <c r="AQ1001" i="10"/>
  <c r="AQ1002" i="10"/>
  <c r="AQ1003" i="10"/>
  <c r="AQ1004" i="10"/>
  <c r="AQ1005" i="10"/>
  <c r="AQ1006" i="10"/>
  <c r="AQ1007" i="10"/>
  <c r="AQ1008" i="10"/>
  <c r="AQ1009" i="10"/>
  <c r="AQ1010" i="10"/>
  <c r="AQ1011" i="10"/>
  <c r="AQ1012" i="10"/>
  <c r="AQ1013" i="10"/>
  <c r="AQ1014" i="10"/>
  <c r="AQ1015" i="10"/>
  <c r="AQ1016" i="10"/>
  <c r="AQ1017" i="10"/>
  <c r="AQ1018" i="10"/>
  <c r="AQ1019" i="10"/>
  <c r="AQ1020" i="10"/>
  <c r="AQ1021" i="10"/>
  <c r="AQ1022" i="10"/>
  <c r="AQ1023" i="10"/>
  <c r="AQ1024" i="10"/>
  <c r="AQ1025" i="10"/>
  <c r="AQ1026" i="10"/>
  <c r="AQ1027" i="10"/>
  <c r="AQ1028" i="10"/>
  <c r="AQ1029" i="10"/>
  <c r="AQ1030" i="10"/>
  <c r="AQ1031" i="10"/>
  <c r="AQ1032" i="10"/>
  <c r="AQ1033" i="10"/>
  <c r="AQ1034" i="10"/>
  <c r="AQ1035" i="10"/>
  <c r="AQ1036" i="10"/>
  <c r="AQ1037" i="10"/>
  <c r="AQ1038" i="10"/>
  <c r="AQ1039" i="10"/>
  <c r="AQ1040" i="10"/>
  <c r="AQ1041" i="10"/>
  <c r="AQ1042" i="10"/>
  <c r="AQ1043" i="10"/>
  <c r="AQ1044" i="10"/>
  <c r="AQ1045" i="10"/>
  <c r="AQ1046" i="10"/>
  <c r="AQ1047" i="10"/>
  <c r="AQ1048" i="10"/>
  <c r="AQ1049" i="10"/>
  <c r="AQ1050" i="10"/>
  <c r="AQ1051" i="10"/>
  <c r="AQ1052" i="10"/>
  <c r="AQ1053" i="10"/>
  <c r="AQ1054" i="10"/>
  <c r="AQ1055" i="10"/>
  <c r="AQ1056" i="10"/>
  <c r="AQ1057" i="10"/>
  <c r="AQ1058" i="10"/>
  <c r="AQ1059" i="10"/>
  <c r="AQ1060" i="10"/>
  <c r="AQ1061" i="10"/>
  <c r="AQ1062" i="10"/>
  <c r="AQ1063" i="10"/>
  <c r="AQ1064" i="10"/>
  <c r="AQ1065" i="10"/>
  <c r="AQ1066" i="10"/>
  <c r="AQ1067" i="10"/>
  <c r="AQ1068" i="10"/>
  <c r="AQ1069" i="10"/>
  <c r="AQ1070" i="10"/>
  <c r="AQ1071" i="10"/>
  <c r="AQ1072" i="10"/>
  <c r="AQ1073" i="10"/>
  <c r="AQ1074" i="10"/>
  <c r="AQ1075" i="10"/>
  <c r="AQ1076" i="10"/>
  <c r="AQ1077" i="10"/>
  <c r="AQ1078" i="10"/>
  <c r="AQ1079" i="10"/>
  <c r="AQ1080" i="10"/>
  <c r="AQ1081" i="10"/>
  <c r="AQ1082" i="10"/>
  <c r="AQ1083" i="10"/>
  <c r="AQ1084" i="10"/>
  <c r="AQ1085" i="10"/>
  <c r="AQ1086" i="10"/>
  <c r="AQ1087" i="10"/>
  <c r="AQ1088" i="10"/>
  <c r="AQ1089" i="10"/>
  <c r="AQ1090" i="10"/>
  <c r="AQ1091" i="10"/>
  <c r="AQ1092" i="10"/>
  <c r="AQ1093" i="10"/>
  <c r="AQ1094" i="10"/>
  <c r="AQ1095" i="10"/>
  <c r="AQ1096" i="10"/>
  <c r="AQ1097" i="10"/>
  <c r="AQ1098" i="10"/>
  <c r="AQ1099" i="10"/>
  <c r="AQ1100" i="10"/>
  <c r="AQ1101" i="10"/>
  <c r="AQ1102" i="10"/>
  <c r="AQ1103" i="10"/>
  <c r="AQ1104" i="10"/>
  <c r="AQ1105" i="10"/>
  <c r="AQ1106" i="10"/>
  <c r="AQ1107" i="10"/>
  <c r="AQ1108" i="10"/>
  <c r="AQ1109" i="10"/>
  <c r="AQ1110" i="10"/>
  <c r="AQ1111" i="10"/>
  <c r="AQ1112" i="10"/>
  <c r="AQ1113" i="10"/>
  <c r="AQ1114" i="10"/>
  <c r="AQ1115" i="10"/>
  <c r="AQ1116" i="10"/>
  <c r="AQ1117" i="10"/>
  <c r="AQ1118" i="10"/>
  <c r="AQ1119" i="10"/>
  <c r="AQ1120" i="10"/>
  <c r="AQ1121" i="10"/>
  <c r="AQ1122" i="10"/>
  <c r="AQ1123" i="10"/>
  <c r="AQ1124" i="10"/>
  <c r="AQ1125" i="10"/>
  <c r="AQ1126" i="10"/>
  <c r="AQ1127" i="10"/>
  <c r="AQ1128" i="10"/>
  <c r="AQ1129" i="10"/>
  <c r="AQ1130" i="10"/>
  <c r="AQ1131" i="10"/>
  <c r="AQ1132" i="10"/>
  <c r="AQ1133" i="10"/>
  <c r="AQ1134" i="10"/>
  <c r="AQ1135" i="10"/>
  <c r="AQ1136" i="10"/>
  <c r="AQ1137" i="10"/>
  <c r="AQ1138" i="10"/>
  <c r="AQ1139" i="10"/>
  <c r="AQ1140" i="10"/>
  <c r="AQ1141" i="10"/>
  <c r="AQ1142" i="10"/>
  <c r="AQ1143" i="10"/>
  <c r="AQ1144" i="10"/>
  <c r="AQ1145" i="10"/>
  <c r="AQ1146" i="10"/>
  <c r="AQ1147" i="10"/>
  <c r="AQ1148" i="10"/>
  <c r="AQ1149" i="10"/>
  <c r="AQ1150" i="10"/>
  <c r="AQ1151" i="10"/>
  <c r="AQ1152" i="10"/>
  <c r="AQ1153" i="10"/>
  <c r="AQ1154" i="10"/>
  <c r="AQ1155" i="10"/>
  <c r="AQ1156" i="10"/>
  <c r="AQ1157" i="10"/>
  <c r="AQ1158" i="10"/>
  <c r="AQ1159" i="10"/>
  <c r="AQ1160" i="10"/>
  <c r="AQ1161" i="10"/>
  <c r="AQ1162" i="10"/>
  <c r="AQ1163" i="10"/>
  <c r="AQ1164" i="10"/>
  <c r="AQ1165" i="10"/>
  <c r="AQ1166" i="10"/>
  <c r="AQ1167" i="10"/>
  <c r="AQ1168" i="10"/>
  <c r="AQ1169" i="10"/>
  <c r="AQ1170" i="10"/>
  <c r="AQ1171" i="10"/>
  <c r="AQ1172" i="10"/>
  <c r="AQ1173" i="10"/>
  <c r="AQ1174" i="10"/>
  <c r="AQ1175" i="10"/>
  <c r="AQ1176" i="10"/>
  <c r="AQ1177" i="10"/>
  <c r="AQ1178" i="10"/>
  <c r="AQ1179" i="10"/>
  <c r="AQ1180" i="10"/>
  <c r="AQ1181" i="10"/>
  <c r="AQ1182" i="10"/>
  <c r="AQ1183" i="10"/>
  <c r="AQ1184" i="10"/>
  <c r="AQ1185" i="10"/>
  <c r="AQ1186" i="10"/>
  <c r="AQ1187" i="10"/>
  <c r="AQ1188" i="10"/>
  <c r="AQ1189" i="10"/>
  <c r="AQ1190" i="10"/>
  <c r="AQ1191" i="10"/>
  <c r="AQ1192" i="10"/>
  <c r="AQ1193" i="10"/>
  <c r="AQ1194" i="10"/>
  <c r="AQ1195" i="10"/>
  <c r="AQ1196" i="10"/>
  <c r="AQ1197" i="10"/>
  <c r="AQ1198" i="10"/>
  <c r="AQ1199" i="10"/>
  <c r="AQ1200" i="10"/>
  <c r="AQ1201" i="10"/>
  <c r="AQ1202" i="10"/>
  <c r="AQ1203" i="10"/>
  <c r="AQ1204" i="10"/>
  <c r="AQ1205" i="10"/>
  <c r="AQ1206" i="10"/>
  <c r="AQ1207" i="10"/>
  <c r="AQ1208" i="10"/>
  <c r="AQ1209" i="10"/>
  <c r="AQ1210" i="10"/>
  <c r="AQ1211" i="10"/>
  <c r="AQ1212" i="10"/>
  <c r="AQ1213" i="10"/>
  <c r="AQ1214" i="10"/>
  <c r="AQ1215" i="10"/>
  <c r="AQ1216" i="10"/>
  <c r="AQ1217" i="10"/>
  <c r="AQ1218" i="10"/>
  <c r="AQ1219" i="10"/>
  <c r="AQ1220" i="10"/>
  <c r="AQ1221" i="10"/>
  <c r="AQ1222" i="10"/>
  <c r="AQ1223" i="10"/>
  <c r="AQ1224" i="10"/>
  <c r="AQ1225" i="10"/>
  <c r="AQ1226" i="10"/>
  <c r="AQ1227" i="10"/>
  <c r="AQ1228" i="10"/>
  <c r="AQ1229" i="10"/>
  <c r="AQ1230" i="10"/>
  <c r="AQ1231" i="10"/>
  <c r="AQ1232" i="10"/>
  <c r="AQ1233" i="10"/>
  <c r="AQ1234" i="10"/>
  <c r="AQ1235" i="10"/>
  <c r="AQ1236" i="10"/>
  <c r="AQ1237" i="10"/>
  <c r="AQ1238" i="10"/>
  <c r="AQ1239" i="10"/>
  <c r="AQ1240" i="10"/>
  <c r="AQ1241" i="10"/>
  <c r="AQ1242" i="10"/>
  <c r="AQ1243" i="10"/>
  <c r="AQ1244" i="10"/>
  <c r="AQ1245" i="10"/>
  <c r="AQ1246" i="10"/>
  <c r="AQ1247" i="10"/>
  <c r="AQ1248" i="10"/>
  <c r="AQ1249" i="10"/>
  <c r="AQ1250" i="10"/>
  <c r="AQ1251" i="10"/>
  <c r="AQ1252" i="10"/>
  <c r="AQ1253" i="10"/>
  <c r="AQ1254" i="10"/>
  <c r="AQ1255" i="10"/>
  <c r="AQ1256" i="10"/>
  <c r="AQ1257" i="10"/>
  <c r="AQ1258" i="10"/>
  <c r="AQ1259" i="10"/>
  <c r="AQ1260" i="10"/>
  <c r="AQ1261" i="10"/>
  <c r="AQ1262" i="10"/>
  <c r="AQ1263" i="10"/>
  <c r="AQ1264" i="10"/>
  <c r="AQ1265" i="10"/>
  <c r="AQ1266" i="10"/>
  <c r="AQ1267" i="10"/>
  <c r="AQ1268" i="10"/>
  <c r="AQ1269" i="10"/>
  <c r="AQ1270" i="10"/>
  <c r="AQ1271" i="10"/>
  <c r="AQ1272" i="10"/>
  <c r="AQ1273" i="10"/>
  <c r="AQ1274" i="10"/>
  <c r="AQ1275" i="10"/>
  <c r="AQ1276" i="10"/>
  <c r="AQ1277" i="10"/>
  <c r="AQ1278" i="10"/>
  <c r="AQ1279" i="10"/>
  <c r="AQ1280" i="10"/>
  <c r="AQ1281" i="10"/>
  <c r="AQ1282" i="10"/>
  <c r="AQ1283" i="10"/>
  <c r="AQ1284" i="10"/>
  <c r="AQ1285" i="10"/>
  <c r="AQ1286" i="10"/>
  <c r="AQ1287" i="10"/>
  <c r="AQ1288" i="10"/>
  <c r="AQ1289" i="10"/>
  <c r="AQ1290" i="10"/>
  <c r="AQ1291" i="10"/>
  <c r="AQ1292" i="10"/>
  <c r="AQ1293" i="10"/>
  <c r="AQ1294" i="10"/>
  <c r="AQ1295" i="10"/>
  <c r="AQ1296" i="10"/>
  <c r="AQ1297" i="10"/>
  <c r="AQ1298" i="10"/>
  <c r="AQ1299" i="10"/>
  <c r="AQ1300" i="10"/>
  <c r="AQ1301" i="10"/>
  <c r="AQ1302" i="10"/>
  <c r="AQ1303" i="10"/>
  <c r="AQ1304" i="10"/>
  <c r="AQ1305" i="10"/>
  <c r="AQ1306" i="10"/>
  <c r="AQ1307" i="10"/>
  <c r="AQ1308" i="10"/>
  <c r="AQ1309" i="10"/>
  <c r="AQ1310" i="10"/>
  <c r="AQ1311" i="10"/>
  <c r="AQ1312" i="10"/>
  <c r="AQ1313" i="10"/>
  <c r="AQ1314" i="10"/>
  <c r="AQ1315" i="10"/>
  <c r="AQ1316" i="10"/>
  <c r="AQ1317" i="10"/>
  <c r="AQ1318" i="10"/>
  <c r="AQ1319" i="10"/>
  <c r="AQ1320" i="10"/>
  <c r="AQ1321" i="10"/>
  <c r="AQ1322" i="10"/>
  <c r="AQ1323" i="10"/>
  <c r="AQ1324" i="10"/>
  <c r="AQ1325" i="10"/>
  <c r="AQ1326" i="10"/>
  <c r="AQ1327" i="10"/>
  <c r="AQ1328" i="10"/>
  <c r="AQ1329" i="10"/>
  <c r="AQ1330" i="10"/>
  <c r="AQ1331" i="10"/>
  <c r="AQ1332" i="10"/>
  <c r="AQ1333" i="10"/>
  <c r="AQ1334" i="10"/>
  <c r="AQ1335" i="10"/>
  <c r="AQ1336" i="10"/>
  <c r="AQ1337" i="10"/>
  <c r="AQ1338" i="10"/>
  <c r="AQ1339" i="10"/>
  <c r="AQ1340" i="10"/>
  <c r="AQ1341" i="10"/>
  <c r="AQ1342" i="10"/>
  <c r="AQ1343" i="10"/>
  <c r="AQ1344" i="10"/>
  <c r="AQ1345" i="10"/>
  <c r="AQ1346" i="10"/>
  <c r="AQ1347" i="10"/>
  <c r="AQ1348" i="10"/>
  <c r="AQ1349" i="10"/>
  <c r="AQ1350" i="10"/>
  <c r="AQ1351" i="10"/>
  <c r="AQ1352" i="10"/>
  <c r="AQ1353" i="10"/>
  <c r="AQ1354" i="10"/>
  <c r="AQ1355" i="10"/>
  <c r="AQ1356" i="10"/>
  <c r="AQ1357" i="10"/>
  <c r="AQ1358" i="10"/>
  <c r="AQ1359" i="10"/>
  <c r="AQ1360" i="10"/>
  <c r="AQ1361" i="10"/>
  <c r="AQ1362" i="10"/>
  <c r="AQ1363" i="10"/>
  <c r="AQ1364" i="10"/>
  <c r="AQ1365" i="10"/>
  <c r="AQ1366" i="10"/>
  <c r="AQ1367" i="10"/>
  <c r="AQ1368" i="10"/>
  <c r="AQ1369" i="10"/>
  <c r="AQ1370" i="10"/>
  <c r="AQ1371" i="10"/>
  <c r="AQ1372" i="10"/>
  <c r="AQ1373" i="10"/>
  <c r="AQ1374" i="10"/>
  <c r="AQ1375" i="10"/>
  <c r="AQ1376" i="10"/>
  <c r="AQ1377" i="10"/>
  <c r="AQ1378" i="10"/>
  <c r="AQ1379" i="10"/>
  <c r="AQ1380" i="10"/>
  <c r="AQ1381" i="10"/>
  <c r="AQ1382" i="10"/>
  <c r="AQ1383" i="10"/>
  <c r="AQ1384" i="10"/>
  <c r="AQ1385" i="10"/>
  <c r="AQ1386" i="10"/>
  <c r="AQ1387" i="10"/>
  <c r="AQ1388" i="10"/>
  <c r="AQ1389" i="10"/>
  <c r="AQ1390" i="10"/>
  <c r="AQ1391" i="10"/>
  <c r="AQ1392" i="10"/>
  <c r="AQ1393" i="10"/>
  <c r="AQ1394" i="10"/>
  <c r="AQ1395" i="10"/>
  <c r="AQ1396" i="10"/>
  <c r="AQ1397" i="10"/>
  <c r="AQ1398" i="10"/>
  <c r="AQ1399" i="10"/>
  <c r="AQ1400" i="10"/>
  <c r="AQ1401" i="10"/>
  <c r="AQ1402" i="10"/>
  <c r="AQ1403" i="10"/>
  <c r="AQ1404" i="10"/>
  <c r="AQ1405" i="10"/>
  <c r="AQ1406" i="10"/>
  <c r="AQ1407" i="10"/>
  <c r="AQ1408" i="10"/>
  <c r="AQ1409" i="10"/>
  <c r="AQ1410" i="10"/>
  <c r="AQ1411" i="10"/>
  <c r="AQ1412" i="10"/>
  <c r="AQ1413" i="10"/>
  <c r="AQ1414" i="10"/>
  <c r="AQ1415" i="10"/>
  <c r="AQ1416" i="10"/>
  <c r="AQ1417" i="10"/>
  <c r="AQ1418" i="10"/>
  <c r="AQ1419" i="10"/>
  <c r="AQ1420" i="10"/>
  <c r="AQ1421" i="10"/>
  <c r="AQ1422" i="10"/>
  <c r="AQ1423" i="10"/>
  <c r="AQ1424" i="10"/>
  <c r="AQ1425" i="10"/>
  <c r="AQ1426" i="10"/>
  <c r="AQ1427" i="10"/>
  <c r="AQ1428" i="10"/>
  <c r="AQ1429" i="10"/>
  <c r="AQ1430" i="10"/>
  <c r="AQ1431" i="10"/>
  <c r="AQ1432" i="10"/>
  <c r="AQ1433" i="10"/>
  <c r="AQ1434" i="10"/>
  <c r="AQ1435" i="10"/>
  <c r="AQ1436" i="10"/>
  <c r="AQ1437" i="10"/>
  <c r="AQ1438" i="10"/>
  <c r="AQ1439" i="10"/>
  <c r="AQ1440" i="10"/>
  <c r="AQ1441" i="10"/>
  <c r="AQ1442" i="10"/>
  <c r="AQ1443" i="10"/>
  <c r="AQ1444" i="10"/>
  <c r="AQ1445" i="10"/>
  <c r="AQ1446" i="10"/>
  <c r="AQ1447" i="10"/>
  <c r="AQ1448" i="10"/>
  <c r="AQ1449" i="10"/>
  <c r="AQ1450" i="10"/>
  <c r="AQ1451" i="10"/>
  <c r="AQ1452" i="10"/>
  <c r="AQ1453" i="10"/>
  <c r="AQ1454" i="10"/>
  <c r="AQ1455" i="10"/>
  <c r="AQ1456" i="10"/>
  <c r="AQ1457" i="10"/>
  <c r="AQ1458" i="10"/>
  <c r="AQ1459" i="10"/>
  <c r="AQ1460" i="10"/>
  <c r="AQ1461" i="10"/>
  <c r="AQ1462" i="10"/>
  <c r="AQ1463" i="10"/>
  <c r="AQ1464" i="10"/>
  <c r="AQ1465" i="10"/>
  <c r="AQ1466" i="10"/>
  <c r="AQ1467" i="10"/>
  <c r="AQ1468" i="10"/>
  <c r="AQ1469" i="10"/>
  <c r="AQ1470" i="10"/>
  <c r="AQ1471" i="10"/>
  <c r="AQ1472" i="10"/>
  <c r="AQ1473" i="10"/>
  <c r="AQ1474" i="10"/>
  <c r="AQ1475" i="10"/>
  <c r="AQ1476" i="10"/>
  <c r="AQ1477" i="10"/>
  <c r="AQ1478" i="10"/>
  <c r="AQ1479" i="10"/>
  <c r="AQ1480" i="10"/>
  <c r="AQ1481" i="10"/>
  <c r="AQ1482" i="10"/>
  <c r="AQ1483" i="10"/>
  <c r="AQ1484" i="10"/>
  <c r="AQ1485" i="10"/>
  <c r="AQ1486" i="10"/>
  <c r="AQ1487" i="10"/>
  <c r="AQ1488" i="10"/>
  <c r="AQ1489" i="10"/>
  <c r="AQ1490" i="10"/>
  <c r="AQ1491" i="10"/>
  <c r="AQ1492" i="10"/>
  <c r="AQ1493" i="10"/>
  <c r="AQ1494" i="10"/>
  <c r="AQ1495" i="10"/>
  <c r="AQ1496" i="10"/>
  <c r="AQ1497" i="10"/>
  <c r="AQ1498" i="10"/>
  <c r="AQ1499" i="10"/>
  <c r="AQ1500" i="10"/>
  <c r="AQ1501" i="10"/>
  <c r="AQ1502" i="10"/>
  <c r="AQ1503" i="10"/>
  <c r="AQ1504" i="10"/>
  <c r="AQ1505" i="10"/>
  <c r="AQ1506" i="10"/>
  <c r="AQ1507" i="10"/>
  <c r="AQ1508" i="10"/>
  <c r="AQ1509" i="10"/>
  <c r="AQ1510" i="10"/>
  <c r="AQ1511" i="10"/>
  <c r="AQ1512" i="10"/>
  <c r="AQ1513" i="10"/>
  <c r="AQ1514" i="10"/>
  <c r="AQ1515" i="10"/>
  <c r="AQ1516" i="10"/>
  <c r="AQ1517" i="10"/>
  <c r="AQ1518" i="10"/>
  <c r="AQ1519" i="10"/>
  <c r="AQ1520" i="10"/>
  <c r="AQ1521" i="10"/>
  <c r="AQ1522" i="10"/>
  <c r="AQ1523" i="10"/>
  <c r="AQ1524" i="10"/>
  <c r="AQ1525" i="10"/>
  <c r="AQ1526" i="10"/>
  <c r="AQ1527" i="10"/>
  <c r="AQ1528" i="10"/>
  <c r="AQ1529" i="10"/>
  <c r="AQ1530" i="10"/>
  <c r="AQ1531" i="10"/>
  <c r="AQ1532" i="10"/>
  <c r="AQ1533" i="10"/>
  <c r="AQ1534" i="10"/>
  <c r="AQ1535" i="10"/>
  <c r="AQ1536" i="10"/>
  <c r="AQ1537" i="10"/>
  <c r="AQ1538" i="10"/>
  <c r="AQ1539" i="10"/>
  <c r="AQ1540" i="10"/>
  <c r="AQ1541" i="10"/>
  <c r="AQ1542" i="10"/>
  <c r="AQ1543" i="10"/>
  <c r="AQ1544" i="10"/>
  <c r="AQ1545" i="10"/>
  <c r="AQ1546" i="10"/>
  <c r="AQ1547" i="10"/>
  <c r="AQ1548" i="10"/>
  <c r="AQ1549" i="10"/>
  <c r="AQ1550" i="10"/>
  <c r="AQ1551" i="10"/>
  <c r="AQ1552" i="10"/>
  <c r="AQ1553" i="10"/>
  <c r="AQ1554" i="10"/>
  <c r="AQ1555" i="10"/>
  <c r="AQ1556" i="10"/>
  <c r="AQ1557" i="10"/>
  <c r="AQ1558" i="10"/>
  <c r="AQ1559" i="10"/>
  <c r="AQ1560" i="10"/>
  <c r="AQ1561" i="10"/>
  <c r="AQ1562" i="10"/>
  <c r="AQ1563" i="10"/>
  <c r="AQ1564" i="10"/>
  <c r="AQ1565" i="10"/>
  <c r="AQ1566" i="10"/>
  <c r="AQ1567" i="10"/>
  <c r="AQ1568" i="10"/>
  <c r="AQ1569" i="10"/>
  <c r="AQ1570" i="10"/>
  <c r="AQ1571" i="10"/>
  <c r="AQ1572" i="10"/>
  <c r="AQ1573" i="10"/>
  <c r="AQ1574" i="10"/>
  <c r="AQ1575" i="10"/>
  <c r="AQ1576" i="10"/>
  <c r="AQ1577" i="10"/>
  <c r="AQ1578" i="10"/>
  <c r="AQ1579" i="10"/>
  <c r="AQ1580" i="10"/>
  <c r="AQ1581" i="10"/>
  <c r="AQ1582" i="10"/>
  <c r="AQ1583" i="10"/>
  <c r="AQ1584" i="10"/>
  <c r="AQ1585" i="10"/>
  <c r="AQ1586" i="10"/>
  <c r="AQ1587" i="10"/>
  <c r="AQ1588" i="10"/>
  <c r="AQ1589" i="10"/>
  <c r="AQ1590" i="10"/>
  <c r="AQ1591" i="10"/>
  <c r="AQ1592" i="10"/>
  <c r="AQ1593" i="10"/>
  <c r="AQ1594" i="10"/>
  <c r="AQ1595" i="10"/>
  <c r="AQ1596" i="10"/>
  <c r="AQ1597" i="10"/>
  <c r="AQ1598" i="10"/>
  <c r="AQ1599" i="10"/>
  <c r="AQ1600" i="10"/>
  <c r="AQ1601" i="10"/>
  <c r="AQ1602" i="10"/>
  <c r="AQ1603" i="10"/>
  <c r="AQ1604" i="10"/>
  <c r="AQ1605" i="10"/>
  <c r="AQ1606" i="10"/>
  <c r="AQ1607" i="10"/>
  <c r="AQ1608" i="10"/>
  <c r="AQ1609" i="10"/>
  <c r="AQ1610" i="10"/>
  <c r="AQ1611" i="10"/>
  <c r="AQ1612" i="10"/>
  <c r="AQ1613" i="10"/>
  <c r="AQ1614" i="10"/>
  <c r="AQ1615" i="10"/>
  <c r="AQ1616" i="10"/>
  <c r="AQ1617" i="10"/>
  <c r="AQ1618" i="10"/>
  <c r="AQ1619" i="10"/>
  <c r="AQ1620" i="10"/>
  <c r="AQ1621" i="10"/>
  <c r="AQ1622" i="10"/>
  <c r="AQ1623" i="10"/>
  <c r="AQ1624" i="10"/>
  <c r="AQ1625" i="10"/>
  <c r="AQ1626" i="10"/>
  <c r="AQ1627" i="10"/>
  <c r="AQ1628" i="10"/>
  <c r="AQ1629" i="10"/>
  <c r="AQ1630" i="10"/>
  <c r="AQ1631" i="10"/>
  <c r="AQ1632" i="10"/>
  <c r="AQ1633" i="10"/>
  <c r="AQ1634" i="10"/>
  <c r="AQ1635" i="10"/>
  <c r="AQ1636" i="10"/>
  <c r="AQ1637" i="10"/>
  <c r="AQ1638" i="10"/>
  <c r="AQ1639" i="10"/>
  <c r="AQ1640" i="10"/>
  <c r="AQ1641" i="10"/>
  <c r="AQ1642" i="10"/>
  <c r="AQ1643" i="10"/>
  <c r="AQ1644" i="10"/>
  <c r="AQ1645" i="10"/>
  <c r="AQ1646" i="10"/>
  <c r="AQ1647" i="10"/>
  <c r="AQ1648" i="10"/>
  <c r="AQ1649" i="10"/>
  <c r="AQ1650" i="10"/>
  <c r="AQ1651" i="10"/>
  <c r="AQ1652" i="10"/>
  <c r="AQ1653" i="10"/>
  <c r="AQ1654" i="10"/>
  <c r="AQ1655" i="10"/>
  <c r="AQ1656" i="10"/>
  <c r="AQ1657" i="10"/>
  <c r="AQ1658" i="10"/>
  <c r="AQ1659" i="10"/>
  <c r="AQ1660" i="10"/>
  <c r="AQ1661" i="10"/>
  <c r="AQ1662" i="10"/>
  <c r="AQ1663" i="10"/>
  <c r="AQ1664" i="10"/>
  <c r="AQ1665" i="10"/>
  <c r="AQ1666" i="10"/>
  <c r="AQ1667" i="10"/>
  <c r="AQ1668" i="10"/>
  <c r="AQ1669" i="10"/>
  <c r="AQ1670" i="10"/>
  <c r="AQ1671" i="10"/>
  <c r="AQ1672" i="10"/>
  <c r="AQ1673" i="10"/>
  <c r="AQ1674" i="10"/>
  <c r="AQ1675" i="10"/>
  <c r="AQ1676" i="10"/>
  <c r="AQ1677" i="10"/>
  <c r="AQ1678" i="10"/>
  <c r="AQ1679" i="10"/>
  <c r="AQ1680" i="10"/>
  <c r="AQ1681" i="10"/>
  <c r="AQ1682" i="10"/>
  <c r="AQ1683" i="10"/>
  <c r="AQ1684" i="10"/>
  <c r="AQ1685" i="10"/>
  <c r="AQ1686" i="10"/>
  <c r="AQ1687" i="10"/>
  <c r="AQ1688" i="10"/>
  <c r="AQ1689" i="10"/>
  <c r="AQ1690" i="10"/>
  <c r="AQ1691" i="10"/>
  <c r="AQ1692" i="10"/>
  <c r="AQ1693" i="10"/>
  <c r="AQ1694" i="10"/>
  <c r="AQ1695" i="10"/>
  <c r="AQ1696" i="10"/>
  <c r="AQ1697" i="10"/>
  <c r="AQ1698" i="10"/>
  <c r="AQ1699" i="10"/>
  <c r="AQ1700" i="10"/>
  <c r="AQ1701" i="10"/>
  <c r="AQ1702" i="10"/>
  <c r="AQ1703" i="10"/>
  <c r="AQ1704" i="10"/>
  <c r="AQ1705" i="10"/>
  <c r="AQ1706" i="10"/>
  <c r="AQ1707" i="10"/>
  <c r="AQ1708" i="10"/>
  <c r="AQ1709" i="10"/>
  <c r="AQ1710" i="10"/>
  <c r="AQ1711" i="10"/>
  <c r="AQ1712" i="10"/>
  <c r="AQ1713" i="10"/>
  <c r="AQ1714" i="10"/>
  <c r="AQ1715" i="10"/>
  <c r="AQ1716" i="10"/>
  <c r="AQ1717" i="10"/>
  <c r="AQ1718" i="10"/>
  <c r="AQ1719" i="10"/>
  <c r="AQ1720" i="10"/>
  <c r="AQ1721" i="10"/>
  <c r="AQ1722" i="10"/>
  <c r="AQ1723" i="10"/>
  <c r="AQ1724" i="10"/>
  <c r="AQ1725" i="10"/>
  <c r="AQ1726" i="10"/>
  <c r="AQ1727" i="10"/>
  <c r="AQ1728" i="10"/>
  <c r="AQ1729" i="10"/>
  <c r="AQ1730" i="10"/>
  <c r="AQ1731" i="10"/>
  <c r="AQ1732" i="10"/>
  <c r="AQ1733" i="10"/>
  <c r="AQ1734" i="10"/>
  <c r="AQ1735" i="10"/>
  <c r="AQ1736" i="10"/>
  <c r="AQ1737" i="10"/>
  <c r="AQ1738" i="10"/>
  <c r="AQ1739" i="10"/>
  <c r="AQ1740" i="10"/>
  <c r="AQ1741" i="10"/>
  <c r="AQ1742" i="10"/>
  <c r="AQ1743" i="10"/>
  <c r="AQ1744" i="10"/>
  <c r="AQ1745" i="10"/>
  <c r="AQ1746" i="10"/>
  <c r="AQ1747" i="10"/>
  <c r="AQ1748" i="10"/>
  <c r="AQ1749" i="10"/>
  <c r="AQ1750" i="10"/>
  <c r="AQ1751" i="10"/>
  <c r="AQ1752" i="10"/>
  <c r="AQ1753" i="10"/>
  <c r="AQ1754" i="10"/>
  <c r="AQ1755" i="10"/>
  <c r="AQ1756" i="10"/>
  <c r="AQ1757" i="10"/>
  <c r="AQ1758" i="10"/>
  <c r="AQ1759" i="10"/>
  <c r="AQ1760" i="10"/>
  <c r="AQ1761" i="10"/>
  <c r="AQ1762" i="10"/>
  <c r="AQ1763" i="10"/>
  <c r="AQ1764" i="10"/>
  <c r="AQ1765" i="10"/>
  <c r="AQ1766" i="10"/>
  <c r="AQ1767" i="10"/>
  <c r="AQ1768" i="10"/>
  <c r="AQ1769" i="10"/>
  <c r="AQ1770" i="10"/>
  <c r="AQ1771" i="10"/>
  <c r="AQ1772" i="10"/>
  <c r="AQ1773" i="10"/>
  <c r="AQ1774" i="10"/>
  <c r="AQ1775" i="10"/>
  <c r="AQ1776" i="10"/>
  <c r="AQ1777" i="10"/>
  <c r="AQ1778" i="10"/>
  <c r="AQ1779" i="10"/>
  <c r="AQ1780" i="10"/>
  <c r="AQ1781" i="10"/>
  <c r="AQ1782" i="10"/>
  <c r="AQ1783" i="10"/>
  <c r="AQ1784" i="10"/>
  <c r="AQ1785" i="10"/>
  <c r="AQ1786" i="10"/>
  <c r="AQ1787" i="10"/>
  <c r="AQ1788" i="10"/>
  <c r="AQ1789" i="10"/>
  <c r="AQ1790" i="10"/>
  <c r="AQ1791" i="10"/>
  <c r="AQ1792" i="10"/>
  <c r="AQ1793" i="10"/>
  <c r="AQ1794" i="10"/>
  <c r="AQ1795" i="10"/>
  <c r="AQ1796" i="10"/>
  <c r="AQ1797" i="10"/>
  <c r="AQ1798" i="10"/>
  <c r="AQ1799" i="10"/>
  <c r="AQ1800" i="10"/>
  <c r="AQ1801" i="10"/>
  <c r="AQ1802" i="10"/>
  <c r="AQ1803" i="10"/>
  <c r="AQ1804" i="10"/>
  <c r="AQ1805" i="10"/>
  <c r="AQ1806" i="10"/>
  <c r="AQ1807" i="10"/>
  <c r="AQ1808" i="10"/>
  <c r="AQ1809" i="10"/>
  <c r="AQ1810" i="10"/>
  <c r="AQ1811" i="10"/>
  <c r="AQ1812" i="10"/>
  <c r="AQ1813" i="10"/>
  <c r="AQ1814" i="10"/>
  <c r="AQ1815" i="10"/>
  <c r="AQ1816" i="10"/>
  <c r="AQ1817" i="10"/>
  <c r="AQ1818" i="10"/>
  <c r="AQ1819" i="10"/>
  <c r="AQ1820" i="10"/>
  <c r="AQ1821" i="10"/>
  <c r="AQ1822" i="10"/>
  <c r="AQ1823" i="10"/>
  <c r="AQ1824" i="10"/>
  <c r="AQ1825" i="10"/>
  <c r="AQ1826" i="10"/>
  <c r="AQ1827" i="10"/>
  <c r="AQ1828" i="10"/>
  <c r="AQ1829" i="10"/>
  <c r="AQ1830" i="10"/>
  <c r="AQ1831" i="10"/>
  <c r="AQ1832" i="10"/>
  <c r="AQ1833" i="10"/>
  <c r="AQ1834" i="10"/>
  <c r="AQ1835" i="10"/>
  <c r="AQ1836" i="10"/>
  <c r="AQ1837" i="10"/>
  <c r="AQ1838" i="10"/>
  <c r="AQ1839" i="10"/>
  <c r="AQ1840" i="10"/>
  <c r="AQ1841" i="10"/>
  <c r="AQ1842" i="10"/>
  <c r="AQ1843" i="10"/>
  <c r="AQ1844" i="10"/>
  <c r="AQ1845" i="10"/>
  <c r="AQ1846" i="10"/>
  <c r="AQ1847" i="10"/>
  <c r="AQ1848" i="10"/>
  <c r="AQ1849" i="10"/>
  <c r="AQ1850" i="10"/>
  <c r="AQ1851" i="10"/>
  <c r="AQ1852" i="10"/>
  <c r="AQ1853" i="10"/>
  <c r="AQ1854" i="10"/>
  <c r="AQ1855" i="10"/>
  <c r="AQ1856" i="10"/>
  <c r="AQ1857" i="10"/>
  <c r="AQ1858" i="10"/>
  <c r="AQ1859" i="10"/>
  <c r="AQ1860" i="10"/>
  <c r="AQ1861" i="10"/>
  <c r="AQ1862" i="10"/>
  <c r="AQ1863" i="10"/>
  <c r="AQ1864" i="10"/>
  <c r="AQ1865" i="10"/>
  <c r="AQ1866" i="10"/>
  <c r="AQ1867" i="10"/>
  <c r="AQ1868" i="10"/>
  <c r="AQ1869" i="10"/>
  <c r="AQ1870" i="10"/>
  <c r="AQ1871" i="10"/>
  <c r="AQ1872" i="10"/>
  <c r="AQ1873" i="10"/>
  <c r="AQ1874" i="10"/>
  <c r="AQ1875" i="10"/>
  <c r="AQ1876" i="10"/>
  <c r="AQ1877" i="10"/>
  <c r="AQ1878" i="10"/>
  <c r="AQ1879" i="10"/>
  <c r="AQ1880" i="10"/>
  <c r="AQ1881" i="10"/>
  <c r="AQ1882" i="10"/>
  <c r="AQ1883" i="10"/>
  <c r="AQ1884" i="10"/>
  <c r="AQ1885" i="10"/>
  <c r="AQ1886" i="10"/>
  <c r="AQ1887" i="10"/>
  <c r="AQ1888" i="10"/>
  <c r="AQ1889" i="10"/>
  <c r="AQ1890" i="10"/>
  <c r="AQ1891" i="10"/>
  <c r="AQ1892" i="10"/>
  <c r="AQ1893" i="10"/>
  <c r="AQ1894" i="10"/>
  <c r="AQ1895" i="10"/>
  <c r="AQ1896" i="10"/>
  <c r="AQ1897" i="10"/>
  <c r="AQ1898" i="10"/>
  <c r="AQ1899" i="10"/>
  <c r="AQ1900" i="10"/>
  <c r="AQ1901" i="10"/>
  <c r="AQ1902" i="10"/>
  <c r="AQ1903" i="10"/>
  <c r="AQ1904" i="10"/>
  <c r="AQ1905" i="10"/>
  <c r="AQ1906" i="10"/>
  <c r="AQ1907" i="10"/>
  <c r="AQ1908" i="10"/>
  <c r="AQ1909" i="10"/>
  <c r="AQ1910" i="10"/>
  <c r="AQ1911" i="10"/>
  <c r="AQ1912" i="10"/>
  <c r="AQ1913" i="10"/>
  <c r="AQ1914" i="10"/>
  <c r="AQ1915" i="10"/>
  <c r="AQ1916" i="10"/>
  <c r="AQ1917" i="10"/>
  <c r="AQ1918" i="10"/>
  <c r="AQ1919" i="10"/>
  <c r="AQ1920" i="10"/>
  <c r="AQ1921" i="10"/>
  <c r="AQ1922" i="10"/>
  <c r="AQ1923" i="10"/>
  <c r="AQ1924" i="10"/>
  <c r="AQ1925" i="10"/>
  <c r="AQ1926" i="10"/>
  <c r="AQ1927" i="10"/>
  <c r="AQ1928" i="10"/>
  <c r="AQ1929" i="10"/>
  <c r="AQ1930" i="10"/>
  <c r="AQ1931" i="10"/>
  <c r="AQ1932" i="10"/>
  <c r="AQ1933" i="10"/>
  <c r="AQ1934" i="10"/>
  <c r="AQ1935" i="10"/>
  <c r="AQ1936" i="10"/>
  <c r="AQ1937" i="10"/>
  <c r="AQ1938" i="10"/>
  <c r="AQ1939" i="10"/>
  <c r="AQ1940" i="10"/>
  <c r="AQ1941" i="10"/>
  <c r="AQ1942" i="10"/>
  <c r="AQ1943" i="10"/>
  <c r="AQ1944" i="10"/>
  <c r="AQ1945" i="10"/>
  <c r="AQ1946" i="10"/>
  <c r="AQ1947" i="10"/>
  <c r="AQ1948" i="10"/>
  <c r="AQ1949" i="10"/>
  <c r="AQ1950" i="10"/>
  <c r="AQ1951" i="10"/>
  <c r="AQ1952" i="10"/>
  <c r="AQ1953" i="10"/>
  <c r="AQ1954" i="10"/>
  <c r="AQ1955" i="10"/>
  <c r="AQ1956" i="10"/>
  <c r="AQ1957" i="10"/>
  <c r="AQ1958" i="10"/>
  <c r="AQ1959" i="10"/>
  <c r="AQ1960" i="10"/>
  <c r="AQ1961" i="10"/>
  <c r="AQ1962" i="10"/>
  <c r="AQ1963" i="10"/>
  <c r="AQ1964" i="10"/>
  <c r="AQ1965" i="10"/>
  <c r="AQ1966" i="10"/>
  <c r="AQ1967" i="10"/>
  <c r="AQ1968" i="10"/>
  <c r="AQ1969" i="10"/>
  <c r="AQ1970" i="10"/>
  <c r="AQ1971" i="10"/>
  <c r="AQ1972" i="10"/>
  <c r="AQ1973" i="10"/>
  <c r="AQ1974" i="10"/>
  <c r="AQ1975" i="10"/>
  <c r="AQ1976" i="10"/>
  <c r="AQ1977" i="10"/>
  <c r="AQ1978" i="10"/>
  <c r="AQ1979" i="10"/>
  <c r="AQ1980" i="10"/>
  <c r="AQ1981" i="10"/>
  <c r="AQ1982" i="10"/>
  <c r="AQ1983" i="10"/>
  <c r="AQ1984" i="10"/>
  <c r="AQ1985" i="10"/>
  <c r="AQ1986" i="10"/>
  <c r="AQ1987" i="10"/>
  <c r="AQ1988" i="10"/>
  <c r="AQ1989" i="10"/>
  <c r="AQ1990" i="10"/>
  <c r="AQ1991" i="10"/>
  <c r="AQ1992" i="10"/>
  <c r="AQ1993" i="10"/>
  <c r="AQ1994" i="10"/>
  <c r="AQ1995" i="10"/>
  <c r="AQ1996" i="10"/>
  <c r="AQ1997" i="10"/>
  <c r="AQ1998" i="10"/>
  <c r="AQ1999" i="10"/>
  <c r="AQ2000" i="10"/>
  <c r="AQ2001" i="10"/>
  <c r="AQ2002" i="10"/>
  <c r="AQ2003" i="10"/>
  <c r="AQ2004" i="10"/>
  <c r="AQ2005" i="10"/>
  <c r="AQ2006" i="10"/>
  <c r="AQ2007" i="10"/>
  <c r="AQ2008" i="10"/>
  <c r="AQ2009" i="10"/>
  <c r="AQ2010" i="10"/>
  <c r="AQ2011" i="10"/>
  <c r="AQ2012" i="10"/>
  <c r="AQ2013" i="10"/>
  <c r="AQ2014" i="10"/>
  <c r="AQ2015" i="10"/>
  <c r="AQ2016" i="10"/>
  <c r="AQ2017" i="10"/>
  <c r="AQ2018" i="10"/>
  <c r="AQ2019" i="10"/>
  <c r="AQ2020" i="10"/>
  <c r="AQ2021" i="10"/>
  <c r="AQ2022" i="10"/>
  <c r="AQ2023" i="10"/>
  <c r="AQ2024" i="10"/>
  <c r="AQ2025" i="10"/>
  <c r="AQ2026" i="10"/>
  <c r="AQ2027" i="10"/>
  <c r="AQ2028" i="10"/>
  <c r="AQ2029" i="10"/>
  <c r="AQ2030" i="10"/>
  <c r="AQ2031" i="10"/>
  <c r="AQ2032" i="10"/>
  <c r="AQ2033" i="10"/>
  <c r="AQ2034" i="10"/>
  <c r="AQ2035" i="10"/>
  <c r="AQ2036" i="10"/>
  <c r="AQ2037" i="10"/>
  <c r="AQ2038" i="10"/>
  <c r="AQ2041" i="10"/>
  <c r="AQ2044" i="10"/>
  <c r="AQ2047" i="10"/>
  <c r="AQ2048" i="10"/>
  <c r="AQ2050" i="10"/>
  <c r="AQ2053" i="10"/>
  <c r="AQ2056" i="10"/>
  <c r="AQ2057" i="10"/>
  <c r="AQ2058" i="10"/>
  <c r="AQ2059" i="10"/>
  <c r="AQ2060" i="10"/>
  <c r="AQ2061" i="10"/>
  <c r="AQ2062" i="10"/>
  <c r="AQ2063" i="10"/>
  <c r="AQ2064" i="10"/>
  <c r="AQ2065" i="10"/>
  <c r="AQ2066" i="10"/>
  <c r="AQ2067" i="10"/>
  <c r="AQ2068" i="10"/>
  <c r="AQ2069" i="10"/>
  <c r="AQ2070" i="10"/>
  <c r="AQ2071" i="10"/>
  <c r="AQ2072" i="10"/>
  <c r="AQ2073" i="10"/>
  <c r="AQ2074" i="10"/>
  <c r="AQ2075" i="10"/>
  <c r="AQ2076" i="10"/>
  <c r="AQ2077" i="10"/>
  <c r="AQ2078" i="10"/>
  <c r="AQ2079" i="10"/>
  <c r="AQ2080" i="10"/>
  <c r="AQ2081" i="10"/>
  <c r="AQ2082" i="10"/>
  <c r="AQ2083" i="10"/>
  <c r="AQ2084" i="10"/>
  <c r="AQ2085" i="10"/>
  <c r="AQ2086" i="10"/>
  <c r="AQ2087" i="10"/>
  <c r="AQ2088" i="10"/>
  <c r="AQ2089" i="10"/>
  <c r="AQ2090" i="10"/>
  <c r="AQ2091" i="10"/>
  <c r="AQ2092" i="10"/>
  <c r="AQ2093" i="10"/>
  <c r="AQ2094" i="10"/>
  <c r="AQ2095" i="10"/>
  <c r="AQ2096" i="10"/>
  <c r="AQ2097" i="10"/>
  <c r="AQ2098" i="10"/>
  <c r="AQ2099" i="10"/>
  <c r="AQ2100" i="10"/>
  <c r="AQ2101" i="10"/>
  <c r="AQ2102" i="10"/>
  <c r="AQ2103" i="10"/>
  <c r="AQ2104" i="10"/>
  <c r="AQ2105" i="10"/>
  <c r="AQ2106" i="10"/>
  <c r="AQ2107" i="10"/>
  <c r="AQ2108" i="10"/>
  <c r="AQ2109" i="10"/>
  <c r="AQ2110" i="10"/>
  <c r="AQ2111" i="10"/>
  <c r="AQ2112" i="10"/>
  <c r="AQ2113" i="10"/>
  <c r="AQ2114" i="10"/>
  <c r="AQ2115" i="10"/>
  <c r="AQ2116" i="10"/>
  <c r="AQ2117" i="10"/>
  <c r="AQ2119" i="10"/>
  <c r="AQ2120" i="10"/>
  <c r="AQ2122" i="10"/>
  <c r="AQ2123" i="10"/>
  <c r="AQ2124" i="10"/>
  <c r="AQ2125" i="10"/>
  <c r="AQ2126" i="10"/>
  <c r="AQ2127" i="10"/>
  <c r="AQ2128" i="10"/>
  <c r="AQ2129" i="10"/>
  <c r="AQ2130" i="10"/>
  <c r="AQ2131" i="10"/>
  <c r="AQ2132" i="10"/>
  <c r="AQ2133" i="10"/>
  <c r="AQ2134" i="10"/>
  <c r="AQ2135" i="10"/>
  <c r="AQ2136" i="10"/>
  <c r="AQ2137" i="10"/>
  <c r="AQ2138" i="10"/>
  <c r="AQ2139" i="10"/>
  <c r="AQ2140" i="10"/>
  <c r="AQ2141" i="10"/>
  <c r="AQ2142" i="10"/>
  <c r="AQ2143" i="10"/>
  <c r="AQ2144" i="10"/>
  <c r="AQ2146" i="10"/>
  <c r="AQ2147" i="10"/>
  <c r="AQ2148" i="10"/>
  <c r="AQ2149" i="10"/>
  <c r="AQ2150" i="10"/>
  <c r="AQ2151" i="10"/>
  <c r="AQ2152" i="10"/>
  <c r="AQ2153" i="10"/>
  <c r="AQ2154" i="10"/>
  <c r="AQ2155" i="10"/>
  <c r="AQ2156" i="10"/>
  <c r="AQ2157" i="10"/>
  <c r="AQ2158" i="10"/>
  <c r="AQ2159" i="10"/>
  <c r="AQ2160" i="10"/>
  <c r="AQ2161" i="10"/>
  <c r="AQ2162" i="10"/>
  <c r="AQ2163" i="10"/>
  <c r="AQ2164" i="10"/>
  <c r="AQ2165" i="10"/>
  <c r="AQ2166" i="10"/>
  <c r="AQ2167" i="10"/>
  <c r="AQ2168" i="10"/>
  <c r="AQ2169" i="10"/>
  <c r="AQ2170" i="10"/>
  <c r="AQ2172" i="10"/>
  <c r="AQ2173" i="10"/>
  <c r="AQ2174" i="10"/>
  <c r="AQ2175" i="10"/>
  <c r="AQ2176" i="10"/>
  <c r="AQ2178" i="10"/>
  <c r="AQ2179" i="10"/>
  <c r="AQ2180" i="10"/>
  <c r="AQ2181" i="10"/>
  <c r="AQ2182" i="10"/>
  <c r="AQ2184" i="10"/>
  <c r="AQ2185" i="10"/>
  <c r="AQ2186" i="10"/>
  <c r="AQ2187" i="10"/>
  <c r="AQ2188" i="10"/>
  <c r="AQ2189" i="10"/>
  <c r="AQ2190" i="10"/>
  <c r="AQ2191" i="10"/>
  <c r="AQ2192" i="10"/>
  <c r="AQ2194" i="10"/>
  <c r="AQ2195" i="10"/>
  <c r="AQ2196" i="10"/>
  <c r="AQ2197" i="10"/>
  <c r="AQ2198" i="10"/>
  <c r="AQ2199" i="10"/>
  <c r="AQ2200" i="10"/>
  <c r="AQ2201" i="10"/>
  <c r="AQ2202" i="10"/>
  <c r="AQ2203" i="10"/>
  <c r="AQ2204" i="10"/>
  <c r="AQ2206" i="10"/>
  <c r="AQ2207" i="10"/>
  <c r="AQ2208" i="10"/>
  <c r="AQ2209" i="10"/>
  <c r="AQ2210" i="10"/>
  <c r="AQ2211" i="10"/>
  <c r="AQ2212" i="10"/>
  <c r="AQ2213" i="10"/>
  <c r="AQ2214" i="10"/>
  <c r="AQ2215" i="10"/>
  <c r="AQ2216" i="10"/>
  <c r="AQ2217" i="10"/>
  <c r="AQ2218" i="10"/>
  <c r="AQ2219" i="10"/>
  <c r="AQ2220" i="10"/>
  <c r="AQ2221" i="10"/>
  <c r="AQ2222" i="10"/>
  <c r="AQ2223" i="10"/>
  <c r="AQ2224" i="10"/>
  <c r="AQ2225" i="10"/>
  <c r="AQ2226" i="10"/>
  <c r="AQ2227" i="10"/>
  <c r="AQ2228" i="10"/>
  <c r="AQ2229" i="10"/>
  <c r="AQ2230" i="10"/>
  <c r="AQ2231" i="10"/>
  <c r="AQ2232" i="10"/>
  <c r="AQ2233" i="10"/>
  <c r="AQ2234" i="10"/>
  <c r="AQ2235" i="10"/>
  <c r="AQ2236" i="10"/>
  <c r="AQ2237" i="10"/>
  <c r="AQ2238" i="10"/>
  <c r="AQ2239" i="10"/>
  <c r="AQ2240" i="10"/>
  <c r="AQ2241" i="10"/>
  <c r="AQ2242" i="10"/>
  <c r="AQ2243" i="10"/>
  <c r="AQ2244" i="10"/>
  <c r="AQ2245" i="10"/>
  <c r="AQ2246" i="10"/>
  <c r="AQ2247" i="10"/>
  <c r="AQ2248" i="10"/>
  <c r="AQ2249" i="10"/>
  <c r="AQ2250" i="10"/>
  <c r="AQ2251" i="10"/>
  <c r="AQ2252" i="10"/>
  <c r="AQ2253" i="10"/>
  <c r="AQ2254" i="10"/>
  <c r="AQ2255" i="10"/>
  <c r="AQ2256" i="10"/>
  <c r="AQ2257" i="10"/>
  <c r="AQ2258" i="10"/>
  <c r="AQ2259" i="10"/>
  <c r="AQ2260" i="10"/>
  <c r="AQ2261" i="10"/>
  <c r="AQ2262" i="10"/>
  <c r="AQ2263" i="10"/>
  <c r="AQ2264" i="10"/>
  <c r="AQ2265" i="10"/>
  <c r="AQ2266" i="10"/>
  <c r="AQ2267" i="10"/>
  <c r="AQ2268" i="10"/>
  <c r="AQ2269" i="10"/>
  <c r="AQ2270" i="10"/>
  <c r="AQ2271" i="10"/>
  <c r="AQ2272" i="10"/>
  <c r="AQ2273" i="10"/>
  <c r="AQ2274" i="10"/>
  <c r="AQ2275" i="10"/>
  <c r="AQ2276" i="10"/>
  <c r="AQ2277" i="10"/>
  <c r="AQ2278" i="10"/>
  <c r="AQ2279" i="10"/>
  <c r="AQ2280" i="10"/>
  <c r="AQ2281" i="10"/>
  <c r="AQ2282" i="10"/>
  <c r="AQ2283" i="10"/>
  <c r="AQ2284" i="10"/>
  <c r="AQ2285" i="10"/>
  <c r="AQ2286" i="10"/>
  <c r="AQ2287" i="10"/>
  <c r="AQ2288" i="10"/>
  <c r="AQ2289" i="10"/>
  <c r="AQ2290" i="10"/>
  <c r="AQ2291" i="10"/>
  <c r="AQ2292" i="10"/>
  <c r="AQ2293" i="10"/>
  <c r="AQ2294" i="10"/>
  <c r="AQ2295" i="10"/>
  <c r="AQ2296" i="10"/>
  <c r="AQ2297" i="10"/>
  <c r="AQ2298" i="10"/>
  <c r="AQ2299" i="10"/>
  <c r="AQ2300" i="10"/>
  <c r="AQ2301" i="10"/>
  <c r="AQ2302" i="10"/>
  <c r="AQ2303" i="10"/>
  <c r="AQ2304" i="10"/>
  <c r="AQ2305" i="10"/>
  <c r="AQ2306" i="10"/>
  <c r="AQ2307" i="10"/>
  <c r="AQ2308" i="10"/>
  <c r="AQ2309" i="10"/>
  <c r="AQ2310" i="10"/>
  <c r="AQ2311" i="10"/>
  <c r="AQ2312" i="10"/>
  <c r="AQ2313" i="10"/>
  <c r="AQ2314" i="10"/>
  <c r="AQ2315" i="10"/>
  <c r="AQ2316" i="10"/>
  <c r="AQ2317" i="10"/>
  <c r="AQ2318" i="10"/>
  <c r="AQ2319" i="10"/>
  <c r="AQ2320" i="10"/>
  <c r="AQ2321" i="10"/>
  <c r="AQ2322" i="10"/>
  <c r="AQ2323" i="10"/>
  <c r="AQ2324" i="10"/>
  <c r="AQ2325" i="10"/>
  <c r="AQ2326" i="10"/>
  <c r="AQ2327" i="10"/>
  <c r="AQ2328" i="10"/>
  <c r="AQ2329" i="10"/>
  <c r="AQ2330" i="10"/>
  <c r="AQ2331" i="10"/>
  <c r="AQ2332" i="10"/>
  <c r="AQ2333" i="10"/>
  <c r="AQ2334" i="10"/>
  <c r="AQ2335" i="10"/>
  <c r="AQ2336" i="10"/>
  <c r="AQ2337" i="10"/>
  <c r="AQ2338" i="10"/>
  <c r="AQ2339" i="10"/>
  <c r="AQ2340" i="10"/>
  <c r="AQ2341" i="10"/>
  <c r="AQ2342" i="10"/>
  <c r="AQ2343" i="10"/>
  <c r="AQ2344" i="10"/>
  <c r="AQ2345" i="10"/>
  <c r="AQ2346" i="10"/>
  <c r="AQ2347" i="10"/>
  <c r="AQ2348" i="10"/>
  <c r="AQ2349" i="10"/>
  <c r="AQ2350" i="10"/>
  <c r="AQ2351" i="10"/>
  <c r="AQ2352" i="10"/>
  <c r="AQ2353" i="10"/>
  <c r="AQ2354" i="10"/>
  <c r="AQ2355" i="10"/>
  <c r="AQ2356" i="10"/>
  <c r="AQ2357" i="10"/>
  <c r="AQ2358" i="10"/>
  <c r="AQ2359" i="10"/>
  <c r="AQ2360" i="10"/>
  <c r="AQ2361" i="10"/>
  <c r="AQ2362" i="10"/>
  <c r="AQ2363" i="10"/>
  <c r="AQ2364" i="10"/>
  <c r="AQ2365" i="10"/>
  <c r="AQ2366" i="10"/>
  <c r="AQ2367" i="10"/>
  <c r="AQ2368" i="10"/>
  <c r="AQ2369" i="10"/>
  <c r="AQ2370" i="10"/>
  <c r="AQ2371" i="10"/>
  <c r="AQ2372" i="10"/>
  <c r="AQ2373" i="10"/>
  <c r="AQ2374" i="10"/>
  <c r="AQ2375" i="10"/>
  <c r="AQ2376" i="10"/>
  <c r="AQ2377" i="10"/>
  <c r="AQ2378" i="10"/>
  <c r="AQ2379" i="10"/>
  <c r="AQ2380" i="10"/>
  <c r="AQ2381" i="10"/>
  <c r="AQ2382" i="10"/>
  <c r="AQ2383" i="10"/>
  <c r="AQ2384" i="10"/>
  <c r="AQ2385" i="10"/>
  <c r="AQ2386" i="10"/>
  <c r="AQ2387" i="10"/>
  <c r="AQ2388" i="10"/>
  <c r="AQ2389" i="10"/>
  <c r="AQ2390" i="10"/>
  <c r="AQ2391" i="10"/>
  <c r="AQ2392" i="10"/>
  <c r="AQ2393" i="10"/>
  <c r="AQ2394" i="10"/>
  <c r="AQ2395" i="10"/>
  <c r="AQ2396" i="10"/>
  <c r="AQ2397" i="10"/>
  <c r="AQ2398" i="10"/>
  <c r="AQ2399" i="10"/>
  <c r="AQ2400" i="10"/>
  <c r="AQ2401" i="10"/>
  <c r="AQ2402" i="10"/>
  <c r="AQ2403" i="10"/>
  <c r="AQ2404" i="10"/>
  <c r="AQ2405" i="10"/>
  <c r="AQ2406" i="10"/>
  <c r="AQ2407" i="10"/>
  <c r="AQ2408" i="10"/>
  <c r="AQ2409" i="10"/>
  <c r="AQ2410" i="10"/>
  <c r="AQ2411" i="10"/>
  <c r="AQ2412" i="10"/>
  <c r="AQ2413" i="10"/>
  <c r="AQ2414" i="10"/>
  <c r="AQ2415" i="10"/>
  <c r="AQ2416" i="10"/>
  <c r="AQ2417" i="10"/>
  <c r="AQ2418" i="10"/>
  <c r="AQ2419" i="10"/>
  <c r="AQ2420" i="10"/>
  <c r="AQ2421" i="10"/>
  <c r="AQ2422" i="10"/>
  <c r="AQ2423" i="10"/>
  <c r="AQ2424" i="10"/>
  <c r="AQ2425" i="10"/>
  <c r="AQ2426" i="10"/>
  <c r="AQ2427" i="10"/>
  <c r="AQ2428" i="10"/>
  <c r="AQ2429" i="10"/>
  <c r="AQ2430" i="10"/>
  <c r="AQ2431" i="10"/>
  <c r="AQ2432" i="10"/>
  <c r="AQ2433" i="10"/>
  <c r="AQ2434" i="10"/>
  <c r="AQ2435" i="10"/>
  <c r="AQ2436" i="10"/>
  <c r="AQ2437" i="10"/>
  <c r="AQ2438" i="10"/>
  <c r="AQ2439" i="10"/>
  <c r="AQ2440" i="10"/>
  <c r="AQ2441" i="10"/>
  <c r="AQ2442" i="10"/>
  <c r="AQ2443" i="10"/>
  <c r="AQ2444" i="10"/>
  <c r="AQ2445" i="10"/>
  <c r="AQ2446" i="10"/>
  <c r="AQ2447" i="10"/>
  <c r="AQ2448" i="10"/>
  <c r="AQ2449" i="10"/>
  <c r="AQ2450" i="10"/>
  <c r="AQ2451" i="10"/>
  <c r="AQ2452" i="10"/>
  <c r="AQ2453" i="10"/>
  <c r="AQ2454" i="10"/>
  <c r="AQ2455" i="10"/>
  <c r="AQ2456" i="10"/>
  <c r="AQ2457" i="10"/>
  <c r="AQ2458" i="10"/>
  <c r="AQ2459" i="10"/>
  <c r="AQ2460" i="10"/>
  <c r="AQ2461" i="10"/>
  <c r="AQ2462" i="10"/>
  <c r="AQ2463" i="10"/>
  <c r="AQ2464" i="10"/>
  <c r="AQ2465" i="10"/>
  <c r="AQ2466" i="10"/>
  <c r="AQ2467" i="10"/>
  <c r="AQ2468" i="10"/>
  <c r="AQ2469" i="10"/>
  <c r="AQ2470" i="10"/>
  <c r="AQ2471" i="10"/>
  <c r="AQ2472" i="10"/>
  <c r="AQ2473" i="10"/>
  <c r="AQ2474" i="10"/>
  <c r="AQ2475" i="10"/>
  <c r="AQ2476" i="10"/>
  <c r="AQ2477" i="10"/>
  <c r="AQ2478" i="10"/>
  <c r="AQ2479" i="10"/>
  <c r="AQ2480" i="10"/>
  <c r="AQ2481" i="10"/>
  <c r="AQ2482" i="10"/>
  <c r="AQ2483" i="10"/>
  <c r="AQ2484" i="10"/>
  <c r="AQ2485" i="10"/>
  <c r="AQ2486" i="10"/>
  <c r="AQ2487" i="10"/>
  <c r="AQ2488" i="10"/>
  <c r="AQ2489" i="10"/>
  <c r="AQ2490" i="10"/>
  <c r="AQ2491" i="10"/>
  <c r="AQ2492" i="10"/>
  <c r="AQ2493" i="10"/>
  <c r="AQ2494" i="10"/>
  <c r="AQ2495" i="10"/>
  <c r="AQ2496" i="10"/>
  <c r="AQ2497" i="10"/>
  <c r="AQ2498" i="10"/>
  <c r="AQ2499" i="10"/>
  <c r="AQ2500" i="10"/>
  <c r="AQ2501" i="10"/>
  <c r="AQ2502" i="10"/>
  <c r="AQ2503" i="10"/>
  <c r="AQ2504" i="10"/>
  <c r="AQ2505" i="10"/>
  <c r="AQ2506" i="10"/>
  <c r="AQ2507" i="10"/>
  <c r="AQ2508" i="10"/>
  <c r="AQ2509" i="10"/>
  <c r="AQ2510" i="10"/>
  <c r="AQ2511" i="10"/>
  <c r="AQ2512" i="10"/>
  <c r="AQ2513" i="10"/>
  <c r="AQ2514" i="10"/>
  <c r="AQ2515" i="10"/>
  <c r="AQ2516" i="10"/>
  <c r="AQ2517" i="10"/>
  <c r="AQ2518" i="10"/>
  <c r="AQ2519" i="10"/>
  <c r="AQ2520" i="10"/>
  <c r="AQ2521" i="10"/>
  <c r="AQ2522" i="10"/>
  <c r="AQ2523" i="10"/>
  <c r="AQ2524" i="10"/>
  <c r="AQ2525" i="10"/>
  <c r="AQ2526" i="10"/>
  <c r="AQ2527" i="10"/>
  <c r="AQ2528" i="10"/>
  <c r="AQ2529" i="10"/>
  <c r="AQ2530" i="10"/>
  <c r="AQ2531" i="10"/>
  <c r="AQ2532" i="10"/>
  <c r="AQ2533" i="10"/>
  <c r="AQ2534" i="10"/>
  <c r="AQ2535" i="10"/>
  <c r="AQ2536" i="10"/>
  <c r="AQ2537" i="10"/>
  <c r="AQ2538" i="10"/>
  <c r="AQ2539" i="10"/>
  <c r="AQ2540" i="10"/>
  <c r="AQ2541" i="10"/>
  <c r="AQ2542" i="10"/>
  <c r="AQ2543" i="10"/>
  <c r="AQ2544" i="10"/>
  <c r="AQ2545" i="10"/>
  <c r="AQ2546" i="10"/>
  <c r="AQ2547" i="10"/>
  <c r="AQ2548" i="10"/>
  <c r="AQ2549" i="10"/>
  <c r="AQ2550" i="10"/>
  <c r="AQ2551" i="10"/>
  <c r="AQ2552" i="10"/>
  <c r="AQ2553" i="10"/>
  <c r="AQ2554" i="10"/>
  <c r="AQ2555" i="10"/>
  <c r="AQ2556" i="10"/>
  <c r="AQ2557" i="10"/>
  <c r="AQ2558" i="10"/>
  <c r="AQ2559" i="10"/>
  <c r="AQ2560" i="10"/>
  <c r="AQ2561" i="10"/>
  <c r="AQ2562" i="10"/>
  <c r="AQ2563" i="10"/>
  <c r="AQ2564" i="10"/>
  <c r="AQ2565" i="10"/>
  <c r="AQ2566" i="10"/>
  <c r="AQ2567" i="10"/>
  <c r="AQ2568" i="10"/>
  <c r="AQ2569" i="10"/>
  <c r="AQ2570" i="10"/>
  <c r="AQ2571" i="10"/>
  <c r="AQ2572" i="10"/>
  <c r="AQ2573" i="10"/>
  <c r="AQ2574" i="10"/>
  <c r="AQ2575" i="10"/>
  <c r="AQ2576" i="10"/>
  <c r="AQ2577" i="10"/>
  <c r="AQ2578" i="10"/>
  <c r="AQ2579" i="10"/>
  <c r="AQ2580" i="10"/>
  <c r="AQ2581" i="10"/>
  <c r="AQ2582" i="10"/>
  <c r="AQ2583" i="10"/>
  <c r="AQ2584" i="10"/>
  <c r="AQ2585" i="10"/>
  <c r="AQ2586" i="10"/>
  <c r="AQ2587" i="10"/>
  <c r="AQ2588" i="10"/>
  <c r="AQ2589" i="10"/>
  <c r="AQ2590" i="10"/>
  <c r="AQ2591" i="10"/>
  <c r="AQ2592" i="10"/>
  <c r="AQ2593" i="10"/>
  <c r="AQ2594" i="10"/>
  <c r="AQ2595" i="10"/>
  <c r="AQ2596" i="10"/>
  <c r="AQ2597" i="10"/>
  <c r="AQ2598" i="10"/>
  <c r="AQ2599" i="10"/>
  <c r="AQ2600" i="10"/>
  <c r="AQ2601" i="10"/>
  <c r="AQ2602" i="10"/>
  <c r="AQ2603" i="10"/>
  <c r="AQ2604" i="10"/>
  <c r="AQ2605" i="10"/>
  <c r="AQ2606" i="10"/>
  <c r="AQ2607" i="10"/>
  <c r="AQ2608" i="10"/>
  <c r="AQ2609" i="10"/>
  <c r="AQ2610" i="10"/>
  <c r="AQ2611" i="10"/>
  <c r="AQ2612" i="10"/>
  <c r="AQ2613" i="10"/>
  <c r="AQ2614" i="10"/>
  <c r="AQ2615" i="10"/>
  <c r="AQ2616" i="10"/>
  <c r="AQ2617" i="10"/>
  <c r="AQ2618" i="10"/>
  <c r="AQ2619" i="10"/>
  <c r="AQ2620" i="10"/>
  <c r="AQ2621" i="10"/>
  <c r="AQ2622" i="10"/>
  <c r="AQ2623" i="10"/>
  <c r="AQ2624" i="10"/>
  <c r="AQ2625" i="10"/>
  <c r="AQ2626" i="10"/>
  <c r="AQ2627" i="10"/>
  <c r="AQ2628" i="10"/>
  <c r="AQ2629" i="10"/>
  <c r="AQ2630" i="10"/>
  <c r="AQ2631" i="10"/>
  <c r="AQ2632" i="10"/>
  <c r="AQ2633" i="10"/>
  <c r="AQ2634" i="10"/>
  <c r="AQ2635" i="10"/>
  <c r="AQ2636" i="10"/>
  <c r="AQ2637" i="10"/>
  <c r="AQ2638" i="10"/>
  <c r="AQ2639" i="10"/>
  <c r="AQ2640" i="10"/>
  <c r="AQ2641" i="10"/>
  <c r="AQ2642" i="10"/>
  <c r="AQ2643" i="10"/>
  <c r="AQ2644" i="10"/>
  <c r="AQ2645" i="10"/>
  <c r="AQ2646" i="10"/>
  <c r="AQ2647" i="10"/>
  <c r="AQ2648" i="10"/>
  <c r="AQ2649" i="10"/>
  <c r="AQ2650" i="10"/>
  <c r="AQ2651" i="10"/>
  <c r="AQ2652" i="10"/>
  <c r="AQ2653" i="10"/>
  <c r="AQ2654" i="10"/>
  <c r="AQ2655" i="10"/>
  <c r="AQ2656" i="10"/>
  <c r="AQ2657" i="10"/>
  <c r="AQ2658" i="10"/>
  <c r="AQ2659" i="10"/>
  <c r="AQ2660" i="10"/>
  <c r="AQ2661" i="10"/>
  <c r="AQ2662" i="10"/>
  <c r="AQ2663" i="10"/>
  <c r="AQ2664" i="10"/>
  <c r="AQ2665" i="10"/>
  <c r="AQ2666" i="10"/>
  <c r="AQ2667" i="10"/>
  <c r="AQ2668" i="10"/>
  <c r="AQ2669" i="10"/>
  <c r="AQ2670" i="10"/>
  <c r="AQ2671" i="10"/>
  <c r="AQ2672" i="10"/>
  <c r="AQ2673" i="10"/>
  <c r="AQ2674" i="10"/>
  <c r="AQ2675" i="10"/>
  <c r="AQ2676" i="10"/>
  <c r="AQ2677" i="10"/>
  <c r="AQ2678" i="10"/>
  <c r="AQ2679" i="10"/>
  <c r="AQ2680" i="10"/>
  <c r="AQ2681" i="10"/>
  <c r="AQ2682" i="10"/>
  <c r="AQ2683" i="10"/>
  <c r="AQ2684" i="10"/>
  <c r="AQ2685" i="10"/>
  <c r="AQ2686" i="10"/>
  <c r="AQ2687" i="10"/>
  <c r="AQ2688" i="10"/>
  <c r="AQ2689" i="10"/>
  <c r="AQ2690" i="10"/>
  <c r="AQ2691" i="10"/>
  <c r="AQ2692" i="10"/>
  <c r="AQ2693" i="10"/>
  <c r="AQ2694" i="10"/>
  <c r="AQ2695" i="10"/>
  <c r="AQ2696" i="10"/>
  <c r="AQ2697" i="10"/>
  <c r="AQ2698" i="10"/>
  <c r="AQ2699" i="10"/>
  <c r="AQ2700" i="10"/>
  <c r="AQ2701" i="10"/>
  <c r="AQ2702" i="10"/>
  <c r="AQ2703" i="10"/>
  <c r="AQ2704" i="10"/>
  <c r="AQ2705" i="10"/>
  <c r="AQ2706" i="10"/>
  <c r="AQ2707" i="10"/>
  <c r="AQ2708" i="10"/>
  <c r="AQ2709" i="10"/>
  <c r="AQ2710" i="10"/>
  <c r="AQ2711" i="10"/>
  <c r="AQ2712" i="10"/>
  <c r="AQ2713" i="10"/>
  <c r="AQ2714" i="10"/>
  <c r="AQ2715" i="10"/>
  <c r="AQ2716" i="10"/>
  <c r="AQ2717" i="10"/>
  <c r="AQ2718" i="10"/>
  <c r="AQ2719" i="10"/>
  <c r="AQ2720" i="10"/>
  <c r="AQ2721" i="10"/>
  <c r="AQ2722" i="10"/>
  <c r="AQ2723" i="10"/>
  <c r="AQ2724" i="10"/>
  <c r="AQ2725" i="10"/>
  <c r="AQ2726" i="10"/>
  <c r="AQ2727" i="10"/>
  <c r="AQ2728" i="10"/>
  <c r="AQ2729" i="10"/>
  <c r="AQ2730" i="10"/>
  <c r="AQ2731" i="10"/>
  <c r="AQ2732" i="10"/>
  <c r="AQ2733" i="10"/>
  <c r="AQ2734" i="10"/>
  <c r="AQ2735" i="10"/>
  <c r="AQ2736" i="10"/>
  <c r="AQ2737" i="10"/>
  <c r="AQ2738" i="10"/>
  <c r="AQ2739" i="10"/>
  <c r="AQ2740" i="10"/>
  <c r="AQ2741" i="10"/>
  <c r="AQ2742" i="10"/>
  <c r="AQ2743" i="10"/>
  <c r="AQ2744" i="10"/>
  <c r="AQ2745" i="10"/>
  <c r="AQ2746" i="10"/>
  <c r="AQ2747" i="10"/>
  <c r="AQ2748" i="10"/>
  <c r="AQ2749" i="10"/>
  <c r="AQ2750" i="10"/>
  <c r="AQ2751" i="10"/>
  <c r="AQ2752" i="10"/>
  <c r="AQ2753" i="10"/>
  <c r="AQ2754" i="10"/>
  <c r="AQ2755" i="10"/>
  <c r="AQ2756" i="10"/>
  <c r="AQ2757" i="10"/>
  <c r="AQ2758" i="10"/>
  <c r="AQ2759" i="10"/>
  <c r="AQ2760" i="10"/>
  <c r="AQ2761" i="10"/>
  <c r="AQ4" i="10"/>
  <c r="AL4" i="10"/>
  <c r="AN2761" i="10"/>
  <c r="AM2761" i="10"/>
  <c r="AL2761" i="10"/>
  <c r="AN2760" i="10"/>
  <c r="AM2760" i="10"/>
  <c r="AL2760" i="10"/>
  <c r="AN2759" i="10"/>
  <c r="AM2759" i="10"/>
  <c r="AL2759" i="10"/>
  <c r="AN2758" i="10"/>
  <c r="AM2758" i="10"/>
  <c r="AL2758" i="10"/>
  <c r="AN2757" i="10"/>
  <c r="AM2757" i="10"/>
  <c r="AL2757" i="10"/>
  <c r="AN2756" i="10"/>
  <c r="AM2756" i="10"/>
  <c r="AL2756" i="10"/>
  <c r="AN2755" i="10"/>
  <c r="AM2755" i="10"/>
  <c r="AL2755" i="10"/>
  <c r="AN2754" i="10"/>
  <c r="AM2754" i="10"/>
  <c r="AL2754" i="10"/>
  <c r="AN2753" i="10"/>
  <c r="AM2753" i="10"/>
  <c r="AL2753" i="10"/>
  <c r="AN2752" i="10"/>
  <c r="AM2752" i="10"/>
  <c r="AL2752" i="10"/>
  <c r="AN2751" i="10"/>
  <c r="AM2751" i="10"/>
  <c r="AL2751" i="10"/>
  <c r="AN2750" i="10"/>
  <c r="AM2750" i="10"/>
  <c r="AL2750" i="10"/>
  <c r="AN2749" i="10"/>
  <c r="AM2749" i="10"/>
  <c r="AL2749" i="10"/>
  <c r="AN2748" i="10"/>
  <c r="AM2748" i="10"/>
  <c r="AL2748" i="10"/>
  <c r="AN2747" i="10"/>
  <c r="AM2747" i="10"/>
  <c r="AL2747" i="10"/>
  <c r="AN2746" i="10"/>
  <c r="AM2746" i="10"/>
  <c r="AL2746" i="10"/>
  <c r="AN2745" i="10"/>
  <c r="AM2745" i="10"/>
  <c r="AL2745" i="10"/>
  <c r="AN2744" i="10"/>
  <c r="AM2744" i="10"/>
  <c r="AL2744" i="10"/>
  <c r="AN2743" i="10"/>
  <c r="AM2743" i="10"/>
  <c r="AL2743" i="10"/>
  <c r="AN2742" i="10"/>
  <c r="AM2742" i="10"/>
  <c r="AL2742" i="10"/>
  <c r="AN2741" i="10"/>
  <c r="AM2741" i="10"/>
  <c r="AL2741" i="10"/>
  <c r="AN2740" i="10"/>
  <c r="AM2740" i="10"/>
  <c r="AL2740" i="10"/>
  <c r="AN2739" i="10"/>
  <c r="AM2739" i="10"/>
  <c r="AL2739" i="10"/>
  <c r="AN2738" i="10"/>
  <c r="AM2738" i="10"/>
  <c r="AL2738" i="10"/>
  <c r="AN2737" i="10"/>
  <c r="AM2737" i="10"/>
  <c r="AL2737" i="10"/>
  <c r="AN2736" i="10"/>
  <c r="AM2736" i="10"/>
  <c r="AL2736" i="10"/>
  <c r="AN2735" i="10"/>
  <c r="AM2735" i="10"/>
  <c r="AL2735" i="10"/>
  <c r="AN2734" i="10"/>
  <c r="AM2734" i="10"/>
  <c r="AL2734" i="10"/>
  <c r="AN2733" i="10"/>
  <c r="AM2733" i="10"/>
  <c r="AL2733" i="10"/>
  <c r="AN2732" i="10"/>
  <c r="AM2732" i="10"/>
  <c r="AL2732" i="10"/>
  <c r="AN2731" i="10"/>
  <c r="AM2731" i="10"/>
  <c r="AL2731" i="10"/>
  <c r="AN2730" i="10"/>
  <c r="AM2730" i="10"/>
  <c r="AL2730" i="10"/>
  <c r="AN2729" i="10"/>
  <c r="AM2729" i="10"/>
  <c r="AL2729" i="10"/>
  <c r="AN2728" i="10"/>
  <c r="AM2728" i="10"/>
  <c r="AL2728" i="10"/>
  <c r="AN2727" i="10"/>
  <c r="AM2727" i="10"/>
  <c r="AL2727" i="10"/>
  <c r="AN2726" i="10"/>
  <c r="AM2726" i="10"/>
  <c r="AL2726" i="10"/>
  <c r="AN2725" i="10"/>
  <c r="AM2725" i="10"/>
  <c r="AL2725" i="10"/>
  <c r="AN2724" i="10"/>
  <c r="AM2724" i="10"/>
  <c r="AL2724" i="10"/>
  <c r="AN2723" i="10"/>
  <c r="AM2723" i="10"/>
  <c r="AL2723" i="10"/>
  <c r="AN2722" i="10"/>
  <c r="AM2722" i="10"/>
  <c r="AL2722" i="10"/>
  <c r="AN2721" i="10"/>
  <c r="AM2721" i="10"/>
  <c r="AL2721" i="10"/>
  <c r="AN2720" i="10"/>
  <c r="AM2720" i="10"/>
  <c r="AL2720" i="10"/>
  <c r="AN2719" i="10"/>
  <c r="AM2719" i="10"/>
  <c r="AL2719" i="10"/>
  <c r="AN2718" i="10"/>
  <c r="AM2718" i="10"/>
  <c r="AL2718" i="10"/>
  <c r="AN2717" i="10"/>
  <c r="AM2717" i="10"/>
  <c r="AL2717" i="10"/>
  <c r="AN2716" i="10"/>
  <c r="AM2716" i="10"/>
  <c r="AL2716" i="10"/>
  <c r="AN2715" i="10"/>
  <c r="AM2715" i="10"/>
  <c r="AL2715" i="10"/>
  <c r="AN2714" i="10"/>
  <c r="AM2714" i="10"/>
  <c r="AL2714" i="10"/>
  <c r="AN2713" i="10"/>
  <c r="AM2713" i="10"/>
  <c r="AL2713" i="10"/>
  <c r="AN2712" i="10"/>
  <c r="AM2712" i="10"/>
  <c r="AL2712" i="10"/>
  <c r="AN2711" i="10"/>
  <c r="AM2711" i="10"/>
  <c r="AL2711" i="10"/>
  <c r="AN2710" i="10"/>
  <c r="AM2710" i="10"/>
  <c r="AL2710" i="10"/>
  <c r="AN2709" i="10"/>
  <c r="AM2709" i="10"/>
  <c r="AL2709" i="10"/>
  <c r="AN2708" i="10"/>
  <c r="AM2708" i="10"/>
  <c r="AL2708" i="10"/>
  <c r="AN2707" i="10"/>
  <c r="AM2707" i="10"/>
  <c r="AL2707" i="10"/>
  <c r="AN2706" i="10"/>
  <c r="AM2706" i="10"/>
  <c r="AL2706" i="10"/>
  <c r="AN2705" i="10"/>
  <c r="AM2705" i="10"/>
  <c r="AL2705" i="10"/>
  <c r="AN2704" i="10"/>
  <c r="AM2704" i="10"/>
  <c r="AL2704" i="10"/>
  <c r="AN2703" i="10"/>
  <c r="AM2703" i="10"/>
  <c r="AL2703" i="10"/>
  <c r="AN2702" i="10"/>
  <c r="AM2702" i="10"/>
  <c r="AL2702" i="10"/>
  <c r="AN2701" i="10"/>
  <c r="AM2701" i="10"/>
  <c r="AL2701" i="10"/>
  <c r="AN2700" i="10"/>
  <c r="AM2700" i="10"/>
  <c r="AL2700" i="10"/>
  <c r="AN2699" i="10"/>
  <c r="AM2699" i="10"/>
  <c r="AL2699" i="10"/>
  <c r="AN2698" i="10"/>
  <c r="AM2698" i="10"/>
  <c r="AL2698" i="10"/>
  <c r="AN2697" i="10"/>
  <c r="AM2697" i="10"/>
  <c r="AL2697" i="10"/>
  <c r="AN2696" i="10"/>
  <c r="AM2696" i="10"/>
  <c r="AL2696" i="10"/>
  <c r="AN2695" i="10"/>
  <c r="AM2695" i="10"/>
  <c r="AL2695" i="10"/>
  <c r="AN2694" i="10"/>
  <c r="AM2694" i="10"/>
  <c r="AL2694" i="10"/>
  <c r="AN2693" i="10"/>
  <c r="AM2693" i="10"/>
  <c r="AL2693" i="10"/>
  <c r="AN2692" i="10"/>
  <c r="AM2692" i="10"/>
  <c r="AL2692" i="10"/>
  <c r="AN2691" i="10"/>
  <c r="AM2691" i="10"/>
  <c r="AL2691" i="10"/>
  <c r="AN2690" i="10"/>
  <c r="AM2690" i="10"/>
  <c r="AL2690" i="10"/>
  <c r="AN2689" i="10"/>
  <c r="AM2689" i="10"/>
  <c r="AL2689" i="10"/>
  <c r="AN2688" i="10"/>
  <c r="AM2688" i="10"/>
  <c r="AL2688" i="10"/>
  <c r="AN2687" i="10"/>
  <c r="AM2687" i="10"/>
  <c r="AL2687" i="10"/>
  <c r="AN2686" i="10"/>
  <c r="AM2686" i="10"/>
  <c r="AL2686" i="10"/>
  <c r="AN2685" i="10"/>
  <c r="AM2685" i="10"/>
  <c r="AL2685" i="10"/>
  <c r="AN2684" i="10"/>
  <c r="AM2684" i="10"/>
  <c r="AL2684" i="10"/>
  <c r="AN2683" i="10"/>
  <c r="AM2683" i="10"/>
  <c r="AL2683" i="10"/>
  <c r="AN2682" i="10"/>
  <c r="AM2682" i="10"/>
  <c r="AL2682" i="10"/>
  <c r="AN2681" i="10"/>
  <c r="AM2681" i="10"/>
  <c r="AL2681" i="10"/>
  <c r="AN2680" i="10"/>
  <c r="AM2680" i="10"/>
  <c r="AL2680" i="10"/>
  <c r="AN2679" i="10"/>
  <c r="AM2679" i="10"/>
  <c r="AL2679" i="10"/>
  <c r="AN2678" i="10"/>
  <c r="AM2678" i="10"/>
  <c r="AL2678" i="10"/>
  <c r="AN2677" i="10"/>
  <c r="AM2677" i="10"/>
  <c r="AL2677" i="10"/>
  <c r="AN2676" i="10"/>
  <c r="AM2676" i="10"/>
  <c r="AL2676" i="10"/>
  <c r="AN2675" i="10"/>
  <c r="AM2675" i="10"/>
  <c r="AL2675" i="10"/>
  <c r="AN2674" i="10"/>
  <c r="AM2674" i="10"/>
  <c r="AL2674" i="10"/>
  <c r="AN2673" i="10"/>
  <c r="AM2673" i="10"/>
  <c r="AL2673" i="10"/>
  <c r="AN2672" i="10"/>
  <c r="AM2672" i="10"/>
  <c r="AL2672" i="10"/>
  <c r="AN2671" i="10"/>
  <c r="AM2671" i="10"/>
  <c r="AL2671" i="10"/>
  <c r="AN2670" i="10"/>
  <c r="AM2670" i="10"/>
  <c r="AL2670" i="10"/>
  <c r="AN2669" i="10"/>
  <c r="AM2669" i="10"/>
  <c r="AL2669" i="10"/>
  <c r="AN2668" i="10"/>
  <c r="AM2668" i="10"/>
  <c r="AL2668" i="10"/>
  <c r="AN2667" i="10"/>
  <c r="AM2667" i="10"/>
  <c r="AL2667" i="10"/>
  <c r="AN2666" i="10"/>
  <c r="AM2666" i="10"/>
  <c r="AL2666" i="10"/>
  <c r="AN2665" i="10"/>
  <c r="AM2665" i="10"/>
  <c r="AL2665" i="10"/>
  <c r="AN2664" i="10"/>
  <c r="AM2664" i="10"/>
  <c r="AL2664" i="10"/>
  <c r="AN2663" i="10"/>
  <c r="AM2663" i="10"/>
  <c r="AL2663" i="10"/>
  <c r="AN2662" i="10"/>
  <c r="AM2662" i="10"/>
  <c r="AL2662" i="10"/>
  <c r="AN2661" i="10"/>
  <c r="AM2661" i="10"/>
  <c r="AL2661" i="10"/>
  <c r="AN2660" i="10"/>
  <c r="AM2660" i="10"/>
  <c r="AL2660" i="10"/>
  <c r="AN2659" i="10"/>
  <c r="AM2659" i="10"/>
  <c r="AL2659" i="10"/>
  <c r="AN2658" i="10"/>
  <c r="AM2658" i="10"/>
  <c r="AL2658" i="10"/>
  <c r="AN2657" i="10"/>
  <c r="AM2657" i="10"/>
  <c r="AL2657" i="10"/>
  <c r="AN2656" i="10"/>
  <c r="AM2656" i="10"/>
  <c r="AL2656" i="10"/>
  <c r="AN2655" i="10"/>
  <c r="AM2655" i="10"/>
  <c r="AL2655" i="10"/>
  <c r="AN2654" i="10"/>
  <c r="AM2654" i="10"/>
  <c r="AL2654" i="10"/>
  <c r="AN2653" i="10"/>
  <c r="AM2653" i="10"/>
  <c r="AL2653" i="10"/>
  <c r="AN2652" i="10"/>
  <c r="AM2652" i="10"/>
  <c r="AL2652" i="10"/>
  <c r="AN2651" i="10"/>
  <c r="AM2651" i="10"/>
  <c r="AL2651" i="10"/>
  <c r="AN2650" i="10"/>
  <c r="AM2650" i="10"/>
  <c r="AL2650" i="10"/>
  <c r="AN2649" i="10"/>
  <c r="AM2649" i="10"/>
  <c r="AL2649" i="10"/>
  <c r="AN2648" i="10"/>
  <c r="AM2648" i="10"/>
  <c r="AL2648" i="10"/>
  <c r="AN2647" i="10"/>
  <c r="AM2647" i="10"/>
  <c r="AL2647" i="10"/>
  <c r="AN2646" i="10"/>
  <c r="AM2646" i="10"/>
  <c r="AL2646" i="10"/>
  <c r="AN2645" i="10"/>
  <c r="AM2645" i="10"/>
  <c r="AL2645" i="10"/>
  <c r="AN2644" i="10"/>
  <c r="AM2644" i="10"/>
  <c r="AL2644" i="10"/>
  <c r="AN2643" i="10"/>
  <c r="AM2643" i="10"/>
  <c r="AL2643" i="10"/>
  <c r="AN2642" i="10"/>
  <c r="AM2642" i="10"/>
  <c r="AL2642" i="10"/>
  <c r="AN2641" i="10"/>
  <c r="AM2641" i="10"/>
  <c r="AL2641" i="10"/>
  <c r="AN2640" i="10"/>
  <c r="AM2640" i="10"/>
  <c r="AL2640" i="10"/>
  <c r="AN2639" i="10"/>
  <c r="AM2639" i="10"/>
  <c r="AL2639" i="10"/>
  <c r="AN2638" i="10"/>
  <c r="AM2638" i="10"/>
  <c r="AL2638" i="10"/>
  <c r="AN2637" i="10"/>
  <c r="AM2637" i="10"/>
  <c r="AL2637" i="10"/>
  <c r="AN2636" i="10"/>
  <c r="AM2636" i="10"/>
  <c r="AL2636" i="10"/>
  <c r="AN2635" i="10"/>
  <c r="AM2635" i="10"/>
  <c r="AL2635" i="10"/>
  <c r="AN2634" i="10"/>
  <c r="AM2634" i="10"/>
  <c r="AL2634" i="10"/>
  <c r="AN2633" i="10"/>
  <c r="AM2633" i="10"/>
  <c r="AL2633" i="10"/>
  <c r="AN2632" i="10"/>
  <c r="AM2632" i="10"/>
  <c r="AL2632" i="10"/>
  <c r="AN2631" i="10"/>
  <c r="AM2631" i="10"/>
  <c r="AL2631" i="10"/>
  <c r="AN2630" i="10"/>
  <c r="AM2630" i="10"/>
  <c r="AL2630" i="10"/>
  <c r="AN2629" i="10"/>
  <c r="AM2629" i="10"/>
  <c r="AL2629" i="10"/>
  <c r="AN2628" i="10"/>
  <c r="AM2628" i="10"/>
  <c r="AL2628" i="10"/>
  <c r="AN2627" i="10"/>
  <c r="AM2627" i="10"/>
  <c r="AL2627" i="10"/>
  <c r="AN2626" i="10"/>
  <c r="AM2626" i="10"/>
  <c r="AL2626" i="10"/>
  <c r="AN2625" i="10"/>
  <c r="AM2625" i="10"/>
  <c r="AL2625" i="10"/>
  <c r="AN2624" i="10"/>
  <c r="AM2624" i="10"/>
  <c r="AL2624" i="10"/>
  <c r="AN2623" i="10"/>
  <c r="AM2623" i="10"/>
  <c r="AL2623" i="10"/>
  <c r="AN2622" i="10"/>
  <c r="AM2622" i="10"/>
  <c r="AL2622" i="10"/>
  <c r="AN2621" i="10"/>
  <c r="AM2621" i="10"/>
  <c r="AL2621" i="10"/>
  <c r="AN2620" i="10"/>
  <c r="AM2620" i="10"/>
  <c r="AL2620" i="10"/>
  <c r="AN2619" i="10"/>
  <c r="AM2619" i="10"/>
  <c r="AL2619" i="10"/>
  <c r="AN2618" i="10"/>
  <c r="AM2618" i="10"/>
  <c r="AL2618" i="10"/>
  <c r="AN2617" i="10"/>
  <c r="AM2617" i="10"/>
  <c r="AL2617" i="10"/>
  <c r="AN2616" i="10"/>
  <c r="AM2616" i="10"/>
  <c r="AL2616" i="10"/>
  <c r="AN2615" i="10"/>
  <c r="AM2615" i="10"/>
  <c r="AL2615" i="10"/>
  <c r="AN2614" i="10"/>
  <c r="AM2614" i="10"/>
  <c r="AL2614" i="10"/>
  <c r="AN2613" i="10"/>
  <c r="AM2613" i="10"/>
  <c r="AL2613" i="10"/>
  <c r="AN2612" i="10"/>
  <c r="AM2612" i="10"/>
  <c r="AL2612" i="10"/>
  <c r="AN2611" i="10"/>
  <c r="AM2611" i="10"/>
  <c r="AL2611" i="10"/>
  <c r="AN2610" i="10"/>
  <c r="AM2610" i="10"/>
  <c r="AL2610" i="10"/>
  <c r="AN2609" i="10"/>
  <c r="AM2609" i="10"/>
  <c r="AL2609" i="10"/>
  <c r="AN2608" i="10"/>
  <c r="AM2608" i="10"/>
  <c r="AL2608" i="10"/>
  <c r="AN2607" i="10"/>
  <c r="AM2607" i="10"/>
  <c r="AL2607" i="10"/>
  <c r="AN2606" i="10"/>
  <c r="AM2606" i="10"/>
  <c r="AL2606" i="10"/>
  <c r="AN2605" i="10"/>
  <c r="AM2605" i="10"/>
  <c r="AL2605" i="10"/>
  <c r="AN2604" i="10"/>
  <c r="AM2604" i="10"/>
  <c r="AL2604" i="10"/>
  <c r="AN2603" i="10"/>
  <c r="AM2603" i="10"/>
  <c r="AL2603" i="10"/>
  <c r="AN2602" i="10"/>
  <c r="AM2602" i="10"/>
  <c r="AL2602" i="10"/>
  <c r="AN2601" i="10"/>
  <c r="AM2601" i="10"/>
  <c r="AL2601" i="10"/>
  <c r="AN2600" i="10"/>
  <c r="AM2600" i="10"/>
  <c r="AL2600" i="10"/>
  <c r="AN2599" i="10"/>
  <c r="AM2599" i="10"/>
  <c r="AL2599" i="10"/>
  <c r="AN2598" i="10"/>
  <c r="AM2598" i="10"/>
  <c r="AL2598" i="10"/>
  <c r="AN2597" i="10"/>
  <c r="AM2597" i="10"/>
  <c r="AL2597" i="10"/>
  <c r="AN2596" i="10"/>
  <c r="AM2596" i="10"/>
  <c r="AL2596" i="10"/>
  <c r="AN2595" i="10"/>
  <c r="AM2595" i="10"/>
  <c r="AL2595" i="10"/>
  <c r="AN2594" i="10"/>
  <c r="AM2594" i="10"/>
  <c r="AL2594" i="10"/>
  <c r="AN2593" i="10"/>
  <c r="AM2593" i="10"/>
  <c r="AL2593" i="10"/>
  <c r="AN2592" i="10"/>
  <c r="AM2592" i="10"/>
  <c r="AL2592" i="10"/>
  <c r="AN2591" i="10"/>
  <c r="AM2591" i="10"/>
  <c r="AL2591" i="10"/>
  <c r="AN2590" i="10"/>
  <c r="AM2590" i="10"/>
  <c r="AL2590" i="10"/>
  <c r="AN2589" i="10"/>
  <c r="AM2589" i="10"/>
  <c r="AL2589" i="10"/>
  <c r="AN2588" i="10"/>
  <c r="AM2588" i="10"/>
  <c r="AL2588" i="10"/>
  <c r="AN2587" i="10"/>
  <c r="AM2587" i="10"/>
  <c r="AL2587" i="10"/>
  <c r="AN2586" i="10"/>
  <c r="AM2586" i="10"/>
  <c r="AL2586" i="10"/>
  <c r="AN2585" i="10"/>
  <c r="AM2585" i="10"/>
  <c r="AL2585" i="10"/>
  <c r="AN2584" i="10"/>
  <c r="AM2584" i="10"/>
  <c r="AL2584" i="10"/>
  <c r="AN2583" i="10"/>
  <c r="AM2583" i="10"/>
  <c r="AL2583" i="10"/>
  <c r="AN2582" i="10"/>
  <c r="AM2582" i="10"/>
  <c r="AL2582" i="10"/>
  <c r="AN2581" i="10"/>
  <c r="AM2581" i="10"/>
  <c r="AL2581" i="10"/>
  <c r="AN2580" i="10"/>
  <c r="AM2580" i="10"/>
  <c r="AL2580" i="10"/>
  <c r="AN2579" i="10"/>
  <c r="AM2579" i="10"/>
  <c r="AL2579" i="10"/>
  <c r="AN2578" i="10"/>
  <c r="AM2578" i="10"/>
  <c r="AL2578" i="10"/>
  <c r="AN2577" i="10"/>
  <c r="AM2577" i="10"/>
  <c r="AL2577" i="10"/>
  <c r="AN2576" i="10"/>
  <c r="AM2576" i="10"/>
  <c r="AL2576" i="10"/>
  <c r="AN2575" i="10"/>
  <c r="AM2575" i="10"/>
  <c r="AL2575" i="10"/>
  <c r="AN2574" i="10"/>
  <c r="AM2574" i="10"/>
  <c r="AL2574" i="10"/>
  <c r="AN2573" i="10"/>
  <c r="AM2573" i="10"/>
  <c r="AL2573" i="10"/>
  <c r="AN2572" i="10"/>
  <c r="AM2572" i="10"/>
  <c r="AL2572" i="10"/>
  <c r="AN2571" i="10"/>
  <c r="AM2571" i="10"/>
  <c r="AL2571" i="10"/>
  <c r="AN2570" i="10"/>
  <c r="AM2570" i="10"/>
  <c r="AL2570" i="10"/>
  <c r="AN2569" i="10"/>
  <c r="AM2569" i="10"/>
  <c r="AL2569" i="10"/>
  <c r="AN2568" i="10"/>
  <c r="AM2568" i="10"/>
  <c r="AL2568" i="10"/>
  <c r="AN2567" i="10"/>
  <c r="AM2567" i="10"/>
  <c r="AL2567" i="10"/>
  <c r="AN2566" i="10"/>
  <c r="AM2566" i="10"/>
  <c r="AL2566" i="10"/>
  <c r="AN2565" i="10"/>
  <c r="AM2565" i="10"/>
  <c r="AL2565" i="10"/>
  <c r="AN2564" i="10"/>
  <c r="AM2564" i="10"/>
  <c r="AL2564" i="10"/>
  <c r="AN2563" i="10"/>
  <c r="AM2563" i="10"/>
  <c r="AL2563" i="10"/>
  <c r="AN2562" i="10"/>
  <c r="AM2562" i="10"/>
  <c r="AL2562" i="10"/>
  <c r="AN2561" i="10"/>
  <c r="AM2561" i="10"/>
  <c r="AL2561" i="10"/>
  <c r="AN2560" i="10"/>
  <c r="AM2560" i="10"/>
  <c r="AL2560" i="10"/>
  <c r="AN2559" i="10"/>
  <c r="AM2559" i="10"/>
  <c r="AL2559" i="10"/>
  <c r="AN2558" i="10"/>
  <c r="AM2558" i="10"/>
  <c r="AL2558" i="10"/>
  <c r="AN2557" i="10"/>
  <c r="AM2557" i="10"/>
  <c r="AL2557" i="10"/>
  <c r="AN2556" i="10"/>
  <c r="AM2556" i="10"/>
  <c r="AL2556" i="10"/>
  <c r="AN2555" i="10"/>
  <c r="AM2555" i="10"/>
  <c r="AL2555" i="10"/>
  <c r="AN2554" i="10"/>
  <c r="AM2554" i="10"/>
  <c r="AL2554" i="10"/>
  <c r="AN2553" i="10"/>
  <c r="AM2553" i="10"/>
  <c r="AL2553" i="10"/>
  <c r="AN2552" i="10"/>
  <c r="AM2552" i="10"/>
  <c r="AL2552" i="10"/>
  <c r="AN2551" i="10"/>
  <c r="AM2551" i="10"/>
  <c r="AL2551" i="10"/>
  <c r="AN2550" i="10"/>
  <c r="AM2550" i="10"/>
  <c r="AL2550" i="10"/>
  <c r="AN2549" i="10"/>
  <c r="AM2549" i="10"/>
  <c r="AL2549" i="10"/>
  <c r="AN2548" i="10"/>
  <c r="AM2548" i="10"/>
  <c r="AL2548" i="10"/>
  <c r="AN2547" i="10"/>
  <c r="AM2547" i="10"/>
  <c r="AL2547" i="10"/>
  <c r="AN2546" i="10"/>
  <c r="AM2546" i="10"/>
  <c r="AL2546" i="10"/>
  <c r="AN2545" i="10"/>
  <c r="AM2545" i="10"/>
  <c r="AL2545" i="10"/>
  <c r="AN2544" i="10"/>
  <c r="AM2544" i="10"/>
  <c r="AL2544" i="10"/>
  <c r="AN2543" i="10"/>
  <c r="AM2543" i="10"/>
  <c r="AL2543" i="10"/>
  <c r="AN2542" i="10"/>
  <c r="AM2542" i="10"/>
  <c r="AL2542" i="10"/>
  <c r="AN2541" i="10"/>
  <c r="AM2541" i="10"/>
  <c r="AL2541" i="10"/>
  <c r="AN2540" i="10"/>
  <c r="AM2540" i="10"/>
  <c r="AL2540" i="10"/>
  <c r="AN2539" i="10"/>
  <c r="AM2539" i="10"/>
  <c r="AL2539" i="10"/>
  <c r="AN2538" i="10"/>
  <c r="AM2538" i="10"/>
  <c r="AL2538" i="10"/>
  <c r="AN2537" i="10"/>
  <c r="AM2537" i="10"/>
  <c r="AL2537" i="10"/>
  <c r="AN2536" i="10"/>
  <c r="AM2536" i="10"/>
  <c r="AL2536" i="10"/>
  <c r="AN2535" i="10"/>
  <c r="AM2535" i="10"/>
  <c r="AL2535" i="10"/>
  <c r="AN2534" i="10"/>
  <c r="AM2534" i="10"/>
  <c r="AL2534" i="10"/>
  <c r="AN2533" i="10"/>
  <c r="AM2533" i="10"/>
  <c r="AL2533" i="10"/>
  <c r="AN2532" i="10"/>
  <c r="AM2532" i="10"/>
  <c r="AL2532" i="10"/>
  <c r="AN2531" i="10"/>
  <c r="AM2531" i="10"/>
  <c r="AL2531" i="10"/>
  <c r="AN2530" i="10"/>
  <c r="AM2530" i="10"/>
  <c r="AL2530" i="10"/>
  <c r="AN2529" i="10"/>
  <c r="AM2529" i="10"/>
  <c r="AL2529" i="10"/>
  <c r="AN2528" i="10"/>
  <c r="AM2528" i="10"/>
  <c r="AL2528" i="10"/>
  <c r="AN2527" i="10"/>
  <c r="AM2527" i="10"/>
  <c r="AL2527" i="10"/>
  <c r="AN2526" i="10"/>
  <c r="AM2526" i="10"/>
  <c r="AL2526" i="10"/>
  <c r="AN2525" i="10"/>
  <c r="AM2525" i="10"/>
  <c r="AL2525" i="10"/>
  <c r="AN2524" i="10"/>
  <c r="AM2524" i="10"/>
  <c r="AL2524" i="10"/>
  <c r="AN2523" i="10"/>
  <c r="AM2523" i="10"/>
  <c r="AL2523" i="10"/>
  <c r="AN2522" i="10"/>
  <c r="AM2522" i="10"/>
  <c r="AL2522" i="10"/>
  <c r="AN2521" i="10"/>
  <c r="AM2521" i="10"/>
  <c r="AL2521" i="10"/>
  <c r="AN2520" i="10"/>
  <c r="AM2520" i="10"/>
  <c r="AL2520" i="10"/>
  <c r="AN2519" i="10"/>
  <c r="AM2519" i="10"/>
  <c r="AL2519" i="10"/>
  <c r="AN2518" i="10"/>
  <c r="AM2518" i="10"/>
  <c r="AL2518" i="10"/>
  <c r="AN2517" i="10"/>
  <c r="AM2517" i="10"/>
  <c r="AL2517" i="10"/>
  <c r="AN2516" i="10"/>
  <c r="AM2516" i="10"/>
  <c r="AL2516" i="10"/>
  <c r="AN2515" i="10"/>
  <c r="AM2515" i="10"/>
  <c r="AL2515" i="10"/>
  <c r="AN2514" i="10"/>
  <c r="AM2514" i="10"/>
  <c r="AL2514" i="10"/>
  <c r="AN2513" i="10"/>
  <c r="AM2513" i="10"/>
  <c r="AL2513" i="10"/>
  <c r="AN2512" i="10"/>
  <c r="AM2512" i="10"/>
  <c r="AL2512" i="10"/>
  <c r="AN2511" i="10"/>
  <c r="AM2511" i="10"/>
  <c r="AL2511" i="10"/>
  <c r="AN2510" i="10"/>
  <c r="AM2510" i="10"/>
  <c r="AL2510" i="10"/>
  <c r="AN2509" i="10"/>
  <c r="AM2509" i="10"/>
  <c r="AL2509" i="10"/>
  <c r="AN2508" i="10"/>
  <c r="AM2508" i="10"/>
  <c r="AL2508" i="10"/>
  <c r="AN2507" i="10"/>
  <c r="AM2507" i="10"/>
  <c r="AL2507" i="10"/>
  <c r="AN2506" i="10"/>
  <c r="AM2506" i="10"/>
  <c r="AL2506" i="10"/>
  <c r="AN2505" i="10"/>
  <c r="AM2505" i="10"/>
  <c r="AL2505" i="10"/>
  <c r="AN2504" i="10"/>
  <c r="AM2504" i="10"/>
  <c r="AL2504" i="10"/>
  <c r="AN2503" i="10"/>
  <c r="AM2503" i="10"/>
  <c r="AL2503" i="10"/>
  <c r="AN2502" i="10"/>
  <c r="AM2502" i="10"/>
  <c r="AL2502" i="10"/>
  <c r="AN2501" i="10"/>
  <c r="AM2501" i="10"/>
  <c r="AL2501" i="10"/>
  <c r="AN2500" i="10"/>
  <c r="AM2500" i="10"/>
  <c r="AL2500" i="10"/>
  <c r="AN2499" i="10"/>
  <c r="AM2499" i="10"/>
  <c r="AL2499" i="10"/>
  <c r="AN2498" i="10"/>
  <c r="AM2498" i="10"/>
  <c r="AL2498" i="10"/>
  <c r="AN2497" i="10"/>
  <c r="AM2497" i="10"/>
  <c r="AL2497" i="10"/>
  <c r="AN2496" i="10"/>
  <c r="AM2496" i="10"/>
  <c r="AL2496" i="10"/>
  <c r="AN2495" i="10"/>
  <c r="AM2495" i="10"/>
  <c r="AL2495" i="10"/>
  <c r="AN2494" i="10"/>
  <c r="AM2494" i="10"/>
  <c r="AL2494" i="10"/>
  <c r="AN2493" i="10"/>
  <c r="AM2493" i="10"/>
  <c r="AL2493" i="10"/>
  <c r="AN2492" i="10"/>
  <c r="AM2492" i="10"/>
  <c r="AL2492" i="10"/>
  <c r="AN2491" i="10"/>
  <c r="AM2491" i="10"/>
  <c r="AL2491" i="10"/>
  <c r="AN2490" i="10"/>
  <c r="AM2490" i="10"/>
  <c r="AL2490" i="10"/>
  <c r="AN2489" i="10"/>
  <c r="AM2489" i="10"/>
  <c r="AL2489" i="10"/>
  <c r="AN2488" i="10"/>
  <c r="AM2488" i="10"/>
  <c r="AL2488" i="10"/>
  <c r="AN2487" i="10"/>
  <c r="AM2487" i="10"/>
  <c r="AL2487" i="10"/>
  <c r="AN2486" i="10"/>
  <c r="AM2486" i="10"/>
  <c r="AL2486" i="10"/>
  <c r="AN2485" i="10"/>
  <c r="AM2485" i="10"/>
  <c r="AL2485" i="10"/>
  <c r="AN2484" i="10"/>
  <c r="AM2484" i="10"/>
  <c r="AL2484" i="10"/>
  <c r="AN2483" i="10"/>
  <c r="AM2483" i="10"/>
  <c r="AL2483" i="10"/>
  <c r="AN2482" i="10"/>
  <c r="AM2482" i="10"/>
  <c r="AL2482" i="10"/>
  <c r="AN2481" i="10"/>
  <c r="AM2481" i="10"/>
  <c r="AL2481" i="10"/>
  <c r="AN2480" i="10"/>
  <c r="AM2480" i="10"/>
  <c r="AL2480" i="10"/>
  <c r="AN2479" i="10"/>
  <c r="AM2479" i="10"/>
  <c r="AL2479" i="10"/>
  <c r="AN2478" i="10"/>
  <c r="AM2478" i="10"/>
  <c r="AL2478" i="10"/>
  <c r="AN2477" i="10"/>
  <c r="AM2477" i="10"/>
  <c r="AL2477" i="10"/>
  <c r="AN2476" i="10"/>
  <c r="AM2476" i="10"/>
  <c r="AL2476" i="10"/>
  <c r="AN2475" i="10"/>
  <c r="AM2475" i="10"/>
  <c r="AL2475" i="10"/>
  <c r="AN2474" i="10"/>
  <c r="AM2474" i="10"/>
  <c r="AL2474" i="10"/>
  <c r="AN2473" i="10"/>
  <c r="AM2473" i="10"/>
  <c r="AL2473" i="10"/>
  <c r="AN2472" i="10"/>
  <c r="AM2472" i="10"/>
  <c r="AL2472" i="10"/>
  <c r="AN2471" i="10"/>
  <c r="AM2471" i="10"/>
  <c r="AL2471" i="10"/>
  <c r="AN2470" i="10"/>
  <c r="AM2470" i="10"/>
  <c r="AL2470" i="10"/>
  <c r="AN2469" i="10"/>
  <c r="AM2469" i="10"/>
  <c r="AL2469" i="10"/>
  <c r="AN2468" i="10"/>
  <c r="AM2468" i="10"/>
  <c r="AL2468" i="10"/>
  <c r="AN2467" i="10"/>
  <c r="AM2467" i="10"/>
  <c r="AL2467" i="10"/>
  <c r="AN2466" i="10"/>
  <c r="AM2466" i="10"/>
  <c r="AL2466" i="10"/>
  <c r="AN2465" i="10"/>
  <c r="AM2465" i="10"/>
  <c r="AL2465" i="10"/>
  <c r="AN2464" i="10"/>
  <c r="AM2464" i="10"/>
  <c r="AL2464" i="10"/>
  <c r="AN2463" i="10"/>
  <c r="AM2463" i="10"/>
  <c r="AL2463" i="10"/>
  <c r="AN2462" i="10"/>
  <c r="AM2462" i="10"/>
  <c r="AL2462" i="10"/>
  <c r="AN2461" i="10"/>
  <c r="AM2461" i="10"/>
  <c r="AL2461" i="10"/>
  <c r="AN2460" i="10"/>
  <c r="AM2460" i="10"/>
  <c r="AL2460" i="10"/>
  <c r="AN2459" i="10"/>
  <c r="AM2459" i="10"/>
  <c r="AL2459" i="10"/>
  <c r="AN2458" i="10"/>
  <c r="AM2458" i="10"/>
  <c r="AL2458" i="10"/>
  <c r="AN2457" i="10"/>
  <c r="AM2457" i="10"/>
  <c r="AL2457" i="10"/>
  <c r="AN2456" i="10"/>
  <c r="AM2456" i="10"/>
  <c r="AL2456" i="10"/>
  <c r="AN2455" i="10"/>
  <c r="AM2455" i="10"/>
  <c r="AL2455" i="10"/>
  <c r="AN2454" i="10"/>
  <c r="AM2454" i="10"/>
  <c r="AL2454" i="10"/>
  <c r="AN2453" i="10"/>
  <c r="AM2453" i="10"/>
  <c r="AL2453" i="10"/>
  <c r="AN2452" i="10"/>
  <c r="AM2452" i="10"/>
  <c r="AL2452" i="10"/>
  <c r="AN2451" i="10"/>
  <c r="AM2451" i="10"/>
  <c r="AL2451" i="10"/>
  <c r="AN2450" i="10"/>
  <c r="AM2450" i="10"/>
  <c r="AL2450" i="10"/>
  <c r="AN2449" i="10"/>
  <c r="AM2449" i="10"/>
  <c r="AL2449" i="10"/>
  <c r="AN2448" i="10"/>
  <c r="AM2448" i="10"/>
  <c r="AL2448" i="10"/>
  <c r="AN2447" i="10"/>
  <c r="AM2447" i="10"/>
  <c r="AL2447" i="10"/>
  <c r="AN2446" i="10"/>
  <c r="AM2446" i="10"/>
  <c r="AL2446" i="10"/>
  <c r="AN2445" i="10"/>
  <c r="AM2445" i="10"/>
  <c r="AL2445" i="10"/>
  <c r="AN2444" i="10"/>
  <c r="AM2444" i="10"/>
  <c r="AL2444" i="10"/>
  <c r="AN2443" i="10"/>
  <c r="AM2443" i="10"/>
  <c r="AL2443" i="10"/>
  <c r="AN2442" i="10"/>
  <c r="AM2442" i="10"/>
  <c r="AL2442" i="10"/>
  <c r="AN2441" i="10"/>
  <c r="AM2441" i="10"/>
  <c r="AL2441" i="10"/>
  <c r="AN2440" i="10"/>
  <c r="AM2440" i="10"/>
  <c r="AL2440" i="10"/>
  <c r="AN2439" i="10"/>
  <c r="AM2439" i="10"/>
  <c r="AL2439" i="10"/>
  <c r="AN2438" i="10"/>
  <c r="AM2438" i="10"/>
  <c r="AL2438" i="10"/>
  <c r="AN2437" i="10"/>
  <c r="AM2437" i="10"/>
  <c r="AL2437" i="10"/>
  <c r="AN2436" i="10"/>
  <c r="AM2436" i="10"/>
  <c r="AL2436" i="10"/>
  <c r="AN2435" i="10"/>
  <c r="AM2435" i="10"/>
  <c r="AL2435" i="10"/>
  <c r="AN2434" i="10"/>
  <c r="AM2434" i="10"/>
  <c r="AL2434" i="10"/>
  <c r="AN2433" i="10"/>
  <c r="AM2433" i="10"/>
  <c r="AL2433" i="10"/>
  <c r="AN2432" i="10"/>
  <c r="AM2432" i="10"/>
  <c r="AL2432" i="10"/>
  <c r="AN2431" i="10"/>
  <c r="AM2431" i="10"/>
  <c r="AL2431" i="10"/>
  <c r="AN2430" i="10"/>
  <c r="AM2430" i="10"/>
  <c r="AL2430" i="10"/>
  <c r="AN2429" i="10"/>
  <c r="AM2429" i="10"/>
  <c r="AL2429" i="10"/>
  <c r="AN2428" i="10"/>
  <c r="AM2428" i="10"/>
  <c r="AL2428" i="10"/>
  <c r="AN2427" i="10"/>
  <c r="AM2427" i="10"/>
  <c r="AL2427" i="10"/>
  <c r="AN2426" i="10"/>
  <c r="AM2426" i="10"/>
  <c r="AL2426" i="10"/>
  <c r="AN2425" i="10"/>
  <c r="AM2425" i="10"/>
  <c r="AL2425" i="10"/>
  <c r="AN2424" i="10"/>
  <c r="AM2424" i="10"/>
  <c r="AL2424" i="10"/>
  <c r="AN2423" i="10"/>
  <c r="AM2423" i="10"/>
  <c r="AL2423" i="10"/>
  <c r="AN2422" i="10"/>
  <c r="AM2422" i="10"/>
  <c r="AL2422" i="10"/>
  <c r="AN2421" i="10"/>
  <c r="AM2421" i="10"/>
  <c r="AL2421" i="10"/>
  <c r="AN2420" i="10"/>
  <c r="AM2420" i="10"/>
  <c r="AL2420" i="10"/>
  <c r="AN2419" i="10"/>
  <c r="AM2419" i="10"/>
  <c r="AL2419" i="10"/>
  <c r="AN2418" i="10"/>
  <c r="AM2418" i="10"/>
  <c r="AL2418" i="10"/>
  <c r="AN2417" i="10"/>
  <c r="AM2417" i="10"/>
  <c r="AL2417" i="10"/>
  <c r="AN2416" i="10"/>
  <c r="AM2416" i="10"/>
  <c r="AL2416" i="10"/>
  <c r="AN2415" i="10"/>
  <c r="AM2415" i="10"/>
  <c r="AL2415" i="10"/>
  <c r="AN2414" i="10"/>
  <c r="AM2414" i="10"/>
  <c r="AL2414" i="10"/>
  <c r="AN2413" i="10"/>
  <c r="AM2413" i="10"/>
  <c r="AL2413" i="10"/>
  <c r="AN2412" i="10"/>
  <c r="AM2412" i="10"/>
  <c r="AL2412" i="10"/>
  <c r="AN2411" i="10"/>
  <c r="AM2411" i="10"/>
  <c r="AL2411" i="10"/>
  <c r="AN2410" i="10"/>
  <c r="AM2410" i="10"/>
  <c r="AL2410" i="10"/>
  <c r="AN2409" i="10"/>
  <c r="AM2409" i="10"/>
  <c r="AL2409" i="10"/>
  <c r="AN2408" i="10"/>
  <c r="AM2408" i="10"/>
  <c r="AL2408" i="10"/>
  <c r="AN2407" i="10"/>
  <c r="AM2407" i="10"/>
  <c r="AL2407" i="10"/>
  <c r="AN2406" i="10"/>
  <c r="AM2406" i="10"/>
  <c r="AL2406" i="10"/>
  <c r="AN2405" i="10"/>
  <c r="AM2405" i="10"/>
  <c r="AL2405" i="10"/>
  <c r="AN2404" i="10"/>
  <c r="AM2404" i="10"/>
  <c r="AL2404" i="10"/>
  <c r="AN2403" i="10"/>
  <c r="AM2403" i="10"/>
  <c r="AL2403" i="10"/>
  <c r="AN2402" i="10"/>
  <c r="AM2402" i="10"/>
  <c r="AL2402" i="10"/>
  <c r="AN2401" i="10"/>
  <c r="AM2401" i="10"/>
  <c r="AL2401" i="10"/>
  <c r="AN2400" i="10"/>
  <c r="AM2400" i="10"/>
  <c r="AL2400" i="10"/>
  <c r="AN2399" i="10"/>
  <c r="AM2399" i="10"/>
  <c r="AL2399" i="10"/>
  <c r="AN2398" i="10"/>
  <c r="AM2398" i="10"/>
  <c r="AL2398" i="10"/>
  <c r="AN2397" i="10"/>
  <c r="AM2397" i="10"/>
  <c r="AL2397" i="10"/>
  <c r="AN2396" i="10"/>
  <c r="AM2396" i="10"/>
  <c r="AL2396" i="10"/>
  <c r="AN2395" i="10"/>
  <c r="AM2395" i="10"/>
  <c r="AL2395" i="10"/>
  <c r="AN2394" i="10"/>
  <c r="AM2394" i="10"/>
  <c r="AL2394" i="10"/>
  <c r="AN2393" i="10"/>
  <c r="AM2393" i="10"/>
  <c r="AL2393" i="10"/>
  <c r="AN2392" i="10"/>
  <c r="AM2392" i="10"/>
  <c r="AL2392" i="10"/>
  <c r="AN2391" i="10"/>
  <c r="AM2391" i="10"/>
  <c r="AL2391" i="10"/>
  <c r="AN2390" i="10"/>
  <c r="AM2390" i="10"/>
  <c r="AL2390" i="10"/>
  <c r="AN2389" i="10"/>
  <c r="AM2389" i="10"/>
  <c r="AL2389" i="10"/>
  <c r="AN2388" i="10"/>
  <c r="AM2388" i="10"/>
  <c r="AL2388" i="10"/>
  <c r="AN2387" i="10"/>
  <c r="AM2387" i="10"/>
  <c r="AL2387" i="10"/>
  <c r="AN2386" i="10"/>
  <c r="AM2386" i="10"/>
  <c r="AL2386" i="10"/>
  <c r="AN2385" i="10"/>
  <c r="AM2385" i="10"/>
  <c r="AL2385" i="10"/>
  <c r="AN2384" i="10"/>
  <c r="AM2384" i="10"/>
  <c r="AL2384" i="10"/>
  <c r="AN2383" i="10"/>
  <c r="AM2383" i="10"/>
  <c r="AL2383" i="10"/>
  <c r="AN2382" i="10"/>
  <c r="AM2382" i="10"/>
  <c r="AL2382" i="10"/>
  <c r="AN2381" i="10"/>
  <c r="AM2381" i="10"/>
  <c r="AL2381" i="10"/>
  <c r="AN2380" i="10"/>
  <c r="AM2380" i="10"/>
  <c r="AL2380" i="10"/>
  <c r="AN2379" i="10"/>
  <c r="AM2379" i="10"/>
  <c r="AL2379" i="10"/>
  <c r="AN2378" i="10"/>
  <c r="AM2378" i="10"/>
  <c r="AL2378" i="10"/>
  <c r="AN2377" i="10"/>
  <c r="AM2377" i="10"/>
  <c r="AL2377" i="10"/>
  <c r="AN2376" i="10"/>
  <c r="AM2376" i="10"/>
  <c r="AL2376" i="10"/>
  <c r="AN2375" i="10"/>
  <c r="AM2375" i="10"/>
  <c r="AL2375" i="10"/>
  <c r="AN2374" i="10"/>
  <c r="AM2374" i="10"/>
  <c r="AL2374" i="10"/>
  <c r="AN2373" i="10"/>
  <c r="AM2373" i="10"/>
  <c r="AL2373" i="10"/>
  <c r="AN2372" i="10"/>
  <c r="AM2372" i="10"/>
  <c r="AL2372" i="10"/>
  <c r="AN2371" i="10"/>
  <c r="AM2371" i="10"/>
  <c r="AL2371" i="10"/>
  <c r="AN2370" i="10"/>
  <c r="AM2370" i="10"/>
  <c r="AL2370" i="10"/>
  <c r="AN2369" i="10"/>
  <c r="AM2369" i="10"/>
  <c r="AL2369" i="10"/>
  <c r="AN2368" i="10"/>
  <c r="AM2368" i="10"/>
  <c r="AL2368" i="10"/>
  <c r="AN2367" i="10"/>
  <c r="AM2367" i="10"/>
  <c r="AL2367" i="10"/>
  <c r="AN2366" i="10"/>
  <c r="AM2366" i="10"/>
  <c r="AL2366" i="10"/>
  <c r="AN2365" i="10"/>
  <c r="AM2365" i="10"/>
  <c r="AL2365" i="10"/>
  <c r="AN2364" i="10"/>
  <c r="AM2364" i="10"/>
  <c r="AL2364" i="10"/>
  <c r="AN2363" i="10"/>
  <c r="AM2363" i="10"/>
  <c r="AL2363" i="10"/>
  <c r="AN2362" i="10"/>
  <c r="AM2362" i="10"/>
  <c r="AL2362" i="10"/>
  <c r="AN2361" i="10"/>
  <c r="AM2361" i="10"/>
  <c r="AL2361" i="10"/>
  <c r="AN2360" i="10"/>
  <c r="AM2360" i="10"/>
  <c r="AL2360" i="10"/>
  <c r="AN2359" i="10"/>
  <c r="AM2359" i="10"/>
  <c r="AL2359" i="10"/>
  <c r="AN2358" i="10"/>
  <c r="AM2358" i="10"/>
  <c r="AL2358" i="10"/>
  <c r="AN2357" i="10"/>
  <c r="AM2357" i="10"/>
  <c r="AL2357" i="10"/>
  <c r="AN2356" i="10"/>
  <c r="AM2356" i="10"/>
  <c r="AL2356" i="10"/>
  <c r="AN2355" i="10"/>
  <c r="AM2355" i="10"/>
  <c r="AL2355" i="10"/>
  <c r="AN2354" i="10"/>
  <c r="AM2354" i="10"/>
  <c r="AL2354" i="10"/>
  <c r="AN2353" i="10"/>
  <c r="AM2353" i="10"/>
  <c r="AL2353" i="10"/>
  <c r="AN2352" i="10"/>
  <c r="AM2352" i="10"/>
  <c r="AL2352" i="10"/>
  <c r="AN2351" i="10"/>
  <c r="AM2351" i="10"/>
  <c r="AL2351" i="10"/>
  <c r="AN2350" i="10"/>
  <c r="AM2350" i="10"/>
  <c r="AL2350" i="10"/>
  <c r="AN2349" i="10"/>
  <c r="AM2349" i="10"/>
  <c r="AL2349" i="10"/>
  <c r="AN2348" i="10"/>
  <c r="AM2348" i="10"/>
  <c r="AL2348" i="10"/>
  <c r="AN2347" i="10"/>
  <c r="AM2347" i="10"/>
  <c r="AL2347" i="10"/>
  <c r="AN2346" i="10"/>
  <c r="AM2346" i="10"/>
  <c r="AL2346" i="10"/>
  <c r="AN2345" i="10"/>
  <c r="AM2345" i="10"/>
  <c r="AL2345" i="10"/>
  <c r="AN2344" i="10"/>
  <c r="AM2344" i="10"/>
  <c r="AL2344" i="10"/>
  <c r="AN2343" i="10"/>
  <c r="AM2343" i="10"/>
  <c r="AL2343" i="10"/>
  <c r="AN2342" i="10"/>
  <c r="AM2342" i="10"/>
  <c r="AL2342" i="10"/>
  <c r="AN2341" i="10"/>
  <c r="AM2341" i="10"/>
  <c r="AL2341" i="10"/>
  <c r="AN2340" i="10"/>
  <c r="AM2340" i="10"/>
  <c r="AL2340" i="10"/>
  <c r="AN2339" i="10"/>
  <c r="AM2339" i="10"/>
  <c r="AL2339" i="10"/>
  <c r="AN2338" i="10"/>
  <c r="AM2338" i="10"/>
  <c r="AL2338" i="10"/>
  <c r="AN2337" i="10"/>
  <c r="AM2337" i="10"/>
  <c r="AL2337" i="10"/>
  <c r="AN2336" i="10"/>
  <c r="AM2336" i="10"/>
  <c r="AL2336" i="10"/>
  <c r="AN2335" i="10"/>
  <c r="AM2335" i="10"/>
  <c r="AL2335" i="10"/>
  <c r="AN2334" i="10"/>
  <c r="AM2334" i="10"/>
  <c r="AL2334" i="10"/>
  <c r="AN2333" i="10"/>
  <c r="AM2333" i="10"/>
  <c r="AL2333" i="10"/>
  <c r="AN2332" i="10"/>
  <c r="AM2332" i="10"/>
  <c r="AL2332" i="10"/>
  <c r="AN2331" i="10"/>
  <c r="AM2331" i="10"/>
  <c r="AL2331" i="10"/>
  <c r="AN2330" i="10"/>
  <c r="AM2330" i="10"/>
  <c r="AL2330" i="10"/>
  <c r="AN2329" i="10"/>
  <c r="AM2329" i="10"/>
  <c r="AL2329" i="10"/>
  <c r="AN2328" i="10"/>
  <c r="AM2328" i="10"/>
  <c r="AL2328" i="10"/>
  <c r="AN2327" i="10"/>
  <c r="AM2327" i="10"/>
  <c r="AL2327" i="10"/>
  <c r="AN2326" i="10"/>
  <c r="AM2326" i="10"/>
  <c r="AL2326" i="10"/>
  <c r="AN2325" i="10"/>
  <c r="AM2325" i="10"/>
  <c r="AL2325" i="10"/>
  <c r="AN2324" i="10"/>
  <c r="AM2324" i="10"/>
  <c r="AL2324" i="10"/>
  <c r="AN2323" i="10"/>
  <c r="AM2323" i="10"/>
  <c r="AL2323" i="10"/>
  <c r="AN2322" i="10"/>
  <c r="AM2322" i="10"/>
  <c r="AL2322" i="10"/>
  <c r="AN2321" i="10"/>
  <c r="AM2321" i="10"/>
  <c r="AL2321" i="10"/>
  <c r="AN2320" i="10"/>
  <c r="AM2320" i="10"/>
  <c r="AL2320" i="10"/>
  <c r="AN2319" i="10"/>
  <c r="AM2319" i="10"/>
  <c r="AL2319" i="10"/>
  <c r="AN2318" i="10"/>
  <c r="AM2318" i="10"/>
  <c r="AL2318" i="10"/>
  <c r="AN2317" i="10"/>
  <c r="AM2317" i="10"/>
  <c r="AL2317" i="10"/>
  <c r="AN2316" i="10"/>
  <c r="AM2316" i="10"/>
  <c r="AL2316" i="10"/>
  <c r="AN2315" i="10"/>
  <c r="AM2315" i="10"/>
  <c r="AL2315" i="10"/>
  <c r="AN2314" i="10"/>
  <c r="AM2314" i="10"/>
  <c r="AL2314" i="10"/>
  <c r="AN2313" i="10"/>
  <c r="AM2313" i="10"/>
  <c r="AL2313" i="10"/>
  <c r="AN2312" i="10"/>
  <c r="AM2312" i="10"/>
  <c r="AL2312" i="10"/>
  <c r="AN2311" i="10"/>
  <c r="AM2311" i="10"/>
  <c r="AL2311" i="10"/>
  <c r="AN2310" i="10"/>
  <c r="AM2310" i="10"/>
  <c r="AL2310" i="10"/>
  <c r="AN2309" i="10"/>
  <c r="AM2309" i="10"/>
  <c r="AL2309" i="10"/>
  <c r="AN2308" i="10"/>
  <c r="AM2308" i="10"/>
  <c r="AL2308" i="10"/>
  <c r="AN2307" i="10"/>
  <c r="AM2307" i="10"/>
  <c r="AL2307" i="10"/>
  <c r="AN2306" i="10"/>
  <c r="AM2306" i="10"/>
  <c r="AL2306" i="10"/>
  <c r="AN2305" i="10"/>
  <c r="AM2305" i="10"/>
  <c r="AL2305" i="10"/>
  <c r="AN2304" i="10"/>
  <c r="AM2304" i="10"/>
  <c r="AL2304" i="10"/>
  <c r="AN2303" i="10"/>
  <c r="AM2303" i="10"/>
  <c r="AL2303" i="10"/>
  <c r="AN2302" i="10"/>
  <c r="AM2302" i="10"/>
  <c r="AL2302" i="10"/>
  <c r="AN2301" i="10"/>
  <c r="AM2301" i="10"/>
  <c r="AL2301" i="10"/>
  <c r="AN2300" i="10"/>
  <c r="AM2300" i="10"/>
  <c r="AL2300" i="10"/>
  <c r="AN2299" i="10"/>
  <c r="AM2299" i="10"/>
  <c r="AL2299" i="10"/>
  <c r="AN2298" i="10"/>
  <c r="AM2298" i="10"/>
  <c r="AL2298" i="10"/>
  <c r="AN2297" i="10"/>
  <c r="AM2297" i="10"/>
  <c r="AL2297" i="10"/>
  <c r="AN2296" i="10"/>
  <c r="AM2296" i="10"/>
  <c r="AL2296" i="10"/>
  <c r="AN2295" i="10"/>
  <c r="AM2295" i="10"/>
  <c r="AL2295" i="10"/>
  <c r="AN2294" i="10"/>
  <c r="AM2294" i="10"/>
  <c r="AL2294" i="10"/>
  <c r="AN2293" i="10"/>
  <c r="AM2293" i="10"/>
  <c r="AL2293" i="10"/>
  <c r="AN2292" i="10"/>
  <c r="AM2292" i="10"/>
  <c r="AL2292" i="10"/>
  <c r="AN2291" i="10"/>
  <c r="AM2291" i="10"/>
  <c r="AL2291" i="10"/>
  <c r="AN2290" i="10"/>
  <c r="AM2290" i="10"/>
  <c r="AL2290" i="10"/>
  <c r="AN2289" i="10"/>
  <c r="AM2289" i="10"/>
  <c r="AL2289" i="10"/>
  <c r="AN2288" i="10"/>
  <c r="AM2288" i="10"/>
  <c r="AL2288" i="10"/>
  <c r="AN2287" i="10"/>
  <c r="AM2287" i="10"/>
  <c r="AL2287" i="10"/>
  <c r="AN2286" i="10"/>
  <c r="AM2286" i="10"/>
  <c r="AL2286" i="10"/>
  <c r="AN2285" i="10"/>
  <c r="AM2285" i="10"/>
  <c r="AL2285" i="10"/>
  <c r="AN2284" i="10"/>
  <c r="AM2284" i="10"/>
  <c r="AL2284" i="10"/>
  <c r="AN2283" i="10"/>
  <c r="AM2283" i="10"/>
  <c r="AL2283" i="10"/>
  <c r="AN2282" i="10"/>
  <c r="AM2282" i="10"/>
  <c r="AL2282" i="10"/>
  <c r="AN2281" i="10"/>
  <c r="AM2281" i="10"/>
  <c r="AL2281" i="10"/>
  <c r="AN2280" i="10"/>
  <c r="AM2280" i="10"/>
  <c r="AL2280" i="10"/>
  <c r="AN2279" i="10"/>
  <c r="AM2279" i="10"/>
  <c r="AL2279" i="10"/>
  <c r="AN2278" i="10"/>
  <c r="AM2278" i="10"/>
  <c r="AL2278" i="10"/>
  <c r="AN2277" i="10"/>
  <c r="AM2277" i="10"/>
  <c r="AL2277" i="10"/>
  <c r="AN2276" i="10"/>
  <c r="AM2276" i="10"/>
  <c r="AL2276" i="10"/>
  <c r="AN2275" i="10"/>
  <c r="AM2275" i="10"/>
  <c r="AL2275" i="10"/>
  <c r="AN2274" i="10"/>
  <c r="AM2274" i="10"/>
  <c r="AL2274" i="10"/>
  <c r="AN2273" i="10"/>
  <c r="AM2273" i="10"/>
  <c r="AL2273" i="10"/>
  <c r="AN2272" i="10"/>
  <c r="AM2272" i="10"/>
  <c r="AL2272" i="10"/>
  <c r="AN2271" i="10"/>
  <c r="AM2271" i="10"/>
  <c r="AL2271" i="10"/>
  <c r="AN2270" i="10"/>
  <c r="AM2270" i="10"/>
  <c r="AL2270" i="10"/>
  <c r="AN2269" i="10"/>
  <c r="AM2269" i="10"/>
  <c r="AL2269" i="10"/>
  <c r="AN2268" i="10"/>
  <c r="AM2268" i="10"/>
  <c r="AL2268" i="10"/>
  <c r="AN2267" i="10"/>
  <c r="AM2267" i="10"/>
  <c r="AL2267" i="10"/>
  <c r="AN2266" i="10"/>
  <c r="AM2266" i="10"/>
  <c r="AL2266" i="10"/>
  <c r="AN2265" i="10"/>
  <c r="AM2265" i="10"/>
  <c r="AL2265" i="10"/>
  <c r="AN2264" i="10"/>
  <c r="AM2264" i="10"/>
  <c r="AL2264" i="10"/>
  <c r="AN2263" i="10"/>
  <c r="AM2263" i="10"/>
  <c r="AL2263" i="10"/>
  <c r="AN2262" i="10"/>
  <c r="AM2262" i="10"/>
  <c r="AL2262" i="10"/>
  <c r="AN2261" i="10"/>
  <c r="AM2261" i="10"/>
  <c r="AL2261" i="10"/>
  <c r="AN2260" i="10"/>
  <c r="AM2260" i="10"/>
  <c r="AL2260" i="10"/>
  <c r="AN2259" i="10"/>
  <c r="AM2259" i="10"/>
  <c r="AL2259" i="10"/>
  <c r="AN2258" i="10"/>
  <c r="AM2258" i="10"/>
  <c r="AL2258" i="10"/>
  <c r="AN2257" i="10"/>
  <c r="AM2257" i="10"/>
  <c r="AL2257" i="10"/>
  <c r="AN2256" i="10"/>
  <c r="AM2256" i="10"/>
  <c r="AL2256" i="10"/>
  <c r="AN2255" i="10"/>
  <c r="AM2255" i="10"/>
  <c r="AL2255" i="10"/>
  <c r="AN2254" i="10"/>
  <c r="AM2254" i="10"/>
  <c r="AL2254" i="10"/>
  <c r="AN2253" i="10"/>
  <c r="AM2253" i="10"/>
  <c r="AL2253" i="10"/>
  <c r="AN2252" i="10"/>
  <c r="AM2252" i="10"/>
  <c r="AL2252" i="10"/>
  <c r="AN2251" i="10"/>
  <c r="AM2251" i="10"/>
  <c r="AL2251" i="10"/>
  <c r="AN2250" i="10"/>
  <c r="AM2250" i="10"/>
  <c r="AL2250" i="10"/>
  <c r="AN2249" i="10"/>
  <c r="AM2249" i="10"/>
  <c r="AL2249" i="10"/>
  <c r="AN2248" i="10"/>
  <c r="AM2248" i="10"/>
  <c r="AL2248" i="10"/>
  <c r="AN2247" i="10"/>
  <c r="AM2247" i="10"/>
  <c r="AL2247" i="10"/>
  <c r="AN2246" i="10"/>
  <c r="AM2246" i="10"/>
  <c r="AL2246" i="10"/>
  <c r="AN2245" i="10"/>
  <c r="AM2245" i="10"/>
  <c r="AL2245" i="10"/>
  <c r="AN2244" i="10"/>
  <c r="AM2244" i="10"/>
  <c r="AL2244" i="10"/>
  <c r="AN2243" i="10"/>
  <c r="AM2243" i="10"/>
  <c r="AL2243" i="10"/>
  <c r="AN2242" i="10"/>
  <c r="AM2242" i="10"/>
  <c r="AL2242" i="10"/>
  <c r="AN2241" i="10"/>
  <c r="AM2241" i="10"/>
  <c r="AL2241" i="10"/>
  <c r="AN2240" i="10"/>
  <c r="AM2240" i="10"/>
  <c r="AL2240" i="10"/>
  <c r="AN2239" i="10"/>
  <c r="AM2239" i="10"/>
  <c r="AL2239" i="10"/>
  <c r="AN2238" i="10"/>
  <c r="AM2238" i="10"/>
  <c r="AL2238" i="10"/>
  <c r="AN2237" i="10"/>
  <c r="AM2237" i="10"/>
  <c r="AL2237" i="10"/>
  <c r="AN2236" i="10"/>
  <c r="AM2236" i="10"/>
  <c r="AL2236" i="10"/>
  <c r="AN2235" i="10"/>
  <c r="AM2235" i="10"/>
  <c r="AL2235" i="10"/>
  <c r="AN2234" i="10"/>
  <c r="AM2234" i="10"/>
  <c r="AL2234" i="10"/>
  <c r="AN2233" i="10"/>
  <c r="AM2233" i="10"/>
  <c r="AL2233" i="10"/>
  <c r="AN2232" i="10"/>
  <c r="AM2232" i="10"/>
  <c r="AL2232" i="10"/>
  <c r="AN2231" i="10"/>
  <c r="AM2231" i="10"/>
  <c r="AL2231" i="10"/>
  <c r="AN2230" i="10"/>
  <c r="AM2230" i="10"/>
  <c r="AL2230" i="10"/>
  <c r="AN2229" i="10"/>
  <c r="AM2229" i="10"/>
  <c r="AL2229" i="10"/>
  <c r="AN2228" i="10"/>
  <c r="AM2228" i="10"/>
  <c r="AL2228" i="10"/>
  <c r="AN2227" i="10"/>
  <c r="AM2227" i="10"/>
  <c r="AL2227" i="10"/>
  <c r="AN2226" i="10"/>
  <c r="AM2226" i="10"/>
  <c r="AL2226" i="10"/>
  <c r="AN2225" i="10"/>
  <c r="AM2225" i="10"/>
  <c r="AL2225" i="10"/>
  <c r="AN2224" i="10"/>
  <c r="AM2224" i="10"/>
  <c r="AL2224" i="10"/>
  <c r="AN2223" i="10"/>
  <c r="AM2223" i="10"/>
  <c r="AL2223" i="10"/>
  <c r="AN2222" i="10"/>
  <c r="AM2222" i="10"/>
  <c r="AL2222" i="10"/>
  <c r="AN2221" i="10"/>
  <c r="AM2221" i="10"/>
  <c r="AL2221" i="10"/>
  <c r="AN2220" i="10"/>
  <c r="AM2220" i="10"/>
  <c r="AL2220" i="10"/>
  <c r="AN2219" i="10"/>
  <c r="AM2219" i="10"/>
  <c r="AL2219" i="10"/>
  <c r="AN2218" i="10"/>
  <c r="AM2218" i="10"/>
  <c r="AL2218" i="10"/>
  <c r="AN2217" i="10"/>
  <c r="AM2217" i="10"/>
  <c r="AL2217" i="10"/>
  <c r="AN2216" i="10"/>
  <c r="AM2216" i="10"/>
  <c r="AL2216" i="10"/>
  <c r="AN2215" i="10"/>
  <c r="AM2215" i="10"/>
  <c r="AL2215" i="10"/>
  <c r="AN2214" i="10"/>
  <c r="AM2214" i="10"/>
  <c r="AL2214" i="10"/>
  <c r="AN2213" i="10"/>
  <c r="AM2213" i="10"/>
  <c r="AL2213" i="10"/>
  <c r="AN2212" i="10"/>
  <c r="AM2212" i="10"/>
  <c r="AL2212" i="10"/>
  <c r="AN2211" i="10"/>
  <c r="AM2211" i="10"/>
  <c r="AL2211" i="10"/>
  <c r="AN2210" i="10"/>
  <c r="AM2210" i="10"/>
  <c r="AL2210" i="10"/>
  <c r="AN2209" i="10"/>
  <c r="AM2209" i="10"/>
  <c r="AL2209" i="10"/>
  <c r="AN2208" i="10"/>
  <c r="AM2208" i="10"/>
  <c r="AL2208" i="10"/>
  <c r="AN2207" i="10"/>
  <c r="AM2207" i="10"/>
  <c r="AL2207" i="10"/>
  <c r="AN2206" i="10"/>
  <c r="AM2206" i="10"/>
  <c r="AL2206" i="10"/>
  <c r="AN2205" i="10"/>
  <c r="AM2205" i="10"/>
  <c r="AL2205" i="10"/>
  <c r="AN2204" i="10"/>
  <c r="AM2204" i="10"/>
  <c r="AL2204" i="10"/>
  <c r="AN2203" i="10"/>
  <c r="AM2203" i="10"/>
  <c r="AL2203" i="10"/>
  <c r="AN2202" i="10"/>
  <c r="AM2202" i="10"/>
  <c r="AL2202" i="10"/>
  <c r="AN2201" i="10"/>
  <c r="AM2201" i="10"/>
  <c r="AL2201" i="10"/>
  <c r="AN2200" i="10"/>
  <c r="AM2200" i="10"/>
  <c r="AL2200" i="10"/>
  <c r="AN2199" i="10"/>
  <c r="AM2199" i="10"/>
  <c r="AL2199" i="10"/>
  <c r="AN2198" i="10"/>
  <c r="AM2198" i="10"/>
  <c r="AL2198" i="10"/>
  <c r="AN2197" i="10"/>
  <c r="AM2197" i="10"/>
  <c r="AL2197" i="10"/>
  <c r="AN2196" i="10"/>
  <c r="AM2196" i="10"/>
  <c r="AL2196" i="10"/>
  <c r="AN2195" i="10"/>
  <c r="AM2195" i="10"/>
  <c r="AL2195" i="10"/>
  <c r="AN2194" i="10"/>
  <c r="AM2194" i="10"/>
  <c r="AL2194" i="10"/>
  <c r="AN2193" i="10"/>
  <c r="AM2193" i="10"/>
  <c r="AL2193" i="10"/>
  <c r="AN2192" i="10"/>
  <c r="AM2192" i="10"/>
  <c r="AL2192" i="10"/>
  <c r="AN2191" i="10"/>
  <c r="AM2191" i="10"/>
  <c r="AL2191" i="10"/>
  <c r="AN2190" i="10"/>
  <c r="AM2190" i="10"/>
  <c r="AL2190" i="10"/>
  <c r="AN2189" i="10"/>
  <c r="AM2189" i="10"/>
  <c r="AL2189" i="10"/>
  <c r="AN2188" i="10"/>
  <c r="AM2188" i="10"/>
  <c r="AL2188" i="10"/>
  <c r="AN2187" i="10"/>
  <c r="AM2187" i="10"/>
  <c r="AL2187" i="10"/>
  <c r="AN2186" i="10"/>
  <c r="AM2186" i="10"/>
  <c r="AL2186" i="10"/>
  <c r="AN2185" i="10"/>
  <c r="AM2185" i="10"/>
  <c r="AL2185" i="10"/>
  <c r="AN2184" i="10"/>
  <c r="AM2184" i="10"/>
  <c r="AL2184" i="10"/>
  <c r="AN2183" i="10"/>
  <c r="AM2183" i="10"/>
  <c r="AL2183" i="10"/>
  <c r="AN2182" i="10"/>
  <c r="AM2182" i="10"/>
  <c r="AL2182" i="10"/>
  <c r="AN2181" i="10"/>
  <c r="AM2181" i="10"/>
  <c r="AL2181" i="10"/>
  <c r="AN2180" i="10"/>
  <c r="AM2180" i="10"/>
  <c r="AL2180" i="10"/>
  <c r="AN2179" i="10"/>
  <c r="AM2179" i="10"/>
  <c r="AL2179" i="10"/>
  <c r="AN2178" i="10"/>
  <c r="AM2178" i="10"/>
  <c r="AL2178" i="10"/>
  <c r="AN2177" i="10"/>
  <c r="AM2177" i="10"/>
  <c r="AL2177" i="10"/>
  <c r="AN2176" i="10"/>
  <c r="AM2176" i="10"/>
  <c r="AL2176" i="10"/>
  <c r="AN2175" i="10"/>
  <c r="AM2175" i="10"/>
  <c r="AL2175" i="10"/>
  <c r="AN2174" i="10"/>
  <c r="AM2174" i="10"/>
  <c r="AL2174" i="10"/>
  <c r="AN2173" i="10"/>
  <c r="AM2173" i="10"/>
  <c r="AL2173" i="10"/>
  <c r="AN2172" i="10"/>
  <c r="AM2172" i="10"/>
  <c r="AL2172" i="10"/>
  <c r="AN2171" i="10"/>
  <c r="AM2171" i="10"/>
  <c r="AL2171" i="10"/>
  <c r="AN2170" i="10"/>
  <c r="AM2170" i="10"/>
  <c r="AL2170" i="10"/>
  <c r="AN2169" i="10"/>
  <c r="AM2169" i="10"/>
  <c r="AL2169" i="10"/>
  <c r="AN2168" i="10"/>
  <c r="AM2168" i="10"/>
  <c r="AL2168" i="10"/>
  <c r="AN2167" i="10"/>
  <c r="AM2167" i="10"/>
  <c r="AL2167" i="10"/>
  <c r="AN2166" i="10"/>
  <c r="AM2166" i="10"/>
  <c r="AL2166" i="10"/>
  <c r="AN2165" i="10"/>
  <c r="AM2165" i="10"/>
  <c r="AL2165" i="10"/>
  <c r="AN2164" i="10"/>
  <c r="AM2164" i="10"/>
  <c r="AL2164" i="10"/>
  <c r="AN2163" i="10"/>
  <c r="AM2163" i="10"/>
  <c r="AL2163" i="10"/>
  <c r="AN2162" i="10"/>
  <c r="AM2162" i="10"/>
  <c r="AL2162" i="10"/>
  <c r="AN2161" i="10"/>
  <c r="AM2161" i="10"/>
  <c r="AL2161" i="10"/>
  <c r="AN2160" i="10"/>
  <c r="AM2160" i="10"/>
  <c r="AL2160" i="10"/>
  <c r="AN2159" i="10"/>
  <c r="AM2159" i="10"/>
  <c r="AL2159" i="10"/>
  <c r="AN2158" i="10"/>
  <c r="AM2158" i="10"/>
  <c r="AL2158" i="10"/>
  <c r="AN2157" i="10"/>
  <c r="AM2157" i="10"/>
  <c r="AL2157" i="10"/>
  <c r="AN2156" i="10"/>
  <c r="AM2156" i="10"/>
  <c r="AL2156" i="10"/>
  <c r="AN2155" i="10"/>
  <c r="AM2155" i="10"/>
  <c r="AL2155" i="10"/>
  <c r="AN2154" i="10"/>
  <c r="AM2154" i="10"/>
  <c r="AL2154" i="10"/>
  <c r="AN2153" i="10"/>
  <c r="AM2153" i="10"/>
  <c r="AL2153" i="10"/>
  <c r="AN2152" i="10"/>
  <c r="AM2152" i="10"/>
  <c r="AL2152" i="10"/>
  <c r="AN2151" i="10"/>
  <c r="AM2151" i="10"/>
  <c r="AL2151" i="10"/>
  <c r="AN2150" i="10"/>
  <c r="AM2150" i="10"/>
  <c r="AL2150" i="10"/>
  <c r="AN2149" i="10"/>
  <c r="AM2149" i="10"/>
  <c r="AL2149" i="10"/>
  <c r="AN2148" i="10"/>
  <c r="AM2148" i="10"/>
  <c r="AL2148" i="10"/>
  <c r="AN2147" i="10"/>
  <c r="AM2147" i="10"/>
  <c r="AL2147" i="10"/>
  <c r="AN2146" i="10"/>
  <c r="AM2146" i="10"/>
  <c r="AL2146" i="10"/>
  <c r="AN2145" i="10"/>
  <c r="AM2145" i="10"/>
  <c r="AL2145" i="10"/>
  <c r="AN2144" i="10"/>
  <c r="AM2144" i="10"/>
  <c r="AL2144" i="10"/>
  <c r="AN2143" i="10"/>
  <c r="AM2143" i="10"/>
  <c r="AL2143" i="10"/>
  <c r="AN2142" i="10"/>
  <c r="AM2142" i="10"/>
  <c r="AL2142" i="10"/>
  <c r="AN2141" i="10"/>
  <c r="AM2141" i="10"/>
  <c r="AL2141" i="10"/>
  <c r="AN2140" i="10"/>
  <c r="AM2140" i="10"/>
  <c r="AL2140" i="10"/>
  <c r="AN2139" i="10"/>
  <c r="AM2139" i="10"/>
  <c r="AL2139" i="10"/>
  <c r="AN2138" i="10"/>
  <c r="AM2138" i="10"/>
  <c r="AL2138" i="10"/>
  <c r="AN2137" i="10"/>
  <c r="AM2137" i="10"/>
  <c r="AL2137" i="10"/>
  <c r="AN2136" i="10"/>
  <c r="AM2136" i="10"/>
  <c r="AL2136" i="10"/>
  <c r="AN2135" i="10"/>
  <c r="AM2135" i="10"/>
  <c r="AL2135" i="10"/>
  <c r="AN2134" i="10"/>
  <c r="AM2134" i="10"/>
  <c r="AL2134" i="10"/>
  <c r="AN2133" i="10"/>
  <c r="AM2133" i="10"/>
  <c r="AL2133" i="10"/>
  <c r="AN2132" i="10"/>
  <c r="AM2132" i="10"/>
  <c r="AL2132" i="10"/>
  <c r="AN2131" i="10"/>
  <c r="AM2131" i="10"/>
  <c r="AL2131" i="10"/>
  <c r="AN2130" i="10"/>
  <c r="AM2130" i="10"/>
  <c r="AL2130" i="10"/>
  <c r="AN2129" i="10"/>
  <c r="AM2129" i="10"/>
  <c r="AL2129" i="10"/>
  <c r="AN2128" i="10"/>
  <c r="AM2128" i="10"/>
  <c r="AL2128" i="10"/>
  <c r="AN2127" i="10"/>
  <c r="AM2127" i="10"/>
  <c r="AL2127" i="10"/>
  <c r="AN2126" i="10"/>
  <c r="AM2126" i="10"/>
  <c r="AL2126" i="10"/>
  <c r="AN2125" i="10"/>
  <c r="AM2125" i="10"/>
  <c r="AL2125" i="10"/>
  <c r="AN2124" i="10"/>
  <c r="AM2124" i="10"/>
  <c r="AL2124" i="10"/>
  <c r="AN2123" i="10"/>
  <c r="AM2123" i="10"/>
  <c r="AL2123" i="10"/>
  <c r="AN2122" i="10"/>
  <c r="AM2122" i="10"/>
  <c r="AL2122" i="10"/>
  <c r="AN2121" i="10"/>
  <c r="AM2121" i="10"/>
  <c r="AL2121" i="10"/>
  <c r="AN2120" i="10"/>
  <c r="AM2120" i="10"/>
  <c r="AL2120" i="10"/>
  <c r="AN2119" i="10"/>
  <c r="AM2119" i="10"/>
  <c r="AL2119" i="10"/>
  <c r="AN2118" i="10"/>
  <c r="AM2118" i="10"/>
  <c r="AL2118" i="10"/>
  <c r="AN2117" i="10"/>
  <c r="AM2117" i="10"/>
  <c r="AL2117" i="10"/>
  <c r="AN2116" i="10"/>
  <c r="AM2116" i="10"/>
  <c r="AL2116" i="10"/>
  <c r="AN2115" i="10"/>
  <c r="AM2115" i="10"/>
  <c r="AL2115" i="10"/>
  <c r="AN2114" i="10"/>
  <c r="AM2114" i="10"/>
  <c r="AL2114" i="10"/>
  <c r="AN2113" i="10"/>
  <c r="AM2113" i="10"/>
  <c r="AL2113" i="10"/>
  <c r="AN2112" i="10"/>
  <c r="AM2112" i="10"/>
  <c r="AL2112" i="10"/>
  <c r="AN2111" i="10"/>
  <c r="AM2111" i="10"/>
  <c r="AL2111" i="10"/>
  <c r="AN2110" i="10"/>
  <c r="AM2110" i="10"/>
  <c r="AL2110" i="10"/>
  <c r="AN2109" i="10"/>
  <c r="AM2109" i="10"/>
  <c r="AL2109" i="10"/>
  <c r="AN2108" i="10"/>
  <c r="AM2108" i="10"/>
  <c r="AL2108" i="10"/>
  <c r="AN2107" i="10"/>
  <c r="AM2107" i="10"/>
  <c r="AL2107" i="10"/>
  <c r="AN2106" i="10"/>
  <c r="AM2106" i="10"/>
  <c r="AL2106" i="10"/>
  <c r="AN2105" i="10"/>
  <c r="AM2105" i="10"/>
  <c r="AL2105" i="10"/>
  <c r="AN2104" i="10"/>
  <c r="AM2104" i="10"/>
  <c r="AL2104" i="10"/>
  <c r="AN2103" i="10"/>
  <c r="AM2103" i="10"/>
  <c r="AL2103" i="10"/>
  <c r="AN2102" i="10"/>
  <c r="AM2102" i="10"/>
  <c r="AL2102" i="10"/>
  <c r="AN2101" i="10"/>
  <c r="AM2101" i="10"/>
  <c r="AL2101" i="10"/>
  <c r="AN2100" i="10"/>
  <c r="AM2100" i="10"/>
  <c r="AL2100" i="10"/>
  <c r="AN2099" i="10"/>
  <c r="AM2099" i="10"/>
  <c r="AL2099" i="10"/>
  <c r="AN2098" i="10"/>
  <c r="AM2098" i="10"/>
  <c r="AL2098" i="10"/>
  <c r="AN2097" i="10"/>
  <c r="AM2097" i="10"/>
  <c r="AL2097" i="10"/>
  <c r="AN2096" i="10"/>
  <c r="AM2096" i="10"/>
  <c r="AL2096" i="10"/>
  <c r="AN2095" i="10"/>
  <c r="AM2095" i="10"/>
  <c r="AL2095" i="10"/>
  <c r="AN2094" i="10"/>
  <c r="AM2094" i="10"/>
  <c r="AL2094" i="10"/>
  <c r="AN2093" i="10"/>
  <c r="AM2093" i="10"/>
  <c r="AL2093" i="10"/>
  <c r="AN2092" i="10"/>
  <c r="AM2092" i="10"/>
  <c r="AL2092" i="10"/>
  <c r="AN2091" i="10"/>
  <c r="AM2091" i="10"/>
  <c r="AL2091" i="10"/>
  <c r="AN2090" i="10"/>
  <c r="AM2090" i="10"/>
  <c r="AL2090" i="10"/>
  <c r="AN2089" i="10"/>
  <c r="AM2089" i="10"/>
  <c r="AL2089" i="10"/>
  <c r="AN2088" i="10"/>
  <c r="AM2088" i="10"/>
  <c r="AL2088" i="10"/>
  <c r="AN2087" i="10"/>
  <c r="AM2087" i="10"/>
  <c r="AL2087" i="10"/>
  <c r="AN2086" i="10"/>
  <c r="AM2086" i="10"/>
  <c r="AL2086" i="10"/>
  <c r="AN2085" i="10"/>
  <c r="AM2085" i="10"/>
  <c r="AL2085" i="10"/>
  <c r="AN2084" i="10"/>
  <c r="AM2084" i="10"/>
  <c r="AL2084" i="10"/>
  <c r="AN2083" i="10"/>
  <c r="AM2083" i="10"/>
  <c r="AL2083" i="10"/>
  <c r="AN2082" i="10"/>
  <c r="AM2082" i="10"/>
  <c r="AL2082" i="10"/>
  <c r="AN2081" i="10"/>
  <c r="AM2081" i="10"/>
  <c r="AL2081" i="10"/>
  <c r="AN2080" i="10"/>
  <c r="AM2080" i="10"/>
  <c r="AL2080" i="10"/>
  <c r="AN2079" i="10"/>
  <c r="AM2079" i="10"/>
  <c r="AL2079" i="10"/>
  <c r="AN2078" i="10"/>
  <c r="AM2078" i="10"/>
  <c r="AL2078" i="10"/>
  <c r="AN2077" i="10"/>
  <c r="AM2077" i="10"/>
  <c r="AL2077" i="10"/>
  <c r="AN2076" i="10"/>
  <c r="AM2076" i="10"/>
  <c r="AL2076" i="10"/>
  <c r="AN2075" i="10"/>
  <c r="AM2075" i="10"/>
  <c r="AL2075" i="10"/>
  <c r="AN2074" i="10"/>
  <c r="AM2074" i="10"/>
  <c r="AL2074" i="10"/>
  <c r="AN2073" i="10"/>
  <c r="AM2073" i="10"/>
  <c r="AL2073" i="10"/>
  <c r="AN2072" i="10"/>
  <c r="AM2072" i="10"/>
  <c r="AL2072" i="10"/>
  <c r="AN2071" i="10"/>
  <c r="AM2071" i="10"/>
  <c r="AL2071" i="10"/>
  <c r="AN2070" i="10"/>
  <c r="AM2070" i="10"/>
  <c r="AL2070" i="10"/>
  <c r="AN2069" i="10"/>
  <c r="AM2069" i="10"/>
  <c r="AL2069" i="10"/>
  <c r="AN2068" i="10"/>
  <c r="AM2068" i="10"/>
  <c r="AL2068" i="10"/>
  <c r="AN2067" i="10"/>
  <c r="AM2067" i="10"/>
  <c r="AL2067" i="10"/>
  <c r="AN2066" i="10"/>
  <c r="AM2066" i="10"/>
  <c r="AL2066" i="10"/>
  <c r="AN2065" i="10"/>
  <c r="AM2065" i="10"/>
  <c r="AL2065" i="10"/>
  <c r="AN2064" i="10"/>
  <c r="AM2064" i="10"/>
  <c r="AL2064" i="10"/>
  <c r="AN2063" i="10"/>
  <c r="AM2063" i="10"/>
  <c r="AL2063" i="10"/>
  <c r="AN2062" i="10"/>
  <c r="AM2062" i="10"/>
  <c r="AL2062" i="10"/>
  <c r="AN2061" i="10"/>
  <c r="AM2061" i="10"/>
  <c r="AL2061" i="10"/>
  <c r="AN2060" i="10"/>
  <c r="AM2060" i="10"/>
  <c r="AL2060" i="10"/>
  <c r="AN2059" i="10"/>
  <c r="AM2059" i="10"/>
  <c r="AL2059" i="10"/>
  <c r="AN2058" i="10"/>
  <c r="AM2058" i="10"/>
  <c r="AL2058" i="10"/>
  <c r="AN2057" i="10"/>
  <c r="AM2057" i="10"/>
  <c r="AL2057" i="10"/>
  <c r="AN2056" i="10"/>
  <c r="AM2056" i="10"/>
  <c r="AL2056" i="10"/>
  <c r="AN2055" i="10"/>
  <c r="AM2055" i="10"/>
  <c r="AL2055" i="10"/>
  <c r="AN2054" i="10"/>
  <c r="AM2054" i="10"/>
  <c r="AL2054" i="10"/>
  <c r="AN2053" i="10"/>
  <c r="AM2053" i="10"/>
  <c r="AL2053" i="10"/>
  <c r="AN2052" i="10"/>
  <c r="AM2052" i="10"/>
  <c r="AL2052" i="10"/>
  <c r="AN2051" i="10"/>
  <c r="AM2051" i="10"/>
  <c r="AL2051" i="10"/>
  <c r="AN2050" i="10"/>
  <c r="AM2050" i="10"/>
  <c r="AL2050" i="10"/>
  <c r="AN2049" i="10"/>
  <c r="AM2049" i="10"/>
  <c r="AL2049" i="10"/>
  <c r="AN2048" i="10"/>
  <c r="AM2048" i="10"/>
  <c r="AL2048" i="10"/>
  <c r="AN2047" i="10"/>
  <c r="AM2047" i="10"/>
  <c r="AL2047" i="10"/>
  <c r="AN2046" i="10"/>
  <c r="AM2046" i="10"/>
  <c r="AL2046" i="10"/>
  <c r="AN2045" i="10"/>
  <c r="AM2045" i="10"/>
  <c r="AL2045" i="10"/>
  <c r="AN2044" i="10"/>
  <c r="AM2044" i="10"/>
  <c r="AL2044" i="10"/>
  <c r="AN2043" i="10"/>
  <c r="AM2043" i="10"/>
  <c r="AL2043" i="10"/>
  <c r="AN2042" i="10"/>
  <c r="AM2042" i="10"/>
  <c r="AL2042" i="10"/>
  <c r="AN2041" i="10"/>
  <c r="AM2041" i="10"/>
  <c r="AL2041" i="10"/>
  <c r="AN2040" i="10"/>
  <c r="AM2040" i="10"/>
  <c r="AL2040" i="10"/>
  <c r="AN2039" i="10"/>
  <c r="AM2039" i="10"/>
  <c r="AL2039" i="10"/>
  <c r="AN2038" i="10"/>
  <c r="AM2038" i="10"/>
  <c r="AL2038" i="10"/>
  <c r="AN2037" i="10"/>
  <c r="AM2037" i="10"/>
  <c r="AL2037" i="10"/>
  <c r="AN2036" i="10"/>
  <c r="AM2036" i="10"/>
  <c r="AL2036" i="10"/>
  <c r="AN2035" i="10"/>
  <c r="AM2035" i="10"/>
  <c r="AL2035" i="10"/>
  <c r="AN2034" i="10"/>
  <c r="AM2034" i="10"/>
  <c r="AL2034" i="10"/>
  <c r="AN2033" i="10"/>
  <c r="AM2033" i="10"/>
  <c r="AL2033" i="10"/>
  <c r="AN2032" i="10"/>
  <c r="AM2032" i="10"/>
  <c r="AL2032" i="10"/>
  <c r="AN2031" i="10"/>
  <c r="AM2031" i="10"/>
  <c r="AL2031" i="10"/>
  <c r="AN2030" i="10"/>
  <c r="AM2030" i="10"/>
  <c r="AL2030" i="10"/>
  <c r="AN2029" i="10"/>
  <c r="AM2029" i="10"/>
  <c r="AL2029" i="10"/>
  <c r="AN2028" i="10"/>
  <c r="AM2028" i="10"/>
  <c r="AL2028" i="10"/>
  <c r="AN2027" i="10"/>
  <c r="AM2027" i="10"/>
  <c r="AL2027" i="10"/>
  <c r="AN2026" i="10"/>
  <c r="AM2026" i="10"/>
  <c r="AL2026" i="10"/>
  <c r="AN2025" i="10"/>
  <c r="AM2025" i="10"/>
  <c r="AL2025" i="10"/>
  <c r="AN2024" i="10"/>
  <c r="AM2024" i="10"/>
  <c r="AL2024" i="10"/>
  <c r="AN2023" i="10"/>
  <c r="AM2023" i="10"/>
  <c r="AL2023" i="10"/>
  <c r="AN2022" i="10"/>
  <c r="AM2022" i="10"/>
  <c r="AL2022" i="10"/>
  <c r="AN2021" i="10"/>
  <c r="AM2021" i="10"/>
  <c r="AL2021" i="10"/>
  <c r="AN2020" i="10"/>
  <c r="AM2020" i="10"/>
  <c r="AL2020" i="10"/>
  <c r="AN2019" i="10"/>
  <c r="AM2019" i="10"/>
  <c r="AL2019" i="10"/>
  <c r="AN2018" i="10"/>
  <c r="AM2018" i="10"/>
  <c r="AL2018" i="10"/>
  <c r="AN2017" i="10"/>
  <c r="AM2017" i="10"/>
  <c r="AL2017" i="10"/>
  <c r="AN2016" i="10"/>
  <c r="AM2016" i="10"/>
  <c r="AL2016" i="10"/>
  <c r="AN2015" i="10"/>
  <c r="AM2015" i="10"/>
  <c r="AL2015" i="10"/>
  <c r="AN2014" i="10"/>
  <c r="AM2014" i="10"/>
  <c r="AL2014" i="10"/>
  <c r="AN2013" i="10"/>
  <c r="AM2013" i="10"/>
  <c r="AL2013" i="10"/>
  <c r="AN2012" i="10"/>
  <c r="AM2012" i="10"/>
  <c r="AL2012" i="10"/>
  <c r="AN2011" i="10"/>
  <c r="AM2011" i="10"/>
  <c r="AL2011" i="10"/>
  <c r="AN2010" i="10"/>
  <c r="AM2010" i="10"/>
  <c r="AL2010" i="10"/>
  <c r="AN2009" i="10"/>
  <c r="AM2009" i="10"/>
  <c r="AL2009" i="10"/>
  <c r="AN2008" i="10"/>
  <c r="AM2008" i="10"/>
  <c r="AL2008" i="10"/>
  <c r="AN2007" i="10"/>
  <c r="AM2007" i="10"/>
  <c r="AL2007" i="10"/>
  <c r="AN2006" i="10"/>
  <c r="AM2006" i="10"/>
  <c r="AL2006" i="10"/>
  <c r="AN2005" i="10"/>
  <c r="AM2005" i="10"/>
  <c r="AL2005" i="10"/>
  <c r="AN2004" i="10"/>
  <c r="AM2004" i="10"/>
  <c r="AL2004" i="10"/>
  <c r="AN2003" i="10"/>
  <c r="AM2003" i="10"/>
  <c r="AL2003" i="10"/>
  <c r="AN2002" i="10"/>
  <c r="AM2002" i="10"/>
  <c r="AL2002" i="10"/>
  <c r="AN2001" i="10"/>
  <c r="AM2001" i="10"/>
  <c r="AL2001" i="10"/>
  <c r="AN2000" i="10"/>
  <c r="AM2000" i="10"/>
  <c r="AL2000" i="10"/>
  <c r="AN1999" i="10"/>
  <c r="AM1999" i="10"/>
  <c r="AL1999" i="10"/>
  <c r="AN1998" i="10"/>
  <c r="AM1998" i="10"/>
  <c r="AL1998" i="10"/>
  <c r="AN1997" i="10"/>
  <c r="AM1997" i="10"/>
  <c r="AL1997" i="10"/>
  <c r="AN1996" i="10"/>
  <c r="AM1996" i="10"/>
  <c r="AL1996" i="10"/>
  <c r="AN1995" i="10"/>
  <c r="AM1995" i="10"/>
  <c r="AL1995" i="10"/>
  <c r="AN1994" i="10"/>
  <c r="AM1994" i="10"/>
  <c r="AL1994" i="10"/>
  <c r="AN1993" i="10"/>
  <c r="AM1993" i="10"/>
  <c r="AL1993" i="10"/>
  <c r="AN1992" i="10"/>
  <c r="AM1992" i="10"/>
  <c r="AL1992" i="10"/>
  <c r="AN1991" i="10"/>
  <c r="AM1991" i="10"/>
  <c r="AL1991" i="10"/>
  <c r="AN1990" i="10"/>
  <c r="AM1990" i="10"/>
  <c r="AL1990" i="10"/>
  <c r="AN1989" i="10"/>
  <c r="AM1989" i="10"/>
  <c r="AL1989" i="10"/>
  <c r="AN1988" i="10"/>
  <c r="AM1988" i="10"/>
  <c r="AL1988" i="10"/>
  <c r="AN1987" i="10"/>
  <c r="AM1987" i="10"/>
  <c r="AL1987" i="10"/>
  <c r="AN1986" i="10"/>
  <c r="AM1986" i="10"/>
  <c r="AL1986" i="10"/>
  <c r="AN1985" i="10"/>
  <c r="AM1985" i="10"/>
  <c r="AL1985" i="10"/>
  <c r="AN1984" i="10"/>
  <c r="AM1984" i="10"/>
  <c r="AL1984" i="10"/>
  <c r="AN1983" i="10"/>
  <c r="AM1983" i="10"/>
  <c r="AL1983" i="10"/>
  <c r="AN1982" i="10"/>
  <c r="AM1982" i="10"/>
  <c r="AL1982" i="10"/>
  <c r="AN1981" i="10"/>
  <c r="AM1981" i="10"/>
  <c r="AL1981" i="10"/>
  <c r="AN1980" i="10"/>
  <c r="AM1980" i="10"/>
  <c r="AL1980" i="10"/>
  <c r="AN1979" i="10"/>
  <c r="AM1979" i="10"/>
  <c r="AL1979" i="10"/>
  <c r="AN1978" i="10"/>
  <c r="AM1978" i="10"/>
  <c r="AL1978" i="10"/>
  <c r="AN1977" i="10"/>
  <c r="AM1977" i="10"/>
  <c r="AL1977" i="10"/>
  <c r="AN1976" i="10"/>
  <c r="AM1976" i="10"/>
  <c r="AL1976" i="10"/>
  <c r="AN1975" i="10"/>
  <c r="AM1975" i="10"/>
  <c r="AL1975" i="10"/>
  <c r="AN1974" i="10"/>
  <c r="AM1974" i="10"/>
  <c r="AL1974" i="10"/>
  <c r="AN1973" i="10"/>
  <c r="AM1973" i="10"/>
  <c r="AL1973" i="10"/>
  <c r="AN1972" i="10"/>
  <c r="AM1972" i="10"/>
  <c r="AL1972" i="10"/>
  <c r="AN1971" i="10"/>
  <c r="AM1971" i="10"/>
  <c r="AL1971" i="10"/>
  <c r="AN1970" i="10"/>
  <c r="AM1970" i="10"/>
  <c r="AL1970" i="10"/>
  <c r="AN1969" i="10"/>
  <c r="AM1969" i="10"/>
  <c r="AL1969" i="10"/>
  <c r="AN1968" i="10"/>
  <c r="AM1968" i="10"/>
  <c r="AL1968" i="10"/>
  <c r="AN1967" i="10"/>
  <c r="AM1967" i="10"/>
  <c r="AL1967" i="10"/>
  <c r="AN1966" i="10"/>
  <c r="AM1966" i="10"/>
  <c r="AL1966" i="10"/>
  <c r="AN1965" i="10"/>
  <c r="AM1965" i="10"/>
  <c r="AL1965" i="10"/>
  <c r="AN1964" i="10"/>
  <c r="AM1964" i="10"/>
  <c r="AL1964" i="10"/>
  <c r="AN1963" i="10"/>
  <c r="AM1963" i="10"/>
  <c r="AL1963" i="10"/>
  <c r="AN1962" i="10"/>
  <c r="AM1962" i="10"/>
  <c r="AL1962" i="10"/>
  <c r="AN1961" i="10"/>
  <c r="AM1961" i="10"/>
  <c r="AL1961" i="10"/>
  <c r="AN1960" i="10"/>
  <c r="AM1960" i="10"/>
  <c r="AL1960" i="10"/>
  <c r="AN1959" i="10"/>
  <c r="AM1959" i="10"/>
  <c r="AL1959" i="10"/>
  <c r="AN1958" i="10"/>
  <c r="AM1958" i="10"/>
  <c r="AL1958" i="10"/>
  <c r="AN1957" i="10"/>
  <c r="AM1957" i="10"/>
  <c r="AL1957" i="10"/>
  <c r="AN1956" i="10"/>
  <c r="AM1956" i="10"/>
  <c r="AL1956" i="10"/>
  <c r="AN1955" i="10"/>
  <c r="AM1955" i="10"/>
  <c r="AL1955" i="10"/>
  <c r="AN1954" i="10"/>
  <c r="AM1954" i="10"/>
  <c r="AL1954" i="10"/>
  <c r="AN1953" i="10"/>
  <c r="AM1953" i="10"/>
  <c r="AL1953" i="10"/>
  <c r="AN1952" i="10"/>
  <c r="AM1952" i="10"/>
  <c r="AL1952" i="10"/>
  <c r="AN1951" i="10"/>
  <c r="AM1951" i="10"/>
  <c r="AL1951" i="10"/>
  <c r="AN1950" i="10"/>
  <c r="AM1950" i="10"/>
  <c r="AL1950" i="10"/>
  <c r="AN1949" i="10"/>
  <c r="AM1949" i="10"/>
  <c r="AL1949" i="10"/>
  <c r="AN1948" i="10"/>
  <c r="AM1948" i="10"/>
  <c r="AL1948" i="10"/>
  <c r="AN1947" i="10"/>
  <c r="AM1947" i="10"/>
  <c r="AL1947" i="10"/>
  <c r="AN1946" i="10"/>
  <c r="AM1946" i="10"/>
  <c r="AL1946" i="10"/>
  <c r="AN1945" i="10"/>
  <c r="AM1945" i="10"/>
  <c r="AL1945" i="10"/>
  <c r="AN1944" i="10"/>
  <c r="AM1944" i="10"/>
  <c r="AL1944" i="10"/>
  <c r="AN1943" i="10"/>
  <c r="AM1943" i="10"/>
  <c r="AL1943" i="10"/>
  <c r="AN1942" i="10"/>
  <c r="AM1942" i="10"/>
  <c r="AL1942" i="10"/>
  <c r="AN1941" i="10"/>
  <c r="AM1941" i="10"/>
  <c r="AL1941" i="10"/>
  <c r="AN1940" i="10"/>
  <c r="AM1940" i="10"/>
  <c r="AL1940" i="10"/>
  <c r="AN1939" i="10"/>
  <c r="AM1939" i="10"/>
  <c r="AL1939" i="10"/>
  <c r="AN1938" i="10"/>
  <c r="AM1938" i="10"/>
  <c r="AL1938" i="10"/>
  <c r="AN1937" i="10"/>
  <c r="AM1937" i="10"/>
  <c r="AL1937" i="10"/>
  <c r="AN1936" i="10"/>
  <c r="AM1936" i="10"/>
  <c r="AL1936" i="10"/>
  <c r="AN1935" i="10"/>
  <c r="AM1935" i="10"/>
  <c r="AL1935" i="10"/>
  <c r="AN1934" i="10"/>
  <c r="AM1934" i="10"/>
  <c r="AL1934" i="10"/>
  <c r="AN1933" i="10"/>
  <c r="AM1933" i="10"/>
  <c r="AL1933" i="10"/>
  <c r="AN1932" i="10"/>
  <c r="AM1932" i="10"/>
  <c r="AL1932" i="10"/>
  <c r="AN1931" i="10"/>
  <c r="AM1931" i="10"/>
  <c r="AL1931" i="10"/>
  <c r="AN1930" i="10"/>
  <c r="AM1930" i="10"/>
  <c r="AL1930" i="10"/>
  <c r="AN1929" i="10"/>
  <c r="AM1929" i="10"/>
  <c r="AL1929" i="10"/>
  <c r="AN1928" i="10"/>
  <c r="AM1928" i="10"/>
  <c r="AL1928" i="10"/>
  <c r="AN1927" i="10"/>
  <c r="AM1927" i="10"/>
  <c r="AL1927" i="10"/>
  <c r="AN1926" i="10"/>
  <c r="AM1926" i="10"/>
  <c r="AL1926" i="10"/>
  <c r="AN1925" i="10"/>
  <c r="AM1925" i="10"/>
  <c r="AL1925" i="10"/>
  <c r="AN1924" i="10"/>
  <c r="AM1924" i="10"/>
  <c r="AL1924" i="10"/>
  <c r="AN1923" i="10"/>
  <c r="AM1923" i="10"/>
  <c r="AL1923" i="10"/>
  <c r="AN1922" i="10"/>
  <c r="AM1922" i="10"/>
  <c r="AL1922" i="10"/>
  <c r="AN1921" i="10"/>
  <c r="AM1921" i="10"/>
  <c r="AL1921" i="10"/>
  <c r="AN1920" i="10"/>
  <c r="AM1920" i="10"/>
  <c r="AL1920" i="10"/>
  <c r="AN1919" i="10"/>
  <c r="AM1919" i="10"/>
  <c r="AL1919" i="10"/>
  <c r="AN1918" i="10"/>
  <c r="AM1918" i="10"/>
  <c r="AL1918" i="10"/>
  <c r="AN1917" i="10"/>
  <c r="AM1917" i="10"/>
  <c r="AL1917" i="10"/>
  <c r="AN1916" i="10"/>
  <c r="AM1916" i="10"/>
  <c r="AL1916" i="10"/>
  <c r="AN1915" i="10"/>
  <c r="AM1915" i="10"/>
  <c r="AL1915" i="10"/>
  <c r="AN1914" i="10"/>
  <c r="AM1914" i="10"/>
  <c r="AL1914" i="10"/>
  <c r="AN1913" i="10"/>
  <c r="AM1913" i="10"/>
  <c r="AL1913" i="10"/>
  <c r="AN1912" i="10"/>
  <c r="AM1912" i="10"/>
  <c r="AL1912" i="10"/>
  <c r="AN1911" i="10"/>
  <c r="AM1911" i="10"/>
  <c r="AL1911" i="10"/>
  <c r="AN1910" i="10"/>
  <c r="AM1910" i="10"/>
  <c r="AL1910" i="10"/>
  <c r="AN1909" i="10"/>
  <c r="AM1909" i="10"/>
  <c r="AL1909" i="10"/>
  <c r="AN1908" i="10"/>
  <c r="AM1908" i="10"/>
  <c r="AL1908" i="10"/>
  <c r="AN1907" i="10"/>
  <c r="AM1907" i="10"/>
  <c r="AL1907" i="10"/>
  <c r="AN1906" i="10"/>
  <c r="AM1906" i="10"/>
  <c r="AL1906" i="10"/>
  <c r="AN1905" i="10"/>
  <c r="AM1905" i="10"/>
  <c r="AL1905" i="10"/>
  <c r="AN1904" i="10"/>
  <c r="AM1904" i="10"/>
  <c r="AL1904" i="10"/>
  <c r="AN1903" i="10"/>
  <c r="AM1903" i="10"/>
  <c r="AL1903" i="10"/>
  <c r="AN1902" i="10"/>
  <c r="AM1902" i="10"/>
  <c r="AL1902" i="10"/>
  <c r="AN1901" i="10"/>
  <c r="AM1901" i="10"/>
  <c r="AL1901" i="10"/>
  <c r="AN1900" i="10"/>
  <c r="AM1900" i="10"/>
  <c r="AL1900" i="10"/>
  <c r="AN1899" i="10"/>
  <c r="AM1899" i="10"/>
  <c r="AL1899" i="10"/>
  <c r="AN1898" i="10"/>
  <c r="AM1898" i="10"/>
  <c r="AL1898" i="10"/>
  <c r="AN1897" i="10"/>
  <c r="AM1897" i="10"/>
  <c r="AL1897" i="10"/>
  <c r="AN1896" i="10"/>
  <c r="AM1896" i="10"/>
  <c r="AL1896" i="10"/>
  <c r="AN1895" i="10"/>
  <c r="AM1895" i="10"/>
  <c r="AL1895" i="10"/>
  <c r="AN1894" i="10"/>
  <c r="AM1894" i="10"/>
  <c r="AL1894" i="10"/>
  <c r="AN1893" i="10"/>
  <c r="AM1893" i="10"/>
  <c r="AL1893" i="10"/>
  <c r="AN1892" i="10"/>
  <c r="AM1892" i="10"/>
  <c r="AL1892" i="10"/>
  <c r="AN1891" i="10"/>
  <c r="AM1891" i="10"/>
  <c r="AL1891" i="10"/>
  <c r="AN1890" i="10"/>
  <c r="AM1890" i="10"/>
  <c r="AL1890" i="10"/>
  <c r="AN1889" i="10"/>
  <c r="AM1889" i="10"/>
  <c r="AL1889" i="10"/>
  <c r="AN1888" i="10"/>
  <c r="AM1888" i="10"/>
  <c r="AL1888" i="10"/>
  <c r="AN1887" i="10"/>
  <c r="AM1887" i="10"/>
  <c r="AL1887" i="10"/>
  <c r="AN1886" i="10"/>
  <c r="AM1886" i="10"/>
  <c r="AL1886" i="10"/>
  <c r="AN1885" i="10"/>
  <c r="AM1885" i="10"/>
  <c r="AL1885" i="10"/>
  <c r="AN1884" i="10"/>
  <c r="AM1884" i="10"/>
  <c r="AL1884" i="10"/>
  <c r="AN1883" i="10"/>
  <c r="AM1883" i="10"/>
  <c r="AL1883" i="10"/>
  <c r="AN1882" i="10"/>
  <c r="AM1882" i="10"/>
  <c r="AL1882" i="10"/>
  <c r="AN1881" i="10"/>
  <c r="AM1881" i="10"/>
  <c r="AL1881" i="10"/>
  <c r="AN1880" i="10"/>
  <c r="AM1880" i="10"/>
  <c r="AL1880" i="10"/>
  <c r="AN1879" i="10"/>
  <c r="AM1879" i="10"/>
  <c r="AL1879" i="10"/>
  <c r="AN1878" i="10"/>
  <c r="AM1878" i="10"/>
  <c r="AL1878" i="10"/>
  <c r="AN1877" i="10"/>
  <c r="AM1877" i="10"/>
  <c r="AL1877" i="10"/>
  <c r="AN1876" i="10"/>
  <c r="AM1876" i="10"/>
  <c r="AL1876" i="10"/>
  <c r="AN1875" i="10"/>
  <c r="AM1875" i="10"/>
  <c r="AL1875" i="10"/>
  <c r="AN1874" i="10"/>
  <c r="AM1874" i="10"/>
  <c r="AL1874" i="10"/>
  <c r="AN1873" i="10"/>
  <c r="AM1873" i="10"/>
  <c r="AL1873" i="10"/>
  <c r="AN1872" i="10"/>
  <c r="AM1872" i="10"/>
  <c r="AL1872" i="10"/>
  <c r="AN1871" i="10"/>
  <c r="AM1871" i="10"/>
  <c r="AL1871" i="10"/>
  <c r="AN1870" i="10"/>
  <c r="AM1870" i="10"/>
  <c r="AL1870" i="10"/>
  <c r="AN1869" i="10"/>
  <c r="AM1869" i="10"/>
  <c r="AL1869" i="10"/>
  <c r="AN1868" i="10"/>
  <c r="AM1868" i="10"/>
  <c r="AL1868" i="10"/>
  <c r="AN1867" i="10"/>
  <c r="AM1867" i="10"/>
  <c r="AL1867" i="10"/>
  <c r="AN1866" i="10"/>
  <c r="AM1866" i="10"/>
  <c r="AL1866" i="10"/>
  <c r="AN1865" i="10"/>
  <c r="AM1865" i="10"/>
  <c r="AL1865" i="10"/>
  <c r="AN1864" i="10"/>
  <c r="AM1864" i="10"/>
  <c r="AL1864" i="10"/>
  <c r="AN1863" i="10"/>
  <c r="AM1863" i="10"/>
  <c r="AL1863" i="10"/>
  <c r="AN1862" i="10"/>
  <c r="AM1862" i="10"/>
  <c r="AL1862" i="10"/>
  <c r="AN1861" i="10"/>
  <c r="AM1861" i="10"/>
  <c r="AL1861" i="10"/>
  <c r="AN1860" i="10"/>
  <c r="AM1860" i="10"/>
  <c r="AL1860" i="10"/>
  <c r="AN1859" i="10"/>
  <c r="AM1859" i="10"/>
  <c r="AL1859" i="10"/>
  <c r="AN1858" i="10"/>
  <c r="AM1858" i="10"/>
  <c r="AL1858" i="10"/>
  <c r="AN1857" i="10"/>
  <c r="AM1857" i="10"/>
  <c r="AL1857" i="10"/>
  <c r="AN1856" i="10"/>
  <c r="AM1856" i="10"/>
  <c r="AL1856" i="10"/>
  <c r="AN1855" i="10"/>
  <c r="AM1855" i="10"/>
  <c r="AL1855" i="10"/>
  <c r="AN1854" i="10"/>
  <c r="AM1854" i="10"/>
  <c r="AL1854" i="10"/>
  <c r="AN1853" i="10"/>
  <c r="AM1853" i="10"/>
  <c r="AL1853" i="10"/>
  <c r="AN1852" i="10"/>
  <c r="AM1852" i="10"/>
  <c r="AL1852" i="10"/>
  <c r="AN1851" i="10"/>
  <c r="AM1851" i="10"/>
  <c r="AL1851" i="10"/>
  <c r="AN1850" i="10"/>
  <c r="AM1850" i="10"/>
  <c r="AL1850" i="10"/>
  <c r="AN1849" i="10"/>
  <c r="AM1849" i="10"/>
  <c r="AL1849" i="10"/>
  <c r="AN1848" i="10"/>
  <c r="AM1848" i="10"/>
  <c r="AL1848" i="10"/>
  <c r="AN1847" i="10"/>
  <c r="AM1847" i="10"/>
  <c r="AL1847" i="10"/>
  <c r="AN1846" i="10"/>
  <c r="AM1846" i="10"/>
  <c r="AL1846" i="10"/>
  <c r="AN1845" i="10"/>
  <c r="AM1845" i="10"/>
  <c r="AL1845" i="10"/>
  <c r="AN1844" i="10"/>
  <c r="AM1844" i="10"/>
  <c r="AL1844" i="10"/>
  <c r="AN1843" i="10"/>
  <c r="AM1843" i="10"/>
  <c r="AL1843" i="10"/>
  <c r="AN1842" i="10"/>
  <c r="AM1842" i="10"/>
  <c r="AL1842" i="10"/>
  <c r="AN1841" i="10"/>
  <c r="AM1841" i="10"/>
  <c r="AL1841" i="10"/>
  <c r="AN1840" i="10"/>
  <c r="AM1840" i="10"/>
  <c r="AL1840" i="10"/>
  <c r="AN1839" i="10"/>
  <c r="AM1839" i="10"/>
  <c r="AL1839" i="10"/>
  <c r="AN1838" i="10"/>
  <c r="AM1838" i="10"/>
  <c r="AL1838" i="10"/>
  <c r="AN1837" i="10"/>
  <c r="AM1837" i="10"/>
  <c r="AL1837" i="10"/>
  <c r="AN1836" i="10"/>
  <c r="AM1836" i="10"/>
  <c r="AL1836" i="10"/>
  <c r="AN1835" i="10"/>
  <c r="AM1835" i="10"/>
  <c r="AL1835" i="10"/>
  <c r="AN1834" i="10"/>
  <c r="AM1834" i="10"/>
  <c r="AL1834" i="10"/>
  <c r="AN1833" i="10"/>
  <c r="AM1833" i="10"/>
  <c r="AL1833" i="10"/>
  <c r="AN1832" i="10"/>
  <c r="AM1832" i="10"/>
  <c r="AL1832" i="10"/>
  <c r="AN1831" i="10"/>
  <c r="AM1831" i="10"/>
  <c r="AL1831" i="10"/>
  <c r="AN1830" i="10"/>
  <c r="AM1830" i="10"/>
  <c r="AL1830" i="10"/>
  <c r="AN1829" i="10"/>
  <c r="AM1829" i="10"/>
  <c r="AL1829" i="10"/>
  <c r="AN1828" i="10"/>
  <c r="AM1828" i="10"/>
  <c r="AL1828" i="10"/>
  <c r="AN1827" i="10"/>
  <c r="AM1827" i="10"/>
  <c r="AL1827" i="10"/>
  <c r="AN1826" i="10"/>
  <c r="AM1826" i="10"/>
  <c r="AL1826" i="10"/>
  <c r="AN1825" i="10"/>
  <c r="AM1825" i="10"/>
  <c r="AL1825" i="10"/>
  <c r="AN1824" i="10"/>
  <c r="AM1824" i="10"/>
  <c r="AL1824" i="10"/>
  <c r="AN1823" i="10"/>
  <c r="AM1823" i="10"/>
  <c r="AL1823" i="10"/>
  <c r="AN1822" i="10"/>
  <c r="AM1822" i="10"/>
  <c r="AL1822" i="10"/>
  <c r="AN1821" i="10"/>
  <c r="AM1821" i="10"/>
  <c r="AL1821" i="10"/>
  <c r="AN1820" i="10"/>
  <c r="AM1820" i="10"/>
  <c r="AL1820" i="10"/>
  <c r="AN1819" i="10"/>
  <c r="AM1819" i="10"/>
  <c r="AL1819" i="10"/>
  <c r="AN1818" i="10"/>
  <c r="AM1818" i="10"/>
  <c r="AL1818" i="10"/>
  <c r="AN1817" i="10"/>
  <c r="AM1817" i="10"/>
  <c r="AL1817" i="10"/>
  <c r="AN1816" i="10"/>
  <c r="AM1816" i="10"/>
  <c r="AL1816" i="10"/>
  <c r="AN1815" i="10"/>
  <c r="AM1815" i="10"/>
  <c r="AL1815" i="10"/>
  <c r="AN1814" i="10"/>
  <c r="AM1814" i="10"/>
  <c r="AL1814" i="10"/>
  <c r="AN1813" i="10"/>
  <c r="AM1813" i="10"/>
  <c r="AL1813" i="10"/>
  <c r="AN1812" i="10"/>
  <c r="AM1812" i="10"/>
  <c r="AL1812" i="10"/>
  <c r="AN1811" i="10"/>
  <c r="AM1811" i="10"/>
  <c r="AL1811" i="10"/>
  <c r="AN1810" i="10"/>
  <c r="AM1810" i="10"/>
  <c r="AL1810" i="10"/>
  <c r="AN1809" i="10"/>
  <c r="AM1809" i="10"/>
  <c r="AL1809" i="10"/>
  <c r="AN1808" i="10"/>
  <c r="AM1808" i="10"/>
  <c r="AL1808" i="10"/>
  <c r="AN1807" i="10"/>
  <c r="AM1807" i="10"/>
  <c r="AL1807" i="10"/>
  <c r="AN1806" i="10"/>
  <c r="AM1806" i="10"/>
  <c r="AL1806" i="10"/>
  <c r="AN1805" i="10"/>
  <c r="AM1805" i="10"/>
  <c r="AL1805" i="10"/>
  <c r="AN1804" i="10"/>
  <c r="AM1804" i="10"/>
  <c r="AL1804" i="10"/>
  <c r="AN1803" i="10"/>
  <c r="AM1803" i="10"/>
  <c r="AL1803" i="10"/>
  <c r="AN1802" i="10"/>
  <c r="AM1802" i="10"/>
  <c r="AL1802" i="10"/>
  <c r="AN1801" i="10"/>
  <c r="AM1801" i="10"/>
  <c r="AL1801" i="10"/>
  <c r="AN1800" i="10"/>
  <c r="AM1800" i="10"/>
  <c r="AL1800" i="10"/>
  <c r="AN1799" i="10"/>
  <c r="AM1799" i="10"/>
  <c r="AL1799" i="10"/>
  <c r="AN1798" i="10"/>
  <c r="AM1798" i="10"/>
  <c r="AL1798" i="10"/>
  <c r="AN1797" i="10"/>
  <c r="AM1797" i="10"/>
  <c r="AL1797" i="10"/>
  <c r="AN1796" i="10"/>
  <c r="AM1796" i="10"/>
  <c r="AL1796" i="10"/>
  <c r="AN1795" i="10"/>
  <c r="AM1795" i="10"/>
  <c r="AL1795" i="10"/>
  <c r="AN1794" i="10"/>
  <c r="AM1794" i="10"/>
  <c r="AL1794" i="10"/>
  <c r="AN1793" i="10"/>
  <c r="AM1793" i="10"/>
  <c r="AL1793" i="10"/>
  <c r="AN1792" i="10"/>
  <c r="AM1792" i="10"/>
  <c r="AL1792" i="10"/>
  <c r="AN1791" i="10"/>
  <c r="AM1791" i="10"/>
  <c r="AL1791" i="10"/>
  <c r="AN1790" i="10"/>
  <c r="AM1790" i="10"/>
  <c r="AL1790" i="10"/>
  <c r="AN1789" i="10"/>
  <c r="AM1789" i="10"/>
  <c r="AL1789" i="10"/>
  <c r="AN1788" i="10"/>
  <c r="AM1788" i="10"/>
  <c r="AL1788" i="10"/>
  <c r="AN1787" i="10"/>
  <c r="AM1787" i="10"/>
  <c r="AL1787" i="10"/>
  <c r="AN1786" i="10"/>
  <c r="AM1786" i="10"/>
  <c r="AL1786" i="10"/>
  <c r="AN1785" i="10"/>
  <c r="AM1785" i="10"/>
  <c r="AL1785" i="10"/>
  <c r="AN1784" i="10"/>
  <c r="AM1784" i="10"/>
  <c r="AL1784" i="10"/>
  <c r="AN1783" i="10"/>
  <c r="AM1783" i="10"/>
  <c r="AL1783" i="10"/>
  <c r="AN1782" i="10"/>
  <c r="AM1782" i="10"/>
  <c r="AL1782" i="10"/>
  <c r="AN1781" i="10"/>
  <c r="AM1781" i="10"/>
  <c r="AL1781" i="10"/>
  <c r="AN1780" i="10"/>
  <c r="AM1780" i="10"/>
  <c r="AL1780" i="10"/>
  <c r="AN1779" i="10"/>
  <c r="AM1779" i="10"/>
  <c r="AL1779" i="10"/>
  <c r="AN1778" i="10"/>
  <c r="AM1778" i="10"/>
  <c r="AL1778" i="10"/>
  <c r="AN1777" i="10"/>
  <c r="AM1777" i="10"/>
  <c r="AL1777" i="10"/>
  <c r="AN1776" i="10"/>
  <c r="AM1776" i="10"/>
  <c r="AL1776" i="10"/>
  <c r="AN1775" i="10"/>
  <c r="AM1775" i="10"/>
  <c r="AL1775" i="10"/>
  <c r="AN1774" i="10"/>
  <c r="AM1774" i="10"/>
  <c r="AL1774" i="10"/>
  <c r="AN1773" i="10"/>
  <c r="AM1773" i="10"/>
  <c r="AL1773" i="10"/>
  <c r="AN1772" i="10"/>
  <c r="AM1772" i="10"/>
  <c r="AL1772" i="10"/>
  <c r="AN1771" i="10"/>
  <c r="AM1771" i="10"/>
  <c r="AL1771" i="10"/>
  <c r="AN1770" i="10"/>
  <c r="AM1770" i="10"/>
  <c r="AL1770" i="10"/>
  <c r="AN1769" i="10"/>
  <c r="AM1769" i="10"/>
  <c r="AL1769" i="10"/>
  <c r="AN1768" i="10"/>
  <c r="AM1768" i="10"/>
  <c r="AL1768" i="10"/>
  <c r="AN1767" i="10"/>
  <c r="AM1767" i="10"/>
  <c r="AL1767" i="10"/>
  <c r="AN1766" i="10"/>
  <c r="AM1766" i="10"/>
  <c r="AL1766" i="10"/>
  <c r="AN1765" i="10"/>
  <c r="AM1765" i="10"/>
  <c r="AL1765" i="10"/>
  <c r="AN1764" i="10"/>
  <c r="AM1764" i="10"/>
  <c r="AL1764" i="10"/>
  <c r="AN1763" i="10"/>
  <c r="AM1763" i="10"/>
  <c r="AL1763" i="10"/>
  <c r="AN1762" i="10"/>
  <c r="AM1762" i="10"/>
  <c r="AL1762" i="10"/>
  <c r="AN1761" i="10"/>
  <c r="AM1761" i="10"/>
  <c r="AL1761" i="10"/>
  <c r="AN1760" i="10"/>
  <c r="AM1760" i="10"/>
  <c r="AL1760" i="10"/>
  <c r="AN1759" i="10"/>
  <c r="AM1759" i="10"/>
  <c r="AL1759" i="10"/>
  <c r="AN1758" i="10"/>
  <c r="AM1758" i="10"/>
  <c r="AL1758" i="10"/>
  <c r="AN1757" i="10"/>
  <c r="AM1757" i="10"/>
  <c r="AL1757" i="10"/>
  <c r="AN1756" i="10"/>
  <c r="AM1756" i="10"/>
  <c r="AL1756" i="10"/>
  <c r="AN1755" i="10"/>
  <c r="AM1755" i="10"/>
  <c r="AL1755" i="10"/>
  <c r="AN1754" i="10"/>
  <c r="AM1754" i="10"/>
  <c r="AL1754" i="10"/>
  <c r="AN1753" i="10"/>
  <c r="AM1753" i="10"/>
  <c r="AL1753" i="10"/>
  <c r="AN1752" i="10"/>
  <c r="AM1752" i="10"/>
  <c r="AL1752" i="10"/>
  <c r="AN1751" i="10"/>
  <c r="AM1751" i="10"/>
  <c r="AL1751" i="10"/>
  <c r="AN1750" i="10"/>
  <c r="AM1750" i="10"/>
  <c r="AL1750" i="10"/>
  <c r="AN1749" i="10"/>
  <c r="AM1749" i="10"/>
  <c r="AL1749" i="10"/>
  <c r="AN1748" i="10"/>
  <c r="AM1748" i="10"/>
  <c r="AL1748" i="10"/>
  <c r="AN1747" i="10"/>
  <c r="AM1747" i="10"/>
  <c r="AL1747" i="10"/>
  <c r="AN1746" i="10"/>
  <c r="AM1746" i="10"/>
  <c r="AL1746" i="10"/>
  <c r="AN1745" i="10"/>
  <c r="AM1745" i="10"/>
  <c r="AL1745" i="10"/>
  <c r="AN1744" i="10"/>
  <c r="AM1744" i="10"/>
  <c r="AL1744" i="10"/>
  <c r="AN1743" i="10"/>
  <c r="AM1743" i="10"/>
  <c r="AL1743" i="10"/>
  <c r="AN1742" i="10"/>
  <c r="AM1742" i="10"/>
  <c r="AL1742" i="10"/>
  <c r="AN1741" i="10"/>
  <c r="AM1741" i="10"/>
  <c r="AL1741" i="10"/>
  <c r="AN1740" i="10"/>
  <c r="AM1740" i="10"/>
  <c r="AL1740" i="10"/>
  <c r="AN1739" i="10"/>
  <c r="AM1739" i="10"/>
  <c r="AL1739" i="10"/>
  <c r="AN1738" i="10"/>
  <c r="AM1738" i="10"/>
  <c r="AL1738" i="10"/>
  <c r="AN1737" i="10"/>
  <c r="AM1737" i="10"/>
  <c r="AL1737" i="10"/>
  <c r="AN1736" i="10"/>
  <c r="AM1736" i="10"/>
  <c r="AL1736" i="10"/>
  <c r="AN1735" i="10"/>
  <c r="AM1735" i="10"/>
  <c r="AL1735" i="10"/>
  <c r="AN1734" i="10"/>
  <c r="AM1734" i="10"/>
  <c r="AL1734" i="10"/>
  <c r="AN1733" i="10"/>
  <c r="AM1733" i="10"/>
  <c r="AL1733" i="10"/>
  <c r="AN1732" i="10"/>
  <c r="AM1732" i="10"/>
  <c r="AL1732" i="10"/>
  <c r="AN1731" i="10"/>
  <c r="AM1731" i="10"/>
  <c r="AL1731" i="10"/>
  <c r="AN1730" i="10"/>
  <c r="AM1730" i="10"/>
  <c r="AL1730" i="10"/>
  <c r="AN1729" i="10"/>
  <c r="AM1729" i="10"/>
  <c r="AL1729" i="10"/>
  <c r="AN1728" i="10"/>
  <c r="AM1728" i="10"/>
  <c r="AL1728" i="10"/>
  <c r="AN1727" i="10"/>
  <c r="AM1727" i="10"/>
  <c r="AL1727" i="10"/>
  <c r="AN1726" i="10"/>
  <c r="AM1726" i="10"/>
  <c r="AL1726" i="10"/>
  <c r="AN1725" i="10"/>
  <c r="AM1725" i="10"/>
  <c r="AL1725" i="10"/>
  <c r="AN1724" i="10"/>
  <c r="AM1724" i="10"/>
  <c r="AL1724" i="10"/>
  <c r="AN1723" i="10"/>
  <c r="AM1723" i="10"/>
  <c r="AL1723" i="10"/>
  <c r="AN1722" i="10"/>
  <c r="AM1722" i="10"/>
  <c r="AL1722" i="10"/>
  <c r="AN1721" i="10"/>
  <c r="AM1721" i="10"/>
  <c r="AL1721" i="10"/>
  <c r="AN1720" i="10"/>
  <c r="AM1720" i="10"/>
  <c r="AL1720" i="10"/>
  <c r="AN1719" i="10"/>
  <c r="AM1719" i="10"/>
  <c r="AL1719" i="10"/>
  <c r="AN1718" i="10"/>
  <c r="AM1718" i="10"/>
  <c r="AL1718" i="10"/>
  <c r="AN1717" i="10"/>
  <c r="AM1717" i="10"/>
  <c r="AL1717" i="10"/>
  <c r="AN1716" i="10"/>
  <c r="AM1716" i="10"/>
  <c r="AL1716" i="10"/>
  <c r="AN1715" i="10"/>
  <c r="AM1715" i="10"/>
  <c r="AL1715" i="10"/>
  <c r="AN1714" i="10"/>
  <c r="AM1714" i="10"/>
  <c r="AL1714" i="10"/>
  <c r="AN1713" i="10"/>
  <c r="AM1713" i="10"/>
  <c r="AL1713" i="10"/>
  <c r="AN1712" i="10"/>
  <c r="AM1712" i="10"/>
  <c r="AL1712" i="10"/>
  <c r="AN1711" i="10"/>
  <c r="AM1711" i="10"/>
  <c r="AL1711" i="10"/>
  <c r="AN1710" i="10"/>
  <c r="AM1710" i="10"/>
  <c r="AL1710" i="10"/>
  <c r="AN1709" i="10"/>
  <c r="AM1709" i="10"/>
  <c r="AL1709" i="10"/>
  <c r="AN1708" i="10"/>
  <c r="AM1708" i="10"/>
  <c r="AL1708" i="10"/>
  <c r="AN1707" i="10"/>
  <c r="AM1707" i="10"/>
  <c r="AL1707" i="10"/>
  <c r="AN1706" i="10"/>
  <c r="AM1706" i="10"/>
  <c r="AL1706" i="10"/>
  <c r="AN1705" i="10"/>
  <c r="AM1705" i="10"/>
  <c r="AL1705" i="10"/>
  <c r="AN1704" i="10"/>
  <c r="AM1704" i="10"/>
  <c r="AL1704" i="10"/>
  <c r="AN1703" i="10"/>
  <c r="AM1703" i="10"/>
  <c r="AL1703" i="10"/>
  <c r="AN1702" i="10"/>
  <c r="AM1702" i="10"/>
  <c r="AL1702" i="10"/>
  <c r="AN1701" i="10"/>
  <c r="AM1701" i="10"/>
  <c r="AL1701" i="10"/>
  <c r="AN1700" i="10"/>
  <c r="AM1700" i="10"/>
  <c r="AL1700" i="10"/>
  <c r="AN1699" i="10"/>
  <c r="AM1699" i="10"/>
  <c r="AL1699" i="10"/>
  <c r="AN1698" i="10"/>
  <c r="AM1698" i="10"/>
  <c r="AL1698" i="10"/>
  <c r="AN1697" i="10"/>
  <c r="AM1697" i="10"/>
  <c r="AL1697" i="10"/>
  <c r="AN1696" i="10"/>
  <c r="AM1696" i="10"/>
  <c r="AL1696" i="10"/>
  <c r="AN1695" i="10"/>
  <c r="AM1695" i="10"/>
  <c r="AL1695" i="10"/>
  <c r="AN1694" i="10"/>
  <c r="AM1694" i="10"/>
  <c r="AL1694" i="10"/>
  <c r="AN1693" i="10"/>
  <c r="AM1693" i="10"/>
  <c r="AL1693" i="10"/>
  <c r="AN1692" i="10"/>
  <c r="AM1692" i="10"/>
  <c r="AL1692" i="10"/>
  <c r="AN1691" i="10"/>
  <c r="AM1691" i="10"/>
  <c r="AL1691" i="10"/>
  <c r="AN1690" i="10"/>
  <c r="AM1690" i="10"/>
  <c r="AL1690" i="10"/>
  <c r="AN1689" i="10"/>
  <c r="AM1689" i="10"/>
  <c r="AL1689" i="10"/>
  <c r="AN1688" i="10"/>
  <c r="AM1688" i="10"/>
  <c r="AL1688" i="10"/>
  <c r="AN1687" i="10"/>
  <c r="AM1687" i="10"/>
  <c r="AL1687" i="10"/>
  <c r="AN1686" i="10"/>
  <c r="AM1686" i="10"/>
  <c r="AL1686" i="10"/>
  <c r="AN1685" i="10"/>
  <c r="AM1685" i="10"/>
  <c r="AL1685" i="10"/>
  <c r="AN1684" i="10"/>
  <c r="AM1684" i="10"/>
  <c r="AL1684" i="10"/>
  <c r="AN1683" i="10"/>
  <c r="AM1683" i="10"/>
  <c r="AL1683" i="10"/>
  <c r="AN1682" i="10"/>
  <c r="AM1682" i="10"/>
  <c r="AL1682" i="10"/>
  <c r="AN1681" i="10"/>
  <c r="AM1681" i="10"/>
  <c r="AL1681" i="10"/>
  <c r="AN1680" i="10"/>
  <c r="AM1680" i="10"/>
  <c r="AL1680" i="10"/>
  <c r="AN1679" i="10"/>
  <c r="AM1679" i="10"/>
  <c r="AL1679" i="10"/>
  <c r="AN1678" i="10"/>
  <c r="AM1678" i="10"/>
  <c r="AL1678" i="10"/>
  <c r="AN1677" i="10"/>
  <c r="AM1677" i="10"/>
  <c r="AL1677" i="10"/>
  <c r="AN1676" i="10"/>
  <c r="AM1676" i="10"/>
  <c r="AL1676" i="10"/>
  <c r="AN1675" i="10"/>
  <c r="AM1675" i="10"/>
  <c r="AL1675" i="10"/>
  <c r="AN1674" i="10"/>
  <c r="AM1674" i="10"/>
  <c r="AL1674" i="10"/>
  <c r="AN1673" i="10"/>
  <c r="AM1673" i="10"/>
  <c r="AL1673" i="10"/>
  <c r="AN1672" i="10"/>
  <c r="AM1672" i="10"/>
  <c r="AL1672" i="10"/>
  <c r="AN1671" i="10"/>
  <c r="AM1671" i="10"/>
  <c r="AL1671" i="10"/>
  <c r="AN1670" i="10"/>
  <c r="AM1670" i="10"/>
  <c r="AL1670" i="10"/>
  <c r="AN1669" i="10"/>
  <c r="AM1669" i="10"/>
  <c r="AL1669" i="10"/>
  <c r="AN1668" i="10"/>
  <c r="AM1668" i="10"/>
  <c r="AL1668" i="10"/>
  <c r="AN1667" i="10"/>
  <c r="AM1667" i="10"/>
  <c r="AL1667" i="10"/>
  <c r="AN1666" i="10"/>
  <c r="AM1666" i="10"/>
  <c r="AL1666" i="10"/>
  <c r="AN1665" i="10"/>
  <c r="AM1665" i="10"/>
  <c r="AL1665" i="10"/>
  <c r="AN1664" i="10"/>
  <c r="AM1664" i="10"/>
  <c r="AL1664" i="10"/>
  <c r="AN1663" i="10"/>
  <c r="AM1663" i="10"/>
  <c r="AL1663" i="10"/>
  <c r="AN1662" i="10"/>
  <c r="AM1662" i="10"/>
  <c r="AL1662" i="10"/>
  <c r="AN1661" i="10"/>
  <c r="AM1661" i="10"/>
  <c r="AL1661" i="10"/>
  <c r="AN1660" i="10"/>
  <c r="AM1660" i="10"/>
  <c r="AL1660" i="10"/>
  <c r="AN1659" i="10"/>
  <c r="AM1659" i="10"/>
  <c r="AL1659" i="10"/>
  <c r="AN1658" i="10"/>
  <c r="AM1658" i="10"/>
  <c r="AL1658" i="10"/>
  <c r="AN1657" i="10"/>
  <c r="AM1657" i="10"/>
  <c r="AL1657" i="10"/>
  <c r="AN1656" i="10"/>
  <c r="AM1656" i="10"/>
  <c r="AL1656" i="10"/>
  <c r="AN1655" i="10"/>
  <c r="AM1655" i="10"/>
  <c r="AL1655" i="10"/>
  <c r="AN1654" i="10"/>
  <c r="AM1654" i="10"/>
  <c r="AL1654" i="10"/>
  <c r="AN1653" i="10"/>
  <c r="AM1653" i="10"/>
  <c r="AL1653" i="10"/>
  <c r="AN1652" i="10"/>
  <c r="AM1652" i="10"/>
  <c r="AL1652" i="10"/>
  <c r="AN1651" i="10"/>
  <c r="AM1651" i="10"/>
  <c r="AL1651" i="10"/>
  <c r="AN1650" i="10"/>
  <c r="AM1650" i="10"/>
  <c r="AL1650" i="10"/>
  <c r="AN1649" i="10"/>
  <c r="AM1649" i="10"/>
  <c r="AL1649" i="10"/>
  <c r="AN1648" i="10"/>
  <c r="AM1648" i="10"/>
  <c r="AL1648" i="10"/>
  <c r="AN1647" i="10"/>
  <c r="AM1647" i="10"/>
  <c r="AL1647" i="10"/>
  <c r="AN1646" i="10"/>
  <c r="AM1646" i="10"/>
  <c r="AL1646" i="10"/>
  <c r="AN1645" i="10"/>
  <c r="AM1645" i="10"/>
  <c r="AL1645" i="10"/>
  <c r="AN1644" i="10"/>
  <c r="AM1644" i="10"/>
  <c r="AL1644" i="10"/>
  <c r="AN1643" i="10"/>
  <c r="AM1643" i="10"/>
  <c r="AL1643" i="10"/>
  <c r="AN1642" i="10"/>
  <c r="AM1642" i="10"/>
  <c r="AL1642" i="10"/>
  <c r="AN1641" i="10"/>
  <c r="AM1641" i="10"/>
  <c r="AL1641" i="10"/>
  <c r="AN1640" i="10"/>
  <c r="AM1640" i="10"/>
  <c r="AL1640" i="10"/>
  <c r="AN1639" i="10"/>
  <c r="AM1639" i="10"/>
  <c r="AL1639" i="10"/>
  <c r="AN1638" i="10"/>
  <c r="AM1638" i="10"/>
  <c r="AL1638" i="10"/>
  <c r="AN1637" i="10"/>
  <c r="AM1637" i="10"/>
  <c r="AL1637" i="10"/>
  <c r="AN1636" i="10"/>
  <c r="AM1636" i="10"/>
  <c r="AL1636" i="10"/>
  <c r="AN1635" i="10"/>
  <c r="AM1635" i="10"/>
  <c r="AL1635" i="10"/>
  <c r="AN1634" i="10"/>
  <c r="AM1634" i="10"/>
  <c r="AL1634" i="10"/>
  <c r="AN1633" i="10"/>
  <c r="AM1633" i="10"/>
  <c r="AL1633" i="10"/>
  <c r="AN1632" i="10"/>
  <c r="AM1632" i="10"/>
  <c r="AL1632" i="10"/>
  <c r="AN1631" i="10"/>
  <c r="AM1631" i="10"/>
  <c r="AL1631" i="10"/>
  <c r="AN1630" i="10"/>
  <c r="AM1630" i="10"/>
  <c r="AL1630" i="10"/>
  <c r="AN1629" i="10"/>
  <c r="AM1629" i="10"/>
  <c r="AL1629" i="10"/>
  <c r="AN1628" i="10"/>
  <c r="AM1628" i="10"/>
  <c r="AL1628" i="10"/>
  <c r="AN1627" i="10"/>
  <c r="AM1627" i="10"/>
  <c r="AL1627" i="10"/>
  <c r="AN1626" i="10"/>
  <c r="AM1626" i="10"/>
  <c r="AL1626" i="10"/>
  <c r="AN1625" i="10"/>
  <c r="AM1625" i="10"/>
  <c r="AL1625" i="10"/>
  <c r="AN1624" i="10"/>
  <c r="AM1624" i="10"/>
  <c r="AL1624" i="10"/>
  <c r="AN1623" i="10"/>
  <c r="AM1623" i="10"/>
  <c r="AL1623" i="10"/>
  <c r="AN1622" i="10"/>
  <c r="AM1622" i="10"/>
  <c r="AL1622" i="10"/>
  <c r="AN1621" i="10"/>
  <c r="AM1621" i="10"/>
  <c r="AL1621" i="10"/>
  <c r="AN1620" i="10"/>
  <c r="AM1620" i="10"/>
  <c r="AL1620" i="10"/>
  <c r="AN1619" i="10"/>
  <c r="AM1619" i="10"/>
  <c r="AL1619" i="10"/>
  <c r="AN1618" i="10"/>
  <c r="AM1618" i="10"/>
  <c r="AL1618" i="10"/>
  <c r="AN1617" i="10"/>
  <c r="AM1617" i="10"/>
  <c r="AL1617" i="10"/>
  <c r="AN1616" i="10"/>
  <c r="AM1616" i="10"/>
  <c r="AL1616" i="10"/>
  <c r="AN1615" i="10"/>
  <c r="AM1615" i="10"/>
  <c r="AL1615" i="10"/>
  <c r="AN1614" i="10"/>
  <c r="AM1614" i="10"/>
  <c r="AL1614" i="10"/>
  <c r="AN1613" i="10"/>
  <c r="AM1613" i="10"/>
  <c r="AL1613" i="10"/>
  <c r="AN1612" i="10"/>
  <c r="AM1612" i="10"/>
  <c r="AL1612" i="10"/>
  <c r="AN1611" i="10"/>
  <c r="AM1611" i="10"/>
  <c r="AL1611" i="10"/>
  <c r="AN1610" i="10"/>
  <c r="AM1610" i="10"/>
  <c r="AL1610" i="10"/>
  <c r="AN1609" i="10"/>
  <c r="AM1609" i="10"/>
  <c r="AL1609" i="10"/>
  <c r="AN1608" i="10"/>
  <c r="AM1608" i="10"/>
  <c r="AL1608" i="10"/>
  <c r="AN1607" i="10"/>
  <c r="AM1607" i="10"/>
  <c r="AL1607" i="10"/>
  <c r="AN1606" i="10"/>
  <c r="AM1606" i="10"/>
  <c r="AL1606" i="10"/>
  <c r="AN1605" i="10"/>
  <c r="AM1605" i="10"/>
  <c r="AL1605" i="10"/>
  <c r="AN1604" i="10"/>
  <c r="AM1604" i="10"/>
  <c r="AL1604" i="10"/>
  <c r="AN1603" i="10"/>
  <c r="AM1603" i="10"/>
  <c r="AL1603" i="10"/>
  <c r="AN1602" i="10"/>
  <c r="AM1602" i="10"/>
  <c r="AL1602" i="10"/>
  <c r="AN1601" i="10"/>
  <c r="AM1601" i="10"/>
  <c r="AL1601" i="10"/>
  <c r="AN1600" i="10"/>
  <c r="AM1600" i="10"/>
  <c r="AL1600" i="10"/>
  <c r="AN1599" i="10"/>
  <c r="AM1599" i="10"/>
  <c r="AL1599" i="10"/>
  <c r="AN1598" i="10"/>
  <c r="AM1598" i="10"/>
  <c r="AL1598" i="10"/>
  <c r="AN1597" i="10"/>
  <c r="AM1597" i="10"/>
  <c r="AL1597" i="10"/>
  <c r="AN1596" i="10"/>
  <c r="AM1596" i="10"/>
  <c r="AL1596" i="10"/>
  <c r="AN1595" i="10"/>
  <c r="AM1595" i="10"/>
  <c r="AL1595" i="10"/>
  <c r="AN1594" i="10"/>
  <c r="AM1594" i="10"/>
  <c r="AL1594" i="10"/>
  <c r="AN1593" i="10"/>
  <c r="AM1593" i="10"/>
  <c r="AL1593" i="10"/>
  <c r="AN1592" i="10"/>
  <c r="AM1592" i="10"/>
  <c r="AL1592" i="10"/>
  <c r="AN1591" i="10"/>
  <c r="AM1591" i="10"/>
  <c r="AL1591" i="10"/>
  <c r="AN1590" i="10"/>
  <c r="AM1590" i="10"/>
  <c r="AL1590" i="10"/>
  <c r="AN1589" i="10"/>
  <c r="AM1589" i="10"/>
  <c r="AL1589" i="10"/>
  <c r="AN1588" i="10"/>
  <c r="AM1588" i="10"/>
  <c r="AL1588" i="10"/>
  <c r="AN1587" i="10"/>
  <c r="AM1587" i="10"/>
  <c r="AL1587" i="10"/>
  <c r="AN1586" i="10"/>
  <c r="AM1586" i="10"/>
  <c r="AL1586" i="10"/>
  <c r="AN1585" i="10"/>
  <c r="AM1585" i="10"/>
  <c r="AL1585" i="10"/>
  <c r="AN1584" i="10"/>
  <c r="AM1584" i="10"/>
  <c r="AL1584" i="10"/>
  <c r="AN1583" i="10"/>
  <c r="AM1583" i="10"/>
  <c r="AL1583" i="10"/>
  <c r="AN1582" i="10"/>
  <c r="AM1582" i="10"/>
  <c r="AL1582" i="10"/>
  <c r="AN1581" i="10"/>
  <c r="AM1581" i="10"/>
  <c r="AL1581" i="10"/>
  <c r="AN1580" i="10"/>
  <c r="AM1580" i="10"/>
  <c r="AL1580" i="10"/>
  <c r="AN1579" i="10"/>
  <c r="AM1579" i="10"/>
  <c r="AL1579" i="10"/>
  <c r="AN1578" i="10"/>
  <c r="AM1578" i="10"/>
  <c r="AL1578" i="10"/>
  <c r="AN1577" i="10"/>
  <c r="AM1577" i="10"/>
  <c r="AL1577" i="10"/>
  <c r="AN1576" i="10"/>
  <c r="AM1576" i="10"/>
  <c r="AL1576" i="10"/>
  <c r="AN1575" i="10"/>
  <c r="AM1575" i="10"/>
  <c r="AL1575" i="10"/>
  <c r="AN1574" i="10"/>
  <c r="AM1574" i="10"/>
  <c r="AL1574" i="10"/>
  <c r="AN1573" i="10"/>
  <c r="AM1573" i="10"/>
  <c r="AL1573" i="10"/>
  <c r="AN1572" i="10"/>
  <c r="AM1572" i="10"/>
  <c r="AL1572" i="10"/>
  <c r="AN1571" i="10"/>
  <c r="AM1571" i="10"/>
  <c r="AL1571" i="10"/>
  <c r="AN1570" i="10"/>
  <c r="AM1570" i="10"/>
  <c r="AL1570" i="10"/>
  <c r="AN1569" i="10"/>
  <c r="AM1569" i="10"/>
  <c r="AL1569" i="10"/>
  <c r="AN1568" i="10"/>
  <c r="AM1568" i="10"/>
  <c r="AL1568" i="10"/>
  <c r="AN1567" i="10"/>
  <c r="AM1567" i="10"/>
  <c r="AL1567" i="10"/>
  <c r="AN1566" i="10"/>
  <c r="AM1566" i="10"/>
  <c r="AL1566" i="10"/>
  <c r="AN1565" i="10"/>
  <c r="AM1565" i="10"/>
  <c r="AL1565" i="10"/>
  <c r="AN1564" i="10"/>
  <c r="AM1564" i="10"/>
  <c r="AL1564" i="10"/>
  <c r="AN1563" i="10"/>
  <c r="AM1563" i="10"/>
  <c r="AL1563" i="10"/>
  <c r="AN1562" i="10"/>
  <c r="AM1562" i="10"/>
  <c r="AL1562" i="10"/>
  <c r="AN1561" i="10"/>
  <c r="AM1561" i="10"/>
  <c r="AL1561" i="10"/>
  <c r="AN1560" i="10"/>
  <c r="AM1560" i="10"/>
  <c r="AL1560" i="10"/>
  <c r="AN1559" i="10"/>
  <c r="AM1559" i="10"/>
  <c r="AL1559" i="10"/>
  <c r="AN1558" i="10"/>
  <c r="AM1558" i="10"/>
  <c r="AL1558" i="10"/>
  <c r="AN1557" i="10"/>
  <c r="AM1557" i="10"/>
  <c r="AL1557" i="10"/>
  <c r="AN1556" i="10"/>
  <c r="AM1556" i="10"/>
  <c r="AL1556" i="10"/>
  <c r="AN1555" i="10"/>
  <c r="AM1555" i="10"/>
  <c r="AL1555" i="10"/>
  <c r="AN1554" i="10"/>
  <c r="AM1554" i="10"/>
  <c r="AL1554" i="10"/>
  <c r="AN1553" i="10"/>
  <c r="AM1553" i="10"/>
  <c r="AL1553" i="10"/>
  <c r="AN1552" i="10"/>
  <c r="AM1552" i="10"/>
  <c r="AL1552" i="10"/>
  <c r="AN1551" i="10"/>
  <c r="AM1551" i="10"/>
  <c r="AL1551" i="10"/>
  <c r="AN1550" i="10"/>
  <c r="AM1550" i="10"/>
  <c r="AL1550" i="10"/>
  <c r="AN1549" i="10"/>
  <c r="AM1549" i="10"/>
  <c r="AL1549" i="10"/>
  <c r="AN1548" i="10"/>
  <c r="AM1548" i="10"/>
  <c r="AL1548" i="10"/>
  <c r="AN1547" i="10"/>
  <c r="AM1547" i="10"/>
  <c r="AL1547" i="10"/>
  <c r="AN1546" i="10"/>
  <c r="AM1546" i="10"/>
  <c r="AL1546" i="10"/>
  <c r="AN1545" i="10"/>
  <c r="AM1545" i="10"/>
  <c r="AL1545" i="10"/>
  <c r="AN1544" i="10"/>
  <c r="AM1544" i="10"/>
  <c r="AL1544" i="10"/>
  <c r="AN1543" i="10"/>
  <c r="AM1543" i="10"/>
  <c r="AL1543" i="10"/>
  <c r="AN1542" i="10"/>
  <c r="AM1542" i="10"/>
  <c r="AL1542" i="10"/>
  <c r="AN1541" i="10"/>
  <c r="AM1541" i="10"/>
  <c r="AL1541" i="10"/>
  <c r="AN1540" i="10"/>
  <c r="AM1540" i="10"/>
  <c r="AL1540" i="10"/>
  <c r="AN1539" i="10"/>
  <c r="AM1539" i="10"/>
  <c r="AL1539" i="10"/>
  <c r="AN1538" i="10"/>
  <c r="AM1538" i="10"/>
  <c r="AL1538" i="10"/>
  <c r="AN1537" i="10"/>
  <c r="AM1537" i="10"/>
  <c r="AL1537" i="10"/>
  <c r="AN1536" i="10"/>
  <c r="AM1536" i="10"/>
  <c r="AL1536" i="10"/>
  <c r="AN1535" i="10"/>
  <c r="AM1535" i="10"/>
  <c r="AL1535" i="10"/>
  <c r="AN1534" i="10"/>
  <c r="AM1534" i="10"/>
  <c r="AL1534" i="10"/>
  <c r="AN1533" i="10"/>
  <c r="AM1533" i="10"/>
  <c r="AL1533" i="10"/>
  <c r="AN1532" i="10"/>
  <c r="AM1532" i="10"/>
  <c r="AL1532" i="10"/>
  <c r="AN1531" i="10"/>
  <c r="AM1531" i="10"/>
  <c r="AL1531" i="10"/>
  <c r="AN1530" i="10"/>
  <c r="AM1530" i="10"/>
  <c r="AL1530" i="10"/>
  <c r="AN1529" i="10"/>
  <c r="AM1529" i="10"/>
  <c r="AL1529" i="10"/>
  <c r="AN1528" i="10"/>
  <c r="AM1528" i="10"/>
  <c r="AL1528" i="10"/>
  <c r="AN1527" i="10"/>
  <c r="AM1527" i="10"/>
  <c r="AL1527" i="10"/>
  <c r="AN1526" i="10"/>
  <c r="AM1526" i="10"/>
  <c r="AL1526" i="10"/>
  <c r="AN1525" i="10"/>
  <c r="AM1525" i="10"/>
  <c r="AL1525" i="10"/>
  <c r="AN1524" i="10"/>
  <c r="AM1524" i="10"/>
  <c r="AL1524" i="10"/>
  <c r="AN1523" i="10"/>
  <c r="AM1523" i="10"/>
  <c r="AL1523" i="10"/>
  <c r="AN1522" i="10"/>
  <c r="AM1522" i="10"/>
  <c r="AL1522" i="10"/>
  <c r="AN1521" i="10"/>
  <c r="AM1521" i="10"/>
  <c r="AL1521" i="10"/>
  <c r="AN1520" i="10"/>
  <c r="AM1520" i="10"/>
  <c r="AL1520" i="10"/>
  <c r="AN1519" i="10"/>
  <c r="AM1519" i="10"/>
  <c r="AL1519" i="10"/>
  <c r="AN1518" i="10"/>
  <c r="AM1518" i="10"/>
  <c r="AL1518" i="10"/>
  <c r="AN1517" i="10"/>
  <c r="AM1517" i="10"/>
  <c r="AL1517" i="10"/>
  <c r="AN1516" i="10"/>
  <c r="AM1516" i="10"/>
  <c r="AL1516" i="10"/>
  <c r="AN1515" i="10"/>
  <c r="AM1515" i="10"/>
  <c r="AL1515" i="10"/>
  <c r="AN1514" i="10"/>
  <c r="AM1514" i="10"/>
  <c r="AL1514" i="10"/>
  <c r="AN1513" i="10"/>
  <c r="AM1513" i="10"/>
  <c r="AL1513" i="10"/>
  <c r="AN1512" i="10"/>
  <c r="AM1512" i="10"/>
  <c r="AL1512" i="10"/>
  <c r="AN1511" i="10"/>
  <c r="AM1511" i="10"/>
  <c r="AL1511" i="10"/>
  <c r="AN1510" i="10"/>
  <c r="AM1510" i="10"/>
  <c r="AL1510" i="10"/>
  <c r="AN1509" i="10"/>
  <c r="AM1509" i="10"/>
  <c r="AL1509" i="10"/>
  <c r="AN1508" i="10"/>
  <c r="AM1508" i="10"/>
  <c r="AL1508" i="10"/>
  <c r="AN1507" i="10"/>
  <c r="AM1507" i="10"/>
  <c r="AL1507" i="10"/>
  <c r="AN1506" i="10"/>
  <c r="AM1506" i="10"/>
  <c r="AL1506" i="10"/>
  <c r="AN1505" i="10"/>
  <c r="AM1505" i="10"/>
  <c r="AL1505" i="10"/>
  <c r="AN1504" i="10"/>
  <c r="AM1504" i="10"/>
  <c r="AL1504" i="10"/>
  <c r="AN1503" i="10"/>
  <c r="AM1503" i="10"/>
  <c r="AL1503" i="10"/>
  <c r="AN1502" i="10"/>
  <c r="AM1502" i="10"/>
  <c r="AL1502" i="10"/>
  <c r="AN1501" i="10"/>
  <c r="AM1501" i="10"/>
  <c r="AL1501" i="10"/>
  <c r="AN1500" i="10"/>
  <c r="AM1500" i="10"/>
  <c r="AL1500" i="10"/>
  <c r="AN1499" i="10"/>
  <c r="AM1499" i="10"/>
  <c r="AL1499" i="10"/>
  <c r="AN1498" i="10"/>
  <c r="AM1498" i="10"/>
  <c r="AL1498" i="10"/>
  <c r="AN1497" i="10"/>
  <c r="AM1497" i="10"/>
  <c r="AL1497" i="10"/>
  <c r="AN1496" i="10"/>
  <c r="AM1496" i="10"/>
  <c r="AL1496" i="10"/>
  <c r="AN1495" i="10"/>
  <c r="AM1495" i="10"/>
  <c r="AL1495" i="10"/>
  <c r="AN1494" i="10"/>
  <c r="AM1494" i="10"/>
  <c r="AL1494" i="10"/>
  <c r="AN1493" i="10"/>
  <c r="AM1493" i="10"/>
  <c r="AL1493" i="10"/>
  <c r="AN1492" i="10"/>
  <c r="AM1492" i="10"/>
  <c r="AL1492" i="10"/>
  <c r="AN1491" i="10"/>
  <c r="AM1491" i="10"/>
  <c r="AL1491" i="10"/>
  <c r="AN1490" i="10"/>
  <c r="AM1490" i="10"/>
  <c r="AL1490" i="10"/>
  <c r="AN1489" i="10"/>
  <c r="AM1489" i="10"/>
  <c r="AL1489" i="10"/>
  <c r="AN1488" i="10"/>
  <c r="AM1488" i="10"/>
  <c r="AL1488" i="10"/>
  <c r="AN1487" i="10"/>
  <c r="AM1487" i="10"/>
  <c r="AL1487" i="10"/>
  <c r="AN1486" i="10"/>
  <c r="AM1486" i="10"/>
  <c r="AL1486" i="10"/>
  <c r="AN1485" i="10"/>
  <c r="AM1485" i="10"/>
  <c r="AL1485" i="10"/>
  <c r="AN1484" i="10"/>
  <c r="AM1484" i="10"/>
  <c r="AL1484" i="10"/>
  <c r="AN1483" i="10"/>
  <c r="AM1483" i="10"/>
  <c r="AL1483" i="10"/>
  <c r="AN1482" i="10"/>
  <c r="AM1482" i="10"/>
  <c r="AL1482" i="10"/>
  <c r="AN1481" i="10"/>
  <c r="AM1481" i="10"/>
  <c r="AL1481" i="10"/>
  <c r="AN1480" i="10"/>
  <c r="AM1480" i="10"/>
  <c r="AL1480" i="10"/>
  <c r="AN1479" i="10"/>
  <c r="AM1479" i="10"/>
  <c r="AL1479" i="10"/>
  <c r="AN1478" i="10"/>
  <c r="AM1478" i="10"/>
  <c r="AL1478" i="10"/>
  <c r="AN1477" i="10"/>
  <c r="AM1477" i="10"/>
  <c r="AL1477" i="10"/>
  <c r="AN1476" i="10"/>
  <c r="AM1476" i="10"/>
  <c r="AL1476" i="10"/>
  <c r="AN1475" i="10"/>
  <c r="AM1475" i="10"/>
  <c r="AL1475" i="10"/>
  <c r="AN1474" i="10"/>
  <c r="AM1474" i="10"/>
  <c r="AL1474" i="10"/>
  <c r="AN1473" i="10"/>
  <c r="AM1473" i="10"/>
  <c r="AL1473" i="10"/>
  <c r="AN1472" i="10"/>
  <c r="AM1472" i="10"/>
  <c r="AL1472" i="10"/>
  <c r="AN1471" i="10"/>
  <c r="AM1471" i="10"/>
  <c r="AL1471" i="10"/>
  <c r="AN1470" i="10"/>
  <c r="AM1470" i="10"/>
  <c r="AL1470" i="10"/>
  <c r="AN1469" i="10"/>
  <c r="AM1469" i="10"/>
  <c r="AL1469" i="10"/>
  <c r="AN1468" i="10"/>
  <c r="AM1468" i="10"/>
  <c r="AL1468" i="10"/>
  <c r="AN1467" i="10"/>
  <c r="AM1467" i="10"/>
  <c r="AL1467" i="10"/>
  <c r="AN1466" i="10"/>
  <c r="AM1466" i="10"/>
  <c r="AL1466" i="10"/>
  <c r="AN1465" i="10"/>
  <c r="AM1465" i="10"/>
  <c r="AL1465" i="10"/>
  <c r="AN1464" i="10"/>
  <c r="AM1464" i="10"/>
  <c r="AL1464" i="10"/>
  <c r="AN1463" i="10"/>
  <c r="AM1463" i="10"/>
  <c r="AL1463" i="10"/>
  <c r="AN1462" i="10"/>
  <c r="AM1462" i="10"/>
  <c r="AL1462" i="10"/>
  <c r="AN1461" i="10"/>
  <c r="AM1461" i="10"/>
  <c r="AL1461" i="10"/>
  <c r="AN1460" i="10"/>
  <c r="AM1460" i="10"/>
  <c r="AL1460" i="10"/>
  <c r="AN1459" i="10"/>
  <c r="AM1459" i="10"/>
  <c r="AL1459" i="10"/>
  <c r="AN1458" i="10"/>
  <c r="AM1458" i="10"/>
  <c r="AL1458" i="10"/>
  <c r="AN1457" i="10"/>
  <c r="AM1457" i="10"/>
  <c r="AL1457" i="10"/>
  <c r="AN1456" i="10"/>
  <c r="AM1456" i="10"/>
  <c r="AL1456" i="10"/>
  <c r="AN1455" i="10"/>
  <c r="AM1455" i="10"/>
  <c r="AL1455" i="10"/>
  <c r="AN1454" i="10"/>
  <c r="AM1454" i="10"/>
  <c r="AL1454" i="10"/>
  <c r="AN1453" i="10"/>
  <c r="AM1453" i="10"/>
  <c r="AL1453" i="10"/>
  <c r="AN1452" i="10"/>
  <c r="AM1452" i="10"/>
  <c r="AL1452" i="10"/>
  <c r="AN1451" i="10"/>
  <c r="AM1451" i="10"/>
  <c r="AL1451" i="10"/>
  <c r="AN1450" i="10"/>
  <c r="AM1450" i="10"/>
  <c r="AL1450" i="10"/>
  <c r="AN1449" i="10"/>
  <c r="AM1449" i="10"/>
  <c r="AL1449" i="10"/>
  <c r="AN1448" i="10"/>
  <c r="AM1448" i="10"/>
  <c r="AL1448" i="10"/>
  <c r="AN1447" i="10"/>
  <c r="AM1447" i="10"/>
  <c r="AL1447" i="10"/>
  <c r="AN1446" i="10"/>
  <c r="AM1446" i="10"/>
  <c r="AL1446" i="10"/>
  <c r="AN1445" i="10"/>
  <c r="AM1445" i="10"/>
  <c r="AL1445" i="10"/>
  <c r="AN1444" i="10"/>
  <c r="AM1444" i="10"/>
  <c r="AL1444" i="10"/>
  <c r="AN1443" i="10"/>
  <c r="AM1443" i="10"/>
  <c r="AL1443" i="10"/>
  <c r="AN1442" i="10"/>
  <c r="AM1442" i="10"/>
  <c r="AL1442" i="10"/>
  <c r="AN1441" i="10"/>
  <c r="AM1441" i="10"/>
  <c r="AL1441" i="10"/>
  <c r="AN1440" i="10"/>
  <c r="AM1440" i="10"/>
  <c r="AL1440" i="10"/>
  <c r="AN1439" i="10"/>
  <c r="AM1439" i="10"/>
  <c r="AL1439" i="10"/>
  <c r="AN1438" i="10"/>
  <c r="AM1438" i="10"/>
  <c r="AL1438" i="10"/>
  <c r="AN1437" i="10"/>
  <c r="AM1437" i="10"/>
  <c r="AL1437" i="10"/>
  <c r="AN1436" i="10"/>
  <c r="AM1436" i="10"/>
  <c r="AL1436" i="10"/>
  <c r="AN1435" i="10"/>
  <c r="AM1435" i="10"/>
  <c r="AL1435" i="10"/>
  <c r="AN1434" i="10"/>
  <c r="AM1434" i="10"/>
  <c r="AL1434" i="10"/>
  <c r="AN1433" i="10"/>
  <c r="AM1433" i="10"/>
  <c r="AL1433" i="10"/>
  <c r="AN1432" i="10"/>
  <c r="AM1432" i="10"/>
  <c r="AL1432" i="10"/>
  <c r="AN1431" i="10"/>
  <c r="AM1431" i="10"/>
  <c r="AL1431" i="10"/>
  <c r="AN1430" i="10"/>
  <c r="AM1430" i="10"/>
  <c r="AL1430" i="10"/>
  <c r="AN1429" i="10"/>
  <c r="AM1429" i="10"/>
  <c r="AL1429" i="10"/>
  <c r="AN1428" i="10"/>
  <c r="AM1428" i="10"/>
  <c r="AL1428" i="10"/>
  <c r="AN1427" i="10"/>
  <c r="AM1427" i="10"/>
  <c r="AL1427" i="10"/>
  <c r="AN1426" i="10"/>
  <c r="AM1426" i="10"/>
  <c r="AL1426" i="10"/>
  <c r="AN1425" i="10"/>
  <c r="AM1425" i="10"/>
  <c r="AL1425" i="10"/>
  <c r="AN1424" i="10"/>
  <c r="AM1424" i="10"/>
  <c r="AL1424" i="10"/>
  <c r="AN1423" i="10"/>
  <c r="AM1423" i="10"/>
  <c r="AL1423" i="10"/>
  <c r="AN1422" i="10"/>
  <c r="AM1422" i="10"/>
  <c r="AL1422" i="10"/>
  <c r="AN1421" i="10"/>
  <c r="AM1421" i="10"/>
  <c r="AL1421" i="10"/>
  <c r="AN1420" i="10"/>
  <c r="AM1420" i="10"/>
  <c r="AL1420" i="10"/>
  <c r="AN1419" i="10"/>
  <c r="AM1419" i="10"/>
  <c r="AL1419" i="10"/>
  <c r="AN1418" i="10"/>
  <c r="AM1418" i="10"/>
  <c r="AL1418" i="10"/>
  <c r="AN1417" i="10"/>
  <c r="AM1417" i="10"/>
  <c r="AL1417" i="10"/>
  <c r="AN1416" i="10"/>
  <c r="AM1416" i="10"/>
  <c r="AL1416" i="10"/>
  <c r="AN1415" i="10"/>
  <c r="AM1415" i="10"/>
  <c r="AL1415" i="10"/>
  <c r="AN1414" i="10"/>
  <c r="AM1414" i="10"/>
  <c r="AL1414" i="10"/>
  <c r="AN1413" i="10"/>
  <c r="AM1413" i="10"/>
  <c r="AL1413" i="10"/>
  <c r="AN1412" i="10"/>
  <c r="AM1412" i="10"/>
  <c r="AL1412" i="10"/>
  <c r="AN1411" i="10"/>
  <c r="AM1411" i="10"/>
  <c r="AL1411" i="10"/>
  <c r="AN1410" i="10"/>
  <c r="AM1410" i="10"/>
  <c r="AL1410" i="10"/>
  <c r="AN1409" i="10"/>
  <c r="AM1409" i="10"/>
  <c r="AL1409" i="10"/>
  <c r="AN1408" i="10"/>
  <c r="AM1408" i="10"/>
  <c r="AL1408" i="10"/>
  <c r="AN1407" i="10"/>
  <c r="AM1407" i="10"/>
  <c r="AL1407" i="10"/>
  <c r="AN1406" i="10"/>
  <c r="AM1406" i="10"/>
  <c r="AL1406" i="10"/>
  <c r="AN1405" i="10"/>
  <c r="AM1405" i="10"/>
  <c r="AL1405" i="10"/>
  <c r="AN1404" i="10"/>
  <c r="AM1404" i="10"/>
  <c r="AL1404" i="10"/>
  <c r="AN1403" i="10"/>
  <c r="AM1403" i="10"/>
  <c r="AL1403" i="10"/>
  <c r="AN1402" i="10"/>
  <c r="AM1402" i="10"/>
  <c r="AL1402" i="10"/>
  <c r="AN1401" i="10"/>
  <c r="AM1401" i="10"/>
  <c r="AL1401" i="10"/>
  <c r="AN1400" i="10"/>
  <c r="AM1400" i="10"/>
  <c r="AL1400" i="10"/>
  <c r="AN1399" i="10"/>
  <c r="AM1399" i="10"/>
  <c r="AL1399" i="10"/>
  <c r="AN1398" i="10"/>
  <c r="AM1398" i="10"/>
  <c r="AL1398" i="10"/>
  <c r="AN1397" i="10"/>
  <c r="AM1397" i="10"/>
  <c r="AL1397" i="10"/>
  <c r="AN1396" i="10"/>
  <c r="AM1396" i="10"/>
  <c r="AL1396" i="10"/>
  <c r="AN1395" i="10"/>
  <c r="AM1395" i="10"/>
  <c r="AL1395" i="10"/>
  <c r="AN1394" i="10"/>
  <c r="AM1394" i="10"/>
  <c r="AL1394" i="10"/>
  <c r="AN1393" i="10"/>
  <c r="AM1393" i="10"/>
  <c r="AL1393" i="10"/>
  <c r="AN1392" i="10"/>
  <c r="AM1392" i="10"/>
  <c r="AL1392" i="10"/>
  <c r="AN1391" i="10"/>
  <c r="AM1391" i="10"/>
  <c r="AL1391" i="10"/>
  <c r="AN1390" i="10"/>
  <c r="AM1390" i="10"/>
  <c r="AL1390" i="10"/>
  <c r="AN1389" i="10"/>
  <c r="AM1389" i="10"/>
  <c r="AL1389" i="10"/>
  <c r="AN1388" i="10"/>
  <c r="AM1388" i="10"/>
  <c r="AL1388" i="10"/>
  <c r="AN1387" i="10"/>
  <c r="AM1387" i="10"/>
  <c r="AL1387" i="10"/>
  <c r="AN1386" i="10"/>
  <c r="AM1386" i="10"/>
  <c r="AL1386" i="10"/>
  <c r="AN1385" i="10"/>
  <c r="AM1385" i="10"/>
  <c r="AL1385" i="10"/>
  <c r="AN1384" i="10"/>
  <c r="AM1384" i="10"/>
  <c r="AL1384" i="10"/>
  <c r="AN1383" i="10"/>
  <c r="AM1383" i="10"/>
  <c r="AL1383" i="10"/>
  <c r="AN1382" i="10"/>
  <c r="AM1382" i="10"/>
  <c r="AL1382" i="10"/>
  <c r="AN1381" i="10"/>
  <c r="AM1381" i="10"/>
  <c r="AL1381" i="10"/>
  <c r="AN1380" i="10"/>
  <c r="AM1380" i="10"/>
  <c r="AL1380" i="10"/>
  <c r="AN1379" i="10"/>
  <c r="AM1379" i="10"/>
  <c r="AL1379" i="10"/>
  <c r="AN1378" i="10"/>
  <c r="AM1378" i="10"/>
  <c r="AL1378" i="10"/>
  <c r="AN1377" i="10"/>
  <c r="AM1377" i="10"/>
  <c r="AL1377" i="10"/>
  <c r="AN1376" i="10"/>
  <c r="AM1376" i="10"/>
  <c r="AL1376" i="10"/>
  <c r="AN1375" i="10"/>
  <c r="AM1375" i="10"/>
  <c r="AL1375" i="10"/>
  <c r="AN1374" i="10"/>
  <c r="AM1374" i="10"/>
  <c r="AL1374" i="10"/>
  <c r="AN1373" i="10"/>
  <c r="AM1373" i="10"/>
  <c r="AL1373" i="10"/>
  <c r="AN1372" i="10"/>
  <c r="AM1372" i="10"/>
  <c r="AL1372" i="10"/>
  <c r="AN1371" i="10"/>
  <c r="AM1371" i="10"/>
  <c r="AL1371" i="10"/>
  <c r="AN1370" i="10"/>
  <c r="AM1370" i="10"/>
  <c r="AL1370" i="10"/>
  <c r="AN1369" i="10"/>
  <c r="AM1369" i="10"/>
  <c r="AL1369" i="10"/>
  <c r="AN1368" i="10"/>
  <c r="AM1368" i="10"/>
  <c r="AL1368" i="10"/>
  <c r="AN1367" i="10"/>
  <c r="AM1367" i="10"/>
  <c r="AL1367" i="10"/>
  <c r="AN1366" i="10"/>
  <c r="AM1366" i="10"/>
  <c r="AL1366" i="10"/>
  <c r="AN1365" i="10"/>
  <c r="AM1365" i="10"/>
  <c r="AL1365" i="10"/>
  <c r="AN1364" i="10"/>
  <c r="AM1364" i="10"/>
  <c r="AL1364" i="10"/>
  <c r="AN1363" i="10"/>
  <c r="AM1363" i="10"/>
  <c r="AL1363" i="10"/>
  <c r="AN1362" i="10"/>
  <c r="AM1362" i="10"/>
  <c r="AL1362" i="10"/>
  <c r="AN1361" i="10"/>
  <c r="AM1361" i="10"/>
  <c r="AL1361" i="10"/>
  <c r="AN1360" i="10"/>
  <c r="AM1360" i="10"/>
  <c r="AL1360" i="10"/>
  <c r="AN1359" i="10"/>
  <c r="AM1359" i="10"/>
  <c r="AL1359" i="10"/>
  <c r="AN1358" i="10"/>
  <c r="AM1358" i="10"/>
  <c r="AL1358" i="10"/>
  <c r="AN1357" i="10"/>
  <c r="AM1357" i="10"/>
  <c r="AL1357" i="10"/>
  <c r="AN1356" i="10"/>
  <c r="AM1356" i="10"/>
  <c r="AL1356" i="10"/>
  <c r="AN1355" i="10"/>
  <c r="AM1355" i="10"/>
  <c r="AL1355" i="10"/>
  <c r="AN1354" i="10"/>
  <c r="AM1354" i="10"/>
  <c r="AL1354" i="10"/>
  <c r="AN1353" i="10"/>
  <c r="AM1353" i="10"/>
  <c r="AL1353" i="10"/>
  <c r="AN1352" i="10"/>
  <c r="AM1352" i="10"/>
  <c r="AL1352" i="10"/>
  <c r="AN1351" i="10"/>
  <c r="AM1351" i="10"/>
  <c r="AL1351" i="10"/>
  <c r="AN1350" i="10"/>
  <c r="AM1350" i="10"/>
  <c r="AL1350" i="10"/>
  <c r="AN1349" i="10"/>
  <c r="AM1349" i="10"/>
  <c r="AL1349" i="10"/>
  <c r="AN1348" i="10"/>
  <c r="AM1348" i="10"/>
  <c r="AL1348" i="10"/>
  <c r="AN1347" i="10"/>
  <c r="AM1347" i="10"/>
  <c r="AL1347" i="10"/>
  <c r="AN1346" i="10"/>
  <c r="AM1346" i="10"/>
  <c r="AL1346" i="10"/>
  <c r="AN1345" i="10"/>
  <c r="AM1345" i="10"/>
  <c r="AL1345" i="10"/>
  <c r="AN1344" i="10"/>
  <c r="AM1344" i="10"/>
  <c r="AL1344" i="10"/>
  <c r="AN1343" i="10"/>
  <c r="AM1343" i="10"/>
  <c r="AL1343" i="10"/>
  <c r="AN1342" i="10"/>
  <c r="AM1342" i="10"/>
  <c r="AL1342" i="10"/>
  <c r="AN1341" i="10"/>
  <c r="AM1341" i="10"/>
  <c r="AL1341" i="10"/>
  <c r="AN1340" i="10"/>
  <c r="AM1340" i="10"/>
  <c r="AL1340" i="10"/>
  <c r="AN1339" i="10"/>
  <c r="AM1339" i="10"/>
  <c r="AL1339" i="10"/>
  <c r="AN1338" i="10"/>
  <c r="AM1338" i="10"/>
  <c r="AL1338" i="10"/>
  <c r="AN1337" i="10"/>
  <c r="AM1337" i="10"/>
  <c r="AL1337" i="10"/>
  <c r="AN1336" i="10"/>
  <c r="AM1336" i="10"/>
  <c r="AL1336" i="10"/>
  <c r="AN1335" i="10"/>
  <c r="AM1335" i="10"/>
  <c r="AL1335" i="10"/>
  <c r="AN1334" i="10"/>
  <c r="AM1334" i="10"/>
  <c r="AL1334" i="10"/>
  <c r="AN1333" i="10"/>
  <c r="AM1333" i="10"/>
  <c r="AL1333" i="10"/>
  <c r="AN1332" i="10"/>
  <c r="AM1332" i="10"/>
  <c r="AL1332" i="10"/>
  <c r="AN1331" i="10"/>
  <c r="AM1331" i="10"/>
  <c r="AL1331" i="10"/>
  <c r="AN1330" i="10"/>
  <c r="AM1330" i="10"/>
  <c r="AL1330" i="10"/>
  <c r="AN1329" i="10"/>
  <c r="AM1329" i="10"/>
  <c r="AL1329" i="10"/>
  <c r="AN1328" i="10"/>
  <c r="AM1328" i="10"/>
  <c r="AL1328" i="10"/>
  <c r="AN1327" i="10"/>
  <c r="AM1327" i="10"/>
  <c r="AL1327" i="10"/>
  <c r="AN1326" i="10"/>
  <c r="AM1326" i="10"/>
  <c r="AL1326" i="10"/>
  <c r="AN1325" i="10"/>
  <c r="AM1325" i="10"/>
  <c r="AL1325" i="10"/>
  <c r="AN1324" i="10"/>
  <c r="AM1324" i="10"/>
  <c r="AL1324" i="10"/>
  <c r="AN1323" i="10"/>
  <c r="AM1323" i="10"/>
  <c r="AL1323" i="10"/>
  <c r="AN1322" i="10"/>
  <c r="AM1322" i="10"/>
  <c r="AL1322" i="10"/>
  <c r="AN1321" i="10"/>
  <c r="AM1321" i="10"/>
  <c r="AL1321" i="10"/>
  <c r="AN1320" i="10"/>
  <c r="AM1320" i="10"/>
  <c r="AL1320" i="10"/>
  <c r="AN1319" i="10"/>
  <c r="AM1319" i="10"/>
  <c r="AL1319" i="10"/>
  <c r="AN1318" i="10"/>
  <c r="AM1318" i="10"/>
  <c r="AL1318" i="10"/>
  <c r="AN1317" i="10"/>
  <c r="AM1317" i="10"/>
  <c r="AL1317" i="10"/>
  <c r="AN1316" i="10"/>
  <c r="AM1316" i="10"/>
  <c r="AL1316" i="10"/>
  <c r="AN1315" i="10"/>
  <c r="AM1315" i="10"/>
  <c r="AL1315" i="10"/>
  <c r="AN1314" i="10"/>
  <c r="AM1314" i="10"/>
  <c r="AL1314" i="10"/>
  <c r="AN1313" i="10"/>
  <c r="AM1313" i="10"/>
  <c r="AL1313" i="10"/>
  <c r="AN1312" i="10"/>
  <c r="AM1312" i="10"/>
  <c r="AL1312" i="10"/>
  <c r="AN1311" i="10"/>
  <c r="AM1311" i="10"/>
  <c r="AL1311" i="10"/>
  <c r="AN1310" i="10"/>
  <c r="AM1310" i="10"/>
  <c r="AL1310" i="10"/>
  <c r="AN1309" i="10"/>
  <c r="AM1309" i="10"/>
  <c r="AL1309" i="10"/>
  <c r="AN1308" i="10"/>
  <c r="AM1308" i="10"/>
  <c r="AL1308" i="10"/>
  <c r="AN1307" i="10"/>
  <c r="AM1307" i="10"/>
  <c r="AL1307" i="10"/>
  <c r="AN1306" i="10"/>
  <c r="AM1306" i="10"/>
  <c r="AL1306" i="10"/>
  <c r="AN1305" i="10"/>
  <c r="AM1305" i="10"/>
  <c r="AL1305" i="10"/>
  <c r="AN1304" i="10"/>
  <c r="AM1304" i="10"/>
  <c r="AL1304" i="10"/>
  <c r="AN1303" i="10"/>
  <c r="AM1303" i="10"/>
  <c r="AL1303" i="10"/>
  <c r="AN1302" i="10"/>
  <c r="AM1302" i="10"/>
  <c r="AL1302" i="10"/>
  <c r="AN1301" i="10"/>
  <c r="AM1301" i="10"/>
  <c r="AL1301" i="10"/>
  <c r="AN1300" i="10"/>
  <c r="AM1300" i="10"/>
  <c r="AL1300" i="10"/>
  <c r="AN1299" i="10"/>
  <c r="AM1299" i="10"/>
  <c r="AL1299" i="10"/>
  <c r="AN1298" i="10"/>
  <c r="AM1298" i="10"/>
  <c r="AL1298" i="10"/>
  <c r="AN1297" i="10"/>
  <c r="AM1297" i="10"/>
  <c r="AL1297" i="10"/>
  <c r="AN1296" i="10"/>
  <c r="AM1296" i="10"/>
  <c r="AL1296" i="10"/>
  <c r="AN1295" i="10"/>
  <c r="AM1295" i="10"/>
  <c r="AL1295" i="10"/>
  <c r="AN1294" i="10"/>
  <c r="AM1294" i="10"/>
  <c r="AL1294" i="10"/>
  <c r="AN1293" i="10"/>
  <c r="AM1293" i="10"/>
  <c r="AL1293" i="10"/>
  <c r="AN1292" i="10"/>
  <c r="AM1292" i="10"/>
  <c r="AL1292" i="10"/>
  <c r="AN1291" i="10"/>
  <c r="AM1291" i="10"/>
  <c r="AL1291" i="10"/>
  <c r="AN1290" i="10"/>
  <c r="AM1290" i="10"/>
  <c r="AL1290" i="10"/>
  <c r="AN1289" i="10"/>
  <c r="AM1289" i="10"/>
  <c r="AL1289" i="10"/>
  <c r="AN1288" i="10"/>
  <c r="AM1288" i="10"/>
  <c r="AL1288" i="10"/>
  <c r="AN1287" i="10"/>
  <c r="AM1287" i="10"/>
  <c r="AL1287" i="10"/>
  <c r="AN1286" i="10"/>
  <c r="AM1286" i="10"/>
  <c r="AL1286" i="10"/>
  <c r="AN1285" i="10"/>
  <c r="AM1285" i="10"/>
  <c r="AL1285" i="10"/>
  <c r="AN1284" i="10"/>
  <c r="AM1284" i="10"/>
  <c r="AL1284" i="10"/>
  <c r="AN1283" i="10"/>
  <c r="AM1283" i="10"/>
  <c r="AL1283" i="10"/>
  <c r="AN1282" i="10"/>
  <c r="AM1282" i="10"/>
  <c r="AL1282" i="10"/>
  <c r="AN1281" i="10"/>
  <c r="AM1281" i="10"/>
  <c r="AL1281" i="10"/>
  <c r="AN1280" i="10"/>
  <c r="AM1280" i="10"/>
  <c r="AL1280" i="10"/>
  <c r="AN1279" i="10"/>
  <c r="AM1279" i="10"/>
  <c r="AL1279" i="10"/>
  <c r="AN1278" i="10"/>
  <c r="AM1278" i="10"/>
  <c r="AL1278" i="10"/>
  <c r="AN1277" i="10"/>
  <c r="AM1277" i="10"/>
  <c r="AL1277" i="10"/>
  <c r="AN1276" i="10"/>
  <c r="AM1276" i="10"/>
  <c r="AL1276" i="10"/>
  <c r="AN1275" i="10"/>
  <c r="AM1275" i="10"/>
  <c r="AL1275" i="10"/>
  <c r="AN1274" i="10"/>
  <c r="AM1274" i="10"/>
  <c r="AL1274" i="10"/>
  <c r="AN1273" i="10"/>
  <c r="AM1273" i="10"/>
  <c r="AL1273" i="10"/>
  <c r="AN1272" i="10"/>
  <c r="AM1272" i="10"/>
  <c r="AL1272" i="10"/>
  <c r="AN1271" i="10"/>
  <c r="AM1271" i="10"/>
  <c r="AL1271" i="10"/>
  <c r="AN1270" i="10"/>
  <c r="AM1270" i="10"/>
  <c r="AL1270" i="10"/>
  <c r="AN1269" i="10"/>
  <c r="AM1269" i="10"/>
  <c r="AL1269" i="10"/>
  <c r="AN1268" i="10"/>
  <c r="AM1268" i="10"/>
  <c r="AL1268" i="10"/>
  <c r="AN1267" i="10"/>
  <c r="AM1267" i="10"/>
  <c r="AL1267" i="10"/>
  <c r="AN1266" i="10"/>
  <c r="AM1266" i="10"/>
  <c r="AL1266" i="10"/>
  <c r="AN1265" i="10"/>
  <c r="AM1265" i="10"/>
  <c r="AL1265" i="10"/>
  <c r="AN1264" i="10"/>
  <c r="AM1264" i="10"/>
  <c r="AL1264" i="10"/>
  <c r="AN1263" i="10"/>
  <c r="AM1263" i="10"/>
  <c r="AL1263" i="10"/>
  <c r="AN1262" i="10"/>
  <c r="AM1262" i="10"/>
  <c r="AL1262" i="10"/>
  <c r="AN1261" i="10"/>
  <c r="AM1261" i="10"/>
  <c r="AL1261" i="10"/>
  <c r="AN1260" i="10"/>
  <c r="AM1260" i="10"/>
  <c r="AL1260" i="10"/>
  <c r="AN1259" i="10"/>
  <c r="AM1259" i="10"/>
  <c r="AL1259" i="10"/>
  <c r="AN1258" i="10"/>
  <c r="AM1258" i="10"/>
  <c r="AL1258" i="10"/>
  <c r="AN1257" i="10"/>
  <c r="AM1257" i="10"/>
  <c r="AL1257" i="10"/>
  <c r="AN1256" i="10"/>
  <c r="AM1256" i="10"/>
  <c r="AL1256" i="10"/>
  <c r="AN1255" i="10"/>
  <c r="AM1255" i="10"/>
  <c r="AL1255" i="10"/>
  <c r="AN1254" i="10"/>
  <c r="AM1254" i="10"/>
  <c r="AL1254" i="10"/>
  <c r="AN1253" i="10"/>
  <c r="AM1253" i="10"/>
  <c r="AL1253" i="10"/>
  <c r="AN1252" i="10"/>
  <c r="AM1252" i="10"/>
  <c r="AL1252" i="10"/>
  <c r="AN1251" i="10"/>
  <c r="AM1251" i="10"/>
  <c r="AL1251" i="10"/>
  <c r="AN1250" i="10"/>
  <c r="AM1250" i="10"/>
  <c r="AL1250" i="10"/>
  <c r="AN1249" i="10"/>
  <c r="AM1249" i="10"/>
  <c r="AL1249" i="10"/>
  <c r="AN1248" i="10"/>
  <c r="AM1248" i="10"/>
  <c r="AL1248" i="10"/>
  <c r="AN1247" i="10"/>
  <c r="AM1247" i="10"/>
  <c r="AL1247" i="10"/>
  <c r="AN1246" i="10"/>
  <c r="AM1246" i="10"/>
  <c r="AL1246" i="10"/>
  <c r="AN1245" i="10"/>
  <c r="AM1245" i="10"/>
  <c r="AL1245" i="10"/>
  <c r="AN1244" i="10"/>
  <c r="AM1244" i="10"/>
  <c r="AL1244" i="10"/>
  <c r="AN1243" i="10"/>
  <c r="AM1243" i="10"/>
  <c r="AL1243" i="10"/>
  <c r="AN1242" i="10"/>
  <c r="AM1242" i="10"/>
  <c r="AL1242" i="10"/>
  <c r="AN1241" i="10"/>
  <c r="AM1241" i="10"/>
  <c r="AL1241" i="10"/>
  <c r="AN1240" i="10"/>
  <c r="AM1240" i="10"/>
  <c r="AL1240" i="10"/>
  <c r="AN1239" i="10"/>
  <c r="AM1239" i="10"/>
  <c r="AL1239" i="10"/>
  <c r="AN1238" i="10"/>
  <c r="AM1238" i="10"/>
  <c r="AL1238" i="10"/>
  <c r="AN1237" i="10"/>
  <c r="AM1237" i="10"/>
  <c r="AL1237" i="10"/>
  <c r="AN1236" i="10"/>
  <c r="AM1236" i="10"/>
  <c r="AL1236" i="10"/>
  <c r="AN1235" i="10"/>
  <c r="AM1235" i="10"/>
  <c r="AL1235" i="10"/>
  <c r="AN1234" i="10"/>
  <c r="AM1234" i="10"/>
  <c r="AL1234" i="10"/>
  <c r="AN1233" i="10"/>
  <c r="AM1233" i="10"/>
  <c r="AL1233" i="10"/>
  <c r="AN1232" i="10"/>
  <c r="AM1232" i="10"/>
  <c r="AL1232" i="10"/>
  <c r="AN1231" i="10"/>
  <c r="AM1231" i="10"/>
  <c r="AL1231" i="10"/>
  <c r="AN1230" i="10"/>
  <c r="AM1230" i="10"/>
  <c r="AL1230" i="10"/>
  <c r="AN1229" i="10"/>
  <c r="AM1229" i="10"/>
  <c r="AL1229" i="10"/>
  <c r="AN1228" i="10"/>
  <c r="AM1228" i="10"/>
  <c r="AL1228" i="10"/>
  <c r="AN1227" i="10"/>
  <c r="AM1227" i="10"/>
  <c r="AL1227" i="10"/>
  <c r="AN1226" i="10"/>
  <c r="AM1226" i="10"/>
  <c r="AL1226" i="10"/>
  <c r="AN1225" i="10"/>
  <c r="AM1225" i="10"/>
  <c r="AL1225" i="10"/>
  <c r="AN1224" i="10"/>
  <c r="AM1224" i="10"/>
  <c r="AL1224" i="10"/>
  <c r="AN1223" i="10"/>
  <c r="AM1223" i="10"/>
  <c r="AL1223" i="10"/>
  <c r="AN1222" i="10"/>
  <c r="AM1222" i="10"/>
  <c r="AL1222" i="10"/>
  <c r="AN1221" i="10"/>
  <c r="AM1221" i="10"/>
  <c r="AL1221" i="10"/>
  <c r="AN1220" i="10"/>
  <c r="AM1220" i="10"/>
  <c r="AL1220" i="10"/>
  <c r="AN1219" i="10"/>
  <c r="AM1219" i="10"/>
  <c r="AL1219" i="10"/>
  <c r="AN1218" i="10"/>
  <c r="AM1218" i="10"/>
  <c r="AL1218" i="10"/>
  <c r="AN1217" i="10"/>
  <c r="AM1217" i="10"/>
  <c r="AL1217" i="10"/>
  <c r="AN1216" i="10"/>
  <c r="AM1216" i="10"/>
  <c r="AL1216" i="10"/>
  <c r="AN1215" i="10"/>
  <c r="AM1215" i="10"/>
  <c r="AL1215" i="10"/>
  <c r="AN1214" i="10"/>
  <c r="AM1214" i="10"/>
  <c r="AL1214" i="10"/>
  <c r="AN1213" i="10"/>
  <c r="AM1213" i="10"/>
  <c r="AL1213" i="10"/>
  <c r="AN1212" i="10"/>
  <c r="AM1212" i="10"/>
  <c r="AL1212" i="10"/>
  <c r="AN1211" i="10"/>
  <c r="AM1211" i="10"/>
  <c r="AL1211" i="10"/>
  <c r="AN1210" i="10"/>
  <c r="AM1210" i="10"/>
  <c r="AL1210" i="10"/>
  <c r="AN1209" i="10"/>
  <c r="AM1209" i="10"/>
  <c r="AL1209" i="10"/>
  <c r="AN1208" i="10"/>
  <c r="AM1208" i="10"/>
  <c r="AL1208" i="10"/>
  <c r="AN1207" i="10"/>
  <c r="AM1207" i="10"/>
  <c r="AL1207" i="10"/>
  <c r="AN1206" i="10"/>
  <c r="AM1206" i="10"/>
  <c r="AL1206" i="10"/>
  <c r="AN1205" i="10"/>
  <c r="AM1205" i="10"/>
  <c r="AL1205" i="10"/>
  <c r="AN1204" i="10"/>
  <c r="AM1204" i="10"/>
  <c r="AL1204" i="10"/>
  <c r="AN1203" i="10"/>
  <c r="AM1203" i="10"/>
  <c r="AL1203" i="10"/>
  <c r="AN1202" i="10"/>
  <c r="AM1202" i="10"/>
  <c r="AL1202" i="10"/>
  <c r="AN1201" i="10"/>
  <c r="AM1201" i="10"/>
  <c r="AL1201" i="10"/>
  <c r="AN1200" i="10"/>
  <c r="AM1200" i="10"/>
  <c r="AL1200" i="10"/>
  <c r="AN1199" i="10"/>
  <c r="AM1199" i="10"/>
  <c r="AL1199" i="10"/>
  <c r="AN1198" i="10"/>
  <c r="AM1198" i="10"/>
  <c r="AL1198" i="10"/>
  <c r="AN1197" i="10"/>
  <c r="AM1197" i="10"/>
  <c r="AL1197" i="10"/>
  <c r="AN1196" i="10"/>
  <c r="AM1196" i="10"/>
  <c r="AL1196" i="10"/>
  <c r="AN1195" i="10"/>
  <c r="AM1195" i="10"/>
  <c r="AL1195" i="10"/>
  <c r="AN1194" i="10"/>
  <c r="AM1194" i="10"/>
  <c r="AL1194" i="10"/>
  <c r="AN1193" i="10"/>
  <c r="AM1193" i="10"/>
  <c r="AL1193" i="10"/>
  <c r="AN1192" i="10"/>
  <c r="AM1192" i="10"/>
  <c r="AL1192" i="10"/>
  <c r="AN1191" i="10"/>
  <c r="AM1191" i="10"/>
  <c r="AL1191" i="10"/>
  <c r="AN1190" i="10"/>
  <c r="AM1190" i="10"/>
  <c r="AL1190" i="10"/>
  <c r="AN1189" i="10"/>
  <c r="AM1189" i="10"/>
  <c r="AL1189" i="10"/>
  <c r="AN1188" i="10"/>
  <c r="AM1188" i="10"/>
  <c r="AL1188" i="10"/>
  <c r="AN1187" i="10"/>
  <c r="AM1187" i="10"/>
  <c r="AL1187" i="10"/>
  <c r="AN1186" i="10"/>
  <c r="AM1186" i="10"/>
  <c r="AL1186" i="10"/>
  <c r="AN1185" i="10"/>
  <c r="AM1185" i="10"/>
  <c r="AL1185" i="10"/>
  <c r="AN1184" i="10"/>
  <c r="AM1184" i="10"/>
  <c r="AL1184" i="10"/>
  <c r="AN1183" i="10"/>
  <c r="AM1183" i="10"/>
  <c r="AL1183" i="10"/>
  <c r="AN1182" i="10"/>
  <c r="AM1182" i="10"/>
  <c r="AL1182" i="10"/>
  <c r="AN1181" i="10"/>
  <c r="AM1181" i="10"/>
  <c r="AL1181" i="10"/>
  <c r="AN1180" i="10"/>
  <c r="AM1180" i="10"/>
  <c r="AL1180" i="10"/>
  <c r="AN1179" i="10"/>
  <c r="AM1179" i="10"/>
  <c r="AL1179" i="10"/>
  <c r="AN1178" i="10"/>
  <c r="AM1178" i="10"/>
  <c r="AL1178" i="10"/>
  <c r="AN1177" i="10"/>
  <c r="AM1177" i="10"/>
  <c r="AL1177" i="10"/>
  <c r="AN1176" i="10"/>
  <c r="AM1176" i="10"/>
  <c r="AL1176" i="10"/>
  <c r="AN1175" i="10"/>
  <c r="AM1175" i="10"/>
  <c r="AL1175" i="10"/>
  <c r="AN1174" i="10"/>
  <c r="AM1174" i="10"/>
  <c r="AL1174" i="10"/>
  <c r="AN1173" i="10"/>
  <c r="AM1173" i="10"/>
  <c r="AL1173" i="10"/>
  <c r="AN1172" i="10"/>
  <c r="AM1172" i="10"/>
  <c r="AL1172" i="10"/>
  <c r="AN1171" i="10"/>
  <c r="AM1171" i="10"/>
  <c r="AL1171" i="10"/>
  <c r="AN1170" i="10"/>
  <c r="AM1170" i="10"/>
  <c r="AL1170" i="10"/>
  <c r="AN1169" i="10"/>
  <c r="AM1169" i="10"/>
  <c r="AL1169" i="10"/>
  <c r="AN1168" i="10"/>
  <c r="AM1168" i="10"/>
  <c r="AL1168" i="10"/>
  <c r="AN1167" i="10"/>
  <c r="AM1167" i="10"/>
  <c r="AL1167" i="10"/>
  <c r="AN1166" i="10"/>
  <c r="AM1166" i="10"/>
  <c r="AL1166" i="10"/>
  <c r="AN1165" i="10"/>
  <c r="AM1165" i="10"/>
  <c r="AL1165" i="10"/>
  <c r="AN1164" i="10"/>
  <c r="AM1164" i="10"/>
  <c r="AL1164" i="10"/>
  <c r="AN1163" i="10"/>
  <c r="AM1163" i="10"/>
  <c r="AL1163" i="10"/>
  <c r="AN1162" i="10"/>
  <c r="AM1162" i="10"/>
  <c r="AL1162" i="10"/>
  <c r="AN1161" i="10"/>
  <c r="AM1161" i="10"/>
  <c r="AL1161" i="10"/>
  <c r="AN1160" i="10"/>
  <c r="AM1160" i="10"/>
  <c r="AL1160" i="10"/>
  <c r="AN1159" i="10"/>
  <c r="AM1159" i="10"/>
  <c r="AL1159" i="10"/>
  <c r="AN1158" i="10"/>
  <c r="AM1158" i="10"/>
  <c r="AL1158" i="10"/>
  <c r="AN1157" i="10"/>
  <c r="AM1157" i="10"/>
  <c r="AL1157" i="10"/>
  <c r="AN1156" i="10"/>
  <c r="AM1156" i="10"/>
  <c r="AL1156" i="10"/>
  <c r="AN1155" i="10"/>
  <c r="AM1155" i="10"/>
  <c r="AL1155" i="10"/>
  <c r="AN1154" i="10"/>
  <c r="AM1154" i="10"/>
  <c r="AL1154" i="10"/>
  <c r="AN1153" i="10"/>
  <c r="AM1153" i="10"/>
  <c r="AL1153" i="10"/>
  <c r="AN1152" i="10"/>
  <c r="AM1152" i="10"/>
  <c r="AL1152" i="10"/>
  <c r="AN1151" i="10"/>
  <c r="AM1151" i="10"/>
  <c r="AL1151" i="10"/>
  <c r="AN1150" i="10"/>
  <c r="AM1150" i="10"/>
  <c r="AL1150" i="10"/>
  <c r="AN1149" i="10"/>
  <c r="AM1149" i="10"/>
  <c r="AL1149" i="10"/>
  <c r="AN1148" i="10"/>
  <c r="AM1148" i="10"/>
  <c r="AL1148" i="10"/>
  <c r="AN1147" i="10"/>
  <c r="AM1147" i="10"/>
  <c r="AL1147" i="10"/>
  <c r="AN1146" i="10"/>
  <c r="AM1146" i="10"/>
  <c r="AL1146" i="10"/>
  <c r="AN1145" i="10"/>
  <c r="AM1145" i="10"/>
  <c r="AL1145" i="10"/>
  <c r="AN1144" i="10"/>
  <c r="AM1144" i="10"/>
  <c r="AL1144" i="10"/>
  <c r="AN1143" i="10"/>
  <c r="AM1143" i="10"/>
  <c r="AL1143" i="10"/>
  <c r="AN1142" i="10"/>
  <c r="AM1142" i="10"/>
  <c r="AL1142" i="10"/>
  <c r="AN1141" i="10"/>
  <c r="AM1141" i="10"/>
  <c r="AL1141" i="10"/>
  <c r="AN1140" i="10"/>
  <c r="AM1140" i="10"/>
  <c r="AL1140" i="10"/>
  <c r="AN1139" i="10"/>
  <c r="AM1139" i="10"/>
  <c r="AL1139" i="10"/>
  <c r="AN1138" i="10"/>
  <c r="AM1138" i="10"/>
  <c r="AL1138" i="10"/>
  <c r="AN1137" i="10"/>
  <c r="AM1137" i="10"/>
  <c r="AL1137" i="10"/>
  <c r="AN1136" i="10"/>
  <c r="AM1136" i="10"/>
  <c r="AL1136" i="10"/>
  <c r="AN1135" i="10"/>
  <c r="AM1135" i="10"/>
  <c r="AL1135" i="10"/>
  <c r="AN1134" i="10"/>
  <c r="AM1134" i="10"/>
  <c r="AL1134" i="10"/>
  <c r="AN1133" i="10"/>
  <c r="AM1133" i="10"/>
  <c r="AL1133" i="10"/>
  <c r="AN1132" i="10"/>
  <c r="AM1132" i="10"/>
  <c r="AL1132" i="10"/>
  <c r="AN1131" i="10"/>
  <c r="AM1131" i="10"/>
  <c r="AL1131" i="10"/>
  <c r="AN1130" i="10"/>
  <c r="AM1130" i="10"/>
  <c r="AL1130" i="10"/>
  <c r="AN1129" i="10"/>
  <c r="AM1129" i="10"/>
  <c r="AL1129" i="10"/>
  <c r="AN1128" i="10"/>
  <c r="AM1128" i="10"/>
  <c r="AL1128" i="10"/>
  <c r="AN1127" i="10"/>
  <c r="AM1127" i="10"/>
  <c r="AL1127" i="10"/>
  <c r="AN1126" i="10"/>
  <c r="AM1126" i="10"/>
  <c r="AL1126" i="10"/>
  <c r="AN1125" i="10"/>
  <c r="AM1125" i="10"/>
  <c r="AL1125" i="10"/>
  <c r="AN1124" i="10"/>
  <c r="AM1124" i="10"/>
  <c r="AL1124" i="10"/>
  <c r="AN1123" i="10"/>
  <c r="AM1123" i="10"/>
  <c r="AL1123" i="10"/>
  <c r="AN1122" i="10"/>
  <c r="AM1122" i="10"/>
  <c r="AL1122" i="10"/>
  <c r="AN1121" i="10"/>
  <c r="AM1121" i="10"/>
  <c r="AL1121" i="10"/>
  <c r="AN1120" i="10"/>
  <c r="AM1120" i="10"/>
  <c r="AL1120" i="10"/>
  <c r="AN1119" i="10"/>
  <c r="AM1119" i="10"/>
  <c r="AL1119" i="10"/>
  <c r="AN1118" i="10"/>
  <c r="AM1118" i="10"/>
  <c r="AL1118" i="10"/>
  <c r="AN1117" i="10"/>
  <c r="AM1117" i="10"/>
  <c r="AL1117" i="10"/>
  <c r="AN1116" i="10"/>
  <c r="AM1116" i="10"/>
  <c r="AL1116" i="10"/>
  <c r="AN1115" i="10"/>
  <c r="AM1115" i="10"/>
  <c r="AL1115" i="10"/>
  <c r="AN1114" i="10"/>
  <c r="AM1114" i="10"/>
  <c r="AL1114" i="10"/>
  <c r="AN1113" i="10"/>
  <c r="AM1113" i="10"/>
  <c r="AL1113" i="10"/>
  <c r="AN1112" i="10"/>
  <c r="AM1112" i="10"/>
  <c r="AL1112" i="10"/>
  <c r="AN1111" i="10"/>
  <c r="AM1111" i="10"/>
  <c r="AL1111" i="10"/>
  <c r="AN1110" i="10"/>
  <c r="AM1110" i="10"/>
  <c r="AL1110" i="10"/>
  <c r="AN1109" i="10"/>
  <c r="AM1109" i="10"/>
  <c r="AL1109" i="10"/>
  <c r="AN1108" i="10"/>
  <c r="AM1108" i="10"/>
  <c r="AL1108" i="10"/>
  <c r="AN1107" i="10"/>
  <c r="AM1107" i="10"/>
  <c r="AL1107" i="10"/>
  <c r="AN1106" i="10"/>
  <c r="AM1106" i="10"/>
  <c r="AL1106" i="10"/>
  <c r="AN1105" i="10"/>
  <c r="AM1105" i="10"/>
  <c r="AL1105" i="10"/>
  <c r="AN1104" i="10"/>
  <c r="AM1104" i="10"/>
  <c r="AL1104" i="10"/>
  <c r="AN1103" i="10"/>
  <c r="AM1103" i="10"/>
  <c r="AL1103" i="10"/>
  <c r="AN1102" i="10"/>
  <c r="AM1102" i="10"/>
  <c r="AL1102" i="10"/>
  <c r="AN1101" i="10"/>
  <c r="AM1101" i="10"/>
  <c r="AL1101" i="10"/>
  <c r="AN1100" i="10"/>
  <c r="AM1100" i="10"/>
  <c r="AL1100" i="10"/>
  <c r="AN1099" i="10"/>
  <c r="AM1099" i="10"/>
  <c r="AL1099" i="10"/>
  <c r="AN1098" i="10"/>
  <c r="AM1098" i="10"/>
  <c r="AL1098" i="10"/>
  <c r="AN1097" i="10"/>
  <c r="AM1097" i="10"/>
  <c r="AL1097" i="10"/>
  <c r="AN1096" i="10"/>
  <c r="AM1096" i="10"/>
  <c r="AL1096" i="10"/>
  <c r="AN1095" i="10"/>
  <c r="AM1095" i="10"/>
  <c r="AL1095" i="10"/>
  <c r="AN1094" i="10"/>
  <c r="AM1094" i="10"/>
  <c r="AL1094" i="10"/>
  <c r="AN1093" i="10"/>
  <c r="AM1093" i="10"/>
  <c r="AL1093" i="10"/>
  <c r="AN1092" i="10"/>
  <c r="AM1092" i="10"/>
  <c r="AL1092" i="10"/>
  <c r="AN1091" i="10"/>
  <c r="AM1091" i="10"/>
  <c r="AL1091" i="10"/>
  <c r="AN1090" i="10"/>
  <c r="AM1090" i="10"/>
  <c r="AL1090" i="10"/>
  <c r="AN1089" i="10"/>
  <c r="AM1089" i="10"/>
  <c r="AL1089" i="10"/>
  <c r="AN1088" i="10"/>
  <c r="AM1088" i="10"/>
  <c r="AL1088" i="10"/>
  <c r="AN1087" i="10"/>
  <c r="AM1087" i="10"/>
  <c r="AL1087" i="10"/>
  <c r="AN1086" i="10"/>
  <c r="AM1086" i="10"/>
  <c r="AL1086" i="10"/>
  <c r="AN1085" i="10"/>
  <c r="AM1085" i="10"/>
  <c r="AL1085" i="10"/>
  <c r="AN1084" i="10"/>
  <c r="AM1084" i="10"/>
  <c r="AL1084" i="10"/>
  <c r="AN1083" i="10"/>
  <c r="AM1083" i="10"/>
  <c r="AL1083" i="10"/>
  <c r="AN1082" i="10"/>
  <c r="AM1082" i="10"/>
  <c r="AL1082" i="10"/>
  <c r="AN1081" i="10"/>
  <c r="AM1081" i="10"/>
  <c r="AL1081" i="10"/>
  <c r="AN1080" i="10"/>
  <c r="AM1080" i="10"/>
  <c r="AL1080" i="10"/>
  <c r="AN1079" i="10"/>
  <c r="AM1079" i="10"/>
  <c r="AL1079" i="10"/>
  <c r="AN1078" i="10"/>
  <c r="AM1078" i="10"/>
  <c r="AL1078" i="10"/>
  <c r="AN1077" i="10"/>
  <c r="AM1077" i="10"/>
  <c r="AL1077" i="10"/>
  <c r="AN1076" i="10"/>
  <c r="AM1076" i="10"/>
  <c r="AL1076" i="10"/>
  <c r="AN1075" i="10"/>
  <c r="AM1075" i="10"/>
  <c r="AL1075" i="10"/>
  <c r="AN1074" i="10"/>
  <c r="AM1074" i="10"/>
  <c r="AL1074" i="10"/>
  <c r="AN1073" i="10"/>
  <c r="AM1073" i="10"/>
  <c r="AL1073" i="10"/>
  <c r="AN1072" i="10"/>
  <c r="AM1072" i="10"/>
  <c r="AL1072" i="10"/>
  <c r="AN1071" i="10"/>
  <c r="AM1071" i="10"/>
  <c r="AL1071" i="10"/>
  <c r="AN1070" i="10"/>
  <c r="AM1070" i="10"/>
  <c r="AL1070" i="10"/>
  <c r="AN1069" i="10"/>
  <c r="AM1069" i="10"/>
  <c r="AL1069" i="10"/>
  <c r="AN1068" i="10"/>
  <c r="AM1068" i="10"/>
  <c r="AL1068" i="10"/>
  <c r="AN1067" i="10"/>
  <c r="AM1067" i="10"/>
  <c r="AL1067" i="10"/>
  <c r="AN1066" i="10"/>
  <c r="AM1066" i="10"/>
  <c r="AL1066" i="10"/>
  <c r="AN1065" i="10"/>
  <c r="AM1065" i="10"/>
  <c r="AL1065" i="10"/>
  <c r="AN1064" i="10"/>
  <c r="AM1064" i="10"/>
  <c r="AL1064" i="10"/>
  <c r="AN1063" i="10"/>
  <c r="AM1063" i="10"/>
  <c r="AL1063" i="10"/>
  <c r="AN1062" i="10"/>
  <c r="AM1062" i="10"/>
  <c r="AL1062" i="10"/>
  <c r="AN1061" i="10"/>
  <c r="AM1061" i="10"/>
  <c r="AL1061" i="10"/>
  <c r="AN1060" i="10"/>
  <c r="AM1060" i="10"/>
  <c r="AL1060" i="10"/>
  <c r="AN1059" i="10"/>
  <c r="AM1059" i="10"/>
  <c r="AL1059" i="10"/>
  <c r="AN1058" i="10"/>
  <c r="AM1058" i="10"/>
  <c r="AL1058" i="10"/>
  <c r="AN1057" i="10"/>
  <c r="AM1057" i="10"/>
  <c r="AL1057" i="10"/>
  <c r="AN1056" i="10"/>
  <c r="AM1056" i="10"/>
  <c r="AL1056" i="10"/>
  <c r="AN1055" i="10"/>
  <c r="AM1055" i="10"/>
  <c r="AL1055" i="10"/>
  <c r="AN1054" i="10"/>
  <c r="AM1054" i="10"/>
  <c r="AL1054" i="10"/>
  <c r="AN1053" i="10"/>
  <c r="AM1053" i="10"/>
  <c r="AL1053" i="10"/>
  <c r="AN1052" i="10"/>
  <c r="AM1052" i="10"/>
  <c r="AL1052" i="10"/>
  <c r="AN1051" i="10"/>
  <c r="AM1051" i="10"/>
  <c r="AL1051" i="10"/>
  <c r="AN1050" i="10"/>
  <c r="AM1050" i="10"/>
  <c r="AL1050" i="10"/>
  <c r="AN1049" i="10"/>
  <c r="AM1049" i="10"/>
  <c r="AL1049" i="10"/>
  <c r="AN1048" i="10"/>
  <c r="AM1048" i="10"/>
  <c r="AL1048" i="10"/>
  <c r="AN1047" i="10"/>
  <c r="AM1047" i="10"/>
  <c r="AL1047" i="10"/>
  <c r="AN1046" i="10"/>
  <c r="AM1046" i="10"/>
  <c r="AL1046" i="10"/>
  <c r="AN1045" i="10"/>
  <c r="AM1045" i="10"/>
  <c r="AL1045" i="10"/>
  <c r="AN1044" i="10"/>
  <c r="AM1044" i="10"/>
  <c r="AL1044" i="10"/>
  <c r="AN1043" i="10"/>
  <c r="AM1043" i="10"/>
  <c r="AL1043" i="10"/>
  <c r="AN1042" i="10"/>
  <c r="AM1042" i="10"/>
  <c r="AL1042" i="10"/>
  <c r="AN1041" i="10"/>
  <c r="AM1041" i="10"/>
  <c r="AL1041" i="10"/>
  <c r="AN1040" i="10"/>
  <c r="AM1040" i="10"/>
  <c r="AL1040" i="10"/>
  <c r="AN1039" i="10"/>
  <c r="AM1039" i="10"/>
  <c r="AL1039" i="10"/>
  <c r="AN1038" i="10"/>
  <c r="AM1038" i="10"/>
  <c r="AL1038" i="10"/>
  <c r="AN1037" i="10"/>
  <c r="AM1037" i="10"/>
  <c r="AL1037" i="10"/>
  <c r="AN1036" i="10"/>
  <c r="AM1036" i="10"/>
  <c r="AL1036" i="10"/>
  <c r="AN1035" i="10"/>
  <c r="AM1035" i="10"/>
  <c r="AL1035" i="10"/>
  <c r="AN1034" i="10"/>
  <c r="AM1034" i="10"/>
  <c r="AL1034" i="10"/>
  <c r="AN1033" i="10"/>
  <c r="AM1033" i="10"/>
  <c r="AL1033" i="10"/>
  <c r="AN1032" i="10"/>
  <c r="AM1032" i="10"/>
  <c r="AL1032" i="10"/>
  <c r="AN1031" i="10"/>
  <c r="AM1031" i="10"/>
  <c r="AL1031" i="10"/>
  <c r="AN1030" i="10"/>
  <c r="AM1030" i="10"/>
  <c r="AL1030" i="10"/>
  <c r="AN1029" i="10"/>
  <c r="AM1029" i="10"/>
  <c r="AL1029" i="10"/>
  <c r="AN1028" i="10"/>
  <c r="AM1028" i="10"/>
  <c r="AL1028" i="10"/>
  <c r="AN1027" i="10"/>
  <c r="AM1027" i="10"/>
  <c r="AL1027" i="10"/>
  <c r="AN1026" i="10"/>
  <c r="AM1026" i="10"/>
  <c r="AL1026" i="10"/>
  <c r="AN1025" i="10"/>
  <c r="AM1025" i="10"/>
  <c r="AL1025" i="10"/>
  <c r="AN1024" i="10"/>
  <c r="AM1024" i="10"/>
  <c r="AL1024" i="10"/>
  <c r="AN1023" i="10"/>
  <c r="AM1023" i="10"/>
  <c r="AL1023" i="10"/>
  <c r="AN1022" i="10"/>
  <c r="AM1022" i="10"/>
  <c r="AL1022" i="10"/>
  <c r="AN1021" i="10"/>
  <c r="AM1021" i="10"/>
  <c r="AL1021" i="10"/>
  <c r="AN1020" i="10"/>
  <c r="AM1020" i="10"/>
  <c r="AL1020" i="10"/>
  <c r="AN1019" i="10"/>
  <c r="AM1019" i="10"/>
  <c r="AL1019" i="10"/>
  <c r="AN1018" i="10"/>
  <c r="AM1018" i="10"/>
  <c r="AL1018" i="10"/>
  <c r="AN1017" i="10"/>
  <c r="AM1017" i="10"/>
  <c r="AL1017" i="10"/>
  <c r="AN1016" i="10"/>
  <c r="AM1016" i="10"/>
  <c r="AL1016" i="10"/>
  <c r="AN1015" i="10"/>
  <c r="AM1015" i="10"/>
  <c r="AL1015" i="10"/>
  <c r="AN1014" i="10"/>
  <c r="AM1014" i="10"/>
  <c r="AL1014" i="10"/>
  <c r="AN1013" i="10"/>
  <c r="AM1013" i="10"/>
  <c r="AL1013" i="10"/>
  <c r="AN1012" i="10"/>
  <c r="AM1012" i="10"/>
  <c r="AL1012" i="10"/>
  <c r="AN1011" i="10"/>
  <c r="AM1011" i="10"/>
  <c r="AL1011" i="10"/>
  <c r="AN1010" i="10"/>
  <c r="AM1010" i="10"/>
  <c r="AL1010" i="10"/>
  <c r="AN1009" i="10"/>
  <c r="AM1009" i="10"/>
  <c r="AL1009" i="10"/>
  <c r="AN1008" i="10"/>
  <c r="AM1008" i="10"/>
  <c r="AL1008" i="10"/>
  <c r="AN1007" i="10"/>
  <c r="AM1007" i="10"/>
  <c r="AL1007" i="10"/>
  <c r="AN1006" i="10"/>
  <c r="AM1006" i="10"/>
  <c r="AL1006" i="10"/>
  <c r="AN1005" i="10"/>
  <c r="AM1005" i="10"/>
  <c r="AL1005" i="10"/>
  <c r="AN1004" i="10"/>
  <c r="AM1004" i="10"/>
  <c r="AL1004" i="10"/>
  <c r="AN1003" i="10"/>
  <c r="AM1003" i="10"/>
  <c r="AL1003" i="10"/>
  <c r="AN1002" i="10"/>
  <c r="AM1002" i="10"/>
  <c r="AL1002" i="10"/>
  <c r="AN1001" i="10"/>
  <c r="AM1001" i="10"/>
  <c r="AL1001" i="10"/>
  <c r="AN1000" i="10"/>
  <c r="AM1000" i="10"/>
  <c r="AL1000" i="10"/>
  <c r="AN999" i="10"/>
  <c r="AM999" i="10"/>
  <c r="AL999" i="10"/>
  <c r="AN998" i="10"/>
  <c r="AM998" i="10"/>
  <c r="AL998" i="10"/>
  <c r="AN997" i="10"/>
  <c r="AM997" i="10"/>
  <c r="AL997" i="10"/>
  <c r="AN996" i="10"/>
  <c r="AM996" i="10"/>
  <c r="AL996" i="10"/>
  <c r="AN995" i="10"/>
  <c r="AM995" i="10"/>
  <c r="AL995" i="10"/>
  <c r="AN994" i="10"/>
  <c r="AM994" i="10"/>
  <c r="AL994" i="10"/>
  <c r="AN993" i="10"/>
  <c r="AM993" i="10"/>
  <c r="AL993" i="10"/>
  <c r="AN992" i="10"/>
  <c r="AM992" i="10"/>
  <c r="AL992" i="10"/>
  <c r="AN991" i="10"/>
  <c r="AM991" i="10"/>
  <c r="AL991" i="10"/>
  <c r="AN990" i="10"/>
  <c r="AM990" i="10"/>
  <c r="AL990" i="10"/>
  <c r="AN989" i="10"/>
  <c r="AM989" i="10"/>
  <c r="AL989" i="10"/>
  <c r="AN988" i="10"/>
  <c r="AM988" i="10"/>
  <c r="AL988" i="10"/>
  <c r="AN987" i="10"/>
  <c r="AM987" i="10"/>
  <c r="AL987" i="10"/>
  <c r="AN986" i="10"/>
  <c r="AM986" i="10"/>
  <c r="AL986" i="10"/>
  <c r="AN985" i="10"/>
  <c r="AM985" i="10"/>
  <c r="AL985" i="10"/>
  <c r="AN984" i="10"/>
  <c r="AM984" i="10"/>
  <c r="AL984" i="10"/>
  <c r="AN983" i="10"/>
  <c r="AM983" i="10"/>
  <c r="AL983" i="10"/>
  <c r="AN982" i="10"/>
  <c r="AM982" i="10"/>
  <c r="AL982" i="10"/>
  <c r="AN981" i="10"/>
  <c r="AM981" i="10"/>
  <c r="AL981" i="10"/>
  <c r="AN980" i="10"/>
  <c r="AM980" i="10"/>
  <c r="AL980" i="10"/>
  <c r="AN979" i="10"/>
  <c r="AM979" i="10"/>
  <c r="AL979" i="10"/>
  <c r="AN978" i="10"/>
  <c r="AM978" i="10"/>
  <c r="AL978" i="10"/>
  <c r="AN977" i="10"/>
  <c r="AM977" i="10"/>
  <c r="AL977" i="10"/>
  <c r="AN976" i="10"/>
  <c r="AM976" i="10"/>
  <c r="AL976" i="10"/>
  <c r="AN975" i="10"/>
  <c r="AM975" i="10"/>
  <c r="AL975" i="10"/>
  <c r="AN974" i="10"/>
  <c r="AM974" i="10"/>
  <c r="AL974" i="10"/>
  <c r="AN973" i="10"/>
  <c r="AM973" i="10"/>
  <c r="AL973" i="10"/>
  <c r="AN972" i="10"/>
  <c r="AM972" i="10"/>
  <c r="AL972" i="10"/>
  <c r="AN971" i="10"/>
  <c r="AM971" i="10"/>
  <c r="AL971" i="10"/>
  <c r="AN970" i="10"/>
  <c r="AM970" i="10"/>
  <c r="AL970" i="10"/>
  <c r="AN969" i="10"/>
  <c r="AM969" i="10"/>
  <c r="AL969" i="10"/>
  <c r="AN968" i="10"/>
  <c r="AM968" i="10"/>
  <c r="AL968" i="10"/>
  <c r="AN967" i="10"/>
  <c r="AM967" i="10"/>
  <c r="AL967" i="10"/>
  <c r="AN966" i="10"/>
  <c r="AM966" i="10"/>
  <c r="AL966" i="10"/>
  <c r="AN965" i="10"/>
  <c r="AM965" i="10"/>
  <c r="AL965" i="10"/>
  <c r="AN964" i="10"/>
  <c r="AM964" i="10"/>
  <c r="AL964" i="10"/>
  <c r="AN963" i="10"/>
  <c r="AM963" i="10"/>
  <c r="AL963" i="10"/>
  <c r="AN962" i="10"/>
  <c r="AM962" i="10"/>
  <c r="AL962" i="10"/>
  <c r="AN961" i="10"/>
  <c r="AM961" i="10"/>
  <c r="AL961" i="10"/>
  <c r="AN960" i="10"/>
  <c r="AM960" i="10"/>
  <c r="AL960" i="10"/>
  <c r="AN959" i="10"/>
  <c r="AM959" i="10"/>
  <c r="AL959" i="10"/>
  <c r="AN958" i="10"/>
  <c r="AM958" i="10"/>
  <c r="AL958" i="10"/>
  <c r="AN957" i="10"/>
  <c r="AM957" i="10"/>
  <c r="AL957" i="10"/>
  <c r="AN956" i="10"/>
  <c r="AM956" i="10"/>
  <c r="AL956" i="10"/>
  <c r="AN955" i="10"/>
  <c r="AM955" i="10"/>
  <c r="AL955" i="10"/>
  <c r="AN954" i="10"/>
  <c r="AM954" i="10"/>
  <c r="AL954" i="10"/>
  <c r="AN953" i="10"/>
  <c r="AM953" i="10"/>
  <c r="AL953" i="10"/>
  <c r="AN952" i="10"/>
  <c r="AM952" i="10"/>
  <c r="AL952" i="10"/>
  <c r="AN951" i="10"/>
  <c r="AM951" i="10"/>
  <c r="AL951" i="10"/>
  <c r="AN950" i="10"/>
  <c r="AM950" i="10"/>
  <c r="AL950" i="10"/>
  <c r="AN949" i="10"/>
  <c r="AM949" i="10"/>
  <c r="AL949" i="10"/>
  <c r="AN948" i="10"/>
  <c r="AM948" i="10"/>
  <c r="AL948" i="10"/>
  <c r="AN947" i="10"/>
  <c r="AM947" i="10"/>
  <c r="AL947" i="10"/>
  <c r="AN946" i="10"/>
  <c r="AM946" i="10"/>
  <c r="AL946" i="10"/>
  <c r="AN945" i="10"/>
  <c r="AM945" i="10"/>
  <c r="AL945" i="10"/>
  <c r="AN944" i="10"/>
  <c r="AM944" i="10"/>
  <c r="AL944" i="10"/>
  <c r="AN943" i="10"/>
  <c r="AM943" i="10"/>
  <c r="AL943" i="10"/>
  <c r="AN942" i="10"/>
  <c r="AM942" i="10"/>
  <c r="AL942" i="10"/>
  <c r="AN941" i="10"/>
  <c r="AM941" i="10"/>
  <c r="AL941" i="10"/>
  <c r="AN940" i="10"/>
  <c r="AM940" i="10"/>
  <c r="AL940" i="10"/>
  <c r="AN939" i="10"/>
  <c r="AM939" i="10"/>
  <c r="AL939" i="10"/>
  <c r="AN938" i="10"/>
  <c r="AM938" i="10"/>
  <c r="AL938" i="10"/>
  <c r="AN937" i="10"/>
  <c r="AM937" i="10"/>
  <c r="AL937" i="10"/>
  <c r="AN936" i="10"/>
  <c r="AM936" i="10"/>
  <c r="AL936" i="10"/>
  <c r="AN935" i="10"/>
  <c r="AM935" i="10"/>
  <c r="AL935" i="10"/>
  <c r="AN934" i="10"/>
  <c r="AM934" i="10"/>
  <c r="AL934" i="10"/>
  <c r="AN933" i="10"/>
  <c r="AM933" i="10"/>
  <c r="AL933" i="10"/>
  <c r="AN932" i="10"/>
  <c r="AM932" i="10"/>
  <c r="AL932" i="10"/>
  <c r="AN931" i="10"/>
  <c r="AM931" i="10"/>
  <c r="AL931" i="10"/>
  <c r="AN930" i="10"/>
  <c r="AM930" i="10"/>
  <c r="AL930" i="10"/>
  <c r="AN929" i="10"/>
  <c r="AM929" i="10"/>
  <c r="AL929" i="10"/>
  <c r="AN928" i="10"/>
  <c r="AM928" i="10"/>
  <c r="AL928" i="10"/>
  <c r="AN927" i="10"/>
  <c r="AM927" i="10"/>
  <c r="AL927" i="10"/>
  <c r="AN926" i="10"/>
  <c r="AM926" i="10"/>
  <c r="AL926" i="10"/>
  <c r="AN925" i="10"/>
  <c r="AM925" i="10"/>
  <c r="AL925" i="10"/>
  <c r="AN924" i="10"/>
  <c r="AM924" i="10"/>
  <c r="AL924" i="10"/>
  <c r="AN923" i="10"/>
  <c r="AM923" i="10"/>
  <c r="AL923" i="10"/>
  <c r="AN922" i="10"/>
  <c r="AM922" i="10"/>
  <c r="AL922" i="10"/>
  <c r="AN921" i="10"/>
  <c r="AM921" i="10"/>
  <c r="AL921" i="10"/>
  <c r="AN920" i="10"/>
  <c r="AM920" i="10"/>
  <c r="AL920" i="10"/>
  <c r="AN919" i="10"/>
  <c r="AM919" i="10"/>
  <c r="AL919" i="10"/>
  <c r="AN918" i="10"/>
  <c r="AM918" i="10"/>
  <c r="AL918" i="10"/>
  <c r="AN917" i="10"/>
  <c r="AM917" i="10"/>
  <c r="AL917" i="10"/>
  <c r="AN916" i="10"/>
  <c r="AM916" i="10"/>
  <c r="AL916" i="10"/>
  <c r="AN915" i="10"/>
  <c r="AM915" i="10"/>
  <c r="AL915" i="10"/>
  <c r="AN914" i="10"/>
  <c r="AM914" i="10"/>
  <c r="AL914" i="10"/>
  <c r="AN913" i="10"/>
  <c r="AM913" i="10"/>
  <c r="AL913" i="10"/>
  <c r="AN912" i="10"/>
  <c r="AM912" i="10"/>
  <c r="AL912" i="10"/>
  <c r="AN911" i="10"/>
  <c r="AM911" i="10"/>
  <c r="AL911" i="10"/>
  <c r="AN910" i="10"/>
  <c r="AM910" i="10"/>
  <c r="AL910" i="10"/>
  <c r="AN909" i="10"/>
  <c r="AM909" i="10"/>
  <c r="AL909" i="10"/>
  <c r="AN908" i="10"/>
  <c r="AM908" i="10"/>
  <c r="AL908" i="10"/>
  <c r="AN907" i="10"/>
  <c r="AM907" i="10"/>
  <c r="AL907" i="10"/>
  <c r="AN906" i="10"/>
  <c r="AM906" i="10"/>
  <c r="AL906" i="10"/>
  <c r="AN905" i="10"/>
  <c r="AM905" i="10"/>
  <c r="AL905" i="10"/>
  <c r="AN904" i="10"/>
  <c r="AM904" i="10"/>
  <c r="AL904" i="10"/>
  <c r="AN903" i="10"/>
  <c r="AM903" i="10"/>
  <c r="AL903" i="10"/>
  <c r="AN902" i="10"/>
  <c r="AM902" i="10"/>
  <c r="AL902" i="10"/>
  <c r="AN901" i="10"/>
  <c r="AM901" i="10"/>
  <c r="AL901" i="10"/>
  <c r="AN900" i="10"/>
  <c r="AM900" i="10"/>
  <c r="AL900" i="10"/>
  <c r="AN899" i="10"/>
  <c r="AM899" i="10"/>
  <c r="AL899" i="10"/>
  <c r="AN898" i="10"/>
  <c r="AM898" i="10"/>
  <c r="AL898" i="10"/>
  <c r="AN897" i="10"/>
  <c r="AM897" i="10"/>
  <c r="AL897" i="10"/>
  <c r="AN896" i="10"/>
  <c r="AM896" i="10"/>
  <c r="AL896" i="10"/>
  <c r="AN895" i="10"/>
  <c r="AM895" i="10"/>
  <c r="AL895" i="10"/>
  <c r="AN894" i="10"/>
  <c r="AM894" i="10"/>
  <c r="AL894" i="10"/>
  <c r="AN893" i="10"/>
  <c r="AM893" i="10"/>
  <c r="AL893" i="10"/>
  <c r="AN892" i="10"/>
  <c r="AM892" i="10"/>
  <c r="AL892" i="10"/>
  <c r="AN891" i="10"/>
  <c r="AM891" i="10"/>
  <c r="AL891" i="10"/>
  <c r="AN890" i="10"/>
  <c r="AM890" i="10"/>
  <c r="AL890" i="10"/>
  <c r="AN889" i="10"/>
  <c r="AM889" i="10"/>
  <c r="AL889" i="10"/>
  <c r="AN888" i="10"/>
  <c r="AM888" i="10"/>
  <c r="AL888" i="10"/>
  <c r="AN887" i="10"/>
  <c r="AM887" i="10"/>
  <c r="AL887" i="10"/>
  <c r="AN886" i="10"/>
  <c r="AM886" i="10"/>
  <c r="AL886" i="10"/>
  <c r="AN885" i="10"/>
  <c r="AM885" i="10"/>
  <c r="AL885" i="10"/>
  <c r="AN884" i="10"/>
  <c r="AM884" i="10"/>
  <c r="AL884" i="10"/>
  <c r="AN883" i="10"/>
  <c r="AM883" i="10"/>
  <c r="AL883" i="10"/>
  <c r="AN882" i="10"/>
  <c r="AM882" i="10"/>
  <c r="AL882" i="10"/>
  <c r="AN881" i="10"/>
  <c r="AM881" i="10"/>
  <c r="AL881" i="10"/>
  <c r="AN880" i="10"/>
  <c r="AM880" i="10"/>
  <c r="AL880" i="10"/>
  <c r="AN879" i="10"/>
  <c r="AM879" i="10"/>
  <c r="AL879" i="10"/>
  <c r="AN878" i="10"/>
  <c r="AM878" i="10"/>
  <c r="AL878" i="10"/>
  <c r="AN877" i="10"/>
  <c r="AM877" i="10"/>
  <c r="AL877" i="10"/>
  <c r="AN876" i="10"/>
  <c r="AM876" i="10"/>
  <c r="AL876" i="10"/>
  <c r="AN875" i="10"/>
  <c r="AM875" i="10"/>
  <c r="AL875" i="10"/>
  <c r="AN874" i="10"/>
  <c r="AM874" i="10"/>
  <c r="AL874" i="10"/>
  <c r="AN873" i="10"/>
  <c r="AM873" i="10"/>
  <c r="AL873" i="10"/>
  <c r="AN872" i="10"/>
  <c r="AM872" i="10"/>
  <c r="AL872" i="10"/>
  <c r="AN871" i="10"/>
  <c r="AM871" i="10"/>
  <c r="AL871" i="10"/>
  <c r="AN870" i="10"/>
  <c r="AM870" i="10"/>
  <c r="AL870" i="10"/>
  <c r="AN869" i="10"/>
  <c r="AM869" i="10"/>
  <c r="AL869" i="10"/>
  <c r="AN868" i="10"/>
  <c r="AM868" i="10"/>
  <c r="AL868" i="10"/>
  <c r="AN867" i="10"/>
  <c r="AM867" i="10"/>
  <c r="AL867" i="10"/>
  <c r="AN866" i="10"/>
  <c r="AM866" i="10"/>
  <c r="AL866" i="10"/>
  <c r="AN865" i="10"/>
  <c r="AM865" i="10"/>
  <c r="AL865" i="10"/>
  <c r="AN864" i="10"/>
  <c r="AM864" i="10"/>
  <c r="AL864" i="10"/>
  <c r="AN863" i="10"/>
  <c r="AM863" i="10"/>
  <c r="AL863" i="10"/>
  <c r="AN862" i="10"/>
  <c r="AM862" i="10"/>
  <c r="AL862" i="10"/>
  <c r="AN861" i="10"/>
  <c r="AM861" i="10"/>
  <c r="AL861" i="10"/>
  <c r="AN860" i="10"/>
  <c r="AM860" i="10"/>
  <c r="AL860" i="10"/>
  <c r="AN859" i="10"/>
  <c r="AM859" i="10"/>
  <c r="AL859" i="10"/>
  <c r="AN858" i="10"/>
  <c r="AM858" i="10"/>
  <c r="AL858" i="10"/>
  <c r="AN857" i="10"/>
  <c r="AM857" i="10"/>
  <c r="AL857" i="10"/>
  <c r="AN856" i="10"/>
  <c r="AM856" i="10"/>
  <c r="AL856" i="10"/>
  <c r="AN855" i="10"/>
  <c r="AM855" i="10"/>
  <c r="AL855" i="10"/>
  <c r="AN854" i="10"/>
  <c r="AM854" i="10"/>
  <c r="AL854" i="10"/>
  <c r="AN853" i="10"/>
  <c r="AM853" i="10"/>
  <c r="AL853" i="10"/>
  <c r="AN852" i="10"/>
  <c r="AM852" i="10"/>
  <c r="AL852" i="10"/>
  <c r="AN851" i="10"/>
  <c r="AM851" i="10"/>
  <c r="AL851" i="10"/>
  <c r="AN850" i="10"/>
  <c r="AM850" i="10"/>
  <c r="AL850" i="10"/>
  <c r="AN849" i="10"/>
  <c r="AM849" i="10"/>
  <c r="AL849" i="10"/>
  <c r="AN848" i="10"/>
  <c r="AM848" i="10"/>
  <c r="AL848" i="10"/>
  <c r="AN847" i="10"/>
  <c r="AM847" i="10"/>
  <c r="AL847" i="10"/>
  <c r="AN846" i="10"/>
  <c r="AM846" i="10"/>
  <c r="AL846" i="10"/>
  <c r="AN845" i="10"/>
  <c r="AM845" i="10"/>
  <c r="AL845" i="10"/>
  <c r="AN844" i="10"/>
  <c r="AM844" i="10"/>
  <c r="AL844" i="10"/>
  <c r="AN843" i="10"/>
  <c r="AM843" i="10"/>
  <c r="AL843" i="10"/>
  <c r="AN842" i="10"/>
  <c r="AM842" i="10"/>
  <c r="AL842" i="10"/>
  <c r="AN841" i="10"/>
  <c r="AM841" i="10"/>
  <c r="AL841" i="10"/>
  <c r="AN840" i="10"/>
  <c r="AM840" i="10"/>
  <c r="AL840" i="10"/>
  <c r="AN839" i="10"/>
  <c r="AM839" i="10"/>
  <c r="AL839" i="10"/>
  <c r="AN838" i="10"/>
  <c r="AM838" i="10"/>
  <c r="AL838" i="10"/>
  <c r="AN837" i="10"/>
  <c r="AM837" i="10"/>
  <c r="AL837" i="10"/>
  <c r="AN836" i="10"/>
  <c r="AM836" i="10"/>
  <c r="AL836" i="10"/>
  <c r="AN835" i="10"/>
  <c r="AM835" i="10"/>
  <c r="AL835" i="10"/>
  <c r="AN834" i="10"/>
  <c r="AM834" i="10"/>
  <c r="AL834" i="10"/>
  <c r="AN833" i="10"/>
  <c r="AM833" i="10"/>
  <c r="AL833" i="10"/>
  <c r="AN832" i="10"/>
  <c r="AM832" i="10"/>
  <c r="AL832" i="10"/>
  <c r="AN831" i="10"/>
  <c r="AM831" i="10"/>
  <c r="AL831" i="10"/>
  <c r="AN830" i="10"/>
  <c r="AM830" i="10"/>
  <c r="AL830" i="10"/>
  <c r="AN829" i="10"/>
  <c r="AM829" i="10"/>
  <c r="AL829" i="10"/>
  <c r="AN828" i="10"/>
  <c r="AM828" i="10"/>
  <c r="AL828" i="10"/>
  <c r="AN827" i="10"/>
  <c r="AM827" i="10"/>
  <c r="AL827" i="10"/>
  <c r="AN826" i="10"/>
  <c r="AM826" i="10"/>
  <c r="AL826" i="10"/>
  <c r="AN825" i="10"/>
  <c r="AM825" i="10"/>
  <c r="AL825" i="10"/>
  <c r="AN824" i="10"/>
  <c r="AM824" i="10"/>
  <c r="AL824" i="10"/>
  <c r="AN823" i="10"/>
  <c r="AM823" i="10"/>
  <c r="AL823" i="10"/>
  <c r="AN822" i="10"/>
  <c r="AM822" i="10"/>
  <c r="AL822" i="10"/>
  <c r="AN821" i="10"/>
  <c r="AM821" i="10"/>
  <c r="AL821" i="10"/>
  <c r="AN820" i="10"/>
  <c r="AM820" i="10"/>
  <c r="AL820" i="10"/>
  <c r="AN819" i="10"/>
  <c r="AM819" i="10"/>
  <c r="AL819" i="10"/>
  <c r="AN818" i="10"/>
  <c r="AM818" i="10"/>
  <c r="AL818" i="10"/>
  <c r="AN817" i="10"/>
  <c r="AM817" i="10"/>
  <c r="AL817" i="10"/>
  <c r="AN816" i="10"/>
  <c r="AM816" i="10"/>
  <c r="AL816" i="10"/>
  <c r="AN815" i="10"/>
  <c r="AM815" i="10"/>
  <c r="AL815" i="10"/>
  <c r="AN814" i="10"/>
  <c r="AM814" i="10"/>
  <c r="AL814" i="10"/>
  <c r="AN813" i="10"/>
  <c r="AM813" i="10"/>
  <c r="AL813" i="10"/>
  <c r="AN812" i="10"/>
  <c r="AM812" i="10"/>
  <c r="AL812" i="10"/>
  <c r="AN811" i="10"/>
  <c r="AM811" i="10"/>
  <c r="AL811" i="10"/>
  <c r="AN810" i="10"/>
  <c r="AM810" i="10"/>
  <c r="AL810" i="10"/>
  <c r="AN809" i="10"/>
  <c r="AM809" i="10"/>
  <c r="AL809" i="10"/>
  <c r="AN808" i="10"/>
  <c r="AM808" i="10"/>
  <c r="AL808" i="10"/>
  <c r="AN807" i="10"/>
  <c r="AM807" i="10"/>
  <c r="AL807" i="10"/>
  <c r="AN806" i="10"/>
  <c r="AM806" i="10"/>
  <c r="AL806" i="10"/>
  <c r="AN805" i="10"/>
  <c r="AM805" i="10"/>
  <c r="AL805" i="10"/>
  <c r="AN804" i="10"/>
  <c r="AM804" i="10"/>
  <c r="AL804" i="10"/>
  <c r="AN803" i="10"/>
  <c r="AM803" i="10"/>
  <c r="AL803" i="10"/>
  <c r="AN802" i="10"/>
  <c r="AM802" i="10"/>
  <c r="AL802" i="10"/>
  <c r="AN801" i="10"/>
  <c r="AM801" i="10"/>
  <c r="AL801" i="10"/>
  <c r="AN800" i="10"/>
  <c r="AM800" i="10"/>
  <c r="AL800" i="10"/>
  <c r="AN799" i="10"/>
  <c r="AM799" i="10"/>
  <c r="AL799" i="10"/>
  <c r="AN798" i="10"/>
  <c r="AM798" i="10"/>
  <c r="AL798" i="10"/>
  <c r="AN797" i="10"/>
  <c r="AM797" i="10"/>
  <c r="AL797" i="10"/>
  <c r="AN796" i="10"/>
  <c r="AM796" i="10"/>
  <c r="AL796" i="10"/>
  <c r="AN795" i="10"/>
  <c r="AM795" i="10"/>
  <c r="AL795" i="10"/>
  <c r="AN794" i="10"/>
  <c r="AM794" i="10"/>
  <c r="AL794" i="10"/>
  <c r="AN793" i="10"/>
  <c r="AM793" i="10"/>
  <c r="AL793" i="10"/>
  <c r="AN792" i="10"/>
  <c r="AM792" i="10"/>
  <c r="AL792" i="10"/>
  <c r="AN791" i="10"/>
  <c r="AM791" i="10"/>
  <c r="AL791" i="10"/>
  <c r="AN790" i="10"/>
  <c r="AM790" i="10"/>
  <c r="AL790" i="10"/>
  <c r="AN789" i="10"/>
  <c r="AM789" i="10"/>
  <c r="AL789" i="10"/>
  <c r="AN788" i="10"/>
  <c r="AM788" i="10"/>
  <c r="AL788" i="10"/>
  <c r="AN787" i="10"/>
  <c r="AM787" i="10"/>
  <c r="AL787" i="10"/>
  <c r="AN786" i="10"/>
  <c r="AM786" i="10"/>
  <c r="AL786" i="10"/>
  <c r="AN785" i="10"/>
  <c r="AM785" i="10"/>
  <c r="AL785" i="10"/>
  <c r="AN784" i="10"/>
  <c r="AM784" i="10"/>
  <c r="AL784" i="10"/>
  <c r="AN783" i="10"/>
  <c r="AM783" i="10"/>
  <c r="AL783" i="10"/>
  <c r="AN782" i="10"/>
  <c r="AM782" i="10"/>
  <c r="AL782" i="10"/>
  <c r="AN781" i="10"/>
  <c r="AM781" i="10"/>
  <c r="AL781" i="10"/>
  <c r="AN780" i="10"/>
  <c r="AM780" i="10"/>
  <c r="AL780" i="10"/>
  <c r="AN779" i="10"/>
  <c r="AM779" i="10"/>
  <c r="AL779" i="10"/>
  <c r="AN778" i="10"/>
  <c r="AM778" i="10"/>
  <c r="AL778" i="10"/>
  <c r="AN777" i="10"/>
  <c r="AM777" i="10"/>
  <c r="AL777" i="10"/>
  <c r="AN776" i="10"/>
  <c r="AM776" i="10"/>
  <c r="AL776" i="10"/>
  <c r="AN775" i="10"/>
  <c r="AM775" i="10"/>
  <c r="AL775" i="10"/>
  <c r="AN774" i="10"/>
  <c r="AM774" i="10"/>
  <c r="AL774" i="10"/>
  <c r="AN773" i="10"/>
  <c r="AM773" i="10"/>
  <c r="AL773" i="10"/>
  <c r="AN772" i="10"/>
  <c r="AM772" i="10"/>
  <c r="AL772" i="10"/>
  <c r="AN771" i="10"/>
  <c r="AM771" i="10"/>
  <c r="AL771" i="10"/>
  <c r="AN770" i="10"/>
  <c r="AM770" i="10"/>
  <c r="AL770" i="10"/>
  <c r="AN769" i="10"/>
  <c r="AM769" i="10"/>
  <c r="AL769" i="10"/>
  <c r="AN768" i="10"/>
  <c r="AM768" i="10"/>
  <c r="AL768" i="10"/>
  <c r="AN767" i="10"/>
  <c r="AM767" i="10"/>
  <c r="AL767" i="10"/>
  <c r="AN766" i="10"/>
  <c r="AM766" i="10"/>
  <c r="AL766" i="10"/>
  <c r="AN765" i="10"/>
  <c r="AM765" i="10"/>
  <c r="AL765" i="10"/>
  <c r="AN764" i="10"/>
  <c r="AM764" i="10"/>
  <c r="AL764" i="10"/>
  <c r="AN763" i="10"/>
  <c r="AM763" i="10"/>
  <c r="AL763" i="10"/>
  <c r="AN762" i="10"/>
  <c r="AM762" i="10"/>
  <c r="AL762" i="10"/>
  <c r="AN761" i="10"/>
  <c r="AM761" i="10"/>
  <c r="AL761" i="10"/>
  <c r="AN760" i="10"/>
  <c r="AM760" i="10"/>
  <c r="AL760" i="10"/>
  <c r="AN759" i="10"/>
  <c r="AM759" i="10"/>
  <c r="AL759" i="10"/>
  <c r="AN758" i="10"/>
  <c r="AM758" i="10"/>
  <c r="AL758" i="10"/>
  <c r="AN757" i="10"/>
  <c r="AM757" i="10"/>
  <c r="AL757" i="10"/>
  <c r="AN756" i="10"/>
  <c r="AM756" i="10"/>
  <c r="AL756" i="10"/>
  <c r="AN755" i="10"/>
  <c r="AM755" i="10"/>
  <c r="AL755" i="10"/>
  <c r="AN754" i="10"/>
  <c r="AM754" i="10"/>
  <c r="AL754" i="10"/>
  <c r="AN753" i="10"/>
  <c r="AM753" i="10"/>
  <c r="AL753" i="10"/>
  <c r="AN752" i="10"/>
  <c r="AM752" i="10"/>
  <c r="AL752" i="10"/>
  <c r="AN751" i="10"/>
  <c r="AM751" i="10"/>
  <c r="AL751" i="10"/>
  <c r="AN750" i="10"/>
  <c r="AM750" i="10"/>
  <c r="AL750" i="10"/>
  <c r="AN749" i="10"/>
  <c r="AM749" i="10"/>
  <c r="AL749" i="10"/>
  <c r="AN748" i="10"/>
  <c r="AM748" i="10"/>
  <c r="AL748" i="10"/>
  <c r="AN747" i="10"/>
  <c r="AM747" i="10"/>
  <c r="AL747" i="10"/>
  <c r="AN746" i="10"/>
  <c r="AM746" i="10"/>
  <c r="AL746" i="10"/>
  <c r="AN745" i="10"/>
  <c r="AM745" i="10"/>
  <c r="AL745" i="10"/>
  <c r="AN744" i="10"/>
  <c r="AM744" i="10"/>
  <c r="AL744" i="10"/>
  <c r="AN743" i="10"/>
  <c r="AM743" i="10"/>
  <c r="AL743" i="10"/>
  <c r="AN742" i="10"/>
  <c r="AM742" i="10"/>
  <c r="AL742" i="10"/>
  <c r="AN741" i="10"/>
  <c r="AM741" i="10"/>
  <c r="AL741" i="10"/>
  <c r="AN740" i="10"/>
  <c r="AM740" i="10"/>
  <c r="AL740" i="10"/>
  <c r="AN739" i="10"/>
  <c r="AM739" i="10"/>
  <c r="AL739" i="10"/>
  <c r="AN738" i="10"/>
  <c r="AM738" i="10"/>
  <c r="AL738" i="10"/>
  <c r="AN737" i="10"/>
  <c r="AM737" i="10"/>
  <c r="AL737" i="10"/>
  <c r="AN736" i="10"/>
  <c r="AM736" i="10"/>
  <c r="AL736" i="10"/>
  <c r="AN735" i="10"/>
  <c r="AM735" i="10"/>
  <c r="AL735" i="10"/>
  <c r="AN734" i="10"/>
  <c r="AM734" i="10"/>
  <c r="AL734" i="10"/>
  <c r="AN733" i="10"/>
  <c r="AM733" i="10"/>
  <c r="AL733" i="10"/>
  <c r="AN732" i="10"/>
  <c r="AM732" i="10"/>
  <c r="AL732" i="10"/>
  <c r="AN731" i="10"/>
  <c r="AM731" i="10"/>
  <c r="AL731" i="10"/>
  <c r="AN730" i="10"/>
  <c r="AM730" i="10"/>
  <c r="AL730" i="10"/>
  <c r="AN729" i="10"/>
  <c r="AM729" i="10"/>
  <c r="AL729" i="10"/>
  <c r="AN728" i="10"/>
  <c r="AM728" i="10"/>
  <c r="AL728" i="10"/>
  <c r="AN727" i="10"/>
  <c r="AM727" i="10"/>
  <c r="AL727" i="10"/>
  <c r="AN726" i="10"/>
  <c r="AM726" i="10"/>
  <c r="AL726" i="10"/>
  <c r="AN725" i="10"/>
  <c r="AM725" i="10"/>
  <c r="AL725" i="10"/>
  <c r="AN724" i="10"/>
  <c r="AM724" i="10"/>
  <c r="AL724" i="10"/>
  <c r="AN723" i="10"/>
  <c r="AM723" i="10"/>
  <c r="AL723" i="10"/>
  <c r="AN722" i="10"/>
  <c r="AM722" i="10"/>
  <c r="AL722" i="10"/>
  <c r="AN721" i="10"/>
  <c r="AM721" i="10"/>
  <c r="AL721" i="10"/>
  <c r="AN720" i="10"/>
  <c r="AM720" i="10"/>
  <c r="AL720" i="10"/>
  <c r="AN719" i="10"/>
  <c r="AM719" i="10"/>
  <c r="AL719" i="10"/>
  <c r="AN718" i="10"/>
  <c r="AM718" i="10"/>
  <c r="AL718" i="10"/>
  <c r="AN717" i="10"/>
  <c r="AM717" i="10"/>
  <c r="AL717" i="10"/>
  <c r="AN716" i="10"/>
  <c r="AM716" i="10"/>
  <c r="AL716" i="10"/>
  <c r="AN715" i="10"/>
  <c r="AM715" i="10"/>
  <c r="AL715" i="10"/>
  <c r="AN714" i="10"/>
  <c r="AM714" i="10"/>
  <c r="AL714" i="10"/>
  <c r="AN713" i="10"/>
  <c r="AM713" i="10"/>
  <c r="AL713" i="10"/>
  <c r="AN712" i="10"/>
  <c r="AM712" i="10"/>
  <c r="AL712" i="10"/>
  <c r="AN711" i="10"/>
  <c r="AM711" i="10"/>
  <c r="AL711" i="10"/>
  <c r="AN710" i="10"/>
  <c r="AM710" i="10"/>
  <c r="AL710" i="10"/>
  <c r="AN709" i="10"/>
  <c r="AM709" i="10"/>
  <c r="AL709" i="10"/>
  <c r="AN708" i="10"/>
  <c r="AM708" i="10"/>
  <c r="AL708" i="10"/>
  <c r="AN707" i="10"/>
  <c r="AM707" i="10"/>
  <c r="AL707" i="10"/>
  <c r="AN706" i="10"/>
  <c r="AM706" i="10"/>
  <c r="AL706" i="10"/>
  <c r="AN705" i="10"/>
  <c r="AM705" i="10"/>
  <c r="AL705" i="10"/>
  <c r="AN704" i="10"/>
  <c r="AM704" i="10"/>
  <c r="AL704" i="10"/>
  <c r="AN703" i="10"/>
  <c r="AM703" i="10"/>
  <c r="AL703" i="10"/>
  <c r="AN702" i="10"/>
  <c r="AM702" i="10"/>
  <c r="AL702" i="10"/>
  <c r="AN701" i="10"/>
  <c r="AM701" i="10"/>
  <c r="AL701" i="10"/>
  <c r="AN700" i="10"/>
  <c r="AM700" i="10"/>
  <c r="AL700" i="10"/>
  <c r="AN699" i="10"/>
  <c r="AM699" i="10"/>
  <c r="AL699" i="10"/>
  <c r="AN698" i="10"/>
  <c r="AM698" i="10"/>
  <c r="AL698" i="10"/>
  <c r="AN697" i="10"/>
  <c r="AM697" i="10"/>
  <c r="AL697" i="10"/>
  <c r="AN696" i="10"/>
  <c r="AM696" i="10"/>
  <c r="AL696" i="10"/>
  <c r="AN695" i="10"/>
  <c r="AM695" i="10"/>
  <c r="AL695" i="10"/>
  <c r="AN694" i="10"/>
  <c r="AM694" i="10"/>
  <c r="AL694" i="10"/>
  <c r="AN693" i="10"/>
  <c r="AM693" i="10"/>
  <c r="AL693" i="10"/>
  <c r="AN692" i="10"/>
  <c r="AM692" i="10"/>
  <c r="AL692" i="10"/>
  <c r="AN691" i="10"/>
  <c r="AM691" i="10"/>
  <c r="AL691" i="10"/>
  <c r="AN690" i="10"/>
  <c r="AM690" i="10"/>
  <c r="AL690" i="10"/>
  <c r="AN689" i="10"/>
  <c r="AM689" i="10"/>
  <c r="AL689" i="10"/>
  <c r="AN688" i="10"/>
  <c r="AM688" i="10"/>
  <c r="AL688" i="10"/>
  <c r="AN687" i="10"/>
  <c r="AM687" i="10"/>
  <c r="AL687" i="10"/>
  <c r="AN686" i="10"/>
  <c r="AM686" i="10"/>
  <c r="AL686" i="10"/>
  <c r="AN685" i="10"/>
  <c r="AM685" i="10"/>
  <c r="AL685" i="10"/>
  <c r="AN684" i="10"/>
  <c r="AM684" i="10"/>
  <c r="AL684" i="10"/>
  <c r="AN683" i="10"/>
  <c r="AM683" i="10"/>
  <c r="AL683" i="10"/>
  <c r="AN682" i="10"/>
  <c r="AM682" i="10"/>
  <c r="AL682" i="10"/>
  <c r="AN681" i="10"/>
  <c r="AM681" i="10"/>
  <c r="AL681" i="10"/>
  <c r="AN680" i="10"/>
  <c r="AM680" i="10"/>
  <c r="AL680" i="10"/>
  <c r="AN679" i="10"/>
  <c r="AM679" i="10"/>
  <c r="AL679" i="10"/>
  <c r="AN678" i="10"/>
  <c r="AM678" i="10"/>
  <c r="AL678" i="10"/>
  <c r="AN677" i="10"/>
  <c r="AM677" i="10"/>
  <c r="AL677" i="10"/>
  <c r="AN676" i="10"/>
  <c r="AM676" i="10"/>
  <c r="AL676" i="10"/>
  <c r="AN675" i="10"/>
  <c r="AM675" i="10"/>
  <c r="AL675" i="10"/>
  <c r="AN674" i="10"/>
  <c r="AM674" i="10"/>
  <c r="AL674" i="10"/>
  <c r="AN673" i="10"/>
  <c r="AM673" i="10"/>
  <c r="AL673" i="10"/>
  <c r="AN672" i="10"/>
  <c r="AM672" i="10"/>
  <c r="AL672" i="10"/>
  <c r="AN671" i="10"/>
  <c r="AM671" i="10"/>
  <c r="AL671" i="10"/>
  <c r="AN670" i="10"/>
  <c r="AM670" i="10"/>
  <c r="AL670" i="10"/>
  <c r="AN669" i="10"/>
  <c r="AM669" i="10"/>
  <c r="AL669" i="10"/>
  <c r="AN668" i="10"/>
  <c r="AM668" i="10"/>
  <c r="AL668" i="10"/>
  <c r="AN667" i="10"/>
  <c r="AM667" i="10"/>
  <c r="AL667" i="10"/>
  <c r="AN666" i="10"/>
  <c r="AM666" i="10"/>
  <c r="AL666" i="10"/>
  <c r="AN665" i="10"/>
  <c r="AM665" i="10"/>
  <c r="AL665" i="10"/>
  <c r="AN664" i="10"/>
  <c r="AM664" i="10"/>
  <c r="AL664" i="10"/>
  <c r="AN663" i="10"/>
  <c r="AM663" i="10"/>
  <c r="AL663" i="10"/>
  <c r="AN662" i="10"/>
  <c r="AM662" i="10"/>
  <c r="AL662" i="10"/>
  <c r="AN661" i="10"/>
  <c r="AM661" i="10"/>
  <c r="AL661" i="10"/>
  <c r="AN660" i="10"/>
  <c r="AM660" i="10"/>
  <c r="AL660" i="10"/>
  <c r="AN659" i="10"/>
  <c r="AM659" i="10"/>
  <c r="AL659" i="10"/>
  <c r="AN658" i="10"/>
  <c r="AM658" i="10"/>
  <c r="AL658" i="10"/>
  <c r="AN657" i="10"/>
  <c r="AM657" i="10"/>
  <c r="AL657" i="10"/>
  <c r="AN656" i="10"/>
  <c r="AM656" i="10"/>
  <c r="AL656" i="10"/>
  <c r="AN655" i="10"/>
  <c r="AM655" i="10"/>
  <c r="AL655" i="10"/>
  <c r="AN654" i="10"/>
  <c r="AM654" i="10"/>
  <c r="AL654" i="10"/>
  <c r="AN653" i="10"/>
  <c r="AM653" i="10"/>
  <c r="AL653" i="10"/>
  <c r="AN652" i="10"/>
  <c r="AM652" i="10"/>
  <c r="AL652" i="10"/>
  <c r="AN651" i="10"/>
  <c r="AM651" i="10"/>
  <c r="AL651" i="10"/>
  <c r="AN650" i="10"/>
  <c r="AM650" i="10"/>
  <c r="AL650" i="10"/>
  <c r="AN649" i="10"/>
  <c r="AM649" i="10"/>
  <c r="AL649" i="10"/>
  <c r="AN648" i="10"/>
  <c r="AM648" i="10"/>
  <c r="AL648" i="10"/>
  <c r="AN647" i="10"/>
  <c r="AM647" i="10"/>
  <c r="AL647" i="10"/>
  <c r="AN646" i="10"/>
  <c r="AM646" i="10"/>
  <c r="AL646" i="10"/>
  <c r="AN645" i="10"/>
  <c r="AM645" i="10"/>
  <c r="AL645" i="10"/>
  <c r="AN644" i="10"/>
  <c r="AM644" i="10"/>
  <c r="AL644" i="10"/>
  <c r="AN643" i="10"/>
  <c r="AM643" i="10"/>
  <c r="AL643" i="10"/>
  <c r="AN642" i="10"/>
  <c r="AM642" i="10"/>
  <c r="AL642" i="10"/>
  <c r="AN641" i="10"/>
  <c r="AM641" i="10"/>
  <c r="AL641" i="10"/>
  <c r="AN640" i="10"/>
  <c r="AM640" i="10"/>
  <c r="AL640" i="10"/>
  <c r="AN639" i="10"/>
  <c r="AM639" i="10"/>
  <c r="AL639" i="10"/>
  <c r="AN638" i="10"/>
  <c r="AM638" i="10"/>
  <c r="AL638" i="10"/>
  <c r="AN637" i="10"/>
  <c r="AM637" i="10"/>
  <c r="AL637" i="10"/>
  <c r="AN636" i="10"/>
  <c r="AM636" i="10"/>
  <c r="AL636" i="10"/>
  <c r="AN635" i="10"/>
  <c r="AM635" i="10"/>
  <c r="AL635" i="10"/>
  <c r="AN634" i="10"/>
  <c r="AM634" i="10"/>
  <c r="AL634" i="10"/>
  <c r="AN633" i="10"/>
  <c r="AM633" i="10"/>
  <c r="AL633" i="10"/>
  <c r="AN632" i="10"/>
  <c r="AM632" i="10"/>
  <c r="AL632" i="10"/>
  <c r="AN631" i="10"/>
  <c r="AM631" i="10"/>
  <c r="AL631" i="10"/>
  <c r="AN630" i="10"/>
  <c r="AM630" i="10"/>
  <c r="AL630" i="10"/>
  <c r="AN629" i="10"/>
  <c r="AM629" i="10"/>
  <c r="AL629" i="10"/>
  <c r="AN628" i="10"/>
  <c r="AM628" i="10"/>
  <c r="AL628" i="10"/>
  <c r="AN627" i="10"/>
  <c r="AM627" i="10"/>
  <c r="AL627" i="10"/>
  <c r="AN626" i="10"/>
  <c r="AM626" i="10"/>
  <c r="AL626" i="10"/>
  <c r="AN625" i="10"/>
  <c r="AM625" i="10"/>
  <c r="AL625" i="10"/>
  <c r="AN624" i="10"/>
  <c r="AM624" i="10"/>
  <c r="AL624" i="10"/>
  <c r="AN623" i="10"/>
  <c r="AM623" i="10"/>
  <c r="AL623" i="10"/>
  <c r="AN622" i="10"/>
  <c r="AM622" i="10"/>
  <c r="AL622" i="10"/>
  <c r="AN621" i="10"/>
  <c r="AM621" i="10"/>
  <c r="AL621" i="10"/>
  <c r="AN620" i="10"/>
  <c r="AM620" i="10"/>
  <c r="AL620" i="10"/>
  <c r="AN619" i="10"/>
  <c r="AM619" i="10"/>
  <c r="AL619" i="10"/>
  <c r="AN618" i="10"/>
  <c r="AM618" i="10"/>
  <c r="AL618" i="10"/>
  <c r="AN617" i="10"/>
  <c r="AM617" i="10"/>
  <c r="AL617" i="10"/>
  <c r="AN616" i="10"/>
  <c r="AM616" i="10"/>
  <c r="AL616" i="10"/>
  <c r="AN615" i="10"/>
  <c r="AM615" i="10"/>
  <c r="AL615" i="10"/>
  <c r="AN614" i="10"/>
  <c r="AM614" i="10"/>
  <c r="AL614" i="10"/>
  <c r="AN613" i="10"/>
  <c r="AM613" i="10"/>
  <c r="AL613" i="10"/>
  <c r="AN612" i="10"/>
  <c r="AM612" i="10"/>
  <c r="AL612" i="10"/>
  <c r="AN611" i="10"/>
  <c r="AM611" i="10"/>
  <c r="AL611" i="10"/>
  <c r="AN610" i="10"/>
  <c r="AM610" i="10"/>
  <c r="AL610" i="10"/>
  <c r="AN609" i="10"/>
  <c r="AM609" i="10"/>
  <c r="AL609" i="10"/>
  <c r="AN608" i="10"/>
  <c r="AM608" i="10"/>
  <c r="AL608" i="10"/>
  <c r="AN607" i="10"/>
  <c r="AM607" i="10"/>
  <c r="AL607" i="10"/>
  <c r="AN606" i="10"/>
  <c r="AM606" i="10"/>
  <c r="AL606" i="10"/>
  <c r="AN605" i="10"/>
  <c r="AM605" i="10"/>
  <c r="AL605" i="10"/>
  <c r="AN604" i="10"/>
  <c r="AM604" i="10"/>
  <c r="AL604" i="10"/>
  <c r="AN603" i="10"/>
  <c r="AM603" i="10"/>
  <c r="AL603" i="10"/>
  <c r="AN602" i="10"/>
  <c r="AM602" i="10"/>
  <c r="AL602" i="10"/>
  <c r="AN601" i="10"/>
  <c r="AM601" i="10"/>
  <c r="AL601" i="10"/>
  <c r="AN600" i="10"/>
  <c r="AM600" i="10"/>
  <c r="AL600" i="10"/>
  <c r="AN599" i="10"/>
  <c r="AM599" i="10"/>
  <c r="AL599" i="10"/>
  <c r="AN598" i="10"/>
  <c r="AM598" i="10"/>
  <c r="AL598" i="10"/>
  <c r="AN597" i="10"/>
  <c r="AM597" i="10"/>
  <c r="AL597" i="10"/>
  <c r="AN596" i="10"/>
  <c r="AM596" i="10"/>
  <c r="AL596" i="10"/>
  <c r="AN595" i="10"/>
  <c r="AM595" i="10"/>
  <c r="AL595" i="10"/>
  <c r="AN594" i="10"/>
  <c r="AM594" i="10"/>
  <c r="AL594" i="10"/>
  <c r="AN593" i="10"/>
  <c r="AM593" i="10"/>
  <c r="AL593" i="10"/>
  <c r="AN592" i="10"/>
  <c r="AM592" i="10"/>
  <c r="AL592" i="10"/>
  <c r="AN591" i="10"/>
  <c r="AM591" i="10"/>
  <c r="AL591" i="10"/>
  <c r="AN590" i="10"/>
  <c r="AM590" i="10"/>
  <c r="AL590" i="10"/>
  <c r="AN589" i="10"/>
  <c r="AM589" i="10"/>
  <c r="AL589" i="10"/>
  <c r="AN588" i="10"/>
  <c r="AM588" i="10"/>
  <c r="AL588" i="10"/>
  <c r="AN587" i="10"/>
  <c r="AM587" i="10"/>
  <c r="AL587" i="10"/>
  <c r="AN586" i="10"/>
  <c r="AM586" i="10"/>
  <c r="AL586" i="10"/>
  <c r="AN585" i="10"/>
  <c r="AM585" i="10"/>
  <c r="AL585" i="10"/>
  <c r="AN584" i="10"/>
  <c r="AM584" i="10"/>
  <c r="AL584" i="10"/>
  <c r="AN583" i="10"/>
  <c r="AM583" i="10"/>
  <c r="AL583" i="10"/>
  <c r="AN582" i="10"/>
  <c r="AM582" i="10"/>
  <c r="AL582" i="10"/>
  <c r="AN581" i="10"/>
  <c r="AM581" i="10"/>
  <c r="AL581" i="10"/>
  <c r="AN580" i="10"/>
  <c r="AM580" i="10"/>
  <c r="AL580" i="10"/>
  <c r="AN579" i="10"/>
  <c r="AM579" i="10"/>
  <c r="AL579" i="10"/>
  <c r="AN578" i="10"/>
  <c r="AM578" i="10"/>
  <c r="AL578" i="10"/>
  <c r="AN577" i="10"/>
  <c r="AM577" i="10"/>
  <c r="AL577" i="10"/>
  <c r="AN576" i="10"/>
  <c r="AM576" i="10"/>
  <c r="AL576" i="10"/>
  <c r="AN575" i="10"/>
  <c r="AM575" i="10"/>
  <c r="AL575" i="10"/>
  <c r="AN574" i="10"/>
  <c r="AM574" i="10"/>
  <c r="AL574" i="10"/>
  <c r="AN573" i="10"/>
  <c r="AM573" i="10"/>
  <c r="AL573" i="10"/>
  <c r="AN572" i="10"/>
  <c r="AM572" i="10"/>
  <c r="AL572" i="10"/>
  <c r="AN571" i="10"/>
  <c r="AM571" i="10"/>
  <c r="AL571" i="10"/>
  <c r="AN570" i="10"/>
  <c r="AM570" i="10"/>
  <c r="AL570" i="10"/>
  <c r="AN569" i="10"/>
  <c r="AM569" i="10"/>
  <c r="AL569" i="10"/>
  <c r="AN568" i="10"/>
  <c r="AM568" i="10"/>
  <c r="AL568" i="10"/>
  <c r="AN567" i="10"/>
  <c r="AM567" i="10"/>
  <c r="AL567" i="10"/>
  <c r="AN566" i="10"/>
  <c r="AM566" i="10"/>
  <c r="AL566" i="10"/>
  <c r="AN565" i="10"/>
  <c r="AM565" i="10"/>
  <c r="AL565" i="10"/>
  <c r="AN564" i="10"/>
  <c r="AM564" i="10"/>
  <c r="AL564" i="10"/>
  <c r="AN563" i="10"/>
  <c r="AM563" i="10"/>
  <c r="AL563" i="10"/>
  <c r="AN562" i="10"/>
  <c r="AM562" i="10"/>
  <c r="AL562" i="10"/>
  <c r="AN561" i="10"/>
  <c r="AM561" i="10"/>
  <c r="AL561" i="10"/>
  <c r="AN560" i="10"/>
  <c r="AM560" i="10"/>
  <c r="AL560" i="10"/>
  <c r="AN559" i="10"/>
  <c r="AM559" i="10"/>
  <c r="AL559" i="10"/>
  <c r="AN558" i="10"/>
  <c r="AM558" i="10"/>
  <c r="AL558" i="10"/>
  <c r="AN557" i="10"/>
  <c r="AM557" i="10"/>
  <c r="AL557" i="10"/>
  <c r="AN556" i="10"/>
  <c r="AM556" i="10"/>
  <c r="AL556" i="10"/>
  <c r="AN555" i="10"/>
  <c r="AM555" i="10"/>
  <c r="AL555" i="10"/>
  <c r="AN554" i="10"/>
  <c r="AM554" i="10"/>
  <c r="AL554" i="10"/>
  <c r="AN553" i="10"/>
  <c r="AM553" i="10"/>
  <c r="AL553" i="10"/>
  <c r="AN552" i="10"/>
  <c r="AM552" i="10"/>
  <c r="AL552" i="10"/>
  <c r="AN551" i="10"/>
  <c r="AM551" i="10"/>
  <c r="AL551" i="10"/>
  <c r="AN550" i="10"/>
  <c r="AM550" i="10"/>
  <c r="AL550" i="10"/>
  <c r="AN549" i="10"/>
  <c r="AM549" i="10"/>
  <c r="AL549" i="10"/>
  <c r="AN548" i="10"/>
  <c r="AM548" i="10"/>
  <c r="AL548" i="10"/>
  <c r="AN547" i="10"/>
  <c r="AM547" i="10"/>
  <c r="AL547" i="10"/>
  <c r="AN546" i="10"/>
  <c r="AM546" i="10"/>
  <c r="AL546" i="10"/>
  <c r="AN545" i="10"/>
  <c r="AM545" i="10"/>
  <c r="AL545" i="10"/>
  <c r="AN544" i="10"/>
  <c r="AM544" i="10"/>
  <c r="AL544" i="10"/>
  <c r="AN543" i="10"/>
  <c r="AM543" i="10"/>
  <c r="AL543" i="10"/>
  <c r="AN542" i="10"/>
  <c r="AM542" i="10"/>
  <c r="AL542" i="10"/>
  <c r="AN541" i="10"/>
  <c r="AM541" i="10"/>
  <c r="AL541" i="10"/>
  <c r="AN540" i="10"/>
  <c r="AM540" i="10"/>
  <c r="AL540" i="10"/>
  <c r="AN539" i="10"/>
  <c r="AM539" i="10"/>
  <c r="AL539" i="10"/>
  <c r="AN538" i="10"/>
  <c r="AM538" i="10"/>
  <c r="AL538" i="10"/>
  <c r="AN537" i="10"/>
  <c r="AM537" i="10"/>
  <c r="AL537" i="10"/>
  <c r="AN536" i="10"/>
  <c r="AM536" i="10"/>
  <c r="AL536" i="10"/>
  <c r="AN535" i="10"/>
  <c r="AM535" i="10"/>
  <c r="AL535" i="10"/>
  <c r="AN534" i="10"/>
  <c r="AM534" i="10"/>
  <c r="AL534" i="10"/>
  <c r="AN533" i="10"/>
  <c r="AM533" i="10"/>
  <c r="AL533" i="10"/>
  <c r="AN532" i="10"/>
  <c r="AM532" i="10"/>
  <c r="AL532" i="10"/>
  <c r="AN531" i="10"/>
  <c r="AM531" i="10"/>
  <c r="AL531" i="10"/>
  <c r="AN530" i="10"/>
  <c r="AM530" i="10"/>
  <c r="AL530" i="10"/>
  <c r="AN529" i="10"/>
  <c r="AM529" i="10"/>
  <c r="AL529" i="10"/>
  <c r="AN528" i="10"/>
  <c r="AM528" i="10"/>
  <c r="AL528" i="10"/>
  <c r="AN527" i="10"/>
  <c r="AM527" i="10"/>
  <c r="AL527" i="10"/>
  <c r="AN526" i="10"/>
  <c r="AM526" i="10"/>
  <c r="AL526" i="10"/>
  <c r="AN525" i="10"/>
  <c r="AM525" i="10"/>
  <c r="AL525" i="10"/>
  <c r="AN524" i="10"/>
  <c r="AM524" i="10"/>
  <c r="AL524" i="10"/>
  <c r="AN523" i="10"/>
  <c r="AM523" i="10"/>
  <c r="AL523" i="10"/>
  <c r="AN522" i="10"/>
  <c r="AM522" i="10"/>
  <c r="AL522" i="10"/>
  <c r="AN521" i="10"/>
  <c r="AM521" i="10"/>
  <c r="AL521" i="10"/>
  <c r="AN520" i="10"/>
  <c r="AM520" i="10"/>
  <c r="AL520" i="10"/>
  <c r="AN519" i="10"/>
  <c r="AM519" i="10"/>
  <c r="AL519" i="10"/>
  <c r="AN518" i="10"/>
  <c r="AM518" i="10"/>
  <c r="AL518" i="10"/>
  <c r="AN517" i="10"/>
  <c r="AM517" i="10"/>
  <c r="AL517" i="10"/>
  <c r="AN516" i="10"/>
  <c r="AM516" i="10"/>
  <c r="AL516" i="10"/>
  <c r="AN515" i="10"/>
  <c r="AM515" i="10"/>
  <c r="AL515" i="10"/>
  <c r="AN514" i="10"/>
  <c r="AM514" i="10"/>
  <c r="AL514" i="10"/>
  <c r="AN513" i="10"/>
  <c r="AM513" i="10"/>
  <c r="AL513" i="10"/>
  <c r="AN512" i="10"/>
  <c r="AM512" i="10"/>
  <c r="AL512" i="10"/>
  <c r="AN511" i="10"/>
  <c r="AM511" i="10"/>
  <c r="AL511" i="10"/>
  <c r="AN510" i="10"/>
  <c r="AM510" i="10"/>
  <c r="AL510" i="10"/>
  <c r="AN509" i="10"/>
  <c r="AM509" i="10"/>
  <c r="AL509" i="10"/>
  <c r="AN508" i="10"/>
  <c r="AM508" i="10"/>
  <c r="AL508" i="10"/>
  <c r="AN507" i="10"/>
  <c r="AM507" i="10"/>
  <c r="AL507" i="10"/>
  <c r="AN506" i="10"/>
  <c r="AM506" i="10"/>
  <c r="AL506" i="10"/>
  <c r="AN505" i="10"/>
  <c r="AM505" i="10"/>
  <c r="AL505" i="10"/>
  <c r="AN504" i="10"/>
  <c r="AM504" i="10"/>
  <c r="AL504" i="10"/>
  <c r="AN503" i="10"/>
  <c r="AM503" i="10"/>
  <c r="AL503" i="10"/>
  <c r="AN502" i="10"/>
  <c r="AM502" i="10"/>
  <c r="AL502" i="10"/>
  <c r="AN501" i="10"/>
  <c r="AM501" i="10"/>
  <c r="AL501" i="10"/>
  <c r="AN500" i="10"/>
  <c r="AM500" i="10"/>
  <c r="AL500" i="10"/>
  <c r="AN499" i="10"/>
  <c r="AM499" i="10"/>
  <c r="AL499" i="10"/>
  <c r="AN498" i="10"/>
  <c r="AM498" i="10"/>
  <c r="AL498" i="10"/>
  <c r="AN497" i="10"/>
  <c r="AM497" i="10"/>
  <c r="AL497" i="10"/>
  <c r="AN496" i="10"/>
  <c r="AM496" i="10"/>
  <c r="AL496" i="10"/>
  <c r="AN495" i="10"/>
  <c r="AM495" i="10"/>
  <c r="AL495" i="10"/>
  <c r="AN494" i="10"/>
  <c r="AM494" i="10"/>
  <c r="AL494" i="10"/>
  <c r="AN493" i="10"/>
  <c r="AM493" i="10"/>
  <c r="AL493" i="10"/>
  <c r="AN492" i="10"/>
  <c r="AM492" i="10"/>
  <c r="AL492" i="10"/>
  <c r="AN491" i="10"/>
  <c r="AM491" i="10"/>
  <c r="AL491" i="10"/>
  <c r="AN490" i="10"/>
  <c r="AM490" i="10"/>
  <c r="AL490" i="10"/>
  <c r="AN489" i="10"/>
  <c r="AM489" i="10"/>
  <c r="AL489" i="10"/>
  <c r="AN488" i="10"/>
  <c r="AM488" i="10"/>
  <c r="AL488" i="10"/>
  <c r="AN487" i="10"/>
  <c r="AM487" i="10"/>
  <c r="AL487" i="10"/>
  <c r="AN486" i="10"/>
  <c r="AM486" i="10"/>
  <c r="AL486" i="10"/>
  <c r="AN485" i="10"/>
  <c r="AM485" i="10"/>
  <c r="AL485" i="10"/>
  <c r="AN484" i="10"/>
  <c r="AM484" i="10"/>
  <c r="AL484" i="10"/>
  <c r="AN483" i="10"/>
  <c r="AM483" i="10"/>
  <c r="AL483" i="10"/>
  <c r="AN482" i="10"/>
  <c r="AM482" i="10"/>
  <c r="AL482" i="10"/>
  <c r="AN481" i="10"/>
  <c r="AM481" i="10"/>
  <c r="AL481" i="10"/>
  <c r="AN480" i="10"/>
  <c r="AM480" i="10"/>
  <c r="AL480" i="10"/>
  <c r="AN479" i="10"/>
  <c r="AM479" i="10"/>
  <c r="AL479" i="10"/>
  <c r="AN478" i="10"/>
  <c r="AM478" i="10"/>
  <c r="AL478" i="10"/>
  <c r="AN477" i="10"/>
  <c r="AM477" i="10"/>
  <c r="AL477" i="10"/>
  <c r="AN476" i="10"/>
  <c r="AM476" i="10"/>
  <c r="AL476" i="10"/>
  <c r="AN475" i="10"/>
  <c r="AM475" i="10"/>
  <c r="AL475" i="10"/>
  <c r="AN474" i="10"/>
  <c r="AM474" i="10"/>
  <c r="AL474" i="10"/>
  <c r="AN473" i="10"/>
  <c r="AM473" i="10"/>
  <c r="AL473" i="10"/>
  <c r="AN472" i="10"/>
  <c r="AM472" i="10"/>
  <c r="AL472" i="10"/>
  <c r="AN471" i="10"/>
  <c r="AM471" i="10"/>
  <c r="AL471" i="10"/>
  <c r="AN470" i="10"/>
  <c r="AM470" i="10"/>
  <c r="AL470" i="10"/>
  <c r="AN469" i="10"/>
  <c r="AM469" i="10"/>
  <c r="AL469" i="10"/>
  <c r="AN468" i="10"/>
  <c r="AM468" i="10"/>
  <c r="AL468" i="10"/>
  <c r="AN467" i="10"/>
  <c r="AM467" i="10"/>
  <c r="AL467" i="10"/>
  <c r="AN466" i="10"/>
  <c r="AM466" i="10"/>
  <c r="AL466" i="10"/>
  <c r="AN465" i="10"/>
  <c r="AM465" i="10"/>
  <c r="AL465" i="10"/>
  <c r="AN464" i="10"/>
  <c r="AM464" i="10"/>
  <c r="AL464" i="10"/>
  <c r="AN463" i="10"/>
  <c r="AM463" i="10"/>
  <c r="AL463" i="10"/>
  <c r="AN462" i="10"/>
  <c r="AM462" i="10"/>
  <c r="AL462" i="10"/>
  <c r="AN461" i="10"/>
  <c r="AM461" i="10"/>
  <c r="AL461" i="10"/>
  <c r="AN460" i="10"/>
  <c r="AM460" i="10"/>
  <c r="AL460" i="10"/>
  <c r="AN459" i="10"/>
  <c r="AM459" i="10"/>
  <c r="AL459" i="10"/>
  <c r="AN458" i="10"/>
  <c r="AM458" i="10"/>
  <c r="AL458" i="10"/>
  <c r="AN457" i="10"/>
  <c r="AM457" i="10"/>
  <c r="AL457" i="10"/>
  <c r="AN456" i="10"/>
  <c r="AM456" i="10"/>
  <c r="AL456" i="10"/>
  <c r="AN455" i="10"/>
  <c r="AM455" i="10"/>
  <c r="AL455" i="10"/>
  <c r="AN454" i="10"/>
  <c r="AM454" i="10"/>
  <c r="AL454" i="10"/>
  <c r="AN453" i="10"/>
  <c r="AM453" i="10"/>
  <c r="AL453" i="10"/>
  <c r="AN452" i="10"/>
  <c r="AM452" i="10"/>
  <c r="AL452" i="10"/>
  <c r="AN451" i="10"/>
  <c r="AM451" i="10"/>
  <c r="AL451" i="10"/>
  <c r="AN450" i="10"/>
  <c r="AM450" i="10"/>
  <c r="AL450" i="10"/>
  <c r="AN449" i="10"/>
  <c r="AM449" i="10"/>
  <c r="AL449" i="10"/>
  <c r="AN448" i="10"/>
  <c r="AM448" i="10"/>
  <c r="AL448" i="10"/>
  <c r="AN447" i="10"/>
  <c r="AM447" i="10"/>
  <c r="AL447" i="10"/>
  <c r="AN446" i="10"/>
  <c r="AM446" i="10"/>
  <c r="AL446" i="10"/>
  <c r="AN445" i="10"/>
  <c r="AM445" i="10"/>
  <c r="AL445" i="10"/>
  <c r="AN444" i="10"/>
  <c r="AM444" i="10"/>
  <c r="AL444" i="10"/>
  <c r="AN443" i="10"/>
  <c r="AM443" i="10"/>
  <c r="AL443" i="10"/>
  <c r="AN442" i="10"/>
  <c r="AM442" i="10"/>
  <c r="AL442" i="10"/>
  <c r="AN441" i="10"/>
  <c r="AM441" i="10"/>
  <c r="AL441" i="10"/>
  <c r="AN440" i="10"/>
  <c r="AM440" i="10"/>
  <c r="AL440" i="10"/>
  <c r="AN439" i="10"/>
  <c r="AM439" i="10"/>
  <c r="AL439" i="10"/>
  <c r="AN438" i="10"/>
  <c r="AM438" i="10"/>
  <c r="AL438" i="10"/>
  <c r="AN437" i="10"/>
  <c r="AM437" i="10"/>
  <c r="AL437" i="10"/>
  <c r="AN436" i="10"/>
  <c r="AM436" i="10"/>
  <c r="AL436" i="10"/>
  <c r="AN435" i="10"/>
  <c r="AM435" i="10"/>
  <c r="AL435" i="10"/>
  <c r="AN434" i="10"/>
  <c r="AM434" i="10"/>
  <c r="AL434" i="10"/>
  <c r="AN433" i="10"/>
  <c r="AM433" i="10"/>
  <c r="AL433" i="10"/>
  <c r="AN432" i="10"/>
  <c r="AM432" i="10"/>
  <c r="AL432" i="10"/>
  <c r="AN431" i="10"/>
  <c r="AM431" i="10"/>
  <c r="AL431" i="10"/>
  <c r="AN430" i="10"/>
  <c r="AM430" i="10"/>
  <c r="AL430" i="10"/>
  <c r="AN429" i="10"/>
  <c r="AM429" i="10"/>
  <c r="AL429" i="10"/>
  <c r="AN428" i="10"/>
  <c r="AM428" i="10"/>
  <c r="AL428" i="10"/>
  <c r="AN427" i="10"/>
  <c r="AM427" i="10"/>
  <c r="AL427" i="10"/>
  <c r="AN426" i="10"/>
  <c r="AM426" i="10"/>
  <c r="AL426" i="10"/>
  <c r="AN425" i="10"/>
  <c r="AM425" i="10"/>
  <c r="AL425" i="10"/>
  <c r="AN424" i="10"/>
  <c r="AM424" i="10"/>
  <c r="AL424" i="10"/>
  <c r="AN423" i="10"/>
  <c r="AM423" i="10"/>
  <c r="AL423" i="10"/>
  <c r="AN422" i="10"/>
  <c r="AM422" i="10"/>
  <c r="AL422" i="10"/>
  <c r="AN421" i="10"/>
  <c r="AM421" i="10"/>
  <c r="AL421" i="10"/>
  <c r="AN420" i="10"/>
  <c r="AM420" i="10"/>
  <c r="AL420" i="10"/>
  <c r="AN419" i="10"/>
  <c r="AM419" i="10"/>
  <c r="AL419" i="10"/>
  <c r="AN418" i="10"/>
  <c r="AM418" i="10"/>
  <c r="AL418" i="10"/>
  <c r="AN417" i="10"/>
  <c r="AM417" i="10"/>
  <c r="AL417" i="10"/>
  <c r="AN416" i="10"/>
  <c r="AM416" i="10"/>
  <c r="AL416" i="10"/>
  <c r="AN415" i="10"/>
  <c r="AM415" i="10"/>
  <c r="AL415" i="10"/>
  <c r="AN414" i="10"/>
  <c r="AM414" i="10"/>
  <c r="AL414" i="10"/>
  <c r="AN413" i="10"/>
  <c r="AM413" i="10"/>
  <c r="AL413" i="10"/>
  <c r="AN412" i="10"/>
  <c r="AM412" i="10"/>
  <c r="AL412" i="10"/>
  <c r="AN411" i="10"/>
  <c r="AM411" i="10"/>
  <c r="AL411" i="10"/>
  <c r="AN410" i="10"/>
  <c r="AM410" i="10"/>
  <c r="AL410" i="10"/>
  <c r="AN409" i="10"/>
  <c r="AM409" i="10"/>
  <c r="AL409" i="10"/>
  <c r="AN408" i="10"/>
  <c r="AM408" i="10"/>
  <c r="AL408" i="10"/>
  <c r="AN407" i="10"/>
  <c r="AM407" i="10"/>
  <c r="AL407" i="10"/>
  <c r="AN406" i="10"/>
  <c r="AM406" i="10"/>
  <c r="AL406" i="10"/>
  <c r="AN405" i="10"/>
  <c r="AM405" i="10"/>
  <c r="AL405" i="10"/>
  <c r="AN404" i="10"/>
  <c r="AM404" i="10"/>
  <c r="AL404" i="10"/>
  <c r="AN403" i="10"/>
  <c r="AM403" i="10"/>
  <c r="AL403" i="10"/>
  <c r="AN402" i="10"/>
  <c r="AM402" i="10"/>
  <c r="AL402" i="10"/>
  <c r="AN401" i="10"/>
  <c r="AM401" i="10"/>
  <c r="AL401" i="10"/>
  <c r="AN400" i="10"/>
  <c r="AM400" i="10"/>
  <c r="AL400" i="10"/>
  <c r="AN399" i="10"/>
  <c r="AM399" i="10"/>
  <c r="AL399" i="10"/>
  <c r="AN398" i="10"/>
  <c r="AM398" i="10"/>
  <c r="AL398" i="10"/>
  <c r="AN397" i="10"/>
  <c r="AM397" i="10"/>
  <c r="AL397" i="10"/>
  <c r="AN396" i="10"/>
  <c r="AM396" i="10"/>
  <c r="AL396" i="10"/>
  <c r="AN395" i="10"/>
  <c r="AM395" i="10"/>
  <c r="AL395" i="10"/>
  <c r="AN394" i="10"/>
  <c r="AM394" i="10"/>
  <c r="AL394" i="10"/>
  <c r="AN393" i="10"/>
  <c r="AM393" i="10"/>
  <c r="AL393" i="10"/>
  <c r="AN392" i="10"/>
  <c r="AM392" i="10"/>
  <c r="AL392" i="10"/>
  <c r="AN391" i="10"/>
  <c r="AM391" i="10"/>
  <c r="AL391" i="10"/>
  <c r="AN390" i="10"/>
  <c r="AM390" i="10"/>
  <c r="AL390" i="10"/>
  <c r="AN389" i="10"/>
  <c r="AM389" i="10"/>
  <c r="AL389" i="10"/>
  <c r="AN388" i="10"/>
  <c r="AM388" i="10"/>
  <c r="AL388" i="10"/>
  <c r="AN387" i="10"/>
  <c r="AM387" i="10"/>
  <c r="AL387" i="10"/>
  <c r="AN386" i="10"/>
  <c r="AM386" i="10"/>
  <c r="AL386" i="10"/>
  <c r="AN385" i="10"/>
  <c r="AM385" i="10"/>
  <c r="AL385" i="10"/>
  <c r="AN384" i="10"/>
  <c r="AM384" i="10"/>
  <c r="AL384" i="10"/>
  <c r="AN383" i="10"/>
  <c r="AM383" i="10"/>
  <c r="AL383" i="10"/>
  <c r="AN382" i="10"/>
  <c r="AM382" i="10"/>
  <c r="AL382" i="10"/>
  <c r="AN381" i="10"/>
  <c r="AM381" i="10"/>
  <c r="AL381" i="10"/>
  <c r="AN380" i="10"/>
  <c r="AM380" i="10"/>
  <c r="AL380" i="10"/>
  <c r="AN379" i="10"/>
  <c r="AM379" i="10"/>
  <c r="AL379" i="10"/>
  <c r="AN378" i="10"/>
  <c r="AM378" i="10"/>
  <c r="AL378" i="10"/>
  <c r="AN377" i="10"/>
  <c r="AM377" i="10"/>
  <c r="AL377" i="10"/>
  <c r="AN376" i="10"/>
  <c r="AM376" i="10"/>
  <c r="AL376" i="10"/>
  <c r="AN375" i="10"/>
  <c r="AM375" i="10"/>
  <c r="AL375" i="10"/>
  <c r="AN374" i="10"/>
  <c r="AM374" i="10"/>
  <c r="AL374" i="10"/>
  <c r="AN373" i="10"/>
  <c r="AM373" i="10"/>
  <c r="AL373" i="10"/>
  <c r="AN372" i="10"/>
  <c r="AM372" i="10"/>
  <c r="AL372" i="10"/>
  <c r="AN371" i="10"/>
  <c r="AM371" i="10"/>
  <c r="AL371" i="10"/>
  <c r="AN370" i="10"/>
  <c r="AM370" i="10"/>
  <c r="AL370" i="10"/>
  <c r="AN369" i="10"/>
  <c r="AM369" i="10"/>
  <c r="AL369" i="10"/>
  <c r="AN368" i="10"/>
  <c r="AM368" i="10"/>
  <c r="AL368" i="10"/>
  <c r="AN367" i="10"/>
  <c r="AM367" i="10"/>
  <c r="AL367" i="10"/>
  <c r="AN366" i="10"/>
  <c r="AM366" i="10"/>
  <c r="AL366" i="10"/>
  <c r="AN365" i="10"/>
  <c r="AM365" i="10"/>
  <c r="AL365" i="10"/>
  <c r="AN364" i="10"/>
  <c r="AM364" i="10"/>
  <c r="AL364" i="10"/>
  <c r="AN363" i="10"/>
  <c r="AM363" i="10"/>
  <c r="AL363" i="10"/>
  <c r="AN362" i="10"/>
  <c r="AM362" i="10"/>
  <c r="AL362" i="10"/>
  <c r="AN361" i="10"/>
  <c r="AM361" i="10"/>
  <c r="AL361" i="10"/>
  <c r="AN360" i="10"/>
  <c r="AM360" i="10"/>
  <c r="AL360" i="10"/>
  <c r="AN359" i="10"/>
  <c r="AM359" i="10"/>
  <c r="AL359" i="10"/>
  <c r="AN358" i="10"/>
  <c r="AM358" i="10"/>
  <c r="AL358" i="10"/>
  <c r="AN357" i="10"/>
  <c r="AM357" i="10"/>
  <c r="AL357" i="10"/>
  <c r="AN356" i="10"/>
  <c r="AM356" i="10"/>
  <c r="AL356" i="10"/>
  <c r="AN355" i="10"/>
  <c r="AM355" i="10"/>
  <c r="AL355" i="10"/>
  <c r="AN354" i="10"/>
  <c r="AM354" i="10"/>
  <c r="AL354" i="10"/>
  <c r="AN353" i="10"/>
  <c r="AM353" i="10"/>
  <c r="AL353" i="10"/>
  <c r="AN352" i="10"/>
  <c r="AM352" i="10"/>
  <c r="AL352" i="10"/>
  <c r="AN351" i="10"/>
  <c r="AM351" i="10"/>
  <c r="AL351" i="10"/>
  <c r="AN350" i="10"/>
  <c r="AM350" i="10"/>
  <c r="AL350" i="10"/>
  <c r="AN349" i="10"/>
  <c r="AM349" i="10"/>
  <c r="AL349" i="10"/>
  <c r="AN348" i="10"/>
  <c r="AM348" i="10"/>
  <c r="AL348" i="10"/>
  <c r="AN347" i="10"/>
  <c r="AM347" i="10"/>
  <c r="AL347" i="10"/>
  <c r="AN346" i="10"/>
  <c r="AM346" i="10"/>
  <c r="AL346" i="10"/>
  <c r="AN345" i="10"/>
  <c r="AM345" i="10"/>
  <c r="AL345" i="10"/>
  <c r="AN344" i="10"/>
  <c r="AM344" i="10"/>
  <c r="AL344" i="10"/>
  <c r="AN343" i="10"/>
  <c r="AM343" i="10"/>
  <c r="AL343" i="10"/>
  <c r="AN342" i="10"/>
  <c r="AM342" i="10"/>
  <c r="AL342" i="10"/>
  <c r="AN341" i="10"/>
  <c r="AM341" i="10"/>
  <c r="AL341" i="10"/>
  <c r="AN340" i="10"/>
  <c r="AM340" i="10"/>
  <c r="AL340" i="10"/>
  <c r="AN339" i="10"/>
  <c r="AM339" i="10"/>
  <c r="AL339" i="10"/>
  <c r="AN338" i="10"/>
  <c r="AM338" i="10"/>
  <c r="AL338" i="10"/>
  <c r="AN337" i="10"/>
  <c r="AM337" i="10"/>
  <c r="AL337" i="10"/>
  <c r="AN336" i="10"/>
  <c r="AM336" i="10"/>
  <c r="AL336" i="10"/>
  <c r="AN335" i="10"/>
  <c r="AM335" i="10"/>
  <c r="AL335" i="10"/>
  <c r="AN334" i="10"/>
  <c r="AM334" i="10"/>
  <c r="AL334" i="10"/>
  <c r="AN333" i="10"/>
  <c r="AM333" i="10"/>
  <c r="AL333" i="10"/>
  <c r="AN332" i="10"/>
  <c r="AM332" i="10"/>
  <c r="AL332" i="10"/>
  <c r="AN331" i="10"/>
  <c r="AM331" i="10"/>
  <c r="AL331" i="10"/>
  <c r="AN330" i="10"/>
  <c r="AM330" i="10"/>
  <c r="AL330" i="10"/>
  <c r="AN329" i="10"/>
  <c r="AM329" i="10"/>
  <c r="AL329" i="10"/>
  <c r="AN328" i="10"/>
  <c r="AM328" i="10"/>
  <c r="AL328" i="10"/>
  <c r="AN327" i="10"/>
  <c r="AM327" i="10"/>
  <c r="AL327" i="10"/>
  <c r="AN326" i="10"/>
  <c r="AM326" i="10"/>
  <c r="AL326" i="10"/>
  <c r="AN325" i="10"/>
  <c r="AM325" i="10"/>
  <c r="AL325" i="10"/>
  <c r="AN324" i="10"/>
  <c r="AM324" i="10"/>
  <c r="AL324" i="10"/>
  <c r="AN323" i="10"/>
  <c r="AM323" i="10"/>
  <c r="AL323" i="10"/>
  <c r="AN322" i="10"/>
  <c r="AM322" i="10"/>
  <c r="AL322" i="10"/>
  <c r="AN321" i="10"/>
  <c r="AM321" i="10"/>
  <c r="AL321" i="10"/>
  <c r="AN320" i="10"/>
  <c r="AM320" i="10"/>
  <c r="AL320" i="10"/>
  <c r="AN319" i="10"/>
  <c r="AM319" i="10"/>
  <c r="AL319" i="10"/>
  <c r="AN318" i="10"/>
  <c r="AM318" i="10"/>
  <c r="AL318" i="10"/>
  <c r="AN317" i="10"/>
  <c r="AM317" i="10"/>
  <c r="AL317" i="10"/>
  <c r="AN316" i="10"/>
  <c r="AM316" i="10"/>
  <c r="AL316" i="10"/>
  <c r="AN315" i="10"/>
  <c r="AM315" i="10"/>
  <c r="AL315" i="10"/>
  <c r="AN314" i="10"/>
  <c r="AM314" i="10"/>
  <c r="AL314" i="10"/>
  <c r="AN313" i="10"/>
  <c r="AM313" i="10"/>
  <c r="AL313" i="10"/>
  <c r="AN312" i="10"/>
  <c r="AM312" i="10"/>
  <c r="AL312" i="10"/>
  <c r="AN311" i="10"/>
  <c r="AM311" i="10"/>
  <c r="AL311" i="10"/>
  <c r="AN310" i="10"/>
  <c r="AM310" i="10"/>
  <c r="AL310" i="10"/>
  <c r="AN309" i="10"/>
  <c r="AM309" i="10"/>
  <c r="AL309" i="10"/>
  <c r="AN308" i="10"/>
  <c r="AM308" i="10"/>
  <c r="AL308" i="10"/>
  <c r="AN307" i="10"/>
  <c r="AM307" i="10"/>
  <c r="AL307" i="10"/>
  <c r="AN306" i="10"/>
  <c r="AM306" i="10"/>
  <c r="AL306" i="10"/>
  <c r="AN305" i="10"/>
  <c r="AM305" i="10"/>
  <c r="AL305" i="10"/>
  <c r="AN304" i="10"/>
  <c r="AM304" i="10"/>
  <c r="AL304" i="10"/>
  <c r="AN303" i="10"/>
  <c r="AM303" i="10"/>
  <c r="AL303" i="10"/>
  <c r="AN302" i="10"/>
  <c r="AM302" i="10"/>
  <c r="AL302" i="10"/>
  <c r="AN301" i="10"/>
  <c r="AM301" i="10"/>
  <c r="AL301" i="10"/>
  <c r="AN300" i="10"/>
  <c r="AM300" i="10"/>
  <c r="AL300" i="10"/>
  <c r="AN299" i="10"/>
  <c r="AM299" i="10"/>
  <c r="AL299" i="10"/>
  <c r="AN298" i="10"/>
  <c r="AM298" i="10"/>
  <c r="AL298" i="10"/>
  <c r="AN297" i="10"/>
  <c r="AM297" i="10"/>
  <c r="AL297" i="10"/>
  <c r="AN296" i="10"/>
  <c r="AM296" i="10"/>
  <c r="AL296" i="10"/>
  <c r="AN295" i="10"/>
  <c r="AM295" i="10"/>
  <c r="AL295" i="10"/>
  <c r="AN294" i="10"/>
  <c r="AM294" i="10"/>
  <c r="AL294" i="10"/>
  <c r="AN293" i="10"/>
  <c r="AM293" i="10"/>
  <c r="AL293" i="10"/>
  <c r="AN292" i="10"/>
  <c r="AM292" i="10"/>
  <c r="AL292" i="10"/>
  <c r="AN291" i="10"/>
  <c r="AM291" i="10"/>
  <c r="AL291" i="10"/>
  <c r="AN290" i="10"/>
  <c r="AM290" i="10"/>
  <c r="AL290" i="10"/>
  <c r="AN289" i="10"/>
  <c r="AM289" i="10"/>
  <c r="AL289" i="10"/>
  <c r="AN288" i="10"/>
  <c r="AM288" i="10"/>
  <c r="AL288" i="10"/>
  <c r="AN287" i="10"/>
  <c r="AM287" i="10"/>
  <c r="AL287" i="10"/>
  <c r="AN286" i="10"/>
  <c r="AM286" i="10"/>
  <c r="AL286" i="10"/>
  <c r="AN285" i="10"/>
  <c r="AM285" i="10"/>
  <c r="AL285" i="10"/>
  <c r="AN284" i="10"/>
  <c r="AM284" i="10"/>
  <c r="AL284" i="10"/>
  <c r="AN283" i="10"/>
  <c r="AM283" i="10"/>
  <c r="AL283" i="10"/>
  <c r="AN282" i="10"/>
  <c r="AM282" i="10"/>
  <c r="AL282" i="10"/>
  <c r="AN281" i="10"/>
  <c r="AM281" i="10"/>
  <c r="AL281" i="10"/>
  <c r="AN280" i="10"/>
  <c r="AM280" i="10"/>
  <c r="AL280" i="10"/>
  <c r="AN279" i="10"/>
  <c r="AM279" i="10"/>
  <c r="AL279" i="10"/>
  <c r="AN278" i="10"/>
  <c r="AM278" i="10"/>
  <c r="AL278" i="10"/>
  <c r="AN277" i="10"/>
  <c r="AM277" i="10"/>
  <c r="AL277" i="10"/>
  <c r="AN276" i="10"/>
  <c r="AM276" i="10"/>
  <c r="AL276" i="10"/>
  <c r="AN275" i="10"/>
  <c r="AM275" i="10"/>
  <c r="AL275" i="10"/>
  <c r="AN274" i="10"/>
  <c r="AM274" i="10"/>
  <c r="AL274" i="10"/>
  <c r="AN273" i="10"/>
  <c r="AM273" i="10"/>
  <c r="AL273" i="10"/>
  <c r="AN272" i="10"/>
  <c r="AM272" i="10"/>
  <c r="AL272" i="10"/>
  <c r="AN271" i="10"/>
  <c r="AM271" i="10"/>
  <c r="AL271" i="10"/>
  <c r="AN270" i="10"/>
  <c r="AM270" i="10"/>
  <c r="AL270" i="10"/>
  <c r="AN269" i="10"/>
  <c r="AM269" i="10"/>
  <c r="AL269" i="10"/>
  <c r="AN268" i="10"/>
  <c r="AM268" i="10"/>
  <c r="AL268" i="10"/>
  <c r="AN267" i="10"/>
  <c r="AM267" i="10"/>
  <c r="AL267" i="10"/>
  <c r="AN266" i="10"/>
  <c r="AM266" i="10"/>
  <c r="AL266" i="10"/>
  <c r="AN265" i="10"/>
  <c r="AM265" i="10"/>
  <c r="AL265" i="10"/>
  <c r="AN264" i="10"/>
  <c r="AM264" i="10"/>
  <c r="AL264" i="10"/>
  <c r="AN263" i="10"/>
  <c r="AM263" i="10"/>
  <c r="AL263" i="10"/>
  <c r="AN262" i="10"/>
  <c r="AM262" i="10"/>
  <c r="AL262" i="10"/>
  <c r="AN261" i="10"/>
  <c r="AM261" i="10"/>
  <c r="AL261" i="10"/>
  <c r="AN260" i="10"/>
  <c r="AM260" i="10"/>
  <c r="AL260" i="10"/>
  <c r="AN259" i="10"/>
  <c r="AM259" i="10"/>
  <c r="AL259" i="10"/>
  <c r="AN258" i="10"/>
  <c r="AM258" i="10"/>
  <c r="AL258" i="10"/>
  <c r="AN257" i="10"/>
  <c r="AM257" i="10"/>
  <c r="AL257" i="10"/>
  <c r="AN256" i="10"/>
  <c r="AM256" i="10"/>
  <c r="AL256" i="10"/>
  <c r="AN255" i="10"/>
  <c r="AM255" i="10"/>
  <c r="AL255" i="10"/>
  <c r="AN254" i="10"/>
  <c r="AM254" i="10"/>
  <c r="AL254" i="10"/>
  <c r="AN253" i="10"/>
  <c r="AM253" i="10"/>
  <c r="AL253" i="10"/>
  <c r="AN252" i="10"/>
  <c r="AM252" i="10"/>
  <c r="AL252" i="10"/>
  <c r="AN251" i="10"/>
  <c r="AM251" i="10"/>
  <c r="AL251" i="10"/>
  <c r="AN250" i="10"/>
  <c r="AM250" i="10"/>
  <c r="AL250" i="10"/>
  <c r="AN249" i="10"/>
  <c r="AM249" i="10"/>
  <c r="AL249" i="10"/>
  <c r="AN248" i="10"/>
  <c r="AM248" i="10"/>
  <c r="AL248" i="10"/>
  <c r="AN247" i="10"/>
  <c r="AM247" i="10"/>
  <c r="AL247" i="10"/>
  <c r="AN246" i="10"/>
  <c r="AM246" i="10"/>
  <c r="AL246" i="10"/>
  <c r="AN245" i="10"/>
  <c r="AM245" i="10"/>
  <c r="AL245" i="10"/>
  <c r="AN244" i="10"/>
  <c r="AM244" i="10"/>
  <c r="AL244" i="10"/>
  <c r="AN243" i="10"/>
  <c r="AM243" i="10"/>
  <c r="AL243" i="10"/>
  <c r="AN242" i="10"/>
  <c r="AM242" i="10"/>
  <c r="AL242" i="10"/>
  <c r="AN241" i="10"/>
  <c r="AM241" i="10"/>
  <c r="AL241" i="10"/>
  <c r="AN240" i="10"/>
  <c r="AM240" i="10"/>
  <c r="AL240" i="10"/>
  <c r="AN239" i="10"/>
  <c r="AM239" i="10"/>
  <c r="AL239" i="10"/>
  <c r="AN238" i="10"/>
  <c r="AM238" i="10"/>
  <c r="AL238" i="10"/>
  <c r="AN237" i="10"/>
  <c r="AM237" i="10"/>
  <c r="AL237" i="10"/>
  <c r="AN236" i="10"/>
  <c r="AM236" i="10"/>
  <c r="AL236" i="10"/>
  <c r="AN235" i="10"/>
  <c r="AM235" i="10"/>
  <c r="AL235" i="10"/>
  <c r="AN234" i="10"/>
  <c r="AM234" i="10"/>
  <c r="AL234" i="10"/>
  <c r="AN233" i="10"/>
  <c r="AM233" i="10"/>
  <c r="AL233" i="10"/>
  <c r="AN232" i="10"/>
  <c r="AM232" i="10"/>
  <c r="AL232" i="10"/>
  <c r="AN231" i="10"/>
  <c r="AM231" i="10"/>
  <c r="AL231" i="10"/>
  <c r="AN230" i="10"/>
  <c r="AM230" i="10"/>
  <c r="AL230" i="10"/>
  <c r="AN229" i="10"/>
  <c r="AM229" i="10"/>
  <c r="AL229" i="10"/>
  <c r="AN228" i="10"/>
  <c r="AM228" i="10"/>
  <c r="AL228" i="10"/>
  <c r="AN227" i="10"/>
  <c r="AM227" i="10"/>
  <c r="AL227" i="10"/>
  <c r="AN226" i="10"/>
  <c r="AM226" i="10"/>
  <c r="AL226" i="10"/>
  <c r="AN225" i="10"/>
  <c r="AM225" i="10"/>
  <c r="AL225" i="10"/>
  <c r="AN224" i="10"/>
  <c r="AM224" i="10"/>
  <c r="AL224" i="10"/>
  <c r="AN223" i="10"/>
  <c r="AM223" i="10"/>
  <c r="AL223" i="10"/>
  <c r="AN222" i="10"/>
  <c r="AM222" i="10"/>
  <c r="AL222" i="10"/>
  <c r="AN221" i="10"/>
  <c r="AM221" i="10"/>
  <c r="AL221" i="10"/>
  <c r="AN220" i="10"/>
  <c r="AM220" i="10"/>
  <c r="AL220" i="10"/>
  <c r="AN219" i="10"/>
  <c r="AM219" i="10"/>
  <c r="AL219" i="10"/>
  <c r="AN218" i="10"/>
  <c r="AM218" i="10"/>
  <c r="AL218" i="10"/>
  <c r="AN217" i="10"/>
  <c r="AM217" i="10"/>
  <c r="AL217" i="10"/>
  <c r="AN216" i="10"/>
  <c r="AM216" i="10"/>
  <c r="AL216" i="10"/>
  <c r="AN215" i="10"/>
  <c r="AM215" i="10"/>
  <c r="AL215" i="10"/>
  <c r="AN214" i="10"/>
  <c r="AM214" i="10"/>
  <c r="AL214" i="10"/>
  <c r="AN213" i="10"/>
  <c r="AM213" i="10"/>
  <c r="AL213" i="10"/>
  <c r="AN212" i="10"/>
  <c r="AM212" i="10"/>
  <c r="AL212" i="10"/>
  <c r="AN211" i="10"/>
  <c r="AM211" i="10"/>
  <c r="AL211" i="10"/>
  <c r="AN210" i="10"/>
  <c r="AM210" i="10"/>
  <c r="AL210" i="10"/>
  <c r="AN209" i="10"/>
  <c r="AM209" i="10"/>
  <c r="AL209" i="10"/>
  <c r="AN208" i="10"/>
  <c r="AM208" i="10"/>
  <c r="AL208" i="10"/>
  <c r="AN207" i="10"/>
  <c r="AM207" i="10"/>
  <c r="AL207" i="10"/>
  <c r="AN206" i="10"/>
  <c r="AM206" i="10"/>
  <c r="AL206" i="10"/>
  <c r="AN205" i="10"/>
  <c r="AM205" i="10"/>
  <c r="AL205" i="10"/>
  <c r="AN204" i="10"/>
  <c r="AM204" i="10"/>
  <c r="AL204" i="10"/>
  <c r="AN203" i="10"/>
  <c r="AM203" i="10"/>
  <c r="AL203" i="10"/>
  <c r="AN202" i="10"/>
  <c r="AM202" i="10"/>
  <c r="AL202" i="10"/>
  <c r="AN201" i="10"/>
  <c r="AM201" i="10"/>
  <c r="AL201" i="10"/>
  <c r="AN200" i="10"/>
  <c r="AM200" i="10"/>
  <c r="AL200" i="10"/>
  <c r="AN199" i="10"/>
  <c r="AM199" i="10"/>
  <c r="AL199" i="10"/>
  <c r="AN198" i="10"/>
  <c r="AM198" i="10"/>
  <c r="AL198" i="10"/>
  <c r="AN197" i="10"/>
  <c r="AM197" i="10"/>
  <c r="AL197" i="10"/>
  <c r="AN196" i="10"/>
  <c r="AM196" i="10"/>
  <c r="AL196" i="10"/>
  <c r="AN195" i="10"/>
  <c r="AM195" i="10"/>
  <c r="AL195" i="10"/>
  <c r="AN194" i="10"/>
  <c r="AM194" i="10"/>
  <c r="AL194" i="10"/>
  <c r="AN193" i="10"/>
  <c r="AM193" i="10"/>
  <c r="AL193" i="10"/>
  <c r="AN192" i="10"/>
  <c r="AM192" i="10"/>
  <c r="AL192" i="10"/>
  <c r="AN191" i="10"/>
  <c r="AM191" i="10"/>
  <c r="AL191" i="10"/>
  <c r="AN190" i="10"/>
  <c r="AM190" i="10"/>
  <c r="AL190" i="10"/>
  <c r="AN189" i="10"/>
  <c r="AM189" i="10"/>
  <c r="AL189" i="10"/>
  <c r="AN188" i="10"/>
  <c r="AM188" i="10"/>
  <c r="AL188" i="10"/>
  <c r="AN187" i="10"/>
  <c r="AM187" i="10"/>
  <c r="AL187" i="10"/>
  <c r="AN186" i="10"/>
  <c r="AM186" i="10"/>
  <c r="AL186" i="10"/>
  <c r="AN185" i="10"/>
  <c r="AM185" i="10"/>
  <c r="AL185" i="10"/>
  <c r="AN184" i="10"/>
  <c r="AM184" i="10"/>
  <c r="AL184" i="10"/>
  <c r="AN183" i="10"/>
  <c r="AM183" i="10"/>
  <c r="AL183" i="10"/>
  <c r="AN182" i="10"/>
  <c r="AM182" i="10"/>
  <c r="AL182" i="10"/>
  <c r="AN181" i="10"/>
  <c r="AM181" i="10"/>
  <c r="AL181" i="10"/>
  <c r="AN180" i="10"/>
  <c r="AM180" i="10"/>
  <c r="AL180" i="10"/>
  <c r="AN179" i="10"/>
  <c r="AM179" i="10"/>
  <c r="AL179" i="10"/>
  <c r="AN178" i="10"/>
  <c r="AM178" i="10"/>
  <c r="AL178" i="10"/>
  <c r="AN177" i="10"/>
  <c r="AM177" i="10"/>
  <c r="AL177" i="10"/>
  <c r="AN176" i="10"/>
  <c r="AM176" i="10"/>
  <c r="AL176" i="10"/>
  <c r="AN175" i="10"/>
  <c r="AM175" i="10"/>
  <c r="AL175" i="10"/>
  <c r="AN174" i="10"/>
  <c r="AM174" i="10"/>
  <c r="AL174" i="10"/>
  <c r="AN173" i="10"/>
  <c r="AM173" i="10"/>
  <c r="AL173" i="10"/>
  <c r="AN172" i="10"/>
  <c r="AM172" i="10"/>
  <c r="AL172" i="10"/>
  <c r="AN171" i="10"/>
  <c r="AM171" i="10"/>
  <c r="AL171" i="10"/>
  <c r="AN170" i="10"/>
  <c r="AM170" i="10"/>
  <c r="AL170" i="10"/>
  <c r="AN169" i="10"/>
  <c r="AM169" i="10"/>
  <c r="AL169" i="10"/>
  <c r="AN168" i="10"/>
  <c r="AM168" i="10"/>
  <c r="AL168" i="10"/>
  <c r="AN167" i="10"/>
  <c r="AM167" i="10"/>
  <c r="AL167" i="10"/>
  <c r="AN166" i="10"/>
  <c r="AM166" i="10"/>
  <c r="AL166" i="10"/>
  <c r="AN165" i="10"/>
  <c r="AM165" i="10"/>
  <c r="AL165" i="10"/>
  <c r="AN164" i="10"/>
  <c r="AM164" i="10"/>
  <c r="AL164" i="10"/>
  <c r="AN163" i="10"/>
  <c r="AM163" i="10"/>
  <c r="AL163" i="10"/>
  <c r="AN162" i="10"/>
  <c r="AM162" i="10"/>
  <c r="AL162" i="10"/>
  <c r="AN161" i="10"/>
  <c r="AM161" i="10"/>
  <c r="AL161" i="10"/>
  <c r="AN160" i="10"/>
  <c r="AM160" i="10"/>
  <c r="AL160" i="10"/>
  <c r="AN159" i="10"/>
  <c r="AM159" i="10"/>
  <c r="AL159" i="10"/>
  <c r="AN158" i="10"/>
  <c r="AM158" i="10"/>
  <c r="AL158" i="10"/>
  <c r="AN157" i="10"/>
  <c r="AM157" i="10"/>
  <c r="AL157" i="10"/>
  <c r="AN156" i="10"/>
  <c r="AM156" i="10"/>
  <c r="AL156" i="10"/>
  <c r="AN155" i="10"/>
  <c r="AM155" i="10"/>
  <c r="AL155" i="10"/>
  <c r="AN154" i="10"/>
  <c r="AM154" i="10"/>
  <c r="AL154" i="10"/>
  <c r="AN153" i="10"/>
  <c r="AM153" i="10"/>
  <c r="AL153" i="10"/>
  <c r="AN152" i="10"/>
  <c r="AM152" i="10"/>
  <c r="AL152" i="10"/>
  <c r="AN151" i="10"/>
  <c r="AM151" i="10"/>
  <c r="AL151" i="10"/>
  <c r="AN150" i="10"/>
  <c r="AM150" i="10"/>
  <c r="AL150" i="10"/>
  <c r="AN149" i="10"/>
  <c r="AM149" i="10"/>
  <c r="AL149" i="10"/>
  <c r="AN148" i="10"/>
  <c r="AM148" i="10"/>
  <c r="AL148" i="10"/>
  <c r="AN147" i="10"/>
  <c r="AM147" i="10"/>
  <c r="AL147" i="10"/>
  <c r="AN146" i="10"/>
  <c r="AM146" i="10"/>
  <c r="AL146" i="10"/>
  <c r="AN145" i="10"/>
  <c r="AM145" i="10"/>
  <c r="AL145" i="10"/>
  <c r="AN144" i="10"/>
  <c r="AM144" i="10"/>
  <c r="AL144" i="10"/>
  <c r="AN143" i="10"/>
  <c r="AM143" i="10"/>
  <c r="AL143" i="10"/>
  <c r="AN142" i="10"/>
  <c r="AM142" i="10"/>
  <c r="AL142" i="10"/>
  <c r="AN141" i="10"/>
  <c r="AM141" i="10"/>
  <c r="AL141" i="10"/>
  <c r="AN140" i="10"/>
  <c r="AM140" i="10"/>
  <c r="AL140" i="10"/>
  <c r="AN139" i="10"/>
  <c r="AM139" i="10"/>
  <c r="AL139" i="10"/>
  <c r="AN138" i="10"/>
  <c r="AM138" i="10"/>
  <c r="AL138" i="10"/>
  <c r="AN137" i="10"/>
  <c r="AM137" i="10"/>
  <c r="AL137" i="10"/>
  <c r="AN136" i="10"/>
  <c r="AM136" i="10"/>
  <c r="AL136" i="10"/>
  <c r="AN135" i="10"/>
  <c r="AM135" i="10"/>
  <c r="AL135" i="10"/>
  <c r="AN134" i="10"/>
  <c r="AM134" i="10"/>
  <c r="AL134" i="10"/>
  <c r="AN133" i="10"/>
  <c r="AM133" i="10"/>
  <c r="AL133" i="10"/>
  <c r="AN132" i="10"/>
  <c r="AM132" i="10"/>
  <c r="AL132" i="10"/>
  <c r="AN131" i="10"/>
  <c r="AM131" i="10"/>
  <c r="AL131" i="10"/>
  <c r="AN130" i="10"/>
  <c r="AM130" i="10"/>
  <c r="AL130" i="10"/>
  <c r="AN129" i="10"/>
  <c r="AM129" i="10"/>
  <c r="AL129" i="10"/>
  <c r="AN128" i="10"/>
  <c r="AM128" i="10"/>
  <c r="AL128" i="10"/>
  <c r="AN127" i="10"/>
  <c r="AM127" i="10"/>
  <c r="AL127" i="10"/>
  <c r="AN126" i="10"/>
  <c r="AM126" i="10"/>
  <c r="AL126" i="10"/>
  <c r="AN125" i="10"/>
  <c r="AM125" i="10"/>
  <c r="AL125" i="10"/>
  <c r="AN124" i="10"/>
  <c r="AM124" i="10"/>
  <c r="AL124" i="10"/>
  <c r="AN123" i="10"/>
  <c r="AM123" i="10"/>
  <c r="AL123" i="10"/>
  <c r="AN122" i="10"/>
  <c r="AM122" i="10"/>
  <c r="AL122" i="10"/>
  <c r="AN121" i="10"/>
  <c r="AM121" i="10"/>
  <c r="AL121" i="10"/>
  <c r="AN120" i="10"/>
  <c r="AM120" i="10"/>
  <c r="AL120" i="10"/>
  <c r="AN119" i="10"/>
  <c r="AM119" i="10"/>
  <c r="AL119" i="10"/>
  <c r="AN118" i="10"/>
  <c r="AM118" i="10"/>
  <c r="AL118" i="10"/>
  <c r="AN117" i="10"/>
  <c r="AM117" i="10"/>
  <c r="AL117" i="10"/>
  <c r="AN116" i="10"/>
  <c r="AM116" i="10"/>
  <c r="AL116" i="10"/>
  <c r="AN115" i="10"/>
  <c r="AM115" i="10"/>
  <c r="AL115" i="10"/>
  <c r="AN114" i="10"/>
  <c r="AM114" i="10"/>
  <c r="AL114" i="10"/>
  <c r="AN113" i="10"/>
  <c r="AM113" i="10"/>
  <c r="AL113" i="10"/>
  <c r="AN112" i="10"/>
  <c r="AM112" i="10"/>
  <c r="AL112" i="10"/>
  <c r="AN111" i="10"/>
  <c r="AM111" i="10"/>
  <c r="AL111" i="10"/>
  <c r="AN110" i="10"/>
  <c r="AM110" i="10"/>
  <c r="AL110" i="10"/>
  <c r="AN109" i="10"/>
  <c r="AM109" i="10"/>
  <c r="AL109" i="10"/>
  <c r="AN108" i="10"/>
  <c r="AM108" i="10"/>
  <c r="AL108" i="10"/>
  <c r="AN107" i="10"/>
  <c r="AM107" i="10"/>
  <c r="AL107" i="10"/>
  <c r="AN106" i="10"/>
  <c r="AM106" i="10"/>
  <c r="AL106" i="10"/>
  <c r="AN105" i="10"/>
  <c r="AM105" i="10"/>
  <c r="AL105" i="10"/>
  <c r="AN104" i="10"/>
  <c r="AM104" i="10"/>
  <c r="AL104" i="10"/>
  <c r="AN103" i="10"/>
  <c r="AM103" i="10"/>
  <c r="AL103" i="10"/>
  <c r="AN102" i="10"/>
  <c r="AM102" i="10"/>
  <c r="AL102" i="10"/>
  <c r="AN101" i="10"/>
  <c r="AM101" i="10"/>
  <c r="AL101" i="10"/>
  <c r="AN100" i="10"/>
  <c r="AM100" i="10"/>
  <c r="AL100" i="10"/>
  <c r="AN99" i="10"/>
  <c r="AM99" i="10"/>
  <c r="AL99" i="10"/>
  <c r="AN98" i="10"/>
  <c r="AM98" i="10"/>
  <c r="AL98" i="10"/>
  <c r="AN97" i="10"/>
  <c r="AM97" i="10"/>
  <c r="AL97" i="10"/>
  <c r="AN96" i="10"/>
  <c r="AM96" i="10"/>
  <c r="AL96" i="10"/>
  <c r="AN95" i="10"/>
  <c r="AM95" i="10"/>
  <c r="AL95" i="10"/>
  <c r="AN94" i="10"/>
  <c r="AM94" i="10"/>
  <c r="AL94" i="10"/>
  <c r="AN93" i="10"/>
  <c r="AM93" i="10"/>
  <c r="AL93" i="10"/>
  <c r="AN92" i="10"/>
  <c r="AM92" i="10"/>
  <c r="AL92" i="10"/>
  <c r="AN91" i="10"/>
  <c r="AM91" i="10"/>
  <c r="AL91" i="10"/>
  <c r="AN90" i="10"/>
  <c r="AM90" i="10"/>
  <c r="AL90" i="10"/>
  <c r="AN89" i="10"/>
  <c r="AM89" i="10"/>
  <c r="AL89" i="10"/>
  <c r="AN88" i="10"/>
  <c r="AM88" i="10"/>
  <c r="AL88" i="10"/>
  <c r="AN87" i="10"/>
  <c r="AM87" i="10"/>
  <c r="AL87" i="10"/>
  <c r="AN86" i="10"/>
  <c r="AM86" i="10"/>
  <c r="AL86" i="10"/>
  <c r="AN85" i="10"/>
  <c r="AM85" i="10"/>
  <c r="AL85" i="10"/>
  <c r="AN84" i="10"/>
  <c r="AM84" i="10"/>
  <c r="AL84" i="10"/>
  <c r="AN83" i="10"/>
  <c r="AM83" i="10"/>
  <c r="AL83" i="10"/>
  <c r="AN82" i="10"/>
  <c r="AM82" i="10"/>
  <c r="AL82" i="10"/>
  <c r="AN81" i="10"/>
  <c r="AM81" i="10"/>
  <c r="AL81" i="10"/>
  <c r="AN80" i="10"/>
  <c r="AM80" i="10"/>
  <c r="AL80" i="10"/>
  <c r="AN79" i="10"/>
  <c r="AM79" i="10"/>
  <c r="AL79" i="10"/>
  <c r="AN78" i="10"/>
  <c r="AM78" i="10"/>
  <c r="AL78" i="10"/>
  <c r="AN77" i="10"/>
  <c r="AM77" i="10"/>
  <c r="AL77" i="10"/>
  <c r="AN76" i="10"/>
  <c r="AM76" i="10"/>
  <c r="AL76" i="10"/>
  <c r="AN75" i="10"/>
  <c r="AM75" i="10"/>
  <c r="AL75" i="10"/>
  <c r="AN74" i="10"/>
  <c r="AM74" i="10"/>
  <c r="AL74" i="10"/>
  <c r="AN73" i="10"/>
  <c r="AM73" i="10"/>
  <c r="AL73" i="10"/>
  <c r="AN72" i="10"/>
  <c r="AM72" i="10"/>
  <c r="AL72" i="10"/>
  <c r="AN71" i="10"/>
  <c r="AM71" i="10"/>
  <c r="AL71" i="10"/>
  <c r="AN70" i="10"/>
  <c r="AM70" i="10"/>
  <c r="AL70" i="10"/>
  <c r="AN69" i="10"/>
  <c r="AM69" i="10"/>
  <c r="AL69" i="10"/>
  <c r="AN68" i="10"/>
  <c r="AM68" i="10"/>
  <c r="AL68" i="10"/>
  <c r="AN67" i="10"/>
  <c r="AM67" i="10"/>
  <c r="AL67" i="10"/>
  <c r="AN66" i="10"/>
  <c r="AM66" i="10"/>
  <c r="AL66" i="10"/>
  <c r="AN65" i="10"/>
  <c r="AM65" i="10"/>
  <c r="AL65" i="10"/>
  <c r="AN64" i="10"/>
  <c r="AM64" i="10"/>
  <c r="AL64" i="10"/>
  <c r="AN63" i="10"/>
  <c r="AM63" i="10"/>
  <c r="AL63" i="10"/>
  <c r="AN62" i="10"/>
  <c r="AM62" i="10"/>
  <c r="AL62" i="10"/>
  <c r="AN61" i="10"/>
  <c r="AM61" i="10"/>
  <c r="AL61" i="10"/>
  <c r="AN60" i="10"/>
  <c r="AM60" i="10"/>
  <c r="AL60" i="10"/>
  <c r="AN59" i="10"/>
  <c r="AM59" i="10"/>
  <c r="AL59" i="10"/>
  <c r="AN58" i="10"/>
  <c r="AM58" i="10"/>
  <c r="AL58" i="10"/>
  <c r="AN57" i="10"/>
  <c r="AM57" i="10"/>
  <c r="AL57" i="10"/>
  <c r="AN56" i="10"/>
  <c r="AM56" i="10"/>
  <c r="AL56" i="10"/>
  <c r="AN55" i="10"/>
  <c r="AM55" i="10"/>
  <c r="AL55" i="10"/>
  <c r="AN54" i="10"/>
  <c r="AM54" i="10"/>
  <c r="AL54" i="10"/>
  <c r="AN53" i="10"/>
  <c r="AM53" i="10"/>
  <c r="AL53" i="10"/>
  <c r="AN52" i="10"/>
  <c r="AM52" i="10"/>
  <c r="AL52" i="10"/>
  <c r="AN51" i="10"/>
  <c r="AM51" i="10"/>
  <c r="AL51" i="10"/>
  <c r="AN50" i="10"/>
  <c r="AM50" i="10"/>
  <c r="AL50" i="10"/>
  <c r="AN49" i="10"/>
  <c r="AM49" i="10"/>
  <c r="AL49" i="10"/>
  <c r="AN48" i="10"/>
  <c r="AM48" i="10"/>
  <c r="AL48" i="10"/>
  <c r="AN47" i="10"/>
  <c r="AM47" i="10"/>
  <c r="AL47" i="10"/>
  <c r="AN46" i="10"/>
  <c r="AM46" i="10"/>
  <c r="AL46" i="10"/>
  <c r="AN45" i="10"/>
  <c r="AM45" i="10"/>
  <c r="AL45" i="10"/>
  <c r="AN44" i="10"/>
  <c r="AM44" i="10"/>
  <c r="AL44" i="10"/>
  <c r="AN43" i="10"/>
  <c r="AM43" i="10"/>
  <c r="AL43" i="10"/>
  <c r="AN42" i="10"/>
  <c r="AM42" i="10"/>
  <c r="AL42" i="10"/>
  <c r="AN41" i="10"/>
  <c r="AM41" i="10"/>
  <c r="AL41" i="10"/>
  <c r="AN40" i="10"/>
  <c r="AM40" i="10"/>
  <c r="AL40" i="10"/>
  <c r="AN39" i="10"/>
  <c r="AM39" i="10"/>
  <c r="AL39" i="10"/>
  <c r="AN38" i="10"/>
  <c r="AM38" i="10"/>
  <c r="AL38" i="10"/>
  <c r="AN37" i="10"/>
  <c r="AM37" i="10"/>
  <c r="AL37" i="10"/>
  <c r="AN36" i="10"/>
  <c r="AM36" i="10"/>
  <c r="AL36" i="10"/>
  <c r="AN35" i="10"/>
  <c r="AM35" i="10"/>
  <c r="AL35" i="10"/>
  <c r="AN34" i="10"/>
  <c r="AM34" i="10"/>
  <c r="AL34" i="10"/>
  <c r="AN33" i="10"/>
  <c r="AM33" i="10"/>
  <c r="AL33" i="10"/>
  <c r="AN32" i="10"/>
  <c r="AM32" i="10"/>
  <c r="AL32" i="10"/>
  <c r="AN31" i="10"/>
  <c r="AM31" i="10"/>
  <c r="AL31" i="10"/>
  <c r="AN30" i="10"/>
  <c r="AM30" i="10"/>
  <c r="AL30" i="10"/>
  <c r="AN29" i="10"/>
  <c r="AM29" i="10"/>
  <c r="AL29" i="10"/>
  <c r="AN28" i="10"/>
  <c r="AM28" i="10"/>
  <c r="AL28" i="10"/>
  <c r="AN27" i="10"/>
  <c r="AM27" i="10"/>
  <c r="AL27" i="10"/>
  <c r="AN26" i="10"/>
  <c r="AM26" i="10"/>
  <c r="AL26" i="10"/>
  <c r="AN25" i="10"/>
  <c r="AM25" i="10"/>
  <c r="AL25" i="10"/>
  <c r="AN24" i="10"/>
  <c r="AM24" i="10"/>
  <c r="AL24" i="10"/>
  <c r="AN23" i="10"/>
  <c r="AM23" i="10"/>
  <c r="AL23" i="10"/>
  <c r="AN22" i="10"/>
  <c r="AM22" i="10"/>
  <c r="AL22" i="10"/>
  <c r="AN21" i="10"/>
  <c r="AM21" i="10"/>
  <c r="AL21" i="10"/>
  <c r="AN20" i="10"/>
  <c r="AM20" i="10"/>
  <c r="AL20" i="10"/>
  <c r="AN19" i="10"/>
  <c r="AM19" i="10"/>
  <c r="AL19" i="10"/>
  <c r="AN18" i="10"/>
  <c r="AM18" i="10"/>
  <c r="AL18" i="10"/>
  <c r="AN17" i="10"/>
  <c r="AM17" i="10"/>
  <c r="AL17" i="10"/>
  <c r="AN16" i="10"/>
  <c r="AM16" i="10"/>
  <c r="AL16" i="10"/>
  <c r="AN15" i="10"/>
  <c r="AM15" i="10"/>
  <c r="AL15" i="10"/>
  <c r="AN14" i="10"/>
  <c r="AM14" i="10"/>
  <c r="AL14" i="10"/>
  <c r="AN13" i="10"/>
  <c r="AM13" i="10"/>
  <c r="AL13" i="10"/>
  <c r="AN12" i="10"/>
  <c r="AM12" i="10"/>
  <c r="AL12" i="10"/>
  <c r="AN11" i="10"/>
  <c r="AM11" i="10"/>
  <c r="AL11" i="10"/>
  <c r="AN10" i="10"/>
  <c r="AM10" i="10"/>
  <c r="AL10" i="10"/>
  <c r="AN9" i="10"/>
  <c r="AM9" i="10"/>
  <c r="AL9" i="10"/>
  <c r="AN8" i="10"/>
  <c r="AM8" i="10"/>
  <c r="AL8" i="10"/>
  <c r="AN7" i="10"/>
  <c r="AM7" i="10"/>
  <c r="AL7" i="10"/>
  <c r="AN6" i="10"/>
  <c r="AM6" i="10"/>
  <c r="AL6" i="10"/>
  <c r="AN5" i="10"/>
  <c r="AM5" i="10"/>
  <c r="AL5" i="10"/>
  <c r="AN4" i="10"/>
  <c r="AM4" i="10"/>
  <c r="Y2761" i="10"/>
  <c r="X2761" i="10"/>
  <c r="W2761" i="10"/>
  <c r="Y2760" i="10"/>
  <c r="X2760" i="10"/>
  <c r="W2760" i="10"/>
  <c r="Y2759" i="10"/>
  <c r="X2759" i="10"/>
  <c r="W2759" i="10"/>
  <c r="Y2758" i="10"/>
  <c r="X2758" i="10"/>
  <c r="W2758" i="10"/>
  <c r="Y2757" i="10"/>
  <c r="X2757" i="10"/>
  <c r="W2757" i="10"/>
  <c r="Y2756" i="10"/>
  <c r="X2756" i="10"/>
  <c r="W2756" i="10"/>
  <c r="Y2755" i="10"/>
  <c r="X2755" i="10"/>
  <c r="W2755" i="10"/>
  <c r="Y2754" i="10"/>
  <c r="X2754" i="10"/>
  <c r="W2754" i="10"/>
  <c r="Y2753" i="10"/>
  <c r="X2753" i="10"/>
  <c r="W2753" i="10"/>
  <c r="Y2752" i="10"/>
  <c r="X2752" i="10"/>
  <c r="W2752" i="10"/>
  <c r="Y2751" i="10"/>
  <c r="X2751" i="10"/>
  <c r="W2751" i="10"/>
  <c r="Y2750" i="10"/>
  <c r="X2750" i="10"/>
  <c r="W2750" i="10"/>
  <c r="Y2749" i="10"/>
  <c r="X2749" i="10"/>
  <c r="W2749" i="10"/>
  <c r="Y2748" i="10"/>
  <c r="X2748" i="10"/>
  <c r="W2748" i="10"/>
  <c r="Y2747" i="10"/>
  <c r="X2747" i="10"/>
  <c r="W2747" i="10"/>
  <c r="Y2746" i="10"/>
  <c r="X2746" i="10"/>
  <c r="W2746" i="10"/>
  <c r="Y2745" i="10"/>
  <c r="X2745" i="10"/>
  <c r="W2745" i="10"/>
  <c r="Y2744" i="10"/>
  <c r="X2744" i="10"/>
  <c r="W2744" i="10"/>
  <c r="Y2743" i="10"/>
  <c r="X2743" i="10"/>
  <c r="W2743" i="10"/>
  <c r="Y2742" i="10"/>
  <c r="X2742" i="10"/>
  <c r="W2742" i="10"/>
  <c r="Y2741" i="10"/>
  <c r="X2741" i="10"/>
  <c r="W2741" i="10"/>
  <c r="Y2740" i="10"/>
  <c r="X2740" i="10"/>
  <c r="W2740" i="10"/>
  <c r="Y2739" i="10"/>
  <c r="X2739" i="10"/>
  <c r="W2739" i="10"/>
  <c r="Y2738" i="10"/>
  <c r="X2738" i="10"/>
  <c r="W2738" i="10"/>
  <c r="Y2737" i="10"/>
  <c r="X2737" i="10"/>
  <c r="W2737" i="10"/>
  <c r="Y2736" i="10"/>
  <c r="X2736" i="10"/>
  <c r="W2736" i="10"/>
  <c r="Y2735" i="10"/>
  <c r="X2735" i="10"/>
  <c r="W2735" i="10"/>
  <c r="Y2734" i="10"/>
  <c r="X2734" i="10"/>
  <c r="W2734" i="10"/>
  <c r="Y2733" i="10"/>
  <c r="X2733" i="10"/>
  <c r="W2733" i="10"/>
  <c r="Y2732" i="10"/>
  <c r="X2732" i="10"/>
  <c r="W2732" i="10"/>
  <c r="Y2731" i="10"/>
  <c r="X2731" i="10"/>
  <c r="W2731" i="10"/>
  <c r="Y2730" i="10"/>
  <c r="X2730" i="10"/>
  <c r="W2730" i="10"/>
  <c r="Y2729" i="10"/>
  <c r="X2729" i="10"/>
  <c r="W2729" i="10"/>
  <c r="Y2728" i="10"/>
  <c r="X2728" i="10"/>
  <c r="W2728" i="10"/>
  <c r="Y2727" i="10"/>
  <c r="X2727" i="10"/>
  <c r="W2727" i="10"/>
  <c r="Y2726" i="10"/>
  <c r="X2726" i="10"/>
  <c r="W2726" i="10"/>
  <c r="Y2725" i="10"/>
  <c r="X2725" i="10"/>
  <c r="W2725" i="10"/>
  <c r="Y2724" i="10"/>
  <c r="X2724" i="10"/>
  <c r="W2724" i="10"/>
  <c r="Y2723" i="10"/>
  <c r="X2723" i="10"/>
  <c r="W2723" i="10"/>
  <c r="Y2722" i="10"/>
  <c r="X2722" i="10"/>
  <c r="W2722" i="10"/>
  <c r="Y2721" i="10"/>
  <c r="X2721" i="10"/>
  <c r="W2721" i="10"/>
  <c r="Y2720" i="10"/>
  <c r="X2720" i="10"/>
  <c r="W2720" i="10"/>
  <c r="Y2719" i="10"/>
  <c r="X2719" i="10"/>
  <c r="W2719" i="10"/>
  <c r="Y2718" i="10"/>
  <c r="X2718" i="10"/>
  <c r="W2718" i="10"/>
  <c r="Y2717" i="10"/>
  <c r="X2717" i="10"/>
  <c r="W2717" i="10"/>
  <c r="Y2716" i="10"/>
  <c r="X2716" i="10"/>
  <c r="W2716" i="10"/>
  <c r="Y2715" i="10"/>
  <c r="X2715" i="10"/>
  <c r="W2715" i="10"/>
  <c r="Y2714" i="10"/>
  <c r="X2714" i="10"/>
  <c r="W2714" i="10"/>
  <c r="Y2713" i="10"/>
  <c r="X2713" i="10"/>
  <c r="W2713" i="10"/>
  <c r="Y2712" i="10"/>
  <c r="X2712" i="10"/>
  <c r="W2712" i="10"/>
  <c r="Y2711" i="10"/>
  <c r="X2711" i="10"/>
  <c r="W2711" i="10"/>
  <c r="Y2710" i="10"/>
  <c r="X2710" i="10"/>
  <c r="W2710" i="10"/>
  <c r="Y2709" i="10"/>
  <c r="X2709" i="10"/>
  <c r="W2709" i="10"/>
  <c r="Y2708" i="10"/>
  <c r="X2708" i="10"/>
  <c r="W2708" i="10"/>
  <c r="Y2707" i="10"/>
  <c r="X2707" i="10"/>
  <c r="W2707" i="10"/>
  <c r="Y2706" i="10"/>
  <c r="X2706" i="10"/>
  <c r="W2706" i="10"/>
  <c r="Y2705" i="10"/>
  <c r="X2705" i="10"/>
  <c r="W2705" i="10"/>
  <c r="Y2704" i="10"/>
  <c r="X2704" i="10"/>
  <c r="W2704" i="10"/>
  <c r="Y2703" i="10"/>
  <c r="X2703" i="10"/>
  <c r="W2703" i="10"/>
  <c r="Y2702" i="10"/>
  <c r="X2702" i="10"/>
  <c r="W2702" i="10"/>
  <c r="Y2701" i="10"/>
  <c r="X2701" i="10"/>
  <c r="W2701" i="10"/>
  <c r="Y2700" i="10"/>
  <c r="X2700" i="10"/>
  <c r="W2700" i="10"/>
  <c r="Y2699" i="10"/>
  <c r="X2699" i="10"/>
  <c r="W2699" i="10"/>
  <c r="Y2698" i="10"/>
  <c r="X2698" i="10"/>
  <c r="W2698" i="10"/>
  <c r="Y2697" i="10"/>
  <c r="X2697" i="10"/>
  <c r="W2697" i="10"/>
  <c r="Y2696" i="10"/>
  <c r="X2696" i="10"/>
  <c r="W2696" i="10"/>
  <c r="Y2695" i="10"/>
  <c r="X2695" i="10"/>
  <c r="W2695" i="10"/>
  <c r="Y2694" i="10"/>
  <c r="X2694" i="10"/>
  <c r="W2694" i="10"/>
  <c r="Y2693" i="10"/>
  <c r="X2693" i="10"/>
  <c r="W2693" i="10"/>
  <c r="Y2692" i="10"/>
  <c r="X2692" i="10"/>
  <c r="W2692" i="10"/>
  <c r="Y2691" i="10"/>
  <c r="X2691" i="10"/>
  <c r="W2691" i="10"/>
  <c r="Y2690" i="10"/>
  <c r="X2690" i="10"/>
  <c r="W2690" i="10"/>
  <c r="Y2689" i="10"/>
  <c r="X2689" i="10"/>
  <c r="W2689" i="10"/>
  <c r="Y2688" i="10"/>
  <c r="X2688" i="10"/>
  <c r="W2688" i="10"/>
  <c r="Y2687" i="10"/>
  <c r="X2687" i="10"/>
  <c r="W2687" i="10"/>
  <c r="Y2686" i="10"/>
  <c r="X2686" i="10"/>
  <c r="W2686" i="10"/>
  <c r="Y2685" i="10"/>
  <c r="X2685" i="10"/>
  <c r="W2685" i="10"/>
  <c r="Y2684" i="10"/>
  <c r="X2684" i="10"/>
  <c r="W2684" i="10"/>
  <c r="Y2683" i="10"/>
  <c r="X2683" i="10"/>
  <c r="W2683" i="10"/>
  <c r="Y2682" i="10"/>
  <c r="X2682" i="10"/>
  <c r="W2682" i="10"/>
  <c r="Y2681" i="10"/>
  <c r="X2681" i="10"/>
  <c r="W2681" i="10"/>
  <c r="Y2680" i="10"/>
  <c r="X2680" i="10"/>
  <c r="W2680" i="10"/>
  <c r="Y2679" i="10"/>
  <c r="X2679" i="10"/>
  <c r="W2679" i="10"/>
  <c r="Y2678" i="10"/>
  <c r="X2678" i="10"/>
  <c r="W2678" i="10"/>
  <c r="Y2677" i="10"/>
  <c r="X2677" i="10"/>
  <c r="W2677" i="10"/>
  <c r="Y2676" i="10"/>
  <c r="X2676" i="10"/>
  <c r="W2676" i="10"/>
  <c r="Y2675" i="10"/>
  <c r="X2675" i="10"/>
  <c r="W2675" i="10"/>
  <c r="Y2674" i="10"/>
  <c r="X2674" i="10"/>
  <c r="W2674" i="10"/>
  <c r="Y2673" i="10"/>
  <c r="X2673" i="10"/>
  <c r="W2673" i="10"/>
  <c r="Y2672" i="10"/>
  <c r="X2672" i="10"/>
  <c r="W2672" i="10"/>
  <c r="Y2671" i="10"/>
  <c r="X2671" i="10"/>
  <c r="W2671" i="10"/>
  <c r="Y2670" i="10"/>
  <c r="X2670" i="10"/>
  <c r="W2670" i="10"/>
  <c r="Y2669" i="10"/>
  <c r="X2669" i="10"/>
  <c r="W2669" i="10"/>
  <c r="Y2668" i="10"/>
  <c r="X2668" i="10"/>
  <c r="W2668" i="10"/>
  <c r="Y2667" i="10"/>
  <c r="X2667" i="10"/>
  <c r="W2667" i="10"/>
  <c r="Y2666" i="10"/>
  <c r="X2666" i="10"/>
  <c r="W2666" i="10"/>
  <c r="Y2665" i="10"/>
  <c r="X2665" i="10"/>
  <c r="W2665" i="10"/>
  <c r="Y2664" i="10"/>
  <c r="X2664" i="10"/>
  <c r="W2664" i="10"/>
  <c r="Y2663" i="10"/>
  <c r="X2663" i="10"/>
  <c r="W2663" i="10"/>
  <c r="Y2662" i="10"/>
  <c r="X2662" i="10"/>
  <c r="W2662" i="10"/>
  <c r="Y2661" i="10"/>
  <c r="X2661" i="10"/>
  <c r="W2661" i="10"/>
  <c r="Y2660" i="10"/>
  <c r="X2660" i="10"/>
  <c r="W2660" i="10"/>
  <c r="Y2659" i="10"/>
  <c r="X2659" i="10"/>
  <c r="W2659" i="10"/>
  <c r="Y2658" i="10"/>
  <c r="X2658" i="10"/>
  <c r="W2658" i="10"/>
  <c r="Y2657" i="10"/>
  <c r="X2657" i="10"/>
  <c r="W2657" i="10"/>
  <c r="Y2656" i="10"/>
  <c r="X2656" i="10"/>
  <c r="W2656" i="10"/>
  <c r="Y2655" i="10"/>
  <c r="X2655" i="10"/>
  <c r="W2655" i="10"/>
  <c r="Y2654" i="10"/>
  <c r="X2654" i="10"/>
  <c r="W2654" i="10"/>
  <c r="Y2653" i="10"/>
  <c r="X2653" i="10"/>
  <c r="W2653" i="10"/>
  <c r="Y2652" i="10"/>
  <c r="X2652" i="10"/>
  <c r="W2652" i="10"/>
  <c r="Y2651" i="10"/>
  <c r="X2651" i="10"/>
  <c r="W2651" i="10"/>
  <c r="Y2650" i="10"/>
  <c r="X2650" i="10"/>
  <c r="W2650" i="10"/>
  <c r="Y2649" i="10"/>
  <c r="X2649" i="10"/>
  <c r="W2649" i="10"/>
  <c r="Y2648" i="10"/>
  <c r="X2648" i="10"/>
  <c r="W2648" i="10"/>
  <c r="Y2647" i="10"/>
  <c r="X2647" i="10"/>
  <c r="W2647" i="10"/>
  <c r="Y2646" i="10"/>
  <c r="X2646" i="10"/>
  <c r="W2646" i="10"/>
  <c r="Y2645" i="10"/>
  <c r="X2645" i="10"/>
  <c r="W2645" i="10"/>
  <c r="Y2644" i="10"/>
  <c r="X2644" i="10"/>
  <c r="W2644" i="10"/>
  <c r="Y2643" i="10"/>
  <c r="X2643" i="10"/>
  <c r="W2643" i="10"/>
  <c r="Y2642" i="10"/>
  <c r="X2642" i="10"/>
  <c r="W2642" i="10"/>
  <c r="Y2641" i="10"/>
  <c r="X2641" i="10"/>
  <c r="W2641" i="10"/>
  <c r="Y2640" i="10"/>
  <c r="X2640" i="10"/>
  <c r="W2640" i="10"/>
  <c r="Y2639" i="10"/>
  <c r="X2639" i="10"/>
  <c r="W2639" i="10"/>
  <c r="Y2638" i="10"/>
  <c r="X2638" i="10"/>
  <c r="W2638" i="10"/>
  <c r="Y2637" i="10"/>
  <c r="X2637" i="10"/>
  <c r="W2637" i="10"/>
  <c r="Y2636" i="10"/>
  <c r="X2636" i="10"/>
  <c r="W2636" i="10"/>
  <c r="Y2635" i="10"/>
  <c r="X2635" i="10"/>
  <c r="W2635" i="10"/>
  <c r="Y2634" i="10"/>
  <c r="X2634" i="10"/>
  <c r="W2634" i="10"/>
  <c r="Y2633" i="10"/>
  <c r="X2633" i="10"/>
  <c r="W2633" i="10"/>
  <c r="Y2632" i="10"/>
  <c r="X2632" i="10"/>
  <c r="W2632" i="10"/>
  <c r="Y2631" i="10"/>
  <c r="X2631" i="10"/>
  <c r="W2631" i="10"/>
  <c r="Y2630" i="10"/>
  <c r="X2630" i="10"/>
  <c r="W2630" i="10"/>
  <c r="Y2629" i="10"/>
  <c r="X2629" i="10"/>
  <c r="W2629" i="10"/>
  <c r="Y2628" i="10"/>
  <c r="X2628" i="10"/>
  <c r="W2628" i="10"/>
  <c r="Y2627" i="10"/>
  <c r="X2627" i="10"/>
  <c r="W2627" i="10"/>
  <c r="Y2626" i="10"/>
  <c r="X2626" i="10"/>
  <c r="W2626" i="10"/>
  <c r="Y2625" i="10"/>
  <c r="X2625" i="10"/>
  <c r="W2625" i="10"/>
  <c r="Y2624" i="10"/>
  <c r="X2624" i="10"/>
  <c r="W2624" i="10"/>
  <c r="Y2623" i="10"/>
  <c r="X2623" i="10"/>
  <c r="W2623" i="10"/>
  <c r="Y2622" i="10"/>
  <c r="X2622" i="10"/>
  <c r="W2622" i="10"/>
  <c r="Y2621" i="10"/>
  <c r="X2621" i="10"/>
  <c r="W2621" i="10"/>
  <c r="Y2620" i="10"/>
  <c r="X2620" i="10"/>
  <c r="W2620" i="10"/>
  <c r="Y2619" i="10"/>
  <c r="X2619" i="10"/>
  <c r="W2619" i="10"/>
  <c r="Y2618" i="10"/>
  <c r="X2618" i="10"/>
  <c r="W2618" i="10"/>
  <c r="Y2617" i="10"/>
  <c r="X2617" i="10"/>
  <c r="W2617" i="10"/>
  <c r="Y2616" i="10"/>
  <c r="X2616" i="10"/>
  <c r="W2616" i="10"/>
  <c r="Y2615" i="10"/>
  <c r="X2615" i="10"/>
  <c r="W2615" i="10"/>
  <c r="Y2614" i="10"/>
  <c r="X2614" i="10"/>
  <c r="W2614" i="10"/>
  <c r="Y2613" i="10"/>
  <c r="X2613" i="10"/>
  <c r="W2613" i="10"/>
  <c r="Y2612" i="10"/>
  <c r="X2612" i="10"/>
  <c r="W2612" i="10"/>
  <c r="Y2611" i="10"/>
  <c r="X2611" i="10"/>
  <c r="W2611" i="10"/>
  <c r="Y2610" i="10"/>
  <c r="X2610" i="10"/>
  <c r="W2610" i="10"/>
  <c r="Y2609" i="10"/>
  <c r="X2609" i="10"/>
  <c r="W2609" i="10"/>
  <c r="Y2608" i="10"/>
  <c r="X2608" i="10"/>
  <c r="W2608" i="10"/>
  <c r="Y2607" i="10"/>
  <c r="X2607" i="10"/>
  <c r="W2607" i="10"/>
  <c r="Y2606" i="10"/>
  <c r="X2606" i="10"/>
  <c r="W2606" i="10"/>
  <c r="Y2605" i="10"/>
  <c r="X2605" i="10"/>
  <c r="W2605" i="10"/>
  <c r="Y2604" i="10"/>
  <c r="X2604" i="10"/>
  <c r="W2604" i="10"/>
  <c r="Y2603" i="10"/>
  <c r="X2603" i="10"/>
  <c r="W2603" i="10"/>
  <c r="Y2602" i="10"/>
  <c r="X2602" i="10"/>
  <c r="W2602" i="10"/>
  <c r="Y2601" i="10"/>
  <c r="X2601" i="10"/>
  <c r="W2601" i="10"/>
  <c r="Y2600" i="10"/>
  <c r="X2600" i="10"/>
  <c r="W2600" i="10"/>
  <c r="Y2599" i="10"/>
  <c r="X2599" i="10"/>
  <c r="W2599" i="10"/>
  <c r="Y2598" i="10"/>
  <c r="X2598" i="10"/>
  <c r="W2598" i="10"/>
  <c r="Y2597" i="10"/>
  <c r="X2597" i="10"/>
  <c r="W2597" i="10"/>
  <c r="Y2596" i="10"/>
  <c r="X2596" i="10"/>
  <c r="W2596" i="10"/>
  <c r="Y2595" i="10"/>
  <c r="X2595" i="10"/>
  <c r="W2595" i="10"/>
  <c r="Y2594" i="10"/>
  <c r="X2594" i="10"/>
  <c r="W2594" i="10"/>
  <c r="Y2593" i="10"/>
  <c r="X2593" i="10"/>
  <c r="W2593" i="10"/>
  <c r="Y2592" i="10"/>
  <c r="X2592" i="10"/>
  <c r="W2592" i="10"/>
  <c r="Y2591" i="10"/>
  <c r="X2591" i="10"/>
  <c r="W2591" i="10"/>
  <c r="Y2590" i="10"/>
  <c r="X2590" i="10"/>
  <c r="W2590" i="10"/>
  <c r="Y2589" i="10"/>
  <c r="X2589" i="10"/>
  <c r="W2589" i="10"/>
  <c r="Y2588" i="10"/>
  <c r="X2588" i="10"/>
  <c r="W2588" i="10"/>
  <c r="Y2587" i="10"/>
  <c r="X2587" i="10"/>
  <c r="W2587" i="10"/>
  <c r="Y2586" i="10"/>
  <c r="X2586" i="10"/>
  <c r="W2586" i="10"/>
  <c r="Y2585" i="10"/>
  <c r="X2585" i="10"/>
  <c r="W2585" i="10"/>
  <c r="Y2584" i="10"/>
  <c r="X2584" i="10"/>
  <c r="W2584" i="10"/>
  <c r="Y2583" i="10"/>
  <c r="X2583" i="10"/>
  <c r="W2583" i="10"/>
  <c r="Y2582" i="10"/>
  <c r="X2582" i="10"/>
  <c r="W2582" i="10"/>
  <c r="Y2581" i="10"/>
  <c r="X2581" i="10"/>
  <c r="W2581" i="10"/>
  <c r="Y2580" i="10"/>
  <c r="X2580" i="10"/>
  <c r="W2580" i="10"/>
  <c r="Y2579" i="10"/>
  <c r="X2579" i="10"/>
  <c r="W2579" i="10"/>
  <c r="Y2578" i="10"/>
  <c r="X2578" i="10"/>
  <c r="W2578" i="10"/>
  <c r="Y2577" i="10"/>
  <c r="X2577" i="10"/>
  <c r="W2577" i="10"/>
  <c r="Y2576" i="10"/>
  <c r="X2576" i="10"/>
  <c r="W2576" i="10"/>
  <c r="Y2575" i="10"/>
  <c r="X2575" i="10"/>
  <c r="W2575" i="10"/>
  <c r="Y2574" i="10"/>
  <c r="X2574" i="10"/>
  <c r="W2574" i="10"/>
  <c r="Y2573" i="10"/>
  <c r="X2573" i="10"/>
  <c r="W2573" i="10"/>
  <c r="Y2572" i="10"/>
  <c r="X2572" i="10"/>
  <c r="W2572" i="10"/>
  <c r="Y2571" i="10"/>
  <c r="X2571" i="10"/>
  <c r="W2571" i="10"/>
  <c r="Y2570" i="10"/>
  <c r="X2570" i="10"/>
  <c r="W2570" i="10"/>
  <c r="Y2569" i="10"/>
  <c r="X2569" i="10"/>
  <c r="W2569" i="10"/>
  <c r="Y2568" i="10"/>
  <c r="X2568" i="10"/>
  <c r="W2568" i="10"/>
  <c r="Y2567" i="10"/>
  <c r="X2567" i="10"/>
  <c r="W2567" i="10"/>
  <c r="Y2566" i="10"/>
  <c r="X2566" i="10"/>
  <c r="W2566" i="10"/>
  <c r="Y2565" i="10"/>
  <c r="X2565" i="10"/>
  <c r="W2565" i="10"/>
  <c r="Y2564" i="10"/>
  <c r="X2564" i="10"/>
  <c r="W2564" i="10"/>
  <c r="Y2563" i="10"/>
  <c r="X2563" i="10"/>
  <c r="W2563" i="10"/>
  <c r="Y2562" i="10"/>
  <c r="X2562" i="10"/>
  <c r="W2562" i="10"/>
  <c r="Y2561" i="10"/>
  <c r="X2561" i="10"/>
  <c r="W2561" i="10"/>
  <c r="Y2560" i="10"/>
  <c r="X2560" i="10"/>
  <c r="W2560" i="10"/>
  <c r="Y2559" i="10"/>
  <c r="X2559" i="10"/>
  <c r="W2559" i="10"/>
  <c r="Y2558" i="10"/>
  <c r="X2558" i="10"/>
  <c r="W2558" i="10"/>
  <c r="Y2557" i="10"/>
  <c r="X2557" i="10"/>
  <c r="W2557" i="10"/>
  <c r="Y2556" i="10"/>
  <c r="X2556" i="10"/>
  <c r="W2556" i="10"/>
  <c r="Y2555" i="10"/>
  <c r="X2555" i="10"/>
  <c r="W2555" i="10"/>
  <c r="Y2554" i="10"/>
  <c r="X2554" i="10"/>
  <c r="W2554" i="10"/>
  <c r="Y2553" i="10"/>
  <c r="X2553" i="10"/>
  <c r="W2553" i="10"/>
  <c r="Y2552" i="10"/>
  <c r="X2552" i="10"/>
  <c r="W2552" i="10"/>
  <c r="Y2551" i="10"/>
  <c r="X2551" i="10"/>
  <c r="W2551" i="10"/>
  <c r="Y2550" i="10"/>
  <c r="X2550" i="10"/>
  <c r="W2550" i="10"/>
  <c r="Y2549" i="10"/>
  <c r="X2549" i="10"/>
  <c r="W2549" i="10"/>
  <c r="Y2548" i="10"/>
  <c r="X2548" i="10"/>
  <c r="W2548" i="10"/>
  <c r="Y2547" i="10"/>
  <c r="X2547" i="10"/>
  <c r="W2547" i="10"/>
  <c r="Y2546" i="10"/>
  <c r="X2546" i="10"/>
  <c r="W2546" i="10"/>
  <c r="Y2545" i="10"/>
  <c r="X2545" i="10"/>
  <c r="W2545" i="10"/>
  <c r="Y2544" i="10"/>
  <c r="X2544" i="10"/>
  <c r="W2544" i="10"/>
  <c r="Y2543" i="10"/>
  <c r="X2543" i="10"/>
  <c r="W2543" i="10"/>
  <c r="Y2542" i="10"/>
  <c r="X2542" i="10"/>
  <c r="W2542" i="10"/>
  <c r="Y2541" i="10"/>
  <c r="X2541" i="10"/>
  <c r="W2541" i="10"/>
  <c r="Y2540" i="10"/>
  <c r="X2540" i="10"/>
  <c r="W2540" i="10"/>
  <c r="Y2539" i="10"/>
  <c r="X2539" i="10"/>
  <c r="W2539" i="10"/>
  <c r="Y2538" i="10"/>
  <c r="X2538" i="10"/>
  <c r="W2538" i="10"/>
  <c r="Y2537" i="10"/>
  <c r="X2537" i="10"/>
  <c r="W2537" i="10"/>
  <c r="Y2536" i="10"/>
  <c r="X2536" i="10"/>
  <c r="W2536" i="10"/>
  <c r="Y2535" i="10"/>
  <c r="X2535" i="10"/>
  <c r="W2535" i="10"/>
  <c r="Y2534" i="10"/>
  <c r="X2534" i="10"/>
  <c r="W2534" i="10"/>
  <c r="Y2533" i="10"/>
  <c r="X2533" i="10"/>
  <c r="W2533" i="10"/>
  <c r="Y2532" i="10"/>
  <c r="X2532" i="10"/>
  <c r="W2532" i="10"/>
  <c r="Y2531" i="10"/>
  <c r="X2531" i="10"/>
  <c r="W2531" i="10"/>
  <c r="Y2530" i="10"/>
  <c r="X2530" i="10"/>
  <c r="W2530" i="10"/>
  <c r="Y2529" i="10"/>
  <c r="X2529" i="10"/>
  <c r="W2529" i="10"/>
  <c r="Y2528" i="10"/>
  <c r="X2528" i="10"/>
  <c r="W2528" i="10"/>
  <c r="Y2527" i="10"/>
  <c r="X2527" i="10"/>
  <c r="W2527" i="10"/>
  <c r="Y2526" i="10"/>
  <c r="X2526" i="10"/>
  <c r="W2526" i="10"/>
  <c r="Y2525" i="10"/>
  <c r="X2525" i="10"/>
  <c r="W2525" i="10"/>
  <c r="Y2524" i="10"/>
  <c r="X2524" i="10"/>
  <c r="W2524" i="10"/>
  <c r="Y2523" i="10"/>
  <c r="X2523" i="10"/>
  <c r="W2523" i="10"/>
  <c r="Y2522" i="10"/>
  <c r="X2522" i="10"/>
  <c r="W2522" i="10"/>
  <c r="Y2521" i="10"/>
  <c r="X2521" i="10"/>
  <c r="W2521" i="10"/>
  <c r="Y2520" i="10"/>
  <c r="X2520" i="10"/>
  <c r="W2520" i="10"/>
  <c r="Y2519" i="10"/>
  <c r="X2519" i="10"/>
  <c r="W2519" i="10"/>
  <c r="Y2518" i="10"/>
  <c r="X2518" i="10"/>
  <c r="W2518" i="10"/>
  <c r="Y2517" i="10"/>
  <c r="X2517" i="10"/>
  <c r="W2517" i="10"/>
  <c r="Y2516" i="10"/>
  <c r="X2516" i="10"/>
  <c r="W2516" i="10"/>
  <c r="Y2515" i="10"/>
  <c r="X2515" i="10"/>
  <c r="W2515" i="10"/>
  <c r="Y2514" i="10"/>
  <c r="X2514" i="10"/>
  <c r="W2514" i="10"/>
  <c r="Y2513" i="10"/>
  <c r="X2513" i="10"/>
  <c r="W2513" i="10"/>
  <c r="Y2512" i="10"/>
  <c r="X2512" i="10"/>
  <c r="W2512" i="10"/>
  <c r="Y2511" i="10"/>
  <c r="X2511" i="10"/>
  <c r="W2511" i="10"/>
  <c r="Y2510" i="10"/>
  <c r="X2510" i="10"/>
  <c r="W2510" i="10"/>
  <c r="Y2509" i="10"/>
  <c r="X2509" i="10"/>
  <c r="W2509" i="10"/>
  <c r="Y2508" i="10"/>
  <c r="X2508" i="10"/>
  <c r="W2508" i="10"/>
  <c r="Y2507" i="10"/>
  <c r="X2507" i="10"/>
  <c r="W2507" i="10"/>
  <c r="Y2506" i="10"/>
  <c r="X2506" i="10"/>
  <c r="W2506" i="10"/>
  <c r="Y2505" i="10"/>
  <c r="X2505" i="10"/>
  <c r="W2505" i="10"/>
  <c r="Y2504" i="10"/>
  <c r="X2504" i="10"/>
  <c r="W2504" i="10"/>
  <c r="Y2503" i="10"/>
  <c r="X2503" i="10"/>
  <c r="W2503" i="10"/>
  <c r="Y2502" i="10"/>
  <c r="X2502" i="10"/>
  <c r="W2502" i="10"/>
  <c r="Y2501" i="10"/>
  <c r="X2501" i="10"/>
  <c r="W2501" i="10"/>
  <c r="Y2500" i="10"/>
  <c r="X2500" i="10"/>
  <c r="W2500" i="10"/>
  <c r="Y2499" i="10"/>
  <c r="X2499" i="10"/>
  <c r="W2499" i="10"/>
  <c r="Y2498" i="10"/>
  <c r="X2498" i="10"/>
  <c r="W2498" i="10"/>
  <c r="Y2497" i="10"/>
  <c r="X2497" i="10"/>
  <c r="W2497" i="10"/>
  <c r="Y2496" i="10"/>
  <c r="X2496" i="10"/>
  <c r="W2496" i="10"/>
  <c r="Y2495" i="10"/>
  <c r="X2495" i="10"/>
  <c r="W2495" i="10"/>
  <c r="Y2494" i="10"/>
  <c r="X2494" i="10"/>
  <c r="W2494" i="10"/>
  <c r="Y2493" i="10"/>
  <c r="X2493" i="10"/>
  <c r="W2493" i="10"/>
  <c r="Y2492" i="10"/>
  <c r="X2492" i="10"/>
  <c r="W2492" i="10"/>
  <c r="Y2491" i="10"/>
  <c r="X2491" i="10"/>
  <c r="W2491" i="10"/>
  <c r="Y2490" i="10"/>
  <c r="X2490" i="10"/>
  <c r="W2490" i="10"/>
  <c r="Y2489" i="10"/>
  <c r="X2489" i="10"/>
  <c r="W2489" i="10"/>
  <c r="Y2488" i="10"/>
  <c r="X2488" i="10"/>
  <c r="W2488" i="10"/>
  <c r="Y2487" i="10"/>
  <c r="X2487" i="10"/>
  <c r="W2487" i="10"/>
  <c r="Y2486" i="10"/>
  <c r="X2486" i="10"/>
  <c r="W2486" i="10"/>
  <c r="Y2485" i="10"/>
  <c r="X2485" i="10"/>
  <c r="W2485" i="10"/>
  <c r="Y2484" i="10"/>
  <c r="X2484" i="10"/>
  <c r="W2484" i="10"/>
  <c r="Y2483" i="10"/>
  <c r="X2483" i="10"/>
  <c r="W2483" i="10"/>
  <c r="Y2482" i="10"/>
  <c r="X2482" i="10"/>
  <c r="W2482" i="10"/>
  <c r="Y2481" i="10"/>
  <c r="X2481" i="10"/>
  <c r="W2481" i="10"/>
  <c r="Y2480" i="10"/>
  <c r="X2480" i="10"/>
  <c r="W2480" i="10"/>
  <c r="Y2479" i="10"/>
  <c r="X2479" i="10"/>
  <c r="W2479" i="10"/>
  <c r="Y2478" i="10"/>
  <c r="X2478" i="10"/>
  <c r="W2478" i="10"/>
  <c r="Y2477" i="10"/>
  <c r="X2477" i="10"/>
  <c r="W2477" i="10"/>
  <c r="Y2476" i="10"/>
  <c r="X2476" i="10"/>
  <c r="W2476" i="10"/>
  <c r="Y2475" i="10"/>
  <c r="X2475" i="10"/>
  <c r="W2475" i="10"/>
  <c r="Y2474" i="10"/>
  <c r="X2474" i="10"/>
  <c r="W2474" i="10"/>
  <c r="Y2473" i="10"/>
  <c r="X2473" i="10"/>
  <c r="W2473" i="10"/>
  <c r="Y2472" i="10"/>
  <c r="X2472" i="10"/>
  <c r="W2472" i="10"/>
  <c r="Y2471" i="10"/>
  <c r="X2471" i="10"/>
  <c r="W2471" i="10"/>
  <c r="Y2470" i="10"/>
  <c r="X2470" i="10"/>
  <c r="W2470" i="10"/>
  <c r="Y2469" i="10"/>
  <c r="X2469" i="10"/>
  <c r="W2469" i="10"/>
  <c r="Y2468" i="10"/>
  <c r="X2468" i="10"/>
  <c r="W2468" i="10"/>
  <c r="Y2467" i="10"/>
  <c r="X2467" i="10"/>
  <c r="W2467" i="10"/>
  <c r="Y2466" i="10"/>
  <c r="X2466" i="10"/>
  <c r="W2466" i="10"/>
  <c r="Y2465" i="10"/>
  <c r="X2465" i="10"/>
  <c r="W2465" i="10"/>
  <c r="Y2464" i="10"/>
  <c r="X2464" i="10"/>
  <c r="W2464" i="10"/>
  <c r="Y2463" i="10"/>
  <c r="X2463" i="10"/>
  <c r="W2463" i="10"/>
  <c r="Y2462" i="10"/>
  <c r="X2462" i="10"/>
  <c r="W2462" i="10"/>
  <c r="Y2461" i="10"/>
  <c r="X2461" i="10"/>
  <c r="W2461" i="10"/>
  <c r="Y2460" i="10"/>
  <c r="X2460" i="10"/>
  <c r="W2460" i="10"/>
  <c r="Y2459" i="10"/>
  <c r="X2459" i="10"/>
  <c r="W2459" i="10"/>
  <c r="Y2458" i="10"/>
  <c r="X2458" i="10"/>
  <c r="W2458" i="10"/>
  <c r="Y2457" i="10"/>
  <c r="X2457" i="10"/>
  <c r="W2457" i="10"/>
  <c r="Y2456" i="10"/>
  <c r="X2456" i="10"/>
  <c r="W2456" i="10"/>
  <c r="Y2455" i="10"/>
  <c r="X2455" i="10"/>
  <c r="W2455" i="10"/>
  <c r="Y2454" i="10"/>
  <c r="X2454" i="10"/>
  <c r="W2454" i="10"/>
  <c r="Y2453" i="10"/>
  <c r="X2453" i="10"/>
  <c r="W2453" i="10"/>
  <c r="Y2452" i="10"/>
  <c r="X2452" i="10"/>
  <c r="W2452" i="10"/>
  <c r="Y2451" i="10"/>
  <c r="X2451" i="10"/>
  <c r="W2451" i="10"/>
  <c r="Y2450" i="10"/>
  <c r="X2450" i="10"/>
  <c r="W2450" i="10"/>
  <c r="Y2449" i="10"/>
  <c r="X2449" i="10"/>
  <c r="W2449" i="10"/>
  <c r="Y2448" i="10"/>
  <c r="X2448" i="10"/>
  <c r="W2448" i="10"/>
  <c r="Y2447" i="10"/>
  <c r="X2447" i="10"/>
  <c r="W2447" i="10"/>
  <c r="Y2446" i="10"/>
  <c r="X2446" i="10"/>
  <c r="W2446" i="10"/>
  <c r="Y2445" i="10"/>
  <c r="X2445" i="10"/>
  <c r="W2445" i="10"/>
  <c r="Y2444" i="10"/>
  <c r="X2444" i="10"/>
  <c r="W2444" i="10"/>
  <c r="Y2443" i="10"/>
  <c r="X2443" i="10"/>
  <c r="W2443" i="10"/>
  <c r="Y2442" i="10"/>
  <c r="X2442" i="10"/>
  <c r="W2442" i="10"/>
  <c r="Y2441" i="10"/>
  <c r="X2441" i="10"/>
  <c r="W2441" i="10"/>
  <c r="Y2440" i="10"/>
  <c r="X2440" i="10"/>
  <c r="W2440" i="10"/>
  <c r="Y2439" i="10"/>
  <c r="X2439" i="10"/>
  <c r="W2439" i="10"/>
  <c r="Y2438" i="10"/>
  <c r="X2438" i="10"/>
  <c r="W2438" i="10"/>
  <c r="Y2437" i="10"/>
  <c r="X2437" i="10"/>
  <c r="W2437" i="10"/>
  <c r="Y2436" i="10"/>
  <c r="X2436" i="10"/>
  <c r="W2436" i="10"/>
  <c r="Y2435" i="10"/>
  <c r="X2435" i="10"/>
  <c r="W2435" i="10"/>
  <c r="Y2434" i="10"/>
  <c r="X2434" i="10"/>
  <c r="W2434" i="10"/>
  <c r="Y2433" i="10"/>
  <c r="X2433" i="10"/>
  <c r="W2433" i="10"/>
  <c r="Y2432" i="10"/>
  <c r="X2432" i="10"/>
  <c r="W2432" i="10"/>
  <c r="Y2431" i="10"/>
  <c r="X2431" i="10"/>
  <c r="W2431" i="10"/>
  <c r="Y2430" i="10"/>
  <c r="X2430" i="10"/>
  <c r="W2430" i="10"/>
  <c r="Y2429" i="10"/>
  <c r="X2429" i="10"/>
  <c r="W2429" i="10"/>
  <c r="Y2428" i="10"/>
  <c r="X2428" i="10"/>
  <c r="W2428" i="10"/>
  <c r="Y2427" i="10"/>
  <c r="X2427" i="10"/>
  <c r="W2427" i="10"/>
  <c r="Y2426" i="10"/>
  <c r="X2426" i="10"/>
  <c r="W2426" i="10"/>
  <c r="Y2425" i="10"/>
  <c r="X2425" i="10"/>
  <c r="W2425" i="10"/>
  <c r="Y2424" i="10"/>
  <c r="X2424" i="10"/>
  <c r="W2424" i="10"/>
  <c r="Y2423" i="10"/>
  <c r="X2423" i="10"/>
  <c r="W2423" i="10"/>
  <c r="Y2422" i="10"/>
  <c r="X2422" i="10"/>
  <c r="W2422" i="10"/>
  <c r="Y2421" i="10"/>
  <c r="X2421" i="10"/>
  <c r="W2421" i="10"/>
  <c r="Y2420" i="10"/>
  <c r="X2420" i="10"/>
  <c r="W2420" i="10"/>
  <c r="Y2419" i="10"/>
  <c r="X2419" i="10"/>
  <c r="W2419" i="10"/>
  <c r="Y2418" i="10"/>
  <c r="X2418" i="10"/>
  <c r="W2418" i="10"/>
  <c r="Y2417" i="10"/>
  <c r="X2417" i="10"/>
  <c r="W2417" i="10"/>
  <c r="Y2416" i="10"/>
  <c r="X2416" i="10"/>
  <c r="W2416" i="10"/>
  <c r="Y2415" i="10"/>
  <c r="X2415" i="10"/>
  <c r="W2415" i="10"/>
  <c r="Y2414" i="10"/>
  <c r="X2414" i="10"/>
  <c r="W2414" i="10"/>
  <c r="Y2413" i="10"/>
  <c r="X2413" i="10"/>
  <c r="W2413" i="10"/>
  <c r="Y2412" i="10"/>
  <c r="X2412" i="10"/>
  <c r="W2412" i="10"/>
  <c r="Y2411" i="10"/>
  <c r="X2411" i="10"/>
  <c r="W2411" i="10"/>
  <c r="Y2410" i="10"/>
  <c r="X2410" i="10"/>
  <c r="W2410" i="10"/>
  <c r="Y2409" i="10"/>
  <c r="X2409" i="10"/>
  <c r="W2409" i="10"/>
  <c r="Y2408" i="10"/>
  <c r="X2408" i="10"/>
  <c r="W2408" i="10"/>
  <c r="Y2407" i="10"/>
  <c r="X2407" i="10"/>
  <c r="W2407" i="10"/>
  <c r="Y2406" i="10"/>
  <c r="X2406" i="10"/>
  <c r="W2406" i="10"/>
  <c r="Y2405" i="10"/>
  <c r="X2405" i="10"/>
  <c r="W2405" i="10"/>
  <c r="Y2404" i="10"/>
  <c r="X2404" i="10"/>
  <c r="W2404" i="10"/>
  <c r="Y2403" i="10"/>
  <c r="X2403" i="10"/>
  <c r="W2403" i="10"/>
  <c r="Y2402" i="10"/>
  <c r="X2402" i="10"/>
  <c r="W2402" i="10"/>
  <c r="Y2401" i="10"/>
  <c r="X2401" i="10"/>
  <c r="W2401" i="10"/>
  <c r="Y2400" i="10"/>
  <c r="X2400" i="10"/>
  <c r="W2400" i="10"/>
  <c r="Y2399" i="10"/>
  <c r="X2399" i="10"/>
  <c r="W2399" i="10"/>
  <c r="Y2398" i="10"/>
  <c r="X2398" i="10"/>
  <c r="W2398" i="10"/>
  <c r="Y2397" i="10"/>
  <c r="X2397" i="10"/>
  <c r="W2397" i="10"/>
  <c r="Y2396" i="10"/>
  <c r="X2396" i="10"/>
  <c r="W2396" i="10"/>
  <c r="Y2395" i="10"/>
  <c r="X2395" i="10"/>
  <c r="W2395" i="10"/>
  <c r="Y2394" i="10"/>
  <c r="X2394" i="10"/>
  <c r="W2394" i="10"/>
  <c r="Y2393" i="10"/>
  <c r="X2393" i="10"/>
  <c r="W2393" i="10"/>
  <c r="Y2392" i="10"/>
  <c r="X2392" i="10"/>
  <c r="W2392" i="10"/>
  <c r="Y2391" i="10"/>
  <c r="X2391" i="10"/>
  <c r="W2391" i="10"/>
  <c r="Y2390" i="10"/>
  <c r="X2390" i="10"/>
  <c r="W2390" i="10"/>
  <c r="Y2389" i="10"/>
  <c r="X2389" i="10"/>
  <c r="W2389" i="10"/>
  <c r="Y2388" i="10"/>
  <c r="X2388" i="10"/>
  <c r="W2388" i="10"/>
  <c r="Y2387" i="10"/>
  <c r="X2387" i="10"/>
  <c r="W2387" i="10"/>
  <c r="Y2386" i="10"/>
  <c r="X2386" i="10"/>
  <c r="W2386" i="10"/>
  <c r="Y2385" i="10"/>
  <c r="X2385" i="10"/>
  <c r="W2385" i="10"/>
  <c r="Y2384" i="10"/>
  <c r="X2384" i="10"/>
  <c r="W2384" i="10"/>
  <c r="Y2383" i="10"/>
  <c r="X2383" i="10"/>
  <c r="W2383" i="10"/>
  <c r="Y2382" i="10"/>
  <c r="X2382" i="10"/>
  <c r="W2382" i="10"/>
  <c r="Y2381" i="10"/>
  <c r="X2381" i="10"/>
  <c r="W2381" i="10"/>
  <c r="Y2380" i="10"/>
  <c r="X2380" i="10"/>
  <c r="W2380" i="10"/>
  <c r="Y2379" i="10"/>
  <c r="X2379" i="10"/>
  <c r="W2379" i="10"/>
  <c r="Y2378" i="10"/>
  <c r="X2378" i="10"/>
  <c r="W2378" i="10"/>
  <c r="Y2377" i="10"/>
  <c r="X2377" i="10"/>
  <c r="W2377" i="10"/>
  <c r="Y2376" i="10"/>
  <c r="X2376" i="10"/>
  <c r="W2376" i="10"/>
  <c r="Y2375" i="10"/>
  <c r="X2375" i="10"/>
  <c r="W2375" i="10"/>
  <c r="Y2374" i="10"/>
  <c r="X2374" i="10"/>
  <c r="W2374" i="10"/>
  <c r="Y2373" i="10"/>
  <c r="X2373" i="10"/>
  <c r="W2373" i="10"/>
  <c r="Y2372" i="10"/>
  <c r="X2372" i="10"/>
  <c r="W2372" i="10"/>
  <c r="Y2371" i="10"/>
  <c r="X2371" i="10"/>
  <c r="W2371" i="10"/>
  <c r="Y2370" i="10"/>
  <c r="X2370" i="10"/>
  <c r="W2370" i="10"/>
  <c r="Y2369" i="10"/>
  <c r="X2369" i="10"/>
  <c r="W2369" i="10"/>
  <c r="Y2368" i="10"/>
  <c r="X2368" i="10"/>
  <c r="W2368" i="10"/>
  <c r="Y2367" i="10"/>
  <c r="X2367" i="10"/>
  <c r="W2367" i="10"/>
  <c r="Y2366" i="10"/>
  <c r="X2366" i="10"/>
  <c r="W2366" i="10"/>
  <c r="Y2365" i="10"/>
  <c r="X2365" i="10"/>
  <c r="W2365" i="10"/>
  <c r="Y2364" i="10"/>
  <c r="X2364" i="10"/>
  <c r="W2364" i="10"/>
  <c r="Y2363" i="10"/>
  <c r="X2363" i="10"/>
  <c r="W2363" i="10"/>
  <c r="Y2362" i="10"/>
  <c r="X2362" i="10"/>
  <c r="W2362" i="10"/>
  <c r="Y2361" i="10"/>
  <c r="X2361" i="10"/>
  <c r="W2361" i="10"/>
  <c r="Y2360" i="10"/>
  <c r="X2360" i="10"/>
  <c r="W2360" i="10"/>
  <c r="Y2359" i="10"/>
  <c r="X2359" i="10"/>
  <c r="W2359" i="10"/>
  <c r="Y2358" i="10"/>
  <c r="X2358" i="10"/>
  <c r="W2358" i="10"/>
  <c r="Y2357" i="10"/>
  <c r="X2357" i="10"/>
  <c r="W2357" i="10"/>
  <c r="Y2356" i="10"/>
  <c r="X2356" i="10"/>
  <c r="W2356" i="10"/>
  <c r="Y2355" i="10"/>
  <c r="X2355" i="10"/>
  <c r="W2355" i="10"/>
  <c r="Y2354" i="10"/>
  <c r="X2354" i="10"/>
  <c r="W2354" i="10"/>
  <c r="Y2353" i="10"/>
  <c r="X2353" i="10"/>
  <c r="W2353" i="10"/>
  <c r="Y2352" i="10"/>
  <c r="X2352" i="10"/>
  <c r="W2352" i="10"/>
  <c r="Y2351" i="10"/>
  <c r="X2351" i="10"/>
  <c r="W2351" i="10"/>
  <c r="Y2350" i="10"/>
  <c r="X2350" i="10"/>
  <c r="W2350" i="10"/>
  <c r="Y2349" i="10"/>
  <c r="X2349" i="10"/>
  <c r="W2349" i="10"/>
  <c r="Y2348" i="10"/>
  <c r="X2348" i="10"/>
  <c r="W2348" i="10"/>
  <c r="Y2347" i="10"/>
  <c r="X2347" i="10"/>
  <c r="W2347" i="10"/>
  <c r="Y2346" i="10"/>
  <c r="X2346" i="10"/>
  <c r="W2346" i="10"/>
  <c r="Y2345" i="10"/>
  <c r="X2345" i="10"/>
  <c r="W2345" i="10"/>
  <c r="Y2344" i="10"/>
  <c r="X2344" i="10"/>
  <c r="W2344" i="10"/>
  <c r="Y2343" i="10"/>
  <c r="X2343" i="10"/>
  <c r="W2343" i="10"/>
  <c r="Y2342" i="10"/>
  <c r="X2342" i="10"/>
  <c r="W2342" i="10"/>
  <c r="Y2341" i="10"/>
  <c r="X2341" i="10"/>
  <c r="W2341" i="10"/>
  <c r="Y2340" i="10"/>
  <c r="X2340" i="10"/>
  <c r="W2340" i="10"/>
  <c r="Y2339" i="10"/>
  <c r="X2339" i="10"/>
  <c r="W2339" i="10"/>
  <c r="Y2338" i="10"/>
  <c r="X2338" i="10"/>
  <c r="W2338" i="10"/>
  <c r="Y2337" i="10"/>
  <c r="X2337" i="10"/>
  <c r="W2337" i="10"/>
  <c r="Y2336" i="10"/>
  <c r="X2336" i="10"/>
  <c r="W2336" i="10"/>
  <c r="Y2335" i="10"/>
  <c r="X2335" i="10"/>
  <c r="W2335" i="10"/>
  <c r="Y2334" i="10"/>
  <c r="X2334" i="10"/>
  <c r="W2334" i="10"/>
  <c r="Y2333" i="10"/>
  <c r="X2333" i="10"/>
  <c r="W2333" i="10"/>
  <c r="Y2332" i="10"/>
  <c r="X2332" i="10"/>
  <c r="W2332" i="10"/>
  <c r="Y2331" i="10"/>
  <c r="X2331" i="10"/>
  <c r="W2331" i="10"/>
  <c r="Y2330" i="10"/>
  <c r="X2330" i="10"/>
  <c r="W2330" i="10"/>
  <c r="Y2329" i="10"/>
  <c r="X2329" i="10"/>
  <c r="W2329" i="10"/>
  <c r="Y2328" i="10"/>
  <c r="X2328" i="10"/>
  <c r="W2328" i="10"/>
  <c r="Y2327" i="10"/>
  <c r="X2327" i="10"/>
  <c r="W2327" i="10"/>
  <c r="Y2326" i="10"/>
  <c r="X2326" i="10"/>
  <c r="W2326" i="10"/>
  <c r="Y2325" i="10"/>
  <c r="X2325" i="10"/>
  <c r="W2325" i="10"/>
  <c r="Y2324" i="10"/>
  <c r="X2324" i="10"/>
  <c r="W2324" i="10"/>
  <c r="Y2323" i="10"/>
  <c r="X2323" i="10"/>
  <c r="W2323" i="10"/>
  <c r="Y2322" i="10"/>
  <c r="X2322" i="10"/>
  <c r="W2322" i="10"/>
  <c r="Y2321" i="10"/>
  <c r="X2321" i="10"/>
  <c r="W2321" i="10"/>
  <c r="Y2320" i="10"/>
  <c r="X2320" i="10"/>
  <c r="W2320" i="10"/>
  <c r="Y2319" i="10"/>
  <c r="X2319" i="10"/>
  <c r="W2319" i="10"/>
  <c r="Y2318" i="10"/>
  <c r="X2318" i="10"/>
  <c r="W2318" i="10"/>
  <c r="Y2317" i="10"/>
  <c r="X2317" i="10"/>
  <c r="W2317" i="10"/>
  <c r="Y2316" i="10"/>
  <c r="X2316" i="10"/>
  <c r="W2316" i="10"/>
  <c r="Y2315" i="10"/>
  <c r="X2315" i="10"/>
  <c r="W2315" i="10"/>
  <c r="Y2314" i="10"/>
  <c r="X2314" i="10"/>
  <c r="W2314" i="10"/>
  <c r="Y2313" i="10"/>
  <c r="X2313" i="10"/>
  <c r="W2313" i="10"/>
  <c r="Y2312" i="10"/>
  <c r="X2312" i="10"/>
  <c r="W2312" i="10"/>
  <c r="Y2311" i="10"/>
  <c r="X2311" i="10"/>
  <c r="W2311" i="10"/>
  <c r="Y2310" i="10"/>
  <c r="X2310" i="10"/>
  <c r="W2310" i="10"/>
  <c r="Y2309" i="10"/>
  <c r="X2309" i="10"/>
  <c r="W2309" i="10"/>
  <c r="Y2308" i="10"/>
  <c r="X2308" i="10"/>
  <c r="W2308" i="10"/>
  <c r="Y2307" i="10"/>
  <c r="X2307" i="10"/>
  <c r="W2307" i="10"/>
  <c r="Y2306" i="10"/>
  <c r="X2306" i="10"/>
  <c r="W2306" i="10"/>
  <c r="Y2305" i="10"/>
  <c r="X2305" i="10"/>
  <c r="W2305" i="10"/>
  <c r="Y2304" i="10"/>
  <c r="X2304" i="10"/>
  <c r="W2304" i="10"/>
  <c r="Y2303" i="10"/>
  <c r="X2303" i="10"/>
  <c r="W2303" i="10"/>
  <c r="Y2302" i="10"/>
  <c r="X2302" i="10"/>
  <c r="W2302" i="10"/>
  <c r="Y2301" i="10"/>
  <c r="X2301" i="10"/>
  <c r="W2301" i="10"/>
  <c r="Y2300" i="10"/>
  <c r="X2300" i="10"/>
  <c r="W2300" i="10"/>
  <c r="Y2299" i="10"/>
  <c r="X2299" i="10"/>
  <c r="W2299" i="10"/>
  <c r="Y2298" i="10"/>
  <c r="X2298" i="10"/>
  <c r="W2298" i="10"/>
  <c r="Y2297" i="10"/>
  <c r="X2297" i="10"/>
  <c r="W2297" i="10"/>
  <c r="Y2296" i="10"/>
  <c r="X2296" i="10"/>
  <c r="W2296" i="10"/>
  <c r="Y2295" i="10"/>
  <c r="X2295" i="10"/>
  <c r="W2295" i="10"/>
  <c r="Y2294" i="10"/>
  <c r="X2294" i="10"/>
  <c r="W2294" i="10"/>
  <c r="Y2293" i="10"/>
  <c r="X2293" i="10"/>
  <c r="W2293" i="10"/>
  <c r="Y2292" i="10"/>
  <c r="X2292" i="10"/>
  <c r="W2292" i="10"/>
  <c r="Y2291" i="10"/>
  <c r="X2291" i="10"/>
  <c r="W2291" i="10"/>
  <c r="Y2290" i="10"/>
  <c r="X2290" i="10"/>
  <c r="W2290" i="10"/>
  <c r="Y2289" i="10"/>
  <c r="X2289" i="10"/>
  <c r="W2289" i="10"/>
  <c r="Y2288" i="10"/>
  <c r="X2288" i="10"/>
  <c r="W2288" i="10"/>
  <c r="Y2287" i="10"/>
  <c r="X2287" i="10"/>
  <c r="W2287" i="10"/>
  <c r="Y2286" i="10"/>
  <c r="X2286" i="10"/>
  <c r="W2286" i="10"/>
  <c r="Y2285" i="10"/>
  <c r="X2285" i="10"/>
  <c r="W2285" i="10"/>
  <c r="Y2284" i="10"/>
  <c r="X2284" i="10"/>
  <c r="W2284" i="10"/>
  <c r="Y2283" i="10"/>
  <c r="X2283" i="10"/>
  <c r="W2283" i="10"/>
  <c r="Y2282" i="10"/>
  <c r="X2282" i="10"/>
  <c r="W2282" i="10"/>
  <c r="Y2281" i="10"/>
  <c r="X2281" i="10"/>
  <c r="W2281" i="10"/>
  <c r="Y2280" i="10"/>
  <c r="X2280" i="10"/>
  <c r="W2280" i="10"/>
  <c r="Y2279" i="10"/>
  <c r="X2279" i="10"/>
  <c r="W2279" i="10"/>
  <c r="Y2278" i="10"/>
  <c r="X2278" i="10"/>
  <c r="W2278" i="10"/>
  <c r="Y2277" i="10"/>
  <c r="X2277" i="10"/>
  <c r="W2277" i="10"/>
  <c r="Y2276" i="10"/>
  <c r="X2276" i="10"/>
  <c r="W2276" i="10"/>
  <c r="Y2275" i="10"/>
  <c r="X2275" i="10"/>
  <c r="W2275" i="10"/>
  <c r="Y2274" i="10"/>
  <c r="X2274" i="10"/>
  <c r="W2274" i="10"/>
  <c r="Y2273" i="10"/>
  <c r="X2273" i="10"/>
  <c r="W2273" i="10"/>
  <c r="Y2272" i="10"/>
  <c r="X2272" i="10"/>
  <c r="W2272" i="10"/>
  <c r="Y2271" i="10"/>
  <c r="X2271" i="10"/>
  <c r="W2271" i="10"/>
  <c r="Y2270" i="10"/>
  <c r="X2270" i="10"/>
  <c r="W2270" i="10"/>
  <c r="Y2269" i="10"/>
  <c r="X2269" i="10"/>
  <c r="W2269" i="10"/>
  <c r="Y2268" i="10"/>
  <c r="X2268" i="10"/>
  <c r="W2268" i="10"/>
  <c r="Y2267" i="10"/>
  <c r="X2267" i="10"/>
  <c r="W2267" i="10"/>
  <c r="Y2266" i="10"/>
  <c r="X2266" i="10"/>
  <c r="W2266" i="10"/>
  <c r="Y2265" i="10"/>
  <c r="X2265" i="10"/>
  <c r="W2265" i="10"/>
  <c r="Y2264" i="10"/>
  <c r="X2264" i="10"/>
  <c r="W2264" i="10"/>
  <c r="Y2263" i="10"/>
  <c r="X2263" i="10"/>
  <c r="W2263" i="10"/>
  <c r="Y2262" i="10"/>
  <c r="X2262" i="10"/>
  <c r="W2262" i="10"/>
  <c r="Y2261" i="10"/>
  <c r="X2261" i="10"/>
  <c r="W2261" i="10"/>
  <c r="Y2260" i="10"/>
  <c r="X2260" i="10"/>
  <c r="W2260" i="10"/>
  <c r="Y2259" i="10"/>
  <c r="X2259" i="10"/>
  <c r="W2259" i="10"/>
  <c r="Y2258" i="10"/>
  <c r="X2258" i="10"/>
  <c r="W2258" i="10"/>
  <c r="Y2257" i="10"/>
  <c r="X2257" i="10"/>
  <c r="W2257" i="10"/>
  <c r="Y2256" i="10"/>
  <c r="X2256" i="10"/>
  <c r="W2256" i="10"/>
  <c r="Y2255" i="10"/>
  <c r="X2255" i="10"/>
  <c r="W2255" i="10"/>
  <c r="Y2254" i="10"/>
  <c r="X2254" i="10"/>
  <c r="W2254" i="10"/>
  <c r="Y2253" i="10"/>
  <c r="X2253" i="10"/>
  <c r="W2253" i="10"/>
  <c r="Y2252" i="10"/>
  <c r="X2252" i="10"/>
  <c r="W2252" i="10"/>
  <c r="Y2251" i="10"/>
  <c r="X2251" i="10"/>
  <c r="W2251" i="10"/>
  <c r="Y2250" i="10"/>
  <c r="X2250" i="10"/>
  <c r="W2250" i="10"/>
  <c r="Y2249" i="10"/>
  <c r="X2249" i="10"/>
  <c r="W2249" i="10"/>
  <c r="Y2248" i="10"/>
  <c r="X2248" i="10"/>
  <c r="W2248" i="10"/>
  <c r="Y2247" i="10"/>
  <c r="X2247" i="10"/>
  <c r="W2247" i="10"/>
  <c r="Y2246" i="10"/>
  <c r="X2246" i="10"/>
  <c r="W2246" i="10"/>
  <c r="Y2245" i="10"/>
  <c r="X2245" i="10"/>
  <c r="W2245" i="10"/>
  <c r="Y2244" i="10"/>
  <c r="X2244" i="10"/>
  <c r="W2244" i="10"/>
  <c r="Y2243" i="10"/>
  <c r="X2243" i="10"/>
  <c r="W2243" i="10"/>
  <c r="Y2242" i="10"/>
  <c r="X2242" i="10"/>
  <c r="W2242" i="10"/>
  <c r="Y2241" i="10"/>
  <c r="X2241" i="10"/>
  <c r="W2241" i="10"/>
  <c r="Y2240" i="10"/>
  <c r="X2240" i="10"/>
  <c r="W2240" i="10"/>
  <c r="Y2239" i="10"/>
  <c r="X2239" i="10"/>
  <c r="W2239" i="10"/>
  <c r="Y2238" i="10"/>
  <c r="X2238" i="10"/>
  <c r="W2238" i="10"/>
  <c r="Y2237" i="10"/>
  <c r="X2237" i="10"/>
  <c r="W2237" i="10"/>
  <c r="Y2236" i="10"/>
  <c r="X2236" i="10"/>
  <c r="W2236" i="10"/>
  <c r="Y2235" i="10"/>
  <c r="X2235" i="10"/>
  <c r="W2235" i="10"/>
  <c r="Y2234" i="10"/>
  <c r="X2234" i="10"/>
  <c r="W2234" i="10"/>
  <c r="Y2233" i="10"/>
  <c r="X2233" i="10"/>
  <c r="W2233" i="10"/>
  <c r="Y2232" i="10"/>
  <c r="X2232" i="10"/>
  <c r="W2232" i="10"/>
  <c r="Y2231" i="10"/>
  <c r="X2231" i="10"/>
  <c r="W2231" i="10"/>
  <c r="Y2230" i="10"/>
  <c r="X2230" i="10"/>
  <c r="W2230" i="10"/>
  <c r="Y2229" i="10"/>
  <c r="X2229" i="10"/>
  <c r="W2229" i="10"/>
  <c r="Y2228" i="10"/>
  <c r="X2228" i="10"/>
  <c r="W2228" i="10"/>
  <c r="Y2227" i="10"/>
  <c r="X2227" i="10"/>
  <c r="W2227" i="10"/>
  <c r="Y2226" i="10"/>
  <c r="X2226" i="10"/>
  <c r="W2226" i="10"/>
  <c r="Y2225" i="10"/>
  <c r="X2225" i="10"/>
  <c r="W2225" i="10"/>
  <c r="Y2224" i="10"/>
  <c r="X2224" i="10"/>
  <c r="W2224" i="10"/>
  <c r="Y2223" i="10"/>
  <c r="X2223" i="10"/>
  <c r="W2223" i="10"/>
  <c r="Y2222" i="10"/>
  <c r="X2222" i="10"/>
  <c r="W2222" i="10"/>
  <c r="Y2221" i="10"/>
  <c r="X2221" i="10"/>
  <c r="W2221" i="10"/>
  <c r="Y2220" i="10"/>
  <c r="X2220" i="10"/>
  <c r="W2220" i="10"/>
  <c r="Y2219" i="10"/>
  <c r="X2219" i="10"/>
  <c r="W2219" i="10"/>
  <c r="Y2218" i="10"/>
  <c r="X2218" i="10"/>
  <c r="W2218" i="10"/>
  <c r="Y2217" i="10"/>
  <c r="X2217" i="10"/>
  <c r="W2217" i="10"/>
  <c r="Y2216" i="10"/>
  <c r="X2216" i="10"/>
  <c r="W2216" i="10"/>
  <c r="Y2215" i="10"/>
  <c r="X2215" i="10"/>
  <c r="W2215" i="10"/>
  <c r="Y2214" i="10"/>
  <c r="X2214" i="10"/>
  <c r="W2214" i="10"/>
  <c r="Y2213" i="10"/>
  <c r="X2213" i="10"/>
  <c r="W2213" i="10"/>
  <c r="Y2212" i="10"/>
  <c r="X2212" i="10"/>
  <c r="W2212" i="10"/>
  <c r="Y2211" i="10"/>
  <c r="X2211" i="10"/>
  <c r="W2211" i="10"/>
  <c r="Y2210" i="10"/>
  <c r="X2210" i="10"/>
  <c r="W2210" i="10"/>
  <c r="Y2209" i="10"/>
  <c r="X2209" i="10"/>
  <c r="W2209" i="10"/>
  <c r="Y2208" i="10"/>
  <c r="X2208" i="10"/>
  <c r="W2208" i="10"/>
  <c r="Y2207" i="10"/>
  <c r="X2207" i="10"/>
  <c r="W2207" i="10"/>
  <c r="Y2206" i="10"/>
  <c r="X2206" i="10"/>
  <c r="W2206" i="10"/>
  <c r="Y2205" i="10"/>
  <c r="X2205" i="10"/>
  <c r="W2205" i="10"/>
  <c r="Y2204" i="10"/>
  <c r="X2204" i="10"/>
  <c r="W2204" i="10"/>
  <c r="Y2203" i="10"/>
  <c r="X2203" i="10"/>
  <c r="W2203" i="10"/>
  <c r="Y2202" i="10"/>
  <c r="X2202" i="10"/>
  <c r="W2202" i="10"/>
  <c r="Y2201" i="10"/>
  <c r="X2201" i="10"/>
  <c r="W2201" i="10"/>
  <c r="Y2200" i="10"/>
  <c r="X2200" i="10"/>
  <c r="W2200" i="10"/>
  <c r="Y2199" i="10"/>
  <c r="X2199" i="10"/>
  <c r="W2199" i="10"/>
  <c r="Y2198" i="10"/>
  <c r="X2198" i="10"/>
  <c r="W2198" i="10"/>
  <c r="Y2197" i="10"/>
  <c r="X2197" i="10"/>
  <c r="W2197" i="10"/>
  <c r="Y2196" i="10"/>
  <c r="X2196" i="10"/>
  <c r="W2196" i="10"/>
  <c r="Y2195" i="10"/>
  <c r="X2195" i="10"/>
  <c r="W2195" i="10"/>
  <c r="Y2194" i="10"/>
  <c r="X2194" i="10"/>
  <c r="W2194" i="10"/>
  <c r="Y2193" i="10"/>
  <c r="X2193" i="10"/>
  <c r="W2193" i="10"/>
  <c r="Y2192" i="10"/>
  <c r="X2192" i="10"/>
  <c r="W2192" i="10"/>
  <c r="Y2191" i="10"/>
  <c r="X2191" i="10"/>
  <c r="W2191" i="10"/>
  <c r="Y2190" i="10"/>
  <c r="X2190" i="10"/>
  <c r="W2190" i="10"/>
  <c r="Y2189" i="10"/>
  <c r="X2189" i="10"/>
  <c r="W2189" i="10"/>
  <c r="Y2188" i="10"/>
  <c r="X2188" i="10"/>
  <c r="W2188" i="10"/>
  <c r="Y2187" i="10"/>
  <c r="X2187" i="10"/>
  <c r="W2187" i="10"/>
  <c r="Y2186" i="10"/>
  <c r="X2186" i="10"/>
  <c r="W2186" i="10"/>
  <c r="Y2185" i="10"/>
  <c r="X2185" i="10"/>
  <c r="W2185" i="10"/>
  <c r="Y2184" i="10"/>
  <c r="X2184" i="10"/>
  <c r="W2184" i="10"/>
  <c r="Y2183" i="10"/>
  <c r="X2183" i="10"/>
  <c r="W2183" i="10"/>
  <c r="Y2182" i="10"/>
  <c r="X2182" i="10"/>
  <c r="W2182" i="10"/>
  <c r="Y2181" i="10"/>
  <c r="X2181" i="10"/>
  <c r="W2181" i="10"/>
  <c r="Y2180" i="10"/>
  <c r="X2180" i="10"/>
  <c r="W2180" i="10"/>
  <c r="Y2179" i="10"/>
  <c r="X2179" i="10"/>
  <c r="W2179" i="10"/>
  <c r="Y2178" i="10"/>
  <c r="X2178" i="10"/>
  <c r="W2178" i="10"/>
  <c r="Y2177" i="10"/>
  <c r="X2177" i="10"/>
  <c r="W2177" i="10"/>
  <c r="Y2176" i="10"/>
  <c r="X2176" i="10"/>
  <c r="W2176" i="10"/>
  <c r="Y2175" i="10"/>
  <c r="X2175" i="10"/>
  <c r="W2175" i="10"/>
  <c r="Y2174" i="10"/>
  <c r="X2174" i="10"/>
  <c r="W2174" i="10"/>
  <c r="Y2173" i="10"/>
  <c r="X2173" i="10"/>
  <c r="W2173" i="10"/>
  <c r="Y2172" i="10"/>
  <c r="X2172" i="10"/>
  <c r="W2172" i="10"/>
  <c r="Y2171" i="10"/>
  <c r="X2171" i="10"/>
  <c r="W2171" i="10"/>
  <c r="Y2170" i="10"/>
  <c r="X2170" i="10"/>
  <c r="W2170" i="10"/>
  <c r="Y2169" i="10"/>
  <c r="X2169" i="10"/>
  <c r="W2169" i="10"/>
  <c r="Y2168" i="10"/>
  <c r="X2168" i="10"/>
  <c r="W2168" i="10"/>
  <c r="Y2167" i="10"/>
  <c r="X2167" i="10"/>
  <c r="W2167" i="10"/>
  <c r="Y2166" i="10"/>
  <c r="X2166" i="10"/>
  <c r="W2166" i="10"/>
  <c r="Y2165" i="10"/>
  <c r="X2165" i="10"/>
  <c r="W2165" i="10"/>
  <c r="Y2164" i="10"/>
  <c r="X2164" i="10"/>
  <c r="W2164" i="10"/>
  <c r="Y2163" i="10"/>
  <c r="X2163" i="10"/>
  <c r="W2163" i="10"/>
  <c r="Y2162" i="10"/>
  <c r="X2162" i="10"/>
  <c r="W2162" i="10"/>
  <c r="Y2161" i="10"/>
  <c r="X2161" i="10"/>
  <c r="W2161" i="10"/>
  <c r="Y2160" i="10"/>
  <c r="X2160" i="10"/>
  <c r="W2160" i="10"/>
  <c r="Y2159" i="10"/>
  <c r="X2159" i="10"/>
  <c r="W2159" i="10"/>
  <c r="Y2158" i="10"/>
  <c r="X2158" i="10"/>
  <c r="W2158" i="10"/>
  <c r="Y2157" i="10"/>
  <c r="X2157" i="10"/>
  <c r="W2157" i="10"/>
  <c r="Y2156" i="10"/>
  <c r="X2156" i="10"/>
  <c r="W2156" i="10"/>
  <c r="Y2155" i="10"/>
  <c r="X2155" i="10"/>
  <c r="W2155" i="10"/>
  <c r="Y2154" i="10"/>
  <c r="X2154" i="10"/>
  <c r="W2154" i="10"/>
  <c r="Y2153" i="10"/>
  <c r="X2153" i="10"/>
  <c r="W2153" i="10"/>
  <c r="Y2152" i="10"/>
  <c r="X2152" i="10"/>
  <c r="W2152" i="10"/>
  <c r="Y2151" i="10"/>
  <c r="X2151" i="10"/>
  <c r="W2151" i="10"/>
  <c r="Y2150" i="10"/>
  <c r="X2150" i="10"/>
  <c r="W2150" i="10"/>
  <c r="Y2149" i="10"/>
  <c r="X2149" i="10"/>
  <c r="W2149" i="10"/>
  <c r="Y2148" i="10"/>
  <c r="X2148" i="10"/>
  <c r="W2148" i="10"/>
  <c r="Y2147" i="10"/>
  <c r="X2147" i="10"/>
  <c r="W2147" i="10"/>
  <c r="Y2146" i="10"/>
  <c r="X2146" i="10"/>
  <c r="W2146" i="10"/>
  <c r="Y2145" i="10"/>
  <c r="X2145" i="10"/>
  <c r="W2145" i="10"/>
  <c r="Y2144" i="10"/>
  <c r="X2144" i="10"/>
  <c r="W2144" i="10"/>
  <c r="Y2143" i="10"/>
  <c r="X2143" i="10"/>
  <c r="W2143" i="10"/>
  <c r="Y2142" i="10"/>
  <c r="X2142" i="10"/>
  <c r="W2142" i="10"/>
  <c r="Y2141" i="10"/>
  <c r="X2141" i="10"/>
  <c r="W2141" i="10"/>
  <c r="Y2140" i="10"/>
  <c r="X2140" i="10"/>
  <c r="W2140" i="10"/>
  <c r="Y2139" i="10"/>
  <c r="X2139" i="10"/>
  <c r="W2139" i="10"/>
  <c r="Y2138" i="10"/>
  <c r="X2138" i="10"/>
  <c r="W2138" i="10"/>
  <c r="Y2137" i="10"/>
  <c r="X2137" i="10"/>
  <c r="W2137" i="10"/>
  <c r="Y2136" i="10"/>
  <c r="X2136" i="10"/>
  <c r="W2136" i="10"/>
  <c r="Y2135" i="10"/>
  <c r="X2135" i="10"/>
  <c r="W2135" i="10"/>
  <c r="Y2134" i="10"/>
  <c r="X2134" i="10"/>
  <c r="W2134" i="10"/>
  <c r="Y2133" i="10"/>
  <c r="X2133" i="10"/>
  <c r="W2133" i="10"/>
  <c r="Y2132" i="10"/>
  <c r="X2132" i="10"/>
  <c r="W2132" i="10"/>
  <c r="Y2131" i="10"/>
  <c r="X2131" i="10"/>
  <c r="W2131" i="10"/>
  <c r="Y2130" i="10"/>
  <c r="X2130" i="10"/>
  <c r="W2130" i="10"/>
  <c r="Y2129" i="10"/>
  <c r="X2129" i="10"/>
  <c r="W2129" i="10"/>
  <c r="Y2128" i="10"/>
  <c r="X2128" i="10"/>
  <c r="W2128" i="10"/>
  <c r="Y2127" i="10"/>
  <c r="X2127" i="10"/>
  <c r="W2127" i="10"/>
  <c r="Y2126" i="10"/>
  <c r="X2126" i="10"/>
  <c r="W2126" i="10"/>
  <c r="Y2125" i="10"/>
  <c r="X2125" i="10"/>
  <c r="W2125" i="10"/>
  <c r="Y2124" i="10"/>
  <c r="X2124" i="10"/>
  <c r="W2124" i="10"/>
  <c r="Y2123" i="10"/>
  <c r="X2123" i="10"/>
  <c r="W2123" i="10"/>
  <c r="Y2122" i="10"/>
  <c r="X2122" i="10"/>
  <c r="W2122" i="10"/>
  <c r="Y2121" i="10"/>
  <c r="X2121" i="10"/>
  <c r="W2121" i="10"/>
  <c r="Y2120" i="10"/>
  <c r="X2120" i="10"/>
  <c r="W2120" i="10"/>
  <c r="Y2119" i="10"/>
  <c r="X2119" i="10"/>
  <c r="W2119" i="10"/>
  <c r="Y2118" i="10"/>
  <c r="X2118" i="10"/>
  <c r="W2118" i="10"/>
  <c r="Y2117" i="10"/>
  <c r="X2117" i="10"/>
  <c r="W2117" i="10"/>
  <c r="Y2116" i="10"/>
  <c r="X2116" i="10"/>
  <c r="W2116" i="10"/>
  <c r="Y2115" i="10"/>
  <c r="X2115" i="10"/>
  <c r="W2115" i="10"/>
  <c r="Y2114" i="10"/>
  <c r="X2114" i="10"/>
  <c r="W2114" i="10"/>
  <c r="Y2113" i="10"/>
  <c r="X2113" i="10"/>
  <c r="W2113" i="10"/>
  <c r="Y2112" i="10"/>
  <c r="X2112" i="10"/>
  <c r="W2112" i="10"/>
  <c r="Y2111" i="10"/>
  <c r="X2111" i="10"/>
  <c r="W2111" i="10"/>
  <c r="Y2110" i="10"/>
  <c r="X2110" i="10"/>
  <c r="W2110" i="10"/>
  <c r="Y2109" i="10"/>
  <c r="X2109" i="10"/>
  <c r="W2109" i="10"/>
  <c r="Y2108" i="10"/>
  <c r="X2108" i="10"/>
  <c r="W2108" i="10"/>
  <c r="Y2107" i="10"/>
  <c r="X2107" i="10"/>
  <c r="W2107" i="10"/>
  <c r="Y2106" i="10"/>
  <c r="X2106" i="10"/>
  <c r="W2106" i="10"/>
  <c r="Y2105" i="10"/>
  <c r="X2105" i="10"/>
  <c r="W2105" i="10"/>
  <c r="Y2104" i="10"/>
  <c r="X2104" i="10"/>
  <c r="W2104" i="10"/>
  <c r="Y2103" i="10"/>
  <c r="X2103" i="10"/>
  <c r="W2103" i="10"/>
  <c r="Y2102" i="10"/>
  <c r="X2102" i="10"/>
  <c r="W2102" i="10"/>
  <c r="Y2101" i="10"/>
  <c r="X2101" i="10"/>
  <c r="W2101" i="10"/>
  <c r="Y2100" i="10"/>
  <c r="X2100" i="10"/>
  <c r="W2100" i="10"/>
  <c r="Y2099" i="10"/>
  <c r="X2099" i="10"/>
  <c r="W2099" i="10"/>
  <c r="Y2098" i="10"/>
  <c r="X2098" i="10"/>
  <c r="W2098" i="10"/>
  <c r="Y2097" i="10"/>
  <c r="X2097" i="10"/>
  <c r="W2097" i="10"/>
  <c r="Y2096" i="10"/>
  <c r="X2096" i="10"/>
  <c r="W2096" i="10"/>
  <c r="Y2095" i="10"/>
  <c r="X2095" i="10"/>
  <c r="W2095" i="10"/>
  <c r="Y2094" i="10"/>
  <c r="X2094" i="10"/>
  <c r="W2094" i="10"/>
  <c r="Y2093" i="10"/>
  <c r="X2093" i="10"/>
  <c r="W2093" i="10"/>
  <c r="Y2092" i="10"/>
  <c r="X2092" i="10"/>
  <c r="W2092" i="10"/>
  <c r="Y2091" i="10"/>
  <c r="X2091" i="10"/>
  <c r="W2091" i="10"/>
  <c r="Y2090" i="10"/>
  <c r="X2090" i="10"/>
  <c r="W2090" i="10"/>
  <c r="Y2089" i="10"/>
  <c r="X2089" i="10"/>
  <c r="W2089" i="10"/>
  <c r="Y2088" i="10"/>
  <c r="X2088" i="10"/>
  <c r="W2088" i="10"/>
  <c r="Y2087" i="10"/>
  <c r="X2087" i="10"/>
  <c r="W2087" i="10"/>
  <c r="Y2086" i="10"/>
  <c r="X2086" i="10"/>
  <c r="W2086" i="10"/>
  <c r="Y2085" i="10"/>
  <c r="X2085" i="10"/>
  <c r="W2085" i="10"/>
  <c r="Y2084" i="10"/>
  <c r="X2084" i="10"/>
  <c r="W2084" i="10"/>
  <c r="Y2083" i="10"/>
  <c r="X2083" i="10"/>
  <c r="W2083" i="10"/>
  <c r="Y2082" i="10"/>
  <c r="X2082" i="10"/>
  <c r="W2082" i="10"/>
  <c r="Y2081" i="10"/>
  <c r="X2081" i="10"/>
  <c r="W2081" i="10"/>
  <c r="Y2080" i="10"/>
  <c r="X2080" i="10"/>
  <c r="W2080" i="10"/>
  <c r="Y2079" i="10"/>
  <c r="X2079" i="10"/>
  <c r="W2079" i="10"/>
  <c r="Y2078" i="10"/>
  <c r="X2078" i="10"/>
  <c r="W2078" i="10"/>
  <c r="Y2077" i="10"/>
  <c r="X2077" i="10"/>
  <c r="W2077" i="10"/>
  <c r="Y2076" i="10"/>
  <c r="X2076" i="10"/>
  <c r="W2076" i="10"/>
  <c r="Y2075" i="10"/>
  <c r="X2075" i="10"/>
  <c r="W2075" i="10"/>
  <c r="Y2074" i="10"/>
  <c r="X2074" i="10"/>
  <c r="W2074" i="10"/>
  <c r="Y2073" i="10"/>
  <c r="X2073" i="10"/>
  <c r="W2073" i="10"/>
  <c r="Y2072" i="10"/>
  <c r="X2072" i="10"/>
  <c r="W2072" i="10"/>
  <c r="Y2071" i="10"/>
  <c r="X2071" i="10"/>
  <c r="W2071" i="10"/>
  <c r="Y2070" i="10"/>
  <c r="X2070" i="10"/>
  <c r="W2070" i="10"/>
  <c r="Y2069" i="10"/>
  <c r="X2069" i="10"/>
  <c r="W2069" i="10"/>
  <c r="Y2068" i="10"/>
  <c r="X2068" i="10"/>
  <c r="W2068" i="10"/>
  <c r="Y2067" i="10"/>
  <c r="X2067" i="10"/>
  <c r="W2067" i="10"/>
  <c r="Y2066" i="10"/>
  <c r="X2066" i="10"/>
  <c r="W2066" i="10"/>
  <c r="Y2065" i="10"/>
  <c r="X2065" i="10"/>
  <c r="W2065" i="10"/>
  <c r="Y2064" i="10"/>
  <c r="X2064" i="10"/>
  <c r="W2064" i="10"/>
  <c r="Y2063" i="10"/>
  <c r="X2063" i="10"/>
  <c r="W2063" i="10"/>
  <c r="Y2062" i="10"/>
  <c r="X2062" i="10"/>
  <c r="W2062" i="10"/>
  <c r="Y2061" i="10"/>
  <c r="X2061" i="10"/>
  <c r="W2061" i="10"/>
  <c r="Y2060" i="10"/>
  <c r="X2060" i="10"/>
  <c r="W2060" i="10"/>
  <c r="Y2059" i="10"/>
  <c r="X2059" i="10"/>
  <c r="W2059" i="10"/>
  <c r="Y2058" i="10"/>
  <c r="X2058" i="10"/>
  <c r="W2058" i="10"/>
  <c r="Y2057" i="10"/>
  <c r="X2057" i="10"/>
  <c r="W2057" i="10"/>
  <c r="Y2056" i="10"/>
  <c r="X2056" i="10"/>
  <c r="W2056" i="10"/>
  <c r="Y2055" i="10"/>
  <c r="X2055" i="10"/>
  <c r="W2055" i="10"/>
  <c r="Y2054" i="10"/>
  <c r="X2054" i="10"/>
  <c r="W2054" i="10"/>
  <c r="Y2053" i="10"/>
  <c r="X2053" i="10"/>
  <c r="W2053" i="10"/>
  <c r="Y2052" i="10"/>
  <c r="X2052" i="10"/>
  <c r="W2052" i="10"/>
  <c r="Y2051" i="10"/>
  <c r="X2051" i="10"/>
  <c r="W2051" i="10"/>
  <c r="Y2050" i="10"/>
  <c r="X2050" i="10"/>
  <c r="W2050" i="10"/>
  <c r="Y2049" i="10"/>
  <c r="X2049" i="10"/>
  <c r="W2049" i="10"/>
  <c r="Y2048" i="10"/>
  <c r="X2048" i="10"/>
  <c r="W2048" i="10"/>
  <c r="Y2047" i="10"/>
  <c r="X2047" i="10"/>
  <c r="W2047" i="10"/>
  <c r="Y2046" i="10"/>
  <c r="X2046" i="10"/>
  <c r="W2046" i="10"/>
  <c r="Y2045" i="10"/>
  <c r="X2045" i="10"/>
  <c r="W2045" i="10"/>
  <c r="Y2044" i="10"/>
  <c r="X2044" i="10"/>
  <c r="W2044" i="10"/>
  <c r="Y2043" i="10"/>
  <c r="X2043" i="10"/>
  <c r="W2043" i="10"/>
  <c r="Y2042" i="10"/>
  <c r="X2042" i="10"/>
  <c r="W2042" i="10"/>
  <c r="Y2041" i="10"/>
  <c r="X2041" i="10"/>
  <c r="W2041" i="10"/>
  <c r="Y2040" i="10"/>
  <c r="X2040" i="10"/>
  <c r="W2040" i="10"/>
  <c r="Y2039" i="10"/>
  <c r="X2039" i="10"/>
  <c r="W2039" i="10"/>
  <c r="Y2038" i="10"/>
  <c r="X2038" i="10"/>
  <c r="W2038" i="10"/>
  <c r="Y2037" i="10"/>
  <c r="X2037" i="10"/>
  <c r="W2037" i="10"/>
  <c r="Y2036" i="10"/>
  <c r="X2036" i="10"/>
  <c r="W2036" i="10"/>
  <c r="Y2035" i="10"/>
  <c r="X2035" i="10"/>
  <c r="W2035" i="10"/>
  <c r="Y2034" i="10"/>
  <c r="X2034" i="10"/>
  <c r="W2034" i="10"/>
  <c r="Y2033" i="10"/>
  <c r="X2033" i="10"/>
  <c r="W2033" i="10"/>
  <c r="Y2032" i="10"/>
  <c r="X2032" i="10"/>
  <c r="W2032" i="10"/>
  <c r="Y2031" i="10"/>
  <c r="X2031" i="10"/>
  <c r="W2031" i="10"/>
  <c r="Y2030" i="10"/>
  <c r="X2030" i="10"/>
  <c r="W2030" i="10"/>
  <c r="Y2029" i="10"/>
  <c r="X2029" i="10"/>
  <c r="W2029" i="10"/>
  <c r="Y2028" i="10"/>
  <c r="X2028" i="10"/>
  <c r="W2028" i="10"/>
  <c r="Y2027" i="10"/>
  <c r="X2027" i="10"/>
  <c r="W2027" i="10"/>
  <c r="Y2026" i="10"/>
  <c r="X2026" i="10"/>
  <c r="W2026" i="10"/>
  <c r="Y2025" i="10"/>
  <c r="X2025" i="10"/>
  <c r="W2025" i="10"/>
  <c r="Y2024" i="10"/>
  <c r="X2024" i="10"/>
  <c r="W2024" i="10"/>
  <c r="Y2023" i="10"/>
  <c r="X2023" i="10"/>
  <c r="W2023" i="10"/>
  <c r="Y2022" i="10"/>
  <c r="X2022" i="10"/>
  <c r="W2022" i="10"/>
  <c r="Y2021" i="10"/>
  <c r="X2021" i="10"/>
  <c r="W2021" i="10"/>
  <c r="Y2020" i="10"/>
  <c r="X2020" i="10"/>
  <c r="W2020" i="10"/>
  <c r="Y2019" i="10"/>
  <c r="X2019" i="10"/>
  <c r="W2019" i="10"/>
  <c r="Y2018" i="10"/>
  <c r="X2018" i="10"/>
  <c r="W2018" i="10"/>
  <c r="Y2017" i="10"/>
  <c r="X2017" i="10"/>
  <c r="W2017" i="10"/>
  <c r="Y2016" i="10"/>
  <c r="X2016" i="10"/>
  <c r="W2016" i="10"/>
  <c r="Y2015" i="10"/>
  <c r="X2015" i="10"/>
  <c r="W2015" i="10"/>
  <c r="Y2014" i="10"/>
  <c r="X2014" i="10"/>
  <c r="W2014" i="10"/>
  <c r="Y2013" i="10"/>
  <c r="X2013" i="10"/>
  <c r="W2013" i="10"/>
  <c r="Y2012" i="10"/>
  <c r="X2012" i="10"/>
  <c r="W2012" i="10"/>
  <c r="Y2011" i="10"/>
  <c r="X2011" i="10"/>
  <c r="W2011" i="10"/>
  <c r="Y2010" i="10"/>
  <c r="X2010" i="10"/>
  <c r="W2010" i="10"/>
  <c r="Y2009" i="10"/>
  <c r="X2009" i="10"/>
  <c r="W2009" i="10"/>
  <c r="Y2008" i="10"/>
  <c r="X2008" i="10"/>
  <c r="W2008" i="10"/>
  <c r="Y2007" i="10"/>
  <c r="X2007" i="10"/>
  <c r="W2007" i="10"/>
  <c r="Y2006" i="10"/>
  <c r="X2006" i="10"/>
  <c r="W2006" i="10"/>
  <c r="Y2005" i="10"/>
  <c r="X2005" i="10"/>
  <c r="W2005" i="10"/>
  <c r="Y2004" i="10"/>
  <c r="X2004" i="10"/>
  <c r="W2004" i="10"/>
  <c r="Y2003" i="10"/>
  <c r="X2003" i="10"/>
  <c r="W2003" i="10"/>
  <c r="Y2002" i="10"/>
  <c r="X2002" i="10"/>
  <c r="W2002" i="10"/>
  <c r="Y2001" i="10"/>
  <c r="X2001" i="10"/>
  <c r="W2001" i="10"/>
  <c r="Y2000" i="10"/>
  <c r="X2000" i="10"/>
  <c r="W2000" i="10"/>
  <c r="Y1999" i="10"/>
  <c r="X1999" i="10"/>
  <c r="W1999" i="10"/>
  <c r="Y1998" i="10"/>
  <c r="X1998" i="10"/>
  <c r="W1998" i="10"/>
  <c r="Y1997" i="10"/>
  <c r="X1997" i="10"/>
  <c r="W1997" i="10"/>
  <c r="Y1996" i="10"/>
  <c r="X1996" i="10"/>
  <c r="W1996" i="10"/>
  <c r="Y1995" i="10"/>
  <c r="X1995" i="10"/>
  <c r="W1995" i="10"/>
  <c r="Y1994" i="10"/>
  <c r="X1994" i="10"/>
  <c r="W1994" i="10"/>
  <c r="Y1993" i="10"/>
  <c r="X1993" i="10"/>
  <c r="W1993" i="10"/>
  <c r="Y1992" i="10"/>
  <c r="X1992" i="10"/>
  <c r="W1992" i="10"/>
  <c r="Y1991" i="10"/>
  <c r="X1991" i="10"/>
  <c r="W1991" i="10"/>
  <c r="Y1990" i="10"/>
  <c r="X1990" i="10"/>
  <c r="W1990" i="10"/>
  <c r="Y1989" i="10"/>
  <c r="X1989" i="10"/>
  <c r="W1989" i="10"/>
  <c r="Y1988" i="10"/>
  <c r="X1988" i="10"/>
  <c r="W1988" i="10"/>
  <c r="Y1987" i="10"/>
  <c r="X1987" i="10"/>
  <c r="W1987" i="10"/>
  <c r="Y1986" i="10"/>
  <c r="X1986" i="10"/>
  <c r="W1986" i="10"/>
  <c r="Y1985" i="10"/>
  <c r="X1985" i="10"/>
  <c r="W1985" i="10"/>
  <c r="Y1984" i="10"/>
  <c r="X1984" i="10"/>
  <c r="W1984" i="10"/>
  <c r="Y1983" i="10"/>
  <c r="X1983" i="10"/>
  <c r="W1983" i="10"/>
  <c r="Y1982" i="10"/>
  <c r="X1982" i="10"/>
  <c r="W1982" i="10"/>
  <c r="Y1981" i="10"/>
  <c r="X1981" i="10"/>
  <c r="W1981" i="10"/>
  <c r="Y1980" i="10"/>
  <c r="X1980" i="10"/>
  <c r="W1980" i="10"/>
  <c r="Y1979" i="10"/>
  <c r="X1979" i="10"/>
  <c r="W1979" i="10"/>
  <c r="Y1978" i="10"/>
  <c r="X1978" i="10"/>
  <c r="W1978" i="10"/>
  <c r="Y1977" i="10"/>
  <c r="X1977" i="10"/>
  <c r="W1977" i="10"/>
  <c r="Y1976" i="10"/>
  <c r="X1976" i="10"/>
  <c r="W1976" i="10"/>
  <c r="Y1975" i="10"/>
  <c r="X1975" i="10"/>
  <c r="W1975" i="10"/>
  <c r="Y1974" i="10"/>
  <c r="X1974" i="10"/>
  <c r="W1974" i="10"/>
  <c r="Y1973" i="10"/>
  <c r="X1973" i="10"/>
  <c r="W1973" i="10"/>
  <c r="Y1972" i="10"/>
  <c r="X1972" i="10"/>
  <c r="W1972" i="10"/>
  <c r="Y1971" i="10"/>
  <c r="X1971" i="10"/>
  <c r="W1971" i="10"/>
  <c r="Y1970" i="10"/>
  <c r="X1970" i="10"/>
  <c r="W1970" i="10"/>
  <c r="Y1969" i="10"/>
  <c r="X1969" i="10"/>
  <c r="W1969" i="10"/>
  <c r="Y1968" i="10"/>
  <c r="X1968" i="10"/>
  <c r="W1968" i="10"/>
  <c r="Y1967" i="10"/>
  <c r="X1967" i="10"/>
  <c r="W1967" i="10"/>
  <c r="Y1966" i="10"/>
  <c r="X1966" i="10"/>
  <c r="W1966" i="10"/>
  <c r="Y1965" i="10"/>
  <c r="X1965" i="10"/>
  <c r="W1965" i="10"/>
  <c r="Y1964" i="10"/>
  <c r="X1964" i="10"/>
  <c r="W1964" i="10"/>
  <c r="Y1963" i="10"/>
  <c r="X1963" i="10"/>
  <c r="W1963" i="10"/>
  <c r="Y1962" i="10"/>
  <c r="X1962" i="10"/>
  <c r="W1962" i="10"/>
  <c r="Y1961" i="10"/>
  <c r="X1961" i="10"/>
  <c r="W1961" i="10"/>
  <c r="Y1960" i="10"/>
  <c r="X1960" i="10"/>
  <c r="W1960" i="10"/>
  <c r="Y1959" i="10"/>
  <c r="X1959" i="10"/>
  <c r="W1959" i="10"/>
  <c r="Y1958" i="10"/>
  <c r="X1958" i="10"/>
  <c r="W1958" i="10"/>
  <c r="Y1957" i="10"/>
  <c r="X1957" i="10"/>
  <c r="W1957" i="10"/>
  <c r="Y1956" i="10"/>
  <c r="X1956" i="10"/>
  <c r="W1956" i="10"/>
  <c r="Y1955" i="10"/>
  <c r="X1955" i="10"/>
  <c r="W1955" i="10"/>
  <c r="Y1954" i="10"/>
  <c r="X1954" i="10"/>
  <c r="W1954" i="10"/>
  <c r="Y1953" i="10"/>
  <c r="X1953" i="10"/>
  <c r="W1953" i="10"/>
  <c r="Y1952" i="10"/>
  <c r="X1952" i="10"/>
  <c r="W1952" i="10"/>
  <c r="Y1951" i="10"/>
  <c r="X1951" i="10"/>
  <c r="W1951" i="10"/>
  <c r="Y1950" i="10"/>
  <c r="X1950" i="10"/>
  <c r="W1950" i="10"/>
  <c r="Y1949" i="10"/>
  <c r="X1949" i="10"/>
  <c r="W1949" i="10"/>
  <c r="Y1948" i="10"/>
  <c r="X1948" i="10"/>
  <c r="W1948" i="10"/>
  <c r="Y1947" i="10"/>
  <c r="X1947" i="10"/>
  <c r="W1947" i="10"/>
  <c r="Y1946" i="10"/>
  <c r="X1946" i="10"/>
  <c r="W1946" i="10"/>
  <c r="Y1945" i="10"/>
  <c r="X1945" i="10"/>
  <c r="W1945" i="10"/>
  <c r="Y1944" i="10"/>
  <c r="X1944" i="10"/>
  <c r="W1944" i="10"/>
  <c r="Y1943" i="10"/>
  <c r="X1943" i="10"/>
  <c r="W1943" i="10"/>
  <c r="Y1942" i="10"/>
  <c r="X1942" i="10"/>
  <c r="W1942" i="10"/>
  <c r="Y1941" i="10"/>
  <c r="X1941" i="10"/>
  <c r="W1941" i="10"/>
  <c r="Y1940" i="10"/>
  <c r="X1940" i="10"/>
  <c r="W1940" i="10"/>
  <c r="Y1939" i="10"/>
  <c r="X1939" i="10"/>
  <c r="W1939" i="10"/>
  <c r="Y1938" i="10"/>
  <c r="X1938" i="10"/>
  <c r="W1938" i="10"/>
  <c r="Y1937" i="10"/>
  <c r="X1937" i="10"/>
  <c r="W1937" i="10"/>
  <c r="Y1936" i="10"/>
  <c r="X1936" i="10"/>
  <c r="W1936" i="10"/>
  <c r="Y1935" i="10"/>
  <c r="X1935" i="10"/>
  <c r="W1935" i="10"/>
  <c r="Y1934" i="10"/>
  <c r="X1934" i="10"/>
  <c r="W1934" i="10"/>
  <c r="Y1933" i="10"/>
  <c r="X1933" i="10"/>
  <c r="W1933" i="10"/>
  <c r="Y1932" i="10"/>
  <c r="X1932" i="10"/>
  <c r="W1932" i="10"/>
  <c r="Y1931" i="10"/>
  <c r="X1931" i="10"/>
  <c r="W1931" i="10"/>
  <c r="Y1930" i="10"/>
  <c r="X1930" i="10"/>
  <c r="W1930" i="10"/>
  <c r="Y1929" i="10"/>
  <c r="X1929" i="10"/>
  <c r="W1929" i="10"/>
  <c r="Y1928" i="10"/>
  <c r="X1928" i="10"/>
  <c r="W1928" i="10"/>
  <c r="Y1927" i="10"/>
  <c r="X1927" i="10"/>
  <c r="W1927" i="10"/>
  <c r="Y1926" i="10"/>
  <c r="X1926" i="10"/>
  <c r="W1926" i="10"/>
  <c r="Y1925" i="10"/>
  <c r="X1925" i="10"/>
  <c r="W1925" i="10"/>
  <c r="Y1924" i="10"/>
  <c r="X1924" i="10"/>
  <c r="W1924" i="10"/>
  <c r="Y1923" i="10"/>
  <c r="X1923" i="10"/>
  <c r="W1923" i="10"/>
  <c r="Y1922" i="10"/>
  <c r="X1922" i="10"/>
  <c r="W1922" i="10"/>
  <c r="Y1921" i="10"/>
  <c r="X1921" i="10"/>
  <c r="W1921" i="10"/>
  <c r="Y1920" i="10"/>
  <c r="X1920" i="10"/>
  <c r="W1920" i="10"/>
  <c r="Y1919" i="10"/>
  <c r="X1919" i="10"/>
  <c r="W1919" i="10"/>
  <c r="Y1918" i="10"/>
  <c r="X1918" i="10"/>
  <c r="W1918" i="10"/>
  <c r="Y1917" i="10"/>
  <c r="X1917" i="10"/>
  <c r="W1917" i="10"/>
  <c r="Y1916" i="10"/>
  <c r="X1916" i="10"/>
  <c r="W1916" i="10"/>
  <c r="Y1915" i="10"/>
  <c r="X1915" i="10"/>
  <c r="W1915" i="10"/>
  <c r="Y1914" i="10"/>
  <c r="X1914" i="10"/>
  <c r="W1914" i="10"/>
  <c r="Y1913" i="10"/>
  <c r="X1913" i="10"/>
  <c r="W1913" i="10"/>
  <c r="Y1912" i="10"/>
  <c r="X1912" i="10"/>
  <c r="W1912" i="10"/>
  <c r="Y1911" i="10"/>
  <c r="X1911" i="10"/>
  <c r="W1911" i="10"/>
  <c r="Y1910" i="10"/>
  <c r="X1910" i="10"/>
  <c r="W1910" i="10"/>
  <c r="Y1909" i="10"/>
  <c r="X1909" i="10"/>
  <c r="W1909" i="10"/>
  <c r="Y1908" i="10"/>
  <c r="X1908" i="10"/>
  <c r="W1908" i="10"/>
  <c r="Y1907" i="10"/>
  <c r="X1907" i="10"/>
  <c r="W1907" i="10"/>
  <c r="Y1906" i="10"/>
  <c r="X1906" i="10"/>
  <c r="W1906" i="10"/>
  <c r="Y1905" i="10"/>
  <c r="X1905" i="10"/>
  <c r="W1905" i="10"/>
  <c r="Y1904" i="10"/>
  <c r="X1904" i="10"/>
  <c r="W1904" i="10"/>
  <c r="Y1903" i="10"/>
  <c r="X1903" i="10"/>
  <c r="W1903" i="10"/>
  <c r="Y1902" i="10"/>
  <c r="X1902" i="10"/>
  <c r="W1902" i="10"/>
  <c r="Y1901" i="10"/>
  <c r="X1901" i="10"/>
  <c r="W1901" i="10"/>
  <c r="Y1900" i="10"/>
  <c r="X1900" i="10"/>
  <c r="W1900" i="10"/>
  <c r="Y1899" i="10"/>
  <c r="X1899" i="10"/>
  <c r="W1899" i="10"/>
  <c r="Y1898" i="10"/>
  <c r="X1898" i="10"/>
  <c r="W1898" i="10"/>
  <c r="Y1897" i="10"/>
  <c r="X1897" i="10"/>
  <c r="W1897" i="10"/>
  <c r="Y1896" i="10"/>
  <c r="X1896" i="10"/>
  <c r="W1896" i="10"/>
  <c r="Y1895" i="10"/>
  <c r="X1895" i="10"/>
  <c r="W1895" i="10"/>
  <c r="Y1894" i="10"/>
  <c r="X1894" i="10"/>
  <c r="W1894" i="10"/>
  <c r="Y1893" i="10"/>
  <c r="X1893" i="10"/>
  <c r="W1893" i="10"/>
  <c r="Y1892" i="10"/>
  <c r="X1892" i="10"/>
  <c r="W1892" i="10"/>
  <c r="Y1891" i="10"/>
  <c r="X1891" i="10"/>
  <c r="W1891" i="10"/>
  <c r="Y1890" i="10"/>
  <c r="X1890" i="10"/>
  <c r="W1890" i="10"/>
  <c r="Y1889" i="10"/>
  <c r="X1889" i="10"/>
  <c r="W1889" i="10"/>
  <c r="Y1888" i="10"/>
  <c r="X1888" i="10"/>
  <c r="W1888" i="10"/>
  <c r="Y1887" i="10"/>
  <c r="X1887" i="10"/>
  <c r="W1887" i="10"/>
  <c r="Y1886" i="10"/>
  <c r="X1886" i="10"/>
  <c r="W1886" i="10"/>
  <c r="Y1885" i="10"/>
  <c r="X1885" i="10"/>
  <c r="W1885" i="10"/>
  <c r="Y1884" i="10"/>
  <c r="X1884" i="10"/>
  <c r="W1884" i="10"/>
  <c r="Y1883" i="10"/>
  <c r="X1883" i="10"/>
  <c r="W1883" i="10"/>
  <c r="Y1882" i="10"/>
  <c r="X1882" i="10"/>
  <c r="W1882" i="10"/>
  <c r="Y1881" i="10"/>
  <c r="X1881" i="10"/>
  <c r="W1881" i="10"/>
  <c r="Y1880" i="10"/>
  <c r="X1880" i="10"/>
  <c r="W1880" i="10"/>
  <c r="Y1879" i="10"/>
  <c r="X1879" i="10"/>
  <c r="W1879" i="10"/>
  <c r="Y1878" i="10"/>
  <c r="X1878" i="10"/>
  <c r="W1878" i="10"/>
  <c r="Y1877" i="10"/>
  <c r="X1877" i="10"/>
  <c r="W1877" i="10"/>
  <c r="Y1876" i="10"/>
  <c r="X1876" i="10"/>
  <c r="W1876" i="10"/>
  <c r="Y1875" i="10"/>
  <c r="X1875" i="10"/>
  <c r="W1875" i="10"/>
  <c r="Y1874" i="10"/>
  <c r="X1874" i="10"/>
  <c r="W1874" i="10"/>
  <c r="Y1873" i="10"/>
  <c r="X1873" i="10"/>
  <c r="W1873" i="10"/>
  <c r="Y1872" i="10"/>
  <c r="X1872" i="10"/>
  <c r="W1872" i="10"/>
  <c r="Y1871" i="10"/>
  <c r="X1871" i="10"/>
  <c r="W1871" i="10"/>
  <c r="Y1870" i="10"/>
  <c r="X1870" i="10"/>
  <c r="W1870" i="10"/>
  <c r="Y1869" i="10"/>
  <c r="X1869" i="10"/>
  <c r="W1869" i="10"/>
  <c r="Y1868" i="10"/>
  <c r="X1868" i="10"/>
  <c r="W1868" i="10"/>
  <c r="Y1867" i="10"/>
  <c r="X1867" i="10"/>
  <c r="W1867" i="10"/>
  <c r="Y1866" i="10"/>
  <c r="X1866" i="10"/>
  <c r="W1866" i="10"/>
  <c r="Y1865" i="10"/>
  <c r="X1865" i="10"/>
  <c r="W1865" i="10"/>
  <c r="Y1864" i="10"/>
  <c r="X1864" i="10"/>
  <c r="W1864" i="10"/>
  <c r="Y1863" i="10"/>
  <c r="X1863" i="10"/>
  <c r="W1863" i="10"/>
  <c r="Y1862" i="10"/>
  <c r="X1862" i="10"/>
  <c r="W1862" i="10"/>
  <c r="Y1861" i="10"/>
  <c r="X1861" i="10"/>
  <c r="W1861" i="10"/>
  <c r="Y1860" i="10"/>
  <c r="X1860" i="10"/>
  <c r="W1860" i="10"/>
  <c r="Y1859" i="10"/>
  <c r="X1859" i="10"/>
  <c r="W1859" i="10"/>
  <c r="Y1858" i="10"/>
  <c r="X1858" i="10"/>
  <c r="W1858" i="10"/>
  <c r="Y1857" i="10"/>
  <c r="X1857" i="10"/>
  <c r="W1857" i="10"/>
  <c r="Y1856" i="10"/>
  <c r="X1856" i="10"/>
  <c r="W1856" i="10"/>
  <c r="Y1855" i="10"/>
  <c r="X1855" i="10"/>
  <c r="W1855" i="10"/>
  <c r="Y1854" i="10"/>
  <c r="X1854" i="10"/>
  <c r="W1854" i="10"/>
  <c r="Y1853" i="10"/>
  <c r="X1853" i="10"/>
  <c r="W1853" i="10"/>
  <c r="Y1852" i="10"/>
  <c r="X1852" i="10"/>
  <c r="W1852" i="10"/>
  <c r="Y1851" i="10"/>
  <c r="X1851" i="10"/>
  <c r="W1851" i="10"/>
  <c r="Y1850" i="10"/>
  <c r="X1850" i="10"/>
  <c r="W1850" i="10"/>
  <c r="Y1849" i="10"/>
  <c r="X1849" i="10"/>
  <c r="W1849" i="10"/>
  <c r="Y1848" i="10"/>
  <c r="X1848" i="10"/>
  <c r="W1848" i="10"/>
  <c r="Y1847" i="10"/>
  <c r="X1847" i="10"/>
  <c r="W1847" i="10"/>
  <c r="Y1846" i="10"/>
  <c r="X1846" i="10"/>
  <c r="W1846" i="10"/>
  <c r="Y1845" i="10"/>
  <c r="X1845" i="10"/>
  <c r="W1845" i="10"/>
  <c r="Y1844" i="10"/>
  <c r="X1844" i="10"/>
  <c r="W1844" i="10"/>
  <c r="Y1843" i="10"/>
  <c r="X1843" i="10"/>
  <c r="W1843" i="10"/>
  <c r="Y1842" i="10"/>
  <c r="X1842" i="10"/>
  <c r="W1842" i="10"/>
  <c r="Y1841" i="10"/>
  <c r="X1841" i="10"/>
  <c r="W1841" i="10"/>
  <c r="Y1840" i="10"/>
  <c r="X1840" i="10"/>
  <c r="W1840" i="10"/>
  <c r="Y1839" i="10"/>
  <c r="X1839" i="10"/>
  <c r="W1839" i="10"/>
  <c r="Y1838" i="10"/>
  <c r="X1838" i="10"/>
  <c r="W1838" i="10"/>
  <c r="Y1837" i="10"/>
  <c r="X1837" i="10"/>
  <c r="W1837" i="10"/>
  <c r="Y1836" i="10"/>
  <c r="X1836" i="10"/>
  <c r="W1836" i="10"/>
  <c r="Y1835" i="10"/>
  <c r="X1835" i="10"/>
  <c r="W1835" i="10"/>
  <c r="Y1834" i="10"/>
  <c r="X1834" i="10"/>
  <c r="W1834" i="10"/>
  <c r="Y1833" i="10"/>
  <c r="X1833" i="10"/>
  <c r="W1833" i="10"/>
  <c r="Y1832" i="10"/>
  <c r="X1832" i="10"/>
  <c r="W1832" i="10"/>
  <c r="Y1831" i="10"/>
  <c r="X1831" i="10"/>
  <c r="W1831" i="10"/>
  <c r="Y1830" i="10"/>
  <c r="X1830" i="10"/>
  <c r="W1830" i="10"/>
  <c r="Y1829" i="10"/>
  <c r="X1829" i="10"/>
  <c r="W1829" i="10"/>
  <c r="Y1828" i="10"/>
  <c r="X1828" i="10"/>
  <c r="W1828" i="10"/>
  <c r="Y1827" i="10"/>
  <c r="X1827" i="10"/>
  <c r="W1827" i="10"/>
  <c r="Y1826" i="10"/>
  <c r="X1826" i="10"/>
  <c r="W1826" i="10"/>
  <c r="Y1825" i="10"/>
  <c r="X1825" i="10"/>
  <c r="W1825" i="10"/>
  <c r="Y1824" i="10"/>
  <c r="X1824" i="10"/>
  <c r="W1824" i="10"/>
  <c r="Y1823" i="10"/>
  <c r="X1823" i="10"/>
  <c r="W1823" i="10"/>
  <c r="Y1822" i="10"/>
  <c r="X1822" i="10"/>
  <c r="W1822" i="10"/>
  <c r="Y1821" i="10"/>
  <c r="X1821" i="10"/>
  <c r="W1821" i="10"/>
  <c r="Y1820" i="10"/>
  <c r="X1820" i="10"/>
  <c r="W1820" i="10"/>
  <c r="Y1819" i="10"/>
  <c r="X1819" i="10"/>
  <c r="W1819" i="10"/>
  <c r="Y1818" i="10"/>
  <c r="X1818" i="10"/>
  <c r="W1818" i="10"/>
  <c r="Y1817" i="10"/>
  <c r="X1817" i="10"/>
  <c r="W1817" i="10"/>
  <c r="Y1816" i="10"/>
  <c r="X1816" i="10"/>
  <c r="W1816" i="10"/>
  <c r="Y1815" i="10"/>
  <c r="X1815" i="10"/>
  <c r="W1815" i="10"/>
  <c r="Y1814" i="10"/>
  <c r="X1814" i="10"/>
  <c r="W1814" i="10"/>
  <c r="Y1813" i="10"/>
  <c r="X1813" i="10"/>
  <c r="W1813" i="10"/>
  <c r="Y1812" i="10"/>
  <c r="X1812" i="10"/>
  <c r="W1812" i="10"/>
  <c r="Y1811" i="10"/>
  <c r="X1811" i="10"/>
  <c r="W1811" i="10"/>
  <c r="Y1810" i="10"/>
  <c r="X1810" i="10"/>
  <c r="W1810" i="10"/>
  <c r="Y1809" i="10"/>
  <c r="X1809" i="10"/>
  <c r="W1809" i="10"/>
  <c r="Y1808" i="10"/>
  <c r="X1808" i="10"/>
  <c r="W1808" i="10"/>
  <c r="Y1807" i="10"/>
  <c r="X1807" i="10"/>
  <c r="W1807" i="10"/>
  <c r="Y1806" i="10"/>
  <c r="X1806" i="10"/>
  <c r="W1806" i="10"/>
  <c r="Y1805" i="10"/>
  <c r="X1805" i="10"/>
  <c r="W1805" i="10"/>
  <c r="Y1804" i="10"/>
  <c r="X1804" i="10"/>
  <c r="W1804" i="10"/>
  <c r="Y1803" i="10"/>
  <c r="X1803" i="10"/>
  <c r="W1803" i="10"/>
  <c r="Y1802" i="10"/>
  <c r="X1802" i="10"/>
  <c r="W1802" i="10"/>
  <c r="Y1801" i="10"/>
  <c r="X1801" i="10"/>
  <c r="W1801" i="10"/>
  <c r="Y1800" i="10"/>
  <c r="X1800" i="10"/>
  <c r="W1800" i="10"/>
  <c r="Y1799" i="10"/>
  <c r="X1799" i="10"/>
  <c r="W1799" i="10"/>
  <c r="Y1798" i="10"/>
  <c r="X1798" i="10"/>
  <c r="W1798" i="10"/>
  <c r="Y1797" i="10"/>
  <c r="X1797" i="10"/>
  <c r="W1797" i="10"/>
  <c r="Y1796" i="10"/>
  <c r="X1796" i="10"/>
  <c r="W1796" i="10"/>
  <c r="Y1795" i="10"/>
  <c r="X1795" i="10"/>
  <c r="W1795" i="10"/>
  <c r="Y1794" i="10"/>
  <c r="X1794" i="10"/>
  <c r="W1794" i="10"/>
  <c r="Y1793" i="10"/>
  <c r="X1793" i="10"/>
  <c r="W1793" i="10"/>
  <c r="Y1792" i="10"/>
  <c r="X1792" i="10"/>
  <c r="W1792" i="10"/>
  <c r="Y1791" i="10"/>
  <c r="X1791" i="10"/>
  <c r="W1791" i="10"/>
  <c r="Y1790" i="10"/>
  <c r="X1790" i="10"/>
  <c r="W1790" i="10"/>
  <c r="Y1789" i="10"/>
  <c r="X1789" i="10"/>
  <c r="W1789" i="10"/>
  <c r="Y1788" i="10"/>
  <c r="X1788" i="10"/>
  <c r="W1788" i="10"/>
  <c r="Y1787" i="10"/>
  <c r="X1787" i="10"/>
  <c r="W1787" i="10"/>
  <c r="Y1786" i="10"/>
  <c r="X1786" i="10"/>
  <c r="W1786" i="10"/>
  <c r="Y1785" i="10"/>
  <c r="X1785" i="10"/>
  <c r="W1785" i="10"/>
  <c r="Y1784" i="10"/>
  <c r="X1784" i="10"/>
  <c r="W1784" i="10"/>
  <c r="Y1783" i="10"/>
  <c r="X1783" i="10"/>
  <c r="W1783" i="10"/>
  <c r="Y1782" i="10"/>
  <c r="X1782" i="10"/>
  <c r="W1782" i="10"/>
  <c r="Y1781" i="10"/>
  <c r="X1781" i="10"/>
  <c r="W1781" i="10"/>
  <c r="Y1780" i="10"/>
  <c r="X1780" i="10"/>
  <c r="W1780" i="10"/>
  <c r="Y1779" i="10"/>
  <c r="X1779" i="10"/>
  <c r="W1779" i="10"/>
  <c r="Y1778" i="10"/>
  <c r="X1778" i="10"/>
  <c r="W1778" i="10"/>
  <c r="Y1777" i="10"/>
  <c r="X1777" i="10"/>
  <c r="W1777" i="10"/>
  <c r="Y1776" i="10"/>
  <c r="X1776" i="10"/>
  <c r="W1776" i="10"/>
  <c r="Y1775" i="10"/>
  <c r="X1775" i="10"/>
  <c r="W1775" i="10"/>
  <c r="Y1774" i="10"/>
  <c r="X1774" i="10"/>
  <c r="W1774" i="10"/>
  <c r="Y1773" i="10"/>
  <c r="X1773" i="10"/>
  <c r="W1773" i="10"/>
  <c r="Y1772" i="10"/>
  <c r="X1772" i="10"/>
  <c r="W1772" i="10"/>
  <c r="Y1771" i="10"/>
  <c r="X1771" i="10"/>
  <c r="W1771" i="10"/>
  <c r="Y1770" i="10"/>
  <c r="X1770" i="10"/>
  <c r="W1770" i="10"/>
  <c r="Y1769" i="10"/>
  <c r="X1769" i="10"/>
  <c r="W1769" i="10"/>
  <c r="Y1768" i="10"/>
  <c r="X1768" i="10"/>
  <c r="W1768" i="10"/>
  <c r="Y1767" i="10"/>
  <c r="X1767" i="10"/>
  <c r="W1767" i="10"/>
  <c r="Y1766" i="10"/>
  <c r="X1766" i="10"/>
  <c r="W1766" i="10"/>
  <c r="Y1765" i="10"/>
  <c r="X1765" i="10"/>
  <c r="W1765" i="10"/>
  <c r="Y1764" i="10"/>
  <c r="X1764" i="10"/>
  <c r="W1764" i="10"/>
  <c r="Y1763" i="10"/>
  <c r="X1763" i="10"/>
  <c r="W1763" i="10"/>
  <c r="Y1762" i="10"/>
  <c r="X1762" i="10"/>
  <c r="W1762" i="10"/>
  <c r="Y1761" i="10"/>
  <c r="X1761" i="10"/>
  <c r="W1761" i="10"/>
  <c r="Y1760" i="10"/>
  <c r="X1760" i="10"/>
  <c r="W1760" i="10"/>
  <c r="Y1759" i="10"/>
  <c r="X1759" i="10"/>
  <c r="W1759" i="10"/>
  <c r="Y1758" i="10"/>
  <c r="X1758" i="10"/>
  <c r="W1758" i="10"/>
  <c r="Y1757" i="10"/>
  <c r="X1757" i="10"/>
  <c r="W1757" i="10"/>
  <c r="Y1756" i="10"/>
  <c r="X1756" i="10"/>
  <c r="W1756" i="10"/>
  <c r="Y1755" i="10"/>
  <c r="X1755" i="10"/>
  <c r="W1755" i="10"/>
  <c r="Y1754" i="10"/>
  <c r="X1754" i="10"/>
  <c r="W1754" i="10"/>
  <c r="Y1753" i="10"/>
  <c r="X1753" i="10"/>
  <c r="W1753" i="10"/>
  <c r="Y1752" i="10"/>
  <c r="X1752" i="10"/>
  <c r="W1752" i="10"/>
  <c r="Y1751" i="10"/>
  <c r="X1751" i="10"/>
  <c r="W1751" i="10"/>
  <c r="Y1750" i="10"/>
  <c r="X1750" i="10"/>
  <c r="W1750" i="10"/>
  <c r="Y1749" i="10"/>
  <c r="X1749" i="10"/>
  <c r="W1749" i="10"/>
  <c r="Y1748" i="10"/>
  <c r="X1748" i="10"/>
  <c r="W1748" i="10"/>
  <c r="Y1747" i="10"/>
  <c r="X1747" i="10"/>
  <c r="W1747" i="10"/>
  <c r="Y1746" i="10"/>
  <c r="X1746" i="10"/>
  <c r="W1746" i="10"/>
  <c r="Y1745" i="10"/>
  <c r="X1745" i="10"/>
  <c r="W1745" i="10"/>
  <c r="Y1744" i="10"/>
  <c r="X1744" i="10"/>
  <c r="W1744" i="10"/>
  <c r="Y1743" i="10"/>
  <c r="X1743" i="10"/>
  <c r="W1743" i="10"/>
  <c r="Y1742" i="10"/>
  <c r="X1742" i="10"/>
  <c r="W1742" i="10"/>
  <c r="Y1741" i="10"/>
  <c r="X1741" i="10"/>
  <c r="W1741" i="10"/>
  <c r="Y1740" i="10"/>
  <c r="X1740" i="10"/>
  <c r="W1740" i="10"/>
  <c r="Y1739" i="10"/>
  <c r="X1739" i="10"/>
  <c r="W1739" i="10"/>
  <c r="Y1738" i="10"/>
  <c r="X1738" i="10"/>
  <c r="W1738" i="10"/>
  <c r="Y1737" i="10"/>
  <c r="X1737" i="10"/>
  <c r="W1737" i="10"/>
  <c r="Y1736" i="10"/>
  <c r="X1736" i="10"/>
  <c r="W1736" i="10"/>
  <c r="Y1735" i="10"/>
  <c r="X1735" i="10"/>
  <c r="W1735" i="10"/>
  <c r="Y1734" i="10"/>
  <c r="X1734" i="10"/>
  <c r="W1734" i="10"/>
  <c r="Y1733" i="10"/>
  <c r="X1733" i="10"/>
  <c r="W1733" i="10"/>
  <c r="Y1732" i="10"/>
  <c r="X1732" i="10"/>
  <c r="W1732" i="10"/>
  <c r="Y1731" i="10"/>
  <c r="X1731" i="10"/>
  <c r="W1731" i="10"/>
  <c r="Y1730" i="10"/>
  <c r="X1730" i="10"/>
  <c r="W1730" i="10"/>
  <c r="Y1729" i="10"/>
  <c r="X1729" i="10"/>
  <c r="W1729" i="10"/>
  <c r="Y1728" i="10"/>
  <c r="X1728" i="10"/>
  <c r="W1728" i="10"/>
  <c r="Y1727" i="10"/>
  <c r="X1727" i="10"/>
  <c r="W1727" i="10"/>
  <c r="Y1726" i="10"/>
  <c r="X1726" i="10"/>
  <c r="W1726" i="10"/>
  <c r="Y1725" i="10"/>
  <c r="X1725" i="10"/>
  <c r="W1725" i="10"/>
  <c r="Y1724" i="10"/>
  <c r="X1724" i="10"/>
  <c r="W1724" i="10"/>
  <c r="Y1723" i="10"/>
  <c r="X1723" i="10"/>
  <c r="W1723" i="10"/>
  <c r="Y1722" i="10"/>
  <c r="X1722" i="10"/>
  <c r="W1722" i="10"/>
  <c r="Y1721" i="10"/>
  <c r="X1721" i="10"/>
  <c r="W1721" i="10"/>
  <c r="Y1720" i="10"/>
  <c r="X1720" i="10"/>
  <c r="W1720" i="10"/>
  <c r="Y1719" i="10"/>
  <c r="X1719" i="10"/>
  <c r="W1719" i="10"/>
  <c r="Y1718" i="10"/>
  <c r="X1718" i="10"/>
  <c r="W1718" i="10"/>
  <c r="Y1717" i="10"/>
  <c r="X1717" i="10"/>
  <c r="W1717" i="10"/>
  <c r="Y1716" i="10"/>
  <c r="X1716" i="10"/>
  <c r="W1716" i="10"/>
  <c r="Y1715" i="10"/>
  <c r="X1715" i="10"/>
  <c r="W1715" i="10"/>
  <c r="Y1714" i="10"/>
  <c r="X1714" i="10"/>
  <c r="W1714" i="10"/>
  <c r="Y1713" i="10"/>
  <c r="X1713" i="10"/>
  <c r="W1713" i="10"/>
  <c r="Y1712" i="10"/>
  <c r="X1712" i="10"/>
  <c r="W1712" i="10"/>
  <c r="Y1711" i="10"/>
  <c r="X1711" i="10"/>
  <c r="W1711" i="10"/>
  <c r="Y1710" i="10"/>
  <c r="X1710" i="10"/>
  <c r="W1710" i="10"/>
  <c r="Y1709" i="10"/>
  <c r="X1709" i="10"/>
  <c r="W1709" i="10"/>
  <c r="Y1708" i="10"/>
  <c r="X1708" i="10"/>
  <c r="W1708" i="10"/>
  <c r="Y1707" i="10"/>
  <c r="X1707" i="10"/>
  <c r="W1707" i="10"/>
  <c r="Y1706" i="10"/>
  <c r="X1706" i="10"/>
  <c r="W1706" i="10"/>
  <c r="Y1705" i="10"/>
  <c r="X1705" i="10"/>
  <c r="W1705" i="10"/>
  <c r="Y1704" i="10"/>
  <c r="X1704" i="10"/>
  <c r="W1704" i="10"/>
  <c r="Y1703" i="10"/>
  <c r="X1703" i="10"/>
  <c r="W1703" i="10"/>
  <c r="Y1702" i="10"/>
  <c r="X1702" i="10"/>
  <c r="W1702" i="10"/>
  <c r="Y1701" i="10"/>
  <c r="X1701" i="10"/>
  <c r="W1701" i="10"/>
  <c r="Y1700" i="10"/>
  <c r="X1700" i="10"/>
  <c r="W1700" i="10"/>
  <c r="Y1699" i="10"/>
  <c r="X1699" i="10"/>
  <c r="W1699" i="10"/>
  <c r="Y1698" i="10"/>
  <c r="X1698" i="10"/>
  <c r="W1698" i="10"/>
  <c r="Y1697" i="10"/>
  <c r="X1697" i="10"/>
  <c r="W1697" i="10"/>
  <c r="Y1696" i="10"/>
  <c r="X1696" i="10"/>
  <c r="W1696" i="10"/>
  <c r="Y1695" i="10"/>
  <c r="X1695" i="10"/>
  <c r="W1695" i="10"/>
  <c r="Y1694" i="10"/>
  <c r="X1694" i="10"/>
  <c r="W1694" i="10"/>
  <c r="Y1693" i="10"/>
  <c r="X1693" i="10"/>
  <c r="W1693" i="10"/>
  <c r="Y1692" i="10"/>
  <c r="X1692" i="10"/>
  <c r="W1692" i="10"/>
  <c r="Y1691" i="10"/>
  <c r="X1691" i="10"/>
  <c r="W1691" i="10"/>
  <c r="Y1690" i="10"/>
  <c r="X1690" i="10"/>
  <c r="W1690" i="10"/>
  <c r="Y1689" i="10"/>
  <c r="X1689" i="10"/>
  <c r="W1689" i="10"/>
  <c r="Y1688" i="10"/>
  <c r="X1688" i="10"/>
  <c r="W1688" i="10"/>
  <c r="Y1687" i="10"/>
  <c r="X1687" i="10"/>
  <c r="W1687" i="10"/>
  <c r="Y1686" i="10"/>
  <c r="X1686" i="10"/>
  <c r="W1686" i="10"/>
  <c r="Y1685" i="10"/>
  <c r="X1685" i="10"/>
  <c r="W1685" i="10"/>
  <c r="Y1684" i="10"/>
  <c r="X1684" i="10"/>
  <c r="W1684" i="10"/>
  <c r="Y1683" i="10"/>
  <c r="X1683" i="10"/>
  <c r="W1683" i="10"/>
  <c r="Y1682" i="10"/>
  <c r="X1682" i="10"/>
  <c r="W1682" i="10"/>
  <c r="Y1681" i="10"/>
  <c r="X1681" i="10"/>
  <c r="W1681" i="10"/>
  <c r="Y1680" i="10"/>
  <c r="X1680" i="10"/>
  <c r="W1680" i="10"/>
  <c r="Y1679" i="10"/>
  <c r="X1679" i="10"/>
  <c r="W1679" i="10"/>
  <c r="Y1678" i="10"/>
  <c r="X1678" i="10"/>
  <c r="W1678" i="10"/>
  <c r="Y1677" i="10"/>
  <c r="X1677" i="10"/>
  <c r="W1677" i="10"/>
  <c r="Y1676" i="10"/>
  <c r="X1676" i="10"/>
  <c r="W1676" i="10"/>
  <c r="Y1675" i="10"/>
  <c r="X1675" i="10"/>
  <c r="W1675" i="10"/>
  <c r="Y1674" i="10"/>
  <c r="X1674" i="10"/>
  <c r="W1674" i="10"/>
  <c r="Y1673" i="10"/>
  <c r="X1673" i="10"/>
  <c r="W1673" i="10"/>
  <c r="Y1672" i="10"/>
  <c r="X1672" i="10"/>
  <c r="W1672" i="10"/>
  <c r="Y1671" i="10"/>
  <c r="X1671" i="10"/>
  <c r="W1671" i="10"/>
  <c r="Y1670" i="10"/>
  <c r="X1670" i="10"/>
  <c r="W1670" i="10"/>
  <c r="Y1669" i="10"/>
  <c r="X1669" i="10"/>
  <c r="W1669" i="10"/>
  <c r="Y1668" i="10"/>
  <c r="X1668" i="10"/>
  <c r="W1668" i="10"/>
  <c r="Y1667" i="10"/>
  <c r="X1667" i="10"/>
  <c r="W1667" i="10"/>
  <c r="Y1666" i="10"/>
  <c r="X1666" i="10"/>
  <c r="W1666" i="10"/>
  <c r="Y1665" i="10"/>
  <c r="X1665" i="10"/>
  <c r="W1665" i="10"/>
  <c r="Y1664" i="10"/>
  <c r="X1664" i="10"/>
  <c r="W1664" i="10"/>
  <c r="Y1663" i="10"/>
  <c r="X1663" i="10"/>
  <c r="W1663" i="10"/>
  <c r="Y1662" i="10"/>
  <c r="X1662" i="10"/>
  <c r="W1662" i="10"/>
  <c r="Y1661" i="10"/>
  <c r="X1661" i="10"/>
  <c r="W1661" i="10"/>
  <c r="Y1660" i="10"/>
  <c r="X1660" i="10"/>
  <c r="W1660" i="10"/>
  <c r="Y1659" i="10"/>
  <c r="X1659" i="10"/>
  <c r="W1659" i="10"/>
  <c r="Y1658" i="10"/>
  <c r="X1658" i="10"/>
  <c r="W1658" i="10"/>
  <c r="Y1657" i="10"/>
  <c r="X1657" i="10"/>
  <c r="W1657" i="10"/>
  <c r="Y1656" i="10"/>
  <c r="X1656" i="10"/>
  <c r="W1656" i="10"/>
  <c r="Y1655" i="10"/>
  <c r="X1655" i="10"/>
  <c r="W1655" i="10"/>
  <c r="Y1654" i="10"/>
  <c r="X1654" i="10"/>
  <c r="W1654" i="10"/>
  <c r="Y1653" i="10"/>
  <c r="X1653" i="10"/>
  <c r="W1653" i="10"/>
  <c r="Y1652" i="10"/>
  <c r="X1652" i="10"/>
  <c r="W1652" i="10"/>
  <c r="Y1651" i="10"/>
  <c r="X1651" i="10"/>
  <c r="W1651" i="10"/>
  <c r="Y1650" i="10"/>
  <c r="X1650" i="10"/>
  <c r="W1650" i="10"/>
  <c r="Y1649" i="10"/>
  <c r="X1649" i="10"/>
  <c r="W1649" i="10"/>
  <c r="Y1648" i="10"/>
  <c r="X1648" i="10"/>
  <c r="W1648" i="10"/>
  <c r="Y1647" i="10"/>
  <c r="X1647" i="10"/>
  <c r="W1647" i="10"/>
  <c r="Y1646" i="10"/>
  <c r="X1646" i="10"/>
  <c r="W1646" i="10"/>
  <c r="Y1645" i="10"/>
  <c r="X1645" i="10"/>
  <c r="W1645" i="10"/>
  <c r="Y1644" i="10"/>
  <c r="X1644" i="10"/>
  <c r="W1644" i="10"/>
  <c r="Y1643" i="10"/>
  <c r="X1643" i="10"/>
  <c r="W1643" i="10"/>
  <c r="Y1642" i="10"/>
  <c r="X1642" i="10"/>
  <c r="W1642" i="10"/>
  <c r="Y1641" i="10"/>
  <c r="X1641" i="10"/>
  <c r="W1641" i="10"/>
  <c r="Y1640" i="10"/>
  <c r="X1640" i="10"/>
  <c r="W1640" i="10"/>
  <c r="Y1639" i="10"/>
  <c r="X1639" i="10"/>
  <c r="W1639" i="10"/>
  <c r="Y1638" i="10"/>
  <c r="X1638" i="10"/>
  <c r="W1638" i="10"/>
  <c r="Y1637" i="10"/>
  <c r="X1637" i="10"/>
  <c r="W1637" i="10"/>
  <c r="Y1636" i="10"/>
  <c r="X1636" i="10"/>
  <c r="W1636" i="10"/>
  <c r="Y1635" i="10"/>
  <c r="X1635" i="10"/>
  <c r="W1635" i="10"/>
  <c r="Y1634" i="10"/>
  <c r="X1634" i="10"/>
  <c r="W1634" i="10"/>
  <c r="Y1633" i="10"/>
  <c r="X1633" i="10"/>
  <c r="W1633" i="10"/>
  <c r="Y1632" i="10"/>
  <c r="X1632" i="10"/>
  <c r="W1632" i="10"/>
  <c r="Y1631" i="10"/>
  <c r="X1631" i="10"/>
  <c r="W1631" i="10"/>
  <c r="Y1630" i="10"/>
  <c r="X1630" i="10"/>
  <c r="W1630" i="10"/>
  <c r="Y1629" i="10"/>
  <c r="X1629" i="10"/>
  <c r="W1629" i="10"/>
  <c r="Y1628" i="10"/>
  <c r="X1628" i="10"/>
  <c r="W1628" i="10"/>
  <c r="Y1627" i="10"/>
  <c r="X1627" i="10"/>
  <c r="W1627" i="10"/>
  <c r="Y1626" i="10"/>
  <c r="X1626" i="10"/>
  <c r="W1626" i="10"/>
  <c r="Y1625" i="10"/>
  <c r="X1625" i="10"/>
  <c r="W1625" i="10"/>
  <c r="Y1624" i="10"/>
  <c r="X1624" i="10"/>
  <c r="W1624" i="10"/>
  <c r="Y1623" i="10"/>
  <c r="X1623" i="10"/>
  <c r="W1623" i="10"/>
  <c r="Y1622" i="10"/>
  <c r="X1622" i="10"/>
  <c r="W1622" i="10"/>
  <c r="Y1621" i="10"/>
  <c r="X1621" i="10"/>
  <c r="W1621" i="10"/>
  <c r="Y1620" i="10"/>
  <c r="X1620" i="10"/>
  <c r="W1620" i="10"/>
  <c r="Y1619" i="10"/>
  <c r="X1619" i="10"/>
  <c r="W1619" i="10"/>
  <c r="Y1618" i="10"/>
  <c r="X1618" i="10"/>
  <c r="W1618" i="10"/>
  <c r="Y1617" i="10"/>
  <c r="X1617" i="10"/>
  <c r="W1617" i="10"/>
  <c r="Y1616" i="10"/>
  <c r="X1616" i="10"/>
  <c r="W1616" i="10"/>
  <c r="Y1615" i="10"/>
  <c r="X1615" i="10"/>
  <c r="W1615" i="10"/>
  <c r="Y1614" i="10"/>
  <c r="X1614" i="10"/>
  <c r="W1614" i="10"/>
  <c r="Y1613" i="10"/>
  <c r="X1613" i="10"/>
  <c r="W1613" i="10"/>
  <c r="Y1612" i="10"/>
  <c r="X1612" i="10"/>
  <c r="W1612" i="10"/>
  <c r="Y1611" i="10"/>
  <c r="X1611" i="10"/>
  <c r="W1611" i="10"/>
  <c r="Y1610" i="10"/>
  <c r="X1610" i="10"/>
  <c r="W1610" i="10"/>
  <c r="Y1609" i="10"/>
  <c r="X1609" i="10"/>
  <c r="W1609" i="10"/>
  <c r="Y1608" i="10"/>
  <c r="X1608" i="10"/>
  <c r="W1608" i="10"/>
  <c r="Y1607" i="10"/>
  <c r="X1607" i="10"/>
  <c r="W1607" i="10"/>
  <c r="Y1606" i="10"/>
  <c r="X1606" i="10"/>
  <c r="W1606" i="10"/>
  <c r="Y1605" i="10"/>
  <c r="X1605" i="10"/>
  <c r="W1605" i="10"/>
  <c r="Y1604" i="10"/>
  <c r="X1604" i="10"/>
  <c r="W1604" i="10"/>
  <c r="Y1603" i="10"/>
  <c r="X1603" i="10"/>
  <c r="W1603" i="10"/>
  <c r="Y1602" i="10"/>
  <c r="X1602" i="10"/>
  <c r="W1602" i="10"/>
  <c r="Y1601" i="10"/>
  <c r="X1601" i="10"/>
  <c r="W1601" i="10"/>
  <c r="Y1600" i="10"/>
  <c r="X1600" i="10"/>
  <c r="W1600" i="10"/>
  <c r="Y1599" i="10"/>
  <c r="X1599" i="10"/>
  <c r="W1599" i="10"/>
  <c r="Y1598" i="10"/>
  <c r="X1598" i="10"/>
  <c r="W1598" i="10"/>
  <c r="Y1597" i="10"/>
  <c r="X1597" i="10"/>
  <c r="W1597" i="10"/>
  <c r="Y1596" i="10"/>
  <c r="X1596" i="10"/>
  <c r="W1596" i="10"/>
  <c r="Y1595" i="10"/>
  <c r="X1595" i="10"/>
  <c r="W1595" i="10"/>
  <c r="Y1594" i="10"/>
  <c r="X1594" i="10"/>
  <c r="W1594" i="10"/>
  <c r="Y1593" i="10"/>
  <c r="X1593" i="10"/>
  <c r="W1593" i="10"/>
  <c r="Y1592" i="10"/>
  <c r="X1592" i="10"/>
  <c r="W1592" i="10"/>
  <c r="Y1591" i="10"/>
  <c r="X1591" i="10"/>
  <c r="W1591" i="10"/>
  <c r="Y1590" i="10"/>
  <c r="X1590" i="10"/>
  <c r="W1590" i="10"/>
  <c r="Y1589" i="10"/>
  <c r="X1589" i="10"/>
  <c r="W1589" i="10"/>
  <c r="Y1588" i="10"/>
  <c r="X1588" i="10"/>
  <c r="W1588" i="10"/>
  <c r="Y1587" i="10"/>
  <c r="X1587" i="10"/>
  <c r="W1587" i="10"/>
  <c r="Y1586" i="10"/>
  <c r="X1586" i="10"/>
  <c r="W1586" i="10"/>
  <c r="Y1585" i="10"/>
  <c r="X1585" i="10"/>
  <c r="W1585" i="10"/>
  <c r="Y1584" i="10"/>
  <c r="X1584" i="10"/>
  <c r="W1584" i="10"/>
  <c r="Y1583" i="10"/>
  <c r="X1583" i="10"/>
  <c r="W1583" i="10"/>
  <c r="Y1582" i="10"/>
  <c r="X1582" i="10"/>
  <c r="W1582" i="10"/>
  <c r="Y1581" i="10"/>
  <c r="X1581" i="10"/>
  <c r="W1581" i="10"/>
  <c r="Y1580" i="10"/>
  <c r="X1580" i="10"/>
  <c r="W1580" i="10"/>
  <c r="Y1579" i="10"/>
  <c r="X1579" i="10"/>
  <c r="W1579" i="10"/>
  <c r="Y1578" i="10"/>
  <c r="X1578" i="10"/>
  <c r="W1578" i="10"/>
  <c r="Y1577" i="10"/>
  <c r="X1577" i="10"/>
  <c r="W1577" i="10"/>
  <c r="Y1576" i="10"/>
  <c r="X1576" i="10"/>
  <c r="W1576" i="10"/>
  <c r="Y1575" i="10"/>
  <c r="X1575" i="10"/>
  <c r="W1575" i="10"/>
  <c r="Y1574" i="10"/>
  <c r="X1574" i="10"/>
  <c r="W1574" i="10"/>
  <c r="Y1573" i="10"/>
  <c r="X1573" i="10"/>
  <c r="W1573" i="10"/>
  <c r="Y1572" i="10"/>
  <c r="X1572" i="10"/>
  <c r="W1572" i="10"/>
  <c r="Y1571" i="10"/>
  <c r="X1571" i="10"/>
  <c r="W1571" i="10"/>
  <c r="Y1570" i="10"/>
  <c r="X1570" i="10"/>
  <c r="W1570" i="10"/>
  <c r="Y1569" i="10"/>
  <c r="X1569" i="10"/>
  <c r="W1569" i="10"/>
  <c r="Y1568" i="10"/>
  <c r="X1568" i="10"/>
  <c r="W1568" i="10"/>
  <c r="Y1567" i="10"/>
  <c r="X1567" i="10"/>
  <c r="W1567" i="10"/>
  <c r="Y1566" i="10"/>
  <c r="X1566" i="10"/>
  <c r="W1566" i="10"/>
  <c r="Y1565" i="10"/>
  <c r="X1565" i="10"/>
  <c r="W1565" i="10"/>
  <c r="Y1564" i="10"/>
  <c r="X1564" i="10"/>
  <c r="W1564" i="10"/>
  <c r="Y1563" i="10"/>
  <c r="X1563" i="10"/>
  <c r="W1563" i="10"/>
  <c r="Y1562" i="10"/>
  <c r="X1562" i="10"/>
  <c r="W1562" i="10"/>
  <c r="Y1561" i="10"/>
  <c r="X1561" i="10"/>
  <c r="W1561" i="10"/>
  <c r="Y1560" i="10"/>
  <c r="X1560" i="10"/>
  <c r="W1560" i="10"/>
  <c r="Y1559" i="10"/>
  <c r="X1559" i="10"/>
  <c r="W1559" i="10"/>
  <c r="Y1558" i="10"/>
  <c r="X1558" i="10"/>
  <c r="W1558" i="10"/>
  <c r="Y1557" i="10"/>
  <c r="X1557" i="10"/>
  <c r="W1557" i="10"/>
  <c r="Y1556" i="10"/>
  <c r="X1556" i="10"/>
  <c r="W1556" i="10"/>
  <c r="Y1555" i="10"/>
  <c r="X1555" i="10"/>
  <c r="W1555" i="10"/>
  <c r="Y1554" i="10"/>
  <c r="X1554" i="10"/>
  <c r="W1554" i="10"/>
  <c r="Y1553" i="10"/>
  <c r="X1553" i="10"/>
  <c r="W1553" i="10"/>
  <c r="Y1552" i="10"/>
  <c r="X1552" i="10"/>
  <c r="W1552" i="10"/>
  <c r="Y1551" i="10"/>
  <c r="X1551" i="10"/>
  <c r="W1551" i="10"/>
  <c r="Y1550" i="10"/>
  <c r="X1550" i="10"/>
  <c r="W1550" i="10"/>
  <c r="Y1549" i="10"/>
  <c r="X1549" i="10"/>
  <c r="W1549" i="10"/>
  <c r="Y1548" i="10"/>
  <c r="X1548" i="10"/>
  <c r="W1548" i="10"/>
  <c r="Y1547" i="10"/>
  <c r="X1547" i="10"/>
  <c r="W1547" i="10"/>
  <c r="Y1546" i="10"/>
  <c r="X1546" i="10"/>
  <c r="W1546" i="10"/>
  <c r="Y1545" i="10"/>
  <c r="X1545" i="10"/>
  <c r="W1545" i="10"/>
  <c r="Y1544" i="10"/>
  <c r="X1544" i="10"/>
  <c r="W1544" i="10"/>
  <c r="Y1543" i="10"/>
  <c r="X1543" i="10"/>
  <c r="W1543" i="10"/>
  <c r="Y1542" i="10"/>
  <c r="X1542" i="10"/>
  <c r="W1542" i="10"/>
  <c r="Y1541" i="10"/>
  <c r="X1541" i="10"/>
  <c r="W1541" i="10"/>
  <c r="Y1540" i="10"/>
  <c r="X1540" i="10"/>
  <c r="W1540" i="10"/>
  <c r="Y1539" i="10"/>
  <c r="X1539" i="10"/>
  <c r="W1539" i="10"/>
  <c r="Y1538" i="10"/>
  <c r="X1538" i="10"/>
  <c r="W1538" i="10"/>
  <c r="Y1537" i="10"/>
  <c r="X1537" i="10"/>
  <c r="W1537" i="10"/>
  <c r="Y1536" i="10"/>
  <c r="X1536" i="10"/>
  <c r="W1536" i="10"/>
  <c r="Y1535" i="10"/>
  <c r="X1535" i="10"/>
  <c r="W1535" i="10"/>
  <c r="Y1534" i="10"/>
  <c r="X1534" i="10"/>
  <c r="W1534" i="10"/>
  <c r="Y1533" i="10"/>
  <c r="X1533" i="10"/>
  <c r="W1533" i="10"/>
  <c r="Y1532" i="10"/>
  <c r="X1532" i="10"/>
  <c r="W1532" i="10"/>
  <c r="Y1531" i="10"/>
  <c r="X1531" i="10"/>
  <c r="W1531" i="10"/>
  <c r="Y1530" i="10"/>
  <c r="X1530" i="10"/>
  <c r="W1530" i="10"/>
  <c r="Y1529" i="10"/>
  <c r="X1529" i="10"/>
  <c r="W1529" i="10"/>
  <c r="Y1528" i="10"/>
  <c r="X1528" i="10"/>
  <c r="W1528" i="10"/>
  <c r="Y1527" i="10"/>
  <c r="X1527" i="10"/>
  <c r="W1527" i="10"/>
  <c r="Y1526" i="10"/>
  <c r="X1526" i="10"/>
  <c r="W1526" i="10"/>
  <c r="Y1525" i="10"/>
  <c r="X1525" i="10"/>
  <c r="W1525" i="10"/>
  <c r="Y1524" i="10"/>
  <c r="X1524" i="10"/>
  <c r="W1524" i="10"/>
  <c r="Y1523" i="10"/>
  <c r="X1523" i="10"/>
  <c r="W1523" i="10"/>
  <c r="Y1522" i="10"/>
  <c r="X1522" i="10"/>
  <c r="W1522" i="10"/>
  <c r="Y1521" i="10"/>
  <c r="X1521" i="10"/>
  <c r="W1521" i="10"/>
  <c r="Y1520" i="10"/>
  <c r="X1520" i="10"/>
  <c r="W1520" i="10"/>
  <c r="Y1519" i="10"/>
  <c r="X1519" i="10"/>
  <c r="W1519" i="10"/>
  <c r="Y1518" i="10"/>
  <c r="X1518" i="10"/>
  <c r="W1518" i="10"/>
  <c r="Y1517" i="10"/>
  <c r="X1517" i="10"/>
  <c r="W1517" i="10"/>
  <c r="Y1516" i="10"/>
  <c r="X1516" i="10"/>
  <c r="W1516" i="10"/>
  <c r="Y1515" i="10"/>
  <c r="X1515" i="10"/>
  <c r="W1515" i="10"/>
  <c r="Y1514" i="10"/>
  <c r="X1514" i="10"/>
  <c r="W1514" i="10"/>
  <c r="Y1513" i="10"/>
  <c r="X1513" i="10"/>
  <c r="W1513" i="10"/>
  <c r="Y1512" i="10"/>
  <c r="X1512" i="10"/>
  <c r="W1512" i="10"/>
  <c r="Y1511" i="10"/>
  <c r="X1511" i="10"/>
  <c r="W1511" i="10"/>
  <c r="Y1510" i="10"/>
  <c r="X1510" i="10"/>
  <c r="W1510" i="10"/>
  <c r="Y1509" i="10"/>
  <c r="X1509" i="10"/>
  <c r="W1509" i="10"/>
  <c r="Y1508" i="10"/>
  <c r="X1508" i="10"/>
  <c r="W1508" i="10"/>
  <c r="Y1507" i="10"/>
  <c r="X1507" i="10"/>
  <c r="W1507" i="10"/>
  <c r="Y1506" i="10"/>
  <c r="X1506" i="10"/>
  <c r="W1506" i="10"/>
  <c r="Y1505" i="10"/>
  <c r="X1505" i="10"/>
  <c r="W1505" i="10"/>
  <c r="Y1504" i="10"/>
  <c r="X1504" i="10"/>
  <c r="W1504" i="10"/>
  <c r="Y1503" i="10"/>
  <c r="X1503" i="10"/>
  <c r="W1503" i="10"/>
  <c r="Y1502" i="10"/>
  <c r="X1502" i="10"/>
  <c r="W1502" i="10"/>
  <c r="Y1501" i="10"/>
  <c r="X1501" i="10"/>
  <c r="W1501" i="10"/>
  <c r="Y1500" i="10"/>
  <c r="X1500" i="10"/>
  <c r="W1500" i="10"/>
  <c r="Y1499" i="10"/>
  <c r="X1499" i="10"/>
  <c r="W1499" i="10"/>
  <c r="Y1498" i="10"/>
  <c r="X1498" i="10"/>
  <c r="W1498" i="10"/>
  <c r="Y1497" i="10"/>
  <c r="X1497" i="10"/>
  <c r="W1497" i="10"/>
  <c r="Y1496" i="10"/>
  <c r="X1496" i="10"/>
  <c r="W1496" i="10"/>
  <c r="Y1495" i="10"/>
  <c r="X1495" i="10"/>
  <c r="W1495" i="10"/>
  <c r="Y1494" i="10"/>
  <c r="X1494" i="10"/>
  <c r="W1494" i="10"/>
  <c r="Y1493" i="10"/>
  <c r="X1493" i="10"/>
  <c r="W1493" i="10"/>
  <c r="Y1492" i="10"/>
  <c r="X1492" i="10"/>
  <c r="W1492" i="10"/>
  <c r="Y1491" i="10"/>
  <c r="X1491" i="10"/>
  <c r="W1491" i="10"/>
  <c r="Y1490" i="10"/>
  <c r="X1490" i="10"/>
  <c r="W1490" i="10"/>
  <c r="Y1489" i="10"/>
  <c r="X1489" i="10"/>
  <c r="W1489" i="10"/>
  <c r="Y1488" i="10"/>
  <c r="X1488" i="10"/>
  <c r="W1488" i="10"/>
  <c r="Y1487" i="10"/>
  <c r="X1487" i="10"/>
  <c r="W1487" i="10"/>
  <c r="Y1486" i="10"/>
  <c r="X1486" i="10"/>
  <c r="W1486" i="10"/>
  <c r="Y1485" i="10"/>
  <c r="X1485" i="10"/>
  <c r="W1485" i="10"/>
  <c r="Y1484" i="10"/>
  <c r="X1484" i="10"/>
  <c r="W1484" i="10"/>
  <c r="Y1483" i="10"/>
  <c r="X1483" i="10"/>
  <c r="W1483" i="10"/>
  <c r="Y1482" i="10"/>
  <c r="X1482" i="10"/>
  <c r="W1482" i="10"/>
  <c r="Y1481" i="10"/>
  <c r="X1481" i="10"/>
  <c r="W1481" i="10"/>
  <c r="Y1480" i="10"/>
  <c r="X1480" i="10"/>
  <c r="W1480" i="10"/>
  <c r="Y1479" i="10"/>
  <c r="X1479" i="10"/>
  <c r="W1479" i="10"/>
  <c r="Y1478" i="10"/>
  <c r="X1478" i="10"/>
  <c r="W1478" i="10"/>
  <c r="Y1477" i="10"/>
  <c r="X1477" i="10"/>
  <c r="W1477" i="10"/>
  <c r="Y1476" i="10"/>
  <c r="X1476" i="10"/>
  <c r="W1476" i="10"/>
  <c r="Y1475" i="10"/>
  <c r="X1475" i="10"/>
  <c r="W1475" i="10"/>
  <c r="Y1474" i="10"/>
  <c r="X1474" i="10"/>
  <c r="W1474" i="10"/>
  <c r="Y1473" i="10"/>
  <c r="X1473" i="10"/>
  <c r="W1473" i="10"/>
  <c r="Y1472" i="10"/>
  <c r="X1472" i="10"/>
  <c r="W1472" i="10"/>
  <c r="Y1471" i="10"/>
  <c r="X1471" i="10"/>
  <c r="W1471" i="10"/>
  <c r="Y1470" i="10"/>
  <c r="X1470" i="10"/>
  <c r="W1470" i="10"/>
  <c r="Y1469" i="10"/>
  <c r="X1469" i="10"/>
  <c r="W1469" i="10"/>
  <c r="Y1468" i="10"/>
  <c r="X1468" i="10"/>
  <c r="W1468" i="10"/>
  <c r="Y1467" i="10"/>
  <c r="X1467" i="10"/>
  <c r="W1467" i="10"/>
  <c r="Y1466" i="10"/>
  <c r="X1466" i="10"/>
  <c r="W1466" i="10"/>
  <c r="Y1465" i="10"/>
  <c r="X1465" i="10"/>
  <c r="W1465" i="10"/>
  <c r="Y1464" i="10"/>
  <c r="X1464" i="10"/>
  <c r="W1464" i="10"/>
  <c r="Y1463" i="10"/>
  <c r="X1463" i="10"/>
  <c r="W1463" i="10"/>
  <c r="Y1462" i="10"/>
  <c r="X1462" i="10"/>
  <c r="W1462" i="10"/>
  <c r="Y1461" i="10"/>
  <c r="X1461" i="10"/>
  <c r="W1461" i="10"/>
  <c r="Y1460" i="10"/>
  <c r="X1460" i="10"/>
  <c r="W1460" i="10"/>
  <c r="Y1459" i="10"/>
  <c r="X1459" i="10"/>
  <c r="W1459" i="10"/>
  <c r="Y1458" i="10"/>
  <c r="X1458" i="10"/>
  <c r="W1458" i="10"/>
  <c r="Y1457" i="10"/>
  <c r="X1457" i="10"/>
  <c r="W1457" i="10"/>
  <c r="Y1456" i="10"/>
  <c r="X1456" i="10"/>
  <c r="W1456" i="10"/>
  <c r="Y1455" i="10"/>
  <c r="X1455" i="10"/>
  <c r="W1455" i="10"/>
  <c r="Y1454" i="10"/>
  <c r="X1454" i="10"/>
  <c r="W1454" i="10"/>
  <c r="Y1453" i="10"/>
  <c r="X1453" i="10"/>
  <c r="W1453" i="10"/>
  <c r="Y1452" i="10"/>
  <c r="X1452" i="10"/>
  <c r="W1452" i="10"/>
  <c r="Y1451" i="10"/>
  <c r="X1451" i="10"/>
  <c r="W1451" i="10"/>
  <c r="Y1450" i="10"/>
  <c r="X1450" i="10"/>
  <c r="W1450" i="10"/>
  <c r="Y1449" i="10"/>
  <c r="X1449" i="10"/>
  <c r="W1449" i="10"/>
  <c r="Y1448" i="10"/>
  <c r="X1448" i="10"/>
  <c r="W1448" i="10"/>
  <c r="Y1447" i="10"/>
  <c r="X1447" i="10"/>
  <c r="W1447" i="10"/>
  <c r="Y1446" i="10"/>
  <c r="X1446" i="10"/>
  <c r="W1446" i="10"/>
  <c r="Y1445" i="10"/>
  <c r="X1445" i="10"/>
  <c r="W1445" i="10"/>
  <c r="Y1444" i="10"/>
  <c r="X1444" i="10"/>
  <c r="W1444" i="10"/>
  <c r="Y1443" i="10"/>
  <c r="X1443" i="10"/>
  <c r="W1443" i="10"/>
  <c r="Y1442" i="10"/>
  <c r="X1442" i="10"/>
  <c r="W1442" i="10"/>
  <c r="Y1441" i="10"/>
  <c r="X1441" i="10"/>
  <c r="W1441" i="10"/>
  <c r="Y1440" i="10"/>
  <c r="X1440" i="10"/>
  <c r="W1440" i="10"/>
  <c r="Y1439" i="10"/>
  <c r="X1439" i="10"/>
  <c r="W1439" i="10"/>
  <c r="Y1438" i="10"/>
  <c r="X1438" i="10"/>
  <c r="W1438" i="10"/>
  <c r="Y1437" i="10"/>
  <c r="X1437" i="10"/>
  <c r="W1437" i="10"/>
  <c r="Y1436" i="10"/>
  <c r="X1436" i="10"/>
  <c r="W1436" i="10"/>
  <c r="Y1435" i="10"/>
  <c r="X1435" i="10"/>
  <c r="W1435" i="10"/>
  <c r="Y1434" i="10"/>
  <c r="X1434" i="10"/>
  <c r="W1434" i="10"/>
  <c r="Y1433" i="10"/>
  <c r="X1433" i="10"/>
  <c r="W1433" i="10"/>
  <c r="Y1432" i="10"/>
  <c r="X1432" i="10"/>
  <c r="W1432" i="10"/>
  <c r="Y1431" i="10"/>
  <c r="X1431" i="10"/>
  <c r="W1431" i="10"/>
  <c r="Y1430" i="10"/>
  <c r="X1430" i="10"/>
  <c r="W1430" i="10"/>
  <c r="Y1429" i="10"/>
  <c r="X1429" i="10"/>
  <c r="W1429" i="10"/>
  <c r="Y1428" i="10"/>
  <c r="X1428" i="10"/>
  <c r="W1428" i="10"/>
  <c r="Y1427" i="10"/>
  <c r="X1427" i="10"/>
  <c r="W1427" i="10"/>
  <c r="Y1426" i="10"/>
  <c r="X1426" i="10"/>
  <c r="W1426" i="10"/>
  <c r="Y1425" i="10"/>
  <c r="X1425" i="10"/>
  <c r="W1425" i="10"/>
  <c r="Y1424" i="10"/>
  <c r="X1424" i="10"/>
  <c r="W1424" i="10"/>
  <c r="Y1423" i="10"/>
  <c r="X1423" i="10"/>
  <c r="W1423" i="10"/>
  <c r="Y1422" i="10"/>
  <c r="X1422" i="10"/>
  <c r="W1422" i="10"/>
  <c r="Y1421" i="10"/>
  <c r="X1421" i="10"/>
  <c r="W1421" i="10"/>
  <c r="Y1420" i="10"/>
  <c r="X1420" i="10"/>
  <c r="W1420" i="10"/>
  <c r="Y1419" i="10"/>
  <c r="X1419" i="10"/>
  <c r="W1419" i="10"/>
  <c r="Y1418" i="10"/>
  <c r="X1418" i="10"/>
  <c r="W1418" i="10"/>
  <c r="Y1417" i="10"/>
  <c r="X1417" i="10"/>
  <c r="W1417" i="10"/>
  <c r="Y1416" i="10"/>
  <c r="X1416" i="10"/>
  <c r="W1416" i="10"/>
  <c r="Y1415" i="10"/>
  <c r="X1415" i="10"/>
  <c r="W1415" i="10"/>
  <c r="Y1414" i="10"/>
  <c r="X1414" i="10"/>
  <c r="W1414" i="10"/>
  <c r="Y1413" i="10"/>
  <c r="X1413" i="10"/>
  <c r="W1413" i="10"/>
  <c r="Y1412" i="10"/>
  <c r="X1412" i="10"/>
  <c r="W1412" i="10"/>
  <c r="Y1411" i="10"/>
  <c r="X1411" i="10"/>
  <c r="W1411" i="10"/>
  <c r="Y1410" i="10"/>
  <c r="X1410" i="10"/>
  <c r="W1410" i="10"/>
  <c r="Y1409" i="10"/>
  <c r="X1409" i="10"/>
  <c r="W1409" i="10"/>
  <c r="Y1408" i="10"/>
  <c r="X1408" i="10"/>
  <c r="W1408" i="10"/>
  <c r="Y1407" i="10"/>
  <c r="X1407" i="10"/>
  <c r="W1407" i="10"/>
  <c r="Y1406" i="10"/>
  <c r="X1406" i="10"/>
  <c r="W1406" i="10"/>
  <c r="Y1405" i="10"/>
  <c r="X1405" i="10"/>
  <c r="W1405" i="10"/>
  <c r="Y1404" i="10"/>
  <c r="X1404" i="10"/>
  <c r="W1404" i="10"/>
  <c r="Y1403" i="10"/>
  <c r="X1403" i="10"/>
  <c r="W1403" i="10"/>
  <c r="Y1402" i="10"/>
  <c r="X1402" i="10"/>
  <c r="W1402" i="10"/>
  <c r="Y1401" i="10"/>
  <c r="X1401" i="10"/>
  <c r="W1401" i="10"/>
  <c r="Y1400" i="10"/>
  <c r="X1400" i="10"/>
  <c r="W1400" i="10"/>
  <c r="Y1399" i="10"/>
  <c r="X1399" i="10"/>
  <c r="W1399" i="10"/>
  <c r="Y1398" i="10"/>
  <c r="X1398" i="10"/>
  <c r="W1398" i="10"/>
  <c r="Y1397" i="10"/>
  <c r="X1397" i="10"/>
  <c r="W1397" i="10"/>
  <c r="Y1396" i="10"/>
  <c r="X1396" i="10"/>
  <c r="W1396" i="10"/>
  <c r="Y1395" i="10"/>
  <c r="X1395" i="10"/>
  <c r="W1395" i="10"/>
  <c r="Y1394" i="10"/>
  <c r="X1394" i="10"/>
  <c r="W1394" i="10"/>
  <c r="Y1393" i="10"/>
  <c r="X1393" i="10"/>
  <c r="W1393" i="10"/>
  <c r="Y1392" i="10"/>
  <c r="X1392" i="10"/>
  <c r="W1392" i="10"/>
  <c r="Y1391" i="10"/>
  <c r="X1391" i="10"/>
  <c r="W1391" i="10"/>
  <c r="Y1390" i="10"/>
  <c r="X1390" i="10"/>
  <c r="W1390" i="10"/>
  <c r="Y1389" i="10"/>
  <c r="X1389" i="10"/>
  <c r="W1389" i="10"/>
  <c r="Y1388" i="10"/>
  <c r="X1388" i="10"/>
  <c r="W1388" i="10"/>
  <c r="Y1387" i="10"/>
  <c r="X1387" i="10"/>
  <c r="W1387" i="10"/>
  <c r="Y1386" i="10"/>
  <c r="X1386" i="10"/>
  <c r="W1386" i="10"/>
  <c r="Y1385" i="10"/>
  <c r="X1385" i="10"/>
  <c r="W1385" i="10"/>
  <c r="Y1384" i="10"/>
  <c r="X1384" i="10"/>
  <c r="W1384" i="10"/>
  <c r="Y1383" i="10"/>
  <c r="X1383" i="10"/>
  <c r="W1383" i="10"/>
  <c r="Y1382" i="10"/>
  <c r="X1382" i="10"/>
  <c r="W1382" i="10"/>
  <c r="Y1381" i="10"/>
  <c r="X1381" i="10"/>
  <c r="W1381" i="10"/>
  <c r="Y1380" i="10"/>
  <c r="X1380" i="10"/>
  <c r="W1380" i="10"/>
  <c r="Y1379" i="10"/>
  <c r="X1379" i="10"/>
  <c r="W1379" i="10"/>
  <c r="Y1378" i="10"/>
  <c r="X1378" i="10"/>
  <c r="W1378" i="10"/>
  <c r="Y1377" i="10"/>
  <c r="X1377" i="10"/>
  <c r="W1377" i="10"/>
  <c r="Y1376" i="10"/>
  <c r="X1376" i="10"/>
  <c r="W1376" i="10"/>
  <c r="Y1375" i="10"/>
  <c r="X1375" i="10"/>
  <c r="W1375" i="10"/>
  <c r="Y1374" i="10"/>
  <c r="X1374" i="10"/>
  <c r="W1374" i="10"/>
  <c r="Y1373" i="10"/>
  <c r="X1373" i="10"/>
  <c r="W1373" i="10"/>
  <c r="Y1372" i="10"/>
  <c r="X1372" i="10"/>
  <c r="W1372" i="10"/>
  <c r="Y1371" i="10"/>
  <c r="X1371" i="10"/>
  <c r="W1371" i="10"/>
  <c r="Y1370" i="10"/>
  <c r="X1370" i="10"/>
  <c r="W1370" i="10"/>
  <c r="Y1369" i="10"/>
  <c r="X1369" i="10"/>
  <c r="W1369" i="10"/>
  <c r="Y1368" i="10"/>
  <c r="X1368" i="10"/>
  <c r="W1368" i="10"/>
  <c r="Y1367" i="10"/>
  <c r="X1367" i="10"/>
  <c r="W1367" i="10"/>
  <c r="Y1366" i="10"/>
  <c r="X1366" i="10"/>
  <c r="W1366" i="10"/>
  <c r="Y1365" i="10"/>
  <c r="X1365" i="10"/>
  <c r="W1365" i="10"/>
  <c r="Y1364" i="10"/>
  <c r="X1364" i="10"/>
  <c r="W1364" i="10"/>
  <c r="Y1363" i="10"/>
  <c r="X1363" i="10"/>
  <c r="W1363" i="10"/>
  <c r="Y1362" i="10"/>
  <c r="X1362" i="10"/>
  <c r="W1362" i="10"/>
  <c r="Y1361" i="10"/>
  <c r="X1361" i="10"/>
  <c r="W1361" i="10"/>
  <c r="Y1360" i="10"/>
  <c r="X1360" i="10"/>
  <c r="W1360" i="10"/>
  <c r="Y1359" i="10"/>
  <c r="X1359" i="10"/>
  <c r="W1359" i="10"/>
  <c r="Y1358" i="10"/>
  <c r="X1358" i="10"/>
  <c r="W1358" i="10"/>
  <c r="Y1357" i="10"/>
  <c r="X1357" i="10"/>
  <c r="W1357" i="10"/>
  <c r="Y1356" i="10"/>
  <c r="X1356" i="10"/>
  <c r="W1356" i="10"/>
  <c r="Y1355" i="10"/>
  <c r="X1355" i="10"/>
  <c r="W1355" i="10"/>
  <c r="Y1354" i="10"/>
  <c r="X1354" i="10"/>
  <c r="W1354" i="10"/>
  <c r="Y1353" i="10"/>
  <c r="X1353" i="10"/>
  <c r="W1353" i="10"/>
  <c r="Y1352" i="10"/>
  <c r="X1352" i="10"/>
  <c r="W1352" i="10"/>
  <c r="Y1351" i="10"/>
  <c r="X1351" i="10"/>
  <c r="W1351" i="10"/>
  <c r="Y1350" i="10"/>
  <c r="X1350" i="10"/>
  <c r="W1350" i="10"/>
  <c r="Y1349" i="10"/>
  <c r="X1349" i="10"/>
  <c r="W1349" i="10"/>
  <c r="Y1348" i="10"/>
  <c r="X1348" i="10"/>
  <c r="W1348" i="10"/>
  <c r="Y1347" i="10"/>
  <c r="X1347" i="10"/>
  <c r="W1347" i="10"/>
  <c r="Y1346" i="10"/>
  <c r="X1346" i="10"/>
  <c r="W1346" i="10"/>
  <c r="Y1345" i="10"/>
  <c r="X1345" i="10"/>
  <c r="W1345" i="10"/>
  <c r="Y1344" i="10"/>
  <c r="X1344" i="10"/>
  <c r="W1344" i="10"/>
  <c r="Y1343" i="10"/>
  <c r="X1343" i="10"/>
  <c r="W1343" i="10"/>
  <c r="Y1342" i="10"/>
  <c r="X1342" i="10"/>
  <c r="W1342" i="10"/>
  <c r="Y1341" i="10"/>
  <c r="X1341" i="10"/>
  <c r="W1341" i="10"/>
  <c r="Y1340" i="10"/>
  <c r="X1340" i="10"/>
  <c r="W1340" i="10"/>
  <c r="Y1339" i="10"/>
  <c r="X1339" i="10"/>
  <c r="W1339" i="10"/>
  <c r="Y1338" i="10"/>
  <c r="X1338" i="10"/>
  <c r="W1338" i="10"/>
  <c r="Y1337" i="10"/>
  <c r="X1337" i="10"/>
  <c r="W1337" i="10"/>
  <c r="Y1336" i="10"/>
  <c r="X1336" i="10"/>
  <c r="W1336" i="10"/>
  <c r="Y1335" i="10"/>
  <c r="X1335" i="10"/>
  <c r="W1335" i="10"/>
  <c r="Y1334" i="10"/>
  <c r="X1334" i="10"/>
  <c r="W1334" i="10"/>
  <c r="Y1333" i="10"/>
  <c r="X1333" i="10"/>
  <c r="W1333" i="10"/>
  <c r="Y1332" i="10"/>
  <c r="X1332" i="10"/>
  <c r="W1332" i="10"/>
  <c r="Y1331" i="10"/>
  <c r="X1331" i="10"/>
  <c r="W1331" i="10"/>
  <c r="Y1330" i="10"/>
  <c r="X1330" i="10"/>
  <c r="W1330" i="10"/>
  <c r="Y1329" i="10"/>
  <c r="X1329" i="10"/>
  <c r="W1329" i="10"/>
  <c r="Y1328" i="10"/>
  <c r="X1328" i="10"/>
  <c r="W1328" i="10"/>
  <c r="Y1327" i="10"/>
  <c r="X1327" i="10"/>
  <c r="W1327" i="10"/>
  <c r="Y1326" i="10"/>
  <c r="X1326" i="10"/>
  <c r="W1326" i="10"/>
  <c r="Y1325" i="10"/>
  <c r="X1325" i="10"/>
  <c r="W1325" i="10"/>
  <c r="Y1324" i="10"/>
  <c r="X1324" i="10"/>
  <c r="W1324" i="10"/>
  <c r="Y1323" i="10"/>
  <c r="X1323" i="10"/>
  <c r="W1323" i="10"/>
  <c r="Y1322" i="10"/>
  <c r="X1322" i="10"/>
  <c r="W1322" i="10"/>
  <c r="Y1321" i="10"/>
  <c r="X1321" i="10"/>
  <c r="W1321" i="10"/>
  <c r="Y1320" i="10"/>
  <c r="X1320" i="10"/>
  <c r="W1320" i="10"/>
  <c r="Y1319" i="10"/>
  <c r="X1319" i="10"/>
  <c r="W1319" i="10"/>
  <c r="Y1318" i="10"/>
  <c r="X1318" i="10"/>
  <c r="W1318" i="10"/>
  <c r="Y1317" i="10"/>
  <c r="X1317" i="10"/>
  <c r="W1317" i="10"/>
  <c r="Y1316" i="10"/>
  <c r="X1316" i="10"/>
  <c r="W1316" i="10"/>
  <c r="Y1315" i="10"/>
  <c r="X1315" i="10"/>
  <c r="W1315" i="10"/>
  <c r="Y1314" i="10"/>
  <c r="X1314" i="10"/>
  <c r="W1314" i="10"/>
  <c r="Y1313" i="10"/>
  <c r="X1313" i="10"/>
  <c r="W1313" i="10"/>
  <c r="Y1312" i="10"/>
  <c r="X1312" i="10"/>
  <c r="W1312" i="10"/>
  <c r="Y1311" i="10"/>
  <c r="X1311" i="10"/>
  <c r="W1311" i="10"/>
  <c r="Y1310" i="10"/>
  <c r="X1310" i="10"/>
  <c r="W1310" i="10"/>
  <c r="Y1309" i="10"/>
  <c r="X1309" i="10"/>
  <c r="W1309" i="10"/>
  <c r="Y1308" i="10"/>
  <c r="X1308" i="10"/>
  <c r="W1308" i="10"/>
  <c r="Y1307" i="10"/>
  <c r="X1307" i="10"/>
  <c r="W1307" i="10"/>
  <c r="Y1306" i="10"/>
  <c r="X1306" i="10"/>
  <c r="W1306" i="10"/>
  <c r="Y1305" i="10"/>
  <c r="X1305" i="10"/>
  <c r="W1305" i="10"/>
  <c r="Y1304" i="10"/>
  <c r="X1304" i="10"/>
  <c r="W1304" i="10"/>
  <c r="Y1303" i="10"/>
  <c r="X1303" i="10"/>
  <c r="W1303" i="10"/>
  <c r="Y1302" i="10"/>
  <c r="X1302" i="10"/>
  <c r="W1302" i="10"/>
  <c r="Y1301" i="10"/>
  <c r="X1301" i="10"/>
  <c r="W1301" i="10"/>
  <c r="Y1300" i="10"/>
  <c r="X1300" i="10"/>
  <c r="W1300" i="10"/>
  <c r="Y1299" i="10"/>
  <c r="X1299" i="10"/>
  <c r="W1299" i="10"/>
  <c r="Y1298" i="10"/>
  <c r="X1298" i="10"/>
  <c r="W1298" i="10"/>
  <c r="Y1297" i="10"/>
  <c r="X1297" i="10"/>
  <c r="W1297" i="10"/>
  <c r="Y1296" i="10"/>
  <c r="X1296" i="10"/>
  <c r="W1296" i="10"/>
  <c r="Y1295" i="10"/>
  <c r="X1295" i="10"/>
  <c r="W1295" i="10"/>
  <c r="Y1294" i="10"/>
  <c r="X1294" i="10"/>
  <c r="W1294" i="10"/>
  <c r="Y1293" i="10"/>
  <c r="X1293" i="10"/>
  <c r="W1293" i="10"/>
  <c r="Y1292" i="10"/>
  <c r="X1292" i="10"/>
  <c r="W1292" i="10"/>
  <c r="Y1291" i="10"/>
  <c r="X1291" i="10"/>
  <c r="W1291" i="10"/>
  <c r="Y1290" i="10"/>
  <c r="X1290" i="10"/>
  <c r="W1290" i="10"/>
  <c r="Y1289" i="10"/>
  <c r="X1289" i="10"/>
  <c r="W1289" i="10"/>
  <c r="Y1288" i="10"/>
  <c r="X1288" i="10"/>
  <c r="W1288" i="10"/>
  <c r="Y1287" i="10"/>
  <c r="X1287" i="10"/>
  <c r="W1287" i="10"/>
  <c r="Y1286" i="10"/>
  <c r="X1286" i="10"/>
  <c r="W1286" i="10"/>
  <c r="Y1285" i="10"/>
  <c r="X1285" i="10"/>
  <c r="W1285" i="10"/>
  <c r="Y1284" i="10"/>
  <c r="X1284" i="10"/>
  <c r="W1284" i="10"/>
  <c r="Y1283" i="10"/>
  <c r="X1283" i="10"/>
  <c r="W1283" i="10"/>
  <c r="Y1282" i="10"/>
  <c r="X1282" i="10"/>
  <c r="W1282" i="10"/>
  <c r="Y1281" i="10"/>
  <c r="X1281" i="10"/>
  <c r="W1281" i="10"/>
  <c r="Y1280" i="10"/>
  <c r="X1280" i="10"/>
  <c r="W1280" i="10"/>
  <c r="Y1279" i="10"/>
  <c r="X1279" i="10"/>
  <c r="W1279" i="10"/>
  <c r="Y1278" i="10"/>
  <c r="X1278" i="10"/>
  <c r="W1278" i="10"/>
  <c r="Y1277" i="10"/>
  <c r="X1277" i="10"/>
  <c r="W1277" i="10"/>
  <c r="Y1276" i="10"/>
  <c r="X1276" i="10"/>
  <c r="W1276" i="10"/>
  <c r="Y1275" i="10"/>
  <c r="X1275" i="10"/>
  <c r="W1275" i="10"/>
  <c r="Y1274" i="10"/>
  <c r="X1274" i="10"/>
  <c r="W1274" i="10"/>
  <c r="Y1273" i="10"/>
  <c r="X1273" i="10"/>
  <c r="W1273" i="10"/>
  <c r="Y1272" i="10"/>
  <c r="X1272" i="10"/>
  <c r="W1272" i="10"/>
  <c r="Y1271" i="10"/>
  <c r="X1271" i="10"/>
  <c r="W1271" i="10"/>
  <c r="Y1270" i="10"/>
  <c r="X1270" i="10"/>
  <c r="W1270" i="10"/>
  <c r="Y1269" i="10"/>
  <c r="X1269" i="10"/>
  <c r="W1269" i="10"/>
  <c r="Y1268" i="10"/>
  <c r="X1268" i="10"/>
  <c r="W1268" i="10"/>
  <c r="Y1267" i="10"/>
  <c r="X1267" i="10"/>
  <c r="W1267" i="10"/>
  <c r="Y1266" i="10"/>
  <c r="X1266" i="10"/>
  <c r="W1266" i="10"/>
  <c r="Y1265" i="10"/>
  <c r="X1265" i="10"/>
  <c r="W1265" i="10"/>
  <c r="Y1264" i="10"/>
  <c r="X1264" i="10"/>
  <c r="W1264" i="10"/>
  <c r="Y1263" i="10"/>
  <c r="X1263" i="10"/>
  <c r="W1263" i="10"/>
  <c r="Y1262" i="10"/>
  <c r="X1262" i="10"/>
  <c r="W1262" i="10"/>
  <c r="Y1261" i="10"/>
  <c r="X1261" i="10"/>
  <c r="W1261" i="10"/>
  <c r="Y1260" i="10"/>
  <c r="X1260" i="10"/>
  <c r="W1260" i="10"/>
  <c r="Y1259" i="10"/>
  <c r="X1259" i="10"/>
  <c r="W1259" i="10"/>
  <c r="Y1258" i="10"/>
  <c r="X1258" i="10"/>
  <c r="W1258" i="10"/>
  <c r="Y1257" i="10"/>
  <c r="X1257" i="10"/>
  <c r="W1257" i="10"/>
  <c r="Y1256" i="10"/>
  <c r="X1256" i="10"/>
  <c r="W1256" i="10"/>
  <c r="Y1255" i="10"/>
  <c r="X1255" i="10"/>
  <c r="W1255" i="10"/>
  <c r="Y1254" i="10"/>
  <c r="X1254" i="10"/>
  <c r="W1254" i="10"/>
  <c r="Y1253" i="10"/>
  <c r="X1253" i="10"/>
  <c r="W1253" i="10"/>
  <c r="Y1252" i="10"/>
  <c r="X1252" i="10"/>
  <c r="W1252" i="10"/>
  <c r="Y1251" i="10"/>
  <c r="X1251" i="10"/>
  <c r="W1251" i="10"/>
  <c r="Y1250" i="10"/>
  <c r="X1250" i="10"/>
  <c r="W1250" i="10"/>
  <c r="Y1249" i="10"/>
  <c r="X1249" i="10"/>
  <c r="W1249" i="10"/>
  <c r="Y1248" i="10"/>
  <c r="X1248" i="10"/>
  <c r="W1248" i="10"/>
  <c r="Y1247" i="10"/>
  <c r="X1247" i="10"/>
  <c r="W1247" i="10"/>
  <c r="Y1246" i="10"/>
  <c r="X1246" i="10"/>
  <c r="W1246" i="10"/>
  <c r="Y1245" i="10"/>
  <c r="X1245" i="10"/>
  <c r="W1245" i="10"/>
  <c r="Y1244" i="10"/>
  <c r="X1244" i="10"/>
  <c r="W1244" i="10"/>
  <c r="Y1243" i="10"/>
  <c r="X1243" i="10"/>
  <c r="W1243" i="10"/>
  <c r="Y1242" i="10"/>
  <c r="X1242" i="10"/>
  <c r="W1242" i="10"/>
  <c r="Y1241" i="10"/>
  <c r="X1241" i="10"/>
  <c r="W1241" i="10"/>
  <c r="Y1240" i="10"/>
  <c r="X1240" i="10"/>
  <c r="W1240" i="10"/>
  <c r="Y1239" i="10"/>
  <c r="X1239" i="10"/>
  <c r="W1239" i="10"/>
  <c r="Y1238" i="10"/>
  <c r="X1238" i="10"/>
  <c r="W1238" i="10"/>
  <c r="Y1237" i="10"/>
  <c r="X1237" i="10"/>
  <c r="W1237" i="10"/>
  <c r="Y1236" i="10"/>
  <c r="X1236" i="10"/>
  <c r="W1236" i="10"/>
  <c r="Y1235" i="10"/>
  <c r="X1235" i="10"/>
  <c r="W1235" i="10"/>
  <c r="Y1234" i="10"/>
  <c r="X1234" i="10"/>
  <c r="W1234" i="10"/>
  <c r="Y1233" i="10"/>
  <c r="X1233" i="10"/>
  <c r="W1233" i="10"/>
  <c r="Y1232" i="10"/>
  <c r="X1232" i="10"/>
  <c r="W1232" i="10"/>
  <c r="Y1231" i="10"/>
  <c r="X1231" i="10"/>
  <c r="W1231" i="10"/>
  <c r="Y1230" i="10"/>
  <c r="X1230" i="10"/>
  <c r="W1230" i="10"/>
  <c r="Y1229" i="10"/>
  <c r="X1229" i="10"/>
  <c r="W1229" i="10"/>
  <c r="Y1228" i="10"/>
  <c r="X1228" i="10"/>
  <c r="W1228" i="10"/>
  <c r="Y1227" i="10"/>
  <c r="X1227" i="10"/>
  <c r="W1227" i="10"/>
  <c r="Y1226" i="10"/>
  <c r="X1226" i="10"/>
  <c r="W1226" i="10"/>
  <c r="Y1225" i="10"/>
  <c r="X1225" i="10"/>
  <c r="W1225" i="10"/>
  <c r="Y1224" i="10"/>
  <c r="X1224" i="10"/>
  <c r="W1224" i="10"/>
  <c r="Y1223" i="10"/>
  <c r="X1223" i="10"/>
  <c r="W1223" i="10"/>
  <c r="Y1222" i="10"/>
  <c r="X1222" i="10"/>
  <c r="W1222" i="10"/>
  <c r="Y1221" i="10"/>
  <c r="X1221" i="10"/>
  <c r="W1221" i="10"/>
  <c r="Y1220" i="10"/>
  <c r="X1220" i="10"/>
  <c r="W1220" i="10"/>
  <c r="Y1219" i="10"/>
  <c r="X1219" i="10"/>
  <c r="W1219" i="10"/>
  <c r="Y1218" i="10"/>
  <c r="X1218" i="10"/>
  <c r="W1218" i="10"/>
  <c r="Y1217" i="10"/>
  <c r="X1217" i="10"/>
  <c r="W1217" i="10"/>
  <c r="Y1216" i="10"/>
  <c r="X1216" i="10"/>
  <c r="W1216" i="10"/>
  <c r="Y1215" i="10"/>
  <c r="X1215" i="10"/>
  <c r="W1215" i="10"/>
  <c r="Y1214" i="10"/>
  <c r="X1214" i="10"/>
  <c r="W1214" i="10"/>
  <c r="Y1213" i="10"/>
  <c r="X1213" i="10"/>
  <c r="W1213" i="10"/>
  <c r="Y1212" i="10"/>
  <c r="X1212" i="10"/>
  <c r="W1212" i="10"/>
  <c r="Y1211" i="10"/>
  <c r="X1211" i="10"/>
  <c r="W1211" i="10"/>
  <c r="Y1210" i="10"/>
  <c r="X1210" i="10"/>
  <c r="W1210" i="10"/>
  <c r="Y1209" i="10"/>
  <c r="X1209" i="10"/>
  <c r="W1209" i="10"/>
  <c r="Y1208" i="10"/>
  <c r="X1208" i="10"/>
  <c r="W1208" i="10"/>
  <c r="Y1207" i="10"/>
  <c r="X1207" i="10"/>
  <c r="W1207" i="10"/>
  <c r="Y1206" i="10"/>
  <c r="X1206" i="10"/>
  <c r="W1206" i="10"/>
  <c r="Y1205" i="10"/>
  <c r="X1205" i="10"/>
  <c r="W1205" i="10"/>
  <c r="Y1204" i="10"/>
  <c r="X1204" i="10"/>
  <c r="W1204" i="10"/>
  <c r="Y1203" i="10"/>
  <c r="X1203" i="10"/>
  <c r="W1203" i="10"/>
  <c r="Y1202" i="10"/>
  <c r="X1202" i="10"/>
  <c r="W1202" i="10"/>
  <c r="Y1201" i="10"/>
  <c r="X1201" i="10"/>
  <c r="W1201" i="10"/>
  <c r="Y1200" i="10"/>
  <c r="X1200" i="10"/>
  <c r="W1200" i="10"/>
  <c r="Y1199" i="10"/>
  <c r="X1199" i="10"/>
  <c r="W1199" i="10"/>
  <c r="Y1198" i="10"/>
  <c r="X1198" i="10"/>
  <c r="W1198" i="10"/>
  <c r="Y1197" i="10"/>
  <c r="X1197" i="10"/>
  <c r="W1197" i="10"/>
  <c r="Y1196" i="10"/>
  <c r="X1196" i="10"/>
  <c r="W1196" i="10"/>
  <c r="Y1195" i="10"/>
  <c r="X1195" i="10"/>
  <c r="W1195" i="10"/>
  <c r="Y1194" i="10"/>
  <c r="X1194" i="10"/>
  <c r="W1194" i="10"/>
  <c r="Y1193" i="10"/>
  <c r="X1193" i="10"/>
  <c r="W1193" i="10"/>
  <c r="Y1192" i="10"/>
  <c r="X1192" i="10"/>
  <c r="W1192" i="10"/>
  <c r="Y1191" i="10"/>
  <c r="X1191" i="10"/>
  <c r="W1191" i="10"/>
  <c r="Y1190" i="10"/>
  <c r="X1190" i="10"/>
  <c r="W1190" i="10"/>
  <c r="Y1189" i="10"/>
  <c r="X1189" i="10"/>
  <c r="W1189" i="10"/>
  <c r="Y1188" i="10"/>
  <c r="X1188" i="10"/>
  <c r="W1188" i="10"/>
  <c r="Y1187" i="10"/>
  <c r="X1187" i="10"/>
  <c r="W1187" i="10"/>
  <c r="Y1186" i="10"/>
  <c r="X1186" i="10"/>
  <c r="W1186" i="10"/>
  <c r="Y1185" i="10"/>
  <c r="X1185" i="10"/>
  <c r="W1185" i="10"/>
  <c r="Y1184" i="10"/>
  <c r="X1184" i="10"/>
  <c r="W1184" i="10"/>
  <c r="Y1183" i="10"/>
  <c r="X1183" i="10"/>
  <c r="W1183" i="10"/>
  <c r="Y1182" i="10"/>
  <c r="X1182" i="10"/>
  <c r="W1182" i="10"/>
  <c r="Y1181" i="10"/>
  <c r="X1181" i="10"/>
  <c r="W1181" i="10"/>
  <c r="Y1180" i="10"/>
  <c r="X1180" i="10"/>
  <c r="W1180" i="10"/>
  <c r="Y1179" i="10"/>
  <c r="X1179" i="10"/>
  <c r="W1179" i="10"/>
  <c r="Y1178" i="10"/>
  <c r="X1178" i="10"/>
  <c r="W1178" i="10"/>
  <c r="Y1177" i="10"/>
  <c r="X1177" i="10"/>
  <c r="W1177" i="10"/>
  <c r="Y1176" i="10"/>
  <c r="X1176" i="10"/>
  <c r="W1176" i="10"/>
  <c r="Y1175" i="10"/>
  <c r="X1175" i="10"/>
  <c r="W1175" i="10"/>
  <c r="Y1174" i="10"/>
  <c r="X1174" i="10"/>
  <c r="W1174" i="10"/>
  <c r="Y1173" i="10"/>
  <c r="X1173" i="10"/>
  <c r="W1173" i="10"/>
  <c r="Y1172" i="10"/>
  <c r="X1172" i="10"/>
  <c r="W1172" i="10"/>
  <c r="Y1171" i="10"/>
  <c r="X1171" i="10"/>
  <c r="W1171" i="10"/>
  <c r="Y1170" i="10"/>
  <c r="X1170" i="10"/>
  <c r="W1170" i="10"/>
  <c r="Y1169" i="10"/>
  <c r="X1169" i="10"/>
  <c r="W1169" i="10"/>
  <c r="Y1168" i="10"/>
  <c r="X1168" i="10"/>
  <c r="W1168" i="10"/>
  <c r="Y1167" i="10"/>
  <c r="X1167" i="10"/>
  <c r="W1167" i="10"/>
  <c r="Y1166" i="10"/>
  <c r="X1166" i="10"/>
  <c r="W1166" i="10"/>
  <c r="Y1165" i="10"/>
  <c r="X1165" i="10"/>
  <c r="W1165" i="10"/>
  <c r="Y1164" i="10"/>
  <c r="X1164" i="10"/>
  <c r="W1164" i="10"/>
  <c r="Y1163" i="10"/>
  <c r="X1163" i="10"/>
  <c r="W1163" i="10"/>
  <c r="Y1162" i="10"/>
  <c r="X1162" i="10"/>
  <c r="W1162" i="10"/>
  <c r="Y1161" i="10"/>
  <c r="X1161" i="10"/>
  <c r="W1161" i="10"/>
  <c r="Y1160" i="10"/>
  <c r="X1160" i="10"/>
  <c r="W1160" i="10"/>
  <c r="Y1159" i="10"/>
  <c r="X1159" i="10"/>
  <c r="W1159" i="10"/>
  <c r="Y1158" i="10"/>
  <c r="X1158" i="10"/>
  <c r="W1158" i="10"/>
  <c r="Y1157" i="10"/>
  <c r="X1157" i="10"/>
  <c r="W1157" i="10"/>
  <c r="Y1156" i="10"/>
  <c r="X1156" i="10"/>
  <c r="W1156" i="10"/>
  <c r="Y1155" i="10"/>
  <c r="X1155" i="10"/>
  <c r="W1155" i="10"/>
  <c r="Y1154" i="10"/>
  <c r="X1154" i="10"/>
  <c r="W1154" i="10"/>
  <c r="Y1153" i="10"/>
  <c r="X1153" i="10"/>
  <c r="W1153" i="10"/>
  <c r="Y1152" i="10"/>
  <c r="X1152" i="10"/>
  <c r="W1152" i="10"/>
  <c r="Y1151" i="10"/>
  <c r="X1151" i="10"/>
  <c r="W1151" i="10"/>
  <c r="Y1150" i="10"/>
  <c r="X1150" i="10"/>
  <c r="W1150" i="10"/>
  <c r="Y1149" i="10"/>
  <c r="X1149" i="10"/>
  <c r="W1149" i="10"/>
  <c r="Y1148" i="10"/>
  <c r="X1148" i="10"/>
  <c r="W1148" i="10"/>
  <c r="Y1147" i="10"/>
  <c r="X1147" i="10"/>
  <c r="W1147" i="10"/>
  <c r="Y1146" i="10"/>
  <c r="X1146" i="10"/>
  <c r="W1146" i="10"/>
  <c r="Y1145" i="10"/>
  <c r="X1145" i="10"/>
  <c r="W1145" i="10"/>
  <c r="Y1144" i="10"/>
  <c r="X1144" i="10"/>
  <c r="W1144" i="10"/>
  <c r="Y1143" i="10"/>
  <c r="X1143" i="10"/>
  <c r="W1143" i="10"/>
  <c r="Y1142" i="10"/>
  <c r="X1142" i="10"/>
  <c r="W1142" i="10"/>
  <c r="Y1141" i="10"/>
  <c r="X1141" i="10"/>
  <c r="W1141" i="10"/>
  <c r="Y1140" i="10"/>
  <c r="X1140" i="10"/>
  <c r="W1140" i="10"/>
  <c r="Y1139" i="10"/>
  <c r="X1139" i="10"/>
  <c r="W1139" i="10"/>
  <c r="Y1138" i="10"/>
  <c r="X1138" i="10"/>
  <c r="W1138" i="10"/>
  <c r="Y1137" i="10"/>
  <c r="X1137" i="10"/>
  <c r="W1137" i="10"/>
  <c r="Y1136" i="10"/>
  <c r="X1136" i="10"/>
  <c r="W1136" i="10"/>
  <c r="Y1135" i="10"/>
  <c r="X1135" i="10"/>
  <c r="W1135" i="10"/>
  <c r="Y1134" i="10"/>
  <c r="X1134" i="10"/>
  <c r="W1134" i="10"/>
  <c r="Y1133" i="10"/>
  <c r="X1133" i="10"/>
  <c r="W1133" i="10"/>
  <c r="Y1132" i="10"/>
  <c r="X1132" i="10"/>
  <c r="W1132" i="10"/>
  <c r="Y1131" i="10"/>
  <c r="X1131" i="10"/>
  <c r="W1131" i="10"/>
  <c r="Y1130" i="10"/>
  <c r="X1130" i="10"/>
  <c r="W1130" i="10"/>
  <c r="Y1129" i="10"/>
  <c r="X1129" i="10"/>
  <c r="W1129" i="10"/>
  <c r="Y1128" i="10"/>
  <c r="X1128" i="10"/>
  <c r="W1128" i="10"/>
  <c r="Y1127" i="10"/>
  <c r="X1127" i="10"/>
  <c r="W1127" i="10"/>
  <c r="Y1126" i="10"/>
  <c r="X1126" i="10"/>
  <c r="W1126" i="10"/>
  <c r="Y1125" i="10"/>
  <c r="X1125" i="10"/>
  <c r="W1125" i="10"/>
  <c r="Y1124" i="10"/>
  <c r="X1124" i="10"/>
  <c r="W1124" i="10"/>
  <c r="Y1123" i="10"/>
  <c r="X1123" i="10"/>
  <c r="W1123" i="10"/>
  <c r="Y1122" i="10"/>
  <c r="X1122" i="10"/>
  <c r="W1122" i="10"/>
  <c r="Y1121" i="10"/>
  <c r="X1121" i="10"/>
  <c r="W1121" i="10"/>
  <c r="Y1120" i="10"/>
  <c r="X1120" i="10"/>
  <c r="W1120" i="10"/>
  <c r="Y1119" i="10"/>
  <c r="X1119" i="10"/>
  <c r="W1119" i="10"/>
  <c r="Y1118" i="10"/>
  <c r="X1118" i="10"/>
  <c r="W1118" i="10"/>
  <c r="Y1117" i="10"/>
  <c r="X1117" i="10"/>
  <c r="W1117" i="10"/>
  <c r="Y1116" i="10"/>
  <c r="X1116" i="10"/>
  <c r="W1116" i="10"/>
  <c r="Y1115" i="10"/>
  <c r="X1115" i="10"/>
  <c r="W1115" i="10"/>
  <c r="Y1114" i="10"/>
  <c r="X1114" i="10"/>
  <c r="W1114" i="10"/>
  <c r="Y1113" i="10"/>
  <c r="X1113" i="10"/>
  <c r="W1113" i="10"/>
  <c r="Y1112" i="10"/>
  <c r="X1112" i="10"/>
  <c r="W1112" i="10"/>
  <c r="Y1111" i="10"/>
  <c r="X1111" i="10"/>
  <c r="W1111" i="10"/>
  <c r="Y1110" i="10"/>
  <c r="X1110" i="10"/>
  <c r="W1110" i="10"/>
  <c r="Y1109" i="10"/>
  <c r="X1109" i="10"/>
  <c r="W1109" i="10"/>
  <c r="Y1108" i="10"/>
  <c r="X1108" i="10"/>
  <c r="W1108" i="10"/>
  <c r="Y1107" i="10"/>
  <c r="X1107" i="10"/>
  <c r="W1107" i="10"/>
  <c r="Y1106" i="10"/>
  <c r="X1106" i="10"/>
  <c r="W1106" i="10"/>
  <c r="Y1105" i="10"/>
  <c r="X1105" i="10"/>
  <c r="W1105" i="10"/>
  <c r="Y1104" i="10"/>
  <c r="X1104" i="10"/>
  <c r="W1104" i="10"/>
  <c r="Y1103" i="10"/>
  <c r="X1103" i="10"/>
  <c r="W1103" i="10"/>
  <c r="Y1102" i="10"/>
  <c r="X1102" i="10"/>
  <c r="W1102" i="10"/>
  <c r="Y1101" i="10"/>
  <c r="X1101" i="10"/>
  <c r="W1101" i="10"/>
  <c r="Y1100" i="10"/>
  <c r="X1100" i="10"/>
  <c r="W1100" i="10"/>
  <c r="Y1099" i="10"/>
  <c r="X1099" i="10"/>
  <c r="W1099" i="10"/>
  <c r="Y1098" i="10"/>
  <c r="X1098" i="10"/>
  <c r="W1098" i="10"/>
  <c r="Y1097" i="10"/>
  <c r="X1097" i="10"/>
  <c r="W1097" i="10"/>
  <c r="Y1096" i="10"/>
  <c r="X1096" i="10"/>
  <c r="W1096" i="10"/>
  <c r="Y1095" i="10"/>
  <c r="X1095" i="10"/>
  <c r="W1095" i="10"/>
  <c r="Y1094" i="10"/>
  <c r="X1094" i="10"/>
  <c r="W1094" i="10"/>
  <c r="Y1093" i="10"/>
  <c r="X1093" i="10"/>
  <c r="W1093" i="10"/>
  <c r="Y1092" i="10"/>
  <c r="X1092" i="10"/>
  <c r="W1092" i="10"/>
  <c r="Y1091" i="10"/>
  <c r="X1091" i="10"/>
  <c r="W1091" i="10"/>
  <c r="Y1090" i="10"/>
  <c r="X1090" i="10"/>
  <c r="W1090" i="10"/>
  <c r="Y1089" i="10"/>
  <c r="X1089" i="10"/>
  <c r="W1089" i="10"/>
  <c r="Y1088" i="10"/>
  <c r="X1088" i="10"/>
  <c r="W1088" i="10"/>
  <c r="Y1087" i="10"/>
  <c r="X1087" i="10"/>
  <c r="W1087" i="10"/>
  <c r="Y1086" i="10"/>
  <c r="X1086" i="10"/>
  <c r="W1086" i="10"/>
  <c r="Y1085" i="10"/>
  <c r="X1085" i="10"/>
  <c r="W1085" i="10"/>
  <c r="Y1084" i="10"/>
  <c r="X1084" i="10"/>
  <c r="W1084" i="10"/>
  <c r="Y1083" i="10"/>
  <c r="X1083" i="10"/>
  <c r="W1083" i="10"/>
  <c r="Y1082" i="10"/>
  <c r="X1082" i="10"/>
  <c r="W1082" i="10"/>
  <c r="Y1081" i="10"/>
  <c r="X1081" i="10"/>
  <c r="W1081" i="10"/>
  <c r="Y1080" i="10"/>
  <c r="X1080" i="10"/>
  <c r="W1080" i="10"/>
  <c r="Y1079" i="10"/>
  <c r="X1079" i="10"/>
  <c r="W1079" i="10"/>
  <c r="Y1078" i="10"/>
  <c r="X1078" i="10"/>
  <c r="W1078" i="10"/>
  <c r="Y1077" i="10"/>
  <c r="X1077" i="10"/>
  <c r="W1077" i="10"/>
  <c r="Y1076" i="10"/>
  <c r="X1076" i="10"/>
  <c r="W1076" i="10"/>
  <c r="Y1075" i="10"/>
  <c r="X1075" i="10"/>
  <c r="W1075" i="10"/>
  <c r="Y1074" i="10"/>
  <c r="X1074" i="10"/>
  <c r="W1074" i="10"/>
  <c r="Y1073" i="10"/>
  <c r="X1073" i="10"/>
  <c r="W1073" i="10"/>
  <c r="Y1072" i="10"/>
  <c r="X1072" i="10"/>
  <c r="W1072" i="10"/>
  <c r="Y1071" i="10"/>
  <c r="X1071" i="10"/>
  <c r="W1071" i="10"/>
  <c r="Y1070" i="10"/>
  <c r="X1070" i="10"/>
  <c r="W1070" i="10"/>
  <c r="Y1069" i="10"/>
  <c r="X1069" i="10"/>
  <c r="W1069" i="10"/>
  <c r="Y1068" i="10"/>
  <c r="X1068" i="10"/>
  <c r="W1068" i="10"/>
  <c r="Y1067" i="10"/>
  <c r="X1067" i="10"/>
  <c r="W1067" i="10"/>
  <c r="Y1066" i="10"/>
  <c r="X1066" i="10"/>
  <c r="W1066" i="10"/>
  <c r="Y1065" i="10"/>
  <c r="X1065" i="10"/>
  <c r="W1065" i="10"/>
  <c r="Y1064" i="10"/>
  <c r="X1064" i="10"/>
  <c r="W1064" i="10"/>
  <c r="Y1063" i="10"/>
  <c r="X1063" i="10"/>
  <c r="W1063" i="10"/>
  <c r="Y1062" i="10"/>
  <c r="X1062" i="10"/>
  <c r="W1062" i="10"/>
  <c r="Y1061" i="10"/>
  <c r="X1061" i="10"/>
  <c r="W1061" i="10"/>
  <c r="Y1060" i="10"/>
  <c r="X1060" i="10"/>
  <c r="W1060" i="10"/>
  <c r="Y1059" i="10"/>
  <c r="X1059" i="10"/>
  <c r="W1059" i="10"/>
  <c r="Y1058" i="10"/>
  <c r="X1058" i="10"/>
  <c r="W1058" i="10"/>
  <c r="Y1057" i="10"/>
  <c r="X1057" i="10"/>
  <c r="W1057" i="10"/>
  <c r="Y1056" i="10"/>
  <c r="X1056" i="10"/>
  <c r="W1056" i="10"/>
  <c r="Y1055" i="10"/>
  <c r="X1055" i="10"/>
  <c r="W1055" i="10"/>
  <c r="Y1054" i="10"/>
  <c r="X1054" i="10"/>
  <c r="W1054" i="10"/>
  <c r="Y1053" i="10"/>
  <c r="X1053" i="10"/>
  <c r="W1053" i="10"/>
  <c r="Y1052" i="10"/>
  <c r="X1052" i="10"/>
  <c r="W1052" i="10"/>
  <c r="Y1051" i="10"/>
  <c r="X1051" i="10"/>
  <c r="W1051" i="10"/>
  <c r="Y1050" i="10"/>
  <c r="X1050" i="10"/>
  <c r="W1050" i="10"/>
  <c r="Y1049" i="10"/>
  <c r="X1049" i="10"/>
  <c r="W1049" i="10"/>
  <c r="Y1048" i="10"/>
  <c r="X1048" i="10"/>
  <c r="W1048" i="10"/>
  <c r="Y1047" i="10"/>
  <c r="X1047" i="10"/>
  <c r="W1047" i="10"/>
  <c r="Y1046" i="10"/>
  <c r="X1046" i="10"/>
  <c r="W1046" i="10"/>
  <c r="Y1045" i="10"/>
  <c r="X1045" i="10"/>
  <c r="W1045" i="10"/>
  <c r="Y1044" i="10"/>
  <c r="X1044" i="10"/>
  <c r="W1044" i="10"/>
  <c r="Y1043" i="10"/>
  <c r="X1043" i="10"/>
  <c r="W1043" i="10"/>
  <c r="Y1042" i="10"/>
  <c r="X1042" i="10"/>
  <c r="W1042" i="10"/>
  <c r="Y1041" i="10"/>
  <c r="X1041" i="10"/>
  <c r="W1041" i="10"/>
  <c r="Y1040" i="10"/>
  <c r="X1040" i="10"/>
  <c r="W1040" i="10"/>
  <c r="Y1039" i="10"/>
  <c r="X1039" i="10"/>
  <c r="W1039" i="10"/>
  <c r="Y1038" i="10"/>
  <c r="X1038" i="10"/>
  <c r="W1038" i="10"/>
  <c r="Y1037" i="10"/>
  <c r="X1037" i="10"/>
  <c r="W1037" i="10"/>
  <c r="Y1036" i="10"/>
  <c r="X1036" i="10"/>
  <c r="W1036" i="10"/>
  <c r="Y1035" i="10"/>
  <c r="X1035" i="10"/>
  <c r="W1035" i="10"/>
  <c r="Y1034" i="10"/>
  <c r="X1034" i="10"/>
  <c r="W1034" i="10"/>
  <c r="Y1033" i="10"/>
  <c r="X1033" i="10"/>
  <c r="W1033" i="10"/>
  <c r="Y1032" i="10"/>
  <c r="X1032" i="10"/>
  <c r="W1032" i="10"/>
  <c r="Y1031" i="10"/>
  <c r="X1031" i="10"/>
  <c r="W1031" i="10"/>
  <c r="Y1030" i="10"/>
  <c r="X1030" i="10"/>
  <c r="W1030" i="10"/>
  <c r="Y1029" i="10"/>
  <c r="X1029" i="10"/>
  <c r="W1029" i="10"/>
  <c r="Y1028" i="10"/>
  <c r="X1028" i="10"/>
  <c r="W1028" i="10"/>
  <c r="Y1027" i="10"/>
  <c r="X1027" i="10"/>
  <c r="W1027" i="10"/>
  <c r="Y1026" i="10"/>
  <c r="X1026" i="10"/>
  <c r="W1026" i="10"/>
  <c r="Y1025" i="10"/>
  <c r="X1025" i="10"/>
  <c r="W1025" i="10"/>
  <c r="Y1024" i="10"/>
  <c r="X1024" i="10"/>
  <c r="W1024" i="10"/>
  <c r="Y1023" i="10"/>
  <c r="X1023" i="10"/>
  <c r="W1023" i="10"/>
  <c r="Y1022" i="10"/>
  <c r="X1022" i="10"/>
  <c r="W1022" i="10"/>
  <c r="Y1021" i="10"/>
  <c r="X1021" i="10"/>
  <c r="W1021" i="10"/>
  <c r="Y1020" i="10"/>
  <c r="X1020" i="10"/>
  <c r="W1020" i="10"/>
  <c r="Y1019" i="10"/>
  <c r="X1019" i="10"/>
  <c r="W1019" i="10"/>
  <c r="Y1018" i="10"/>
  <c r="X1018" i="10"/>
  <c r="W1018" i="10"/>
  <c r="Y1017" i="10"/>
  <c r="X1017" i="10"/>
  <c r="W1017" i="10"/>
  <c r="Y1016" i="10"/>
  <c r="X1016" i="10"/>
  <c r="W1016" i="10"/>
  <c r="Y1015" i="10"/>
  <c r="X1015" i="10"/>
  <c r="W1015" i="10"/>
  <c r="Y1014" i="10"/>
  <c r="X1014" i="10"/>
  <c r="W1014" i="10"/>
  <c r="Y1013" i="10"/>
  <c r="X1013" i="10"/>
  <c r="W1013" i="10"/>
  <c r="Y1012" i="10"/>
  <c r="X1012" i="10"/>
  <c r="W1012" i="10"/>
  <c r="Y1011" i="10"/>
  <c r="X1011" i="10"/>
  <c r="W1011" i="10"/>
  <c r="Y1010" i="10"/>
  <c r="X1010" i="10"/>
  <c r="W1010" i="10"/>
  <c r="Y1009" i="10"/>
  <c r="X1009" i="10"/>
  <c r="W1009" i="10"/>
  <c r="Y1008" i="10"/>
  <c r="X1008" i="10"/>
  <c r="W1008" i="10"/>
  <c r="Y1007" i="10"/>
  <c r="X1007" i="10"/>
  <c r="W1007" i="10"/>
  <c r="Y1006" i="10"/>
  <c r="X1006" i="10"/>
  <c r="W1006" i="10"/>
  <c r="Y1005" i="10"/>
  <c r="X1005" i="10"/>
  <c r="W1005" i="10"/>
  <c r="Y1004" i="10"/>
  <c r="X1004" i="10"/>
  <c r="W1004" i="10"/>
  <c r="Y1003" i="10"/>
  <c r="X1003" i="10"/>
  <c r="W1003" i="10"/>
  <c r="Y1002" i="10"/>
  <c r="X1002" i="10"/>
  <c r="W1002" i="10"/>
  <c r="Y1001" i="10"/>
  <c r="X1001" i="10"/>
  <c r="W1001" i="10"/>
  <c r="Y1000" i="10"/>
  <c r="X1000" i="10"/>
  <c r="W1000" i="10"/>
  <c r="Y999" i="10"/>
  <c r="X999" i="10"/>
  <c r="W999" i="10"/>
  <c r="Y998" i="10"/>
  <c r="X998" i="10"/>
  <c r="W998" i="10"/>
  <c r="Y997" i="10"/>
  <c r="X997" i="10"/>
  <c r="W997" i="10"/>
  <c r="Y996" i="10"/>
  <c r="X996" i="10"/>
  <c r="W996" i="10"/>
  <c r="Y995" i="10"/>
  <c r="X995" i="10"/>
  <c r="W995" i="10"/>
  <c r="Y994" i="10"/>
  <c r="X994" i="10"/>
  <c r="W994" i="10"/>
  <c r="Y993" i="10"/>
  <c r="X993" i="10"/>
  <c r="W993" i="10"/>
  <c r="Y992" i="10"/>
  <c r="X992" i="10"/>
  <c r="W992" i="10"/>
  <c r="Y991" i="10"/>
  <c r="X991" i="10"/>
  <c r="W991" i="10"/>
  <c r="Y990" i="10"/>
  <c r="X990" i="10"/>
  <c r="W990" i="10"/>
  <c r="Y989" i="10"/>
  <c r="X989" i="10"/>
  <c r="W989" i="10"/>
  <c r="Y988" i="10"/>
  <c r="X988" i="10"/>
  <c r="W988" i="10"/>
  <c r="Y987" i="10"/>
  <c r="X987" i="10"/>
  <c r="W987" i="10"/>
  <c r="Y986" i="10"/>
  <c r="X986" i="10"/>
  <c r="W986" i="10"/>
  <c r="Y985" i="10"/>
  <c r="X985" i="10"/>
  <c r="W985" i="10"/>
  <c r="Y984" i="10"/>
  <c r="X984" i="10"/>
  <c r="W984" i="10"/>
  <c r="Y983" i="10"/>
  <c r="X983" i="10"/>
  <c r="W983" i="10"/>
  <c r="Y982" i="10"/>
  <c r="X982" i="10"/>
  <c r="W982" i="10"/>
  <c r="Y981" i="10"/>
  <c r="X981" i="10"/>
  <c r="W981" i="10"/>
  <c r="Y980" i="10"/>
  <c r="X980" i="10"/>
  <c r="W980" i="10"/>
  <c r="Y979" i="10"/>
  <c r="X979" i="10"/>
  <c r="W979" i="10"/>
  <c r="Y978" i="10"/>
  <c r="X978" i="10"/>
  <c r="W978" i="10"/>
  <c r="Y977" i="10"/>
  <c r="X977" i="10"/>
  <c r="W977" i="10"/>
  <c r="Y976" i="10"/>
  <c r="X976" i="10"/>
  <c r="W976" i="10"/>
  <c r="Y975" i="10"/>
  <c r="X975" i="10"/>
  <c r="W975" i="10"/>
  <c r="Y974" i="10"/>
  <c r="X974" i="10"/>
  <c r="W974" i="10"/>
  <c r="Y973" i="10"/>
  <c r="X973" i="10"/>
  <c r="W973" i="10"/>
  <c r="Y972" i="10"/>
  <c r="X972" i="10"/>
  <c r="W972" i="10"/>
  <c r="Y971" i="10"/>
  <c r="X971" i="10"/>
  <c r="W971" i="10"/>
  <c r="Y970" i="10"/>
  <c r="X970" i="10"/>
  <c r="W970" i="10"/>
  <c r="Y969" i="10"/>
  <c r="X969" i="10"/>
  <c r="W969" i="10"/>
  <c r="Y968" i="10"/>
  <c r="X968" i="10"/>
  <c r="W968" i="10"/>
  <c r="Y967" i="10"/>
  <c r="X967" i="10"/>
  <c r="W967" i="10"/>
  <c r="Y966" i="10"/>
  <c r="X966" i="10"/>
  <c r="W966" i="10"/>
  <c r="Y965" i="10"/>
  <c r="X965" i="10"/>
  <c r="W965" i="10"/>
  <c r="Y964" i="10"/>
  <c r="X964" i="10"/>
  <c r="W964" i="10"/>
  <c r="Y963" i="10"/>
  <c r="X963" i="10"/>
  <c r="W963" i="10"/>
  <c r="Y962" i="10"/>
  <c r="X962" i="10"/>
  <c r="W962" i="10"/>
  <c r="Y961" i="10"/>
  <c r="X961" i="10"/>
  <c r="W961" i="10"/>
  <c r="Y960" i="10"/>
  <c r="X960" i="10"/>
  <c r="W960" i="10"/>
  <c r="Y959" i="10"/>
  <c r="X959" i="10"/>
  <c r="W959" i="10"/>
  <c r="Y958" i="10"/>
  <c r="X958" i="10"/>
  <c r="W958" i="10"/>
  <c r="Y957" i="10"/>
  <c r="X957" i="10"/>
  <c r="W957" i="10"/>
  <c r="Y956" i="10"/>
  <c r="X956" i="10"/>
  <c r="W956" i="10"/>
  <c r="Y955" i="10"/>
  <c r="X955" i="10"/>
  <c r="W955" i="10"/>
  <c r="Y954" i="10"/>
  <c r="X954" i="10"/>
  <c r="W954" i="10"/>
  <c r="Y953" i="10"/>
  <c r="X953" i="10"/>
  <c r="W953" i="10"/>
  <c r="Y952" i="10"/>
  <c r="X952" i="10"/>
  <c r="W952" i="10"/>
  <c r="Y951" i="10"/>
  <c r="X951" i="10"/>
  <c r="W951" i="10"/>
  <c r="Y950" i="10"/>
  <c r="X950" i="10"/>
  <c r="W950" i="10"/>
  <c r="Y949" i="10"/>
  <c r="X949" i="10"/>
  <c r="W949" i="10"/>
  <c r="Y948" i="10"/>
  <c r="X948" i="10"/>
  <c r="W948" i="10"/>
  <c r="Y947" i="10"/>
  <c r="X947" i="10"/>
  <c r="W947" i="10"/>
  <c r="Y946" i="10"/>
  <c r="X946" i="10"/>
  <c r="W946" i="10"/>
  <c r="Y945" i="10"/>
  <c r="X945" i="10"/>
  <c r="W945" i="10"/>
  <c r="Y944" i="10"/>
  <c r="X944" i="10"/>
  <c r="W944" i="10"/>
  <c r="Y943" i="10"/>
  <c r="X943" i="10"/>
  <c r="W943" i="10"/>
  <c r="Y942" i="10"/>
  <c r="X942" i="10"/>
  <c r="W942" i="10"/>
  <c r="Y941" i="10"/>
  <c r="X941" i="10"/>
  <c r="W941" i="10"/>
  <c r="Y940" i="10"/>
  <c r="X940" i="10"/>
  <c r="W940" i="10"/>
  <c r="Y939" i="10"/>
  <c r="X939" i="10"/>
  <c r="W939" i="10"/>
  <c r="Y938" i="10"/>
  <c r="X938" i="10"/>
  <c r="W938" i="10"/>
  <c r="Y937" i="10"/>
  <c r="X937" i="10"/>
  <c r="W937" i="10"/>
  <c r="Y936" i="10"/>
  <c r="X936" i="10"/>
  <c r="W936" i="10"/>
  <c r="Y935" i="10"/>
  <c r="X935" i="10"/>
  <c r="W935" i="10"/>
  <c r="Y934" i="10"/>
  <c r="X934" i="10"/>
  <c r="W934" i="10"/>
  <c r="Y933" i="10"/>
  <c r="X933" i="10"/>
  <c r="W933" i="10"/>
  <c r="Y932" i="10"/>
  <c r="X932" i="10"/>
  <c r="W932" i="10"/>
  <c r="Y931" i="10"/>
  <c r="X931" i="10"/>
  <c r="W931" i="10"/>
  <c r="Y930" i="10"/>
  <c r="X930" i="10"/>
  <c r="W930" i="10"/>
  <c r="Y929" i="10"/>
  <c r="X929" i="10"/>
  <c r="W929" i="10"/>
  <c r="Y928" i="10"/>
  <c r="X928" i="10"/>
  <c r="W928" i="10"/>
  <c r="Y927" i="10"/>
  <c r="X927" i="10"/>
  <c r="W927" i="10"/>
  <c r="Y926" i="10"/>
  <c r="X926" i="10"/>
  <c r="W926" i="10"/>
  <c r="Y925" i="10"/>
  <c r="X925" i="10"/>
  <c r="W925" i="10"/>
  <c r="Y924" i="10"/>
  <c r="X924" i="10"/>
  <c r="W924" i="10"/>
  <c r="Y923" i="10"/>
  <c r="X923" i="10"/>
  <c r="W923" i="10"/>
  <c r="Y922" i="10"/>
  <c r="X922" i="10"/>
  <c r="W922" i="10"/>
  <c r="Y921" i="10"/>
  <c r="X921" i="10"/>
  <c r="W921" i="10"/>
  <c r="Y920" i="10"/>
  <c r="X920" i="10"/>
  <c r="W920" i="10"/>
  <c r="Y919" i="10"/>
  <c r="X919" i="10"/>
  <c r="W919" i="10"/>
  <c r="Y918" i="10"/>
  <c r="X918" i="10"/>
  <c r="W918" i="10"/>
  <c r="Y917" i="10"/>
  <c r="X917" i="10"/>
  <c r="W917" i="10"/>
  <c r="Y916" i="10"/>
  <c r="X916" i="10"/>
  <c r="W916" i="10"/>
  <c r="Y915" i="10"/>
  <c r="X915" i="10"/>
  <c r="W915" i="10"/>
  <c r="Y914" i="10"/>
  <c r="X914" i="10"/>
  <c r="W914" i="10"/>
  <c r="Y913" i="10"/>
  <c r="X913" i="10"/>
  <c r="W913" i="10"/>
  <c r="Y912" i="10"/>
  <c r="X912" i="10"/>
  <c r="W912" i="10"/>
  <c r="Y911" i="10"/>
  <c r="X911" i="10"/>
  <c r="W911" i="10"/>
  <c r="Y910" i="10"/>
  <c r="X910" i="10"/>
  <c r="W910" i="10"/>
  <c r="Y909" i="10"/>
  <c r="X909" i="10"/>
  <c r="W909" i="10"/>
  <c r="Y908" i="10"/>
  <c r="X908" i="10"/>
  <c r="W908" i="10"/>
  <c r="Y907" i="10"/>
  <c r="X907" i="10"/>
  <c r="W907" i="10"/>
  <c r="Y906" i="10"/>
  <c r="X906" i="10"/>
  <c r="W906" i="10"/>
  <c r="Y905" i="10"/>
  <c r="X905" i="10"/>
  <c r="W905" i="10"/>
  <c r="Y904" i="10"/>
  <c r="X904" i="10"/>
  <c r="W904" i="10"/>
  <c r="Y903" i="10"/>
  <c r="X903" i="10"/>
  <c r="W903" i="10"/>
  <c r="Y902" i="10"/>
  <c r="X902" i="10"/>
  <c r="W902" i="10"/>
  <c r="Y901" i="10"/>
  <c r="X901" i="10"/>
  <c r="W901" i="10"/>
  <c r="Y900" i="10"/>
  <c r="X900" i="10"/>
  <c r="W900" i="10"/>
  <c r="Y899" i="10"/>
  <c r="X899" i="10"/>
  <c r="W899" i="10"/>
  <c r="Y898" i="10"/>
  <c r="X898" i="10"/>
  <c r="W898" i="10"/>
  <c r="Y897" i="10"/>
  <c r="X897" i="10"/>
  <c r="W897" i="10"/>
  <c r="Y896" i="10"/>
  <c r="X896" i="10"/>
  <c r="W896" i="10"/>
  <c r="Y895" i="10"/>
  <c r="X895" i="10"/>
  <c r="W895" i="10"/>
  <c r="Y894" i="10"/>
  <c r="X894" i="10"/>
  <c r="W894" i="10"/>
  <c r="Y893" i="10"/>
  <c r="X893" i="10"/>
  <c r="W893" i="10"/>
  <c r="Y892" i="10"/>
  <c r="X892" i="10"/>
  <c r="W892" i="10"/>
  <c r="Y891" i="10"/>
  <c r="X891" i="10"/>
  <c r="W891" i="10"/>
  <c r="Y890" i="10"/>
  <c r="X890" i="10"/>
  <c r="W890" i="10"/>
  <c r="Y889" i="10"/>
  <c r="X889" i="10"/>
  <c r="W889" i="10"/>
  <c r="Y888" i="10"/>
  <c r="X888" i="10"/>
  <c r="W888" i="10"/>
  <c r="Y887" i="10"/>
  <c r="X887" i="10"/>
  <c r="W887" i="10"/>
  <c r="Y886" i="10"/>
  <c r="X886" i="10"/>
  <c r="W886" i="10"/>
  <c r="Y885" i="10"/>
  <c r="X885" i="10"/>
  <c r="W885" i="10"/>
  <c r="Y884" i="10"/>
  <c r="X884" i="10"/>
  <c r="W884" i="10"/>
  <c r="Y883" i="10"/>
  <c r="X883" i="10"/>
  <c r="W883" i="10"/>
  <c r="Y882" i="10"/>
  <c r="X882" i="10"/>
  <c r="W882" i="10"/>
  <c r="Y881" i="10"/>
  <c r="X881" i="10"/>
  <c r="W881" i="10"/>
  <c r="Y880" i="10"/>
  <c r="X880" i="10"/>
  <c r="W880" i="10"/>
  <c r="Y879" i="10"/>
  <c r="X879" i="10"/>
  <c r="W879" i="10"/>
  <c r="Y878" i="10"/>
  <c r="X878" i="10"/>
  <c r="W878" i="10"/>
  <c r="Y877" i="10"/>
  <c r="X877" i="10"/>
  <c r="W877" i="10"/>
  <c r="Y876" i="10"/>
  <c r="X876" i="10"/>
  <c r="W876" i="10"/>
  <c r="Y875" i="10"/>
  <c r="X875" i="10"/>
  <c r="W875" i="10"/>
  <c r="Y874" i="10"/>
  <c r="X874" i="10"/>
  <c r="W874" i="10"/>
  <c r="Y873" i="10"/>
  <c r="X873" i="10"/>
  <c r="W873" i="10"/>
  <c r="Y872" i="10"/>
  <c r="X872" i="10"/>
  <c r="W872" i="10"/>
  <c r="Y871" i="10"/>
  <c r="X871" i="10"/>
  <c r="W871" i="10"/>
  <c r="Y870" i="10"/>
  <c r="X870" i="10"/>
  <c r="W870" i="10"/>
  <c r="Y869" i="10"/>
  <c r="X869" i="10"/>
  <c r="W869" i="10"/>
  <c r="Y868" i="10"/>
  <c r="X868" i="10"/>
  <c r="W868" i="10"/>
  <c r="Y867" i="10"/>
  <c r="X867" i="10"/>
  <c r="W867" i="10"/>
  <c r="Y866" i="10"/>
  <c r="X866" i="10"/>
  <c r="W866" i="10"/>
  <c r="Y865" i="10"/>
  <c r="X865" i="10"/>
  <c r="W865" i="10"/>
  <c r="Y864" i="10"/>
  <c r="X864" i="10"/>
  <c r="W864" i="10"/>
  <c r="Y863" i="10"/>
  <c r="X863" i="10"/>
  <c r="W863" i="10"/>
  <c r="Y862" i="10"/>
  <c r="X862" i="10"/>
  <c r="W862" i="10"/>
  <c r="Y861" i="10"/>
  <c r="X861" i="10"/>
  <c r="W861" i="10"/>
  <c r="Y860" i="10"/>
  <c r="X860" i="10"/>
  <c r="W860" i="10"/>
  <c r="Y859" i="10"/>
  <c r="X859" i="10"/>
  <c r="W859" i="10"/>
  <c r="Y858" i="10"/>
  <c r="X858" i="10"/>
  <c r="W858" i="10"/>
  <c r="Y857" i="10"/>
  <c r="X857" i="10"/>
  <c r="W857" i="10"/>
  <c r="Y856" i="10"/>
  <c r="X856" i="10"/>
  <c r="W856" i="10"/>
  <c r="Y855" i="10"/>
  <c r="X855" i="10"/>
  <c r="W855" i="10"/>
  <c r="Y854" i="10"/>
  <c r="X854" i="10"/>
  <c r="W854" i="10"/>
  <c r="Y853" i="10"/>
  <c r="X853" i="10"/>
  <c r="W853" i="10"/>
  <c r="Y852" i="10"/>
  <c r="X852" i="10"/>
  <c r="W852" i="10"/>
  <c r="Y851" i="10"/>
  <c r="X851" i="10"/>
  <c r="W851" i="10"/>
  <c r="Y850" i="10"/>
  <c r="X850" i="10"/>
  <c r="W850" i="10"/>
  <c r="Y849" i="10"/>
  <c r="X849" i="10"/>
  <c r="W849" i="10"/>
  <c r="Y848" i="10"/>
  <c r="X848" i="10"/>
  <c r="W848" i="10"/>
  <c r="Y847" i="10"/>
  <c r="X847" i="10"/>
  <c r="W847" i="10"/>
  <c r="Y846" i="10"/>
  <c r="X846" i="10"/>
  <c r="W846" i="10"/>
  <c r="Y845" i="10"/>
  <c r="X845" i="10"/>
  <c r="W845" i="10"/>
  <c r="Y844" i="10"/>
  <c r="X844" i="10"/>
  <c r="W844" i="10"/>
  <c r="Y843" i="10"/>
  <c r="X843" i="10"/>
  <c r="W843" i="10"/>
  <c r="Y842" i="10"/>
  <c r="X842" i="10"/>
  <c r="W842" i="10"/>
  <c r="Y841" i="10"/>
  <c r="X841" i="10"/>
  <c r="W841" i="10"/>
  <c r="Y840" i="10"/>
  <c r="X840" i="10"/>
  <c r="W840" i="10"/>
  <c r="Y839" i="10"/>
  <c r="X839" i="10"/>
  <c r="W839" i="10"/>
  <c r="Y838" i="10"/>
  <c r="X838" i="10"/>
  <c r="W838" i="10"/>
  <c r="Y837" i="10"/>
  <c r="X837" i="10"/>
  <c r="W837" i="10"/>
  <c r="Y836" i="10"/>
  <c r="X836" i="10"/>
  <c r="W836" i="10"/>
  <c r="Y835" i="10"/>
  <c r="X835" i="10"/>
  <c r="W835" i="10"/>
  <c r="Y834" i="10"/>
  <c r="X834" i="10"/>
  <c r="W834" i="10"/>
  <c r="Y833" i="10"/>
  <c r="X833" i="10"/>
  <c r="W833" i="10"/>
  <c r="Y832" i="10"/>
  <c r="X832" i="10"/>
  <c r="W832" i="10"/>
  <c r="Y831" i="10"/>
  <c r="X831" i="10"/>
  <c r="W831" i="10"/>
  <c r="Y830" i="10"/>
  <c r="X830" i="10"/>
  <c r="W830" i="10"/>
  <c r="Y829" i="10"/>
  <c r="X829" i="10"/>
  <c r="W829" i="10"/>
  <c r="Y828" i="10"/>
  <c r="X828" i="10"/>
  <c r="W828" i="10"/>
  <c r="Y827" i="10"/>
  <c r="X827" i="10"/>
  <c r="W827" i="10"/>
  <c r="Y826" i="10"/>
  <c r="X826" i="10"/>
  <c r="W826" i="10"/>
  <c r="Y825" i="10"/>
  <c r="X825" i="10"/>
  <c r="W825" i="10"/>
  <c r="Y824" i="10"/>
  <c r="X824" i="10"/>
  <c r="W824" i="10"/>
  <c r="Y823" i="10"/>
  <c r="X823" i="10"/>
  <c r="W823" i="10"/>
  <c r="Y822" i="10"/>
  <c r="X822" i="10"/>
  <c r="W822" i="10"/>
  <c r="Y821" i="10"/>
  <c r="X821" i="10"/>
  <c r="W821" i="10"/>
  <c r="Y820" i="10"/>
  <c r="X820" i="10"/>
  <c r="W820" i="10"/>
  <c r="Y819" i="10"/>
  <c r="X819" i="10"/>
  <c r="W819" i="10"/>
  <c r="Y818" i="10"/>
  <c r="X818" i="10"/>
  <c r="W818" i="10"/>
  <c r="Y817" i="10"/>
  <c r="X817" i="10"/>
  <c r="W817" i="10"/>
  <c r="Y816" i="10"/>
  <c r="X816" i="10"/>
  <c r="W816" i="10"/>
  <c r="Y815" i="10"/>
  <c r="X815" i="10"/>
  <c r="W815" i="10"/>
  <c r="Y814" i="10"/>
  <c r="X814" i="10"/>
  <c r="W814" i="10"/>
  <c r="Y813" i="10"/>
  <c r="X813" i="10"/>
  <c r="W813" i="10"/>
  <c r="Y812" i="10"/>
  <c r="X812" i="10"/>
  <c r="W812" i="10"/>
  <c r="Y811" i="10"/>
  <c r="X811" i="10"/>
  <c r="W811" i="10"/>
  <c r="Y810" i="10"/>
  <c r="X810" i="10"/>
  <c r="W810" i="10"/>
  <c r="Y809" i="10"/>
  <c r="X809" i="10"/>
  <c r="W809" i="10"/>
  <c r="Y808" i="10"/>
  <c r="X808" i="10"/>
  <c r="W808" i="10"/>
  <c r="Y807" i="10"/>
  <c r="X807" i="10"/>
  <c r="W807" i="10"/>
  <c r="Y806" i="10"/>
  <c r="X806" i="10"/>
  <c r="W806" i="10"/>
  <c r="Y805" i="10"/>
  <c r="X805" i="10"/>
  <c r="W805" i="10"/>
  <c r="Y804" i="10"/>
  <c r="X804" i="10"/>
  <c r="W804" i="10"/>
  <c r="Y803" i="10"/>
  <c r="X803" i="10"/>
  <c r="W803" i="10"/>
  <c r="Y802" i="10"/>
  <c r="X802" i="10"/>
  <c r="W802" i="10"/>
  <c r="Y801" i="10"/>
  <c r="X801" i="10"/>
  <c r="W801" i="10"/>
  <c r="Y800" i="10"/>
  <c r="X800" i="10"/>
  <c r="W800" i="10"/>
  <c r="Y799" i="10"/>
  <c r="X799" i="10"/>
  <c r="W799" i="10"/>
  <c r="Y798" i="10"/>
  <c r="X798" i="10"/>
  <c r="W798" i="10"/>
  <c r="Y797" i="10"/>
  <c r="X797" i="10"/>
  <c r="W797" i="10"/>
  <c r="Y796" i="10"/>
  <c r="X796" i="10"/>
  <c r="W796" i="10"/>
  <c r="Y795" i="10"/>
  <c r="X795" i="10"/>
  <c r="W795" i="10"/>
  <c r="Y794" i="10"/>
  <c r="X794" i="10"/>
  <c r="W794" i="10"/>
  <c r="Y793" i="10"/>
  <c r="X793" i="10"/>
  <c r="W793" i="10"/>
  <c r="Y792" i="10"/>
  <c r="X792" i="10"/>
  <c r="W792" i="10"/>
  <c r="Y791" i="10"/>
  <c r="X791" i="10"/>
  <c r="W791" i="10"/>
  <c r="Y790" i="10"/>
  <c r="X790" i="10"/>
  <c r="W790" i="10"/>
  <c r="Y789" i="10"/>
  <c r="X789" i="10"/>
  <c r="W789" i="10"/>
  <c r="Y788" i="10"/>
  <c r="X788" i="10"/>
  <c r="W788" i="10"/>
  <c r="Y787" i="10"/>
  <c r="X787" i="10"/>
  <c r="W787" i="10"/>
  <c r="Y786" i="10"/>
  <c r="X786" i="10"/>
  <c r="W786" i="10"/>
  <c r="Y785" i="10"/>
  <c r="X785" i="10"/>
  <c r="W785" i="10"/>
  <c r="Y784" i="10"/>
  <c r="X784" i="10"/>
  <c r="W784" i="10"/>
  <c r="Y783" i="10"/>
  <c r="X783" i="10"/>
  <c r="W783" i="10"/>
  <c r="Y782" i="10"/>
  <c r="X782" i="10"/>
  <c r="W782" i="10"/>
  <c r="Y781" i="10"/>
  <c r="X781" i="10"/>
  <c r="W781" i="10"/>
  <c r="Y780" i="10"/>
  <c r="X780" i="10"/>
  <c r="W780" i="10"/>
  <c r="Y779" i="10"/>
  <c r="X779" i="10"/>
  <c r="W779" i="10"/>
  <c r="Y778" i="10"/>
  <c r="X778" i="10"/>
  <c r="W778" i="10"/>
  <c r="Y777" i="10"/>
  <c r="X777" i="10"/>
  <c r="W777" i="10"/>
  <c r="Y776" i="10"/>
  <c r="X776" i="10"/>
  <c r="W776" i="10"/>
  <c r="Y775" i="10"/>
  <c r="X775" i="10"/>
  <c r="W775" i="10"/>
  <c r="Y774" i="10"/>
  <c r="X774" i="10"/>
  <c r="W774" i="10"/>
  <c r="Y773" i="10"/>
  <c r="X773" i="10"/>
  <c r="W773" i="10"/>
  <c r="Y772" i="10"/>
  <c r="X772" i="10"/>
  <c r="W772" i="10"/>
  <c r="Y771" i="10"/>
  <c r="X771" i="10"/>
  <c r="W771" i="10"/>
  <c r="Y770" i="10"/>
  <c r="X770" i="10"/>
  <c r="W770" i="10"/>
  <c r="Y769" i="10"/>
  <c r="X769" i="10"/>
  <c r="W769" i="10"/>
  <c r="Y768" i="10"/>
  <c r="X768" i="10"/>
  <c r="W768" i="10"/>
  <c r="Y767" i="10"/>
  <c r="X767" i="10"/>
  <c r="W767" i="10"/>
  <c r="Y766" i="10"/>
  <c r="X766" i="10"/>
  <c r="W766" i="10"/>
  <c r="Y765" i="10"/>
  <c r="X765" i="10"/>
  <c r="W765" i="10"/>
  <c r="Y764" i="10"/>
  <c r="X764" i="10"/>
  <c r="W764" i="10"/>
  <c r="Y763" i="10"/>
  <c r="X763" i="10"/>
  <c r="W763" i="10"/>
  <c r="Y762" i="10"/>
  <c r="X762" i="10"/>
  <c r="W762" i="10"/>
  <c r="Y761" i="10"/>
  <c r="X761" i="10"/>
  <c r="W761" i="10"/>
  <c r="Y760" i="10"/>
  <c r="X760" i="10"/>
  <c r="W760" i="10"/>
  <c r="Y759" i="10"/>
  <c r="X759" i="10"/>
  <c r="W759" i="10"/>
  <c r="Y758" i="10"/>
  <c r="X758" i="10"/>
  <c r="W758" i="10"/>
  <c r="Y757" i="10"/>
  <c r="X757" i="10"/>
  <c r="W757" i="10"/>
  <c r="Y756" i="10"/>
  <c r="X756" i="10"/>
  <c r="W756" i="10"/>
  <c r="Y755" i="10"/>
  <c r="X755" i="10"/>
  <c r="W755" i="10"/>
  <c r="Y754" i="10"/>
  <c r="X754" i="10"/>
  <c r="W754" i="10"/>
  <c r="Y753" i="10"/>
  <c r="X753" i="10"/>
  <c r="W753" i="10"/>
  <c r="Y752" i="10"/>
  <c r="X752" i="10"/>
  <c r="W752" i="10"/>
  <c r="Y751" i="10"/>
  <c r="X751" i="10"/>
  <c r="W751" i="10"/>
  <c r="Y750" i="10"/>
  <c r="X750" i="10"/>
  <c r="W750" i="10"/>
  <c r="Y749" i="10"/>
  <c r="X749" i="10"/>
  <c r="W749" i="10"/>
  <c r="Y748" i="10"/>
  <c r="X748" i="10"/>
  <c r="W748" i="10"/>
  <c r="Y747" i="10"/>
  <c r="X747" i="10"/>
  <c r="W747" i="10"/>
  <c r="Y746" i="10"/>
  <c r="X746" i="10"/>
  <c r="W746" i="10"/>
  <c r="Y745" i="10"/>
  <c r="X745" i="10"/>
  <c r="W745" i="10"/>
  <c r="Y744" i="10"/>
  <c r="X744" i="10"/>
  <c r="W744" i="10"/>
  <c r="Y743" i="10"/>
  <c r="X743" i="10"/>
  <c r="W743" i="10"/>
  <c r="Y742" i="10"/>
  <c r="X742" i="10"/>
  <c r="W742" i="10"/>
  <c r="Y741" i="10"/>
  <c r="X741" i="10"/>
  <c r="W741" i="10"/>
  <c r="Y740" i="10"/>
  <c r="X740" i="10"/>
  <c r="W740" i="10"/>
  <c r="Y739" i="10"/>
  <c r="X739" i="10"/>
  <c r="W739" i="10"/>
  <c r="Y738" i="10"/>
  <c r="X738" i="10"/>
  <c r="W738" i="10"/>
  <c r="Y737" i="10"/>
  <c r="X737" i="10"/>
  <c r="W737" i="10"/>
  <c r="Y736" i="10"/>
  <c r="X736" i="10"/>
  <c r="W736" i="10"/>
  <c r="Y735" i="10"/>
  <c r="X735" i="10"/>
  <c r="W735" i="10"/>
  <c r="Y734" i="10"/>
  <c r="X734" i="10"/>
  <c r="W734" i="10"/>
  <c r="Y733" i="10"/>
  <c r="X733" i="10"/>
  <c r="W733" i="10"/>
  <c r="Y732" i="10"/>
  <c r="X732" i="10"/>
  <c r="W732" i="10"/>
  <c r="Y731" i="10"/>
  <c r="X731" i="10"/>
  <c r="W731" i="10"/>
  <c r="Y730" i="10"/>
  <c r="X730" i="10"/>
  <c r="W730" i="10"/>
  <c r="Y729" i="10"/>
  <c r="X729" i="10"/>
  <c r="W729" i="10"/>
  <c r="Y728" i="10"/>
  <c r="X728" i="10"/>
  <c r="W728" i="10"/>
  <c r="Y727" i="10"/>
  <c r="X727" i="10"/>
  <c r="W727" i="10"/>
  <c r="Y726" i="10"/>
  <c r="X726" i="10"/>
  <c r="W726" i="10"/>
  <c r="Y725" i="10"/>
  <c r="X725" i="10"/>
  <c r="W725" i="10"/>
  <c r="Y724" i="10"/>
  <c r="X724" i="10"/>
  <c r="W724" i="10"/>
  <c r="Y723" i="10"/>
  <c r="X723" i="10"/>
  <c r="W723" i="10"/>
  <c r="Y722" i="10"/>
  <c r="X722" i="10"/>
  <c r="W722" i="10"/>
  <c r="Y721" i="10"/>
  <c r="X721" i="10"/>
  <c r="W721" i="10"/>
  <c r="Y720" i="10"/>
  <c r="X720" i="10"/>
  <c r="W720" i="10"/>
  <c r="Y719" i="10"/>
  <c r="X719" i="10"/>
  <c r="W719" i="10"/>
  <c r="Y718" i="10"/>
  <c r="X718" i="10"/>
  <c r="W718" i="10"/>
  <c r="Y717" i="10"/>
  <c r="X717" i="10"/>
  <c r="W717" i="10"/>
  <c r="Y716" i="10"/>
  <c r="X716" i="10"/>
  <c r="W716" i="10"/>
  <c r="Y715" i="10"/>
  <c r="X715" i="10"/>
  <c r="W715" i="10"/>
  <c r="Y714" i="10"/>
  <c r="X714" i="10"/>
  <c r="W714" i="10"/>
  <c r="Y713" i="10"/>
  <c r="X713" i="10"/>
  <c r="W713" i="10"/>
  <c r="Y712" i="10"/>
  <c r="X712" i="10"/>
  <c r="W712" i="10"/>
  <c r="Y711" i="10"/>
  <c r="X711" i="10"/>
  <c r="W711" i="10"/>
  <c r="Y710" i="10"/>
  <c r="X710" i="10"/>
  <c r="W710" i="10"/>
  <c r="Y709" i="10"/>
  <c r="X709" i="10"/>
  <c r="W709" i="10"/>
  <c r="Y708" i="10"/>
  <c r="X708" i="10"/>
  <c r="W708" i="10"/>
  <c r="Y707" i="10"/>
  <c r="X707" i="10"/>
  <c r="W707" i="10"/>
  <c r="Y706" i="10"/>
  <c r="X706" i="10"/>
  <c r="W706" i="10"/>
  <c r="Y705" i="10"/>
  <c r="X705" i="10"/>
  <c r="W705" i="10"/>
  <c r="Y704" i="10"/>
  <c r="X704" i="10"/>
  <c r="W704" i="10"/>
  <c r="Y703" i="10"/>
  <c r="X703" i="10"/>
  <c r="W703" i="10"/>
  <c r="Y702" i="10"/>
  <c r="X702" i="10"/>
  <c r="W702" i="10"/>
  <c r="Y701" i="10"/>
  <c r="X701" i="10"/>
  <c r="W701" i="10"/>
  <c r="Y700" i="10"/>
  <c r="X700" i="10"/>
  <c r="W700" i="10"/>
  <c r="Y699" i="10"/>
  <c r="X699" i="10"/>
  <c r="W699" i="10"/>
  <c r="Y698" i="10"/>
  <c r="X698" i="10"/>
  <c r="W698" i="10"/>
  <c r="Y697" i="10"/>
  <c r="X697" i="10"/>
  <c r="W697" i="10"/>
  <c r="Y696" i="10"/>
  <c r="X696" i="10"/>
  <c r="W696" i="10"/>
  <c r="Y695" i="10"/>
  <c r="X695" i="10"/>
  <c r="W695" i="10"/>
  <c r="Y694" i="10"/>
  <c r="X694" i="10"/>
  <c r="W694" i="10"/>
  <c r="Y693" i="10"/>
  <c r="X693" i="10"/>
  <c r="W693" i="10"/>
  <c r="Y692" i="10"/>
  <c r="X692" i="10"/>
  <c r="W692" i="10"/>
  <c r="Y691" i="10"/>
  <c r="X691" i="10"/>
  <c r="W691" i="10"/>
  <c r="Y690" i="10"/>
  <c r="X690" i="10"/>
  <c r="W690" i="10"/>
  <c r="Y689" i="10"/>
  <c r="X689" i="10"/>
  <c r="W689" i="10"/>
  <c r="Y688" i="10"/>
  <c r="X688" i="10"/>
  <c r="W688" i="10"/>
  <c r="Y687" i="10"/>
  <c r="X687" i="10"/>
  <c r="W687" i="10"/>
  <c r="Y686" i="10"/>
  <c r="X686" i="10"/>
  <c r="W686" i="10"/>
  <c r="Y685" i="10"/>
  <c r="X685" i="10"/>
  <c r="W685" i="10"/>
  <c r="Y684" i="10"/>
  <c r="X684" i="10"/>
  <c r="W684" i="10"/>
  <c r="Y683" i="10"/>
  <c r="X683" i="10"/>
  <c r="W683" i="10"/>
  <c r="Y682" i="10"/>
  <c r="X682" i="10"/>
  <c r="W682" i="10"/>
  <c r="Y681" i="10"/>
  <c r="X681" i="10"/>
  <c r="W681" i="10"/>
  <c r="Y680" i="10"/>
  <c r="X680" i="10"/>
  <c r="W680" i="10"/>
  <c r="Y679" i="10"/>
  <c r="X679" i="10"/>
  <c r="W679" i="10"/>
  <c r="Y678" i="10"/>
  <c r="X678" i="10"/>
  <c r="W678" i="10"/>
  <c r="Y677" i="10"/>
  <c r="X677" i="10"/>
  <c r="W677" i="10"/>
  <c r="Y676" i="10"/>
  <c r="X676" i="10"/>
  <c r="W676" i="10"/>
  <c r="Y675" i="10"/>
  <c r="X675" i="10"/>
  <c r="W675" i="10"/>
  <c r="Y674" i="10"/>
  <c r="X674" i="10"/>
  <c r="W674" i="10"/>
  <c r="Y673" i="10"/>
  <c r="X673" i="10"/>
  <c r="W673" i="10"/>
  <c r="Y672" i="10"/>
  <c r="X672" i="10"/>
  <c r="W672" i="10"/>
  <c r="Y671" i="10"/>
  <c r="X671" i="10"/>
  <c r="W671" i="10"/>
  <c r="Y670" i="10"/>
  <c r="X670" i="10"/>
  <c r="W670" i="10"/>
  <c r="Y669" i="10"/>
  <c r="X669" i="10"/>
  <c r="W669" i="10"/>
  <c r="Y668" i="10"/>
  <c r="X668" i="10"/>
  <c r="W668" i="10"/>
  <c r="Y667" i="10"/>
  <c r="X667" i="10"/>
  <c r="W667" i="10"/>
  <c r="Y666" i="10"/>
  <c r="X666" i="10"/>
  <c r="W666" i="10"/>
  <c r="Y665" i="10"/>
  <c r="X665" i="10"/>
  <c r="W665" i="10"/>
  <c r="Y664" i="10"/>
  <c r="X664" i="10"/>
  <c r="W664" i="10"/>
  <c r="Y663" i="10"/>
  <c r="X663" i="10"/>
  <c r="W663" i="10"/>
  <c r="Y662" i="10"/>
  <c r="X662" i="10"/>
  <c r="W662" i="10"/>
  <c r="Y661" i="10"/>
  <c r="X661" i="10"/>
  <c r="W661" i="10"/>
  <c r="Y660" i="10"/>
  <c r="X660" i="10"/>
  <c r="W660" i="10"/>
  <c r="Y659" i="10"/>
  <c r="X659" i="10"/>
  <c r="W659" i="10"/>
  <c r="Y658" i="10"/>
  <c r="X658" i="10"/>
  <c r="W658" i="10"/>
  <c r="Y657" i="10"/>
  <c r="X657" i="10"/>
  <c r="W657" i="10"/>
  <c r="Y656" i="10"/>
  <c r="X656" i="10"/>
  <c r="W656" i="10"/>
  <c r="Y655" i="10"/>
  <c r="X655" i="10"/>
  <c r="W655" i="10"/>
  <c r="Y654" i="10"/>
  <c r="X654" i="10"/>
  <c r="W654" i="10"/>
  <c r="Y653" i="10"/>
  <c r="X653" i="10"/>
  <c r="W653" i="10"/>
  <c r="Y652" i="10"/>
  <c r="X652" i="10"/>
  <c r="W652" i="10"/>
  <c r="Y651" i="10"/>
  <c r="X651" i="10"/>
  <c r="W651" i="10"/>
  <c r="Y650" i="10"/>
  <c r="X650" i="10"/>
  <c r="W650" i="10"/>
  <c r="Y649" i="10"/>
  <c r="X649" i="10"/>
  <c r="W649" i="10"/>
  <c r="Y648" i="10"/>
  <c r="X648" i="10"/>
  <c r="W648" i="10"/>
  <c r="Y647" i="10"/>
  <c r="X647" i="10"/>
  <c r="W647" i="10"/>
  <c r="Y646" i="10"/>
  <c r="X646" i="10"/>
  <c r="W646" i="10"/>
  <c r="Y645" i="10"/>
  <c r="X645" i="10"/>
  <c r="W645" i="10"/>
  <c r="Y644" i="10"/>
  <c r="X644" i="10"/>
  <c r="W644" i="10"/>
  <c r="Y643" i="10"/>
  <c r="X643" i="10"/>
  <c r="W643" i="10"/>
  <c r="Y642" i="10"/>
  <c r="X642" i="10"/>
  <c r="W642" i="10"/>
  <c r="Y641" i="10"/>
  <c r="X641" i="10"/>
  <c r="W641" i="10"/>
  <c r="Y640" i="10"/>
  <c r="X640" i="10"/>
  <c r="W640" i="10"/>
  <c r="Y639" i="10"/>
  <c r="X639" i="10"/>
  <c r="W639" i="10"/>
  <c r="Y638" i="10"/>
  <c r="X638" i="10"/>
  <c r="W638" i="10"/>
  <c r="Y637" i="10"/>
  <c r="X637" i="10"/>
  <c r="W637" i="10"/>
  <c r="Y636" i="10"/>
  <c r="X636" i="10"/>
  <c r="W636" i="10"/>
  <c r="Y635" i="10"/>
  <c r="X635" i="10"/>
  <c r="W635" i="10"/>
  <c r="Y634" i="10"/>
  <c r="X634" i="10"/>
  <c r="W634" i="10"/>
  <c r="Y633" i="10"/>
  <c r="X633" i="10"/>
  <c r="W633" i="10"/>
  <c r="Y632" i="10"/>
  <c r="X632" i="10"/>
  <c r="W632" i="10"/>
  <c r="Y631" i="10"/>
  <c r="X631" i="10"/>
  <c r="W631" i="10"/>
  <c r="Y630" i="10"/>
  <c r="X630" i="10"/>
  <c r="W630" i="10"/>
  <c r="Y629" i="10"/>
  <c r="X629" i="10"/>
  <c r="W629" i="10"/>
  <c r="Y628" i="10"/>
  <c r="X628" i="10"/>
  <c r="W628" i="10"/>
  <c r="Y627" i="10"/>
  <c r="X627" i="10"/>
  <c r="W627" i="10"/>
  <c r="Y626" i="10"/>
  <c r="X626" i="10"/>
  <c r="W626" i="10"/>
  <c r="Y625" i="10"/>
  <c r="X625" i="10"/>
  <c r="W625" i="10"/>
  <c r="Y624" i="10"/>
  <c r="X624" i="10"/>
  <c r="W624" i="10"/>
  <c r="Y623" i="10"/>
  <c r="X623" i="10"/>
  <c r="W623" i="10"/>
  <c r="Y622" i="10"/>
  <c r="X622" i="10"/>
  <c r="W622" i="10"/>
  <c r="Y621" i="10"/>
  <c r="X621" i="10"/>
  <c r="W621" i="10"/>
  <c r="Y620" i="10"/>
  <c r="X620" i="10"/>
  <c r="W620" i="10"/>
  <c r="Y619" i="10"/>
  <c r="X619" i="10"/>
  <c r="W619" i="10"/>
  <c r="Y618" i="10"/>
  <c r="X618" i="10"/>
  <c r="W618" i="10"/>
  <c r="Y617" i="10"/>
  <c r="X617" i="10"/>
  <c r="W617" i="10"/>
  <c r="Y616" i="10"/>
  <c r="X616" i="10"/>
  <c r="W616" i="10"/>
  <c r="Y615" i="10"/>
  <c r="X615" i="10"/>
  <c r="W615" i="10"/>
  <c r="Y614" i="10"/>
  <c r="X614" i="10"/>
  <c r="W614" i="10"/>
  <c r="Y613" i="10"/>
  <c r="X613" i="10"/>
  <c r="W613" i="10"/>
  <c r="Y612" i="10"/>
  <c r="X612" i="10"/>
  <c r="W612" i="10"/>
  <c r="Y611" i="10"/>
  <c r="X611" i="10"/>
  <c r="W611" i="10"/>
  <c r="Y610" i="10"/>
  <c r="X610" i="10"/>
  <c r="W610" i="10"/>
  <c r="Y609" i="10"/>
  <c r="X609" i="10"/>
  <c r="W609" i="10"/>
  <c r="Y608" i="10"/>
  <c r="X608" i="10"/>
  <c r="W608" i="10"/>
  <c r="Y607" i="10"/>
  <c r="X607" i="10"/>
  <c r="W607" i="10"/>
  <c r="Y606" i="10"/>
  <c r="X606" i="10"/>
  <c r="W606" i="10"/>
  <c r="Y605" i="10"/>
  <c r="X605" i="10"/>
  <c r="W605" i="10"/>
  <c r="Y604" i="10"/>
  <c r="X604" i="10"/>
  <c r="W604" i="10"/>
  <c r="Y603" i="10"/>
  <c r="X603" i="10"/>
  <c r="W603" i="10"/>
  <c r="Y602" i="10"/>
  <c r="X602" i="10"/>
  <c r="W602" i="10"/>
  <c r="Y601" i="10"/>
  <c r="X601" i="10"/>
  <c r="W601" i="10"/>
  <c r="Y600" i="10"/>
  <c r="X600" i="10"/>
  <c r="W600" i="10"/>
  <c r="Y599" i="10"/>
  <c r="X599" i="10"/>
  <c r="W599" i="10"/>
  <c r="Y598" i="10"/>
  <c r="X598" i="10"/>
  <c r="W598" i="10"/>
  <c r="Y597" i="10"/>
  <c r="X597" i="10"/>
  <c r="W597" i="10"/>
  <c r="Y596" i="10"/>
  <c r="X596" i="10"/>
  <c r="W596" i="10"/>
  <c r="Y595" i="10"/>
  <c r="X595" i="10"/>
  <c r="W595" i="10"/>
  <c r="Y594" i="10"/>
  <c r="X594" i="10"/>
  <c r="W594" i="10"/>
  <c r="Y593" i="10"/>
  <c r="X593" i="10"/>
  <c r="W593" i="10"/>
  <c r="Y592" i="10"/>
  <c r="X592" i="10"/>
  <c r="W592" i="10"/>
  <c r="Y591" i="10"/>
  <c r="X591" i="10"/>
  <c r="W591" i="10"/>
  <c r="Y590" i="10"/>
  <c r="X590" i="10"/>
  <c r="W590" i="10"/>
  <c r="Y589" i="10"/>
  <c r="X589" i="10"/>
  <c r="W589" i="10"/>
  <c r="Y588" i="10"/>
  <c r="X588" i="10"/>
  <c r="W588" i="10"/>
  <c r="Y587" i="10"/>
  <c r="X587" i="10"/>
  <c r="W587" i="10"/>
  <c r="Y586" i="10"/>
  <c r="X586" i="10"/>
  <c r="W586" i="10"/>
  <c r="Y585" i="10"/>
  <c r="X585" i="10"/>
  <c r="W585" i="10"/>
  <c r="Y584" i="10"/>
  <c r="X584" i="10"/>
  <c r="W584" i="10"/>
  <c r="Y583" i="10"/>
  <c r="X583" i="10"/>
  <c r="W583" i="10"/>
  <c r="Y582" i="10"/>
  <c r="X582" i="10"/>
  <c r="W582" i="10"/>
  <c r="Y581" i="10"/>
  <c r="X581" i="10"/>
  <c r="W581" i="10"/>
  <c r="Y580" i="10"/>
  <c r="X580" i="10"/>
  <c r="W580" i="10"/>
  <c r="Y579" i="10"/>
  <c r="X579" i="10"/>
  <c r="W579" i="10"/>
  <c r="Y578" i="10"/>
  <c r="X578" i="10"/>
  <c r="W578" i="10"/>
  <c r="Y577" i="10"/>
  <c r="X577" i="10"/>
  <c r="W577" i="10"/>
  <c r="Y576" i="10"/>
  <c r="X576" i="10"/>
  <c r="W576" i="10"/>
  <c r="Y575" i="10"/>
  <c r="X575" i="10"/>
  <c r="W575" i="10"/>
  <c r="Y574" i="10"/>
  <c r="X574" i="10"/>
  <c r="W574" i="10"/>
  <c r="Y573" i="10"/>
  <c r="X573" i="10"/>
  <c r="W573" i="10"/>
  <c r="Y572" i="10"/>
  <c r="X572" i="10"/>
  <c r="W572" i="10"/>
  <c r="Y571" i="10"/>
  <c r="X571" i="10"/>
  <c r="W571" i="10"/>
  <c r="Y570" i="10"/>
  <c r="X570" i="10"/>
  <c r="W570" i="10"/>
  <c r="Y569" i="10"/>
  <c r="X569" i="10"/>
  <c r="W569" i="10"/>
  <c r="Y568" i="10"/>
  <c r="X568" i="10"/>
  <c r="W568" i="10"/>
  <c r="Y567" i="10"/>
  <c r="X567" i="10"/>
  <c r="W567" i="10"/>
  <c r="Y566" i="10"/>
  <c r="X566" i="10"/>
  <c r="W566" i="10"/>
  <c r="Y565" i="10"/>
  <c r="X565" i="10"/>
  <c r="W565" i="10"/>
  <c r="Y564" i="10"/>
  <c r="X564" i="10"/>
  <c r="W564" i="10"/>
  <c r="Y563" i="10"/>
  <c r="X563" i="10"/>
  <c r="W563" i="10"/>
  <c r="Y562" i="10"/>
  <c r="X562" i="10"/>
  <c r="W562" i="10"/>
  <c r="Y561" i="10"/>
  <c r="X561" i="10"/>
  <c r="W561" i="10"/>
  <c r="Y560" i="10"/>
  <c r="X560" i="10"/>
  <c r="W560" i="10"/>
  <c r="Y559" i="10"/>
  <c r="X559" i="10"/>
  <c r="W559" i="10"/>
  <c r="Y558" i="10"/>
  <c r="X558" i="10"/>
  <c r="W558" i="10"/>
  <c r="Y557" i="10"/>
  <c r="X557" i="10"/>
  <c r="W557" i="10"/>
  <c r="Y556" i="10"/>
  <c r="X556" i="10"/>
  <c r="W556" i="10"/>
  <c r="Y555" i="10"/>
  <c r="X555" i="10"/>
  <c r="W555" i="10"/>
  <c r="Y554" i="10"/>
  <c r="X554" i="10"/>
  <c r="W554" i="10"/>
  <c r="Y553" i="10"/>
  <c r="X553" i="10"/>
  <c r="W553" i="10"/>
  <c r="Y552" i="10"/>
  <c r="X552" i="10"/>
  <c r="W552" i="10"/>
  <c r="Y551" i="10"/>
  <c r="X551" i="10"/>
  <c r="W551" i="10"/>
  <c r="Y550" i="10"/>
  <c r="X550" i="10"/>
  <c r="W550" i="10"/>
  <c r="Y549" i="10"/>
  <c r="X549" i="10"/>
  <c r="W549" i="10"/>
  <c r="Y548" i="10"/>
  <c r="X548" i="10"/>
  <c r="W548" i="10"/>
  <c r="Y547" i="10"/>
  <c r="X547" i="10"/>
  <c r="W547" i="10"/>
  <c r="Y546" i="10"/>
  <c r="X546" i="10"/>
  <c r="W546" i="10"/>
  <c r="Y545" i="10"/>
  <c r="X545" i="10"/>
  <c r="W545" i="10"/>
  <c r="Y544" i="10"/>
  <c r="X544" i="10"/>
  <c r="W544" i="10"/>
  <c r="Y543" i="10"/>
  <c r="X543" i="10"/>
  <c r="W543" i="10"/>
  <c r="Y542" i="10"/>
  <c r="X542" i="10"/>
  <c r="W542" i="10"/>
  <c r="Y541" i="10"/>
  <c r="X541" i="10"/>
  <c r="W541" i="10"/>
  <c r="Y540" i="10"/>
  <c r="X540" i="10"/>
  <c r="W540" i="10"/>
  <c r="Y539" i="10"/>
  <c r="X539" i="10"/>
  <c r="W539" i="10"/>
  <c r="Y538" i="10"/>
  <c r="X538" i="10"/>
  <c r="W538" i="10"/>
  <c r="Y537" i="10"/>
  <c r="X537" i="10"/>
  <c r="W537" i="10"/>
  <c r="Y536" i="10"/>
  <c r="X536" i="10"/>
  <c r="W536" i="10"/>
  <c r="Y535" i="10"/>
  <c r="X535" i="10"/>
  <c r="W535" i="10"/>
  <c r="Y534" i="10"/>
  <c r="X534" i="10"/>
  <c r="W534" i="10"/>
  <c r="Y533" i="10"/>
  <c r="X533" i="10"/>
  <c r="W533" i="10"/>
  <c r="Y532" i="10"/>
  <c r="X532" i="10"/>
  <c r="W532" i="10"/>
  <c r="Y531" i="10"/>
  <c r="X531" i="10"/>
  <c r="W531" i="10"/>
  <c r="Y530" i="10"/>
  <c r="X530" i="10"/>
  <c r="W530" i="10"/>
  <c r="Y529" i="10"/>
  <c r="X529" i="10"/>
  <c r="W529" i="10"/>
  <c r="Y528" i="10"/>
  <c r="X528" i="10"/>
  <c r="W528" i="10"/>
  <c r="Y527" i="10"/>
  <c r="X527" i="10"/>
  <c r="W527" i="10"/>
  <c r="Y526" i="10"/>
  <c r="X526" i="10"/>
  <c r="W526" i="10"/>
  <c r="Y525" i="10"/>
  <c r="X525" i="10"/>
  <c r="W525" i="10"/>
  <c r="Y524" i="10"/>
  <c r="X524" i="10"/>
  <c r="W524" i="10"/>
  <c r="Y523" i="10"/>
  <c r="X523" i="10"/>
  <c r="W523" i="10"/>
  <c r="Y522" i="10"/>
  <c r="X522" i="10"/>
  <c r="W522" i="10"/>
  <c r="Y521" i="10"/>
  <c r="X521" i="10"/>
  <c r="W521" i="10"/>
  <c r="Y520" i="10"/>
  <c r="X520" i="10"/>
  <c r="W520" i="10"/>
  <c r="Y519" i="10"/>
  <c r="X519" i="10"/>
  <c r="W519" i="10"/>
  <c r="Y518" i="10"/>
  <c r="X518" i="10"/>
  <c r="W518" i="10"/>
  <c r="Y517" i="10"/>
  <c r="X517" i="10"/>
  <c r="W517" i="10"/>
  <c r="Y516" i="10"/>
  <c r="X516" i="10"/>
  <c r="W516" i="10"/>
  <c r="Y515" i="10"/>
  <c r="X515" i="10"/>
  <c r="W515" i="10"/>
  <c r="Y514" i="10"/>
  <c r="X514" i="10"/>
  <c r="W514" i="10"/>
  <c r="Y513" i="10"/>
  <c r="X513" i="10"/>
  <c r="W513" i="10"/>
  <c r="Y512" i="10"/>
  <c r="X512" i="10"/>
  <c r="W512" i="10"/>
  <c r="Y511" i="10"/>
  <c r="X511" i="10"/>
  <c r="W511" i="10"/>
  <c r="Y510" i="10"/>
  <c r="X510" i="10"/>
  <c r="W510" i="10"/>
  <c r="Y509" i="10"/>
  <c r="X509" i="10"/>
  <c r="W509" i="10"/>
  <c r="Y508" i="10"/>
  <c r="X508" i="10"/>
  <c r="W508" i="10"/>
  <c r="Y507" i="10"/>
  <c r="X507" i="10"/>
  <c r="W507" i="10"/>
  <c r="Y506" i="10"/>
  <c r="X506" i="10"/>
  <c r="W506" i="10"/>
  <c r="Y505" i="10"/>
  <c r="X505" i="10"/>
  <c r="W505" i="10"/>
  <c r="Y504" i="10"/>
  <c r="X504" i="10"/>
  <c r="W504" i="10"/>
  <c r="Y503" i="10"/>
  <c r="X503" i="10"/>
  <c r="W503" i="10"/>
  <c r="Y502" i="10"/>
  <c r="X502" i="10"/>
  <c r="W502" i="10"/>
  <c r="Y501" i="10"/>
  <c r="X501" i="10"/>
  <c r="W501" i="10"/>
  <c r="Y500" i="10"/>
  <c r="X500" i="10"/>
  <c r="W500" i="10"/>
  <c r="Y499" i="10"/>
  <c r="X499" i="10"/>
  <c r="W499" i="10"/>
  <c r="Y498" i="10"/>
  <c r="X498" i="10"/>
  <c r="W498" i="10"/>
  <c r="Y497" i="10"/>
  <c r="X497" i="10"/>
  <c r="W497" i="10"/>
  <c r="Y496" i="10"/>
  <c r="X496" i="10"/>
  <c r="W496" i="10"/>
  <c r="Y495" i="10"/>
  <c r="X495" i="10"/>
  <c r="W495" i="10"/>
  <c r="Y494" i="10"/>
  <c r="X494" i="10"/>
  <c r="W494" i="10"/>
  <c r="Y493" i="10"/>
  <c r="X493" i="10"/>
  <c r="W493" i="10"/>
  <c r="Y492" i="10"/>
  <c r="X492" i="10"/>
  <c r="W492" i="10"/>
  <c r="Y491" i="10"/>
  <c r="X491" i="10"/>
  <c r="W491" i="10"/>
  <c r="Y490" i="10"/>
  <c r="X490" i="10"/>
  <c r="W490" i="10"/>
  <c r="Y489" i="10"/>
  <c r="X489" i="10"/>
  <c r="W489" i="10"/>
  <c r="Y488" i="10"/>
  <c r="X488" i="10"/>
  <c r="W488" i="10"/>
  <c r="Y487" i="10"/>
  <c r="X487" i="10"/>
  <c r="W487" i="10"/>
  <c r="Y486" i="10"/>
  <c r="X486" i="10"/>
  <c r="W486" i="10"/>
  <c r="Y485" i="10"/>
  <c r="X485" i="10"/>
  <c r="W485" i="10"/>
  <c r="Y484" i="10"/>
  <c r="X484" i="10"/>
  <c r="W484" i="10"/>
  <c r="Y483" i="10"/>
  <c r="X483" i="10"/>
  <c r="W483" i="10"/>
  <c r="Y482" i="10"/>
  <c r="X482" i="10"/>
  <c r="W482" i="10"/>
  <c r="Y481" i="10"/>
  <c r="X481" i="10"/>
  <c r="W481" i="10"/>
  <c r="Y480" i="10"/>
  <c r="X480" i="10"/>
  <c r="W480" i="10"/>
  <c r="Y479" i="10"/>
  <c r="X479" i="10"/>
  <c r="W479" i="10"/>
  <c r="Y478" i="10"/>
  <c r="X478" i="10"/>
  <c r="W478" i="10"/>
  <c r="Y477" i="10"/>
  <c r="X477" i="10"/>
  <c r="W477" i="10"/>
  <c r="Y476" i="10"/>
  <c r="X476" i="10"/>
  <c r="W476" i="10"/>
  <c r="Y475" i="10"/>
  <c r="X475" i="10"/>
  <c r="W475" i="10"/>
  <c r="Y474" i="10"/>
  <c r="X474" i="10"/>
  <c r="W474" i="10"/>
  <c r="Y473" i="10"/>
  <c r="X473" i="10"/>
  <c r="W473" i="10"/>
  <c r="Y472" i="10"/>
  <c r="X472" i="10"/>
  <c r="W472" i="10"/>
  <c r="Y471" i="10"/>
  <c r="X471" i="10"/>
  <c r="W471" i="10"/>
  <c r="Y470" i="10"/>
  <c r="X470" i="10"/>
  <c r="W470" i="10"/>
  <c r="Y469" i="10"/>
  <c r="X469" i="10"/>
  <c r="W469" i="10"/>
  <c r="Y468" i="10"/>
  <c r="X468" i="10"/>
  <c r="W468" i="10"/>
  <c r="Y467" i="10"/>
  <c r="X467" i="10"/>
  <c r="W467" i="10"/>
  <c r="Y466" i="10"/>
  <c r="X466" i="10"/>
  <c r="W466" i="10"/>
  <c r="Y465" i="10"/>
  <c r="X465" i="10"/>
  <c r="W465" i="10"/>
  <c r="Y464" i="10"/>
  <c r="X464" i="10"/>
  <c r="W464" i="10"/>
  <c r="Y463" i="10"/>
  <c r="X463" i="10"/>
  <c r="W463" i="10"/>
  <c r="Y462" i="10"/>
  <c r="X462" i="10"/>
  <c r="W462" i="10"/>
  <c r="Y461" i="10"/>
  <c r="X461" i="10"/>
  <c r="W461" i="10"/>
  <c r="Y460" i="10"/>
  <c r="X460" i="10"/>
  <c r="W460" i="10"/>
  <c r="Y459" i="10"/>
  <c r="X459" i="10"/>
  <c r="W459" i="10"/>
  <c r="Y458" i="10"/>
  <c r="X458" i="10"/>
  <c r="W458" i="10"/>
  <c r="Y457" i="10"/>
  <c r="X457" i="10"/>
  <c r="W457" i="10"/>
  <c r="Y456" i="10"/>
  <c r="X456" i="10"/>
  <c r="W456" i="10"/>
  <c r="Y455" i="10"/>
  <c r="X455" i="10"/>
  <c r="W455" i="10"/>
  <c r="Y454" i="10"/>
  <c r="X454" i="10"/>
  <c r="W454" i="10"/>
  <c r="Y453" i="10"/>
  <c r="X453" i="10"/>
  <c r="W453" i="10"/>
  <c r="Y452" i="10"/>
  <c r="X452" i="10"/>
  <c r="W452" i="10"/>
  <c r="Y451" i="10"/>
  <c r="X451" i="10"/>
  <c r="W451" i="10"/>
  <c r="Y450" i="10"/>
  <c r="X450" i="10"/>
  <c r="W450" i="10"/>
  <c r="Y449" i="10"/>
  <c r="X449" i="10"/>
  <c r="W449" i="10"/>
  <c r="Y448" i="10"/>
  <c r="X448" i="10"/>
  <c r="W448" i="10"/>
  <c r="Y447" i="10"/>
  <c r="X447" i="10"/>
  <c r="W447" i="10"/>
  <c r="Y446" i="10"/>
  <c r="X446" i="10"/>
  <c r="W446" i="10"/>
  <c r="Y445" i="10"/>
  <c r="X445" i="10"/>
  <c r="W445" i="10"/>
  <c r="Y444" i="10"/>
  <c r="X444" i="10"/>
  <c r="W444" i="10"/>
  <c r="Y443" i="10"/>
  <c r="X443" i="10"/>
  <c r="W443" i="10"/>
  <c r="Y442" i="10"/>
  <c r="X442" i="10"/>
  <c r="W442" i="10"/>
  <c r="Y441" i="10"/>
  <c r="X441" i="10"/>
  <c r="W441" i="10"/>
  <c r="Y440" i="10"/>
  <c r="X440" i="10"/>
  <c r="W440" i="10"/>
  <c r="Y439" i="10"/>
  <c r="X439" i="10"/>
  <c r="W439" i="10"/>
  <c r="Y438" i="10"/>
  <c r="X438" i="10"/>
  <c r="W438" i="10"/>
  <c r="Y437" i="10"/>
  <c r="X437" i="10"/>
  <c r="W437" i="10"/>
  <c r="Y436" i="10"/>
  <c r="X436" i="10"/>
  <c r="W436" i="10"/>
  <c r="Y435" i="10"/>
  <c r="X435" i="10"/>
  <c r="W435" i="10"/>
  <c r="Y434" i="10"/>
  <c r="X434" i="10"/>
  <c r="W434" i="10"/>
  <c r="Y433" i="10"/>
  <c r="X433" i="10"/>
  <c r="W433" i="10"/>
  <c r="Y432" i="10"/>
  <c r="X432" i="10"/>
  <c r="W432" i="10"/>
  <c r="Y431" i="10"/>
  <c r="X431" i="10"/>
  <c r="W431" i="10"/>
  <c r="Y430" i="10"/>
  <c r="X430" i="10"/>
  <c r="W430" i="10"/>
  <c r="Y429" i="10"/>
  <c r="X429" i="10"/>
  <c r="W429" i="10"/>
  <c r="Y428" i="10"/>
  <c r="X428" i="10"/>
  <c r="W428" i="10"/>
  <c r="Y427" i="10"/>
  <c r="X427" i="10"/>
  <c r="W427" i="10"/>
  <c r="Y426" i="10"/>
  <c r="X426" i="10"/>
  <c r="W426" i="10"/>
  <c r="Y425" i="10"/>
  <c r="X425" i="10"/>
  <c r="W425" i="10"/>
  <c r="Y424" i="10"/>
  <c r="X424" i="10"/>
  <c r="W424" i="10"/>
  <c r="Y423" i="10"/>
  <c r="X423" i="10"/>
  <c r="W423" i="10"/>
  <c r="Y422" i="10"/>
  <c r="X422" i="10"/>
  <c r="W422" i="10"/>
  <c r="Y421" i="10"/>
  <c r="X421" i="10"/>
  <c r="W421" i="10"/>
  <c r="Y420" i="10"/>
  <c r="X420" i="10"/>
  <c r="W420" i="10"/>
  <c r="Y419" i="10"/>
  <c r="X419" i="10"/>
  <c r="W419" i="10"/>
  <c r="Y418" i="10"/>
  <c r="X418" i="10"/>
  <c r="W418" i="10"/>
  <c r="Y417" i="10"/>
  <c r="X417" i="10"/>
  <c r="W417" i="10"/>
  <c r="Y416" i="10"/>
  <c r="X416" i="10"/>
  <c r="W416" i="10"/>
  <c r="Y415" i="10"/>
  <c r="X415" i="10"/>
  <c r="W415" i="10"/>
  <c r="Y414" i="10"/>
  <c r="X414" i="10"/>
  <c r="W414" i="10"/>
  <c r="Y413" i="10"/>
  <c r="X413" i="10"/>
  <c r="W413" i="10"/>
  <c r="Y412" i="10"/>
  <c r="X412" i="10"/>
  <c r="W412" i="10"/>
  <c r="Y411" i="10"/>
  <c r="X411" i="10"/>
  <c r="W411" i="10"/>
  <c r="Y410" i="10"/>
  <c r="X410" i="10"/>
  <c r="W410" i="10"/>
  <c r="Y409" i="10"/>
  <c r="X409" i="10"/>
  <c r="W409" i="10"/>
  <c r="Y408" i="10"/>
  <c r="X408" i="10"/>
  <c r="W408" i="10"/>
  <c r="Y407" i="10"/>
  <c r="X407" i="10"/>
  <c r="W407" i="10"/>
  <c r="Y406" i="10"/>
  <c r="X406" i="10"/>
  <c r="W406" i="10"/>
  <c r="Y405" i="10"/>
  <c r="X405" i="10"/>
  <c r="W405" i="10"/>
  <c r="Y404" i="10"/>
  <c r="X404" i="10"/>
  <c r="W404" i="10"/>
  <c r="Y403" i="10"/>
  <c r="X403" i="10"/>
  <c r="W403" i="10"/>
  <c r="Y402" i="10"/>
  <c r="X402" i="10"/>
  <c r="W402" i="10"/>
  <c r="Y401" i="10"/>
  <c r="X401" i="10"/>
  <c r="W401" i="10"/>
  <c r="Y400" i="10"/>
  <c r="X400" i="10"/>
  <c r="W400" i="10"/>
  <c r="Y399" i="10"/>
  <c r="X399" i="10"/>
  <c r="W399" i="10"/>
  <c r="Y398" i="10"/>
  <c r="X398" i="10"/>
  <c r="W398" i="10"/>
  <c r="Y397" i="10"/>
  <c r="X397" i="10"/>
  <c r="W397" i="10"/>
  <c r="Y396" i="10"/>
  <c r="X396" i="10"/>
  <c r="W396" i="10"/>
  <c r="Y395" i="10"/>
  <c r="X395" i="10"/>
  <c r="W395" i="10"/>
  <c r="Y394" i="10"/>
  <c r="X394" i="10"/>
  <c r="W394" i="10"/>
  <c r="Y393" i="10"/>
  <c r="X393" i="10"/>
  <c r="W393" i="10"/>
  <c r="Y392" i="10"/>
  <c r="X392" i="10"/>
  <c r="W392" i="10"/>
  <c r="Y391" i="10"/>
  <c r="X391" i="10"/>
  <c r="W391" i="10"/>
  <c r="Y390" i="10"/>
  <c r="X390" i="10"/>
  <c r="W390" i="10"/>
  <c r="Y389" i="10"/>
  <c r="X389" i="10"/>
  <c r="W389" i="10"/>
  <c r="Y388" i="10"/>
  <c r="X388" i="10"/>
  <c r="W388" i="10"/>
  <c r="Y387" i="10"/>
  <c r="X387" i="10"/>
  <c r="W387" i="10"/>
  <c r="Y386" i="10"/>
  <c r="X386" i="10"/>
  <c r="W386" i="10"/>
  <c r="Y385" i="10"/>
  <c r="X385" i="10"/>
  <c r="W385" i="10"/>
  <c r="Y384" i="10"/>
  <c r="X384" i="10"/>
  <c r="W384" i="10"/>
  <c r="Y383" i="10"/>
  <c r="X383" i="10"/>
  <c r="W383" i="10"/>
  <c r="Y382" i="10"/>
  <c r="X382" i="10"/>
  <c r="W382" i="10"/>
  <c r="Y381" i="10"/>
  <c r="X381" i="10"/>
  <c r="W381" i="10"/>
  <c r="Y380" i="10"/>
  <c r="X380" i="10"/>
  <c r="W380" i="10"/>
  <c r="Y379" i="10"/>
  <c r="X379" i="10"/>
  <c r="W379" i="10"/>
  <c r="Y378" i="10"/>
  <c r="X378" i="10"/>
  <c r="W378" i="10"/>
  <c r="Y377" i="10"/>
  <c r="X377" i="10"/>
  <c r="W377" i="10"/>
  <c r="Y376" i="10"/>
  <c r="X376" i="10"/>
  <c r="W376" i="10"/>
  <c r="Y375" i="10"/>
  <c r="X375" i="10"/>
  <c r="W375" i="10"/>
  <c r="Y374" i="10"/>
  <c r="X374" i="10"/>
  <c r="W374" i="10"/>
  <c r="Y373" i="10"/>
  <c r="X373" i="10"/>
  <c r="W373" i="10"/>
  <c r="Y372" i="10"/>
  <c r="X372" i="10"/>
  <c r="W372" i="10"/>
  <c r="Y371" i="10"/>
  <c r="X371" i="10"/>
  <c r="W371" i="10"/>
  <c r="Y370" i="10"/>
  <c r="X370" i="10"/>
  <c r="W370" i="10"/>
  <c r="Y369" i="10"/>
  <c r="X369" i="10"/>
  <c r="W369" i="10"/>
  <c r="Y368" i="10"/>
  <c r="X368" i="10"/>
  <c r="W368" i="10"/>
  <c r="Y367" i="10"/>
  <c r="X367" i="10"/>
  <c r="W367" i="10"/>
  <c r="Y366" i="10"/>
  <c r="X366" i="10"/>
  <c r="W366" i="10"/>
  <c r="Y365" i="10"/>
  <c r="X365" i="10"/>
  <c r="W365" i="10"/>
  <c r="Y364" i="10"/>
  <c r="X364" i="10"/>
  <c r="W364" i="10"/>
  <c r="Y363" i="10"/>
  <c r="X363" i="10"/>
  <c r="W363" i="10"/>
  <c r="Y362" i="10"/>
  <c r="X362" i="10"/>
  <c r="W362" i="10"/>
  <c r="Y361" i="10"/>
  <c r="X361" i="10"/>
  <c r="W361" i="10"/>
  <c r="Y360" i="10"/>
  <c r="X360" i="10"/>
  <c r="W360" i="10"/>
  <c r="Y359" i="10"/>
  <c r="X359" i="10"/>
  <c r="W359" i="10"/>
  <c r="Y358" i="10"/>
  <c r="X358" i="10"/>
  <c r="W358" i="10"/>
  <c r="Y357" i="10"/>
  <c r="X357" i="10"/>
  <c r="W357" i="10"/>
  <c r="Y356" i="10"/>
  <c r="X356" i="10"/>
  <c r="W356" i="10"/>
  <c r="Y355" i="10"/>
  <c r="X355" i="10"/>
  <c r="W355" i="10"/>
  <c r="Y354" i="10"/>
  <c r="X354" i="10"/>
  <c r="W354" i="10"/>
  <c r="Y353" i="10"/>
  <c r="X353" i="10"/>
  <c r="W353" i="10"/>
  <c r="Y352" i="10"/>
  <c r="X352" i="10"/>
  <c r="W352" i="10"/>
  <c r="Y351" i="10"/>
  <c r="X351" i="10"/>
  <c r="W351" i="10"/>
  <c r="Y350" i="10"/>
  <c r="X350" i="10"/>
  <c r="W350" i="10"/>
  <c r="Y349" i="10"/>
  <c r="X349" i="10"/>
  <c r="W349" i="10"/>
  <c r="Y348" i="10"/>
  <c r="X348" i="10"/>
  <c r="W348" i="10"/>
  <c r="Y347" i="10"/>
  <c r="X347" i="10"/>
  <c r="W347" i="10"/>
  <c r="Y346" i="10"/>
  <c r="X346" i="10"/>
  <c r="W346" i="10"/>
  <c r="Y345" i="10"/>
  <c r="X345" i="10"/>
  <c r="W345" i="10"/>
  <c r="Y344" i="10"/>
  <c r="X344" i="10"/>
  <c r="W344" i="10"/>
  <c r="Y343" i="10"/>
  <c r="X343" i="10"/>
  <c r="W343" i="10"/>
  <c r="Y342" i="10"/>
  <c r="X342" i="10"/>
  <c r="W342" i="10"/>
  <c r="Y341" i="10"/>
  <c r="X341" i="10"/>
  <c r="W341" i="10"/>
  <c r="Y340" i="10"/>
  <c r="X340" i="10"/>
  <c r="W340" i="10"/>
  <c r="Y339" i="10"/>
  <c r="X339" i="10"/>
  <c r="W339" i="10"/>
  <c r="Y338" i="10"/>
  <c r="X338" i="10"/>
  <c r="W338" i="10"/>
  <c r="Y337" i="10"/>
  <c r="X337" i="10"/>
  <c r="W337" i="10"/>
  <c r="Y336" i="10"/>
  <c r="X336" i="10"/>
  <c r="W336" i="10"/>
  <c r="Y335" i="10"/>
  <c r="X335" i="10"/>
  <c r="W335" i="10"/>
  <c r="Y334" i="10"/>
  <c r="X334" i="10"/>
  <c r="W334" i="10"/>
  <c r="Y333" i="10"/>
  <c r="X333" i="10"/>
  <c r="W333" i="10"/>
  <c r="Y332" i="10"/>
  <c r="X332" i="10"/>
  <c r="W332" i="10"/>
  <c r="Y331" i="10"/>
  <c r="X331" i="10"/>
  <c r="W331" i="10"/>
  <c r="Y330" i="10"/>
  <c r="X330" i="10"/>
  <c r="W330" i="10"/>
  <c r="Y329" i="10"/>
  <c r="X329" i="10"/>
  <c r="W329" i="10"/>
  <c r="Y328" i="10"/>
  <c r="X328" i="10"/>
  <c r="W328" i="10"/>
  <c r="Y327" i="10"/>
  <c r="X327" i="10"/>
  <c r="W327" i="10"/>
  <c r="Y326" i="10"/>
  <c r="X326" i="10"/>
  <c r="W326" i="10"/>
  <c r="Y325" i="10"/>
  <c r="X325" i="10"/>
  <c r="W325" i="10"/>
  <c r="Y324" i="10"/>
  <c r="X324" i="10"/>
  <c r="W324" i="10"/>
  <c r="Y323" i="10"/>
  <c r="X323" i="10"/>
  <c r="W323" i="10"/>
  <c r="Y322" i="10"/>
  <c r="X322" i="10"/>
  <c r="W322" i="10"/>
  <c r="Y321" i="10"/>
  <c r="X321" i="10"/>
  <c r="W321" i="10"/>
  <c r="Y320" i="10"/>
  <c r="X320" i="10"/>
  <c r="W320" i="10"/>
  <c r="Y319" i="10"/>
  <c r="X319" i="10"/>
  <c r="W319" i="10"/>
  <c r="Y318" i="10"/>
  <c r="X318" i="10"/>
  <c r="W318" i="10"/>
  <c r="Y317" i="10"/>
  <c r="X317" i="10"/>
  <c r="W317" i="10"/>
  <c r="Y316" i="10"/>
  <c r="X316" i="10"/>
  <c r="W316" i="10"/>
  <c r="Y315" i="10"/>
  <c r="X315" i="10"/>
  <c r="W315" i="10"/>
  <c r="Y314" i="10"/>
  <c r="X314" i="10"/>
  <c r="W314" i="10"/>
  <c r="Y313" i="10"/>
  <c r="X313" i="10"/>
  <c r="W313" i="10"/>
  <c r="Y312" i="10"/>
  <c r="X312" i="10"/>
  <c r="W312" i="10"/>
  <c r="Y311" i="10"/>
  <c r="X311" i="10"/>
  <c r="W311" i="10"/>
  <c r="Y310" i="10"/>
  <c r="X310" i="10"/>
  <c r="W310" i="10"/>
  <c r="Y309" i="10"/>
  <c r="X309" i="10"/>
  <c r="W309" i="10"/>
  <c r="Y308" i="10"/>
  <c r="X308" i="10"/>
  <c r="W308" i="10"/>
  <c r="Y307" i="10"/>
  <c r="X307" i="10"/>
  <c r="W307" i="10"/>
  <c r="Y306" i="10"/>
  <c r="X306" i="10"/>
  <c r="W306" i="10"/>
  <c r="Y305" i="10"/>
  <c r="X305" i="10"/>
  <c r="W305" i="10"/>
  <c r="Y304" i="10"/>
  <c r="X304" i="10"/>
  <c r="W304" i="10"/>
  <c r="Y303" i="10"/>
  <c r="X303" i="10"/>
  <c r="W303" i="10"/>
  <c r="Y302" i="10"/>
  <c r="X302" i="10"/>
  <c r="W302" i="10"/>
  <c r="Y301" i="10"/>
  <c r="X301" i="10"/>
  <c r="W301" i="10"/>
  <c r="Y300" i="10"/>
  <c r="X300" i="10"/>
  <c r="W300" i="10"/>
  <c r="Y299" i="10"/>
  <c r="X299" i="10"/>
  <c r="W299" i="10"/>
  <c r="Y298" i="10"/>
  <c r="X298" i="10"/>
  <c r="W298" i="10"/>
  <c r="Y297" i="10"/>
  <c r="X297" i="10"/>
  <c r="W297" i="10"/>
  <c r="Y296" i="10"/>
  <c r="X296" i="10"/>
  <c r="W296" i="10"/>
  <c r="Y295" i="10"/>
  <c r="X295" i="10"/>
  <c r="W295" i="10"/>
  <c r="Y294" i="10"/>
  <c r="X294" i="10"/>
  <c r="W294" i="10"/>
  <c r="Y293" i="10"/>
  <c r="X293" i="10"/>
  <c r="W293" i="10"/>
  <c r="Y292" i="10"/>
  <c r="X292" i="10"/>
  <c r="W292" i="10"/>
  <c r="Y291" i="10"/>
  <c r="X291" i="10"/>
  <c r="W291" i="10"/>
  <c r="Y290" i="10"/>
  <c r="X290" i="10"/>
  <c r="W290" i="10"/>
  <c r="Y289" i="10"/>
  <c r="X289" i="10"/>
  <c r="W289" i="10"/>
  <c r="Y288" i="10"/>
  <c r="X288" i="10"/>
  <c r="W288" i="10"/>
  <c r="Y287" i="10"/>
  <c r="X287" i="10"/>
  <c r="W287" i="10"/>
  <c r="Y286" i="10"/>
  <c r="X286" i="10"/>
  <c r="W286" i="10"/>
  <c r="Y285" i="10"/>
  <c r="X285" i="10"/>
  <c r="W285" i="10"/>
  <c r="Y284" i="10"/>
  <c r="X284" i="10"/>
  <c r="W284" i="10"/>
  <c r="Y283" i="10"/>
  <c r="X283" i="10"/>
  <c r="W283" i="10"/>
  <c r="Y282" i="10"/>
  <c r="X282" i="10"/>
  <c r="W282" i="10"/>
  <c r="Y281" i="10"/>
  <c r="X281" i="10"/>
  <c r="W281" i="10"/>
  <c r="Y280" i="10"/>
  <c r="X280" i="10"/>
  <c r="W280" i="10"/>
  <c r="Y279" i="10"/>
  <c r="X279" i="10"/>
  <c r="W279" i="10"/>
  <c r="Y278" i="10"/>
  <c r="X278" i="10"/>
  <c r="W278" i="10"/>
  <c r="Y277" i="10"/>
  <c r="X277" i="10"/>
  <c r="W277" i="10"/>
  <c r="Y276" i="10"/>
  <c r="X276" i="10"/>
  <c r="W276" i="10"/>
  <c r="Y275" i="10"/>
  <c r="X275" i="10"/>
  <c r="W275" i="10"/>
  <c r="Y274" i="10"/>
  <c r="X274" i="10"/>
  <c r="W274" i="10"/>
  <c r="Y273" i="10"/>
  <c r="X273" i="10"/>
  <c r="W273" i="10"/>
  <c r="Y272" i="10"/>
  <c r="X272" i="10"/>
  <c r="W272" i="10"/>
  <c r="Y271" i="10"/>
  <c r="X271" i="10"/>
  <c r="W271" i="10"/>
  <c r="Y270" i="10"/>
  <c r="X270" i="10"/>
  <c r="W270" i="10"/>
  <c r="Y269" i="10"/>
  <c r="X269" i="10"/>
  <c r="W269" i="10"/>
  <c r="Y268" i="10"/>
  <c r="X268" i="10"/>
  <c r="W268" i="10"/>
  <c r="Y267" i="10"/>
  <c r="X267" i="10"/>
  <c r="W267" i="10"/>
  <c r="Y266" i="10"/>
  <c r="X266" i="10"/>
  <c r="W266" i="10"/>
  <c r="Y265" i="10"/>
  <c r="X265" i="10"/>
  <c r="W265" i="10"/>
  <c r="Y264" i="10"/>
  <c r="X264" i="10"/>
  <c r="W264" i="10"/>
  <c r="Y263" i="10"/>
  <c r="X263" i="10"/>
  <c r="W263" i="10"/>
  <c r="Y262" i="10"/>
  <c r="X262" i="10"/>
  <c r="W262" i="10"/>
  <c r="Y261" i="10"/>
  <c r="X261" i="10"/>
  <c r="W261" i="10"/>
  <c r="Y260" i="10"/>
  <c r="X260" i="10"/>
  <c r="W260" i="10"/>
  <c r="Y259" i="10"/>
  <c r="X259" i="10"/>
  <c r="W259" i="10"/>
  <c r="Y258" i="10"/>
  <c r="X258" i="10"/>
  <c r="W258" i="10"/>
  <c r="Y257" i="10"/>
  <c r="X257" i="10"/>
  <c r="W257" i="10"/>
  <c r="Y256" i="10"/>
  <c r="X256" i="10"/>
  <c r="W256" i="10"/>
  <c r="Y255" i="10"/>
  <c r="X255" i="10"/>
  <c r="W255" i="10"/>
  <c r="Y254" i="10"/>
  <c r="X254" i="10"/>
  <c r="W254" i="10"/>
  <c r="Y253" i="10"/>
  <c r="X253" i="10"/>
  <c r="W253" i="10"/>
  <c r="Y252" i="10"/>
  <c r="X252" i="10"/>
  <c r="W252" i="10"/>
  <c r="Y251" i="10"/>
  <c r="X251" i="10"/>
  <c r="W251" i="10"/>
  <c r="Y250" i="10"/>
  <c r="X250" i="10"/>
  <c r="W250" i="10"/>
  <c r="Y249" i="10"/>
  <c r="X249" i="10"/>
  <c r="W249" i="10"/>
  <c r="Y248" i="10"/>
  <c r="X248" i="10"/>
  <c r="W248" i="10"/>
  <c r="Y247" i="10"/>
  <c r="X247" i="10"/>
  <c r="W247" i="10"/>
  <c r="Y246" i="10"/>
  <c r="X246" i="10"/>
  <c r="W246" i="10"/>
  <c r="Y245" i="10"/>
  <c r="X245" i="10"/>
  <c r="W245" i="10"/>
  <c r="Y244" i="10"/>
  <c r="X244" i="10"/>
  <c r="W244" i="10"/>
  <c r="Y243" i="10"/>
  <c r="X243" i="10"/>
  <c r="W243" i="10"/>
  <c r="Y242" i="10"/>
  <c r="X242" i="10"/>
  <c r="W242" i="10"/>
  <c r="Y241" i="10"/>
  <c r="X241" i="10"/>
  <c r="W241" i="10"/>
  <c r="Y240" i="10"/>
  <c r="X240" i="10"/>
  <c r="W240" i="10"/>
  <c r="Y239" i="10"/>
  <c r="X239" i="10"/>
  <c r="W239" i="10"/>
  <c r="Y238" i="10"/>
  <c r="X238" i="10"/>
  <c r="W238" i="10"/>
  <c r="Y237" i="10"/>
  <c r="X237" i="10"/>
  <c r="W237" i="10"/>
  <c r="Y236" i="10"/>
  <c r="X236" i="10"/>
  <c r="W236" i="10"/>
  <c r="Y235" i="10"/>
  <c r="X235" i="10"/>
  <c r="W235" i="10"/>
  <c r="Y234" i="10"/>
  <c r="X234" i="10"/>
  <c r="W234" i="10"/>
  <c r="Y233" i="10"/>
  <c r="X233" i="10"/>
  <c r="W233" i="10"/>
  <c r="Y232" i="10"/>
  <c r="X232" i="10"/>
  <c r="W232" i="10"/>
  <c r="Y231" i="10"/>
  <c r="X231" i="10"/>
  <c r="W231" i="10"/>
  <c r="Y230" i="10"/>
  <c r="X230" i="10"/>
  <c r="W230" i="10"/>
  <c r="Y229" i="10"/>
  <c r="X229" i="10"/>
  <c r="W229" i="10"/>
  <c r="Y228" i="10"/>
  <c r="X228" i="10"/>
  <c r="W228" i="10"/>
  <c r="Y227" i="10"/>
  <c r="X227" i="10"/>
  <c r="W227" i="10"/>
  <c r="Y226" i="10"/>
  <c r="X226" i="10"/>
  <c r="W226" i="10"/>
  <c r="Y225" i="10"/>
  <c r="X225" i="10"/>
  <c r="W225" i="10"/>
  <c r="Y224" i="10"/>
  <c r="X224" i="10"/>
  <c r="W224" i="10"/>
  <c r="Y223" i="10"/>
  <c r="X223" i="10"/>
  <c r="W223" i="10"/>
  <c r="Y222" i="10"/>
  <c r="X222" i="10"/>
  <c r="W222" i="10"/>
  <c r="Y221" i="10"/>
  <c r="X221" i="10"/>
  <c r="W221" i="10"/>
  <c r="Y220" i="10"/>
  <c r="X220" i="10"/>
  <c r="W220" i="10"/>
  <c r="Y219" i="10"/>
  <c r="X219" i="10"/>
  <c r="W219" i="10"/>
  <c r="Y218" i="10"/>
  <c r="X218" i="10"/>
  <c r="W218" i="10"/>
  <c r="Y217" i="10"/>
  <c r="X217" i="10"/>
  <c r="W217" i="10"/>
  <c r="Y216" i="10"/>
  <c r="X216" i="10"/>
  <c r="W216" i="10"/>
  <c r="Y215" i="10"/>
  <c r="X215" i="10"/>
  <c r="W215" i="10"/>
  <c r="Y214" i="10"/>
  <c r="X214" i="10"/>
  <c r="W214" i="10"/>
  <c r="Y213" i="10"/>
  <c r="X213" i="10"/>
  <c r="W213" i="10"/>
  <c r="Y212" i="10"/>
  <c r="X212" i="10"/>
  <c r="W212" i="10"/>
  <c r="Y211" i="10"/>
  <c r="X211" i="10"/>
  <c r="W211" i="10"/>
  <c r="Y210" i="10"/>
  <c r="X210" i="10"/>
  <c r="W210" i="10"/>
  <c r="Y209" i="10"/>
  <c r="X209" i="10"/>
  <c r="W209" i="10"/>
  <c r="Y208" i="10"/>
  <c r="X208" i="10"/>
  <c r="W208" i="10"/>
  <c r="Y207" i="10"/>
  <c r="X207" i="10"/>
  <c r="W207" i="10"/>
  <c r="Y206" i="10"/>
  <c r="X206" i="10"/>
  <c r="W206" i="10"/>
  <c r="Y205" i="10"/>
  <c r="X205" i="10"/>
  <c r="W205" i="10"/>
  <c r="Y204" i="10"/>
  <c r="X204" i="10"/>
  <c r="W204" i="10"/>
  <c r="Y203" i="10"/>
  <c r="X203" i="10"/>
  <c r="W203" i="10"/>
  <c r="Y202" i="10"/>
  <c r="X202" i="10"/>
  <c r="W202" i="10"/>
  <c r="Y201" i="10"/>
  <c r="X201" i="10"/>
  <c r="W201" i="10"/>
  <c r="Y200" i="10"/>
  <c r="X200" i="10"/>
  <c r="W200" i="10"/>
  <c r="Y199" i="10"/>
  <c r="X199" i="10"/>
  <c r="W199" i="10"/>
  <c r="Y198" i="10"/>
  <c r="X198" i="10"/>
  <c r="W198" i="10"/>
  <c r="Y197" i="10"/>
  <c r="X197" i="10"/>
  <c r="W197" i="10"/>
  <c r="Y196" i="10"/>
  <c r="X196" i="10"/>
  <c r="W196" i="10"/>
  <c r="Y195" i="10"/>
  <c r="X195" i="10"/>
  <c r="W195" i="10"/>
  <c r="Y194" i="10"/>
  <c r="X194" i="10"/>
  <c r="W194" i="10"/>
  <c r="Y193" i="10"/>
  <c r="X193" i="10"/>
  <c r="W193" i="10"/>
  <c r="Y192" i="10"/>
  <c r="X192" i="10"/>
  <c r="W192" i="10"/>
  <c r="Y191" i="10"/>
  <c r="X191" i="10"/>
  <c r="W191" i="10"/>
  <c r="Y190" i="10"/>
  <c r="X190" i="10"/>
  <c r="W190" i="10"/>
  <c r="Y189" i="10"/>
  <c r="X189" i="10"/>
  <c r="W189" i="10"/>
  <c r="Y188" i="10"/>
  <c r="X188" i="10"/>
  <c r="W188" i="10"/>
  <c r="Y187" i="10"/>
  <c r="X187" i="10"/>
  <c r="W187" i="10"/>
  <c r="Y186" i="10"/>
  <c r="X186" i="10"/>
  <c r="W186" i="10"/>
  <c r="Y185" i="10"/>
  <c r="X185" i="10"/>
  <c r="W185" i="10"/>
  <c r="Y184" i="10"/>
  <c r="X184" i="10"/>
  <c r="W184" i="10"/>
  <c r="Y183" i="10"/>
  <c r="X183" i="10"/>
  <c r="W183" i="10"/>
  <c r="Y182" i="10"/>
  <c r="X182" i="10"/>
  <c r="W182" i="10"/>
  <c r="Y181" i="10"/>
  <c r="X181" i="10"/>
  <c r="W181" i="10"/>
  <c r="Y180" i="10"/>
  <c r="X180" i="10"/>
  <c r="W180" i="10"/>
  <c r="Y179" i="10"/>
  <c r="X179" i="10"/>
  <c r="W179" i="10"/>
  <c r="Y178" i="10"/>
  <c r="X178" i="10"/>
  <c r="W178" i="10"/>
  <c r="Y177" i="10"/>
  <c r="X177" i="10"/>
  <c r="W177" i="10"/>
  <c r="Y176" i="10"/>
  <c r="X176" i="10"/>
  <c r="W176" i="10"/>
  <c r="Y175" i="10"/>
  <c r="X175" i="10"/>
  <c r="W175" i="10"/>
  <c r="Y174" i="10"/>
  <c r="X174" i="10"/>
  <c r="W174" i="10"/>
  <c r="Y173" i="10"/>
  <c r="X173" i="10"/>
  <c r="W173" i="10"/>
  <c r="Y172" i="10"/>
  <c r="X172" i="10"/>
  <c r="W172" i="10"/>
  <c r="Y171" i="10"/>
  <c r="X171" i="10"/>
  <c r="W171" i="10"/>
  <c r="Y170" i="10"/>
  <c r="X170" i="10"/>
  <c r="W170" i="10"/>
  <c r="Y169" i="10"/>
  <c r="X169" i="10"/>
  <c r="W169" i="10"/>
  <c r="Y168" i="10"/>
  <c r="X168" i="10"/>
  <c r="W168" i="10"/>
  <c r="Y167" i="10"/>
  <c r="X167" i="10"/>
  <c r="W167" i="10"/>
  <c r="Y166" i="10"/>
  <c r="X166" i="10"/>
  <c r="W166" i="10"/>
  <c r="Y165" i="10"/>
  <c r="X165" i="10"/>
  <c r="W165" i="10"/>
  <c r="Y164" i="10"/>
  <c r="X164" i="10"/>
  <c r="W164" i="10"/>
  <c r="Y163" i="10"/>
  <c r="X163" i="10"/>
  <c r="W163" i="10"/>
  <c r="Y162" i="10"/>
  <c r="X162" i="10"/>
  <c r="W162" i="10"/>
  <c r="Y161" i="10"/>
  <c r="X161" i="10"/>
  <c r="W161" i="10"/>
  <c r="Y160" i="10"/>
  <c r="X160" i="10"/>
  <c r="W160" i="10"/>
  <c r="Y159" i="10"/>
  <c r="X159" i="10"/>
  <c r="W159" i="10"/>
  <c r="Y158" i="10"/>
  <c r="X158" i="10"/>
  <c r="W158" i="10"/>
  <c r="Y157" i="10"/>
  <c r="X157" i="10"/>
  <c r="W157" i="10"/>
  <c r="Y156" i="10"/>
  <c r="X156" i="10"/>
  <c r="W156" i="10"/>
  <c r="Y155" i="10"/>
  <c r="X155" i="10"/>
  <c r="W155" i="10"/>
  <c r="Y154" i="10"/>
  <c r="X154" i="10"/>
  <c r="W154" i="10"/>
  <c r="Y153" i="10"/>
  <c r="X153" i="10"/>
  <c r="W153" i="10"/>
  <c r="Y152" i="10"/>
  <c r="X152" i="10"/>
  <c r="W152" i="10"/>
  <c r="Y151" i="10"/>
  <c r="X151" i="10"/>
  <c r="W151" i="10"/>
  <c r="Y150" i="10"/>
  <c r="X150" i="10"/>
  <c r="W150" i="10"/>
  <c r="Y149" i="10"/>
  <c r="X149" i="10"/>
  <c r="W149" i="10"/>
  <c r="Y148" i="10"/>
  <c r="X148" i="10"/>
  <c r="W148" i="10"/>
  <c r="Y147" i="10"/>
  <c r="X147" i="10"/>
  <c r="W147" i="10"/>
  <c r="Y146" i="10"/>
  <c r="X146" i="10"/>
  <c r="W146" i="10"/>
  <c r="Y145" i="10"/>
  <c r="X145" i="10"/>
  <c r="W145" i="10"/>
  <c r="Y144" i="10"/>
  <c r="X144" i="10"/>
  <c r="W144" i="10"/>
  <c r="Y143" i="10"/>
  <c r="X143" i="10"/>
  <c r="W143" i="10"/>
  <c r="Y142" i="10"/>
  <c r="X142" i="10"/>
  <c r="W142" i="10"/>
  <c r="Y141" i="10"/>
  <c r="X141" i="10"/>
  <c r="W141" i="10"/>
  <c r="Y140" i="10"/>
  <c r="X140" i="10"/>
  <c r="W140" i="10"/>
  <c r="Y139" i="10"/>
  <c r="X139" i="10"/>
  <c r="W139" i="10"/>
  <c r="Y138" i="10"/>
  <c r="X138" i="10"/>
  <c r="W138" i="10"/>
  <c r="Y137" i="10"/>
  <c r="X137" i="10"/>
  <c r="W137" i="10"/>
  <c r="Y136" i="10"/>
  <c r="X136" i="10"/>
  <c r="W136" i="10"/>
  <c r="Y135" i="10"/>
  <c r="X135" i="10"/>
  <c r="W135" i="10"/>
  <c r="Y134" i="10"/>
  <c r="X134" i="10"/>
  <c r="W134" i="10"/>
  <c r="Y133" i="10"/>
  <c r="X133" i="10"/>
  <c r="W133" i="10"/>
  <c r="Y132" i="10"/>
  <c r="X132" i="10"/>
  <c r="W132" i="10"/>
  <c r="Y131" i="10"/>
  <c r="X131" i="10"/>
  <c r="W131" i="10"/>
  <c r="Y130" i="10"/>
  <c r="X130" i="10"/>
  <c r="W130" i="10"/>
  <c r="Y129" i="10"/>
  <c r="X129" i="10"/>
  <c r="W129" i="10"/>
  <c r="Y128" i="10"/>
  <c r="X128" i="10"/>
  <c r="W128" i="10"/>
  <c r="Y127" i="10"/>
  <c r="X127" i="10"/>
  <c r="W127" i="10"/>
  <c r="Y126" i="10"/>
  <c r="X126" i="10"/>
  <c r="W126" i="10"/>
  <c r="Y125" i="10"/>
  <c r="X125" i="10"/>
  <c r="W125" i="10"/>
  <c r="Y124" i="10"/>
  <c r="X124" i="10"/>
  <c r="W124" i="10"/>
  <c r="Y123" i="10"/>
  <c r="X123" i="10"/>
  <c r="W123" i="10"/>
  <c r="Y122" i="10"/>
  <c r="X122" i="10"/>
  <c r="W122" i="10"/>
  <c r="Y121" i="10"/>
  <c r="X121" i="10"/>
  <c r="W121" i="10"/>
  <c r="Y120" i="10"/>
  <c r="X120" i="10"/>
  <c r="W120" i="10"/>
  <c r="Y119" i="10"/>
  <c r="X119" i="10"/>
  <c r="W119" i="10"/>
  <c r="Y118" i="10"/>
  <c r="X118" i="10"/>
  <c r="W118" i="10"/>
  <c r="Y117" i="10"/>
  <c r="X117" i="10"/>
  <c r="W117" i="10"/>
  <c r="Y116" i="10"/>
  <c r="X116" i="10"/>
  <c r="W116" i="10"/>
  <c r="Y115" i="10"/>
  <c r="X115" i="10"/>
  <c r="W115" i="10"/>
  <c r="Y114" i="10"/>
  <c r="X114" i="10"/>
  <c r="W114" i="10"/>
  <c r="Y113" i="10"/>
  <c r="X113" i="10"/>
  <c r="W113" i="10"/>
  <c r="Y112" i="10"/>
  <c r="X112" i="10"/>
  <c r="W112" i="10"/>
  <c r="Y111" i="10"/>
  <c r="X111" i="10"/>
  <c r="W111" i="10"/>
  <c r="Y110" i="10"/>
  <c r="X110" i="10"/>
  <c r="W110" i="10"/>
  <c r="Y109" i="10"/>
  <c r="X109" i="10"/>
  <c r="W109" i="10"/>
  <c r="Y108" i="10"/>
  <c r="X108" i="10"/>
  <c r="W108" i="10"/>
  <c r="Y107" i="10"/>
  <c r="X107" i="10"/>
  <c r="W107" i="10"/>
  <c r="Y106" i="10"/>
  <c r="X106" i="10"/>
  <c r="W106" i="10"/>
  <c r="Y105" i="10"/>
  <c r="X105" i="10"/>
  <c r="W105" i="10"/>
  <c r="Y104" i="10"/>
  <c r="X104" i="10"/>
  <c r="W104" i="10"/>
  <c r="Y103" i="10"/>
  <c r="X103" i="10"/>
  <c r="W103" i="10"/>
  <c r="Y102" i="10"/>
  <c r="X102" i="10"/>
  <c r="W102" i="10"/>
  <c r="Y101" i="10"/>
  <c r="X101" i="10"/>
  <c r="W101" i="10"/>
  <c r="Y100" i="10"/>
  <c r="X100" i="10"/>
  <c r="W100" i="10"/>
  <c r="Y99" i="10"/>
  <c r="X99" i="10"/>
  <c r="W99" i="10"/>
  <c r="Y98" i="10"/>
  <c r="X98" i="10"/>
  <c r="W98" i="10"/>
  <c r="Y97" i="10"/>
  <c r="X97" i="10"/>
  <c r="W97" i="10"/>
  <c r="Y96" i="10"/>
  <c r="X96" i="10"/>
  <c r="W96" i="10"/>
  <c r="Y95" i="10"/>
  <c r="X95" i="10"/>
  <c r="W95" i="10"/>
  <c r="Y94" i="10"/>
  <c r="X94" i="10"/>
  <c r="W94" i="10"/>
  <c r="Y93" i="10"/>
  <c r="X93" i="10"/>
  <c r="W93" i="10"/>
  <c r="Y92" i="10"/>
  <c r="X92" i="10"/>
  <c r="W92" i="10"/>
  <c r="Y91" i="10"/>
  <c r="X91" i="10"/>
  <c r="W91" i="10"/>
  <c r="Y90" i="10"/>
  <c r="X90" i="10"/>
  <c r="W90" i="10"/>
  <c r="Y89" i="10"/>
  <c r="X89" i="10"/>
  <c r="W89" i="10"/>
  <c r="Y88" i="10"/>
  <c r="X88" i="10"/>
  <c r="W88" i="10"/>
  <c r="Y87" i="10"/>
  <c r="X87" i="10"/>
  <c r="W87" i="10"/>
  <c r="Y86" i="10"/>
  <c r="X86" i="10"/>
  <c r="W86" i="10"/>
  <c r="Y85" i="10"/>
  <c r="X85" i="10"/>
  <c r="W85" i="10"/>
  <c r="Y84" i="10"/>
  <c r="X84" i="10"/>
  <c r="W84" i="10"/>
  <c r="Y83" i="10"/>
  <c r="X83" i="10"/>
  <c r="W83" i="10"/>
  <c r="Y82" i="10"/>
  <c r="X82" i="10"/>
  <c r="W82" i="10"/>
  <c r="Y81" i="10"/>
  <c r="X81" i="10"/>
  <c r="W81" i="10"/>
  <c r="Y80" i="10"/>
  <c r="X80" i="10"/>
  <c r="W80" i="10"/>
  <c r="Y79" i="10"/>
  <c r="X79" i="10"/>
  <c r="W79" i="10"/>
  <c r="Y78" i="10"/>
  <c r="X78" i="10"/>
  <c r="W78" i="10"/>
  <c r="Y77" i="10"/>
  <c r="X77" i="10"/>
  <c r="W77" i="10"/>
  <c r="Y76" i="10"/>
  <c r="X76" i="10"/>
  <c r="W76" i="10"/>
  <c r="Y75" i="10"/>
  <c r="X75" i="10"/>
  <c r="W75" i="10"/>
  <c r="Y74" i="10"/>
  <c r="X74" i="10"/>
  <c r="W74" i="10"/>
  <c r="Y73" i="10"/>
  <c r="X73" i="10"/>
  <c r="W73" i="10"/>
  <c r="Y72" i="10"/>
  <c r="X72" i="10"/>
  <c r="W72" i="10"/>
  <c r="Y71" i="10"/>
  <c r="X71" i="10"/>
  <c r="W71" i="10"/>
  <c r="Y70" i="10"/>
  <c r="X70" i="10"/>
  <c r="W70" i="10"/>
  <c r="Y69" i="10"/>
  <c r="X69" i="10"/>
  <c r="W69" i="10"/>
  <c r="Y68" i="10"/>
  <c r="X68" i="10"/>
  <c r="W68" i="10"/>
  <c r="Y67" i="10"/>
  <c r="X67" i="10"/>
  <c r="W67" i="10"/>
  <c r="Y66" i="10"/>
  <c r="X66" i="10"/>
  <c r="W66" i="10"/>
  <c r="Y65" i="10"/>
  <c r="X65" i="10"/>
  <c r="W65" i="10"/>
  <c r="Y64" i="10"/>
  <c r="X64" i="10"/>
  <c r="W64" i="10"/>
  <c r="Y63" i="10"/>
  <c r="X63" i="10"/>
  <c r="W63" i="10"/>
  <c r="Y62" i="10"/>
  <c r="X62" i="10"/>
  <c r="W62" i="10"/>
  <c r="Y61" i="10"/>
  <c r="X61" i="10"/>
  <c r="W61" i="10"/>
  <c r="Y60" i="10"/>
  <c r="X60" i="10"/>
  <c r="W60" i="10"/>
  <c r="Y59" i="10"/>
  <c r="X59" i="10"/>
  <c r="W59" i="10"/>
  <c r="Y58" i="10"/>
  <c r="X58" i="10"/>
  <c r="W58" i="10"/>
  <c r="Y57" i="10"/>
  <c r="X57" i="10"/>
  <c r="W57" i="10"/>
  <c r="Y56" i="10"/>
  <c r="X56" i="10"/>
  <c r="W56" i="10"/>
  <c r="Y55" i="10"/>
  <c r="X55" i="10"/>
  <c r="W55" i="10"/>
  <c r="Y54" i="10"/>
  <c r="X54" i="10"/>
  <c r="W54" i="10"/>
  <c r="Y53" i="10"/>
  <c r="X53" i="10"/>
  <c r="W53" i="10"/>
  <c r="Y52" i="10"/>
  <c r="X52" i="10"/>
  <c r="W52" i="10"/>
  <c r="Y51" i="10"/>
  <c r="X51" i="10"/>
  <c r="W51" i="10"/>
  <c r="Y50" i="10"/>
  <c r="X50" i="10"/>
  <c r="W50" i="10"/>
  <c r="Y49" i="10"/>
  <c r="X49" i="10"/>
  <c r="W49" i="10"/>
  <c r="Y48" i="10"/>
  <c r="X48" i="10"/>
  <c r="W48" i="10"/>
  <c r="Y47" i="10"/>
  <c r="X47" i="10"/>
  <c r="W47" i="10"/>
  <c r="Y46" i="10"/>
  <c r="X46" i="10"/>
  <c r="W46" i="10"/>
  <c r="Y45" i="10"/>
  <c r="X45" i="10"/>
  <c r="W45" i="10"/>
  <c r="Y44" i="10"/>
  <c r="X44" i="10"/>
  <c r="W44" i="10"/>
  <c r="Y43" i="10"/>
  <c r="X43" i="10"/>
  <c r="W43" i="10"/>
  <c r="Y42" i="10"/>
  <c r="X42" i="10"/>
  <c r="W42" i="10"/>
  <c r="Y41" i="10"/>
  <c r="X41" i="10"/>
  <c r="W41" i="10"/>
  <c r="Y40" i="10"/>
  <c r="X40" i="10"/>
  <c r="W40" i="10"/>
  <c r="Y39" i="10"/>
  <c r="X39" i="10"/>
  <c r="W39" i="10"/>
  <c r="Y38" i="10"/>
  <c r="X38" i="10"/>
  <c r="W38" i="10"/>
  <c r="Y37" i="10"/>
  <c r="X37" i="10"/>
  <c r="W37" i="10"/>
  <c r="Y36" i="10"/>
  <c r="X36" i="10"/>
  <c r="W36" i="10"/>
  <c r="Y35" i="10"/>
  <c r="X35" i="10"/>
  <c r="W35" i="10"/>
  <c r="Y34" i="10"/>
  <c r="X34" i="10"/>
  <c r="W34" i="10"/>
  <c r="Y33" i="10"/>
  <c r="X33" i="10"/>
  <c r="W33" i="10"/>
  <c r="Y32" i="10"/>
  <c r="X32" i="10"/>
  <c r="W32" i="10"/>
  <c r="Y31" i="10"/>
  <c r="X31" i="10"/>
  <c r="W31" i="10"/>
  <c r="Y30" i="10"/>
  <c r="X30" i="10"/>
  <c r="W30" i="10"/>
  <c r="Y29" i="10"/>
  <c r="X29" i="10"/>
  <c r="W29" i="10"/>
  <c r="Y28" i="10"/>
  <c r="X28" i="10"/>
  <c r="W28" i="10"/>
  <c r="Y27" i="10"/>
  <c r="X27" i="10"/>
  <c r="W27" i="10"/>
  <c r="Y26" i="10"/>
  <c r="X26" i="10"/>
  <c r="W26" i="10"/>
  <c r="Y25" i="10"/>
  <c r="X25" i="10"/>
  <c r="W25" i="10"/>
  <c r="Y24" i="10"/>
  <c r="X24" i="10"/>
  <c r="W24" i="10"/>
  <c r="Y23" i="10"/>
  <c r="X23" i="10"/>
  <c r="W23" i="10"/>
  <c r="Y22" i="10"/>
  <c r="X22" i="10"/>
  <c r="W22" i="10"/>
  <c r="Y21" i="10"/>
  <c r="X21" i="10"/>
  <c r="W21" i="10"/>
  <c r="Y20" i="10"/>
  <c r="X20" i="10"/>
  <c r="W20" i="10"/>
  <c r="Y19" i="10"/>
  <c r="X19" i="10"/>
  <c r="W19" i="10"/>
  <c r="Y18" i="10"/>
  <c r="X18" i="10"/>
  <c r="W18" i="10"/>
  <c r="Y17" i="10"/>
  <c r="X17" i="10"/>
  <c r="W17" i="10"/>
  <c r="Y16" i="10"/>
  <c r="X16" i="10"/>
  <c r="W16" i="10"/>
  <c r="Y15" i="10"/>
  <c r="X15" i="10"/>
  <c r="W15" i="10"/>
  <c r="Y14" i="10"/>
  <c r="X14" i="10"/>
  <c r="W14" i="10"/>
  <c r="Y13" i="10"/>
  <c r="X13" i="10"/>
  <c r="W13" i="10"/>
  <c r="Y12" i="10"/>
  <c r="X12" i="10"/>
  <c r="W12" i="10"/>
  <c r="Y11" i="10"/>
  <c r="X11" i="10"/>
  <c r="W11" i="10"/>
  <c r="Y10" i="10"/>
  <c r="X10" i="10"/>
  <c r="W10" i="10"/>
  <c r="Y9" i="10"/>
  <c r="X9" i="10"/>
  <c r="W9" i="10"/>
  <c r="Y8" i="10"/>
  <c r="X8" i="10"/>
  <c r="W8" i="10"/>
  <c r="Y7" i="10"/>
  <c r="X7" i="10"/>
  <c r="W7" i="10"/>
  <c r="Y6" i="10"/>
  <c r="X6" i="10"/>
  <c r="W6" i="10"/>
  <c r="Y5" i="10"/>
  <c r="X5" i="10"/>
  <c r="W5" i="10"/>
  <c r="Y4" i="10"/>
  <c r="X4" i="10"/>
  <c r="W4" i="10"/>
  <c r="N5" i="10"/>
  <c r="O5" i="10"/>
  <c r="P5" i="10"/>
  <c r="N6" i="10"/>
  <c r="O6" i="10"/>
  <c r="P6" i="10"/>
  <c r="N7" i="10"/>
  <c r="O7" i="10"/>
  <c r="P7" i="10"/>
  <c r="N8" i="10"/>
  <c r="O8" i="10"/>
  <c r="P8" i="10"/>
  <c r="N9" i="10"/>
  <c r="O9" i="10"/>
  <c r="P9" i="10"/>
  <c r="N10" i="10"/>
  <c r="O10" i="10"/>
  <c r="P10" i="10"/>
  <c r="N11" i="10"/>
  <c r="O11" i="10"/>
  <c r="P11" i="10"/>
  <c r="N12" i="10"/>
  <c r="O12" i="10"/>
  <c r="P12" i="10"/>
  <c r="N13" i="10"/>
  <c r="O13" i="10"/>
  <c r="P13" i="10"/>
  <c r="N14" i="10"/>
  <c r="O14" i="10"/>
  <c r="P14" i="10"/>
  <c r="N15" i="10"/>
  <c r="O15" i="10"/>
  <c r="P15" i="10"/>
  <c r="N16" i="10"/>
  <c r="O16" i="10"/>
  <c r="P16" i="10"/>
  <c r="N17" i="10"/>
  <c r="O17" i="10"/>
  <c r="P17" i="10"/>
  <c r="N18" i="10"/>
  <c r="O18" i="10"/>
  <c r="P18" i="10"/>
  <c r="N19" i="10"/>
  <c r="O19" i="10"/>
  <c r="P19" i="10"/>
  <c r="N20" i="10"/>
  <c r="O20" i="10"/>
  <c r="P20" i="10"/>
  <c r="N21" i="10"/>
  <c r="O21" i="10"/>
  <c r="P21" i="10"/>
  <c r="N22" i="10"/>
  <c r="O22" i="10"/>
  <c r="P22" i="10"/>
  <c r="N23" i="10"/>
  <c r="O23" i="10"/>
  <c r="P23" i="10"/>
  <c r="N24" i="10"/>
  <c r="O24" i="10"/>
  <c r="P24" i="10"/>
  <c r="N25" i="10"/>
  <c r="O25" i="10"/>
  <c r="P25" i="10"/>
  <c r="N26" i="10"/>
  <c r="O26" i="10"/>
  <c r="P26" i="10"/>
  <c r="N27" i="10"/>
  <c r="O27" i="10"/>
  <c r="P27" i="10"/>
  <c r="N28" i="10"/>
  <c r="O28" i="10"/>
  <c r="P28" i="10"/>
  <c r="N29" i="10"/>
  <c r="O29" i="10"/>
  <c r="P29" i="10"/>
  <c r="N30" i="10"/>
  <c r="O30" i="10"/>
  <c r="P30" i="10"/>
  <c r="N31" i="10"/>
  <c r="O31" i="10"/>
  <c r="P31" i="10"/>
  <c r="N32" i="10"/>
  <c r="O32" i="10"/>
  <c r="P32" i="10"/>
  <c r="N33" i="10"/>
  <c r="O33" i="10"/>
  <c r="P33" i="10"/>
  <c r="N34" i="10"/>
  <c r="O34" i="10"/>
  <c r="P34" i="10"/>
  <c r="N35" i="10"/>
  <c r="O35" i="10"/>
  <c r="P35" i="10"/>
  <c r="N36" i="10"/>
  <c r="O36" i="10"/>
  <c r="P36" i="10"/>
  <c r="N37" i="10"/>
  <c r="O37" i="10"/>
  <c r="P37" i="10"/>
  <c r="N38" i="10"/>
  <c r="O38" i="10"/>
  <c r="P38" i="10"/>
  <c r="N39" i="10"/>
  <c r="O39" i="10"/>
  <c r="P39" i="10"/>
  <c r="N40" i="10"/>
  <c r="O40" i="10"/>
  <c r="P40" i="10"/>
  <c r="N41" i="10"/>
  <c r="O41" i="10"/>
  <c r="P41" i="10"/>
  <c r="N42" i="10"/>
  <c r="O42" i="10"/>
  <c r="P42" i="10"/>
  <c r="N43" i="10"/>
  <c r="O43" i="10"/>
  <c r="P43" i="10"/>
  <c r="N44" i="10"/>
  <c r="O44" i="10"/>
  <c r="P44" i="10"/>
  <c r="N45" i="10"/>
  <c r="O45" i="10"/>
  <c r="P45" i="10"/>
  <c r="N46" i="10"/>
  <c r="O46" i="10"/>
  <c r="P46" i="10"/>
  <c r="N47" i="10"/>
  <c r="O47" i="10"/>
  <c r="P47" i="10"/>
  <c r="N48" i="10"/>
  <c r="O48" i="10"/>
  <c r="P48" i="10"/>
  <c r="N49" i="10"/>
  <c r="O49" i="10"/>
  <c r="P49" i="10"/>
  <c r="N50" i="10"/>
  <c r="O50" i="10"/>
  <c r="P50" i="10"/>
  <c r="N51" i="10"/>
  <c r="O51" i="10"/>
  <c r="P51" i="10"/>
  <c r="N52" i="10"/>
  <c r="O52" i="10"/>
  <c r="P52" i="10"/>
  <c r="N53" i="10"/>
  <c r="O53" i="10"/>
  <c r="P53" i="10"/>
  <c r="N54" i="10"/>
  <c r="O54" i="10"/>
  <c r="P54" i="10"/>
  <c r="N55" i="10"/>
  <c r="O55" i="10"/>
  <c r="P55" i="10"/>
  <c r="N56" i="10"/>
  <c r="O56" i="10"/>
  <c r="P56" i="10"/>
  <c r="N57" i="10"/>
  <c r="O57" i="10"/>
  <c r="P57" i="10"/>
  <c r="N58" i="10"/>
  <c r="O58" i="10"/>
  <c r="P58" i="10"/>
  <c r="N59" i="10"/>
  <c r="O59" i="10"/>
  <c r="P59" i="10"/>
  <c r="N60" i="10"/>
  <c r="O60" i="10"/>
  <c r="P60" i="10"/>
  <c r="N61" i="10"/>
  <c r="O61" i="10"/>
  <c r="P61" i="10"/>
  <c r="N62" i="10"/>
  <c r="O62" i="10"/>
  <c r="P62" i="10"/>
  <c r="N63" i="10"/>
  <c r="O63" i="10"/>
  <c r="P63" i="10"/>
  <c r="N64" i="10"/>
  <c r="O64" i="10"/>
  <c r="P64" i="10"/>
  <c r="N65" i="10"/>
  <c r="O65" i="10"/>
  <c r="P65" i="10"/>
  <c r="N66" i="10"/>
  <c r="O66" i="10"/>
  <c r="P66" i="10"/>
  <c r="N67" i="10"/>
  <c r="O67" i="10"/>
  <c r="P67" i="10"/>
  <c r="N68" i="10"/>
  <c r="O68" i="10"/>
  <c r="P68" i="10"/>
  <c r="N69" i="10"/>
  <c r="O69" i="10"/>
  <c r="P69" i="10"/>
  <c r="N70" i="10"/>
  <c r="O70" i="10"/>
  <c r="P70" i="10"/>
  <c r="N71" i="10"/>
  <c r="O71" i="10"/>
  <c r="P71" i="10"/>
  <c r="N72" i="10"/>
  <c r="O72" i="10"/>
  <c r="P72" i="10"/>
  <c r="N73" i="10"/>
  <c r="O73" i="10"/>
  <c r="P73" i="10"/>
  <c r="N74" i="10"/>
  <c r="O74" i="10"/>
  <c r="P74" i="10"/>
  <c r="N75" i="10"/>
  <c r="O75" i="10"/>
  <c r="P75" i="10"/>
  <c r="N76" i="10"/>
  <c r="O76" i="10"/>
  <c r="P76" i="10"/>
  <c r="N77" i="10"/>
  <c r="O77" i="10"/>
  <c r="P77" i="10"/>
  <c r="N78" i="10"/>
  <c r="O78" i="10"/>
  <c r="P78" i="10"/>
  <c r="N79" i="10"/>
  <c r="O79" i="10"/>
  <c r="P79" i="10"/>
  <c r="N80" i="10"/>
  <c r="O80" i="10"/>
  <c r="P80" i="10"/>
  <c r="N81" i="10"/>
  <c r="O81" i="10"/>
  <c r="P81" i="10"/>
  <c r="N82" i="10"/>
  <c r="O82" i="10"/>
  <c r="P82" i="10"/>
  <c r="N83" i="10"/>
  <c r="O83" i="10"/>
  <c r="P83" i="10"/>
  <c r="N84" i="10"/>
  <c r="O84" i="10"/>
  <c r="P84" i="10"/>
  <c r="N85" i="10"/>
  <c r="O85" i="10"/>
  <c r="P85" i="10"/>
  <c r="N86" i="10"/>
  <c r="O86" i="10"/>
  <c r="P86" i="10"/>
  <c r="N87" i="10"/>
  <c r="O87" i="10"/>
  <c r="P87" i="10"/>
  <c r="N88" i="10"/>
  <c r="O88" i="10"/>
  <c r="P88" i="10"/>
  <c r="N89" i="10"/>
  <c r="O89" i="10"/>
  <c r="P89" i="10"/>
  <c r="N90" i="10"/>
  <c r="O90" i="10"/>
  <c r="P90" i="10"/>
  <c r="N91" i="10"/>
  <c r="O91" i="10"/>
  <c r="P91" i="10"/>
  <c r="N92" i="10"/>
  <c r="O92" i="10"/>
  <c r="P92" i="10"/>
  <c r="N93" i="10"/>
  <c r="O93" i="10"/>
  <c r="P93" i="10"/>
  <c r="N94" i="10"/>
  <c r="O94" i="10"/>
  <c r="P94" i="10"/>
  <c r="N95" i="10"/>
  <c r="O95" i="10"/>
  <c r="P95" i="10"/>
  <c r="N96" i="10"/>
  <c r="O96" i="10"/>
  <c r="P96" i="10"/>
  <c r="N97" i="10"/>
  <c r="O97" i="10"/>
  <c r="P97" i="10"/>
  <c r="N98" i="10"/>
  <c r="O98" i="10"/>
  <c r="P98" i="10"/>
  <c r="N99" i="10"/>
  <c r="O99" i="10"/>
  <c r="P99" i="10"/>
  <c r="N100" i="10"/>
  <c r="O100" i="10"/>
  <c r="P100" i="10"/>
  <c r="N101" i="10"/>
  <c r="O101" i="10"/>
  <c r="P101" i="10"/>
  <c r="N102" i="10"/>
  <c r="O102" i="10"/>
  <c r="P102" i="10"/>
  <c r="N103" i="10"/>
  <c r="O103" i="10"/>
  <c r="P103" i="10"/>
  <c r="N104" i="10"/>
  <c r="O104" i="10"/>
  <c r="P104" i="10"/>
  <c r="N105" i="10"/>
  <c r="O105" i="10"/>
  <c r="P105" i="10"/>
  <c r="N106" i="10"/>
  <c r="O106" i="10"/>
  <c r="P106" i="10"/>
  <c r="N107" i="10"/>
  <c r="O107" i="10"/>
  <c r="P107" i="10"/>
  <c r="N108" i="10"/>
  <c r="O108" i="10"/>
  <c r="P108" i="10"/>
  <c r="N109" i="10"/>
  <c r="O109" i="10"/>
  <c r="P109" i="10"/>
  <c r="N110" i="10"/>
  <c r="O110" i="10"/>
  <c r="P110" i="10"/>
  <c r="N111" i="10"/>
  <c r="O111" i="10"/>
  <c r="P111" i="10"/>
  <c r="N112" i="10"/>
  <c r="O112" i="10"/>
  <c r="P112" i="10"/>
  <c r="N113" i="10"/>
  <c r="O113" i="10"/>
  <c r="P113" i="10"/>
  <c r="N114" i="10"/>
  <c r="O114" i="10"/>
  <c r="P114" i="10"/>
  <c r="N115" i="10"/>
  <c r="O115" i="10"/>
  <c r="P115" i="10"/>
  <c r="N116" i="10"/>
  <c r="O116" i="10"/>
  <c r="P116" i="10"/>
  <c r="N117" i="10"/>
  <c r="O117" i="10"/>
  <c r="P117" i="10"/>
  <c r="N118" i="10"/>
  <c r="O118" i="10"/>
  <c r="P118" i="10"/>
  <c r="N119" i="10"/>
  <c r="O119" i="10"/>
  <c r="P119" i="10"/>
  <c r="N120" i="10"/>
  <c r="O120" i="10"/>
  <c r="P120" i="10"/>
  <c r="N121" i="10"/>
  <c r="O121" i="10"/>
  <c r="P121" i="10"/>
  <c r="N122" i="10"/>
  <c r="O122" i="10"/>
  <c r="P122" i="10"/>
  <c r="N123" i="10"/>
  <c r="O123" i="10"/>
  <c r="P123" i="10"/>
  <c r="N124" i="10"/>
  <c r="O124" i="10"/>
  <c r="P124" i="10"/>
  <c r="N125" i="10"/>
  <c r="O125" i="10"/>
  <c r="P125" i="10"/>
  <c r="N126" i="10"/>
  <c r="O126" i="10"/>
  <c r="P126" i="10"/>
  <c r="N127" i="10"/>
  <c r="O127" i="10"/>
  <c r="P127" i="10"/>
  <c r="N128" i="10"/>
  <c r="O128" i="10"/>
  <c r="P128" i="10"/>
  <c r="N129" i="10"/>
  <c r="O129" i="10"/>
  <c r="P129" i="10"/>
  <c r="N130" i="10"/>
  <c r="O130" i="10"/>
  <c r="P130" i="10"/>
  <c r="N131" i="10"/>
  <c r="O131" i="10"/>
  <c r="P131" i="10"/>
  <c r="N132" i="10"/>
  <c r="O132" i="10"/>
  <c r="P132" i="10"/>
  <c r="N133" i="10"/>
  <c r="O133" i="10"/>
  <c r="P133" i="10"/>
  <c r="N134" i="10"/>
  <c r="O134" i="10"/>
  <c r="P134" i="10"/>
  <c r="N135" i="10"/>
  <c r="O135" i="10"/>
  <c r="P135" i="10"/>
  <c r="N136" i="10"/>
  <c r="O136" i="10"/>
  <c r="P136" i="10"/>
  <c r="N137" i="10"/>
  <c r="O137" i="10"/>
  <c r="P137" i="10"/>
  <c r="N138" i="10"/>
  <c r="O138" i="10"/>
  <c r="P138" i="10"/>
  <c r="N139" i="10"/>
  <c r="O139" i="10"/>
  <c r="P139" i="10"/>
  <c r="N140" i="10"/>
  <c r="O140" i="10"/>
  <c r="P140" i="10"/>
  <c r="N141" i="10"/>
  <c r="O141" i="10"/>
  <c r="P141" i="10"/>
  <c r="N142" i="10"/>
  <c r="O142" i="10"/>
  <c r="P142" i="10"/>
  <c r="N143" i="10"/>
  <c r="O143" i="10"/>
  <c r="P143" i="10"/>
  <c r="N144" i="10"/>
  <c r="O144" i="10"/>
  <c r="P144" i="10"/>
  <c r="N145" i="10"/>
  <c r="O145" i="10"/>
  <c r="P145" i="10"/>
  <c r="N146" i="10"/>
  <c r="O146" i="10"/>
  <c r="P146" i="10"/>
  <c r="N147" i="10"/>
  <c r="O147" i="10"/>
  <c r="P147" i="10"/>
  <c r="N148" i="10"/>
  <c r="O148" i="10"/>
  <c r="P148" i="10"/>
  <c r="N149" i="10"/>
  <c r="O149" i="10"/>
  <c r="P149" i="10"/>
  <c r="N150" i="10"/>
  <c r="O150" i="10"/>
  <c r="P150" i="10"/>
  <c r="N151" i="10"/>
  <c r="O151" i="10"/>
  <c r="P151" i="10"/>
  <c r="N152" i="10"/>
  <c r="O152" i="10"/>
  <c r="P152" i="10"/>
  <c r="N153" i="10"/>
  <c r="O153" i="10"/>
  <c r="P153" i="10"/>
  <c r="N154" i="10"/>
  <c r="O154" i="10"/>
  <c r="P154" i="10"/>
  <c r="N155" i="10"/>
  <c r="O155" i="10"/>
  <c r="P155" i="10"/>
  <c r="N156" i="10"/>
  <c r="O156" i="10"/>
  <c r="P156" i="10"/>
  <c r="N157" i="10"/>
  <c r="O157" i="10"/>
  <c r="P157" i="10"/>
  <c r="N158" i="10"/>
  <c r="O158" i="10"/>
  <c r="P158" i="10"/>
  <c r="N159" i="10"/>
  <c r="O159" i="10"/>
  <c r="P159" i="10"/>
  <c r="N160" i="10"/>
  <c r="O160" i="10"/>
  <c r="P160" i="10"/>
  <c r="N161" i="10"/>
  <c r="O161" i="10"/>
  <c r="P161" i="10"/>
  <c r="N162" i="10"/>
  <c r="O162" i="10"/>
  <c r="P162" i="10"/>
  <c r="N163" i="10"/>
  <c r="O163" i="10"/>
  <c r="P163" i="10"/>
  <c r="N164" i="10"/>
  <c r="O164" i="10"/>
  <c r="P164" i="10"/>
  <c r="N165" i="10"/>
  <c r="O165" i="10"/>
  <c r="P165" i="10"/>
  <c r="N166" i="10"/>
  <c r="O166" i="10"/>
  <c r="P166" i="10"/>
  <c r="N167" i="10"/>
  <c r="O167" i="10"/>
  <c r="P167" i="10"/>
  <c r="N168" i="10"/>
  <c r="O168" i="10"/>
  <c r="P168" i="10"/>
  <c r="N169" i="10"/>
  <c r="O169" i="10"/>
  <c r="P169" i="10"/>
  <c r="N170" i="10"/>
  <c r="O170" i="10"/>
  <c r="P170" i="10"/>
  <c r="N171" i="10"/>
  <c r="O171" i="10"/>
  <c r="P171" i="10"/>
  <c r="N172" i="10"/>
  <c r="O172" i="10"/>
  <c r="P172" i="10"/>
  <c r="N173" i="10"/>
  <c r="O173" i="10"/>
  <c r="P173" i="10"/>
  <c r="N174" i="10"/>
  <c r="O174" i="10"/>
  <c r="P174" i="10"/>
  <c r="N175" i="10"/>
  <c r="O175" i="10"/>
  <c r="P175" i="10"/>
  <c r="N176" i="10"/>
  <c r="O176" i="10"/>
  <c r="P176" i="10"/>
  <c r="N177" i="10"/>
  <c r="O177" i="10"/>
  <c r="P177" i="10"/>
  <c r="N178" i="10"/>
  <c r="O178" i="10"/>
  <c r="P178" i="10"/>
  <c r="N179" i="10"/>
  <c r="O179" i="10"/>
  <c r="P179" i="10"/>
  <c r="N180" i="10"/>
  <c r="O180" i="10"/>
  <c r="P180" i="10"/>
  <c r="N181" i="10"/>
  <c r="O181" i="10"/>
  <c r="P181" i="10"/>
  <c r="N182" i="10"/>
  <c r="O182" i="10"/>
  <c r="P182" i="10"/>
  <c r="N183" i="10"/>
  <c r="O183" i="10"/>
  <c r="P183" i="10"/>
  <c r="N184" i="10"/>
  <c r="O184" i="10"/>
  <c r="P184" i="10"/>
  <c r="N185" i="10"/>
  <c r="O185" i="10"/>
  <c r="P185" i="10"/>
  <c r="N186" i="10"/>
  <c r="O186" i="10"/>
  <c r="P186" i="10"/>
  <c r="N187" i="10"/>
  <c r="O187" i="10"/>
  <c r="P187" i="10"/>
  <c r="N188" i="10"/>
  <c r="O188" i="10"/>
  <c r="P188" i="10"/>
  <c r="N189" i="10"/>
  <c r="O189" i="10"/>
  <c r="P189" i="10"/>
  <c r="N190" i="10"/>
  <c r="O190" i="10"/>
  <c r="P190" i="10"/>
  <c r="N191" i="10"/>
  <c r="O191" i="10"/>
  <c r="P191" i="10"/>
  <c r="N192" i="10"/>
  <c r="O192" i="10"/>
  <c r="P192" i="10"/>
  <c r="N193" i="10"/>
  <c r="O193" i="10"/>
  <c r="P193" i="10"/>
  <c r="N194" i="10"/>
  <c r="O194" i="10"/>
  <c r="P194" i="10"/>
  <c r="N195" i="10"/>
  <c r="O195" i="10"/>
  <c r="P195" i="10"/>
  <c r="N196" i="10"/>
  <c r="O196" i="10"/>
  <c r="P196" i="10"/>
  <c r="N197" i="10"/>
  <c r="O197" i="10"/>
  <c r="P197" i="10"/>
  <c r="N198" i="10"/>
  <c r="O198" i="10"/>
  <c r="P198" i="10"/>
  <c r="N199" i="10"/>
  <c r="O199" i="10"/>
  <c r="P199" i="10"/>
  <c r="N200" i="10"/>
  <c r="O200" i="10"/>
  <c r="P200" i="10"/>
  <c r="N201" i="10"/>
  <c r="O201" i="10"/>
  <c r="P201" i="10"/>
  <c r="N202" i="10"/>
  <c r="O202" i="10"/>
  <c r="P202" i="10"/>
  <c r="N203" i="10"/>
  <c r="O203" i="10"/>
  <c r="P203" i="10"/>
  <c r="N204" i="10"/>
  <c r="O204" i="10"/>
  <c r="P204" i="10"/>
  <c r="N205" i="10"/>
  <c r="O205" i="10"/>
  <c r="P205" i="10"/>
  <c r="N206" i="10"/>
  <c r="O206" i="10"/>
  <c r="P206" i="10"/>
  <c r="N207" i="10"/>
  <c r="O207" i="10"/>
  <c r="P207" i="10"/>
  <c r="N208" i="10"/>
  <c r="O208" i="10"/>
  <c r="P208" i="10"/>
  <c r="N209" i="10"/>
  <c r="O209" i="10"/>
  <c r="P209" i="10"/>
  <c r="N210" i="10"/>
  <c r="O210" i="10"/>
  <c r="P210" i="10"/>
  <c r="N211" i="10"/>
  <c r="O211" i="10"/>
  <c r="P211" i="10"/>
  <c r="N212" i="10"/>
  <c r="O212" i="10"/>
  <c r="P212" i="10"/>
  <c r="N213" i="10"/>
  <c r="O213" i="10"/>
  <c r="P213" i="10"/>
  <c r="N214" i="10"/>
  <c r="O214" i="10"/>
  <c r="P214" i="10"/>
  <c r="N215" i="10"/>
  <c r="O215" i="10"/>
  <c r="P215" i="10"/>
  <c r="N216" i="10"/>
  <c r="O216" i="10"/>
  <c r="P216" i="10"/>
  <c r="N217" i="10"/>
  <c r="O217" i="10"/>
  <c r="P217" i="10"/>
  <c r="N218" i="10"/>
  <c r="O218" i="10"/>
  <c r="P218" i="10"/>
  <c r="N219" i="10"/>
  <c r="O219" i="10"/>
  <c r="P219" i="10"/>
  <c r="N220" i="10"/>
  <c r="O220" i="10"/>
  <c r="P220" i="10"/>
  <c r="N221" i="10"/>
  <c r="O221" i="10"/>
  <c r="P221" i="10"/>
  <c r="N222" i="10"/>
  <c r="O222" i="10"/>
  <c r="P222" i="10"/>
  <c r="N223" i="10"/>
  <c r="O223" i="10"/>
  <c r="P223" i="10"/>
  <c r="N224" i="10"/>
  <c r="O224" i="10"/>
  <c r="P224" i="10"/>
  <c r="N225" i="10"/>
  <c r="O225" i="10"/>
  <c r="P225" i="10"/>
  <c r="N226" i="10"/>
  <c r="O226" i="10"/>
  <c r="P226" i="10"/>
  <c r="N227" i="10"/>
  <c r="O227" i="10"/>
  <c r="P227" i="10"/>
  <c r="N228" i="10"/>
  <c r="O228" i="10"/>
  <c r="P228" i="10"/>
  <c r="N229" i="10"/>
  <c r="O229" i="10"/>
  <c r="P229" i="10"/>
  <c r="N230" i="10"/>
  <c r="O230" i="10"/>
  <c r="P230" i="10"/>
  <c r="N231" i="10"/>
  <c r="O231" i="10"/>
  <c r="P231" i="10"/>
  <c r="N232" i="10"/>
  <c r="O232" i="10"/>
  <c r="P232" i="10"/>
  <c r="N233" i="10"/>
  <c r="O233" i="10"/>
  <c r="P233" i="10"/>
  <c r="N234" i="10"/>
  <c r="O234" i="10"/>
  <c r="P234" i="10"/>
  <c r="N235" i="10"/>
  <c r="O235" i="10"/>
  <c r="P235" i="10"/>
  <c r="N236" i="10"/>
  <c r="O236" i="10"/>
  <c r="P236" i="10"/>
  <c r="N237" i="10"/>
  <c r="O237" i="10"/>
  <c r="P237" i="10"/>
  <c r="N238" i="10"/>
  <c r="O238" i="10"/>
  <c r="P238" i="10"/>
  <c r="N239" i="10"/>
  <c r="O239" i="10"/>
  <c r="P239" i="10"/>
  <c r="N240" i="10"/>
  <c r="O240" i="10"/>
  <c r="P240" i="10"/>
  <c r="N241" i="10"/>
  <c r="O241" i="10"/>
  <c r="P241" i="10"/>
  <c r="N242" i="10"/>
  <c r="O242" i="10"/>
  <c r="P242" i="10"/>
  <c r="N243" i="10"/>
  <c r="O243" i="10"/>
  <c r="P243" i="10"/>
  <c r="N244" i="10"/>
  <c r="O244" i="10"/>
  <c r="P244" i="10"/>
  <c r="N245" i="10"/>
  <c r="O245" i="10"/>
  <c r="P245" i="10"/>
  <c r="N246" i="10"/>
  <c r="O246" i="10"/>
  <c r="P246" i="10"/>
  <c r="N247" i="10"/>
  <c r="O247" i="10"/>
  <c r="P247" i="10"/>
  <c r="N248" i="10"/>
  <c r="O248" i="10"/>
  <c r="P248" i="10"/>
  <c r="N249" i="10"/>
  <c r="O249" i="10"/>
  <c r="P249" i="10"/>
  <c r="N250" i="10"/>
  <c r="O250" i="10"/>
  <c r="P250" i="10"/>
  <c r="N251" i="10"/>
  <c r="O251" i="10"/>
  <c r="P251" i="10"/>
  <c r="N252" i="10"/>
  <c r="O252" i="10"/>
  <c r="P252" i="10"/>
  <c r="N253" i="10"/>
  <c r="O253" i="10"/>
  <c r="P253" i="10"/>
  <c r="N254" i="10"/>
  <c r="O254" i="10"/>
  <c r="P254" i="10"/>
  <c r="N255" i="10"/>
  <c r="O255" i="10"/>
  <c r="P255" i="10"/>
  <c r="N256" i="10"/>
  <c r="O256" i="10"/>
  <c r="P256" i="10"/>
  <c r="N257" i="10"/>
  <c r="O257" i="10"/>
  <c r="P257" i="10"/>
  <c r="N258" i="10"/>
  <c r="O258" i="10"/>
  <c r="P258" i="10"/>
  <c r="N259" i="10"/>
  <c r="O259" i="10"/>
  <c r="P259" i="10"/>
  <c r="N260" i="10"/>
  <c r="O260" i="10"/>
  <c r="P260" i="10"/>
  <c r="N261" i="10"/>
  <c r="O261" i="10"/>
  <c r="P261" i="10"/>
  <c r="N262" i="10"/>
  <c r="O262" i="10"/>
  <c r="P262" i="10"/>
  <c r="N263" i="10"/>
  <c r="O263" i="10"/>
  <c r="P263" i="10"/>
  <c r="N264" i="10"/>
  <c r="O264" i="10"/>
  <c r="P264" i="10"/>
  <c r="N265" i="10"/>
  <c r="O265" i="10"/>
  <c r="P265" i="10"/>
  <c r="N266" i="10"/>
  <c r="O266" i="10"/>
  <c r="P266" i="10"/>
  <c r="N267" i="10"/>
  <c r="O267" i="10"/>
  <c r="P267" i="10"/>
  <c r="N268" i="10"/>
  <c r="O268" i="10"/>
  <c r="P268" i="10"/>
  <c r="N269" i="10"/>
  <c r="O269" i="10"/>
  <c r="P269" i="10"/>
  <c r="N270" i="10"/>
  <c r="O270" i="10"/>
  <c r="P270" i="10"/>
  <c r="N271" i="10"/>
  <c r="O271" i="10"/>
  <c r="P271" i="10"/>
  <c r="N272" i="10"/>
  <c r="O272" i="10"/>
  <c r="P272" i="10"/>
  <c r="N273" i="10"/>
  <c r="O273" i="10"/>
  <c r="P273" i="10"/>
  <c r="N274" i="10"/>
  <c r="O274" i="10"/>
  <c r="P274" i="10"/>
  <c r="N275" i="10"/>
  <c r="O275" i="10"/>
  <c r="P275" i="10"/>
  <c r="N276" i="10"/>
  <c r="O276" i="10"/>
  <c r="P276" i="10"/>
  <c r="N277" i="10"/>
  <c r="O277" i="10"/>
  <c r="P277" i="10"/>
  <c r="N278" i="10"/>
  <c r="O278" i="10"/>
  <c r="P278" i="10"/>
  <c r="N279" i="10"/>
  <c r="O279" i="10"/>
  <c r="P279" i="10"/>
  <c r="N280" i="10"/>
  <c r="O280" i="10"/>
  <c r="P280" i="10"/>
  <c r="N281" i="10"/>
  <c r="O281" i="10"/>
  <c r="P281" i="10"/>
  <c r="N282" i="10"/>
  <c r="O282" i="10"/>
  <c r="P282" i="10"/>
  <c r="N283" i="10"/>
  <c r="O283" i="10"/>
  <c r="P283" i="10"/>
  <c r="N284" i="10"/>
  <c r="O284" i="10"/>
  <c r="P284" i="10"/>
  <c r="N285" i="10"/>
  <c r="O285" i="10"/>
  <c r="P285" i="10"/>
  <c r="N286" i="10"/>
  <c r="O286" i="10"/>
  <c r="P286" i="10"/>
  <c r="N287" i="10"/>
  <c r="O287" i="10"/>
  <c r="P287" i="10"/>
  <c r="N288" i="10"/>
  <c r="O288" i="10"/>
  <c r="P288" i="10"/>
  <c r="N289" i="10"/>
  <c r="O289" i="10"/>
  <c r="P289" i="10"/>
  <c r="N290" i="10"/>
  <c r="O290" i="10"/>
  <c r="P290" i="10"/>
  <c r="N291" i="10"/>
  <c r="O291" i="10"/>
  <c r="P291" i="10"/>
  <c r="N292" i="10"/>
  <c r="O292" i="10"/>
  <c r="P292" i="10"/>
  <c r="N293" i="10"/>
  <c r="O293" i="10"/>
  <c r="P293" i="10"/>
  <c r="N294" i="10"/>
  <c r="O294" i="10"/>
  <c r="P294" i="10"/>
  <c r="N295" i="10"/>
  <c r="O295" i="10"/>
  <c r="P295" i="10"/>
  <c r="N296" i="10"/>
  <c r="O296" i="10"/>
  <c r="P296" i="10"/>
  <c r="N297" i="10"/>
  <c r="O297" i="10"/>
  <c r="P297" i="10"/>
  <c r="N298" i="10"/>
  <c r="O298" i="10"/>
  <c r="P298" i="10"/>
  <c r="N299" i="10"/>
  <c r="O299" i="10"/>
  <c r="P299" i="10"/>
  <c r="N300" i="10"/>
  <c r="O300" i="10"/>
  <c r="P300" i="10"/>
  <c r="N301" i="10"/>
  <c r="O301" i="10"/>
  <c r="P301" i="10"/>
  <c r="N302" i="10"/>
  <c r="O302" i="10"/>
  <c r="P302" i="10"/>
  <c r="N303" i="10"/>
  <c r="O303" i="10"/>
  <c r="P303" i="10"/>
  <c r="N304" i="10"/>
  <c r="O304" i="10"/>
  <c r="P304" i="10"/>
  <c r="N305" i="10"/>
  <c r="O305" i="10"/>
  <c r="P305" i="10"/>
  <c r="N306" i="10"/>
  <c r="O306" i="10"/>
  <c r="P306" i="10"/>
  <c r="N307" i="10"/>
  <c r="O307" i="10"/>
  <c r="P307" i="10"/>
  <c r="N308" i="10"/>
  <c r="O308" i="10"/>
  <c r="P308" i="10"/>
  <c r="N309" i="10"/>
  <c r="O309" i="10"/>
  <c r="P309" i="10"/>
  <c r="N310" i="10"/>
  <c r="O310" i="10"/>
  <c r="P310" i="10"/>
  <c r="N311" i="10"/>
  <c r="O311" i="10"/>
  <c r="P311" i="10"/>
  <c r="N312" i="10"/>
  <c r="O312" i="10"/>
  <c r="P312" i="10"/>
  <c r="N313" i="10"/>
  <c r="O313" i="10"/>
  <c r="P313" i="10"/>
  <c r="N314" i="10"/>
  <c r="O314" i="10"/>
  <c r="P314" i="10"/>
  <c r="N315" i="10"/>
  <c r="O315" i="10"/>
  <c r="P315" i="10"/>
  <c r="N316" i="10"/>
  <c r="O316" i="10"/>
  <c r="P316" i="10"/>
  <c r="N317" i="10"/>
  <c r="O317" i="10"/>
  <c r="P317" i="10"/>
  <c r="N318" i="10"/>
  <c r="O318" i="10"/>
  <c r="P318" i="10"/>
  <c r="N319" i="10"/>
  <c r="O319" i="10"/>
  <c r="P319" i="10"/>
  <c r="N320" i="10"/>
  <c r="O320" i="10"/>
  <c r="P320" i="10"/>
  <c r="N321" i="10"/>
  <c r="O321" i="10"/>
  <c r="P321" i="10"/>
  <c r="N322" i="10"/>
  <c r="O322" i="10"/>
  <c r="P322" i="10"/>
  <c r="N323" i="10"/>
  <c r="O323" i="10"/>
  <c r="P323" i="10"/>
  <c r="N324" i="10"/>
  <c r="O324" i="10"/>
  <c r="P324" i="10"/>
  <c r="N325" i="10"/>
  <c r="O325" i="10"/>
  <c r="P325" i="10"/>
  <c r="N326" i="10"/>
  <c r="O326" i="10"/>
  <c r="P326" i="10"/>
  <c r="N327" i="10"/>
  <c r="O327" i="10"/>
  <c r="P327" i="10"/>
  <c r="N328" i="10"/>
  <c r="O328" i="10"/>
  <c r="P328" i="10"/>
  <c r="N329" i="10"/>
  <c r="O329" i="10"/>
  <c r="P329" i="10"/>
  <c r="N330" i="10"/>
  <c r="O330" i="10"/>
  <c r="P330" i="10"/>
  <c r="N331" i="10"/>
  <c r="O331" i="10"/>
  <c r="P331" i="10"/>
  <c r="N332" i="10"/>
  <c r="O332" i="10"/>
  <c r="P332" i="10"/>
  <c r="N333" i="10"/>
  <c r="O333" i="10"/>
  <c r="P333" i="10"/>
  <c r="N334" i="10"/>
  <c r="O334" i="10"/>
  <c r="P334" i="10"/>
  <c r="N335" i="10"/>
  <c r="O335" i="10"/>
  <c r="P335" i="10"/>
  <c r="N336" i="10"/>
  <c r="O336" i="10"/>
  <c r="P336" i="10"/>
  <c r="N337" i="10"/>
  <c r="O337" i="10"/>
  <c r="P337" i="10"/>
  <c r="N338" i="10"/>
  <c r="O338" i="10"/>
  <c r="P338" i="10"/>
  <c r="N339" i="10"/>
  <c r="O339" i="10"/>
  <c r="P339" i="10"/>
  <c r="N340" i="10"/>
  <c r="O340" i="10"/>
  <c r="P340" i="10"/>
  <c r="N341" i="10"/>
  <c r="O341" i="10"/>
  <c r="P341" i="10"/>
  <c r="N342" i="10"/>
  <c r="O342" i="10"/>
  <c r="P342" i="10"/>
  <c r="N343" i="10"/>
  <c r="O343" i="10"/>
  <c r="P343" i="10"/>
  <c r="N344" i="10"/>
  <c r="O344" i="10"/>
  <c r="P344" i="10"/>
  <c r="N345" i="10"/>
  <c r="O345" i="10"/>
  <c r="P345" i="10"/>
  <c r="N346" i="10"/>
  <c r="O346" i="10"/>
  <c r="P346" i="10"/>
  <c r="N347" i="10"/>
  <c r="O347" i="10"/>
  <c r="P347" i="10"/>
  <c r="N348" i="10"/>
  <c r="O348" i="10"/>
  <c r="P348" i="10"/>
  <c r="N349" i="10"/>
  <c r="O349" i="10"/>
  <c r="P349" i="10"/>
  <c r="N350" i="10"/>
  <c r="O350" i="10"/>
  <c r="P350" i="10"/>
  <c r="N351" i="10"/>
  <c r="O351" i="10"/>
  <c r="P351" i="10"/>
  <c r="N352" i="10"/>
  <c r="O352" i="10"/>
  <c r="P352" i="10"/>
  <c r="N353" i="10"/>
  <c r="O353" i="10"/>
  <c r="P353" i="10"/>
  <c r="N354" i="10"/>
  <c r="O354" i="10"/>
  <c r="P354" i="10"/>
  <c r="N355" i="10"/>
  <c r="O355" i="10"/>
  <c r="P355" i="10"/>
  <c r="N356" i="10"/>
  <c r="O356" i="10"/>
  <c r="P356" i="10"/>
  <c r="N357" i="10"/>
  <c r="O357" i="10"/>
  <c r="P357" i="10"/>
  <c r="N358" i="10"/>
  <c r="O358" i="10"/>
  <c r="P358" i="10"/>
  <c r="N359" i="10"/>
  <c r="O359" i="10"/>
  <c r="P359" i="10"/>
  <c r="N360" i="10"/>
  <c r="O360" i="10"/>
  <c r="P360" i="10"/>
  <c r="N361" i="10"/>
  <c r="O361" i="10"/>
  <c r="P361" i="10"/>
  <c r="N362" i="10"/>
  <c r="O362" i="10"/>
  <c r="P362" i="10"/>
  <c r="N363" i="10"/>
  <c r="O363" i="10"/>
  <c r="P363" i="10"/>
  <c r="N364" i="10"/>
  <c r="O364" i="10"/>
  <c r="P364" i="10"/>
  <c r="N365" i="10"/>
  <c r="O365" i="10"/>
  <c r="P365" i="10"/>
  <c r="N366" i="10"/>
  <c r="O366" i="10"/>
  <c r="P366" i="10"/>
  <c r="N367" i="10"/>
  <c r="O367" i="10"/>
  <c r="P367" i="10"/>
  <c r="N368" i="10"/>
  <c r="O368" i="10"/>
  <c r="P368" i="10"/>
  <c r="N369" i="10"/>
  <c r="O369" i="10"/>
  <c r="P369" i="10"/>
  <c r="N370" i="10"/>
  <c r="O370" i="10"/>
  <c r="P370" i="10"/>
  <c r="N371" i="10"/>
  <c r="O371" i="10"/>
  <c r="P371" i="10"/>
  <c r="N372" i="10"/>
  <c r="O372" i="10"/>
  <c r="P372" i="10"/>
  <c r="N373" i="10"/>
  <c r="O373" i="10"/>
  <c r="P373" i="10"/>
  <c r="N374" i="10"/>
  <c r="O374" i="10"/>
  <c r="P374" i="10"/>
  <c r="N375" i="10"/>
  <c r="O375" i="10"/>
  <c r="P375" i="10"/>
  <c r="N376" i="10"/>
  <c r="O376" i="10"/>
  <c r="P376" i="10"/>
  <c r="N377" i="10"/>
  <c r="O377" i="10"/>
  <c r="P377" i="10"/>
  <c r="N378" i="10"/>
  <c r="O378" i="10"/>
  <c r="P378" i="10"/>
  <c r="N379" i="10"/>
  <c r="O379" i="10"/>
  <c r="P379" i="10"/>
  <c r="N380" i="10"/>
  <c r="O380" i="10"/>
  <c r="P380" i="10"/>
  <c r="N381" i="10"/>
  <c r="O381" i="10"/>
  <c r="P381" i="10"/>
  <c r="N382" i="10"/>
  <c r="O382" i="10"/>
  <c r="P382" i="10"/>
  <c r="N383" i="10"/>
  <c r="O383" i="10"/>
  <c r="P383" i="10"/>
  <c r="N384" i="10"/>
  <c r="O384" i="10"/>
  <c r="P384" i="10"/>
  <c r="N385" i="10"/>
  <c r="O385" i="10"/>
  <c r="P385" i="10"/>
  <c r="N386" i="10"/>
  <c r="O386" i="10"/>
  <c r="P386" i="10"/>
  <c r="N387" i="10"/>
  <c r="O387" i="10"/>
  <c r="P387" i="10"/>
  <c r="N388" i="10"/>
  <c r="O388" i="10"/>
  <c r="P388" i="10"/>
  <c r="N389" i="10"/>
  <c r="O389" i="10"/>
  <c r="P389" i="10"/>
  <c r="N390" i="10"/>
  <c r="O390" i="10"/>
  <c r="P390" i="10"/>
  <c r="N391" i="10"/>
  <c r="O391" i="10"/>
  <c r="P391" i="10"/>
  <c r="N392" i="10"/>
  <c r="O392" i="10"/>
  <c r="P392" i="10"/>
  <c r="N393" i="10"/>
  <c r="O393" i="10"/>
  <c r="P393" i="10"/>
  <c r="N394" i="10"/>
  <c r="O394" i="10"/>
  <c r="P394" i="10"/>
  <c r="N395" i="10"/>
  <c r="O395" i="10"/>
  <c r="P395" i="10"/>
  <c r="N396" i="10"/>
  <c r="O396" i="10"/>
  <c r="P396" i="10"/>
  <c r="N397" i="10"/>
  <c r="O397" i="10"/>
  <c r="P397" i="10"/>
  <c r="N398" i="10"/>
  <c r="O398" i="10"/>
  <c r="P398" i="10"/>
  <c r="N399" i="10"/>
  <c r="O399" i="10"/>
  <c r="P399" i="10"/>
  <c r="N400" i="10"/>
  <c r="O400" i="10"/>
  <c r="P400" i="10"/>
  <c r="N401" i="10"/>
  <c r="O401" i="10"/>
  <c r="P401" i="10"/>
  <c r="N402" i="10"/>
  <c r="O402" i="10"/>
  <c r="P402" i="10"/>
  <c r="N403" i="10"/>
  <c r="O403" i="10"/>
  <c r="P403" i="10"/>
  <c r="N404" i="10"/>
  <c r="O404" i="10"/>
  <c r="P404" i="10"/>
  <c r="N405" i="10"/>
  <c r="O405" i="10"/>
  <c r="P405" i="10"/>
  <c r="N406" i="10"/>
  <c r="O406" i="10"/>
  <c r="P406" i="10"/>
  <c r="N407" i="10"/>
  <c r="O407" i="10"/>
  <c r="P407" i="10"/>
  <c r="N408" i="10"/>
  <c r="O408" i="10"/>
  <c r="P408" i="10"/>
  <c r="N409" i="10"/>
  <c r="O409" i="10"/>
  <c r="P409" i="10"/>
  <c r="N410" i="10"/>
  <c r="O410" i="10"/>
  <c r="P410" i="10"/>
  <c r="N411" i="10"/>
  <c r="O411" i="10"/>
  <c r="P411" i="10"/>
  <c r="N412" i="10"/>
  <c r="O412" i="10"/>
  <c r="P412" i="10"/>
  <c r="N413" i="10"/>
  <c r="O413" i="10"/>
  <c r="P413" i="10"/>
  <c r="N414" i="10"/>
  <c r="O414" i="10"/>
  <c r="P414" i="10"/>
  <c r="N415" i="10"/>
  <c r="O415" i="10"/>
  <c r="P415" i="10"/>
  <c r="N416" i="10"/>
  <c r="O416" i="10"/>
  <c r="P416" i="10"/>
  <c r="N417" i="10"/>
  <c r="O417" i="10"/>
  <c r="P417" i="10"/>
  <c r="N418" i="10"/>
  <c r="O418" i="10"/>
  <c r="P418" i="10"/>
  <c r="N419" i="10"/>
  <c r="O419" i="10"/>
  <c r="P419" i="10"/>
  <c r="N420" i="10"/>
  <c r="O420" i="10"/>
  <c r="P420" i="10"/>
  <c r="N421" i="10"/>
  <c r="O421" i="10"/>
  <c r="P421" i="10"/>
  <c r="N422" i="10"/>
  <c r="O422" i="10"/>
  <c r="P422" i="10"/>
  <c r="N423" i="10"/>
  <c r="O423" i="10"/>
  <c r="P423" i="10"/>
  <c r="N424" i="10"/>
  <c r="O424" i="10"/>
  <c r="P424" i="10"/>
  <c r="N425" i="10"/>
  <c r="O425" i="10"/>
  <c r="P425" i="10"/>
  <c r="N426" i="10"/>
  <c r="O426" i="10"/>
  <c r="P426" i="10"/>
  <c r="N427" i="10"/>
  <c r="O427" i="10"/>
  <c r="P427" i="10"/>
  <c r="N428" i="10"/>
  <c r="O428" i="10"/>
  <c r="P428" i="10"/>
  <c r="N429" i="10"/>
  <c r="O429" i="10"/>
  <c r="P429" i="10"/>
  <c r="N430" i="10"/>
  <c r="O430" i="10"/>
  <c r="P430" i="10"/>
  <c r="N431" i="10"/>
  <c r="O431" i="10"/>
  <c r="P431" i="10"/>
  <c r="N432" i="10"/>
  <c r="O432" i="10"/>
  <c r="P432" i="10"/>
  <c r="N433" i="10"/>
  <c r="O433" i="10"/>
  <c r="P433" i="10"/>
  <c r="N434" i="10"/>
  <c r="O434" i="10"/>
  <c r="P434" i="10"/>
  <c r="N435" i="10"/>
  <c r="O435" i="10"/>
  <c r="P435" i="10"/>
  <c r="N436" i="10"/>
  <c r="O436" i="10"/>
  <c r="P436" i="10"/>
  <c r="N437" i="10"/>
  <c r="O437" i="10"/>
  <c r="P437" i="10"/>
  <c r="N438" i="10"/>
  <c r="O438" i="10"/>
  <c r="P438" i="10"/>
  <c r="N439" i="10"/>
  <c r="O439" i="10"/>
  <c r="P439" i="10"/>
  <c r="N440" i="10"/>
  <c r="O440" i="10"/>
  <c r="P440" i="10"/>
  <c r="N441" i="10"/>
  <c r="O441" i="10"/>
  <c r="P441" i="10"/>
  <c r="N442" i="10"/>
  <c r="O442" i="10"/>
  <c r="P442" i="10"/>
  <c r="N443" i="10"/>
  <c r="O443" i="10"/>
  <c r="P443" i="10"/>
  <c r="N444" i="10"/>
  <c r="O444" i="10"/>
  <c r="P444" i="10"/>
  <c r="N445" i="10"/>
  <c r="O445" i="10"/>
  <c r="P445" i="10"/>
  <c r="N446" i="10"/>
  <c r="O446" i="10"/>
  <c r="P446" i="10"/>
  <c r="N447" i="10"/>
  <c r="O447" i="10"/>
  <c r="P447" i="10"/>
  <c r="N448" i="10"/>
  <c r="O448" i="10"/>
  <c r="P448" i="10"/>
  <c r="N449" i="10"/>
  <c r="O449" i="10"/>
  <c r="P449" i="10"/>
  <c r="N450" i="10"/>
  <c r="O450" i="10"/>
  <c r="P450" i="10"/>
  <c r="N451" i="10"/>
  <c r="O451" i="10"/>
  <c r="P451" i="10"/>
  <c r="N452" i="10"/>
  <c r="O452" i="10"/>
  <c r="P452" i="10"/>
  <c r="N453" i="10"/>
  <c r="O453" i="10"/>
  <c r="P453" i="10"/>
  <c r="N454" i="10"/>
  <c r="O454" i="10"/>
  <c r="P454" i="10"/>
  <c r="N455" i="10"/>
  <c r="O455" i="10"/>
  <c r="P455" i="10"/>
  <c r="N456" i="10"/>
  <c r="O456" i="10"/>
  <c r="P456" i="10"/>
  <c r="N457" i="10"/>
  <c r="O457" i="10"/>
  <c r="P457" i="10"/>
  <c r="N458" i="10"/>
  <c r="O458" i="10"/>
  <c r="P458" i="10"/>
  <c r="N459" i="10"/>
  <c r="O459" i="10"/>
  <c r="P459" i="10"/>
  <c r="N460" i="10"/>
  <c r="O460" i="10"/>
  <c r="P460" i="10"/>
  <c r="N461" i="10"/>
  <c r="O461" i="10"/>
  <c r="P461" i="10"/>
  <c r="N462" i="10"/>
  <c r="O462" i="10"/>
  <c r="P462" i="10"/>
  <c r="N463" i="10"/>
  <c r="O463" i="10"/>
  <c r="P463" i="10"/>
  <c r="N464" i="10"/>
  <c r="O464" i="10"/>
  <c r="P464" i="10"/>
  <c r="N465" i="10"/>
  <c r="O465" i="10"/>
  <c r="P465" i="10"/>
  <c r="N466" i="10"/>
  <c r="O466" i="10"/>
  <c r="P466" i="10"/>
  <c r="N467" i="10"/>
  <c r="O467" i="10"/>
  <c r="P467" i="10"/>
  <c r="N468" i="10"/>
  <c r="O468" i="10"/>
  <c r="P468" i="10"/>
  <c r="N469" i="10"/>
  <c r="O469" i="10"/>
  <c r="P469" i="10"/>
  <c r="N470" i="10"/>
  <c r="O470" i="10"/>
  <c r="P470" i="10"/>
  <c r="N471" i="10"/>
  <c r="O471" i="10"/>
  <c r="P471" i="10"/>
  <c r="N472" i="10"/>
  <c r="O472" i="10"/>
  <c r="P472" i="10"/>
  <c r="N473" i="10"/>
  <c r="O473" i="10"/>
  <c r="P473" i="10"/>
  <c r="N474" i="10"/>
  <c r="O474" i="10"/>
  <c r="P474" i="10"/>
  <c r="N475" i="10"/>
  <c r="O475" i="10"/>
  <c r="P475" i="10"/>
  <c r="N476" i="10"/>
  <c r="O476" i="10"/>
  <c r="P476" i="10"/>
  <c r="N477" i="10"/>
  <c r="O477" i="10"/>
  <c r="P477" i="10"/>
  <c r="N478" i="10"/>
  <c r="O478" i="10"/>
  <c r="P478" i="10"/>
  <c r="N479" i="10"/>
  <c r="O479" i="10"/>
  <c r="P479" i="10"/>
  <c r="N480" i="10"/>
  <c r="O480" i="10"/>
  <c r="P480" i="10"/>
  <c r="N481" i="10"/>
  <c r="O481" i="10"/>
  <c r="P481" i="10"/>
  <c r="N482" i="10"/>
  <c r="O482" i="10"/>
  <c r="P482" i="10"/>
  <c r="N483" i="10"/>
  <c r="O483" i="10"/>
  <c r="P483" i="10"/>
  <c r="N484" i="10"/>
  <c r="O484" i="10"/>
  <c r="P484" i="10"/>
  <c r="N485" i="10"/>
  <c r="O485" i="10"/>
  <c r="P485" i="10"/>
  <c r="N486" i="10"/>
  <c r="O486" i="10"/>
  <c r="P486" i="10"/>
  <c r="N487" i="10"/>
  <c r="O487" i="10"/>
  <c r="P487" i="10"/>
  <c r="N488" i="10"/>
  <c r="O488" i="10"/>
  <c r="P488" i="10"/>
  <c r="N489" i="10"/>
  <c r="O489" i="10"/>
  <c r="P489" i="10"/>
  <c r="N490" i="10"/>
  <c r="O490" i="10"/>
  <c r="P490" i="10"/>
  <c r="N491" i="10"/>
  <c r="O491" i="10"/>
  <c r="P491" i="10"/>
  <c r="N492" i="10"/>
  <c r="O492" i="10"/>
  <c r="P492" i="10"/>
  <c r="N493" i="10"/>
  <c r="O493" i="10"/>
  <c r="P493" i="10"/>
  <c r="N494" i="10"/>
  <c r="O494" i="10"/>
  <c r="P494" i="10"/>
  <c r="N495" i="10"/>
  <c r="O495" i="10"/>
  <c r="P495" i="10"/>
  <c r="N496" i="10"/>
  <c r="O496" i="10"/>
  <c r="P496" i="10"/>
  <c r="N497" i="10"/>
  <c r="O497" i="10"/>
  <c r="P497" i="10"/>
  <c r="N498" i="10"/>
  <c r="O498" i="10"/>
  <c r="P498" i="10"/>
  <c r="N499" i="10"/>
  <c r="O499" i="10"/>
  <c r="P499" i="10"/>
  <c r="N500" i="10"/>
  <c r="O500" i="10"/>
  <c r="P500" i="10"/>
  <c r="N501" i="10"/>
  <c r="O501" i="10"/>
  <c r="P501" i="10"/>
  <c r="N502" i="10"/>
  <c r="O502" i="10"/>
  <c r="P502" i="10"/>
  <c r="N503" i="10"/>
  <c r="O503" i="10"/>
  <c r="P503" i="10"/>
  <c r="N504" i="10"/>
  <c r="O504" i="10"/>
  <c r="P504" i="10"/>
  <c r="N505" i="10"/>
  <c r="O505" i="10"/>
  <c r="P505" i="10"/>
  <c r="N506" i="10"/>
  <c r="O506" i="10"/>
  <c r="P506" i="10"/>
  <c r="N507" i="10"/>
  <c r="O507" i="10"/>
  <c r="P507" i="10"/>
  <c r="N508" i="10"/>
  <c r="O508" i="10"/>
  <c r="P508" i="10"/>
  <c r="N509" i="10"/>
  <c r="O509" i="10"/>
  <c r="P509" i="10"/>
  <c r="N510" i="10"/>
  <c r="O510" i="10"/>
  <c r="P510" i="10"/>
  <c r="N511" i="10"/>
  <c r="O511" i="10"/>
  <c r="P511" i="10"/>
  <c r="N512" i="10"/>
  <c r="O512" i="10"/>
  <c r="P512" i="10"/>
  <c r="N513" i="10"/>
  <c r="O513" i="10"/>
  <c r="P513" i="10"/>
  <c r="N514" i="10"/>
  <c r="O514" i="10"/>
  <c r="P514" i="10"/>
  <c r="N515" i="10"/>
  <c r="O515" i="10"/>
  <c r="P515" i="10"/>
  <c r="N516" i="10"/>
  <c r="O516" i="10"/>
  <c r="P516" i="10"/>
  <c r="N517" i="10"/>
  <c r="O517" i="10"/>
  <c r="P517" i="10"/>
  <c r="N518" i="10"/>
  <c r="O518" i="10"/>
  <c r="P518" i="10"/>
  <c r="N519" i="10"/>
  <c r="O519" i="10"/>
  <c r="P519" i="10"/>
  <c r="N520" i="10"/>
  <c r="O520" i="10"/>
  <c r="P520" i="10"/>
  <c r="N521" i="10"/>
  <c r="O521" i="10"/>
  <c r="P521" i="10"/>
  <c r="N522" i="10"/>
  <c r="O522" i="10"/>
  <c r="P522" i="10"/>
  <c r="N523" i="10"/>
  <c r="O523" i="10"/>
  <c r="P523" i="10"/>
  <c r="N524" i="10"/>
  <c r="O524" i="10"/>
  <c r="P524" i="10"/>
  <c r="N525" i="10"/>
  <c r="O525" i="10"/>
  <c r="P525" i="10"/>
  <c r="N526" i="10"/>
  <c r="O526" i="10"/>
  <c r="P526" i="10"/>
  <c r="N527" i="10"/>
  <c r="O527" i="10"/>
  <c r="P527" i="10"/>
  <c r="N528" i="10"/>
  <c r="O528" i="10"/>
  <c r="P528" i="10"/>
  <c r="N529" i="10"/>
  <c r="O529" i="10"/>
  <c r="P529" i="10"/>
  <c r="N530" i="10"/>
  <c r="O530" i="10"/>
  <c r="P530" i="10"/>
  <c r="N531" i="10"/>
  <c r="O531" i="10"/>
  <c r="P531" i="10"/>
  <c r="N532" i="10"/>
  <c r="O532" i="10"/>
  <c r="P532" i="10"/>
  <c r="N533" i="10"/>
  <c r="O533" i="10"/>
  <c r="P533" i="10"/>
  <c r="N534" i="10"/>
  <c r="O534" i="10"/>
  <c r="P534" i="10"/>
  <c r="N535" i="10"/>
  <c r="O535" i="10"/>
  <c r="P535" i="10"/>
  <c r="N536" i="10"/>
  <c r="O536" i="10"/>
  <c r="P536" i="10"/>
  <c r="N537" i="10"/>
  <c r="O537" i="10"/>
  <c r="P537" i="10"/>
  <c r="N538" i="10"/>
  <c r="O538" i="10"/>
  <c r="P538" i="10"/>
  <c r="N539" i="10"/>
  <c r="O539" i="10"/>
  <c r="P539" i="10"/>
  <c r="N540" i="10"/>
  <c r="O540" i="10"/>
  <c r="P540" i="10"/>
  <c r="N541" i="10"/>
  <c r="O541" i="10"/>
  <c r="P541" i="10"/>
  <c r="N542" i="10"/>
  <c r="O542" i="10"/>
  <c r="P542" i="10"/>
  <c r="N543" i="10"/>
  <c r="O543" i="10"/>
  <c r="P543" i="10"/>
  <c r="N544" i="10"/>
  <c r="O544" i="10"/>
  <c r="P544" i="10"/>
  <c r="N545" i="10"/>
  <c r="O545" i="10"/>
  <c r="P545" i="10"/>
  <c r="N546" i="10"/>
  <c r="O546" i="10"/>
  <c r="P546" i="10"/>
  <c r="N547" i="10"/>
  <c r="O547" i="10"/>
  <c r="P547" i="10"/>
  <c r="N548" i="10"/>
  <c r="O548" i="10"/>
  <c r="P548" i="10"/>
  <c r="N549" i="10"/>
  <c r="O549" i="10"/>
  <c r="P549" i="10"/>
  <c r="N550" i="10"/>
  <c r="O550" i="10"/>
  <c r="P550" i="10"/>
  <c r="N551" i="10"/>
  <c r="O551" i="10"/>
  <c r="P551" i="10"/>
  <c r="N552" i="10"/>
  <c r="O552" i="10"/>
  <c r="P552" i="10"/>
  <c r="N553" i="10"/>
  <c r="O553" i="10"/>
  <c r="P553" i="10"/>
  <c r="N554" i="10"/>
  <c r="O554" i="10"/>
  <c r="P554" i="10"/>
  <c r="N555" i="10"/>
  <c r="O555" i="10"/>
  <c r="P555" i="10"/>
  <c r="N556" i="10"/>
  <c r="O556" i="10"/>
  <c r="P556" i="10"/>
  <c r="N557" i="10"/>
  <c r="O557" i="10"/>
  <c r="P557" i="10"/>
  <c r="N558" i="10"/>
  <c r="O558" i="10"/>
  <c r="P558" i="10"/>
  <c r="N559" i="10"/>
  <c r="O559" i="10"/>
  <c r="P559" i="10"/>
  <c r="N560" i="10"/>
  <c r="O560" i="10"/>
  <c r="P560" i="10"/>
  <c r="N561" i="10"/>
  <c r="O561" i="10"/>
  <c r="P561" i="10"/>
  <c r="N562" i="10"/>
  <c r="O562" i="10"/>
  <c r="P562" i="10"/>
  <c r="N563" i="10"/>
  <c r="O563" i="10"/>
  <c r="P563" i="10"/>
  <c r="N564" i="10"/>
  <c r="O564" i="10"/>
  <c r="P564" i="10"/>
  <c r="N565" i="10"/>
  <c r="O565" i="10"/>
  <c r="P565" i="10"/>
  <c r="N566" i="10"/>
  <c r="O566" i="10"/>
  <c r="P566" i="10"/>
  <c r="N567" i="10"/>
  <c r="O567" i="10"/>
  <c r="P567" i="10"/>
  <c r="N568" i="10"/>
  <c r="O568" i="10"/>
  <c r="P568" i="10"/>
  <c r="N569" i="10"/>
  <c r="O569" i="10"/>
  <c r="P569" i="10"/>
  <c r="N570" i="10"/>
  <c r="O570" i="10"/>
  <c r="P570" i="10"/>
  <c r="N571" i="10"/>
  <c r="O571" i="10"/>
  <c r="P571" i="10"/>
  <c r="N572" i="10"/>
  <c r="O572" i="10"/>
  <c r="P572" i="10"/>
  <c r="N573" i="10"/>
  <c r="O573" i="10"/>
  <c r="P573" i="10"/>
  <c r="N574" i="10"/>
  <c r="O574" i="10"/>
  <c r="P574" i="10"/>
  <c r="N575" i="10"/>
  <c r="O575" i="10"/>
  <c r="P575" i="10"/>
  <c r="N576" i="10"/>
  <c r="O576" i="10"/>
  <c r="P576" i="10"/>
  <c r="N577" i="10"/>
  <c r="O577" i="10"/>
  <c r="P577" i="10"/>
  <c r="N578" i="10"/>
  <c r="O578" i="10"/>
  <c r="P578" i="10"/>
  <c r="N579" i="10"/>
  <c r="O579" i="10"/>
  <c r="P579" i="10"/>
  <c r="N580" i="10"/>
  <c r="O580" i="10"/>
  <c r="P580" i="10"/>
  <c r="N581" i="10"/>
  <c r="O581" i="10"/>
  <c r="P581" i="10"/>
  <c r="N582" i="10"/>
  <c r="O582" i="10"/>
  <c r="P582" i="10"/>
  <c r="N583" i="10"/>
  <c r="O583" i="10"/>
  <c r="P583" i="10"/>
  <c r="N584" i="10"/>
  <c r="O584" i="10"/>
  <c r="P584" i="10"/>
  <c r="N585" i="10"/>
  <c r="O585" i="10"/>
  <c r="P585" i="10"/>
  <c r="N586" i="10"/>
  <c r="O586" i="10"/>
  <c r="P586" i="10"/>
  <c r="N587" i="10"/>
  <c r="O587" i="10"/>
  <c r="P587" i="10"/>
  <c r="N588" i="10"/>
  <c r="O588" i="10"/>
  <c r="P588" i="10"/>
  <c r="N589" i="10"/>
  <c r="O589" i="10"/>
  <c r="P589" i="10"/>
  <c r="N590" i="10"/>
  <c r="O590" i="10"/>
  <c r="P590" i="10"/>
  <c r="N591" i="10"/>
  <c r="O591" i="10"/>
  <c r="P591" i="10"/>
  <c r="N592" i="10"/>
  <c r="O592" i="10"/>
  <c r="P592" i="10"/>
  <c r="N593" i="10"/>
  <c r="O593" i="10"/>
  <c r="P593" i="10"/>
  <c r="N594" i="10"/>
  <c r="O594" i="10"/>
  <c r="P594" i="10"/>
  <c r="N595" i="10"/>
  <c r="O595" i="10"/>
  <c r="P595" i="10"/>
  <c r="N596" i="10"/>
  <c r="O596" i="10"/>
  <c r="P596" i="10"/>
  <c r="N597" i="10"/>
  <c r="O597" i="10"/>
  <c r="P597" i="10"/>
  <c r="N598" i="10"/>
  <c r="O598" i="10"/>
  <c r="P598" i="10"/>
  <c r="N599" i="10"/>
  <c r="O599" i="10"/>
  <c r="P599" i="10"/>
  <c r="N600" i="10"/>
  <c r="O600" i="10"/>
  <c r="P600" i="10"/>
  <c r="N601" i="10"/>
  <c r="O601" i="10"/>
  <c r="P601" i="10"/>
  <c r="N602" i="10"/>
  <c r="O602" i="10"/>
  <c r="P602" i="10"/>
  <c r="N603" i="10"/>
  <c r="O603" i="10"/>
  <c r="P603" i="10"/>
  <c r="N604" i="10"/>
  <c r="O604" i="10"/>
  <c r="P604" i="10"/>
  <c r="N605" i="10"/>
  <c r="O605" i="10"/>
  <c r="P605" i="10"/>
  <c r="N606" i="10"/>
  <c r="O606" i="10"/>
  <c r="P606" i="10"/>
  <c r="N607" i="10"/>
  <c r="O607" i="10"/>
  <c r="P607" i="10"/>
  <c r="N608" i="10"/>
  <c r="O608" i="10"/>
  <c r="P608" i="10"/>
  <c r="N609" i="10"/>
  <c r="O609" i="10"/>
  <c r="P609" i="10"/>
  <c r="N610" i="10"/>
  <c r="O610" i="10"/>
  <c r="P610" i="10"/>
  <c r="N611" i="10"/>
  <c r="O611" i="10"/>
  <c r="P611" i="10"/>
  <c r="N612" i="10"/>
  <c r="O612" i="10"/>
  <c r="P612" i="10"/>
  <c r="N613" i="10"/>
  <c r="O613" i="10"/>
  <c r="P613" i="10"/>
  <c r="N614" i="10"/>
  <c r="O614" i="10"/>
  <c r="P614" i="10"/>
  <c r="N615" i="10"/>
  <c r="O615" i="10"/>
  <c r="P615" i="10"/>
  <c r="N616" i="10"/>
  <c r="O616" i="10"/>
  <c r="P616" i="10"/>
  <c r="N617" i="10"/>
  <c r="O617" i="10"/>
  <c r="P617" i="10"/>
  <c r="N618" i="10"/>
  <c r="O618" i="10"/>
  <c r="P618" i="10"/>
  <c r="N619" i="10"/>
  <c r="O619" i="10"/>
  <c r="P619" i="10"/>
  <c r="N620" i="10"/>
  <c r="O620" i="10"/>
  <c r="P620" i="10"/>
  <c r="N621" i="10"/>
  <c r="O621" i="10"/>
  <c r="P621" i="10"/>
  <c r="N622" i="10"/>
  <c r="O622" i="10"/>
  <c r="P622" i="10"/>
  <c r="N623" i="10"/>
  <c r="O623" i="10"/>
  <c r="P623" i="10"/>
  <c r="N624" i="10"/>
  <c r="O624" i="10"/>
  <c r="P624" i="10"/>
  <c r="N625" i="10"/>
  <c r="O625" i="10"/>
  <c r="P625" i="10"/>
  <c r="N626" i="10"/>
  <c r="O626" i="10"/>
  <c r="P626" i="10"/>
  <c r="N627" i="10"/>
  <c r="O627" i="10"/>
  <c r="P627" i="10"/>
  <c r="N628" i="10"/>
  <c r="O628" i="10"/>
  <c r="P628" i="10"/>
  <c r="N629" i="10"/>
  <c r="O629" i="10"/>
  <c r="P629" i="10"/>
  <c r="N630" i="10"/>
  <c r="O630" i="10"/>
  <c r="P630" i="10"/>
  <c r="N631" i="10"/>
  <c r="O631" i="10"/>
  <c r="P631" i="10"/>
  <c r="N632" i="10"/>
  <c r="O632" i="10"/>
  <c r="P632" i="10"/>
  <c r="N633" i="10"/>
  <c r="O633" i="10"/>
  <c r="P633" i="10"/>
  <c r="N634" i="10"/>
  <c r="O634" i="10"/>
  <c r="P634" i="10"/>
  <c r="N635" i="10"/>
  <c r="O635" i="10"/>
  <c r="P635" i="10"/>
  <c r="N636" i="10"/>
  <c r="O636" i="10"/>
  <c r="P636" i="10"/>
  <c r="N637" i="10"/>
  <c r="O637" i="10"/>
  <c r="P637" i="10"/>
  <c r="N638" i="10"/>
  <c r="O638" i="10"/>
  <c r="P638" i="10"/>
  <c r="N639" i="10"/>
  <c r="O639" i="10"/>
  <c r="P639" i="10"/>
  <c r="N640" i="10"/>
  <c r="O640" i="10"/>
  <c r="P640" i="10"/>
  <c r="N641" i="10"/>
  <c r="O641" i="10"/>
  <c r="P641" i="10"/>
  <c r="N642" i="10"/>
  <c r="O642" i="10"/>
  <c r="P642" i="10"/>
  <c r="N643" i="10"/>
  <c r="O643" i="10"/>
  <c r="P643" i="10"/>
  <c r="N644" i="10"/>
  <c r="O644" i="10"/>
  <c r="P644" i="10"/>
  <c r="N645" i="10"/>
  <c r="O645" i="10"/>
  <c r="P645" i="10"/>
  <c r="N646" i="10"/>
  <c r="O646" i="10"/>
  <c r="P646" i="10"/>
  <c r="N647" i="10"/>
  <c r="O647" i="10"/>
  <c r="P647" i="10"/>
  <c r="N648" i="10"/>
  <c r="O648" i="10"/>
  <c r="P648" i="10"/>
  <c r="N649" i="10"/>
  <c r="O649" i="10"/>
  <c r="P649" i="10"/>
  <c r="N650" i="10"/>
  <c r="O650" i="10"/>
  <c r="P650" i="10"/>
  <c r="N651" i="10"/>
  <c r="O651" i="10"/>
  <c r="P651" i="10"/>
  <c r="N652" i="10"/>
  <c r="O652" i="10"/>
  <c r="P652" i="10"/>
  <c r="N653" i="10"/>
  <c r="O653" i="10"/>
  <c r="P653" i="10"/>
  <c r="N654" i="10"/>
  <c r="O654" i="10"/>
  <c r="P654" i="10"/>
  <c r="N655" i="10"/>
  <c r="O655" i="10"/>
  <c r="P655" i="10"/>
  <c r="N656" i="10"/>
  <c r="O656" i="10"/>
  <c r="P656" i="10"/>
  <c r="N657" i="10"/>
  <c r="O657" i="10"/>
  <c r="P657" i="10"/>
  <c r="N658" i="10"/>
  <c r="O658" i="10"/>
  <c r="P658" i="10"/>
  <c r="N659" i="10"/>
  <c r="O659" i="10"/>
  <c r="P659" i="10"/>
  <c r="N660" i="10"/>
  <c r="O660" i="10"/>
  <c r="P660" i="10"/>
  <c r="N661" i="10"/>
  <c r="O661" i="10"/>
  <c r="P661" i="10"/>
  <c r="N662" i="10"/>
  <c r="O662" i="10"/>
  <c r="P662" i="10"/>
  <c r="N663" i="10"/>
  <c r="O663" i="10"/>
  <c r="P663" i="10"/>
  <c r="N664" i="10"/>
  <c r="O664" i="10"/>
  <c r="P664" i="10"/>
  <c r="N665" i="10"/>
  <c r="O665" i="10"/>
  <c r="P665" i="10"/>
  <c r="N666" i="10"/>
  <c r="O666" i="10"/>
  <c r="P666" i="10"/>
  <c r="N667" i="10"/>
  <c r="O667" i="10"/>
  <c r="P667" i="10"/>
  <c r="N668" i="10"/>
  <c r="O668" i="10"/>
  <c r="P668" i="10"/>
  <c r="N669" i="10"/>
  <c r="O669" i="10"/>
  <c r="P669" i="10"/>
  <c r="N670" i="10"/>
  <c r="O670" i="10"/>
  <c r="P670" i="10"/>
  <c r="N671" i="10"/>
  <c r="O671" i="10"/>
  <c r="P671" i="10"/>
  <c r="N672" i="10"/>
  <c r="O672" i="10"/>
  <c r="P672" i="10"/>
  <c r="N673" i="10"/>
  <c r="O673" i="10"/>
  <c r="P673" i="10"/>
  <c r="N674" i="10"/>
  <c r="O674" i="10"/>
  <c r="P674" i="10"/>
  <c r="N675" i="10"/>
  <c r="O675" i="10"/>
  <c r="P675" i="10"/>
  <c r="N676" i="10"/>
  <c r="O676" i="10"/>
  <c r="P676" i="10"/>
  <c r="N677" i="10"/>
  <c r="O677" i="10"/>
  <c r="P677" i="10"/>
  <c r="N678" i="10"/>
  <c r="O678" i="10"/>
  <c r="P678" i="10"/>
  <c r="N679" i="10"/>
  <c r="O679" i="10"/>
  <c r="P679" i="10"/>
  <c r="N680" i="10"/>
  <c r="O680" i="10"/>
  <c r="P680" i="10"/>
  <c r="N681" i="10"/>
  <c r="O681" i="10"/>
  <c r="P681" i="10"/>
  <c r="N682" i="10"/>
  <c r="O682" i="10"/>
  <c r="P682" i="10"/>
  <c r="N683" i="10"/>
  <c r="O683" i="10"/>
  <c r="P683" i="10"/>
  <c r="N684" i="10"/>
  <c r="O684" i="10"/>
  <c r="P684" i="10"/>
  <c r="N685" i="10"/>
  <c r="O685" i="10"/>
  <c r="P685" i="10"/>
  <c r="N686" i="10"/>
  <c r="O686" i="10"/>
  <c r="P686" i="10"/>
  <c r="N687" i="10"/>
  <c r="O687" i="10"/>
  <c r="P687" i="10"/>
  <c r="N688" i="10"/>
  <c r="O688" i="10"/>
  <c r="P688" i="10"/>
  <c r="N689" i="10"/>
  <c r="O689" i="10"/>
  <c r="P689" i="10"/>
  <c r="N690" i="10"/>
  <c r="O690" i="10"/>
  <c r="P690" i="10"/>
  <c r="N691" i="10"/>
  <c r="O691" i="10"/>
  <c r="P691" i="10"/>
  <c r="N692" i="10"/>
  <c r="O692" i="10"/>
  <c r="P692" i="10"/>
  <c r="N693" i="10"/>
  <c r="O693" i="10"/>
  <c r="P693" i="10"/>
  <c r="N694" i="10"/>
  <c r="O694" i="10"/>
  <c r="P694" i="10"/>
  <c r="N695" i="10"/>
  <c r="O695" i="10"/>
  <c r="P695" i="10"/>
  <c r="N696" i="10"/>
  <c r="O696" i="10"/>
  <c r="P696" i="10"/>
  <c r="N697" i="10"/>
  <c r="O697" i="10"/>
  <c r="P697" i="10"/>
  <c r="N698" i="10"/>
  <c r="O698" i="10"/>
  <c r="P698" i="10"/>
  <c r="N699" i="10"/>
  <c r="O699" i="10"/>
  <c r="P699" i="10"/>
  <c r="N700" i="10"/>
  <c r="O700" i="10"/>
  <c r="P700" i="10"/>
  <c r="N701" i="10"/>
  <c r="O701" i="10"/>
  <c r="P701" i="10"/>
  <c r="N702" i="10"/>
  <c r="O702" i="10"/>
  <c r="P702" i="10"/>
  <c r="N703" i="10"/>
  <c r="O703" i="10"/>
  <c r="P703" i="10"/>
  <c r="N704" i="10"/>
  <c r="O704" i="10"/>
  <c r="P704" i="10"/>
  <c r="N705" i="10"/>
  <c r="O705" i="10"/>
  <c r="P705" i="10"/>
  <c r="N706" i="10"/>
  <c r="O706" i="10"/>
  <c r="P706" i="10"/>
  <c r="N707" i="10"/>
  <c r="O707" i="10"/>
  <c r="P707" i="10"/>
  <c r="N708" i="10"/>
  <c r="O708" i="10"/>
  <c r="P708" i="10"/>
  <c r="N709" i="10"/>
  <c r="O709" i="10"/>
  <c r="P709" i="10"/>
  <c r="N710" i="10"/>
  <c r="O710" i="10"/>
  <c r="P710" i="10"/>
  <c r="N711" i="10"/>
  <c r="O711" i="10"/>
  <c r="P711" i="10"/>
  <c r="N712" i="10"/>
  <c r="O712" i="10"/>
  <c r="P712" i="10"/>
  <c r="N713" i="10"/>
  <c r="O713" i="10"/>
  <c r="P713" i="10"/>
  <c r="N714" i="10"/>
  <c r="O714" i="10"/>
  <c r="P714" i="10"/>
  <c r="N715" i="10"/>
  <c r="O715" i="10"/>
  <c r="P715" i="10"/>
  <c r="N716" i="10"/>
  <c r="O716" i="10"/>
  <c r="P716" i="10"/>
  <c r="N717" i="10"/>
  <c r="O717" i="10"/>
  <c r="P717" i="10"/>
  <c r="N718" i="10"/>
  <c r="O718" i="10"/>
  <c r="P718" i="10"/>
  <c r="N719" i="10"/>
  <c r="O719" i="10"/>
  <c r="P719" i="10"/>
  <c r="N720" i="10"/>
  <c r="O720" i="10"/>
  <c r="P720" i="10"/>
  <c r="N721" i="10"/>
  <c r="O721" i="10"/>
  <c r="P721" i="10"/>
  <c r="N722" i="10"/>
  <c r="O722" i="10"/>
  <c r="P722" i="10"/>
  <c r="N723" i="10"/>
  <c r="O723" i="10"/>
  <c r="P723" i="10"/>
  <c r="N724" i="10"/>
  <c r="O724" i="10"/>
  <c r="P724" i="10"/>
  <c r="N725" i="10"/>
  <c r="O725" i="10"/>
  <c r="P725" i="10"/>
  <c r="N726" i="10"/>
  <c r="O726" i="10"/>
  <c r="P726" i="10"/>
  <c r="N727" i="10"/>
  <c r="O727" i="10"/>
  <c r="P727" i="10"/>
  <c r="N728" i="10"/>
  <c r="O728" i="10"/>
  <c r="P728" i="10"/>
  <c r="N729" i="10"/>
  <c r="O729" i="10"/>
  <c r="P729" i="10"/>
  <c r="N730" i="10"/>
  <c r="O730" i="10"/>
  <c r="P730" i="10"/>
  <c r="N731" i="10"/>
  <c r="O731" i="10"/>
  <c r="P731" i="10"/>
  <c r="N732" i="10"/>
  <c r="O732" i="10"/>
  <c r="P732" i="10"/>
  <c r="N733" i="10"/>
  <c r="O733" i="10"/>
  <c r="P733" i="10"/>
  <c r="N734" i="10"/>
  <c r="O734" i="10"/>
  <c r="P734" i="10"/>
  <c r="N735" i="10"/>
  <c r="O735" i="10"/>
  <c r="P735" i="10"/>
  <c r="N736" i="10"/>
  <c r="O736" i="10"/>
  <c r="P736" i="10"/>
  <c r="N737" i="10"/>
  <c r="O737" i="10"/>
  <c r="P737" i="10"/>
  <c r="N738" i="10"/>
  <c r="O738" i="10"/>
  <c r="P738" i="10"/>
  <c r="N739" i="10"/>
  <c r="O739" i="10"/>
  <c r="P739" i="10"/>
  <c r="N740" i="10"/>
  <c r="O740" i="10"/>
  <c r="P740" i="10"/>
  <c r="N741" i="10"/>
  <c r="O741" i="10"/>
  <c r="P741" i="10"/>
  <c r="N742" i="10"/>
  <c r="O742" i="10"/>
  <c r="P742" i="10"/>
  <c r="N743" i="10"/>
  <c r="O743" i="10"/>
  <c r="P743" i="10"/>
  <c r="N744" i="10"/>
  <c r="O744" i="10"/>
  <c r="P744" i="10"/>
  <c r="N745" i="10"/>
  <c r="O745" i="10"/>
  <c r="P745" i="10"/>
  <c r="N746" i="10"/>
  <c r="O746" i="10"/>
  <c r="P746" i="10"/>
  <c r="N747" i="10"/>
  <c r="O747" i="10"/>
  <c r="P747" i="10"/>
  <c r="N748" i="10"/>
  <c r="O748" i="10"/>
  <c r="P748" i="10"/>
  <c r="N749" i="10"/>
  <c r="O749" i="10"/>
  <c r="P749" i="10"/>
  <c r="N750" i="10"/>
  <c r="O750" i="10"/>
  <c r="P750" i="10"/>
  <c r="N751" i="10"/>
  <c r="O751" i="10"/>
  <c r="P751" i="10"/>
  <c r="N752" i="10"/>
  <c r="O752" i="10"/>
  <c r="P752" i="10"/>
  <c r="N753" i="10"/>
  <c r="O753" i="10"/>
  <c r="P753" i="10"/>
  <c r="N754" i="10"/>
  <c r="O754" i="10"/>
  <c r="P754" i="10"/>
  <c r="N755" i="10"/>
  <c r="O755" i="10"/>
  <c r="P755" i="10"/>
  <c r="N756" i="10"/>
  <c r="O756" i="10"/>
  <c r="P756" i="10"/>
  <c r="N757" i="10"/>
  <c r="O757" i="10"/>
  <c r="P757" i="10"/>
  <c r="N758" i="10"/>
  <c r="O758" i="10"/>
  <c r="P758" i="10"/>
  <c r="N759" i="10"/>
  <c r="O759" i="10"/>
  <c r="P759" i="10"/>
  <c r="N760" i="10"/>
  <c r="O760" i="10"/>
  <c r="P760" i="10"/>
  <c r="N761" i="10"/>
  <c r="O761" i="10"/>
  <c r="P761" i="10"/>
  <c r="N762" i="10"/>
  <c r="O762" i="10"/>
  <c r="P762" i="10"/>
  <c r="N763" i="10"/>
  <c r="O763" i="10"/>
  <c r="P763" i="10"/>
  <c r="N764" i="10"/>
  <c r="O764" i="10"/>
  <c r="P764" i="10"/>
  <c r="N765" i="10"/>
  <c r="O765" i="10"/>
  <c r="P765" i="10"/>
  <c r="N766" i="10"/>
  <c r="O766" i="10"/>
  <c r="P766" i="10"/>
  <c r="N767" i="10"/>
  <c r="O767" i="10"/>
  <c r="P767" i="10"/>
  <c r="N768" i="10"/>
  <c r="O768" i="10"/>
  <c r="P768" i="10"/>
  <c r="N769" i="10"/>
  <c r="O769" i="10"/>
  <c r="P769" i="10"/>
  <c r="N770" i="10"/>
  <c r="O770" i="10"/>
  <c r="P770" i="10"/>
  <c r="N771" i="10"/>
  <c r="O771" i="10"/>
  <c r="P771" i="10"/>
  <c r="N772" i="10"/>
  <c r="O772" i="10"/>
  <c r="P772" i="10"/>
  <c r="N773" i="10"/>
  <c r="O773" i="10"/>
  <c r="P773" i="10"/>
  <c r="N774" i="10"/>
  <c r="O774" i="10"/>
  <c r="P774" i="10"/>
  <c r="N775" i="10"/>
  <c r="O775" i="10"/>
  <c r="P775" i="10"/>
  <c r="N776" i="10"/>
  <c r="O776" i="10"/>
  <c r="P776" i="10"/>
  <c r="N777" i="10"/>
  <c r="O777" i="10"/>
  <c r="P777" i="10"/>
  <c r="N778" i="10"/>
  <c r="O778" i="10"/>
  <c r="P778" i="10"/>
  <c r="N779" i="10"/>
  <c r="O779" i="10"/>
  <c r="P779" i="10"/>
  <c r="N780" i="10"/>
  <c r="O780" i="10"/>
  <c r="P780" i="10"/>
  <c r="N781" i="10"/>
  <c r="O781" i="10"/>
  <c r="P781" i="10"/>
  <c r="N782" i="10"/>
  <c r="O782" i="10"/>
  <c r="P782" i="10"/>
  <c r="N783" i="10"/>
  <c r="O783" i="10"/>
  <c r="P783" i="10"/>
  <c r="N784" i="10"/>
  <c r="O784" i="10"/>
  <c r="P784" i="10"/>
  <c r="N785" i="10"/>
  <c r="O785" i="10"/>
  <c r="P785" i="10"/>
  <c r="N786" i="10"/>
  <c r="O786" i="10"/>
  <c r="P786" i="10"/>
  <c r="N787" i="10"/>
  <c r="O787" i="10"/>
  <c r="P787" i="10"/>
  <c r="N788" i="10"/>
  <c r="O788" i="10"/>
  <c r="P788" i="10"/>
  <c r="N789" i="10"/>
  <c r="O789" i="10"/>
  <c r="P789" i="10"/>
  <c r="N790" i="10"/>
  <c r="O790" i="10"/>
  <c r="P790" i="10"/>
  <c r="N791" i="10"/>
  <c r="O791" i="10"/>
  <c r="P791" i="10"/>
  <c r="N792" i="10"/>
  <c r="O792" i="10"/>
  <c r="P792" i="10"/>
  <c r="N793" i="10"/>
  <c r="O793" i="10"/>
  <c r="P793" i="10"/>
  <c r="N794" i="10"/>
  <c r="O794" i="10"/>
  <c r="P794" i="10"/>
  <c r="N795" i="10"/>
  <c r="O795" i="10"/>
  <c r="P795" i="10"/>
  <c r="N796" i="10"/>
  <c r="O796" i="10"/>
  <c r="P796" i="10"/>
  <c r="N797" i="10"/>
  <c r="O797" i="10"/>
  <c r="P797" i="10"/>
  <c r="N798" i="10"/>
  <c r="O798" i="10"/>
  <c r="P798" i="10"/>
  <c r="N799" i="10"/>
  <c r="O799" i="10"/>
  <c r="P799" i="10"/>
  <c r="N800" i="10"/>
  <c r="O800" i="10"/>
  <c r="P800" i="10"/>
  <c r="N801" i="10"/>
  <c r="O801" i="10"/>
  <c r="P801" i="10"/>
  <c r="N802" i="10"/>
  <c r="O802" i="10"/>
  <c r="P802" i="10"/>
  <c r="N803" i="10"/>
  <c r="O803" i="10"/>
  <c r="P803" i="10"/>
  <c r="N804" i="10"/>
  <c r="O804" i="10"/>
  <c r="P804" i="10"/>
  <c r="N805" i="10"/>
  <c r="O805" i="10"/>
  <c r="P805" i="10"/>
  <c r="N806" i="10"/>
  <c r="O806" i="10"/>
  <c r="P806" i="10"/>
  <c r="N807" i="10"/>
  <c r="O807" i="10"/>
  <c r="P807" i="10"/>
  <c r="N808" i="10"/>
  <c r="O808" i="10"/>
  <c r="P808" i="10"/>
  <c r="N809" i="10"/>
  <c r="O809" i="10"/>
  <c r="P809" i="10"/>
  <c r="N810" i="10"/>
  <c r="O810" i="10"/>
  <c r="P810" i="10"/>
  <c r="N811" i="10"/>
  <c r="O811" i="10"/>
  <c r="P811" i="10"/>
  <c r="N812" i="10"/>
  <c r="O812" i="10"/>
  <c r="P812" i="10"/>
  <c r="N813" i="10"/>
  <c r="O813" i="10"/>
  <c r="P813" i="10"/>
  <c r="N814" i="10"/>
  <c r="O814" i="10"/>
  <c r="P814" i="10"/>
  <c r="N815" i="10"/>
  <c r="O815" i="10"/>
  <c r="P815" i="10"/>
  <c r="N816" i="10"/>
  <c r="O816" i="10"/>
  <c r="P816" i="10"/>
  <c r="N817" i="10"/>
  <c r="O817" i="10"/>
  <c r="P817" i="10"/>
  <c r="N818" i="10"/>
  <c r="O818" i="10"/>
  <c r="P818" i="10"/>
  <c r="N819" i="10"/>
  <c r="O819" i="10"/>
  <c r="P819" i="10"/>
  <c r="N820" i="10"/>
  <c r="O820" i="10"/>
  <c r="P820" i="10"/>
  <c r="N821" i="10"/>
  <c r="O821" i="10"/>
  <c r="P821" i="10"/>
  <c r="N822" i="10"/>
  <c r="O822" i="10"/>
  <c r="P822" i="10"/>
  <c r="N823" i="10"/>
  <c r="O823" i="10"/>
  <c r="P823" i="10"/>
  <c r="N824" i="10"/>
  <c r="O824" i="10"/>
  <c r="P824" i="10"/>
  <c r="N825" i="10"/>
  <c r="O825" i="10"/>
  <c r="P825" i="10"/>
  <c r="N826" i="10"/>
  <c r="O826" i="10"/>
  <c r="P826" i="10"/>
  <c r="N827" i="10"/>
  <c r="O827" i="10"/>
  <c r="P827" i="10"/>
  <c r="N828" i="10"/>
  <c r="O828" i="10"/>
  <c r="P828" i="10"/>
  <c r="N829" i="10"/>
  <c r="O829" i="10"/>
  <c r="P829" i="10"/>
  <c r="N830" i="10"/>
  <c r="O830" i="10"/>
  <c r="P830" i="10"/>
  <c r="N831" i="10"/>
  <c r="O831" i="10"/>
  <c r="P831" i="10"/>
  <c r="N832" i="10"/>
  <c r="O832" i="10"/>
  <c r="P832" i="10"/>
  <c r="N833" i="10"/>
  <c r="O833" i="10"/>
  <c r="P833" i="10"/>
  <c r="N834" i="10"/>
  <c r="O834" i="10"/>
  <c r="P834" i="10"/>
  <c r="N835" i="10"/>
  <c r="O835" i="10"/>
  <c r="P835" i="10"/>
  <c r="N836" i="10"/>
  <c r="O836" i="10"/>
  <c r="P836" i="10"/>
  <c r="N837" i="10"/>
  <c r="O837" i="10"/>
  <c r="P837" i="10"/>
  <c r="N838" i="10"/>
  <c r="O838" i="10"/>
  <c r="P838" i="10"/>
  <c r="N839" i="10"/>
  <c r="O839" i="10"/>
  <c r="P839" i="10"/>
  <c r="N840" i="10"/>
  <c r="O840" i="10"/>
  <c r="P840" i="10"/>
  <c r="N841" i="10"/>
  <c r="O841" i="10"/>
  <c r="P841" i="10"/>
  <c r="N842" i="10"/>
  <c r="O842" i="10"/>
  <c r="P842" i="10"/>
  <c r="N843" i="10"/>
  <c r="O843" i="10"/>
  <c r="P843" i="10"/>
  <c r="N844" i="10"/>
  <c r="O844" i="10"/>
  <c r="P844" i="10"/>
  <c r="N845" i="10"/>
  <c r="O845" i="10"/>
  <c r="P845" i="10"/>
  <c r="N846" i="10"/>
  <c r="O846" i="10"/>
  <c r="P846" i="10"/>
  <c r="N847" i="10"/>
  <c r="O847" i="10"/>
  <c r="P847" i="10"/>
  <c r="N848" i="10"/>
  <c r="O848" i="10"/>
  <c r="P848" i="10"/>
  <c r="N849" i="10"/>
  <c r="O849" i="10"/>
  <c r="P849" i="10"/>
  <c r="N850" i="10"/>
  <c r="O850" i="10"/>
  <c r="P850" i="10"/>
  <c r="N851" i="10"/>
  <c r="O851" i="10"/>
  <c r="P851" i="10"/>
  <c r="N852" i="10"/>
  <c r="O852" i="10"/>
  <c r="P852" i="10"/>
  <c r="N853" i="10"/>
  <c r="O853" i="10"/>
  <c r="P853" i="10"/>
  <c r="N854" i="10"/>
  <c r="O854" i="10"/>
  <c r="P854" i="10"/>
  <c r="N855" i="10"/>
  <c r="O855" i="10"/>
  <c r="P855" i="10"/>
  <c r="N856" i="10"/>
  <c r="O856" i="10"/>
  <c r="P856" i="10"/>
  <c r="N857" i="10"/>
  <c r="O857" i="10"/>
  <c r="P857" i="10"/>
  <c r="N858" i="10"/>
  <c r="O858" i="10"/>
  <c r="P858" i="10"/>
  <c r="N859" i="10"/>
  <c r="O859" i="10"/>
  <c r="P859" i="10"/>
  <c r="N860" i="10"/>
  <c r="O860" i="10"/>
  <c r="P860" i="10"/>
  <c r="N861" i="10"/>
  <c r="O861" i="10"/>
  <c r="P861" i="10"/>
  <c r="N862" i="10"/>
  <c r="O862" i="10"/>
  <c r="P862" i="10"/>
  <c r="N863" i="10"/>
  <c r="O863" i="10"/>
  <c r="P863" i="10"/>
  <c r="N864" i="10"/>
  <c r="O864" i="10"/>
  <c r="P864" i="10"/>
  <c r="N865" i="10"/>
  <c r="O865" i="10"/>
  <c r="P865" i="10"/>
  <c r="N866" i="10"/>
  <c r="O866" i="10"/>
  <c r="P866" i="10"/>
  <c r="N867" i="10"/>
  <c r="O867" i="10"/>
  <c r="P867" i="10"/>
  <c r="N868" i="10"/>
  <c r="O868" i="10"/>
  <c r="P868" i="10"/>
  <c r="N869" i="10"/>
  <c r="O869" i="10"/>
  <c r="P869" i="10"/>
  <c r="N870" i="10"/>
  <c r="O870" i="10"/>
  <c r="P870" i="10"/>
  <c r="N871" i="10"/>
  <c r="O871" i="10"/>
  <c r="P871" i="10"/>
  <c r="N872" i="10"/>
  <c r="O872" i="10"/>
  <c r="P872" i="10"/>
  <c r="N873" i="10"/>
  <c r="O873" i="10"/>
  <c r="P873" i="10"/>
  <c r="N874" i="10"/>
  <c r="O874" i="10"/>
  <c r="P874" i="10"/>
  <c r="N875" i="10"/>
  <c r="O875" i="10"/>
  <c r="P875" i="10"/>
  <c r="N876" i="10"/>
  <c r="O876" i="10"/>
  <c r="P876" i="10"/>
  <c r="N877" i="10"/>
  <c r="O877" i="10"/>
  <c r="P877" i="10"/>
  <c r="N878" i="10"/>
  <c r="O878" i="10"/>
  <c r="P878" i="10"/>
  <c r="N879" i="10"/>
  <c r="O879" i="10"/>
  <c r="P879" i="10"/>
  <c r="N880" i="10"/>
  <c r="O880" i="10"/>
  <c r="P880" i="10"/>
  <c r="N881" i="10"/>
  <c r="O881" i="10"/>
  <c r="P881" i="10"/>
  <c r="N882" i="10"/>
  <c r="O882" i="10"/>
  <c r="P882" i="10"/>
  <c r="N883" i="10"/>
  <c r="O883" i="10"/>
  <c r="P883" i="10"/>
  <c r="N884" i="10"/>
  <c r="O884" i="10"/>
  <c r="P884" i="10"/>
  <c r="N885" i="10"/>
  <c r="O885" i="10"/>
  <c r="P885" i="10"/>
  <c r="N886" i="10"/>
  <c r="O886" i="10"/>
  <c r="P886" i="10"/>
  <c r="N887" i="10"/>
  <c r="O887" i="10"/>
  <c r="P887" i="10"/>
  <c r="N888" i="10"/>
  <c r="O888" i="10"/>
  <c r="P888" i="10"/>
  <c r="N889" i="10"/>
  <c r="O889" i="10"/>
  <c r="P889" i="10"/>
  <c r="N890" i="10"/>
  <c r="O890" i="10"/>
  <c r="P890" i="10"/>
  <c r="N891" i="10"/>
  <c r="O891" i="10"/>
  <c r="P891" i="10"/>
  <c r="N892" i="10"/>
  <c r="O892" i="10"/>
  <c r="P892" i="10"/>
  <c r="N893" i="10"/>
  <c r="O893" i="10"/>
  <c r="P893" i="10"/>
  <c r="N894" i="10"/>
  <c r="O894" i="10"/>
  <c r="P894" i="10"/>
  <c r="N895" i="10"/>
  <c r="O895" i="10"/>
  <c r="P895" i="10"/>
  <c r="N896" i="10"/>
  <c r="O896" i="10"/>
  <c r="P896" i="10"/>
  <c r="N897" i="10"/>
  <c r="O897" i="10"/>
  <c r="P897" i="10"/>
  <c r="N898" i="10"/>
  <c r="O898" i="10"/>
  <c r="P898" i="10"/>
  <c r="N899" i="10"/>
  <c r="O899" i="10"/>
  <c r="P899" i="10"/>
  <c r="N900" i="10"/>
  <c r="O900" i="10"/>
  <c r="P900" i="10"/>
  <c r="N901" i="10"/>
  <c r="O901" i="10"/>
  <c r="P901" i="10"/>
  <c r="N902" i="10"/>
  <c r="O902" i="10"/>
  <c r="P902" i="10"/>
  <c r="N903" i="10"/>
  <c r="O903" i="10"/>
  <c r="P903" i="10"/>
  <c r="N904" i="10"/>
  <c r="O904" i="10"/>
  <c r="P904" i="10"/>
  <c r="N905" i="10"/>
  <c r="O905" i="10"/>
  <c r="P905" i="10"/>
  <c r="N906" i="10"/>
  <c r="O906" i="10"/>
  <c r="P906" i="10"/>
  <c r="N907" i="10"/>
  <c r="O907" i="10"/>
  <c r="P907" i="10"/>
  <c r="N908" i="10"/>
  <c r="O908" i="10"/>
  <c r="P908" i="10"/>
  <c r="N909" i="10"/>
  <c r="O909" i="10"/>
  <c r="P909" i="10"/>
  <c r="N910" i="10"/>
  <c r="O910" i="10"/>
  <c r="P910" i="10"/>
  <c r="N911" i="10"/>
  <c r="O911" i="10"/>
  <c r="P911" i="10"/>
  <c r="N912" i="10"/>
  <c r="O912" i="10"/>
  <c r="P912" i="10"/>
  <c r="N913" i="10"/>
  <c r="O913" i="10"/>
  <c r="P913" i="10"/>
  <c r="N914" i="10"/>
  <c r="O914" i="10"/>
  <c r="P914" i="10"/>
  <c r="N915" i="10"/>
  <c r="O915" i="10"/>
  <c r="P915" i="10"/>
  <c r="N916" i="10"/>
  <c r="O916" i="10"/>
  <c r="P916" i="10"/>
  <c r="N917" i="10"/>
  <c r="O917" i="10"/>
  <c r="P917" i="10"/>
  <c r="N918" i="10"/>
  <c r="O918" i="10"/>
  <c r="P918" i="10"/>
  <c r="N919" i="10"/>
  <c r="O919" i="10"/>
  <c r="P919" i="10"/>
  <c r="N920" i="10"/>
  <c r="O920" i="10"/>
  <c r="P920" i="10"/>
  <c r="N921" i="10"/>
  <c r="O921" i="10"/>
  <c r="P921" i="10"/>
  <c r="N922" i="10"/>
  <c r="O922" i="10"/>
  <c r="P922" i="10"/>
  <c r="N923" i="10"/>
  <c r="O923" i="10"/>
  <c r="P923" i="10"/>
  <c r="N924" i="10"/>
  <c r="O924" i="10"/>
  <c r="P924" i="10"/>
  <c r="N925" i="10"/>
  <c r="O925" i="10"/>
  <c r="P925" i="10"/>
  <c r="N926" i="10"/>
  <c r="O926" i="10"/>
  <c r="P926" i="10"/>
  <c r="N927" i="10"/>
  <c r="O927" i="10"/>
  <c r="P927" i="10"/>
  <c r="N928" i="10"/>
  <c r="O928" i="10"/>
  <c r="P928" i="10"/>
  <c r="N929" i="10"/>
  <c r="O929" i="10"/>
  <c r="P929" i="10"/>
  <c r="N930" i="10"/>
  <c r="O930" i="10"/>
  <c r="P930" i="10"/>
  <c r="N931" i="10"/>
  <c r="O931" i="10"/>
  <c r="P931" i="10"/>
  <c r="N932" i="10"/>
  <c r="O932" i="10"/>
  <c r="P932" i="10"/>
  <c r="N933" i="10"/>
  <c r="O933" i="10"/>
  <c r="P933" i="10"/>
  <c r="N934" i="10"/>
  <c r="O934" i="10"/>
  <c r="P934" i="10"/>
  <c r="N935" i="10"/>
  <c r="O935" i="10"/>
  <c r="P935" i="10"/>
  <c r="N936" i="10"/>
  <c r="O936" i="10"/>
  <c r="P936" i="10"/>
  <c r="N937" i="10"/>
  <c r="O937" i="10"/>
  <c r="P937" i="10"/>
  <c r="N938" i="10"/>
  <c r="O938" i="10"/>
  <c r="P938" i="10"/>
  <c r="N939" i="10"/>
  <c r="O939" i="10"/>
  <c r="P939" i="10"/>
  <c r="N940" i="10"/>
  <c r="O940" i="10"/>
  <c r="P940" i="10"/>
  <c r="N941" i="10"/>
  <c r="O941" i="10"/>
  <c r="P941" i="10"/>
  <c r="N942" i="10"/>
  <c r="O942" i="10"/>
  <c r="P942" i="10"/>
  <c r="N943" i="10"/>
  <c r="O943" i="10"/>
  <c r="P943" i="10"/>
  <c r="N944" i="10"/>
  <c r="O944" i="10"/>
  <c r="P944" i="10"/>
  <c r="N945" i="10"/>
  <c r="O945" i="10"/>
  <c r="P945" i="10"/>
  <c r="N946" i="10"/>
  <c r="O946" i="10"/>
  <c r="P946" i="10"/>
  <c r="N947" i="10"/>
  <c r="O947" i="10"/>
  <c r="P947" i="10"/>
  <c r="N948" i="10"/>
  <c r="O948" i="10"/>
  <c r="P948" i="10"/>
  <c r="N949" i="10"/>
  <c r="O949" i="10"/>
  <c r="P949" i="10"/>
  <c r="N950" i="10"/>
  <c r="O950" i="10"/>
  <c r="P950" i="10"/>
  <c r="N951" i="10"/>
  <c r="O951" i="10"/>
  <c r="P951" i="10"/>
  <c r="N952" i="10"/>
  <c r="O952" i="10"/>
  <c r="P952" i="10"/>
  <c r="N953" i="10"/>
  <c r="O953" i="10"/>
  <c r="P953" i="10"/>
  <c r="N954" i="10"/>
  <c r="O954" i="10"/>
  <c r="P954" i="10"/>
  <c r="N955" i="10"/>
  <c r="O955" i="10"/>
  <c r="P955" i="10"/>
  <c r="N956" i="10"/>
  <c r="O956" i="10"/>
  <c r="P956" i="10"/>
  <c r="N957" i="10"/>
  <c r="O957" i="10"/>
  <c r="P957" i="10"/>
  <c r="N958" i="10"/>
  <c r="O958" i="10"/>
  <c r="P958" i="10"/>
  <c r="N959" i="10"/>
  <c r="O959" i="10"/>
  <c r="P959" i="10"/>
  <c r="N960" i="10"/>
  <c r="O960" i="10"/>
  <c r="P960" i="10"/>
  <c r="N961" i="10"/>
  <c r="O961" i="10"/>
  <c r="P961" i="10"/>
  <c r="N962" i="10"/>
  <c r="O962" i="10"/>
  <c r="P962" i="10"/>
  <c r="N963" i="10"/>
  <c r="O963" i="10"/>
  <c r="P963" i="10"/>
  <c r="N964" i="10"/>
  <c r="O964" i="10"/>
  <c r="P964" i="10"/>
  <c r="N965" i="10"/>
  <c r="O965" i="10"/>
  <c r="P965" i="10"/>
  <c r="N966" i="10"/>
  <c r="O966" i="10"/>
  <c r="P966" i="10"/>
  <c r="N967" i="10"/>
  <c r="O967" i="10"/>
  <c r="P967" i="10"/>
  <c r="N968" i="10"/>
  <c r="O968" i="10"/>
  <c r="P968" i="10"/>
  <c r="N969" i="10"/>
  <c r="O969" i="10"/>
  <c r="P969" i="10"/>
  <c r="N970" i="10"/>
  <c r="O970" i="10"/>
  <c r="P970" i="10"/>
  <c r="N971" i="10"/>
  <c r="O971" i="10"/>
  <c r="P971" i="10"/>
  <c r="N972" i="10"/>
  <c r="O972" i="10"/>
  <c r="P972" i="10"/>
  <c r="N973" i="10"/>
  <c r="O973" i="10"/>
  <c r="P973" i="10"/>
  <c r="N974" i="10"/>
  <c r="O974" i="10"/>
  <c r="P974" i="10"/>
  <c r="N975" i="10"/>
  <c r="O975" i="10"/>
  <c r="P975" i="10"/>
  <c r="N976" i="10"/>
  <c r="O976" i="10"/>
  <c r="P976" i="10"/>
  <c r="N977" i="10"/>
  <c r="O977" i="10"/>
  <c r="P977" i="10"/>
  <c r="N978" i="10"/>
  <c r="O978" i="10"/>
  <c r="P978" i="10"/>
  <c r="N979" i="10"/>
  <c r="O979" i="10"/>
  <c r="P979" i="10"/>
  <c r="N980" i="10"/>
  <c r="O980" i="10"/>
  <c r="P980" i="10"/>
  <c r="N981" i="10"/>
  <c r="O981" i="10"/>
  <c r="P981" i="10"/>
  <c r="N982" i="10"/>
  <c r="O982" i="10"/>
  <c r="P982" i="10"/>
  <c r="N983" i="10"/>
  <c r="O983" i="10"/>
  <c r="P983" i="10"/>
  <c r="N984" i="10"/>
  <c r="O984" i="10"/>
  <c r="P984" i="10"/>
  <c r="N985" i="10"/>
  <c r="O985" i="10"/>
  <c r="P985" i="10"/>
  <c r="N986" i="10"/>
  <c r="O986" i="10"/>
  <c r="P986" i="10"/>
  <c r="N987" i="10"/>
  <c r="O987" i="10"/>
  <c r="P987" i="10"/>
  <c r="N988" i="10"/>
  <c r="O988" i="10"/>
  <c r="P988" i="10"/>
  <c r="N989" i="10"/>
  <c r="O989" i="10"/>
  <c r="P989" i="10"/>
  <c r="N990" i="10"/>
  <c r="O990" i="10"/>
  <c r="P990" i="10"/>
  <c r="N991" i="10"/>
  <c r="O991" i="10"/>
  <c r="P991" i="10"/>
  <c r="N992" i="10"/>
  <c r="O992" i="10"/>
  <c r="P992" i="10"/>
  <c r="N993" i="10"/>
  <c r="O993" i="10"/>
  <c r="P993" i="10"/>
  <c r="N994" i="10"/>
  <c r="O994" i="10"/>
  <c r="P994" i="10"/>
  <c r="N995" i="10"/>
  <c r="O995" i="10"/>
  <c r="P995" i="10"/>
  <c r="N996" i="10"/>
  <c r="O996" i="10"/>
  <c r="P996" i="10"/>
  <c r="N997" i="10"/>
  <c r="O997" i="10"/>
  <c r="P997" i="10"/>
  <c r="N998" i="10"/>
  <c r="O998" i="10"/>
  <c r="P998" i="10"/>
  <c r="N999" i="10"/>
  <c r="O999" i="10"/>
  <c r="P999" i="10"/>
  <c r="N1000" i="10"/>
  <c r="O1000" i="10"/>
  <c r="P1000" i="10"/>
  <c r="N1001" i="10"/>
  <c r="O1001" i="10"/>
  <c r="P1001" i="10"/>
  <c r="N1002" i="10"/>
  <c r="O1002" i="10"/>
  <c r="P1002" i="10"/>
  <c r="N1003" i="10"/>
  <c r="O1003" i="10"/>
  <c r="P1003" i="10"/>
  <c r="N1004" i="10"/>
  <c r="O1004" i="10"/>
  <c r="P1004" i="10"/>
  <c r="N1005" i="10"/>
  <c r="O1005" i="10"/>
  <c r="P1005" i="10"/>
  <c r="N1006" i="10"/>
  <c r="O1006" i="10"/>
  <c r="P1006" i="10"/>
  <c r="N1007" i="10"/>
  <c r="O1007" i="10"/>
  <c r="P1007" i="10"/>
  <c r="N1008" i="10"/>
  <c r="O1008" i="10"/>
  <c r="P1008" i="10"/>
  <c r="N1009" i="10"/>
  <c r="O1009" i="10"/>
  <c r="P1009" i="10"/>
  <c r="N1010" i="10"/>
  <c r="O1010" i="10"/>
  <c r="P1010" i="10"/>
  <c r="N1011" i="10"/>
  <c r="O1011" i="10"/>
  <c r="P1011" i="10"/>
  <c r="N1012" i="10"/>
  <c r="O1012" i="10"/>
  <c r="P1012" i="10"/>
  <c r="N1013" i="10"/>
  <c r="O1013" i="10"/>
  <c r="P1013" i="10"/>
  <c r="N1014" i="10"/>
  <c r="O1014" i="10"/>
  <c r="P1014" i="10"/>
  <c r="N1015" i="10"/>
  <c r="O1015" i="10"/>
  <c r="P1015" i="10"/>
  <c r="N1016" i="10"/>
  <c r="O1016" i="10"/>
  <c r="P1016" i="10"/>
  <c r="N1017" i="10"/>
  <c r="O1017" i="10"/>
  <c r="P1017" i="10"/>
  <c r="N1018" i="10"/>
  <c r="O1018" i="10"/>
  <c r="P1018" i="10"/>
  <c r="N1019" i="10"/>
  <c r="O1019" i="10"/>
  <c r="P1019" i="10"/>
  <c r="N1020" i="10"/>
  <c r="O1020" i="10"/>
  <c r="P1020" i="10"/>
  <c r="N1021" i="10"/>
  <c r="O1021" i="10"/>
  <c r="P1021" i="10"/>
  <c r="N1022" i="10"/>
  <c r="O1022" i="10"/>
  <c r="P1022" i="10"/>
  <c r="N1023" i="10"/>
  <c r="O1023" i="10"/>
  <c r="P1023" i="10"/>
  <c r="N1024" i="10"/>
  <c r="O1024" i="10"/>
  <c r="P1024" i="10"/>
  <c r="N1025" i="10"/>
  <c r="O1025" i="10"/>
  <c r="P1025" i="10"/>
  <c r="N1026" i="10"/>
  <c r="O1026" i="10"/>
  <c r="P1026" i="10"/>
  <c r="N1027" i="10"/>
  <c r="O1027" i="10"/>
  <c r="P1027" i="10"/>
  <c r="N1028" i="10"/>
  <c r="O1028" i="10"/>
  <c r="P1028" i="10"/>
  <c r="N1029" i="10"/>
  <c r="O1029" i="10"/>
  <c r="P1029" i="10"/>
  <c r="N1030" i="10"/>
  <c r="O1030" i="10"/>
  <c r="P1030" i="10"/>
  <c r="N1031" i="10"/>
  <c r="O1031" i="10"/>
  <c r="P1031" i="10"/>
  <c r="N1032" i="10"/>
  <c r="O1032" i="10"/>
  <c r="P1032" i="10"/>
  <c r="N1033" i="10"/>
  <c r="O1033" i="10"/>
  <c r="P1033" i="10"/>
  <c r="N1034" i="10"/>
  <c r="O1034" i="10"/>
  <c r="P1034" i="10"/>
  <c r="N1035" i="10"/>
  <c r="O1035" i="10"/>
  <c r="P1035" i="10"/>
  <c r="N1036" i="10"/>
  <c r="O1036" i="10"/>
  <c r="P1036" i="10"/>
  <c r="N1037" i="10"/>
  <c r="O1037" i="10"/>
  <c r="P1037" i="10"/>
  <c r="N1038" i="10"/>
  <c r="O1038" i="10"/>
  <c r="P1038" i="10"/>
  <c r="N1039" i="10"/>
  <c r="O1039" i="10"/>
  <c r="P1039" i="10"/>
  <c r="N1040" i="10"/>
  <c r="O1040" i="10"/>
  <c r="P1040" i="10"/>
  <c r="N1041" i="10"/>
  <c r="O1041" i="10"/>
  <c r="P1041" i="10"/>
  <c r="N1042" i="10"/>
  <c r="O1042" i="10"/>
  <c r="P1042" i="10"/>
  <c r="N1043" i="10"/>
  <c r="O1043" i="10"/>
  <c r="P1043" i="10"/>
  <c r="N1044" i="10"/>
  <c r="O1044" i="10"/>
  <c r="P1044" i="10"/>
  <c r="N1045" i="10"/>
  <c r="O1045" i="10"/>
  <c r="P1045" i="10"/>
  <c r="N1046" i="10"/>
  <c r="O1046" i="10"/>
  <c r="P1046" i="10"/>
  <c r="N1047" i="10"/>
  <c r="O1047" i="10"/>
  <c r="P1047" i="10"/>
  <c r="N1048" i="10"/>
  <c r="O1048" i="10"/>
  <c r="P1048" i="10"/>
  <c r="N1049" i="10"/>
  <c r="O1049" i="10"/>
  <c r="P1049" i="10"/>
  <c r="N1050" i="10"/>
  <c r="O1050" i="10"/>
  <c r="P1050" i="10"/>
  <c r="N1051" i="10"/>
  <c r="O1051" i="10"/>
  <c r="P1051" i="10"/>
  <c r="N1052" i="10"/>
  <c r="O1052" i="10"/>
  <c r="P1052" i="10"/>
  <c r="N1053" i="10"/>
  <c r="O1053" i="10"/>
  <c r="P1053" i="10"/>
  <c r="N1054" i="10"/>
  <c r="O1054" i="10"/>
  <c r="P1054" i="10"/>
  <c r="N1055" i="10"/>
  <c r="O1055" i="10"/>
  <c r="P1055" i="10"/>
  <c r="N1056" i="10"/>
  <c r="O1056" i="10"/>
  <c r="P1056" i="10"/>
  <c r="N1057" i="10"/>
  <c r="O1057" i="10"/>
  <c r="P1057" i="10"/>
  <c r="N1058" i="10"/>
  <c r="O1058" i="10"/>
  <c r="P1058" i="10"/>
  <c r="N1059" i="10"/>
  <c r="O1059" i="10"/>
  <c r="P1059" i="10"/>
  <c r="N1060" i="10"/>
  <c r="O1060" i="10"/>
  <c r="P1060" i="10"/>
  <c r="N1061" i="10"/>
  <c r="O1061" i="10"/>
  <c r="P1061" i="10"/>
  <c r="N1062" i="10"/>
  <c r="O1062" i="10"/>
  <c r="P1062" i="10"/>
  <c r="N1063" i="10"/>
  <c r="O1063" i="10"/>
  <c r="P1063" i="10"/>
  <c r="N1064" i="10"/>
  <c r="O1064" i="10"/>
  <c r="P1064" i="10"/>
  <c r="N1065" i="10"/>
  <c r="O1065" i="10"/>
  <c r="P1065" i="10"/>
  <c r="N1066" i="10"/>
  <c r="O1066" i="10"/>
  <c r="P1066" i="10"/>
  <c r="N1067" i="10"/>
  <c r="O1067" i="10"/>
  <c r="P1067" i="10"/>
  <c r="N1068" i="10"/>
  <c r="O1068" i="10"/>
  <c r="P1068" i="10"/>
  <c r="N1069" i="10"/>
  <c r="O1069" i="10"/>
  <c r="P1069" i="10"/>
  <c r="N1070" i="10"/>
  <c r="O1070" i="10"/>
  <c r="P1070" i="10"/>
  <c r="N1071" i="10"/>
  <c r="O1071" i="10"/>
  <c r="P1071" i="10"/>
  <c r="N1072" i="10"/>
  <c r="O1072" i="10"/>
  <c r="P1072" i="10"/>
  <c r="N1073" i="10"/>
  <c r="O1073" i="10"/>
  <c r="P1073" i="10"/>
  <c r="N1074" i="10"/>
  <c r="O1074" i="10"/>
  <c r="P1074" i="10"/>
  <c r="N1075" i="10"/>
  <c r="O1075" i="10"/>
  <c r="P1075" i="10"/>
  <c r="N1076" i="10"/>
  <c r="O1076" i="10"/>
  <c r="P1076" i="10"/>
  <c r="N1077" i="10"/>
  <c r="O1077" i="10"/>
  <c r="P1077" i="10"/>
  <c r="N1078" i="10"/>
  <c r="O1078" i="10"/>
  <c r="P1078" i="10"/>
  <c r="N1079" i="10"/>
  <c r="O1079" i="10"/>
  <c r="P1079" i="10"/>
  <c r="N1080" i="10"/>
  <c r="O1080" i="10"/>
  <c r="P1080" i="10"/>
  <c r="N1081" i="10"/>
  <c r="O1081" i="10"/>
  <c r="P1081" i="10"/>
  <c r="N1082" i="10"/>
  <c r="O1082" i="10"/>
  <c r="P1082" i="10"/>
  <c r="N1083" i="10"/>
  <c r="O1083" i="10"/>
  <c r="P1083" i="10"/>
  <c r="N1084" i="10"/>
  <c r="O1084" i="10"/>
  <c r="P1084" i="10"/>
  <c r="N1085" i="10"/>
  <c r="O1085" i="10"/>
  <c r="P1085" i="10"/>
  <c r="N1086" i="10"/>
  <c r="O1086" i="10"/>
  <c r="P1086" i="10"/>
  <c r="N1087" i="10"/>
  <c r="O1087" i="10"/>
  <c r="P1087" i="10"/>
  <c r="N1088" i="10"/>
  <c r="O1088" i="10"/>
  <c r="P1088" i="10"/>
  <c r="N1089" i="10"/>
  <c r="O1089" i="10"/>
  <c r="P1089" i="10"/>
  <c r="N1090" i="10"/>
  <c r="O1090" i="10"/>
  <c r="P1090" i="10"/>
  <c r="N1091" i="10"/>
  <c r="O1091" i="10"/>
  <c r="P1091" i="10"/>
  <c r="N1092" i="10"/>
  <c r="O1092" i="10"/>
  <c r="P1092" i="10"/>
  <c r="N1093" i="10"/>
  <c r="O1093" i="10"/>
  <c r="P1093" i="10"/>
  <c r="N1094" i="10"/>
  <c r="O1094" i="10"/>
  <c r="P1094" i="10"/>
  <c r="N1095" i="10"/>
  <c r="O1095" i="10"/>
  <c r="P1095" i="10"/>
  <c r="N1096" i="10"/>
  <c r="O1096" i="10"/>
  <c r="P1096" i="10"/>
  <c r="N1097" i="10"/>
  <c r="O1097" i="10"/>
  <c r="P1097" i="10"/>
  <c r="N1098" i="10"/>
  <c r="O1098" i="10"/>
  <c r="P1098" i="10"/>
  <c r="N1099" i="10"/>
  <c r="O1099" i="10"/>
  <c r="P1099" i="10"/>
  <c r="N1100" i="10"/>
  <c r="O1100" i="10"/>
  <c r="P1100" i="10"/>
  <c r="N1101" i="10"/>
  <c r="O1101" i="10"/>
  <c r="P1101" i="10"/>
  <c r="N1102" i="10"/>
  <c r="O1102" i="10"/>
  <c r="P1102" i="10"/>
  <c r="N1103" i="10"/>
  <c r="O1103" i="10"/>
  <c r="P1103" i="10"/>
  <c r="N1104" i="10"/>
  <c r="O1104" i="10"/>
  <c r="P1104" i="10"/>
  <c r="N1105" i="10"/>
  <c r="O1105" i="10"/>
  <c r="P1105" i="10"/>
  <c r="N1106" i="10"/>
  <c r="O1106" i="10"/>
  <c r="P1106" i="10"/>
  <c r="N1107" i="10"/>
  <c r="O1107" i="10"/>
  <c r="P1107" i="10"/>
  <c r="N1108" i="10"/>
  <c r="O1108" i="10"/>
  <c r="P1108" i="10"/>
  <c r="N1109" i="10"/>
  <c r="O1109" i="10"/>
  <c r="P1109" i="10"/>
  <c r="N1110" i="10"/>
  <c r="O1110" i="10"/>
  <c r="P1110" i="10"/>
  <c r="N1111" i="10"/>
  <c r="O1111" i="10"/>
  <c r="P1111" i="10"/>
  <c r="N1112" i="10"/>
  <c r="O1112" i="10"/>
  <c r="P1112" i="10"/>
  <c r="N1113" i="10"/>
  <c r="O1113" i="10"/>
  <c r="P1113" i="10"/>
  <c r="N1114" i="10"/>
  <c r="O1114" i="10"/>
  <c r="P1114" i="10"/>
  <c r="N1115" i="10"/>
  <c r="O1115" i="10"/>
  <c r="P1115" i="10"/>
  <c r="N1116" i="10"/>
  <c r="O1116" i="10"/>
  <c r="P1116" i="10"/>
  <c r="N1117" i="10"/>
  <c r="O1117" i="10"/>
  <c r="P1117" i="10"/>
  <c r="N1118" i="10"/>
  <c r="O1118" i="10"/>
  <c r="P1118" i="10"/>
  <c r="N1119" i="10"/>
  <c r="O1119" i="10"/>
  <c r="P1119" i="10"/>
  <c r="N1120" i="10"/>
  <c r="O1120" i="10"/>
  <c r="P1120" i="10"/>
  <c r="N1121" i="10"/>
  <c r="O1121" i="10"/>
  <c r="P1121" i="10"/>
  <c r="N1122" i="10"/>
  <c r="O1122" i="10"/>
  <c r="P1122" i="10"/>
  <c r="N1123" i="10"/>
  <c r="O1123" i="10"/>
  <c r="P1123" i="10"/>
  <c r="N1124" i="10"/>
  <c r="O1124" i="10"/>
  <c r="P1124" i="10"/>
  <c r="N1125" i="10"/>
  <c r="O1125" i="10"/>
  <c r="P1125" i="10"/>
  <c r="N1126" i="10"/>
  <c r="O1126" i="10"/>
  <c r="P1126" i="10"/>
  <c r="N1127" i="10"/>
  <c r="O1127" i="10"/>
  <c r="P1127" i="10"/>
  <c r="N1128" i="10"/>
  <c r="O1128" i="10"/>
  <c r="P1128" i="10"/>
  <c r="N1129" i="10"/>
  <c r="O1129" i="10"/>
  <c r="P1129" i="10"/>
  <c r="N1130" i="10"/>
  <c r="O1130" i="10"/>
  <c r="P1130" i="10"/>
  <c r="N1131" i="10"/>
  <c r="O1131" i="10"/>
  <c r="P1131" i="10"/>
  <c r="N1132" i="10"/>
  <c r="O1132" i="10"/>
  <c r="P1132" i="10"/>
  <c r="N1133" i="10"/>
  <c r="O1133" i="10"/>
  <c r="P1133" i="10"/>
  <c r="N1134" i="10"/>
  <c r="O1134" i="10"/>
  <c r="P1134" i="10"/>
  <c r="N1135" i="10"/>
  <c r="O1135" i="10"/>
  <c r="P1135" i="10"/>
  <c r="N1136" i="10"/>
  <c r="O1136" i="10"/>
  <c r="P1136" i="10"/>
  <c r="N1137" i="10"/>
  <c r="O1137" i="10"/>
  <c r="P1137" i="10"/>
  <c r="N1138" i="10"/>
  <c r="O1138" i="10"/>
  <c r="P1138" i="10"/>
  <c r="N1139" i="10"/>
  <c r="O1139" i="10"/>
  <c r="P1139" i="10"/>
  <c r="N1140" i="10"/>
  <c r="O1140" i="10"/>
  <c r="P1140" i="10"/>
  <c r="N1141" i="10"/>
  <c r="O1141" i="10"/>
  <c r="P1141" i="10"/>
  <c r="N1142" i="10"/>
  <c r="O1142" i="10"/>
  <c r="P1142" i="10"/>
  <c r="N1143" i="10"/>
  <c r="O1143" i="10"/>
  <c r="P1143" i="10"/>
  <c r="N1144" i="10"/>
  <c r="O1144" i="10"/>
  <c r="P1144" i="10"/>
  <c r="N1145" i="10"/>
  <c r="O1145" i="10"/>
  <c r="P1145" i="10"/>
  <c r="N1146" i="10"/>
  <c r="O1146" i="10"/>
  <c r="P1146" i="10"/>
  <c r="N1147" i="10"/>
  <c r="O1147" i="10"/>
  <c r="P1147" i="10"/>
  <c r="N1148" i="10"/>
  <c r="O1148" i="10"/>
  <c r="P1148" i="10"/>
  <c r="N1149" i="10"/>
  <c r="O1149" i="10"/>
  <c r="P1149" i="10"/>
  <c r="N1150" i="10"/>
  <c r="O1150" i="10"/>
  <c r="P1150" i="10"/>
  <c r="N1151" i="10"/>
  <c r="O1151" i="10"/>
  <c r="P1151" i="10"/>
  <c r="N1152" i="10"/>
  <c r="O1152" i="10"/>
  <c r="P1152" i="10"/>
  <c r="N1153" i="10"/>
  <c r="O1153" i="10"/>
  <c r="P1153" i="10"/>
  <c r="N1154" i="10"/>
  <c r="O1154" i="10"/>
  <c r="P1154" i="10"/>
  <c r="N1155" i="10"/>
  <c r="O1155" i="10"/>
  <c r="P1155" i="10"/>
  <c r="N1156" i="10"/>
  <c r="O1156" i="10"/>
  <c r="P1156" i="10"/>
  <c r="N1157" i="10"/>
  <c r="O1157" i="10"/>
  <c r="P1157" i="10"/>
  <c r="N1158" i="10"/>
  <c r="O1158" i="10"/>
  <c r="P1158" i="10"/>
  <c r="N1159" i="10"/>
  <c r="O1159" i="10"/>
  <c r="P1159" i="10"/>
  <c r="N1160" i="10"/>
  <c r="O1160" i="10"/>
  <c r="P1160" i="10"/>
  <c r="N1161" i="10"/>
  <c r="O1161" i="10"/>
  <c r="P1161" i="10"/>
  <c r="N1162" i="10"/>
  <c r="O1162" i="10"/>
  <c r="P1162" i="10"/>
  <c r="N1163" i="10"/>
  <c r="O1163" i="10"/>
  <c r="P1163" i="10"/>
  <c r="N1164" i="10"/>
  <c r="O1164" i="10"/>
  <c r="P1164" i="10"/>
  <c r="N1165" i="10"/>
  <c r="O1165" i="10"/>
  <c r="P1165" i="10"/>
  <c r="N1166" i="10"/>
  <c r="O1166" i="10"/>
  <c r="P1166" i="10"/>
  <c r="N1167" i="10"/>
  <c r="O1167" i="10"/>
  <c r="P1167" i="10"/>
  <c r="N1168" i="10"/>
  <c r="O1168" i="10"/>
  <c r="P1168" i="10"/>
  <c r="N1169" i="10"/>
  <c r="O1169" i="10"/>
  <c r="P1169" i="10"/>
  <c r="N1170" i="10"/>
  <c r="O1170" i="10"/>
  <c r="P1170" i="10"/>
  <c r="N1171" i="10"/>
  <c r="O1171" i="10"/>
  <c r="P1171" i="10"/>
  <c r="N1172" i="10"/>
  <c r="O1172" i="10"/>
  <c r="P1172" i="10"/>
  <c r="N1173" i="10"/>
  <c r="O1173" i="10"/>
  <c r="P1173" i="10"/>
  <c r="N1174" i="10"/>
  <c r="O1174" i="10"/>
  <c r="P1174" i="10"/>
  <c r="N1175" i="10"/>
  <c r="O1175" i="10"/>
  <c r="P1175" i="10"/>
  <c r="N1176" i="10"/>
  <c r="O1176" i="10"/>
  <c r="P1176" i="10"/>
  <c r="N1177" i="10"/>
  <c r="O1177" i="10"/>
  <c r="P1177" i="10"/>
  <c r="N1178" i="10"/>
  <c r="O1178" i="10"/>
  <c r="P1178" i="10"/>
  <c r="N1179" i="10"/>
  <c r="O1179" i="10"/>
  <c r="P1179" i="10"/>
  <c r="N1180" i="10"/>
  <c r="O1180" i="10"/>
  <c r="P1180" i="10"/>
  <c r="N1181" i="10"/>
  <c r="O1181" i="10"/>
  <c r="P1181" i="10"/>
  <c r="N1182" i="10"/>
  <c r="O1182" i="10"/>
  <c r="P1182" i="10"/>
  <c r="N1183" i="10"/>
  <c r="O1183" i="10"/>
  <c r="P1183" i="10"/>
  <c r="N1184" i="10"/>
  <c r="O1184" i="10"/>
  <c r="P1184" i="10"/>
  <c r="N1185" i="10"/>
  <c r="O1185" i="10"/>
  <c r="P1185" i="10"/>
  <c r="N1186" i="10"/>
  <c r="O1186" i="10"/>
  <c r="P1186" i="10"/>
  <c r="N1187" i="10"/>
  <c r="O1187" i="10"/>
  <c r="P1187" i="10"/>
  <c r="N1188" i="10"/>
  <c r="O1188" i="10"/>
  <c r="P1188" i="10"/>
  <c r="N1189" i="10"/>
  <c r="O1189" i="10"/>
  <c r="P1189" i="10"/>
  <c r="N1190" i="10"/>
  <c r="O1190" i="10"/>
  <c r="P1190" i="10"/>
  <c r="N1191" i="10"/>
  <c r="O1191" i="10"/>
  <c r="P1191" i="10"/>
  <c r="N1192" i="10"/>
  <c r="O1192" i="10"/>
  <c r="P1192" i="10"/>
  <c r="N1193" i="10"/>
  <c r="O1193" i="10"/>
  <c r="P1193" i="10"/>
  <c r="N1194" i="10"/>
  <c r="O1194" i="10"/>
  <c r="P1194" i="10"/>
  <c r="N1195" i="10"/>
  <c r="O1195" i="10"/>
  <c r="P1195" i="10"/>
  <c r="N1196" i="10"/>
  <c r="O1196" i="10"/>
  <c r="P1196" i="10"/>
  <c r="N1197" i="10"/>
  <c r="O1197" i="10"/>
  <c r="P1197" i="10"/>
  <c r="N1198" i="10"/>
  <c r="O1198" i="10"/>
  <c r="P1198" i="10"/>
  <c r="N1199" i="10"/>
  <c r="O1199" i="10"/>
  <c r="P1199" i="10"/>
  <c r="N1200" i="10"/>
  <c r="O1200" i="10"/>
  <c r="P1200" i="10"/>
  <c r="N1201" i="10"/>
  <c r="O1201" i="10"/>
  <c r="P1201" i="10"/>
  <c r="N1202" i="10"/>
  <c r="O1202" i="10"/>
  <c r="P1202" i="10"/>
  <c r="N1203" i="10"/>
  <c r="O1203" i="10"/>
  <c r="P1203" i="10"/>
  <c r="N1204" i="10"/>
  <c r="O1204" i="10"/>
  <c r="P1204" i="10"/>
  <c r="N1205" i="10"/>
  <c r="O1205" i="10"/>
  <c r="P1205" i="10"/>
  <c r="N1206" i="10"/>
  <c r="O1206" i="10"/>
  <c r="P1206" i="10"/>
  <c r="N1207" i="10"/>
  <c r="O1207" i="10"/>
  <c r="P1207" i="10"/>
  <c r="N1208" i="10"/>
  <c r="O1208" i="10"/>
  <c r="P1208" i="10"/>
  <c r="N1209" i="10"/>
  <c r="O1209" i="10"/>
  <c r="P1209" i="10"/>
  <c r="N1210" i="10"/>
  <c r="O1210" i="10"/>
  <c r="P1210" i="10"/>
  <c r="N1211" i="10"/>
  <c r="O1211" i="10"/>
  <c r="P1211" i="10"/>
  <c r="N1212" i="10"/>
  <c r="O1212" i="10"/>
  <c r="P1212" i="10"/>
  <c r="N1213" i="10"/>
  <c r="O1213" i="10"/>
  <c r="P1213" i="10"/>
  <c r="N1214" i="10"/>
  <c r="O1214" i="10"/>
  <c r="P1214" i="10"/>
  <c r="N1215" i="10"/>
  <c r="O1215" i="10"/>
  <c r="P1215" i="10"/>
  <c r="N1216" i="10"/>
  <c r="O1216" i="10"/>
  <c r="P1216" i="10"/>
  <c r="N1217" i="10"/>
  <c r="O1217" i="10"/>
  <c r="P1217" i="10"/>
  <c r="N1218" i="10"/>
  <c r="O1218" i="10"/>
  <c r="P1218" i="10"/>
  <c r="N1219" i="10"/>
  <c r="O1219" i="10"/>
  <c r="P1219" i="10"/>
  <c r="N1220" i="10"/>
  <c r="O1220" i="10"/>
  <c r="P1220" i="10"/>
  <c r="N1221" i="10"/>
  <c r="O1221" i="10"/>
  <c r="P1221" i="10"/>
  <c r="N1222" i="10"/>
  <c r="O1222" i="10"/>
  <c r="P1222" i="10"/>
  <c r="N1223" i="10"/>
  <c r="O1223" i="10"/>
  <c r="P1223" i="10"/>
  <c r="N1224" i="10"/>
  <c r="O1224" i="10"/>
  <c r="P1224" i="10"/>
  <c r="N1225" i="10"/>
  <c r="O1225" i="10"/>
  <c r="P1225" i="10"/>
  <c r="N1226" i="10"/>
  <c r="O1226" i="10"/>
  <c r="P1226" i="10"/>
  <c r="N1227" i="10"/>
  <c r="O1227" i="10"/>
  <c r="P1227" i="10"/>
  <c r="N1228" i="10"/>
  <c r="O1228" i="10"/>
  <c r="P1228" i="10"/>
  <c r="N1229" i="10"/>
  <c r="O1229" i="10"/>
  <c r="P1229" i="10"/>
  <c r="N1230" i="10"/>
  <c r="O1230" i="10"/>
  <c r="P1230" i="10"/>
  <c r="N1231" i="10"/>
  <c r="O1231" i="10"/>
  <c r="P1231" i="10"/>
  <c r="N1232" i="10"/>
  <c r="O1232" i="10"/>
  <c r="P1232" i="10"/>
  <c r="N1233" i="10"/>
  <c r="O1233" i="10"/>
  <c r="P1233" i="10"/>
  <c r="N1234" i="10"/>
  <c r="O1234" i="10"/>
  <c r="P1234" i="10"/>
  <c r="N1235" i="10"/>
  <c r="O1235" i="10"/>
  <c r="P1235" i="10"/>
  <c r="N1236" i="10"/>
  <c r="O1236" i="10"/>
  <c r="P1236" i="10"/>
  <c r="N1237" i="10"/>
  <c r="O1237" i="10"/>
  <c r="P1237" i="10"/>
  <c r="N1238" i="10"/>
  <c r="O1238" i="10"/>
  <c r="P1238" i="10"/>
  <c r="N1239" i="10"/>
  <c r="O1239" i="10"/>
  <c r="P1239" i="10"/>
  <c r="N1240" i="10"/>
  <c r="O1240" i="10"/>
  <c r="P1240" i="10"/>
  <c r="N1241" i="10"/>
  <c r="O1241" i="10"/>
  <c r="P1241" i="10"/>
  <c r="N1242" i="10"/>
  <c r="O1242" i="10"/>
  <c r="P1242" i="10"/>
  <c r="N1243" i="10"/>
  <c r="O1243" i="10"/>
  <c r="P1243" i="10"/>
  <c r="N1244" i="10"/>
  <c r="O1244" i="10"/>
  <c r="P1244" i="10"/>
  <c r="N1245" i="10"/>
  <c r="O1245" i="10"/>
  <c r="P1245" i="10"/>
  <c r="N1246" i="10"/>
  <c r="O1246" i="10"/>
  <c r="P1246" i="10"/>
  <c r="N1247" i="10"/>
  <c r="O1247" i="10"/>
  <c r="P1247" i="10"/>
  <c r="N1248" i="10"/>
  <c r="O1248" i="10"/>
  <c r="P1248" i="10"/>
  <c r="N1249" i="10"/>
  <c r="O1249" i="10"/>
  <c r="P1249" i="10"/>
  <c r="N1250" i="10"/>
  <c r="O1250" i="10"/>
  <c r="P1250" i="10"/>
  <c r="N1251" i="10"/>
  <c r="O1251" i="10"/>
  <c r="P1251" i="10"/>
  <c r="N1252" i="10"/>
  <c r="O1252" i="10"/>
  <c r="P1252" i="10"/>
  <c r="N1253" i="10"/>
  <c r="O1253" i="10"/>
  <c r="P1253" i="10"/>
  <c r="N1254" i="10"/>
  <c r="O1254" i="10"/>
  <c r="P1254" i="10"/>
  <c r="N1255" i="10"/>
  <c r="O1255" i="10"/>
  <c r="P1255" i="10"/>
  <c r="N1256" i="10"/>
  <c r="O1256" i="10"/>
  <c r="P1256" i="10"/>
  <c r="N1257" i="10"/>
  <c r="O1257" i="10"/>
  <c r="P1257" i="10"/>
  <c r="N1258" i="10"/>
  <c r="O1258" i="10"/>
  <c r="P1258" i="10"/>
  <c r="N1259" i="10"/>
  <c r="O1259" i="10"/>
  <c r="P1259" i="10"/>
  <c r="N1260" i="10"/>
  <c r="O1260" i="10"/>
  <c r="P1260" i="10"/>
  <c r="N1261" i="10"/>
  <c r="O1261" i="10"/>
  <c r="P1261" i="10"/>
  <c r="N1262" i="10"/>
  <c r="O1262" i="10"/>
  <c r="P1262" i="10"/>
  <c r="N1263" i="10"/>
  <c r="O1263" i="10"/>
  <c r="P1263" i="10"/>
  <c r="N1264" i="10"/>
  <c r="O1264" i="10"/>
  <c r="P1264" i="10"/>
  <c r="N1265" i="10"/>
  <c r="O1265" i="10"/>
  <c r="P1265" i="10"/>
  <c r="N1266" i="10"/>
  <c r="O1266" i="10"/>
  <c r="P1266" i="10"/>
  <c r="N1267" i="10"/>
  <c r="O1267" i="10"/>
  <c r="P1267" i="10"/>
  <c r="N1268" i="10"/>
  <c r="O1268" i="10"/>
  <c r="P1268" i="10"/>
  <c r="N1269" i="10"/>
  <c r="O1269" i="10"/>
  <c r="P1269" i="10"/>
  <c r="N1270" i="10"/>
  <c r="O1270" i="10"/>
  <c r="P1270" i="10"/>
  <c r="N1271" i="10"/>
  <c r="O1271" i="10"/>
  <c r="P1271" i="10"/>
  <c r="N1272" i="10"/>
  <c r="O1272" i="10"/>
  <c r="P1272" i="10"/>
  <c r="N1273" i="10"/>
  <c r="O1273" i="10"/>
  <c r="P1273" i="10"/>
  <c r="N1274" i="10"/>
  <c r="O1274" i="10"/>
  <c r="P1274" i="10"/>
  <c r="N1275" i="10"/>
  <c r="O1275" i="10"/>
  <c r="P1275" i="10"/>
  <c r="N1276" i="10"/>
  <c r="O1276" i="10"/>
  <c r="P1276" i="10"/>
  <c r="N1277" i="10"/>
  <c r="O1277" i="10"/>
  <c r="P1277" i="10"/>
  <c r="N1278" i="10"/>
  <c r="O1278" i="10"/>
  <c r="P1278" i="10"/>
  <c r="N1279" i="10"/>
  <c r="O1279" i="10"/>
  <c r="P1279" i="10"/>
  <c r="N1280" i="10"/>
  <c r="O1280" i="10"/>
  <c r="P1280" i="10"/>
  <c r="N1281" i="10"/>
  <c r="O1281" i="10"/>
  <c r="P1281" i="10"/>
  <c r="N1282" i="10"/>
  <c r="O1282" i="10"/>
  <c r="P1282" i="10"/>
  <c r="N1283" i="10"/>
  <c r="O1283" i="10"/>
  <c r="P1283" i="10"/>
  <c r="N1284" i="10"/>
  <c r="O1284" i="10"/>
  <c r="P1284" i="10"/>
  <c r="N1285" i="10"/>
  <c r="O1285" i="10"/>
  <c r="P1285" i="10"/>
  <c r="N1286" i="10"/>
  <c r="O1286" i="10"/>
  <c r="P1286" i="10"/>
  <c r="N1287" i="10"/>
  <c r="O1287" i="10"/>
  <c r="P1287" i="10"/>
  <c r="N1288" i="10"/>
  <c r="O1288" i="10"/>
  <c r="P1288" i="10"/>
  <c r="N1289" i="10"/>
  <c r="O1289" i="10"/>
  <c r="P1289" i="10"/>
  <c r="N1290" i="10"/>
  <c r="O1290" i="10"/>
  <c r="P1290" i="10"/>
  <c r="N1291" i="10"/>
  <c r="O1291" i="10"/>
  <c r="P1291" i="10"/>
  <c r="N1292" i="10"/>
  <c r="O1292" i="10"/>
  <c r="P1292" i="10"/>
  <c r="N1293" i="10"/>
  <c r="O1293" i="10"/>
  <c r="P1293" i="10"/>
  <c r="N1294" i="10"/>
  <c r="O1294" i="10"/>
  <c r="P1294" i="10"/>
  <c r="N1295" i="10"/>
  <c r="O1295" i="10"/>
  <c r="P1295" i="10"/>
  <c r="N1296" i="10"/>
  <c r="O1296" i="10"/>
  <c r="P1296" i="10"/>
  <c r="N1297" i="10"/>
  <c r="O1297" i="10"/>
  <c r="P1297" i="10"/>
  <c r="N1298" i="10"/>
  <c r="O1298" i="10"/>
  <c r="P1298" i="10"/>
  <c r="N1299" i="10"/>
  <c r="O1299" i="10"/>
  <c r="P1299" i="10"/>
  <c r="N1300" i="10"/>
  <c r="O1300" i="10"/>
  <c r="P1300" i="10"/>
  <c r="N1301" i="10"/>
  <c r="O1301" i="10"/>
  <c r="P1301" i="10"/>
  <c r="N1302" i="10"/>
  <c r="O1302" i="10"/>
  <c r="P1302" i="10"/>
  <c r="N1303" i="10"/>
  <c r="O1303" i="10"/>
  <c r="P1303" i="10"/>
  <c r="N1304" i="10"/>
  <c r="O1304" i="10"/>
  <c r="P1304" i="10"/>
  <c r="N1305" i="10"/>
  <c r="O1305" i="10"/>
  <c r="P1305" i="10"/>
  <c r="N1306" i="10"/>
  <c r="O1306" i="10"/>
  <c r="P1306" i="10"/>
  <c r="N1307" i="10"/>
  <c r="O1307" i="10"/>
  <c r="P1307" i="10"/>
  <c r="N1308" i="10"/>
  <c r="O1308" i="10"/>
  <c r="P1308" i="10"/>
  <c r="N1309" i="10"/>
  <c r="O1309" i="10"/>
  <c r="P1309" i="10"/>
  <c r="N1310" i="10"/>
  <c r="O1310" i="10"/>
  <c r="P1310" i="10"/>
  <c r="N1311" i="10"/>
  <c r="O1311" i="10"/>
  <c r="P1311" i="10"/>
  <c r="N1312" i="10"/>
  <c r="O1312" i="10"/>
  <c r="P1312" i="10"/>
  <c r="N1313" i="10"/>
  <c r="O1313" i="10"/>
  <c r="P1313" i="10"/>
  <c r="N1314" i="10"/>
  <c r="O1314" i="10"/>
  <c r="P1314" i="10"/>
  <c r="N1315" i="10"/>
  <c r="O1315" i="10"/>
  <c r="P1315" i="10"/>
  <c r="N1316" i="10"/>
  <c r="O1316" i="10"/>
  <c r="P1316" i="10"/>
  <c r="N1317" i="10"/>
  <c r="O1317" i="10"/>
  <c r="P1317" i="10"/>
  <c r="N1318" i="10"/>
  <c r="O1318" i="10"/>
  <c r="P1318" i="10"/>
  <c r="N1319" i="10"/>
  <c r="O1319" i="10"/>
  <c r="P1319" i="10"/>
  <c r="N1320" i="10"/>
  <c r="O1320" i="10"/>
  <c r="P1320" i="10"/>
  <c r="N1321" i="10"/>
  <c r="O1321" i="10"/>
  <c r="P1321" i="10"/>
  <c r="N1322" i="10"/>
  <c r="O1322" i="10"/>
  <c r="P1322" i="10"/>
  <c r="N1323" i="10"/>
  <c r="O1323" i="10"/>
  <c r="P1323" i="10"/>
  <c r="N1324" i="10"/>
  <c r="O1324" i="10"/>
  <c r="P1324" i="10"/>
  <c r="N1325" i="10"/>
  <c r="O1325" i="10"/>
  <c r="P1325" i="10"/>
  <c r="N1326" i="10"/>
  <c r="O1326" i="10"/>
  <c r="P1326" i="10"/>
  <c r="N1327" i="10"/>
  <c r="O1327" i="10"/>
  <c r="P1327" i="10"/>
  <c r="N1328" i="10"/>
  <c r="O1328" i="10"/>
  <c r="P1328" i="10"/>
  <c r="N1329" i="10"/>
  <c r="O1329" i="10"/>
  <c r="P1329" i="10"/>
  <c r="N1330" i="10"/>
  <c r="O1330" i="10"/>
  <c r="P1330" i="10"/>
  <c r="N1331" i="10"/>
  <c r="O1331" i="10"/>
  <c r="P1331" i="10"/>
  <c r="N1332" i="10"/>
  <c r="O1332" i="10"/>
  <c r="P1332" i="10"/>
  <c r="N1333" i="10"/>
  <c r="O1333" i="10"/>
  <c r="P1333" i="10"/>
  <c r="N1334" i="10"/>
  <c r="O1334" i="10"/>
  <c r="P1334" i="10"/>
  <c r="N1335" i="10"/>
  <c r="O1335" i="10"/>
  <c r="P1335" i="10"/>
  <c r="N1336" i="10"/>
  <c r="O1336" i="10"/>
  <c r="P1336" i="10"/>
  <c r="N1337" i="10"/>
  <c r="O1337" i="10"/>
  <c r="P1337" i="10"/>
  <c r="N1338" i="10"/>
  <c r="O1338" i="10"/>
  <c r="P1338" i="10"/>
  <c r="N1339" i="10"/>
  <c r="O1339" i="10"/>
  <c r="P1339" i="10"/>
  <c r="N1340" i="10"/>
  <c r="O1340" i="10"/>
  <c r="P1340" i="10"/>
  <c r="N1341" i="10"/>
  <c r="O1341" i="10"/>
  <c r="P1341" i="10"/>
  <c r="N1342" i="10"/>
  <c r="O1342" i="10"/>
  <c r="P1342" i="10"/>
  <c r="N1343" i="10"/>
  <c r="O1343" i="10"/>
  <c r="P1343" i="10"/>
  <c r="N1344" i="10"/>
  <c r="O1344" i="10"/>
  <c r="P1344" i="10"/>
  <c r="N1345" i="10"/>
  <c r="O1345" i="10"/>
  <c r="P1345" i="10"/>
  <c r="N1346" i="10"/>
  <c r="O1346" i="10"/>
  <c r="P1346" i="10"/>
  <c r="N1347" i="10"/>
  <c r="O1347" i="10"/>
  <c r="P1347" i="10"/>
  <c r="N1348" i="10"/>
  <c r="O1348" i="10"/>
  <c r="P1348" i="10"/>
  <c r="N1349" i="10"/>
  <c r="O1349" i="10"/>
  <c r="P1349" i="10"/>
  <c r="N1350" i="10"/>
  <c r="O1350" i="10"/>
  <c r="P1350" i="10"/>
  <c r="N1351" i="10"/>
  <c r="O1351" i="10"/>
  <c r="P1351" i="10"/>
  <c r="N1352" i="10"/>
  <c r="O1352" i="10"/>
  <c r="P1352" i="10"/>
  <c r="N1353" i="10"/>
  <c r="O1353" i="10"/>
  <c r="P1353" i="10"/>
  <c r="N1354" i="10"/>
  <c r="O1354" i="10"/>
  <c r="P1354" i="10"/>
  <c r="N1355" i="10"/>
  <c r="O1355" i="10"/>
  <c r="P1355" i="10"/>
  <c r="N1356" i="10"/>
  <c r="O1356" i="10"/>
  <c r="P1356" i="10"/>
  <c r="N1357" i="10"/>
  <c r="O1357" i="10"/>
  <c r="P1357" i="10"/>
  <c r="N1358" i="10"/>
  <c r="O1358" i="10"/>
  <c r="P1358" i="10"/>
  <c r="N1359" i="10"/>
  <c r="O1359" i="10"/>
  <c r="P1359" i="10"/>
  <c r="N1360" i="10"/>
  <c r="O1360" i="10"/>
  <c r="P1360" i="10"/>
  <c r="N1361" i="10"/>
  <c r="O1361" i="10"/>
  <c r="P1361" i="10"/>
  <c r="N1362" i="10"/>
  <c r="O1362" i="10"/>
  <c r="P1362" i="10"/>
  <c r="N1363" i="10"/>
  <c r="O1363" i="10"/>
  <c r="P1363" i="10"/>
  <c r="N1364" i="10"/>
  <c r="O1364" i="10"/>
  <c r="P1364" i="10"/>
  <c r="N1365" i="10"/>
  <c r="O1365" i="10"/>
  <c r="P1365" i="10"/>
  <c r="N1366" i="10"/>
  <c r="O1366" i="10"/>
  <c r="P1366" i="10"/>
  <c r="N1367" i="10"/>
  <c r="O1367" i="10"/>
  <c r="P1367" i="10"/>
  <c r="N1368" i="10"/>
  <c r="O1368" i="10"/>
  <c r="P1368" i="10"/>
  <c r="N1369" i="10"/>
  <c r="O1369" i="10"/>
  <c r="P1369" i="10"/>
  <c r="N1370" i="10"/>
  <c r="O1370" i="10"/>
  <c r="P1370" i="10"/>
  <c r="N1371" i="10"/>
  <c r="O1371" i="10"/>
  <c r="P1371" i="10"/>
  <c r="N1372" i="10"/>
  <c r="O1372" i="10"/>
  <c r="P1372" i="10"/>
  <c r="N1373" i="10"/>
  <c r="O1373" i="10"/>
  <c r="P1373" i="10"/>
  <c r="N1374" i="10"/>
  <c r="O1374" i="10"/>
  <c r="P1374" i="10"/>
  <c r="N1375" i="10"/>
  <c r="O1375" i="10"/>
  <c r="P1375" i="10"/>
  <c r="N1376" i="10"/>
  <c r="O1376" i="10"/>
  <c r="P1376" i="10"/>
  <c r="N1377" i="10"/>
  <c r="O1377" i="10"/>
  <c r="P1377" i="10"/>
  <c r="N1378" i="10"/>
  <c r="O1378" i="10"/>
  <c r="P1378" i="10"/>
  <c r="N1379" i="10"/>
  <c r="O1379" i="10"/>
  <c r="P1379" i="10"/>
  <c r="N1380" i="10"/>
  <c r="O1380" i="10"/>
  <c r="P1380" i="10"/>
  <c r="N1381" i="10"/>
  <c r="O1381" i="10"/>
  <c r="P1381" i="10"/>
  <c r="N1382" i="10"/>
  <c r="O1382" i="10"/>
  <c r="P1382" i="10"/>
  <c r="N1383" i="10"/>
  <c r="O1383" i="10"/>
  <c r="P1383" i="10"/>
  <c r="N1384" i="10"/>
  <c r="O1384" i="10"/>
  <c r="P1384" i="10"/>
  <c r="N1385" i="10"/>
  <c r="O1385" i="10"/>
  <c r="P1385" i="10"/>
  <c r="N1386" i="10"/>
  <c r="O1386" i="10"/>
  <c r="P1386" i="10"/>
  <c r="N1387" i="10"/>
  <c r="O1387" i="10"/>
  <c r="P1387" i="10"/>
  <c r="N1388" i="10"/>
  <c r="O1388" i="10"/>
  <c r="P1388" i="10"/>
  <c r="N1389" i="10"/>
  <c r="O1389" i="10"/>
  <c r="P1389" i="10"/>
  <c r="N1390" i="10"/>
  <c r="O1390" i="10"/>
  <c r="P1390" i="10"/>
  <c r="N1391" i="10"/>
  <c r="O1391" i="10"/>
  <c r="P1391" i="10"/>
  <c r="N1392" i="10"/>
  <c r="O1392" i="10"/>
  <c r="P1392" i="10"/>
  <c r="N1393" i="10"/>
  <c r="O1393" i="10"/>
  <c r="P1393" i="10"/>
  <c r="N1394" i="10"/>
  <c r="O1394" i="10"/>
  <c r="P1394" i="10"/>
  <c r="N1395" i="10"/>
  <c r="O1395" i="10"/>
  <c r="P1395" i="10"/>
  <c r="N1396" i="10"/>
  <c r="O1396" i="10"/>
  <c r="P1396" i="10"/>
  <c r="N1397" i="10"/>
  <c r="O1397" i="10"/>
  <c r="P1397" i="10"/>
  <c r="N1398" i="10"/>
  <c r="O1398" i="10"/>
  <c r="P1398" i="10"/>
  <c r="N1399" i="10"/>
  <c r="O1399" i="10"/>
  <c r="P1399" i="10"/>
  <c r="N1400" i="10"/>
  <c r="O1400" i="10"/>
  <c r="P1400" i="10"/>
  <c r="N1401" i="10"/>
  <c r="O1401" i="10"/>
  <c r="P1401" i="10"/>
  <c r="N1402" i="10"/>
  <c r="O1402" i="10"/>
  <c r="P1402" i="10"/>
  <c r="N1403" i="10"/>
  <c r="O1403" i="10"/>
  <c r="P1403" i="10"/>
  <c r="N1404" i="10"/>
  <c r="O1404" i="10"/>
  <c r="P1404" i="10"/>
  <c r="N1405" i="10"/>
  <c r="O1405" i="10"/>
  <c r="P1405" i="10"/>
  <c r="N1406" i="10"/>
  <c r="O1406" i="10"/>
  <c r="P1406" i="10"/>
  <c r="N1407" i="10"/>
  <c r="O1407" i="10"/>
  <c r="P1407" i="10"/>
  <c r="N1408" i="10"/>
  <c r="O1408" i="10"/>
  <c r="P1408" i="10"/>
  <c r="N1409" i="10"/>
  <c r="O1409" i="10"/>
  <c r="P1409" i="10"/>
  <c r="N1410" i="10"/>
  <c r="O1410" i="10"/>
  <c r="P1410" i="10"/>
  <c r="N1411" i="10"/>
  <c r="O1411" i="10"/>
  <c r="P1411" i="10"/>
  <c r="N1412" i="10"/>
  <c r="O1412" i="10"/>
  <c r="P1412" i="10"/>
  <c r="N1413" i="10"/>
  <c r="O1413" i="10"/>
  <c r="P1413" i="10"/>
  <c r="N1414" i="10"/>
  <c r="O1414" i="10"/>
  <c r="P1414" i="10"/>
  <c r="N1415" i="10"/>
  <c r="O1415" i="10"/>
  <c r="P1415" i="10"/>
  <c r="N1416" i="10"/>
  <c r="O1416" i="10"/>
  <c r="P1416" i="10"/>
  <c r="N1417" i="10"/>
  <c r="O1417" i="10"/>
  <c r="P1417" i="10"/>
  <c r="N1418" i="10"/>
  <c r="O1418" i="10"/>
  <c r="P1418" i="10"/>
  <c r="N1419" i="10"/>
  <c r="O1419" i="10"/>
  <c r="P1419" i="10"/>
  <c r="N1420" i="10"/>
  <c r="O1420" i="10"/>
  <c r="P1420" i="10"/>
  <c r="N1421" i="10"/>
  <c r="O1421" i="10"/>
  <c r="P1421" i="10"/>
  <c r="N1422" i="10"/>
  <c r="O1422" i="10"/>
  <c r="P1422" i="10"/>
  <c r="N1423" i="10"/>
  <c r="O1423" i="10"/>
  <c r="P1423" i="10"/>
  <c r="N1424" i="10"/>
  <c r="O1424" i="10"/>
  <c r="P1424" i="10"/>
  <c r="N1425" i="10"/>
  <c r="O1425" i="10"/>
  <c r="P1425" i="10"/>
  <c r="N1426" i="10"/>
  <c r="O1426" i="10"/>
  <c r="P1426" i="10"/>
  <c r="N1427" i="10"/>
  <c r="O1427" i="10"/>
  <c r="P1427" i="10"/>
  <c r="N1428" i="10"/>
  <c r="O1428" i="10"/>
  <c r="P1428" i="10"/>
  <c r="N1429" i="10"/>
  <c r="O1429" i="10"/>
  <c r="P1429" i="10"/>
  <c r="N1430" i="10"/>
  <c r="O1430" i="10"/>
  <c r="P1430" i="10"/>
  <c r="N1431" i="10"/>
  <c r="O1431" i="10"/>
  <c r="P1431" i="10"/>
  <c r="N1432" i="10"/>
  <c r="O1432" i="10"/>
  <c r="P1432" i="10"/>
  <c r="N1433" i="10"/>
  <c r="O1433" i="10"/>
  <c r="P1433" i="10"/>
  <c r="N1434" i="10"/>
  <c r="O1434" i="10"/>
  <c r="P1434" i="10"/>
  <c r="N1435" i="10"/>
  <c r="O1435" i="10"/>
  <c r="P1435" i="10"/>
  <c r="N1436" i="10"/>
  <c r="O1436" i="10"/>
  <c r="P1436" i="10"/>
  <c r="N1437" i="10"/>
  <c r="O1437" i="10"/>
  <c r="P1437" i="10"/>
  <c r="N1438" i="10"/>
  <c r="O1438" i="10"/>
  <c r="P1438" i="10"/>
  <c r="N1439" i="10"/>
  <c r="O1439" i="10"/>
  <c r="P1439" i="10"/>
  <c r="N1440" i="10"/>
  <c r="O1440" i="10"/>
  <c r="P1440" i="10"/>
  <c r="N1441" i="10"/>
  <c r="O1441" i="10"/>
  <c r="P1441" i="10"/>
  <c r="N1442" i="10"/>
  <c r="O1442" i="10"/>
  <c r="P1442" i="10"/>
  <c r="N1443" i="10"/>
  <c r="O1443" i="10"/>
  <c r="P1443" i="10"/>
  <c r="N1444" i="10"/>
  <c r="O1444" i="10"/>
  <c r="P1444" i="10"/>
  <c r="N1445" i="10"/>
  <c r="O1445" i="10"/>
  <c r="P1445" i="10"/>
  <c r="N1446" i="10"/>
  <c r="O1446" i="10"/>
  <c r="P1446" i="10"/>
  <c r="N1447" i="10"/>
  <c r="O1447" i="10"/>
  <c r="P1447" i="10"/>
  <c r="N1448" i="10"/>
  <c r="O1448" i="10"/>
  <c r="P1448" i="10"/>
  <c r="N1449" i="10"/>
  <c r="O1449" i="10"/>
  <c r="P1449" i="10"/>
  <c r="N1450" i="10"/>
  <c r="O1450" i="10"/>
  <c r="P1450" i="10"/>
  <c r="N1451" i="10"/>
  <c r="O1451" i="10"/>
  <c r="P1451" i="10"/>
  <c r="N1452" i="10"/>
  <c r="O1452" i="10"/>
  <c r="P1452" i="10"/>
  <c r="N1453" i="10"/>
  <c r="O1453" i="10"/>
  <c r="P1453" i="10"/>
  <c r="N1454" i="10"/>
  <c r="O1454" i="10"/>
  <c r="P1454" i="10"/>
  <c r="N1455" i="10"/>
  <c r="O1455" i="10"/>
  <c r="P1455" i="10"/>
  <c r="N1456" i="10"/>
  <c r="O1456" i="10"/>
  <c r="P1456" i="10"/>
  <c r="N1457" i="10"/>
  <c r="O1457" i="10"/>
  <c r="P1457" i="10"/>
  <c r="N1458" i="10"/>
  <c r="O1458" i="10"/>
  <c r="P1458" i="10"/>
  <c r="N1459" i="10"/>
  <c r="O1459" i="10"/>
  <c r="P1459" i="10"/>
  <c r="N1460" i="10"/>
  <c r="O1460" i="10"/>
  <c r="P1460" i="10"/>
  <c r="N1461" i="10"/>
  <c r="O1461" i="10"/>
  <c r="P1461" i="10"/>
  <c r="N1462" i="10"/>
  <c r="O1462" i="10"/>
  <c r="P1462" i="10"/>
  <c r="N1463" i="10"/>
  <c r="O1463" i="10"/>
  <c r="P1463" i="10"/>
  <c r="N1464" i="10"/>
  <c r="O1464" i="10"/>
  <c r="P1464" i="10"/>
  <c r="N1465" i="10"/>
  <c r="O1465" i="10"/>
  <c r="P1465" i="10"/>
  <c r="N1466" i="10"/>
  <c r="O1466" i="10"/>
  <c r="P1466" i="10"/>
  <c r="N1467" i="10"/>
  <c r="O1467" i="10"/>
  <c r="P1467" i="10"/>
  <c r="N1468" i="10"/>
  <c r="O1468" i="10"/>
  <c r="P1468" i="10"/>
  <c r="N1469" i="10"/>
  <c r="O1469" i="10"/>
  <c r="P1469" i="10"/>
  <c r="N1470" i="10"/>
  <c r="O1470" i="10"/>
  <c r="P1470" i="10"/>
  <c r="N1471" i="10"/>
  <c r="O1471" i="10"/>
  <c r="P1471" i="10"/>
  <c r="N1472" i="10"/>
  <c r="O1472" i="10"/>
  <c r="P1472" i="10"/>
  <c r="N1473" i="10"/>
  <c r="O1473" i="10"/>
  <c r="P1473" i="10"/>
  <c r="N1474" i="10"/>
  <c r="O1474" i="10"/>
  <c r="P1474" i="10"/>
  <c r="N1475" i="10"/>
  <c r="O1475" i="10"/>
  <c r="P1475" i="10"/>
  <c r="N1476" i="10"/>
  <c r="O1476" i="10"/>
  <c r="P1476" i="10"/>
  <c r="N1477" i="10"/>
  <c r="O1477" i="10"/>
  <c r="P1477" i="10"/>
  <c r="N1478" i="10"/>
  <c r="O1478" i="10"/>
  <c r="P1478" i="10"/>
  <c r="N1479" i="10"/>
  <c r="O1479" i="10"/>
  <c r="P1479" i="10"/>
  <c r="N1480" i="10"/>
  <c r="O1480" i="10"/>
  <c r="P1480" i="10"/>
  <c r="N1481" i="10"/>
  <c r="O1481" i="10"/>
  <c r="P1481" i="10"/>
  <c r="N1482" i="10"/>
  <c r="O1482" i="10"/>
  <c r="P1482" i="10"/>
  <c r="N1483" i="10"/>
  <c r="O1483" i="10"/>
  <c r="P1483" i="10"/>
  <c r="N1484" i="10"/>
  <c r="O1484" i="10"/>
  <c r="P1484" i="10"/>
  <c r="N1485" i="10"/>
  <c r="O1485" i="10"/>
  <c r="P1485" i="10"/>
  <c r="N1486" i="10"/>
  <c r="O1486" i="10"/>
  <c r="P1486" i="10"/>
  <c r="N1487" i="10"/>
  <c r="O1487" i="10"/>
  <c r="P1487" i="10"/>
  <c r="N1488" i="10"/>
  <c r="O1488" i="10"/>
  <c r="P1488" i="10"/>
  <c r="N1489" i="10"/>
  <c r="O1489" i="10"/>
  <c r="P1489" i="10"/>
  <c r="N1490" i="10"/>
  <c r="O1490" i="10"/>
  <c r="P1490" i="10"/>
  <c r="N1491" i="10"/>
  <c r="O1491" i="10"/>
  <c r="P1491" i="10"/>
  <c r="N1492" i="10"/>
  <c r="O1492" i="10"/>
  <c r="P1492" i="10"/>
  <c r="N1493" i="10"/>
  <c r="O1493" i="10"/>
  <c r="P1493" i="10"/>
  <c r="N1494" i="10"/>
  <c r="O1494" i="10"/>
  <c r="P1494" i="10"/>
  <c r="N1495" i="10"/>
  <c r="O1495" i="10"/>
  <c r="P1495" i="10"/>
  <c r="N1496" i="10"/>
  <c r="O1496" i="10"/>
  <c r="P1496" i="10"/>
  <c r="N1497" i="10"/>
  <c r="O1497" i="10"/>
  <c r="P1497" i="10"/>
  <c r="N1498" i="10"/>
  <c r="O1498" i="10"/>
  <c r="P1498" i="10"/>
  <c r="N1499" i="10"/>
  <c r="O1499" i="10"/>
  <c r="P1499" i="10"/>
  <c r="N1500" i="10"/>
  <c r="O1500" i="10"/>
  <c r="P1500" i="10"/>
  <c r="N1501" i="10"/>
  <c r="O1501" i="10"/>
  <c r="P1501" i="10"/>
  <c r="N1502" i="10"/>
  <c r="O1502" i="10"/>
  <c r="P1502" i="10"/>
  <c r="N1503" i="10"/>
  <c r="O1503" i="10"/>
  <c r="P1503" i="10"/>
  <c r="N1504" i="10"/>
  <c r="O1504" i="10"/>
  <c r="P1504" i="10"/>
  <c r="N1505" i="10"/>
  <c r="O1505" i="10"/>
  <c r="P1505" i="10"/>
  <c r="N1506" i="10"/>
  <c r="O1506" i="10"/>
  <c r="P1506" i="10"/>
  <c r="N1507" i="10"/>
  <c r="O1507" i="10"/>
  <c r="P1507" i="10"/>
  <c r="N1508" i="10"/>
  <c r="O1508" i="10"/>
  <c r="P1508" i="10"/>
  <c r="N1509" i="10"/>
  <c r="O1509" i="10"/>
  <c r="P1509" i="10"/>
  <c r="N1510" i="10"/>
  <c r="O1510" i="10"/>
  <c r="P1510" i="10"/>
  <c r="N1511" i="10"/>
  <c r="O1511" i="10"/>
  <c r="P1511" i="10"/>
  <c r="N1512" i="10"/>
  <c r="O1512" i="10"/>
  <c r="P1512" i="10"/>
  <c r="N1513" i="10"/>
  <c r="O1513" i="10"/>
  <c r="P1513" i="10"/>
  <c r="N1514" i="10"/>
  <c r="O1514" i="10"/>
  <c r="P1514" i="10"/>
  <c r="N1515" i="10"/>
  <c r="O1515" i="10"/>
  <c r="P1515" i="10"/>
  <c r="N1516" i="10"/>
  <c r="O1516" i="10"/>
  <c r="P1516" i="10"/>
  <c r="N1517" i="10"/>
  <c r="O1517" i="10"/>
  <c r="P1517" i="10"/>
  <c r="N1518" i="10"/>
  <c r="O1518" i="10"/>
  <c r="P1518" i="10"/>
  <c r="N1519" i="10"/>
  <c r="O1519" i="10"/>
  <c r="P1519" i="10"/>
  <c r="N1520" i="10"/>
  <c r="O1520" i="10"/>
  <c r="P1520" i="10"/>
  <c r="N1521" i="10"/>
  <c r="O1521" i="10"/>
  <c r="P1521" i="10"/>
  <c r="N1522" i="10"/>
  <c r="O1522" i="10"/>
  <c r="P1522" i="10"/>
  <c r="N1523" i="10"/>
  <c r="O1523" i="10"/>
  <c r="P1523" i="10"/>
  <c r="N1524" i="10"/>
  <c r="O1524" i="10"/>
  <c r="P1524" i="10"/>
  <c r="N1525" i="10"/>
  <c r="O1525" i="10"/>
  <c r="P1525" i="10"/>
  <c r="N1526" i="10"/>
  <c r="O1526" i="10"/>
  <c r="P1526" i="10"/>
  <c r="N1527" i="10"/>
  <c r="O1527" i="10"/>
  <c r="P1527" i="10"/>
  <c r="N1528" i="10"/>
  <c r="O1528" i="10"/>
  <c r="P1528" i="10"/>
  <c r="N1529" i="10"/>
  <c r="O1529" i="10"/>
  <c r="P1529" i="10"/>
  <c r="N1530" i="10"/>
  <c r="O1530" i="10"/>
  <c r="P1530" i="10"/>
  <c r="N1531" i="10"/>
  <c r="O1531" i="10"/>
  <c r="P1531" i="10"/>
  <c r="N1532" i="10"/>
  <c r="O1532" i="10"/>
  <c r="P1532" i="10"/>
  <c r="N1533" i="10"/>
  <c r="O1533" i="10"/>
  <c r="P1533" i="10"/>
  <c r="N1534" i="10"/>
  <c r="O1534" i="10"/>
  <c r="P1534" i="10"/>
  <c r="N1535" i="10"/>
  <c r="O1535" i="10"/>
  <c r="P1535" i="10"/>
  <c r="N1536" i="10"/>
  <c r="O1536" i="10"/>
  <c r="P1536" i="10"/>
  <c r="N1537" i="10"/>
  <c r="O1537" i="10"/>
  <c r="P1537" i="10"/>
  <c r="N1538" i="10"/>
  <c r="O1538" i="10"/>
  <c r="P1538" i="10"/>
  <c r="N1539" i="10"/>
  <c r="O1539" i="10"/>
  <c r="P1539" i="10"/>
  <c r="N1540" i="10"/>
  <c r="O1540" i="10"/>
  <c r="P1540" i="10"/>
  <c r="N1541" i="10"/>
  <c r="O1541" i="10"/>
  <c r="P1541" i="10"/>
  <c r="N1542" i="10"/>
  <c r="O1542" i="10"/>
  <c r="P1542" i="10"/>
  <c r="N1543" i="10"/>
  <c r="O1543" i="10"/>
  <c r="P1543" i="10"/>
  <c r="N1544" i="10"/>
  <c r="O1544" i="10"/>
  <c r="P1544" i="10"/>
  <c r="N1545" i="10"/>
  <c r="O1545" i="10"/>
  <c r="P1545" i="10"/>
  <c r="N1546" i="10"/>
  <c r="O1546" i="10"/>
  <c r="P1546" i="10"/>
  <c r="N1547" i="10"/>
  <c r="O1547" i="10"/>
  <c r="P1547" i="10"/>
  <c r="N1548" i="10"/>
  <c r="O1548" i="10"/>
  <c r="P1548" i="10"/>
  <c r="N1549" i="10"/>
  <c r="O1549" i="10"/>
  <c r="P1549" i="10"/>
  <c r="N1550" i="10"/>
  <c r="O1550" i="10"/>
  <c r="P1550" i="10"/>
  <c r="N1551" i="10"/>
  <c r="O1551" i="10"/>
  <c r="P1551" i="10"/>
  <c r="N1552" i="10"/>
  <c r="O1552" i="10"/>
  <c r="P1552" i="10"/>
  <c r="N1553" i="10"/>
  <c r="O1553" i="10"/>
  <c r="P1553" i="10"/>
  <c r="N1554" i="10"/>
  <c r="O1554" i="10"/>
  <c r="P1554" i="10"/>
  <c r="N1555" i="10"/>
  <c r="O1555" i="10"/>
  <c r="P1555" i="10"/>
  <c r="N1556" i="10"/>
  <c r="O1556" i="10"/>
  <c r="P1556" i="10"/>
  <c r="N1557" i="10"/>
  <c r="O1557" i="10"/>
  <c r="P1557" i="10"/>
  <c r="N1558" i="10"/>
  <c r="O1558" i="10"/>
  <c r="P1558" i="10"/>
  <c r="N1559" i="10"/>
  <c r="O1559" i="10"/>
  <c r="P1559" i="10"/>
  <c r="N1560" i="10"/>
  <c r="O1560" i="10"/>
  <c r="P1560" i="10"/>
  <c r="N1561" i="10"/>
  <c r="O1561" i="10"/>
  <c r="P1561" i="10"/>
  <c r="N1562" i="10"/>
  <c r="O1562" i="10"/>
  <c r="P1562" i="10"/>
  <c r="N1563" i="10"/>
  <c r="O1563" i="10"/>
  <c r="P1563" i="10"/>
  <c r="N1564" i="10"/>
  <c r="O1564" i="10"/>
  <c r="P1564" i="10"/>
  <c r="N1565" i="10"/>
  <c r="O1565" i="10"/>
  <c r="P1565" i="10"/>
  <c r="N1566" i="10"/>
  <c r="O1566" i="10"/>
  <c r="P1566" i="10"/>
  <c r="N1567" i="10"/>
  <c r="O1567" i="10"/>
  <c r="P1567" i="10"/>
  <c r="N1568" i="10"/>
  <c r="O1568" i="10"/>
  <c r="P1568" i="10"/>
  <c r="N1569" i="10"/>
  <c r="O1569" i="10"/>
  <c r="P1569" i="10"/>
  <c r="N1570" i="10"/>
  <c r="O1570" i="10"/>
  <c r="P1570" i="10"/>
  <c r="N1571" i="10"/>
  <c r="O1571" i="10"/>
  <c r="P1571" i="10"/>
  <c r="N1572" i="10"/>
  <c r="O1572" i="10"/>
  <c r="P1572" i="10"/>
  <c r="N1573" i="10"/>
  <c r="O1573" i="10"/>
  <c r="P1573" i="10"/>
  <c r="N1574" i="10"/>
  <c r="O1574" i="10"/>
  <c r="P1574" i="10"/>
  <c r="N1575" i="10"/>
  <c r="O1575" i="10"/>
  <c r="P1575" i="10"/>
  <c r="N1576" i="10"/>
  <c r="O1576" i="10"/>
  <c r="P1576" i="10"/>
  <c r="N1577" i="10"/>
  <c r="O1577" i="10"/>
  <c r="P1577" i="10"/>
  <c r="N1578" i="10"/>
  <c r="O1578" i="10"/>
  <c r="P1578" i="10"/>
  <c r="N1579" i="10"/>
  <c r="O1579" i="10"/>
  <c r="P1579" i="10"/>
  <c r="N1580" i="10"/>
  <c r="O1580" i="10"/>
  <c r="P1580" i="10"/>
  <c r="N1581" i="10"/>
  <c r="O1581" i="10"/>
  <c r="P1581" i="10"/>
  <c r="N1582" i="10"/>
  <c r="O1582" i="10"/>
  <c r="P1582" i="10"/>
  <c r="N1583" i="10"/>
  <c r="O1583" i="10"/>
  <c r="P1583" i="10"/>
  <c r="N1584" i="10"/>
  <c r="O1584" i="10"/>
  <c r="P1584" i="10"/>
  <c r="N1585" i="10"/>
  <c r="O1585" i="10"/>
  <c r="P1585" i="10"/>
  <c r="N1586" i="10"/>
  <c r="O1586" i="10"/>
  <c r="P1586" i="10"/>
  <c r="N1587" i="10"/>
  <c r="O1587" i="10"/>
  <c r="P1587" i="10"/>
  <c r="N1588" i="10"/>
  <c r="O1588" i="10"/>
  <c r="P1588" i="10"/>
  <c r="N1589" i="10"/>
  <c r="O1589" i="10"/>
  <c r="P1589" i="10"/>
  <c r="N1590" i="10"/>
  <c r="O1590" i="10"/>
  <c r="P1590" i="10"/>
  <c r="N1591" i="10"/>
  <c r="O1591" i="10"/>
  <c r="P1591" i="10"/>
  <c r="N1592" i="10"/>
  <c r="O1592" i="10"/>
  <c r="P1592" i="10"/>
  <c r="N1593" i="10"/>
  <c r="O1593" i="10"/>
  <c r="P1593" i="10"/>
  <c r="N1594" i="10"/>
  <c r="O1594" i="10"/>
  <c r="P1594" i="10"/>
  <c r="N1595" i="10"/>
  <c r="O1595" i="10"/>
  <c r="P1595" i="10"/>
  <c r="N1596" i="10"/>
  <c r="O1596" i="10"/>
  <c r="P1596" i="10"/>
  <c r="N1597" i="10"/>
  <c r="O1597" i="10"/>
  <c r="P1597" i="10"/>
  <c r="N1598" i="10"/>
  <c r="O1598" i="10"/>
  <c r="P1598" i="10"/>
  <c r="N1599" i="10"/>
  <c r="O1599" i="10"/>
  <c r="P1599" i="10"/>
  <c r="N1600" i="10"/>
  <c r="O1600" i="10"/>
  <c r="P1600" i="10"/>
  <c r="N1601" i="10"/>
  <c r="O1601" i="10"/>
  <c r="P1601" i="10"/>
  <c r="N1602" i="10"/>
  <c r="O1602" i="10"/>
  <c r="P1602" i="10"/>
  <c r="N1603" i="10"/>
  <c r="O1603" i="10"/>
  <c r="P1603" i="10"/>
  <c r="N1604" i="10"/>
  <c r="O1604" i="10"/>
  <c r="P1604" i="10"/>
  <c r="N1605" i="10"/>
  <c r="O1605" i="10"/>
  <c r="P1605" i="10"/>
  <c r="N1606" i="10"/>
  <c r="O1606" i="10"/>
  <c r="P1606" i="10"/>
  <c r="N1607" i="10"/>
  <c r="O1607" i="10"/>
  <c r="P1607" i="10"/>
  <c r="N1608" i="10"/>
  <c r="O1608" i="10"/>
  <c r="P1608" i="10"/>
  <c r="N1609" i="10"/>
  <c r="O1609" i="10"/>
  <c r="P1609" i="10"/>
  <c r="N1610" i="10"/>
  <c r="O1610" i="10"/>
  <c r="P1610" i="10"/>
  <c r="N1611" i="10"/>
  <c r="O1611" i="10"/>
  <c r="P1611" i="10"/>
  <c r="N1612" i="10"/>
  <c r="O1612" i="10"/>
  <c r="P1612" i="10"/>
  <c r="N1613" i="10"/>
  <c r="O1613" i="10"/>
  <c r="P1613" i="10"/>
  <c r="N1614" i="10"/>
  <c r="O1614" i="10"/>
  <c r="P1614" i="10"/>
  <c r="N1615" i="10"/>
  <c r="O1615" i="10"/>
  <c r="P1615" i="10"/>
  <c r="N1616" i="10"/>
  <c r="O1616" i="10"/>
  <c r="P1616" i="10"/>
  <c r="N1617" i="10"/>
  <c r="O1617" i="10"/>
  <c r="P1617" i="10"/>
  <c r="N1618" i="10"/>
  <c r="O1618" i="10"/>
  <c r="P1618" i="10"/>
  <c r="N1619" i="10"/>
  <c r="O1619" i="10"/>
  <c r="P1619" i="10"/>
  <c r="N1620" i="10"/>
  <c r="O1620" i="10"/>
  <c r="P1620" i="10"/>
  <c r="N1621" i="10"/>
  <c r="O1621" i="10"/>
  <c r="P1621" i="10"/>
  <c r="N1622" i="10"/>
  <c r="O1622" i="10"/>
  <c r="P1622" i="10"/>
  <c r="N1623" i="10"/>
  <c r="O1623" i="10"/>
  <c r="P1623" i="10"/>
  <c r="N1624" i="10"/>
  <c r="O1624" i="10"/>
  <c r="P1624" i="10"/>
  <c r="N1625" i="10"/>
  <c r="O1625" i="10"/>
  <c r="P1625" i="10"/>
  <c r="N1626" i="10"/>
  <c r="O1626" i="10"/>
  <c r="P1626" i="10"/>
  <c r="N1627" i="10"/>
  <c r="O1627" i="10"/>
  <c r="P1627" i="10"/>
  <c r="N1628" i="10"/>
  <c r="O1628" i="10"/>
  <c r="P1628" i="10"/>
  <c r="N1629" i="10"/>
  <c r="O1629" i="10"/>
  <c r="P1629" i="10"/>
  <c r="N1630" i="10"/>
  <c r="O1630" i="10"/>
  <c r="P1630" i="10"/>
  <c r="N1631" i="10"/>
  <c r="O1631" i="10"/>
  <c r="P1631" i="10"/>
  <c r="N1632" i="10"/>
  <c r="O1632" i="10"/>
  <c r="P1632" i="10"/>
  <c r="N1633" i="10"/>
  <c r="O1633" i="10"/>
  <c r="P1633" i="10"/>
  <c r="N1634" i="10"/>
  <c r="O1634" i="10"/>
  <c r="P1634" i="10"/>
  <c r="N1635" i="10"/>
  <c r="O1635" i="10"/>
  <c r="P1635" i="10"/>
  <c r="N1636" i="10"/>
  <c r="O1636" i="10"/>
  <c r="P1636" i="10"/>
  <c r="N1637" i="10"/>
  <c r="O1637" i="10"/>
  <c r="P1637" i="10"/>
  <c r="N1638" i="10"/>
  <c r="O1638" i="10"/>
  <c r="P1638" i="10"/>
  <c r="N1639" i="10"/>
  <c r="O1639" i="10"/>
  <c r="P1639" i="10"/>
  <c r="N1640" i="10"/>
  <c r="O1640" i="10"/>
  <c r="P1640" i="10"/>
  <c r="N1641" i="10"/>
  <c r="O1641" i="10"/>
  <c r="P1641" i="10"/>
  <c r="N1642" i="10"/>
  <c r="O1642" i="10"/>
  <c r="P1642" i="10"/>
  <c r="N1643" i="10"/>
  <c r="O1643" i="10"/>
  <c r="P1643" i="10"/>
  <c r="N1644" i="10"/>
  <c r="O1644" i="10"/>
  <c r="P1644" i="10"/>
  <c r="N1645" i="10"/>
  <c r="O1645" i="10"/>
  <c r="P1645" i="10"/>
  <c r="N1646" i="10"/>
  <c r="O1646" i="10"/>
  <c r="P1646" i="10"/>
  <c r="N1647" i="10"/>
  <c r="O1647" i="10"/>
  <c r="P1647" i="10"/>
  <c r="N1648" i="10"/>
  <c r="O1648" i="10"/>
  <c r="P1648" i="10"/>
  <c r="N1649" i="10"/>
  <c r="O1649" i="10"/>
  <c r="P1649" i="10"/>
  <c r="N1650" i="10"/>
  <c r="O1650" i="10"/>
  <c r="P1650" i="10"/>
  <c r="N1651" i="10"/>
  <c r="O1651" i="10"/>
  <c r="P1651" i="10"/>
  <c r="N1652" i="10"/>
  <c r="O1652" i="10"/>
  <c r="P1652" i="10"/>
  <c r="N1653" i="10"/>
  <c r="O1653" i="10"/>
  <c r="P1653" i="10"/>
  <c r="N1654" i="10"/>
  <c r="O1654" i="10"/>
  <c r="P1654" i="10"/>
  <c r="N1655" i="10"/>
  <c r="O1655" i="10"/>
  <c r="P1655" i="10"/>
  <c r="N1656" i="10"/>
  <c r="O1656" i="10"/>
  <c r="P1656" i="10"/>
  <c r="N1657" i="10"/>
  <c r="O1657" i="10"/>
  <c r="P1657" i="10"/>
  <c r="N1658" i="10"/>
  <c r="O1658" i="10"/>
  <c r="P1658" i="10"/>
  <c r="N1659" i="10"/>
  <c r="O1659" i="10"/>
  <c r="P1659" i="10"/>
  <c r="N1660" i="10"/>
  <c r="O1660" i="10"/>
  <c r="P1660" i="10"/>
  <c r="N1661" i="10"/>
  <c r="O1661" i="10"/>
  <c r="P1661" i="10"/>
  <c r="N1662" i="10"/>
  <c r="O1662" i="10"/>
  <c r="P1662" i="10"/>
  <c r="N1663" i="10"/>
  <c r="O1663" i="10"/>
  <c r="P1663" i="10"/>
  <c r="N1664" i="10"/>
  <c r="O1664" i="10"/>
  <c r="P1664" i="10"/>
  <c r="N1665" i="10"/>
  <c r="O1665" i="10"/>
  <c r="P1665" i="10"/>
  <c r="N1666" i="10"/>
  <c r="O1666" i="10"/>
  <c r="P1666" i="10"/>
  <c r="N1667" i="10"/>
  <c r="O1667" i="10"/>
  <c r="P1667" i="10"/>
  <c r="N1668" i="10"/>
  <c r="O1668" i="10"/>
  <c r="P1668" i="10"/>
  <c r="N1669" i="10"/>
  <c r="O1669" i="10"/>
  <c r="P1669" i="10"/>
  <c r="N1670" i="10"/>
  <c r="O1670" i="10"/>
  <c r="P1670" i="10"/>
  <c r="N1671" i="10"/>
  <c r="O1671" i="10"/>
  <c r="P1671" i="10"/>
  <c r="N1672" i="10"/>
  <c r="O1672" i="10"/>
  <c r="P1672" i="10"/>
  <c r="N1673" i="10"/>
  <c r="O1673" i="10"/>
  <c r="P1673" i="10"/>
  <c r="N1674" i="10"/>
  <c r="O1674" i="10"/>
  <c r="P1674" i="10"/>
  <c r="N1675" i="10"/>
  <c r="O1675" i="10"/>
  <c r="P1675" i="10"/>
  <c r="N1676" i="10"/>
  <c r="O1676" i="10"/>
  <c r="P1676" i="10"/>
  <c r="N1677" i="10"/>
  <c r="O1677" i="10"/>
  <c r="P1677" i="10"/>
  <c r="N1678" i="10"/>
  <c r="O1678" i="10"/>
  <c r="P1678" i="10"/>
  <c r="N1679" i="10"/>
  <c r="O1679" i="10"/>
  <c r="P1679" i="10"/>
  <c r="N1680" i="10"/>
  <c r="O1680" i="10"/>
  <c r="P1680" i="10"/>
  <c r="N1681" i="10"/>
  <c r="O1681" i="10"/>
  <c r="P1681" i="10"/>
  <c r="N1682" i="10"/>
  <c r="O1682" i="10"/>
  <c r="P1682" i="10"/>
  <c r="N1683" i="10"/>
  <c r="O1683" i="10"/>
  <c r="P1683" i="10"/>
  <c r="N1684" i="10"/>
  <c r="O1684" i="10"/>
  <c r="P1684" i="10"/>
  <c r="N1685" i="10"/>
  <c r="O1685" i="10"/>
  <c r="P1685" i="10"/>
  <c r="N1686" i="10"/>
  <c r="O1686" i="10"/>
  <c r="P1686" i="10"/>
  <c r="N1687" i="10"/>
  <c r="O1687" i="10"/>
  <c r="P1687" i="10"/>
  <c r="N1688" i="10"/>
  <c r="O1688" i="10"/>
  <c r="P1688" i="10"/>
  <c r="N1689" i="10"/>
  <c r="O1689" i="10"/>
  <c r="P1689" i="10"/>
  <c r="N1690" i="10"/>
  <c r="O1690" i="10"/>
  <c r="P1690" i="10"/>
  <c r="N1691" i="10"/>
  <c r="O1691" i="10"/>
  <c r="P1691" i="10"/>
  <c r="N1692" i="10"/>
  <c r="O1692" i="10"/>
  <c r="P1692" i="10"/>
  <c r="N1693" i="10"/>
  <c r="O1693" i="10"/>
  <c r="P1693" i="10"/>
  <c r="N1694" i="10"/>
  <c r="O1694" i="10"/>
  <c r="P1694" i="10"/>
  <c r="N1695" i="10"/>
  <c r="O1695" i="10"/>
  <c r="P1695" i="10"/>
  <c r="N1696" i="10"/>
  <c r="O1696" i="10"/>
  <c r="P1696" i="10"/>
  <c r="N1697" i="10"/>
  <c r="O1697" i="10"/>
  <c r="P1697" i="10"/>
  <c r="N1698" i="10"/>
  <c r="O1698" i="10"/>
  <c r="P1698" i="10"/>
  <c r="N1699" i="10"/>
  <c r="O1699" i="10"/>
  <c r="P1699" i="10"/>
  <c r="N1700" i="10"/>
  <c r="O1700" i="10"/>
  <c r="P1700" i="10"/>
  <c r="N1701" i="10"/>
  <c r="O1701" i="10"/>
  <c r="P1701" i="10"/>
  <c r="N1702" i="10"/>
  <c r="O1702" i="10"/>
  <c r="P1702" i="10"/>
  <c r="N1703" i="10"/>
  <c r="O1703" i="10"/>
  <c r="P1703" i="10"/>
  <c r="N1704" i="10"/>
  <c r="O1704" i="10"/>
  <c r="P1704" i="10"/>
  <c r="N1705" i="10"/>
  <c r="O1705" i="10"/>
  <c r="P1705" i="10"/>
  <c r="N1706" i="10"/>
  <c r="O1706" i="10"/>
  <c r="P1706" i="10"/>
  <c r="N1707" i="10"/>
  <c r="O1707" i="10"/>
  <c r="P1707" i="10"/>
  <c r="N1708" i="10"/>
  <c r="O1708" i="10"/>
  <c r="P1708" i="10"/>
  <c r="N1709" i="10"/>
  <c r="O1709" i="10"/>
  <c r="P1709" i="10"/>
  <c r="N1710" i="10"/>
  <c r="O1710" i="10"/>
  <c r="P1710" i="10"/>
  <c r="N1711" i="10"/>
  <c r="O1711" i="10"/>
  <c r="P1711" i="10"/>
  <c r="N1712" i="10"/>
  <c r="O1712" i="10"/>
  <c r="P1712" i="10"/>
  <c r="N1713" i="10"/>
  <c r="O1713" i="10"/>
  <c r="P1713" i="10"/>
  <c r="N1714" i="10"/>
  <c r="O1714" i="10"/>
  <c r="P1714" i="10"/>
  <c r="N1715" i="10"/>
  <c r="O1715" i="10"/>
  <c r="P1715" i="10"/>
  <c r="N1716" i="10"/>
  <c r="O1716" i="10"/>
  <c r="P1716" i="10"/>
  <c r="N1717" i="10"/>
  <c r="O1717" i="10"/>
  <c r="P1717" i="10"/>
  <c r="N1718" i="10"/>
  <c r="O1718" i="10"/>
  <c r="P1718" i="10"/>
  <c r="N1719" i="10"/>
  <c r="O1719" i="10"/>
  <c r="P1719" i="10"/>
  <c r="N1720" i="10"/>
  <c r="O1720" i="10"/>
  <c r="P1720" i="10"/>
  <c r="N1721" i="10"/>
  <c r="O1721" i="10"/>
  <c r="P1721" i="10"/>
  <c r="N1722" i="10"/>
  <c r="O1722" i="10"/>
  <c r="P1722" i="10"/>
  <c r="N1723" i="10"/>
  <c r="O1723" i="10"/>
  <c r="P1723" i="10"/>
  <c r="N1724" i="10"/>
  <c r="O1724" i="10"/>
  <c r="P1724" i="10"/>
  <c r="N1725" i="10"/>
  <c r="O1725" i="10"/>
  <c r="P1725" i="10"/>
  <c r="N1726" i="10"/>
  <c r="O1726" i="10"/>
  <c r="P1726" i="10"/>
  <c r="N1727" i="10"/>
  <c r="O1727" i="10"/>
  <c r="P1727" i="10"/>
  <c r="N1728" i="10"/>
  <c r="O1728" i="10"/>
  <c r="P1728" i="10"/>
  <c r="N1729" i="10"/>
  <c r="O1729" i="10"/>
  <c r="P1729" i="10"/>
  <c r="N1730" i="10"/>
  <c r="O1730" i="10"/>
  <c r="P1730" i="10"/>
  <c r="N1731" i="10"/>
  <c r="O1731" i="10"/>
  <c r="P1731" i="10"/>
  <c r="N1732" i="10"/>
  <c r="O1732" i="10"/>
  <c r="P1732" i="10"/>
  <c r="N1733" i="10"/>
  <c r="O1733" i="10"/>
  <c r="P1733" i="10"/>
  <c r="N1734" i="10"/>
  <c r="O1734" i="10"/>
  <c r="P1734" i="10"/>
  <c r="N1735" i="10"/>
  <c r="O1735" i="10"/>
  <c r="P1735" i="10"/>
  <c r="N1736" i="10"/>
  <c r="O1736" i="10"/>
  <c r="P1736" i="10"/>
  <c r="N1737" i="10"/>
  <c r="O1737" i="10"/>
  <c r="P1737" i="10"/>
  <c r="N1738" i="10"/>
  <c r="O1738" i="10"/>
  <c r="P1738" i="10"/>
  <c r="N1739" i="10"/>
  <c r="O1739" i="10"/>
  <c r="P1739" i="10"/>
  <c r="N1740" i="10"/>
  <c r="O1740" i="10"/>
  <c r="P1740" i="10"/>
  <c r="N1741" i="10"/>
  <c r="O1741" i="10"/>
  <c r="P1741" i="10"/>
  <c r="N1742" i="10"/>
  <c r="O1742" i="10"/>
  <c r="P1742" i="10"/>
  <c r="N1743" i="10"/>
  <c r="O1743" i="10"/>
  <c r="P1743" i="10"/>
  <c r="N1744" i="10"/>
  <c r="O1744" i="10"/>
  <c r="P1744" i="10"/>
  <c r="N1745" i="10"/>
  <c r="O1745" i="10"/>
  <c r="P1745" i="10"/>
  <c r="N1746" i="10"/>
  <c r="O1746" i="10"/>
  <c r="P1746" i="10"/>
  <c r="N1747" i="10"/>
  <c r="O1747" i="10"/>
  <c r="P1747" i="10"/>
  <c r="N1748" i="10"/>
  <c r="O1748" i="10"/>
  <c r="P1748" i="10"/>
  <c r="N1749" i="10"/>
  <c r="O1749" i="10"/>
  <c r="P1749" i="10"/>
  <c r="N1750" i="10"/>
  <c r="O1750" i="10"/>
  <c r="P1750" i="10"/>
  <c r="N1751" i="10"/>
  <c r="O1751" i="10"/>
  <c r="P1751" i="10"/>
  <c r="N1752" i="10"/>
  <c r="O1752" i="10"/>
  <c r="P1752" i="10"/>
  <c r="N1753" i="10"/>
  <c r="O1753" i="10"/>
  <c r="P1753" i="10"/>
  <c r="N1754" i="10"/>
  <c r="O1754" i="10"/>
  <c r="P1754" i="10"/>
  <c r="N1755" i="10"/>
  <c r="O1755" i="10"/>
  <c r="P1755" i="10"/>
  <c r="N1756" i="10"/>
  <c r="O1756" i="10"/>
  <c r="P1756" i="10"/>
  <c r="N1757" i="10"/>
  <c r="O1757" i="10"/>
  <c r="P1757" i="10"/>
  <c r="N1758" i="10"/>
  <c r="O1758" i="10"/>
  <c r="P1758" i="10"/>
  <c r="N1759" i="10"/>
  <c r="O1759" i="10"/>
  <c r="P1759" i="10"/>
  <c r="N1760" i="10"/>
  <c r="O1760" i="10"/>
  <c r="P1760" i="10"/>
  <c r="N1761" i="10"/>
  <c r="O1761" i="10"/>
  <c r="P1761" i="10"/>
  <c r="N1762" i="10"/>
  <c r="O1762" i="10"/>
  <c r="P1762" i="10"/>
  <c r="N1763" i="10"/>
  <c r="O1763" i="10"/>
  <c r="P1763" i="10"/>
  <c r="N1764" i="10"/>
  <c r="O1764" i="10"/>
  <c r="P1764" i="10"/>
  <c r="N1765" i="10"/>
  <c r="O1765" i="10"/>
  <c r="P1765" i="10"/>
  <c r="N1766" i="10"/>
  <c r="O1766" i="10"/>
  <c r="P1766" i="10"/>
  <c r="N1767" i="10"/>
  <c r="O1767" i="10"/>
  <c r="P1767" i="10"/>
  <c r="N1768" i="10"/>
  <c r="O1768" i="10"/>
  <c r="P1768" i="10"/>
  <c r="N1769" i="10"/>
  <c r="O1769" i="10"/>
  <c r="P1769" i="10"/>
  <c r="N1770" i="10"/>
  <c r="O1770" i="10"/>
  <c r="P1770" i="10"/>
  <c r="N1771" i="10"/>
  <c r="O1771" i="10"/>
  <c r="P1771" i="10"/>
  <c r="N1772" i="10"/>
  <c r="O1772" i="10"/>
  <c r="P1772" i="10"/>
  <c r="N1773" i="10"/>
  <c r="O1773" i="10"/>
  <c r="P1773" i="10"/>
  <c r="N1774" i="10"/>
  <c r="O1774" i="10"/>
  <c r="P1774" i="10"/>
  <c r="N1775" i="10"/>
  <c r="O1775" i="10"/>
  <c r="P1775" i="10"/>
  <c r="N1776" i="10"/>
  <c r="O1776" i="10"/>
  <c r="P1776" i="10"/>
  <c r="N1777" i="10"/>
  <c r="O1777" i="10"/>
  <c r="P1777" i="10"/>
  <c r="N1778" i="10"/>
  <c r="O1778" i="10"/>
  <c r="P1778" i="10"/>
  <c r="N1779" i="10"/>
  <c r="O1779" i="10"/>
  <c r="P1779" i="10"/>
  <c r="N1780" i="10"/>
  <c r="O1780" i="10"/>
  <c r="P1780" i="10"/>
  <c r="N1781" i="10"/>
  <c r="O1781" i="10"/>
  <c r="P1781" i="10"/>
  <c r="N1782" i="10"/>
  <c r="O1782" i="10"/>
  <c r="P1782" i="10"/>
  <c r="N1783" i="10"/>
  <c r="O1783" i="10"/>
  <c r="P1783" i="10"/>
  <c r="N1784" i="10"/>
  <c r="O1784" i="10"/>
  <c r="P1784" i="10"/>
  <c r="N1785" i="10"/>
  <c r="O1785" i="10"/>
  <c r="P1785" i="10"/>
  <c r="N1786" i="10"/>
  <c r="O1786" i="10"/>
  <c r="P1786" i="10"/>
  <c r="N1787" i="10"/>
  <c r="O1787" i="10"/>
  <c r="P1787" i="10"/>
  <c r="N1788" i="10"/>
  <c r="O1788" i="10"/>
  <c r="P1788" i="10"/>
  <c r="N1789" i="10"/>
  <c r="O1789" i="10"/>
  <c r="P1789" i="10"/>
  <c r="N1790" i="10"/>
  <c r="O1790" i="10"/>
  <c r="P1790" i="10"/>
  <c r="N1791" i="10"/>
  <c r="O1791" i="10"/>
  <c r="P1791" i="10"/>
  <c r="N1792" i="10"/>
  <c r="O1792" i="10"/>
  <c r="P1792" i="10"/>
  <c r="N1793" i="10"/>
  <c r="O1793" i="10"/>
  <c r="P1793" i="10"/>
  <c r="N1794" i="10"/>
  <c r="O1794" i="10"/>
  <c r="P1794" i="10"/>
  <c r="N1795" i="10"/>
  <c r="O1795" i="10"/>
  <c r="P1795" i="10"/>
  <c r="N1796" i="10"/>
  <c r="O1796" i="10"/>
  <c r="P1796" i="10"/>
  <c r="N1797" i="10"/>
  <c r="O1797" i="10"/>
  <c r="P1797" i="10"/>
  <c r="N1798" i="10"/>
  <c r="O1798" i="10"/>
  <c r="P1798" i="10"/>
  <c r="N1799" i="10"/>
  <c r="O1799" i="10"/>
  <c r="P1799" i="10"/>
  <c r="N1800" i="10"/>
  <c r="O1800" i="10"/>
  <c r="P1800" i="10"/>
  <c r="N1801" i="10"/>
  <c r="O1801" i="10"/>
  <c r="P1801" i="10"/>
  <c r="N1802" i="10"/>
  <c r="O1802" i="10"/>
  <c r="P1802" i="10"/>
  <c r="N1803" i="10"/>
  <c r="O1803" i="10"/>
  <c r="P1803" i="10"/>
  <c r="N1804" i="10"/>
  <c r="O1804" i="10"/>
  <c r="P1804" i="10"/>
  <c r="N1805" i="10"/>
  <c r="O1805" i="10"/>
  <c r="P1805" i="10"/>
  <c r="N1806" i="10"/>
  <c r="O1806" i="10"/>
  <c r="P1806" i="10"/>
  <c r="N1807" i="10"/>
  <c r="O1807" i="10"/>
  <c r="P1807" i="10"/>
  <c r="N1808" i="10"/>
  <c r="O1808" i="10"/>
  <c r="P1808" i="10"/>
  <c r="N1809" i="10"/>
  <c r="O1809" i="10"/>
  <c r="P1809" i="10"/>
  <c r="N1810" i="10"/>
  <c r="O1810" i="10"/>
  <c r="P1810" i="10"/>
  <c r="N1811" i="10"/>
  <c r="O1811" i="10"/>
  <c r="P1811" i="10"/>
  <c r="N1812" i="10"/>
  <c r="O1812" i="10"/>
  <c r="P1812" i="10"/>
  <c r="N1813" i="10"/>
  <c r="O1813" i="10"/>
  <c r="P1813" i="10"/>
  <c r="N1814" i="10"/>
  <c r="O1814" i="10"/>
  <c r="P1814" i="10"/>
  <c r="N1815" i="10"/>
  <c r="O1815" i="10"/>
  <c r="P1815" i="10"/>
  <c r="N1816" i="10"/>
  <c r="O1816" i="10"/>
  <c r="P1816" i="10"/>
  <c r="N1817" i="10"/>
  <c r="O1817" i="10"/>
  <c r="P1817" i="10"/>
  <c r="N1818" i="10"/>
  <c r="O1818" i="10"/>
  <c r="P1818" i="10"/>
  <c r="N1819" i="10"/>
  <c r="O1819" i="10"/>
  <c r="P1819" i="10"/>
  <c r="N1820" i="10"/>
  <c r="O1820" i="10"/>
  <c r="P1820" i="10"/>
  <c r="N1821" i="10"/>
  <c r="O1821" i="10"/>
  <c r="P1821" i="10"/>
  <c r="N1822" i="10"/>
  <c r="O1822" i="10"/>
  <c r="P1822" i="10"/>
  <c r="N1823" i="10"/>
  <c r="O1823" i="10"/>
  <c r="P1823" i="10"/>
  <c r="N1824" i="10"/>
  <c r="O1824" i="10"/>
  <c r="P1824" i="10"/>
  <c r="N1825" i="10"/>
  <c r="O1825" i="10"/>
  <c r="P1825" i="10"/>
  <c r="N1826" i="10"/>
  <c r="O1826" i="10"/>
  <c r="P1826" i="10"/>
  <c r="N1827" i="10"/>
  <c r="O1827" i="10"/>
  <c r="P1827" i="10"/>
  <c r="N1828" i="10"/>
  <c r="O1828" i="10"/>
  <c r="P1828" i="10"/>
  <c r="N1829" i="10"/>
  <c r="O1829" i="10"/>
  <c r="P1829" i="10"/>
  <c r="N1830" i="10"/>
  <c r="O1830" i="10"/>
  <c r="P1830" i="10"/>
  <c r="N1831" i="10"/>
  <c r="O1831" i="10"/>
  <c r="P1831" i="10"/>
  <c r="N1832" i="10"/>
  <c r="O1832" i="10"/>
  <c r="P1832" i="10"/>
  <c r="N1833" i="10"/>
  <c r="O1833" i="10"/>
  <c r="P1833" i="10"/>
  <c r="N1834" i="10"/>
  <c r="O1834" i="10"/>
  <c r="P1834" i="10"/>
  <c r="N1835" i="10"/>
  <c r="O1835" i="10"/>
  <c r="P1835" i="10"/>
  <c r="N1836" i="10"/>
  <c r="O1836" i="10"/>
  <c r="P1836" i="10"/>
  <c r="N1837" i="10"/>
  <c r="O1837" i="10"/>
  <c r="P1837" i="10"/>
  <c r="N1838" i="10"/>
  <c r="O1838" i="10"/>
  <c r="P1838" i="10"/>
  <c r="N1839" i="10"/>
  <c r="O1839" i="10"/>
  <c r="P1839" i="10"/>
  <c r="N1840" i="10"/>
  <c r="O1840" i="10"/>
  <c r="P1840" i="10"/>
  <c r="N1841" i="10"/>
  <c r="O1841" i="10"/>
  <c r="P1841" i="10"/>
  <c r="N1842" i="10"/>
  <c r="O1842" i="10"/>
  <c r="P1842" i="10"/>
  <c r="N1843" i="10"/>
  <c r="O1843" i="10"/>
  <c r="P1843" i="10"/>
  <c r="N1844" i="10"/>
  <c r="O1844" i="10"/>
  <c r="P1844" i="10"/>
  <c r="N1845" i="10"/>
  <c r="O1845" i="10"/>
  <c r="P1845" i="10"/>
  <c r="N1846" i="10"/>
  <c r="O1846" i="10"/>
  <c r="P1846" i="10"/>
  <c r="N1847" i="10"/>
  <c r="O1847" i="10"/>
  <c r="P1847" i="10"/>
  <c r="N1848" i="10"/>
  <c r="O1848" i="10"/>
  <c r="P1848" i="10"/>
  <c r="N1849" i="10"/>
  <c r="O1849" i="10"/>
  <c r="P1849" i="10"/>
  <c r="N1850" i="10"/>
  <c r="O1850" i="10"/>
  <c r="P1850" i="10"/>
  <c r="N1851" i="10"/>
  <c r="O1851" i="10"/>
  <c r="P1851" i="10"/>
  <c r="N1852" i="10"/>
  <c r="O1852" i="10"/>
  <c r="P1852" i="10"/>
  <c r="N1853" i="10"/>
  <c r="O1853" i="10"/>
  <c r="P1853" i="10"/>
  <c r="N1854" i="10"/>
  <c r="O1854" i="10"/>
  <c r="P1854" i="10"/>
  <c r="N1855" i="10"/>
  <c r="O1855" i="10"/>
  <c r="P1855" i="10"/>
  <c r="N1856" i="10"/>
  <c r="O1856" i="10"/>
  <c r="P1856" i="10"/>
  <c r="N1857" i="10"/>
  <c r="O1857" i="10"/>
  <c r="P1857" i="10"/>
  <c r="N1858" i="10"/>
  <c r="O1858" i="10"/>
  <c r="P1858" i="10"/>
  <c r="N1859" i="10"/>
  <c r="O1859" i="10"/>
  <c r="P1859" i="10"/>
  <c r="N1860" i="10"/>
  <c r="O1860" i="10"/>
  <c r="P1860" i="10"/>
  <c r="N1861" i="10"/>
  <c r="O1861" i="10"/>
  <c r="P1861" i="10"/>
  <c r="N1862" i="10"/>
  <c r="O1862" i="10"/>
  <c r="P1862" i="10"/>
  <c r="N1863" i="10"/>
  <c r="O1863" i="10"/>
  <c r="P1863" i="10"/>
  <c r="N1864" i="10"/>
  <c r="O1864" i="10"/>
  <c r="P1864" i="10"/>
  <c r="N1865" i="10"/>
  <c r="O1865" i="10"/>
  <c r="P1865" i="10"/>
  <c r="N1866" i="10"/>
  <c r="O1866" i="10"/>
  <c r="P1866" i="10"/>
  <c r="N1867" i="10"/>
  <c r="O1867" i="10"/>
  <c r="P1867" i="10"/>
  <c r="N1868" i="10"/>
  <c r="O1868" i="10"/>
  <c r="P1868" i="10"/>
  <c r="N1869" i="10"/>
  <c r="O1869" i="10"/>
  <c r="P1869" i="10"/>
  <c r="N1870" i="10"/>
  <c r="O1870" i="10"/>
  <c r="P1870" i="10"/>
  <c r="N1871" i="10"/>
  <c r="O1871" i="10"/>
  <c r="P1871" i="10"/>
  <c r="N1872" i="10"/>
  <c r="O1872" i="10"/>
  <c r="P1872" i="10"/>
  <c r="N1873" i="10"/>
  <c r="O1873" i="10"/>
  <c r="P1873" i="10"/>
  <c r="N1874" i="10"/>
  <c r="O1874" i="10"/>
  <c r="P1874" i="10"/>
  <c r="N1875" i="10"/>
  <c r="O1875" i="10"/>
  <c r="P1875" i="10"/>
  <c r="N1876" i="10"/>
  <c r="O1876" i="10"/>
  <c r="P1876" i="10"/>
  <c r="N1877" i="10"/>
  <c r="O1877" i="10"/>
  <c r="P1877" i="10"/>
  <c r="N1878" i="10"/>
  <c r="O1878" i="10"/>
  <c r="P1878" i="10"/>
  <c r="N1879" i="10"/>
  <c r="O1879" i="10"/>
  <c r="P1879" i="10"/>
  <c r="N1880" i="10"/>
  <c r="O1880" i="10"/>
  <c r="P1880" i="10"/>
  <c r="N1881" i="10"/>
  <c r="O1881" i="10"/>
  <c r="P1881" i="10"/>
  <c r="N1882" i="10"/>
  <c r="O1882" i="10"/>
  <c r="P1882" i="10"/>
  <c r="N1883" i="10"/>
  <c r="O1883" i="10"/>
  <c r="P1883" i="10"/>
  <c r="N1884" i="10"/>
  <c r="O1884" i="10"/>
  <c r="P1884" i="10"/>
  <c r="N1885" i="10"/>
  <c r="O1885" i="10"/>
  <c r="P1885" i="10"/>
  <c r="N1886" i="10"/>
  <c r="O1886" i="10"/>
  <c r="P1886" i="10"/>
  <c r="N1887" i="10"/>
  <c r="O1887" i="10"/>
  <c r="P1887" i="10"/>
  <c r="N1888" i="10"/>
  <c r="O1888" i="10"/>
  <c r="P1888" i="10"/>
  <c r="N1889" i="10"/>
  <c r="O1889" i="10"/>
  <c r="P1889" i="10"/>
  <c r="N1890" i="10"/>
  <c r="O1890" i="10"/>
  <c r="P1890" i="10"/>
  <c r="N1891" i="10"/>
  <c r="O1891" i="10"/>
  <c r="P1891" i="10"/>
  <c r="N1892" i="10"/>
  <c r="O1892" i="10"/>
  <c r="P1892" i="10"/>
  <c r="N1893" i="10"/>
  <c r="O1893" i="10"/>
  <c r="P1893" i="10"/>
  <c r="N1894" i="10"/>
  <c r="O1894" i="10"/>
  <c r="P1894" i="10"/>
  <c r="N1895" i="10"/>
  <c r="O1895" i="10"/>
  <c r="P1895" i="10"/>
  <c r="N1896" i="10"/>
  <c r="O1896" i="10"/>
  <c r="P1896" i="10"/>
  <c r="N1897" i="10"/>
  <c r="O1897" i="10"/>
  <c r="P1897" i="10"/>
  <c r="N1898" i="10"/>
  <c r="O1898" i="10"/>
  <c r="P1898" i="10"/>
  <c r="N1899" i="10"/>
  <c r="O1899" i="10"/>
  <c r="P1899" i="10"/>
  <c r="N1900" i="10"/>
  <c r="O1900" i="10"/>
  <c r="P1900" i="10"/>
  <c r="N1901" i="10"/>
  <c r="O1901" i="10"/>
  <c r="P1901" i="10"/>
  <c r="N1902" i="10"/>
  <c r="O1902" i="10"/>
  <c r="P1902" i="10"/>
  <c r="N1903" i="10"/>
  <c r="O1903" i="10"/>
  <c r="P1903" i="10"/>
  <c r="N1904" i="10"/>
  <c r="O1904" i="10"/>
  <c r="P1904" i="10"/>
  <c r="N1905" i="10"/>
  <c r="O1905" i="10"/>
  <c r="P1905" i="10"/>
  <c r="N1906" i="10"/>
  <c r="O1906" i="10"/>
  <c r="P1906" i="10"/>
  <c r="N1907" i="10"/>
  <c r="O1907" i="10"/>
  <c r="P1907" i="10"/>
  <c r="N1908" i="10"/>
  <c r="O1908" i="10"/>
  <c r="P1908" i="10"/>
  <c r="N1909" i="10"/>
  <c r="O1909" i="10"/>
  <c r="P1909" i="10"/>
  <c r="N1910" i="10"/>
  <c r="O1910" i="10"/>
  <c r="P1910" i="10"/>
  <c r="N1911" i="10"/>
  <c r="O1911" i="10"/>
  <c r="P1911" i="10"/>
  <c r="N1912" i="10"/>
  <c r="O1912" i="10"/>
  <c r="P1912" i="10"/>
  <c r="N1913" i="10"/>
  <c r="O1913" i="10"/>
  <c r="P1913" i="10"/>
  <c r="N1914" i="10"/>
  <c r="O1914" i="10"/>
  <c r="P1914" i="10"/>
  <c r="N1915" i="10"/>
  <c r="O1915" i="10"/>
  <c r="P1915" i="10"/>
  <c r="N1916" i="10"/>
  <c r="O1916" i="10"/>
  <c r="P1916" i="10"/>
  <c r="N1917" i="10"/>
  <c r="O1917" i="10"/>
  <c r="P1917" i="10"/>
  <c r="N1918" i="10"/>
  <c r="O1918" i="10"/>
  <c r="P1918" i="10"/>
  <c r="N1919" i="10"/>
  <c r="O1919" i="10"/>
  <c r="P1919" i="10"/>
  <c r="N1920" i="10"/>
  <c r="O1920" i="10"/>
  <c r="P1920" i="10"/>
  <c r="N1921" i="10"/>
  <c r="O1921" i="10"/>
  <c r="P1921" i="10"/>
  <c r="N1922" i="10"/>
  <c r="O1922" i="10"/>
  <c r="P1922" i="10"/>
  <c r="N1923" i="10"/>
  <c r="O1923" i="10"/>
  <c r="P1923" i="10"/>
  <c r="N1924" i="10"/>
  <c r="O1924" i="10"/>
  <c r="P1924" i="10"/>
  <c r="N1925" i="10"/>
  <c r="O1925" i="10"/>
  <c r="P1925" i="10"/>
  <c r="N1926" i="10"/>
  <c r="O1926" i="10"/>
  <c r="P1926" i="10"/>
  <c r="N1927" i="10"/>
  <c r="O1927" i="10"/>
  <c r="P1927" i="10"/>
  <c r="N1928" i="10"/>
  <c r="O1928" i="10"/>
  <c r="P1928" i="10"/>
  <c r="N1929" i="10"/>
  <c r="O1929" i="10"/>
  <c r="P1929" i="10"/>
  <c r="N1930" i="10"/>
  <c r="O1930" i="10"/>
  <c r="P1930" i="10"/>
  <c r="N1931" i="10"/>
  <c r="O1931" i="10"/>
  <c r="P1931" i="10"/>
  <c r="N1932" i="10"/>
  <c r="O1932" i="10"/>
  <c r="P1932" i="10"/>
  <c r="N1933" i="10"/>
  <c r="O1933" i="10"/>
  <c r="P1933" i="10"/>
  <c r="N1934" i="10"/>
  <c r="O1934" i="10"/>
  <c r="P1934" i="10"/>
  <c r="N1935" i="10"/>
  <c r="O1935" i="10"/>
  <c r="P1935" i="10"/>
  <c r="N1936" i="10"/>
  <c r="O1936" i="10"/>
  <c r="P1936" i="10"/>
  <c r="N1937" i="10"/>
  <c r="O1937" i="10"/>
  <c r="P1937" i="10"/>
  <c r="N1938" i="10"/>
  <c r="O1938" i="10"/>
  <c r="P1938" i="10"/>
  <c r="N1939" i="10"/>
  <c r="O1939" i="10"/>
  <c r="P1939" i="10"/>
  <c r="N1940" i="10"/>
  <c r="O1940" i="10"/>
  <c r="P1940" i="10"/>
  <c r="N1941" i="10"/>
  <c r="O1941" i="10"/>
  <c r="P1941" i="10"/>
  <c r="N1942" i="10"/>
  <c r="O1942" i="10"/>
  <c r="P1942" i="10"/>
  <c r="N1943" i="10"/>
  <c r="O1943" i="10"/>
  <c r="P1943" i="10"/>
  <c r="N1944" i="10"/>
  <c r="O1944" i="10"/>
  <c r="P1944" i="10"/>
  <c r="N1945" i="10"/>
  <c r="O1945" i="10"/>
  <c r="P1945" i="10"/>
  <c r="N1946" i="10"/>
  <c r="O1946" i="10"/>
  <c r="P1946" i="10"/>
  <c r="N1947" i="10"/>
  <c r="O1947" i="10"/>
  <c r="P1947" i="10"/>
  <c r="N1948" i="10"/>
  <c r="O1948" i="10"/>
  <c r="P1948" i="10"/>
  <c r="N1949" i="10"/>
  <c r="O1949" i="10"/>
  <c r="P1949" i="10"/>
  <c r="N1950" i="10"/>
  <c r="O1950" i="10"/>
  <c r="P1950" i="10"/>
  <c r="N1951" i="10"/>
  <c r="O1951" i="10"/>
  <c r="P1951" i="10"/>
  <c r="N1952" i="10"/>
  <c r="O1952" i="10"/>
  <c r="P1952" i="10"/>
  <c r="N1953" i="10"/>
  <c r="O1953" i="10"/>
  <c r="P1953" i="10"/>
  <c r="N1954" i="10"/>
  <c r="O1954" i="10"/>
  <c r="P1954" i="10"/>
  <c r="N1955" i="10"/>
  <c r="O1955" i="10"/>
  <c r="P1955" i="10"/>
  <c r="N1956" i="10"/>
  <c r="O1956" i="10"/>
  <c r="P1956" i="10"/>
  <c r="N1957" i="10"/>
  <c r="O1957" i="10"/>
  <c r="P1957" i="10"/>
  <c r="N1958" i="10"/>
  <c r="O1958" i="10"/>
  <c r="P1958" i="10"/>
  <c r="N1959" i="10"/>
  <c r="O1959" i="10"/>
  <c r="P1959" i="10"/>
  <c r="N1960" i="10"/>
  <c r="O1960" i="10"/>
  <c r="P1960" i="10"/>
  <c r="N1961" i="10"/>
  <c r="O1961" i="10"/>
  <c r="P1961" i="10"/>
  <c r="N1962" i="10"/>
  <c r="O1962" i="10"/>
  <c r="P1962" i="10"/>
  <c r="N1963" i="10"/>
  <c r="O1963" i="10"/>
  <c r="P1963" i="10"/>
  <c r="N1964" i="10"/>
  <c r="O1964" i="10"/>
  <c r="P1964" i="10"/>
  <c r="N1965" i="10"/>
  <c r="O1965" i="10"/>
  <c r="P1965" i="10"/>
  <c r="N1966" i="10"/>
  <c r="O1966" i="10"/>
  <c r="P1966" i="10"/>
  <c r="N1967" i="10"/>
  <c r="O1967" i="10"/>
  <c r="P1967" i="10"/>
  <c r="N1968" i="10"/>
  <c r="O1968" i="10"/>
  <c r="P1968" i="10"/>
  <c r="N1969" i="10"/>
  <c r="O1969" i="10"/>
  <c r="P1969" i="10"/>
  <c r="N1970" i="10"/>
  <c r="O1970" i="10"/>
  <c r="P1970" i="10"/>
  <c r="N1971" i="10"/>
  <c r="O1971" i="10"/>
  <c r="P1971" i="10"/>
  <c r="N1972" i="10"/>
  <c r="O1972" i="10"/>
  <c r="P1972" i="10"/>
  <c r="N1973" i="10"/>
  <c r="O1973" i="10"/>
  <c r="P1973" i="10"/>
  <c r="N1974" i="10"/>
  <c r="O1974" i="10"/>
  <c r="P1974" i="10"/>
  <c r="N1975" i="10"/>
  <c r="O1975" i="10"/>
  <c r="P1975" i="10"/>
  <c r="N1976" i="10"/>
  <c r="O1976" i="10"/>
  <c r="P1976" i="10"/>
  <c r="N1977" i="10"/>
  <c r="O1977" i="10"/>
  <c r="P1977" i="10"/>
  <c r="N1978" i="10"/>
  <c r="O1978" i="10"/>
  <c r="P1978" i="10"/>
  <c r="N1979" i="10"/>
  <c r="O1979" i="10"/>
  <c r="P1979" i="10"/>
  <c r="N1980" i="10"/>
  <c r="O1980" i="10"/>
  <c r="P1980" i="10"/>
  <c r="N1981" i="10"/>
  <c r="O1981" i="10"/>
  <c r="P1981" i="10"/>
  <c r="N1982" i="10"/>
  <c r="O1982" i="10"/>
  <c r="P1982" i="10"/>
  <c r="N1983" i="10"/>
  <c r="O1983" i="10"/>
  <c r="P1983" i="10"/>
  <c r="N1984" i="10"/>
  <c r="O1984" i="10"/>
  <c r="P1984" i="10"/>
  <c r="N1985" i="10"/>
  <c r="O1985" i="10"/>
  <c r="P1985" i="10"/>
  <c r="N1986" i="10"/>
  <c r="O1986" i="10"/>
  <c r="P1986" i="10"/>
  <c r="N1987" i="10"/>
  <c r="O1987" i="10"/>
  <c r="P1987" i="10"/>
  <c r="N1988" i="10"/>
  <c r="O1988" i="10"/>
  <c r="P1988" i="10"/>
  <c r="N1989" i="10"/>
  <c r="O1989" i="10"/>
  <c r="P1989" i="10"/>
  <c r="N1990" i="10"/>
  <c r="O1990" i="10"/>
  <c r="P1990" i="10"/>
  <c r="N1991" i="10"/>
  <c r="O1991" i="10"/>
  <c r="P1991" i="10"/>
  <c r="N1992" i="10"/>
  <c r="O1992" i="10"/>
  <c r="P1992" i="10"/>
  <c r="N1993" i="10"/>
  <c r="O1993" i="10"/>
  <c r="P1993" i="10"/>
  <c r="N1994" i="10"/>
  <c r="O1994" i="10"/>
  <c r="P1994" i="10"/>
  <c r="N1995" i="10"/>
  <c r="O1995" i="10"/>
  <c r="P1995" i="10"/>
  <c r="N1996" i="10"/>
  <c r="O1996" i="10"/>
  <c r="P1996" i="10"/>
  <c r="N1997" i="10"/>
  <c r="O1997" i="10"/>
  <c r="P1997" i="10"/>
  <c r="N1998" i="10"/>
  <c r="O1998" i="10"/>
  <c r="P1998" i="10"/>
  <c r="N1999" i="10"/>
  <c r="O1999" i="10"/>
  <c r="P1999" i="10"/>
  <c r="N2000" i="10"/>
  <c r="O2000" i="10"/>
  <c r="P2000" i="10"/>
  <c r="N2001" i="10"/>
  <c r="O2001" i="10"/>
  <c r="P2001" i="10"/>
  <c r="N2002" i="10"/>
  <c r="O2002" i="10"/>
  <c r="P2002" i="10"/>
  <c r="N2003" i="10"/>
  <c r="O2003" i="10"/>
  <c r="P2003" i="10"/>
  <c r="N2004" i="10"/>
  <c r="O2004" i="10"/>
  <c r="P2004" i="10"/>
  <c r="N2005" i="10"/>
  <c r="O2005" i="10"/>
  <c r="P2005" i="10"/>
  <c r="N2006" i="10"/>
  <c r="O2006" i="10"/>
  <c r="P2006" i="10"/>
  <c r="N2007" i="10"/>
  <c r="O2007" i="10"/>
  <c r="P2007" i="10"/>
  <c r="N2008" i="10"/>
  <c r="O2008" i="10"/>
  <c r="P2008" i="10"/>
  <c r="N2009" i="10"/>
  <c r="O2009" i="10"/>
  <c r="P2009" i="10"/>
  <c r="N2010" i="10"/>
  <c r="O2010" i="10"/>
  <c r="P2010" i="10"/>
  <c r="N2011" i="10"/>
  <c r="O2011" i="10"/>
  <c r="P2011" i="10"/>
  <c r="N2012" i="10"/>
  <c r="O2012" i="10"/>
  <c r="P2012" i="10"/>
  <c r="N2013" i="10"/>
  <c r="O2013" i="10"/>
  <c r="P2013" i="10"/>
  <c r="N2014" i="10"/>
  <c r="O2014" i="10"/>
  <c r="P2014" i="10"/>
  <c r="N2015" i="10"/>
  <c r="O2015" i="10"/>
  <c r="P2015" i="10"/>
  <c r="N2016" i="10"/>
  <c r="O2016" i="10"/>
  <c r="P2016" i="10"/>
  <c r="N2017" i="10"/>
  <c r="O2017" i="10"/>
  <c r="P2017" i="10"/>
  <c r="N2018" i="10"/>
  <c r="O2018" i="10"/>
  <c r="P2018" i="10"/>
  <c r="N2019" i="10"/>
  <c r="O2019" i="10"/>
  <c r="P2019" i="10"/>
  <c r="N2020" i="10"/>
  <c r="O2020" i="10"/>
  <c r="P2020" i="10"/>
  <c r="N2021" i="10"/>
  <c r="O2021" i="10"/>
  <c r="P2021" i="10"/>
  <c r="N2022" i="10"/>
  <c r="O2022" i="10"/>
  <c r="P2022" i="10"/>
  <c r="N2023" i="10"/>
  <c r="O2023" i="10"/>
  <c r="P2023" i="10"/>
  <c r="N2024" i="10"/>
  <c r="O2024" i="10"/>
  <c r="P2024" i="10"/>
  <c r="N2025" i="10"/>
  <c r="O2025" i="10"/>
  <c r="P2025" i="10"/>
  <c r="N2026" i="10"/>
  <c r="O2026" i="10"/>
  <c r="P2026" i="10"/>
  <c r="N2027" i="10"/>
  <c r="O2027" i="10"/>
  <c r="P2027" i="10"/>
  <c r="N2028" i="10"/>
  <c r="O2028" i="10"/>
  <c r="P2028" i="10"/>
  <c r="N2029" i="10"/>
  <c r="O2029" i="10"/>
  <c r="P2029" i="10"/>
  <c r="N2030" i="10"/>
  <c r="O2030" i="10"/>
  <c r="P2030" i="10"/>
  <c r="N2031" i="10"/>
  <c r="O2031" i="10"/>
  <c r="P2031" i="10"/>
  <c r="N2032" i="10"/>
  <c r="O2032" i="10"/>
  <c r="P2032" i="10"/>
  <c r="N2033" i="10"/>
  <c r="O2033" i="10"/>
  <c r="P2033" i="10"/>
  <c r="N2034" i="10"/>
  <c r="O2034" i="10"/>
  <c r="P2034" i="10"/>
  <c r="N2035" i="10"/>
  <c r="O2035" i="10"/>
  <c r="P2035" i="10"/>
  <c r="N2036" i="10"/>
  <c r="O2036" i="10"/>
  <c r="P2036" i="10"/>
  <c r="N2037" i="10"/>
  <c r="O2037" i="10"/>
  <c r="P2037" i="10"/>
  <c r="N2038" i="10"/>
  <c r="O2038" i="10"/>
  <c r="P2038" i="10"/>
  <c r="N2039" i="10"/>
  <c r="O2039" i="10"/>
  <c r="P2039" i="10"/>
  <c r="N2040" i="10"/>
  <c r="O2040" i="10"/>
  <c r="P2040" i="10"/>
  <c r="N2041" i="10"/>
  <c r="O2041" i="10"/>
  <c r="P2041" i="10"/>
  <c r="N2042" i="10"/>
  <c r="O2042" i="10"/>
  <c r="P2042" i="10"/>
  <c r="N2043" i="10"/>
  <c r="O2043" i="10"/>
  <c r="P2043" i="10"/>
  <c r="N2044" i="10"/>
  <c r="O2044" i="10"/>
  <c r="P2044" i="10"/>
  <c r="N2045" i="10"/>
  <c r="O2045" i="10"/>
  <c r="P2045" i="10"/>
  <c r="N2046" i="10"/>
  <c r="O2046" i="10"/>
  <c r="P2046" i="10"/>
  <c r="N2047" i="10"/>
  <c r="O2047" i="10"/>
  <c r="P2047" i="10"/>
  <c r="N2048" i="10"/>
  <c r="O2048" i="10"/>
  <c r="P2048" i="10"/>
  <c r="N2049" i="10"/>
  <c r="O2049" i="10"/>
  <c r="P2049" i="10"/>
  <c r="N2050" i="10"/>
  <c r="O2050" i="10"/>
  <c r="P2050" i="10"/>
  <c r="N2051" i="10"/>
  <c r="O2051" i="10"/>
  <c r="P2051" i="10"/>
  <c r="N2052" i="10"/>
  <c r="O2052" i="10"/>
  <c r="P2052" i="10"/>
  <c r="N2053" i="10"/>
  <c r="O2053" i="10"/>
  <c r="P2053" i="10"/>
  <c r="N2054" i="10"/>
  <c r="O2054" i="10"/>
  <c r="P2054" i="10"/>
  <c r="N2055" i="10"/>
  <c r="O2055" i="10"/>
  <c r="P2055" i="10"/>
  <c r="N2056" i="10"/>
  <c r="O2056" i="10"/>
  <c r="P2056" i="10"/>
  <c r="N2057" i="10"/>
  <c r="O2057" i="10"/>
  <c r="P2057" i="10"/>
  <c r="N2058" i="10"/>
  <c r="O2058" i="10"/>
  <c r="P2058" i="10"/>
  <c r="N2059" i="10"/>
  <c r="O2059" i="10"/>
  <c r="P2059" i="10"/>
  <c r="N2060" i="10"/>
  <c r="O2060" i="10"/>
  <c r="P2060" i="10"/>
  <c r="N2061" i="10"/>
  <c r="O2061" i="10"/>
  <c r="P2061" i="10"/>
  <c r="N2062" i="10"/>
  <c r="O2062" i="10"/>
  <c r="P2062" i="10"/>
  <c r="N2063" i="10"/>
  <c r="O2063" i="10"/>
  <c r="P2063" i="10"/>
  <c r="N2064" i="10"/>
  <c r="O2064" i="10"/>
  <c r="P2064" i="10"/>
  <c r="N2065" i="10"/>
  <c r="O2065" i="10"/>
  <c r="P2065" i="10"/>
  <c r="N2066" i="10"/>
  <c r="O2066" i="10"/>
  <c r="P2066" i="10"/>
  <c r="N2067" i="10"/>
  <c r="O2067" i="10"/>
  <c r="P2067" i="10"/>
  <c r="N2068" i="10"/>
  <c r="O2068" i="10"/>
  <c r="P2068" i="10"/>
  <c r="N2069" i="10"/>
  <c r="O2069" i="10"/>
  <c r="P2069" i="10"/>
  <c r="N2070" i="10"/>
  <c r="O2070" i="10"/>
  <c r="P2070" i="10"/>
  <c r="N2071" i="10"/>
  <c r="O2071" i="10"/>
  <c r="P2071" i="10"/>
  <c r="N2072" i="10"/>
  <c r="O2072" i="10"/>
  <c r="P2072" i="10"/>
  <c r="N2073" i="10"/>
  <c r="O2073" i="10"/>
  <c r="P2073" i="10"/>
  <c r="N2074" i="10"/>
  <c r="O2074" i="10"/>
  <c r="P2074" i="10"/>
  <c r="N2075" i="10"/>
  <c r="O2075" i="10"/>
  <c r="P2075" i="10"/>
  <c r="N2076" i="10"/>
  <c r="O2076" i="10"/>
  <c r="P2076" i="10"/>
  <c r="N2077" i="10"/>
  <c r="O2077" i="10"/>
  <c r="P2077" i="10"/>
  <c r="N2078" i="10"/>
  <c r="O2078" i="10"/>
  <c r="P2078" i="10"/>
  <c r="N2079" i="10"/>
  <c r="O2079" i="10"/>
  <c r="P2079" i="10"/>
  <c r="N2080" i="10"/>
  <c r="O2080" i="10"/>
  <c r="P2080" i="10"/>
  <c r="N2081" i="10"/>
  <c r="O2081" i="10"/>
  <c r="P2081" i="10"/>
  <c r="N2082" i="10"/>
  <c r="O2082" i="10"/>
  <c r="P2082" i="10"/>
  <c r="N2083" i="10"/>
  <c r="O2083" i="10"/>
  <c r="P2083" i="10"/>
  <c r="N2084" i="10"/>
  <c r="O2084" i="10"/>
  <c r="P2084" i="10"/>
  <c r="N2085" i="10"/>
  <c r="O2085" i="10"/>
  <c r="P2085" i="10"/>
  <c r="N2086" i="10"/>
  <c r="O2086" i="10"/>
  <c r="P2086" i="10"/>
  <c r="N2087" i="10"/>
  <c r="O2087" i="10"/>
  <c r="P2087" i="10"/>
  <c r="N2088" i="10"/>
  <c r="O2088" i="10"/>
  <c r="P2088" i="10"/>
  <c r="N2089" i="10"/>
  <c r="O2089" i="10"/>
  <c r="P2089" i="10"/>
  <c r="N2090" i="10"/>
  <c r="O2090" i="10"/>
  <c r="P2090" i="10"/>
  <c r="N2091" i="10"/>
  <c r="O2091" i="10"/>
  <c r="P2091" i="10"/>
  <c r="N2092" i="10"/>
  <c r="O2092" i="10"/>
  <c r="P2092" i="10"/>
  <c r="N2093" i="10"/>
  <c r="O2093" i="10"/>
  <c r="P2093" i="10"/>
  <c r="N2094" i="10"/>
  <c r="O2094" i="10"/>
  <c r="P2094" i="10"/>
  <c r="N2095" i="10"/>
  <c r="O2095" i="10"/>
  <c r="P2095" i="10"/>
  <c r="N2096" i="10"/>
  <c r="O2096" i="10"/>
  <c r="P2096" i="10"/>
  <c r="N2097" i="10"/>
  <c r="O2097" i="10"/>
  <c r="P2097" i="10"/>
  <c r="N2098" i="10"/>
  <c r="O2098" i="10"/>
  <c r="P2098" i="10"/>
  <c r="N2099" i="10"/>
  <c r="O2099" i="10"/>
  <c r="P2099" i="10"/>
  <c r="N2100" i="10"/>
  <c r="O2100" i="10"/>
  <c r="P2100" i="10"/>
  <c r="N2101" i="10"/>
  <c r="O2101" i="10"/>
  <c r="P2101" i="10"/>
  <c r="N2102" i="10"/>
  <c r="O2102" i="10"/>
  <c r="P2102" i="10"/>
  <c r="N2103" i="10"/>
  <c r="O2103" i="10"/>
  <c r="P2103" i="10"/>
  <c r="N2104" i="10"/>
  <c r="O2104" i="10"/>
  <c r="P2104" i="10"/>
  <c r="N2105" i="10"/>
  <c r="O2105" i="10"/>
  <c r="P2105" i="10"/>
  <c r="N2106" i="10"/>
  <c r="O2106" i="10"/>
  <c r="P2106" i="10"/>
  <c r="N2107" i="10"/>
  <c r="O2107" i="10"/>
  <c r="P2107" i="10"/>
  <c r="N2108" i="10"/>
  <c r="O2108" i="10"/>
  <c r="P2108" i="10"/>
  <c r="N2109" i="10"/>
  <c r="O2109" i="10"/>
  <c r="P2109" i="10"/>
  <c r="N2110" i="10"/>
  <c r="O2110" i="10"/>
  <c r="P2110" i="10"/>
  <c r="N2111" i="10"/>
  <c r="O2111" i="10"/>
  <c r="P2111" i="10"/>
  <c r="N2112" i="10"/>
  <c r="O2112" i="10"/>
  <c r="P2112" i="10"/>
  <c r="N2113" i="10"/>
  <c r="O2113" i="10"/>
  <c r="P2113" i="10"/>
  <c r="N2114" i="10"/>
  <c r="O2114" i="10"/>
  <c r="P2114" i="10"/>
  <c r="N2115" i="10"/>
  <c r="O2115" i="10"/>
  <c r="P2115" i="10"/>
  <c r="N2116" i="10"/>
  <c r="O2116" i="10"/>
  <c r="P2116" i="10"/>
  <c r="N2117" i="10"/>
  <c r="O2117" i="10"/>
  <c r="P2117" i="10"/>
  <c r="N2118" i="10"/>
  <c r="O2118" i="10"/>
  <c r="P2118" i="10"/>
  <c r="N2119" i="10"/>
  <c r="O2119" i="10"/>
  <c r="P2119" i="10"/>
  <c r="N2120" i="10"/>
  <c r="O2120" i="10"/>
  <c r="P2120" i="10"/>
  <c r="N2121" i="10"/>
  <c r="O2121" i="10"/>
  <c r="P2121" i="10"/>
  <c r="N2122" i="10"/>
  <c r="O2122" i="10"/>
  <c r="P2122" i="10"/>
  <c r="N2123" i="10"/>
  <c r="O2123" i="10"/>
  <c r="P2123" i="10"/>
  <c r="N2124" i="10"/>
  <c r="O2124" i="10"/>
  <c r="P2124" i="10"/>
  <c r="N2125" i="10"/>
  <c r="O2125" i="10"/>
  <c r="P2125" i="10"/>
  <c r="N2126" i="10"/>
  <c r="O2126" i="10"/>
  <c r="P2126" i="10"/>
  <c r="N2127" i="10"/>
  <c r="O2127" i="10"/>
  <c r="P2127" i="10"/>
  <c r="N2128" i="10"/>
  <c r="O2128" i="10"/>
  <c r="P2128" i="10"/>
  <c r="N2129" i="10"/>
  <c r="O2129" i="10"/>
  <c r="P2129" i="10"/>
  <c r="N2130" i="10"/>
  <c r="O2130" i="10"/>
  <c r="P2130" i="10"/>
  <c r="N2131" i="10"/>
  <c r="O2131" i="10"/>
  <c r="P2131" i="10"/>
  <c r="N2132" i="10"/>
  <c r="O2132" i="10"/>
  <c r="P2132" i="10"/>
  <c r="N2133" i="10"/>
  <c r="O2133" i="10"/>
  <c r="P2133" i="10"/>
  <c r="N2134" i="10"/>
  <c r="O2134" i="10"/>
  <c r="P2134" i="10"/>
  <c r="N2135" i="10"/>
  <c r="O2135" i="10"/>
  <c r="P2135" i="10"/>
  <c r="N2136" i="10"/>
  <c r="O2136" i="10"/>
  <c r="P2136" i="10"/>
  <c r="N2137" i="10"/>
  <c r="O2137" i="10"/>
  <c r="P2137" i="10"/>
  <c r="N2138" i="10"/>
  <c r="O2138" i="10"/>
  <c r="P2138" i="10"/>
  <c r="N2139" i="10"/>
  <c r="O2139" i="10"/>
  <c r="P2139" i="10"/>
  <c r="N2140" i="10"/>
  <c r="O2140" i="10"/>
  <c r="P2140" i="10"/>
  <c r="N2141" i="10"/>
  <c r="O2141" i="10"/>
  <c r="P2141" i="10"/>
  <c r="N2142" i="10"/>
  <c r="O2142" i="10"/>
  <c r="P2142" i="10"/>
  <c r="N2143" i="10"/>
  <c r="O2143" i="10"/>
  <c r="P2143" i="10"/>
  <c r="N2144" i="10"/>
  <c r="O2144" i="10"/>
  <c r="P2144" i="10"/>
  <c r="N2145" i="10"/>
  <c r="O2145" i="10"/>
  <c r="P2145" i="10"/>
  <c r="N2146" i="10"/>
  <c r="O2146" i="10"/>
  <c r="P2146" i="10"/>
  <c r="N2147" i="10"/>
  <c r="O2147" i="10"/>
  <c r="P2147" i="10"/>
  <c r="N2148" i="10"/>
  <c r="O2148" i="10"/>
  <c r="P2148" i="10"/>
  <c r="N2149" i="10"/>
  <c r="O2149" i="10"/>
  <c r="P2149" i="10"/>
  <c r="N2150" i="10"/>
  <c r="O2150" i="10"/>
  <c r="P2150" i="10"/>
  <c r="N2151" i="10"/>
  <c r="O2151" i="10"/>
  <c r="P2151" i="10"/>
  <c r="N2152" i="10"/>
  <c r="O2152" i="10"/>
  <c r="P2152" i="10"/>
  <c r="N2153" i="10"/>
  <c r="O2153" i="10"/>
  <c r="P2153" i="10"/>
  <c r="N2154" i="10"/>
  <c r="O2154" i="10"/>
  <c r="P2154" i="10"/>
  <c r="N2155" i="10"/>
  <c r="O2155" i="10"/>
  <c r="P2155" i="10"/>
  <c r="N2156" i="10"/>
  <c r="O2156" i="10"/>
  <c r="P2156" i="10"/>
  <c r="N2157" i="10"/>
  <c r="O2157" i="10"/>
  <c r="P2157" i="10"/>
  <c r="N2158" i="10"/>
  <c r="O2158" i="10"/>
  <c r="P2158" i="10"/>
  <c r="N2159" i="10"/>
  <c r="O2159" i="10"/>
  <c r="P2159" i="10"/>
  <c r="N2160" i="10"/>
  <c r="O2160" i="10"/>
  <c r="P2160" i="10"/>
  <c r="N2161" i="10"/>
  <c r="O2161" i="10"/>
  <c r="P2161" i="10"/>
  <c r="N2162" i="10"/>
  <c r="O2162" i="10"/>
  <c r="P2162" i="10"/>
  <c r="N2163" i="10"/>
  <c r="O2163" i="10"/>
  <c r="P2163" i="10"/>
  <c r="N2164" i="10"/>
  <c r="O2164" i="10"/>
  <c r="P2164" i="10"/>
  <c r="N2165" i="10"/>
  <c r="O2165" i="10"/>
  <c r="P2165" i="10"/>
  <c r="N2166" i="10"/>
  <c r="O2166" i="10"/>
  <c r="P2166" i="10"/>
  <c r="N2167" i="10"/>
  <c r="O2167" i="10"/>
  <c r="P2167" i="10"/>
  <c r="N2168" i="10"/>
  <c r="O2168" i="10"/>
  <c r="P2168" i="10"/>
  <c r="N2169" i="10"/>
  <c r="O2169" i="10"/>
  <c r="P2169" i="10"/>
  <c r="N2170" i="10"/>
  <c r="O2170" i="10"/>
  <c r="P2170" i="10"/>
  <c r="N2171" i="10"/>
  <c r="O2171" i="10"/>
  <c r="P2171" i="10"/>
  <c r="N2172" i="10"/>
  <c r="O2172" i="10"/>
  <c r="P2172" i="10"/>
  <c r="N2173" i="10"/>
  <c r="O2173" i="10"/>
  <c r="P2173" i="10"/>
  <c r="N2174" i="10"/>
  <c r="O2174" i="10"/>
  <c r="P2174" i="10"/>
  <c r="N2175" i="10"/>
  <c r="O2175" i="10"/>
  <c r="P2175" i="10"/>
  <c r="N2176" i="10"/>
  <c r="O2176" i="10"/>
  <c r="P2176" i="10"/>
  <c r="N2177" i="10"/>
  <c r="O2177" i="10"/>
  <c r="P2177" i="10"/>
  <c r="N2178" i="10"/>
  <c r="O2178" i="10"/>
  <c r="P2178" i="10"/>
  <c r="N2179" i="10"/>
  <c r="O2179" i="10"/>
  <c r="P2179" i="10"/>
  <c r="N2180" i="10"/>
  <c r="O2180" i="10"/>
  <c r="P2180" i="10"/>
  <c r="N2181" i="10"/>
  <c r="O2181" i="10"/>
  <c r="P2181" i="10"/>
  <c r="N2182" i="10"/>
  <c r="O2182" i="10"/>
  <c r="P2182" i="10"/>
  <c r="N2183" i="10"/>
  <c r="O2183" i="10"/>
  <c r="P2183" i="10"/>
  <c r="N2184" i="10"/>
  <c r="O2184" i="10"/>
  <c r="P2184" i="10"/>
  <c r="N2185" i="10"/>
  <c r="O2185" i="10"/>
  <c r="P2185" i="10"/>
  <c r="N2186" i="10"/>
  <c r="O2186" i="10"/>
  <c r="P2186" i="10"/>
  <c r="N2187" i="10"/>
  <c r="O2187" i="10"/>
  <c r="P2187" i="10"/>
  <c r="N2188" i="10"/>
  <c r="O2188" i="10"/>
  <c r="P2188" i="10"/>
  <c r="N2189" i="10"/>
  <c r="O2189" i="10"/>
  <c r="P2189" i="10"/>
  <c r="N2190" i="10"/>
  <c r="O2190" i="10"/>
  <c r="P2190" i="10"/>
  <c r="N2191" i="10"/>
  <c r="O2191" i="10"/>
  <c r="P2191" i="10"/>
  <c r="N2192" i="10"/>
  <c r="O2192" i="10"/>
  <c r="P2192" i="10"/>
  <c r="N2193" i="10"/>
  <c r="O2193" i="10"/>
  <c r="P2193" i="10"/>
  <c r="N2194" i="10"/>
  <c r="O2194" i="10"/>
  <c r="P2194" i="10"/>
  <c r="N2195" i="10"/>
  <c r="O2195" i="10"/>
  <c r="P2195" i="10"/>
  <c r="N2196" i="10"/>
  <c r="O2196" i="10"/>
  <c r="P2196" i="10"/>
  <c r="N2197" i="10"/>
  <c r="O2197" i="10"/>
  <c r="P2197" i="10"/>
  <c r="N2198" i="10"/>
  <c r="O2198" i="10"/>
  <c r="P2198" i="10"/>
  <c r="N2199" i="10"/>
  <c r="O2199" i="10"/>
  <c r="P2199" i="10"/>
  <c r="N2200" i="10"/>
  <c r="O2200" i="10"/>
  <c r="P2200" i="10"/>
  <c r="N2201" i="10"/>
  <c r="O2201" i="10"/>
  <c r="P2201" i="10"/>
  <c r="N2202" i="10"/>
  <c r="O2202" i="10"/>
  <c r="P2202" i="10"/>
  <c r="N2203" i="10"/>
  <c r="O2203" i="10"/>
  <c r="P2203" i="10"/>
  <c r="N2204" i="10"/>
  <c r="O2204" i="10"/>
  <c r="P2204" i="10"/>
  <c r="N2205" i="10"/>
  <c r="O2205" i="10"/>
  <c r="P2205" i="10"/>
  <c r="N2206" i="10"/>
  <c r="O2206" i="10"/>
  <c r="P2206" i="10"/>
  <c r="N2207" i="10"/>
  <c r="O2207" i="10"/>
  <c r="P2207" i="10"/>
  <c r="N2208" i="10"/>
  <c r="O2208" i="10"/>
  <c r="P2208" i="10"/>
  <c r="N2209" i="10"/>
  <c r="O2209" i="10"/>
  <c r="P2209" i="10"/>
  <c r="N2210" i="10"/>
  <c r="O2210" i="10"/>
  <c r="P2210" i="10"/>
  <c r="N2211" i="10"/>
  <c r="O2211" i="10"/>
  <c r="P2211" i="10"/>
  <c r="N2212" i="10"/>
  <c r="O2212" i="10"/>
  <c r="P2212" i="10"/>
  <c r="N2213" i="10"/>
  <c r="O2213" i="10"/>
  <c r="P2213" i="10"/>
  <c r="N2214" i="10"/>
  <c r="O2214" i="10"/>
  <c r="P2214" i="10"/>
  <c r="N2215" i="10"/>
  <c r="O2215" i="10"/>
  <c r="P2215" i="10"/>
  <c r="N2216" i="10"/>
  <c r="O2216" i="10"/>
  <c r="P2216" i="10"/>
  <c r="N2217" i="10"/>
  <c r="O2217" i="10"/>
  <c r="P2217" i="10"/>
  <c r="N2218" i="10"/>
  <c r="O2218" i="10"/>
  <c r="P2218" i="10"/>
  <c r="N2219" i="10"/>
  <c r="O2219" i="10"/>
  <c r="P2219" i="10"/>
  <c r="N2220" i="10"/>
  <c r="O2220" i="10"/>
  <c r="P2220" i="10"/>
  <c r="N2221" i="10"/>
  <c r="O2221" i="10"/>
  <c r="P2221" i="10"/>
  <c r="N2222" i="10"/>
  <c r="O2222" i="10"/>
  <c r="P2222" i="10"/>
  <c r="N2223" i="10"/>
  <c r="O2223" i="10"/>
  <c r="P2223" i="10"/>
  <c r="N2224" i="10"/>
  <c r="O2224" i="10"/>
  <c r="P2224" i="10"/>
  <c r="N2225" i="10"/>
  <c r="O2225" i="10"/>
  <c r="P2225" i="10"/>
  <c r="N2226" i="10"/>
  <c r="O2226" i="10"/>
  <c r="P2226" i="10"/>
  <c r="N2227" i="10"/>
  <c r="O2227" i="10"/>
  <c r="P2227" i="10"/>
  <c r="N2228" i="10"/>
  <c r="O2228" i="10"/>
  <c r="P2228" i="10"/>
  <c r="N2229" i="10"/>
  <c r="O2229" i="10"/>
  <c r="P2229" i="10"/>
  <c r="N2230" i="10"/>
  <c r="O2230" i="10"/>
  <c r="P2230" i="10"/>
  <c r="N2231" i="10"/>
  <c r="O2231" i="10"/>
  <c r="P2231" i="10"/>
  <c r="N2232" i="10"/>
  <c r="O2232" i="10"/>
  <c r="P2232" i="10"/>
  <c r="N2233" i="10"/>
  <c r="O2233" i="10"/>
  <c r="P2233" i="10"/>
  <c r="N2234" i="10"/>
  <c r="O2234" i="10"/>
  <c r="P2234" i="10"/>
  <c r="N2235" i="10"/>
  <c r="O2235" i="10"/>
  <c r="P2235" i="10"/>
  <c r="N2236" i="10"/>
  <c r="O2236" i="10"/>
  <c r="P2236" i="10"/>
  <c r="N2237" i="10"/>
  <c r="O2237" i="10"/>
  <c r="P2237" i="10"/>
  <c r="N2238" i="10"/>
  <c r="O2238" i="10"/>
  <c r="P2238" i="10"/>
  <c r="N2239" i="10"/>
  <c r="O2239" i="10"/>
  <c r="P2239" i="10"/>
  <c r="N2240" i="10"/>
  <c r="O2240" i="10"/>
  <c r="P2240" i="10"/>
  <c r="N2241" i="10"/>
  <c r="O2241" i="10"/>
  <c r="P2241" i="10"/>
  <c r="N2242" i="10"/>
  <c r="O2242" i="10"/>
  <c r="P2242" i="10"/>
  <c r="N2243" i="10"/>
  <c r="O2243" i="10"/>
  <c r="P2243" i="10"/>
  <c r="N2244" i="10"/>
  <c r="O2244" i="10"/>
  <c r="P2244" i="10"/>
  <c r="N2245" i="10"/>
  <c r="O2245" i="10"/>
  <c r="P2245" i="10"/>
  <c r="N2246" i="10"/>
  <c r="O2246" i="10"/>
  <c r="P2246" i="10"/>
  <c r="N2247" i="10"/>
  <c r="O2247" i="10"/>
  <c r="P2247" i="10"/>
  <c r="N2248" i="10"/>
  <c r="O2248" i="10"/>
  <c r="P2248" i="10"/>
  <c r="N2249" i="10"/>
  <c r="O2249" i="10"/>
  <c r="P2249" i="10"/>
  <c r="N2250" i="10"/>
  <c r="O2250" i="10"/>
  <c r="P2250" i="10"/>
  <c r="N2251" i="10"/>
  <c r="O2251" i="10"/>
  <c r="P2251" i="10"/>
  <c r="N2252" i="10"/>
  <c r="O2252" i="10"/>
  <c r="P2252" i="10"/>
  <c r="N2253" i="10"/>
  <c r="O2253" i="10"/>
  <c r="P2253" i="10"/>
  <c r="N2254" i="10"/>
  <c r="O2254" i="10"/>
  <c r="P2254" i="10"/>
  <c r="N2255" i="10"/>
  <c r="O2255" i="10"/>
  <c r="P2255" i="10"/>
  <c r="N2256" i="10"/>
  <c r="O2256" i="10"/>
  <c r="P2256" i="10"/>
  <c r="N2257" i="10"/>
  <c r="O2257" i="10"/>
  <c r="P2257" i="10"/>
  <c r="N2258" i="10"/>
  <c r="O2258" i="10"/>
  <c r="P2258" i="10"/>
  <c r="N2259" i="10"/>
  <c r="O2259" i="10"/>
  <c r="P2259" i="10"/>
  <c r="N2260" i="10"/>
  <c r="O2260" i="10"/>
  <c r="P2260" i="10"/>
  <c r="N2261" i="10"/>
  <c r="O2261" i="10"/>
  <c r="P2261" i="10"/>
  <c r="N2262" i="10"/>
  <c r="O2262" i="10"/>
  <c r="P2262" i="10"/>
  <c r="N2263" i="10"/>
  <c r="O2263" i="10"/>
  <c r="P2263" i="10"/>
  <c r="N2264" i="10"/>
  <c r="O2264" i="10"/>
  <c r="P2264" i="10"/>
  <c r="N2265" i="10"/>
  <c r="O2265" i="10"/>
  <c r="P2265" i="10"/>
  <c r="N2266" i="10"/>
  <c r="O2266" i="10"/>
  <c r="P2266" i="10"/>
  <c r="N2267" i="10"/>
  <c r="O2267" i="10"/>
  <c r="P2267" i="10"/>
  <c r="N2268" i="10"/>
  <c r="O2268" i="10"/>
  <c r="P2268" i="10"/>
  <c r="N2269" i="10"/>
  <c r="O2269" i="10"/>
  <c r="P2269" i="10"/>
  <c r="N2270" i="10"/>
  <c r="O2270" i="10"/>
  <c r="P2270" i="10"/>
  <c r="N2271" i="10"/>
  <c r="O2271" i="10"/>
  <c r="P2271" i="10"/>
  <c r="N2272" i="10"/>
  <c r="O2272" i="10"/>
  <c r="P2272" i="10"/>
  <c r="N2273" i="10"/>
  <c r="O2273" i="10"/>
  <c r="P2273" i="10"/>
  <c r="N2274" i="10"/>
  <c r="O2274" i="10"/>
  <c r="P2274" i="10"/>
  <c r="N2275" i="10"/>
  <c r="O2275" i="10"/>
  <c r="P2275" i="10"/>
  <c r="N2276" i="10"/>
  <c r="O2276" i="10"/>
  <c r="P2276" i="10"/>
  <c r="N2277" i="10"/>
  <c r="O2277" i="10"/>
  <c r="P2277" i="10"/>
  <c r="N2278" i="10"/>
  <c r="O2278" i="10"/>
  <c r="P2278" i="10"/>
  <c r="N2279" i="10"/>
  <c r="O2279" i="10"/>
  <c r="P2279" i="10"/>
  <c r="N2280" i="10"/>
  <c r="O2280" i="10"/>
  <c r="P2280" i="10"/>
  <c r="N2281" i="10"/>
  <c r="O2281" i="10"/>
  <c r="P2281" i="10"/>
  <c r="N2282" i="10"/>
  <c r="O2282" i="10"/>
  <c r="P2282" i="10"/>
  <c r="N2283" i="10"/>
  <c r="O2283" i="10"/>
  <c r="P2283" i="10"/>
  <c r="N2284" i="10"/>
  <c r="O2284" i="10"/>
  <c r="P2284" i="10"/>
  <c r="N2285" i="10"/>
  <c r="O2285" i="10"/>
  <c r="P2285" i="10"/>
  <c r="N2286" i="10"/>
  <c r="O2286" i="10"/>
  <c r="P2286" i="10"/>
  <c r="N2287" i="10"/>
  <c r="O2287" i="10"/>
  <c r="P2287" i="10"/>
  <c r="N2288" i="10"/>
  <c r="O2288" i="10"/>
  <c r="P2288" i="10"/>
  <c r="N2289" i="10"/>
  <c r="O2289" i="10"/>
  <c r="P2289" i="10"/>
  <c r="N2290" i="10"/>
  <c r="O2290" i="10"/>
  <c r="P2290" i="10"/>
  <c r="N2291" i="10"/>
  <c r="O2291" i="10"/>
  <c r="P2291" i="10"/>
  <c r="N2292" i="10"/>
  <c r="O2292" i="10"/>
  <c r="P2292" i="10"/>
  <c r="N2293" i="10"/>
  <c r="O2293" i="10"/>
  <c r="P2293" i="10"/>
  <c r="N2294" i="10"/>
  <c r="O2294" i="10"/>
  <c r="P2294" i="10"/>
  <c r="N2295" i="10"/>
  <c r="O2295" i="10"/>
  <c r="P2295" i="10"/>
  <c r="N2296" i="10"/>
  <c r="O2296" i="10"/>
  <c r="P2296" i="10"/>
  <c r="N2297" i="10"/>
  <c r="O2297" i="10"/>
  <c r="P2297" i="10"/>
  <c r="N2298" i="10"/>
  <c r="O2298" i="10"/>
  <c r="P2298" i="10"/>
  <c r="N2299" i="10"/>
  <c r="O2299" i="10"/>
  <c r="P2299" i="10"/>
  <c r="N2300" i="10"/>
  <c r="O2300" i="10"/>
  <c r="P2300" i="10"/>
  <c r="N2301" i="10"/>
  <c r="O2301" i="10"/>
  <c r="P2301" i="10"/>
  <c r="N2302" i="10"/>
  <c r="O2302" i="10"/>
  <c r="P2302" i="10"/>
  <c r="N2303" i="10"/>
  <c r="O2303" i="10"/>
  <c r="P2303" i="10"/>
  <c r="N2304" i="10"/>
  <c r="O2304" i="10"/>
  <c r="P2304" i="10"/>
  <c r="N2305" i="10"/>
  <c r="O2305" i="10"/>
  <c r="P2305" i="10"/>
  <c r="N2306" i="10"/>
  <c r="O2306" i="10"/>
  <c r="P2306" i="10"/>
  <c r="N2307" i="10"/>
  <c r="O2307" i="10"/>
  <c r="P2307" i="10"/>
  <c r="N2308" i="10"/>
  <c r="O2308" i="10"/>
  <c r="P2308" i="10"/>
  <c r="N2309" i="10"/>
  <c r="O2309" i="10"/>
  <c r="P2309" i="10"/>
  <c r="N2310" i="10"/>
  <c r="O2310" i="10"/>
  <c r="P2310" i="10"/>
  <c r="N2311" i="10"/>
  <c r="O2311" i="10"/>
  <c r="P2311" i="10"/>
  <c r="N2312" i="10"/>
  <c r="O2312" i="10"/>
  <c r="P2312" i="10"/>
  <c r="N2313" i="10"/>
  <c r="O2313" i="10"/>
  <c r="P2313" i="10"/>
  <c r="N2314" i="10"/>
  <c r="O2314" i="10"/>
  <c r="P2314" i="10"/>
  <c r="N2315" i="10"/>
  <c r="O2315" i="10"/>
  <c r="P2315" i="10"/>
  <c r="N2316" i="10"/>
  <c r="O2316" i="10"/>
  <c r="P2316" i="10"/>
  <c r="N2317" i="10"/>
  <c r="O2317" i="10"/>
  <c r="P2317" i="10"/>
  <c r="N2318" i="10"/>
  <c r="O2318" i="10"/>
  <c r="P2318" i="10"/>
  <c r="N2319" i="10"/>
  <c r="O2319" i="10"/>
  <c r="P2319" i="10"/>
  <c r="N2320" i="10"/>
  <c r="O2320" i="10"/>
  <c r="P2320" i="10"/>
  <c r="N2321" i="10"/>
  <c r="O2321" i="10"/>
  <c r="P2321" i="10"/>
  <c r="N2322" i="10"/>
  <c r="O2322" i="10"/>
  <c r="P2322" i="10"/>
  <c r="N2323" i="10"/>
  <c r="O2323" i="10"/>
  <c r="P2323" i="10"/>
  <c r="N2324" i="10"/>
  <c r="O2324" i="10"/>
  <c r="P2324" i="10"/>
  <c r="N2325" i="10"/>
  <c r="O2325" i="10"/>
  <c r="P2325" i="10"/>
  <c r="N2326" i="10"/>
  <c r="O2326" i="10"/>
  <c r="P2326" i="10"/>
  <c r="N2327" i="10"/>
  <c r="O2327" i="10"/>
  <c r="P2327" i="10"/>
  <c r="N2328" i="10"/>
  <c r="O2328" i="10"/>
  <c r="P2328" i="10"/>
  <c r="N2329" i="10"/>
  <c r="O2329" i="10"/>
  <c r="P2329" i="10"/>
  <c r="N2330" i="10"/>
  <c r="O2330" i="10"/>
  <c r="P2330" i="10"/>
  <c r="N2331" i="10"/>
  <c r="O2331" i="10"/>
  <c r="P2331" i="10"/>
  <c r="N2332" i="10"/>
  <c r="O2332" i="10"/>
  <c r="P2332" i="10"/>
  <c r="N2333" i="10"/>
  <c r="O2333" i="10"/>
  <c r="P2333" i="10"/>
  <c r="N2334" i="10"/>
  <c r="O2334" i="10"/>
  <c r="P2334" i="10"/>
  <c r="N2335" i="10"/>
  <c r="O2335" i="10"/>
  <c r="P2335" i="10"/>
  <c r="N2336" i="10"/>
  <c r="O2336" i="10"/>
  <c r="P2336" i="10"/>
  <c r="N2337" i="10"/>
  <c r="O2337" i="10"/>
  <c r="P2337" i="10"/>
  <c r="N2338" i="10"/>
  <c r="O2338" i="10"/>
  <c r="P2338" i="10"/>
  <c r="N2339" i="10"/>
  <c r="O2339" i="10"/>
  <c r="P2339" i="10"/>
  <c r="N2340" i="10"/>
  <c r="O2340" i="10"/>
  <c r="P2340" i="10"/>
  <c r="N2341" i="10"/>
  <c r="O2341" i="10"/>
  <c r="P2341" i="10"/>
  <c r="N2342" i="10"/>
  <c r="O2342" i="10"/>
  <c r="P2342" i="10"/>
  <c r="N2343" i="10"/>
  <c r="O2343" i="10"/>
  <c r="P2343" i="10"/>
  <c r="N2344" i="10"/>
  <c r="O2344" i="10"/>
  <c r="P2344" i="10"/>
  <c r="N2345" i="10"/>
  <c r="O2345" i="10"/>
  <c r="P2345" i="10"/>
  <c r="N2346" i="10"/>
  <c r="O2346" i="10"/>
  <c r="P2346" i="10"/>
  <c r="N2347" i="10"/>
  <c r="O2347" i="10"/>
  <c r="P2347" i="10"/>
  <c r="N2348" i="10"/>
  <c r="O2348" i="10"/>
  <c r="P2348" i="10"/>
  <c r="N2349" i="10"/>
  <c r="O2349" i="10"/>
  <c r="P2349" i="10"/>
  <c r="N2350" i="10"/>
  <c r="O2350" i="10"/>
  <c r="P2350" i="10"/>
  <c r="N2351" i="10"/>
  <c r="O2351" i="10"/>
  <c r="P2351" i="10"/>
  <c r="N2352" i="10"/>
  <c r="O2352" i="10"/>
  <c r="P2352" i="10"/>
  <c r="N2353" i="10"/>
  <c r="O2353" i="10"/>
  <c r="P2353" i="10"/>
  <c r="N2354" i="10"/>
  <c r="O2354" i="10"/>
  <c r="P2354" i="10"/>
  <c r="N2355" i="10"/>
  <c r="O2355" i="10"/>
  <c r="P2355" i="10"/>
  <c r="N2356" i="10"/>
  <c r="O2356" i="10"/>
  <c r="P2356" i="10"/>
  <c r="N2357" i="10"/>
  <c r="O2357" i="10"/>
  <c r="P2357" i="10"/>
  <c r="N2358" i="10"/>
  <c r="O2358" i="10"/>
  <c r="P2358" i="10"/>
  <c r="N2359" i="10"/>
  <c r="O2359" i="10"/>
  <c r="P2359" i="10"/>
  <c r="N2360" i="10"/>
  <c r="O2360" i="10"/>
  <c r="P2360" i="10"/>
  <c r="N2361" i="10"/>
  <c r="O2361" i="10"/>
  <c r="P2361" i="10"/>
  <c r="N2362" i="10"/>
  <c r="O2362" i="10"/>
  <c r="P2362" i="10"/>
  <c r="N2363" i="10"/>
  <c r="O2363" i="10"/>
  <c r="P2363" i="10"/>
  <c r="N2364" i="10"/>
  <c r="O2364" i="10"/>
  <c r="P2364" i="10"/>
  <c r="N2365" i="10"/>
  <c r="O2365" i="10"/>
  <c r="P2365" i="10"/>
  <c r="N2366" i="10"/>
  <c r="O2366" i="10"/>
  <c r="P2366" i="10"/>
  <c r="N2367" i="10"/>
  <c r="O2367" i="10"/>
  <c r="P2367" i="10"/>
  <c r="N2368" i="10"/>
  <c r="O2368" i="10"/>
  <c r="P2368" i="10"/>
  <c r="N2369" i="10"/>
  <c r="O2369" i="10"/>
  <c r="P2369" i="10"/>
  <c r="N2370" i="10"/>
  <c r="O2370" i="10"/>
  <c r="P2370" i="10"/>
  <c r="N2371" i="10"/>
  <c r="O2371" i="10"/>
  <c r="P2371" i="10"/>
  <c r="N2372" i="10"/>
  <c r="O2372" i="10"/>
  <c r="P2372" i="10"/>
  <c r="N2373" i="10"/>
  <c r="O2373" i="10"/>
  <c r="P2373" i="10"/>
  <c r="N2374" i="10"/>
  <c r="O2374" i="10"/>
  <c r="P2374" i="10"/>
  <c r="N2375" i="10"/>
  <c r="O2375" i="10"/>
  <c r="P2375" i="10"/>
  <c r="N2376" i="10"/>
  <c r="O2376" i="10"/>
  <c r="P2376" i="10"/>
  <c r="N2377" i="10"/>
  <c r="O2377" i="10"/>
  <c r="P2377" i="10"/>
  <c r="N2378" i="10"/>
  <c r="O2378" i="10"/>
  <c r="P2378" i="10"/>
  <c r="N2379" i="10"/>
  <c r="O2379" i="10"/>
  <c r="P2379" i="10"/>
  <c r="N2380" i="10"/>
  <c r="O2380" i="10"/>
  <c r="P2380" i="10"/>
  <c r="N2381" i="10"/>
  <c r="O2381" i="10"/>
  <c r="P2381" i="10"/>
  <c r="N2382" i="10"/>
  <c r="O2382" i="10"/>
  <c r="P2382" i="10"/>
  <c r="N2383" i="10"/>
  <c r="O2383" i="10"/>
  <c r="P2383" i="10"/>
  <c r="N2384" i="10"/>
  <c r="O2384" i="10"/>
  <c r="P2384" i="10"/>
  <c r="N2385" i="10"/>
  <c r="O2385" i="10"/>
  <c r="P2385" i="10"/>
  <c r="N2386" i="10"/>
  <c r="O2386" i="10"/>
  <c r="P2386" i="10"/>
  <c r="N2387" i="10"/>
  <c r="O2387" i="10"/>
  <c r="P2387" i="10"/>
  <c r="N2388" i="10"/>
  <c r="O2388" i="10"/>
  <c r="P2388" i="10"/>
  <c r="N2389" i="10"/>
  <c r="O2389" i="10"/>
  <c r="P2389" i="10"/>
  <c r="N2390" i="10"/>
  <c r="O2390" i="10"/>
  <c r="P2390" i="10"/>
  <c r="N2391" i="10"/>
  <c r="O2391" i="10"/>
  <c r="P2391" i="10"/>
  <c r="N2392" i="10"/>
  <c r="O2392" i="10"/>
  <c r="P2392" i="10"/>
  <c r="N2393" i="10"/>
  <c r="O2393" i="10"/>
  <c r="P2393" i="10"/>
  <c r="N2394" i="10"/>
  <c r="O2394" i="10"/>
  <c r="P2394" i="10"/>
  <c r="N2395" i="10"/>
  <c r="O2395" i="10"/>
  <c r="P2395" i="10"/>
  <c r="N2396" i="10"/>
  <c r="O2396" i="10"/>
  <c r="P2396" i="10"/>
  <c r="N2397" i="10"/>
  <c r="O2397" i="10"/>
  <c r="P2397" i="10"/>
  <c r="N2398" i="10"/>
  <c r="O2398" i="10"/>
  <c r="P2398" i="10"/>
  <c r="N2399" i="10"/>
  <c r="O2399" i="10"/>
  <c r="P2399" i="10"/>
  <c r="N2400" i="10"/>
  <c r="O2400" i="10"/>
  <c r="P2400" i="10"/>
  <c r="N2401" i="10"/>
  <c r="O2401" i="10"/>
  <c r="P2401" i="10"/>
  <c r="N2402" i="10"/>
  <c r="O2402" i="10"/>
  <c r="P2402" i="10"/>
  <c r="N2403" i="10"/>
  <c r="O2403" i="10"/>
  <c r="P2403" i="10"/>
  <c r="N2404" i="10"/>
  <c r="O2404" i="10"/>
  <c r="P2404" i="10"/>
  <c r="N2405" i="10"/>
  <c r="O2405" i="10"/>
  <c r="P2405" i="10"/>
  <c r="N2406" i="10"/>
  <c r="O2406" i="10"/>
  <c r="P2406" i="10"/>
  <c r="N2407" i="10"/>
  <c r="O2407" i="10"/>
  <c r="P2407" i="10"/>
  <c r="N2408" i="10"/>
  <c r="O2408" i="10"/>
  <c r="P2408" i="10"/>
  <c r="N2409" i="10"/>
  <c r="O2409" i="10"/>
  <c r="P2409" i="10"/>
  <c r="N2410" i="10"/>
  <c r="O2410" i="10"/>
  <c r="P2410" i="10"/>
  <c r="N2411" i="10"/>
  <c r="O2411" i="10"/>
  <c r="P2411" i="10"/>
  <c r="N2412" i="10"/>
  <c r="O2412" i="10"/>
  <c r="P2412" i="10"/>
  <c r="N2413" i="10"/>
  <c r="O2413" i="10"/>
  <c r="P2413" i="10"/>
  <c r="N2414" i="10"/>
  <c r="O2414" i="10"/>
  <c r="P2414" i="10"/>
  <c r="N2415" i="10"/>
  <c r="O2415" i="10"/>
  <c r="P2415" i="10"/>
  <c r="N2416" i="10"/>
  <c r="O2416" i="10"/>
  <c r="P2416" i="10"/>
  <c r="N2417" i="10"/>
  <c r="O2417" i="10"/>
  <c r="P2417" i="10"/>
  <c r="N2418" i="10"/>
  <c r="O2418" i="10"/>
  <c r="P2418" i="10"/>
  <c r="N2419" i="10"/>
  <c r="O2419" i="10"/>
  <c r="P2419" i="10"/>
  <c r="N2420" i="10"/>
  <c r="O2420" i="10"/>
  <c r="P2420" i="10"/>
  <c r="N2421" i="10"/>
  <c r="O2421" i="10"/>
  <c r="P2421" i="10"/>
  <c r="N2422" i="10"/>
  <c r="O2422" i="10"/>
  <c r="P2422" i="10"/>
  <c r="N2423" i="10"/>
  <c r="O2423" i="10"/>
  <c r="P2423" i="10"/>
  <c r="N2424" i="10"/>
  <c r="O2424" i="10"/>
  <c r="P2424" i="10"/>
  <c r="N2425" i="10"/>
  <c r="O2425" i="10"/>
  <c r="P2425" i="10"/>
  <c r="N2426" i="10"/>
  <c r="O2426" i="10"/>
  <c r="P2426" i="10"/>
  <c r="N2427" i="10"/>
  <c r="O2427" i="10"/>
  <c r="P2427" i="10"/>
  <c r="N2428" i="10"/>
  <c r="O2428" i="10"/>
  <c r="P2428" i="10"/>
  <c r="N2429" i="10"/>
  <c r="O2429" i="10"/>
  <c r="P2429" i="10"/>
  <c r="N2430" i="10"/>
  <c r="O2430" i="10"/>
  <c r="P2430" i="10"/>
  <c r="N2431" i="10"/>
  <c r="O2431" i="10"/>
  <c r="P2431" i="10"/>
  <c r="N2432" i="10"/>
  <c r="O2432" i="10"/>
  <c r="P2432" i="10"/>
  <c r="N2433" i="10"/>
  <c r="O2433" i="10"/>
  <c r="P2433" i="10"/>
  <c r="N2434" i="10"/>
  <c r="O2434" i="10"/>
  <c r="P2434" i="10"/>
  <c r="N2435" i="10"/>
  <c r="O2435" i="10"/>
  <c r="P2435" i="10"/>
  <c r="N2436" i="10"/>
  <c r="O2436" i="10"/>
  <c r="P2436" i="10"/>
  <c r="N2437" i="10"/>
  <c r="O2437" i="10"/>
  <c r="P2437" i="10"/>
  <c r="N2438" i="10"/>
  <c r="O2438" i="10"/>
  <c r="P2438" i="10"/>
  <c r="N2439" i="10"/>
  <c r="O2439" i="10"/>
  <c r="P2439" i="10"/>
  <c r="N2440" i="10"/>
  <c r="O2440" i="10"/>
  <c r="P2440" i="10"/>
  <c r="N2441" i="10"/>
  <c r="O2441" i="10"/>
  <c r="P2441" i="10"/>
  <c r="N2442" i="10"/>
  <c r="O2442" i="10"/>
  <c r="P2442" i="10"/>
  <c r="N2443" i="10"/>
  <c r="O2443" i="10"/>
  <c r="P2443" i="10"/>
  <c r="N2444" i="10"/>
  <c r="O2444" i="10"/>
  <c r="P2444" i="10"/>
  <c r="N2445" i="10"/>
  <c r="O2445" i="10"/>
  <c r="P2445" i="10"/>
  <c r="N2446" i="10"/>
  <c r="O2446" i="10"/>
  <c r="P2446" i="10"/>
  <c r="N2447" i="10"/>
  <c r="O2447" i="10"/>
  <c r="P2447" i="10"/>
  <c r="N2448" i="10"/>
  <c r="O2448" i="10"/>
  <c r="P2448" i="10"/>
  <c r="N2449" i="10"/>
  <c r="O2449" i="10"/>
  <c r="P2449" i="10"/>
  <c r="N2450" i="10"/>
  <c r="O2450" i="10"/>
  <c r="P2450" i="10"/>
  <c r="N2451" i="10"/>
  <c r="O2451" i="10"/>
  <c r="P2451" i="10"/>
  <c r="N2452" i="10"/>
  <c r="O2452" i="10"/>
  <c r="P2452" i="10"/>
  <c r="N2453" i="10"/>
  <c r="O2453" i="10"/>
  <c r="P2453" i="10"/>
  <c r="N2454" i="10"/>
  <c r="O2454" i="10"/>
  <c r="P2454" i="10"/>
  <c r="N2455" i="10"/>
  <c r="O2455" i="10"/>
  <c r="P2455" i="10"/>
  <c r="N2456" i="10"/>
  <c r="O2456" i="10"/>
  <c r="P2456" i="10"/>
  <c r="N2457" i="10"/>
  <c r="O2457" i="10"/>
  <c r="P2457" i="10"/>
  <c r="N2458" i="10"/>
  <c r="O2458" i="10"/>
  <c r="P2458" i="10"/>
  <c r="N2459" i="10"/>
  <c r="O2459" i="10"/>
  <c r="P2459" i="10"/>
  <c r="N2460" i="10"/>
  <c r="O2460" i="10"/>
  <c r="P2460" i="10"/>
  <c r="N2461" i="10"/>
  <c r="O2461" i="10"/>
  <c r="P2461" i="10"/>
  <c r="N2462" i="10"/>
  <c r="O2462" i="10"/>
  <c r="P2462" i="10"/>
  <c r="N2463" i="10"/>
  <c r="O2463" i="10"/>
  <c r="P2463" i="10"/>
  <c r="N2464" i="10"/>
  <c r="O2464" i="10"/>
  <c r="P2464" i="10"/>
  <c r="N2465" i="10"/>
  <c r="O2465" i="10"/>
  <c r="P2465" i="10"/>
  <c r="N2466" i="10"/>
  <c r="O2466" i="10"/>
  <c r="P2466" i="10"/>
  <c r="N2467" i="10"/>
  <c r="O2467" i="10"/>
  <c r="P2467" i="10"/>
  <c r="N2468" i="10"/>
  <c r="O2468" i="10"/>
  <c r="P2468" i="10"/>
  <c r="N2469" i="10"/>
  <c r="O2469" i="10"/>
  <c r="P2469" i="10"/>
  <c r="N2470" i="10"/>
  <c r="O2470" i="10"/>
  <c r="P2470" i="10"/>
  <c r="N2471" i="10"/>
  <c r="O2471" i="10"/>
  <c r="P2471" i="10"/>
  <c r="N2472" i="10"/>
  <c r="O2472" i="10"/>
  <c r="P2472" i="10"/>
  <c r="N2473" i="10"/>
  <c r="O2473" i="10"/>
  <c r="P2473" i="10"/>
  <c r="N2474" i="10"/>
  <c r="O2474" i="10"/>
  <c r="P2474" i="10"/>
  <c r="N2475" i="10"/>
  <c r="O2475" i="10"/>
  <c r="P2475" i="10"/>
  <c r="N2476" i="10"/>
  <c r="O2476" i="10"/>
  <c r="P2476" i="10"/>
  <c r="N2477" i="10"/>
  <c r="O2477" i="10"/>
  <c r="P2477" i="10"/>
  <c r="N2478" i="10"/>
  <c r="O2478" i="10"/>
  <c r="P2478" i="10"/>
  <c r="N2479" i="10"/>
  <c r="O2479" i="10"/>
  <c r="P2479" i="10"/>
  <c r="N2480" i="10"/>
  <c r="O2480" i="10"/>
  <c r="P2480" i="10"/>
  <c r="N2481" i="10"/>
  <c r="O2481" i="10"/>
  <c r="P2481" i="10"/>
  <c r="N2482" i="10"/>
  <c r="O2482" i="10"/>
  <c r="P2482" i="10"/>
  <c r="N2483" i="10"/>
  <c r="O2483" i="10"/>
  <c r="P2483" i="10"/>
  <c r="N2484" i="10"/>
  <c r="O2484" i="10"/>
  <c r="P2484" i="10"/>
  <c r="N2485" i="10"/>
  <c r="O2485" i="10"/>
  <c r="P2485" i="10"/>
  <c r="N2486" i="10"/>
  <c r="O2486" i="10"/>
  <c r="P2486" i="10"/>
  <c r="N2487" i="10"/>
  <c r="O2487" i="10"/>
  <c r="P2487" i="10"/>
  <c r="N2488" i="10"/>
  <c r="O2488" i="10"/>
  <c r="P2488" i="10"/>
  <c r="N2489" i="10"/>
  <c r="O2489" i="10"/>
  <c r="P2489" i="10"/>
  <c r="N2490" i="10"/>
  <c r="O2490" i="10"/>
  <c r="P2490" i="10"/>
  <c r="N2491" i="10"/>
  <c r="O2491" i="10"/>
  <c r="P2491" i="10"/>
  <c r="N2492" i="10"/>
  <c r="O2492" i="10"/>
  <c r="P2492" i="10"/>
  <c r="N2493" i="10"/>
  <c r="O2493" i="10"/>
  <c r="P2493" i="10"/>
  <c r="N2494" i="10"/>
  <c r="O2494" i="10"/>
  <c r="P2494" i="10"/>
  <c r="N2495" i="10"/>
  <c r="O2495" i="10"/>
  <c r="P2495" i="10"/>
  <c r="N2496" i="10"/>
  <c r="O2496" i="10"/>
  <c r="P2496" i="10"/>
  <c r="N2497" i="10"/>
  <c r="O2497" i="10"/>
  <c r="P2497" i="10"/>
  <c r="N2498" i="10"/>
  <c r="O2498" i="10"/>
  <c r="P2498" i="10"/>
  <c r="N2499" i="10"/>
  <c r="O2499" i="10"/>
  <c r="P2499" i="10"/>
  <c r="N2500" i="10"/>
  <c r="O2500" i="10"/>
  <c r="P2500" i="10"/>
  <c r="N2501" i="10"/>
  <c r="O2501" i="10"/>
  <c r="P2501" i="10"/>
  <c r="N2502" i="10"/>
  <c r="O2502" i="10"/>
  <c r="P2502" i="10"/>
  <c r="N2503" i="10"/>
  <c r="O2503" i="10"/>
  <c r="P2503" i="10"/>
  <c r="N2504" i="10"/>
  <c r="O2504" i="10"/>
  <c r="P2504" i="10"/>
  <c r="N2505" i="10"/>
  <c r="O2505" i="10"/>
  <c r="P2505" i="10"/>
  <c r="N2506" i="10"/>
  <c r="O2506" i="10"/>
  <c r="P2506" i="10"/>
  <c r="N2507" i="10"/>
  <c r="O2507" i="10"/>
  <c r="P2507" i="10"/>
  <c r="N2508" i="10"/>
  <c r="O2508" i="10"/>
  <c r="P2508" i="10"/>
  <c r="N2509" i="10"/>
  <c r="O2509" i="10"/>
  <c r="P2509" i="10"/>
  <c r="N2510" i="10"/>
  <c r="O2510" i="10"/>
  <c r="P2510" i="10"/>
  <c r="N2511" i="10"/>
  <c r="O2511" i="10"/>
  <c r="P2511" i="10"/>
  <c r="N2512" i="10"/>
  <c r="O2512" i="10"/>
  <c r="P2512" i="10"/>
  <c r="N2513" i="10"/>
  <c r="O2513" i="10"/>
  <c r="P2513" i="10"/>
  <c r="N2514" i="10"/>
  <c r="O2514" i="10"/>
  <c r="P2514" i="10"/>
  <c r="N2515" i="10"/>
  <c r="O2515" i="10"/>
  <c r="P2515" i="10"/>
  <c r="N2516" i="10"/>
  <c r="O2516" i="10"/>
  <c r="P2516" i="10"/>
  <c r="N2517" i="10"/>
  <c r="O2517" i="10"/>
  <c r="P2517" i="10"/>
  <c r="N2518" i="10"/>
  <c r="O2518" i="10"/>
  <c r="P2518" i="10"/>
  <c r="N2519" i="10"/>
  <c r="O2519" i="10"/>
  <c r="P2519" i="10"/>
  <c r="N2520" i="10"/>
  <c r="O2520" i="10"/>
  <c r="P2520" i="10"/>
  <c r="N2521" i="10"/>
  <c r="O2521" i="10"/>
  <c r="P2521" i="10"/>
  <c r="N2522" i="10"/>
  <c r="O2522" i="10"/>
  <c r="P2522" i="10"/>
  <c r="N2523" i="10"/>
  <c r="O2523" i="10"/>
  <c r="P2523" i="10"/>
  <c r="N2524" i="10"/>
  <c r="O2524" i="10"/>
  <c r="P2524" i="10"/>
  <c r="N2525" i="10"/>
  <c r="O2525" i="10"/>
  <c r="P2525" i="10"/>
  <c r="N2526" i="10"/>
  <c r="O2526" i="10"/>
  <c r="P2526" i="10"/>
  <c r="N2527" i="10"/>
  <c r="O2527" i="10"/>
  <c r="P2527" i="10"/>
  <c r="N2528" i="10"/>
  <c r="O2528" i="10"/>
  <c r="P2528" i="10"/>
  <c r="N2529" i="10"/>
  <c r="O2529" i="10"/>
  <c r="P2529" i="10"/>
  <c r="N2530" i="10"/>
  <c r="O2530" i="10"/>
  <c r="P2530" i="10"/>
  <c r="N2531" i="10"/>
  <c r="O2531" i="10"/>
  <c r="P2531" i="10"/>
  <c r="N2532" i="10"/>
  <c r="O2532" i="10"/>
  <c r="P2532" i="10"/>
  <c r="N2533" i="10"/>
  <c r="O2533" i="10"/>
  <c r="P2533" i="10"/>
  <c r="N2534" i="10"/>
  <c r="O2534" i="10"/>
  <c r="P2534" i="10"/>
  <c r="N2535" i="10"/>
  <c r="O2535" i="10"/>
  <c r="P2535" i="10"/>
  <c r="N2536" i="10"/>
  <c r="O2536" i="10"/>
  <c r="P2536" i="10"/>
  <c r="N2537" i="10"/>
  <c r="O2537" i="10"/>
  <c r="P2537" i="10"/>
  <c r="N2538" i="10"/>
  <c r="O2538" i="10"/>
  <c r="P2538" i="10"/>
  <c r="N2539" i="10"/>
  <c r="O2539" i="10"/>
  <c r="P2539" i="10"/>
  <c r="N2540" i="10"/>
  <c r="O2540" i="10"/>
  <c r="P2540" i="10"/>
  <c r="N2541" i="10"/>
  <c r="O2541" i="10"/>
  <c r="P2541" i="10"/>
  <c r="N2542" i="10"/>
  <c r="O2542" i="10"/>
  <c r="P2542" i="10"/>
  <c r="N2543" i="10"/>
  <c r="O2543" i="10"/>
  <c r="P2543" i="10"/>
  <c r="N2544" i="10"/>
  <c r="O2544" i="10"/>
  <c r="P2544" i="10"/>
  <c r="N2545" i="10"/>
  <c r="O2545" i="10"/>
  <c r="P2545" i="10"/>
  <c r="N2546" i="10"/>
  <c r="O2546" i="10"/>
  <c r="P2546" i="10"/>
  <c r="N2547" i="10"/>
  <c r="O2547" i="10"/>
  <c r="P2547" i="10"/>
  <c r="N2548" i="10"/>
  <c r="O2548" i="10"/>
  <c r="P2548" i="10"/>
  <c r="N2549" i="10"/>
  <c r="O2549" i="10"/>
  <c r="P2549" i="10"/>
  <c r="N2550" i="10"/>
  <c r="O2550" i="10"/>
  <c r="P2550" i="10"/>
  <c r="N2551" i="10"/>
  <c r="O2551" i="10"/>
  <c r="P2551" i="10"/>
  <c r="N2552" i="10"/>
  <c r="O2552" i="10"/>
  <c r="P2552" i="10"/>
  <c r="N2553" i="10"/>
  <c r="O2553" i="10"/>
  <c r="P2553" i="10"/>
  <c r="N2554" i="10"/>
  <c r="O2554" i="10"/>
  <c r="P2554" i="10"/>
  <c r="N2555" i="10"/>
  <c r="O2555" i="10"/>
  <c r="P2555" i="10"/>
  <c r="N2556" i="10"/>
  <c r="O2556" i="10"/>
  <c r="P2556" i="10"/>
  <c r="N2557" i="10"/>
  <c r="O2557" i="10"/>
  <c r="P2557" i="10"/>
  <c r="N2558" i="10"/>
  <c r="O2558" i="10"/>
  <c r="P2558" i="10"/>
  <c r="N2559" i="10"/>
  <c r="O2559" i="10"/>
  <c r="P2559" i="10"/>
  <c r="N2560" i="10"/>
  <c r="O2560" i="10"/>
  <c r="P2560" i="10"/>
  <c r="N2561" i="10"/>
  <c r="O2561" i="10"/>
  <c r="P2561" i="10"/>
  <c r="N2562" i="10"/>
  <c r="O2562" i="10"/>
  <c r="P2562" i="10"/>
  <c r="N2563" i="10"/>
  <c r="O2563" i="10"/>
  <c r="P2563" i="10"/>
  <c r="N2564" i="10"/>
  <c r="O2564" i="10"/>
  <c r="P2564" i="10"/>
  <c r="N2565" i="10"/>
  <c r="O2565" i="10"/>
  <c r="P2565" i="10"/>
  <c r="N2566" i="10"/>
  <c r="O2566" i="10"/>
  <c r="P2566" i="10"/>
  <c r="N2567" i="10"/>
  <c r="O2567" i="10"/>
  <c r="P2567" i="10"/>
  <c r="N2568" i="10"/>
  <c r="O2568" i="10"/>
  <c r="P2568" i="10"/>
  <c r="N2569" i="10"/>
  <c r="O2569" i="10"/>
  <c r="P2569" i="10"/>
  <c r="N2570" i="10"/>
  <c r="O2570" i="10"/>
  <c r="P2570" i="10"/>
  <c r="N2571" i="10"/>
  <c r="O2571" i="10"/>
  <c r="P2571" i="10"/>
  <c r="N2572" i="10"/>
  <c r="O2572" i="10"/>
  <c r="P2572" i="10"/>
  <c r="N2573" i="10"/>
  <c r="O2573" i="10"/>
  <c r="P2573" i="10"/>
  <c r="N2574" i="10"/>
  <c r="O2574" i="10"/>
  <c r="P2574" i="10"/>
  <c r="N2575" i="10"/>
  <c r="O2575" i="10"/>
  <c r="P2575" i="10"/>
  <c r="N2576" i="10"/>
  <c r="O2576" i="10"/>
  <c r="P2576" i="10"/>
  <c r="N2577" i="10"/>
  <c r="O2577" i="10"/>
  <c r="P2577" i="10"/>
  <c r="N2578" i="10"/>
  <c r="O2578" i="10"/>
  <c r="P2578" i="10"/>
  <c r="N2579" i="10"/>
  <c r="O2579" i="10"/>
  <c r="P2579" i="10"/>
  <c r="N2580" i="10"/>
  <c r="O2580" i="10"/>
  <c r="P2580" i="10"/>
  <c r="N2581" i="10"/>
  <c r="O2581" i="10"/>
  <c r="P2581" i="10"/>
  <c r="N2582" i="10"/>
  <c r="O2582" i="10"/>
  <c r="P2582" i="10"/>
  <c r="N2583" i="10"/>
  <c r="O2583" i="10"/>
  <c r="P2583" i="10"/>
  <c r="N2584" i="10"/>
  <c r="O2584" i="10"/>
  <c r="P2584" i="10"/>
  <c r="N2585" i="10"/>
  <c r="O2585" i="10"/>
  <c r="P2585" i="10"/>
  <c r="N2586" i="10"/>
  <c r="O2586" i="10"/>
  <c r="P2586" i="10"/>
  <c r="N2587" i="10"/>
  <c r="O2587" i="10"/>
  <c r="P2587" i="10"/>
  <c r="N2588" i="10"/>
  <c r="O2588" i="10"/>
  <c r="P2588" i="10"/>
  <c r="N2589" i="10"/>
  <c r="O2589" i="10"/>
  <c r="P2589" i="10"/>
  <c r="N2590" i="10"/>
  <c r="O2590" i="10"/>
  <c r="P2590" i="10"/>
  <c r="N2591" i="10"/>
  <c r="O2591" i="10"/>
  <c r="P2591" i="10"/>
  <c r="N2592" i="10"/>
  <c r="O2592" i="10"/>
  <c r="P2592" i="10"/>
  <c r="N2593" i="10"/>
  <c r="O2593" i="10"/>
  <c r="P2593" i="10"/>
  <c r="N2594" i="10"/>
  <c r="O2594" i="10"/>
  <c r="P2594" i="10"/>
  <c r="N2595" i="10"/>
  <c r="O2595" i="10"/>
  <c r="P2595" i="10"/>
  <c r="N2596" i="10"/>
  <c r="O2596" i="10"/>
  <c r="P2596" i="10"/>
  <c r="N2597" i="10"/>
  <c r="O2597" i="10"/>
  <c r="P2597" i="10"/>
  <c r="N2598" i="10"/>
  <c r="O2598" i="10"/>
  <c r="P2598" i="10"/>
  <c r="N2599" i="10"/>
  <c r="O2599" i="10"/>
  <c r="P2599" i="10"/>
  <c r="N2600" i="10"/>
  <c r="O2600" i="10"/>
  <c r="P2600" i="10"/>
  <c r="N2601" i="10"/>
  <c r="O2601" i="10"/>
  <c r="P2601" i="10"/>
  <c r="N2602" i="10"/>
  <c r="O2602" i="10"/>
  <c r="P2602" i="10"/>
  <c r="N2603" i="10"/>
  <c r="O2603" i="10"/>
  <c r="P2603" i="10"/>
  <c r="N2604" i="10"/>
  <c r="O2604" i="10"/>
  <c r="P2604" i="10"/>
  <c r="N2605" i="10"/>
  <c r="O2605" i="10"/>
  <c r="P2605" i="10"/>
  <c r="N2606" i="10"/>
  <c r="O2606" i="10"/>
  <c r="P2606" i="10"/>
  <c r="N2607" i="10"/>
  <c r="O2607" i="10"/>
  <c r="P2607" i="10"/>
  <c r="N2608" i="10"/>
  <c r="O2608" i="10"/>
  <c r="P2608" i="10"/>
  <c r="N2609" i="10"/>
  <c r="O2609" i="10"/>
  <c r="P2609" i="10"/>
  <c r="N2610" i="10"/>
  <c r="O2610" i="10"/>
  <c r="P2610" i="10"/>
  <c r="N2611" i="10"/>
  <c r="O2611" i="10"/>
  <c r="P2611" i="10"/>
  <c r="N2612" i="10"/>
  <c r="O2612" i="10"/>
  <c r="P2612" i="10"/>
  <c r="N2613" i="10"/>
  <c r="O2613" i="10"/>
  <c r="P2613" i="10"/>
  <c r="N2614" i="10"/>
  <c r="O2614" i="10"/>
  <c r="P2614" i="10"/>
  <c r="N2615" i="10"/>
  <c r="O2615" i="10"/>
  <c r="P2615" i="10"/>
  <c r="N2616" i="10"/>
  <c r="O2616" i="10"/>
  <c r="P2616" i="10"/>
  <c r="N2617" i="10"/>
  <c r="O2617" i="10"/>
  <c r="P2617" i="10"/>
  <c r="N2618" i="10"/>
  <c r="O2618" i="10"/>
  <c r="P2618" i="10"/>
  <c r="N2619" i="10"/>
  <c r="O2619" i="10"/>
  <c r="P2619" i="10"/>
  <c r="N2620" i="10"/>
  <c r="O2620" i="10"/>
  <c r="P2620" i="10"/>
  <c r="N2621" i="10"/>
  <c r="O2621" i="10"/>
  <c r="P2621" i="10"/>
  <c r="N2622" i="10"/>
  <c r="O2622" i="10"/>
  <c r="P2622" i="10"/>
  <c r="N2623" i="10"/>
  <c r="O2623" i="10"/>
  <c r="P2623" i="10"/>
  <c r="N2624" i="10"/>
  <c r="O2624" i="10"/>
  <c r="P2624" i="10"/>
  <c r="N2625" i="10"/>
  <c r="O2625" i="10"/>
  <c r="P2625" i="10"/>
  <c r="N2626" i="10"/>
  <c r="O2626" i="10"/>
  <c r="P2626" i="10"/>
  <c r="N2627" i="10"/>
  <c r="O2627" i="10"/>
  <c r="P2627" i="10"/>
  <c r="N2628" i="10"/>
  <c r="O2628" i="10"/>
  <c r="P2628" i="10"/>
  <c r="N2629" i="10"/>
  <c r="O2629" i="10"/>
  <c r="P2629" i="10"/>
  <c r="N2630" i="10"/>
  <c r="O2630" i="10"/>
  <c r="P2630" i="10"/>
  <c r="N2631" i="10"/>
  <c r="O2631" i="10"/>
  <c r="P2631" i="10"/>
  <c r="N2632" i="10"/>
  <c r="O2632" i="10"/>
  <c r="P2632" i="10"/>
  <c r="N2633" i="10"/>
  <c r="O2633" i="10"/>
  <c r="P2633" i="10"/>
  <c r="N2634" i="10"/>
  <c r="O2634" i="10"/>
  <c r="P2634" i="10"/>
  <c r="N2635" i="10"/>
  <c r="O2635" i="10"/>
  <c r="P2635" i="10"/>
  <c r="N2636" i="10"/>
  <c r="O2636" i="10"/>
  <c r="P2636" i="10"/>
  <c r="N2637" i="10"/>
  <c r="O2637" i="10"/>
  <c r="P2637" i="10"/>
  <c r="N2638" i="10"/>
  <c r="O2638" i="10"/>
  <c r="P2638" i="10"/>
  <c r="N2639" i="10"/>
  <c r="O2639" i="10"/>
  <c r="P2639" i="10"/>
  <c r="N2640" i="10"/>
  <c r="O2640" i="10"/>
  <c r="P2640" i="10"/>
  <c r="N2641" i="10"/>
  <c r="O2641" i="10"/>
  <c r="P2641" i="10"/>
  <c r="N2642" i="10"/>
  <c r="O2642" i="10"/>
  <c r="P2642" i="10"/>
  <c r="N2643" i="10"/>
  <c r="O2643" i="10"/>
  <c r="P2643" i="10"/>
  <c r="N2644" i="10"/>
  <c r="O2644" i="10"/>
  <c r="P2644" i="10"/>
  <c r="N2645" i="10"/>
  <c r="O2645" i="10"/>
  <c r="P2645" i="10"/>
  <c r="N2646" i="10"/>
  <c r="O2646" i="10"/>
  <c r="P2646" i="10"/>
  <c r="N2647" i="10"/>
  <c r="O2647" i="10"/>
  <c r="P2647" i="10"/>
  <c r="N2648" i="10"/>
  <c r="O2648" i="10"/>
  <c r="P2648" i="10"/>
  <c r="N2649" i="10"/>
  <c r="O2649" i="10"/>
  <c r="P2649" i="10"/>
  <c r="N2650" i="10"/>
  <c r="O2650" i="10"/>
  <c r="P2650" i="10"/>
  <c r="N2651" i="10"/>
  <c r="O2651" i="10"/>
  <c r="P2651" i="10"/>
  <c r="N2652" i="10"/>
  <c r="O2652" i="10"/>
  <c r="P2652" i="10"/>
  <c r="N2653" i="10"/>
  <c r="O2653" i="10"/>
  <c r="P2653" i="10"/>
  <c r="N2654" i="10"/>
  <c r="O2654" i="10"/>
  <c r="P2654" i="10"/>
  <c r="N2655" i="10"/>
  <c r="O2655" i="10"/>
  <c r="P2655" i="10"/>
  <c r="N2656" i="10"/>
  <c r="O2656" i="10"/>
  <c r="P2656" i="10"/>
  <c r="N2657" i="10"/>
  <c r="O2657" i="10"/>
  <c r="P2657" i="10"/>
  <c r="N2658" i="10"/>
  <c r="O2658" i="10"/>
  <c r="P2658" i="10"/>
  <c r="N2659" i="10"/>
  <c r="O2659" i="10"/>
  <c r="P2659" i="10"/>
  <c r="N2660" i="10"/>
  <c r="O2660" i="10"/>
  <c r="P2660" i="10"/>
  <c r="N2661" i="10"/>
  <c r="O2661" i="10"/>
  <c r="P2661" i="10"/>
  <c r="N2662" i="10"/>
  <c r="O2662" i="10"/>
  <c r="P2662" i="10"/>
  <c r="N2663" i="10"/>
  <c r="O2663" i="10"/>
  <c r="P2663" i="10"/>
  <c r="N2664" i="10"/>
  <c r="O2664" i="10"/>
  <c r="P2664" i="10"/>
  <c r="N2665" i="10"/>
  <c r="O2665" i="10"/>
  <c r="P2665" i="10"/>
  <c r="N2666" i="10"/>
  <c r="O2666" i="10"/>
  <c r="P2666" i="10"/>
  <c r="N2667" i="10"/>
  <c r="O2667" i="10"/>
  <c r="P2667" i="10"/>
  <c r="N2668" i="10"/>
  <c r="O2668" i="10"/>
  <c r="P2668" i="10"/>
  <c r="N2669" i="10"/>
  <c r="O2669" i="10"/>
  <c r="P2669" i="10"/>
  <c r="N2670" i="10"/>
  <c r="O2670" i="10"/>
  <c r="P2670" i="10"/>
  <c r="N2671" i="10"/>
  <c r="O2671" i="10"/>
  <c r="P2671" i="10"/>
  <c r="N2672" i="10"/>
  <c r="O2672" i="10"/>
  <c r="P2672" i="10"/>
  <c r="N2673" i="10"/>
  <c r="O2673" i="10"/>
  <c r="P2673" i="10"/>
  <c r="N2674" i="10"/>
  <c r="O2674" i="10"/>
  <c r="P2674" i="10"/>
  <c r="N2675" i="10"/>
  <c r="O2675" i="10"/>
  <c r="P2675" i="10"/>
  <c r="N2676" i="10"/>
  <c r="O2676" i="10"/>
  <c r="P2676" i="10"/>
  <c r="N2677" i="10"/>
  <c r="O2677" i="10"/>
  <c r="P2677" i="10"/>
  <c r="N2678" i="10"/>
  <c r="O2678" i="10"/>
  <c r="P2678" i="10"/>
  <c r="N2679" i="10"/>
  <c r="O2679" i="10"/>
  <c r="P2679" i="10"/>
  <c r="N2680" i="10"/>
  <c r="O2680" i="10"/>
  <c r="P2680" i="10"/>
  <c r="N2681" i="10"/>
  <c r="O2681" i="10"/>
  <c r="P2681" i="10"/>
  <c r="N2682" i="10"/>
  <c r="O2682" i="10"/>
  <c r="P2682" i="10"/>
  <c r="N2683" i="10"/>
  <c r="O2683" i="10"/>
  <c r="P2683" i="10"/>
  <c r="N2684" i="10"/>
  <c r="O2684" i="10"/>
  <c r="P2684" i="10"/>
  <c r="N2685" i="10"/>
  <c r="O2685" i="10"/>
  <c r="P2685" i="10"/>
  <c r="N2686" i="10"/>
  <c r="O2686" i="10"/>
  <c r="P2686" i="10"/>
  <c r="N2687" i="10"/>
  <c r="O2687" i="10"/>
  <c r="P2687" i="10"/>
  <c r="N2688" i="10"/>
  <c r="O2688" i="10"/>
  <c r="P2688" i="10"/>
  <c r="N2689" i="10"/>
  <c r="O2689" i="10"/>
  <c r="P2689" i="10"/>
  <c r="N2690" i="10"/>
  <c r="O2690" i="10"/>
  <c r="P2690" i="10"/>
  <c r="N2691" i="10"/>
  <c r="O2691" i="10"/>
  <c r="P2691" i="10"/>
  <c r="N2692" i="10"/>
  <c r="O2692" i="10"/>
  <c r="P2692" i="10"/>
  <c r="N2693" i="10"/>
  <c r="O2693" i="10"/>
  <c r="P2693" i="10"/>
  <c r="N2694" i="10"/>
  <c r="O2694" i="10"/>
  <c r="P2694" i="10"/>
  <c r="N2695" i="10"/>
  <c r="O2695" i="10"/>
  <c r="P2695" i="10"/>
  <c r="N2696" i="10"/>
  <c r="O2696" i="10"/>
  <c r="P2696" i="10"/>
  <c r="N2697" i="10"/>
  <c r="O2697" i="10"/>
  <c r="P2697" i="10"/>
  <c r="N2698" i="10"/>
  <c r="O2698" i="10"/>
  <c r="P2698" i="10"/>
  <c r="N2699" i="10"/>
  <c r="O2699" i="10"/>
  <c r="P2699" i="10"/>
  <c r="N2700" i="10"/>
  <c r="O2700" i="10"/>
  <c r="P2700" i="10"/>
  <c r="N2701" i="10"/>
  <c r="O2701" i="10"/>
  <c r="P2701" i="10"/>
  <c r="N2702" i="10"/>
  <c r="O2702" i="10"/>
  <c r="P2702" i="10"/>
  <c r="N2703" i="10"/>
  <c r="O2703" i="10"/>
  <c r="P2703" i="10"/>
  <c r="N2704" i="10"/>
  <c r="O2704" i="10"/>
  <c r="P2704" i="10"/>
  <c r="N2705" i="10"/>
  <c r="O2705" i="10"/>
  <c r="P2705" i="10"/>
  <c r="N2706" i="10"/>
  <c r="O2706" i="10"/>
  <c r="P2706" i="10"/>
  <c r="N2707" i="10"/>
  <c r="O2707" i="10"/>
  <c r="P2707" i="10"/>
  <c r="N2708" i="10"/>
  <c r="O2708" i="10"/>
  <c r="P2708" i="10"/>
  <c r="N2709" i="10"/>
  <c r="O2709" i="10"/>
  <c r="P2709" i="10"/>
  <c r="N2710" i="10"/>
  <c r="O2710" i="10"/>
  <c r="P2710" i="10"/>
  <c r="N2711" i="10"/>
  <c r="O2711" i="10"/>
  <c r="P2711" i="10"/>
  <c r="N2712" i="10"/>
  <c r="O2712" i="10"/>
  <c r="P2712" i="10"/>
  <c r="N2713" i="10"/>
  <c r="O2713" i="10"/>
  <c r="P2713" i="10"/>
  <c r="N2714" i="10"/>
  <c r="O2714" i="10"/>
  <c r="P2714" i="10"/>
  <c r="N2715" i="10"/>
  <c r="O2715" i="10"/>
  <c r="P2715" i="10"/>
  <c r="N2716" i="10"/>
  <c r="O2716" i="10"/>
  <c r="P2716" i="10"/>
  <c r="N2717" i="10"/>
  <c r="O2717" i="10"/>
  <c r="P2717" i="10"/>
  <c r="N2718" i="10"/>
  <c r="O2718" i="10"/>
  <c r="P2718" i="10"/>
  <c r="N2719" i="10"/>
  <c r="O2719" i="10"/>
  <c r="P2719" i="10"/>
  <c r="N2720" i="10"/>
  <c r="O2720" i="10"/>
  <c r="P2720" i="10"/>
  <c r="N2721" i="10"/>
  <c r="O2721" i="10"/>
  <c r="P2721" i="10"/>
  <c r="N2722" i="10"/>
  <c r="O2722" i="10"/>
  <c r="P2722" i="10"/>
  <c r="N2723" i="10"/>
  <c r="O2723" i="10"/>
  <c r="P2723" i="10"/>
  <c r="N2724" i="10"/>
  <c r="O2724" i="10"/>
  <c r="P2724" i="10"/>
  <c r="N2725" i="10"/>
  <c r="O2725" i="10"/>
  <c r="P2725" i="10"/>
  <c r="N2726" i="10"/>
  <c r="O2726" i="10"/>
  <c r="P2726" i="10"/>
  <c r="N2727" i="10"/>
  <c r="O2727" i="10"/>
  <c r="P2727" i="10"/>
  <c r="N2728" i="10"/>
  <c r="O2728" i="10"/>
  <c r="P2728" i="10"/>
  <c r="N2729" i="10"/>
  <c r="O2729" i="10"/>
  <c r="P2729" i="10"/>
  <c r="N2730" i="10"/>
  <c r="O2730" i="10"/>
  <c r="P2730" i="10"/>
  <c r="N2731" i="10"/>
  <c r="O2731" i="10"/>
  <c r="P2731" i="10"/>
  <c r="N2732" i="10"/>
  <c r="O2732" i="10"/>
  <c r="P2732" i="10"/>
  <c r="N2733" i="10"/>
  <c r="O2733" i="10"/>
  <c r="P2733" i="10"/>
  <c r="N2734" i="10"/>
  <c r="O2734" i="10"/>
  <c r="P2734" i="10"/>
  <c r="N2735" i="10"/>
  <c r="O2735" i="10"/>
  <c r="P2735" i="10"/>
  <c r="N2736" i="10"/>
  <c r="O2736" i="10"/>
  <c r="P2736" i="10"/>
  <c r="N2737" i="10"/>
  <c r="O2737" i="10"/>
  <c r="P2737" i="10"/>
  <c r="N2738" i="10"/>
  <c r="O2738" i="10"/>
  <c r="P2738" i="10"/>
  <c r="N2739" i="10"/>
  <c r="O2739" i="10"/>
  <c r="P2739" i="10"/>
  <c r="N2740" i="10"/>
  <c r="O2740" i="10"/>
  <c r="P2740" i="10"/>
  <c r="N2741" i="10"/>
  <c r="O2741" i="10"/>
  <c r="P2741" i="10"/>
  <c r="N2742" i="10"/>
  <c r="O2742" i="10"/>
  <c r="P2742" i="10"/>
  <c r="N2743" i="10"/>
  <c r="O2743" i="10"/>
  <c r="P2743" i="10"/>
  <c r="N2744" i="10"/>
  <c r="O2744" i="10"/>
  <c r="P2744" i="10"/>
  <c r="N2745" i="10"/>
  <c r="O2745" i="10"/>
  <c r="P2745" i="10"/>
  <c r="N2746" i="10"/>
  <c r="O2746" i="10"/>
  <c r="P2746" i="10"/>
  <c r="N2747" i="10"/>
  <c r="O2747" i="10"/>
  <c r="P2747" i="10"/>
  <c r="N2748" i="10"/>
  <c r="O2748" i="10"/>
  <c r="P2748" i="10"/>
  <c r="N2749" i="10"/>
  <c r="O2749" i="10"/>
  <c r="P2749" i="10"/>
  <c r="N2750" i="10"/>
  <c r="O2750" i="10"/>
  <c r="P2750" i="10"/>
  <c r="N2751" i="10"/>
  <c r="O2751" i="10"/>
  <c r="P2751" i="10"/>
  <c r="N2752" i="10"/>
  <c r="O2752" i="10"/>
  <c r="P2752" i="10"/>
  <c r="N2753" i="10"/>
  <c r="O2753" i="10"/>
  <c r="P2753" i="10"/>
  <c r="N2754" i="10"/>
  <c r="O2754" i="10"/>
  <c r="P2754" i="10"/>
  <c r="N2755" i="10"/>
  <c r="O2755" i="10"/>
  <c r="P2755" i="10"/>
  <c r="N2756" i="10"/>
  <c r="O2756" i="10"/>
  <c r="P2756" i="10"/>
  <c r="N2757" i="10"/>
  <c r="O2757" i="10"/>
  <c r="P2757" i="10"/>
  <c r="N2758" i="10"/>
  <c r="O2758" i="10"/>
  <c r="P2758" i="10"/>
  <c r="N2759" i="10"/>
  <c r="O2759" i="10"/>
  <c r="P2759" i="10"/>
  <c r="N2760" i="10"/>
  <c r="O2760" i="10"/>
  <c r="P2760" i="10"/>
  <c r="N2761" i="10"/>
  <c r="O2761" i="10"/>
  <c r="P2761" i="10"/>
  <c r="O4" i="10"/>
  <c r="P4" i="10"/>
  <c r="N4" i="10"/>
  <c r="AP2220" i="10"/>
  <c r="AP2205" i="10"/>
  <c r="AQ2205" i="10" s="1"/>
  <c r="AP2193" i="10"/>
  <c r="AQ2193" i="10" s="1"/>
  <c r="AP2183" i="10"/>
  <c r="AQ2183" i="10" s="1"/>
  <c r="AP2177" i="10"/>
  <c r="AQ2177" i="10" s="1"/>
  <c r="AP2171" i="10"/>
  <c r="AQ2171" i="10" s="1"/>
  <c r="AP2145" i="10"/>
  <c r="AQ2145" i="10" s="1"/>
  <c r="AP2121" i="10"/>
  <c r="AQ2121" i="10" s="1"/>
  <c r="AP2118" i="10"/>
  <c r="AQ2118" i="10" s="1"/>
  <c r="AP2055" i="10"/>
  <c r="AQ2055" i="10" s="1"/>
  <c r="AP2054" i="10"/>
  <c r="AQ2054" i="10" s="1"/>
  <c r="AP2052" i="10"/>
  <c r="AQ2052" i="10" s="1"/>
  <c r="AP2051" i="10"/>
  <c r="AQ2051" i="10" s="1"/>
  <c r="AP2049" i="10"/>
  <c r="AQ2049" i="10" s="1"/>
  <c r="AP2048" i="10"/>
  <c r="AP2046" i="10"/>
  <c r="AQ2046" i="10" s="1"/>
  <c r="AP2045" i="10"/>
  <c r="AQ2045" i="10" s="1"/>
  <c r="AP2043" i="10"/>
  <c r="AQ2043" i="10" s="1"/>
  <c r="AP2042" i="10"/>
  <c r="AQ2042" i="10" s="1"/>
  <c r="AP2040" i="10"/>
  <c r="AQ2040" i="10" s="1"/>
  <c r="AP2039" i="10"/>
  <c r="AQ2039" i="10" s="1"/>
  <c r="C188" i="3" l="1"/>
  <c r="C584" i="3" l="1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583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52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5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20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65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21" i="3"/>
  <c r="C518" i="3"/>
  <c r="C519" i="3"/>
  <c r="C520" i="3"/>
  <c r="C517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70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04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" i="3"/>
  <c r="C554" i="3"/>
  <c r="C555" i="3"/>
  <c r="C556" i="3"/>
  <c r="C557" i="3"/>
  <c r="C558" i="3"/>
  <c r="C559" i="3"/>
  <c r="C560" i="3"/>
  <c r="C561" i="3"/>
  <c r="C562" i="3"/>
  <c r="C563" i="3"/>
  <c r="C564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553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35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440" i="3"/>
  <c r="C441" i="3"/>
  <c r="C442" i="3"/>
  <c r="C443" i="3"/>
  <c r="C444" i="3"/>
  <c r="C445" i="3"/>
  <c r="C446" i="3"/>
  <c r="C447" i="3"/>
  <c r="C448" i="3"/>
  <c r="C449" i="3"/>
  <c r="C468" i="3"/>
  <c r="C469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726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02" i="3"/>
  <c r="C488" i="3"/>
  <c r="C489" i="3"/>
  <c r="C490" i="3"/>
  <c r="C491" i="3"/>
  <c r="C492" i="3"/>
  <c r="C493" i="3"/>
  <c r="C494" i="3"/>
  <c r="C495" i="3"/>
  <c r="C496" i="3"/>
  <c r="C497" i="3"/>
  <c r="C498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487" i="3"/>
  <c r="C39" i="3"/>
  <c r="C40" i="3"/>
  <c r="C41" i="3"/>
  <c r="C42" i="3"/>
  <c r="C4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38" i="3"/>
  <c r="C381" i="3"/>
  <c r="C382" i="3"/>
  <c r="C383" i="3"/>
  <c r="C384" i="3"/>
  <c r="C385" i="3"/>
  <c r="C380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645" i="3"/>
  <c r="C637" i="3"/>
  <c r="C638" i="3"/>
  <c r="C639" i="3"/>
  <c r="C640" i="3"/>
  <c r="C641" i="3"/>
  <c r="C642" i="3"/>
  <c r="C643" i="3"/>
  <c r="C644" i="3"/>
  <c r="C63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357" i="3"/>
  <c r="C358" i="3"/>
  <c r="C359" i="3"/>
  <c r="C360" i="3"/>
  <c r="C361" i="3"/>
  <c r="C356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08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320" i="3"/>
  <c r="N2089" i="1" l="1"/>
  <c r="J2089" i="1"/>
  <c r="N2088" i="1"/>
  <c r="J2088" i="1"/>
  <c r="N2087" i="1"/>
  <c r="J2087" i="1"/>
  <c r="N2086" i="1"/>
  <c r="J2086" i="1"/>
  <c r="N2085" i="1"/>
  <c r="J2085" i="1"/>
  <c r="N2084" i="1"/>
  <c r="J2084" i="1"/>
  <c r="N2083" i="1"/>
  <c r="J2083" i="1"/>
  <c r="N2082" i="1"/>
  <c r="J2082" i="1"/>
  <c r="N2081" i="1"/>
  <c r="J2081" i="1"/>
  <c r="N2080" i="1"/>
  <c r="J2080" i="1"/>
  <c r="N2079" i="1"/>
  <c r="J2079" i="1"/>
  <c r="N2078" i="1"/>
  <c r="J2078" i="1"/>
  <c r="N2077" i="1"/>
  <c r="J2077" i="1"/>
  <c r="N2076" i="1"/>
  <c r="J2076" i="1"/>
  <c r="N2075" i="1"/>
  <c r="J2075" i="1"/>
  <c r="N2074" i="1"/>
  <c r="J2074" i="1"/>
  <c r="N2073" i="1"/>
  <c r="J2073" i="1"/>
  <c r="N2072" i="1"/>
  <c r="J2072" i="1"/>
  <c r="N2071" i="1"/>
  <c r="J2071" i="1"/>
  <c r="N2070" i="1"/>
  <c r="J2070" i="1"/>
  <c r="N2069" i="1"/>
  <c r="J2069" i="1"/>
  <c r="N2068" i="1"/>
  <c r="J2068" i="1"/>
  <c r="N2067" i="1"/>
  <c r="J2067" i="1"/>
  <c r="N2066" i="1"/>
  <c r="J2066" i="1"/>
  <c r="N2065" i="1"/>
  <c r="J2065" i="1"/>
  <c r="N2064" i="1"/>
  <c r="J2064" i="1"/>
  <c r="N2063" i="1"/>
  <c r="J2063" i="1"/>
  <c r="N2062" i="1"/>
  <c r="J2062" i="1"/>
  <c r="N2061" i="1"/>
  <c r="J2061" i="1"/>
  <c r="N2060" i="1"/>
  <c r="J2060" i="1"/>
  <c r="N2059" i="1"/>
  <c r="J2059" i="1"/>
  <c r="N2058" i="1"/>
  <c r="J2058" i="1"/>
  <c r="N2057" i="1"/>
  <c r="J2057" i="1"/>
  <c r="N2056" i="1"/>
  <c r="J2056" i="1"/>
  <c r="N2055" i="1"/>
  <c r="J2055" i="1"/>
  <c r="N2054" i="1"/>
  <c r="J2054" i="1"/>
  <c r="N2053" i="1"/>
  <c r="J2053" i="1"/>
  <c r="N2052" i="1"/>
  <c r="J2052" i="1"/>
  <c r="N2051" i="1"/>
  <c r="J2051" i="1"/>
  <c r="N2050" i="1"/>
  <c r="J2050" i="1"/>
  <c r="N2049" i="1"/>
  <c r="J2049" i="1"/>
  <c r="N2048" i="1"/>
  <c r="J2048" i="1"/>
  <c r="N2047" i="1"/>
  <c r="J2047" i="1"/>
  <c r="N2046" i="1"/>
  <c r="J2046" i="1"/>
  <c r="N2045" i="1"/>
  <c r="J2045" i="1"/>
  <c r="N2044" i="1"/>
  <c r="J2044" i="1"/>
  <c r="N2043" i="1"/>
  <c r="J2043" i="1"/>
  <c r="N2042" i="1"/>
  <c r="J2042" i="1"/>
  <c r="N2041" i="1"/>
  <c r="J2041" i="1"/>
  <c r="N2040" i="1"/>
  <c r="J2040" i="1"/>
  <c r="N2039" i="1"/>
  <c r="J2039" i="1"/>
  <c r="N2038" i="1"/>
  <c r="J2038" i="1"/>
  <c r="N2037" i="1"/>
  <c r="J2037" i="1"/>
  <c r="N2036" i="1"/>
  <c r="J2036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J172" i="3" l="1"/>
  <c r="C1935" i="1" l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1934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89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62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766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30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482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46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392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50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299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165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121" i="1"/>
  <c r="C1122" i="1"/>
  <c r="C1123" i="1"/>
  <c r="C1124" i="1"/>
  <c r="C1125" i="1"/>
  <c r="C1126" i="1"/>
  <c r="C1127" i="1"/>
  <c r="C1128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997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0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721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505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176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68" i="1"/>
  <c r="C451" i="1"/>
  <c r="C452" i="1"/>
  <c r="C453" i="1"/>
  <c r="C454" i="1"/>
  <c r="C455" i="1"/>
  <c r="C456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7" i="1" l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" i="1"/>
  <c r="J743" i="3" l="1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N996" i="1" l="1"/>
  <c r="J996" i="1"/>
  <c r="N995" i="1"/>
  <c r="J995" i="1"/>
  <c r="N994" i="1"/>
  <c r="J994" i="1"/>
  <c r="N993" i="1"/>
  <c r="J993" i="1"/>
  <c r="N992" i="1"/>
  <c r="J992" i="1"/>
  <c r="N991" i="1"/>
  <c r="J991" i="1"/>
  <c r="N990" i="1"/>
  <c r="J990" i="1"/>
  <c r="N989" i="1"/>
  <c r="J989" i="1"/>
  <c r="N988" i="1"/>
  <c r="J988" i="1"/>
  <c r="N987" i="1"/>
  <c r="J987" i="1"/>
  <c r="N986" i="1"/>
  <c r="J986" i="1"/>
  <c r="N985" i="1"/>
  <c r="J985" i="1"/>
  <c r="N984" i="1"/>
  <c r="J984" i="1"/>
  <c r="N983" i="1"/>
  <c r="J983" i="1"/>
  <c r="N982" i="1"/>
  <c r="J982" i="1"/>
  <c r="N981" i="1"/>
  <c r="J981" i="1"/>
  <c r="N980" i="1"/>
  <c r="J980" i="1"/>
  <c r="N979" i="1"/>
  <c r="J979" i="1"/>
  <c r="N978" i="1"/>
  <c r="J978" i="1"/>
  <c r="N977" i="1"/>
  <c r="J977" i="1"/>
  <c r="N976" i="1"/>
  <c r="J976" i="1"/>
  <c r="N975" i="1"/>
  <c r="J975" i="1"/>
  <c r="N974" i="1"/>
  <c r="J974" i="1"/>
  <c r="N973" i="1"/>
  <c r="J973" i="1"/>
  <c r="N972" i="1"/>
  <c r="J972" i="1"/>
  <c r="N971" i="1"/>
  <c r="J971" i="1"/>
  <c r="N970" i="1"/>
  <c r="J970" i="1"/>
  <c r="N969" i="1"/>
  <c r="J969" i="1"/>
  <c r="N968" i="1"/>
  <c r="J968" i="1"/>
  <c r="N967" i="1"/>
  <c r="J967" i="1"/>
  <c r="N966" i="1"/>
  <c r="J966" i="1"/>
  <c r="N965" i="1"/>
  <c r="J965" i="1"/>
  <c r="N964" i="1"/>
  <c r="J964" i="1"/>
  <c r="N963" i="1"/>
  <c r="J963" i="1"/>
  <c r="N962" i="1"/>
  <c r="J962" i="1"/>
  <c r="N961" i="1"/>
  <c r="J961" i="1"/>
  <c r="N960" i="1"/>
  <c r="J960" i="1"/>
  <c r="N959" i="1"/>
  <c r="J959" i="1"/>
  <c r="N958" i="1"/>
  <c r="J958" i="1"/>
  <c r="N957" i="1"/>
  <c r="J957" i="1"/>
  <c r="N956" i="1"/>
  <c r="J956" i="1"/>
  <c r="N955" i="1"/>
  <c r="J955" i="1"/>
  <c r="N954" i="1"/>
  <c r="J954" i="1"/>
  <c r="N953" i="1"/>
  <c r="J953" i="1"/>
  <c r="N952" i="1"/>
  <c r="J952" i="1"/>
  <c r="N951" i="1"/>
  <c r="J951" i="1"/>
  <c r="N950" i="1"/>
  <c r="J950" i="1"/>
  <c r="N949" i="1"/>
  <c r="J949" i="1"/>
  <c r="N948" i="1"/>
  <c r="J948" i="1"/>
  <c r="N947" i="1"/>
  <c r="J947" i="1"/>
  <c r="N946" i="1"/>
  <c r="J946" i="1"/>
  <c r="N945" i="1"/>
  <c r="J945" i="1"/>
  <c r="N944" i="1"/>
  <c r="J944" i="1"/>
  <c r="N943" i="1"/>
  <c r="J943" i="1"/>
  <c r="P2204" i="4" l="1"/>
  <c r="K2204" i="4"/>
  <c r="J2204" i="4"/>
  <c r="I2204" i="4"/>
  <c r="K2192" i="4"/>
  <c r="K2182" i="4"/>
  <c r="I2182" i="4"/>
  <c r="I2180" i="4"/>
  <c r="K2176" i="4"/>
  <c r="K2170" i="4"/>
  <c r="I2170" i="4"/>
  <c r="H2236" i="4"/>
  <c r="I2222" i="4"/>
  <c r="H2222" i="4"/>
  <c r="K2219" i="4"/>
  <c r="J2219" i="4"/>
  <c r="I2219" i="4"/>
  <c r="H2219" i="4"/>
  <c r="J2213" i="4"/>
  <c r="I2213" i="4"/>
  <c r="H2213" i="4"/>
  <c r="H2212" i="4"/>
  <c r="I2206" i="4"/>
  <c r="H2206" i="4"/>
  <c r="K2054" i="4"/>
  <c r="I2054" i="4"/>
  <c r="H2054" i="4"/>
  <c r="K2053" i="4"/>
  <c r="I2053" i="4"/>
  <c r="H2053" i="4"/>
  <c r="K2051" i="4"/>
  <c r="I2051" i="4"/>
  <c r="H2051" i="4"/>
  <c r="K2050" i="4"/>
  <c r="I2050" i="4"/>
  <c r="H2050" i="4"/>
  <c r="K2048" i="4"/>
  <c r="I2048" i="4"/>
  <c r="H2048" i="4"/>
  <c r="K2047" i="4"/>
  <c r="I2047" i="4"/>
  <c r="H2047" i="4"/>
  <c r="K2045" i="4"/>
  <c r="I2045" i="4"/>
  <c r="H2045" i="4"/>
  <c r="K2044" i="4"/>
  <c r="I2044" i="4"/>
  <c r="H2044" i="4"/>
  <c r="K2042" i="4"/>
  <c r="I2042" i="4"/>
  <c r="H2042" i="4"/>
  <c r="K2041" i="4"/>
  <c r="I2041" i="4"/>
  <c r="H2041" i="4"/>
  <c r="K2039" i="4"/>
  <c r="I2039" i="4"/>
  <c r="H2039" i="4"/>
  <c r="K2038" i="4"/>
  <c r="I2038" i="4"/>
  <c r="H2038" i="4"/>
  <c r="K2120" i="4"/>
  <c r="I2120" i="4"/>
  <c r="H2120" i="4"/>
  <c r="K2117" i="4"/>
  <c r="J2117" i="4"/>
  <c r="I2117" i="4"/>
  <c r="H2117" i="4"/>
  <c r="K2144" i="4"/>
  <c r="J725" i="3" l="1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S201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T187" i="3"/>
  <c r="S187" i="3"/>
  <c r="J187" i="3"/>
  <c r="J186" i="3"/>
  <c r="J185" i="3"/>
  <c r="V184" i="3"/>
  <c r="U184" i="3"/>
  <c r="T184" i="3"/>
  <c r="S184" i="3"/>
  <c r="J184" i="3"/>
  <c r="J183" i="3"/>
  <c r="J182" i="3"/>
  <c r="J181" i="3"/>
  <c r="J180" i="3"/>
  <c r="J179" i="3"/>
  <c r="U178" i="3"/>
  <c r="T178" i="3"/>
  <c r="S178" i="3"/>
  <c r="J178" i="3"/>
  <c r="S177" i="3"/>
  <c r="J177" i="3"/>
  <c r="J176" i="3"/>
  <c r="J175" i="3"/>
  <c r="J174" i="3"/>
  <c r="J173" i="3"/>
  <c r="T171" i="3"/>
  <c r="S171" i="3"/>
  <c r="J171" i="3"/>
  <c r="J170" i="3"/>
  <c r="AC169" i="3"/>
  <c r="V169" i="3"/>
  <c r="U169" i="3"/>
  <c r="T169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V157" i="3"/>
  <c r="J157" i="3"/>
  <c r="J156" i="3"/>
  <c r="J155" i="3"/>
  <c r="J154" i="3"/>
  <c r="J153" i="3"/>
  <c r="J152" i="3"/>
  <c r="J151" i="3"/>
  <c r="J150" i="3"/>
  <c r="J149" i="3"/>
  <c r="J148" i="3"/>
  <c r="V147" i="3"/>
  <c r="T147" i="3"/>
  <c r="J147" i="3"/>
  <c r="J146" i="3"/>
  <c r="T145" i="3"/>
  <c r="J145" i="3"/>
  <c r="J144" i="3"/>
  <c r="J143" i="3"/>
  <c r="J142" i="3"/>
  <c r="W141" i="3"/>
  <c r="V141" i="3"/>
  <c r="J141" i="3"/>
  <c r="J140" i="3"/>
  <c r="J139" i="3"/>
  <c r="J138" i="3"/>
  <c r="J137" i="3"/>
  <c r="J136" i="3"/>
  <c r="W135" i="3"/>
  <c r="V135" i="3"/>
  <c r="T135" i="3"/>
  <c r="J135" i="3"/>
  <c r="J134" i="3"/>
  <c r="J115" i="3"/>
  <c r="J114" i="3"/>
  <c r="J113" i="3"/>
  <c r="J112" i="3"/>
  <c r="J111" i="3"/>
  <c r="J110" i="3"/>
  <c r="W109" i="3"/>
  <c r="V109" i="3"/>
  <c r="J109" i="3"/>
  <c r="J108" i="3"/>
  <c r="J107" i="3"/>
  <c r="J106" i="3"/>
  <c r="J105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V85" i="3"/>
  <c r="T85" i="3"/>
  <c r="S85" i="3"/>
  <c r="J85" i="3"/>
  <c r="J84" i="3"/>
  <c r="J83" i="3"/>
  <c r="V82" i="3"/>
  <c r="U82" i="3"/>
  <c r="T82" i="3"/>
  <c r="S82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V19" i="3"/>
  <c r="T19" i="3"/>
  <c r="S19" i="3"/>
  <c r="J19" i="3"/>
  <c r="V18" i="3"/>
  <c r="T18" i="3"/>
  <c r="S18" i="3"/>
  <c r="J18" i="3"/>
  <c r="J17" i="3"/>
  <c r="V16" i="3"/>
  <c r="T16" i="3"/>
  <c r="S16" i="3"/>
  <c r="J16" i="3"/>
  <c r="V15" i="3"/>
  <c r="T15" i="3"/>
  <c r="S15" i="3"/>
  <c r="J15" i="3"/>
  <c r="J14" i="3"/>
  <c r="V13" i="3"/>
  <c r="T13" i="3"/>
  <c r="S13" i="3"/>
  <c r="J13" i="3"/>
  <c r="V12" i="3"/>
  <c r="T12" i="3"/>
  <c r="S12" i="3"/>
  <c r="J12" i="3"/>
  <c r="J11" i="3"/>
  <c r="V10" i="3"/>
  <c r="T10" i="3"/>
  <c r="S10" i="3"/>
  <c r="J10" i="3"/>
  <c r="V9" i="3"/>
  <c r="T9" i="3"/>
  <c r="S9" i="3"/>
  <c r="J9" i="3"/>
  <c r="J8" i="3"/>
  <c r="V7" i="3"/>
  <c r="T7" i="3"/>
  <c r="S7" i="3"/>
  <c r="J7" i="3"/>
  <c r="V6" i="3"/>
  <c r="T6" i="3"/>
  <c r="S6" i="3"/>
  <c r="J6" i="3"/>
  <c r="J5" i="3"/>
  <c r="V4" i="3"/>
  <c r="T4" i="3"/>
  <c r="S4" i="3"/>
  <c r="J4" i="3"/>
  <c r="V3" i="3"/>
  <c r="T3" i="3"/>
  <c r="S3" i="3"/>
  <c r="J3" i="3"/>
  <c r="J2" i="3"/>
  <c r="N133" i="1" l="1"/>
  <c r="J133" i="1"/>
  <c r="N132" i="1"/>
  <c r="J132" i="1"/>
  <c r="N131" i="1"/>
  <c r="J131" i="1"/>
  <c r="N130" i="1"/>
  <c r="J130" i="1"/>
  <c r="N129" i="1"/>
  <c r="J129" i="1"/>
  <c r="N128" i="1"/>
  <c r="J128" i="1"/>
  <c r="N127" i="1"/>
  <c r="J127" i="1"/>
  <c r="N126" i="1"/>
  <c r="J126" i="1"/>
  <c r="N125" i="1"/>
  <c r="J125" i="1"/>
  <c r="N124" i="1"/>
  <c r="J124" i="1"/>
  <c r="N123" i="1"/>
  <c r="J123" i="1"/>
  <c r="N122" i="1"/>
  <c r="J122" i="1"/>
  <c r="N121" i="1"/>
  <c r="J121" i="1"/>
  <c r="N120" i="1"/>
  <c r="J120" i="1"/>
  <c r="N119" i="1"/>
  <c r="J119" i="1"/>
  <c r="N118" i="1"/>
  <c r="J118" i="1"/>
  <c r="N117" i="1"/>
  <c r="J117" i="1"/>
  <c r="N116" i="1"/>
  <c r="J116" i="1"/>
  <c r="N115" i="1"/>
  <c r="J115" i="1"/>
  <c r="N114" i="1"/>
  <c r="J114" i="1"/>
  <c r="N113" i="1"/>
  <c r="J113" i="1"/>
  <c r="N112" i="1"/>
  <c r="J112" i="1"/>
  <c r="N111" i="1"/>
  <c r="J111" i="1"/>
  <c r="N110" i="1"/>
  <c r="J110" i="1"/>
  <c r="N109" i="1"/>
  <c r="J109" i="1"/>
  <c r="N108" i="1"/>
  <c r="J108" i="1"/>
  <c r="N107" i="1"/>
  <c r="J107" i="1"/>
  <c r="N106" i="1"/>
  <c r="J106" i="1"/>
  <c r="N105" i="1"/>
  <c r="J105" i="1"/>
  <c r="N104" i="1"/>
  <c r="J104" i="1"/>
  <c r="N103" i="1"/>
  <c r="J103" i="1"/>
  <c r="N102" i="1"/>
  <c r="J102" i="1"/>
  <c r="N101" i="1"/>
  <c r="J101" i="1"/>
  <c r="N100" i="1"/>
  <c r="J100" i="1"/>
  <c r="N99" i="1"/>
  <c r="J99" i="1"/>
  <c r="N98" i="1"/>
  <c r="J98" i="1"/>
  <c r="N97" i="1"/>
  <c r="J97" i="1"/>
  <c r="N96" i="1"/>
  <c r="J96" i="1"/>
  <c r="N95" i="1"/>
  <c r="J95" i="1"/>
  <c r="N94" i="1"/>
  <c r="J94" i="1"/>
  <c r="N93" i="1"/>
  <c r="J93" i="1"/>
  <c r="N92" i="1"/>
  <c r="J92" i="1"/>
  <c r="N91" i="1"/>
  <c r="J91" i="1"/>
  <c r="N90" i="1"/>
  <c r="J90" i="1"/>
  <c r="N89" i="1"/>
  <c r="J89" i="1"/>
  <c r="N88" i="1"/>
  <c r="J88" i="1"/>
  <c r="N87" i="1"/>
  <c r="J87" i="1"/>
  <c r="N86" i="1"/>
  <c r="J86" i="1"/>
  <c r="N85" i="1"/>
  <c r="J85" i="1"/>
  <c r="N84" i="1"/>
  <c r="J84" i="1"/>
  <c r="N83" i="1"/>
  <c r="J83" i="1"/>
  <c r="N82" i="1"/>
  <c r="J82" i="1"/>
  <c r="N81" i="1"/>
  <c r="J81" i="1"/>
  <c r="N80" i="1"/>
  <c r="J80" i="1"/>
  <c r="N79" i="1"/>
  <c r="J79" i="1"/>
  <c r="N78" i="1"/>
  <c r="J78" i="1"/>
  <c r="N77" i="1"/>
  <c r="J77" i="1"/>
  <c r="N76" i="1"/>
  <c r="J76" i="1"/>
  <c r="N75" i="1"/>
  <c r="J75" i="1"/>
  <c r="N74" i="1"/>
  <c r="J74" i="1"/>
  <c r="N73" i="1"/>
  <c r="J73" i="1"/>
  <c r="N72" i="1"/>
  <c r="J72" i="1"/>
  <c r="N71" i="1"/>
  <c r="J71" i="1"/>
  <c r="N70" i="1"/>
  <c r="J70" i="1"/>
  <c r="N69" i="1"/>
  <c r="J69" i="1"/>
  <c r="N68" i="1"/>
  <c r="J68" i="1"/>
  <c r="N1214" i="1"/>
  <c r="J1214" i="1"/>
  <c r="N1213" i="1"/>
  <c r="J1213" i="1"/>
  <c r="N1212" i="1"/>
  <c r="J1212" i="1"/>
  <c r="N1211" i="1"/>
  <c r="J1211" i="1"/>
  <c r="N1210" i="1"/>
  <c r="J1210" i="1"/>
  <c r="N1209" i="1"/>
  <c r="J1209" i="1"/>
  <c r="N1208" i="1"/>
  <c r="J1208" i="1"/>
  <c r="N1207" i="1"/>
  <c r="J1207" i="1"/>
  <c r="N1206" i="1"/>
  <c r="J1206" i="1"/>
  <c r="N1205" i="1"/>
  <c r="J1205" i="1"/>
  <c r="N1204" i="1"/>
  <c r="J1204" i="1"/>
  <c r="N1203" i="1"/>
  <c r="J1203" i="1"/>
  <c r="N1202" i="1"/>
  <c r="J1202" i="1"/>
  <c r="N1201" i="1"/>
  <c r="J1201" i="1"/>
  <c r="N1200" i="1"/>
  <c r="J1200" i="1"/>
  <c r="N1199" i="1"/>
  <c r="J1199" i="1"/>
  <c r="N1198" i="1"/>
  <c r="J1198" i="1"/>
  <c r="N1197" i="1"/>
  <c r="J1197" i="1"/>
  <c r="N1196" i="1"/>
  <c r="J1196" i="1"/>
  <c r="N1195" i="1"/>
  <c r="J1195" i="1"/>
  <c r="N1194" i="1"/>
  <c r="J1194" i="1"/>
  <c r="N1193" i="1"/>
  <c r="J1193" i="1"/>
  <c r="N1192" i="1"/>
  <c r="J1192" i="1"/>
  <c r="N1191" i="1"/>
  <c r="J1191" i="1"/>
  <c r="N1190" i="1"/>
  <c r="J1190" i="1"/>
  <c r="N1189" i="1"/>
  <c r="J1189" i="1"/>
  <c r="N1188" i="1"/>
  <c r="J1188" i="1"/>
  <c r="N1187" i="1"/>
  <c r="J1187" i="1"/>
  <c r="N1186" i="1"/>
  <c r="J1186" i="1"/>
  <c r="N1185" i="1"/>
  <c r="J1185" i="1"/>
  <c r="N1184" i="1"/>
  <c r="J1184" i="1"/>
  <c r="N1183" i="1"/>
  <c r="J1183" i="1"/>
  <c r="N1182" i="1"/>
  <c r="J1182" i="1"/>
  <c r="N1181" i="1"/>
  <c r="J1181" i="1"/>
  <c r="N1180" i="1"/>
  <c r="J1180" i="1"/>
  <c r="N1179" i="1"/>
  <c r="J1179" i="1"/>
  <c r="N1178" i="1"/>
  <c r="J1178" i="1"/>
  <c r="N1177" i="1"/>
  <c r="J1177" i="1"/>
  <c r="N1176" i="1"/>
  <c r="J1176" i="1"/>
  <c r="N1175" i="1"/>
  <c r="J1175" i="1"/>
  <c r="N1174" i="1"/>
  <c r="J1174" i="1"/>
  <c r="N1173" i="1"/>
  <c r="J1173" i="1"/>
  <c r="N1172" i="1"/>
  <c r="J1172" i="1"/>
  <c r="N1171" i="1"/>
  <c r="J1171" i="1"/>
  <c r="N1170" i="1"/>
  <c r="J1170" i="1"/>
  <c r="N1169" i="1"/>
  <c r="J1169" i="1"/>
  <c r="N1168" i="1"/>
  <c r="J1168" i="1"/>
  <c r="N1167" i="1"/>
  <c r="J1167" i="1"/>
  <c r="N1166" i="1"/>
  <c r="J1166" i="1"/>
  <c r="N1165" i="1"/>
  <c r="J1165" i="1"/>
  <c r="N67" i="1"/>
  <c r="J67" i="1"/>
  <c r="N66" i="1"/>
  <c r="J66" i="1"/>
  <c r="N65" i="1"/>
  <c r="J65" i="1"/>
  <c r="N64" i="1"/>
  <c r="J64" i="1"/>
  <c r="N63" i="1"/>
  <c r="J63" i="1"/>
  <c r="N62" i="1"/>
  <c r="J62" i="1"/>
  <c r="N61" i="1"/>
  <c r="J61" i="1"/>
  <c r="N60" i="1"/>
  <c r="J60" i="1"/>
  <c r="N59" i="1"/>
  <c r="J59" i="1"/>
  <c r="N58" i="1"/>
  <c r="J58" i="1"/>
  <c r="N57" i="1"/>
  <c r="J57" i="1"/>
  <c r="N56" i="1"/>
  <c r="J56" i="1"/>
  <c r="N55" i="1"/>
  <c r="J55" i="1"/>
  <c r="N54" i="1"/>
  <c r="J54" i="1"/>
  <c r="N53" i="1"/>
  <c r="J53" i="1"/>
  <c r="N52" i="1"/>
  <c r="J52" i="1"/>
  <c r="N51" i="1"/>
  <c r="J51" i="1"/>
  <c r="N50" i="1"/>
  <c r="J50" i="1"/>
  <c r="N49" i="1"/>
  <c r="J49" i="1"/>
  <c r="N48" i="1"/>
  <c r="J48" i="1"/>
  <c r="N47" i="1"/>
  <c r="J47" i="1"/>
  <c r="N46" i="1"/>
  <c r="J46" i="1"/>
  <c r="N45" i="1"/>
  <c r="J45" i="1"/>
  <c r="N44" i="1"/>
  <c r="J44" i="1"/>
  <c r="N43" i="1"/>
  <c r="J43" i="1"/>
  <c r="N42" i="1"/>
  <c r="J42" i="1"/>
  <c r="N41" i="1"/>
  <c r="J41" i="1"/>
  <c r="N40" i="1"/>
  <c r="J40" i="1"/>
  <c r="N39" i="1"/>
  <c r="J39" i="1"/>
  <c r="N38" i="1"/>
  <c r="J38" i="1"/>
  <c r="N37" i="1"/>
  <c r="J37" i="1"/>
  <c r="N36" i="1"/>
  <c r="J36" i="1"/>
  <c r="N35" i="1"/>
  <c r="J35" i="1"/>
  <c r="N34" i="1"/>
  <c r="J34" i="1"/>
  <c r="N33" i="1"/>
  <c r="J33" i="1"/>
  <c r="N32" i="1"/>
  <c r="J32" i="1"/>
  <c r="N31" i="1"/>
  <c r="J31" i="1"/>
  <c r="N30" i="1"/>
  <c r="J30" i="1"/>
  <c r="N29" i="1"/>
  <c r="J29" i="1"/>
  <c r="N28" i="1"/>
  <c r="J28" i="1"/>
  <c r="N27" i="1"/>
  <c r="J27" i="1"/>
  <c r="N26" i="1"/>
  <c r="J26" i="1"/>
  <c r="N25" i="1"/>
  <c r="J25" i="1"/>
  <c r="N24" i="1"/>
  <c r="J24" i="1"/>
  <c r="N23" i="1"/>
  <c r="J23" i="1"/>
  <c r="N22" i="1"/>
  <c r="J22" i="1"/>
  <c r="N21" i="1"/>
  <c r="J21" i="1"/>
  <c r="N20" i="1"/>
  <c r="J20" i="1"/>
  <c r="N19" i="1"/>
  <c r="J19" i="1"/>
  <c r="N18" i="1"/>
  <c r="J18" i="1"/>
  <c r="N17" i="1"/>
  <c r="J17" i="1"/>
  <c r="N16" i="1"/>
  <c r="J16" i="1"/>
  <c r="N15" i="1"/>
  <c r="J15" i="1"/>
  <c r="N14" i="1"/>
  <c r="J14" i="1"/>
  <c r="N13" i="1"/>
  <c r="J13" i="1"/>
  <c r="N12" i="1"/>
  <c r="J12" i="1"/>
  <c r="N11" i="1"/>
  <c r="J11" i="1"/>
  <c r="N10" i="1"/>
  <c r="J10" i="1"/>
  <c r="N9" i="1"/>
  <c r="J9" i="1"/>
  <c r="N8" i="1"/>
  <c r="J8" i="1"/>
  <c r="N7" i="1"/>
  <c r="J7" i="1"/>
  <c r="N6" i="1"/>
  <c r="J6" i="1"/>
  <c r="N5" i="1"/>
  <c r="J5" i="1"/>
  <c r="N4" i="1"/>
  <c r="J4" i="1"/>
  <c r="N3" i="1"/>
  <c r="J3" i="1"/>
  <c r="N2" i="1"/>
  <c r="J2" i="1"/>
  <c r="N366" i="1"/>
  <c r="J366" i="1"/>
  <c r="N365" i="1"/>
  <c r="J365" i="1"/>
  <c r="N364" i="1"/>
  <c r="J364" i="1"/>
  <c r="N363" i="1"/>
  <c r="J363" i="1"/>
  <c r="N362" i="1"/>
  <c r="J362" i="1"/>
  <c r="N361" i="1"/>
  <c r="J361" i="1"/>
  <c r="N360" i="1"/>
  <c r="J360" i="1"/>
  <c r="N359" i="1"/>
  <c r="J359" i="1"/>
  <c r="N358" i="1"/>
  <c r="J358" i="1"/>
  <c r="N357" i="1"/>
  <c r="J357" i="1"/>
  <c r="N356" i="1"/>
  <c r="J356" i="1"/>
  <c r="N355" i="1"/>
  <c r="J355" i="1"/>
  <c r="N354" i="1"/>
  <c r="J354" i="1"/>
  <c r="N353" i="1"/>
  <c r="J353" i="1"/>
  <c r="N352" i="1"/>
  <c r="J352" i="1"/>
  <c r="N351" i="1"/>
  <c r="J351" i="1"/>
  <c r="N350" i="1"/>
  <c r="J350" i="1"/>
  <c r="N349" i="1"/>
  <c r="J349" i="1"/>
  <c r="N348" i="1"/>
  <c r="J348" i="1"/>
  <c r="N347" i="1"/>
  <c r="J347" i="1"/>
  <c r="N346" i="1"/>
  <c r="J346" i="1"/>
  <c r="N345" i="1"/>
  <c r="J345" i="1"/>
  <c r="N344" i="1"/>
  <c r="J344" i="1"/>
  <c r="N343" i="1"/>
  <c r="J343" i="1"/>
  <c r="N342" i="1"/>
  <c r="J342" i="1"/>
  <c r="N341" i="1"/>
  <c r="J341" i="1"/>
  <c r="N340" i="1"/>
  <c r="J340" i="1"/>
  <c r="N339" i="1"/>
  <c r="J339" i="1"/>
  <c r="N338" i="1"/>
  <c r="J338" i="1"/>
  <c r="N337" i="1"/>
  <c r="J337" i="1"/>
  <c r="N336" i="1"/>
  <c r="J336" i="1"/>
  <c r="N335" i="1"/>
  <c r="J335" i="1"/>
  <c r="N334" i="1"/>
  <c r="J334" i="1"/>
  <c r="N333" i="1"/>
  <c r="J333" i="1"/>
  <c r="N332" i="1"/>
  <c r="J332" i="1"/>
  <c r="N331" i="1"/>
  <c r="J331" i="1"/>
  <c r="N330" i="1"/>
  <c r="J330" i="1"/>
  <c r="N329" i="1"/>
  <c r="J329" i="1"/>
  <c r="N328" i="1"/>
  <c r="J328" i="1"/>
  <c r="N327" i="1"/>
  <c r="J327" i="1"/>
  <c r="N326" i="1"/>
  <c r="J326" i="1"/>
  <c r="N325" i="1"/>
  <c r="J325" i="1"/>
  <c r="N324" i="1"/>
  <c r="J324" i="1"/>
  <c r="N323" i="1"/>
  <c r="J323" i="1"/>
  <c r="N322" i="1"/>
  <c r="J322" i="1"/>
  <c r="N321" i="1"/>
  <c r="J321" i="1"/>
  <c r="N320" i="1"/>
  <c r="J320" i="1"/>
  <c r="N319" i="1"/>
  <c r="J319" i="1"/>
  <c r="N318" i="1"/>
  <c r="J318" i="1"/>
  <c r="N317" i="1"/>
  <c r="J317" i="1"/>
  <c r="N316" i="1"/>
  <c r="J316" i="1"/>
  <c r="N315" i="1"/>
  <c r="J315" i="1"/>
  <c r="N314" i="1"/>
  <c r="J314" i="1"/>
  <c r="N313" i="1"/>
  <c r="J313" i="1"/>
  <c r="N312" i="1"/>
  <c r="J312" i="1"/>
  <c r="N311" i="1"/>
  <c r="J311" i="1"/>
  <c r="N310" i="1"/>
  <c r="J310" i="1"/>
  <c r="N309" i="1"/>
  <c r="J309" i="1"/>
  <c r="N308" i="1"/>
  <c r="J308" i="1"/>
  <c r="N307" i="1"/>
  <c r="J307" i="1"/>
  <c r="N306" i="1"/>
  <c r="J306" i="1"/>
  <c r="N305" i="1"/>
  <c r="J305" i="1"/>
  <c r="N304" i="1"/>
  <c r="J304" i="1"/>
  <c r="N303" i="1"/>
  <c r="J303" i="1"/>
  <c r="N302" i="1"/>
  <c r="J302" i="1"/>
  <c r="N301" i="1"/>
  <c r="J301" i="1"/>
  <c r="N300" i="1"/>
  <c r="J300" i="1"/>
  <c r="N299" i="1"/>
  <c r="J299" i="1"/>
  <c r="N298" i="1"/>
  <c r="J298" i="1"/>
  <c r="N297" i="1"/>
  <c r="J297" i="1"/>
  <c r="N296" i="1"/>
  <c r="J296" i="1"/>
  <c r="N295" i="1"/>
  <c r="J295" i="1"/>
  <c r="N294" i="1"/>
  <c r="J294" i="1"/>
  <c r="N293" i="1"/>
  <c r="J293" i="1"/>
  <c r="N292" i="1"/>
  <c r="J292" i="1"/>
  <c r="N291" i="1"/>
  <c r="J291" i="1"/>
  <c r="N290" i="1"/>
  <c r="J290" i="1"/>
  <c r="N289" i="1"/>
  <c r="J289" i="1"/>
  <c r="N288" i="1"/>
  <c r="J288" i="1"/>
  <c r="N287" i="1"/>
  <c r="J287" i="1"/>
  <c r="N286" i="1"/>
  <c r="J286" i="1"/>
  <c r="N285" i="1"/>
  <c r="J285" i="1"/>
  <c r="N284" i="1"/>
  <c r="J284" i="1"/>
  <c r="N283" i="1"/>
  <c r="J283" i="1"/>
  <c r="N282" i="1"/>
  <c r="J282" i="1"/>
  <c r="N281" i="1"/>
  <c r="J281" i="1"/>
  <c r="N280" i="1"/>
  <c r="J280" i="1"/>
  <c r="N279" i="1"/>
  <c r="J279" i="1"/>
  <c r="N278" i="1"/>
  <c r="J278" i="1"/>
  <c r="N277" i="1"/>
  <c r="J277" i="1"/>
  <c r="N276" i="1"/>
  <c r="J276" i="1"/>
  <c r="N275" i="1"/>
  <c r="J275" i="1"/>
  <c r="N274" i="1"/>
  <c r="J274" i="1"/>
  <c r="N273" i="1"/>
  <c r="J273" i="1"/>
  <c r="N272" i="1"/>
  <c r="J272" i="1"/>
  <c r="N271" i="1"/>
  <c r="J271" i="1"/>
  <c r="N270" i="1"/>
  <c r="J270" i="1"/>
  <c r="N269" i="1"/>
  <c r="J269" i="1"/>
  <c r="N268" i="1"/>
  <c r="J268" i="1"/>
  <c r="N267" i="1"/>
  <c r="J267" i="1"/>
  <c r="N266" i="1"/>
  <c r="J266" i="1"/>
  <c r="N265" i="1"/>
  <c r="J265" i="1"/>
  <c r="N264" i="1"/>
  <c r="J264" i="1"/>
  <c r="N263" i="1"/>
  <c r="J263" i="1"/>
  <c r="N262" i="1"/>
  <c r="J262" i="1"/>
  <c r="N261" i="1"/>
  <c r="J261" i="1"/>
  <c r="N260" i="1"/>
  <c r="J260" i="1"/>
  <c r="N1092" i="1"/>
  <c r="J1092" i="1"/>
  <c r="N1091" i="1"/>
  <c r="J1091" i="1"/>
  <c r="N1090" i="1"/>
  <c r="J1090" i="1"/>
  <c r="N1089" i="1"/>
  <c r="J1089" i="1"/>
  <c r="N1088" i="1"/>
  <c r="J1088" i="1"/>
  <c r="N1087" i="1"/>
  <c r="J1087" i="1"/>
  <c r="N1086" i="1"/>
  <c r="J1086" i="1"/>
  <c r="N1085" i="1"/>
  <c r="J1085" i="1"/>
  <c r="N1084" i="1"/>
  <c r="J1084" i="1"/>
  <c r="N1083" i="1"/>
  <c r="J1083" i="1"/>
  <c r="N1082" i="1"/>
  <c r="J1082" i="1"/>
  <c r="N1081" i="1"/>
  <c r="J1081" i="1"/>
  <c r="N1080" i="1"/>
  <c r="J1080" i="1"/>
  <c r="N1079" i="1"/>
  <c r="J1079" i="1"/>
  <c r="N1078" i="1"/>
  <c r="J1078" i="1"/>
  <c r="N1077" i="1"/>
  <c r="J1077" i="1"/>
  <c r="N1076" i="1"/>
  <c r="J1076" i="1"/>
  <c r="N1075" i="1"/>
  <c r="J1075" i="1"/>
  <c r="N1074" i="1"/>
  <c r="J1074" i="1"/>
  <c r="N1073" i="1"/>
  <c r="J1073" i="1"/>
  <c r="N1072" i="1"/>
  <c r="J1072" i="1"/>
  <c r="N1071" i="1"/>
  <c r="J1071" i="1"/>
  <c r="N1070" i="1"/>
  <c r="J1070" i="1"/>
  <c r="N1069" i="1"/>
  <c r="J1069" i="1"/>
  <c r="N1068" i="1"/>
  <c r="J1068" i="1"/>
  <c r="N1067" i="1"/>
  <c r="J1067" i="1"/>
  <c r="N1066" i="1"/>
  <c r="J1066" i="1"/>
  <c r="N1065" i="1"/>
  <c r="J1065" i="1"/>
  <c r="N1064" i="1"/>
  <c r="J1064" i="1"/>
  <c r="N1063" i="1"/>
  <c r="J1063" i="1"/>
  <c r="N1062" i="1"/>
  <c r="J1062" i="1"/>
  <c r="N1061" i="1"/>
  <c r="J1061" i="1"/>
  <c r="N1060" i="1"/>
  <c r="J1060" i="1"/>
  <c r="N1059" i="1"/>
  <c r="J1059" i="1"/>
  <c r="N1058" i="1"/>
  <c r="J1058" i="1"/>
  <c r="N1057" i="1"/>
  <c r="J1057" i="1"/>
  <c r="N1056" i="1"/>
  <c r="J1056" i="1"/>
  <c r="N1055" i="1"/>
  <c r="J1055" i="1"/>
  <c r="N1054" i="1"/>
  <c r="J1054" i="1"/>
  <c r="N1053" i="1"/>
  <c r="J1053" i="1"/>
  <c r="N1052" i="1"/>
  <c r="J1052" i="1"/>
  <c r="N1051" i="1"/>
  <c r="J1051" i="1"/>
  <c r="N1050" i="1"/>
  <c r="J1050" i="1"/>
  <c r="N1049" i="1"/>
  <c r="J1049" i="1"/>
  <c r="N1048" i="1"/>
  <c r="J1048" i="1"/>
  <c r="N1047" i="1"/>
  <c r="J1047" i="1"/>
  <c r="N1046" i="1"/>
  <c r="J1046" i="1"/>
  <c r="N1045" i="1"/>
  <c r="J1045" i="1"/>
  <c r="N1044" i="1"/>
  <c r="J1044" i="1"/>
  <c r="N1043" i="1"/>
  <c r="J1043" i="1"/>
  <c r="N1042" i="1"/>
  <c r="J1042" i="1"/>
  <c r="N1041" i="1"/>
  <c r="J1041" i="1"/>
  <c r="N1040" i="1"/>
  <c r="J1040" i="1"/>
  <c r="N1039" i="1"/>
  <c r="J1039" i="1"/>
  <c r="N1038" i="1"/>
  <c r="J1038" i="1"/>
  <c r="N1037" i="1"/>
  <c r="J1037" i="1"/>
  <c r="N1036" i="1"/>
  <c r="J1036" i="1"/>
  <c r="N1035" i="1"/>
  <c r="J1035" i="1"/>
  <c r="N1034" i="1"/>
  <c r="J1034" i="1"/>
  <c r="N1033" i="1"/>
  <c r="J1033" i="1"/>
  <c r="N1032" i="1"/>
  <c r="J1032" i="1"/>
  <c r="N1031" i="1"/>
  <c r="J1031" i="1"/>
  <c r="N1030" i="1"/>
  <c r="J1030" i="1"/>
  <c r="N1029" i="1"/>
  <c r="J1029" i="1"/>
  <c r="N1028" i="1"/>
  <c r="J1028" i="1"/>
  <c r="N1027" i="1"/>
  <c r="J1027" i="1"/>
  <c r="N2035" i="1"/>
  <c r="J2035" i="1"/>
  <c r="N2034" i="1"/>
  <c r="J2034" i="1"/>
  <c r="N2033" i="1"/>
  <c r="J2033" i="1"/>
  <c r="N2032" i="1"/>
  <c r="J2032" i="1"/>
  <c r="N2031" i="1"/>
  <c r="J2031" i="1"/>
  <c r="N2030" i="1"/>
  <c r="J2030" i="1"/>
  <c r="N2029" i="1"/>
  <c r="J2029" i="1"/>
  <c r="N2028" i="1"/>
  <c r="J2028" i="1"/>
  <c r="N2027" i="1"/>
  <c r="J2027" i="1"/>
  <c r="N2026" i="1"/>
  <c r="J2026" i="1"/>
  <c r="N2025" i="1"/>
  <c r="J2025" i="1"/>
  <c r="N2024" i="1"/>
  <c r="J2024" i="1"/>
  <c r="N2023" i="1"/>
  <c r="J2023" i="1"/>
  <c r="N2022" i="1"/>
  <c r="J2022" i="1"/>
  <c r="N2021" i="1"/>
  <c r="J2021" i="1"/>
  <c r="N2020" i="1"/>
  <c r="J2020" i="1"/>
  <c r="N2019" i="1"/>
  <c r="J2019" i="1"/>
  <c r="N2018" i="1"/>
  <c r="J2018" i="1"/>
  <c r="N2017" i="1"/>
  <c r="J2017" i="1"/>
  <c r="N2016" i="1"/>
  <c r="J2016" i="1"/>
  <c r="N2015" i="1"/>
  <c r="J2015" i="1"/>
  <c r="N2014" i="1"/>
  <c r="J2014" i="1"/>
  <c r="N2013" i="1"/>
  <c r="J2013" i="1"/>
  <c r="N2012" i="1"/>
  <c r="J2012" i="1"/>
  <c r="N2011" i="1"/>
  <c r="J2011" i="1"/>
  <c r="N2010" i="1"/>
  <c r="J2010" i="1"/>
  <c r="N2009" i="1"/>
  <c r="J2009" i="1"/>
  <c r="N2008" i="1"/>
  <c r="J2008" i="1"/>
  <c r="N2007" i="1"/>
  <c r="J2007" i="1"/>
  <c r="N2006" i="1"/>
  <c r="J2006" i="1"/>
  <c r="N2005" i="1"/>
  <c r="J2005" i="1"/>
  <c r="N2004" i="1"/>
  <c r="J2004" i="1"/>
  <c r="N2003" i="1"/>
  <c r="J2003" i="1"/>
  <c r="N2002" i="1"/>
  <c r="J2002" i="1"/>
  <c r="N2001" i="1"/>
  <c r="J2001" i="1"/>
  <c r="N2000" i="1"/>
  <c r="J2000" i="1"/>
  <c r="N1999" i="1"/>
  <c r="J1999" i="1"/>
  <c r="N1998" i="1"/>
  <c r="J1998" i="1"/>
  <c r="N1997" i="1"/>
  <c r="J1997" i="1"/>
  <c r="N1996" i="1"/>
  <c r="J1996" i="1"/>
  <c r="N1995" i="1"/>
  <c r="J1995" i="1"/>
  <c r="N1994" i="1"/>
  <c r="J1994" i="1"/>
  <c r="N1993" i="1"/>
  <c r="J1993" i="1"/>
  <c r="N1992" i="1"/>
  <c r="J1992" i="1"/>
  <c r="N1991" i="1"/>
  <c r="J1991" i="1"/>
  <c r="N1990" i="1"/>
  <c r="J1990" i="1"/>
  <c r="N1989" i="1"/>
  <c r="J1989" i="1"/>
  <c r="N1988" i="1"/>
  <c r="J1988" i="1"/>
  <c r="N1987" i="1"/>
  <c r="J1987" i="1"/>
  <c r="N1986" i="1"/>
  <c r="J1986" i="1"/>
  <c r="N1985" i="1"/>
  <c r="J1985" i="1"/>
  <c r="N1984" i="1"/>
  <c r="J1984" i="1"/>
  <c r="N1983" i="1"/>
  <c r="J1983" i="1"/>
  <c r="N1982" i="1"/>
  <c r="J1982" i="1"/>
  <c r="N1981" i="1"/>
  <c r="J1981" i="1"/>
  <c r="N1980" i="1"/>
  <c r="J1980" i="1"/>
  <c r="N1979" i="1"/>
  <c r="J1979" i="1"/>
  <c r="N1978" i="1"/>
  <c r="J1978" i="1"/>
  <c r="N1977" i="1"/>
  <c r="J1977" i="1"/>
  <c r="N1976" i="1"/>
  <c r="J1976" i="1"/>
  <c r="N1975" i="1"/>
  <c r="J1975" i="1"/>
  <c r="N1974" i="1"/>
  <c r="J1974" i="1"/>
  <c r="N1973" i="1"/>
  <c r="J1973" i="1"/>
  <c r="N1972" i="1"/>
  <c r="J1972" i="1"/>
  <c r="N1971" i="1"/>
  <c r="J1971" i="1"/>
  <c r="N1970" i="1"/>
  <c r="J1970" i="1"/>
  <c r="N1969" i="1"/>
  <c r="J1969" i="1"/>
  <c r="N1968" i="1"/>
  <c r="J1968" i="1"/>
  <c r="N1967" i="1"/>
  <c r="J1967" i="1"/>
  <c r="N1966" i="1"/>
  <c r="J1966" i="1"/>
  <c r="N1965" i="1"/>
  <c r="J1965" i="1"/>
  <c r="N1964" i="1"/>
  <c r="J1964" i="1"/>
  <c r="N1963" i="1"/>
  <c r="J1963" i="1"/>
  <c r="N1962" i="1"/>
  <c r="J1962" i="1"/>
  <c r="N1961" i="1"/>
  <c r="J1961" i="1"/>
  <c r="N1960" i="1"/>
  <c r="J1960" i="1"/>
  <c r="N1959" i="1"/>
  <c r="J1959" i="1"/>
  <c r="N1958" i="1"/>
  <c r="J1958" i="1"/>
  <c r="N1957" i="1"/>
  <c r="J1957" i="1"/>
  <c r="N1956" i="1"/>
  <c r="J1956" i="1"/>
  <c r="N1955" i="1"/>
  <c r="J1955" i="1"/>
  <c r="N1954" i="1"/>
  <c r="J1954" i="1"/>
  <c r="N1953" i="1"/>
  <c r="J1953" i="1"/>
  <c r="N1952" i="1"/>
  <c r="J1952" i="1"/>
  <c r="N1951" i="1"/>
  <c r="J1951" i="1"/>
  <c r="N1950" i="1"/>
  <c r="J1950" i="1"/>
  <c r="N1949" i="1"/>
  <c r="J1949" i="1"/>
  <c r="N1948" i="1"/>
  <c r="J1948" i="1"/>
  <c r="N1947" i="1"/>
  <c r="J1947" i="1"/>
  <c r="N1946" i="1"/>
  <c r="J1946" i="1"/>
  <c r="N1945" i="1"/>
  <c r="J1945" i="1"/>
  <c r="N1944" i="1"/>
  <c r="J1944" i="1"/>
  <c r="N1943" i="1"/>
  <c r="J1943" i="1"/>
  <c r="N1942" i="1"/>
  <c r="J1942" i="1"/>
  <c r="N1941" i="1"/>
  <c r="J1941" i="1"/>
  <c r="N1940" i="1"/>
  <c r="J1940" i="1"/>
  <c r="N1939" i="1"/>
  <c r="J1939" i="1"/>
  <c r="N1938" i="1"/>
  <c r="J1938" i="1"/>
  <c r="N1937" i="1"/>
  <c r="J1937" i="1"/>
  <c r="N1936" i="1"/>
  <c r="J1936" i="1"/>
  <c r="N1935" i="1"/>
  <c r="J1935" i="1"/>
  <c r="N1934" i="1"/>
  <c r="J1934" i="1"/>
  <c r="N1765" i="1"/>
  <c r="J1765" i="1"/>
  <c r="N1764" i="1"/>
  <c r="J1764" i="1"/>
  <c r="N1763" i="1"/>
  <c r="J1763" i="1"/>
  <c r="N1762" i="1"/>
  <c r="J1762" i="1"/>
  <c r="N1761" i="1"/>
  <c r="J1761" i="1"/>
  <c r="N1760" i="1"/>
  <c r="J1760" i="1"/>
  <c r="N1759" i="1"/>
  <c r="J1759" i="1"/>
  <c r="N1758" i="1"/>
  <c r="J1758" i="1"/>
  <c r="N1757" i="1"/>
  <c r="J1757" i="1"/>
  <c r="N1756" i="1"/>
  <c r="J1756" i="1"/>
  <c r="N1755" i="1"/>
  <c r="J1755" i="1"/>
  <c r="N1754" i="1"/>
  <c r="J1754" i="1"/>
  <c r="N1753" i="1"/>
  <c r="J1753" i="1"/>
  <c r="N1752" i="1"/>
  <c r="J1752" i="1"/>
  <c r="N1751" i="1"/>
  <c r="J1751" i="1"/>
  <c r="N1750" i="1"/>
  <c r="J1750" i="1"/>
  <c r="N1749" i="1"/>
  <c r="J1749" i="1"/>
  <c r="N1748" i="1"/>
  <c r="J1748" i="1"/>
  <c r="N1747" i="1"/>
  <c r="J1747" i="1"/>
  <c r="N1746" i="1"/>
  <c r="J1746" i="1"/>
  <c r="N1745" i="1"/>
  <c r="J1745" i="1"/>
  <c r="N1744" i="1"/>
  <c r="J1744" i="1"/>
  <c r="N1743" i="1"/>
  <c r="J1743" i="1"/>
  <c r="N1742" i="1"/>
  <c r="J1742" i="1"/>
  <c r="N1741" i="1"/>
  <c r="J1741" i="1"/>
  <c r="N1740" i="1"/>
  <c r="J1740" i="1"/>
  <c r="N1739" i="1"/>
  <c r="J1739" i="1"/>
  <c r="N1738" i="1"/>
  <c r="J1738" i="1"/>
  <c r="N1737" i="1"/>
  <c r="J1737" i="1"/>
  <c r="N1736" i="1"/>
  <c r="J1736" i="1"/>
  <c r="N1735" i="1"/>
  <c r="J1735" i="1"/>
  <c r="N1734" i="1"/>
  <c r="J1734" i="1"/>
  <c r="N1733" i="1"/>
  <c r="J1733" i="1"/>
  <c r="N1732" i="1"/>
  <c r="J1732" i="1"/>
  <c r="N1731" i="1"/>
  <c r="J1731" i="1"/>
  <c r="N1730" i="1"/>
  <c r="J1730" i="1"/>
  <c r="N1164" i="1"/>
  <c r="J1164" i="1"/>
  <c r="N1163" i="1"/>
  <c r="J1163" i="1"/>
  <c r="N1162" i="1"/>
  <c r="J1162" i="1"/>
  <c r="N1161" i="1"/>
  <c r="J1161" i="1"/>
  <c r="N1160" i="1"/>
  <c r="J1160" i="1"/>
  <c r="N1159" i="1"/>
  <c r="J1159" i="1"/>
  <c r="N1158" i="1"/>
  <c r="J1158" i="1"/>
  <c r="N1157" i="1"/>
  <c r="J1157" i="1"/>
  <c r="N1156" i="1"/>
  <c r="J1156" i="1"/>
  <c r="N1155" i="1"/>
  <c r="J1155" i="1"/>
  <c r="N1154" i="1"/>
  <c r="J1154" i="1"/>
  <c r="N1153" i="1"/>
  <c r="J1153" i="1"/>
  <c r="N1152" i="1"/>
  <c r="J1152" i="1"/>
  <c r="N1151" i="1"/>
  <c r="J1151" i="1"/>
  <c r="N1150" i="1"/>
  <c r="J1150" i="1"/>
  <c r="N1149" i="1"/>
  <c r="J1149" i="1"/>
  <c r="N1148" i="1"/>
  <c r="J1148" i="1"/>
  <c r="N1147" i="1"/>
  <c r="J1147" i="1"/>
  <c r="N1146" i="1"/>
  <c r="J1146" i="1"/>
  <c r="N1145" i="1"/>
  <c r="J1145" i="1"/>
  <c r="N1144" i="1"/>
  <c r="J1144" i="1"/>
  <c r="N1143" i="1"/>
  <c r="J1143" i="1"/>
  <c r="N1142" i="1"/>
  <c r="J1142" i="1"/>
  <c r="N1141" i="1"/>
  <c r="J1141" i="1"/>
  <c r="N1140" i="1"/>
  <c r="J1140" i="1"/>
  <c r="N1139" i="1"/>
  <c r="J1139" i="1"/>
  <c r="N1138" i="1"/>
  <c r="J1138" i="1"/>
  <c r="N1137" i="1"/>
  <c r="J1137" i="1"/>
  <c r="N1136" i="1"/>
  <c r="J1136" i="1"/>
  <c r="N1135" i="1"/>
  <c r="J1135" i="1"/>
  <c r="N1134" i="1"/>
  <c r="J1134" i="1"/>
  <c r="N1133" i="1"/>
  <c r="J1133" i="1"/>
  <c r="N1132" i="1"/>
  <c r="J1132" i="1"/>
  <c r="N1131" i="1"/>
  <c r="J1131" i="1"/>
  <c r="N1130" i="1"/>
  <c r="J1130" i="1"/>
  <c r="N1129" i="1"/>
  <c r="J1129" i="1"/>
  <c r="N1120" i="1"/>
  <c r="J1120" i="1"/>
  <c r="N1119" i="1"/>
  <c r="J1119" i="1"/>
  <c r="N1118" i="1"/>
  <c r="J1118" i="1"/>
  <c r="N1117" i="1"/>
  <c r="J1117" i="1"/>
  <c r="N1116" i="1"/>
  <c r="J1116" i="1"/>
  <c r="N1115" i="1"/>
  <c r="J1115" i="1"/>
  <c r="N1114" i="1"/>
  <c r="J1114" i="1"/>
  <c r="N1113" i="1"/>
  <c r="J1113" i="1"/>
  <c r="N1112" i="1"/>
  <c r="J1112" i="1"/>
  <c r="N1111" i="1"/>
  <c r="J1111" i="1"/>
  <c r="N1110" i="1"/>
  <c r="J1110" i="1"/>
  <c r="N1109" i="1"/>
  <c r="J1109" i="1"/>
  <c r="N1108" i="1"/>
  <c r="J1108" i="1"/>
  <c r="N1107" i="1"/>
  <c r="J1107" i="1"/>
  <c r="N1106" i="1"/>
  <c r="J1106" i="1"/>
  <c r="N1105" i="1"/>
  <c r="J1105" i="1"/>
  <c r="N1104" i="1"/>
  <c r="J1104" i="1"/>
  <c r="N1103" i="1"/>
  <c r="J1103" i="1"/>
  <c r="N1102" i="1"/>
  <c r="J1102" i="1"/>
  <c r="N1101" i="1"/>
  <c r="J1101" i="1"/>
  <c r="N1100" i="1"/>
  <c r="J1100" i="1"/>
  <c r="N1099" i="1"/>
  <c r="J1099" i="1"/>
  <c r="N1098" i="1"/>
  <c r="J1098" i="1"/>
  <c r="N1097" i="1"/>
  <c r="J1097" i="1"/>
  <c r="N1096" i="1"/>
  <c r="J1096" i="1"/>
  <c r="N1095" i="1"/>
  <c r="J1095" i="1"/>
  <c r="N1094" i="1"/>
  <c r="J1094" i="1"/>
  <c r="N1093" i="1"/>
  <c r="J1093" i="1"/>
  <c r="N1128" i="1"/>
  <c r="J1128" i="1"/>
  <c r="N1127" i="1"/>
  <c r="J1127" i="1"/>
  <c r="N1126" i="1"/>
  <c r="J1126" i="1"/>
  <c r="N1125" i="1"/>
  <c r="J1125" i="1"/>
  <c r="N1124" i="1"/>
  <c r="J1124" i="1"/>
  <c r="N1123" i="1"/>
  <c r="J1123" i="1"/>
  <c r="N1122" i="1"/>
  <c r="J1122" i="1"/>
  <c r="N1121" i="1"/>
  <c r="J1121" i="1"/>
  <c r="N1481" i="1"/>
  <c r="J1481" i="1"/>
  <c r="N1480" i="1"/>
  <c r="J1480" i="1"/>
  <c r="N1479" i="1"/>
  <c r="J1479" i="1"/>
  <c r="N1478" i="1"/>
  <c r="J1478" i="1"/>
  <c r="N1477" i="1"/>
  <c r="J1477" i="1"/>
  <c r="N1476" i="1"/>
  <c r="J1476" i="1"/>
  <c r="N1475" i="1"/>
  <c r="J1475" i="1"/>
  <c r="N1474" i="1"/>
  <c r="J1474" i="1"/>
  <c r="N1473" i="1"/>
  <c r="J1473" i="1"/>
  <c r="N1472" i="1"/>
  <c r="J1472" i="1"/>
  <c r="N1471" i="1"/>
  <c r="J1471" i="1"/>
  <c r="N1470" i="1"/>
  <c r="J1470" i="1"/>
  <c r="N1469" i="1"/>
  <c r="J1469" i="1"/>
  <c r="N1468" i="1"/>
  <c r="J1468" i="1"/>
  <c r="N1467" i="1"/>
  <c r="J1467" i="1"/>
  <c r="N1466" i="1"/>
  <c r="J1466" i="1"/>
  <c r="N1465" i="1"/>
  <c r="J1465" i="1"/>
  <c r="N1464" i="1"/>
  <c r="J1464" i="1"/>
  <c r="N1463" i="1"/>
  <c r="J1463" i="1"/>
  <c r="N1462" i="1"/>
  <c r="J1462" i="1"/>
  <c r="N1461" i="1"/>
  <c r="J1461" i="1"/>
  <c r="N1460" i="1"/>
  <c r="J1460" i="1"/>
  <c r="N1459" i="1"/>
  <c r="J1459" i="1"/>
  <c r="N1458" i="1"/>
  <c r="J1458" i="1"/>
  <c r="N1457" i="1"/>
  <c r="J1457" i="1"/>
  <c r="N1456" i="1"/>
  <c r="J1456" i="1"/>
  <c r="N1455" i="1"/>
  <c r="J1455" i="1"/>
  <c r="N1454" i="1"/>
  <c r="J1454" i="1"/>
  <c r="N1453" i="1"/>
  <c r="J1453" i="1"/>
  <c r="N1452" i="1"/>
  <c r="J1452" i="1"/>
  <c r="N1451" i="1"/>
  <c r="J1451" i="1"/>
  <c r="N1450" i="1"/>
  <c r="J1450" i="1"/>
  <c r="N1449" i="1"/>
  <c r="J1449" i="1"/>
  <c r="N1448" i="1"/>
  <c r="J1448" i="1"/>
  <c r="N1447" i="1"/>
  <c r="J1447" i="1"/>
  <c r="N1446" i="1"/>
  <c r="J1446" i="1"/>
  <c r="N780" i="1"/>
  <c r="J780" i="1"/>
  <c r="N779" i="1"/>
  <c r="J779" i="1"/>
  <c r="N778" i="1"/>
  <c r="J778" i="1"/>
  <c r="N777" i="1"/>
  <c r="J777" i="1"/>
  <c r="N776" i="1"/>
  <c r="J776" i="1"/>
  <c r="N775" i="1"/>
  <c r="J775" i="1"/>
  <c r="N774" i="1"/>
  <c r="J774" i="1"/>
  <c r="N773" i="1"/>
  <c r="J773" i="1"/>
  <c r="N772" i="1"/>
  <c r="J772" i="1"/>
  <c r="N771" i="1"/>
  <c r="J771" i="1"/>
  <c r="N770" i="1"/>
  <c r="J770" i="1"/>
  <c r="N769" i="1"/>
  <c r="J769" i="1"/>
  <c r="N768" i="1"/>
  <c r="J768" i="1"/>
  <c r="N767" i="1"/>
  <c r="J767" i="1"/>
  <c r="N766" i="1"/>
  <c r="J766" i="1"/>
  <c r="N765" i="1"/>
  <c r="J765" i="1"/>
  <c r="N764" i="1"/>
  <c r="J764" i="1"/>
  <c r="N763" i="1"/>
  <c r="J763" i="1"/>
  <c r="N762" i="1"/>
  <c r="J762" i="1"/>
  <c r="N761" i="1"/>
  <c r="J761" i="1"/>
  <c r="N760" i="1"/>
  <c r="J760" i="1"/>
  <c r="N759" i="1"/>
  <c r="J759" i="1"/>
  <c r="N758" i="1"/>
  <c r="J758" i="1"/>
  <c r="N757" i="1"/>
  <c r="J757" i="1"/>
  <c r="N756" i="1"/>
  <c r="J756" i="1"/>
  <c r="N755" i="1"/>
  <c r="J755" i="1"/>
  <c r="N754" i="1"/>
  <c r="J754" i="1"/>
  <c r="N753" i="1"/>
  <c r="J753" i="1"/>
  <c r="N752" i="1"/>
  <c r="J752" i="1"/>
  <c r="N751" i="1"/>
  <c r="J751" i="1"/>
  <c r="N750" i="1"/>
  <c r="J750" i="1"/>
  <c r="N749" i="1"/>
  <c r="J749" i="1"/>
  <c r="N748" i="1"/>
  <c r="J748" i="1"/>
  <c r="N747" i="1"/>
  <c r="J747" i="1"/>
  <c r="N746" i="1"/>
  <c r="J746" i="1"/>
  <c r="N745" i="1"/>
  <c r="J745" i="1"/>
  <c r="N744" i="1"/>
  <c r="J744" i="1"/>
  <c r="N743" i="1"/>
  <c r="J743" i="1"/>
  <c r="N742" i="1"/>
  <c r="J742" i="1"/>
  <c r="N741" i="1"/>
  <c r="J741" i="1"/>
  <c r="N740" i="1"/>
  <c r="J740" i="1"/>
  <c r="N739" i="1"/>
  <c r="J739" i="1"/>
  <c r="N738" i="1"/>
  <c r="J738" i="1"/>
  <c r="N737" i="1"/>
  <c r="J737" i="1"/>
  <c r="N736" i="1"/>
  <c r="J736" i="1"/>
  <c r="N735" i="1"/>
  <c r="J735" i="1"/>
  <c r="N734" i="1"/>
  <c r="J734" i="1"/>
  <c r="N733" i="1"/>
  <c r="J733" i="1"/>
  <c r="N732" i="1"/>
  <c r="J732" i="1"/>
  <c r="N731" i="1"/>
  <c r="J731" i="1"/>
  <c r="N730" i="1"/>
  <c r="J730" i="1"/>
  <c r="N729" i="1"/>
  <c r="J729" i="1"/>
  <c r="N728" i="1"/>
  <c r="J728" i="1"/>
  <c r="N727" i="1"/>
  <c r="J727" i="1"/>
  <c r="N726" i="1"/>
  <c r="J726" i="1"/>
  <c r="N725" i="1"/>
  <c r="J725" i="1"/>
  <c r="N724" i="1"/>
  <c r="J724" i="1"/>
  <c r="N723" i="1"/>
  <c r="J723" i="1"/>
  <c r="N722" i="1"/>
  <c r="J722" i="1"/>
  <c r="N721" i="1"/>
  <c r="J721" i="1"/>
  <c r="N900" i="1"/>
  <c r="J900" i="1"/>
  <c r="N899" i="1"/>
  <c r="J899" i="1"/>
  <c r="N898" i="1"/>
  <c r="J898" i="1"/>
  <c r="N897" i="1"/>
  <c r="J897" i="1"/>
  <c r="N896" i="1"/>
  <c r="J896" i="1"/>
  <c r="N895" i="1"/>
  <c r="J895" i="1"/>
  <c r="N894" i="1"/>
  <c r="J894" i="1"/>
  <c r="N893" i="1"/>
  <c r="J893" i="1"/>
  <c r="N892" i="1"/>
  <c r="J892" i="1"/>
  <c r="N891" i="1"/>
  <c r="J891" i="1"/>
  <c r="N890" i="1"/>
  <c r="J890" i="1"/>
  <c r="N889" i="1"/>
  <c r="J889" i="1"/>
  <c r="N888" i="1"/>
  <c r="J888" i="1"/>
  <c r="N887" i="1"/>
  <c r="J887" i="1"/>
  <c r="N886" i="1"/>
  <c r="J886" i="1"/>
  <c r="N885" i="1"/>
  <c r="J885" i="1"/>
  <c r="N884" i="1"/>
  <c r="J884" i="1"/>
  <c r="N883" i="1"/>
  <c r="J883" i="1"/>
  <c r="N882" i="1"/>
  <c r="J882" i="1"/>
  <c r="N881" i="1"/>
  <c r="J881" i="1"/>
  <c r="N880" i="1"/>
  <c r="J880" i="1"/>
  <c r="N879" i="1"/>
  <c r="J879" i="1"/>
  <c r="N878" i="1"/>
  <c r="J878" i="1"/>
  <c r="N877" i="1"/>
  <c r="J877" i="1"/>
  <c r="N876" i="1"/>
  <c r="J876" i="1"/>
  <c r="N875" i="1"/>
  <c r="J875" i="1"/>
  <c r="N874" i="1"/>
  <c r="J874" i="1"/>
  <c r="N873" i="1"/>
  <c r="J873" i="1"/>
  <c r="N872" i="1"/>
  <c r="J872" i="1"/>
  <c r="N871" i="1"/>
  <c r="J871" i="1"/>
  <c r="N870" i="1"/>
  <c r="J870" i="1"/>
  <c r="N869" i="1"/>
  <c r="J869" i="1"/>
  <c r="N868" i="1"/>
  <c r="J868" i="1"/>
  <c r="N867" i="1"/>
  <c r="J867" i="1"/>
  <c r="N866" i="1"/>
  <c r="J866" i="1"/>
  <c r="N865" i="1"/>
  <c r="J865" i="1"/>
  <c r="N864" i="1"/>
  <c r="J864" i="1"/>
  <c r="N863" i="1"/>
  <c r="J863" i="1"/>
  <c r="N862" i="1"/>
  <c r="J862" i="1"/>
  <c r="N861" i="1"/>
  <c r="J861" i="1"/>
  <c r="N860" i="1"/>
  <c r="J860" i="1"/>
  <c r="N859" i="1"/>
  <c r="J859" i="1"/>
  <c r="N858" i="1"/>
  <c r="J858" i="1"/>
  <c r="N857" i="1"/>
  <c r="J857" i="1"/>
  <c r="N856" i="1"/>
  <c r="J856" i="1"/>
  <c r="N855" i="1"/>
  <c r="J855" i="1"/>
  <c r="N854" i="1"/>
  <c r="J854" i="1"/>
  <c r="N853" i="1"/>
  <c r="J853" i="1"/>
  <c r="N852" i="1"/>
  <c r="J852" i="1"/>
  <c r="N851" i="1"/>
  <c r="J851" i="1"/>
  <c r="N850" i="1"/>
  <c r="J850" i="1"/>
  <c r="N849" i="1"/>
  <c r="J849" i="1"/>
  <c r="N848" i="1"/>
  <c r="J848" i="1"/>
  <c r="N847" i="1"/>
  <c r="J847" i="1"/>
  <c r="N846" i="1"/>
  <c r="J846" i="1"/>
  <c r="N845" i="1"/>
  <c r="J845" i="1"/>
  <c r="N844" i="1"/>
  <c r="J844" i="1"/>
  <c r="N843" i="1"/>
  <c r="J843" i="1"/>
  <c r="N842" i="1"/>
  <c r="J842" i="1"/>
  <c r="N841" i="1"/>
  <c r="J841" i="1"/>
  <c r="N840" i="1"/>
  <c r="J840" i="1"/>
  <c r="N839" i="1"/>
  <c r="J839" i="1"/>
  <c r="N838" i="1"/>
  <c r="J838" i="1"/>
  <c r="N837" i="1"/>
  <c r="J837" i="1"/>
  <c r="N836" i="1"/>
  <c r="J836" i="1"/>
  <c r="N835" i="1"/>
  <c r="J835" i="1"/>
  <c r="N834" i="1"/>
  <c r="J834" i="1"/>
  <c r="N833" i="1"/>
  <c r="J833" i="1"/>
  <c r="N832" i="1"/>
  <c r="J832" i="1"/>
  <c r="N831" i="1"/>
  <c r="J831" i="1"/>
  <c r="N830" i="1"/>
  <c r="J830" i="1"/>
  <c r="N829" i="1"/>
  <c r="J829" i="1"/>
  <c r="N828" i="1"/>
  <c r="J828" i="1"/>
  <c r="N827" i="1"/>
  <c r="J827" i="1"/>
  <c r="N826" i="1"/>
  <c r="J826" i="1"/>
  <c r="N825" i="1"/>
  <c r="J825" i="1"/>
  <c r="N824" i="1"/>
  <c r="J824" i="1"/>
  <c r="N823" i="1"/>
  <c r="J823" i="1"/>
  <c r="N822" i="1"/>
  <c r="J822" i="1"/>
  <c r="N821" i="1"/>
  <c r="J821" i="1"/>
  <c r="N820" i="1"/>
  <c r="J820" i="1"/>
  <c r="N819" i="1"/>
  <c r="J819" i="1"/>
  <c r="N818" i="1"/>
  <c r="J818" i="1"/>
  <c r="N817" i="1"/>
  <c r="J817" i="1"/>
  <c r="N816" i="1"/>
  <c r="J816" i="1"/>
  <c r="N815" i="1"/>
  <c r="J815" i="1"/>
  <c r="N814" i="1"/>
  <c r="J814" i="1"/>
  <c r="N813" i="1"/>
  <c r="J813" i="1"/>
  <c r="N812" i="1"/>
  <c r="J812" i="1"/>
  <c r="N811" i="1"/>
  <c r="J811" i="1"/>
  <c r="N810" i="1"/>
  <c r="J810" i="1"/>
  <c r="N809" i="1"/>
  <c r="J809" i="1"/>
  <c r="N808" i="1"/>
  <c r="J808" i="1"/>
  <c r="N807" i="1"/>
  <c r="J807" i="1"/>
  <c r="N806" i="1"/>
  <c r="J806" i="1"/>
  <c r="N805" i="1"/>
  <c r="J805" i="1"/>
  <c r="N804" i="1"/>
  <c r="J804" i="1"/>
  <c r="N803" i="1"/>
  <c r="J803" i="1"/>
  <c r="N802" i="1"/>
  <c r="J802" i="1"/>
  <c r="N801" i="1"/>
  <c r="J801" i="1"/>
  <c r="N800" i="1"/>
  <c r="J800" i="1"/>
  <c r="N799" i="1"/>
  <c r="J799" i="1"/>
  <c r="N798" i="1"/>
  <c r="J798" i="1"/>
  <c r="N797" i="1"/>
  <c r="J797" i="1"/>
  <c r="N796" i="1"/>
  <c r="J796" i="1"/>
  <c r="N795" i="1"/>
  <c r="J795" i="1"/>
  <c r="N794" i="1"/>
  <c r="J794" i="1"/>
  <c r="N793" i="1"/>
  <c r="J793" i="1"/>
  <c r="N792" i="1"/>
  <c r="J792" i="1"/>
  <c r="N791" i="1"/>
  <c r="J791" i="1"/>
  <c r="N790" i="1"/>
  <c r="J790" i="1"/>
  <c r="N789" i="1"/>
  <c r="J789" i="1"/>
  <c r="N788" i="1"/>
  <c r="J788" i="1"/>
  <c r="N787" i="1"/>
  <c r="J787" i="1"/>
  <c r="N786" i="1"/>
  <c r="J786" i="1"/>
  <c r="N785" i="1"/>
  <c r="J785" i="1"/>
  <c r="N784" i="1"/>
  <c r="J784" i="1"/>
  <c r="N783" i="1"/>
  <c r="J783" i="1"/>
  <c r="N782" i="1"/>
  <c r="J782" i="1"/>
  <c r="N781" i="1"/>
  <c r="J781" i="1"/>
  <c r="N1891" i="1"/>
  <c r="J1891" i="1"/>
  <c r="N1890" i="1"/>
  <c r="J1890" i="1"/>
  <c r="N1889" i="1"/>
  <c r="J1889" i="1"/>
  <c r="N1888" i="1"/>
  <c r="J1888" i="1"/>
  <c r="N1887" i="1"/>
  <c r="J1887" i="1"/>
  <c r="N1886" i="1"/>
  <c r="J1886" i="1"/>
  <c r="N1885" i="1"/>
  <c r="J1885" i="1"/>
  <c r="N1884" i="1"/>
  <c r="J1884" i="1"/>
  <c r="N1883" i="1"/>
  <c r="J1883" i="1"/>
  <c r="N1882" i="1"/>
  <c r="J1882" i="1"/>
  <c r="N1881" i="1"/>
  <c r="J1881" i="1"/>
  <c r="N1880" i="1"/>
  <c r="J1880" i="1"/>
  <c r="N1879" i="1"/>
  <c r="J1879" i="1"/>
  <c r="N1878" i="1"/>
  <c r="J1878" i="1"/>
  <c r="N1877" i="1"/>
  <c r="J1877" i="1"/>
  <c r="N1876" i="1"/>
  <c r="J1876" i="1"/>
  <c r="N1875" i="1"/>
  <c r="J1875" i="1"/>
  <c r="N1874" i="1"/>
  <c r="J1874" i="1"/>
  <c r="N1873" i="1"/>
  <c r="J1873" i="1"/>
  <c r="N1872" i="1"/>
  <c r="J1872" i="1"/>
  <c r="N1871" i="1"/>
  <c r="J1871" i="1"/>
  <c r="N1870" i="1"/>
  <c r="J1870" i="1"/>
  <c r="N1869" i="1"/>
  <c r="J1869" i="1"/>
  <c r="N1868" i="1"/>
  <c r="J1868" i="1"/>
  <c r="N1867" i="1"/>
  <c r="J1867" i="1"/>
  <c r="N1866" i="1"/>
  <c r="J1866" i="1"/>
  <c r="N1865" i="1"/>
  <c r="J1865" i="1"/>
  <c r="N1864" i="1"/>
  <c r="J1864" i="1"/>
  <c r="N1863" i="1"/>
  <c r="J1863" i="1"/>
  <c r="N1862" i="1"/>
  <c r="J1862" i="1"/>
  <c r="N1026" i="1"/>
  <c r="J1026" i="1"/>
  <c r="N1025" i="1"/>
  <c r="J1025" i="1"/>
  <c r="N1024" i="1"/>
  <c r="J1024" i="1"/>
  <c r="N1023" i="1"/>
  <c r="J1023" i="1"/>
  <c r="N1022" i="1"/>
  <c r="J1022" i="1"/>
  <c r="N1021" i="1"/>
  <c r="J1021" i="1"/>
  <c r="N1020" i="1"/>
  <c r="J1020" i="1"/>
  <c r="N1019" i="1"/>
  <c r="J1019" i="1"/>
  <c r="N1018" i="1"/>
  <c r="J1018" i="1"/>
  <c r="N1017" i="1"/>
  <c r="J1017" i="1"/>
  <c r="N1016" i="1"/>
  <c r="J1016" i="1"/>
  <c r="N1015" i="1"/>
  <c r="J1015" i="1"/>
  <c r="N1014" i="1"/>
  <c r="J1014" i="1"/>
  <c r="N1013" i="1"/>
  <c r="J1013" i="1"/>
  <c r="N1012" i="1"/>
  <c r="J1012" i="1"/>
  <c r="N1011" i="1"/>
  <c r="J1011" i="1"/>
  <c r="N1010" i="1"/>
  <c r="J1010" i="1"/>
  <c r="N1009" i="1"/>
  <c r="J1009" i="1"/>
  <c r="N1008" i="1"/>
  <c r="J1008" i="1"/>
  <c r="N1007" i="1"/>
  <c r="J1007" i="1"/>
  <c r="N1006" i="1"/>
  <c r="J1006" i="1"/>
  <c r="N1005" i="1"/>
  <c r="J1005" i="1"/>
  <c r="N1004" i="1"/>
  <c r="J1004" i="1"/>
  <c r="N1003" i="1"/>
  <c r="J1003" i="1"/>
  <c r="N1002" i="1"/>
  <c r="J1002" i="1"/>
  <c r="N1001" i="1"/>
  <c r="J1001" i="1"/>
  <c r="N1000" i="1"/>
  <c r="J1000" i="1"/>
  <c r="N999" i="1"/>
  <c r="J999" i="1"/>
  <c r="N998" i="1"/>
  <c r="J998" i="1"/>
  <c r="N997" i="1"/>
  <c r="J99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</calcChain>
</file>

<file path=xl/sharedStrings.xml><?xml version="1.0" encoding="utf-8"?>
<sst xmlns="http://schemas.openxmlformats.org/spreadsheetml/2006/main" count="92065" uniqueCount="5687">
  <si>
    <t>Lab.Nr</t>
  </si>
  <si>
    <t>Jr</t>
  </si>
  <si>
    <t>Datum</t>
  </si>
  <si>
    <t>Profil-Nr.</t>
  </si>
  <si>
    <t>Ort</t>
  </si>
  <si>
    <t>rel.Koord.
Rechts</t>
  </si>
  <si>
    <t>rel.Koord.
Links</t>
  </si>
  <si>
    <t>Entn.Art</t>
  </si>
  <si>
    <t>Gesamt-entnahme-
volumen cm3</t>
  </si>
  <si>
    <t>von</t>
  </si>
  <si>
    <t>bis</t>
  </si>
  <si>
    <t>erreichte
Tiefe</t>
  </si>
  <si>
    <t>Mächt</t>
  </si>
  <si>
    <t>Anz.pMipr</t>
  </si>
  <si>
    <t>Anz.Wdhl</t>
  </si>
  <si>
    <t xml:space="preserve">Lab.Nr. </t>
  </si>
  <si>
    <t>Jahr</t>
  </si>
  <si>
    <t>1. Baumart</t>
  </si>
  <si>
    <t>&lt;2 [g]</t>
  </si>
  <si>
    <t xml:space="preserve"> 2 - 5 [g]</t>
  </si>
  <si>
    <t>&gt;5 [g]</t>
  </si>
  <si>
    <t>tot [g]</t>
  </si>
  <si>
    <t>Rest [g]</t>
  </si>
  <si>
    <t xml:space="preserve">
Cges
(g/kg TS)</t>
  </si>
  <si>
    <t>Nges
(g/kg TS)</t>
  </si>
  <si>
    <t>DAN
Al
(g/kg TS)</t>
  </si>
  <si>
    <t>DAN
Ca
(g/kg TS)</t>
  </si>
  <si>
    <t>DAN
Cd
(mg/kg TS)</t>
  </si>
  <si>
    <t>DAN
Co
(mg/kg TS)</t>
  </si>
  <si>
    <t>DAN
Cr
(mg/kg TS)</t>
  </si>
  <si>
    <t>DAN
Cu
(mg/kg TS)</t>
  </si>
  <si>
    <t>DAN
Fe
(g/kg TS)</t>
  </si>
  <si>
    <t>DAN
K
(g/kg TS)</t>
  </si>
  <si>
    <t>DAN
Mg
(g/kg TS)</t>
  </si>
  <si>
    <t>DAN
Mn
(g/kg TS)</t>
  </si>
  <si>
    <t>DAN
Na
(g/kg TS)</t>
  </si>
  <si>
    <t>DAN
Ni
(mg/kg TS)</t>
  </si>
  <si>
    <t>DAN
P
(g/kg TS)</t>
  </si>
  <si>
    <t>DAN
Pb
(mg/kg TS)</t>
  </si>
  <si>
    <t>DAN
S
(g/kg TS)</t>
  </si>
  <si>
    <t>DAN
Rückstand
(g/kg TS)</t>
  </si>
  <si>
    <t>DAN
Zn
(mg/kg TS)</t>
  </si>
  <si>
    <t>2. Baumart</t>
  </si>
  <si>
    <t>3. Baumart</t>
  </si>
  <si>
    <t>HEEI</t>
  </si>
  <si>
    <t>04-10</t>
  </si>
  <si>
    <t>12-10</t>
  </si>
  <si>
    <t>GDEI</t>
  </si>
  <si>
    <t>IHEI</t>
  </si>
  <si>
    <t>10-02</t>
  </si>
  <si>
    <t>&lt;0,3782</t>
  </si>
  <si>
    <t>DREI</t>
  </si>
  <si>
    <t>00-02</t>
  </si>
  <si>
    <t>02-10</t>
  </si>
  <si>
    <t>03-08</t>
  </si>
  <si>
    <t>09-06</t>
  </si>
  <si>
    <t>09-08</t>
  </si>
  <si>
    <t>SLB1</t>
  </si>
  <si>
    <t>WB</t>
  </si>
  <si>
    <t>SLBD</t>
  </si>
  <si>
    <t>SLBK</t>
  </si>
  <si>
    <t>SLBN</t>
  </si>
  <si>
    <t>WEFI</t>
  </si>
  <si>
    <t>06-04</t>
  </si>
  <si>
    <t>03-06</t>
  </si>
  <si>
    <t>04-04</t>
  </si>
  <si>
    <t>AUKI</t>
  </si>
  <si>
    <t>31-28</t>
  </si>
  <si>
    <t>FUKI</t>
  </si>
  <si>
    <t>GWBU</t>
  </si>
  <si>
    <t>BZ</t>
  </si>
  <si>
    <t>LBKA</t>
  </si>
  <si>
    <t>LBNH</t>
  </si>
  <si>
    <t>08-08</t>
  </si>
  <si>
    <t>02-14</t>
  </si>
  <si>
    <t>LBSH</t>
  </si>
  <si>
    <t>14-18</t>
  </si>
  <si>
    <t>Fichte</t>
  </si>
  <si>
    <t>12-22</t>
  </si>
  <si>
    <t>20-27</t>
  </si>
  <si>
    <t>20-24</t>
  </si>
  <si>
    <t>22-23</t>
  </si>
  <si>
    <t>19-19</t>
  </si>
  <si>
    <t>LSBU</t>
  </si>
  <si>
    <t>SLF1</t>
  </si>
  <si>
    <t>SPFI</t>
  </si>
  <si>
    <t>08-02</t>
  </si>
  <si>
    <t>BZ+WB</t>
  </si>
  <si>
    <t>Buche</t>
  </si>
  <si>
    <t>06-00</t>
  </si>
  <si>
    <t>04-06</t>
  </si>
  <si>
    <t>02-12</t>
  </si>
  <si>
    <t>04-02</t>
  </si>
  <si>
    <t>HABU</t>
  </si>
  <si>
    <t>02-02</t>
  </si>
  <si>
    <t>04-00</t>
  </si>
  <si>
    <t>10-18</t>
  </si>
  <si>
    <t>HIMA</t>
  </si>
  <si>
    <t>06-14</t>
  </si>
  <si>
    <t>04-18</t>
  </si>
  <si>
    <t>HIKA</t>
  </si>
  <si>
    <t>04-14</t>
  </si>
  <si>
    <t>08-06</t>
  </si>
  <si>
    <t>04-08</t>
  </si>
  <si>
    <t>02-04</t>
  </si>
  <si>
    <t>06-08</t>
  </si>
  <si>
    <t>HIMJ</t>
  </si>
  <si>
    <t>10-06</t>
  </si>
  <si>
    <t>08-12</t>
  </si>
  <si>
    <t>02-06</t>
  </si>
  <si>
    <t>04-12</t>
  </si>
  <si>
    <t>EHKI</t>
  </si>
  <si>
    <t>07-03</t>
  </si>
  <si>
    <t>Kiefer</t>
  </si>
  <si>
    <t>Eiche</t>
  </si>
  <si>
    <t>&lt;0,2082</t>
  </si>
  <si>
    <t>&lt;0,6033</t>
  </si>
  <si>
    <t>&lt;0,5140</t>
  </si>
  <si>
    <t>&lt;0,3683</t>
  </si>
  <si>
    <t>&lt;0,2101</t>
  </si>
  <si>
    <t>&lt;1,0181</t>
  </si>
  <si>
    <t>04-05</t>
  </si>
  <si>
    <t>&lt;0,2105</t>
  </si>
  <si>
    <t>&lt;0,4706</t>
  </si>
  <si>
    <t>&lt;0,1846</t>
  </si>
  <si>
    <t>&lt;0,2161</t>
  </si>
  <si>
    <t>&lt;0,5400</t>
  </si>
  <si>
    <t>&lt;0,2054</t>
  </si>
  <si>
    <t>&lt;1,7648</t>
  </si>
  <si>
    <t>&lt;0,5833</t>
  </si>
  <si>
    <t>&lt;0,2062</t>
  </si>
  <si>
    <t>&lt;0,7457</t>
  </si>
  <si>
    <t>&lt;0,1970</t>
  </si>
  <si>
    <t>&lt;0,1934</t>
  </si>
  <si>
    <t>&lt;0,4983</t>
  </si>
  <si>
    <t>&lt;0,4468</t>
  </si>
  <si>
    <t>05-05</t>
  </si>
  <si>
    <t>&lt;0,1744</t>
  </si>
  <si>
    <t>&lt;0,1683</t>
  </si>
  <si>
    <t>&lt;0,1793</t>
  </si>
  <si>
    <t>&lt;0,2072</t>
  </si>
  <si>
    <t>&lt;0,1555</t>
  </si>
  <si>
    <t>&lt;0,1874</t>
  </si>
  <si>
    <t>&lt;0,0151</t>
  </si>
  <si>
    <t>&lt;0,7012</t>
  </si>
  <si>
    <t>04-07</t>
  </si>
  <si>
    <t>&lt;0,1750</t>
  </si>
  <si>
    <t>&lt;0,5321</t>
  </si>
  <si>
    <t>&lt;1,4435</t>
  </si>
  <si>
    <t>&lt;0,0241</t>
  </si>
  <si>
    <t>&lt;1,1146</t>
  </si>
  <si>
    <t>EHEI</t>
  </si>
  <si>
    <t>&lt;0,4177</t>
  </si>
  <si>
    <t>&lt;2,7986</t>
  </si>
  <si>
    <t>&lt;2,1609</t>
  </si>
  <si>
    <t>&lt;0,7143</t>
  </si>
  <si>
    <t>&lt;0,7267</t>
  </si>
  <si>
    <t>06-06</t>
  </si>
  <si>
    <t>&lt;0,1985</t>
  </si>
  <si>
    <t>&lt;0,2153</t>
  </si>
  <si>
    <t>&lt;0,1863</t>
  </si>
  <si>
    <t>&lt;0,2002</t>
  </si>
  <si>
    <t>06-13</t>
  </si>
  <si>
    <t>&lt;0,1861</t>
  </si>
  <si>
    <t>&lt;0,2060</t>
  </si>
  <si>
    <t>&lt;0,8824</t>
  </si>
  <si>
    <t>-02-03</t>
  </si>
  <si>
    <t>&lt;0,2050</t>
  </si>
  <si>
    <t>01-10</t>
  </si>
  <si>
    <t>&lt;0,5647</t>
  </si>
  <si>
    <t>&lt;0,2170</t>
  </si>
  <si>
    <t>&lt;0,1898</t>
  </si>
  <si>
    <t>Douglasie</t>
  </si>
  <si>
    <t>07-08</t>
  </si>
  <si>
    <t>08-09</t>
  </si>
  <si>
    <t>08-13</t>
  </si>
  <si>
    <t>WIFI</t>
  </si>
  <si>
    <t>01-02</t>
  </si>
  <si>
    <t>02-00</t>
  </si>
  <si>
    <t>01-12</t>
  </si>
  <si>
    <t>07-05</t>
  </si>
  <si>
    <t>08-10</t>
  </si>
  <si>
    <t>&lt;0,47</t>
  </si>
  <si>
    <t>14-11</t>
  </si>
  <si>
    <t>57C233</t>
  </si>
  <si>
    <t>05D30</t>
  </si>
  <si>
    <t>39C157</t>
  </si>
  <si>
    <t>88C356</t>
  </si>
  <si>
    <t>61D262</t>
  </si>
  <si>
    <t>14A47</t>
  </si>
  <si>
    <t>55B</t>
  </si>
  <si>
    <t>&lt;0,03</t>
  </si>
  <si>
    <t>68C</t>
  </si>
  <si>
    <t>33C</t>
  </si>
  <si>
    <t>&lt;0,04</t>
  </si>
  <si>
    <t>213C</t>
  </si>
  <si>
    <t>17D</t>
  </si>
  <si>
    <t>414C</t>
  </si>
  <si>
    <t>RKS</t>
  </si>
  <si>
    <t>SLFD</t>
  </si>
  <si>
    <t>28-19</t>
  </si>
  <si>
    <t>29-18</t>
  </si>
  <si>
    <t>30-27</t>
  </si>
  <si>
    <t>32-16</t>
  </si>
  <si>
    <t>&lt;0,05</t>
  </si>
  <si>
    <t>06-03</t>
  </si>
  <si>
    <t>17-12</t>
  </si>
  <si>
    <t>03-02</t>
  </si>
  <si>
    <t>11-09</t>
  </si>
  <si>
    <t>09-04</t>
  </si>
  <si>
    <t>08-01</t>
  </si>
  <si>
    <t>04-03</t>
  </si>
  <si>
    <t>07-07</t>
  </si>
  <si>
    <t>09-07</t>
  </si>
  <si>
    <t>Birke</t>
  </si>
  <si>
    <t>2004</t>
  </si>
  <si>
    <t>&lt;0,4356</t>
  </si>
  <si>
    <t>&lt;0,8420</t>
  </si>
  <si>
    <t>&lt;0,2909</t>
  </si>
  <si>
    <t>&lt;0,2017</t>
  </si>
  <si>
    <t>&lt;0,0829</t>
  </si>
  <si>
    <t>&lt;1,1208</t>
  </si>
  <si>
    <t>&lt;0,0142</t>
  </si>
  <si>
    <t>&lt;2,3704</t>
  </si>
  <si>
    <t>&lt;0,1404</t>
  </si>
  <si>
    <t>&lt;0,8332</t>
  </si>
  <si>
    <t>&lt;0,0076</t>
  </si>
  <si>
    <t>&lt;0,0837</t>
  </si>
  <si>
    <t>&lt;&lt;0,03567</t>
  </si>
  <si>
    <t>Esche</t>
  </si>
  <si>
    <t>Bergahorn</t>
  </si>
  <si>
    <t>&lt;0,7960</t>
  </si>
  <si>
    <t>&lt;0,0223</t>
  </si>
  <si>
    <t>&lt;0,6452</t>
  </si>
  <si>
    <t>&lt;0,0689</t>
  </si>
  <si>
    <t>&lt;2,0199</t>
  </si>
  <si>
    <t>&lt;1,3557</t>
  </si>
  <si>
    <t>&lt;3,5507</t>
  </si>
  <si>
    <t>&lt;1,6927</t>
  </si>
  <si>
    <t>&lt;1,6218</t>
  </si>
  <si>
    <t>&lt;0,5865</t>
  </si>
  <si>
    <t>&lt;0,1251</t>
  </si>
  <si>
    <t>&lt;1,3994</t>
  </si>
  <si>
    <t>&lt;0,1423</t>
  </si>
  <si>
    <t>&lt;4,1696</t>
  </si>
  <si>
    <t>&lt;0,6752</t>
  </si>
  <si>
    <t>&lt;0,4321</t>
  </si>
  <si>
    <t>&lt;1,4645</t>
  </si>
  <si>
    <t>&lt;3,6070</t>
  </si>
  <si>
    <t>&lt;0,1410</t>
  </si>
  <si>
    <t>&lt;1,5776</t>
  </si>
  <si>
    <t>&lt;4,1317</t>
  </si>
  <si>
    <t>&lt;0,0548</t>
  </si>
  <si>
    <t>&lt;0,0940</t>
  </si>
  <si>
    <t>&lt;0,0565</t>
  </si>
  <si>
    <t>&lt;5,5000</t>
  </si>
  <si>
    <t>&lt;0,0735</t>
  </si>
  <si>
    <t>&lt;1,6371</t>
  </si>
  <si>
    <t>&lt;0,1149</t>
  </si>
  <si>
    <t>&lt;1,8462</t>
  </si>
  <si>
    <t>&lt;6,6134</t>
  </si>
  <si>
    <t>KIR</t>
  </si>
  <si>
    <t>&lt;&lt;1,43722</t>
  </si>
  <si>
    <t>WEI</t>
  </si>
  <si>
    <t>HRIEI</t>
  </si>
  <si>
    <t>&lt;0,0789</t>
  </si>
  <si>
    <t>Hainbuche</t>
  </si>
  <si>
    <t>&lt;&lt;0,02347</t>
  </si>
  <si>
    <t>&lt;0,0706</t>
  </si>
  <si>
    <t>&lt;1,5908</t>
  </si>
  <si>
    <t>&lt;1,8407</t>
  </si>
  <si>
    <t>&lt;&lt;0,02233</t>
  </si>
  <si>
    <t>&lt;&lt;0,55227</t>
  </si>
  <si>
    <t>&lt;&lt;0,02937</t>
  </si>
  <si>
    <t>&lt;0,3369</t>
  </si>
  <si>
    <t>&lt;&lt;0,11880</t>
  </si>
  <si>
    <t>&lt;0,4243</t>
  </si>
  <si>
    <t>&lt;&lt;0,00846</t>
  </si>
  <si>
    <t>&lt;0,0010</t>
  </si>
  <si>
    <t>&lt;&lt;0,00620</t>
  </si>
  <si>
    <t>&lt;&lt;0,13415</t>
  </si>
  <si>
    <t>&lt;0,0043</t>
  </si>
  <si>
    <t>&lt;&lt;0,72639</t>
  </si>
  <si>
    <t>&lt;0,0080</t>
  </si>
  <si>
    <t>&lt;0,2684</t>
  </si>
  <si>
    <t>&lt;&lt;0,02247</t>
  </si>
  <si>
    <t>&lt;0,2578</t>
  </si>
  <si>
    <t>&lt;0,2731</t>
  </si>
  <si>
    <t>&lt;1,8066</t>
  </si>
  <si>
    <t>&lt;0,2952</t>
  </si>
  <si>
    <t>&lt;&lt;0,02376</t>
  </si>
  <si>
    <t>&lt;0,2726</t>
  </si>
  <si>
    <t>&lt;1,7669</t>
  </si>
  <si>
    <t>&lt;1,7420</t>
  </si>
  <si>
    <t>HRIKI</t>
  </si>
  <si>
    <t>&lt;0,5292</t>
  </si>
  <si>
    <t>&lt;1,8137</t>
  </si>
  <si>
    <t>&lt;1,8154</t>
  </si>
  <si>
    <t>&lt;3,5071</t>
  </si>
  <si>
    <t>&lt;1,3330</t>
  </si>
  <si>
    <t>&lt;8,8178</t>
  </si>
  <si>
    <t>HRIBU</t>
  </si>
  <si>
    <t>&lt;1,8208</t>
  </si>
  <si>
    <t>&lt;1,7967</t>
  </si>
  <si>
    <t>&lt;&lt;0,53751</t>
  </si>
  <si>
    <t>&lt;1,7703</t>
  </si>
  <si>
    <t>&lt;5,4500</t>
  </si>
  <si>
    <t>&lt;1,8298</t>
  </si>
  <si>
    <t>&lt;1,7226</t>
  </si>
  <si>
    <t>NE</t>
  </si>
  <si>
    <t>&lt;5,1400</t>
  </si>
  <si>
    <t>&lt;0,2321</t>
  </si>
  <si>
    <t>&lt;0,7908</t>
  </si>
  <si>
    <t>&lt;0,8686</t>
  </si>
  <si>
    <t>&lt;&lt;0,31492</t>
  </si>
  <si>
    <t>&lt;&lt;1,70517</t>
  </si>
  <si>
    <t>&lt;2,7638</t>
  </si>
  <si>
    <t>&lt;0,5118</t>
  </si>
  <si>
    <t>&lt;2,8888</t>
  </si>
  <si>
    <t>&lt;4,8700</t>
  </si>
  <si>
    <t>KLKI</t>
  </si>
  <si>
    <t>&lt;4,1400</t>
  </si>
  <si>
    <t>&lt;4,5800</t>
  </si>
  <si>
    <t>&lt;4,4513</t>
  </si>
  <si>
    <t>&lt;4,1200</t>
  </si>
  <si>
    <t>&lt;0,6193</t>
  </si>
  <si>
    <t>2009P01011</t>
  </si>
  <si>
    <t>&lt;&lt;0,04529</t>
  </si>
  <si>
    <t>&lt;0,5194</t>
  </si>
  <si>
    <t>&lt;&lt;0,20683</t>
  </si>
  <si>
    <t>KRF BU B1B2</t>
  </si>
  <si>
    <t>&lt;5,0319</t>
  </si>
  <si>
    <t>SPE</t>
  </si>
  <si>
    <t>&lt;&lt;0,02223</t>
  </si>
  <si>
    <t>2009P01080</t>
  </si>
  <si>
    <t>&lt;1,8352</t>
  </si>
  <si>
    <t>WIZBU</t>
  </si>
  <si>
    <t>&lt;2,2975</t>
  </si>
  <si>
    <t>&lt;4,9107</t>
  </si>
  <si>
    <t>WIZFI</t>
  </si>
  <si>
    <t>&lt;4,7408</t>
  </si>
  <si>
    <t>KLDG</t>
  </si>
  <si>
    <t>&lt;3,6887</t>
  </si>
  <si>
    <t>&lt;2,8228</t>
  </si>
  <si>
    <t>FODBU</t>
  </si>
  <si>
    <t>&lt;3,6814</t>
  </si>
  <si>
    <t>&lt;2,8488</t>
  </si>
  <si>
    <t>&lt;2,7721</t>
  </si>
  <si>
    <t>&lt;3,2601</t>
  </si>
  <si>
    <t>&lt;&lt;0,03452</t>
  </si>
  <si>
    <t>&lt;&lt;0,10027</t>
  </si>
  <si>
    <t>FODFI</t>
  </si>
  <si>
    <t>&lt;&lt;0,02409</t>
  </si>
  <si>
    <t>&lt;&lt;0,06998</t>
  </si>
  <si>
    <t>&lt;&lt;0,04312</t>
  </si>
  <si>
    <t>&lt;&lt;0,12525</t>
  </si>
  <si>
    <t>&lt;&lt;0,02962</t>
  </si>
  <si>
    <t>&lt;&lt;0,08603</t>
  </si>
  <si>
    <t>&lt;&lt;0,02270</t>
  </si>
  <si>
    <t>&lt;&lt;0,06594</t>
  </si>
  <si>
    <t>&lt;2,4301</t>
  </si>
  <si>
    <t>&lt;0,2295</t>
  </si>
  <si>
    <t>&lt;3,4939</t>
  </si>
  <si>
    <t>&lt;0,3203</t>
  </si>
  <si>
    <t>&lt;&lt;0,13889</t>
  </si>
  <si>
    <t>&lt;&lt;0,14911</t>
  </si>
  <si>
    <t>&lt;0,8587</t>
  </si>
  <si>
    <t>&lt;1,0816</t>
  </si>
  <si>
    <t>&lt;5,6802</t>
  </si>
  <si>
    <t>&lt;&lt;0,15113</t>
  </si>
  <si>
    <t>&lt;0,0264</t>
  </si>
  <si>
    <t>&lt;0,3056</t>
  </si>
  <si>
    <t>&lt;0,3293</t>
  </si>
  <si>
    <t>&lt;0,4666</t>
  </si>
  <si>
    <t>&lt;0,2928</t>
  </si>
  <si>
    <t>&lt;0,3965</t>
  </si>
  <si>
    <t>&lt;&lt;0,09681</t>
  </si>
  <si>
    <t>&lt;0,0832</t>
  </si>
  <si>
    <t>&lt;0,1022</t>
  </si>
  <si>
    <t>&lt;0,3482</t>
  </si>
  <si>
    <t>&lt;&lt;0,12282</t>
  </si>
  <si>
    <t>&lt;&lt;0,12115</t>
  </si>
  <si>
    <t>&lt;0,4178</t>
  </si>
  <si>
    <t>&lt;0,0937</t>
  </si>
  <si>
    <t>&lt;0,1290</t>
  </si>
  <si>
    <t>&lt;0,4395</t>
  </si>
  <si>
    <t>&lt;0,3469</t>
  </si>
  <si>
    <t>&lt;0,3631</t>
  </si>
  <si>
    <t>&lt;0,3361</t>
  </si>
  <si>
    <t>&lt;0,2895</t>
  </si>
  <si>
    <t>&lt;&lt;0,16667</t>
  </si>
  <si>
    <t>&lt;0,1053</t>
  </si>
  <si>
    <t>&lt;&lt;0,11432</t>
  </si>
  <si>
    <t>&lt;0,5282</t>
  </si>
  <si>
    <t>KST</t>
  </si>
  <si>
    <t>BHBU</t>
  </si>
  <si>
    <t>Bemerkungen</t>
  </si>
  <si>
    <t>ok</t>
  </si>
  <si>
    <t>rel.Koord.
rechts</t>
  </si>
  <si>
    <t>Horizont</t>
  </si>
  <si>
    <t>Humus-
mächtig-
keit
[cm]</t>
  </si>
  <si>
    <t>SR</t>
  </si>
  <si>
    <t>L</t>
  </si>
  <si>
    <t>Of</t>
  </si>
  <si>
    <t>Oh</t>
  </si>
  <si>
    <t>L/Of</t>
  </si>
  <si>
    <t>OF</t>
  </si>
  <si>
    <t>OH</t>
  </si>
  <si>
    <t>57 SW</t>
  </si>
  <si>
    <t>0 5 SO</t>
  </si>
  <si>
    <t>3 9 SW</t>
  </si>
  <si>
    <t>88 SO</t>
  </si>
  <si>
    <t>61 SO</t>
  </si>
  <si>
    <t>14 NW</t>
  </si>
  <si>
    <t>55 NO</t>
  </si>
  <si>
    <t>68 SW</t>
  </si>
  <si>
    <t>33 SW</t>
  </si>
  <si>
    <t>213 SW</t>
  </si>
  <si>
    <t>17 SO</t>
  </si>
  <si>
    <t>414 SW</t>
  </si>
  <si>
    <t>WIE</t>
  </si>
  <si>
    <t>alle Gewichte geprüft</t>
  </si>
  <si>
    <t>Teilfaktor fehlt</t>
  </si>
  <si>
    <t>Analyse fehlt</t>
  </si>
  <si>
    <t>Teilfaktor+Analyse fehlen</t>
  </si>
  <si>
    <t>Gewichte fehlen</t>
  </si>
  <si>
    <t>keine Analyse</t>
  </si>
  <si>
    <t>&lt;&lt;0,05689</t>
  </si>
  <si>
    <t>&lt;0,1045</t>
  </si>
  <si>
    <t>wenn Gewicht, so auch Nummer + Analyse</t>
  </si>
  <si>
    <t>wenn Nummer, so auch Analyse + Gewicht</t>
  </si>
  <si>
    <t>wenn Analyse, so muss auch Gewicht und Nr da sein</t>
  </si>
  <si>
    <t>keine Analyse 1011</t>
  </si>
  <si>
    <t>B geprüft</t>
  </si>
  <si>
    <t>H geprüft</t>
  </si>
  <si>
    <t>Analyse fehlt 41748</t>
  </si>
  <si>
    <t xml:space="preserve">keine Analyse </t>
  </si>
  <si>
    <t>wenn Gewicht 0, keine Nummer und keine Analyse</t>
  </si>
  <si>
    <t>Probe fehlt</t>
  </si>
  <si>
    <t>keine Gewichte</t>
  </si>
  <si>
    <t>Baumartbezeichnung</t>
  </si>
  <si>
    <t>2009B00056</t>
  </si>
  <si>
    <t>2009B00057</t>
  </si>
  <si>
    <t>2009B00058</t>
  </si>
  <si>
    <t>2009B00059</t>
  </si>
  <si>
    <t>2009B00060</t>
  </si>
  <si>
    <t>2009B00061</t>
  </si>
  <si>
    <t>2009B00062</t>
  </si>
  <si>
    <t>2009B00063</t>
  </si>
  <si>
    <t>2009B00064</t>
  </si>
  <si>
    <t>2009B00065</t>
  </si>
  <si>
    <t>2009B00066</t>
  </si>
  <si>
    <t>2009B00067</t>
  </si>
  <si>
    <t>2009B00068</t>
  </si>
  <si>
    <t>2009B00069</t>
  </si>
  <si>
    <t>2009B00070</t>
  </si>
  <si>
    <t>2009B00071</t>
  </si>
  <si>
    <t>2009B00072</t>
  </si>
  <si>
    <t>2009B00073</t>
  </si>
  <si>
    <t>2009B00074</t>
  </si>
  <si>
    <t>2009B00075</t>
  </si>
  <si>
    <t>2009B00076</t>
  </si>
  <si>
    <t>2009B00077</t>
  </si>
  <si>
    <t>2009B00078</t>
  </si>
  <si>
    <t>2009B00079</t>
  </si>
  <si>
    <t>2009B00080</t>
  </si>
  <si>
    <t>2009B00081</t>
  </si>
  <si>
    <t>2009B00082</t>
  </si>
  <si>
    <t>2009B00083</t>
  </si>
  <si>
    <t>2009B00084</t>
  </si>
  <si>
    <t>2009B00085</t>
  </si>
  <si>
    <t>2009B00086</t>
  </si>
  <si>
    <t>2009B00087</t>
  </si>
  <si>
    <t>2009B00088</t>
  </si>
  <si>
    <t>2009B00089</t>
  </si>
  <si>
    <t>2009B00090</t>
  </si>
  <si>
    <t>2009B00091</t>
  </si>
  <si>
    <t>2009B00092</t>
  </si>
  <si>
    <t>2009B00093</t>
  </si>
  <si>
    <t>2009B00094</t>
  </si>
  <si>
    <t>2009B00095</t>
  </si>
  <si>
    <t>2009B00096</t>
  </si>
  <si>
    <t>2009B00097</t>
  </si>
  <si>
    <t>2009B00098</t>
  </si>
  <si>
    <t>2009B00099</t>
  </si>
  <si>
    <t>2009B00100</t>
  </si>
  <si>
    <t>2009B00101</t>
  </si>
  <si>
    <t>2009B00102</t>
  </si>
  <si>
    <t>2009B00103</t>
  </si>
  <si>
    <t>2009B00104</t>
  </si>
  <si>
    <t>2009B00105</t>
  </si>
  <si>
    <t>2009B00106</t>
  </si>
  <si>
    <t>2009B00107</t>
  </si>
  <si>
    <t>2009B00108</t>
  </si>
  <si>
    <t>2009B00109</t>
  </si>
  <si>
    <t>2009B00110</t>
  </si>
  <si>
    <t>2009B00111</t>
  </si>
  <si>
    <t>2009B00112</t>
  </si>
  <si>
    <t>2009B00113</t>
  </si>
  <si>
    <t>2009B00114</t>
  </si>
  <si>
    <t>2009B00115</t>
  </si>
  <si>
    <t>2009B00116</t>
  </si>
  <si>
    <t>2009B00117</t>
  </si>
  <si>
    <t>2009B00118</t>
  </si>
  <si>
    <t>2009B00119</t>
  </si>
  <si>
    <t>2009B00120</t>
  </si>
  <si>
    <t>2009B00121</t>
  </si>
  <si>
    <t>2009B00122</t>
  </si>
  <si>
    <t>2009B00123</t>
  </si>
  <si>
    <t>2009B00124</t>
  </si>
  <si>
    <t>2009B00125</t>
  </si>
  <si>
    <t>2009B00126</t>
  </si>
  <si>
    <t>2009B00127</t>
  </si>
  <si>
    <t>2003B00181</t>
  </si>
  <si>
    <t>2003B00182</t>
  </si>
  <si>
    <t>2003B00183</t>
  </si>
  <si>
    <t>2003B00184</t>
  </si>
  <si>
    <t>2003B00185</t>
  </si>
  <si>
    <t>2003B00186</t>
  </si>
  <si>
    <t>2003B00187</t>
  </si>
  <si>
    <t>2003B00188</t>
  </si>
  <si>
    <t>2003B00189</t>
  </si>
  <si>
    <t>2003B00190</t>
  </si>
  <si>
    <t>2003B00191</t>
  </si>
  <si>
    <t>2003B00192</t>
  </si>
  <si>
    <t>2003B00193</t>
  </si>
  <si>
    <t>2003B00194</t>
  </si>
  <si>
    <t>2003B00195</t>
  </si>
  <si>
    <t>2003B00196</t>
  </si>
  <si>
    <t>2003B00197</t>
  </si>
  <si>
    <t>2003B00198</t>
  </si>
  <si>
    <t>2003B00199</t>
  </si>
  <si>
    <t>2003B00200</t>
  </si>
  <si>
    <t>2003B00201</t>
  </si>
  <si>
    <t>2003B00202</t>
  </si>
  <si>
    <t>2003B00203</t>
  </si>
  <si>
    <t>2003B00204</t>
  </si>
  <si>
    <t>2003B00205</t>
  </si>
  <si>
    <t>2003B00206</t>
  </si>
  <si>
    <t>2003B00207</t>
  </si>
  <si>
    <t>2003B00208</t>
  </si>
  <si>
    <t>2003B00209</t>
  </si>
  <si>
    <t>2003B00210</t>
  </si>
  <si>
    <t>2003B00211</t>
  </si>
  <si>
    <t>2003B00212</t>
  </si>
  <si>
    <t>2003B00213</t>
  </si>
  <si>
    <t>2003B00214</t>
  </si>
  <si>
    <t>2003B00215</t>
  </si>
  <si>
    <t>2003B00216</t>
  </si>
  <si>
    <t>2003B00217</t>
  </si>
  <si>
    <t>2003B00218</t>
  </si>
  <si>
    <t>2003B00219</t>
  </si>
  <si>
    <t>2003B00220</t>
  </si>
  <si>
    <t>2003B00221</t>
  </si>
  <si>
    <t>2003B00222</t>
  </si>
  <si>
    <t>2014B00243</t>
  </si>
  <si>
    <t>2014B00244</t>
  </si>
  <si>
    <t>2014B00245</t>
  </si>
  <si>
    <t>2014B00246</t>
  </si>
  <si>
    <t>2014B00247</t>
  </si>
  <si>
    <t>2014B00248</t>
  </si>
  <si>
    <t>2014B00249</t>
  </si>
  <si>
    <t>2014B00250</t>
  </si>
  <si>
    <t>2014B00251</t>
  </si>
  <si>
    <t>2014B00252</t>
  </si>
  <si>
    <t>2014B00253</t>
  </si>
  <si>
    <t>2014B00254</t>
  </si>
  <si>
    <t>2014B00255</t>
  </si>
  <si>
    <t>2014B00256</t>
  </si>
  <si>
    <t>2014B00257</t>
  </si>
  <si>
    <t>2014B00258</t>
  </si>
  <si>
    <t>2014B00259</t>
  </si>
  <si>
    <t>2014B00260</t>
  </si>
  <si>
    <t>2014B00261</t>
  </si>
  <si>
    <t>2014B00262</t>
  </si>
  <si>
    <t>2014B00263</t>
  </si>
  <si>
    <t>2014B00264</t>
  </si>
  <si>
    <t>2014B00265</t>
  </si>
  <si>
    <t>2014B00266</t>
  </si>
  <si>
    <t>2014B00267</t>
  </si>
  <si>
    <t>2014B00268</t>
  </si>
  <si>
    <t>2014B00269</t>
  </si>
  <si>
    <t>2014B00270</t>
  </si>
  <si>
    <t>2014B00271</t>
  </si>
  <si>
    <t>2014B00272</t>
  </si>
  <si>
    <t>2014B00273</t>
  </si>
  <si>
    <t>2014B00274</t>
  </si>
  <si>
    <t>2014B00275</t>
  </si>
  <si>
    <t>2014B00276</t>
  </si>
  <si>
    <t>2014B00277</t>
  </si>
  <si>
    <t>2014B00278</t>
  </si>
  <si>
    <t>2014B00279</t>
  </si>
  <si>
    <t>2014B00280</t>
  </si>
  <si>
    <t>2014B00281</t>
  </si>
  <si>
    <t>2014B00282</t>
  </si>
  <si>
    <t>2014B00283</t>
  </si>
  <si>
    <t>2014B00284</t>
  </si>
  <si>
    <t>2014B00285</t>
  </si>
  <si>
    <t>2014B00286</t>
  </si>
  <si>
    <t>2014B00287</t>
  </si>
  <si>
    <t>2014B00288</t>
  </si>
  <si>
    <t>2014B00289</t>
  </si>
  <si>
    <t>2014B00290</t>
  </si>
  <si>
    <t>2014B00291</t>
  </si>
  <si>
    <t>2014B00292</t>
  </si>
  <si>
    <t>2014B00293</t>
  </si>
  <si>
    <t>2014B00294</t>
  </si>
  <si>
    <t>2014B00295</t>
  </si>
  <si>
    <t>2014B00296</t>
  </si>
  <si>
    <t>2014B00297</t>
  </si>
  <si>
    <t>2014B00298</t>
  </si>
  <si>
    <t>2014B00299</t>
  </si>
  <si>
    <t>2014B00300</t>
  </si>
  <si>
    <t>2014B00301</t>
  </si>
  <si>
    <t>2014B00302</t>
  </si>
  <si>
    <t>2014B00303</t>
  </si>
  <si>
    <t>2014B00304</t>
  </si>
  <si>
    <t>2014B00305</t>
  </si>
  <si>
    <t>2014B00306</t>
  </si>
  <si>
    <t>2014B00307</t>
  </si>
  <si>
    <t>2014B00308</t>
  </si>
  <si>
    <t>2009B00355</t>
  </si>
  <si>
    <t>2009B00356</t>
  </si>
  <si>
    <t>2009B00357</t>
  </si>
  <si>
    <t>2009B00358</t>
  </si>
  <si>
    <t>2009B00359</t>
  </si>
  <si>
    <t>2009B00360</t>
  </si>
  <si>
    <t>2009B00361</t>
  </si>
  <si>
    <t>2009B00362</t>
  </si>
  <si>
    <t>2009B00363</t>
  </si>
  <si>
    <t>2009B00364</t>
  </si>
  <si>
    <t>2009B00365</t>
  </si>
  <si>
    <t>2009B00366</t>
  </si>
  <si>
    <t>2009B00367</t>
  </si>
  <si>
    <t>2009B00368</t>
  </si>
  <si>
    <t>2009B00369</t>
  </si>
  <si>
    <t>2009B00370</t>
  </si>
  <si>
    <t>2009B00371</t>
  </si>
  <si>
    <t>2009B00372</t>
  </si>
  <si>
    <t>2009B00373</t>
  </si>
  <si>
    <t>2009B00374</t>
  </si>
  <si>
    <t>2009B00375</t>
  </si>
  <si>
    <t>2009B00376</t>
  </si>
  <si>
    <t>2009B00377</t>
  </si>
  <si>
    <t>2009B00378</t>
  </si>
  <si>
    <t>2009B00379</t>
  </si>
  <si>
    <t>2009B00380</t>
  </si>
  <si>
    <t>2009B00381</t>
  </si>
  <si>
    <t>2009B00382</t>
  </si>
  <si>
    <t>2009B00383</t>
  </si>
  <si>
    <t>2009B00384</t>
  </si>
  <si>
    <t>2009B00385</t>
  </si>
  <si>
    <t>2009B00386</t>
  </si>
  <si>
    <t>2009B00387</t>
  </si>
  <si>
    <t>2009B00388</t>
  </si>
  <si>
    <t>2009B00389</t>
  </si>
  <si>
    <t>2009B00390</t>
  </si>
  <si>
    <t>2009B00436</t>
  </si>
  <si>
    <t>2009B00437</t>
  </si>
  <si>
    <t>2009B00438</t>
  </si>
  <si>
    <t>2009B00439</t>
  </si>
  <si>
    <t>2009B00440</t>
  </si>
  <si>
    <t>2009B00441</t>
  </si>
  <si>
    <t>2009B00442</t>
  </si>
  <si>
    <t>2009B00443</t>
  </si>
  <si>
    <t>2009B00444</t>
  </si>
  <si>
    <t>2009B00445</t>
  </si>
  <si>
    <t>2009B00446</t>
  </si>
  <si>
    <t>2009B00447</t>
  </si>
  <si>
    <t>2009B00448</t>
  </si>
  <si>
    <t>2009B00449</t>
  </si>
  <si>
    <t>2009B00450</t>
  </si>
  <si>
    <t>2009B00451</t>
  </si>
  <si>
    <t>2009B00452</t>
  </si>
  <si>
    <t>2009B00453</t>
  </si>
  <si>
    <t>2009B00454</t>
  </si>
  <si>
    <t>2009B00455</t>
  </si>
  <si>
    <t>2009B00456</t>
  </si>
  <si>
    <t>2009B00457</t>
  </si>
  <si>
    <t>2009B00458</t>
  </si>
  <si>
    <t>2009B00459</t>
  </si>
  <si>
    <t>2009B00460</t>
  </si>
  <si>
    <t>2009B00461</t>
  </si>
  <si>
    <t>2009B00462</t>
  </si>
  <si>
    <t>2009B00463</t>
  </si>
  <si>
    <t>2009B00464</t>
  </si>
  <si>
    <t>2009B00465</t>
  </si>
  <si>
    <t>2009B00466</t>
  </si>
  <si>
    <t>2009B00467</t>
  </si>
  <si>
    <t>2009B00468</t>
  </si>
  <si>
    <t>2009B00469</t>
  </si>
  <si>
    <t>2009B00470</t>
  </si>
  <si>
    <t>2009B00471</t>
  </si>
  <si>
    <t>2008B00612</t>
  </si>
  <si>
    <t>2008B00613</t>
  </si>
  <si>
    <t>2008B00614</t>
  </si>
  <si>
    <t>2008B00615</t>
  </si>
  <si>
    <t>2008B00616</t>
  </si>
  <si>
    <t>2008B00617</t>
  </si>
  <si>
    <t>2008B00618</t>
  </si>
  <si>
    <t>2008B00619</t>
  </si>
  <si>
    <t>2008B00620</t>
  </si>
  <si>
    <t>2008B00621</t>
  </si>
  <si>
    <t>2008B00622</t>
  </si>
  <si>
    <t>2008B00623</t>
  </si>
  <si>
    <t>2008B00624</t>
  </si>
  <si>
    <t>2008B00625</t>
  </si>
  <si>
    <t>2008B00626</t>
  </si>
  <si>
    <t>2008B00627</t>
  </si>
  <si>
    <t>2008B00628</t>
  </si>
  <si>
    <t>2008B00629</t>
  </si>
  <si>
    <t>2008B00630</t>
  </si>
  <si>
    <t>2008B00631</t>
  </si>
  <si>
    <t>2008B00632</t>
  </si>
  <si>
    <t>2008B00633</t>
  </si>
  <si>
    <t>2008B00634</t>
  </si>
  <si>
    <t>2008B00635</t>
  </si>
  <si>
    <t>2008B00636</t>
  </si>
  <si>
    <t>2008B00637</t>
  </si>
  <si>
    <t>2008B00638</t>
  </si>
  <si>
    <t>2008B00639</t>
  </si>
  <si>
    <t>2008B00640</t>
  </si>
  <si>
    <t>2008B00641</t>
  </si>
  <si>
    <t>2008B00642</t>
  </si>
  <si>
    <t>2008B00643</t>
  </si>
  <si>
    <t>2008B00644</t>
  </si>
  <si>
    <t>2008B00645</t>
  </si>
  <si>
    <t>2008B00646</t>
  </si>
  <si>
    <t>2008B00647</t>
  </si>
  <si>
    <t>2008B00648</t>
  </si>
  <si>
    <t>2008B00649</t>
  </si>
  <si>
    <t>2008B00650</t>
  </si>
  <si>
    <t>2008B00651</t>
  </si>
  <si>
    <t>2008B00652</t>
  </si>
  <si>
    <t>2008B00653</t>
  </si>
  <si>
    <t>2012B00654</t>
  </si>
  <si>
    <t>2008B00654</t>
  </si>
  <si>
    <t>2012B00655</t>
  </si>
  <si>
    <t>2008B00655</t>
  </si>
  <si>
    <t>2012B00656</t>
  </si>
  <si>
    <t>2008B00656</t>
  </si>
  <si>
    <t>2012B00657</t>
  </si>
  <si>
    <t>2008B00657</t>
  </si>
  <si>
    <t>2012B00658</t>
  </si>
  <si>
    <t>2008B00658</t>
  </si>
  <si>
    <t>2012B00659</t>
  </si>
  <si>
    <t>2008B00659</t>
  </si>
  <si>
    <t>2012B00660</t>
  </si>
  <si>
    <t>2008B00660</t>
  </si>
  <si>
    <t>2012B00661</t>
  </si>
  <si>
    <t>2008B00661</t>
  </si>
  <si>
    <t>2012B00662</t>
  </si>
  <si>
    <t>2008B00662</t>
  </si>
  <si>
    <t>2012B00663</t>
  </si>
  <si>
    <t>2008B00663</t>
  </si>
  <si>
    <t>2012B00664</t>
  </si>
  <si>
    <t>2008B00664</t>
  </si>
  <si>
    <t>2012B00665</t>
  </si>
  <si>
    <t>2008B00665</t>
  </si>
  <si>
    <t>2012B00666</t>
  </si>
  <si>
    <t>2008B00666</t>
  </si>
  <si>
    <t>2012B00667</t>
  </si>
  <si>
    <t>2008B00667</t>
  </si>
  <si>
    <t>2012B00668</t>
  </si>
  <si>
    <t>2008B00668</t>
  </si>
  <si>
    <t>2012B00669</t>
  </si>
  <si>
    <t>2008B00669</t>
  </si>
  <si>
    <t>2012B00670</t>
  </si>
  <si>
    <t>2008B00670</t>
  </si>
  <si>
    <t>2012B00671</t>
  </si>
  <si>
    <t>2008B00671</t>
  </si>
  <si>
    <t>2012B00672</t>
  </si>
  <si>
    <t>2012B00673</t>
  </si>
  <si>
    <t>2012B00674</t>
  </si>
  <si>
    <t>2012B00675</t>
  </si>
  <si>
    <t>2012B00676</t>
  </si>
  <si>
    <t>2012B00677</t>
  </si>
  <si>
    <t>2012B00678</t>
  </si>
  <si>
    <t>2012B00679</t>
  </si>
  <si>
    <t>2012B00680</t>
  </si>
  <si>
    <t>2012B00681</t>
  </si>
  <si>
    <t>2012B00682</t>
  </si>
  <si>
    <t>2012B00683</t>
  </si>
  <si>
    <t>2012B00684</t>
  </si>
  <si>
    <t>2012B00685</t>
  </si>
  <si>
    <t>2012B00686</t>
  </si>
  <si>
    <t>2012B00687</t>
  </si>
  <si>
    <t>2012B00688</t>
  </si>
  <si>
    <t>2012B00689</t>
  </si>
  <si>
    <t>2012B00690</t>
  </si>
  <si>
    <t>2012B00691</t>
  </si>
  <si>
    <t>2012B00692</t>
  </si>
  <si>
    <t>2012B00693</t>
  </si>
  <si>
    <t>2012B00694</t>
  </si>
  <si>
    <t>2012B00695</t>
  </si>
  <si>
    <t>2012B00696</t>
  </si>
  <si>
    <t>2012B00697</t>
  </si>
  <si>
    <t>2012B00698</t>
  </si>
  <si>
    <t>2012B00699</t>
  </si>
  <si>
    <t>2012B00700</t>
  </si>
  <si>
    <t>2012B00701</t>
  </si>
  <si>
    <t>2012B00702</t>
  </si>
  <si>
    <t>2012B00703</t>
  </si>
  <si>
    <t>2012B00704</t>
  </si>
  <si>
    <t>2012B00705</t>
  </si>
  <si>
    <t>2012B00706</t>
  </si>
  <si>
    <t>2012B00707</t>
  </si>
  <si>
    <t>2012B00708</t>
  </si>
  <si>
    <t>2012B00709</t>
  </si>
  <si>
    <t>2012B00710</t>
  </si>
  <si>
    <t>2012B00711</t>
  </si>
  <si>
    <t>2012B00712</t>
  </si>
  <si>
    <t>2012B00713</t>
  </si>
  <si>
    <t>2012B00714</t>
  </si>
  <si>
    <t>2012B00715</t>
  </si>
  <si>
    <t>2012B00716</t>
  </si>
  <si>
    <t>2012B00717</t>
  </si>
  <si>
    <t>2012B00718</t>
  </si>
  <si>
    <t>2012B00719</t>
  </si>
  <si>
    <t>2008B00734</t>
  </si>
  <si>
    <t>2008B00735</t>
  </si>
  <si>
    <t>2008B00736</t>
  </si>
  <si>
    <t>2008B00737</t>
  </si>
  <si>
    <t>2008B00738</t>
  </si>
  <si>
    <t>2008B00739</t>
  </si>
  <si>
    <t>2008B00740</t>
  </si>
  <si>
    <t>2008B00741</t>
  </si>
  <si>
    <t>2008B00742</t>
  </si>
  <si>
    <t>2008B00743</t>
  </si>
  <si>
    <t>2008B00744</t>
  </si>
  <si>
    <t>2008B00745</t>
  </si>
  <si>
    <t>2008B00746</t>
  </si>
  <si>
    <t>2008B00747</t>
  </si>
  <si>
    <t>2008B00748</t>
  </si>
  <si>
    <t>2008B00749</t>
  </si>
  <si>
    <t>2008B00750</t>
  </si>
  <si>
    <t>2008B00751</t>
  </si>
  <si>
    <t>2008B00752</t>
  </si>
  <si>
    <t>2008B00753</t>
  </si>
  <si>
    <t>2008B00754</t>
  </si>
  <si>
    <t>2008B00755</t>
  </si>
  <si>
    <t>2008B00756</t>
  </si>
  <si>
    <t>2008B00757</t>
  </si>
  <si>
    <t>2008B00758</t>
  </si>
  <si>
    <t>2008B00759</t>
  </si>
  <si>
    <t>2008B00760</t>
  </si>
  <si>
    <t>2008B00761</t>
  </si>
  <si>
    <t>2008B00762</t>
  </si>
  <si>
    <t>2008B00763</t>
  </si>
  <si>
    <t>2008B00764</t>
  </si>
  <si>
    <t>2008B00765</t>
  </si>
  <si>
    <t>2008B00766</t>
  </si>
  <si>
    <t>2008B00767</t>
  </si>
  <si>
    <t>2008B00768</t>
  </si>
  <si>
    <t>2008B00769</t>
  </si>
  <si>
    <t>2008B00770</t>
  </si>
  <si>
    <t>2008B00771</t>
  </si>
  <si>
    <t>2008B00772</t>
  </si>
  <si>
    <t>2008B00773</t>
  </si>
  <si>
    <t>2008B00774</t>
  </si>
  <si>
    <t>2008B00775</t>
  </si>
  <si>
    <t>2008B00776</t>
  </si>
  <si>
    <t>2008B00777</t>
  </si>
  <si>
    <t>2008B00778</t>
  </si>
  <si>
    <t>2008B00779</t>
  </si>
  <si>
    <t>2008B00780</t>
  </si>
  <si>
    <t>2008B00781</t>
  </si>
  <si>
    <t>2008B00782</t>
  </si>
  <si>
    <t>2008B00783</t>
  </si>
  <si>
    <t>2013B00784</t>
  </si>
  <si>
    <t>2008B00784</t>
  </si>
  <si>
    <t>2013B00785</t>
  </si>
  <si>
    <t>2008B00785</t>
  </si>
  <si>
    <t>2013B00786</t>
  </si>
  <si>
    <t>2008B00786</t>
  </si>
  <si>
    <t>2013B00787</t>
  </si>
  <si>
    <t>2008B00787</t>
  </si>
  <si>
    <t>2013B00788</t>
  </si>
  <si>
    <t>2008B00788</t>
  </si>
  <si>
    <t>2013B00789</t>
  </si>
  <si>
    <t>2008B00789</t>
  </si>
  <si>
    <t>2013B00790</t>
  </si>
  <si>
    <t>2008B00790</t>
  </si>
  <si>
    <t>2013B00791</t>
  </si>
  <si>
    <t>2008B00791</t>
  </si>
  <si>
    <t>2013B00792</t>
  </si>
  <si>
    <t>2008B00792</t>
  </si>
  <si>
    <t>2013B00793</t>
  </si>
  <si>
    <t>2008B00793</t>
  </si>
  <si>
    <t>2013B00794</t>
  </si>
  <si>
    <t>2008B00794</t>
  </si>
  <si>
    <t>2013B00795</t>
  </si>
  <si>
    <t>2008B00795</t>
  </si>
  <si>
    <t>2013B00796</t>
  </si>
  <si>
    <t>2008B00796</t>
  </si>
  <si>
    <t>2013B00797</t>
  </si>
  <si>
    <t>2008B00797</t>
  </si>
  <si>
    <t>2013B00798</t>
  </si>
  <si>
    <t>2008B00798</t>
  </si>
  <si>
    <t>2013B00799</t>
  </si>
  <si>
    <t>2008B00799</t>
  </si>
  <si>
    <t>2013B00800</t>
  </si>
  <si>
    <t>2008B00800</t>
  </si>
  <si>
    <t>2013B00801</t>
  </si>
  <si>
    <t>2008B00801</t>
  </si>
  <si>
    <t>2013B00802</t>
  </si>
  <si>
    <t>2008B00802</t>
  </si>
  <si>
    <t>2013B00803</t>
  </si>
  <si>
    <t>2008B00803</t>
  </si>
  <si>
    <t>2013B00804</t>
  </si>
  <si>
    <t>2008B00804</t>
  </si>
  <si>
    <t>2013B00805</t>
  </si>
  <si>
    <t>2008B00805</t>
  </si>
  <si>
    <t>2013B00806</t>
  </si>
  <si>
    <t>2008B00806</t>
  </si>
  <si>
    <t>2013B00807</t>
  </si>
  <si>
    <t>2008B00807</t>
  </si>
  <si>
    <t>2013B00808</t>
  </si>
  <si>
    <t>2008B00808</t>
  </si>
  <si>
    <t>2013B00809</t>
  </si>
  <si>
    <t>2008B00809</t>
  </si>
  <si>
    <t>2008B00810</t>
  </si>
  <si>
    <t>2013B00811</t>
  </si>
  <si>
    <t>2008B00811</t>
  </si>
  <si>
    <t>2013B00812</t>
  </si>
  <si>
    <t>2008B00812</t>
  </si>
  <si>
    <t>2013B00813</t>
  </si>
  <si>
    <t>2008B00813</t>
  </si>
  <si>
    <t>2013B00814</t>
  </si>
  <si>
    <t>2008B00814</t>
  </si>
  <si>
    <t>2013B00815</t>
  </si>
  <si>
    <t>2008B00815</t>
  </si>
  <si>
    <t>2013B00816</t>
  </si>
  <si>
    <t>2008B00816</t>
  </si>
  <si>
    <t>2013B00817</t>
  </si>
  <si>
    <t>2008B00817</t>
  </si>
  <si>
    <t>2013B00818</t>
  </si>
  <si>
    <t>2008B00818</t>
  </si>
  <si>
    <t>2013B00819</t>
  </si>
  <si>
    <t>2008B00819</t>
  </si>
  <si>
    <t>2013B00820</t>
  </si>
  <si>
    <t>2008B00820</t>
  </si>
  <si>
    <t>2013B00821</t>
  </si>
  <si>
    <t>2008B00821</t>
  </si>
  <si>
    <t>2013B00822</t>
  </si>
  <si>
    <t>2008B00822</t>
  </si>
  <si>
    <t>2013B00823</t>
  </si>
  <si>
    <t>2008B00823</t>
  </si>
  <si>
    <t>2013B00824</t>
  </si>
  <si>
    <t>2008B00824</t>
  </si>
  <si>
    <t>2013B00825</t>
  </si>
  <si>
    <t>2008B00825</t>
  </si>
  <si>
    <t>2013B00826</t>
  </si>
  <si>
    <t>2008B00826</t>
  </si>
  <si>
    <t>2013B00827</t>
  </si>
  <si>
    <t>2008B00827</t>
  </si>
  <si>
    <t>2013B00828</t>
  </si>
  <si>
    <t>2008B00828</t>
  </si>
  <si>
    <t>2013B00829</t>
  </si>
  <si>
    <t>2008B00829</t>
  </si>
  <si>
    <t>2013B00830</t>
  </si>
  <si>
    <t>2008B00830</t>
  </si>
  <si>
    <t>2013B00831</t>
  </si>
  <si>
    <t>2008B00831</t>
  </si>
  <si>
    <t>2013B00832</t>
  </si>
  <si>
    <t>2008B00832</t>
  </si>
  <si>
    <t>2013B00833</t>
  </si>
  <si>
    <t>2008B00833</t>
  </si>
  <si>
    <t>2013B00834</t>
  </si>
  <si>
    <t>2008B00834</t>
  </si>
  <si>
    <t>2013B00835</t>
  </si>
  <si>
    <t>2008B00835</t>
  </si>
  <si>
    <t>2013B00836</t>
  </si>
  <si>
    <t>2008B00836</t>
  </si>
  <si>
    <t>2013B00837</t>
  </si>
  <si>
    <t>2008B00837</t>
  </si>
  <si>
    <t>2013B00838</t>
  </si>
  <si>
    <t>2008B00838</t>
  </si>
  <si>
    <t>2013B00839</t>
  </si>
  <si>
    <t>2008B00839</t>
  </si>
  <si>
    <t>2013B00840</t>
  </si>
  <si>
    <t>2008B00840</t>
  </si>
  <si>
    <t>2013B00841</t>
  </si>
  <si>
    <t>2008B00841</t>
  </si>
  <si>
    <t>2013B00842</t>
  </si>
  <si>
    <t>2008B00842</t>
  </si>
  <si>
    <t>2013B00843</t>
  </si>
  <si>
    <t>2008B00843</t>
  </si>
  <si>
    <t>2013B00844</t>
  </si>
  <si>
    <t>2008B00844</t>
  </si>
  <si>
    <t>2013B00845</t>
  </si>
  <si>
    <t>2008B00845</t>
  </si>
  <si>
    <t>2013B00846</t>
  </si>
  <si>
    <t>2008B00846</t>
  </si>
  <si>
    <t>2013B00847</t>
  </si>
  <si>
    <t>2008B00847</t>
  </si>
  <si>
    <t>2013B00848</t>
  </si>
  <si>
    <t>2008B00848</t>
  </si>
  <si>
    <t>2013B00849</t>
  </si>
  <si>
    <t>2008B00849</t>
  </si>
  <si>
    <t>2013B00850</t>
  </si>
  <si>
    <t>2008B00850</t>
  </si>
  <si>
    <t>2013B00851</t>
  </si>
  <si>
    <t>2004B00851</t>
  </si>
  <si>
    <t>2008B00851</t>
  </si>
  <si>
    <t>2013B00852</t>
  </si>
  <si>
    <t>2004B00852</t>
  </si>
  <si>
    <t>2008B00852</t>
  </si>
  <si>
    <t>2013B00853</t>
  </si>
  <si>
    <t>2004B00853</t>
  </si>
  <si>
    <t>2008B00853</t>
  </si>
  <si>
    <t>2013B00854</t>
  </si>
  <si>
    <t>2004B00854</t>
  </si>
  <si>
    <t>2008B00854</t>
  </si>
  <si>
    <t>2013B00855</t>
  </si>
  <si>
    <t>2004B00855</t>
  </si>
  <si>
    <t>2008B00855</t>
  </si>
  <si>
    <t>2013B00856</t>
  </si>
  <si>
    <t>2004B00856</t>
  </si>
  <si>
    <t>2008B00856</t>
  </si>
  <si>
    <t>2013B00857</t>
  </si>
  <si>
    <t>2004B00857</t>
  </si>
  <si>
    <t>2008B00857</t>
  </si>
  <si>
    <t>2013B00858</t>
  </si>
  <si>
    <t>2004B00858</t>
  </si>
  <si>
    <t>2008B00858</t>
  </si>
  <si>
    <t>2013B00859</t>
  </si>
  <si>
    <t>2004B00859</t>
  </si>
  <si>
    <t>2008B00859</t>
  </si>
  <si>
    <t>2013B00860</t>
  </si>
  <si>
    <t>2004B00860</t>
  </si>
  <si>
    <t>2008B00860</t>
  </si>
  <si>
    <t>2013B00861</t>
  </si>
  <si>
    <t>2004B00861</t>
  </si>
  <si>
    <t>2008B00861</t>
  </si>
  <si>
    <t>2013B00862</t>
  </si>
  <si>
    <t>2004B00862</t>
  </si>
  <si>
    <t>2008B00862</t>
  </si>
  <si>
    <t>2013B00863</t>
  </si>
  <si>
    <t>2004B00863</t>
  </si>
  <si>
    <t>2008B00863</t>
  </si>
  <si>
    <t>2013B00864</t>
  </si>
  <si>
    <t>2004B00864</t>
  </si>
  <si>
    <t>2008B00864</t>
  </si>
  <si>
    <t>2013B00865</t>
  </si>
  <si>
    <t>2004B00865</t>
  </si>
  <si>
    <t>2008B00865</t>
  </si>
  <si>
    <t>2013B00866</t>
  </si>
  <si>
    <t>2004B00866</t>
  </si>
  <si>
    <t>2008B00866</t>
  </si>
  <si>
    <t>2013B00867</t>
  </si>
  <si>
    <t>2004B00867</t>
  </si>
  <si>
    <t>2008B00867</t>
  </si>
  <si>
    <t>2013B00868</t>
  </si>
  <si>
    <t>2004B00868</t>
  </si>
  <si>
    <t>2008B00868</t>
  </si>
  <si>
    <t>2013B00869</t>
  </si>
  <si>
    <t>2004B00869</t>
  </si>
  <si>
    <t>2008B00869</t>
  </si>
  <si>
    <t>2013B00870</t>
  </si>
  <si>
    <t>2004B00870</t>
  </si>
  <si>
    <t>2008B00870</t>
  </si>
  <si>
    <t>2013B00871</t>
  </si>
  <si>
    <t>2004B00871</t>
  </si>
  <si>
    <t>2008B00871</t>
  </si>
  <si>
    <t>2013B00872</t>
  </si>
  <si>
    <t>2004B00872</t>
  </si>
  <si>
    <t>2008B00872</t>
  </si>
  <si>
    <t>2013B00873</t>
  </si>
  <si>
    <t>2004B00873</t>
  </si>
  <si>
    <t>2008B00873</t>
  </si>
  <si>
    <t>2013B00874</t>
  </si>
  <si>
    <t>2004B00874</t>
  </si>
  <si>
    <t>2008B00874</t>
  </si>
  <si>
    <t>2013B00875</t>
  </si>
  <si>
    <t>2004B00875</t>
  </si>
  <si>
    <t>2008B00875</t>
  </si>
  <si>
    <t>2013B00876</t>
  </si>
  <si>
    <t>2004B00876</t>
  </si>
  <si>
    <t>2008B00876</t>
  </si>
  <si>
    <t>2013B00877</t>
  </si>
  <si>
    <t>2004B00877</t>
  </si>
  <si>
    <t>2008B00877</t>
  </si>
  <si>
    <t>2013B00878</t>
  </si>
  <si>
    <t>2004B00878</t>
  </si>
  <si>
    <t>2008B00878</t>
  </si>
  <si>
    <t>2013B00879</t>
  </si>
  <si>
    <t>2004B00879</t>
  </si>
  <si>
    <t>2008B00879</t>
  </si>
  <si>
    <t>2013B00880</t>
  </si>
  <si>
    <t>2004B00880</t>
  </si>
  <si>
    <t>2008B00880</t>
  </si>
  <si>
    <t>2013B00881</t>
  </si>
  <si>
    <t>2004B00881</t>
  </si>
  <si>
    <t>2008B00881</t>
  </si>
  <si>
    <t>2013B00882</t>
  </si>
  <si>
    <t>2004B00882</t>
  </si>
  <si>
    <t>2008B00882</t>
  </si>
  <si>
    <t>2013B00883</t>
  </si>
  <si>
    <t>2004B00883</t>
  </si>
  <si>
    <t>2008B00883</t>
  </si>
  <si>
    <t>2013B00884</t>
  </si>
  <si>
    <t>2004B00884</t>
  </si>
  <si>
    <t>2008B00884</t>
  </si>
  <si>
    <t>2013B00885</t>
  </si>
  <si>
    <t>2004B00885</t>
  </si>
  <si>
    <t>2008B00885</t>
  </si>
  <si>
    <t>2013B00886</t>
  </si>
  <si>
    <t>2004B00886</t>
  </si>
  <si>
    <t>2008B00886</t>
  </si>
  <si>
    <t>2013B00887</t>
  </si>
  <si>
    <t>2004B00887</t>
  </si>
  <si>
    <t>2008B00887</t>
  </si>
  <si>
    <t>2013B00888</t>
  </si>
  <si>
    <t>2004B00888</t>
  </si>
  <si>
    <t>2008B00888</t>
  </si>
  <si>
    <t>2013B00889</t>
  </si>
  <si>
    <t>2004B00889</t>
  </si>
  <si>
    <t>2008B00889</t>
  </si>
  <si>
    <t>2013B00890</t>
  </si>
  <si>
    <t>2004B00890</t>
  </si>
  <si>
    <t>2008B00890</t>
  </si>
  <si>
    <t>2013B00891</t>
  </si>
  <si>
    <t>2004B00891</t>
  </si>
  <si>
    <t>2008B00891</t>
  </si>
  <si>
    <t>2004B00892</t>
  </si>
  <si>
    <t>2008B00892</t>
  </si>
  <si>
    <t>2008B00893</t>
  </si>
  <si>
    <t>2008B00894</t>
  </si>
  <si>
    <t>2008B00895</t>
  </si>
  <si>
    <t>2008B00896</t>
  </si>
  <si>
    <t>2008B00897</t>
  </si>
  <si>
    <t>2008B00898</t>
  </si>
  <si>
    <t>2008B00899</t>
  </si>
  <si>
    <t>2008B00900</t>
  </si>
  <si>
    <t>2008B00901</t>
  </si>
  <si>
    <t>2008B00902</t>
  </si>
  <si>
    <t>2008B00903</t>
  </si>
  <si>
    <t>2008B00904</t>
  </si>
  <si>
    <t>2008B00905</t>
  </si>
  <si>
    <t>2008B00906</t>
  </si>
  <si>
    <t>2008B00907</t>
  </si>
  <si>
    <t>2008B00908</t>
  </si>
  <si>
    <t>2008B00909</t>
  </si>
  <si>
    <t>2008B00910</t>
  </si>
  <si>
    <t>2008B00911</t>
  </si>
  <si>
    <t>2008B00912</t>
  </si>
  <si>
    <t>2008B00913</t>
  </si>
  <si>
    <t>2004B01266</t>
  </si>
  <si>
    <t>2004B01267</t>
  </si>
  <si>
    <t>2004B01268</t>
  </si>
  <si>
    <t>2004B01269</t>
  </si>
  <si>
    <t>2004B01270</t>
  </si>
  <si>
    <t>2004B01271</t>
  </si>
  <si>
    <t>2004B01272</t>
  </si>
  <si>
    <t>2004B01273</t>
  </si>
  <si>
    <t>2004B01274</t>
  </si>
  <si>
    <t>2004B01275</t>
  </si>
  <si>
    <t>2004B01276</t>
  </si>
  <si>
    <t>2004B01277</t>
  </si>
  <si>
    <t>2004B01278</t>
  </si>
  <si>
    <t>2004B01279</t>
  </si>
  <si>
    <t>2004B01280</t>
  </si>
  <si>
    <t>2004B01281</t>
  </si>
  <si>
    <t>2004B01282</t>
  </si>
  <si>
    <t>2004B01283</t>
  </si>
  <si>
    <t>2004B01284</t>
  </si>
  <si>
    <t>2004B01285</t>
  </si>
  <si>
    <t>2004B01286</t>
  </si>
  <si>
    <t>2004B01287</t>
  </si>
  <si>
    <t>2004B01288</t>
  </si>
  <si>
    <t>2004B01289</t>
  </si>
  <si>
    <t>2004B01290</t>
  </si>
  <si>
    <t>2004B01291</t>
  </si>
  <si>
    <t>2004B01292</t>
  </si>
  <si>
    <t>2004B01293</t>
  </si>
  <si>
    <t>2004B01294</t>
  </si>
  <si>
    <t>2004B01295</t>
  </si>
  <si>
    <t>2004B01296</t>
  </si>
  <si>
    <t>2004B01297</t>
  </si>
  <si>
    <t>2004B01298</t>
  </si>
  <si>
    <t>2004B01299</t>
  </si>
  <si>
    <t>2004B01300</t>
  </si>
  <si>
    <t>2004B01301</t>
  </si>
  <si>
    <t>2004B01302</t>
  </si>
  <si>
    <t>2004B01303</t>
  </si>
  <si>
    <t>2004B01304</t>
  </si>
  <si>
    <t>2004B01305</t>
  </si>
  <si>
    <t>2004B01306</t>
  </si>
  <si>
    <t>2004B01307</t>
  </si>
  <si>
    <t>2004B01308</t>
  </si>
  <si>
    <t>2004B01309</t>
  </si>
  <si>
    <t>2004B01310</t>
  </si>
  <si>
    <t>2004B01311</t>
  </si>
  <si>
    <t>2004B01312</t>
  </si>
  <si>
    <t>2004B01313</t>
  </si>
  <si>
    <t>2004B01314</t>
  </si>
  <si>
    <t>2004B01315</t>
  </si>
  <si>
    <t>2004B01316</t>
  </si>
  <si>
    <t>2004B01317</t>
  </si>
  <si>
    <t>2004B01318</t>
  </si>
  <si>
    <t>2004B01319</t>
  </si>
  <si>
    <t>2003B01369</t>
  </si>
  <si>
    <t>2003B01370</t>
  </si>
  <si>
    <t>2003B01371</t>
  </si>
  <si>
    <t>2003B01372</t>
  </si>
  <si>
    <t>2003B01373</t>
  </si>
  <si>
    <t>2003B01374</t>
  </si>
  <si>
    <t>2003B01375</t>
  </si>
  <si>
    <t>2003B01376</t>
  </si>
  <si>
    <t>2003B01377</t>
  </si>
  <si>
    <t>2003B01378</t>
  </si>
  <si>
    <t>2003B01379</t>
  </si>
  <si>
    <t>2003B01380</t>
  </si>
  <si>
    <t>2003B01381</t>
  </si>
  <si>
    <t>2003B01382</t>
  </si>
  <si>
    <t>2003B01383</t>
  </si>
  <si>
    <t>2003B01384</t>
  </si>
  <si>
    <t>2003B01385</t>
  </si>
  <si>
    <t>2003B01386</t>
  </si>
  <si>
    <t>2003B01387</t>
  </si>
  <si>
    <t>2003B01388</t>
  </si>
  <si>
    <t>2003B01389</t>
  </si>
  <si>
    <t>2003B01390</t>
  </si>
  <si>
    <t>2003B01391</t>
  </si>
  <si>
    <t>2003B01392</t>
  </si>
  <si>
    <t>2003B01393</t>
  </si>
  <si>
    <t>2003B01394</t>
  </si>
  <si>
    <t>2003B01395</t>
  </si>
  <si>
    <t>2003B01396</t>
  </si>
  <si>
    <t>2003B01397</t>
  </si>
  <si>
    <t>2003B01398</t>
  </si>
  <si>
    <t>2003B01399</t>
  </si>
  <si>
    <t>2003B01400</t>
  </si>
  <si>
    <t>2003B01401</t>
  </si>
  <si>
    <t>2003B01402</t>
  </si>
  <si>
    <t>2003B01403</t>
  </si>
  <si>
    <t>2003B01404</t>
  </si>
  <si>
    <t>2003B01405</t>
  </si>
  <si>
    <t>2003B01406</t>
  </si>
  <si>
    <t>2003B01407</t>
  </si>
  <si>
    <t>2003B01408</t>
  </si>
  <si>
    <t>2003B01409</t>
  </si>
  <si>
    <t>2003B01410</t>
  </si>
  <si>
    <t>2005B01611</t>
  </si>
  <si>
    <t>2005B01612</t>
  </si>
  <si>
    <t>2005B01613</t>
  </si>
  <si>
    <t>2005B01614</t>
  </si>
  <si>
    <t>2005B01615</t>
  </si>
  <si>
    <t>2005B01616</t>
  </si>
  <si>
    <t>2005B01617</t>
  </si>
  <si>
    <t>2005B01618</t>
  </si>
  <si>
    <t>2005B01619</t>
  </si>
  <si>
    <t>2005B01620</t>
  </si>
  <si>
    <t>2005B01621</t>
  </si>
  <si>
    <t>2005B01622</t>
  </si>
  <si>
    <t>2005B01623</t>
  </si>
  <si>
    <t>2005B01624</t>
  </si>
  <si>
    <t>2005B01625</t>
  </si>
  <si>
    <t>2005B01626</t>
  </si>
  <si>
    <t>2005B01627</t>
  </si>
  <si>
    <t>2005B01628</t>
  </si>
  <si>
    <t>2005B01629</t>
  </si>
  <si>
    <t>2005B01630</t>
  </si>
  <si>
    <t>2005B01631</t>
  </si>
  <si>
    <t>2005B01632</t>
  </si>
  <si>
    <t>2005B01633</t>
  </si>
  <si>
    <t>2005B01634</t>
  </si>
  <si>
    <t>2005B01635</t>
  </si>
  <si>
    <t>2005B01636</t>
  </si>
  <si>
    <t>2005B01637</t>
  </si>
  <si>
    <t>2005B01638</t>
  </si>
  <si>
    <t>2005B01639</t>
  </si>
  <si>
    <t>2005B01640</t>
  </si>
  <si>
    <t>2005B01641</t>
  </si>
  <si>
    <t>2005B01642</t>
  </si>
  <si>
    <t>2005B01643</t>
  </si>
  <si>
    <t>2005B01644</t>
  </si>
  <si>
    <t>2005B01645</t>
  </si>
  <si>
    <t>2005B01646</t>
  </si>
  <si>
    <t>2005B01647</t>
  </si>
  <si>
    <t>2005B01648</t>
  </si>
  <si>
    <t>2005B01649</t>
  </si>
  <si>
    <t>2005B01650</t>
  </si>
  <si>
    <t>2005B01651</t>
  </si>
  <si>
    <t>2005B01652</t>
  </si>
  <si>
    <t>2005B01653</t>
  </si>
  <si>
    <t>2005B01654</t>
  </si>
  <si>
    <t>2005B01655</t>
  </si>
  <si>
    <t>2005B01656</t>
  </si>
  <si>
    <t>2005B01657</t>
  </si>
  <si>
    <t>2005B01658</t>
  </si>
  <si>
    <t>2005B01659</t>
  </si>
  <si>
    <t>2005B01660</t>
  </si>
  <si>
    <t>2005B01661</t>
  </si>
  <si>
    <t>2005B01662</t>
  </si>
  <si>
    <t>2005B01663</t>
  </si>
  <si>
    <t>2005B01664</t>
  </si>
  <si>
    <t>2005B01665</t>
  </si>
  <si>
    <t>2005B01666</t>
  </si>
  <si>
    <t>2005B01667</t>
  </si>
  <si>
    <t>2005B01668</t>
  </si>
  <si>
    <t>2005B01669</t>
  </si>
  <si>
    <t>2005B01670</t>
  </si>
  <si>
    <t>2005B01671</t>
  </si>
  <si>
    <t>2005B01672</t>
  </si>
  <si>
    <t>2005B01673</t>
  </si>
  <si>
    <t>2005B01674</t>
  </si>
  <si>
    <t>2005B01675</t>
  </si>
  <si>
    <t>2005B01676</t>
  </si>
  <si>
    <t>2005B01677</t>
  </si>
  <si>
    <t>2005B01678</t>
  </si>
  <si>
    <t>2005B01679</t>
  </si>
  <si>
    <t>2005B01680</t>
  </si>
  <si>
    <t>2005B01681</t>
  </si>
  <si>
    <t>2005B01682</t>
  </si>
  <si>
    <t>2005B01683</t>
  </si>
  <si>
    <t>2005B01684</t>
  </si>
  <si>
    <t>2005B01685</t>
  </si>
  <si>
    <t>2005B01686</t>
  </si>
  <si>
    <t>2005B01687</t>
  </si>
  <si>
    <t>2005B01688</t>
  </si>
  <si>
    <t>2005B01689</t>
  </si>
  <si>
    <t>2005B01690</t>
  </si>
  <si>
    <t>2005B01691</t>
  </si>
  <si>
    <t>2005B01692</t>
  </si>
  <si>
    <t>2005B01693</t>
  </si>
  <si>
    <t>2005B01694</t>
  </si>
  <si>
    <t>2005B01695</t>
  </si>
  <si>
    <t>2005B01696</t>
  </si>
  <si>
    <t>2005B01697</t>
  </si>
  <si>
    <t>2005B01698</t>
  </si>
  <si>
    <t>2005B01699</t>
  </si>
  <si>
    <t>2005B01700</t>
  </si>
  <si>
    <t>2005B01701</t>
  </si>
  <si>
    <t>2005B01702</t>
  </si>
  <si>
    <t>2005B01703</t>
  </si>
  <si>
    <t>2005B01704</t>
  </si>
  <si>
    <t>2005B01705</t>
  </si>
  <si>
    <t>2005B01706</t>
  </si>
  <si>
    <t>2005B01707</t>
  </si>
  <si>
    <t>2005B01708</t>
  </si>
  <si>
    <t>2005B01709</t>
  </si>
  <si>
    <t>2005B01710</t>
  </si>
  <si>
    <t>2005B01711</t>
  </si>
  <si>
    <t>2005B01712</t>
  </si>
  <si>
    <t>2005B01713</t>
  </si>
  <si>
    <t>2005B01714</t>
  </si>
  <si>
    <t>2005B01715</t>
  </si>
  <si>
    <t>2005B01716</t>
  </si>
  <si>
    <t>2005B01717</t>
  </si>
  <si>
    <t>2005B01718</t>
  </si>
  <si>
    <t>2005B01719</t>
  </si>
  <si>
    <t>2005B01720</t>
  </si>
  <si>
    <t>2005B01721</t>
  </si>
  <si>
    <t>2005B01722</t>
  </si>
  <si>
    <t>2005B01723</t>
  </si>
  <si>
    <t>2005B01724</t>
  </si>
  <si>
    <t>2005B01725</t>
  </si>
  <si>
    <t>2005B01726</t>
  </si>
  <si>
    <t>2005B01727</t>
  </si>
  <si>
    <t>2005B01728</t>
  </si>
  <si>
    <t>2005B01729</t>
  </si>
  <si>
    <t>2005B01730</t>
  </si>
  <si>
    <t>2005B01731</t>
  </si>
  <si>
    <t>2005B01732</t>
  </si>
  <si>
    <t>2005B01733</t>
  </si>
  <si>
    <t>2005B01734</t>
  </si>
  <si>
    <t>2005B01735</t>
  </si>
  <si>
    <t>2005B01736</t>
  </si>
  <si>
    <t>2014B01819</t>
  </si>
  <si>
    <t>2014B01820</t>
  </si>
  <si>
    <t>2014B01821</t>
  </si>
  <si>
    <t>2014B01822</t>
  </si>
  <si>
    <t>2014B01823</t>
  </si>
  <si>
    <t>2014B01824</t>
  </si>
  <si>
    <t>2014B01825</t>
  </si>
  <si>
    <t>2014B01826</t>
  </si>
  <si>
    <t>2014B01827</t>
  </si>
  <si>
    <t>2014B01828</t>
  </si>
  <si>
    <t>2014B01829</t>
  </si>
  <si>
    <t>2014B01830</t>
  </si>
  <si>
    <t>2014B01831</t>
  </si>
  <si>
    <t>2014B01832</t>
  </si>
  <si>
    <t>2014B01833</t>
  </si>
  <si>
    <t>2014B01834</t>
  </si>
  <si>
    <t>2014B01837</t>
  </si>
  <si>
    <t>2014B01838</t>
  </si>
  <si>
    <t>2014B01839</t>
  </si>
  <si>
    <t>2014B01840</t>
  </si>
  <si>
    <t>2014B01841</t>
  </si>
  <si>
    <t>2014B01842</t>
  </si>
  <si>
    <t>2014B01843</t>
  </si>
  <si>
    <t>2014B01844</t>
  </si>
  <si>
    <t>2014B01845</t>
  </si>
  <si>
    <t>2014B01846</t>
  </si>
  <si>
    <t>2014B01847</t>
  </si>
  <si>
    <t>2014B01848</t>
  </si>
  <si>
    <t>2014B01849</t>
  </si>
  <si>
    <t>2014B01850</t>
  </si>
  <si>
    <t>2014B01851</t>
  </si>
  <si>
    <t>2014B01852</t>
  </si>
  <si>
    <t>2014B01855</t>
  </si>
  <si>
    <t>2014B01856</t>
  </si>
  <si>
    <t>2014B01857</t>
  </si>
  <si>
    <t>2014B01858</t>
  </si>
  <si>
    <t>2014B01859</t>
  </si>
  <si>
    <t>2014B01860</t>
  </si>
  <si>
    <t>2014B01861</t>
  </si>
  <si>
    <t>2014B01862</t>
  </si>
  <si>
    <t>2014B01863</t>
  </si>
  <si>
    <t>2014B01864</t>
  </si>
  <si>
    <t>2014B01865</t>
  </si>
  <si>
    <t>2014B01866</t>
  </si>
  <si>
    <t>2014B01867</t>
  </si>
  <si>
    <t>2014B01868</t>
  </si>
  <si>
    <t>2014B01869</t>
  </si>
  <si>
    <t>2014B01870</t>
  </si>
  <si>
    <t>2014B01871</t>
  </si>
  <si>
    <t>2014B01872</t>
  </si>
  <si>
    <t>2014B01873</t>
  </si>
  <si>
    <t>2014B01874</t>
  </si>
  <si>
    <t>2014B01875</t>
  </si>
  <si>
    <t>2014B01876</t>
  </si>
  <si>
    <t>2014B01877</t>
  </si>
  <si>
    <t>2014B01878</t>
  </si>
  <si>
    <t>2014B01879</t>
  </si>
  <si>
    <t>2014B01880</t>
  </si>
  <si>
    <t>2014B01881</t>
  </si>
  <si>
    <t>2014B01882</t>
  </si>
  <si>
    <t>2014B01883</t>
  </si>
  <si>
    <t>2014B01884</t>
  </si>
  <si>
    <t>2014B01885</t>
  </si>
  <si>
    <t>2014B01886</t>
  </si>
  <si>
    <t>2014B01887</t>
  </si>
  <si>
    <t>2014B01888</t>
  </si>
  <si>
    <t>2014B01889</t>
  </si>
  <si>
    <t>2014B01890</t>
  </si>
  <si>
    <t>2014B01891</t>
  </si>
  <si>
    <t>2014B01892</t>
  </si>
  <si>
    <t>2014B01893</t>
  </si>
  <si>
    <t>2014B01894</t>
  </si>
  <si>
    <t>2014B01895</t>
  </si>
  <si>
    <t>2014B01896</t>
  </si>
  <si>
    <t>2014B01897</t>
  </si>
  <si>
    <t>2014B01898</t>
  </si>
  <si>
    <t>2014B01899</t>
  </si>
  <si>
    <t>2014B01900</t>
  </si>
  <si>
    <t>2014B01901</t>
  </si>
  <si>
    <t>2014B01902</t>
  </si>
  <si>
    <t>2014B01903</t>
  </si>
  <si>
    <t>2014B01904</t>
  </si>
  <si>
    <t>2014B01905</t>
  </si>
  <si>
    <t>2014B01906</t>
  </si>
  <si>
    <t>2014B01907</t>
  </si>
  <si>
    <t>2014B01908</t>
  </si>
  <si>
    <t>2014B01909</t>
  </si>
  <si>
    <t>2014B01910</t>
  </si>
  <si>
    <t>2014B01911</t>
  </si>
  <si>
    <t>2014B01912</t>
  </si>
  <si>
    <t>2014B01913</t>
  </si>
  <si>
    <t>2014B01914</t>
  </si>
  <si>
    <t>2014B01915</t>
  </si>
  <si>
    <t>2014B01916</t>
  </si>
  <si>
    <t>2014B01917</t>
  </si>
  <si>
    <t>2014B01918</t>
  </si>
  <si>
    <t>2014B01919</t>
  </si>
  <si>
    <t>2014B01920</t>
  </si>
  <si>
    <t>2014B01921</t>
  </si>
  <si>
    <t>2014B01922</t>
  </si>
  <si>
    <t>2014B01923</t>
  </si>
  <si>
    <t>2014B01924</t>
  </si>
  <si>
    <t>2014B01925</t>
  </si>
  <si>
    <t>2014B01926</t>
  </si>
  <si>
    <t>2014B01927</t>
  </si>
  <si>
    <t>2014B01928</t>
  </si>
  <si>
    <t>2014B01929</t>
  </si>
  <si>
    <t>2014B01930</t>
  </si>
  <si>
    <t>2014B01931</t>
  </si>
  <si>
    <t>2014B01932</t>
  </si>
  <si>
    <t>2014B01933</t>
  </si>
  <si>
    <t>2014B01934</t>
  </si>
  <si>
    <t>2014B01935</t>
  </si>
  <si>
    <t>2014B01936</t>
  </si>
  <si>
    <t>2014B01937</t>
  </si>
  <si>
    <t>2014B01938</t>
  </si>
  <si>
    <t>2011B04972</t>
  </si>
  <si>
    <t>2011B04973</t>
  </si>
  <si>
    <t>2011B04974</t>
  </si>
  <si>
    <t>2011B04975</t>
  </si>
  <si>
    <t>2011B04976</t>
  </si>
  <si>
    <t>2011B04977</t>
  </si>
  <si>
    <t>2011B04978</t>
  </si>
  <si>
    <t>2011B04979</t>
  </si>
  <si>
    <t>2011B04980</t>
  </si>
  <si>
    <t>2011B04981</t>
  </si>
  <si>
    <t>2011B04982</t>
  </si>
  <si>
    <t>2011B04983</t>
  </si>
  <si>
    <t>2011B04984</t>
  </si>
  <si>
    <t>2011B04985</t>
  </si>
  <si>
    <t>2011B04986</t>
  </si>
  <si>
    <t>2011B04987</t>
  </si>
  <si>
    <t>2011B04988</t>
  </si>
  <si>
    <t>2011B04989</t>
  </si>
  <si>
    <t>2011B04990</t>
  </si>
  <si>
    <t>2011B04991</t>
  </si>
  <si>
    <t>2011B04992</t>
  </si>
  <si>
    <t>2011B04993</t>
  </si>
  <si>
    <t>2011B04994</t>
  </si>
  <si>
    <t>2011B04995</t>
  </si>
  <si>
    <t>2011B04996</t>
  </si>
  <si>
    <t>2011B04999</t>
  </si>
  <si>
    <t>2011B05000</t>
  </si>
  <si>
    <t>2011B05001</t>
  </si>
  <si>
    <t>2011B05002</t>
  </si>
  <si>
    <t>2011B05003</t>
  </si>
  <si>
    <t>2011B05004</t>
  </si>
  <si>
    <t>2011B05005</t>
  </si>
  <si>
    <t>2011B05008</t>
  </si>
  <si>
    <t>2011B05009</t>
  </si>
  <si>
    <t>2011B05010</t>
  </si>
  <si>
    <t>2011B05011</t>
  </si>
  <si>
    <t>2011B05012</t>
  </si>
  <si>
    <t>2011B05013</t>
  </si>
  <si>
    <t>2011B05014</t>
  </si>
  <si>
    <t>2011B05017</t>
  </si>
  <si>
    <t>2011B05018</t>
  </si>
  <si>
    <t>2011B05019</t>
  </si>
  <si>
    <t>2011B05020</t>
  </si>
  <si>
    <t>2011B05021</t>
  </si>
  <si>
    <t>2011B05022</t>
  </si>
  <si>
    <t>2011B05023</t>
  </si>
  <si>
    <t>2011B05024</t>
  </si>
  <si>
    <t>2011B05025</t>
  </si>
  <si>
    <t>2011B05026</t>
  </si>
  <si>
    <t>2011B05027</t>
  </si>
  <si>
    <t>2011B05028</t>
  </si>
  <si>
    <t>2011B05029</t>
  </si>
  <si>
    <t>2011B05030</t>
  </si>
  <si>
    <t>2011B05031</t>
  </si>
  <si>
    <t>2011B05032</t>
  </si>
  <si>
    <t>2011B05033</t>
  </si>
  <si>
    <t>2011B05034</t>
  </si>
  <si>
    <t>2011B05035</t>
  </si>
  <si>
    <t>2011B05036</t>
  </si>
  <si>
    <t>2011B05037</t>
  </si>
  <si>
    <t>2011B05038</t>
  </si>
  <si>
    <t>2011B05039</t>
  </si>
  <si>
    <t>2011B05040</t>
  </si>
  <si>
    <t>2011B05041</t>
  </si>
  <si>
    <t>2011B05042</t>
  </si>
  <si>
    <t>2011B05043</t>
  </si>
  <si>
    <t>2011B05044</t>
  </si>
  <si>
    <t>2011B05045</t>
  </si>
  <si>
    <t>2011B05046</t>
  </si>
  <si>
    <t>2011B05047</t>
  </si>
  <si>
    <t>2011B05048</t>
  </si>
  <si>
    <t>2011B05049</t>
  </si>
  <si>
    <t>2011B05050</t>
  </si>
  <si>
    <t>2011B05051</t>
  </si>
  <si>
    <t>2011B05052</t>
  </si>
  <si>
    <t>2011B05053</t>
  </si>
  <si>
    <t>2011B05054</t>
  </si>
  <si>
    <t>2011B05055</t>
  </si>
  <si>
    <t>2011B05056</t>
  </si>
  <si>
    <t>2011B05057</t>
  </si>
  <si>
    <t>2011B05058</t>
  </si>
  <si>
    <t>2011B05059</t>
  </si>
  <si>
    <t>2011B05060</t>
  </si>
  <si>
    <t>2011B05061</t>
  </si>
  <si>
    <t>2011B05062</t>
  </si>
  <si>
    <t>2011B05063</t>
  </si>
  <si>
    <t>2011B05064</t>
  </si>
  <si>
    <t>2011B05065</t>
  </si>
  <si>
    <t>2011B05066</t>
  </si>
  <si>
    <t>2011B05067</t>
  </si>
  <si>
    <t>2011B05068</t>
  </si>
  <si>
    <t>2011B05069</t>
  </si>
  <si>
    <t>2011B05070</t>
  </si>
  <si>
    <t>2011B05071</t>
  </si>
  <si>
    <t>2011B05072</t>
  </si>
  <si>
    <t>2011B05073</t>
  </si>
  <si>
    <t>2011B05074</t>
  </si>
  <si>
    <t>2011B05075</t>
  </si>
  <si>
    <t>2011B05076</t>
  </si>
  <si>
    <t>2011B05077</t>
  </si>
  <si>
    <t>2011B05078</t>
  </si>
  <si>
    <t>2011B05079</t>
  </si>
  <si>
    <t>2002B20384</t>
  </si>
  <si>
    <t>2002B20385</t>
  </si>
  <si>
    <t>2002B20386</t>
  </si>
  <si>
    <t>2002B20387</t>
  </si>
  <si>
    <t>2002B20388</t>
  </si>
  <si>
    <t>2002B20389</t>
  </si>
  <si>
    <t>2002B20390</t>
  </si>
  <si>
    <t>2002B20391</t>
  </si>
  <si>
    <t>2002B20392</t>
  </si>
  <si>
    <t>2002B20393</t>
  </si>
  <si>
    <t>2002B20394</t>
  </si>
  <si>
    <t>2002B20395</t>
  </si>
  <si>
    <t>2002B20396</t>
  </si>
  <si>
    <t>2002B20397</t>
  </si>
  <si>
    <t>2002B20398</t>
  </si>
  <si>
    <t>2002B20399</t>
  </si>
  <si>
    <t>2002B20400</t>
  </si>
  <si>
    <t>2002B20401</t>
  </si>
  <si>
    <t>2002B20402</t>
  </si>
  <si>
    <t>2002B20403</t>
  </si>
  <si>
    <t>2002B20404</t>
  </si>
  <si>
    <t>2002B20405</t>
  </si>
  <si>
    <t>2002B20406</t>
  </si>
  <si>
    <t>2002B20407</t>
  </si>
  <si>
    <t>2002B20408</t>
  </si>
  <si>
    <t>2002B20409</t>
  </si>
  <si>
    <t>2002B20410</t>
  </si>
  <si>
    <t>2002B20411</t>
  </si>
  <si>
    <t>2002B20412</t>
  </si>
  <si>
    <t>2002B20413</t>
  </si>
  <si>
    <t>2002B20414</t>
  </si>
  <si>
    <t>2002B20415</t>
  </si>
  <si>
    <t>2002B20416</t>
  </si>
  <si>
    <t>2002B20417</t>
  </si>
  <si>
    <t>2002B20418</t>
  </si>
  <si>
    <t>2002B20419</t>
  </si>
  <si>
    <t>2002B20420</t>
  </si>
  <si>
    <t>2002B20421</t>
  </si>
  <si>
    <t>2002B20422</t>
  </si>
  <si>
    <t>2002B20423</t>
  </si>
  <si>
    <t>2002B20424</t>
  </si>
  <si>
    <t>2002B20425</t>
  </si>
  <si>
    <t>2002B20426</t>
  </si>
  <si>
    <t>2002B20427</t>
  </si>
  <si>
    <t>2002B20428</t>
  </si>
  <si>
    <t>2002B20429</t>
  </si>
  <si>
    <t>2002B20430</t>
  </si>
  <si>
    <t>2002B20431</t>
  </si>
  <si>
    <t>2002B20432</t>
  </si>
  <si>
    <t>2002B20433</t>
  </si>
  <si>
    <t>2002B20434</t>
  </si>
  <si>
    <t>2002B20435</t>
  </si>
  <si>
    <t>2002B20436</t>
  </si>
  <si>
    <t>2002B20437</t>
  </si>
  <si>
    <t>2002B20438</t>
  </si>
  <si>
    <t>2002B20439</t>
  </si>
  <si>
    <t>2002B20440</t>
  </si>
  <si>
    <t>2002B20441</t>
  </si>
  <si>
    <t>2002B20442</t>
  </si>
  <si>
    <t>2002B20443</t>
  </si>
  <si>
    <t>2002B20444</t>
  </si>
  <si>
    <t>2002B20445</t>
  </si>
  <si>
    <t>2002B20446</t>
  </si>
  <si>
    <t>2002B20447</t>
  </si>
  <si>
    <t>2002B20448</t>
  </si>
  <si>
    <t>2002B20449</t>
  </si>
  <si>
    <t>2002B20450</t>
  </si>
  <si>
    <t>2002B20451</t>
  </si>
  <si>
    <t>2002B20452</t>
  </si>
  <si>
    <t>2002B20453</t>
  </si>
  <si>
    <t>2002B20454</t>
  </si>
  <si>
    <t>2002B20455</t>
  </si>
  <si>
    <t>2002B20456</t>
  </si>
  <si>
    <t>2002B20457</t>
  </si>
  <si>
    <t>2002B20458</t>
  </si>
  <si>
    <t>2002B20459</t>
  </si>
  <si>
    <t>2002B20460</t>
  </si>
  <si>
    <t>2002B20461</t>
  </si>
  <si>
    <t>2002B20462</t>
  </si>
  <si>
    <t>2002B20463</t>
  </si>
  <si>
    <t>2002B20464</t>
  </si>
  <si>
    <t>2002B20465</t>
  </si>
  <si>
    <t>2002B20466</t>
  </si>
  <si>
    <t>2002B20467</t>
  </si>
  <si>
    <t>2001B20613</t>
  </si>
  <si>
    <t>2001B20614</t>
  </si>
  <si>
    <t>2001B20615</t>
  </si>
  <si>
    <t>2001B20616</t>
  </si>
  <si>
    <t>2001B20617</t>
  </si>
  <si>
    <t>2001B20618</t>
  </si>
  <si>
    <t>2001B20619</t>
  </si>
  <si>
    <t>2001B20620</t>
  </si>
  <si>
    <t>2001B20621</t>
  </si>
  <si>
    <t>2001B20622</t>
  </si>
  <si>
    <t>2001B20623</t>
  </si>
  <si>
    <t>2001B20624</t>
  </si>
  <si>
    <t>2001B20625</t>
  </si>
  <si>
    <t>2001B20626</t>
  </si>
  <si>
    <t>2001B20627</t>
  </si>
  <si>
    <t>2001B20628</t>
  </si>
  <si>
    <t>2001B20629</t>
  </si>
  <si>
    <t>2001B20630</t>
  </si>
  <si>
    <t>2001B20631</t>
  </si>
  <si>
    <t>2001B20632</t>
  </si>
  <si>
    <t>2001B20633</t>
  </si>
  <si>
    <t>2001B20634</t>
  </si>
  <si>
    <t>2001B20635</t>
  </si>
  <si>
    <t>2001B20636</t>
  </si>
  <si>
    <t>2001B20637</t>
  </si>
  <si>
    <t>2001B20638</t>
  </si>
  <si>
    <t>2001B20639</t>
  </si>
  <si>
    <t>2001B20640</t>
  </si>
  <si>
    <t>2001B20641</t>
  </si>
  <si>
    <t>2001B20642</t>
  </si>
  <si>
    <t>2001B20643</t>
  </si>
  <si>
    <t>2001B20644</t>
  </si>
  <si>
    <t>2001B20645</t>
  </si>
  <si>
    <t>2001B20646</t>
  </si>
  <si>
    <t>2001B20647</t>
  </si>
  <si>
    <t>2001B20648</t>
  </si>
  <si>
    <t>2001B20649</t>
  </si>
  <si>
    <t>2001B20650</t>
  </si>
  <si>
    <t>2001B20651</t>
  </si>
  <si>
    <t>2001B20652</t>
  </si>
  <si>
    <t>2001B20653</t>
  </si>
  <si>
    <t>2001B20654</t>
  </si>
  <si>
    <t>2001B20655</t>
  </si>
  <si>
    <t>2001B20656</t>
  </si>
  <si>
    <t>2001B20657</t>
  </si>
  <si>
    <t>2001B20658</t>
  </si>
  <si>
    <t>2001B20659</t>
  </si>
  <si>
    <t>2001B20660</t>
  </si>
  <si>
    <t>2001B20661</t>
  </si>
  <si>
    <t>2001B20662</t>
  </si>
  <si>
    <t>2001B20663</t>
  </si>
  <si>
    <t>2001B20664</t>
  </si>
  <si>
    <t>2001B20665</t>
  </si>
  <si>
    <t>2001B20666</t>
  </si>
  <si>
    <t>2001B20667</t>
  </si>
  <si>
    <t>2001B20668</t>
  </si>
  <si>
    <t>2001B20669</t>
  </si>
  <si>
    <t>2001B20670</t>
  </si>
  <si>
    <t>2001B20671</t>
  </si>
  <si>
    <t>2001B20672</t>
  </si>
  <si>
    <t>2001B20673</t>
  </si>
  <si>
    <t>2001B20674</t>
  </si>
  <si>
    <t>2001B20675</t>
  </si>
  <si>
    <t>2001B20676</t>
  </si>
  <si>
    <t>2001B20677</t>
  </si>
  <si>
    <t>2001B20678</t>
  </si>
  <si>
    <t>2001B20679</t>
  </si>
  <si>
    <t>2001B20680</t>
  </si>
  <si>
    <t>2001B20681</t>
  </si>
  <si>
    <t>2001B20682</t>
  </si>
  <si>
    <t>2001B20683</t>
  </si>
  <si>
    <t>2001B20684</t>
  </si>
  <si>
    <t>2001B20685</t>
  </si>
  <si>
    <t>2001B20686</t>
  </si>
  <si>
    <t>2001B20687</t>
  </si>
  <si>
    <t>2001B20688</t>
  </si>
  <si>
    <t>2001B20689</t>
  </si>
  <si>
    <t>2001B20690</t>
  </si>
  <si>
    <t>2001B20691</t>
  </si>
  <si>
    <t>2001B20692</t>
  </si>
  <si>
    <t>2001B20693</t>
  </si>
  <si>
    <t>2001B20694</t>
  </si>
  <si>
    <t>2001B20695</t>
  </si>
  <si>
    <t>2001B20696</t>
  </si>
  <si>
    <t>2001B20697</t>
  </si>
  <si>
    <t>2001B20698</t>
  </si>
  <si>
    <t>2001B20699</t>
  </si>
  <si>
    <t>2001B20700</t>
  </si>
  <si>
    <t>2001B20701</t>
  </si>
  <si>
    <t>2001B20702</t>
  </si>
  <si>
    <t>2001B20703</t>
  </si>
  <si>
    <t>2001B20704</t>
  </si>
  <si>
    <t>2001B20705</t>
  </si>
  <si>
    <t>2001B20706</t>
  </si>
  <si>
    <t>2001B20707</t>
  </si>
  <si>
    <t>2001B20708</t>
  </si>
  <si>
    <t>2001B20709</t>
  </si>
  <si>
    <t>2001B20710</t>
  </si>
  <si>
    <t>2001B20711</t>
  </si>
  <si>
    <t>2001B20712</t>
  </si>
  <si>
    <t>2001B20713</t>
  </si>
  <si>
    <t>2001B20714</t>
  </si>
  <si>
    <t>2001B20715</t>
  </si>
  <si>
    <t>2001B20716</t>
  </si>
  <si>
    <t>2001B20717</t>
  </si>
  <si>
    <t>2001B20718</t>
  </si>
  <si>
    <t>2001B20719</t>
  </si>
  <si>
    <t>2001B20720</t>
  </si>
  <si>
    <t>2001B21066</t>
  </si>
  <si>
    <t>2001B21067</t>
  </si>
  <si>
    <t>2001B21068</t>
  </si>
  <si>
    <t>2001B21069</t>
  </si>
  <si>
    <t>2001B21070</t>
  </si>
  <si>
    <t>2001B21071</t>
  </si>
  <si>
    <t>2001B21072</t>
  </si>
  <si>
    <t>2001B21073</t>
  </si>
  <si>
    <t>2001B21074</t>
  </si>
  <si>
    <t>2001B21075</t>
  </si>
  <si>
    <t>2001B21076</t>
  </si>
  <si>
    <t>2001B21077</t>
  </si>
  <si>
    <t>2001B21078</t>
  </si>
  <si>
    <t>2001B21079</t>
  </si>
  <si>
    <t>2001B21080</t>
  </si>
  <si>
    <t>2001B21081</t>
  </si>
  <si>
    <t>2001B21082</t>
  </si>
  <si>
    <t>2001B21083</t>
  </si>
  <si>
    <t>2001B21084</t>
  </si>
  <si>
    <t>2001B21085</t>
  </si>
  <si>
    <t>2001B21086</t>
  </si>
  <si>
    <t>2001B21087</t>
  </si>
  <si>
    <t>2001B21088</t>
  </si>
  <si>
    <t>2001B21089</t>
  </si>
  <si>
    <t>2001B21090</t>
  </si>
  <si>
    <t>2001B21091</t>
  </si>
  <si>
    <t>2001B21092</t>
  </si>
  <si>
    <t>2001B21093</t>
  </si>
  <si>
    <t>2001B21094</t>
  </si>
  <si>
    <t>2001B21095</t>
  </si>
  <si>
    <t>2001B21096</t>
  </si>
  <si>
    <t>2001B21097</t>
  </si>
  <si>
    <t>2001B21098</t>
  </si>
  <si>
    <t>2001B21099</t>
  </si>
  <si>
    <t>2001B21100</t>
  </si>
  <si>
    <t>2001B21101</t>
  </si>
  <si>
    <t>2001B21102</t>
  </si>
  <si>
    <t>2001B21103</t>
  </si>
  <si>
    <t>2001B21104</t>
  </si>
  <si>
    <t>2001B21105</t>
  </si>
  <si>
    <t>2001B21106</t>
  </si>
  <si>
    <t>2001B21107</t>
  </si>
  <si>
    <t>2001B21108</t>
  </si>
  <si>
    <t>2001B21109</t>
  </si>
  <si>
    <t>2001B21110</t>
  </si>
  <si>
    <t>2001B21111</t>
  </si>
  <si>
    <t>2001B21112</t>
  </si>
  <si>
    <t>2001B21113</t>
  </si>
  <si>
    <t>2001B21114</t>
  </si>
  <si>
    <t>2001B21115</t>
  </si>
  <si>
    <t>2001B21116</t>
  </si>
  <si>
    <t>2001B21117</t>
  </si>
  <si>
    <t>2001B21118</t>
  </si>
  <si>
    <t>2001B21119</t>
  </si>
  <si>
    <t>2001B21120</t>
  </si>
  <si>
    <t>2001B21121</t>
  </si>
  <si>
    <t>2001B21122</t>
  </si>
  <si>
    <t>2001B21123</t>
  </si>
  <si>
    <t>2001B21124</t>
  </si>
  <si>
    <t>2001B21125</t>
  </si>
  <si>
    <t>2001B21126</t>
  </si>
  <si>
    <t>2001B21127</t>
  </si>
  <si>
    <t>2001B21128</t>
  </si>
  <si>
    <t>2001B21129</t>
  </si>
  <si>
    <t>2001B21130</t>
  </si>
  <si>
    <t>2001B21131</t>
  </si>
  <si>
    <t>2001B21132</t>
  </si>
  <si>
    <t>2001B21133</t>
  </si>
  <si>
    <t>2001B21134</t>
  </si>
  <si>
    <t>2001B21135</t>
  </si>
  <si>
    <t>2001B21136</t>
  </si>
  <si>
    <t>2001B21137</t>
  </si>
  <si>
    <t>2001B21138</t>
  </si>
  <si>
    <t>2001B21139</t>
  </si>
  <si>
    <t>2001B21140</t>
  </si>
  <si>
    <t>2001B21141</t>
  </si>
  <si>
    <t>2001B21142</t>
  </si>
  <si>
    <t>2001B21143</t>
  </si>
  <si>
    <t>2001B21144</t>
  </si>
  <si>
    <t>2001B21145</t>
  </si>
  <si>
    <t>2001B21146</t>
  </si>
  <si>
    <t>2001B21147</t>
  </si>
  <si>
    <t>2001B21148</t>
  </si>
  <si>
    <t>2001B21149</t>
  </si>
  <si>
    <t>2001B21150</t>
  </si>
  <si>
    <t>2001B21151</t>
  </si>
  <si>
    <t>2001B21152</t>
  </si>
  <si>
    <t>2001B21153</t>
  </si>
  <si>
    <t>2001B21154</t>
  </si>
  <si>
    <t>2001B21155</t>
  </si>
  <si>
    <t>2001B21156</t>
  </si>
  <si>
    <t>2001B21157</t>
  </si>
  <si>
    <t>2001B21158</t>
  </si>
  <si>
    <t>2001B21159</t>
  </si>
  <si>
    <t>2001B21160</t>
  </si>
  <si>
    <t>2001B21161</t>
  </si>
  <si>
    <t>2001B21162</t>
  </si>
  <si>
    <t>2001B21163</t>
  </si>
  <si>
    <t>2001B21164</t>
  </si>
  <si>
    <t>2001B21165</t>
  </si>
  <si>
    <t>2001B21166</t>
  </si>
  <si>
    <t>2001B21167</t>
  </si>
  <si>
    <t>2001B21168</t>
  </si>
  <si>
    <t>2001B21169</t>
  </si>
  <si>
    <t>2001B21170</t>
  </si>
  <si>
    <t>2001B21171</t>
  </si>
  <si>
    <t>2001B21172</t>
  </si>
  <si>
    <t>2001B21173</t>
  </si>
  <si>
    <t>2001B21174</t>
  </si>
  <si>
    <t>2001B21175</t>
  </si>
  <si>
    <t>2001B21176</t>
  </si>
  <si>
    <t>2001B21177</t>
  </si>
  <si>
    <t>2001B21178</t>
  </si>
  <si>
    <t>2001B21179</t>
  </si>
  <si>
    <t>2001B21180</t>
  </si>
  <si>
    <t>2001B21181</t>
  </si>
  <si>
    <t>2001B21182</t>
  </si>
  <si>
    <t>2001B21183</t>
  </si>
  <si>
    <t>2001B21184</t>
  </si>
  <si>
    <t>2001B21185</t>
  </si>
  <si>
    <t>2001B21186</t>
  </si>
  <si>
    <t>2001B21187</t>
  </si>
  <si>
    <t>2001B21188</t>
  </si>
  <si>
    <t>2001B21189</t>
  </si>
  <si>
    <t>2001B21190</t>
  </si>
  <si>
    <t>2001B21191</t>
  </si>
  <si>
    <t>2001B21192</t>
  </si>
  <si>
    <t>2001B21193</t>
  </si>
  <si>
    <t>2001B21194</t>
  </si>
  <si>
    <t>2001B21195</t>
  </si>
  <si>
    <t>2001B21196</t>
  </si>
  <si>
    <t>2001B21197</t>
  </si>
  <si>
    <t>2001B21198</t>
  </si>
  <si>
    <t>2001B21199</t>
  </si>
  <si>
    <t>2001B21200</t>
  </si>
  <si>
    <t>2001B21201</t>
  </si>
  <si>
    <t>2001B21202</t>
  </si>
  <si>
    <t>2001B21203</t>
  </si>
  <si>
    <t>2001B21204</t>
  </si>
  <si>
    <t>2001B21205</t>
  </si>
  <si>
    <t>1995B26070</t>
  </si>
  <si>
    <t>1995B26071</t>
  </si>
  <si>
    <t>1995B26072</t>
  </si>
  <si>
    <t>1995B26073</t>
  </si>
  <si>
    <t>1995B26074</t>
  </si>
  <si>
    <t>1995B26075</t>
  </si>
  <si>
    <t>1995B26076</t>
  </si>
  <si>
    <t>1995B26077</t>
  </si>
  <si>
    <t>1995B26078</t>
  </si>
  <si>
    <t>1995B26079</t>
  </si>
  <si>
    <t>1995B26080</t>
  </si>
  <si>
    <t>1995B26081</t>
  </si>
  <si>
    <t>1995B26082</t>
  </si>
  <si>
    <t>1995B26083</t>
  </si>
  <si>
    <t>1995B26266</t>
  </si>
  <si>
    <t>1995B26267</t>
  </si>
  <si>
    <t>1995B26268</t>
  </si>
  <si>
    <t>1995B26269</t>
  </si>
  <si>
    <t>1995B26270</t>
  </si>
  <si>
    <t>1995B26271</t>
  </si>
  <si>
    <t>1995B26272</t>
  </si>
  <si>
    <t>1995B26273</t>
  </si>
  <si>
    <t>1995B26274</t>
  </si>
  <si>
    <t>1995B26275</t>
  </si>
  <si>
    <t>1995B26276</t>
  </si>
  <si>
    <t>1995B26277</t>
  </si>
  <si>
    <t>1995B26278</t>
  </si>
  <si>
    <t>1995B26279</t>
  </si>
  <si>
    <t>1995B26280</t>
  </si>
  <si>
    <t>1995B26281</t>
  </si>
  <si>
    <t>1995B26282</t>
  </si>
  <si>
    <t>1995B26283</t>
  </si>
  <si>
    <t>1995B26284</t>
  </si>
  <si>
    <t>1995B26285</t>
  </si>
  <si>
    <t>1995B26286</t>
  </si>
  <si>
    <t>1995B26287</t>
  </si>
  <si>
    <t>1995B26288</t>
  </si>
  <si>
    <t>1995B26289</t>
  </si>
  <si>
    <t>1995B26290</t>
  </si>
  <si>
    <t>1995B26291</t>
  </si>
  <si>
    <t>1995B26292</t>
  </si>
  <si>
    <t>1995B26293</t>
  </si>
  <si>
    <t>1995B26294</t>
  </si>
  <si>
    <t>1995B26295</t>
  </si>
  <si>
    <t>1995B26296</t>
  </si>
  <si>
    <t>1995B26297</t>
  </si>
  <si>
    <t>1995B26298</t>
  </si>
  <si>
    <t>1995B26299</t>
  </si>
  <si>
    <t>1995B26300</t>
  </si>
  <si>
    <t>1995B26301</t>
  </si>
  <si>
    <t>1995B26302</t>
  </si>
  <si>
    <t>2000B40495</t>
  </si>
  <si>
    <t>2000B40496</t>
  </si>
  <si>
    <t>2000B40497</t>
  </si>
  <si>
    <t>2000B40498</t>
  </si>
  <si>
    <t>2000B40499</t>
  </si>
  <si>
    <t>2000B40500</t>
  </si>
  <si>
    <t>2000B40501</t>
  </si>
  <si>
    <t>2000B40502</t>
  </si>
  <si>
    <t>2000B40503</t>
  </si>
  <si>
    <t>2000B40504</t>
  </si>
  <si>
    <t>2000B40505</t>
  </si>
  <si>
    <t>2000B40506</t>
  </si>
  <si>
    <t>2000B40507</t>
  </si>
  <si>
    <t>2000B40508</t>
  </si>
  <si>
    <t>2000B40509</t>
  </si>
  <si>
    <t>2000B40510</t>
  </si>
  <si>
    <t>2000B40511</t>
  </si>
  <si>
    <t>2000B40512</t>
  </si>
  <si>
    <t>2000B40513</t>
  </si>
  <si>
    <t>2000B40514</t>
  </si>
  <si>
    <t>2000B40515</t>
  </si>
  <si>
    <t>2000B40516</t>
  </si>
  <si>
    <t>2000B40517</t>
  </si>
  <si>
    <t>2000B40518</t>
  </si>
  <si>
    <t>2000B40519</t>
  </si>
  <si>
    <t>2000B40520</t>
  </si>
  <si>
    <t>2000B40521</t>
  </si>
  <si>
    <t>2000B40522</t>
  </si>
  <si>
    <t>2000B40523</t>
  </si>
  <si>
    <t>2000B40524</t>
  </si>
  <si>
    <t>2000B40525</t>
  </si>
  <si>
    <t>2000B40526</t>
  </si>
  <si>
    <t>2000B40527</t>
  </si>
  <si>
    <t>2000B40528</t>
  </si>
  <si>
    <t>2000B40529</t>
  </si>
  <si>
    <t>2000B40530</t>
  </si>
  <si>
    <t>2000B40531</t>
  </si>
  <si>
    <t>2000B40532</t>
  </si>
  <si>
    <t>2000B40533</t>
  </si>
  <si>
    <t>2000B40534</t>
  </si>
  <si>
    <t>2000B40535</t>
  </si>
  <si>
    <t>2000B40536</t>
  </si>
  <si>
    <t>2000B40537</t>
  </si>
  <si>
    <t>2000B40538</t>
  </si>
  <si>
    <t>2000B40539</t>
  </si>
  <si>
    <t>2000B40540</t>
  </si>
  <si>
    <t>2000B40541</t>
  </si>
  <si>
    <t>2000B40542</t>
  </si>
  <si>
    <t>2000B40543</t>
  </si>
  <si>
    <t>2000B40544</t>
  </si>
  <si>
    <t>2000B40545</t>
  </si>
  <si>
    <t>2000B40546</t>
  </si>
  <si>
    <t>2000B40547</t>
  </si>
  <si>
    <t>2000B40548</t>
  </si>
  <si>
    <t>2000B40549</t>
  </si>
  <si>
    <t>2000B40550</t>
  </si>
  <si>
    <t>2000B40551</t>
  </si>
  <si>
    <t>2000B40552</t>
  </si>
  <si>
    <t>2000B40553</t>
  </si>
  <si>
    <t>2000B40554</t>
  </si>
  <si>
    <t>2000B40555</t>
  </si>
  <si>
    <t>2000B40556</t>
  </si>
  <si>
    <t>2000B40557</t>
  </si>
  <si>
    <t>2000B40558</t>
  </si>
  <si>
    <t>2000B40559</t>
  </si>
  <si>
    <t>2000B40560</t>
  </si>
  <si>
    <t>2000B40561</t>
  </si>
  <si>
    <t>2000B40562</t>
  </si>
  <si>
    <t>2000B40563</t>
  </si>
  <si>
    <t>2000B40564</t>
  </si>
  <si>
    <t>2000B40565</t>
  </si>
  <si>
    <t>2000B40566</t>
  </si>
  <si>
    <t>2000B40567</t>
  </si>
  <si>
    <t>2000B40568</t>
  </si>
  <si>
    <t>2000B40569</t>
  </si>
  <si>
    <t>2000B40570</t>
  </si>
  <si>
    <t>2000B40571</t>
  </si>
  <si>
    <t>2000B40572</t>
  </si>
  <si>
    <t>2000B40573</t>
  </si>
  <si>
    <t>2000B40574</t>
  </si>
  <si>
    <t>2000B40575</t>
  </si>
  <si>
    <t>2000B40576</t>
  </si>
  <si>
    <t>2000B40577</t>
  </si>
  <si>
    <t>2000B40578</t>
  </si>
  <si>
    <t>1999B40975</t>
  </si>
  <si>
    <t>1999B40976</t>
  </si>
  <si>
    <t>1999B40977</t>
  </si>
  <si>
    <t>1999B40978</t>
  </si>
  <si>
    <t>1999B40979</t>
  </si>
  <si>
    <t>1999B40980</t>
  </si>
  <si>
    <t>1999B40981</t>
  </si>
  <si>
    <t>1999B40982</t>
  </si>
  <si>
    <t>1999B40983</t>
  </si>
  <si>
    <t>1999B40984</t>
  </si>
  <si>
    <t>1999B40985</t>
  </si>
  <si>
    <t>1999B40986</t>
  </si>
  <si>
    <t>1999B40987</t>
  </si>
  <si>
    <t>1999B40988</t>
  </si>
  <si>
    <t>1999B40989</t>
  </si>
  <si>
    <t>1999B40990</t>
  </si>
  <si>
    <t>1999B40991</t>
  </si>
  <si>
    <t>1999B40992</t>
  </si>
  <si>
    <t>1999B40993</t>
  </si>
  <si>
    <t>1999B40994</t>
  </si>
  <si>
    <t>1999B40995</t>
  </si>
  <si>
    <t>1999B40996</t>
  </si>
  <si>
    <t>1999B40997</t>
  </si>
  <si>
    <t>1999B40998</t>
  </si>
  <si>
    <t>1999B40999</t>
  </si>
  <si>
    <t>1999B41000</t>
  </si>
  <si>
    <t>1999B41001</t>
  </si>
  <si>
    <t>1999B41002</t>
  </si>
  <si>
    <t>1999B41003</t>
  </si>
  <si>
    <t>1999B41004</t>
  </si>
  <si>
    <t>1999B41005</t>
  </si>
  <si>
    <t>1999B41006</t>
  </si>
  <si>
    <t>1999B41007</t>
  </si>
  <si>
    <t>1999B41008</t>
  </si>
  <si>
    <t>1999B41009</t>
  </si>
  <si>
    <t>1999B41010</t>
  </si>
  <si>
    <t>1999B41011</t>
  </si>
  <si>
    <t>1999B41012</t>
  </si>
  <si>
    <t>1999B41013</t>
  </si>
  <si>
    <t>1999B41014</t>
  </si>
  <si>
    <t>1999B41015</t>
  </si>
  <si>
    <t>1999B41016</t>
  </si>
  <si>
    <t>1999B41017</t>
  </si>
  <si>
    <t>1999B41018</t>
  </si>
  <si>
    <t>1999B41019</t>
  </si>
  <si>
    <t>1999B41020</t>
  </si>
  <si>
    <t>1999B41021</t>
  </si>
  <si>
    <t>1999B41022</t>
  </si>
  <si>
    <t>1999B41023</t>
  </si>
  <si>
    <t>1999B41024</t>
  </si>
  <si>
    <t>1999B41025</t>
  </si>
  <si>
    <t>1999B41026</t>
  </si>
  <si>
    <t>1999B41027</t>
  </si>
  <si>
    <t>1999B41028</t>
  </si>
  <si>
    <t>1999B41029</t>
  </si>
  <si>
    <t>1999B41030</t>
  </si>
  <si>
    <t>1999B41031</t>
  </si>
  <si>
    <t>1999B41032</t>
  </si>
  <si>
    <t>1999B41033</t>
  </si>
  <si>
    <t>1999B41034</t>
  </si>
  <si>
    <t>1999B41035</t>
  </si>
  <si>
    <t>1999B41036</t>
  </si>
  <si>
    <t>1999B41037</t>
  </si>
  <si>
    <t>1999B41038</t>
  </si>
  <si>
    <t>1999B41039</t>
  </si>
  <si>
    <t>1999B41040</t>
  </si>
  <si>
    <t>1999B41041</t>
  </si>
  <si>
    <t>1999B41042</t>
  </si>
  <si>
    <t>1999B41043</t>
  </si>
  <si>
    <t>1999B41044</t>
  </si>
  <si>
    <t>1999B41045</t>
  </si>
  <si>
    <t>1999B41046</t>
  </si>
  <si>
    <t>1999B41047</t>
  </si>
  <si>
    <t>1999B41048</t>
  </si>
  <si>
    <t>1999B41049</t>
  </si>
  <si>
    <t>1999B41050</t>
  </si>
  <si>
    <t>1999B41051</t>
  </si>
  <si>
    <t>1999B41052</t>
  </si>
  <si>
    <t>1999B41053</t>
  </si>
  <si>
    <t>1999B41054</t>
  </si>
  <si>
    <t>1999B41055</t>
  </si>
  <si>
    <t>1999B41056</t>
  </si>
  <si>
    <t>1999B41057</t>
  </si>
  <si>
    <t>1999B41058</t>
  </si>
  <si>
    <t>1998B41233</t>
  </si>
  <si>
    <t>1998B41234</t>
  </si>
  <si>
    <t>1998B41235</t>
  </si>
  <si>
    <t>1998B41236</t>
  </si>
  <si>
    <t>1998B41237</t>
  </si>
  <si>
    <t>1998B41238</t>
  </si>
  <si>
    <t>1998B41239</t>
  </si>
  <si>
    <t>1998B41240</t>
  </si>
  <si>
    <t>1998B41241</t>
  </si>
  <si>
    <t>1998B41242</t>
  </si>
  <si>
    <t>1998B41243</t>
  </si>
  <si>
    <t>1998B41244</t>
  </si>
  <si>
    <t>1998B41245</t>
  </si>
  <si>
    <t>1998B41246</t>
  </si>
  <si>
    <t>1998B41247</t>
  </si>
  <si>
    <t>1998B41248</t>
  </si>
  <si>
    <t>1998B41249</t>
  </si>
  <si>
    <t>1998B41250</t>
  </si>
  <si>
    <t>1998B41251</t>
  </si>
  <si>
    <t>1998B41252</t>
  </si>
  <si>
    <t>1998B41253</t>
  </si>
  <si>
    <t>1998B41254</t>
  </si>
  <si>
    <t>1998B41255</t>
  </si>
  <si>
    <t>1998B41256</t>
  </si>
  <si>
    <t>1998B41257</t>
  </si>
  <si>
    <t>1998B41258</t>
  </si>
  <si>
    <t>1998B41259</t>
  </si>
  <si>
    <t>1998B41260</t>
  </si>
  <si>
    <t>1998B41261</t>
  </si>
  <si>
    <t>1998B41262</t>
  </si>
  <si>
    <t>1998B41263</t>
  </si>
  <si>
    <t>1998B41264</t>
  </si>
  <si>
    <t>1998B41265</t>
  </si>
  <si>
    <t>1998B41266</t>
  </si>
  <si>
    <t>1998B41267</t>
  </si>
  <si>
    <t>1998B41268</t>
  </si>
  <si>
    <t>1998B41269</t>
  </si>
  <si>
    <t>1998B41270</t>
  </si>
  <si>
    <t>1998B41271</t>
  </si>
  <si>
    <t>1998B41272</t>
  </si>
  <si>
    <t>1998B41273</t>
  </si>
  <si>
    <t>1998B41274</t>
  </si>
  <si>
    <t>1998B41275</t>
  </si>
  <si>
    <t>1998B41276</t>
  </si>
  <si>
    <t>1998B41277</t>
  </si>
  <si>
    <t>1998B41278</t>
  </si>
  <si>
    <t>1998B41279</t>
  </si>
  <si>
    <t>1998B41280</t>
  </si>
  <si>
    <t>1998B41281</t>
  </si>
  <si>
    <t>1998B41282</t>
  </si>
  <si>
    <t>1998B41283</t>
  </si>
  <si>
    <t>1998B41284</t>
  </si>
  <si>
    <t>1998B41285</t>
  </si>
  <si>
    <t>1998B41286</t>
  </si>
  <si>
    <t>1998B41287</t>
  </si>
  <si>
    <t>1998B41288</t>
  </si>
  <si>
    <t>1998B41289</t>
  </si>
  <si>
    <t>1998B41290</t>
  </si>
  <si>
    <t>1998B41291</t>
  </si>
  <si>
    <t>1998B41292</t>
  </si>
  <si>
    <t>1998B41293</t>
  </si>
  <si>
    <t>1998B41296</t>
  </si>
  <si>
    <t>1998B41297</t>
  </si>
  <si>
    <t>1998B41298</t>
  </si>
  <si>
    <t>1998B41299</t>
  </si>
  <si>
    <t>1998B41300</t>
  </si>
  <si>
    <t>1998B41305</t>
  </si>
  <si>
    <t>1998B41306</t>
  </si>
  <si>
    <t>1998B41307</t>
  </si>
  <si>
    <t>1998B41308</t>
  </si>
  <si>
    <t>1998B41309</t>
  </si>
  <si>
    <t>1998B41310</t>
  </si>
  <si>
    <t>1998B41311</t>
  </si>
  <si>
    <t>1998B41312</t>
  </si>
  <si>
    <t>1998B41313</t>
  </si>
  <si>
    <t>1998B41314</t>
  </si>
  <si>
    <t>1998B41315</t>
  </si>
  <si>
    <t>1998B41316</t>
  </si>
  <si>
    <t>1998B41317</t>
  </si>
  <si>
    <t>1998B41318</t>
  </si>
  <si>
    <t>1998B41319</t>
  </si>
  <si>
    <t>1998B41320</t>
  </si>
  <si>
    <t>1998B41321</t>
  </si>
  <si>
    <t>1998B41322</t>
  </si>
  <si>
    <t>1998B41323</t>
  </si>
  <si>
    <t>1998B41324</t>
  </si>
  <si>
    <t>1998B41325</t>
  </si>
  <si>
    <t>1998B41326</t>
  </si>
  <si>
    <t>1998B41327</t>
  </si>
  <si>
    <t>1998B41328</t>
  </si>
  <si>
    <t>1998B41329</t>
  </si>
  <si>
    <t>1998B41330</t>
  </si>
  <si>
    <t>1998B41331</t>
  </si>
  <si>
    <t>1998B41332</t>
  </si>
  <si>
    <t>1998B41333</t>
  </si>
  <si>
    <t>1998B41334</t>
  </si>
  <si>
    <t>1998B41335</t>
  </si>
  <si>
    <t>1998B41336</t>
  </si>
  <si>
    <t>1998B41337</t>
  </si>
  <si>
    <t>1998B41338</t>
  </si>
  <si>
    <t>1998B41339</t>
  </si>
  <si>
    <t>1998B41340</t>
  </si>
  <si>
    <t>2000B41379</t>
  </si>
  <si>
    <t>2000B41380</t>
  </si>
  <si>
    <t>2000B41381</t>
  </si>
  <si>
    <t>2000B41382</t>
  </si>
  <si>
    <t>2000B41383</t>
  </si>
  <si>
    <t>2000B41384</t>
  </si>
  <si>
    <t>2000B41385</t>
  </si>
  <si>
    <t>2000B41386</t>
  </si>
  <si>
    <t>2000B41387</t>
  </si>
  <si>
    <t>2000B41388</t>
  </si>
  <si>
    <t>2000B41389</t>
  </si>
  <si>
    <t>2000B41390</t>
  </si>
  <si>
    <t>2000B41391</t>
  </si>
  <si>
    <t>2000B41392</t>
  </si>
  <si>
    <t>2000B41393</t>
  </si>
  <si>
    <t>2000B41394</t>
  </si>
  <si>
    <t>2000B41395</t>
  </si>
  <si>
    <t>2000B41396</t>
  </si>
  <si>
    <t>2000B41397</t>
  </si>
  <si>
    <t>2000B41398</t>
  </si>
  <si>
    <t>2000B41399</t>
  </si>
  <si>
    <t>2000B41400</t>
  </si>
  <si>
    <t>2000B41401</t>
  </si>
  <si>
    <t>2000B41402</t>
  </si>
  <si>
    <t>2000B41403</t>
  </si>
  <si>
    <t>2000B41404</t>
  </si>
  <si>
    <t>2000B41405</t>
  </si>
  <si>
    <t>2000B41406</t>
  </si>
  <si>
    <t>2000B41407</t>
  </si>
  <si>
    <t>2000B41408</t>
  </si>
  <si>
    <t>2000B41409</t>
  </si>
  <si>
    <t>2000B41410</t>
  </si>
  <si>
    <t>2000B41411</t>
  </si>
  <si>
    <t>2000B41412</t>
  </si>
  <si>
    <t>2000B41413</t>
  </si>
  <si>
    <t>2000B41414</t>
  </si>
  <si>
    <t>2000B41415</t>
  </si>
  <si>
    <t>2000B41416</t>
  </si>
  <si>
    <t>2000B41417</t>
  </si>
  <si>
    <t>2000B41418</t>
  </si>
  <si>
    <t>2000B41419</t>
  </si>
  <si>
    <t>2000B41420</t>
  </si>
  <si>
    <t>2000B41421</t>
  </si>
  <si>
    <t>2000B41422</t>
  </si>
  <si>
    <t>2000B41423</t>
  </si>
  <si>
    <t>2000B41424</t>
  </si>
  <si>
    <t>2000B41425</t>
  </si>
  <si>
    <t>2000B41426</t>
  </si>
  <si>
    <t>2000B41427</t>
  </si>
  <si>
    <t>2000B41428</t>
  </si>
  <si>
    <t>2000B41429</t>
  </si>
  <si>
    <t>2000B41430</t>
  </si>
  <si>
    <t>2000B41431</t>
  </si>
  <si>
    <t>2000B41432</t>
  </si>
  <si>
    <t>1998B41683</t>
  </si>
  <si>
    <t>1998B41684</t>
  </si>
  <si>
    <t>1998B41685</t>
  </si>
  <si>
    <t>1998B41686</t>
  </si>
  <si>
    <t>1998B41687</t>
  </si>
  <si>
    <t>1998B41688</t>
  </si>
  <si>
    <t>1998B41689</t>
  </si>
  <si>
    <t>1998B41690</t>
  </si>
  <si>
    <t>1998B41691</t>
  </si>
  <si>
    <t>1998B41692</t>
  </si>
  <si>
    <t>1998B41693</t>
  </si>
  <si>
    <t>1998B41694</t>
  </si>
  <si>
    <t>1998B41695</t>
  </si>
  <si>
    <t>1998B41696</t>
  </si>
  <si>
    <t>1998B41697</t>
  </si>
  <si>
    <t>1998B41698</t>
  </si>
  <si>
    <t>1998B41699</t>
  </si>
  <si>
    <t>1998B41700</t>
  </si>
  <si>
    <t>1998B41701</t>
  </si>
  <si>
    <t>1998B41702</t>
  </si>
  <si>
    <t>1998B41703</t>
  </si>
  <si>
    <t>1998B41704</t>
  </si>
  <si>
    <t>1998B41705</t>
  </si>
  <si>
    <t>1998B41706</t>
  </si>
  <si>
    <t>1998B41707</t>
  </si>
  <si>
    <t>1998B41708</t>
  </si>
  <si>
    <t>1998B41709</t>
  </si>
  <si>
    <t>1998B41710</t>
  </si>
  <si>
    <t>1998B41711</t>
  </si>
  <si>
    <t>1998B41712</t>
  </si>
  <si>
    <t>1998B41713</t>
  </si>
  <si>
    <t>1998B41714</t>
  </si>
  <si>
    <t>1998B41715</t>
  </si>
  <si>
    <t>1998B41716</t>
  </si>
  <si>
    <t>1998B41717</t>
  </si>
  <si>
    <t>1998B41718</t>
  </si>
  <si>
    <t>1998B41719</t>
  </si>
  <si>
    <t>1998B41720</t>
  </si>
  <si>
    <t>1998B41721</t>
  </si>
  <si>
    <t>1998B41722</t>
  </si>
  <si>
    <t>1998B41723</t>
  </si>
  <si>
    <t>1998B41724</t>
  </si>
  <si>
    <t>1998B41725</t>
  </si>
  <si>
    <t>1998B41726</t>
  </si>
  <si>
    <t>1998B41727</t>
  </si>
  <si>
    <t>1998B41728</t>
  </si>
  <si>
    <t>1998B41729</t>
  </si>
  <si>
    <t>1998B41730</t>
  </si>
  <si>
    <t>1998B41731</t>
  </si>
  <si>
    <t>1998B41732</t>
  </si>
  <si>
    <t>1998B41733</t>
  </si>
  <si>
    <t>1998B41734</t>
  </si>
  <si>
    <t>1998B41735</t>
  </si>
  <si>
    <t>1998B41736</t>
  </si>
  <si>
    <t>1998B41737</t>
  </si>
  <si>
    <t>1998B41738</t>
  </si>
  <si>
    <t>1998B41739</t>
  </si>
  <si>
    <t>1998B41740</t>
  </si>
  <si>
    <t>1998B41741</t>
  </si>
  <si>
    <t>1998B41742</t>
  </si>
  <si>
    <t>1998B41743</t>
  </si>
  <si>
    <t>1998B41744</t>
  </si>
  <si>
    <t>1998B41745</t>
  </si>
  <si>
    <t>1998B41746</t>
  </si>
  <si>
    <t>1998B41747</t>
  </si>
  <si>
    <t>1998B41748</t>
  </si>
  <si>
    <t>1998B41749</t>
  </si>
  <si>
    <t>1998B41750</t>
  </si>
  <si>
    <t>1998B41751</t>
  </si>
  <si>
    <t>1998B41752</t>
  </si>
  <si>
    <t>1998B41753</t>
  </si>
  <si>
    <t>1998B41754</t>
  </si>
  <si>
    <t>1998B41755</t>
  </si>
  <si>
    <t>1998B41756</t>
  </si>
  <si>
    <t>1998B41757</t>
  </si>
  <si>
    <t>1998B41758</t>
  </si>
  <si>
    <t>1998B41759</t>
  </si>
  <si>
    <t>1998B41760</t>
  </si>
  <si>
    <t>1998B41761</t>
  </si>
  <si>
    <t>1998B41762</t>
  </si>
  <si>
    <t>1998B41763</t>
  </si>
  <si>
    <t>1998B41764</t>
  </si>
  <si>
    <t>1998B41765</t>
  </si>
  <si>
    <t>1998B41766</t>
  </si>
  <si>
    <t>1998B41767</t>
  </si>
  <si>
    <t>1998B41768</t>
  </si>
  <si>
    <t>1998B41769</t>
  </si>
  <si>
    <t>1998B41770</t>
  </si>
  <si>
    <t>1998B41771</t>
  </si>
  <si>
    <t>1998B41772</t>
  </si>
  <si>
    <t>1998B41773</t>
  </si>
  <si>
    <t>1998B41774</t>
  </si>
  <si>
    <t>1998B41775</t>
  </si>
  <si>
    <t>1998B41776</t>
  </si>
  <si>
    <t>1998B41777</t>
  </si>
  <si>
    <t>1998B41778</t>
  </si>
  <si>
    <t>1998B41779</t>
  </si>
  <si>
    <t>1998B41780</t>
  </si>
  <si>
    <t>1998B41781</t>
  </si>
  <si>
    <t>1998B41782</t>
  </si>
  <si>
    <t>1998B41783</t>
  </si>
  <si>
    <t>1998B41784</t>
  </si>
  <si>
    <t>1998B41785</t>
  </si>
  <si>
    <t>1998B41786</t>
  </si>
  <si>
    <t>1998B41787</t>
  </si>
  <si>
    <t>1998B41788</t>
  </si>
  <si>
    <t>1998B41789</t>
  </si>
  <si>
    <t>1998B41790</t>
  </si>
  <si>
    <t>1998B41791</t>
  </si>
  <si>
    <t>1998B41792</t>
  </si>
  <si>
    <t>1998B41793</t>
  </si>
  <si>
    <t>1998B41794</t>
  </si>
  <si>
    <t>1998B41795</t>
  </si>
  <si>
    <t>1998B41796</t>
  </si>
  <si>
    <t>1998B41797</t>
  </si>
  <si>
    <t>1998B41798</t>
  </si>
  <si>
    <t>1998B41799</t>
  </si>
  <si>
    <t>1998B41800</t>
  </si>
  <si>
    <t>1998B41801</t>
  </si>
  <si>
    <t>1998B41802</t>
  </si>
  <si>
    <t>1998B41803</t>
  </si>
  <si>
    <t>1998B41804</t>
  </si>
  <si>
    <t>1998B41805</t>
  </si>
  <si>
    <t>1998B41806</t>
  </si>
  <si>
    <t>1998B41807</t>
  </si>
  <si>
    <t>1998B41808</t>
  </si>
  <si>
    <t>2013P00142</t>
  </si>
  <si>
    <t>2015P00190</t>
  </si>
  <si>
    <t>2015P00238</t>
  </si>
  <si>
    <t>2009P00361</t>
  </si>
  <si>
    <t>2009P00391</t>
  </si>
  <si>
    <t>2006P00413</t>
  </si>
  <si>
    <t>2009P00421</t>
  </si>
  <si>
    <t>2006P00449</t>
  </si>
  <si>
    <t>2005P00457</t>
  </si>
  <si>
    <t>2009P00475</t>
  </si>
  <si>
    <t>2006P00489</t>
  </si>
  <si>
    <t>2009P00516</t>
  </si>
  <si>
    <t>2013P00572</t>
  </si>
  <si>
    <t>2012P00583</t>
  </si>
  <si>
    <t>2013P00620</t>
  </si>
  <si>
    <t>2012P00627</t>
  </si>
  <si>
    <t>2014P00680</t>
  </si>
  <si>
    <t>2009P00939</t>
  </si>
  <si>
    <t>2009P00979</t>
  </si>
  <si>
    <t>2009P01015</t>
  </si>
  <si>
    <t>2009P01049</t>
  </si>
  <si>
    <t>2004P01115</t>
  </si>
  <si>
    <t>2004P01163</t>
  </si>
  <si>
    <t>2004P01668</t>
  </si>
  <si>
    <t>1999P30339</t>
  </si>
  <si>
    <t>1999P30382</t>
  </si>
  <si>
    <t>1999P30434</t>
  </si>
  <si>
    <t>1999P30471</t>
  </si>
  <si>
    <t>1999P30510</t>
  </si>
  <si>
    <t>2000P31392</t>
  </si>
  <si>
    <t>2000P31425</t>
  </si>
  <si>
    <t>2002P41357</t>
  </si>
  <si>
    <t>2002P41395</t>
  </si>
  <si>
    <t>2002P41474</t>
  </si>
  <si>
    <t>2002P41508</t>
  </si>
  <si>
    <t>2002P41540</t>
  </si>
  <si>
    <t>2002P41574</t>
  </si>
  <si>
    <t>2002P41608</t>
  </si>
  <si>
    <t>2002P41660</t>
  </si>
  <si>
    <t>2002P41695</t>
  </si>
  <si>
    <t>2002P41781</t>
  </si>
  <si>
    <t>2002P41790</t>
  </si>
  <si>
    <t>2013P00143</t>
  </si>
  <si>
    <t>2013P00144</t>
  </si>
  <si>
    <t>2013P00145</t>
  </si>
  <si>
    <t>2013P00146</t>
  </si>
  <si>
    <t>2013P00147</t>
  </si>
  <si>
    <t>2013P00148</t>
  </si>
  <si>
    <t>2013P00149</t>
  </si>
  <si>
    <t>2013P00150</t>
  </si>
  <si>
    <t>2013P00151</t>
  </si>
  <si>
    <t>2013P00152</t>
  </si>
  <si>
    <t>2013P00153</t>
  </si>
  <si>
    <t>2013P00154</t>
  </si>
  <si>
    <t>2013P00155</t>
  </si>
  <si>
    <t>2013P00156</t>
  </si>
  <si>
    <t>2013P00157</t>
  </si>
  <si>
    <t>2013P00158</t>
  </si>
  <si>
    <t>2013P00159</t>
  </si>
  <si>
    <t>2013P00160</t>
  </si>
  <si>
    <t>2013P00161</t>
  </si>
  <si>
    <t>2013P00162</t>
  </si>
  <si>
    <t>2013P00163</t>
  </si>
  <si>
    <t>2013P00164</t>
  </si>
  <si>
    <t>2013P00165</t>
  </si>
  <si>
    <t>2013P00166</t>
  </si>
  <si>
    <t>2013P00167</t>
  </si>
  <si>
    <t>2013P00168</t>
  </si>
  <si>
    <t>2013P00169</t>
  </si>
  <si>
    <t>2013P00170</t>
  </si>
  <si>
    <t>2013P00171</t>
  </si>
  <si>
    <t>2013P00172</t>
  </si>
  <si>
    <t>2013P00173</t>
  </si>
  <si>
    <t>2013P00174</t>
  </si>
  <si>
    <t>2013P00175</t>
  </si>
  <si>
    <t>2013P00176</t>
  </si>
  <si>
    <t>2013P00177</t>
  </si>
  <si>
    <t>2013P00178</t>
  </si>
  <si>
    <t>2013P00179</t>
  </si>
  <si>
    <t>2013P00180</t>
  </si>
  <si>
    <t>2013P00181</t>
  </si>
  <si>
    <t>2013P00182</t>
  </si>
  <si>
    <t>2013P00183</t>
  </si>
  <si>
    <t>2013P00184</t>
  </si>
  <si>
    <t>2013P00185</t>
  </si>
  <si>
    <t>2013P00186</t>
  </si>
  <si>
    <t>2013P00187</t>
  </si>
  <si>
    <t>2013P00188</t>
  </si>
  <si>
    <t>2013P00189</t>
  </si>
  <si>
    <t>2013P00190</t>
  </si>
  <si>
    <t>2013P00191</t>
  </si>
  <si>
    <t>2015P00191</t>
  </si>
  <si>
    <t>2013P00192</t>
  </si>
  <si>
    <t>2015P00192</t>
  </si>
  <si>
    <t>2013P00193</t>
  </si>
  <si>
    <t>2015P00193</t>
  </si>
  <si>
    <t>2013P00194</t>
  </si>
  <si>
    <t>2015P00194</t>
  </si>
  <si>
    <t>2013P00195</t>
  </si>
  <si>
    <t>2015P00195</t>
  </si>
  <si>
    <t>2013P00196</t>
  </si>
  <si>
    <t>2015P00196</t>
  </si>
  <si>
    <t>2015P00197</t>
  </si>
  <si>
    <t>2015P00198</t>
  </si>
  <si>
    <t>2015P00199</t>
  </si>
  <si>
    <t>2015P00200</t>
  </si>
  <si>
    <t>2015P00201</t>
  </si>
  <si>
    <t>2015P00202</t>
  </si>
  <si>
    <t>2015P00203</t>
  </si>
  <si>
    <t>2015P00204</t>
  </si>
  <si>
    <t>2015P00205</t>
  </si>
  <si>
    <t>2015P00206</t>
  </si>
  <si>
    <t>2015P00207</t>
  </si>
  <si>
    <t>2015P00208</t>
  </si>
  <si>
    <t>2015P00209</t>
  </si>
  <si>
    <t>2015P00210</t>
  </si>
  <si>
    <t>2015P00211</t>
  </si>
  <si>
    <t>2015P00212</t>
  </si>
  <si>
    <t>2015P00213</t>
  </si>
  <si>
    <t>2015P00214</t>
  </si>
  <si>
    <t>2015P00215</t>
  </si>
  <si>
    <t>2015P00216</t>
  </si>
  <si>
    <t>2015P00217</t>
  </si>
  <si>
    <t>2015P00218</t>
  </si>
  <si>
    <t>2015P00219</t>
  </si>
  <si>
    <t>2015P00220</t>
  </si>
  <si>
    <t>2015P00221</t>
  </si>
  <si>
    <t>2015P00222</t>
  </si>
  <si>
    <t>2015P00223</t>
  </si>
  <si>
    <t>2015P00224</t>
  </si>
  <si>
    <t>2015P00225</t>
  </si>
  <si>
    <t>2015P00226</t>
  </si>
  <si>
    <t>2015P00227</t>
  </si>
  <si>
    <t>2015P00228</t>
  </si>
  <si>
    <t>2015P00229</t>
  </si>
  <si>
    <t>2015P00230</t>
  </si>
  <si>
    <t>2015P00231</t>
  </si>
  <si>
    <t>2015P00232</t>
  </si>
  <si>
    <t>2015P00233</t>
  </si>
  <si>
    <t>2015P00234</t>
  </si>
  <si>
    <t>2015P00235</t>
  </si>
  <si>
    <t>2015P00236</t>
  </si>
  <si>
    <t>2015P00237</t>
  </si>
  <si>
    <t>2015P00239</t>
  </si>
  <si>
    <t>2015P00240</t>
  </si>
  <si>
    <t>2015P00241</t>
  </si>
  <si>
    <t>2015P00242</t>
  </si>
  <si>
    <t>2015P00243</t>
  </si>
  <si>
    <t>2015P00244</t>
  </si>
  <si>
    <t>2015P00245</t>
  </si>
  <si>
    <t>2015P00246</t>
  </si>
  <si>
    <t>2015P00247</t>
  </si>
  <si>
    <t>2015P00248</t>
  </si>
  <si>
    <t>2015P00249</t>
  </si>
  <si>
    <t>2015P00250</t>
  </si>
  <si>
    <t>2015P00251</t>
  </si>
  <si>
    <t>2015P00252</t>
  </si>
  <si>
    <t>2015P00253</t>
  </si>
  <si>
    <t>2015P00254</t>
  </si>
  <si>
    <t>2015P00255</t>
  </si>
  <si>
    <t>2015P00256</t>
  </si>
  <si>
    <t>2015P00257</t>
  </si>
  <si>
    <t>2015P00258</t>
  </si>
  <si>
    <t>2015P00259</t>
  </si>
  <si>
    <t>2015P00260</t>
  </si>
  <si>
    <t>2015P00261</t>
  </si>
  <si>
    <t>2015P00262</t>
  </si>
  <si>
    <t>2015P00263</t>
  </si>
  <si>
    <t>2015P00264</t>
  </si>
  <si>
    <t>2015P00265</t>
  </si>
  <si>
    <t>2015P00266</t>
  </si>
  <si>
    <t>2015P00267</t>
  </si>
  <si>
    <t>2015P00268</t>
  </si>
  <si>
    <t>2015P00269</t>
  </si>
  <si>
    <t>2015P00270</t>
  </si>
  <si>
    <t>2015P00271</t>
  </si>
  <si>
    <t>2015P00272</t>
  </si>
  <si>
    <t>2015P00273</t>
  </si>
  <si>
    <t>2015P00274</t>
  </si>
  <si>
    <t>2015P00275</t>
  </si>
  <si>
    <t>2015P00276</t>
  </si>
  <si>
    <t>2015P00277</t>
  </si>
  <si>
    <t>2015P00278</t>
  </si>
  <si>
    <t>2015P00279</t>
  </si>
  <si>
    <t>2015P00280</t>
  </si>
  <si>
    <t>2015P00281</t>
  </si>
  <si>
    <t>2015P00282</t>
  </si>
  <si>
    <t>2015P00283</t>
  </si>
  <si>
    <t>2015P00284</t>
  </si>
  <si>
    <t>2015P00285</t>
  </si>
  <si>
    <t>2015P00286</t>
  </si>
  <si>
    <t>2015P00287</t>
  </si>
  <si>
    <t>2015P00288</t>
  </si>
  <si>
    <t>2015P00289</t>
  </si>
  <si>
    <t>2015P00290</t>
  </si>
  <si>
    <t>2015P00291</t>
  </si>
  <si>
    <t>2015P00292</t>
  </si>
  <si>
    <t>2015P00293</t>
  </si>
  <si>
    <t>2015P00294</t>
  </si>
  <si>
    <t>2015P00295</t>
  </si>
  <si>
    <t>2009P00362</t>
  </si>
  <si>
    <t>2009P00363</t>
  </si>
  <si>
    <t>2009P00364</t>
  </si>
  <si>
    <t>2009P00365</t>
  </si>
  <si>
    <t>2009P00366</t>
  </si>
  <si>
    <t>2009P00367</t>
  </si>
  <si>
    <t>2009P00368</t>
  </si>
  <si>
    <t>2009P00369</t>
  </si>
  <si>
    <t>2009P00370</t>
  </si>
  <si>
    <t>2009P00371</t>
  </si>
  <si>
    <t>2009P00372</t>
  </si>
  <si>
    <t>2009P00373</t>
  </si>
  <si>
    <t>2009P00374</t>
  </si>
  <si>
    <t>2009P00375</t>
  </si>
  <si>
    <t>2009P00376</t>
  </si>
  <si>
    <t>2009P00377</t>
  </si>
  <si>
    <t>2009P00378</t>
  </si>
  <si>
    <t>2009P00379</t>
  </si>
  <si>
    <t>2009P00380</t>
  </si>
  <si>
    <t>2009P00381</t>
  </si>
  <si>
    <t>2009P00382</t>
  </si>
  <si>
    <t>2009P00383</t>
  </si>
  <si>
    <t>2009P00384</t>
  </si>
  <si>
    <t>2009P00385</t>
  </si>
  <si>
    <t>2009P00386</t>
  </si>
  <si>
    <t>2009P00387</t>
  </si>
  <si>
    <t>2009P00388</t>
  </si>
  <si>
    <t>2009P00389</t>
  </si>
  <si>
    <t>2009P00390</t>
  </si>
  <si>
    <t>2009P00392</t>
  </si>
  <si>
    <t>2009P00393</t>
  </si>
  <si>
    <t>2009P00394</t>
  </si>
  <si>
    <t>2009P00395</t>
  </si>
  <si>
    <t>2009P00396</t>
  </si>
  <si>
    <t>2009P00397</t>
  </si>
  <si>
    <t>2009P00398</t>
  </si>
  <si>
    <t>2009P00399</t>
  </si>
  <si>
    <t>2009P00400</t>
  </si>
  <si>
    <t>2009P00401</t>
  </si>
  <si>
    <t>2009P00402</t>
  </si>
  <si>
    <t>2009P00403</t>
  </si>
  <si>
    <t>2009P00404</t>
  </si>
  <si>
    <t>2009P00405</t>
  </si>
  <si>
    <t>2009P00406</t>
  </si>
  <si>
    <t>2009P00407</t>
  </si>
  <si>
    <t>2009P00408</t>
  </si>
  <si>
    <t>2009P00409</t>
  </si>
  <si>
    <t>2009P00410</t>
  </si>
  <si>
    <t>2009P00411</t>
  </si>
  <si>
    <t>2009P00412</t>
  </si>
  <si>
    <t>2009P00413</t>
  </si>
  <si>
    <t>2009P00414</t>
  </si>
  <si>
    <t>2006P00414</t>
  </si>
  <si>
    <t>2009P00415</t>
  </si>
  <si>
    <t>2006P00415</t>
  </si>
  <si>
    <t>2009P00416</t>
  </si>
  <si>
    <t>2006P00416</t>
  </si>
  <si>
    <t>2009P00417</t>
  </si>
  <si>
    <t>2006P00417</t>
  </si>
  <si>
    <t>2009P00418</t>
  </si>
  <si>
    <t>2006P00418</t>
  </si>
  <si>
    <t>2009P00419</t>
  </si>
  <si>
    <t>2006P00419</t>
  </si>
  <si>
    <t>2009P00420</t>
  </si>
  <si>
    <t>2006P00420</t>
  </si>
  <si>
    <t>2006P00421</t>
  </si>
  <si>
    <t>2009P00422</t>
  </si>
  <si>
    <t>2006P00422</t>
  </si>
  <si>
    <t>2009P00423</t>
  </si>
  <si>
    <t>2006P00423</t>
  </si>
  <si>
    <t>2009P00424</t>
  </si>
  <si>
    <t>2006P00424</t>
  </si>
  <si>
    <t>2009P00425</t>
  </si>
  <si>
    <t>2006P00425</t>
  </si>
  <si>
    <t>2009P00426</t>
  </si>
  <si>
    <t>2006P00426</t>
  </si>
  <si>
    <t>2009P00427</t>
  </si>
  <si>
    <t>2006P00427</t>
  </si>
  <si>
    <t>2009P00428</t>
  </si>
  <si>
    <t>2006P00428</t>
  </si>
  <si>
    <t>2009P00429</t>
  </si>
  <si>
    <t>2006P00429</t>
  </si>
  <si>
    <t>2009P00430</t>
  </si>
  <si>
    <t>2006P00430</t>
  </si>
  <si>
    <t>2009P00431</t>
  </si>
  <si>
    <t>2006P00431</t>
  </si>
  <si>
    <t>2009P00432</t>
  </si>
  <si>
    <t>2006P00432</t>
  </si>
  <si>
    <t>2009P00433</t>
  </si>
  <si>
    <t>2006P00433</t>
  </si>
  <si>
    <t>2009P00434</t>
  </si>
  <si>
    <t>2006P00434</t>
  </si>
  <si>
    <t>2009P00435</t>
  </si>
  <si>
    <t>2006P00435</t>
  </si>
  <si>
    <t>2009P00436</t>
  </si>
  <si>
    <t>2006P00436</t>
  </si>
  <si>
    <t>2009P00437</t>
  </si>
  <si>
    <t>2006P00437</t>
  </si>
  <si>
    <t>2009P00438</t>
  </si>
  <si>
    <t>2006P00438</t>
  </si>
  <si>
    <t>2009P00439</t>
  </si>
  <si>
    <t>2006P00439</t>
  </si>
  <si>
    <t>2009P00440</t>
  </si>
  <si>
    <t>2006P00440</t>
  </si>
  <si>
    <t>2009P00441</t>
  </si>
  <si>
    <t>2006P00441</t>
  </si>
  <si>
    <t>2009P00442</t>
  </si>
  <si>
    <t>2006P00442</t>
  </si>
  <si>
    <t>2009P00443</t>
  </si>
  <si>
    <t>2006P00443</t>
  </si>
  <si>
    <t>2009P00444</t>
  </si>
  <si>
    <t>2006P00444</t>
  </si>
  <si>
    <t>2009P00445</t>
  </si>
  <si>
    <t>2006P00445</t>
  </si>
  <si>
    <t>2009P00446</t>
  </si>
  <si>
    <t>2006P00446</t>
  </si>
  <si>
    <t>2009P00447</t>
  </si>
  <si>
    <t>2006P00447</t>
  </si>
  <si>
    <t>2009P00448</t>
  </si>
  <si>
    <t>2006P00448</t>
  </si>
  <si>
    <t>2009P00449</t>
  </si>
  <si>
    <t>2009P00450</t>
  </si>
  <si>
    <t>2006P00450</t>
  </si>
  <si>
    <t>2009P00451</t>
  </si>
  <si>
    <t>2006P00451</t>
  </si>
  <si>
    <t>2009P00452</t>
  </si>
  <si>
    <t>2006P00452</t>
  </si>
  <si>
    <t>2009P00453</t>
  </si>
  <si>
    <t>2006P00453</t>
  </si>
  <si>
    <t>2009P00454</t>
  </si>
  <si>
    <t>2006P00454</t>
  </si>
  <si>
    <t>2009P00455</t>
  </si>
  <si>
    <t>2006P00455</t>
  </si>
  <si>
    <t>2009P00456</t>
  </si>
  <si>
    <t>2006P00456</t>
  </si>
  <si>
    <t>2009P00457</t>
  </si>
  <si>
    <t>2006P00457</t>
  </si>
  <si>
    <t>2009P00458</t>
  </si>
  <si>
    <t>2005P00458</t>
  </si>
  <si>
    <t>2006P00458</t>
  </si>
  <si>
    <t>2009P00459</t>
  </si>
  <si>
    <t>2005P00459</t>
  </si>
  <si>
    <t>2006P00459</t>
  </si>
  <si>
    <t>2009P00460</t>
  </si>
  <si>
    <t>2005P00460</t>
  </si>
  <si>
    <t>2006P00460</t>
  </si>
  <si>
    <t>2009P00461</t>
  </si>
  <si>
    <t>2005P00461</t>
  </si>
  <si>
    <t>2006P00461</t>
  </si>
  <si>
    <t>2009P00462</t>
  </si>
  <si>
    <t>2005P00462</t>
  </si>
  <si>
    <t>2006P00462</t>
  </si>
  <si>
    <t>2009P00463</t>
  </si>
  <si>
    <t>2005P00463</t>
  </si>
  <si>
    <t>2006P00463</t>
  </si>
  <si>
    <t>2009P00464</t>
  </si>
  <si>
    <t>2005P00464</t>
  </si>
  <si>
    <t>2006P00464</t>
  </si>
  <si>
    <t>2009P00465</t>
  </si>
  <si>
    <t>2005P00465</t>
  </si>
  <si>
    <t>2006P00465</t>
  </si>
  <si>
    <t>2009P00466</t>
  </si>
  <si>
    <t>2005P00466</t>
  </si>
  <si>
    <t>2006P00466</t>
  </si>
  <si>
    <t>2009P00467</t>
  </si>
  <si>
    <t>2005P00467</t>
  </si>
  <si>
    <t>2006P00467</t>
  </si>
  <si>
    <t>2009P00468</t>
  </si>
  <si>
    <t>2005P00468</t>
  </si>
  <si>
    <t>2006P00468</t>
  </si>
  <si>
    <t>2009P00469</t>
  </si>
  <si>
    <t>2005P00469</t>
  </si>
  <si>
    <t>2006P00469</t>
  </si>
  <si>
    <t>2009P00470</t>
  </si>
  <si>
    <t>2005P00470</t>
  </si>
  <si>
    <t>2006P00470</t>
  </si>
  <si>
    <t>2005P00471</t>
  </si>
  <si>
    <t>2006P00471</t>
  </si>
  <si>
    <t>2005P00472</t>
  </si>
  <si>
    <t>2006P00472</t>
  </si>
  <si>
    <t>2005P00473</t>
  </si>
  <si>
    <t>2006P00473</t>
  </si>
  <si>
    <t>2005P00474</t>
  </si>
  <si>
    <t>2006P00474</t>
  </si>
  <si>
    <t>2005P00475</t>
  </si>
  <si>
    <t>2006P00475</t>
  </si>
  <si>
    <t>2009P00476</t>
  </si>
  <si>
    <t>2005P00476</t>
  </si>
  <si>
    <t>2006P00476</t>
  </si>
  <si>
    <t>2009P00477</t>
  </si>
  <si>
    <t>2005P00477</t>
  </si>
  <si>
    <t>2006P00477</t>
  </si>
  <si>
    <t>2009P00478</t>
  </si>
  <si>
    <t>2005P00478</t>
  </si>
  <si>
    <t>2006P00478</t>
  </si>
  <si>
    <t>2009P00479</t>
  </si>
  <si>
    <t>2005P00479</t>
  </si>
  <si>
    <t>2006P00479</t>
  </si>
  <si>
    <t>2009P00480</t>
  </si>
  <si>
    <t>2005P00480</t>
  </si>
  <si>
    <t>2006P00480</t>
  </si>
  <si>
    <t>2009P00481</t>
  </si>
  <si>
    <t>2005P00481</t>
  </si>
  <si>
    <t>2006P00481</t>
  </si>
  <si>
    <t>2009P00482</t>
  </si>
  <si>
    <t>2005P00482</t>
  </si>
  <si>
    <t>2006P00482</t>
  </si>
  <si>
    <t>2009P00483</t>
  </si>
  <si>
    <t>2005P00483</t>
  </si>
  <si>
    <t>2006P00483</t>
  </si>
  <si>
    <t>2009P00484</t>
  </si>
  <si>
    <t>2005P00484</t>
  </si>
  <si>
    <t>2006P00484</t>
  </si>
  <si>
    <t>2009P00485</t>
  </si>
  <si>
    <t>2005P00485</t>
  </si>
  <si>
    <t>2006P00485</t>
  </si>
  <si>
    <t>2009P00486</t>
  </si>
  <si>
    <t>2005P00486</t>
  </si>
  <si>
    <t>2006P00486</t>
  </si>
  <si>
    <t>2009P00487</t>
  </si>
  <si>
    <t>2005P00487</t>
  </si>
  <si>
    <t>2006P00487</t>
  </si>
  <si>
    <t>2009P00488</t>
  </si>
  <si>
    <t>2005P00488</t>
  </si>
  <si>
    <t>2006P00488</t>
  </si>
  <si>
    <t>2009P00489</t>
  </si>
  <si>
    <t>2005P00489</t>
  </si>
  <si>
    <t>2009P00490</t>
  </si>
  <si>
    <t>2005P00490</t>
  </si>
  <si>
    <t>2006P00490</t>
  </si>
  <si>
    <t>2009P00491</t>
  </si>
  <si>
    <t>2005P00491</t>
  </si>
  <si>
    <t>2006P00491</t>
  </si>
  <si>
    <t>2009P00492</t>
  </si>
  <si>
    <t>2005P00492</t>
  </si>
  <si>
    <t>2006P00492</t>
  </si>
  <si>
    <t>2009P00493</t>
  </si>
  <si>
    <t>2005P00493</t>
  </si>
  <si>
    <t>2006P00493</t>
  </si>
  <si>
    <t>2009P00494</t>
  </si>
  <si>
    <t>2005P00494</t>
  </si>
  <si>
    <t>2006P00494</t>
  </si>
  <si>
    <t>2009P00495</t>
  </si>
  <si>
    <t>2005P00495</t>
  </si>
  <si>
    <t>2006P00495</t>
  </si>
  <si>
    <t>2009P00496</t>
  </si>
  <si>
    <t>2005P00496</t>
  </si>
  <si>
    <t>2006P00496</t>
  </si>
  <si>
    <t>2009P00497</t>
  </si>
  <si>
    <t>2005P00497</t>
  </si>
  <si>
    <t>2006P00497</t>
  </si>
  <si>
    <t>2009P00498</t>
  </si>
  <si>
    <t>2005P00498</t>
  </si>
  <si>
    <t>2006P00498</t>
  </si>
  <si>
    <t>2009P00499</t>
  </si>
  <si>
    <t>2005P00499</t>
  </si>
  <si>
    <t>2006P00499</t>
  </si>
  <si>
    <t>2009P00500</t>
  </si>
  <si>
    <t>2005P00500</t>
  </si>
  <si>
    <t>2006P00500</t>
  </si>
  <si>
    <t>2009P00501</t>
  </si>
  <si>
    <t>2005P00501</t>
  </si>
  <si>
    <t>2006P00501</t>
  </si>
  <si>
    <t>2009P00502</t>
  </si>
  <si>
    <t>2005P00502</t>
  </si>
  <si>
    <t>2006P00502</t>
  </si>
  <si>
    <t>2009P00503</t>
  </si>
  <si>
    <t>2005P00503</t>
  </si>
  <si>
    <t>2006P00503</t>
  </si>
  <si>
    <t>2009P00504</t>
  </si>
  <si>
    <t>2005P00504</t>
  </si>
  <si>
    <t>2006P00504</t>
  </si>
  <si>
    <t>2009P00505</t>
  </si>
  <si>
    <t>2005P00505</t>
  </si>
  <si>
    <t>2006P00505</t>
  </si>
  <si>
    <t>2009P00506</t>
  </si>
  <si>
    <t>2005P00506</t>
  </si>
  <si>
    <t>2006P00506</t>
  </si>
  <si>
    <t>2009P00507</t>
  </si>
  <si>
    <t>2005P00507</t>
  </si>
  <si>
    <t>2006P00507</t>
  </si>
  <si>
    <t>2009P00508</t>
  </si>
  <si>
    <t>2006P00508</t>
  </si>
  <si>
    <t>2009P00509</t>
  </si>
  <si>
    <t>2006P00509</t>
  </si>
  <si>
    <t>2009P00510</t>
  </si>
  <si>
    <t>2006P00510</t>
  </si>
  <si>
    <t>2009P00511</t>
  </si>
  <si>
    <t>2006P00511</t>
  </si>
  <si>
    <t>2009P00512</t>
  </si>
  <si>
    <t>2006P00512</t>
  </si>
  <si>
    <t>2009P00513</t>
  </si>
  <si>
    <t>2006P00513</t>
  </si>
  <si>
    <t>2009P00514</t>
  </si>
  <si>
    <t>2006P00514</t>
  </si>
  <si>
    <t>2006P00515</t>
  </si>
  <si>
    <t>2006P00516</t>
  </si>
  <si>
    <t>2009P00517</t>
  </si>
  <si>
    <t>2006P00517</t>
  </si>
  <si>
    <t>2009P00518</t>
  </si>
  <si>
    <t>2009P00519</t>
  </si>
  <si>
    <t>2009P00520</t>
  </si>
  <si>
    <t>2009P00521</t>
  </si>
  <si>
    <t>2009P00522</t>
  </si>
  <si>
    <t>2009P00523</t>
  </si>
  <si>
    <t>2009P00524</t>
  </si>
  <si>
    <t>2009P00525</t>
  </si>
  <si>
    <t>2009P00526</t>
  </si>
  <si>
    <t>2009P00527</t>
  </si>
  <si>
    <t>2009P00528</t>
  </si>
  <si>
    <t>2009P00529</t>
  </si>
  <si>
    <t>2009P00530</t>
  </si>
  <si>
    <t>2009P00531</t>
  </si>
  <si>
    <t>2009P00532</t>
  </si>
  <si>
    <t>2009P00533</t>
  </si>
  <si>
    <t>2009P00534</t>
  </si>
  <si>
    <t>2009P00535</t>
  </si>
  <si>
    <t>2009P00536</t>
  </si>
  <si>
    <t>2009P00537</t>
  </si>
  <si>
    <t>2009P00538</t>
  </si>
  <si>
    <t>2009P00539</t>
  </si>
  <si>
    <t>2009P00540</t>
  </si>
  <si>
    <t>2009P00541</t>
  </si>
  <si>
    <t>2009P00542</t>
  </si>
  <si>
    <t>2009P00543</t>
  </si>
  <si>
    <t>2009P00544</t>
  </si>
  <si>
    <t>2009P00545</t>
  </si>
  <si>
    <t>2009P00546</t>
  </si>
  <si>
    <t>2009P00547</t>
  </si>
  <si>
    <t>2009P00548</t>
  </si>
  <si>
    <t>2009P00549</t>
  </si>
  <si>
    <t>2009P00550</t>
  </si>
  <si>
    <t>2009P00551</t>
  </si>
  <si>
    <t>2009P00552</t>
  </si>
  <si>
    <t>2009P00553</t>
  </si>
  <si>
    <t>2009P00554</t>
  </si>
  <si>
    <t>2009P00555</t>
  </si>
  <si>
    <t>2009P00556</t>
  </si>
  <si>
    <t>2009P00557</t>
  </si>
  <si>
    <t>2009P00558</t>
  </si>
  <si>
    <t>2009P00559</t>
  </si>
  <si>
    <t>2009P00560</t>
  </si>
  <si>
    <t>2009P00561</t>
  </si>
  <si>
    <t>2009P00562</t>
  </si>
  <si>
    <t>2009P00563</t>
  </si>
  <si>
    <t>2009P00564</t>
  </si>
  <si>
    <t>2013P00573</t>
  </si>
  <si>
    <t>2013P00574</t>
  </si>
  <si>
    <t>2013P00575</t>
  </si>
  <si>
    <t>2013P00576</t>
  </si>
  <si>
    <t>2013P00577</t>
  </si>
  <si>
    <t>2013P00578</t>
  </si>
  <si>
    <t>2013P00579</t>
  </si>
  <si>
    <t>2013P00580</t>
  </si>
  <si>
    <t>2013P00581</t>
  </si>
  <si>
    <t>2013P00582</t>
  </si>
  <si>
    <t>2013P00583</t>
  </si>
  <si>
    <t>2013P00584</t>
  </si>
  <si>
    <t>2012P00584</t>
  </si>
  <si>
    <t>2013P00585</t>
  </si>
  <si>
    <t>2012P00585</t>
  </si>
  <si>
    <t>2013P00586</t>
  </si>
  <si>
    <t>2012P00586</t>
  </si>
  <si>
    <t>2013P00587</t>
  </si>
  <si>
    <t>2012P00587</t>
  </si>
  <si>
    <t>2013P00588</t>
  </si>
  <si>
    <t>2012P00588</t>
  </si>
  <si>
    <t>2013P00589</t>
  </si>
  <si>
    <t>2012P00589</t>
  </si>
  <si>
    <t>2013P00590</t>
  </si>
  <si>
    <t>2012P00590</t>
  </si>
  <si>
    <t>2013P00591</t>
  </si>
  <si>
    <t>2012P00591</t>
  </si>
  <si>
    <t>2013P00592</t>
  </si>
  <si>
    <t>2012P00592</t>
  </si>
  <si>
    <t>2013P00593</t>
  </si>
  <si>
    <t>2012P00593</t>
  </si>
  <si>
    <t>2013P00594</t>
  </si>
  <si>
    <t>2012P00594</t>
  </si>
  <si>
    <t>2013P00595</t>
  </si>
  <si>
    <t>2012P00595</t>
  </si>
  <si>
    <t>2013P00596</t>
  </si>
  <si>
    <t>2012P00596</t>
  </si>
  <si>
    <t>2013P00597</t>
  </si>
  <si>
    <t>2012P00597</t>
  </si>
  <si>
    <t>2013P00598</t>
  </si>
  <si>
    <t>2012P00598</t>
  </si>
  <si>
    <t>2013P00599</t>
  </si>
  <si>
    <t>2012P00599</t>
  </si>
  <si>
    <t>2013P00600</t>
  </si>
  <si>
    <t>2012P00600</t>
  </si>
  <si>
    <t>2013P00601</t>
  </si>
  <si>
    <t>2012P00601</t>
  </si>
  <si>
    <t>2013P00602</t>
  </si>
  <si>
    <t>2012P00602</t>
  </si>
  <si>
    <t>2013P00603</t>
  </si>
  <si>
    <t>2012P00603</t>
  </si>
  <si>
    <t>2013P00604</t>
  </si>
  <si>
    <t>2012P00604</t>
  </si>
  <si>
    <t>2013P00605</t>
  </si>
  <si>
    <t>2012P00605</t>
  </si>
  <si>
    <t>2013P00606</t>
  </si>
  <si>
    <t>2012P00606</t>
  </si>
  <si>
    <t>2013P00607</t>
  </si>
  <si>
    <t>2012P00607</t>
  </si>
  <si>
    <t>2013P00608</t>
  </si>
  <si>
    <t>2012P00608</t>
  </si>
  <si>
    <t>2013P00609</t>
  </si>
  <si>
    <t>2012P00609</t>
  </si>
  <si>
    <t>2013P00610</t>
  </si>
  <si>
    <t>2012P00610</t>
  </si>
  <si>
    <t>2013P00611</t>
  </si>
  <si>
    <t>2012P00611</t>
  </si>
  <si>
    <t>2013P00612</t>
  </si>
  <si>
    <t>2012P00612</t>
  </si>
  <si>
    <t>2013P00613</t>
  </si>
  <si>
    <t>2012P00613</t>
  </si>
  <si>
    <t>2013P00614</t>
  </si>
  <si>
    <t>2012P00614</t>
  </si>
  <si>
    <t>2013P00615</t>
  </si>
  <si>
    <t>2012P00615</t>
  </si>
  <si>
    <t>2013P00616</t>
  </si>
  <si>
    <t>2012P00616</t>
  </si>
  <si>
    <t>2013P00617</t>
  </si>
  <si>
    <t>2012P00617</t>
  </si>
  <si>
    <t>2013P00618</t>
  </si>
  <si>
    <t>2012P00618</t>
  </si>
  <si>
    <t>2013P00619</t>
  </si>
  <si>
    <t>2012P00619</t>
  </si>
  <si>
    <t>2012P00620</t>
  </si>
  <si>
    <t>2013P00621</t>
  </si>
  <si>
    <t>2012P00621</t>
  </si>
  <si>
    <t>2013P00622</t>
  </si>
  <si>
    <t>2012P00622</t>
  </si>
  <si>
    <t>2013P00623</t>
  </si>
  <si>
    <t>2012P00623</t>
  </si>
  <si>
    <t>2013P00624</t>
  </si>
  <si>
    <t>2012P00624</t>
  </si>
  <si>
    <t>2013P00625</t>
  </si>
  <si>
    <t>2012P00625</t>
  </si>
  <si>
    <t>2013P00626</t>
  </si>
  <si>
    <t>2012P00626</t>
  </si>
  <si>
    <t>2013P00627</t>
  </si>
  <si>
    <t>2013P00628</t>
  </si>
  <si>
    <t>2012P00628</t>
  </si>
  <si>
    <t>2013P00629</t>
  </si>
  <si>
    <t>2012P00629</t>
  </si>
  <si>
    <t>2013P00630</t>
  </si>
  <si>
    <t>2012P00630</t>
  </si>
  <si>
    <t>2013P00631</t>
  </si>
  <si>
    <t>2012P00631</t>
  </si>
  <si>
    <t>2013P00632</t>
  </si>
  <si>
    <t>2012P00632</t>
  </si>
  <si>
    <t>2013P00633</t>
  </si>
  <si>
    <t>2012P00633</t>
  </si>
  <si>
    <t>2013P00634</t>
  </si>
  <si>
    <t>2012P00634</t>
  </si>
  <si>
    <t>2013P00635</t>
  </si>
  <si>
    <t>2012P00635</t>
  </si>
  <si>
    <t>2013P00636</t>
  </si>
  <si>
    <t>2012P00636</t>
  </si>
  <si>
    <t>2013P00637</t>
  </si>
  <si>
    <t>2012P00637</t>
  </si>
  <si>
    <t>2013P00638</t>
  </si>
  <si>
    <t>2012P00638</t>
  </si>
  <si>
    <t>2013P00639</t>
  </si>
  <si>
    <t>2012P00639</t>
  </si>
  <si>
    <t>2013P00640</t>
  </si>
  <si>
    <t>2012P00640</t>
  </si>
  <si>
    <t>2013P00641</t>
  </si>
  <si>
    <t>2012P00641</t>
  </si>
  <si>
    <t>2013P00642</t>
  </si>
  <si>
    <t>2012P00642</t>
  </si>
  <si>
    <t>2013P00643</t>
  </si>
  <si>
    <t>2012P00643</t>
  </si>
  <si>
    <t>2013P00644</t>
  </si>
  <si>
    <t>2012P00644</t>
  </si>
  <si>
    <t>2013P00645</t>
  </si>
  <si>
    <t>2012P00645</t>
  </si>
  <si>
    <t>2013P00646</t>
  </si>
  <si>
    <t>2012P00646</t>
  </si>
  <si>
    <t>2013P00647</t>
  </si>
  <si>
    <t>2012P00647</t>
  </si>
  <si>
    <t>2013P00648</t>
  </si>
  <si>
    <t>2012P00648</t>
  </si>
  <si>
    <t>2013P00649</t>
  </si>
  <si>
    <t>2012P00649</t>
  </si>
  <si>
    <t>2013P00650</t>
  </si>
  <si>
    <t>2012P00650</t>
  </si>
  <si>
    <t>2013P00651</t>
  </si>
  <si>
    <t>2012P00651</t>
  </si>
  <si>
    <t>2013P00652</t>
  </si>
  <si>
    <t>2012P00652</t>
  </si>
  <si>
    <t>2013P00653</t>
  </si>
  <si>
    <t>2012P00653</t>
  </si>
  <si>
    <t>2013P00654</t>
  </si>
  <si>
    <t>2012P00654</t>
  </si>
  <si>
    <t>2013P00655</t>
  </si>
  <si>
    <t>2012P00655</t>
  </si>
  <si>
    <t>2013P00656</t>
  </si>
  <si>
    <t>2012P00656</t>
  </si>
  <si>
    <t>2013P00657</t>
  </si>
  <si>
    <t>2012P00657</t>
  </si>
  <si>
    <t>2013P00658</t>
  </si>
  <si>
    <t>2012P00658</t>
  </si>
  <si>
    <t>2013P00659</t>
  </si>
  <si>
    <t>2012P00659</t>
  </si>
  <si>
    <t>2013P00660</t>
  </si>
  <si>
    <t>2012P00660</t>
  </si>
  <si>
    <t>2013P00661</t>
  </si>
  <si>
    <t>2012P00661</t>
  </si>
  <si>
    <t>2013P00662</t>
  </si>
  <si>
    <t>2012P00662</t>
  </si>
  <si>
    <t>2013P00663</t>
  </si>
  <si>
    <t>2012P00663</t>
  </si>
  <si>
    <t>2013P00664</t>
  </si>
  <si>
    <t>2012P00664</t>
  </si>
  <si>
    <t>2013P00665</t>
  </si>
  <si>
    <t>2012P00665</t>
  </si>
  <si>
    <t>2013P00666</t>
  </si>
  <si>
    <t>2012P00666</t>
  </si>
  <si>
    <t>2013P00667</t>
  </si>
  <si>
    <t>2012P00667</t>
  </si>
  <si>
    <t>2013P00668</t>
  </si>
  <si>
    <t>2012P00668</t>
  </si>
  <si>
    <t>2012P00669</t>
  </si>
  <si>
    <t>2014P00681</t>
  </si>
  <si>
    <t>2014P00682</t>
  </si>
  <si>
    <t>2014P00683</t>
  </si>
  <si>
    <t>2014P00684</t>
  </si>
  <si>
    <t>2014P00685</t>
  </si>
  <si>
    <t>2014P00686</t>
  </si>
  <si>
    <t>2014P00687</t>
  </si>
  <si>
    <t>2014P00688</t>
  </si>
  <si>
    <t>2014P00689</t>
  </si>
  <si>
    <t>2014P00690</t>
  </si>
  <si>
    <t>2014P00691</t>
  </si>
  <si>
    <t>2014P00692</t>
  </si>
  <si>
    <t>2014P00693</t>
  </si>
  <si>
    <t>2014P00694</t>
  </si>
  <si>
    <t>2014P00695</t>
  </si>
  <si>
    <t>2014P00696</t>
  </si>
  <si>
    <t>2014P00697</t>
  </si>
  <si>
    <t>2014P00698</t>
  </si>
  <si>
    <t>2014P00699</t>
  </si>
  <si>
    <t>2014P00700</t>
  </si>
  <si>
    <t>2014P00701</t>
  </si>
  <si>
    <t>2014P00702</t>
  </si>
  <si>
    <t>2014P00703</t>
  </si>
  <si>
    <t>2014P00704</t>
  </si>
  <si>
    <t>2014P00705</t>
  </si>
  <si>
    <t>2014P00706</t>
  </si>
  <si>
    <t>2014P00707</t>
  </si>
  <si>
    <t>2014P00708</t>
  </si>
  <si>
    <t>2014P00709</t>
  </si>
  <si>
    <t>2014P00710</t>
  </si>
  <si>
    <t>2014P00711</t>
  </si>
  <si>
    <t>2014P00712</t>
  </si>
  <si>
    <t>2014P00713</t>
  </si>
  <si>
    <t>2014P00714</t>
  </si>
  <si>
    <t>2014P00715</t>
  </si>
  <si>
    <t>2014P00716</t>
  </si>
  <si>
    <t>2014P00717</t>
  </si>
  <si>
    <t>2014P00718</t>
  </si>
  <si>
    <t>2014P00719</t>
  </si>
  <si>
    <t>2014P00720</t>
  </si>
  <si>
    <t>2014P00721</t>
  </si>
  <si>
    <t>2014P00722</t>
  </si>
  <si>
    <t>2014P00723</t>
  </si>
  <si>
    <t>2014P00724</t>
  </si>
  <si>
    <t>2014P00725</t>
  </si>
  <si>
    <t>2014P00726</t>
  </si>
  <si>
    <t>2014P00727</t>
  </si>
  <si>
    <t>2014P00728</t>
  </si>
  <si>
    <t>2014P00729</t>
  </si>
  <si>
    <t>2014P00730</t>
  </si>
  <si>
    <t>2009P00940</t>
  </si>
  <si>
    <t>2009P00941</t>
  </si>
  <si>
    <t>2009P00942</t>
  </si>
  <si>
    <t>2009P00943</t>
  </si>
  <si>
    <t>2009P00944</t>
  </si>
  <si>
    <t>2009P00945</t>
  </si>
  <si>
    <t>2009P00946</t>
  </si>
  <si>
    <t>2009P00947</t>
  </si>
  <si>
    <t>2009P00948</t>
  </si>
  <si>
    <t>2009P00949</t>
  </si>
  <si>
    <t>2009P00950</t>
  </si>
  <si>
    <t>2009P00951</t>
  </si>
  <si>
    <t>2009P00952</t>
  </si>
  <si>
    <t>2009P00953</t>
  </si>
  <si>
    <t>2009P00954</t>
  </si>
  <si>
    <t>2009P00955</t>
  </si>
  <si>
    <t>2009P00956</t>
  </si>
  <si>
    <t>2009P00957</t>
  </si>
  <si>
    <t>2009P00958</t>
  </si>
  <si>
    <t>2009P00959</t>
  </si>
  <si>
    <t>2009P00960</t>
  </si>
  <si>
    <t>2009P00961</t>
  </si>
  <si>
    <t>2009P00962</t>
  </si>
  <si>
    <t>2009P00963</t>
  </si>
  <si>
    <t>2009P00964</t>
  </si>
  <si>
    <t>2009P00965</t>
  </si>
  <si>
    <t>2009P00966</t>
  </si>
  <si>
    <t>2009P00967</t>
  </si>
  <si>
    <t>2009P00968</t>
  </si>
  <si>
    <t>2009P00969</t>
  </si>
  <si>
    <t>2009P00970</t>
  </si>
  <si>
    <t>2009P00971</t>
  </si>
  <si>
    <t>2009P00980</t>
  </si>
  <si>
    <t>2009P00981</t>
  </si>
  <si>
    <t>2009P00982</t>
  </si>
  <si>
    <t>2009P00983</t>
  </si>
  <si>
    <t>2009P00984</t>
  </si>
  <si>
    <t>2009P00985</t>
  </si>
  <si>
    <t>2009P00986</t>
  </si>
  <si>
    <t>2009P00987</t>
  </si>
  <si>
    <t>2009P00988</t>
  </si>
  <si>
    <t>2009P00989</t>
  </si>
  <si>
    <t>2009P00990</t>
  </si>
  <si>
    <t>2009P00991</t>
  </si>
  <si>
    <t>2009P00992</t>
  </si>
  <si>
    <t>2009P00993</t>
  </si>
  <si>
    <t>2009P00994</t>
  </si>
  <si>
    <t>2009P00995</t>
  </si>
  <si>
    <t>2009P00996</t>
  </si>
  <si>
    <t>2009P00997</t>
  </si>
  <si>
    <t>2009P00998</t>
  </si>
  <si>
    <t>2009P00999</t>
  </si>
  <si>
    <t>2009P01000</t>
  </si>
  <si>
    <t>2009P01001</t>
  </si>
  <si>
    <t>2009P01002</t>
  </si>
  <si>
    <t>2009P01003</t>
  </si>
  <si>
    <t>2009P01004</t>
  </si>
  <si>
    <t>2009P01005</t>
  </si>
  <si>
    <t>2009P01006</t>
  </si>
  <si>
    <t>2009P01007</t>
  </si>
  <si>
    <t>2009P01008</t>
  </si>
  <si>
    <t>2009P01009</t>
  </si>
  <si>
    <t>2009P01016</t>
  </si>
  <si>
    <t>2009P01017</t>
  </si>
  <si>
    <t>2009P01018</t>
  </si>
  <si>
    <t>2009P01019</t>
  </si>
  <si>
    <t>2009P01020</t>
  </si>
  <si>
    <t>2009P01021</t>
  </si>
  <si>
    <t>2009P01022</t>
  </si>
  <si>
    <t>2009P01023</t>
  </si>
  <si>
    <t>2009P01024</t>
  </si>
  <si>
    <t>2009P01025</t>
  </si>
  <si>
    <t>2009P01026</t>
  </si>
  <si>
    <t>2009P01027</t>
  </si>
  <si>
    <t>2009P01028</t>
  </si>
  <si>
    <t>2009P01029</t>
  </si>
  <si>
    <t>2009P01030</t>
  </si>
  <si>
    <t>2009P01031</t>
  </si>
  <si>
    <t>2009P01032</t>
  </si>
  <si>
    <t>2009P01033</t>
  </si>
  <si>
    <t>2009P01034</t>
  </si>
  <si>
    <t>2009P01035</t>
  </si>
  <si>
    <t>2009P01036</t>
  </si>
  <si>
    <t>2009P01037</t>
  </si>
  <si>
    <t>2009P01038</t>
  </si>
  <si>
    <t>2009P01039</t>
  </si>
  <si>
    <t>2009P01040</t>
  </si>
  <si>
    <t>2009P01041</t>
  </si>
  <si>
    <t>2009P01042</t>
  </si>
  <si>
    <t>2009P01043</t>
  </si>
  <si>
    <t>2009P01044</t>
  </si>
  <si>
    <t>2009P01045</t>
  </si>
  <si>
    <t>2009P01046</t>
  </si>
  <si>
    <t>2009P01047</t>
  </si>
  <si>
    <t>2009P01048</t>
  </si>
  <si>
    <t>2009P01050</t>
  </si>
  <si>
    <t>2009P01051</t>
  </si>
  <si>
    <t>2009P01052</t>
  </si>
  <si>
    <t>2009P01053</t>
  </si>
  <si>
    <t>2009P01054</t>
  </si>
  <si>
    <t>2009P01055</t>
  </si>
  <si>
    <t>2009P01056</t>
  </si>
  <si>
    <t>2009P01057</t>
  </si>
  <si>
    <t>2009P01058</t>
  </si>
  <si>
    <t>2009P01059</t>
  </si>
  <si>
    <t>2009P01060</t>
  </si>
  <si>
    <t>2009P01061</t>
  </si>
  <si>
    <t>2009P01062</t>
  </si>
  <si>
    <t>2009P01063</t>
  </si>
  <si>
    <t>2009P01064</t>
  </si>
  <si>
    <t>2009P01065</t>
  </si>
  <si>
    <t>2009P01066</t>
  </si>
  <si>
    <t>2009P01067</t>
  </si>
  <si>
    <t>2009P01068</t>
  </si>
  <si>
    <t>2009P01069</t>
  </si>
  <si>
    <t>2009P01070</t>
  </si>
  <si>
    <t>2009P01071</t>
  </si>
  <si>
    <t>2009P01072</t>
  </si>
  <si>
    <t>2009P01073</t>
  </si>
  <si>
    <t>2009P01074</t>
  </si>
  <si>
    <t>2009P01075</t>
  </si>
  <si>
    <t>2009P01076</t>
  </si>
  <si>
    <t>2009P01077</t>
  </si>
  <si>
    <t>2009P01078</t>
  </si>
  <si>
    <t>2004P01116</t>
  </si>
  <si>
    <t>2004P01118</t>
  </si>
  <si>
    <t>2004P01119</t>
  </si>
  <si>
    <t>2004P01121</t>
  </si>
  <si>
    <t>2004P01122</t>
  </si>
  <si>
    <t>2004P01124</t>
  </si>
  <si>
    <t>2004P01126</t>
  </si>
  <si>
    <t>2004P01128</t>
  </si>
  <si>
    <t>2004P01130</t>
  </si>
  <si>
    <t>2004P01132</t>
  </si>
  <si>
    <t>2004P01133</t>
  </si>
  <si>
    <t>2004P01134</t>
  </si>
  <si>
    <t>2004P01135</t>
  </si>
  <si>
    <t>2004P01136</t>
  </si>
  <si>
    <t>2004P01137</t>
  </si>
  <si>
    <t>2004P01138</t>
  </si>
  <si>
    <t>2004P01139</t>
  </si>
  <si>
    <t>2004P01140</t>
  </si>
  <si>
    <t>2004P01141</t>
  </si>
  <si>
    <t>2004P01142</t>
  </si>
  <si>
    <t>2004P01144</t>
  </si>
  <si>
    <t>2004P01146</t>
  </si>
  <si>
    <t>2004P01147</t>
  </si>
  <si>
    <t>2004P01149</t>
  </si>
  <si>
    <t>2004P01151</t>
  </si>
  <si>
    <t>2004P01152</t>
  </si>
  <si>
    <t>2004P01153</t>
  </si>
  <si>
    <t>2004P01155</t>
  </si>
  <si>
    <t>2004P01157</t>
  </si>
  <si>
    <t>2004P01158</t>
  </si>
  <si>
    <t>2004P01159</t>
  </si>
  <si>
    <t>2004P01160</t>
  </si>
  <si>
    <t>2004P01161</t>
  </si>
  <si>
    <t>2004P01162</t>
  </si>
  <si>
    <t>2004P01164</t>
  </si>
  <si>
    <t>2004P01165</t>
  </si>
  <si>
    <t>2004P01167</t>
  </si>
  <si>
    <t>2004P01168</t>
  </si>
  <si>
    <t>2004P01169</t>
  </si>
  <si>
    <t>2004P01170</t>
  </si>
  <si>
    <t>2004P01171</t>
  </si>
  <si>
    <t>2004P01172</t>
  </si>
  <si>
    <t>2004P01173</t>
  </si>
  <si>
    <t>2004P01174</t>
  </si>
  <si>
    <t>2004P01175</t>
  </si>
  <si>
    <t>2004P01176</t>
  </si>
  <si>
    <t>2004P01178</t>
  </si>
  <si>
    <t>2004P01179</t>
  </si>
  <si>
    <t>2004P01180</t>
  </si>
  <si>
    <t>2004P01181</t>
  </si>
  <si>
    <t>2004P01182</t>
  </si>
  <si>
    <t>2004P01183</t>
  </si>
  <si>
    <t>2004P01184</t>
  </si>
  <si>
    <t>2004P01185</t>
  </si>
  <si>
    <t>2004P01186</t>
  </si>
  <si>
    <t>2004P01187</t>
  </si>
  <si>
    <t>2004P01188</t>
  </si>
  <si>
    <t>2004P01189</t>
  </si>
  <si>
    <t>2004P01190</t>
  </si>
  <si>
    <t>2004P01191</t>
  </si>
  <si>
    <t>2004P01192</t>
  </si>
  <si>
    <t>2004P01193</t>
  </si>
  <si>
    <t>2004P01194</t>
  </si>
  <si>
    <t>2004P01669</t>
  </si>
  <si>
    <t>2004P01670</t>
  </si>
  <si>
    <t>2004P01671</t>
  </si>
  <si>
    <t>2004P01672</t>
  </si>
  <si>
    <t>2004P01673</t>
  </si>
  <si>
    <t>2004P01674</t>
  </si>
  <si>
    <t>2004P01675</t>
  </si>
  <si>
    <t>2004P01676</t>
  </si>
  <si>
    <t>2004P01677</t>
  </si>
  <si>
    <t>2004P01678</t>
  </si>
  <si>
    <t>2004P01679</t>
  </si>
  <si>
    <t>2004P01680</t>
  </si>
  <si>
    <t>2004P01681</t>
  </si>
  <si>
    <t>2004P01682</t>
  </si>
  <si>
    <t>2004P01683</t>
  </si>
  <si>
    <t>2004P01684</t>
  </si>
  <si>
    <t>2004P01685</t>
  </si>
  <si>
    <t>2004P01686</t>
  </si>
  <si>
    <t>2004P01687</t>
  </si>
  <si>
    <t>2004P01688</t>
  </si>
  <si>
    <t>2004P01689</t>
  </si>
  <si>
    <t>2004P01690</t>
  </si>
  <si>
    <t>2004P01691</t>
  </si>
  <si>
    <t>2004P01692</t>
  </si>
  <si>
    <t>2004P01693</t>
  </si>
  <si>
    <t>2004P01694</t>
  </si>
  <si>
    <t>2004P01695</t>
  </si>
  <si>
    <t>2004P01696</t>
  </si>
  <si>
    <t>2004P01697</t>
  </si>
  <si>
    <t>2004P01698</t>
  </si>
  <si>
    <t>2004P01699</t>
  </si>
  <si>
    <t>2004P01700</t>
  </si>
  <si>
    <t>2004P01701</t>
  </si>
  <si>
    <t>2004P01702</t>
  </si>
  <si>
    <t>2004P01703</t>
  </si>
  <si>
    <t>2004P01704</t>
  </si>
  <si>
    <t>2004P01705</t>
  </si>
  <si>
    <t>2004P01706</t>
  </si>
  <si>
    <t>2004P01707</t>
  </si>
  <si>
    <t>2004P01708</t>
  </si>
  <si>
    <t>1999P30340</t>
  </si>
  <si>
    <t>1999P30341</t>
  </si>
  <si>
    <t>1999P30342</t>
  </si>
  <si>
    <t>1999P30343</t>
  </si>
  <si>
    <t>1999P30346</t>
  </si>
  <si>
    <t>1999P30347</t>
  </si>
  <si>
    <t>1999P30348</t>
  </si>
  <si>
    <t>1999P30349</t>
  </si>
  <si>
    <t>1999P30350</t>
  </si>
  <si>
    <t>1999P30351</t>
  </si>
  <si>
    <t>1999P30352</t>
  </si>
  <si>
    <t>1999P30354</t>
  </si>
  <si>
    <t>1999P30355</t>
  </si>
  <si>
    <t>1999P30356</t>
  </si>
  <si>
    <t>1999P30357</t>
  </si>
  <si>
    <t>1999P30358</t>
  </si>
  <si>
    <t>1999P30361</t>
  </si>
  <si>
    <t>1999P30362</t>
  </si>
  <si>
    <t>1999P30363</t>
  </si>
  <si>
    <t>1999P30364</t>
  </si>
  <si>
    <t>1999P30367</t>
  </si>
  <si>
    <t>1999P30368</t>
  </si>
  <si>
    <t>1999P30369</t>
  </si>
  <si>
    <t>1999P30370</t>
  </si>
  <si>
    <t>1999P30371</t>
  </si>
  <si>
    <t>1999P30372</t>
  </si>
  <si>
    <t>1999P30373</t>
  </si>
  <si>
    <t>1999P30374</t>
  </si>
  <si>
    <t>1999P30377</t>
  </si>
  <si>
    <t>1999P30378</t>
  </si>
  <si>
    <t>1999P30379</t>
  </si>
  <si>
    <t>1999P30380</t>
  </si>
  <si>
    <t>1999P30381</t>
  </si>
  <si>
    <t>1999P30383</t>
  </si>
  <si>
    <t>1999P30384</t>
  </si>
  <si>
    <t>1999P30385</t>
  </si>
  <si>
    <t>1999P30386</t>
  </si>
  <si>
    <t>1999P30387</t>
  </si>
  <si>
    <t>1999P30388</t>
  </si>
  <si>
    <t>1999P30389</t>
  </si>
  <si>
    <t>1999P30390</t>
  </si>
  <si>
    <t>1999P30391</t>
  </si>
  <si>
    <t>1999P30392</t>
  </si>
  <si>
    <t>1999P30393</t>
  </si>
  <si>
    <t>1999P30394</t>
  </si>
  <si>
    <t>1999P30395</t>
  </si>
  <si>
    <t>1999P30396</t>
  </si>
  <si>
    <t>1999P30397</t>
  </si>
  <si>
    <t>1999P30398</t>
  </si>
  <si>
    <t>1999P30399</t>
  </si>
  <si>
    <t>1999P30400</t>
  </si>
  <si>
    <t>1999P30401</t>
  </si>
  <si>
    <t>1999P30402</t>
  </si>
  <si>
    <t>1999P30404</t>
  </si>
  <si>
    <t>1999P30405</t>
  </si>
  <si>
    <t>1999P30406</t>
  </si>
  <si>
    <t>1999P30407</t>
  </si>
  <si>
    <t>1999P30408</t>
  </si>
  <si>
    <t>1999P30409</t>
  </si>
  <si>
    <t>1999P30410</t>
  </si>
  <si>
    <t>1999P30411</t>
  </si>
  <si>
    <t>1999P30412</t>
  </si>
  <si>
    <t>1999P30414</t>
  </si>
  <si>
    <t>1999P30415</t>
  </si>
  <si>
    <t>1999P30416</t>
  </si>
  <si>
    <t>1999P30417</t>
  </si>
  <si>
    <t>1999P30418</t>
  </si>
  <si>
    <t>1999P30419</t>
  </si>
  <si>
    <t>1999P30420</t>
  </si>
  <si>
    <t>1999P30421</t>
  </si>
  <si>
    <t>1999P30422</t>
  </si>
  <si>
    <t>1999P30424</t>
  </si>
  <si>
    <t>1999P30425</t>
  </si>
  <si>
    <t>1999P30426</t>
  </si>
  <si>
    <t>1999P30427</t>
  </si>
  <si>
    <t>1999P30428</t>
  </si>
  <si>
    <t>1999P30429</t>
  </si>
  <si>
    <t>1999P30430</t>
  </si>
  <si>
    <t>1999P30431</t>
  </si>
  <si>
    <t>1999P30432</t>
  </si>
  <si>
    <t>1999P30435</t>
  </si>
  <si>
    <t>1999P30436</t>
  </si>
  <si>
    <t>1999P30437</t>
  </si>
  <si>
    <t>1999P30438</t>
  </si>
  <si>
    <t>1999P30439</t>
  </si>
  <si>
    <t>1999P30440</t>
  </si>
  <si>
    <t>1999P30441</t>
  </si>
  <si>
    <t>1999P30442</t>
  </si>
  <si>
    <t>1999P30443</t>
  </si>
  <si>
    <t>1999P30444</t>
  </si>
  <si>
    <t>2002P30445</t>
  </si>
  <si>
    <t>1999P30446</t>
  </si>
  <si>
    <t>1999P30449</t>
  </si>
  <si>
    <t>1999P30450</t>
  </si>
  <si>
    <t>2002P30451</t>
  </si>
  <si>
    <t>1999P30452</t>
  </si>
  <si>
    <t>1999P30453</t>
  </si>
  <si>
    <t>1999P30456</t>
  </si>
  <si>
    <t>1999P30457</t>
  </si>
  <si>
    <t>1999P30458</t>
  </si>
  <si>
    <t>1999P30459</t>
  </si>
  <si>
    <t>1999P30460</t>
  </si>
  <si>
    <t>1999P30461</t>
  </si>
  <si>
    <t>1999P30463</t>
  </si>
  <si>
    <t>1999P30464</t>
  </si>
  <si>
    <t>1999P30465</t>
  </si>
  <si>
    <t>1999P30466</t>
  </si>
  <si>
    <t>1999P30467</t>
  </si>
  <si>
    <t>1999P30468</t>
  </si>
  <si>
    <t>1999P30472</t>
  </si>
  <si>
    <t>1999P30473</t>
  </si>
  <si>
    <t>1999P30476</t>
  </si>
  <si>
    <t>1999P30477</t>
  </si>
  <si>
    <t>1999P30478</t>
  </si>
  <si>
    <t>1999P30479</t>
  </si>
  <si>
    <t>1999P30480</t>
  </si>
  <si>
    <t>1999P30481</t>
  </si>
  <si>
    <t>1999P30482</t>
  </si>
  <si>
    <t>1998P30483</t>
  </si>
  <si>
    <t>1998P30484</t>
  </si>
  <si>
    <t>1998P30485</t>
  </si>
  <si>
    <t>1999P30485</t>
  </si>
  <si>
    <t>1998P30486</t>
  </si>
  <si>
    <t>1999P30486</t>
  </si>
  <si>
    <t>1998P30487</t>
  </si>
  <si>
    <t>1999P30487</t>
  </si>
  <si>
    <t>1998P30488</t>
  </si>
  <si>
    <t>1999P30488</t>
  </si>
  <si>
    <t>1998P30489</t>
  </si>
  <si>
    <t>1999P30489</t>
  </si>
  <si>
    <t>1998P30490</t>
  </si>
  <si>
    <t>1999P30490</t>
  </si>
  <si>
    <t>1998P30491</t>
  </si>
  <si>
    <t>1998P30492</t>
  </si>
  <si>
    <t>1998P30493</t>
  </si>
  <si>
    <t>1999P30493</t>
  </si>
  <si>
    <t>1998P30494</t>
  </si>
  <si>
    <t>1999P30494</t>
  </si>
  <si>
    <t>1998P30495</t>
  </si>
  <si>
    <t>1999P30495</t>
  </si>
  <si>
    <t>1998P30496</t>
  </si>
  <si>
    <t>1999P30496</t>
  </si>
  <si>
    <t>1998P30497</t>
  </si>
  <si>
    <t>1999P30497</t>
  </si>
  <si>
    <t>1998P30498</t>
  </si>
  <si>
    <t>1999P30498</t>
  </si>
  <si>
    <t>1998P30499</t>
  </si>
  <si>
    <t>1998P30500</t>
  </si>
  <si>
    <t>1998P30501</t>
  </si>
  <si>
    <t>1998P30502</t>
  </si>
  <si>
    <t>1999P30502</t>
  </si>
  <si>
    <t>1998P30503</t>
  </si>
  <si>
    <t>1999P30503</t>
  </si>
  <si>
    <t>1998P30504</t>
  </si>
  <si>
    <t>1999P30504</t>
  </si>
  <si>
    <t>1998P30505</t>
  </si>
  <si>
    <t>1999P30505</t>
  </si>
  <si>
    <t>1998P30506</t>
  </si>
  <si>
    <t>1999P30506</t>
  </si>
  <si>
    <t>1998P30507</t>
  </si>
  <si>
    <t>1999P30507</t>
  </si>
  <si>
    <t>1998P30508</t>
  </si>
  <si>
    <t>1998P30509</t>
  </si>
  <si>
    <t>1998P30510</t>
  </si>
  <si>
    <t>1998P30511</t>
  </si>
  <si>
    <t>1999P30511</t>
  </si>
  <si>
    <t>1998P30512</t>
  </si>
  <si>
    <t>1999P30512</t>
  </si>
  <si>
    <t>1998P30513</t>
  </si>
  <si>
    <t>1999P30513</t>
  </si>
  <si>
    <t>1998P30514</t>
  </si>
  <si>
    <t>1999P30514</t>
  </si>
  <si>
    <t>1998P30515</t>
  </si>
  <si>
    <t>1999P30515</t>
  </si>
  <si>
    <t>1998P30516</t>
  </si>
  <si>
    <t>1998P30518</t>
  </si>
  <si>
    <t>1999P30518</t>
  </si>
  <si>
    <t>1998P30519</t>
  </si>
  <si>
    <t>1999P30519</t>
  </si>
  <si>
    <t>1998P30520</t>
  </si>
  <si>
    <t>1999P30520</t>
  </si>
  <si>
    <t>1998P30521</t>
  </si>
  <si>
    <t>1999P30521</t>
  </si>
  <si>
    <t>1998P30522</t>
  </si>
  <si>
    <t>1999P30522</t>
  </si>
  <si>
    <t>1998P30523</t>
  </si>
  <si>
    <t>1999P30523</t>
  </si>
  <si>
    <t>1998P30524</t>
  </si>
  <si>
    <t>1999P30524</t>
  </si>
  <si>
    <t>1998P30525</t>
  </si>
  <si>
    <t>1999P30526</t>
  </si>
  <si>
    <t>1998P30527</t>
  </si>
  <si>
    <t>1999P30527</t>
  </si>
  <si>
    <t>1998P30528</t>
  </si>
  <si>
    <t>1999P30528</t>
  </si>
  <si>
    <t>1998P30529</t>
  </si>
  <si>
    <t>1999P30529</t>
  </si>
  <si>
    <t>1998P30530</t>
  </si>
  <si>
    <t>1999P30530</t>
  </si>
  <si>
    <t>1998P30531</t>
  </si>
  <si>
    <t>1998P30532</t>
  </si>
  <si>
    <t>1998P30533</t>
  </si>
  <si>
    <t>1999P30533</t>
  </si>
  <si>
    <t>1998P30534</t>
  </si>
  <si>
    <t>1999P30534</t>
  </si>
  <si>
    <t>1998P30535</t>
  </si>
  <si>
    <t>1999P30535</t>
  </si>
  <si>
    <t>1999P30536</t>
  </si>
  <si>
    <t>1999P30537</t>
  </si>
  <si>
    <t>1999P30538</t>
  </si>
  <si>
    <t>1999P30539</t>
  </si>
  <si>
    <t>1999P30542</t>
  </si>
  <si>
    <t>1999P30543</t>
  </si>
  <si>
    <t>1999P30544</t>
  </si>
  <si>
    <t>1999P30545</t>
  </si>
  <si>
    <t>1999P30546</t>
  </si>
  <si>
    <t>1999P30547</t>
  </si>
  <si>
    <t>1999P30550</t>
  </si>
  <si>
    <t>1999P30551</t>
  </si>
  <si>
    <t>1999P30552</t>
  </si>
  <si>
    <t>1999P30553</t>
  </si>
  <si>
    <t>1999P30554</t>
  </si>
  <si>
    <t>1999P30555</t>
  </si>
  <si>
    <t>1999P30556</t>
  </si>
  <si>
    <t>2000P31393</t>
  </si>
  <si>
    <t>2000P31394</t>
  </si>
  <si>
    <t>2000P31395</t>
  </si>
  <si>
    <t>2000P31397</t>
  </si>
  <si>
    <t>2000P31402</t>
  </si>
  <si>
    <t>2000P31416</t>
  </si>
  <si>
    <t>2000P31421</t>
  </si>
  <si>
    <t>2000P31422</t>
  </si>
  <si>
    <t>2000P31426</t>
  </si>
  <si>
    <t>2000P31427</t>
  </si>
  <si>
    <t>2000P31428</t>
  </si>
  <si>
    <t>2000P31429</t>
  </si>
  <si>
    <t>2000P31430</t>
  </si>
  <si>
    <t>2000P31431</t>
  </si>
  <si>
    <t>2000P31432</t>
  </si>
  <si>
    <t>2000P31433</t>
  </si>
  <si>
    <t>2000P31434</t>
  </si>
  <si>
    <t>2000P31435</t>
  </si>
  <si>
    <t>2000P31436</t>
  </si>
  <si>
    <t>2000P31437</t>
  </si>
  <si>
    <t>2000P31438</t>
  </si>
  <si>
    <t>2000P31440</t>
  </si>
  <si>
    <t>2000P31441</t>
  </si>
  <si>
    <t>2000P31442</t>
  </si>
  <si>
    <t>2000P31443</t>
  </si>
  <si>
    <t>2000P31444</t>
  </si>
  <si>
    <t>2002P31445</t>
  </si>
  <si>
    <t>2000P31446</t>
  </si>
  <si>
    <t>2000P31447</t>
  </si>
  <si>
    <t>2000P31448</t>
  </si>
  <si>
    <t>2000P31449</t>
  </si>
  <si>
    <t>2000P31450</t>
  </si>
  <si>
    <t>2000P31451</t>
  </si>
  <si>
    <t>2000P31452</t>
  </si>
  <si>
    <t>2000P31453</t>
  </si>
  <si>
    <t>2000P31454</t>
  </si>
  <si>
    <t>2000P31455</t>
  </si>
  <si>
    <t>2000P31456</t>
  </si>
  <si>
    <t>2000P31457</t>
  </si>
  <si>
    <t>2000P31458</t>
  </si>
  <si>
    <t>2000P31459</t>
  </si>
  <si>
    <t>2000P31460</t>
  </si>
  <si>
    <t>2000P31462</t>
  </si>
  <si>
    <t>2002P41358</t>
  </si>
  <si>
    <t>2002P41359</t>
  </si>
  <si>
    <t>2002P41360</t>
  </si>
  <si>
    <t>2002P41361</t>
  </si>
  <si>
    <t>2002P41362</t>
  </si>
  <si>
    <t>2002P41363</t>
  </si>
  <si>
    <t>2002P41364</t>
  </si>
  <si>
    <t>2002P41365</t>
  </si>
  <si>
    <t>2002P41366</t>
  </si>
  <si>
    <t>2002P41367</t>
  </si>
  <si>
    <t>2002P41368</t>
  </si>
  <si>
    <t>2002P41369</t>
  </si>
  <si>
    <t>2002P41370</t>
  </si>
  <si>
    <t>2002P41371</t>
  </si>
  <si>
    <t>2002P41372</t>
  </si>
  <si>
    <t>2002P41373</t>
  </si>
  <si>
    <t>2002P41374</t>
  </si>
  <si>
    <t>2002P41375</t>
  </si>
  <si>
    <t>2002P41376</t>
  </si>
  <si>
    <t>2002P41377</t>
  </si>
  <si>
    <t>2002P41378</t>
  </si>
  <si>
    <t>2002P41379</t>
  </si>
  <si>
    <t>2002P41380</t>
  </si>
  <si>
    <t>2002P41381</t>
  </si>
  <si>
    <t>2002P41382</t>
  </si>
  <si>
    <t>2002P41383</t>
  </si>
  <si>
    <t>2002P41384</t>
  </si>
  <si>
    <t>2002P41385</t>
  </si>
  <si>
    <t>2002P41386</t>
  </si>
  <si>
    <t>2002P41387</t>
  </si>
  <si>
    <t>2002P41388</t>
  </si>
  <si>
    <t>2002P41389</t>
  </si>
  <si>
    <t>2002P41390</t>
  </si>
  <si>
    <t>2002P41391</t>
  </si>
  <si>
    <t>2002P41392</t>
  </si>
  <si>
    <t>2002P41393</t>
  </si>
  <si>
    <t>2002P41394</t>
  </si>
  <si>
    <t>2002P41396</t>
  </si>
  <si>
    <t>2002P41397</t>
  </si>
  <si>
    <t>2002P41398</t>
  </si>
  <si>
    <t>2002P41399</t>
  </si>
  <si>
    <t>2002P41400</t>
  </si>
  <si>
    <t>2002P41401</t>
  </si>
  <si>
    <t>2002P41402</t>
  </si>
  <si>
    <t>2002P41403</t>
  </si>
  <si>
    <t>2002P41404</t>
  </si>
  <si>
    <t>2002P41405</t>
  </si>
  <si>
    <t>2002P41406</t>
  </si>
  <si>
    <t>2002P41407</t>
  </si>
  <si>
    <t>2002P41408</t>
  </si>
  <si>
    <t>2002P41409</t>
  </si>
  <si>
    <t>2002P41410</t>
  </si>
  <si>
    <t>2002P41411</t>
  </si>
  <si>
    <t>2002P41412</t>
  </si>
  <si>
    <t>2002P41413</t>
  </si>
  <si>
    <t>2002P41414</t>
  </si>
  <si>
    <t>2002P41415</t>
  </si>
  <si>
    <t>2002P41416</t>
  </si>
  <si>
    <t>2002P41417</t>
  </si>
  <si>
    <t>2002P41418</t>
  </si>
  <si>
    <t>2002P41419</t>
  </si>
  <si>
    <t>2002P41420</t>
  </si>
  <si>
    <t>2002P41421</t>
  </si>
  <si>
    <t>2002P41422</t>
  </si>
  <si>
    <t>2002P41423</t>
  </si>
  <si>
    <t>2002P41424</t>
  </si>
  <si>
    <t>2002P41425</t>
  </si>
  <si>
    <t>2002P41426</t>
  </si>
  <si>
    <t>2002P41427</t>
  </si>
  <si>
    <t>2002P41428</t>
  </si>
  <si>
    <t>2002P41429</t>
  </si>
  <si>
    <t>2002P41430</t>
  </si>
  <si>
    <t>2002P41431</t>
  </si>
  <si>
    <t>2002P41432</t>
  </si>
  <si>
    <t>2002P41475</t>
  </si>
  <si>
    <t>2002P41476</t>
  </si>
  <si>
    <t>2002P41477</t>
  </si>
  <si>
    <t>2002P41478</t>
  </si>
  <si>
    <t>2002P41479</t>
  </si>
  <si>
    <t>2002P41480</t>
  </si>
  <si>
    <t>2002P41481</t>
  </si>
  <si>
    <t>2002P41482</t>
  </si>
  <si>
    <t>2002P41483</t>
  </si>
  <si>
    <t>2002P41484</t>
  </si>
  <si>
    <t>2002P41485</t>
  </si>
  <si>
    <t>2002P41486</t>
  </si>
  <si>
    <t>2002P41487</t>
  </si>
  <si>
    <t>2002P41488</t>
  </si>
  <si>
    <t>2002P41489</t>
  </si>
  <si>
    <t>2002P41490</t>
  </si>
  <si>
    <t>2002P41491</t>
  </si>
  <si>
    <t>2002P41492</t>
  </si>
  <si>
    <t>2002P41493</t>
  </si>
  <si>
    <t>2002P41494</t>
  </si>
  <si>
    <t>2002P41495</t>
  </si>
  <si>
    <t>2002P41496</t>
  </si>
  <si>
    <t>2002P41497</t>
  </si>
  <si>
    <t>2002P41498</t>
  </si>
  <si>
    <t>2002P41499</t>
  </si>
  <si>
    <t>2002P41500</t>
  </si>
  <si>
    <t>2002P41501</t>
  </si>
  <si>
    <t>2002P41502</t>
  </si>
  <si>
    <t>2002P41503</t>
  </si>
  <si>
    <t>2002P41504</t>
  </si>
  <si>
    <t>2002P41505</t>
  </si>
  <si>
    <t>2002P41506</t>
  </si>
  <si>
    <t>2002P41507</t>
  </si>
  <si>
    <t>2002P41509</t>
  </si>
  <si>
    <t>2002P41510</t>
  </si>
  <si>
    <t>2002P41511</t>
  </si>
  <si>
    <t>2002P41512</t>
  </si>
  <si>
    <t>2002P41513</t>
  </si>
  <si>
    <t>2002P41514</t>
  </si>
  <si>
    <t>2002P41515</t>
  </si>
  <si>
    <t>2002P41516</t>
  </si>
  <si>
    <t>2002P41517</t>
  </si>
  <si>
    <t>2002P41518</t>
  </si>
  <si>
    <t>2002P41519</t>
  </si>
  <si>
    <t>2002P41520</t>
  </si>
  <si>
    <t>2002P41521</t>
  </si>
  <si>
    <t>2002P41522</t>
  </si>
  <si>
    <t>2002P41523</t>
  </si>
  <si>
    <t>2002P41524</t>
  </si>
  <si>
    <t>2002P41525</t>
  </si>
  <si>
    <t>2002P41526</t>
  </si>
  <si>
    <t>2002P41527</t>
  </si>
  <si>
    <t>2002P41528</t>
  </si>
  <si>
    <t>2002P41529</t>
  </si>
  <si>
    <t>2002P41530</t>
  </si>
  <si>
    <t>2002P41531</t>
  </si>
  <si>
    <t>2002P41532</t>
  </si>
  <si>
    <t>2002P41533</t>
  </si>
  <si>
    <t>2002P41534</t>
  </si>
  <si>
    <t>2002P41535</t>
  </si>
  <si>
    <t>2002P41536</t>
  </si>
  <si>
    <t>2002P41537</t>
  </si>
  <si>
    <t>2002P41538</t>
  </si>
  <si>
    <t>2002P41539</t>
  </si>
  <si>
    <t>2002P41541</t>
  </si>
  <si>
    <t>2002P41542</t>
  </si>
  <si>
    <t>2002P41543</t>
  </si>
  <si>
    <t>2002P41544</t>
  </si>
  <si>
    <t>2002P41545</t>
  </si>
  <si>
    <t>2002P41546</t>
  </si>
  <si>
    <t>2002P41547</t>
  </si>
  <si>
    <t>2002P41548</t>
  </si>
  <si>
    <t>2002P41549</t>
  </si>
  <si>
    <t>2002P41550</t>
  </si>
  <si>
    <t>2002P41551</t>
  </si>
  <si>
    <t>2002P41552</t>
  </si>
  <si>
    <t>2002P41553</t>
  </si>
  <si>
    <t>2002P41554</t>
  </si>
  <si>
    <t>2002P41555</t>
  </si>
  <si>
    <t>2002P41556</t>
  </si>
  <si>
    <t>2002P41557</t>
  </si>
  <si>
    <t>2002P41558</t>
  </si>
  <si>
    <t>2002P41559</t>
  </si>
  <si>
    <t>2002P41560</t>
  </si>
  <si>
    <t>2002P41561</t>
  </si>
  <si>
    <t>2002P41562</t>
  </si>
  <si>
    <t>2002P41563</t>
  </si>
  <si>
    <t>2002P41564</t>
  </si>
  <si>
    <t>2002P41565</t>
  </si>
  <si>
    <t>2002P41566</t>
  </si>
  <si>
    <t>2002P41567</t>
  </si>
  <si>
    <t>2002P41568</t>
  </si>
  <si>
    <t>2002P41569</t>
  </si>
  <si>
    <t>2002P41570</t>
  </si>
  <si>
    <t>2002P41571</t>
  </si>
  <si>
    <t>2002P41572</t>
  </si>
  <si>
    <t>2002P41573</t>
  </si>
  <si>
    <t>2002P41575</t>
  </si>
  <si>
    <t>2002P41576</t>
  </si>
  <si>
    <t>2002P41577</t>
  </si>
  <si>
    <t>2002P41578</t>
  </si>
  <si>
    <t>2002P41579</t>
  </si>
  <si>
    <t>2002P41580</t>
  </si>
  <si>
    <t>2002P41581</t>
  </si>
  <si>
    <t>2002P41582</t>
  </si>
  <si>
    <t>2002P41583</t>
  </si>
  <si>
    <t>2002P41584</t>
  </si>
  <si>
    <t>2002P41585</t>
  </si>
  <si>
    <t>2002P41586</t>
  </si>
  <si>
    <t>2002P41587</t>
  </si>
  <si>
    <t>2002P41588</t>
  </si>
  <si>
    <t>2002P41589</t>
  </si>
  <si>
    <t>2002P41590</t>
  </si>
  <si>
    <t>2002P41591</t>
  </si>
  <si>
    <t>2002P41592</t>
  </si>
  <si>
    <t>2002P41594</t>
  </si>
  <si>
    <t>2002P41595</t>
  </si>
  <si>
    <t>2002P41596</t>
  </si>
  <si>
    <t>2002P41597</t>
  </si>
  <si>
    <t>2002P41598</t>
  </si>
  <si>
    <t>2002P41599</t>
  </si>
  <si>
    <t>2002P41600</t>
  </si>
  <si>
    <t>2002P41601</t>
  </si>
  <si>
    <t>2002P41602</t>
  </si>
  <si>
    <t>2002P41603</t>
  </si>
  <si>
    <t>2002P41604</t>
  </si>
  <si>
    <t>2002P41605</t>
  </si>
  <si>
    <t>2002P41606</t>
  </si>
  <si>
    <t>2002P41607</t>
  </si>
  <si>
    <t>2002P41609</t>
  </si>
  <si>
    <t>2002P41610</t>
  </si>
  <si>
    <t>2002P41611</t>
  </si>
  <si>
    <t>2002P41612</t>
  </si>
  <si>
    <t>2002P41613</t>
  </si>
  <si>
    <t>2002P41614</t>
  </si>
  <si>
    <t>2002P41615</t>
  </si>
  <si>
    <t>2002P41616</t>
  </si>
  <si>
    <t>2002P41617</t>
  </si>
  <si>
    <t>2002P41618</t>
  </si>
  <si>
    <t>2002P41619</t>
  </si>
  <si>
    <t>2002P41620</t>
  </si>
  <si>
    <t>2002P41621</t>
  </si>
  <si>
    <t>2002P41622</t>
  </si>
  <si>
    <t>2002P41623</t>
  </si>
  <si>
    <t>2002P41624</t>
  </si>
  <si>
    <t>2002P41625</t>
  </si>
  <si>
    <t>2002P41626</t>
  </si>
  <si>
    <t>2002P41627</t>
  </si>
  <si>
    <t>2002P41628</t>
  </si>
  <si>
    <t>2002P41629</t>
  </si>
  <si>
    <t>2002P41630</t>
  </si>
  <si>
    <t>2002P41631</t>
  </si>
  <si>
    <t>2002P41632</t>
  </si>
  <si>
    <t>2002P41633</t>
  </si>
  <si>
    <t>2002P41634</t>
  </si>
  <si>
    <t>2002P41635</t>
  </si>
  <si>
    <t>2002P41636</t>
  </si>
  <si>
    <t>2002P41637</t>
  </si>
  <si>
    <t>2002P41638</t>
  </si>
  <si>
    <t>2002P41639</t>
  </si>
  <si>
    <t>2002P41640</t>
  </si>
  <si>
    <t>2002P41641</t>
  </si>
  <si>
    <t>2002P41642</t>
  </si>
  <si>
    <t>2002P41643</t>
  </si>
  <si>
    <t>2002P41644</t>
  </si>
  <si>
    <t>2002P41645</t>
  </si>
  <si>
    <t>2002P41646</t>
  </si>
  <si>
    <t>2002P41647</t>
  </si>
  <si>
    <t>2002P41648</t>
  </si>
  <si>
    <t>2002P41649</t>
  </si>
  <si>
    <t>2002P41650</t>
  </si>
  <si>
    <t>2002P41651</t>
  </si>
  <si>
    <t>2002P41652</t>
  </si>
  <si>
    <t>2002P41653</t>
  </si>
  <si>
    <t>2002P41654</t>
  </si>
  <si>
    <t>2002P41655</t>
  </si>
  <si>
    <t>2002P41656</t>
  </si>
  <si>
    <t>2002P41657</t>
  </si>
  <si>
    <t>2002P41658</t>
  </si>
  <si>
    <t>2002P41659</t>
  </si>
  <si>
    <t>2002P41661</t>
  </si>
  <si>
    <t>2002P41662</t>
  </si>
  <si>
    <t>2002P41664</t>
  </si>
  <si>
    <t>2002P41665</t>
  </si>
  <si>
    <t>2002P41666</t>
  </si>
  <si>
    <t>2002P41667</t>
  </si>
  <si>
    <t>2002P41668</t>
  </si>
  <si>
    <t>2002P41669</t>
  </si>
  <si>
    <t>2002P41670</t>
  </si>
  <si>
    <t>2002P41671</t>
  </si>
  <si>
    <t>2002P41672</t>
  </si>
  <si>
    <t>2002P41673</t>
  </si>
  <si>
    <t>2002P41674</t>
  </si>
  <si>
    <t>2002P41675</t>
  </si>
  <si>
    <t>2002P41676</t>
  </si>
  <si>
    <t>2002P41677</t>
  </si>
  <si>
    <t>2002P41678</t>
  </si>
  <si>
    <t>2002P41679</t>
  </si>
  <si>
    <t>2002P41680</t>
  </si>
  <si>
    <t>2002P41681</t>
  </si>
  <si>
    <t>2002P41682</t>
  </si>
  <si>
    <t>2002P41683</t>
  </si>
  <si>
    <t>2002P41684</t>
  </si>
  <si>
    <t>2002P41685</t>
  </si>
  <si>
    <t>2002P41686</t>
  </si>
  <si>
    <t>2002P41687</t>
  </si>
  <si>
    <t>2002P41688</t>
  </si>
  <si>
    <t>2002P41689</t>
  </si>
  <si>
    <t>2002P41690</t>
  </si>
  <si>
    <t>2002P41691</t>
  </si>
  <si>
    <t>2002P41692</t>
  </si>
  <si>
    <t>2002P41693</t>
  </si>
  <si>
    <t>2002P41694</t>
  </si>
  <si>
    <t>2002P41696</t>
  </si>
  <si>
    <t>2002P41697</t>
  </si>
  <si>
    <t>2002P41698</t>
  </si>
  <si>
    <t>2002P41699</t>
  </si>
  <si>
    <t>2002P41700</t>
  </si>
  <si>
    <t>2002P41701</t>
  </si>
  <si>
    <t>2002P41702</t>
  </si>
  <si>
    <t>2002P41703</t>
  </si>
  <si>
    <t>2002P41704</t>
  </si>
  <si>
    <t>2002P41705</t>
  </si>
  <si>
    <t>2002P41706</t>
  </si>
  <si>
    <t>2002P41707</t>
  </si>
  <si>
    <t>2002P41708</t>
  </si>
  <si>
    <t>2002P41709</t>
  </si>
  <si>
    <t>2002P41710</t>
  </si>
  <si>
    <t>2002P41711</t>
  </si>
  <si>
    <t>2002P41712</t>
  </si>
  <si>
    <t>2002P41713</t>
  </si>
  <si>
    <t>2002P41714</t>
  </si>
  <si>
    <t>2002P41715</t>
  </si>
  <si>
    <t>2002P41716</t>
  </si>
  <si>
    <t>2002P41717</t>
  </si>
  <si>
    <t>2002P41718</t>
  </si>
  <si>
    <t>2002P41719</t>
  </si>
  <si>
    <t>2002P41720</t>
  </si>
  <si>
    <t>2002P41721</t>
  </si>
  <si>
    <t>2002P41722</t>
  </si>
  <si>
    <t>2002P41723</t>
  </si>
  <si>
    <t>2002P41724</t>
  </si>
  <si>
    <t>2002P41725</t>
  </si>
  <si>
    <t>2002P41726</t>
  </si>
  <si>
    <t>2002P41727</t>
  </si>
  <si>
    <t>2002P41728</t>
  </si>
  <si>
    <t>2002P41729</t>
  </si>
  <si>
    <t>2002P41730</t>
  </si>
  <si>
    <t>2002P41731</t>
  </si>
  <si>
    <t>2002P41732</t>
  </si>
  <si>
    <t>2002P41733</t>
  </si>
  <si>
    <t>2002P41734</t>
  </si>
  <si>
    <t>2002P41735</t>
  </si>
  <si>
    <t>2002P41782</t>
  </si>
  <si>
    <t>2002P41783</t>
  </si>
  <si>
    <t>2002P41784</t>
  </si>
  <si>
    <t>2002P41785</t>
  </si>
  <si>
    <t>2002P41786</t>
  </si>
  <si>
    <t>2002P41787</t>
  </si>
  <si>
    <t>2002P41788</t>
  </si>
  <si>
    <t>2002P41791</t>
  </si>
  <si>
    <t>2002P41792</t>
  </si>
  <si>
    <t>2002P41793</t>
  </si>
  <si>
    <t>2002P41794</t>
  </si>
  <si>
    <t>2002P41795</t>
  </si>
  <si>
    <t>2002P41796</t>
  </si>
  <si>
    <t>2002P41797</t>
  </si>
  <si>
    <t>2002P41799</t>
  </si>
  <si>
    <t>2002P41800</t>
  </si>
  <si>
    <t>2002P41801</t>
  </si>
  <si>
    <t>2002P41802</t>
  </si>
  <si>
    <t>2002P41803</t>
  </si>
  <si>
    <t>2002P41804</t>
  </si>
  <si>
    <t>2002P41805</t>
  </si>
  <si>
    <t>2002P41806</t>
  </si>
  <si>
    <t>2002P41809</t>
  </si>
  <si>
    <t>2002P41811</t>
  </si>
  <si>
    <t>2002P41815</t>
  </si>
  <si>
    <t>2002P41816</t>
  </si>
  <si>
    <t>2002P41817</t>
  </si>
  <si>
    <t>2002P41818</t>
  </si>
  <si>
    <t>2005P00533</t>
  </si>
  <si>
    <t>2005P00534</t>
  </si>
  <si>
    <t>2005P00535</t>
  </si>
  <si>
    <t>2005P00536</t>
  </si>
  <si>
    <t>2005P00510</t>
  </si>
  <si>
    <t>2005P00519</t>
  </si>
  <si>
    <t>2005P00521</t>
  </si>
  <si>
    <t>2009P00471</t>
  </si>
  <si>
    <t>2009P00472</t>
  </si>
  <si>
    <t>2009P00473</t>
  </si>
  <si>
    <t>2009P00474</t>
  </si>
  <si>
    <t>2005P00508</t>
  </si>
  <si>
    <t>2005P00509</t>
  </si>
  <si>
    <t>2005P00511</t>
  </si>
  <si>
    <t>2005P00512</t>
  </si>
  <si>
    <t>2005P00513</t>
  </si>
  <si>
    <t>2005P00514</t>
  </si>
  <si>
    <t>2005P00515</t>
  </si>
  <si>
    <t>2009P00515</t>
  </si>
  <si>
    <t>2005P00516</t>
  </si>
  <si>
    <t>2005P00517</t>
  </si>
  <si>
    <t>2005P00518</t>
  </si>
  <si>
    <t>2005P00520</t>
  </si>
  <si>
    <t>2005P00522</t>
  </si>
  <si>
    <t>2005P00523</t>
  </si>
  <si>
    <t>2005P00524</t>
  </si>
  <si>
    <t>2005P00525</t>
  </si>
  <si>
    <t>2005P00526</t>
  </si>
  <si>
    <t>2005P00527</t>
  </si>
  <si>
    <t>2005P00528</t>
  </si>
  <si>
    <t>2005P00529</t>
  </si>
  <si>
    <t>2005P00530</t>
  </si>
  <si>
    <t>2005P00531</t>
  </si>
  <si>
    <t>2005P00532</t>
  </si>
  <si>
    <t>2009P00565</t>
  </si>
  <si>
    <t>2009P00566</t>
  </si>
  <si>
    <t>2009P00972</t>
  </si>
  <si>
    <t>2009P00973</t>
  </si>
  <si>
    <t>2009P00974</t>
  </si>
  <si>
    <t>2009P00975</t>
  </si>
  <si>
    <t>2009P00976</t>
  </si>
  <si>
    <t>2009P00977</t>
  </si>
  <si>
    <t>2009P00978</t>
  </si>
  <si>
    <t>2009P01010</t>
  </si>
  <si>
    <t>2009P01012</t>
  </si>
  <si>
    <t>2009P01013</t>
  </si>
  <si>
    <t>2009P01014</t>
  </si>
  <si>
    <t>2009P01079</t>
  </si>
  <si>
    <t>2009P01081</t>
  </si>
  <si>
    <t>2004P01117</t>
  </si>
  <si>
    <t>2004P01120</t>
  </si>
  <si>
    <t>2004P01123</t>
  </si>
  <si>
    <t>2004P01125</t>
  </si>
  <si>
    <t>2004P01127</t>
  </si>
  <si>
    <t>2004P01129</t>
  </si>
  <si>
    <t>2004P01131</t>
  </si>
  <si>
    <t>2004P01143</t>
  </si>
  <si>
    <t>2004P01145</t>
  </si>
  <si>
    <t>2004P01148</t>
  </si>
  <si>
    <t>2004P01150</t>
  </si>
  <si>
    <t>2004P01154</t>
  </si>
  <si>
    <t>2004P01156</t>
  </si>
  <si>
    <t>2000P31389</t>
  </si>
  <si>
    <t>2000P31390</t>
  </si>
  <si>
    <t>2000P31391</t>
  </si>
  <si>
    <t>2000P31396</t>
  </si>
  <si>
    <t>2000P31398</t>
  </si>
  <si>
    <t>2000P31399</t>
  </si>
  <si>
    <t>2000P31401</t>
  </si>
  <si>
    <t>2000P31403</t>
  </si>
  <si>
    <t>2000P31404</t>
  </si>
  <si>
    <t>2000P31405</t>
  </si>
  <si>
    <t>2000P31406</t>
  </si>
  <si>
    <t>2000P31407</t>
  </si>
  <si>
    <t>2000P31408</t>
  </si>
  <si>
    <t>2000P31409</t>
  </si>
  <si>
    <t>2000P31410</t>
  </si>
  <si>
    <t>2000P31411</t>
  </si>
  <si>
    <t>2000P31413</t>
  </si>
  <si>
    <t>2000P31414</t>
  </si>
  <si>
    <t>2000P31415</t>
  </si>
  <si>
    <t>2000P31417</t>
  </si>
  <si>
    <t>2000P31418</t>
  </si>
  <si>
    <t>2000P31419</t>
  </si>
  <si>
    <t>2000P31420</t>
  </si>
  <si>
    <t>2000P31424</t>
  </si>
  <si>
    <t>2000P31461</t>
  </si>
  <si>
    <t>2002P41663</t>
  </si>
  <si>
    <t>2002P41789</t>
  </si>
  <si>
    <t>2002P41798</t>
  </si>
  <si>
    <t>2002P41807</t>
  </si>
  <si>
    <t>2002P41808</t>
  </si>
  <si>
    <t>2002P41810</t>
  </si>
  <si>
    <t>2002P41812</t>
  </si>
  <si>
    <t>2002P41813</t>
  </si>
  <si>
    <t>2002P41814</t>
  </si>
  <si>
    <t>2002P41819</t>
  </si>
  <si>
    <t xml:space="preserve">Lab.Nr. 1 </t>
  </si>
  <si>
    <t xml:space="preserve">Lab.Nr. 2 </t>
  </si>
  <si>
    <t xml:space="preserve">Lab.Nr. 3 </t>
  </si>
  <si>
    <t>2014H00074</t>
  </si>
  <si>
    <t>2014H00075</t>
  </si>
  <si>
    <t>2014H00076</t>
  </si>
  <si>
    <t>2014H00077</t>
  </si>
  <si>
    <t>2014H00078</t>
  </si>
  <si>
    <t>2014H00079</t>
  </si>
  <si>
    <t>2014H00080</t>
  </si>
  <si>
    <t>2014H00081</t>
  </si>
  <si>
    <t>2014H00082</t>
  </si>
  <si>
    <t>2014H00083</t>
  </si>
  <si>
    <t>2014H00084</t>
  </si>
  <si>
    <t>2014H00085</t>
  </si>
  <si>
    <t>2014H00086</t>
  </si>
  <si>
    <t>2014H00087</t>
  </si>
  <si>
    <t>2014H00088</t>
  </si>
  <si>
    <t>2014H00089</t>
  </si>
  <si>
    <t>2014H00090</t>
  </si>
  <si>
    <t>2014H00091</t>
  </si>
  <si>
    <t>2014H00445</t>
  </si>
  <si>
    <t>2014H00446</t>
  </si>
  <si>
    <t>2014H00447</t>
  </si>
  <si>
    <t>2014H00448</t>
  </si>
  <si>
    <t>2014H00449</t>
  </si>
  <si>
    <t>2014H00450</t>
  </si>
  <si>
    <t>2014H00451</t>
  </si>
  <si>
    <t>2014H00452</t>
  </si>
  <si>
    <t>2014H00453</t>
  </si>
  <si>
    <t>2014H00454</t>
  </si>
  <si>
    <t>2014H00455</t>
  </si>
  <si>
    <t>2014H00456</t>
  </si>
  <si>
    <t>2014H00457</t>
  </si>
  <si>
    <t>2014H00458</t>
  </si>
  <si>
    <t>2014H00459</t>
  </si>
  <si>
    <t>2014H00460</t>
  </si>
  <si>
    <t>2014H00461</t>
  </si>
  <si>
    <t>2014H00462</t>
  </si>
  <si>
    <t>2003H01424</t>
  </si>
  <si>
    <t>2003H01425</t>
  </si>
  <si>
    <t>2003H01426</t>
  </si>
  <si>
    <t>2003H01427</t>
  </si>
  <si>
    <t>2003H01428</t>
  </si>
  <si>
    <t>2003H01429</t>
  </si>
  <si>
    <t>1999H35278</t>
  </si>
  <si>
    <t>1999H35279</t>
  </si>
  <si>
    <t>1999H35280</t>
  </si>
  <si>
    <t>1999H35281</t>
  </si>
  <si>
    <t>1999H35282</t>
  </si>
  <si>
    <t>1999H35283</t>
  </si>
  <si>
    <t>1999H35284</t>
  </si>
  <si>
    <t>1999H35285</t>
  </si>
  <si>
    <t>1999H35286</t>
  </si>
  <si>
    <t>1999H35287</t>
  </si>
  <si>
    <t>1999H35288</t>
  </si>
  <si>
    <t>1999H35289</t>
  </si>
  <si>
    <t>1999H35290</t>
  </si>
  <si>
    <t>1999H35291</t>
  </si>
  <si>
    <t>1999H35292</t>
  </si>
  <si>
    <t>1999H35293</t>
  </si>
  <si>
    <t>1999H35294</t>
  </si>
  <si>
    <t>1999H35295</t>
  </si>
  <si>
    <t>1999H35260</t>
  </si>
  <si>
    <t>1999H35261</t>
  </si>
  <si>
    <t>1999H35262</t>
  </si>
  <si>
    <t>1999H35263</t>
  </si>
  <si>
    <t>1999H35264</t>
  </si>
  <si>
    <t>1999H35265</t>
  </si>
  <si>
    <t>1999H35266</t>
  </si>
  <si>
    <t>1999H35267</t>
  </si>
  <si>
    <t>1999H35268</t>
  </si>
  <si>
    <t>1999H35269</t>
  </si>
  <si>
    <t>1999H35270</t>
  </si>
  <si>
    <t>1999H35271</t>
  </si>
  <si>
    <t>1999H35272</t>
  </si>
  <si>
    <t>1999H35273</t>
  </si>
  <si>
    <t>1999H35274</t>
  </si>
  <si>
    <t>1999H35275</t>
  </si>
  <si>
    <t>1999H35276</t>
  </si>
  <si>
    <t>1999H35277</t>
  </si>
  <si>
    <t>2013H00001</t>
  </si>
  <si>
    <t>2013H00002</t>
  </si>
  <si>
    <t>2013H00003</t>
  </si>
  <si>
    <t>2013H00004</t>
  </si>
  <si>
    <t>2013H00005</t>
  </si>
  <si>
    <t>2013H00006</t>
  </si>
  <si>
    <t>2013H00007</t>
  </si>
  <si>
    <t>2013H00008</t>
  </si>
  <si>
    <t>2013H00009</t>
  </si>
  <si>
    <t>2013H00010</t>
  </si>
  <si>
    <t>2013H00011</t>
  </si>
  <si>
    <t>2013H00012</t>
  </si>
  <si>
    <t>2013H00013</t>
  </si>
  <si>
    <t>2013H00014</t>
  </si>
  <si>
    <t>2013H00015</t>
  </si>
  <si>
    <t>2013H00016</t>
  </si>
  <si>
    <t>2013H00017</t>
  </si>
  <si>
    <t>2013H00018</t>
  </si>
  <si>
    <t>2013H00019</t>
  </si>
  <si>
    <t>2013H00020</t>
  </si>
  <si>
    <t>2013H00021</t>
  </si>
  <si>
    <t>2013H00022</t>
  </si>
  <si>
    <t>2013H00023</t>
  </si>
  <si>
    <t>2013H00024</t>
  </si>
  <si>
    <t>2013H00025</t>
  </si>
  <si>
    <t>2013H00026</t>
  </si>
  <si>
    <t>2013H00027</t>
  </si>
  <si>
    <t>2013H00028</t>
  </si>
  <si>
    <t>2013H00029</t>
  </si>
  <si>
    <t>2013H00030</t>
  </si>
  <si>
    <t>2013H00031</t>
  </si>
  <si>
    <t>2013H00032</t>
  </si>
  <si>
    <t>2013H00033</t>
  </si>
  <si>
    <t>2013H00034</t>
  </si>
  <si>
    <t>2013H00035</t>
  </si>
  <si>
    <t>2013H00036</t>
  </si>
  <si>
    <t>2004H00030</t>
  </si>
  <si>
    <t>2004H00031</t>
  </si>
  <si>
    <t>2004H00032</t>
  </si>
  <si>
    <t>2004H00033</t>
  </si>
  <si>
    <t>2004H00034</t>
  </si>
  <si>
    <t>2004H00035</t>
  </si>
  <si>
    <t>2004H00036</t>
  </si>
  <si>
    <t>2004H00037</t>
  </si>
  <si>
    <t>2004H00038</t>
  </si>
  <si>
    <t>2004H00039</t>
  </si>
  <si>
    <t>2004H00040</t>
  </si>
  <si>
    <t>2004H00041</t>
  </si>
  <si>
    <t>2004H00042</t>
  </si>
  <si>
    <t>2004H00043</t>
  </si>
  <si>
    <t>2004H00044</t>
  </si>
  <si>
    <t>2004H00045</t>
  </si>
  <si>
    <t>2004H00046</t>
  </si>
  <si>
    <t>2004H00047</t>
  </si>
  <si>
    <t>2003H00030</t>
  </si>
  <si>
    <t>2003H00031</t>
  </si>
  <si>
    <t>2003H00032</t>
  </si>
  <si>
    <t>2003H00033</t>
  </si>
  <si>
    <t>2003H00034</t>
  </si>
  <si>
    <t>2003H00035</t>
  </si>
  <si>
    <t>2003H00036</t>
  </si>
  <si>
    <t>2003H00037</t>
  </si>
  <si>
    <t>2003H00038</t>
  </si>
  <si>
    <t>2003H00039</t>
  </si>
  <si>
    <t>2003H00040</t>
  </si>
  <si>
    <t>2003H00041</t>
  </si>
  <si>
    <t>2003H00042</t>
  </si>
  <si>
    <t>2003H00043</t>
  </si>
  <si>
    <t>2003H00044</t>
  </si>
  <si>
    <t>2003H00045</t>
  </si>
  <si>
    <t>2003H00046</t>
  </si>
  <si>
    <t>2003H00047</t>
  </si>
  <si>
    <t>2004H00166</t>
  </si>
  <si>
    <t>2004H00167</t>
  </si>
  <si>
    <t>2004H00168</t>
  </si>
  <si>
    <t>2004H00169</t>
  </si>
  <si>
    <t>2004H00170</t>
  </si>
  <si>
    <t>2004H00171</t>
  </si>
  <si>
    <t>1998H35493</t>
  </si>
  <si>
    <t>1998H35494</t>
  </si>
  <si>
    <t>1998H35495</t>
  </si>
  <si>
    <t>1998H35496</t>
  </si>
  <si>
    <t>1998H35497</t>
  </si>
  <si>
    <t>1998H35498</t>
  </si>
  <si>
    <t>2002H30049</t>
  </si>
  <si>
    <t>2002H30050</t>
  </si>
  <si>
    <t>2002H30051</t>
  </si>
  <si>
    <t>2002H30052</t>
  </si>
  <si>
    <t>2002H30053</t>
  </si>
  <si>
    <t>2002H30054</t>
  </si>
  <si>
    <t>2002H30055</t>
  </si>
  <si>
    <t>2002H30056</t>
  </si>
  <si>
    <t>2002H30057</t>
  </si>
  <si>
    <t>2002H30058</t>
  </si>
  <si>
    <t>2002H30059</t>
  </si>
  <si>
    <t>2002H30060</t>
  </si>
  <si>
    <t>2002H30061</t>
  </si>
  <si>
    <t>2002H30062</t>
  </si>
  <si>
    <t>2002H30063</t>
  </si>
  <si>
    <t>2002H30064</t>
  </si>
  <si>
    <t>2002H30065</t>
  </si>
  <si>
    <t>2002H30066</t>
  </si>
  <si>
    <t>1998H35694</t>
  </si>
  <si>
    <t>1998H35695</t>
  </si>
  <si>
    <t>1998H35696</t>
  </si>
  <si>
    <t>1998H35697</t>
  </si>
  <si>
    <t>1998H35698</t>
  </si>
  <si>
    <t>1998H35699</t>
  </si>
  <si>
    <t>1998H35700</t>
  </si>
  <si>
    <t>1998H35701</t>
  </si>
  <si>
    <t>1998H35702</t>
  </si>
  <si>
    <t>1998H35703</t>
  </si>
  <si>
    <t>1998H35704</t>
  </si>
  <si>
    <t>1998H35705</t>
  </si>
  <si>
    <t>1998H35706</t>
  </si>
  <si>
    <t>1998H35707</t>
  </si>
  <si>
    <t>1998H35708</t>
  </si>
  <si>
    <t>1998H35709</t>
  </si>
  <si>
    <t>1998H35710</t>
  </si>
  <si>
    <t>1998H35711</t>
  </si>
  <si>
    <t>1998H35676</t>
  </si>
  <si>
    <t>1998H35677</t>
  </si>
  <si>
    <t>1998H35678</t>
  </si>
  <si>
    <t>1998H35679</t>
  </si>
  <si>
    <t>1998H35680</t>
  </si>
  <si>
    <t>1998H35681</t>
  </si>
  <si>
    <t>1998H35682</t>
  </si>
  <si>
    <t>1998H35683</t>
  </si>
  <si>
    <t>1998H35684</t>
  </si>
  <si>
    <t>1998H35685</t>
  </si>
  <si>
    <t>1998H35686</t>
  </si>
  <si>
    <t>1998H35687</t>
  </si>
  <si>
    <t>1998H35688</t>
  </si>
  <si>
    <t>1998H35689</t>
  </si>
  <si>
    <t>1998H35690</t>
  </si>
  <si>
    <t>1998H35691</t>
  </si>
  <si>
    <t>1998H35692</t>
  </si>
  <si>
    <t>1998H35693</t>
  </si>
  <si>
    <t>1998H35712</t>
  </si>
  <si>
    <t>1998H35713</t>
  </si>
  <si>
    <t>1998H35714</t>
  </si>
  <si>
    <t>1998H35715</t>
  </si>
  <si>
    <t>1998H35716</t>
  </si>
  <si>
    <t>1998H35717</t>
  </si>
  <si>
    <t>1998H35718</t>
  </si>
  <si>
    <t>1998H35719</t>
  </si>
  <si>
    <t>1998H35720</t>
  </si>
  <si>
    <t>1998H35721</t>
  </si>
  <si>
    <t>1998H35722</t>
  </si>
  <si>
    <t>1998H35723</t>
  </si>
  <si>
    <t>1998H35724</t>
  </si>
  <si>
    <t>1998H35725</t>
  </si>
  <si>
    <t>1998H35726</t>
  </si>
  <si>
    <t>1998H35727</t>
  </si>
  <si>
    <t>1998H35728</t>
  </si>
  <si>
    <t>1998H35729</t>
  </si>
  <si>
    <t>2008H00230</t>
  </si>
  <si>
    <t>2008H00231</t>
  </si>
  <si>
    <t>2008H00232</t>
  </si>
  <si>
    <t>2008H00233</t>
  </si>
  <si>
    <t>2008H00234</t>
  </si>
  <si>
    <t>2008H00235</t>
  </si>
  <si>
    <t>2008H00236</t>
  </si>
  <si>
    <t>2008H00237</t>
  </si>
  <si>
    <t>2008H00238</t>
  </si>
  <si>
    <t>2008H00239</t>
  </si>
  <si>
    <t>2008H00240</t>
  </si>
  <si>
    <t>2008H00241</t>
  </si>
  <si>
    <t>2008H00213</t>
  </si>
  <si>
    <t>2008H00214</t>
  </si>
  <si>
    <t>2008H00215</t>
  </si>
  <si>
    <t>2008H00216</t>
  </si>
  <si>
    <t>2008H00217</t>
  </si>
  <si>
    <t>2008H00218</t>
  </si>
  <si>
    <t>2008H00219</t>
  </si>
  <si>
    <t>2008H00220</t>
  </si>
  <si>
    <t>2008H00221</t>
  </si>
  <si>
    <t>2008H00222</t>
  </si>
  <si>
    <t>2008H00223</t>
  </si>
  <si>
    <t>2008H00224</t>
  </si>
  <si>
    <t>2008H00225</t>
  </si>
  <si>
    <t>2008H00226</t>
  </si>
  <si>
    <t>2008H00227</t>
  </si>
  <si>
    <t>2008H00228</t>
  </si>
  <si>
    <t>2008H00229</t>
  </si>
  <si>
    <t>2008H00242</t>
  </si>
  <si>
    <t>2008H00243</t>
  </si>
  <si>
    <t>2008H00244</t>
  </si>
  <si>
    <t>2008H00245</t>
  </si>
  <si>
    <t>2008H00246</t>
  </si>
  <si>
    <t>2008H00247</t>
  </si>
  <si>
    <t>2008H00248</t>
  </si>
  <si>
    <t>2008H00249</t>
  </si>
  <si>
    <t>2008H00250</t>
  </si>
  <si>
    <t>2008H00251</t>
  </si>
  <si>
    <t>2008H00252</t>
  </si>
  <si>
    <t>2008H00253</t>
  </si>
  <si>
    <t>2008H00254</t>
  </si>
  <si>
    <t>2008H00255</t>
  </si>
  <si>
    <t>2008H00256</t>
  </si>
  <si>
    <t>2008H00257</t>
  </si>
  <si>
    <t>2008H00258</t>
  </si>
  <si>
    <t>2008H00259</t>
  </si>
  <si>
    <t>2002H30067</t>
  </si>
  <si>
    <t>2002H30068</t>
  </si>
  <si>
    <t>2002H30069</t>
  </si>
  <si>
    <t>2002H30070</t>
  </si>
  <si>
    <t>2002H30071</t>
  </si>
  <si>
    <t>2002H30072</t>
  </si>
  <si>
    <t>2002H30073</t>
  </si>
  <si>
    <t>2002H30074</t>
  </si>
  <si>
    <t>2002H30075</t>
  </si>
  <si>
    <t>2002H30076</t>
  </si>
  <si>
    <t>2002H30077</t>
  </si>
  <si>
    <t>2002H30078</t>
  </si>
  <si>
    <t>2002H30079</t>
  </si>
  <si>
    <t>2002H30080</t>
  </si>
  <si>
    <t>2002H30081</t>
  </si>
  <si>
    <t>2002H30082</t>
  </si>
  <si>
    <t>2002H30083</t>
  </si>
  <si>
    <t>2002H30084</t>
  </si>
  <si>
    <t>2008H00167</t>
  </si>
  <si>
    <t>2008H00168</t>
  </si>
  <si>
    <t>2008H00169</t>
  </si>
  <si>
    <t>2008H00170</t>
  </si>
  <si>
    <t>2008H00171</t>
  </si>
  <si>
    <t>2008H00172</t>
  </si>
  <si>
    <t>2008H00173</t>
  </si>
  <si>
    <t>2008H00174</t>
  </si>
  <si>
    <t>2008H00175</t>
  </si>
  <si>
    <t>2008H00176</t>
  </si>
  <si>
    <t>2008H00195</t>
  </si>
  <si>
    <t>2008H00196</t>
  </si>
  <si>
    <t>2012H00276</t>
  </si>
  <si>
    <t>2012H00277</t>
  </si>
  <si>
    <t>2012H00278</t>
  </si>
  <si>
    <t>2012H00279</t>
  </si>
  <si>
    <t>2012H00280</t>
  </si>
  <si>
    <t>2012H00281</t>
  </si>
  <si>
    <t>2012H00282</t>
  </si>
  <si>
    <t>2012H00283</t>
  </si>
  <si>
    <t>2012H00284</t>
  </si>
  <si>
    <t>2012H00285</t>
  </si>
  <si>
    <t>2012H00286</t>
  </si>
  <si>
    <t>2012H00287</t>
  </si>
  <si>
    <t>2012H00288</t>
  </si>
  <si>
    <t>2012H00289</t>
  </si>
  <si>
    <t>2012H00290</t>
  </si>
  <si>
    <t>2012H00291</t>
  </si>
  <si>
    <t>2012H00292</t>
  </si>
  <si>
    <t>2012H00293</t>
  </si>
  <si>
    <t>2009H00024</t>
  </si>
  <si>
    <t>2009H00025</t>
  </si>
  <si>
    <t>2009H00026</t>
  </si>
  <si>
    <t>2009H00027</t>
  </si>
  <si>
    <t>2009H00028</t>
  </si>
  <si>
    <t>2009H00029</t>
  </si>
  <si>
    <t>2009H00030</t>
  </si>
  <si>
    <t>2009H00031</t>
  </si>
  <si>
    <t>2009H00032</t>
  </si>
  <si>
    <t>2009H00033</t>
  </si>
  <si>
    <t>2009H00034</t>
  </si>
  <si>
    <t>2009H00035</t>
  </si>
  <si>
    <t>2009H00036</t>
  </si>
  <si>
    <t>2009H00037</t>
  </si>
  <si>
    <t>2009H00038</t>
  </si>
  <si>
    <t>2009H00039</t>
  </si>
  <si>
    <t>2009H00040</t>
  </si>
  <si>
    <t>2009H00041</t>
  </si>
  <si>
    <t>2009H00328</t>
  </si>
  <si>
    <t>2009H00329</t>
  </si>
  <si>
    <t>2009H00330</t>
  </si>
  <si>
    <t>2009H00331</t>
  </si>
  <si>
    <t>2009H00332</t>
  </si>
  <si>
    <t>2009H00333</t>
  </si>
  <si>
    <t>2009H00334</t>
  </si>
  <si>
    <t>2009H00335</t>
  </si>
  <si>
    <t>2009H00336</t>
  </si>
  <si>
    <t>2009H00337</t>
  </si>
  <si>
    <t>2009H00338</t>
  </si>
  <si>
    <t>2009H00339</t>
  </si>
  <si>
    <t>2014H00409</t>
  </si>
  <si>
    <t>2014H00410</t>
  </si>
  <si>
    <t>2014H00411</t>
  </si>
  <si>
    <t>2014H00412</t>
  </si>
  <si>
    <t>2014H00413</t>
  </si>
  <si>
    <t>2014H00414</t>
  </si>
  <si>
    <t>2014H00415</t>
  </si>
  <si>
    <t>2014H00416</t>
  </si>
  <si>
    <t>2014H00417</t>
  </si>
  <si>
    <t>2014H00418</t>
  </si>
  <si>
    <t>2014H00419</t>
  </si>
  <si>
    <t>2014H00420</t>
  </si>
  <si>
    <t>2014H00421</t>
  </si>
  <si>
    <t>2014H00422</t>
  </si>
  <si>
    <t>2014H00423</t>
  </si>
  <si>
    <t>2014H00424</t>
  </si>
  <si>
    <t>2014H00425</t>
  </si>
  <si>
    <t>2014H00426</t>
  </si>
  <si>
    <t>2005H00316</t>
  </si>
  <si>
    <t>2005H00317</t>
  </si>
  <si>
    <t>2005H00318</t>
  </si>
  <si>
    <t>2005H00319</t>
  </si>
  <si>
    <t>2005H00320</t>
  </si>
  <si>
    <t>2005H00321</t>
  </si>
  <si>
    <t>2005H00322</t>
  </si>
  <si>
    <t>2005H00323</t>
  </si>
  <si>
    <t>2005H00324</t>
  </si>
  <si>
    <t>2005H00325</t>
  </si>
  <si>
    <t>2005H00326</t>
  </si>
  <si>
    <t>2005H00327</t>
  </si>
  <si>
    <t>2005H00328</t>
  </si>
  <si>
    <t>2005H00329</t>
  </si>
  <si>
    <t>2005H00330</t>
  </si>
  <si>
    <t>2005H00331</t>
  </si>
  <si>
    <t>2005H00332</t>
  </si>
  <si>
    <t>2005H00333</t>
  </si>
  <si>
    <t>2005H00280</t>
  </si>
  <si>
    <t>2005H00281</t>
  </si>
  <si>
    <t>2005H00282</t>
  </si>
  <si>
    <t>2005H00283</t>
  </si>
  <si>
    <t>2005H00284</t>
  </si>
  <si>
    <t>2005H00285</t>
  </si>
  <si>
    <t>2005H00286</t>
  </si>
  <si>
    <t>2005H00287</t>
  </si>
  <si>
    <t>2005H00288</t>
  </si>
  <si>
    <t>2005H00289</t>
  </si>
  <si>
    <t>2005H00290</t>
  </si>
  <si>
    <t>2005H00291</t>
  </si>
  <si>
    <t>2005H00292</t>
  </si>
  <si>
    <t>2005H00293</t>
  </si>
  <si>
    <t>2005H00294</t>
  </si>
  <si>
    <t>2005H00295</t>
  </si>
  <si>
    <t>2005H00296</t>
  </si>
  <si>
    <t>2005H00297</t>
  </si>
  <si>
    <t>1995H25574</t>
  </si>
  <si>
    <t>1995H25575</t>
  </si>
  <si>
    <t>1995H25576</t>
  </si>
  <si>
    <t>1995H25577</t>
  </si>
  <si>
    <t>1995H25578</t>
  </si>
  <si>
    <t>1995H25579</t>
  </si>
  <si>
    <t>1995H25580</t>
  </si>
  <si>
    <t>1995H25581</t>
  </si>
  <si>
    <t>1995H25582</t>
  </si>
  <si>
    <t>1995H25583</t>
  </si>
  <si>
    <t>1995H25584</t>
  </si>
  <si>
    <t>1995H25585</t>
  </si>
  <si>
    <t>1995H25586</t>
  </si>
  <si>
    <t>1995H25587</t>
  </si>
  <si>
    <t>1995H25588</t>
  </si>
  <si>
    <t>1995H25589</t>
  </si>
  <si>
    <t>1995H25590</t>
  </si>
  <si>
    <t>1995H25591</t>
  </si>
  <si>
    <t>2005H00298</t>
  </si>
  <si>
    <t>2005H00299</t>
  </si>
  <si>
    <t>2005H00300</t>
  </si>
  <si>
    <t>2005H00301</t>
  </si>
  <si>
    <t>2005H00302</t>
  </si>
  <si>
    <t>2005H00303</t>
  </si>
  <si>
    <t>2005H00304</t>
  </si>
  <si>
    <t>2005H00305</t>
  </si>
  <si>
    <t>2005H00306</t>
  </si>
  <si>
    <t>2005H00307</t>
  </si>
  <si>
    <t>2005H00308</t>
  </si>
  <si>
    <t>2005H00309</t>
  </si>
  <si>
    <t>2005H00310</t>
  </si>
  <si>
    <t>2005H00311</t>
  </si>
  <si>
    <t>2005H00312</t>
  </si>
  <si>
    <t>2005H00313</t>
  </si>
  <si>
    <t>2005H00314</t>
  </si>
  <si>
    <t>2005H00315</t>
  </si>
  <si>
    <t>2000H35500</t>
  </si>
  <si>
    <t>2000H35501</t>
  </si>
  <si>
    <t>2000H35503</t>
  </si>
  <si>
    <t>2000H35504</t>
  </si>
  <si>
    <t>2000H35505</t>
  </si>
  <si>
    <t>2000H35506</t>
  </si>
  <si>
    <t>2000H35507</t>
  </si>
  <si>
    <t>2000H35508</t>
  </si>
  <si>
    <t>2000H35509</t>
  </si>
  <si>
    <t>2000H35510</t>
  </si>
  <si>
    <t>2000H35511</t>
  </si>
  <si>
    <t>2000H35512</t>
  </si>
  <si>
    <t>2000H35513</t>
  </si>
  <si>
    <t>2000H35514</t>
  </si>
  <si>
    <t>2000H35515</t>
  </si>
  <si>
    <t>2000H35516</t>
  </si>
  <si>
    <t>2000H35517</t>
  </si>
  <si>
    <t>2009H00006</t>
  </si>
  <si>
    <t>2009H00007</t>
  </si>
  <si>
    <t>2009H00008</t>
  </si>
  <si>
    <t>2009H00009</t>
  </si>
  <si>
    <t>2009H00010</t>
  </si>
  <si>
    <t>2009H00011</t>
  </si>
  <si>
    <t>2009H00012</t>
  </si>
  <si>
    <t>2009H00013</t>
  </si>
  <si>
    <t>2009H00014</t>
  </si>
  <si>
    <t>2009H00015</t>
  </si>
  <si>
    <t>2009H00016</t>
  </si>
  <si>
    <t>2009H00017</t>
  </si>
  <si>
    <t>2009H00018</t>
  </si>
  <si>
    <t>2009H00019</t>
  </si>
  <si>
    <t>2009H00020</t>
  </si>
  <si>
    <t>2009H00021</t>
  </si>
  <si>
    <t>2009H00022</t>
  </si>
  <si>
    <t>2009H00023</t>
  </si>
  <si>
    <t>2001H30281</t>
  </si>
  <si>
    <t>2001H30282</t>
  </si>
  <si>
    <t>2001H30283</t>
  </si>
  <si>
    <t>2001H30284</t>
  </si>
  <si>
    <t>2001H30285</t>
  </si>
  <si>
    <t>2001H30286</t>
  </si>
  <si>
    <t>2001H30287</t>
  </si>
  <si>
    <t>2001H30288</t>
  </si>
  <si>
    <t>2001H30289</t>
  </si>
  <si>
    <t>2001H30290</t>
  </si>
  <si>
    <t>2001H30291</t>
  </si>
  <si>
    <t>2001H30292</t>
  </si>
  <si>
    <t>2001H30293</t>
  </si>
  <si>
    <t>2001H30294</t>
  </si>
  <si>
    <t>2001H30295</t>
  </si>
  <si>
    <t>2001H30296</t>
  </si>
  <si>
    <t>2001H30297</t>
  </si>
  <si>
    <t>2001H30298</t>
  </si>
  <si>
    <t>2001H30516</t>
  </si>
  <si>
    <t>2001H30517</t>
  </si>
  <si>
    <t>2001H30518</t>
  </si>
  <si>
    <t>2001H30519</t>
  </si>
  <si>
    <t>2001H30520</t>
  </si>
  <si>
    <t>2001H30521</t>
  </si>
  <si>
    <t>2001H30522</t>
  </si>
  <si>
    <t>2001H30523</t>
  </si>
  <si>
    <t>2001H30524</t>
  </si>
  <si>
    <t>2001H30525</t>
  </si>
  <si>
    <t>2001H30526</t>
  </si>
  <si>
    <t>2001H30527</t>
  </si>
  <si>
    <t>2001H30528</t>
  </si>
  <si>
    <t>2001H30529</t>
  </si>
  <si>
    <t>2001H30530</t>
  </si>
  <si>
    <t>2001H30486</t>
  </si>
  <si>
    <t>2001H30487</t>
  </si>
  <si>
    <t>2001H30488</t>
  </si>
  <si>
    <t>2001H30489</t>
  </si>
  <si>
    <t>2001H30490</t>
  </si>
  <si>
    <t>2001H30491</t>
  </si>
  <si>
    <t>2001H30492</t>
  </si>
  <si>
    <t>2001H30493</t>
  </si>
  <si>
    <t>2001H30494</t>
  </si>
  <si>
    <t>2001H30495</t>
  </si>
  <si>
    <t>2001H30496</t>
  </si>
  <si>
    <t>2001H30497</t>
  </si>
  <si>
    <t>2001H30498</t>
  </si>
  <si>
    <t>2001H30499</t>
  </si>
  <si>
    <t>2001H30500</t>
  </si>
  <si>
    <t>2001H30501</t>
  </si>
  <si>
    <t>2001H30502</t>
  </si>
  <si>
    <t>2001H30503</t>
  </si>
  <si>
    <t>2001H30504</t>
  </si>
  <si>
    <t>2001H30505</t>
  </si>
  <si>
    <t>2001H30506</t>
  </si>
  <si>
    <t>2001H30507</t>
  </si>
  <si>
    <t>2001H30508</t>
  </si>
  <si>
    <t>2001H30509</t>
  </si>
  <si>
    <t>2001H30510</t>
  </si>
  <si>
    <t>2001H30511</t>
  </si>
  <si>
    <t>2001H30512</t>
  </si>
  <si>
    <t>2001H30513</t>
  </si>
  <si>
    <t>2001H30514</t>
  </si>
  <si>
    <t>2001H30515</t>
  </si>
  <si>
    <t>2001H30299</t>
  </si>
  <si>
    <t>2001H30300</t>
  </si>
  <si>
    <t>2001H30301</t>
  </si>
  <si>
    <t>2001H30302</t>
  </si>
  <si>
    <t>2001H30303</t>
  </si>
  <si>
    <t>2001H30304</t>
  </si>
  <si>
    <t>2001H30305</t>
  </si>
  <si>
    <t>2001H30306</t>
  </si>
  <si>
    <t>2001H30307</t>
  </si>
  <si>
    <t>2001H30308</t>
  </si>
  <si>
    <t>2001H30309</t>
  </si>
  <si>
    <t>2001H30310</t>
  </si>
  <si>
    <t>2001H30311</t>
  </si>
  <si>
    <t>2001H30312</t>
  </si>
  <si>
    <t>2001H30313</t>
  </si>
  <si>
    <t>2001H30314</t>
  </si>
  <si>
    <t>2001H30315</t>
  </si>
  <si>
    <t>2001H30316</t>
  </si>
  <si>
    <t>2001H30531</t>
  </si>
  <si>
    <t>2001H30532</t>
  </si>
  <si>
    <t>2001H30533</t>
  </si>
  <si>
    <t>2001H30534</t>
  </si>
  <si>
    <t>2001H30535</t>
  </si>
  <si>
    <t>2001H30536</t>
  </si>
  <si>
    <t>2001H30537</t>
  </si>
  <si>
    <t>2001H30538</t>
  </si>
  <si>
    <t>2001H30539</t>
  </si>
  <si>
    <t>2001H30540</t>
  </si>
  <si>
    <t>2001H30541</t>
  </si>
  <si>
    <t>2001H30542</t>
  </si>
  <si>
    <t>2001H30543</t>
  </si>
  <si>
    <t>2001H30544</t>
  </si>
  <si>
    <t>2001H30545</t>
  </si>
  <si>
    <t>2009H00358</t>
  </si>
  <si>
    <t>2009H00359</t>
  </si>
  <si>
    <t>2009H00360</t>
  </si>
  <si>
    <t>2009H00361</t>
  </si>
  <si>
    <t>2009H00362</t>
  </si>
  <si>
    <t>2009H00363</t>
  </si>
  <si>
    <t>2009H00364</t>
  </si>
  <si>
    <t>2009H00365</t>
  </si>
  <si>
    <t>2009H00366</t>
  </si>
  <si>
    <t>2009H00367</t>
  </si>
  <si>
    <t>2009H00368</t>
  </si>
  <si>
    <t>2009H00369</t>
  </si>
  <si>
    <t>2009H00370</t>
  </si>
  <si>
    <t>2009H00371</t>
  </si>
  <si>
    <t>2009H00372</t>
  </si>
  <si>
    <t>2009H00373</t>
  </si>
  <si>
    <t>2009H00374</t>
  </si>
  <si>
    <t>2009H00375</t>
  </si>
  <si>
    <t>1998H35475</t>
  </si>
  <si>
    <t>1998H35476</t>
  </si>
  <si>
    <t>1998H35477</t>
  </si>
  <si>
    <t>1998H35478</t>
  </si>
  <si>
    <t>1998H35479</t>
  </si>
  <si>
    <t>1998H35480</t>
  </si>
  <si>
    <t>1998H35481</t>
  </si>
  <si>
    <t>1998H35482</t>
  </si>
  <si>
    <t>1998H35483</t>
  </si>
  <si>
    <t>1998H35484</t>
  </si>
  <si>
    <t>1998H35485</t>
  </si>
  <si>
    <t>1998H35486</t>
  </si>
  <si>
    <t>1998H35487</t>
  </si>
  <si>
    <t>1998H35488</t>
  </si>
  <si>
    <t>1998H35489</t>
  </si>
  <si>
    <t>1998H35490</t>
  </si>
  <si>
    <t>1998H35491</t>
  </si>
  <si>
    <t>1998H35492</t>
  </si>
  <si>
    <t>2000H35178</t>
  </si>
  <si>
    <t>2000H35179</t>
  </si>
  <si>
    <t>2000H35180</t>
  </si>
  <si>
    <t>2000H35181</t>
  </si>
  <si>
    <t>2000H35182</t>
  </si>
  <si>
    <t>2000H35183</t>
  </si>
  <si>
    <t>2000H35184</t>
  </si>
  <si>
    <t>2000H35185</t>
  </si>
  <si>
    <t>2000H35186</t>
  </si>
  <si>
    <t>2000H35187</t>
  </si>
  <si>
    <t>2000H35188</t>
  </si>
  <si>
    <t>2000H35189</t>
  </si>
  <si>
    <t>2000H35190</t>
  </si>
  <si>
    <t>2000H35191</t>
  </si>
  <si>
    <t>2000H35192</t>
  </si>
  <si>
    <t>2000H35193</t>
  </si>
  <si>
    <t>2000H35194</t>
  </si>
  <si>
    <t>2000H35195</t>
  </si>
  <si>
    <t>2008H00177</t>
  </si>
  <si>
    <t>2008H00178</t>
  </si>
  <si>
    <t>2008H00179</t>
  </si>
  <si>
    <t>2008H00180</t>
  </si>
  <si>
    <t>2008H00181</t>
  </si>
  <si>
    <t>2008H00182</t>
  </si>
  <si>
    <t>2008H00183</t>
  </si>
  <si>
    <t>2008H00184</t>
  </si>
  <si>
    <t>2008H00185</t>
  </si>
  <si>
    <t>2008H00186</t>
  </si>
  <si>
    <t>2008H00187</t>
  </si>
  <si>
    <t>2008H00188</t>
  </si>
  <si>
    <t>2008H00189</t>
  </si>
  <si>
    <t>2008H00190</t>
  </si>
  <si>
    <t>2008H00191</t>
  </si>
  <si>
    <t>2008H00192</t>
  </si>
  <si>
    <t>2008H00193</t>
  </si>
  <si>
    <t>2008H00194</t>
  </si>
  <si>
    <t>2000H35196</t>
  </si>
  <si>
    <t>2000H35197</t>
  </si>
  <si>
    <t>2000H35198</t>
  </si>
  <si>
    <t>2000H35199</t>
  </si>
  <si>
    <t>2000H35200</t>
  </si>
  <si>
    <t>2000H35201</t>
  </si>
  <si>
    <t>2000H35202</t>
  </si>
  <si>
    <t>2000H35203</t>
  </si>
  <si>
    <t>2000H35204</t>
  </si>
  <si>
    <t>2000H35205</t>
  </si>
  <si>
    <t>2000H35206</t>
  </si>
  <si>
    <t>2000H35207</t>
  </si>
  <si>
    <t>2000H35208</t>
  </si>
  <si>
    <t>2000H35209</t>
  </si>
  <si>
    <t>2000H35210</t>
  </si>
  <si>
    <t>2000H35211</t>
  </si>
  <si>
    <t>2000H35212</t>
  </si>
  <si>
    <t>2000H35213</t>
  </si>
  <si>
    <t>2011H01725</t>
  </si>
  <si>
    <t>2011H01726</t>
  </si>
  <si>
    <t>2011H01727</t>
  </si>
  <si>
    <t>2011H01728</t>
  </si>
  <si>
    <t>2011H01729</t>
  </si>
  <si>
    <t>2011H01730</t>
  </si>
  <si>
    <t>2011H01731</t>
  </si>
  <si>
    <t>2011H01732</t>
  </si>
  <si>
    <t>2011H01733</t>
  </si>
  <si>
    <t>2011H01734</t>
  </si>
  <si>
    <t>2011H01735</t>
  </si>
  <si>
    <t>2011H01736</t>
  </si>
  <si>
    <t>2011H01737</t>
  </si>
  <si>
    <t>2011H01738</t>
  </si>
  <si>
    <t>2011H01739</t>
  </si>
  <si>
    <t>2011H01740</t>
  </si>
  <si>
    <t>2011H01741</t>
  </si>
  <si>
    <t>2011H01742</t>
  </si>
  <si>
    <t>2011H01743</t>
  </si>
  <si>
    <t>2011H01744</t>
  </si>
  <si>
    <t>2011H01745</t>
  </si>
  <si>
    <t>2011H01746</t>
  </si>
  <si>
    <t>2011H01747</t>
  </si>
  <si>
    <t>2011H01748</t>
  </si>
  <si>
    <t>2011H01749</t>
  </si>
  <si>
    <t>2011H01750</t>
  </si>
  <si>
    <t>2011H01751</t>
  </si>
  <si>
    <t>2011H01752</t>
  </si>
  <si>
    <t>2011H01753</t>
  </si>
  <si>
    <t>2011H01754</t>
  </si>
  <si>
    <t>2011H01755</t>
  </si>
  <si>
    <t>2011H01756</t>
  </si>
  <si>
    <t>2011H01757</t>
  </si>
  <si>
    <t>2011H01758</t>
  </si>
  <si>
    <t>2011H01759</t>
  </si>
  <si>
    <t>2014P00668</t>
  </si>
  <si>
    <t>2014P00669</t>
  </si>
  <si>
    <t>2014P00670</t>
  </si>
  <si>
    <t>2014P00671</t>
  </si>
  <si>
    <t>2014P00672</t>
  </si>
  <si>
    <t>2014P00673</t>
  </si>
  <si>
    <t>2014P00674</t>
  </si>
  <si>
    <t>2014P00675</t>
  </si>
  <si>
    <t>2014P00676</t>
  </si>
  <si>
    <t>2014P00677</t>
  </si>
  <si>
    <t>2014P00678</t>
  </si>
  <si>
    <t>2014P00679</t>
  </si>
  <si>
    <t>2015P00183</t>
  </si>
  <si>
    <t>2015P00184</t>
  </si>
  <si>
    <t>2015P00185</t>
  </si>
  <si>
    <t>2015P00186</t>
  </si>
  <si>
    <t>2015P00187</t>
  </si>
  <si>
    <t>2015P00188</t>
  </si>
  <si>
    <t>2015P00189</t>
  </si>
  <si>
    <t>2004P01064</t>
  </si>
  <si>
    <t>2004P01065</t>
  </si>
  <si>
    <t>2004P01066</t>
  </si>
  <si>
    <t>2004P01067</t>
  </si>
  <si>
    <t>2004P01068</t>
  </si>
  <si>
    <t>2000P31384</t>
  </si>
  <si>
    <t>2000P31382</t>
  </si>
  <si>
    <t>2000P31385</t>
  </si>
  <si>
    <t>2000P31387</t>
  </si>
  <si>
    <t>2000P31386</t>
  </si>
  <si>
    <t>2000P31383</t>
  </si>
  <si>
    <t>2000P31369</t>
  </si>
  <si>
    <t>2000P31373</t>
  </si>
  <si>
    <t>2000P31375</t>
  </si>
  <si>
    <t>2000P31379</t>
  </si>
  <si>
    <t>2000P31377</t>
  </si>
  <si>
    <t>2000P31371</t>
  </si>
  <si>
    <t>2000P31381</t>
  </si>
  <si>
    <t>2013P00547</t>
  </si>
  <si>
    <t>2013P00548</t>
  </si>
  <si>
    <t>2013P00549</t>
  </si>
  <si>
    <t>2013P00550</t>
  </si>
  <si>
    <t>2013P00551</t>
  </si>
  <si>
    <t>2013P00552</t>
  </si>
  <si>
    <t>2013P00553</t>
  </si>
  <si>
    <t>2013P00554</t>
  </si>
  <si>
    <t>2013P00555</t>
  </si>
  <si>
    <t>2013P00556</t>
  </si>
  <si>
    <t>2013P00557</t>
  </si>
  <si>
    <t>2013P00558</t>
  </si>
  <si>
    <t>2013P00559</t>
  </si>
  <si>
    <t>2013P00560</t>
  </si>
  <si>
    <t>2013P00561</t>
  </si>
  <si>
    <t>2013P00562</t>
  </si>
  <si>
    <t>2013P00563</t>
  </si>
  <si>
    <t>2013P00564</t>
  </si>
  <si>
    <t>2013P00565</t>
  </si>
  <si>
    <t>2013P00566</t>
  </si>
  <si>
    <t>2013P00567</t>
  </si>
  <si>
    <t>2013P00568</t>
  </si>
  <si>
    <t>2013P00569</t>
  </si>
  <si>
    <t>2013P00570</t>
  </si>
  <si>
    <t>2013P00571</t>
  </si>
  <si>
    <t>2004P01658</t>
  </si>
  <si>
    <t>2004P01659</t>
  </si>
  <si>
    <t>2004P01660</t>
  </si>
  <si>
    <t>2004P01661</t>
  </si>
  <si>
    <t>2004P01662</t>
  </si>
  <si>
    <t>2004P01663</t>
  </si>
  <si>
    <t>2004P01664</t>
  </si>
  <si>
    <t>2004P01665</t>
  </si>
  <si>
    <t>2004P01666</t>
  </si>
  <si>
    <t>2004P01667</t>
  </si>
  <si>
    <t>2004P01053</t>
  </si>
  <si>
    <t>2004P01054</t>
  </si>
  <si>
    <t>2004P01055</t>
  </si>
  <si>
    <t>2004P01056</t>
  </si>
  <si>
    <t>2004P01058</t>
  </si>
  <si>
    <t>2004P01060</t>
  </si>
  <si>
    <t>2004P01062</t>
  </si>
  <si>
    <t>2005P00537</t>
  </si>
  <si>
    <t>2005P00538</t>
  </si>
  <si>
    <t>2005P00539</t>
  </si>
  <si>
    <t>2005P00540</t>
  </si>
  <si>
    <t>2005P00541</t>
  </si>
  <si>
    <t>1999P30403</t>
  </si>
  <si>
    <t>1999P30413</t>
  </si>
  <si>
    <t>1999P30423</t>
  </si>
  <si>
    <t>2002P41344</t>
  </si>
  <si>
    <t>2002P41345</t>
  </si>
  <si>
    <t>2002P41346</t>
  </si>
  <si>
    <t>2002P41347</t>
  </si>
  <si>
    <t>2002P41348</t>
  </si>
  <si>
    <t>2002P41349</t>
  </si>
  <si>
    <t>2002P41350</t>
  </si>
  <si>
    <t>2002P41351</t>
  </si>
  <si>
    <t>2002P41352</t>
  </si>
  <si>
    <t>2002P41353</t>
  </si>
  <si>
    <t>2002P41354</t>
  </si>
  <si>
    <t>2002P41355</t>
  </si>
  <si>
    <t>1999P30469</t>
  </si>
  <si>
    <t>1999P30470</t>
  </si>
  <si>
    <t>1999P30474</t>
  </si>
  <si>
    <t>1999P30475</t>
  </si>
  <si>
    <t>1999P30483</t>
  </si>
  <si>
    <t>1999P30484</t>
  </si>
  <si>
    <t>1999P30491</t>
  </si>
  <si>
    <t>1999P30492</t>
  </si>
  <si>
    <t>1999P30500</t>
  </si>
  <si>
    <t>1999P30501</t>
  </si>
  <si>
    <t>1999P30433</t>
  </si>
  <si>
    <t>1999P30561</t>
  </si>
  <si>
    <t>1999P30562</t>
  </si>
  <si>
    <t>1999P30563</t>
  </si>
  <si>
    <t>1999P30564</t>
  </si>
  <si>
    <t>1999P30565</t>
  </si>
  <si>
    <t>1999P30447</t>
  </si>
  <si>
    <t>1999P30448</t>
  </si>
  <si>
    <t>1999P30454</t>
  </si>
  <si>
    <t>1999P30455</t>
  </si>
  <si>
    <t>1999P30462</t>
  </si>
  <si>
    <t>1999P30508</t>
  </si>
  <si>
    <t>1999P30509</t>
  </si>
  <si>
    <t>1999P30516</t>
  </si>
  <si>
    <t>1999P30517</t>
  </si>
  <si>
    <t>1999P30525</t>
  </si>
  <si>
    <t>1999P30531</t>
  </si>
  <si>
    <t>1999P30532</t>
  </si>
  <si>
    <t>1999P30540</t>
  </si>
  <si>
    <t>1999P30541</t>
  </si>
  <si>
    <t>1999P30548</t>
  </si>
  <si>
    <t>1999P30549</t>
  </si>
  <si>
    <t>2009P00346</t>
  </si>
  <si>
    <t>2009P00347</t>
  </si>
  <si>
    <t>2009P00340</t>
  </si>
  <si>
    <t>2009P00341</t>
  </si>
  <si>
    <t>2009P00342</t>
  </si>
  <si>
    <t>2009P00343</t>
  </si>
  <si>
    <t>2009P00352</t>
  </si>
  <si>
    <t>2009P00353</t>
  </si>
  <si>
    <t>2009P00354</t>
  </si>
  <si>
    <t>2009P00355</t>
  </si>
  <si>
    <t>2002P41356</t>
  </si>
  <si>
    <t>2002P41336</t>
  </si>
  <si>
    <t>2002P41337</t>
  </si>
  <si>
    <t>2002P41338</t>
  </si>
  <si>
    <t>2002P41339</t>
  </si>
  <si>
    <t>2002P41340</t>
  </si>
  <si>
    <t>2002P41341</t>
  </si>
  <si>
    <t>2002P41342</t>
  </si>
  <si>
    <t>2002P41343</t>
  </si>
  <si>
    <t>2009P00323</t>
  </si>
  <si>
    <t>2009P00324</t>
  </si>
  <si>
    <t>2009P00325</t>
  </si>
  <si>
    <t>2009P00326</t>
  </si>
  <si>
    <t>2009P00327</t>
  </si>
  <si>
    <t>2013P00130</t>
  </si>
  <si>
    <t>2013P00131</t>
  </si>
  <si>
    <t>2013P00132</t>
  </si>
  <si>
    <t>2013P00133</t>
  </si>
  <si>
    <t>2013P00134</t>
  </si>
  <si>
    <t>2013P00135</t>
  </si>
  <si>
    <t>2013P00136</t>
  </si>
  <si>
    <t>2013P00137</t>
  </si>
  <si>
    <t>2013P00138</t>
  </si>
  <si>
    <t>2013P00139</t>
  </si>
  <si>
    <t>2013P00140</t>
  </si>
  <si>
    <t>2013P00141</t>
  </si>
  <si>
    <t>2009P00916</t>
  </si>
  <si>
    <t>2009P00917</t>
  </si>
  <si>
    <t>2009P00918</t>
  </si>
  <si>
    <t>2009P00919</t>
  </si>
  <si>
    <t>2009P00920</t>
  </si>
  <si>
    <t>2009P00921</t>
  </si>
  <si>
    <t>2009P00922</t>
  </si>
  <si>
    <t>2009P00923</t>
  </si>
  <si>
    <t>2009P00924</t>
  </si>
  <si>
    <t>2009P00925</t>
  </si>
  <si>
    <t>2009P00926</t>
  </si>
  <si>
    <t>2015P00166</t>
  </si>
  <si>
    <t>2015P00167</t>
  </si>
  <si>
    <t>2015P00168</t>
  </si>
  <si>
    <t>2015P00169</t>
  </si>
  <si>
    <t>2015P00170</t>
  </si>
  <si>
    <t>2015P00171</t>
  </si>
  <si>
    <t>2015P00172</t>
  </si>
  <si>
    <t>2015P00173</t>
  </si>
  <si>
    <t>2015P00174</t>
  </si>
  <si>
    <t>2015P00175</t>
  </si>
  <si>
    <t>2015P00176</t>
  </si>
  <si>
    <t>2015P00177</t>
  </si>
  <si>
    <t>2015P00178</t>
  </si>
  <si>
    <t>2015P00179</t>
  </si>
  <si>
    <t>2015P00180</t>
  </si>
  <si>
    <t>2015P00181</t>
  </si>
  <si>
    <t>2015P00182</t>
  </si>
  <si>
    <t>2006P00540</t>
  </si>
  <si>
    <t>2006P00541</t>
  </si>
  <si>
    <t>2006P00542</t>
  </si>
  <si>
    <t>2006P00543</t>
  </si>
  <si>
    <t>2006P00544</t>
  </si>
  <si>
    <t>2006P00545</t>
  </si>
  <si>
    <t>2006P00546</t>
  </si>
  <si>
    <t>2006P00547</t>
  </si>
  <si>
    <t>2006P00548</t>
  </si>
  <si>
    <t>2006P00549</t>
  </si>
  <si>
    <t>2006P00550</t>
  </si>
  <si>
    <t>2006P00551</t>
  </si>
  <si>
    <t>2006P00518</t>
  </si>
  <si>
    <t>2006P00519</t>
  </si>
  <si>
    <t>2006P00520</t>
  </si>
  <si>
    <t>2006P00521</t>
  </si>
  <si>
    <t>2006P00522</t>
  </si>
  <si>
    <t>2006P00523</t>
  </si>
  <si>
    <t>2006P00524</t>
  </si>
  <si>
    <t>2006P00525</t>
  </si>
  <si>
    <t>2006P00526</t>
  </si>
  <si>
    <t>2006P00527</t>
  </si>
  <si>
    <t>2006P00528</t>
  </si>
  <si>
    <t>1998P30471</t>
  </si>
  <si>
    <t>1998P30472</t>
  </si>
  <si>
    <t>1998P30473</t>
  </si>
  <si>
    <t>1998P30474</t>
  </si>
  <si>
    <t>1998P30475</t>
  </si>
  <si>
    <t>1998P30476</t>
  </si>
  <si>
    <t>1998P30477</t>
  </si>
  <si>
    <t>1998P30478</t>
  </si>
  <si>
    <t>1998P30479</t>
  </si>
  <si>
    <t>1998P30480</t>
  </si>
  <si>
    <t>1998P30481</t>
  </si>
  <si>
    <t>1998P30482</t>
  </si>
  <si>
    <t>2006P00529</t>
  </si>
  <si>
    <t>2006P00530</t>
  </si>
  <si>
    <t>2006P00531</t>
  </si>
  <si>
    <t>2006P00532</t>
  </si>
  <si>
    <t>2006P00533</t>
  </si>
  <si>
    <t>2006P00534</t>
  </si>
  <si>
    <t>2006P00535</t>
  </si>
  <si>
    <t>2006P00536</t>
  </si>
  <si>
    <t>2006P00537</t>
  </si>
  <si>
    <t>2006P00538</t>
  </si>
  <si>
    <t>2006P00539</t>
  </si>
  <si>
    <t>2002P41769</t>
  </si>
  <si>
    <t>2002P41771</t>
  </si>
  <si>
    <t>2002P41780</t>
  </si>
  <si>
    <t>2002P41772</t>
  </si>
  <si>
    <t>2002P41773</t>
  </si>
  <si>
    <t>2002P41779</t>
  </si>
  <si>
    <t>2002P41774</t>
  </si>
  <si>
    <t>2002P41775</t>
  </si>
  <si>
    <t>2002P41776</t>
  </si>
  <si>
    <t>2002P41777</t>
  </si>
  <si>
    <t>2002P41778</t>
  </si>
  <si>
    <t>2009P00910</t>
  </si>
  <si>
    <t>2009P00911</t>
  </si>
  <si>
    <t>2009P00912</t>
  </si>
  <si>
    <t>2009P00913</t>
  </si>
  <si>
    <t>2002P41755</t>
  </si>
  <si>
    <t>2002P41756</t>
  </si>
  <si>
    <t>2002P41757</t>
  </si>
  <si>
    <t>2002P41758</t>
  </si>
  <si>
    <t>2002P41759</t>
  </si>
  <si>
    <t>2002P41760</t>
  </si>
  <si>
    <t>2002P41761</t>
  </si>
  <si>
    <t>2002P41762</t>
  </si>
  <si>
    <t>2002P41763</t>
  </si>
  <si>
    <t>2002P41764</t>
  </si>
  <si>
    <t>2002P41765</t>
  </si>
  <si>
    <t>2002P41766</t>
  </si>
  <si>
    <t>2002P41454</t>
  </si>
  <si>
    <t>2002P41455</t>
  </si>
  <si>
    <t>2002P41456</t>
  </si>
  <si>
    <t>2002P41457</t>
  </si>
  <si>
    <t>2002P41458</t>
  </si>
  <si>
    <t>2002P41459</t>
  </si>
  <si>
    <t>2002P41460</t>
  </si>
  <si>
    <t>2002P41461</t>
  </si>
  <si>
    <t>2002P41462</t>
  </si>
  <si>
    <t>2002P41463</t>
  </si>
  <si>
    <t>2002P41433</t>
  </si>
  <si>
    <t>2002P41434</t>
  </si>
  <si>
    <t>2002P41435</t>
  </si>
  <si>
    <t>2002P41436</t>
  </si>
  <si>
    <t>2002P41438</t>
  </si>
  <si>
    <t>2002P41439</t>
  </si>
  <si>
    <t>2002P41440</t>
  </si>
  <si>
    <t>2002P41441</t>
  </si>
  <si>
    <t>2002P41442</t>
  </si>
  <si>
    <t>2002P41443</t>
  </si>
  <si>
    <t>2002P41444</t>
  </si>
  <si>
    <t>2002P41445</t>
  </si>
  <si>
    <t>2002P41446</t>
  </si>
  <si>
    <t>2002P41447</t>
  </si>
  <si>
    <t>2002P41448</t>
  </si>
  <si>
    <t>2002P41449</t>
  </si>
  <si>
    <t>2002P41450</t>
  </si>
  <si>
    <t>2002P41451</t>
  </si>
  <si>
    <t>2002P41452</t>
  </si>
  <si>
    <t>2002P41453</t>
  </si>
  <si>
    <t>2002P41736</t>
  </si>
  <si>
    <t>2002P41738</t>
  </si>
  <si>
    <t>2002P41740</t>
  </si>
  <si>
    <t>2002P41741</t>
  </si>
  <si>
    <t>2002P41743</t>
  </si>
  <si>
    <t>2002P41744</t>
  </si>
  <si>
    <t>2002P41746</t>
  </si>
  <si>
    <t>2002P41747</t>
  </si>
  <si>
    <t>2002P41749</t>
  </si>
  <si>
    <t>2002P41750</t>
  </si>
  <si>
    <t>2002P41751</t>
  </si>
  <si>
    <t>2002P41753</t>
  </si>
  <si>
    <t>2002P41464</t>
  </si>
  <si>
    <t>2002P41465</t>
  </si>
  <si>
    <t>2002P41466</t>
  </si>
  <si>
    <t>2002P41467</t>
  </si>
  <si>
    <t>2002P41468</t>
  </si>
  <si>
    <t>2002P41469</t>
  </si>
  <si>
    <t>2002P41470</t>
  </si>
  <si>
    <t>2002P41471</t>
  </si>
  <si>
    <t>2002P41472</t>
  </si>
  <si>
    <t>2002P41473</t>
  </si>
  <si>
    <t>2009P00928</t>
  </si>
  <si>
    <t>2009P00929</t>
  </si>
  <si>
    <t>2009P00930</t>
  </si>
  <si>
    <t>2009P01142</t>
  </si>
  <si>
    <t>2009P00931</t>
  </si>
  <si>
    <t>2009P00932</t>
  </si>
  <si>
    <t>2009P00933</t>
  </si>
  <si>
    <t>2009P00934</t>
  </si>
  <si>
    <t>2009P00935</t>
  </si>
  <si>
    <t>1999P30337</t>
  </si>
  <si>
    <t>1999P30338</t>
  </si>
  <si>
    <t>1999P30344</t>
  </si>
  <si>
    <t>1999P30345</t>
  </si>
  <si>
    <t>1999P30353</t>
  </si>
  <si>
    <t>1999P30359</t>
  </si>
  <si>
    <t>1999P30360</t>
  </si>
  <si>
    <t>1999P30365</t>
  </si>
  <si>
    <t>1999P30366</t>
  </si>
  <si>
    <t>1999P30375</t>
  </si>
  <si>
    <t>1999P30376</t>
  </si>
  <si>
    <t>2000P31464</t>
  </si>
  <si>
    <t>2000P31463</t>
  </si>
  <si>
    <t>2000P31465</t>
  </si>
  <si>
    <t>2000P31466</t>
  </si>
  <si>
    <t>2000P31468</t>
  </si>
  <si>
    <t>2000P31467</t>
  </si>
  <si>
    <t>2000P31469</t>
  </si>
  <si>
    <t>2000P31470</t>
  </si>
  <si>
    <t>2009P00238</t>
  </si>
  <si>
    <t>2009P00239</t>
  </si>
  <si>
    <t>2009P00330</t>
  </si>
  <si>
    <t>2009P00331</t>
  </si>
  <si>
    <t>2009P00332</t>
  </si>
  <si>
    <t>2009P00333</t>
  </si>
  <si>
    <t>2009P00334</t>
  </si>
  <si>
    <t>2009P00335</t>
  </si>
  <si>
    <t>2009P00336</t>
  </si>
  <si>
    <t>2009P00337</t>
  </si>
  <si>
    <t>2009P00338</t>
  </si>
  <si>
    <t>2009P00339</t>
  </si>
  <si>
    <t>2000P31472</t>
  </si>
  <si>
    <t>2000P31471</t>
  </si>
  <si>
    <t>2000P31474</t>
  </si>
  <si>
    <t>2000P31473</t>
  </si>
  <si>
    <t>2000P31476</t>
  </si>
  <si>
    <t>2000P31475</t>
  </si>
  <si>
    <t>2000P31478</t>
  </si>
  <si>
    <t>2000P31477</t>
  </si>
  <si>
    <t>2000P31479</t>
  </si>
  <si>
    <t>2000P31480</t>
  </si>
  <si>
    <t>2000P31481</t>
  </si>
  <si>
    <t>2000P31483</t>
  </si>
  <si>
    <t>2012P00561</t>
  </si>
  <si>
    <t>2012P00562</t>
  </si>
  <si>
    <t>2012P00563</t>
  </si>
  <si>
    <t>2012P00564</t>
  </si>
  <si>
    <t>2012P00565</t>
  </si>
  <si>
    <t>2012P00566</t>
  </si>
  <si>
    <t>2012P00567</t>
  </si>
  <si>
    <t>2012P00568</t>
  </si>
  <si>
    <t>2012P00569</t>
  </si>
  <si>
    <t>2012P00570</t>
  </si>
  <si>
    <t>2012P00571</t>
  </si>
  <si>
    <t>2012P00572</t>
  </si>
  <si>
    <t>2012P00573</t>
  </si>
  <si>
    <t>2012P00574</t>
  </si>
  <si>
    <t>2012P00575</t>
  </si>
  <si>
    <t>2012P00576</t>
  </si>
  <si>
    <t>2012P00577</t>
  </si>
  <si>
    <t>2012P00578</t>
  </si>
  <si>
    <t>2012P00579</t>
  </si>
  <si>
    <t>2012P00580</t>
  </si>
  <si>
    <t>2012P00581</t>
  </si>
  <si>
    <t>2012P00582</t>
  </si>
  <si>
    <t>2000P31368</t>
  </si>
  <si>
    <t>2000P31372</t>
  </si>
  <si>
    <t>2000P31374</t>
  </si>
  <si>
    <t>2000P31378</t>
  </si>
  <si>
    <t>2000P31376</t>
  </si>
  <si>
    <t>2000P31370</t>
  </si>
  <si>
    <t>2000P31380</t>
  </si>
  <si>
    <t>2004P01049</t>
  </si>
  <si>
    <t>2004P01050</t>
  </si>
  <si>
    <t>2004P01051</t>
  </si>
  <si>
    <t>2004P01052</t>
  </si>
  <si>
    <t>2004P01057</t>
  </si>
  <si>
    <t>2004P01059</t>
  </si>
  <si>
    <t>2004P01061</t>
  </si>
  <si>
    <t>2004P01063</t>
  </si>
  <si>
    <t>2005P00542</t>
  </si>
  <si>
    <t>2005P00543</t>
  </si>
  <si>
    <t>2005P00544</t>
  </si>
  <si>
    <t>2005P00545</t>
  </si>
  <si>
    <t>2005P00549</t>
  </si>
  <si>
    <t>2009P00348</t>
  </si>
  <si>
    <t>2009P00349</t>
  </si>
  <si>
    <t>2009P00350</t>
  </si>
  <si>
    <t>2009P00351</t>
  </si>
  <si>
    <t>2009P00344</t>
  </si>
  <si>
    <t>2009P00345</t>
  </si>
  <si>
    <t>2009P00356</t>
  </si>
  <si>
    <t>2009P00357</t>
  </si>
  <si>
    <t>2009P00358</t>
  </si>
  <si>
    <t>2009P00359</t>
  </si>
  <si>
    <t>2009P00927</t>
  </si>
  <si>
    <t>2009P00914</t>
  </si>
  <si>
    <t>2009P00915</t>
  </si>
  <si>
    <t>2002P41737</t>
  </si>
  <si>
    <t>2002P41739</t>
  </si>
  <si>
    <t>2002P41742</t>
  </si>
  <si>
    <t>2002P41745</t>
  </si>
  <si>
    <t>2002P41748</t>
  </si>
  <si>
    <t>2002P41752</t>
  </si>
  <si>
    <t>2002P41754</t>
  </si>
  <si>
    <t>2009P00936</t>
  </si>
  <si>
    <t>2009P00937</t>
  </si>
  <si>
    <t>2009P00938</t>
  </si>
  <si>
    <t>2000P31482</t>
  </si>
  <si>
    <t>2000P31484</t>
  </si>
  <si>
    <t>2009P00360</t>
  </si>
  <si>
    <t>KEL</t>
  </si>
  <si>
    <t>Prüfmethodenname</t>
  </si>
  <si>
    <t>Parametername</t>
  </si>
  <si>
    <t>Gerätemethode</t>
  </si>
  <si>
    <t>Einheit MW ber.</t>
  </si>
  <si>
    <t>WuB-Art1</t>
  </si>
  <si>
    <t>B-Art1</t>
  </si>
  <si>
    <t>ohne</t>
  </si>
  <si>
    <t>WuB-Art2</t>
  </si>
  <si>
    <t>B-Art2</t>
  </si>
  <si>
    <t>WuB-Art3</t>
  </si>
  <si>
    <t>B-Art3</t>
  </si>
  <si>
    <t>größer5_1WG1.1</t>
  </si>
  <si>
    <t>größer5_1</t>
  </si>
  <si>
    <t>WG1.1</t>
  </si>
  <si>
    <t>g</t>
  </si>
  <si>
    <t>größer5_2WG1.1</t>
  </si>
  <si>
    <t>größer5_2</t>
  </si>
  <si>
    <t>größer5_3WG1.1</t>
  </si>
  <si>
    <t>größer5_3</t>
  </si>
  <si>
    <t>totWG1.1</t>
  </si>
  <si>
    <t>tot</t>
  </si>
  <si>
    <t>0-2_1WG1.1</t>
  </si>
  <si>
    <t>0-2_1</t>
  </si>
  <si>
    <t>0-2_2WG1.1</t>
  </si>
  <si>
    <t>0-2_2</t>
  </si>
  <si>
    <t>0-2_3WG1.1</t>
  </si>
  <si>
    <t>0-2_3</t>
  </si>
  <si>
    <t>2-5_1WG1.1</t>
  </si>
  <si>
    <t>2-5_1</t>
  </si>
  <si>
    <t>2-5_2WG1.1</t>
  </si>
  <si>
    <t>2-5_2</t>
  </si>
  <si>
    <t>2-5_3WG1.1</t>
  </si>
  <si>
    <t>2-5_3</t>
  </si>
  <si>
    <t>AWNULL</t>
  </si>
  <si>
    <t>Probenart</t>
  </si>
  <si>
    <t>B, H</t>
  </si>
  <si>
    <t>es gibt keine BG/NWG</t>
  </si>
  <si>
    <t>Trocknung</t>
  </si>
  <si>
    <t>Lagerung</t>
  </si>
  <si>
    <t xml:space="preserve">Vorbereitung </t>
  </si>
  <si>
    <t>Wurzelgewichte</t>
  </si>
  <si>
    <t>Humus</t>
  </si>
  <si>
    <t>Boden</t>
  </si>
  <si>
    <t>Methode</t>
  </si>
  <si>
    <t>Kürzel</t>
  </si>
  <si>
    <t>0-1_1</t>
  </si>
  <si>
    <t>g5_3</t>
  </si>
  <si>
    <t>g5_2</t>
  </si>
  <si>
    <t>g5_1</t>
  </si>
  <si>
    <t>BArt3</t>
  </si>
  <si>
    <t>BArt2</t>
  </si>
  <si>
    <t>BArt1</t>
  </si>
  <si>
    <t>B3</t>
  </si>
  <si>
    <t>Baumart3</t>
  </si>
  <si>
    <t>B2</t>
  </si>
  <si>
    <t>Baumart2</t>
  </si>
  <si>
    <t>B1</t>
  </si>
  <si>
    <t>Baumart1</t>
  </si>
  <si>
    <t>Rohwertparameter</t>
  </si>
  <si>
    <t>Umethode</t>
  </si>
  <si>
    <t>2011H01760</t>
  </si>
  <si>
    <t>2017B01547</t>
  </si>
  <si>
    <t>2017B01600</t>
  </si>
  <si>
    <t>2017H00229</t>
  </si>
  <si>
    <t>2017H00246</t>
  </si>
  <si>
    <t>2017B01574</t>
  </si>
  <si>
    <t>2017B01575</t>
  </si>
  <si>
    <t>2017B01576</t>
  </si>
  <si>
    <t>2017B01577</t>
  </si>
  <si>
    <t>2017B01578</t>
  </si>
  <si>
    <t>2017B01579</t>
  </si>
  <si>
    <t>2017B01580</t>
  </si>
  <si>
    <t>2017B01581</t>
  </si>
  <si>
    <t>2017B01582</t>
  </si>
  <si>
    <t>2017B01583</t>
  </si>
  <si>
    <t>2017B01584</t>
  </si>
  <si>
    <t>2017B01585</t>
  </si>
  <si>
    <t>2017B01586</t>
  </si>
  <si>
    <t>2017B01587</t>
  </si>
  <si>
    <t>2017B01588</t>
  </si>
  <si>
    <t>2017B01589</t>
  </si>
  <si>
    <t>2017B01590</t>
  </si>
  <si>
    <t>2017B01591</t>
  </si>
  <si>
    <t>2017B01592</t>
  </si>
  <si>
    <t>2017B01593</t>
  </si>
  <si>
    <t>2017B01594</t>
  </si>
  <si>
    <t>2017B01595</t>
  </si>
  <si>
    <t>2017B01596</t>
  </si>
  <si>
    <t>2017B01597</t>
  </si>
  <si>
    <t>2017B01598</t>
  </si>
  <si>
    <t>2017B01599</t>
  </si>
  <si>
    <t>2017B01548</t>
  </si>
  <si>
    <t>2017B01549</t>
  </si>
  <si>
    <t>2017B01550</t>
  </si>
  <si>
    <t>2017B01551</t>
  </si>
  <si>
    <t>2017B01552</t>
  </si>
  <si>
    <t>2017B01553</t>
  </si>
  <si>
    <t>2017B01554</t>
  </si>
  <si>
    <t>2017B01555</t>
  </si>
  <si>
    <t>2017B01556</t>
  </si>
  <si>
    <t>2017B01557</t>
  </si>
  <si>
    <t>2017B01558</t>
  </si>
  <si>
    <t>2017B01559</t>
  </si>
  <si>
    <t>2017B01560</t>
  </si>
  <si>
    <t>2017B01561</t>
  </si>
  <si>
    <t>2017B01562</t>
  </si>
  <si>
    <t>2017B01563</t>
  </si>
  <si>
    <t>2017B01564</t>
  </si>
  <si>
    <t>2017B01565</t>
  </si>
  <si>
    <t>2017B01566</t>
  </si>
  <si>
    <t>2017B01567</t>
  </si>
  <si>
    <t>2017B01568</t>
  </si>
  <si>
    <t>2017B01569</t>
  </si>
  <si>
    <t>2017B01570</t>
  </si>
  <si>
    <t>2017B01571</t>
  </si>
  <si>
    <t>2017B01572</t>
  </si>
  <si>
    <t>2017B01573</t>
  </si>
  <si>
    <t>Es fehlt nur noch Zie</t>
  </si>
  <si>
    <t>im Lager</t>
  </si>
  <si>
    <t>x</t>
  </si>
  <si>
    <t>fehlend i.Lager</t>
  </si>
  <si>
    <t>Fläche</t>
  </si>
  <si>
    <t xml:space="preserve"> </t>
  </si>
  <si>
    <t>2018H0028</t>
  </si>
  <si>
    <t>2018H0029</t>
  </si>
  <si>
    <t>2018H0030</t>
  </si>
  <si>
    <t>2018H0031</t>
  </si>
  <si>
    <t>2018H0034</t>
  </si>
  <si>
    <t>2018H0035</t>
  </si>
  <si>
    <t>2018H0036</t>
  </si>
  <si>
    <t>2018H0037</t>
  </si>
  <si>
    <t>2018H0038</t>
  </si>
  <si>
    <t>2018H0039</t>
  </si>
  <si>
    <t>2018H0040</t>
  </si>
  <si>
    <t>2018H0041</t>
  </si>
  <si>
    <t>2018H0042</t>
  </si>
  <si>
    <t>2018H0043</t>
  </si>
  <si>
    <t>2018H0044</t>
  </si>
  <si>
    <t>2018H0045</t>
  </si>
  <si>
    <t>2018H0046</t>
  </si>
  <si>
    <t>2018H0047</t>
  </si>
  <si>
    <t>2018H0048</t>
  </si>
  <si>
    <t>2018H0049</t>
  </si>
  <si>
    <t>2018H0050</t>
  </si>
  <si>
    <t>2018H0051</t>
  </si>
  <si>
    <t>2018H0052</t>
  </si>
  <si>
    <t>2018H0053</t>
  </si>
  <si>
    <t>2018H0054</t>
  </si>
  <si>
    <t>2018B0043</t>
  </si>
  <si>
    <t>2018B0044</t>
  </si>
  <si>
    <t>Block-Nr.</t>
  </si>
  <si>
    <t>2018B0046</t>
  </si>
  <si>
    <t>2018B0047</t>
  </si>
  <si>
    <t>2018B0048</t>
  </si>
  <si>
    <t>2018B0049</t>
  </si>
  <si>
    <t>2018B0050</t>
  </si>
  <si>
    <t>2018B0051</t>
  </si>
  <si>
    <t>2018B0053</t>
  </si>
  <si>
    <t>2018B0054</t>
  </si>
  <si>
    <t>2018B0055</t>
  </si>
  <si>
    <t>2018B0056</t>
  </si>
  <si>
    <t>2018B0057</t>
  </si>
  <si>
    <t>2018B0058</t>
  </si>
  <si>
    <t>2018B0059</t>
  </si>
  <si>
    <t>2018B0060</t>
  </si>
  <si>
    <t>2018B0061</t>
  </si>
  <si>
    <t>2018B0062</t>
  </si>
  <si>
    <t>2018B0063</t>
  </si>
  <si>
    <t>2018B0064</t>
  </si>
  <si>
    <t>2018B0065</t>
  </si>
  <si>
    <t>2018B0066</t>
  </si>
  <si>
    <t>2018B0067</t>
  </si>
  <si>
    <t>2018B0069</t>
  </si>
  <si>
    <t>P r o b e n l a g e r</t>
  </si>
  <si>
    <t>Projekt</t>
  </si>
  <si>
    <t>Probe Nr.</t>
  </si>
  <si>
    <t>Bodenschutz Inventuren</t>
  </si>
  <si>
    <t>Rückstellprobe</t>
  </si>
  <si>
    <t>2000H35178-213</t>
  </si>
  <si>
    <t>1 1 1</t>
  </si>
  <si>
    <t>1995B26078, 1998B41689</t>
  </si>
  <si>
    <t>nicht im Lager, es gibt Daten</t>
  </si>
  <si>
    <t>1 1 0</t>
  </si>
  <si>
    <t>2018B0073</t>
  </si>
  <si>
    <t>2018B0074</t>
  </si>
  <si>
    <t>2018B0075</t>
  </si>
  <si>
    <t>2000B21136,39,43,94</t>
  </si>
  <si>
    <t>2018B0076</t>
  </si>
  <si>
    <t>2018H00591</t>
  </si>
  <si>
    <t>2018H00592</t>
  </si>
  <si>
    <t>2018H00593</t>
  </si>
  <si>
    <t>2018H00594</t>
  </si>
  <si>
    <t>2018H00595</t>
  </si>
  <si>
    <t>2018H00596</t>
  </si>
  <si>
    <t>2018H00597</t>
  </si>
  <si>
    <t>2018H00598</t>
  </si>
  <si>
    <t>2018H00599</t>
  </si>
  <si>
    <t>2018H00600</t>
  </si>
  <si>
    <t>2018H00601</t>
  </si>
  <si>
    <t>2018H00602</t>
  </si>
  <si>
    <t>2018H00603</t>
  </si>
  <si>
    <t>2018H00604</t>
  </si>
  <si>
    <t>2018H00605</t>
  </si>
  <si>
    <t>2018H00606</t>
  </si>
  <si>
    <t>2018H00607</t>
  </si>
  <si>
    <t>2018H00608</t>
  </si>
  <si>
    <t>2018H00609</t>
  </si>
  <si>
    <t>2018H00610</t>
  </si>
  <si>
    <t>2018H00611</t>
  </si>
  <si>
    <t>2018H00612</t>
  </si>
  <si>
    <t>2018H00613</t>
  </si>
  <si>
    <t>2018H00614</t>
  </si>
  <si>
    <t>2018H00615</t>
  </si>
  <si>
    <t>2018H00616</t>
  </si>
  <si>
    <t>2018H00617</t>
  </si>
  <si>
    <t>2018H00618</t>
  </si>
  <si>
    <t>2018H00619</t>
  </si>
  <si>
    <t>2018H00620</t>
  </si>
  <si>
    <t>2018H00621</t>
  </si>
  <si>
    <t>2018H00622</t>
  </si>
  <si>
    <t>2018H00623</t>
  </si>
  <si>
    <t>2018H00624</t>
  </si>
  <si>
    <t>2018H00625</t>
  </si>
  <si>
    <t>2018H00626</t>
  </si>
  <si>
    <t>2018B01566</t>
  </si>
  <si>
    <t>2018B01567</t>
  </si>
  <si>
    <t>2018H0066</t>
  </si>
  <si>
    <t>2018H0067</t>
  </si>
  <si>
    <t>2018B01568</t>
  </si>
  <si>
    <t>2018B01569</t>
  </si>
  <si>
    <t>2018B01570</t>
  </si>
  <si>
    <t>2018B01571</t>
  </si>
  <si>
    <t>2000B21136</t>
  </si>
  <si>
    <t>2000B21139</t>
  </si>
  <si>
    <t>2000B21143</t>
  </si>
  <si>
    <t>2000B21194</t>
  </si>
  <si>
    <t>Block</t>
  </si>
  <si>
    <t>Serie</t>
  </si>
  <si>
    <t>2018H0066+67</t>
  </si>
  <si>
    <t>2018H019</t>
  </si>
  <si>
    <t xml:space="preserve">von </t>
  </si>
  <si>
    <t>2018B048</t>
  </si>
  <si>
    <t>SERIE</t>
  </si>
  <si>
    <t>BLOCK</t>
  </si>
  <si>
    <t>2011B04997</t>
  </si>
  <si>
    <t>2011B04998</t>
  </si>
  <si>
    <t>2011B05006</t>
  </si>
  <si>
    <t>2011B05007</t>
  </si>
  <si>
    <t>2011B05015</t>
  </si>
  <si>
    <t>2011B05016</t>
  </si>
  <si>
    <t>2013B00810</t>
  </si>
  <si>
    <t>2014B01835</t>
  </si>
  <si>
    <t>2014B01836</t>
  </si>
  <si>
    <t>2014B01853</t>
  </si>
  <si>
    <t>2014B01854</t>
  </si>
  <si>
    <t>1998B41294+5, 301-5 die Nr. wurden nicht vergeben</t>
  </si>
  <si>
    <t>2017H00230</t>
  </si>
  <si>
    <t>2017H00231</t>
  </si>
  <si>
    <t>2017H00232</t>
  </si>
  <si>
    <t>2017H00233</t>
  </si>
  <si>
    <t>2017H00234</t>
  </si>
  <si>
    <t>2017H00235</t>
  </si>
  <si>
    <t>2017H00236</t>
  </si>
  <si>
    <t>2017H00237</t>
  </si>
  <si>
    <t>2017H00238</t>
  </si>
  <si>
    <t>2017H00239</t>
  </si>
  <si>
    <t>2017H00240</t>
  </si>
  <si>
    <t>2017H00241</t>
  </si>
  <si>
    <t>2017H00242</t>
  </si>
  <si>
    <t>2017H00243</t>
  </si>
  <si>
    <t>2017H00244</t>
  </si>
  <si>
    <t>2017H00245</t>
  </si>
  <si>
    <t>2000H35502</t>
  </si>
  <si>
    <t>2002P41770 fehlt</t>
  </si>
  <si>
    <t>41770  fehlt</t>
  </si>
  <si>
    <t>Teilprobe Nr.</t>
  </si>
  <si>
    <t>Rotbuche</t>
  </si>
  <si>
    <t>2018B048, 2018H019</t>
  </si>
  <si>
    <t>Prüf</t>
  </si>
  <si>
    <t>m</t>
  </si>
  <si>
    <t>ethodenname</t>
  </si>
  <si>
    <t>Lab.</t>
  </si>
  <si>
    <t>N</t>
  </si>
  <si>
    <t>r</t>
  </si>
  <si>
    <t>B</t>
  </si>
  <si>
    <t>H</t>
  </si>
  <si>
    <t>Proben</t>
  </si>
  <si>
    <t>Daten nicht in Dateien, Proben im Lims angelegt, Tiefe nicht erreicht</t>
  </si>
  <si>
    <t>lims</t>
  </si>
  <si>
    <t>Datei</t>
  </si>
  <si>
    <t>diff</t>
  </si>
  <si>
    <t>2019P00194</t>
  </si>
  <si>
    <t>2019P00195</t>
  </si>
  <si>
    <t>2019P00196</t>
  </si>
  <si>
    <t>2019P00197</t>
  </si>
  <si>
    <t>2019P00198</t>
  </si>
  <si>
    <t>2019P00199</t>
  </si>
  <si>
    <t>2019P00200</t>
  </si>
  <si>
    <t>2019P00201</t>
  </si>
  <si>
    <t>2019P00202</t>
  </si>
  <si>
    <t>2019P00203</t>
  </si>
  <si>
    <t>2019P00204</t>
  </si>
  <si>
    <t>2019P00205</t>
  </si>
  <si>
    <t>2019P00206</t>
  </si>
  <si>
    <t>2019P00207</t>
  </si>
  <si>
    <t>2019P00208</t>
  </si>
  <si>
    <t>2019P00209</t>
  </si>
  <si>
    <t>2019P00210</t>
  </si>
  <si>
    <t>2019P00211</t>
  </si>
  <si>
    <t>2019P00212</t>
  </si>
  <si>
    <t>2019P00213</t>
  </si>
  <si>
    <t>2019P00214</t>
  </si>
  <si>
    <t>2019P00215</t>
  </si>
  <si>
    <t>2019P00216</t>
  </si>
  <si>
    <t>2019P00217</t>
  </si>
  <si>
    <t>2019P00218</t>
  </si>
  <si>
    <t>2019P00219</t>
  </si>
  <si>
    <t>2019P00220</t>
  </si>
  <si>
    <t>2019P00221</t>
  </si>
  <si>
    <t>2019P00222</t>
  </si>
  <si>
    <t>2019P00223</t>
  </si>
  <si>
    <t>2019P00224</t>
  </si>
  <si>
    <t>2019P00225</t>
  </si>
  <si>
    <t>2019P00226</t>
  </si>
  <si>
    <t>2019P00227</t>
  </si>
  <si>
    <t>2019P00228</t>
  </si>
  <si>
    <t>2019P00229</t>
  </si>
  <si>
    <t>2019P00230</t>
  </si>
  <si>
    <t>2019P00231</t>
  </si>
  <si>
    <t>2019P00232</t>
  </si>
  <si>
    <t>2019P00233</t>
  </si>
  <si>
    <t>2019P00234</t>
  </si>
  <si>
    <t>2019P00235</t>
  </si>
  <si>
    <t>2019P00236</t>
  </si>
  <si>
    <t>2019P00237</t>
  </si>
  <si>
    <t>2019P00238</t>
  </si>
  <si>
    <t>2019P00187</t>
  </si>
  <si>
    <t>2019P00188</t>
  </si>
  <si>
    <t>2019P00189</t>
  </si>
  <si>
    <t>2019P00190</t>
  </si>
  <si>
    <t>2019P00191</t>
  </si>
  <si>
    <t>2019P00192</t>
  </si>
  <si>
    <t>2019P00193</t>
  </si>
  <si>
    <t>2017P00187</t>
  </si>
  <si>
    <t>2017P00188</t>
  </si>
  <si>
    <t>2017P00189</t>
  </si>
  <si>
    <t>2017P00190</t>
  </si>
  <si>
    <t>2017P00191</t>
  </si>
  <si>
    <t>2017P00192</t>
  </si>
  <si>
    <t>2017P00193</t>
  </si>
  <si>
    <t>2017P00194</t>
  </si>
  <si>
    <t>2017P00195</t>
  </si>
  <si>
    <t>2017P00196</t>
  </si>
  <si>
    <t>2017P00197</t>
  </si>
  <si>
    <t>2017P00198</t>
  </si>
  <si>
    <t>2017P00199</t>
  </si>
  <si>
    <t>2017P00200</t>
  </si>
  <si>
    <t>2017P00201</t>
  </si>
  <si>
    <t>2017P00202</t>
  </si>
  <si>
    <t>2017P00203</t>
  </si>
  <si>
    <t>2017P00204</t>
  </si>
  <si>
    <t>2017P00205</t>
  </si>
  <si>
    <t>2017P00206</t>
  </si>
  <si>
    <t>2017P00207</t>
  </si>
  <si>
    <t>2017P00208</t>
  </si>
  <si>
    <t>2017P00209</t>
  </si>
  <si>
    <t>2017P00210</t>
  </si>
  <si>
    <t>2017P00211</t>
  </si>
  <si>
    <t>2017P00212</t>
  </si>
  <si>
    <t>2017P00213</t>
  </si>
  <si>
    <t>2017P00214</t>
  </si>
  <si>
    <t>2017P00215</t>
  </si>
  <si>
    <t>2017P00216</t>
  </si>
  <si>
    <t>2017P00217</t>
  </si>
  <si>
    <t>2017P00218</t>
  </si>
  <si>
    <t>2017P00219</t>
  </si>
  <si>
    <t>2017P00220</t>
  </si>
  <si>
    <t>2017P00221</t>
  </si>
  <si>
    <t>2017P00222</t>
  </si>
  <si>
    <t>2017P00223</t>
  </si>
  <si>
    <t>2017P00224</t>
  </si>
  <si>
    <t>2017P00225</t>
  </si>
  <si>
    <t>2017P00226</t>
  </si>
  <si>
    <t>2017P00227</t>
  </si>
  <si>
    <t>2017P00228</t>
  </si>
  <si>
    <t>2017P00229</t>
  </si>
  <si>
    <t>2017P00230</t>
  </si>
  <si>
    <t>2017P00231</t>
  </si>
  <si>
    <t>2017P00232</t>
  </si>
  <si>
    <t>2017P00233</t>
  </si>
  <si>
    <t>2017P00234</t>
  </si>
  <si>
    <t>2017P00235</t>
  </si>
  <si>
    <t>2017P00236</t>
  </si>
  <si>
    <t>2017P00237</t>
  </si>
  <si>
    <t>2017P00238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</si>
</sst>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€_-;\-* #,##0.00\ _€_-;_-* &quot;-&quot;??\ _€_-;_-@_-"/>
    <numFmt numFmtId="165" formatCode="0.0"/>
    <numFmt numFmtId="166" formatCode="0.000"/>
    <numFmt numFmtId="167" formatCode="dd/mm/yy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6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20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1" fontId="2" fillId="2" borderId="1" xfId="0" applyNumberFormat="1" applyFont="1" applyFill="1" applyBorder="1" applyAlignment="1">
      <alignment horizontal="center" wrapText="1"/>
    </xf>
    <xf numFmtId="165" fontId="2" fillId="2" borderId="1" xfId="0" applyNumberFormat="1" applyFont="1" applyFill="1" applyBorder="1" applyAlignment="1">
      <alignment horizontal="center" wrapText="1"/>
    </xf>
    <xf numFmtId="1" fontId="3" fillId="5" borderId="2" xfId="0" applyNumberFormat="1" applyFont="1" applyFill="1" applyBorder="1" applyAlignment="1">
      <alignment horizontal="center" vertical="center" wrapText="1"/>
    </xf>
    <xf numFmtId="1" fontId="3" fillId="5" borderId="2" xfId="0" applyNumberFormat="1" applyFont="1" applyFill="1" applyBorder="1" applyAlignment="1">
      <alignment horizontal="right" vertical="center"/>
    </xf>
    <xf numFmtId="0" fontId="3" fillId="5" borderId="2" xfId="0" applyFont="1" applyFill="1" applyBorder="1" applyAlignment="1">
      <alignment vertical="center"/>
    </xf>
    <xf numFmtId="166" fontId="3" fillId="5" borderId="2" xfId="0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wrapText="1"/>
    </xf>
    <xf numFmtId="1" fontId="3" fillId="5" borderId="2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2" fontId="3" fillId="5" borderId="2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0" xfId="0" applyAlignment="1"/>
    <xf numFmtId="166" fontId="0" fillId="0" borderId="0" xfId="0" applyNumberFormat="1"/>
    <xf numFmtId="167" fontId="0" fillId="0" borderId="0" xfId="0" applyNumberFormat="1"/>
    <xf numFmtId="0" fontId="0" fillId="0" borderId="0" xfId="0" applyFill="1"/>
    <xf numFmtId="0" fontId="0" fillId="0" borderId="0" xfId="0" applyBorder="1"/>
    <xf numFmtId="0" fontId="0" fillId="0" borderId="0" xfId="0" applyFill="1" applyBorder="1"/>
    <xf numFmtId="0" fontId="0" fillId="0" borderId="0" xfId="0" applyFill="1" applyBorder="1" applyAlignment="1">
      <alignment horizontal="right"/>
    </xf>
    <xf numFmtId="166" fontId="0" fillId="0" borderId="0" xfId="0" applyNumberFormat="1" applyFill="1" applyBorder="1"/>
    <xf numFmtId="0" fontId="0" fillId="6" borderId="0" xfId="0" applyFill="1"/>
    <xf numFmtId="0" fontId="0" fillId="0" borderId="2" xfId="0" applyBorder="1"/>
    <xf numFmtId="0" fontId="0" fillId="0" borderId="2" xfId="0" applyBorder="1" applyAlignment="1">
      <alignment horizontal="right"/>
    </xf>
    <xf numFmtId="166" fontId="0" fillId="0" borderId="2" xfId="0" applyNumberFormat="1" applyBorder="1"/>
    <xf numFmtId="49" fontId="0" fillId="0" borderId="0" xfId="0" applyNumberFormat="1" applyFill="1" applyAlignment="1">
      <alignment horizontal="right" vertical="center"/>
    </xf>
    <xf numFmtId="2" fontId="0" fillId="0" borderId="0" xfId="0" applyNumberFormat="1" applyFill="1" applyAlignment="1">
      <alignment vertical="center"/>
    </xf>
    <xf numFmtId="2" fontId="0" fillId="0" borderId="0" xfId="0" applyNumberFormat="1" applyFill="1" applyBorder="1" applyAlignment="1">
      <alignment vertical="center"/>
    </xf>
    <xf numFmtId="2" fontId="0" fillId="0" borderId="0" xfId="0" applyNumberFormat="1" applyFill="1" applyBorder="1"/>
    <xf numFmtId="2" fontId="0" fillId="0" borderId="0" xfId="0" applyNumberFormat="1" applyFill="1"/>
    <xf numFmtId="166" fontId="0" fillId="0" borderId="0" xfId="0" applyNumberFormat="1" applyBorder="1" applyAlignment="1">
      <alignment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2" fontId="0" fillId="0" borderId="0" xfId="0" applyNumberFormat="1" applyBorder="1" applyAlignment="1">
      <alignment vertical="center"/>
    </xf>
    <xf numFmtId="166" fontId="0" fillId="0" borderId="0" xfId="0" applyNumberFormat="1" applyBorder="1" applyAlignment="1">
      <alignment horizontal="right" vertical="center"/>
    </xf>
    <xf numFmtId="2" fontId="5" fillId="0" borderId="0" xfId="0" applyNumberFormat="1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166" fontId="0" fillId="0" borderId="0" xfId="0" applyNumberFormat="1" applyBorder="1"/>
    <xf numFmtId="2" fontId="0" fillId="0" borderId="0" xfId="0" applyNumberFormat="1" applyBorder="1" applyAlignment="1">
      <alignment horizontal="right"/>
    </xf>
    <xf numFmtId="0" fontId="7" fillId="0" borderId="0" xfId="0" applyFont="1" applyFill="1" applyAlignment="1">
      <alignment vertical="center"/>
    </xf>
    <xf numFmtId="0" fontId="0" fillId="3" borderId="0" xfId="0" applyFill="1"/>
    <xf numFmtId="0" fontId="0" fillId="0" borderId="0" xfId="0" applyNumberFormat="1"/>
    <xf numFmtId="14" fontId="0" fillId="0" borderId="0" xfId="0" applyNumberFormat="1" applyBorder="1"/>
    <xf numFmtId="2" fontId="0" fillId="0" borderId="0" xfId="0" applyNumberFormat="1" applyBorder="1"/>
    <xf numFmtId="0" fontId="0" fillId="0" borderId="2" xfId="0" applyBorder="1" applyAlignment="1">
      <alignment horizontal="left"/>
    </xf>
    <xf numFmtId="1" fontId="0" fillId="6" borderId="0" xfId="0" applyNumberFormat="1" applyFill="1"/>
    <xf numFmtId="0" fontId="0" fillId="0" borderId="0" xfId="0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0" fillId="0" borderId="0" xfId="0" applyNumberFormat="1" applyBorder="1"/>
    <xf numFmtId="166" fontId="0" fillId="0" borderId="0" xfId="0" applyNumberFormat="1" applyBorder="1" applyAlignment="1"/>
    <xf numFmtId="166" fontId="0" fillId="0" borderId="0" xfId="0" applyNumberFormat="1" applyFill="1" applyBorder="1" applyAlignment="1"/>
    <xf numFmtId="0" fontId="0" fillId="0" borderId="0" xfId="0" applyBorder="1" applyAlignment="1"/>
    <xf numFmtId="0" fontId="0" fillId="0" borderId="0" xfId="0" applyBorder="1" applyAlignment="1">
      <alignment horizontal="left"/>
    </xf>
    <xf numFmtId="2" fontId="0" fillId="0" borderId="0" xfId="0" applyNumberFormat="1" applyBorder="1" applyAlignment="1"/>
    <xf numFmtId="166" fontId="0" fillId="0" borderId="0" xfId="0" applyNumberFormat="1" applyFill="1" applyBorder="1" applyAlignment="1">
      <alignment vertical="center"/>
    </xf>
    <xf numFmtId="2" fontId="0" fillId="0" borderId="0" xfId="0" applyNumberFormat="1" applyFill="1" applyBorder="1" applyAlignment="1"/>
    <xf numFmtId="166" fontId="0" fillId="0" borderId="0" xfId="0" applyNumberFormat="1" applyBorder="1" applyAlignment="1">
      <alignment horizontal="right"/>
    </xf>
    <xf numFmtId="166" fontId="0" fillId="0" borderId="0" xfId="0" applyNumberFormat="1" applyFill="1" applyBorder="1" applyAlignment="1">
      <alignment horizontal="right"/>
    </xf>
    <xf numFmtId="166" fontId="0" fillId="0" borderId="0" xfId="0" applyNumberFormat="1" applyFill="1" applyBorder="1" applyAlignment="1">
      <alignment horizontal="right" vertical="center"/>
    </xf>
    <xf numFmtId="49" fontId="0" fillId="0" borderId="0" xfId="0" applyNumberFormat="1" applyBorder="1" applyAlignment="1">
      <alignment horizontal="left"/>
    </xf>
    <xf numFmtId="0" fontId="0" fillId="6" borderId="0" xfId="0" applyFill="1" applyBorder="1"/>
    <xf numFmtId="1" fontId="3" fillId="5" borderId="2" xfId="0" applyNumberFormat="1" applyFont="1" applyFill="1" applyBorder="1" applyAlignment="1">
      <alignment horizontal="right" vertical="center" wrapText="1"/>
    </xf>
    <xf numFmtId="0" fontId="3" fillId="5" borderId="2" xfId="0" applyFont="1" applyFill="1" applyBorder="1" applyAlignment="1">
      <alignment horizontal="left" vertical="center"/>
    </xf>
    <xf numFmtId="2" fontId="2" fillId="4" borderId="2" xfId="0" applyNumberFormat="1" applyFont="1" applyFill="1" applyBorder="1" applyAlignment="1">
      <alignment horizontal="center" wrapText="1"/>
    </xf>
    <xf numFmtId="0" fontId="0" fillId="0" borderId="0" xfId="0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right" vertical="center"/>
    </xf>
    <xf numFmtId="2" fontId="9" fillId="0" borderId="0" xfId="0" applyNumberFormat="1" applyFont="1" applyBorder="1" applyAlignment="1">
      <alignment horizontal="right"/>
    </xf>
    <xf numFmtId="0" fontId="8" fillId="0" borderId="0" xfId="0" applyFont="1" applyBorder="1" applyAlignment="1">
      <alignment horizontal="right"/>
    </xf>
    <xf numFmtId="0" fontId="8" fillId="0" borderId="0" xfId="0" applyFont="1" applyBorder="1" applyAlignment="1">
      <alignment horizontal="right" vertical="center"/>
    </xf>
    <xf numFmtId="166" fontId="0" fillId="0" borderId="0" xfId="0" applyNumberFormat="1" applyBorder="1" applyAlignment="1">
      <alignment horizontal="left"/>
    </xf>
    <xf numFmtId="166" fontId="0" fillId="0" borderId="0" xfId="0" applyNumberFormat="1" applyBorder="1" applyAlignment="1">
      <alignment horizontal="left" vertical="center"/>
    </xf>
    <xf numFmtId="166" fontId="8" fillId="0" borderId="0" xfId="0" applyNumberFormat="1" applyFont="1" applyBorder="1" applyAlignment="1">
      <alignment horizontal="left" vertical="center"/>
    </xf>
    <xf numFmtId="166" fontId="7" fillId="0" borderId="0" xfId="0" applyNumberFormat="1" applyFont="1" applyFill="1" applyBorder="1" applyAlignment="1">
      <alignment horizontal="right" vertical="center"/>
    </xf>
    <xf numFmtId="166" fontId="8" fillId="0" borderId="0" xfId="0" applyNumberFormat="1" applyFont="1" applyBorder="1" applyAlignment="1">
      <alignment horizontal="right" vertical="center"/>
    </xf>
    <xf numFmtId="166" fontId="7" fillId="0" borderId="0" xfId="0" applyNumberFormat="1" applyFont="1" applyBorder="1" applyAlignment="1">
      <alignment horizontal="right" vertical="center"/>
    </xf>
    <xf numFmtId="0" fontId="8" fillId="0" borderId="0" xfId="0" applyFont="1" applyBorder="1" applyAlignment="1">
      <alignment vertical="center"/>
    </xf>
    <xf numFmtId="2" fontId="0" fillId="0" borderId="0" xfId="0" applyNumberFormat="1" applyBorder="1" applyAlignment="1">
      <alignment horizontal="left"/>
    </xf>
    <xf numFmtId="166" fontId="7" fillId="0" borderId="0" xfId="0" applyNumberFormat="1" applyFont="1" applyFill="1" applyBorder="1" applyAlignment="1">
      <alignment horizontal="left" vertical="center"/>
    </xf>
    <xf numFmtId="2" fontId="9" fillId="0" borderId="0" xfId="0" applyNumberFormat="1" applyFont="1" applyBorder="1"/>
    <xf numFmtId="2" fontId="4" fillId="0" borderId="0" xfId="0" applyNumberFormat="1" applyFont="1"/>
    <xf numFmtId="2" fontId="10" fillId="0" borderId="0" xfId="0" applyNumberFormat="1" applyFont="1"/>
    <xf numFmtId="2" fontId="8" fillId="0" borderId="0" xfId="0" applyNumberFormat="1" applyFont="1"/>
    <xf numFmtId="2" fontId="10" fillId="0" borderId="0" xfId="0" applyNumberFormat="1" applyFont="1" applyFill="1"/>
    <xf numFmtId="1" fontId="3" fillId="5" borderId="2" xfId="0" applyNumberFormat="1" applyFont="1" applyFill="1" applyBorder="1" applyAlignment="1">
      <alignment horizontal="left" vertical="center" wrapText="1"/>
    </xf>
    <xf numFmtId="166" fontId="0" fillId="0" borderId="0" xfId="0" applyNumberForma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66" fontId="0" fillId="0" borderId="0" xfId="0" applyNumberFormat="1" applyFill="1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0" fontId="8" fillId="0" borderId="0" xfId="0" applyFont="1" applyBorder="1" applyAlignment="1">
      <alignment horizontal="left"/>
    </xf>
    <xf numFmtId="166" fontId="8" fillId="0" borderId="0" xfId="0" applyNumberFormat="1" applyFont="1" applyBorder="1" applyAlignment="1">
      <alignment horizontal="right"/>
    </xf>
    <xf numFmtId="166" fontId="0" fillId="0" borderId="0" xfId="1" applyNumberFormat="1" applyFont="1" applyBorder="1" applyAlignment="1">
      <alignment horizontal="right"/>
    </xf>
    <xf numFmtId="1" fontId="7" fillId="0" borderId="0" xfId="0" applyNumberFormat="1" applyFont="1" applyFill="1" applyBorder="1" applyAlignment="1">
      <alignment horizontal="right" vertical="center"/>
    </xf>
    <xf numFmtId="0" fontId="7" fillId="0" borderId="0" xfId="0" applyFont="1" applyBorder="1" applyAlignment="1">
      <alignment horizontal="left" vertical="center"/>
    </xf>
    <xf numFmtId="166" fontId="7" fillId="0" borderId="0" xfId="0" applyNumberFormat="1" applyFont="1" applyBorder="1" applyAlignment="1">
      <alignment horizontal="left" vertical="center"/>
    </xf>
    <xf numFmtId="0" fontId="2" fillId="2" borderId="2" xfId="0" applyFont="1" applyFill="1" applyBorder="1" applyAlignment="1">
      <alignment horizontal="center"/>
    </xf>
    <xf numFmtId="0" fontId="0" fillId="0" borderId="0" xfId="0" applyFont="1"/>
    <xf numFmtId="0" fontId="8" fillId="0" borderId="0" xfId="0" applyFont="1"/>
    <xf numFmtId="166" fontId="0" fillId="0" borderId="2" xfId="0" applyNumberFormat="1" applyBorder="1" applyAlignment="1">
      <alignment vertical="center"/>
    </xf>
    <xf numFmtId="166" fontId="0" fillId="0" borderId="2" xfId="0" applyNumberFormat="1" applyFill="1" applyBorder="1" applyAlignment="1">
      <alignment horizontal="right" vertical="center"/>
    </xf>
    <xf numFmtId="0" fontId="7" fillId="0" borderId="0" xfId="0" applyFont="1"/>
    <xf numFmtId="0" fontId="11" fillId="0" borderId="0" xfId="0" applyFont="1"/>
    <xf numFmtId="0" fontId="0" fillId="8" borderId="0" xfId="0" applyFill="1" applyBorder="1"/>
    <xf numFmtId="0" fontId="0" fillId="8" borderId="0" xfId="0" applyFill="1"/>
    <xf numFmtId="0" fontId="0" fillId="7" borderId="0" xfId="0" applyFill="1"/>
    <xf numFmtId="0" fontId="0" fillId="9" borderId="0" xfId="0" applyFill="1" applyBorder="1"/>
    <xf numFmtId="0" fontId="0" fillId="7" borderId="0" xfId="0" applyFill="1" applyBorder="1"/>
    <xf numFmtId="166" fontId="8" fillId="0" borderId="0" xfId="0" applyNumberFormat="1" applyFont="1" applyBorder="1" applyAlignment="1">
      <alignment vertical="center"/>
    </xf>
    <xf numFmtId="166" fontId="0" fillId="7" borderId="0" xfId="0" applyNumberFormat="1" applyFill="1" applyBorder="1"/>
    <xf numFmtId="0" fontId="0" fillId="10" borderId="0" xfId="0" applyFill="1"/>
    <xf numFmtId="2" fontId="3" fillId="5" borderId="0" xfId="0" applyNumberFormat="1" applyFont="1" applyFill="1" applyBorder="1" applyAlignment="1">
      <alignment horizontal="center" vertical="center"/>
    </xf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9525</xdr:rowOff>
    </xdr:from>
    <xdr:to>
      <xdr:col>3</xdr:col>
      <xdr:colOff>85725</xdr:colOff>
      <xdr:row>37</xdr:row>
      <xdr:rowOff>152400</xdr:rowOff>
    </xdr:to>
    <xdr:sp macro="" textlink="">
      <xdr:nvSpPr>
        <xdr:cNvPr id="2" name="Textfeld 1"/>
        <xdr:cNvSpPr txBox="1"/>
      </xdr:nvSpPr>
      <xdr:spPr>
        <a:xfrm>
          <a:off x="0" y="8486775"/>
          <a:ext cx="4238625" cy="12763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Die Baumarten werden an der Station Untersuchungsmethode eingegeben, da an der Station Messung nur numerische Eingaben erlaubt sind. Die Rohwertparameter werden automatisch in die Datenfelder B-Art1-3 der Station Messung geschrieben.</a:t>
          </a:r>
          <a:r>
            <a:rPr lang="de-DE" sz="1200"/>
            <a:t> </a:t>
          </a:r>
        </a:p>
        <a:p>
          <a:r>
            <a:rPr lang="de-DE" sz="1200"/>
            <a:t>14.9.18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CP2089"/>
  <sheetViews>
    <sheetView tabSelected="1" workbookViewId="0">
      <pane xSplit="12" ySplit="1" topLeftCell="O1507" activePane="bottomRight" state="frozen"/>
      <selection pane="topRight" activeCell="L1" sqref="L1"/>
      <selection pane="bottomLeft" activeCell="A2" sqref="A2"/>
      <selection pane="bottomRight" activeCell="V1482" sqref="V1482"/>
    </sheetView>
  </sheetViews>
  <sheetFormatPr baseColWidth="10" defaultRowHeight="15" x14ac:dyDescent="0.25"/>
  <cols>
    <col min="1" max="1" width="11.85546875" bestFit="1" customWidth="1"/>
    <col min="2" max="2" width="7.5703125" bestFit="1" customWidth="1"/>
    <col min="3" max="3" width="15.5703125" customWidth="1"/>
    <col min="4" max="4" width="11.7109375" bestFit="1" customWidth="1"/>
    <col min="5" max="5" width="12" customWidth="1"/>
    <col min="6" max="6" width="8.5703125" bestFit="1" customWidth="1"/>
    <col min="7" max="7" width="6" hidden="1" customWidth="1"/>
    <col min="8" max="8" width="5" hidden="1" customWidth="1"/>
    <col min="9" max="9" width="8.140625" hidden="1" customWidth="1"/>
    <col min="10" max="10" width="7" customWidth="1"/>
    <col min="11" max="11" width="4.28515625" bestFit="1" customWidth="1"/>
    <col min="12" max="12" width="4" bestFit="1" customWidth="1"/>
    <col min="13" max="13" width="9.5703125" customWidth="1"/>
    <col min="14" max="15" width="6.7109375" customWidth="1"/>
    <col min="16" max="16" width="4.85546875" customWidth="1"/>
    <col min="17" max="17" width="18.140625" style="73" customWidth="1"/>
    <col min="19" max="19" width="6.42578125" style="14" customWidth="1"/>
    <col min="20" max="20" width="11.42578125" style="18" customWidth="1"/>
    <col min="21" max="25" width="11.42578125" style="19" customWidth="1"/>
    <col min="26" max="44" width="0" style="90" hidden="1" customWidth="1"/>
    <col min="48" max="50" width="11.42578125" style="19"/>
    <col min="51" max="69" width="0" hidden="1" customWidth="1"/>
    <col min="76" max="95" width="0" hidden="1" customWidth="1"/>
  </cols>
  <sheetData>
    <row r="1" spans="1:94" ht="90" x14ac:dyDescent="0.25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1" t="s">
        <v>7</v>
      </c>
      <c r="J1" s="3" t="s">
        <v>8</v>
      </c>
      <c r="K1" s="1" t="s">
        <v>9</v>
      </c>
      <c r="L1" s="1" t="s">
        <v>10</v>
      </c>
      <c r="M1" s="2" t="s">
        <v>11</v>
      </c>
      <c r="N1" s="1" t="s">
        <v>12</v>
      </c>
      <c r="O1" s="1" t="s">
        <v>13</v>
      </c>
      <c r="P1" s="1" t="s">
        <v>14</v>
      </c>
      <c r="Q1" s="93" t="s">
        <v>396</v>
      </c>
      <c r="R1" s="5" t="s">
        <v>15</v>
      </c>
      <c r="S1" s="6" t="s">
        <v>16</v>
      </c>
      <c r="T1" s="7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  <c r="Z1" s="72" t="s">
        <v>23</v>
      </c>
      <c r="AA1" s="72" t="s">
        <v>24</v>
      </c>
      <c r="AB1" s="72" t="s">
        <v>25</v>
      </c>
      <c r="AC1" s="72" t="s">
        <v>26</v>
      </c>
      <c r="AD1" s="72" t="s">
        <v>27</v>
      </c>
      <c r="AE1" s="72" t="s">
        <v>28</v>
      </c>
      <c r="AF1" s="72" t="s">
        <v>29</v>
      </c>
      <c r="AG1" s="72" t="s">
        <v>30</v>
      </c>
      <c r="AH1" s="72" t="s">
        <v>31</v>
      </c>
      <c r="AI1" s="72" t="s">
        <v>32</v>
      </c>
      <c r="AJ1" s="72" t="s">
        <v>33</v>
      </c>
      <c r="AK1" s="72" t="s">
        <v>34</v>
      </c>
      <c r="AL1" s="72" t="s">
        <v>35</v>
      </c>
      <c r="AM1" s="72" t="s">
        <v>36</v>
      </c>
      <c r="AN1" s="72" t="s">
        <v>37</v>
      </c>
      <c r="AO1" s="72" t="s">
        <v>38</v>
      </c>
      <c r="AP1" s="72" t="s">
        <v>39</v>
      </c>
      <c r="AQ1" s="72" t="s">
        <v>40</v>
      </c>
      <c r="AR1" s="72" t="s">
        <v>41</v>
      </c>
      <c r="AS1" s="5" t="s">
        <v>15</v>
      </c>
      <c r="AT1" s="10" t="s">
        <v>16</v>
      </c>
      <c r="AU1" s="11" t="s">
        <v>42</v>
      </c>
      <c r="AV1" s="8" t="s">
        <v>18</v>
      </c>
      <c r="AW1" s="8" t="s">
        <v>19</v>
      </c>
      <c r="AX1" s="8" t="s">
        <v>20</v>
      </c>
      <c r="AY1" s="9" t="s">
        <v>23</v>
      </c>
      <c r="AZ1" s="9" t="s">
        <v>24</v>
      </c>
      <c r="BA1" s="9" t="s">
        <v>25</v>
      </c>
      <c r="BB1" s="9" t="s">
        <v>26</v>
      </c>
      <c r="BC1" s="9" t="s">
        <v>27</v>
      </c>
      <c r="BD1" s="9" t="s">
        <v>28</v>
      </c>
      <c r="BE1" s="9" t="s">
        <v>29</v>
      </c>
      <c r="BF1" s="9" t="s">
        <v>30</v>
      </c>
      <c r="BG1" s="9" t="s">
        <v>31</v>
      </c>
      <c r="BH1" s="9" t="s">
        <v>32</v>
      </c>
      <c r="BI1" s="9" t="s">
        <v>33</v>
      </c>
      <c r="BJ1" s="9" t="s">
        <v>34</v>
      </c>
      <c r="BK1" s="9" t="s">
        <v>35</v>
      </c>
      <c r="BL1" s="9" t="s">
        <v>36</v>
      </c>
      <c r="BM1" s="9" t="s">
        <v>37</v>
      </c>
      <c r="BN1" s="9" t="s">
        <v>38</v>
      </c>
      <c r="BO1" s="9" t="s">
        <v>39</v>
      </c>
      <c r="BP1" s="9" t="s">
        <v>40</v>
      </c>
      <c r="BQ1" s="9" t="s">
        <v>41</v>
      </c>
      <c r="BR1" s="5" t="s">
        <v>15</v>
      </c>
      <c r="BS1" s="10" t="s">
        <v>16</v>
      </c>
      <c r="BT1" s="11" t="s">
        <v>43</v>
      </c>
      <c r="BU1" s="12" t="s">
        <v>18</v>
      </c>
      <c r="BV1" s="12" t="s">
        <v>19</v>
      </c>
      <c r="BW1" s="12" t="s">
        <v>20</v>
      </c>
      <c r="BX1" s="9" t="s">
        <v>23</v>
      </c>
      <c r="BY1" s="9" t="s">
        <v>24</v>
      </c>
      <c r="BZ1" s="9" t="s">
        <v>25</v>
      </c>
      <c r="CA1" s="9" t="s">
        <v>26</v>
      </c>
      <c r="CB1" s="9" t="s">
        <v>27</v>
      </c>
      <c r="CC1" s="9" t="s">
        <v>28</v>
      </c>
      <c r="CD1" s="9" t="s">
        <v>29</v>
      </c>
      <c r="CE1" s="9" t="s">
        <v>30</v>
      </c>
      <c r="CF1" s="9" t="s">
        <v>31</v>
      </c>
      <c r="CG1" s="9" t="s">
        <v>32</v>
      </c>
      <c r="CH1" s="9" t="s">
        <v>33</v>
      </c>
      <c r="CI1" s="9" t="s">
        <v>34</v>
      </c>
      <c r="CJ1" s="9" t="s">
        <v>35</v>
      </c>
      <c r="CK1" s="9" t="s">
        <v>36</v>
      </c>
      <c r="CL1" s="9" t="s">
        <v>37</v>
      </c>
      <c r="CM1" s="9" t="s">
        <v>38</v>
      </c>
      <c r="CN1" s="9" t="s">
        <v>39</v>
      </c>
      <c r="CO1" s="9" t="s">
        <v>40</v>
      </c>
      <c r="CP1" s="9" t="s">
        <v>41</v>
      </c>
    </row>
    <row r="2" spans="1:94" ht="12.75" hidden="1" customHeight="1" x14ac:dyDescent="0.25">
      <c r="A2" s="22">
        <v>243</v>
      </c>
      <c r="B2" s="22">
        <v>2014</v>
      </c>
      <c r="C2" s="22" t="str">
        <f t="shared" ref="C2:C33" si="0">CONCATENATE(B2,"B00",A2)</f>
        <v>2014B00243</v>
      </c>
      <c r="D2" s="51">
        <v>41753</v>
      </c>
      <c r="E2" s="22">
        <v>140001</v>
      </c>
      <c r="F2" s="51" t="s">
        <v>66</v>
      </c>
      <c r="G2" s="22">
        <v>32</v>
      </c>
      <c r="H2" s="22">
        <v>24</v>
      </c>
      <c r="I2" s="22" t="s">
        <v>70</v>
      </c>
      <c r="J2" s="57">
        <f t="shared" ref="J2:J65" si="1">IF(I2="WB",54.6*O2*(M2-K2),IF(I2="BZ",67.9*O2*(M2-K2),IF(I2="BZ+WB",122.5*O2*(M2-K2),IF(I2="RKS",19.6*(M2-K2)*O2,""))))</f>
        <v>1358</v>
      </c>
      <c r="K2" s="22">
        <v>0</v>
      </c>
      <c r="L2" s="22">
        <v>5</v>
      </c>
      <c r="M2" s="22">
        <v>5</v>
      </c>
      <c r="N2" s="22">
        <f t="shared" ref="N2:N33" si="2">L2-K2</f>
        <v>5</v>
      </c>
      <c r="O2" s="22">
        <v>4</v>
      </c>
      <c r="P2" s="22">
        <v>6</v>
      </c>
      <c r="Q2" s="22"/>
      <c r="R2" s="22">
        <v>680</v>
      </c>
      <c r="S2" s="22">
        <v>2014</v>
      </c>
      <c r="T2" s="22" t="s">
        <v>113</v>
      </c>
      <c r="U2" s="46">
        <v>0.84</v>
      </c>
      <c r="V2" s="46">
        <v>0.28000000000000003</v>
      </c>
      <c r="W2" s="46">
        <v>0</v>
      </c>
      <c r="X2" s="46">
        <v>0.14000000000000001</v>
      </c>
      <c r="Y2" s="46">
        <v>0</v>
      </c>
      <c r="Z2" s="22">
        <v>476.93</v>
      </c>
      <c r="AA2" s="22">
        <v>11.65</v>
      </c>
      <c r="AB2" s="22">
        <v>1.3440000000000001</v>
      </c>
      <c r="AC2" s="22">
        <v>1.2529999999999999</v>
      </c>
      <c r="AD2" s="22">
        <v>1.385</v>
      </c>
      <c r="AE2" s="22" t="s">
        <v>363</v>
      </c>
      <c r="AF2" s="22">
        <v>4.6150000000000002</v>
      </c>
      <c r="AG2" s="22">
        <v>6.6520000000000001</v>
      </c>
      <c r="AH2" s="22">
        <v>1.036</v>
      </c>
      <c r="AI2" s="22">
        <v>1.3460000000000001</v>
      </c>
      <c r="AJ2" s="22">
        <v>0.29699999999999999</v>
      </c>
      <c r="AK2" s="22">
        <v>4.2999999999999997E-2</v>
      </c>
      <c r="AL2" s="22">
        <v>0.13300000000000001</v>
      </c>
      <c r="AM2" s="22">
        <v>2.399</v>
      </c>
      <c r="AN2" s="22">
        <v>0.79700000000000004</v>
      </c>
      <c r="AO2" s="22">
        <v>82.138999999999996</v>
      </c>
      <c r="AP2" s="22">
        <v>1.083</v>
      </c>
      <c r="AQ2" s="22">
        <v>60.640700000000002</v>
      </c>
      <c r="AR2" s="22">
        <v>46.674999999999997</v>
      </c>
      <c r="AS2" s="22"/>
      <c r="AT2" s="22"/>
      <c r="AU2" s="22"/>
      <c r="AV2" s="46"/>
      <c r="AW2" s="46"/>
      <c r="AX2" s="46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</row>
    <row r="3" spans="1:94" ht="12.75" hidden="1" customHeight="1" x14ac:dyDescent="0.25">
      <c r="A3">
        <v>244</v>
      </c>
      <c r="B3">
        <v>2014</v>
      </c>
      <c r="C3" s="22" t="str">
        <f t="shared" si="0"/>
        <v>2014B00244</v>
      </c>
      <c r="D3" s="13">
        <v>41753</v>
      </c>
      <c r="E3">
        <v>140001</v>
      </c>
      <c r="F3" s="13" t="s">
        <v>66</v>
      </c>
      <c r="G3">
        <v>32</v>
      </c>
      <c r="H3">
        <v>24</v>
      </c>
      <c r="I3" t="s">
        <v>70</v>
      </c>
      <c r="J3" s="15">
        <f t="shared" si="1"/>
        <v>1358</v>
      </c>
      <c r="K3">
        <v>5</v>
      </c>
      <c r="L3">
        <v>10</v>
      </c>
      <c r="M3">
        <v>10</v>
      </c>
      <c r="N3">
        <f t="shared" si="2"/>
        <v>5</v>
      </c>
      <c r="O3">
        <v>4</v>
      </c>
      <c r="P3">
        <v>6</v>
      </c>
      <c r="Q3"/>
      <c r="R3" s="22">
        <v>681</v>
      </c>
      <c r="S3" s="22">
        <v>2014</v>
      </c>
      <c r="T3" s="22" t="s">
        <v>113</v>
      </c>
      <c r="U3" s="46">
        <v>0.42</v>
      </c>
      <c r="V3" s="46">
        <v>0.12</v>
      </c>
      <c r="W3" s="46">
        <v>2.59</v>
      </c>
      <c r="X3" s="46">
        <v>0.05</v>
      </c>
      <c r="Y3" s="46">
        <v>0</v>
      </c>
      <c r="Z3">
        <v>494.01</v>
      </c>
      <c r="AA3">
        <v>9.9700000000000006</v>
      </c>
      <c r="AB3">
        <v>0.92200000000000004</v>
      </c>
      <c r="AC3">
        <v>0.94499999999999995</v>
      </c>
      <c r="AD3">
        <v>0.97199999999999998</v>
      </c>
      <c r="AE3">
        <v>0.30199999999999999</v>
      </c>
      <c r="AF3">
        <v>1.8109999999999999</v>
      </c>
      <c r="AG3">
        <v>4.43</v>
      </c>
      <c r="AH3">
        <v>0.501</v>
      </c>
      <c r="AI3">
        <v>1.383</v>
      </c>
      <c r="AJ3">
        <v>0.26100000000000001</v>
      </c>
      <c r="AK3">
        <v>3.6999999999999998E-2</v>
      </c>
      <c r="AL3">
        <v>0.104</v>
      </c>
      <c r="AM3">
        <v>1.571</v>
      </c>
      <c r="AN3">
        <v>0.71</v>
      </c>
      <c r="AO3">
        <v>47.877000000000002</v>
      </c>
      <c r="AP3">
        <v>0.96599999999999997</v>
      </c>
      <c r="AQ3">
        <v>28.479700000000001</v>
      </c>
      <c r="AR3">
        <v>37.097000000000001</v>
      </c>
      <c r="AS3" s="22"/>
      <c r="AT3" s="22"/>
      <c r="AU3" s="22"/>
      <c r="AV3" s="46"/>
      <c r="AW3" s="46"/>
      <c r="AX3" s="46"/>
    </row>
    <row r="4" spans="1:94" ht="12.75" hidden="1" customHeight="1" x14ac:dyDescent="0.25">
      <c r="A4">
        <v>245</v>
      </c>
      <c r="B4">
        <v>2014</v>
      </c>
      <c r="C4" s="22" t="str">
        <f t="shared" si="0"/>
        <v>2014B00245</v>
      </c>
      <c r="D4" s="13">
        <v>41753</v>
      </c>
      <c r="E4">
        <v>140001</v>
      </c>
      <c r="F4" s="13" t="s">
        <v>66</v>
      </c>
      <c r="G4">
        <v>32</v>
      </c>
      <c r="H4">
        <v>24</v>
      </c>
      <c r="I4" t="s">
        <v>70</v>
      </c>
      <c r="J4" s="15">
        <f t="shared" si="1"/>
        <v>2716</v>
      </c>
      <c r="K4">
        <v>10</v>
      </c>
      <c r="L4">
        <v>20</v>
      </c>
      <c r="M4">
        <v>20</v>
      </c>
      <c r="N4">
        <f t="shared" si="2"/>
        <v>10</v>
      </c>
      <c r="O4">
        <v>4</v>
      </c>
      <c r="P4">
        <v>6</v>
      </c>
      <c r="Q4"/>
      <c r="R4" s="22">
        <v>682</v>
      </c>
      <c r="S4" s="22">
        <v>2014</v>
      </c>
      <c r="T4" s="22" t="s">
        <v>113</v>
      </c>
      <c r="U4" s="46">
        <v>0.37</v>
      </c>
      <c r="V4" s="46">
        <v>0.39</v>
      </c>
      <c r="W4" s="46">
        <v>0</v>
      </c>
      <c r="X4" s="46">
        <v>0.03</v>
      </c>
      <c r="Y4" s="46">
        <v>0</v>
      </c>
      <c r="Z4">
        <v>476.32</v>
      </c>
      <c r="AA4">
        <v>9.2899999999999991</v>
      </c>
      <c r="AB4">
        <v>0.999</v>
      </c>
      <c r="AC4">
        <v>1.1859999999999999</v>
      </c>
      <c r="AD4">
        <v>0.77300000000000002</v>
      </c>
      <c r="AE4" t="s">
        <v>364</v>
      </c>
      <c r="AF4">
        <v>3.3650000000000002</v>
      </c>
      <c r="AG4">
        <v>4.6159999999999997</v>
      </c>
      <c r="AH4">
        <v>0.60899999999999999</v>
      </c>
      <c r="AI4">
        <v>1.669</v>
      </c>
      <c r="AJ4">
        <v>0.50700000000000001</v>
      </c>
      <c r="AK4">
        <v>5.3999999999999999E-2</v>
      </c>
      <c r="AL4">
        <v>0.115</v>
      </c>
      <c r="AM4">
        <v>2.3582999999999998</v>
      </c>
      <c r="AN4">
        <v>0.72099999999999997</v>
      </c>
      <c r="AO4">
        <v>38.283999999999999</v>
      </c>
      <c r="AP4">
        <v>1.3140000000000001</v>
      </c>
      <c r="AQ4">
        <v>30.9969</v>
      </c>
      <c r="AR4">
        <v>36.869999999999997</v>
      </c>
      <c r="AS4" s="22"/>
      <c r="AT4" s="22"/>
      <c r="AU4" s="22"/>
      <c r="AV4" s="46"/>
      <c r="AW4" s="46"/>
      <c r="AX4" s="46"/>
    </row>
    <row r="5" spans="1:94" ht="12.75" hidden="1" customHeight="1" x14ac:dyDescent="0.25">
      <c r="A5">
        <v>246</v>
      </c>
      <c r="B5">
        <v>2014</v>
      </c>
      <c r="C5" s="22" t="str">
        <f t="shared" si="0"/>
        <v>2014B00246</v>
      </c>
      <c r="D5" s="13">
        <v>41753</v>
      </c>
      <c r="E5">
        <v>140001</v>
      </c>
      <c r="F5" s="13" t="s">
        <v>66</v>
      </c>
      <c r="G5">
        <v>32</v>
      </c>
      <c r="H5">
        <v>24</v>
      </c>
      <c r="I5" t="s">
        <v>70</v>
      </c>
      <c r="J5" s="15">
        <f t="shared" si="1"/>
        <v>2716</v>
      </c>
      <c r="K5">
        <v>20</v>
      </c>
      <c r="L5">
        <v>30</v>
      </c>
      <c r="M5">
        <v>30</v>
      </c>
      <c r="N5">
        <f t="shared" si="2"/>
        <v>10</v>
      </c>
      <c r="O5">
        <v>4</v>
      </c>
      <c r="P5">
        <v>6</v>
      </c>
      <c r="Q5"/>
      <c r="R5" s="22">
        <v>683</v>
      </c>
      <c r="S5" s="22">
        <v>2014</v>
      </c>
      <c r="T5" s="22" t="s">
        <v>113</v>
      </c>
      <c r="U5" s="46">
        <v>0.37</v>
      </c>
      <c r="V5" s="46">
        <v>0.45</v>
      </c>
      <c r="W5" s="46">
        <v>0</v>
      </c>
      <c r="X5" s="46">
        <v>0.02</v>
      </c>
      <c r="Y5" s="46">
        <v>0</v>
      </c>
      <c r="Z5">
        <v>475.5</v>
      </c>
      <c r="AA5">
        <v>11.81</v>
      </c>
      <c r="AB5">
        <v>2.52</v>
      </c>
      <c r="AC5">
        <v>0.71299999999999997</v>
      </c>
      <c r="AD5">
        <v>3.1269999999999998</v>
      </c>
      <c r="AE5">
        <v>0.51</v>
      </c>
      <c r="AF5">
        <v>3.1110000000000002</v>
      </c>
      <c r="AG5">
        <v>2.85</v>
      </c>
      <c r="AH5">
        <v>0.86899999999999999</v>
      </c>
      <c r="AI5">
        <v>1.8779999999999999</v>
      </c>
      <c r="AJ5">
        <v>0.35399999999999998</v>
      </c>
      <c r="AK5">
        <v>2.7E-2</v>
      </c>
      <c r="AL5">
        <v>0.158</v>
      </c>
      <c r="AM5">
        <v>1.7330000000000001</v>
      </c>
      <c r="AN5">
        <v>0.77400000000000002</v>
      </c>
      <c r="AO5">
        <v>8.827</v>
      </c>
      <c r="AP5">
        <v>1.083</v>
      </c>
      <c r="AQ5">
        <v>37.402900000000002</v>
      </c>
      <c r="AR5">
        <v>50.472000000000001</v>
      </c>
      <c r="AS5" s="22"/>
      <c r="AT5" s="22"/>
      <c r="AU5" s="22"/>
      <c r="AV5" s="46"/>
      <c r="AW5" s="46"/>
      <c r="AX5" s="46"/>
    </row>
    <row r="6" spans="1:94" ht="12.75" hidden="1" customHeight="1" x14ac:dyDescent="0.25">
      <c r="A6">
        <v>247</v>
      </c>
      <c r="B6">
        <v>2014</v>
      </c>
      <c r="C6" s="22" t="str">
        <f t="shared" si="0"/>
        <v>2014B00247</v>
      </c>
      <c r="D6" s="13">
        <v>41753</v>
      </c>
      <c r="E6">
        <v>140001</v>
      </c>
      <c r="F6" s="13" t="s">
        <v>66</v>
      </c>
      <c r="G6">
        <v>32</v>
      </c>
      <c r="H6">
        <v>24</v>
      </c>
      <c r="I6" t="s">
        <v>70</v>
      </c>
      <c r="J6" s="15">
        <f t="shared" si="1"/>
        <v>2716</v>
      </c>
      <c r="K6">
        <v>30</v>
      </c>
      <c r="L6">
        <v>40</v>
      </c>
      <c r="M6">
        <v>40</v>
      </c>
      <c r="N6">
        <f t="shared" si="2"/>
        <v>10</v>
      </c>
      <c r="O6">
        <v>4</v>
      </c>
      <c r="P6">
        <v>6</v>
      </c>
      <c r="Q6"/>
      <c r="R6" s="22">
        <v>684</v>
      </c>
      <c r="S6" s="22">
        <v>2014</v>
      </c>
      <c r="T6" s="22" t="s">
        <v>113</v>
      </c>
      <c r="U6" s="46">
        <v>0.46</v>
      </c>
      <c r="V6" s="46">
        <v>0.94</v>
      </c>
      <c r="W6" s="46">
        <v>0</v>
      </c>
      <c r="X6" s="46">
        <v>0</v>
      </c>
      <c r="Y6" s="46">
        <v>0</v>
      </c>
      <c r="Z6">
        <v>477.66</v>
      </c>
      <c r="AA6">
        <v>9.67</v>
      </c>
      <c r="AB6">
        <v>4.3819999999999997</v>
      </c>
      <c r="AC6">
        <v>0.60699999999999998</v>
      </c>
      <c r="AD6">
        <v>2.54</v>
      </c>
      <c r="AE6" t="s">
        <v>365</v>
      </c>
      <c r="AF6">
        <v>2.31</v>
      </c>
      <c r="AG6">
        <v>4.5359999999999996</v>
      </c>
      <c r="AH6">
        <v>0.80300000000000005</v>
      </c>
      <c r="AI6">
        <v>2.1840000000000002</v>
      </c>
      <c r="AJ6">
        <v>0.35199999999999998</v>
      </c>
      <c r="AK6">
        <v>0.01</v>
      </c>
      <c r="AL6">
        <v>0.27600000000000002</v>
      </c>
      <c r="AM6">
        <v>0.78600000000000003</v>
      </c>
      <c r="AN6">
        <v>0.69299999999999995</v>
      </c>
      <c r="AO6">
        <v>6.9710000000000001</v>
      </c>
      <c r="AP6">
        <v>1.2110000000000001</v>
      </c>
      <c r="AQ6">
        <v>15.8863</v>
      </c>
      <c r="AR6">
        <v>58.445</v>
      </c>
      <c r="AS6" s="22"/>
      <c r="AT6" s="22"/>
      <c r="AU6" s="22"/>
      <c r="AV6" s="46"/>
      <c r="AW6" s="46"/>
      <c r="AX6" s="46"/>
    </row>
    <row r="7" spans="1:94" ht="12.75" hidden="1" customHeight="1" x14ac:dyDescent="0.25">
      <c r="A7">
        <v>248</v>
      </c>
      <c r="B7">
        <v>2014</v>
      </c>
      <c r="C7" s="22" t="str">
        <f t="shared" si="0"/>
        <v>2014B00248</v>
      </c>
      <c r="D7" s="13">
        <v>41753</v>
      </c>
      <c r="E7">
        <v>140001</v>
      </c>
      <c r="F7" s="13" t="s">
        <v>66</v>
      </c>
      <c r="G7">
        <v>32</v>
      </c>
      <c r="H7">
        <v>24</v>
      </c>
      <c r="I7" t="s">
        <v>70</v>
      </c>
      <c r="J7" s="15">
        <f t="shared" si="1"/>
        <v>2716</v>
      </c>
      <c r="K7">
        <v>40</v>
      </c>
      <c r="L7">
        <v>50</v>
      </c>
      <c r="M7">
        <v>50</v>
      </c>
      <c r="N7">
        <f t="shared" si="2"/>
        <v>10</v>
      </c>
      <c r="O7">
        <v>4</v>
      </c>
      <c r="P7">
        <v>6</v>
      </c>
      <c r="Q7"/>
      <c r="R7" s="22">
        <v>685</v>
      </c>
      <c r="S7" s="22">
        <v>2014</v>
      </c>
      <c r="T7" s="22" t="s">
        <v>113</v>
      </c>
      <c r="U7" s="46">
        <v>0.21</v>
      </c>
      <c r="V7" s="46">
        <v>0</v>
      </c>
      <c r="W7" s="46">
        <v>0.28999999999999998</v>
      </c>
      <c r="X7" s="46">
        <v>0</v>
      </c>
      <c r="Y7" s="46">
        <v>0</v>
      </c>
      <c r="Z7">
        <v>301.29000000000002</v>
      </c>
      <c r="AA7">
        <v>2.72</v>
      </c>
      <c r="AB7">
        <v>4.2030000000000003</v>
      </c>
      <c r="AC7">
        <v>0.29099999999999998</v>
      </c>
      <c r="AD7">
        <v>0.34799999999999998</v>
      </c>
      <c r="AE7" t="s">
        <v>366</v>
      </c>
      <c r="AF7">
        <v>7.7759999999999998</v>
      </c>
      <c r="AG7" t="s">
        <v>367</v>
      </c>
      <c r="AH7">
        <v>0.48199999999999998</v>
      </c>
      <c r="AI7">
        <v>0.59699999999999998</v>
      </c>
      <c r="AJ7">
        <v>0.13500000000000001</v>
      </c>
      <c r="AK7">
        <v>1.7000000000000001E-2</v>
      </c>
      <c r="AL7">
        <v>0.10100000000000001</v>
      </c>
      <c r="AM7">
        <v>2.8580000000000001</v>
      </c>
      <c r="AN7">
        <v>0.14399999999999999</v>
      </c>
      <c r="AO7" t="s">
        <v>368</v>
      </c>
      <c r="AP7">
        <v>0.49099999999999999</v>
      </c>
      <c r="AQ7">
        <v>377.30059999999997</v>
      </c>
      <c r="AR7">
        <v>29.867000000000001</v>
      </c>
      <c r="AS7" s="22"/>
      <c r="AT7" s="22"/>
      <c r="AU7" s="22"/>
      <c r="AV7" s="46"/>
      <c r="AW7" s="46"/>
      <c r="AX7" s="46"/>
    </row>
    <row r="8" spans="1:94" ht="12.75" hidden="1" customHeight="1" x14ac:dyDescent="0.25">
      <c r="A8">
        <v>249</v>
      </c>
      <c r="B8">
        <v>2014</v>
      </c>
      <c r="C8" s="22" t="str">
        <f t="shared" si="0"/>
        <v>2014B00249</v>
      </c>
      <c r="D8" s="13">
        <v>41753</v>
      </c>
      <c r="E8">
        <v>140001</v>
      </c>
      <c r="F8" s="13" t="s">
        <v>66</v>
      </c>
      <c r="G8">
        <v>32</v>
      </c>
      <c r="H8">
        <v>24</v>
      </c>
      <c r="I8" t="s">
        <v>70</v>
      </c>
      <c r="J8" s="15">
        <f t="shared" si="1"/>
        <v>5432</v>
      </c>
      <c r="K8">
        <v>50</v>
      </c>
      <c r="L8">
        <v>70</v>
      </c>
      <c r="M8">
        <v>70</v>
      </c>
      <c r="N8">
        <f t="shared" si="2"/>
        <v>20</v>
      </c>
      <c r="O8">
        <v>4</v>
      </c>
      <c r="P8">
        <v>6</v>
      </c>
      <c r="Q8"/>
      <c r="R8" s="22">
        <v>686</v>
      </c>
      <c r="S8" s="22">
        <v>2014</v>
      </c>
      <c r="T8" s="22" t="s">
        <v>113</v>
      </c>
      <c r="U8" s="46">
        <v>0.03</v>
      </c>
      <c r="V8" s="46">
        <v>0</v>
      </c>
      <c r="W8" s="46">
        <v>0</v>
      </c>
      <c r="X8" s="46">
        <v>0.03</v>
      </c>
      <c r="Y8" s="46">
        <v>0</v>
      </c>
      <c r="Z8"/>
      <c r="AA8"/>
      <c r="AB8">
        <v>46.008499999999998</v>
      </c>
      <c r="AC8">
        <v>0.24099999999999999</v>
      </c>
      <c r="AD8">
        <v>1.1970000000000001</v>
      </c>
      <c r="AE8" t="s">
        <v>369</v>
      </c>
      <c r="AF8">
        <v>17.015999999999998</v>
      </c>
      <c r="AG8">
        <v>2.1160000000000001</v>
      </c>
      <c r="AH8">
        <v>0.41199999999999998</v>
      </c>
      <c r="AI8">
        <v>0.44600000000000001</v>
      </c>
      <c r="AJ8">
        <v>8.1000000000000003E-2</v>
      </c>
      <c r="AK8">
        <v>6.0000000000000001E-3</v>
      </c>
      <c r="AL8" t="s">
        <v>370</v>
      </c>
      <c r="AM8">
        <v>1.2178</v>
      </c>
      <c r="AN8">
        <v>1.415</v>
      </c>
      <c r="AO8">
        <v>19.234999999999999</v>
      </c>
      <c r="AP8">
        <v>1.1459999999999999</v>
      </c>
      <c r="AQ8">
        <v>27.457599999999999</v>
      </c>
      <c r="AR8">
        <v>10.667999999999999</v>
      </c>
      <c r="AS8" s="22"/>
      <c r="AT8" s="22"/>
      <c r="AU8" s="22"/>
      <c r="AV8" s="46"/>
      <c r="AW8" s="46"/>
      <c r="AX8" s="46"/>
    </row>
    <row r="9" spans="1:94" ht="12.75" hidden="1" customHeight="1" x14ac:dyDescent="0.25">
      <c r="A9">
        <v>250</v>
      </c>
      <c r="B9">
        <v>2014</v>
      </c>
      <c r="C9" s="22" t="str">
        <f t="shared" si="0"/>
        <v>2014B00250</v>
      </c>
      <c r="D9" s="13">
        <v>41753</v>
      </c>
      <c r="E9">
        <v>140001</v>
      </c>
      <c r="F9" s="13" t="s">
        <v>66</v>
      </c>
      <c r="G9">
        <v>32</v>
      </c>
      <c r="H9">
        <v>24</v>
      </c>
      <c r="I9" t="s">
        <v>70</v>
      </c>
      <c r="J9" s="15">
        <f t="shared" si="1"/>
        <v>2716</v>
      </c>
      <c r="K9">
        <v>70</v>
      </c>
      <c r="L9">
        <v>80</v>
      </c>
      <c r="M9">
        <v>80</v>
      </c>
      <c r="N9">
        <f t="shared" si="2"/>
        <v>10</v>
      </c>
      <c r="O9">
        <v>4</v>
      </c>
      <c r="P9">
        <v>6</v>
      </c>
      <c r="Q9"/>
      <c r="R9" s="22">
        <v>687</v>
      </c>
      <c r="S9" s="22">
        <v>2014</v>
      </c>
      <c r="T9" s="22" t="s">
        <v>113</v>
      </c>
      <c r="U9" s="46">
        <v>0.18</v>
      </c>
      <c r="V9" s="46">
        <v>0.12</v>
      </c>
      <c r="W9" s="46">
        <v>0</v>
      </c>
      <c r="X9" s="46">
        <v>0</v>
      </c>
      <c r="Y9" s="46">
        <v>0</v>
      </c>
      <c r="Z9">
        <v>369.92</v>
      </c>
      <c r="AA9">
        <v>6.89</v>
      </c>
      <c r="AB9">
        <v>20.772300000000001</v>
      </c>
      <c r="AC9">
        <v>0.38100000000000001</v>
      </c>
      <c r="AD9">
        <v>0.61399999999999999</v>
      </c>
      <c r="AE9">
        <v>0.45800000000000002</v>
      </c>
      <c r="AF9">
        <v>5.806</v>
      </c>
      <c r="AG9">
        <v>1.7949999999999999</v>
      </c>
      <c r="AH9">
        <v>0.46600000000000003</v>
      </c>
      <c r="AI9">
        <v>0.58199999999999996</v>
      </c>
      <c r="AJ9">
        <v>0.124</v>
      </c>
      <c r="AK9">
        <v>7.0000000000000001E-3</v>
      </c>
      <c r="AL9">
        <v>0.24099999999999999</v>
      </c>
      <c r="AM9">
        <v>1.51</v>
      </c>
      <c r="AN9">
        <v>0.47499999999999998</v>
      </c>
      <c r="AO9">
        <v>6.9379999999999997</v>
      </c>
      <c r="AP9">
        <v>0.91200000000000003</v>
      </c>
      <c r="AQ9">
        <v>185.8124</v>
      </c>
      <c r="AR9">
        <v>23.206</v>
      </c>
      <c r="AS9" s="22"/>
      <c r="AT9" s="22"/>
      <c r="AU9" s="22"/>
      <c r="AV9" s="46"/>
      <c r="AW9" s="46"/>
      <c r="AX9" s="46"/>
    </row>
    <row r="10" spans="1:94" ht="12.75" hidden="1" customHeight="1" x14ac:dyDescent="0.25">
      <c r="A10">
        <v>251</v>
      </c>
      <c r="B10">
        <v>2014</v>
      </c>
      <c r="C10" s="22" t="str">
        <f t="shared" si="0"/>
        <v>2014B00251</v>
      </c>
      <c r="D10" s="13">
        <v>41753</v>
      </c>
      <c r="E10">
        <v>140001</v>
      </c>
      <c r="F10" s="13" t="s">
        <v>66</v>
      </c>
      <c r="G10">
        <v>32</v>
      </c>
      <c r="H10">
        <v>24</v>
      </c>
      <c r="I10" t="s">
        <v>70</v>
      </c>
      <c r="J10" s="15">
        <f t="shared" si="1"/>
        <v>5432</v>
      </c>
      <c r="K10">
        <v>80</v>
      </c>
      <c r="L10">
        <v>100</v>
      </c>
      <c r="M10">
        <v>100</v>
      </c>
      <c r="N10">
        <f t="shared" si="2"/>
        <v>20</v>
      </c>
      <c r="O10">
        <v>4</v>
      </c>
      <c r="P10">
        <v>6</v>
      </c>
      <c r="Q10"/>
      <c r="R10" s="22"/>
      <c r="S10" s="22"/>
      <c r="T10" s="22" t="s">
        <v>113</v>
      </c>
      <c r="U10" s="46">
        <v>0.01</v>
      </c>
      <c r="V10" s="46">
        <v>0</v>
      </c>
      <c r="W10" s="46">
        <v>0</v>
      </c>
      <c r="X10" s="46">
        <v>0</v>
      </c>
      <c r="Y10" s="46">
        <v>0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s="22"/>
      <c r="AT10" s="22"/>
      <c r="AU10" s="22"/>
      <c r="AV10" s="46"/>
      <c r="AW10" s="46"/>
      <c r="AX10" s="46"/>
    </row>
    <row r="11" spans="1:94" ht="12.75" hidden="1" customHeight="1" x14ac:dyDescent="0.25">
      <c r="A11">
        <v>252</v>
      </c>
      <c r="B11">
        <v>2014</v>
      </c>
      <c r="C11" s="22" t="str">
        <f t="shared" si="0"/>
        <v>2014B00252</v>
      </c>
      <c r="D11" s="13">
        <v>41753</v>
      </c>
      <c r="E11">
        <v>140001</v>
      </c>
      <c r="F11" s="13" t="s">
        <v>66</v>
      </c>
      <c r="G11">
        <v>32</v>
      </c>
      <c r="H11">
        <v>24</v>
      </c>
      <c r="I11" t="s">
        <v>198</v>
      </c>
      <c r="J11" s="15">
        <f t="shared" si="1"/>
        <v>3920.0000000000005</v>
      </c>
      <c r="K11">
        <v>100</v>
      </c>
      <c r="L11">
        <v>150</v>
      </c>
      <c r="M11">
        <v>150</v>
      </c>
      <c r="N11">
        <f t="shared" si="2"/>
        <v>50</v>
      </c>
      <c r="O11">
        <v>4</v>
      </c>
      <c r="P11">
        <v>6</v>
      </c>
      <c r="Q11" s="22"/>
      <c r="S11" s="22"/>
      <c r="T11" s="22" t="s">
        <v>113</v>
      </c>
      <c r="U11" s="46">
        <v>0</v>
      </c>
      <c r="V11" s="46">
        <v>0</v>
      </c>
      <c r="W11" s="46">
        <v>0</v>
      </c>
      <c r="X11" s="46">
        <v>0</v>
      </c>
      <c r="Y11" s="46">
        <v>0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s="22"/>
      <c r="AT11" s="22"/>
      <c r="AU11" s="22"/>
      <c r="AV11" s="46"/>
      <c r="AW11" s="46"/>
      <c r="AX11" s="46"/>
    </row>
    <row r="12" spans="1:94" ht="12.75" hidden="1" customHeight="1" x14ac:dyDescent="0.25">
      <c r="A12">
        <v>253</v>
      </c>
      <c r="B12">
        <v>2014</v>
      </c>
      <c r="C12" s="22" t="str">
        <f t="shared" si="0"/>
        <v>2014B00253</v>
      </c>
      <c r="D12" s="13">
        <v>41753</v>
      </c>
      <c r="E12">
        <v>140001</v>
      </c>
      <c r="F12" s="13" t="s">
        <v>66</v>
      </c>
      <c r="G12">
        <v>32</v>
      </c>
      <c r="H12">
        <v>24</v>
      </c>
      <c r="I12" t="s">
        <v>198</v>
      </c>
      <c r="J12" s="15">
        <f t="shared" si="1"/>
        <v>3920.0000000000005</v>
      </c>
      <c r="K12">
        <v>150</v>
      </c>
      <c r="L12">
        <v>200</v>
      </c>
      <c r="M12">
        <v>200</v>
      </c>
      <c r="N12">
        <f t="shared" si="2"/>
        <v>50</v>
      </c>
      <c r="O12">
        <v>4</v>
      </c>
      <c r="P12">
        <v>6</v>
      </c>
      <c r="Q12" s="22"/>
      <c r="S12" s="22"/>
      <c r="T12" s="22" t="s">
        <v>113</v>
      </c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s="22"/>
      <c r="AT12" s="22"/>
      <c r="AU12" s="22"/>
      <c r="AV12" s="46"/>
      <c r="AW12" s="46"/>
      <c r="AX12" s="46"/>
    </row>
    <row r="13" spans="1:94" ht="12.75" hidden="1" customHeight="1" x14ac:dyDescent="0.25">
      <c r="A13">
        <v>254</v>
      </c>
      <c r="B13">
        <v>2014</v>
      </c>
      <c r="C13" s="22" t="str">
        <f t="shared" si="0"/>
        <v>2014B00254</v>
      </c>
      <c r="D13" s="13">
        <v>41753</v>
      </c>
      <c r="E13">
        <v>140002</v>
      </c>
      <c r="F13" s="13" t="s">
        <v>66</v>
      </c>
      <c r="G13">
        <v>40</v>
      </c>
      <c r="H13">
        <v>28</v>
      </c>
      <c r="I13" t="s">
        <v>70</v>
      </c>
      <c r="J13" s="15">
        <f t="shared" si="1"/>
        <v>1358</v>
      </c>
      <c r="K13">
        <v>0</v>
      </c>
      <c r="L13">
        <v>5</v>
      </c>
      <c r="M13">
        <v>5</v>
      </c>
      <c r="N13">
        <f t="shared" si="2"/>
        <v>5</v>
      </c>
      <c r="O13">
        <v>4</v>
      </c>
      <c r="P13">
        <v>6</v>
      </c>
      <c r="Q13"/>
      <c r="R13" s="22">
        <v>688</v>
      </c>
      <c r="S13" s="22">
        <v>2014</v>
      </c>
      <c r="T13" s="22" t="s">
        <v>113</v>
      </c>
      <c r="U13" s="46">
        <v>0.33</v>
      </c>
      <c r="V13" s="46">
        <v>0</v>
      </c>
      <c r="W13" s="46">
        <v>0</v>
      </c>
      <c r="X13" s="46">
        <v>0.02</v>
      </c>
      <c r="Y13" s="46">
        <v>0</v>
      </c>
      <c r="Z13">
        <v>478.7</v>
      </c>
      <c r="AA13">
        <v>11.17</v>
      </c>
      <c r="AB13">
        <v>1.536</v>
      </c>
      <c r="AC13">
        <v>1.64</v>
      </c>
      <c r="AD13">
        <v>1.353</v>
      </c>
      <c r="AE13" t="s">
        <v>118</v>
      </c>
      <c r="AF13">
        <v>3.8570000000000002</v>
      </c>
      <c r="AG13">
        <v>5.7939999999999996</v>
      </c>
      <c r="AH13">
        <v>1.4019999999999999</v>
      </c>
      <c r="AI13">
        <v>1.998</v>
      </c>
      <c r="AJ13">
        <v>0.48499999999999999</v>
      </c>
      <c r="AK13">
        <v>5.8999999999999997E-2</v>
      </c>
      <c r="AL13">
        <v>0.17699999999999999</v>
      </c>
      <c r="AM13">
        <v>1.861</v>
      </c>
      <c r="AN13">
        <v>0.75800000000000001</v>
      </c>
      <c r="AO13">
        <v>87.251000000000005</v>
      </c>
      <c r="AP13">
        <v>1.175</v>
      </c>
      <c r="AQ13">
        <v>20.263200000000001</v>
      </c>
      <c r="AR13">
        <v>46.843000000000004</v>
      </c>
      <c r="AU13" s="22"/>
      <c r="AV13" s="46"/>
      <c r="AW13" s="46"/>
      <c r="AX13" s="46"/>
    </row>
    <row r="14" spans="1:94" ht="12.75" hidden="1" customHeight="1" x14ac:dyDescent="0.25">
      <c r="A14">
        <v>255</v>
      </c>
      <c r="B14">
        <v>2014</v>
      </c>
      <c r="C14" s="22" t="str">
        <f t="shared" si="0"/>
        <v>2014B00255</v>
      </c>
      <c r="D14" s="13">
        <v>41753</v>
      </c>
      <c r="E14">
        <v>140002</v>
      </c>
      <c r="F14" s="13" t="s">
        <v>66</v>
      </c>
      <c r="G14">
        <v>40</v>
      </c>
      <c r="H14">
        <v>28</v>
      </c>
      <c r="I14" t="s">
        <v>70</v>
      </c>
      <c r="J14" s="15">
        <f t="shared" si="1"/>
        <v>1358</v>
      </c>
      <c r="K14">
        <v>5</v>
      </c>
      <c r="L14">
        <v>10</v>
      </c>
      <c r="M14">
        <v>10</v>
      </c>
      <c r="N14">
        <f t="shared" si="2"/>
        <v>5</v>
      </c>
      <c r="O14">
        <v>4</v>
      </c>
      <c r="P14">
        <v>6</v>
      </c>
      <c r="Q14"/>
      <c r="R14" s="22">
        <v>689</v>
      </c>
      <c r="S14" s="22">
        <v>2014</v>
      </c>
      <c r="T14" s="22" t="s">
        <v>113</v>
      </c>
      <c r="U14" s="46">
        <v>0.56000000000000005</v>
      </c>
      <c r="V14" s="46">
        <v>0</v>
      </c>
      <c r="W14" s="46">
        <v>0</v>
      </c>
      <c r="X14" s="46">
        <v>0.16</v>
      </c>
      <c r="Y14" s="46">
        <v>0</v>
      </c>
      <c r="Z14">
        <v>479.41</v>
      </c>
      <c r="AA14">
        <v>7.19</v>
      </c>
      <c r="AB14">
        <v>1.18</v>
      </c>
      <c r="AC14">
        <v>1.0660000000000001</v>
      </c>
      <c r="AD14">
        <v>0.76300000000000001</v>
      </c>
      <c r="AE14" t="s">
        <v>371</v>
      </c>
      <c r="AF14">
        <v>2.2599999999999998</v>
      </c>
      <c r="AG14">
        <v>3.2839999999999998</v>
      </c>
      <c r="AH14">
        <v>1.1950000000000001</v>
      </c>
      <c r="AI14">
        <v>1.6839999999999999</v>
      </c>
      <c r="AJ14">
        <v>0.53800000000000003</v>
      </c>
      <c r="AK14">
        <v>4.7E-2</v>
      </c>
      <c r="AL14">
        <v>0.13700000000000001</v>
      </c>
      <c r="AM14">
        <v>1.117</v>
      </c>
      <c r="AN14">
        <v>0.44500000000000001</v>
      </c>
      <c r="AO14">
        <v>28.457999999999998</v>
      </c>
      <c r="AP14">
        <v>0.96899999999999997</v>
      </c>
      <c r="AQ14">
        <v>17.248899999999999</v>
      </c>
      <c r="AR14">
        <v>28.305</v>
      </c>
      <c r="AU14" s="22"/>
      <c r="AV14" s="46"/>
      <c r="AW14" s="46"/>
      <c r="AX14" s="46"/>
    </row>
    <row r="15" spans="1:94" ht="12.75" hidden="1" customHeight="1" x14ac:dyDescent="0.25">
      <c r="A15">
        <v>256</v>
      </c>
      <c r="B15">
        <v>2014</v>
      </c>
      <c r="C15" s="22" t="str">
        <f t="shared" si="0"/>
        <v>2014B00256</v>
      </c>
      <c r="D15" s="13">
        <v>41753</v>
      </c>
      <c r="E15">
        <v>140002</v>
      </c>
      <c r="F15" s="13" t="s">
        <v>66</v>
      </c>
      <c r="G15">
        <v>40</v>
      </c>
      <c r="H15">
        <v>28</v>
      </c>
      <c r="I15" t="s">
        <v>70</v>
      </c>
      <c r="J15" s="15">
        <f t="shared" si="1"/>
        <v>2716</v>
      </c>
      <c r="K15">
        <v>10</v>
      </c>
      <c r="L15">
        <v>20</v>
      </c>
      <c r="M15">
        <v>20</v>
      </c>
      <c r="N15">
        <f t="shared" si="2"/>
        <v>10</v>
      </c>
      <c r="O15">
        <v>4</v>
      </c>
      <c r="P15">
        <v>6</v>
      </c>
      <c r="Q15"/>
      <c r="R15" s="22">
        <v>690</v>
      </c>
      <c r="S15" s="22">
        <v>2014</v>
      </c>
      <c r="T15" s="22" t="s">
        <v>113</v>
      </c>
      <c r="U15" s="46">
        <v>0.38</v>
      </c>
      <c r="V15" s="46">
        <v>0</v>
      </c>
      <c r="W15" s="46">
        <v>0</v>
      </c>
      <c r="X15" s="46">
        <v>0.12</v>
      </c>
      <c r="Y15" s="46">
        <v>0</v>
      </c>
      <c r="Z15">
        <v>442.84</v>
      </c>
      <c r="AA15">
        <v>9.32</v>
      </c>
      <c r="AB15">
        <v>1.6359999999999999</v>
      </c>
      <c r="AC15">
        <v>1.016</v>
      </c>
      <c r="AD15">
        <v>3.6059999999999999</v>
      </c>
      <c r="AE15" t="s">
        <v>372</v>
      </c>
      <c r="AF15">
        <v>4.6630000000000003</v>
      </c>
      <c r="AG15">
        <v>3.43</v>
      </c>
      <c r="AH15">
        <v>0.88800000000000001</v>
      </c>
      <c r="AI15">
        <v>3.7090000000000001</v>
      </c>
      <c r="AJ15">
        <v>0.46500000000000002</v>
      </c>
      <c r="AK15">
        <v>6.2E-2</v>
      </c>
      <c r="AL15">
        <v>0.17899999999999999</v>
      </c>
      <c r="AM15">
        <v>2.504</v>
      </c>
      <c r="AN15">
        <v>0.60599999999999998</v>
      </c>
      <c r="AO15">
        <v>19.689</v>
      </c>
      <c r="AP15">
        <v>0.997</v>
      </c>
      <c r="AQ15">
        <v>79.411799999999999</v>
      </c>
      <c r="AR15">
        <v>43.753</v>
      </c>
      <c r="AU15" s="22"/>
      <c r="AV15" s="46"/>
      <c r="AW15" s="46"/>
      <c r="AX15" s="46"/>
    </row>
    <row r="16" spans="1:94" ht="12.75" hidden="1" customHeight="1" x14ac:dyDescent="0.25">
      <c r="A16">
        <v>257</v>
      </c>
      <c r="B16">
        <v>2014</v>
      </c>
      <c r="C16" s="22" t="str">
        <f t="shared" si="0"/>
        <v>2014B00257</v>
      </c>
      <c r="D16" s="13">
        <v>41753</v>
      </c>
      <c r="E16">
        <v>140002</v>
      </c>
      <c r="F16" s="13" t="s">
        <v>66</v>
      </c>
      <c r="G16">
        <v>40</v>
      </c>
      <c r="H16">
        <v>28</v>
      </c>
      <c r="I16" t="s">
        <v>70</v>
      </c>
      <c r="J16" s="15">
        <f t="shared" si="1"/>
        <v>2716</v>
      </c>
      <c r="K16">
        <v>20</v>
      </c>
      <c r="L16">
        <v>30</v>
      </c>
      <c r="M16">
        <v>30</v>
      </c>
      <c r="N16">
        <f t="shared" si="2"/>
        <v>10</v>
      </c>
      <c r="O16">
        <v>4</v>
      </c>
      <c r="P16">
        <v>6</v>
      </c>
      <c r="Q16"/>
      <c r="R16" s="22">
        <v>691</v>
      </c>
      <c r="S16" s="22">
        <v>2014</v>
      </c>
      <c r="T16" s="22" t="s">
        <v>113</v>
      </c>
      <c r="U16" s="46">
        <v>0.17</v>
      </c>
      <c r="V16" s="46">
        <v>0.15</v>
      </c>
      <c r="W16" s="46">
        <v>1.17</v>
      </c>
      <c r="X16" s="46">
        <v>7.0000000000000007E-2</v>
      </c>
      <c r="Y16" s="46">
        <v>0</v>
      </c>
      <c r="Z16">
        <v>454.48</v>
      </c>
      <c r="AA16">
        <v>14.24</v>
      </c>
      <c r="AB16">
        <v>3.6589999999999998</v>
      </c>
      <c r="AC16">
        <v>1.218</v>
      </c>
      <c r="AD16">
        <v>10.878</v>
      </c>
      <c r="AE16">
        <v>0.60399999999999998</v>
      </c>
      <c r="AF16">
        <v>2.0790000000000002</v>
      </c>
      <c r="AG16">
        <v>4.415</v>
      </c>
      <c r="AH16">
        <v>0.996</v>
      </c>
      <c r="AI16">
        <v>3.6619999999999999</v>
      </c>
      <c r="AJ16">
        <v>0.60499999999999998</v>
      </c>
      <c r="AK16">
        <v>2.1000000000000001E-2</v>
      </c>
      <c r="AL16">
        <v>0.32400000000000001</v>
      </c>
      <c r="AM16">
        <v>1.6859999999999999</v>
      </c>
      <c r="AN16">
        <v>0.98599999999999999</v>
      </c>
      <c r="AO16">
        <v>11.68</v>
      </c>
      <c r="AP16">
        <v>1.556</v>
      </c>
      <c r="AQ16">
        <v>43.946199999999997</v>
      </c>
      <c r="AR16">
        <v>88.076999999999998</v>
      </c>
      <c r="AU16" s="22"/>
      <c r="AV16" s="46"/>
      <c r="AW16" s="46"/>
      <c r="AX16" s="46"/>
    </row>
    <row r="17" spans="1:50" ht="12.75" hidden="1" customHeight="1" x14ac:dyDescent="0.25">
      <c r="A17">
        <v>258</v>
      </c>
      <c r="B17">
        <v>2014</v>
      </c>
      <c r="C17" s="22" t="str">
        <f t="shared" si="0"/>
        <v>2014B00258</v>
      </c>
      <c r="D17" s="13">
        <v>41753</v>
      </c>
      <c r="E17">
        <v>140002</v>
      </c>
      <c r="F17" s="13" t="s">
        <v>66</v>
      </c>
      <c r="G17">
        <v>40</v>
      </c>
      <c r="H17">
        <v>28</v>
      </c>
      <c r="I17" t="s">
        <v>70</v>
      </c>
      <c r="J17" s="15">
        <f t="shared" si="1"/>
        <v>2716</v>
      </c>
      <c r="K17">
        <v>30</v>
      </c>
      <c r="L17">
        <v>40</v>
      </c>
      <c r="M17">
        <v>40</v>
      </c>
      <c r="N17">
        <f t="shared" si="2"/>
        <v>10</v>
      </c>
      <c r="O17">
        <v>4</v>
      </c>
      <c r="P17">
        <v>6</v>
      </c>
      <c r="Q17"/>
      <c r="R17" s="22">
        <v>692</v>
      </c>
      <c r="S17" s="22">
        <v>2014</v>
      </c>
      <c r="T17" s="22" t="s">
        <v>113</v>
      </c>
      <c r="U17" s="46">
        <v>0.03</v>
      </c>
      <c r="V17" s="46">
        <v>0</v>
      </c>
      <c r="W17" s="46">
        <v>0</v>
      </c>
      <c r="X17" s="46">
        <v>0.01</v>
      </c>
      <c r="Y17" s="46">
        <v>0</v>
      </c>
      <c r="Z17"/>
      <c r="AA17"/>
      <c r="AB17">
        <v>6.6120000000000001</v>
      </c>
      <c r="AC17">
        <v>1.2170000000000001</v>
      </c>
      <c r="AD17">
        <v>3.613</v>
      </c>
      <c r="AE17" t="s">
        <v>373</v>
      </c>
      <c r="AF17">
        <v>2.1539999999999999</v>
      </c>
      <c r="AG17">
        <v>3.504</v>
      </c>
      <c r="AH17">
        <v>1.145</v>
      </c>
      <c r="AI17">
        <v>0.77100000000000002</v>
      </c>
      <c r="AJ17">
        <v>0.189</v>
      </c>
      <c r="AK17">
        <v>2.1000000000000001E-2</v>
      </c>
      <c r="AL17">
        <v>4.1000000000000002E-2</v>
      </c>
      <c r="AM17">
        <v>1.52</v>
      </c>
      <c r="AN17">
        <v>0.52</v>
      </c>
      <c r="AO17">
        <v>7.0209999999999999</v>
      </c>
      <c r="AP17">
        <v>0.84</v>
      </c>
      <c r="AQ17">
        <v>163.33330000000001</v>
      </c>
      <c r="AR17">
        <v>22.981999999999999</v>
      </c>
      <c r="AU17" s="22"/>
      <c r="AV17" s="46"/>
      <c r="AW17" s="46"/>
      <c r="AX17" s="46"/>
    </row>
    <row r="18" spans="1:50" ht="12.75" hidden="1" customHeight="1" x14ac:dyDescent="0.25">
      <c r="A18">
        <v>259</v>
      </c>
      <c r="B18">
        <v>2014</v>
      </c>
      <c r="C18" s="22" t="str">
        <f t="shared" si="0"/>
        <v>2014B00259</v>
      </c>
      <c r="D18" s="13">
        <v>41753</v>
      </c>
      <c r="E18">
        <v>140002</v>
      </c>
      <c r="F18" s="13" t="s">
        <v>66</v>
      </c>
      <c r="G18">
        <v>40</v>
      </c>
      <c r="H18">
        <v>28</v>
      </c>
      <c r="I18" t="s">
        <v>70</v>
      </c>
      <c r="J18" s="15">
        <f t="shared" si="1"/>
        <v>2716</v>
      </c>
      <c r="K18">
        <v>40</v>
      </c>
      <c r="L18">
        <v>50</v>
      </c>
      <c r="M18">
        <v>50</v>
      </c>
      <c r="N18">
        <f t="shared" si="2"/>
        <v>10</v>
      </c>
      <c r="O18">
        <v>4</v>
      </c>
      <c r="P18">
        <v>6</v>
      </c>
      <c r="Q18"/>
      <c r="R18" s="22">
        <v>693</v>
      </c>
      <c r="S18" s="22">
        <v>2014</v>
      </c>
      <c r="T18" s="22" t="s">
        <v>113</v>
      </c>
      <c r="U18" s="46">
        <v>0.43</v>
      </c>
      <c r="V18" s="46">
        <v>0.26</v>
      </c>
      <c r="W18" s="46">
        <v>0</v>
      </c>
      <c r="X18" s="46">
        <v>3.0000000000000001E-3</v>
      </c>
      <c r="Y18" s="46">
        <v>0</v>
      </c>
      <c r="Z18">
        <v>466.98</v>
      </c>
      <c r="AA18">
        <v>8.1199999999999992</v>
      </c>
      <c r="AB18">
        <v>4.0469999999999997</v>
      </c>
      <c r="AC18">
        <v>0.627</v>
      </c>
      <c r="AD18">
        <v>1.9350000000000001</v>
      </c>
      <c r="AE18">
        <v>0.46500000000000002</v>
      </c>
      <c r="AF18">
        <v>3.4809999999999999</v>
      </c>
      <c r="AG18">
        <v>3.4350000000000001</v>
      </c>
      <c r="AH18">
        <v>0.9</v>
      </c>
      <c r="AI18">
        <v>1.7110000000000001</v>
      </c>
      <c r="AJ18">
        <v>0.47</v>
      </c>
      <c r="AK18">
        <v>1.4E-2</v>
      </c>
      <c r="AL18">
        <v>0.26600000000000001</v>
      </c>
      <c r="AM18">
        <v>1.7589999999999999</v>
      </c>
      <c r="AN18">
        <v>0.45700000000000002</v>
      </c>
      <c r="AO18">
        <v>4.8029999999999999</v>
      </c>
      <c r="AP18">
        <v>1.038</v>
      </c>
      <c r="AQ18">
        <v>21.1174</v>
      </c>
      <c r="AR18">
        <v>56.051000000000002</v>
      </c>
      <c r="AU18" s="22"/>
      <c r="AV18" s="46"/>
      <c r="AW18" s="46"/>
      <c r="AX18" s="46"/>
    </row>
    <row r="19" spans="1:50" ht="12.75" hidden="1" customHeight="1" x14ac:dyDescent="0.25">
      <c r="A19">
        <v>260</v>
      </c>
      <c r="B19">
        <v>2014</v>
      </c>
      <c r="C19" s="22" t="str">
        <f t="shared" si="0"/>
        <v>2014B00260</v>
      </c>
      <c r="D19" s="13">
        <v>41753</v>
      </c>
      <c r="E19">
        <v>140002</v>
      </c>
      <c r="F19" s="13" t="s">
        <v>66</v>
      </c>
      <c r="G19">
        <v>40</v>
      </c>
      <c r="H19">
        <v>28</v>
      </c>
      <c r="I19" t="s">
        <v>70</v>
      </c>
      <c r="J19" s="15">
        <f t="shared" si="1"/>
        <v>5432</v>
      </c>
      <c r="K19">
        <v>50</v>
      </c>
      <c r="L19">
        <v>70</v>
      </c>
      <c r="M19">
        <v>70</v>
      </c>
      <c r="N19">
        <f t="shared" si="2"/>
        <v>20</v>
      </c>
      <c r="O19">
        <v>4</v>
      </c>
      <c r="P19">
        <v>6</v>
      </c>
      <c r="Q19"/>
      <c r="R19" s="22">
        <v>694</v>
      </c>
      <c r="S19" s="22">
        <v>2014</v>
      </c>
      <c r="T19" s="22" t="s">
        <v>113</v>
      </c>
      <c r="U19" s="46">
        <v>0.02</v>
      </c>
      <c r="V19" s="46">
        <v>0</v>
      </c>
      <c r="W19" s="46">
        <v>0</v>
      </c>
      <c r="X19" s="46">
        <v>0.1</v>
      </c>
      <c r="Y19" s="46">
        <v>0</v>
      </c>
      <c r="Z19"/>
      <c r="AA19"/>
      <c r="AB19">
        <v>20.687000000000001</v>
      </c>
      <c r="AC19">
        <v>0.29799999999999999</v>
      </c>
      <c r="AD19">
        <v>0.67400000000000004</v>
      </c>
      <c r="AE19">
        <v>0.98599999999999999</v>
      </c>
      <c r="AF19">
        <v>6.1470000000000002</v>
      </c>
      <c r="AG19">
        <v>2.6840000000000002</v>
      </c>
      <c r="AH19">
        <v>0.69599999999999995</v>
      </c>
      <c r="AI19">
        <v>0.38100000000000001</v>
      </c>
      <c r="AJ19">
        <v>0.17799999999999999</v>
      </c>
      <c r="AK19">
        <v>2.9000000000000001E-2</v>
      </c>
      <c r="AL19">
        <v>0.15</v>
      </c>
      <c r="AM19">
        <v>1.8408</v>
      </c>
      <c r="AN19">
        <v>0.46200000000000002</v>
      </c>
      <c r="AO19">
        <v>12.260999999999999</v>
      </c>
      <c r="AP19">
        <v>0.83499999999999996</v>
      </c>
      <c r="AQ19">
        <v>147.86320000000001</v>
      </c>
      <c r="AR19">
        <v>128.58699999999999</v>
      </c>
      <c r="AU19" s="22"/>
      <c r="AV19" s="46"/>
      <c r="AW19" s="46"/>
      <c r="AX19" s="46"/>
    </row>
    <row r="20" spans="1:50" ht="12.75" hidden="1" customHeight="1" x14ac:dyDescent="0.25">
      <c r="A20">
        <v>261</v>
      </c>
      <c r="B20">
        <v>2014</v>
      </c>
      <c r="C20" s="22" t="str">
        <f t="shared" si="0"/>
        <v>2014B00261</v>
      </c>
      <c r="D20" s="13">
        <v>41753</v>
      </c>
      <c r="E20">
        <v>140002</v>
      </c>
      <c r="F20" s="13" t="s">
        <v>66</v>
      </c>
      <c r="G20">
        <v>40</v>
      </c>
      <c r="H20">
        <v>28</v>
      </c>
      <c r="I20" t="s">
        <v>70</v>
      </c>
      <c r="J20" s="15">
        <f t="shared" si="1"/>
        <v>2716</v>
      </c>
      <c r="K20">
        <v>70</v>
      </c>
      <c r="L20">
        <v>80</v>
      </c>
      <c r="M20">
        <v>80</v>
      </c>
      <c r="N20">
        <f t="shared" si="2"/>
        <v>10</v>
      </c>
      <c r="O20">
        <v>4</v>
      </c>
      <c r="P20">
        <v>6</v>
      </c>
      <c r="Q20"/>
      <c r="R20" s="22">
        <v>695</v>
      </c>
      <c r="S20" s="22">
        <v>2014</v>
      </c>
      <c r="T20" s="22" t="s">
        <v>113</v>
      </c>
      <c r="U20" s="46">
        <v>0.08</v>
      </c>
      <c r="V20" s="46">
        <v>0</v>
      </c>
      <c r="W20" s="46">
        <v>0</v>
      </c>
      <c r="X20" s="46">
        <v>0.01</v>
      </c>
      <c r="Y20" s="46">
        <v>0</v>
      </c>
      <c r="Z20"/>
      <c r="AA20"/>
      <c r="AB20">
        <v>14.494</v>
      </c>
      <c r="AC20">
        <v>1.1499999999999999</v>
      </c>
      <c r="AD20">
        <v>0.38800000000000001</v>
      </c>
      <c r="AE20">
        <v>0.91400000000000003</v>
      </c>
      <c r="AF20">
        <v>7.0309999999999997</v>
      </c>
      <c r="AG20">
        <v>2.2320000000000002</v>
      </c>
      <c r="AH20">
        <v>0.80100000000000005</v>
      </c>
      <c r="AI20">
        <v>0.64200000000000002</v>
      </c>
      <c r="AJ20">
        <v>0.60099999999999998</v>
      </c>
      <c r="AK20">
        <v>2.8000000000000001E-2</v>
      </c>
      <c r="AL20">
        <v>0.505</v>
      </c>
      <c r="AM20">
        <v>2.0510000000000002</v>
      </c>
      <c r="AN20">
        <v>0.311</v>
      </c>
      <c r="AO20">
        <v>8.1289999999999996</v>
      </c>
      <c r="AP20">
        <v>1.22</v>
      </c>
      <c r="AQ20">
        <v>152.24719999999999</v>
      </c>
      <c r="AR20">
        <v>82.108000000000004</v>
      </c>
      <c r="AU20" s="22"/>
      <c r="AV20" s="46"/>
      <c r="AW20" s="46"/>
      <c r="AX20" s="46"/>
    </row>
    <row r="21" spans="1:50" ht="12.75" hidden="1" customHeight="1" x14ac:dyDescent="0.25">
      <c r="A21">
        <v>262</v>
      </c>
      <c r="B21">
        <v>2014</v>
      </c>
      <c r="C21" s="22" t="str">
        <f t="shared" si="0"/>
        <v>2014B00262</v>
      </c>
      <c r="D21" s="13">
        <v>41753</v>
      </c>
      <c r="E21">
        <v>140002</v>
      </c>
      <c r="F21" s="13" t="s">
        <v>66</v>
      </c>
      <c r="G21">
        <v>40</v>
      </c>
      <c r="H21">
        <v>28</v>
      </c>
      <c r="I21" t="s">
        <v>70</v>
      </c>
      <c r="J21" s="15">
        <f t="shared" si="1"/>
        <v>5432</v>
      </c>
      <c r="K21">
        <v>80</v>
      </c>
      <c r="L21">
        <v>100</v>
      </c>
      <c r="M21">
        <v>100</v>
      </c>
      <c r="N21">
        <f t="shared" si="2"/>
        <v>20</v>
      </c>
      <c r="O21">
        <v>4</v>
      </c>
      <c r="P21">
        <v>6</v>
      </c>
      <c r="Q21"/>
      <c r="R21" s="22"/>
      <c r="S21" s="22"/>
      <c r="T21" s="22" t="s">
        <v>113</v>
      </c>
      <c r="U21" s="46">
        <v>0.01</v>
      </c>
      <c r="V21" s="46">
        <v>0</v>
      </c>
      <c r="W21" s="46">
        <v>0</v>
      </c>
      <c r="X21" s="46">
        <v>0</v>
      </c>
      <c r="Y21" s="46">
        <v>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U21" s="22"/>
      <c r="AV21" s="46"/>
      <c r="AW21" s="46"/>
      <c r="AX21" s="46"/>
    </row>
    <row r="22" spans="1:50" ht="12.75" hidden="1" customHeight="1" x14ac:dyDescent="0.25">
      <c r="A22">
        <v>263</v>
      </c>
      <c r="B22">
        <v>2014</v>
      </c>
      <c r="C22" s="22" t="str">
        <f t="shared" si="0"/>
        <v>2014B00263</v>
      </c>
      <c r="D22" s="13">
        <v>41753</v>
      </c>
      <c r="E22">
        <v>140002</v>
      </c>
      <c r="F22" s="13" t="s">
        <v>66</v>
      </c>
      <c r="G22">
        <v>40</v>
      </c>
      <c r="H22">
        <v>28</v>
      </c>
      <c r="I22" t="s">
        <v>198</v>
      </c>
      <c r="J22" s="15">
        <f t="shared" si="1"/>
        <v>3920.0000000000005</v>
      </c>
      <c r="K22">
        <v>100</v>
      </c>
      <c r="L22">
        <v>150</v>
      </c>
      <c r="M22">
        <v>150</v>
      </c>
      <c r="N22">
        <f t="shared" si="2"/>
        <v>50</v>
      </c>
      <c r="O22">
        <v>4</v>
      </c>
      <c r="P22">
        <v>6</v>
      </c>
      <c r="Q22"/>
      <c r="R22" s="22">
        <v>696</v>
      </c>
      <c r="S22" s="22">
        <v>2014</v>
      </c>
      <c r="T22" s="22" t="s">
        <v>113</v>
      </c>
      <c r="U22" s="46">
        <v>0.06</v>
      </c>
      <c r="V22" s="46">
        <v>0</v>
      </c>
      <c r="W22" s="46">
        <v>0</v>
      </c>
      <c r="X22" s="46">
        <v>0</v>
      </c>
      <c r="Y22" s="46">
        <v>0</v>
      </c>
      <c r="Z22"/>
      <c r="AA22"/>
      <c r="AB22">
        <v>13.714</v>
      </c>
      <c r="AC22">
        <v>0.75600000000000001</v>
      </c>
      <c r="AD22">
        <v>0.96299999999999997</v>
      </c>
      <c r="AE22">
        <v>2.7240000000000002</v>
      </c>
      <c r="AF22">
        <v>13.186</v>
      </c>
      <c r="AG22">
        <v>3.6549999999999998</v>
      </c>
      <c r="AH22">
        <v>3.2679999999999998</v>
      </c>
      <c r="AI22">
        <v>3.0939999999999999</v>
      </c>
      <c r="AJ22">
        <v>0.624</v>
      </c>
      <c r="AK22">
        <v>2.1000000000000001E-2</v>
      </c>
      <c r="AL22">
        <v>0.63200000000000001</v>
      </c>
      <c r="AM22">
        <v>4.6120000000000001</v>
      </c>
      <c r="AN22">
        <v>0.58899999999999997</v>
      </c>
      <c r="AO22">
        <v>18.033999999999999</v>
      </c>
      <c r="AP22">
        <v>1.393</v>
      </c>
      <c r="AQ22">
        <v>137.77780000000001</v>
      </c>
      <c r="AR22">
        <v>93.248000000000005</v>
      </c>
      <c r="AU22" s="22"/>
      <c r="AV22" s="46"/>
      <c r="AW22" s="46"/>
      <c r="AX22" s="46"/>
    </row>
    <row r="23" spans="1:50" ht="12.75" hidden="1" customHeight="1" x14ac:dyDescent="0.25">
      <c r="A23">
        <v>264</v>
      </c>
      <c r="B23">
        <v>2014</v>
      </c>
      <c r="C23" s="22" t="str">
        <f t="shared" si="0"/>
        <v>2014B00264</v>
      </c>
      <c r="D23" s="13">
        <v>41753</v>
      </c>
      <c r="E23">
        <v>140002</v>
      </c>
      <c r="F23" s="13" t="s">
        <v>66</v>
      </c>
      <c r="G23">
        <v>40</v>
      </c>
      <c r="H23">
        <v>28</v>
      </c>
      <c r="I23" t="s">
        <v>198</v>
      </c>
      <c r="J23" s="15">
        <f t="shared" si="1"/>
        <v>3920.0000000000005</v>
      </c>
      <c r="K23">
        <v>150</v>
      </c>
      <c r="L23">
        <v>200</v>
      </c>
      <c r="M23">
        <v>200</v>
      </c>
      <c r="N23">
        <f t="shared" si="2"/>
        <v>50</v>
      </c>
      <c r="O23">
        <v>4</v>
      </c>
      <c r="P23">
        <v>6</v>
      </c>
      <c r="Q23"/>
      <c r="R23" s="22"/>
      <c r="S23" s="22"/>
      <c r="T23" s="22" t="s">
        <v>113</v>
      </c>
      <c r="U23" s="46">
        <v>0.01</v>
      </c>
      <c r="V23" s="46">
        <v>0</v>
      </c>
      <c r="W23" s="46">
        <v>0</v>
      </c>
      <c r="X23" s="46">
        <v>0</v>
      </c>
      <c r="Y23" s="46">
        <v>0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U23" s="22"/>
      <c r="AV23" s="46"/>
      <c r="AW23" s="46"/>
      <c r="AX23" s="46"/>
    </row>
    <row r="24" spans="1:50" ht="12.75" hidden="1" customHeight="1" x14ac:dyDescent="0.25">
      <c r="A24">
        <v>265</v>
      </c>
      <c r="B24">
        <v>2014</v>
      </c>
      <c r="C24" s="22" t="str">
        <f t="shared" si="0"/>
        <v>2014B00265</v>
      </c>
      <c r="D24" s="13">
        <v>41754</v>
      </c>
      <c r="E24">
        <v>140003</v>
      </c>
      <c r="F24" s="13" t="s">
        <v>66</v>
      </c>
      <c r="G24">
        <v>24</v>
      </c>
      <c r="H24">
        <v>31</v>
      </c>
      <c r="I24" t="s">
        <v>70</v>
      </c>
      <c r="J24" s="15">
        <f t="shared" si="1"/>
        <v>1358</v>
      </c>
      <c r="K24">
        <v>0</v>
      </c>
      <c r="L24">
        <v>5</v>
      </c>
      <c r="M24">
        <v>5</v>
      </c>
      <c r="N24">
        <f t="shared" si="2"/>
        <v>5</v>
      </c>
      <c r="O24">
        <v>4</v>
      </c>
      <c r="P24">
        <v>6</v>
      </c>
      <c r="Q24"/>
      <c r="R24" s="22">
        <v>697</v>
      </c>
      <c r="S24" s="22">
        <v>2014</v>
      </c>
      <c r="T24" s="22" t="s">
        <v>113</v>
      </c>
      <c r="U24" s="46">
        <v>1.31</v>
      </c>
      <c r="V24" s="46">
        <v>0.03</v>
      </c>
      <c r="W24" s="46">
        <v>0</v>
      </c>
      <c r="X24" s="46">
        <v>0.19</v>
      </c>
      <c r="Y24" s="46">
        <v>0</v>
      </c>
      <c r="Z24">
        <v>483.59</v>
      </c>
      <c r="AA24">
        <v>14.88</v>
      </c>
      <c r="AB24">
        <v>1.5009999999999999</v>
      </c>
      <c r="AC24">
        <v>2.3660000000000001</v>
      </c>
      <c r="AD24">
        <v>3.931</v>
      </c>
      <c r="AE24">
        <v>0.51700000000000002</v>
      </c>
      <c r="AF24">
        <v>3.9580000000000002</v>
      </c>
      <c r="AG24">
        <v>8.6359999999999992</v>
      </c>
      <c r="AH24">
        <v>1.0249999999999999</v>
      </c>
      <c r="AI24">
        <v>2.5710000000000002</v>
      </c>
      <c r="AJ24">
        <v>0.64700000000000002</v>
      </c>
      <c r="AK24">
        <v>7.1999999999999995E-2</v>
      </c>
      <c r="AL24">
        <v>0.39900000000000002</v>
      </c>
      <c r="AM24">
        <v>3.298</v>
      </c>
      <c r="AN24">
        <v>1.0289999999999999</v>
      </c>
      <c r="AO24">
        <v>85.698999999999998</v>
      </c>
      <c r="AP24">
        <v>1.2889999999999999</v>
      </c>
      <c r="AQ24">
        <v>21.5166</v>
      </c>
      <c r="AR24">
        <v>124.946</v>
      </c>
      <c r="AU24" s="22"/>
      <c r="AV24" s="46"/>
      <c r="AW24" s="46"/>
      <c r="AX24" s="46"/>
    </row>
    <row r="25" spans="1:50" ht="12.75" hidden="1" customHeight="1" x14ac:dyDescent="0.25">
      <c r="A25">
        <v>266</v>
      </c>
      <c r="B25">
        <v>2014</v>
      </c>
      <c r="C25" s="22" t="str">
        <f t="shared" si="0"/>
        <v>2014B00266</v>
      </c>
      <c r="D25" s="13">
        <v>41754</v>
      </c>
      <c r="E25">
        <v>140003</v>
      </c>
      <c r="F25" s="13" t="s">
        <v>66</v>
      </c>
      <c r="G25">
        <v>24</v>
      </c>
      <c r="H25">
        <v>31</v>
      </c>
      <c r="I25" t="s">
        <v>70</v>
      </c>
      <c r="J25" s="15">
        <f t="shared" si="1"/>
        <v>1358</v>
      </c>
      <c r="K25">
        <v>5</v>
      </c>
      <c r="L25">
        <v>10</v>
      </c>
      <c r="M25">
        <v>10</v>
      </c>
      <c r="N25">
        <f t="shared" si="2"/>
        <v>5</v>
      </c>
      <c r="O25">
        <v>4</v>
      </c>
      <c r="P25">
        <v>6</v>
      </c>
      <c r="Q25"/>
      <c r="R25" s="22">
        <v>698</v>
      </c>
      <c r="S25" s="22">
        <v>2014</v>
      </c>
      <c r="T25" s="22" t="s">
        <v>113</v>
      </c>
      <c r="U25" s="46">
        <v>0.73</v>
      </c>
      <c r="V25" s="46">
        <v>0.42</v>
      </c>
      <c r="W25" s="46">
        <v>0.4</v>
      </c>
      <c r="X25" s="46">
        <v>0.04</v>
      </c>
      <c r="Y25" s="46">
        <v>0</v>
      </c>
      <c r="Z25">
        <v>495.39</v>
      </c>
      <c r="AA25">
        <v>12.64</v>
      </c>
      <c r="AB25">
        <v>1.57</v>
      </c>
      <c r="AC25">
        <v>2.0369999999999999</v>
      </c>
      <c r="AD25">
        <v>3.7240000000000002</v>
      </c>
      <c r="AE25">
        <v>0.81699999999999995</v>
      </c>
      <c r="AF25">
        <v>3.1059999999999999</v>
      </c>
      <c r="AG25">
        <v>8.0519999999999996</v>
      </c>
      <c r="AH25">
        <v>1.6950000000000001</v>
      </c>
      <c r="AI25">
        <v>2.4790000000000001</v>
      </c>
      <c r="AJ25">
        <v>0.66</v>
      </c>
      <c r="AK25">
        <v>4.4999999999999998E-2</v>
      </c>
      <c r="AL25">
        <v>0.53200000000000003</v>
      </c>
      <c r="AM25">
        <v>3.9060000000000001</v>
      </c>
      <c r="AN25">
        <v>0.85599999999999998</v>
      </c>
      <c r="AO25">
        <v>104.684</v>
      </c>
      <c r="AP25">
        <v>1.139</v>
      </c>
      <c r="AQ25">
        <v>19.796500000000002</v>
      </c>
      <c r="AR25">
        <v>162.46700000000001</v>
      </c>
      <c r="AU25" s="22"/>
      <c r="AV25" s="46"/>
      <c r="AW25" s="46"/>
      <c r="AX25" s="46"/>
    </row>
    <row r="26" spans="1:50" ht="12.75" hidden="1" customHeight="1" x14ac:dyDescent="0.25">
      <c r="A26">
        <v>267</v>
      </c>
      <c r="B26">
        <v>2014</v>
      </c>
      <c r="C26" s="22" t="str">
        <f t="shared" si="0"/>
        <v>2014B00267</v>
      </c>
      <c r="D26" s="13">
        <v>41754</v>
      </c>
      <c r="E26">
        <v>140003</v>
      </c>
      <c r="F26" s="13" t="s">
        <v>66</v>
      </c>
      <c r="G26">
        <v>24</v>
      </c>
      <c r="H26">
        <v>31</v>
      </c>
      <c r="I26" t="s">
        <v>70</v>
      </c>
      <c r="J26" s="15">
        <f t="shared" si="1"/>
        <v>2716</v>
      </c>
      <c r="K26">
        <v>10</v>
      </c>
      <c r="L26">
        <v>20</v>
      </c>
      <c r="M26">
        <v>20</v>
      </c>
      <c r="N26">
        <f t="shared" si="2"/>
        <v>10</v>
      </c>
      <c r="O26">
        <v>4</v>
      </c>
      <c r="P26">
        <v>6</v>
      </c>
      <c r="Q26"/>
      <c r="R26">
        <v>699</v>
      </c>
      <c r="S26" s="22">
        <v>2014</v>
      </c>
      <c r="T26" s="22" t="s">
        <v>113</v>
      </c>
      <c r="U26" s="46">
        <v>0.9</v>
      </c>
      <c r="V26" s="46">
        <v>0.17</v>
      </c>
      <c r="W26" s="46">
        <v>0</v>
      </c>
      <c r="X26" s="46">
        <v>0.01</v>
      </c>
      <c r="Y26" s="46">
        <v>0</v>
      </c>
      <c r="Z26">
        <v>488.32</v>
      </c>
      <c r="AA26">
        <v>11.09</v>
      </c>
      <c r="AB26">
        <v>1.536</v>
      </c>
      <c r="AC26">
        <v>2.2869999999999999</v>
      </c>
      <c r="AD26">
        <v>2.2160000000000002</v>
      </c>
      <c r="AE26">
        <v>0.78300000000000003</v>
      </c>
      <c r="AF26">
        <v>2.3639999999999999</v>
      </c>
      <c r="AG26">
        <v>6.9340000000000002</v>
      </c>
      <c r="AH26">
        <v>1.3360000000000001</v>
      </c>
      <c r="AI26">
        <v>2.339</v>
      </c>
      <c r="AJ26">
        <v>0.71099999999999997</v>
      </c>
      <c r="AK26">
        <v>7.2999999999999995E-2</v>
      </c>
      <c r="AL26">
        <v>0.57599999999999996</v>
      </c>
      <c r="AM26">
        <v>2.6480000000000001</v>
      </c>
      <c r="AN26">
        <v>0.73599999999999999</v>
      </c>
      <c r="AO26">
        <v>23.134</v>
      </c>
      <c r="AP26">
        <v>0.999</v>
      </c>
      <c r="AQ26">
        <v>14.1777</v>
      </c>
      <c r="AR26">
        <v>110.256</v>
      </c>
      <c r="AU26" s="22"/>
      <c r="AV26" s="46"/>
      <c r="AW26" s="46"/>
      <c r="AX26" s="46"/>
    </row>
    <row r="27" spans="1:50" ht="12.75" hidden="1" customHeight="1" x14ac:dyDescent="0.25">
      <c r="A27">
        <v>268</v>
      </c>
      <c r="B27">
        <v>2014</v>
      </c>
      <c r="C27" s="22" t="str">
        <f t="shared" si="0"/>
        <v>2014B00268</v>
      </c>
      <c r="D27" s="13">
        <v>41754</v>
      </c>
      <c r="E27">
        <v>140003</v>
      </c>
      <c r="F27" s="13" t="s">
        <v>66</v>
      </c>
      <c r="G27">
        <v>24</v>
      </c>
      <c r="H27">
        <v>31</v>
      </c>
      <c r="I27" t="s">
        <v>70</v>
      </c>
      <c r="J27" s="15">
        <f t="shared" si="1"/>
        <v>2716</v>
      </c>
      <c r="K27">
        <v>20</v>
      </c>
      <c r="L27">
        <v>30</v>
      </c>
      <c r="M27">
        <v>30</v>
      </c>
      <c r="N27">
        <f t="shared" si="2"/>
        <v>10</v>
      </c>
      <c r="O27">
        <v>4</v>
      </c>
      <c r="P27">
        <v>6</v>
      </c>
      <c r="Q27"/>
      <c r="R27" s="22">
        <v>700</v>
      </c>
      <c r="S27" s="22">
        <v>2014</v>
      </c>
      <c r="T27" s="22" t="s">
        <v>113</v>
      </c>
      <c r="U27" s="46">
        <v>0.62</v>
      </c>
      <c r="V27" s="46">
        <v>0.13</v>
      </c>
      <c r="W27" s="46">
        <v>0</v>
      </c>
      <c r="X27" s="46">
        <v>0.12</v>
      </c>
      <c r="Y27" s="46">
        <v>0</v>
      </c>
      <c r="Z27">
        <v>485.94</v>
      </c>
      <c r="AA27">
        <v>9.73</v>
      </c>
      <c r="AB27">
        <v>2.4630000000000001</v>
      </c>
      <c r="AC27">
        <v>2.2290000000000001</v>
      </c>
      <c r="AD27">
        <v>3.415</v>
      </c>
      <c r="AE27" t="s">
        <v>374</v>
      </c>
      <c r="AF27">
        <v>2.1070000000000002</v>
      </c>
      <c r="AG27">
        <v>5.7220000000000004</v>
      </c>
      <c r="AH27">
        <v>0.871</v>
      </c>
      <c r="AI27">
        <v>1.454</v>
      </c>
      <c r="AJ27">
        <v>0.45600000000000002</v>
      </c>
      <c r="AK27">
        <v>2.1999999999999999E-2</v>
      </c>
      <c r="AL27">
        <v>0.70699999999999996</v>
      </c>
      <c r="AM27">
        <v>2.0870000000000002</v>
      </c>
      <c r="AN27">
        <v>0.54700000000000004</v>
      </c>
      <c r="AO27">
        <v>25.033000000000001</v>
      </c>
      <c r="AP27">
        <v>0.91100000000000003</v>
      </c>
      <c r="AQ27">
        <v>19.2469</v>
      </c>
      <c r="AR27">
        <v>32.274000000000001</v>
      </c>
      <c r="AU27" s="22"/>
      <c r="AV27" s="46"/>
      <c r="AW27" s="46"/>
      <c r="AX27" s="46"/>
    </row>
    <row r="28" spans="1:50" ht="12.75" hidden="1" customHeight="1" x14ac:dyDescent="0.25">
      <c r="A28">
        <v>269</v>
      </c>
      <c r="B28">
        <v>2014</v>
      </c>
      <c r="C28" s="22" t="str">
        <f t="shared" si="0"/>
        <v>2014B00269</v>
      </c>
      <c r="D28" s="13">
        <v>41754</v>
      </c>
      <c r="E28">
        <v>140003</v>
      </c>
      <c r="F28" s="13" t="s">
        <v>66</v>
      </c>
      <c r="G28">
        <v>24</v>
      </c>
      <c r="H28">
        <v>31</v>
      </c>
      <c r="I28" t="s">
        <v>70</v>
      </c>
      <c r="J28" s="15">
        <f t="shared" si="1"/>
        <v>2716</v>
      </c>
      <c r="K28">
        <v>30</v>
      </c>
      <c r="L28">
        <v>40</v>
      </c>
      <c r="M28">
        <v>40</v>
      </c>
      <c r="N28">
        <f t="shared" si="2"/>
        <v>10</v>
      </c>
      <c r="O28">
        <v>4</v>
      </c>
      <c r="P28">
        <v>6</v>
      </c>
      <c r="Q28"/>
      <c r="R28" s="22">
        <v>701</v>
      </c>
      <c r="S28" s="22">
        <v>2014</v>
      </c>
      <c r="T28" s="22" t="s">
        <v>113</v>
      </c>
      <c r="U28" s="46">
        <v>0.22</v>
      </c>
      <c r="V28" s="46">
        <v>0</v>
      </c>
      <c r="W28" s="46">
        <v>0</v>
      </c>
      <c r="X28" s="46">
        <v>0.01</v>
      </c>
      <c r="Y28" s="46">
        <v>0</v>
      </c>
      <c r="Z28">
        <v>444.63</v>
      </c>
      <c r="AA28">
        <v>10.7</v>
      </c>
      <c r="AB28">
        <v>2.9369999999999998</v>
      </c>
      <c r="AC28">
        <v>1.417</v>
      </c>
      <c r="AD28">
        <v>2.2639999999999998</v>
      </c>
      <c r="AE28" t="s">
        <v>375</v>
      </c>
      <c r="AF28">
        <v>1.605</v>
      </c>
      <c r="AG28">
        <v>6.4379999999999997</v>
      </c>
      <c r="AH28">
        <v>0.64500000000000002</v>
      </c>
      <c r="AI28">
        <v>1.9630000000000001</v>
      </c>
      <c r="AJ28">
        <v>0.46899999999999997</v>
      </c>
      <c r="AK28">
        <v>3.1E-2</v>
      </c>
      <c r="AL28">
        <v>0.56299999999999994</v>
      </c>
      <c r="AM28">
        <v>1.3580000000000001</v>
      </c>
      <c r="AN28">
        <v>0.61099999999999999</v>
      </c>
      <c r="AO28">
        <v>6.415</v>
      </c>
      <c r="AP28">
        <v>1.0580000000000001</v>
      </c>
      <c r="AQ28">
        <v>96.742199999999997</v>
      </c>
      <c r="AR28">
        <v>30.175000000000001</v>
      </c>
      <c r="AU28" s="22"/>
      <c r="AV28" s="46"/>
      <c r="AW28" s="46"/>
      <c r="AX28" s="46"/>
    </row>
    <row r="29" spans="1:50" ht="12.75" hidden="1" customHeight="1" x14ac:dyDescent="0.25">
      <c r="A29">
        <v>270</v>
      </c>
      <c r="B29">
        <v>2014</v>
      </c>
      <c r="C29" s="22" t="str">
        <f t="shared" si="0"/>
        <v>2014B00270</v>
      </c>
      <c r="D29" s="13">
        <v>41754</v>
      </c>
      <c r="E29">
        <v>140003</v>
      </c>
      <c r="F29" s="13" t="s">
        <v>66</v>
      </c>
      <c r="G29">
        <v>24</v>
      </c>
      <c r="H29">
        <v>31</v>
      </c>
      <c r="I29" t="s">
        <v>70</v>
      </c>
      <c r="J29" s="15">
        <f t="shared" si="1"/>
        <v>2716</v>
      </c>
      <c r="K29">
        <v>40</v>
      </c>
      <c r="L29">
        <v>50</v>
      </c>
      <c r="M29">
        <v>50</v>
      </c>
      <c r="N29">
        <f t="shared" si="2"/>
        <v>10</v>
      </c>
      <c r="O29">
        <v>4</v>
      </c>
      <c r="P29">
        <v>6</v>
      </c>
      <c r="Q29"/>
      <c r="R29" s="22">
        <v>702</v>
      </c>
      <c r="S29" s="22">
        <v>2014</v>
      </c>
      <c r="T29" s="22" t="s">
        <v>113</v>
      </c>
      <c r="U29" s="46">
        <v>7.0000000000000007E-2</v>
      </c>
      <c r="V29" s="46">
        <v>0</v>
      </c>
      <c r="W29" s="46">
        <v>0</v>
      </c>
      <c r="X29" s="46">
        <v>0</v>
      </c>
      <c r="Y29" s="46">
        <v>0</v>
      </c>
      <c r="Z29">
        <v>443.36</v>
      </c>
      <c r="AA29">
        <v>10.91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U29" s="22"/>
      <c r="AV29" s="46"/>
      <c r="AW29" s="46"/>
      <c r="AX29" s="46"/>
    </row>
    <row r="30" spans="1:50" ht="12.75" hidden="1" customHeight="1" x14ac:dyDescent="0.25">
      <c r="A30">
        <v>271</v>
      </c>
      <c r="B30">
        <v>2014</v>
      </c>
      <c r="C30" s="22" t="str">
        <f t="shared" si="0"/>
        <v>2014B00271</v>
      </c>
      <c r="D30" s="13">
        <v>41754</v>
      </c>
      <c r="E30">
        <v>140003</v>
      </c>
      <c r="F30" s="13" t="s">
        <v>66</v>
      </c>
      <c r="G30">
        <v>24</v>
      </c>
      <c r="H30">
        <v>31</v>
      </c>
      <c r="I30" t="s">
        <v>70</v>
      </c>
      <c r="J30" s="15">
        <f t="shared" si="1"/>
        <v>5432</v>
      </c>
      <c r="K30">
        <v>50</v>
      </c>
      <c r="L30">
        <v>70</v>
      </c>
      <c r="M30">
        <v>70</v>
      </c>
      <c r="N30">
        <f t="shared" si="2"/>
        <v>20</v>
      </c>
      <c r="O30">
        <v>4</v>
      </c>
      <c r="P30">
        <v>6</v>
      </c>
      <c r="Q30"/>
      <c r="R30" s="22">
        <v>703</v>
      </c>
      <c r="S30" s="22">
        <v>2014</v>
      </c>
      <c r="T30" s="22" t="s">
        <v>113</v>
      </c>
      <c r="U30" s="46">
        <v>0.79</v>
      </c>
      <c r="V30" s="46">
        <v>0.13</v>
      </c>
      <c r="W30" s="46">
        <v>0</v>
      </c>
      <c r="X30" s="46">
        <v>0.09</v>
      </c>
      <c r="Y30" s="46">
        <v>0</v>
      </c>
      <c r="Z30">
        <v>470.37</v>
      </c>
      <c r="AA30">
        <v>10.81</v>
      </c>
      <c r="AB30">
        <v>8.0850000000000009</v>
      </c>
      <c r="AC30">
        <v>0.71799999999999997</v>
      </c>
      <c r="AD30">
        <v>0.70199999999999996</v>
      </c>
      <c r="AE30" t="s">
        <v>376</v>
      </c>
      <c r="AF30">
        <v>3.1930000000000001</v>
      </c>
      <c r="AG30">
        <v>4.05</v>
      </c>
      <c r="AH30">
        <v>1.712</v>
      </c>
      <c r="AI30">
        <v>0.94299999999999995</v>
      </c>
      <c r="AJ30">
        <v>0.255</v>
      </c>
      <c r="AK30">
        <v>8.0000000000000002E-3</v>
      </c>
      <c r="AL30">
        <v>0.34599999999999997</v>
      </c>
      <c r="AM30">
        <v>2.2589999999999999</v>
      </c>
      <c r="AN30">
        <v>0.754</v>
      </c>
      <c r="AO30">
        <v>7.67</v>
      </c>
      <c r="AP30">
        <v>1.0389999999999999</v>
      </c>
      <c r="AQ30">
        <v>13.4636</v>
      </c>
      <c r="AR30">
        <v>21.856000000000002</v>
      </c>
      <c r="AU30" s="22"/>
      <c r="AV30" s="46"/>
      <c r="AW30" s="46"/>
      <c r="AX30" s="46"/>
    </row>
    <row r="31" spans="1:50" ht="12.75" hidden="1" customHeight="1" x14ac:dyDescent="0.25">
      <c r="A31">
        <v>272</v>
      </c>
      <c r="B31">
        <v>2014</v>
      </c>
      <c r="C31" s="22" t="str">
        <f t="shared" si="0"/>
        <v>2014B00272</v>
      </c>
      <c r="D31" s="13">
        <v>41754</v>
      </c>
      <c r="E31">
        <v>140003</v>
      </c>
      <c r="F31" s="13" t="s">
        <v>66</v>
      </c>
      <c r="G31">
        <v>24</v>
      </c>
      <c r="H31">
        <v>31</v>
      </c>
      <c r="I31" t="s">
        <v>70</v>
      </c>
      <c r="J31" s="15">
        <f t="shared" si="1"/>
        <v>2716</v>
      </c>
      <c r="K31">
        <v>70</v>
      </c>
      <c r="L31">
        <v>80</v>
      </c>
      <c r="M31">
        <v>80</v>
      </c>
      <c r="N31">
        <f t="shared" si="2"/>
        <v>10</v>
      </c>
      <c r="O31">
        <v>4</v>
      </c>
      <c r="P31">
        <v>6</v>
      </c>
      <c r="Q31"/>
      <c r="R31" s="22">
        <v>704</v>
      </c>
      <c r="S31" s="22">
        <v>2014</v>
      </c>
      <c r="T31" s="22" t="s">
        <v>113</v>
      </c>
      <c r="U31" s="46">
        <v>0.05</v>
      </c>
      <c r="V31" s="46">
        <v>0</v>
      </c>
      <c r="W31" s="46">
        <v>0</v>
      </c>
      <c r="X31" s="46">
        <v>0</v>
      </c>
      <c r="Y31" s="46">
        <v>0</v>
      </c>
      <c r="Z31">
        <v>350.3</v>
      </c>
      <c r="AA31">
        <v>9.77</v>
      </c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U31" s="22"/>
      <c r="AV31" s="46"/>
      <c r="AW31" s="46"/>
      <c r="AX31" s="46"/>
    </row>
    <row r="32" spans="1:50" ht="12.75" hidden="1" customHeight="1" x14ac:dyDescent="0.25">
      <c r="A32">
        <v>273</v>
      </c>
      <c r="B32">
        <v>2014</v>
      </c>
      <c r="C32" s="22" t="str">
        <f t="shared" si="0"/>
        <v>2014B00273</v>
      </c>
      <c r="D32" s="13">
        <v>41754</v>
      </c>
      <c r="E32">
        <v>140003</v>
      </c>
      <c r="F32" s="13" t="s">
        <v>66</v>
      </c>
      <c r="G32">
        <v>24</v>
      </c>
      <c r="H32">
        <v>31</v>
      </c>
      <c r="I32" t="s">
        <v>70</v>
      </c>
      <c r="J32" s="15">
        <f t="shared" si="1"/>
        <v>5432</v>
      </c>
      <c r="K32">
        <v>80</v>
      </c>
      <c r="L32">
        <v>100</v>
      </c>
      <c r="M32">
        <v>100</v>
      </c>
      <c r="N32">
        <f t="shared" si="2"/>
        <v>20</v>
      </c>
      <c r="O32">
        <v>4</v>
      </c>
      <c r="P32">
        <v>6</v>
      </c>
      <c r="Q32"/>
      <c r="R32" s="22"/>
      <c r="S32" s="22"/>
      <c r="T32" s="22" t="s">
        <v>113</v>
      </c>
      <c r="U32" s="46">
        <v>0.01</v>
      </c>
      <c r="V32" s="46">
        <v>0</v>
      </c>
      <c r="W32" s="46">
        <v>0</v>
      </c>
      <c r="X32" s="46">
        <v>0</v>
      </c>
      <c r="Y32" s="46">
        <v>0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U32" s="22"/>
      <c r="AV32" s="46"/>
      <c r="AW32" s="46"/>
      <c r="AX32" s="46"/>
    </row>
    <row r="33" spans="1:50" ht="12.75" hidden="1" customHeight="1" x14ac:dyDescent="0.25">
      <c r="A33">
        <v>274</v>
      </c>
      <c r="B33">
        <v>2014</v>
      </c>
      <c r="C33" s="22" t="str">
        <f t="shared" si="0"/>
        <v>2014B00274</v>
      </c>
      <c r="D33" s="13">
        <v>41754</v>
      </c>
      <c r="E33">
        <v>140003</v>
      </c>
      <c r="F33" s="13" t="s">
        <v>66</v>
      </c>
      <c r="G33">
        <v>24</v>
      </c>
      <c r="H33">
        <v>31</v>
      </c>
      <c r="I33" t="s">
        <v>198</v>
      </c>
      <c r="J33" s="15">
        <f t="shared" si="1"/>
        <v>3920.0000000000005</v>
      </c>
      <c r="K33">
        <v>100</v>
      </c>
      <c r="L33">
        <v>150</v>
      </c>
      <c r="M33">
        <v>150</v>
      </c>
      <c r="N33">
        <f t="shared" si="2"/>
        <v>50</v>
      </c>
      <c r="O33">
        <v>4</v>
      </c>
      <c r="P33">
        <v>6</v>
      </c>
      <c r="Q33"/>
      <c r="R33" s="22">
        <v>705</v>
      </c>
      <c r="S33" s="22">
        <v>2014</v>
      </c>
      <c r="T33" s="22" t="s">
        <v>113</v>
      </c>
      <c r="U33" s="46">
        <v>0.04</v>
      </c>
      <c r="V33" s="46">
        <v>0</v>
      </c>
      <c r="W33" s="46">
        <v>0</v>
      </c>
      <c r="X33" s="46">
        <v>0</v>
      </c>
      <c r="Y33" s="46">
        <v>0</v>
      </c>
      <c r="Z33"/>
      <c r="AA33"/>
      <c r="AB33">
        <v>33.4666</v>
      </c>
      <c r="AC33">
        <v>0.34100000000000003</v>
      </c>
      <c r="AD33" t="s">
        <v>377</v>
      </c>
      <c r="AE33">
        <v>0.95699999999999996</v>
      </c>
      <c r="AF33">
        <v>6.1989999999999998</v>
      </c>
      <c r="AG33">
        <v>1.508</v>
      </c>
      <c r="AH33">
        <v>1.1299999999999999</v>
      </c>
      <c r="AI33">
        <v>0.27800000000000002</v>
      </c>
      <c r="AJ33">
        <v>0.111</v>
      </c>
      <c r="AK33">
        <v>2.4E-2</v>
      </c>
      <c r="AL33">
        <v>0.02</v>
      </c>
      <c r="AM33">
        <v>3.5049999999999999</v>
      </c>
      <c r="AN33">
        <v>0.33800000000000002</v>
      </c>
      <c r="AO33">
        <v>6.7350000000000003</v>
      </c>
      <c r="AP33">
        <v>0.59499999999999997</v>
      </c>
      <c r="AQ33">
        <v>137.0445</v>
      </c>
      <c r="AR33">
        <v>13.105</v>
      </c>
      <c r="AU33" s="22"/>
      <c r="AV33" s="46"/>
      <c r="AW33" s="46"/>
      <c r="AX33" s="46"/>
    </row>
    <row r="34" spans="1:50" ht="12.75" hidden="1" customHeight="1" x14ac:dyDescent="0.25">
      <c r="A34">
        <v>275</v>
      </c>
      <c r="B34">
        <v>2014</v>
      </c>
      <c r="C34" s="22" t="str">
        <f t="shared" ref="C34:C65" si="3">CONCATENATE(B34,"B00",A34)</f>
        <v>2014B00275</v>
      </c>
      <c r="D34" s="13">
        <v>41754</v>
      </c>
      <c r="E34">
        <v>140003</v>
      </c>
      <c r="F34" s="13" t="s">
        <v>66</v>
      </c>
      <c r="G34">
        <v>24</v>
      </c>
      <c r="H34">
        <v>31</v>
      </c>
      <c r="I34" t="s">
        <v>198</v>
      </c>
      <c r="J34" s="15">
        <f t="shared" si="1"/>
        <v>3920.0000000000005</v>
      </c>
      <c r="K34">
        <v>150</v>
      </c>
      <c r="L34">
        <v>200</v>
      </c>
      <c r="M34">
        <v>200</v>
      </c>
      <c r="N34">
        <f t="shared" ref="N34:N65" si="4">L34-K34</f>
        <v>50</v>
      </c>
      <c r="O34">
        <v>4</v>
      </c>
      <c r="P34">
        <v>6</v>
      </c>
      <c r="Q34"/>
      <c r="R34" s="22">
        <v>706</v>
      </c>
      <c r="S34" s="22">
        <v>2014</v>
      </c>
      <c r="T34" s="22" t="s">
        <v>113</v>
      </c>
      <c r="U34" s="46">
        <v>0.03</v>
      </c>
      <c r="V34" s="46">
        <v>0</v>
      </c>
      <c r="W34" s="46">
        <v>0</v>
      </c>
      <c r="X34" s="46">
        <v>0</v>
      </c>
      <c r="Y34" s="46">
        <v>0</v>
      </c>
      <c r="Z34"/>
      <c r="AA34"/>
      <c r="AB34">
        <v>17.696000000000002</v>
      </c>
      <c r="AC34">
        <v>0.317</v>
      </c>
      <c r="AD34" t="s">
        <v>378</v>
      </c>
      <c r="AE34" t="s">
        <v>379</v>
      </c>
      <c r="AF34">
        <v>5.8360000000000003</v>
      </c>
      <c r="AG34">
        <v>2.1190000000000002</v>
      </c>
      <c r="AH34">
        <v>0.90800000000000003</v>
      </c>
      <c r="AI34">
        <v>0.31</v>
      </c>
      <c r="AJ34">
        <v>0.14899999999999999</v>
      </c>
      <c r="AK34">
        <v>2.9000000000000001E-2</v>
      </c>
      <c r="AL34">
        <v>2.1000000000000001E-2</v>
      </c>
      <c r="AM34">
        <v>1.627</v>
      </c>
      <c r="AN34">
        <v>0.66</v>
      </c>
      <c r="AO34">
        <v>6.6929999999999996</v>
      </c>
      <c r="AP34">
        <v>0.61099999999999999</v>
      </c>
      <c r="AQ34">
        <v>294.0299</v>
      </c>
      <c r="AR34">
        <v>18.218</v>
      </c>
    </row>
    <row r="35" spans="1:50" ht="12.75" hidden="1" customHeight="1" x14ac:dyDescent="0.25">
      <c r="A35">
        <v>276</v>
      </c>
      <c r="B35">
        <v>2014</v>
      </c>
      <c r="C35" s="22" t="str">
        <f t="shared" si="3"/>
        <v>2014B00276</v>
      </c>
      <c r="D35" s="13">
        <v>41754</v>
      </c>
      <c r="E35">
        <v>140004</v>
      </c>
      <c r="F35" s="13" t="s">
        <v>66</v>
      </c>
      <c r="G35">
        <v>29</v>
      </c>
      <c r="H35">
        <v>29</v>
      </c>
      <c r="I35" t="s">
        <v>70</v>
      </c>
      <c r="J35" s="15">
        <f t="shared" si="1"/>
        <v>1358</v>
      </c>
      <c r="K35">
        <v>0</v>
      </c>
      <c r="L35">
        <v>5</v>
      </c>
      <c r="M35">
        <v>5</v>
      </c>
      <c r="N35">
        <f t="shared" si="4"/>
        <v>5</v>
      </c>
      <c r="O35">
        <v>4</v>
      </c>
      <c r="P35">
        <v>6</v>
      </c>
      <c r="Q35"/>
      <c r="R35">
        <v>707</v>
      </c>
      <c r="S35">
        <v>2014</v>
      </c>
      <c r="T35" t="s">
        <v>113</v>
      </c>
      <c r="U35" s="46">
        <v>0.77</v>
      </c>
      <c r="V35" s="46">
        <v>0</v>
      </c>
      <c r="W35" s="46">
        <v>0</v>
      </c>
      <c r="X35" s="46">
        <v>0.21</v>
      </c>
      <c r="Y35" s="46">
        <v>0</v>
      </c>
      <c r="Z35">
        <v>503.85</v>
      </c>
      <c r="AA35">
        <v>11.16</v>
      </c>
      <c r="AB35">
        <v>1.4870000000000001</v>
      </c>
      <c r="AC35">
        <v>1.024</v>
      </c>
      <c r="AD35">
        <v>2.423</v>
      </c>
      <c r="AE35">
        <v>0.35699999999999998</v>
      </c>
      <c r="AF35">
        <v>2.91</v>
      </c>
      <c r="AG35">
        <v>6.04</v>
      </c>
      <c r="AH35">
        <v>1.1000000000000001</v>
      </c>
      <c r="AI35">
        <v>1.821</v>
      </c>
      <c r="AJ35">
        <v>0.42499999999999999</v>
      </c>
      <c r="AK35">
        <v>3.9E-2</v>
      </c>
      <c r="AL35">
        <v>0.20699999999999999</v>
      </c>
      <c r="AM35">
        <v>2.4460000000000002</v>
      </c>
      <c r="AN35">
        <v>0.79900000000000004</v>
      </c>
      <c r="AO35">
        <v>119.048</v>
      </c>
      <c r="AP35">
        <v>1.0629999999999999</v>
      </c>
      <c r="AQ35">
        <v>10.3504</v>
      </c>
      <c r="AR35">
        <v>51.16</v>
      </c>
    </row>
    <row r="36" spans="1:50" ht="12.75" hidden="1" customHeight="1" x14ac:dyDescent="0.25">
      <c r="A36">
        <v>277</v>
      </c>
      <c r="B36">
        <v>2014</v>
      </c>
      <c r="C36" s="22" t="str">
        <f t="shared" si="3"/>
        <v>2014B00277</v>
      </c>
      <c r="D36" s="13">
        <v>41754</v>
      </c>
      <c r="E36">
        <v>140004</v>
      </c>
      <c r="F36" s="13" t="s">
        <v>66</v>
      </c>
      <c r="G36">
        <v>29</v>
      </c>
      <c r="H36">
        <v>29</v>
      </c>
      <c r="I36" t="s">
        <v>70</v>
      </c>
      <c r="J36" s="15">
        <f t="shared" si="1"/>
        <v>1358</v>
      </c>
      <c r="K36">
        <v>5</v>
      </c>
      <c r="L36">
        <v>10</v>
      </c>
      <c r="M36">
        <v>10</v>
      </c>
      <c r="N36">
        <f t="shared" si="4"/>
        <v>5</v>
      </c>
      <c r="O36">
        <v>4</v>
      </c>
      <c r="P36">
        <v>6</v>
      </c>
      <c r="Q36"/>
      <c r="R36">
        <v>708</v>
      </c>
      <c r="S36">
        <v>2014</v>
      </c>
      <c r="T36" t="s">
        <v>113</v>
      </c>
      <c r="U36" s="46">
        <v>0.3</v>
      </c>
      <c r="V36" s="46">
        <v>0</v>
      </c>
      <c r="W36" s="46">
        <v>0</v>
      </c>
      <c r="X36" s="46">
        <v>7.0000000000000007E-2</v>
      </c>
      <c r="Y36" s="46">
        <v>0</v>
      </c>
      <c r="Z36">
        <v>481.12</v>
      </c>
      <c r="AA36">
        <v>7.08</v>
      </c>
      <c r="AB36">
        <v>0.94899999999999995</v>
      </c>
      <c r="AC36">
        <v>0.57899999999999996</v>
      </c>
      <c r="AD36">
        <v>0.93700000000000006</v>
      </c>
      <c r="AE36" t="s">
        <v>380</v>
      </c>
      <c r="AF36">
        <v>4</v>
      </c>
      <c r="AG36">
        <v>4.1139999999999999</v>
      </c>
      <c r="AH36">
        <v>1.135</v>
      </c>
      <c r="AI36">
        <v>1.409</v>
      </c>
      <c r="AJ36">
        <v>0.38800000000000001</v>
      </c>
      <c r="AK36">
        <v>2.8000000000000001E-2</v>
      </c>
      <c r="AL36">
        <v>0.16700000000000001</v>
      </c>
      <c r="AM36">
        <v>1.589</v>
      </c>
      <c r="AN36">
        <v>0.48599999999999999</v>
      </c>
      <c r="AO36">
        <v>35.183999999999997</v>
      </c>
      <c r="AP36">
        <v>0.96699999999999997</v>
      </c>
      <c r="AQ36">
        <v>58.815399999999997</v>
      </c>
      <c r="AR36">
        <v>28.545000000000002</v>
      </c>
    </row>
    <row r="37" spans="1:50" ht="12.75" hidden="1" customHeight="1" x14ac:dyDescent="0.25">
      <c r="A37">
        <v>278</v>
      </c>
      <c r="B37">
        <v>2014</v>
      </c>
      <c r="C37" s="22" t="str">
        <f t="shared" si="3"/>
        <v>2014B00278</v>
      </c>
      <c r="D37" s="13">
        <v>41754</v>
      </c>
      <c r="E37">
        <v>140004</v>
      </c>
      <c r="F37" s="13" t="s">
        <v>66</v>
      </c>
      <c r="G37">
        <v>29</v>
      </c>
      <c r="H37">
        <v>29</v>
      </c>
      <c r="I37" t="s">
        <v>70</v>
      </c>
      <c r="J37" s="15">
        <f t="shared" si="1"/>
        <v>2716</v>
      </c>
      <c r="K37">
        <v>10</v>
      </c>
      <c r="L37">
        <v>20</v>
      </c>
      <c r="M37">
        <v>20</v>
      </c>
      <c r="N37">
        <f t="shared" si="4"/>
        <v>10</v>
      </c>
      <c r="O37">
        <v>4</v>
      </c>
      <c r="P37">
        <v>6</v>
      </c>
      <c r="Q37"/>
      <c r="R37">
        <v>709</v>
      </c>
      <c r="S37">
        <v>2014</v>
      </c>
      <c r="T37" t="s">
        <v>113</v>
      </c>
      <c r="U37" s="46">
        <v>0.66</v>
      </c>
      <c r="V37" s="46">
        <v>0</v>
      </c>
      <c r="W37" s="46">
        <v>1.1100000000000001</v>
      </c>
      <c r="X37" s="46">
        <v>0.2</v>
      </c>
      <c r="Y37" s="46">
        <v>0</v>
      </c>
      <c r="Z37">
        <v>496.37</v>
      </c>
      <c r="AA37">
        <v>11.43</v>
      </c>
      <c r="AB37">
        <v>2.2280000000000002</v>
      </c>
      <c r="AC37">
        <v>0.91400000000000003</v>
      </c>
      <c r="AD37">
        <v>1.454</v>
      </c>
      <c r="AE37">
        <v>0.34499999999999997</v>
      </c>
      <c r="AF37">
        <v>3.4620000000000002</v>
      </c>
      <c r="AG37">
        <v>4.7549999999999999</v>
      </c>
      <c r="AH37">
        <v>1.0069999999999999</v>
      </c>
      <c r="AI37">
        <v>1.08</v>
      </c>
      <c r="AJ37">
        <v>0.20599999999999999</v>
      </c>
      <c r="AK37">
        <v>2.8000000000000001E-2</v>
      </c>
      <c r="AL37">
        <v>0.155</v>
      </c>
      <c r="AM37">
        <v>2.077</v>
      </c>
      <c r="AN37">
        <v>0.70299999999999996</v>
      </c>
      <c r="AO37">
        <v>45.908999999999999</v>
      </c>
      <c r="AP37">
        <v>0.93600000000000005</v>
      </c>
      <c r="AQ37">
        <v>25.801200000000001</v>
      </c>
      <c r="AR37">
        <v>36.883000000000003</v>
      </c>
    </row>
    <row r="38" spans="1:50" ht="12.75" hidden="1" customHeight="1" x14ac:dyDescent="0.25">
      <c r="A38">
        <v>279</v>
      </c>
      <c r="B38">
        <v>2014</v>
      </c>
      <c r="C38" s="22" t="str">
        <f t="shared" si="3"/>
        <v>2014B00279</v>
      </c>
      <c r="D38" s="13">
        <v>41754</v>
      </c>
      <c r="E38">
        <v>140004</v>
      </c>
      <c r="F38" s="13" t="s">
        <v>66</v>
      </c>
      <c r="G38">
        <v>29</v>
      </c>
      <c r="H38">
        <v>29</v>
      </c>
      <c r="I38" t="s">
        <v>70</v>
      </c>
      <c r="J38" s="15">
        <f t="shared" si="1"/>
        <v>2716</v>
      </c>
      <c r="K38">
        <v>20</v>
      </c>
      <c r="L38">
        <v>30</v>
      </c>
      <c r="M38">
        <v>30</v>
      </c>
      <c r="N38">
        <f t="shared" si="4"/>
        <v>10</v>
      </c>
      <c r="O38">
        <v>4</v>
      </c>
      <c r="P38">
        <v>6</v>
      </c>
      <c r="Q38"/>
      <c r="R38">
        <v>710</v>
      </c>
      <c r="S38">
        <v>2014</v>
      </c>
      <c r="T38" t="s">
        <v>113</v>
      </c>
      <c r="U38" s="46">
        <v>0.25</v>
      </c>
      <c r="V38" s="46">
        <v>0.12</v>
      </c>
      <c r="W38" s="46">
        <v>0</v>
      </c>
      <c r="X38" s="46">
        <v>0.08</v>
      </c>
      <c r="Y38" s="46">
        <v>0</v>
      </c>
      <c r="Z38">
        <v>492.85</v>
      </c>
      <c r="AA38">
        <v>8.92</v>
      </c>
      <c r="AB38">
        <v>1.5089999999999999</v>
      </c>
      <c r="AC38">
        <v>0.502</v>
      </c>
      <c r="AD38">
        <v>0.38600000000000001</v>
      </c>
      <c r="AE38" t="s">
        <v>381</v>
      </c>
      <c r="AF38">
        <v>3.7010000000000001</v>
      </c>
      <c r="AG38">
        <v>4.0860000000000003</v>
      </c>
      <c r="AH38">
        <v>0.52</v>
      </c>
      <c r="AI38">
        <v>1.897</v>
      </c>
      <c r="AJ38">
        <v>0.35199999999999998</v>
      </c>
      <c r="AK38">
        <v>2.5000000000000001E-2</v>
      </c>
      <c r="AL38">
        <v>0.13</v>
      </c>
      <c r="AM38">
        <v>1.3499000000000001</v>
      </c>
      <c r="AN38">
        <v>0.46800000000000003</v>
      </c>
      <c r="AO38">
        <v>11.095000000000001</v>
      </c>
      <c r="AP38">
        <v>0.71599999999999997</v>
      </c>
      <c r="AQ38">
        <v>36.005400000000002</v>
      </c>
      <c r="AR38">
        <v>65.021000000000001</v>
      </c>
    </row>
    <row r="39" spans="1:50" ht="12.75" hidden="1" customHeight="1" x14ac:dyDescent="0.25">
      <c r="A39">
        <v>280</v>
      </c>
      <c r="B39">
        <v>2014</v>
      </c>
      <c r="C39" s="22" t="str">
        <f t="shared" si="3"/>
        <v>2014B00280</v>
      </c>
      <c r="D39" s="13">
        <v>41754</v>
      </c>
      <c r="E39">
        <v>140004</v>
      </c>
      <c r="F39" s="13" t="s">
        <v>66</v>
      </c>
      <c r="G39">
        <v>29</v>
      </c>
      <c r="H39">
        <v>29</v>
      </c>
      <c r="I39" t="s">
        <v>70</v>
      </c>
      <c r="J39" s="15">
        <f t="shared" si="1"/>
        <v>2716</v>
      </c>
      <c r="K39">
        <v>30</v>
      </c>
      <c r="L39">
        <v>40</v>
      </c>
      <c r="M39">
        <v>40</v>
      </c>
      <c r="N39">
        <f t="shared" si="4"/>
        <v>10</v>
      </c>
      <c r="O39">
        <v>4</v>
      </c>
      <c r="P39">
        <v>6</v>
      </c>
      <c r="Q39"/>
      <c r="R39">
        <v>711</v>
      </c>
      <c r="S39">
        <v>2014</v>
      </c>
      <c r="T39" t="s">
        <v>113</v>
      </c>
      <c r="U39" s="46">
        <v>0.23</v>
      </c>
      <c r="V39" s="46">
        <v>0</v>
      </c>
      <c r="W39" s="46">
        <v>0</v>
      </c>
      <c r="X39" s="46">
        <v>0.03</v>
      </c>
      <c r="Y39" s="46">
        <v>0</v>
      </c>
      <c r="Z39">
        <v>481.66</v>
      </c>
      <c r="AA39">
        <v>14.72</v>
      </c>
      <c r="AB39">
        <v>4.2030000000000003</v>
      </c>
      <c r="AC39">
        <v>0.83</v>
      </c>
      <c r="AD39">
        <v>2.1680000000000001</v>
      </c>
      <c r="AE39">
        <v>1.111</v>
      </c>
      <c r="AF39">
        <v>4.3319999999999999</v>
      </c>
      <c r="AG39">
        <v>3.4729999999999999</v>
      </c>
      <c r="AH39">
        <v>1.286</v>
      </c>
      <c r="AI39">
        <v>1.214</v>
      </c>
      <c r="AJ39">
        <v>0.245</v>
      </c>
      <c r="AK39">
        <v>2.9000000000000001E-2</v>
      </c>
      <c r="AL39">
        <v>0.35699999999999998</v>
      </c>
      <c r="AM39">
        <v>3.266</v>
      </c>
      <c r="AN39">
        <v>0.86399999999999999</v>
      </c>
      <c r="AO39">
        <v>9.5679999999999996</v>
      </c>
      <c r="AP39">
        <v>1.2330000000000001</v>
      </c>
      <c r="AQ39">
        <v>34.285699999999999</v>
      </c>
      <c r="AR39">
        <v>55.481999999999999</v>
      </c>
    </row>
    <row r="40" spans="1:50" ht="12.75" hidden="1" customHeight="1" x14ac:dyDescent="0.25">
      <c r="A40">
        <v>281</v>
      </c>
      <c r="B40">
        <v>2014</v>
      </c>
      <c r="C40" s="22" t="str">
        <f t="shared" si="3"/>
        <v>2014B00281</v>
      </c>
      <c r="D40" s="13">
        <v>41754</v>
      </c>
      <c r="E40">
        <v>140004</v>
      </c>
      <c r="F40" s="13" t="s">
        <v>66</v>
      </c>
      <c r="G40">
        <v>29</v>
      </c>
      <c r="H40">
        <v>29</v>
      </c>
      <c r="I40" t="s">
        <v>70</v>
      </c>
      <c r="J40" s="15">
        <f t="shared" si="1"/>
        <v>2716</v>
      </c>
      <c r="K40">
        <v>40</v>
      </c>
      <c r="L40">
        <v>50</v>
      </c>
      <c r="M40">
        <v>50</v>
      </c>
      <c r="N40">
        <f t="shared" si="4"/>
        <v>10</v>
      </c>
      <c r="O40">
        <v>4</v>
      </c>
      <c r="P40">
        <v>6</v>
      </c>
      <c r="Q40"/>
      <c r="R40">
        <v>712</v>
      </c>
      <c r="S40">
        <v>2014</v>
      </c>
      <c r="T40" t="s">
        <v>113</v>
      </c>
      <c r="U40" s="46">
        <v>0.32</v>
      </c>
      <c r="V40" s="46">
        <v>1.1299999999999999</v>
      </c>
      <c r="W40" s="46">
        <v>0</v>
      </c>
      <c r="X40" s="46">
        <v>0.06</v>
      </c>
      <c r="Y40" s="46">
        <v>0</v>
      </c>
      <c r="Z40">
        <v>495.29</v>
      </c>
      <c r="AA40">
        <v>10.32</v>
      </c>
      <c r="AB40">
        <v>3.6509999999999998</v>
      </c>
      <c r="AC40">
        <v>0.60899999999999999</v>
      </c>
      <c r="AD40">
        <v>0.81299999999999994</v>
      </c>
      <c r="AE40" t="s">
        <v>382</v>
      </c>
      <c r="AF40">
        <v>2.851</v>
      </c>
      <c r="AG40">
        <v>3.274</v>
      </c>
      <c r="AH40">
        <v>0.84299999999999997</v>
      </c>
      <c r="AI40">
        <v>1.899</v>
      </c>
      <c r="AJ40">
        <v>0.27800000000000002</v>
      </c>
      <c r="AK40">
        <v>1.6E-2</v>
      </c>
      <c r="AL40">
        <v>0.223</v>
      </c>
      <c r="AM40">
        <v>1.7689999999999999</v>
      </c>
      <c r="AN40">
        <v>0.51500000000000001</v>
      </c>
      <c r="AO40">
        <v>8.2989999999999995</v>
      </c>
      <c r="AP40">
        <v>0.97499999999999998</v>
      </c>
      <c r="AQ40">
        <v>20.298500000000001</v>
      </c>
      <c r="AR40">
        <v>68.638999999999996</v>
      </c>
    </row>
    <row r="41" spans="1:50" ht="12.75" hidden="1" customHeight="1" x14ac:dyDescent="0.25">
      <c r="A41">
        <v>282</v>
      </c>
      <c r="B41">
        <v>2014</v>
      </c>
      <c r="C41" s="22" t="str">
        <f t="shared" si="3"/>
        <v>2014B00282</v>
      </c>
      <c r="D41" s="13">
        <v>41754</v>
      </c>
      <c r="E41">
        <v>140004</v>
      </c>
      <c r="F41" s="13" t="s">
        <v>66</v>
      </c>
      <c r="G41">
        <v>29</v>
      </c>
      <c r="H41">
        <v>29</v>
      </c>
      <c r="I41" t="s">
        <v>70</v>
      </c>
      <c r="J41" s="15">
        <f t="shared" si="1"/>
        <v>5432</v>
      </c>
      <c r="K41">
        <v>50</v>
      </c>
      <c r="L41">
        <v>70</v>
      </c>
      <c r="M41">
        <v>70</v>
      </c>
      <c r="N41">
        <f t="shared" si="4"/>
        <v>20</v>
      </c>
      <c r="O41">
        <v>4</v>
      </c>
      <c r="P41">
        <v>6</v>
      </c>
      <c r="Q41"/>
      <c r="R41">
        <v>713</v>
      </c>
      <c r="S41">
        <v>2014</v>
      </c>
      <c r="T41" t="s">
        <v>113</v>
      </c>
      <c r="U41" s="46">
        <v>0.13</v>
      </c>
      <c r="V41" s="46">
        <v>0</v>
      </c>
      <c r="W41" s="46">
        <v>0</v>
      </c>
      <c r="X41" s="46">
        <v>0.02</v>
      </c>
      <c r="Y41" s="46">
        <v>0</v>
      </c>
      <c r="Z41">
        <v>358.92</v>
      </c>
      <c r="AA41">
        <v>11.71</v>
      </c>
      <c r="AB41">
        <v>16.899000000000001</v>
      </c>
      <c r="AC41">
        <v>0.222</v>
      </c>
      <c r="AD41">
        <v>0.193</v>
      </c>
      <c r="AE41">
        <v>0.53600000000000003</v>
      </c>
      <c r="AF41">
        <v>10.074999999999999</v>
      </c>
      <c r="AG41">
        <v>1.7370000000000001</v>
      </c>
      <c r="AH41">
        <v>6.702</v>
      </c>
      <c r="AI41">
        <v>0.54700000000000004</v>
      </c>
      <c r="AJ41">
        <v>0.129</v>
      </c>
      <c r="AK41">
        <v>1.4999999999999999E-2</v>
      </c>
      <c r="AL41">
        <v>7.3999999999999996E-2</v>
      </c>
      <c r="AM41">
        <v>2.4129999999999998</v>
      </c>
      <c r="AN41">
        <v>0.90600000000000003</v>
      </c>
      <c r="AO41">
        <v>12.24</v>
      </c>
      <c r="AP41">
        <v>1.2549999999999999</v>
      </c>
      <c r="AQ41">
        <v>189.60239999999999</v>
      </c>
      <c r="AR41">
        <v>17.411000000000001</v>
      </c>
    </row>
    <row r="42" spans="1:50" ht="12.75" hidden="1" customHeight="1" x14ac:dyDescent="0.25">
      <c r="A42">
        <v>283</v>
      </c>
      <c r="B42">
        <v>2014</v>
      </c>
      <c r="C42" s="22" t="str">
        <f t="shared" si="3"/>
        <v>2014B00283</v>
      </c>
      <c r="D42" s="13">
        <v>41754</v>
      </c>
      <c r="E42">
        <v>140004</v>
      </c>
      <c r="F42" s="13" t="s">
        <v>66</v>
      </c>
      <c r="G42">
        <v>29</v>
      </c>
      <c r="H42">
        <v>29</v>
      </c>
      <c r="I42" t="s">
        <v>70</v>
      </c>
      <c r="J42" s="15">
        <f t="shared" si="1"/>
        <v>2716</v>
      </c>
      <c r="K42">
        <v>70</v>
      </c>
      <c r="L42">
        <v>80</v>
      </c>
      <c r="M42">
        <v>80</v>
      </c>
      <c r="N42">
        <f t="shared" si="4"/>
        <v>10</v>
      </c>
      <c r="O42">
        <v>4</v>
      </c>
      <c r="P42">
        <v>6</v>
      </c>
      <c r="Q42"/>
      <c r="R42">
        <v>714</v>
      </c>
      <c r="S42">
        <v>2014</v>
      </c>
      <c r="T42" t="s">
        <v>113</v>
      </c>
      <c r="U42" s="46">
        <v>0.24</v>
      </c>
      <c r="V42" s="46">
        <v>0</v>
      </c>
      <c r="W42" s="46">
        <v>0</v>
      </c>
      <c r="X42" s="46">
        <v>0.08</v>
      </c>
      <c r="Y42" s="46">
        <v>0</v>
      </c>
      <c r="Z42">
        <v>339.48</v>
      </c>
      <c r="AA42">
        <v>8.8000000000000007</v>
      </c>
      <c r="AB42">
        <v>25.233799999999999</v>
      </c>
      <c r="AC42">
        <v>0.36399999999999999</v>
      </c>
      <c r="AD42" t="s">
        <v>383</v>
      </c>
      <c r="AE42">
        <v>0.56299999999999994</v>
      </c>
      <c r="AF42">
        <v>26.779</v>
      </c>
      <c r="AG42">
        <v>2.4489999999999998</v>
      </c>
      <c r="AH42">
        <v>1.1259999999999999</v>
      </c>
      <c r="AI42">
        <v>0.93100000000000005</v>
      </c>
      <c r="AJ42">
        <v>0.193</v>
      </c>
      <c r="AK42">
        <v>1.2999999999999999E-2</v>
      </c>
      <c r="AL42">
        <v>0.128</v>
      </c>
      <c r="AM42">
        <v>9.6240000000000006</v>
      </c>
      <c r="AN42">
        <v>1.081</v>
      </c>
      <c r="AO42">
        <v>9.2029999999999994</v>
      </c>
      <c r="AP42">
        <v>0.83299999999999996</v>
      </c>
      <c r="AQ42">
        <v>222.34889999999999</v>
      </c>
      <c r="AR42">
        <v>28.681999999999999</v>
      </c>
    </row>
    <row r="43" spans="1:50" ht="12.75" hidden="1" customHeight="1" x14ac:dyDescent="0.25">
      <c r="A43">
        <v>284</v>
      </c>
      <c r="B43">
        <v>2014</v>
      </c>
      <c r="C43" s="22" t="str">
        <f t="shared" si="3"/>
        <v>2014B00284</v>
      </c>
      <c r="D43" s="13">
        <v>41754</v>
      </c>
      <c r="E43">
        <v>140004</v>
      </c>
      <c r="F43" s="13" t="s">
        <v>66</v>
      </c>
      <c r="G43">
        <v>29</v>
      </c>
      <c r="H43">
        <v>29</v>
      </c>
      <c r="I43" t="s">
        <v>70</v>
      </c>
      <c r="J43" s="15">
        <f t="shared" si="1"/>
        <v>5432</v>
      </c>
      <c r="K43">
        <v>80</v>
      </c>
      <c r="L43">
        <v>100</v>
      </c>
      <c r="M43">
        <v>100</v>
      </c>
      <c r="N43">
        <f t="shared" si="4"/>
        <v>20</v>
      </c>
      <c r="O43">
        <v>4</v>
      </c>
      <c r="P43">
        <v>6</v>
      </c>
      <c r="Q43"/>
      <c r="R43">
        <v>715</v>
      </c>
      <c r="S43">
        <v>2014</v>
      </c>
      <c r="T43" t="s">
        <v>113</v>
      </c>
      <c r="U43" s="46">
        <v>0.15</v>
      </c>
      <c r="V43" s="46">
        <v>0</v>
      </c>
      <c r="W43" s="46">
        <v>0</v>
      </c>
      <c r="X43" s="46">
        <v>0.12</v>
      </c>
      <c r="Y43" s="46">
        <v>0</v>
      </c>
      <c r="Z43">
        <v>346.56</v>
      </c>
      <c r="AA43">
        <v>7.79</v>
      </c>
      <c r="AB43">
        <v>15.59</v>
      </c>
      <c r="AC43">
        <v>0.56000000000000005</v>
      </c>
      <c r="AD43" t="s">
        <v>384</v>
      </c>
      <c r="AE43" t="s">
        <v>385</v>
      </c>
      <c r="AF43">
        <v>11.1</v>
      </c>
      <c r="AG43">
        <v>2.8849999999999998</v>
      </c>
      <c r="AH43">
        <v>0.57499999999999996</v>
      </c>
      <c r="AI43">
        <v>1.0169999999999999</v>
      </c>
      <c r="AJ43">
        <v>0.30499999999999999</v>
      </c>
      <c r="AK43">
        <v>0.02</v>
      </c>
      <c r="AL43">
        <v>0.307</v>
      </c>
      <c r="AM43">
        <v>4.2549999999999999</v>
      </c>
      <c r="AN43">
        <v>0.55300000000000005</v>
      </c>
      <c r="AO43">
        <v>5.6550000000000002</v>
      </c>
      <c r="AP43">
        <v>0.755</v>
      </c>
      <c r="AQ43">
        <v>254.78809999999999</v>
      </c>
      <c r="AR43">
        <v>44.783999999999999</v>
      </c>
    </row>
    <row r="44" spans="1:50" ht="12.75" hidden="1" customHeight="1" x14ac:dyDescent="0.25">
      <c r="A44">
        <v>285</v>
      </c>
      <c r="B44">
        <v>2014</v>
      </c>
      <c r="C44" s="22" t="str">
        <f t="shared" si="3"/>
        <v>2014B00285</v>
      </c>
      <c r="D44" s="13">
        <v>41754</v>
      </c>
      <c r="E44">
        <v>140004</v>
      </c>
      <c r="F44" s="13" t="s">
        <v>66</v>
      </c>
      <c r="G44">
        <v>29</v>
      </c>
      <c r="H44">
        <v>29</v>
      </c>
      <c r="I44" t="s">
        <v>198</v>
      </c>
      <c r="J44" s="15">
        <f t="shared" si="1"/>
        <v>3920.0000000000005</v>
      </c>
      <c r="K44">
        <v>100</v>
      </c>
      <c r="L44">
        <v>150</v>
      </c>
      <c r="M44">
        <v>150</v>
      </c>
      <c r="N44">
        <f t="shared" si="4"/>
        <v>50</v>
      </c>
      <c r="O44">
        <v>4</v>
      </c>
      <c r="P44">
        <v>6</v>
      </c>
      <c r="Q44"/>
      <c r="S44" s="22"/>
      <c r="T44" s="22" t="s">
        <v>113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s="22"/>
      <c r="AT44" s="22"/>
      <c r="AU44" s="22"/>
      <c r="AV44" s="46"/>
      <c r="AW44" s="46"/>
      <c r="AX44" s="46"/>
    </row>
    <row r="45" spans="1:50" ht="12.75" hidden="1" customHeight="1" x14ac:dyDescent="0.25">
      <c r="A45">
        <v>286</v>
      </c>
      <c r="B45">
        <v>2014</v>
      </c>
      <c r="C45" s="22" t="str">
        <f t="shared" si="3"/>
        <v>2014B00286</v>
      </c>
      <c r="D45" s="13">
        <v>41754</v>
      </c>
      <c r="E45">
        <v>140004</v>
      </c>
      <c r="F45" s="13" t="s">
        <v>66</v>
      </c>
      <c r="G45">
        <v>29</v>
      </c>
      <c r="H45">
        <v>29</v>
      </c>
      <c r="I45" t="s">
        <v>198</v>
      </c>
      <c r="J45" s="15">
        <f t="shared" si="1"/>
        <v>3920.0000000000005</v>
      </c>
      <c r="K45">
        <v>150</v>
      </c>
      <c r="L45">
        <v>200</v>
      </c>
      <c r="M45">
        <v>200</v>
      </c>
      <c r="N45">
        <f t="shared" si="4"/>
        <v>50</v>
      </c>
      <c r="O45">
        <v>4</v>
      </c>
      <c r="P45">
        <v>6</v>
      </c>
      <c r="Q45"/>
      <c r="S45" s="22"/>
      <c r="T45" s="22" t="s">
        <v>113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s="22"/>
      <c r="AT45" s="22"/>
      <c r="AU45" s="22"/>
      <c r="AV45" s="46"/>
      <c r="AW45" s="46"/>
      <c r="AX45" s="46"/>
    </row>
    <row r="46" spans="1:50" ht="12.75" hidden="1" customHeight="1" x14ac:dyDescent="0.25">
      <c r="A46">
        <v>287</v>
      </c>
      <c r="B46">
        <v>2014</v>
      </c>
      <c r="C46" s="22" t="str">
        <f t="shared" si="3"/>
        <v>2014B00287</v>
      </c>
      <c r="D46" s="13">
        <v>41752</v>
      </c>
      <c r="E46">
        <v>140005</v>
      </c>
      <c r="F46" s="13" t="s">
        <v>66</v>
      </c>
      <c r="G46">
        <v>33</v>
      </c>
      <c r="H46">
        <v>27</v>
      </c>
      <c r="I46" t="s">
        <v>70</v>
      </c>
      <c r="J46" s="15">
        <f t="shared" si="1"/>
        <v>1358</v>
      </c>
      <c r="K46">
        <v>0</v>
      </c>
      <c r="L46">
        <v>5</v>
      </c>
      <c r="M46">
        <v>5</v>
      </c>
      <c r="N46">
        <f t="shared" si="4"/>
        <v>5</v>
      </c>
      <c r="O46">
        <v>4</v>
      </c>
      <c r="P46">
        <v>6</v>
      </c>
      <c r="Q46"/>
      <c r="R46">
        <v>716</v>
      </c>
      <c r="S46">
        <v>2014</v>
      </c>
      <c r="T46" t="s">
        <v>113</v>
      </c>
      <c r="U46" s="46">
        <v>0.54</v>
      </c>
      <c r="V46" s="46">
        <v>0.12</v>
      </c>
      <c r="W46" s="46">
        <v>1.34</v>
      </c>
      <c r="X46" s="46">
        <v>0.33</v>
      </c>
      <c r="Y46" s="46">
        <v>0</v>
      </c>
      <c r="Z46">
        <v>504.83</v>
      </c>
      <c r="AA46">
        <v>16.100000000000001</v>
      </c>
      <c r="AB46">
        <v>1.9370000000000001</v>
      </c>
      <c r="AC46">
        <v>0.85799999999999998</v>
      </c>
      <c r="AD46">
        <v>1.5760000000000001</v>
      </c>
      <c r="AE46" t="s">
        <v>386</v>
      </c>
      <c r="AF46">
        <v>3.6930000000000001</v>
      </c>
      <c r="AG46">
        <v>6.5039999999999996</v>
      </c>
      <c r="AH46">
        <v>1.3089999999999999</v>
      </c>
      <c r="AI46">
        <v>1.411</v>
      </c>
      <c r="AJ46">
        <v>0.317</v>
      </c>
      <c r="AK46">
        <v>2.4E-2</v>
      </c>
      <c r="AL46">
        <v>9.5000000000000001E-2</v>
      </c>
      <c r="AM46">
        <v>3.7719999999999998</v>
      </c>
      <c r="AN46">
        <v>0.72699999999999998</v>
      </c>
      <c r="AO46">
        <v>168.14400000000001</v>
      </c>
      <c r="AP46">
        <v>1.2809999999999999</v>
      </c>
      <c r="AQ46">
        <v>27.0136</v>
      </c>
      <c r="AR46">
        <v>61.777000000000001</v>
      </c>
    </row>
    <row r="47" spans="1:50" ht="12.75" hidden="1" customHeight="1" x14ac:dyDescent="0.25">
      <c r="A47">
        <v>288</v>
      </c>
      <c r="B47">
        <v>2014</v>
      </c>
      <c r="C47" s="22" t="str">
        <f t="shared" si="3"/>
        <v>2014B00288</v>
      </c>
      <c r="D47" s="13">
        <v>41752</v>
      </c>
      <c r="E47">
        <v>140005</v>
      </c>
      <c r="F47" s="13" t="s">
        <v>66</v>
      </c>
      <c r="G47">
        <v>33</v>
      </c>
      <c r="H47">
        <v>27</v>
      </c>
      <c r="I47" t="s">
        <v>70</v>
      </c>
      <c r="J47" s="15">
        <f t="shared" si="1"/>
        <v>1358</v>
      </c>
      <c r="K47">
        <v>5</v>
      </c>
      <c r="L47">
        <v>10</v>
      </c>
      <c r="M47">
        <v>10</v>
      </c>
      <c r="N47">
        <f t="shared" si="4"/>
        <v>5</v>
      </c>
      <c r="O47">
        <v>4</v>
      </c>
      <c r="P47">
        <v>6</v>
      </c>
      <c r="Q47"/>
      <c r="R47">
        <v>717</v>
      </c>
      <c r="S47">
        <v>2014</v>
      </c>
      <c r="T47" t="s">
        <v>113</v>
      </c>
      <c r="U47" s="46">
        <v>0.91</v>
      </c>
      <c r="V47" s="46">
        <v>0.65</v>
      </c>
      <c r="W47" s="46">
        <v>3.14</v>
      </c>
      <c r="X47" s="46">
        <v>0.24</v>
      </c>
      <c r="Y47" s="46">
        <v>0</v>
      </c>
      <c r="Z47">
        <v>498.5</v>
      </c>
      <c r="AA47">
        <v>11.75</v>
      </c>
      <c r="AB47">
        <v>1.9510000000000001</v>
      </c>
      <c r="AC47">
        <v>0.88700000000000001</v>
      </c>
      <c r="AD47">
        <v>2.165</v>
      </c>
      <c r="AE47" t="s">
        <v>387</v>
      </c>
      <c r="AF47">
        <v>3.2090000000000001</v>
      </c>
      <c r="AG47">
        <v>4.5720000000000001</v>
      </c>
      <c r="AH47">
        <v>1.171</v>
      </c>
      <c r="AI47">
        <v>1.23</v>
      </c>
      <c r="AJ47">
        <v>0.28799999999999998</v>
      </c>
      <c r="AK47">
        <v>2.1999999999999999E-2</v>
      </c>
      <c r="AL47">
        <v>0.14899999999999999</v>
      </c>
      <c r="AM47">
        <v>2.3239999999999998</v>
      </c>
      <c r="AN47">
        <v>0.64100000000000001</v>
      </c>
      <c r="AO47">
        <v>73.986000000000004</v>
      </c>
      <c r="AP47">
        <v>0.99</v>
      </c>
      <c r="AQ47">
        <v>21.141400000000001</v>
      </c>
      <c r="AR47">
        <v>54.308</v>
      </c>
    </row>
    <row r="48" spans="1:50" ht="12.75" hidden="1" customHeight="1" x14ac:dyDescent="0.25">
      <c r="A48">
        <v>289</v>
      </c>
      <c r="B48">
        <v>2014</v>
      </c>
      <c r="C48" s="22" t="str">
        <f t="shared" si="3"/>
        <v>2014B00289</v>
      </c>
      <c r="D48" s="13">
        <v>41752</v>
      </c>
      <c r="E48">
        <v>140005</v>
      </c>
      <c r="F48" s="13" t="s">
        <v>66</v>
      </c>
      <c r="G48">
        <v>33</v>
      </c>
      <c r="H48">
        <v>27</v>
      </c>
      <c r="I48" t="s">
        <v>70</v>
      </c>
      <c r="J48" s="15">
        <f t="shared" si="1"/>
        <v>2716</v>
      </c>
      <c r="K48">
        <v>10</v>
      </c>
      <c r="L48">
        <v>20</v>
      </c>
      <c r="M48">
        <v>20</v>
      </c>
      <c r="N48">
        <f t="shared" si="4"/>
        <v>10</v>
      </c>
      <c r="O48">
        <v>4</v>
      </c>
      <c r="P48">
        <v>6</v>
      </c>
      <c r="Q48"/>
      <c r="R48">
        <v>718</v>
      </c>
      <c r="S48">
        <v>2014</v>
      </c>
      <c r="T48" t="s">
        <v>113</v>
      </c>
      <c r="U48" s="46">
        <v>0.68</v>
      </c>
      <c r="V48" s="46">
        <v>0.13</v>
      </c>
      <c r="W48" s="46">
        <v>0</v>
      </c>
      <c r="X48" s="46">
        <v>0.01</v>
      </c>
      <c r="Y48" s="46">
        <v>0</v>
      </c>
      <c r="Z48">
        <v>467.96</v>
      </c>
      <c r="AA48">
        <v>11.98</v>
      </c>
      <c r="AB48">
        <v>2.3919999999999999</v>
      </c>
      <c r="AC48">
        <v>0.89900000000000002</v>
      </c>
      <c r="AD48">
        <v>1.9159999999999999</v>
      </c>
      <c r="AE48" t="s">
        <v>388</v>
      </c>
      <c r="AF48">
        <v>5.1529999999999996</v>
      </c>
      <c r="AG48">
        <v>3.8220000000000001</v>
      </c>
      <c r="AH48">
        <v>0.73</v>
      </c>
      <c r="AI48">
        <v>2.1669999999999998</v>
      </c>
      <c r="AJ48">
        <v>0.34399999999999997</v>
      </c>
      <c r="AK48">
        <v>2.5000000000000001E-2</v>
      </c>
      <c r="AL48">
        <v>0.30099999999999999</v>
      </c>
      <c r="AM48">
        <v>3.44</v>
      </c>
      <c r="AN48">
        <v>0.626</v>
      </c>
      <c r="AO48">
        <v>17.997</v>
      </c>
      <c r="AP48">
        <v>1.024</v>
      </c>
      <c r="AQ48">
        <v>52.581000000000003</v>
      </c>
      <c r="AR48">
        <v>45.246000000000002</v>
      </c>
    </row>
    <row r="49" spans="1:50" ht="12.75" hidden="1" customHeight="1" x14ac:dyDescent="0.25">
      <c r="A49">
        <v>290</v>
      </c>
      <c r="B49">
        <v>2014</v>
      </c>
      <c r="C49" s="22" t="str">
        <f t="shared" si="3"/>
        <v>2014B00290</v>
      </c>
      <c r="D49" s="13">
        <v>41752</v>
      </c>
      <c r="E49">
        <v>140005</v>
      </c>
      <c r="F49" s="13" t="s">
        <v>66</v>
      </c>
      <c r="G49">
        <v>33</v>
      </c>
      <c r="H49">
        <v>27</v>
      </c>
      <c r="I49" t="s">
        <v>70</v>
      </c>
      <c r="J49" s="15">
        <f t="shared" si="1"/>
        <v>2716</v>
      </c>
      <c r="K49">
        <v>20</v>
      </c>
      <c r="L49">
        <v>30</v>
      </c>
      <c r="M49">
        <v>30</v>
      </c>
      <c r="N49">
        <f t="shared" si="4"/>
        <v>10</v>
      </c>
      <c r="O49">
        <v>4</v>
      </c>
      <c r="P49">
        <v>6</v>
      </c>
      <c r="Q49"/>
      <c r="R49" s="22">
        <v>719</v>
      </c>
      <c r="S49" s="22">
        <v>2014</v>
      </c>
      <c r="T49" s="22" t="s">
        <v>113</v>
      </c>
      <c r="U49" s="46">
        <v>0.18</v>
      </c>
      <c r="V49" s="46">
        <v>0</v>
      </c>
      <c r="W49" s="46">
        <v>0</v>
      </c>
      <c r="X49" s="46">
        <v>0.11</v>
      </c>
      <c r="Y49" s="46">
        <v>0</v>
      </c>
      <c r="Z49">
        <v>440.35</v>
      </c>
      <c r="AA49">
        <v>12.46</v>
      </c>
      <c r="AB49">
        <v>3.371</v>
      </c>
      <c r="AC49">
        <v>0.63200000000000001</v>
      </c>
      <c r="AD49">
        <v>0.873</v>
      </c>
      <c r="AE49" t="s">
        <v>389</v>
      </c>
      <c r="AF49">
        <v>2.944</v>
      </c>
      <c r="AG49">
        <v>2.7709999999999999</v>
      </c>
      <c r="AH49">
        <v>0.74299999999999999</v>
      </c>
      <c r="AI49">
        <v>1.5549999999999999</v>
      </c>
      <c r="AJ49">
        <v>0.28299999999999997</v>
      </c>
      <c r="AK49">
        <v>1.4999999999999999E-2</v>
      </c>
      <c r="AL49">
        <v>0.191</v>
      </c>
      <c r="AM49">
        <v>2.7949999999999999</v>
      </c>
      <c r="AN49">
        <v>0.6</v>
      </c>
      <c r="AO49">
        <v>7.9569999999999999</v>
      </c>
      <c r="AP49">
        <v>0.96299999999999997</v>
      </c>
      <c r="AQ49">
        <v>107.85939999999999</v>
      </c>
      <c r="AR49">
        <v>28.533000000000001</v>
      </c>
    </row>
    <row r="50" spans="1:50" ht="12.75" hidden="1" customHeight="1" x14ac:dyDescent="0.25">
      <c r="A50">
        <v>291</v>
      </c>
      <c r="B50">
        <v>2014</v>
      </c>
      <c r="C50" s="22" t="str">
        <f t="shared" si="3"/>
        <v>2014B00291</v>
      </c>
      <c r="D50" s="13">
        <v>41752</v>
      </c>
      <c r="E50">
        <v>140005</v>
      </c>
      <c r="F50" s="13" t="s">
        <v>66</v>
      </c>
      <c r="G50">
        <v>33</v>
      </c>
      <c r="H50">
        <v>27</v>
      </c>
      <c r="I50" t="s">
        <v>70</v>
      </c>
      <c r="J50" s="15">
        <f t="shared" si="1"/>
        <v>2716</v>
      </c>
      <c r="K50">
        <v>30</v>
      </c>
      <c r="L50">
        <v>40</v>
      </c>
      <c r="M50">
        <v>40</v>
      </c>
      <c r="N50">
        <f t="shared" si="4"/>
        <v>10</v>
      </c>
      <c r="O50">
        <v>4</v>
      </c>
      <c r="P50">
        <v>6</v>
      </c>
      <c r="Q50"/>
      <c r="R50">
        <v>720</v>
      </c>
      <c r="S50">
        <v>2014</v>
      </c>
      <c r="T50" t="s">
        <v>113</v>
      </c>
      <c r="U50" s="46">
        <v>0.61</v>
      </c>
      <c r="V50" s="46">
        <v>0.47</v>
      </c>
      <c r="W50" s="46">
        <v>0</v>
      </c>
      <c r="X50" s="46">
        <v>0.03</v>
      </c>
      <c r="Y50" s="46">
        <v>0</v>
      </c>
      <c r="Z50">
        <v>431.76</v>
      </c>
      <c r="AA50">
        <v>12.69</v>
      </c>
      <c r="AB50">
        <v>7.8849999999999998</v>
      </c>
      <c r="AC50">
        <v>0.316</v>
      </c>
      <c r="AD50">
        <v>1.1850000000000001</v>
      </c>
      <c r="AE50">
        <v>0.93089999999999995</v>
      </c>
      <c r="AF50">
        <v>7.3920000000000003</v>
      </c>
      <c r="AG50">
        <v>2.8170000000000002</v>
      </c>
      <c r="AH50">
        <v>1.9590000000000001</v>
      </c>
      <c r="AI50">
        <v>2.7040000000000002</v>
      </c>
      <c r="AJ50">
        <v>0.27</v>
      </c>
      <c r="AK50">
        <v>0.01</v>
      </c>
      <c r="AL50">
        <v>0.37</v>
      </c>
      <c r="AM50">
        <v>3.5640000000000001</v>
      </c>
      <c r="AN50">
        <v>0.79600000000000004</v>
      </c>
      <c r="AO50">
        <v>8.7609999999999992</v>
      </c>
      <c r="AP50">
        <v>1.21</v>
      </c>
      <c r="AQ50">
        <v>93.218199999999996</v>
      </c>
      <c r="AR50">
        <v>42.122999999999998</v>
      </c>
    </row>
    <row r="51" spans="1:50" ht="12.75" hidden="1" customHeight="1" x14ac:dyDescent="0.25">
      <c r="A51">
        <v>292</v>
      </c>
      <c r="B51">
        <v>2014</v>
      </c>
      <c r="C51" s="22" t="str">
        <f t="shared" si="3"/>
        <v>2014B00292</v>
      </c>
      <c r="D51" s="13">
        <v>41752</v>
      </c>
      <c r="E51">
        <v>140005</v>
      </c>
      <c r="F51" s="13" t="s">
        <v>66</v>
      </c>
      <c r="G51">
        <v>33</v>
      </c>
      <c r="H51">
        <v>27</v>
      </c>
      <c r="I51" t="s">
        <v>70</v>
      </c>
      <c r="J51" s="15">
        <f t="shared" si="1"/>
        <v>2716</v>
      </c>
      <c r="K51">
        <v>40</v>
      </c>
      <c r="L51">
        <v>50</v>
      </c>
      <c r="M51">
        <v>50</v>
      </c>
      <c r="N51">
        <f t="shared" si="4"/>
        <v>10</v>
      </c>
      <c r="O51">
        <v>4</v>
      </c>
      <c r="P51">
        <v>6</v>
      </c>
      <c r="Q51"/>
      <c r="R51" s="22">
        <v>721</v>
      </c>
      <c r="S51" s="22">
        <v>2014</v>
      </c>
      <c r="T51" s="22" t="s">
        <v>113</v>
      </c>
      <c r="U51" s="46">
        <v>0.18</v>
      </c>
      <c r="V51" s="46">
        <v>0.06</v>
      </c>
      <c r="W51" s="46">
        <v>0</v>
      </c>
      <c r="X51" s="46">
        <v>0.09</v>
      </c>
      <c r="Y51" s="46">
        <v>0</v>
      </c>
      <c r="Z51">
        <v>456.59</v>
      </c>
      <c r="AA51">
        <v>9.1300000000000008</v>
      </c>
      <c r="AB51">
        <v>3.5230000000000001</v>
      </c>
      <c r="AC51">
        <v>0.5</v>
      </c>
      <c r="AD51">
        <v>0.63</v>
      </c>
      <c r="AE51" t="s">
        <v>390</v>
      </c>
      <c r="AF51">
        <v>4.431</v>
      </c>
      <c r="AG51">
        <v>3.145</v>
      </c>
      <c r="AH51">
        <v>1.0289999999999999</v>
      </c>
      <c r="AI51">
        <v>1.141</v>
      </c>
      <c r="AJ51">
        <v>0.27200000000000002</v>
      </c>
      <c r="AK51">
        <v>1.0999999999999999E-2</v>
      </c>
      <c r="AL51">
        <v>0.11799999999999999</v>
      </c>
      <c r="AM51">
        <v>3.33</v>
      </c>
      <c r="AN51">
        <v>0.50900000000000001</v>
      </c>
      <c r="AO51">
        <v>9.2210000000000001</v>
      </c>
      <c r="AP51">
        <v>0.78900000000000003</v>
      </c>
      <c r="AQ51">
        <v>67.850499999999997</v>
      </c>
      <c r="AR51">
        <v>49.649000000000001</v>
      </c>
    </row>
    <row r="52" spans="1:50" ht="12.75" hidden="1" customHeight="1" x14ac:dyDescent="0.25">
      <c r="A52">
        <v>293</v>
      </c>
      <c r="B52">
        <v>2014</v>
      </c>
      <c r="C52" s="22" t="str">
        <f t="shared" si="3"/>
        <v>2014B00293</v>
      </c>
      <c r="D52" s="13">
        <v>41752</v>
      </c>
      <c r="E52">
        <v>140005</v>
      </c>
      <c r="F52" s="13" t="s">
        <v>66</v>
      </c>
      <c r="G52">
        <v>33</v>
      </c>
      <c r="H52">
        <v>27</v>
      </c>
      <c r="I52" t="s">
        <v>70</v>
      </c>
      <c r="J52" s="15">
        <f t="shared" si="1"/>
        <v>5432</v>
      </c>
      <c r="K52">
        <v>50</v>
      </c>
      <c r="L52">
        <v>70</v>
      </c>
      <c r="M52">
        <v>70</v>
      </c>
      <c r="N52">
        <f t="shared" si="4"/>
        <v>20</v>
      </c>
      <c r="O52">
        <v>4</v>
      </c>
      <c r="P52">
        <v>6</v>
      </c>
      <c r="Q52"/>
      <c r="R52">
        <v>722</v>
      </c>
      <c r="S52">
        <v>2014</v>
      </c>
      <c r="T52" t="s">
        <v>113</v>
      </c>
      <c r="U52" s="46">
        <v>0.12</v>
      </c>
      <c r="V52" s="46">
        <v>0</v>
      </c>
      <c r="W52" s="46">
        <v>0</v>
      </c>
      <c r="X52" s="46">
        <v>0.01</v>
      </c>
      <c r="Y52" s="46">
        <v>0</v>
      </c>
      <c r="Z52">
        <v>415.63</v>
      </c>
      <c r="AA52">
        <v>9.3000000000000007</v>
      </c>
      <c r="AB52">
        <v>9.3650000000000002</v>
      </c>
      <c r="AC52">
        <v>0.246</v>
      </c>
      <c r="AD52" t="s">
        <v>391</v>
      </c>
      <c r="AE52" t="s">
        <v>392</v>
      </c>
      <c r="AF52">
        <v>3.4140000000000001</v>
      </c>
      <c r="AG52">
        <v>3.2170000000000001</v>
      </c>
      <c r="AH52">
        <v>1.4910000000000001</v>
      </c>
      <c r="AI52">
        <v>0.53800000000000003</v>
      </c>
      <c r="AJ52">
        <v>0.124</v>
      </c>
      <c r="AK52">
        <v>0.01</v>
      </c>
      <c r="AL52">
        <v>6.7000000000000004E-2</v>
      </c>
      <c r="AM52">
        <v>2.298</v>
      </c>
      <c r="AN52">
        <v>0.78</v>
      </c>
      <c r="AO52">
        <v>7.4130000000000003</v>
      </c>
      <c r="AP52">
        <v>1.4039999999999999</v>
      </c>
      <c r="AQ52">
        <v>126.66670000000001</v>
      </c>
      <c r="AR52">
        <v>19.338999999999999</v>
      </c>
    </row>
    <row r="53" spans="1:50" ht="12.75" hidden="1" customHeight="1" x14ac:dyDescent="0.25">
      <c r="A53">
        <v>294</v>
      </c>
      <c r="B53">
        <v>2014</v>
      </c>
      <c r="C53" s="22" t="str">
        <f t="shared" si="3"/>
        <v>2014B00294</v>
      </c>
      <c r="D53" s="13">
        <v>41752</v>
      </c>
      <c r="E53">
        <v>140005</v>
      </c>
      <c r="F53" s="13" t="s">
        <v>66</v>
      </c>
      <c r="G53">
        <v>33</v>
      </c>
      <c r="H53">
        <v>27</v>
      </c>
      <c r="I53" t="s">
        <v>70</v>
      </c>
      <c r="J53" s="15">
        <f t="shared" si="1"/>
        <v>2716</v>
      </c>
      <c r="K53">
        <v>70</v>
      </c>
      <c r="L53">
        <v>80</v>
      </c>
      <c r="M53">
        <v>80</v>
      </c>
      <c r="N53">
        <f t="shared" si="4"/>
        <v>10</v>
      </c>
      <c r="O53">
        <v>4</v>
      </c>
      <c r="P53">
        <v>6</v>
      </c>
      <c r="Q53"/>
      <c r="R53">
        <v>723</v>
      </c>
      <c r="S53">
        <v>2014</v>
      </c>
      <c r="T53" t="s">
        <v>113</v>
      </c>
      <c r="U53" s="46">
        <v>0.27</v>
      </c>
      <c r="V53" s="46">
        <v>0</v>
      </c>
      <c r="W53" s="46">
        <v>0</v>
      </c>
      <c r="X53" s="46">
        <v>0.1</v>
      </c>
      <c r="Y53" s="46">
        <v>0</v>
      </c>
      <c r="Z53">
        <v>473.5</v>
      </c>
      <c r="AA53">
        <v>9.85</v>
      </c>
      <c r="AB53">
        <v>9.468</v>
      </c>
      <c r="AC53">
        <v>0.85699999999999998</v>
      </c>
      <c r="AD53">
        <v>0.90200000000000002</v>
      </c>
      <c r="AE53" t="s">
        <v>393</v>
      </c>
      <c r="AF53">
        <v>3.3170000000000002</v>
      </c>
      <c r="AG53">
        <v>3.75</v>
      </c>
      <c r="AH53">
        <v>0.65800000000000003</v>
      </c>
      <c r="AI53">
        <v>1.129</v>
      </c>
      <c r="AJ53">
        <v>0.32100000000000001</v>
      </c>
      <c r="AK53">
        <v>0.02</v>
      </c>
      <c r="AL53">
        <v>0.108</v>
      </c>
      <c r="AM53">
        <v>1.6726000000000001</v>
      </c>
      <c r="AN53">
        <v>0.75900000000000001</v>
      </c>
      <c r="AO53">
        <v>7.1219999999999999</v>
      </c>
      <c r="AP53">
        <v>0.85699999999999998</v>
      </c>
      <c r="AQ53">
        <v>23.584900000000001</v>
      </c>
      <c r="AR53">
        <v>108.068</v>
      </c>
    </row>
    <row r="54" spans="1:50" ht="12.75" hidden="1" customHeight="1" x14ac:dyDescent="0.25">
      <c r="A54">
        <v>295</v>
      </c>
      <c r="B54">
        <v>2014</v>
      </c>
      <c r="C54" s="22" t="str">
        <f t="shared" si="3"/>
        <v>2014B00295</v>
      </c>
      <c r="D54" s="13">
        <v>41752</v>
      </c>
      <c r="E54">
        <v>140005</v>
      </c>
      <c r="F54" s="13" t="s">
        <v>66</v>
      </c>
      <c r="G54">
        <v>33</v>
      </c>
      <c r="H54">
        <v>27</v>
      </c>
      <c r="I54" t="s">
        <v>70</v>
      </c>
      <c r="J54" s="15">
        <f t="shared" si="1"/>
        <v>5432</v>
      </c>
      <c r="K54">
        <v>80</v>
      </c>
      <c r="L54">
        <v>100</v>
      </c>
      <c r="M54">
        <v>100</v>
      </c>
      <c r="N54">
        <f t="shared" si="4"/>
        <v>20</v>
      </c>
      <c r="O54">
        <v>4</v>
      </c>
      <c r="P54">
        <v>6</v>
      </c>
      <c r="Q54"/>
      <c r="R54" s="22">
        <v>724</v>
      </c>
      <c r="S54" s="22">
        <v>2014</v>
      </c>
      <c r="T54" s="22" t="s">
        <v>113</v>
      </c>
      <c r="U54" s="46">
        <v>0.04</v>
      </c>
      <c r="V54" s="46">
        <v>0</v>
      </c>
      <c r="W54" s="46">
        <v>0</v>
      </c>
      <c r="X54" s="46">
        <v>1.1299999999999999</v>
      </c>
      <c r="Y54" s="46">
        <v>0</v>
      </c>
      <c r="Z54"/>
      <c r="AA54"/>
      <c r="AB54">
        <v>6.1390000000000002</v>
      </c>
      <c r="AC54">
        <v>0.61299999999999999</v>
      </c>
      <c r="AD54">
        <v>0.48899999999999999</v>
      </c>
      <c r="AE54">
        <v>0.99199999999999999</v>
      </c>
      <c r="AF54">
        <v>2.133</v>
      </c>
      <c r="AG54">
        <v>4.5620000000000003</v>
      </c>
      <c r="AH54">
        <v>0.50600000000000001</v>
      </c>
      <c r="AI54">
        <v>0.81100000000000005</v>
      </c>
      <c r="AJ54">
        <v>0.192</v>
      </c>
      <c r="AK54">
        <v>2.3E-2</v>
      </c>
      <c r="AL54">
        <v>0.17399999999999999</v>
      </c>
      <c r="AM54">
        <v>0.76</v>
      </c>
      <c r="AN54">
        <v>0.42699999999999999</v>
      </c>
      <c r="AO54">
        <v>4.8849999999999998</v>
      </c>
      <c r="AP54">
        <v>0.68100000000000005</v>
      </c>
      <c r="AQ54">
        <v>54.9407</v>
      </c>
      <c r="AR54">
        <v>51.386000000000003</v>
      </c>
    </row>
    <row r="55" spans="1:50" ht="12.75" hidden="1" customHeight="1" x14ac:dyDescent="0.25">
      <c r="A55">
        <v>296</v>
      </c>
      <c r="B55">
        <v>2014</v>
      </c>
      <c r="C55" s="22" t="str">
        <f t="shared" si="3"/>
        <v>2014B00296</v>
      </c>
      <c r="D55" s="13">
        <v>41752</v>
      </c>
      <c r="E55">
        <v>140005</v>
      </c>
      <c r="F55" s="13" t="s">
        <v>66</v>
      </c>
      <c r="G55">
        <v>33</v>
      </c>
      <c r="H55">
        <v>27</v>
      </c>
      <c r="I55" t="s">
        <v>198</v>
      </c>
      <c r="J55" s="15">
        <f t="shared" si="1"/>
        <v>3920.0000000000005</v>
      </c>
      <c r="K55">
        <v>100</v>
      </c>
      <c r="L55">
        <v>150</v>
      </c>
      <c r="M55">
        <v>150</v>
      </c>
      <c r="N55">
        <f t="shared" si="4"/>
        <v>50</v>
      </c>
      <c r="O55">
        <v>4</v>
      </c>
      <c r="P55">
        <v>6</v>
      </c>
      <c r="Q55"/>
      <c r="S55" s="22"/>
      <c r="T55" s="22" t="s">
        <v>113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s="22"/>
      <c r="AT55" s="22"/>
      <c r="AU55" s="22"/>
      <c r="AV55" s="46"/>
      <c r="AW55" s="46"/>
      <c r="AX55" s="46"/>
    </row>
    <row r="56" spans="1:50" ht="12.75" hidden="1" customHeight="1" x14ac:dyDescent="0.25">
      <c r="A56">
        <v>297</v>
      </c>
      <c r="B56">
        <v>2014</v>
      </c>
      <c r="C56" s="22" t="str">
        <f t="shared" si="3"/>
        <v>2014B00297</v>
      </c>
      <c r="D56" s="13">
        <v>41752</v>
      </c>
      <c r="E56">
        <v>140005</v>
      </c>
      <c r="F56" s="13" t="s">
        <v>66</v>
      </c>
      <c r="G56">
        <v>33</v>
      </c>
      <c r="H56">
        <v>27</v>
      </c>
      <c r="I56" t="s">
        <v>198</v>
      </c>
      <c r="J56" s="15">
        <f t="shared" si="1"/>
        <v>3920.0000000000005</v>
      </c>
      <c r="K56">
        <v>150</v>
      </c>
      <c r="L56">
        <v>200</v>
      </c>
      <c r="M56">
        <v>200</v>
      </c>
      <c r="N56">
        <f t="shared" si="4"/>
        <v>50</v>
      </c>
      <c r="O56">
        <v>4</v>
      </c>
      <c r="P56">
        <v>6</v>
      </c>
      <c r="Q56"/>
      <c r="S56"/>
      <c r="T56" t="s">
        <v>113</v>
      </c>
      <c r="U56" s="46">
        <v>0.01</v>
      </c>
      <c r="V56" s="46">
        <v>0</v>
      </c>
      <c r="W56" s="46">
        <v>0</v>
      </c>
      <c r="X56" s="46">
        <v>0</v>
      </c>
      <c r="Y56" s="46">
        <v>0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50" ht="12.75" hidden="1" customHeight="1" x14ac:dyDescent="0.25">
      <c r="A57">
        <v>298</v>
      </c>
      <c r="B57">
        <v>2014</v>
      </c>
      <c r="C57" s="22" t="str">
        <f t="shared" si="3"/>
        <v>2014B00298</v>
      </c>
      <c r="D57" s="13">
        <v>41752</v>
      </c>
      <c r="E57">
        <v>140006</v>
      </c>
      <c r="F57" s="13" t="s">
        <v>66</v>
      </c>
      <c r="G57">
        <v>35</v>
      </c>
      <c r="H57">
        <v>25</v>
      </c>
      <c r="I57" t="s">
        <v>70</v>
      </c>
      <c r="J57" s="15">
        <f t="shared" si="1"/>
        <v>1358</v>
      </c>
      <c r="K57">
        <v>0</v>
      </c>
      <c r="L57">
        <v>5</v>
      </c>
      <c r="M57">
        <v>5</v>
      </c>
      <c r="N57">
        <f t="shared" si="4"/>
        <v>5</v>
      </c>
      <c r="O57">
        <v>4</v>
      </c>
      <c r="P57">
        <v>6</v>
      </c>
      <c r="Q57"/>
      <c r="R57">
        <v>725</v>
      </c>
      <c r="S57">
        <v>2014</v>
      </c>
      <c r="T57" t="s">
        <v>113</v>
      </c>
      <c r="U57" s="46">
        <v>0.5</v>
      </c>
      <c r="V57" s="46">
        <v>0</v>
      </c>
      <c r="W57" s="46">
        <v>0</v>
      </c>
      <c r="X57" s="46">
        <v>0.21</v>
      </c>
      <c r="Y57" s="46">
        <v>0</v>
      </c>
      <c r="Z57">
        <v>466.31</v>
      </c>
      <c r="AA57">
        <v>14.17</v>
      </c>
      <c r="AB57">
        <v>1.95</v>
      </c>
      <c r="AC57">
        <v>1.2629999999999999</v>
      </c>
      <c r="AD57">
        <v>4.2690000000000001</v>
      </c>
      <c r="AE57">
        <v>0.59</v>
      </c>
      <c r="AF57">
        <v>6.8120000000000003</v>
      </c>
      <c r="AG57">
        <v>7.0750000000000002</v>
      </c>
      <c r="AH57">
        <v>1.425</v>
      </c>
      <c r="AI57">
        <v>1.4039999999999999</v>
      </c>
      <c r="AJ57">
        <v>0.224</v>
      </c>
      <c r="AK57">
        <v>3.2000000000000001E-2</v>
      </c>
      <c r="AL57">
        <v>0.14799999999999999</v>
      </c>
      <c r="AM57">
        <v>4.7640000000000002</v>
      </c>
      <c r="AN57">
        <v>0.77700000000000002</v>
      </c>
      <c r="AO57">
        <v>116.145</v>
      </c>
      <c r="AP57">
        <v>1.0820000000000001</v>
      </c>
      <c r="AQ57">
        <v>79.807699999999997</v>
      </c>
      <c r="AR57">
        <v>49.99</v>
      </c>
    </row>
    <row r="58" spans="1:50" ht="12.75" hidden="1" customHeight="1" x14ac:dyDescent="0.25">
      <c r="A58">
        <v>299</v>
      </c>
      <c r="B58">
        <v>2014</v>
      </c>
      <c r="C58" s="22" t="str">
        <f t="shared" si="3"/>
        <v>2014B00299</v>
      </c>
      <c r="D58" s="13">
        <v>41752</v>
      </c>
      <c r="E58">
        <v>140006</v>
      </c>
      <c r="F58" s="13" t="s">
        <v>66</v>
      </c>
      <c r="G58">
        <v>35</v>
      </c>
      <c r="H58">
        <v>25</v>
      </c>
      <c r="I58" t="s">
        <v>70</v>
      </c>
      <c r="J58" s="15">
        <f t="shared" si="1"/>
        <v>1358</v>
      </c>
      <c r="K58">
        <v>5</v>
      </c>
      <c r="L58">
        <v>10</v>
      </c>
      <c r="M58">
        <v>10</v>
      </c>
      <c r="N58">
        <f t="shared" si="4"/>
        <v>5</v>
      </c>
      <c r="O58">
        <v>4</v>
      </c>
      <c r="P58">
        <v>6</v>
      </c>
      <c r="Q58"/>
      <c r="R58">
        <v>726</v>
      </c>
      <c r="S58">
        <v>2014</v>
      </c>
      <c r="T58" t="s">
        <v>113</v>
      </c>
      <c r="U58" s="46">
        <v>1.1000000000000001</v>
      </c>
      <c r="V58" s="46">
        <v>0.85</v>
      </c>
      <c r="W58" s="46">
        <v>0.96</v>
      </c>
      <c r="X58" s="46">
        <v>0.41</v>
      </c>
      <c r="Y58" s="46">
        <v>0</v>
      </c>
      <c r="Z58">
        <v>482.53</v>
      </c>
      <c r="AA58">
        <v>12.64</v>
      </c>
      <c r="AB58">
        <v>1.913</v>
      </c>
      <c r="AC58">
        <v>2.1669999999999998</v>
      </c>
      <c r="AD58">
        <v>5.5049999999999999</v>
      </c>
      <c r="AE58">
        <v>0.90200000000000002</v>
      </c>
      <c r="AF58">
        <v>3.8410000000000002</v>
      </c>
      <c r="AG58">
        <v>4.3250000000000002</v>
      </c>
      <c r="AH58">
        <v>1.026</v>
      </c>
      <c r="AI58">
        <v>1.2789999999999999</v>
      </c>
      <c r="AJ58">
        <v>0.316</v>
      </c>
      <c r="AK58">
        <v>4.7E-2</v>
      </c>
      <c r="AL58">
        <v>0.14199999999999999</v>
      </c>
      <c r="AM58">
        <v>2.6829999999999998</v>
      </c>
      <c r="AN58">
        <v>0.72099999999999997</v>
      </c>
      <c r="AO58">
        <v>60.817999999999998</v>
      </c>
      <c r="AP58">
        <v>0.88500000000000001</v>
      </c>
      <c r="AQ58">
        <v>31.077200000000001</v>
      </c>
      <c r="AR58">
        <v>48.654000000000003</v>
      </c>
    </row>
    <row r="59" spans="1:50" ht="12.75" hidden="1" customHeight="1" x14ac:dyDescent="0.25">
      <c r="A59">
        <v>300</v>
      </c>
      <c r="B59">
        <v>2014</v>
      </c>
      <c r="C59" s="22" t="str">
        <f t="shared" si="3"/>
        <v>2014B00300</v>
      </c>
      <c r="D59" s="13">
        <v>41752</v>
      </c>
      <c r="E59">
        <v>140006</v>
      </c>
      <c r="F59" s="13" t="s">
        <v>66</v>
      </c>
      <c r="G59">
        <v>35</v>
      </c>
      <c r="H59">
        <v>25</v>
      </c>
      <c r="I59" t="s">
        <v>70</v>
      </c>
      <c r="J59" s="15">
        <f t="shared" si="1"/>
        <v>2716</v>
      </c>
      <c r="K59">
        <v>10</v>
      </c>
      <c r="L59">
        <v>20</v>
      </c>
      <c r="M59">
        <v>20</v>
      </c>
      <c r="N59">
        <f t="shared" si="4"/>
        <v>10</v>
      </c>
      <c r="O59">
        <v>4</v>
      </c>
      <c r="P59">
        <v>6</v>
      </c>
      <c r="Q59"/>
      <c r="R59">
        <v>727</v>
      </c>
      <c r="S59">
        <v>2014</v>
      </c>
      <c r="T59" t="s">
        <v>113</v>
      </c>
      <c r="U59" s="46">
        <v>0.25</v>
      </c>
      <c r="V59" s="46">
        <v>0.75</v>
      </c>
      <c r="W59" s="46">
        <v>0</v>
      </c>
      <c r="X59" s="46">
        <v>7.0000000000000007E-2</v>
      </c>
      <c r="Y59" s="46">
        <v>0</v>
      </c>
      <c r="Z59">
        <v>433.62</v>
      </c>
      <c r="AA59">
        <v>11.51</v>
      </c>
      <c r="AB59">
        <v>1.9510000000000001</v>
      </c>
      <c r="AC59">
        <v>1.5049999999999999</v>
      </c>
      <c r="AD59">
        <v>4.0490000000000004</v>
      </c>
      <c r="AE59">
        <v>0.48299999999999998</v>
      </c>
      <c r="AF59">
        <v>17.058</v>
      </c>
      <c r="AG59">
        <v>3.9169999999999998</v>
      </c>
      <c r="AH59">
        <v>0.68300000000000005</v>
      </c>
      <c r="AI59">
        <v>1.46</v>
      </c>
      <c r="AJ59">
        <v>0.27200000000000002</v>
      </c>
      <c r="AK59">
        <v>3.2000000000000001E-2</v>
      </c>
      <c r="AL59">
        <v>0.17399999999999999</v>
      </c>
      <c r="AM59">
        <v>8.6999999999999993</v>
      </c>
      <c r="AN59">
        <v>0.68700000000000006</v>
      </c>
      <c r="AO59">
        <v>11.913</v>
      </c>
      <c r="AP59">
        <v>0.83299999999999996</v>
      </c>
      <c r="AQ59">
        <v>150.81209999999999</v>
      </c>
      <c r="AR59">
        <v>43.773000000000003</v>
      </c>
    </row>
    <row r="60" spans="1:50" ht="12.75" hidden="1" customHeight="1" x14ac:dyDescent="0.25">
      <c r="A60">
        <v>301</v>
      </c>
      <c r="B60">
        <v>2014</v>
      </c>
      <c r="C60" s="22" t="str">
        <f t="shared" si="3"/>
        <v>2014B00301</v>
      </c>
      <c r="D60" s="13">
        <v>41752</v>
      </c>
      <c r="E60">
        <v>140006</v>
      </c>
      <c r="F60" s="13" t="s">
        <v>66</v>
      </c>
      <c r="G60">
        <v>35</v>
      </c>
      <c r="H60">
        <v>25</v>
      </c>
      <c r="I60" t="s">
        <v>70</v>
      </c>
      <c r="J60" s="15">
        <f t="shared" si="1"/>
        <v>2716</v>
      </c>
      <c r="K60">
        <v>20</v>
      </c>
      <c r="L60">
        <v>30</v>
      </c>
      <c r="M60">
        <v>30</v>
      </c>
      <c r="N60">
        <f t="shared" si="4"/>
        <v>10</v>
      </c>
      <c r="O60">
        <v>4</v>
      </c>
      <c r="P60">
        <v>6</v>
      </c>
      <c r="Q60"/>
      <c r="R60">
        <v>728</v>
      </c>
      <c r="S60">
        <v>2014</v>
      </c>
      <c r="T60" t="s">
        <v>113</v>
      </c>
      <c r="U60" s="46">
        <v>0.44</v>
      </c>
      <c r="V60" s="46">
        <v>0.32</v>
      </c>
      <c r="W60" s="46">
        <v>0</v>
      </c>
      <c r="X60" s="46">
        <v>0.08</v>
      </c>
      <c r="Y60" s="46">
        <v>0</v>
      </c>
      <c r="Z60">
        <v>460.22</v>
      </c>
      <c r="AA60">
        <v>11.32</v>
      </c>
      <c r="AB60">
        <v>4.0810000000000004</v>
      </c>
      <c r="AC60">
        <v>1.177</v>
      </c>
      <c r="AD60">
        <v>5.0229999999999997</v>
      </c>
      <c r="AE60">
        <v>1.4259999999999999</v>
      </c>
      <c r="AF60">
        <v>6.5670000000000002</v>
      </c>
      <c r="AG60">
        <v>5.3780000000000001</v>
      </c>
      <c r="AH60">
        <v>1.2549999999999999</v>
      </c>
      <c r="AI60">
        <v>0.88800000000000001</v>
      </c>
      <c r="AJ60">
        <v>0.23799999999999999</v>
      </c>
      <c r="AK60">
        <v>2.1000000000000001E-2</v>
      </c>
      <c r="AL60">
        <v>0.20599999999999999</v>
      </c>
      <c r="AM60">
        <v>4.4595000000000002</v>
      </c>
      <c r="AN60">
        <v>0.64700000000000002</v>
      </c>
      <c r="AO60">
        <v>12.72</v>
      </c>
      <c r="AP60">
        <v>0.95699999999999996</v>
      </c>
      <c r="AQ60">
        <v>67.052000000000007</v>
      </c>
      <c r="AR60">
        <v>59.496000000000002</v>
      </c>
    </row>
    <row r="61" spans="1:50" ht="12.75" hidden="1" customHeight="1" x14ac:dyDescent="0.25">
      <c r="A61">
        <v>302</v>
      </c>
      <c r="B61">
        <v>2014</v>
      </c>
      <c r="C61" s="22" t="str">
        <f t="shared" si="3"/>
        <v>2014B00302</v>
      </c>
      <c r="D61" s="13">
        <v>41752</v>
      </c>
      <c r="E61">
        <v>140006</v>
      </c>
      <c r="F61" s="13" t="s">
        <v>66</v>
      </c>
      <c r="G61">
        <v>35</v>
      </c>
      <c r="H61">
        <v>25</v>
      </c>
      <c r="I61" t="s">
        <v>70</v>
      </c>
      <c r="J61" s="15">
        <f t="shared" si="1"/>
        <v>2716</v>
      </c>
      <c r="K61">
        <v>30</v>
      </c>
      <c r="L61">
        <v>40</v>
      </c>
      <c r="M61">
        <v>40</v>
      </c>
      <c r="N61">
        <f t="shared" si="4"/>
        <v>10</v>
      </c>
      <c r="O61">
        <v>4</v>
      </c>
      <c r="P61">
        <v>6</v>
      </c>
      <c r="Q61"/>
      <c r="R61">
        <v>729</v>
      </c>
      <c r="S61">
        <v>2014</v>
      </c>
      <c r="T61" t="s">
        <v>113</v>
      </c>
      <c r="U61" s="46">
        <v>0.28000000000000003</v>
      </c>
      <c r="V61" s="46">
        <v>0</v>
      </c>
      <c r="W61" s="46">
        <v>0</v>
      </c>
      <c r="X61" s="46">
        <v>7.0000000000000007E-2</v>
      </c>
      <c r="Y61" s="46">
        <v>0</v>
      </c>
      <c r="Z61">
        <v>405.77</v>
      </c>
      <c r="AA61">
        <v>12.33</v>
      </c>
      <c r="AB61">
        <v>13.932</v>
      </c>
      <c r="AC61">
        <v>1.1479999999999999</v>
      </c>
      <c r="AD61">
        <v>1.756</v>
      </c>
      <c r="AE61">
        <v>2.2320000000000002</v>
      </c>
      <c r="AF61">
        <v>5.1230000000000002</v>
      </c>
      <c r="AG61">
        <v>2.9460000000000002</v>
      </c>
      <c r="AH61">
        <v>2.0840000000000001</v>
      </c>
      <c r="AI61">
        <v>0.751</v>
      </c>
      <c r="AJ61">
        <v>0.35599999999999998</v>
      </c>
      <c r="AK61">
        <v>2.4E-2</v>
      </c>
      <c r="AL61">
        <v>0.441</v>
      </c>
      <c r="AM61">
        <v>1.7929999999999999</v>
      </c>
      <c r="AN61">
        <v>0.77200000000000002</v>
      </c>
      <c r="AO61">
        <v>14.803000000000001</v>
      </c>
      <c r="AP61">
        <v>0.85899999999999999</v>
      </c>
      <c r="AQ61">
        <v>107.402</v>
      </c>
      <c r="AR61">
        <v>86.466999999999999</v>
      </c>
    </row>
    <row r="62" spans="1:50" ht="12.75" hidden="1" customHeight="1" x14ac:dyDescent="0.25">
      <c r="A62">
        <v>303</v>
      </c>
      <c r="B62">
        <v>2014</v>
      </c>
      <c r="C62" s="22" t="str">
        <f t="shared" si="3"/>
        <v>2014B00303</v>
      </c>
      <c r="D62" s="13">
        <v>41752</v>
      </c>
      <c r="E62">
        <v>140006</v>
      </c>
      <c r="F62" s="13" t="s">
        <v>66</v>
      </c>
      <c r="G62">
        <v>35</v>
      </c>
      <c r="H62">
        <v>25</v>
      </c>
      <c r="I62" t="s">
        <v>70</v>
      </c>
      <c r="J62" s="15">
        <f t="shared" si="1"/>
        <v>2716</v>
      </c>
      <c r="K62">
        <v>40</v>
      </c>
      <c r="L62">
        <v>50</v>
      </c>
      <c r="M62">
        <v>50</v>
      </c>
      <c r="N62">
        <f t="shared" si="4"/>
        <v>10</v>
      </c>
      <c r="O62">
        <v>4</v>
      </c>
      <c r="P62">
        <v>6</v>
      </c>
      <c r="Q62"/>
      <c r="S62"/>
      <c r="T62" t="s">
        <v>113</v>
      </c>
      <c r="U62" s="46">
        <v>0.01</v>
      </c>
      <c r="V62" s="46">
        <v>0</v>
      </c>
      <c r="W62" s="46">
        <v>0</v>
      </c>
      <c r="X62" s="46">
        <v>0.9</v>
      </c>
      <c r="Y62" s="46">
        <v>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50" ht="12.75" hidden="1" customHeight="1" x14ac:dyDescent="0.25">
      <c r="A63">
        <v>304</v>
      </c>
      <c r="B63">
        <v>2014</v>
      </c>
      <c r="C63" s="22" t="str">
        <f t="shared" si="3"/>
        <v>2014B00304</v>
      </c>
      <c r="D63" s="13">
        <v>41752</v>
      </c>
      <c r="E63">
        <v>140006</v>
      </c>
      <c r="F63" s="13" t="s">
        <v>66</v>
      </c>
      <c r="G63">
        <v>35</v>
      </c>
      <c r="H63">
        <v>25</v>
      </c>
      <c r="I63" t="s">
        <v>70</v>
      </c>
      <c r="J63" s="15">
        <f t="shared" si="1"/>
        <v>5432</v>
      </c>
      <c r="K63">
        <v>50</v>
      </c>
      <c r="L63">
        <v>70</v>
      </c>
      <c r="M63">
        <v>70</v>
      </c>
      <c r="N63">
        <f t="shared" si="4"/>
        <v>20</v>
      </c>
      <c r="O63">
        <v>4</v>
      </c>
      <c r="P63">
        <v>6</v>
      </c>
      <c r="Q63"/>
      <c r="R63">
        <v>730</v>
      </c>
      <c r="S63">
        <v>2014</v>
      </c>
      <c r="T63" t="s">
        <v>113</v>
      </c>
      <c r="U63" s="46">
        <v>0.36</v>
      </c>
      <c r="V63" s="46">
        <v>0</v>
      </c>
      <c r="W63" s="46">
        <v>0</v>
      </c>
      <c r="X63" s="46">
        <v>0.32</v>
      </c>
      <c r="Y63" s="46">
        <v>0</v>
      </c>
      <c r="Z63">
        <v>375.23</v>
      </c>
      <c r="AA63">
        <v>6.58</v>
      </c>
      <c r="AB63">
        <v>24.405799999999999</v>
      </c>
      <c r="AC63">
        <v>0.43</v>
      </c>
      <c r="AD63">
        <v>0.41099999999999998</v>
      </c>
      <c r="AE63">
        <v>1.292</v>
      </c>
      <c r="AF63">
        <v>6.1379999999999999</v>
      </c>
      <c r="AG63">
        <v>2.0019999999999998</v>
      </c>
      <c r="AH63">
        <v>0.41199999999999998</v>
      </c>
      <c r="AI63">
        <v>0.63100000000000001</v>
      </c>
      <c r="AJ63">
        <v>0.187</v>
      </c>
      <c r="AK63">
        <v>0.01</v>
      </c>
      <c r="AL63">
        <v>0.67600000000000005</v>
      </c>
      <c r="AM63">
        <v>1.3090999999999999</v>
      </c>
      <c r="AN63">
        <v>0.82299999999999995</v>
      </c>
      <c r="AO63">
        <v>10.422000000000001</v>
      </c>
      <c r="AP63">
        <v>1.0609999999999999</v>
      </c>
      <c r="AQ63">
        <v>128.45140000000001</v>
      </c>
      <c r="AR63">
        <v>52.944000000000003</v>
      </c>
    </row>
    <row r="64" spans="1:50" ht="12.75" hidden="1" customHeight="1" x14ac:dyDescent="0.25">
      <c r="A64">
        <v>305</v>
      </c>
      <c r="B64">
        <v>2014</v>
      </c>
      <c r="C64" s="22" t="str">
        <f t="shared" si="3"/>
        <v>2014B00305</v>
      </c>
      <c r="D64" s="13">
        <v>41752</v>
      </c>
      <c r="E64">
        <v>140006</v>
      </c>
      <c r="F64" s="13" t="s">
        <v>66</v>
      </c>
      <c r="G64">
        <v>35</v>
      </c>
      <c r="H64">
        <v>25</v>
      </c>
      <c r="I64" t="s">
        <v>70</v>
      </c>
      <c r="J64" s="15">
        <f t="shared" si="1"/>
        <v>2716</v>
      </c>
      <c r="K64">
        <v>70</v>
      </c>
      <c r="L64">
        <v>80</v>
      </c>
      <c r="M64">
        <v>80</v>
      </c>
      <c r="N64">
        <f t="shared" si="4"/>
        <v>10</v>
      </c>
      <c r="O64">
        <v>4</v>
      </c>
      <c r="P64">
        <v>6</v>
      </c>
      <c r="Q64"/>
      <c r="S64"/>
      <c r="T64" t="s">
        <v>113</v>
      </c>
      <c r="U64" s="46">
        <v>0.01</v>
      </c>
      <c r="V64" s="46">
        <v>0</v>
      </c>
      <c r="W64" s="46">
        <v>0</v>
      </c>
      <c r="X64" s="46">
        <v>0</v>
      </c>
      <c r="Y64" s="46">
        <v>0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50" ht="12.75" hidden="1" customHeight="1" x14ac:dyDescent="0.25">
      <c r="A65">
        <v>306</v>
      </c>
      <c r="B65">
        <v>2014</v>
      </c>
      <c r="C65" s="22" t="str">
        <f t="shared" si="3"/>
        <v>2014B00306</v>
      </c>
      <c r="D65" s="13">
        <v>41752</v>
      </c>
      <c r="E65">
        <v>140006</v>
      </c>
      <c r="F65" s="13" t="s">
        <v>66</v>
      </c>
      <c r="G65">
        <v>35</v>
      </c>
      <c r="H65">
        <v>25</v>
      </c>
      <c r="I65" t="s">
        <v>70</v>
      </c>
      <c r="J65" s="15">
        <f t="shared" si="1"/>
        <v>5432</v>
      </c>
      <c r="K65">
        <v>80</v>
      </c>
      <c r="L65">
        <v>100</v>
      </c>
      <c r="M65">
        <v>100</v>
      </c>
      <c r="N65">
        <f t="shared" si="4"/>
        <v>20</v>
      </c>
      <c r="O65">
        <v>4</v>
      </c>
      <c r="P65">
        <v>6</v>
      </c>
      <c r="Q65"/>
      <c r="S65" s="55"/>
      <c r="T65" s="22" t="s">
        <v>113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s="22"/>
      <c r="AT65" s="22"/>
      <c r="AU65" s="22"/>
      <c r="AV65" s="46"/>
      <c r="AW65" s="46"/>
      <c r="AX65" s="46"/>
    </row>
    <row r="66" spans="1:50" ht="12.75" hidden="1" customHeight="1" x14ac:dyDescent="0.25">
      <c r="A66">
        <v>307</v>
      </c>
      <c r="B66">
        <v>2014</v>
      </c>
      <c r="C66" s="22" t="str">
        <f t="shared" ref="C66:C67" si="5">CONCATENATE(B66,"B00",A66)</f>
        <v>2014B00307</v>
      </c>
      <c r="D66" s="13">
        <v>41752</v>
      </c>
      <c r="E66">
        <v>140006</v>
      </c>
      <c r="F66" s="13" t="s">
        <v>66</v>
      </c>
      <c r="G66">
        <v>35</v>
      </c>
      <c r="H66">
        <v>25</v>
      </c>
      <c r="I66" t="s">
        <v>198</v>
      </c>
      <c r="J66" s="15">
        <f t="shared" ref="J66:J129" si="6">IF(I66="WB",54.6*O66*(M66-K66),IF(I66="BZ",67.9*O66*(M66-K66),IF(I66="BZ+WB",122.5*O66*(M66-K66),IF(I66="RKS",19.6*(M66-K66)*O66,""))))</f>
        <v>3920.0000000000005</v>
      </c>
      <c r="K66">
        <v>100</v>
      </c>
      <c r="L66">
        <v>150</v>
      </c>
      <c r="M66">
        <v>150</v>
      </c>
      <c r="N66">
        <f t="shared" ref="N66:N97" si="7">L66-K66</f>
        <v>50</v>
      </c>
      <c r="O66">
        <v>4</v>
      </c>
      <c r="P66">
        <v>6</v>
      </c>
      <c r="Q66"/>
      <c r="S66" s="55"/>
      <c r="T66" s="22" t="s">
        <v>113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s="22"/>
      <c r="AT66" s="22"/>
      <c r="AU66" s="22"/>
      <c r="AV66" s="46"/>
      <c r="AW66" s="46"/>
      <c r="AX66" s="46"/>
    </row>
    <row r="67" spans="1:50" ht="12.75" hidden="1" customHeight="1" x14ac:dyDescent="0.25">
      <c r="A67">
        <v>308</v>
      </c>
      <c r="B67">
        <v>2014</v>
      </c>
      <c r="C67" s="22" t="str">
        <f t="shared" si="5"/>
        <v>2014B00308</v>
      </c>
      <c r="D67" s="13">
        <v>41752</v>
      </c>
      <c r="E67">
        <v>140006</v>
      </c>
      <c r="F67" s="13" t="s">
        <v>66</v>
      </c>
      <c r="G67">
        <v>35</v>
      </c>
      <c r="H67">
        <v>25</v>
      </c>
      <c r="I67" t="s">
        <v>198</v>
      </c>
      <c r="J67" s="15">
        <f t="shared" si="6"/>
        <v>3920.0000000000005</v>
      </c>
      <c r="K67">
        <v>150</v>
      </c>
      <c r="L67">
        <v>200</v>
      </c>
      <c r="M67">
        <v>200</v>
      </c>
      <c r="N67">
        <f t="shared" si="7"/>
        <v>50</v>
      </c>
      <c r="O67">
        <v>4</v>
      </c>
      <c r="P67">
        <v>6</v>
      </c>
      <c r="Q67"/>
      <c r="S67" s="55"/>
      <c r="T67" s="22" t="s">
        <v>113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s="22"/>
      <c r="AT67" s="22"/>
      <c r="AU67" s="22"/>
      <c r="AV67" s="46"/>
      <c r="AW67" s="46"/>
      <c r="AX67" s="46"/>
    </row>
    <row r="68" spans="1:50" ht="12.75" hidden="1" customHeight="1" x14ac:dyDescent="0.25">
      <c r="A68">
        <v>1873</v>
      </c>
      <c r="B68">
        <v>2014</v>
      </c>
      <c r="C68" s="22" t="str">
        <f t="shared" ref="C68:C99" si="8">CONCATENATE(B68,"B0",A68)</f>
        <v>2014B01873</v>
      </c>
      <c r="D68" s="13">
        <v>41920</v>
      </c>
      <c r="E68">
        <v>140019</v>
      </c>
      <c r="F68" t="s">
        <v>395</v>
      </c>
      <c r="G68">
        <v>7</v>
      </c>
      <c r="H68">
        <v>5</v>
      </c>
      <c r="I68" t="s">
        <v>70</v>
      </c>
      <c r="J68" s="15">
        <f t="shared" si="6"/>
        <v>1358</v>
      </c>
      <c r="K68">
        <v>0</v>
      </c>
      <c r="L68">
        <v>5</v>
      </c>
      <c r="M68">
        <v>5</v>
      </c>
      <c r="N68">
        <f t="shared" si="7"/>
        <v>5</v>
      </c>
      <c r="O68">
        <v>4</v>
      </c>
      <c r="P68">
        <v>6</v>
      </c>
      <c r="Q68"/>
      <c r="R68" s="22">
        <v>238</v>
      </c>
      <c r="S68" s="55">
        <v>2015</v>
      </c>
      <c r="T68" s="22" t="s">
        <v>88</v>
      </c>
      <c r="U68" s="46">
        <v>2.5</v>
      </c>
      <c r="V68" s="46">
        <v>0</v>
      </c>
      <c r="W68" s="46">
        <v>0</v>
      </c>
      <c r="X68" s="46">
        <v>0</v>
      </c>
      <c r="Y68" s="46">
        <v>0</v>
      </c>
      <c r="Z68">
        <v>472.84</v>
      </c>
      <c r="AA68">
        <v>14.84</v>
      </c>
      <c r="AB68">
        <v>3.367</v>
      </c>
      <c r="AC68">
        <v>1.3069999999999999</v>
      </c>
      <c r="AD68">
        <v>0.2782</v>
      </c>
      <c r="AE68">
        <v>2.5337999999999998</v>
      </c>
      <c r="AF68">
        <v>5.2686000000000002</v>
      </c>
      <c r="AG68">
        <v>11.896000000000001</v>
      </c>
      <c r="AH68">
        <v>3.0270000000000001</v>
      </c>
      <c r="AI68">
        <v>2.0379999999999998</v>
      </c>
      <c r="AJ68">
        <v>0.57099999999999995</v>
      </c>
      <c r="AK68">
        <v>0.14699999999999999</v>
      </c>
      <c r="AL68">
        <v>0.41699999999999998</v>
      </c>
      <c r="AM68">
        <v>5.0048000000000004</v>
      </c>
      <c r="AN68">
        <v>0.86899999999999999</v>
      </c>
      <c r="AO68">
        <v>54.08</v>
      </c>
      <c r="AP68">
        <v>1.17</v>
      </c>
      <c r="AQ68"/>
      <c r="AR68">
        <v>48.441000000000003</v>
      </c>
    </row>
    <row r="69" spans="1:50" ht="12.75" hidden="1" customHeight="1" x14ac:dyDescent="0.25">
      <c r="A69">
        <v>1874</v>
      </c>
      <c r="B69">
        <v>2014</v>
      </c>
      <c r="C69" s="22" t="str">
        <f t="shared" si="8"/>
        <v>2014B01874</v>
      </c>
      <c r="D69" s="13">
        <v>41920</v>
      </c>
      <c r="E69">
        <v>140019</v>
      </c>
      <c r="F69" t="s">
        <v>395</v>
      </c>
      <c r="G69">
        <v>7</v>
      </c>
      <c r="H69">
        <v>5</v>
      </c>
      <c r="I69" t="s">
        <v>70</v>
      </c>
      <c r="J69" s="15">
        <f t="shared" si="6"/>
        <v>1358</v>
      </c>
      <c r="K69">
        <v>5</v>
      </c>
      <c r="L69">
        <v>10</v>
      </c>
      <c r="M69">
        <v>10</v>
      </c>
      <c r="N69">
        <f t="shared" si="7"/>
        <v>5</v>
      </c>
      <c r="O69">
        <v>4</v>
      </c>
      <c r="P69">
        <v>6</v>
      </c>
      <c r="Q69"/>
      <c r="R69" s="22">
        <v>239</v>
      </c>
      <c r="S69" s="55">
        <v>2015</v>
      </c>
      <c r="T69" s="22" t="s">
        <v>88</v>
      </c>
      <c r="U69" s="46">
        <v>2.46</v>
      </c>
      <c r="V69" s="46">
        <v>0.5</v>
      </c>
      <c r="W69" s="46">
        <v>0</v>
      </c>
      <c r="X69" s="46">
        <v>0.05</v>
      </c>
      <c r="Y69" s="46">
        <v>0</v>
      </c>
      <c r="Z69">
        <v>435.19</v>
      </c>
      <c r="AA69">
        <v>11.3</v>
      </c>
      <c r="AB69">
        <v>5.6820000000000004</v>
      </c>
      <c r="AC69">
        <v>1.2078</v>
      </c>
      <c r="AD69">
        <v>0.34689999999999999</v>
      </c>
      <c r="AE69">
        <v>3.0691000000000002</v>
      </c>
      <c r="AF69">
        <v>7.3834</v>
      </c>
      <c r="AG69">
        <v>10.090999999999999</v>
      </c>
      <c r="AH69">
        <v>3.65</v>
      </c>
      <c r="AI69">
        <v>1.923</v>
      </c>
      <c r="AJ69">
        <v>0.60299999999999998</v>
      </c>
      <c r="AK69">
        <v>0.152</v>
      </c>
      <c r="AL69">
        <v>0.44900000000000001</v>
      </c>
      <c r="AM69">
        <v>6.0419999999999998</v>
      </c>
      <c r="AN69">
        <v>0.752</v>
      </c>
      <c r="AO69">
        <v>56.222000000000001</v>
      </c>
      <c r="AP69">
        <v>0.85599999999999998</v>
      </c>
      <c r="AQ69"/>
      <c r="AR69">
        <v>58.003</v>
      </c>
    </row>
    <row r="70" spans="1:50" ht="12.75" hidden="1" customHeight="1" x14ac:dyDescent="0.25">
      <c r="A70">
        <v>1875</v>
      </c>
      <c r="B70">
        <v>2014</v>
      </c>
      <c r="C70" s="22" t="str">
        <f t="shared" si="8"/>
        <v>2014B01875</v>
      </c>
      <c r="D70" s="13">
        <v>41920</v>
      </c>
      <c r="E70">
        <v>140019</v>
      </c>
      <c r="F70" t="s">
        <v>395</v>
      </c>
      <c r="G70">
        <v>7</v>
      </c>
      <c r="H70">
        <v>5</v>
      </c>
      <c r="I70" t="s">
        <v>70</v>
      </c>
      <c r="J70" s="15">
        <f t="shared" si="6"/>
        <v>2716</v>
      </c>
      <c r="K70">
        <v>10</v>
      </c>
      <c r="L70">
        <v>20</v>
      </c>
      <c r="M70">
        <v>20</v>
      </c>
      <c r="N70">
        <f t="shared" si="7"/>
        <v>10</v>
      </c>
      <c r="O70">
        <v>4</v>
      </c>
      <c r="P70">
        <v>6</v>
      </c>
      <c r="Q70"/>
      <c r="R70" s="22">
        <v>240</v>
      </c>
      <c r="S70" s="55">
        <v>2015</v>
      </c>
      <c r="T70" s="22" t="s">
        <v>88</v>
      </c>
      <c r="U70" s="46">
        <v>2.4500000000000002</v>
      </c>
      <c r="V70" s="46">
        <v>2.21</v>
      </c>
      <c r="W70" s="46">
        <v>0</v>
      </c>
      <c r="X70" s="46">
        <v>0</v>
      </c>
      <c r="Y70" s="46">
        <v>0</v>
      </c>
      <c r="Z70">
        <v>430.96</v>
      </c>
      <c r="AA70">
        <v>10.77</v>
      </c>
      <c r="AB70">
        <v>6.6280000000000001</v>
      </c>
      <c r="AC70">
        <v>0.95399999999999996</v>
      </c>
      <c r="AD70">
        <v>0.50649999999999995</v>
      </c>
      <c r="AE70">
        <v>4.4221000000000004</v>
      </c>
      <c r="AF70">
        <v>8.0748999999999995</v>
      </c>
      <c r="AG70">
        <v>9.7070000000000007</v>
      </c>
      <c r="AH70">
        <v>2.4990000000000001</v>
      </c>
      <c r="AI70">
        <v>1.7729999999999999</v>
      </c>
      <c r="AJ70">
        <v>0.56299999999999994</v>
      </c>
      <c r="AK70">
        <v>0.13600000000000001</v>
      </c>
      <c r="AL70">
        <v>0.52100000000000002</v>
      </c>
      <c r="AM70">
        <v>6.5507999999999997</v>
      </c>
      <c r="AN70">
        <v>0.72099999999999997</v>
      </c>
      <c r="AO70">
        <v>29.082000000000001</v>
      </c>
      <c r="AP70">
        <v>0.78300000000000003</v>
      </c>
      <c r="AQ70"/>
      <c r="AR70">
        <v>66.314999999999998</v>
      </c>
    </row>
    <row r="71" spans="1:50" ht="12.75" hidden="1" customHeight="1" x14ac:dyDescent="0.25">
      <c r="A71">
        <v>1876</v>
      </c>
      <c r="B71">
        <v>2014</v>
      </c>
      <c r="C71" s="22" t="str">
        <f t="shared" si="8"/>
        <v>2014B01876</v>
      </c>
      <c r="D71" s="13">
        <v>41920</v>
      </c>
      <c r="E71">
        <v>140019</v>
      </c>
      <c r="F71" t="s">
        <v>395</v>
      </c>
      <c r="G71">
        <v>7</v>
      </c>
      <c r="H71">
        <v>5</v>
      </c>
      <c r="I71" t="s">
        <v>70</v>
      </c>
      <c r="J71" s="15">
        <f t="shared" si="6"/>
        <v>2716</v>
      </c>
      <c r="K71">
        <v>20</v>
      </c>
      <c r="L71">
        <v>30</v>
      </c>
      <c r="M71">
        <v>30</v>
      </c>
      <c r="N71">
        <f t="shared" si="7"/>
        <v>10</v>
      </c>
      <c r="O71">
        <v>4</v>
      </c>
      <c r="P71">
        <v>6</v>
      </c>
      <c r="Q71"/>
      <c r="R71" s="22">
        <v>241</v>
      </c>
      <c r="S71" s="55">
        <v>2015</v>
      </c>
      <c r="T71" s="22" t="s">
        <v>88</v>
      </c>
      <c r="U71" s="46">
        <v>2.75</v>
      </c>
      <c r="V71" s="46">
        <v>1</v>
      </c>
      <c r="W71" s="46">
        <v>4.5199999999999996</v>
      </c>
      <c r="X71" s="46">
        <v>0</v>
      </c>
      <c r="Y71" s="46">
        <v>0</v>
      </c>
      <c r="Z71">
        <v>403.68</v>
      </c>
      <c r="AA71">
        <v>8.01</v>
      </c>
      <c r="AB71">
        <v>7.9610000000000003</v>
      </c>
      <c r="AC71">
        <v>1.24</v>
      </c>
      <c r="AD71">
        <v>0.90549999999999997</v>
      </c>
      <c r="AE71">
        <v>5.9074</v>
      </c>
      <c r="AF71">
        <v>13.311500000000001</v>
      </c>
      <c r="AG71">
        <v>7.0220000000000002</v>
      </c>
      <c r="AH71">
        <v>2.6230000000000002</v>
      </c>
      <c r="AI71">
        <v>1.427</v>
      </c>
      <c r="AJ71">
        <v>0.77500000000000002</v>
      </c>
      <c r="AK71">
        <v>0.192</v>
      </c>
      <c r="AL71">
        <v>0.54700000000000004</v>
      </c>
      <c r="AM71">
        <v>8.8219999999999992</v>
      </c>
      <c r="AN71">
        <v>0.5716</v>
      </c>
      <c r="AO71">
        <v>19.861999999999998</v>
      </c>
      <c r="AP71">
        <v>0.57999999999999996</v>
      </c>
      <c r="AQ71"/>
      <c r="AR71">
        <v>56.207000000000001</v>
      </c>
    </row>
    <row r="72" spans="1:50" ht="12.75" hidden="1" customHeight="1" x14ac:dyDescent="0.25">
      <c r="A72">
        <v>1877</v>
      </c>
      <c r="B72">
        <v>2014</v>
      </c>
      <c r="C72" s="22" t="str">
        <f t="shared" si="8"/>
        <v>2014B01877</v>
      </c>
      <c r="D72" s="13">
        <v>41920</v>
      </c>
      <c r="E72">
        <v>140019</v>
      </c>
      <c r="F72" t="s">
        <v>395</v>
      </c>
      <c r="G72">
        <v>7</v>
      </c>
      <c r="H72">
        <v>5</v>
      </c>
      <c r="I72" t="s">
        <v>70</v>
      </c>
      <c r="J72" s="15">
        <f t="shared" si="6"/>
        <v>2716</v>
      </c>
      <c r="K72">
        <v>30</v>
      </c>
      <c r="L72">
        <v>40</v>
      </c>
      <c r="M72">
        <v>40</v>
      </c>
      <c r="N72">
        <f t="shared" si="7"/>
        <v>10</v>
      </c>
      <c r="O72">
        <v>4</v>
      </c>
      <c r="P72">
        <v>6</v>
      </c>
      <c r="Q72"/>
      <c r="R72" s="22">
        <v>242</v>
      </c>
      <c r="S72" s="55">
        <v>2015</v>
      </c>
      <c r="T72" s="22" t="s">
        <v>88</v>
      </c>
      <c r="U72" s="46">
        <v>2.0299999999999998</v>
      </c>
      <c r="V72" s="46">
        <v>2.91</v>
      </c>
      <c r="W72" s="46">
        <v>4.96</v>
      </c>
      <c r="X72" s="46">
        <v>0</v>
      </c>
      <c r="Y72" s="46">
        <v>0</v>
      </c>
      <c r="Z72">
        <v>478.98</v>
      </c>
      <c r="AA72">
        <v>7.34</v>
      </c>
      <c r="AB72">
        <v>6.4039999999999999</v>
      </c>
      <c r="AC72">
        <v>1.0169999999999999</v>
      </c>
      <c r="AD72">
        <v>0.79369999999999996</v>
      </c>
      <c r="AE72">
        <v>4.7461000000000002</v>
      </c>
      <c r="AF72">
        <v>4.1760000000000002</v>
      </c>
      <c r="AG72">
        <v>5.3014999999999999</v>
      </c>
      <c r="AH72">
        <v>0.70799999999999996</v>
      </c>
      <c r="AI72">
        <v>1.028</v>
      </c>
      <c r="AJ72">
        <v>0.68799999999999994</v>
      </c>
      <c r="AK72">
        <v>0.15</v>
      </c>
      <c r="AL72">
        <v>0.61599999999999999</v>
      </c>
      <c r="AM72">
        <v>5.375</v>
      </c>
      <c r="AN72">
        <v>0.45200000000000001</v>
      </c>
      <c r="AO72">
        <v>2.601</v>
      </c>
      <c r="AP72">
        <v>0.50600000000000001</v>
      </c>
      <c r="AQ72"/>
      <c r="AR72">
        <v>61.27</v>
      </c>
    </row>
    <row r="73" spans="1:50" ht="12.75" hidden="1" customHeight="1" x14ac:dyDescent="0.25">
      <c r="A73">
        <v>1878</v>
      </c>
      <c r="B73">
        <v>2014</v>
      </c>
      <c r="C73" s="22" t="str">
        <f t="shared" si="8"/>
        <v>2014B01878</v>
      </c>
      <c r="D73" s="13">
        <v>41920</v>
      </c>
      <c r="E73">
        <v>140019</v>
      </c>
      <c r="F73" t="s">
        <v>395</v>
      </c>
      <c r="G73">
        <v>7</v>
      </c>
      <c r="H73">
        <v>5</v>
      </c>
      <c r="I73" t="s">
        <v>70</v>
      </c>
      <c r="J73" s="15">
        <f t="shared" si="6"/>
        <v>2716</v>
      </c>
      <c r="K73">
        <v>40</v>
      </c>
      <c r="L73">
        <v>50</v>
      </c>
      <c r="M73">
        <v>50</v>
      </c>
      <c r="N73">
        <f t="shared" si="7"/>
        <v>10</v>
      </c>
      <c r="O73">
        <v>4</v>
      </c>
      <c r="P73">
        <v>6</v>
      </c>
      <c r="Q73"/>
      <c r="R73" s="22">
        <v>243</v>
      </c>
      <c r="S73" s="55">
        <v>2015</v>
      </c>
      <c r="T73" s="22" t="s">
        <v>88</v>
      </c>
      <c r="U73" s="46">
        <v>1.46</v>
      </c>
      <c r="V73" s="46">
        <v>0.95</v>
      </c>
      <c r="W73" s="46">
        <v>4.1399999999999997</v>
      </c>
      <c r="X73" s="46">
        <v>0</v>
      </c>
      <c r="Y73" s="46">
        <v>0</v>
      </c>
      <c r="Z73">
        <v>462.91</v>
      </c>
      <c r="AA73">
        <v>7.14</v>
      </c>
      <c r="AB73">
        <v>7.8849999999999998</v>
      </c>
      <c r="AC73">
        <v>0.86399999999999999</v>
      </c>
      <c r="AD73">
        <v>0.98260000000000003</v>
      </c>
      <c r="AE73">
        <v>6.5446</v>
      </c>
      <c r="AF73">
        <v>6.2812000000000001</v>
      </c>
      <c r="AG73">
        <v>4.8067000000000002</v>
      </c>
      <c r="AH73">
        <v>0.89800000000000002</v>
      </c>
      <c r="AI73">
        <v>1.0129999999999999</v>
      </c>
      <c r="AJ73">
        <v>0.64700000000000002</v>
      </c>
      <c r="AK73">
        <v>0.17799999999999999</v>
      </c>
      <c r="AL73">
        <v>0.71099999999999997</v>
      </c>
      <c r="AM73">
        <v>7.1459999999999999</v>
      </c>
      <c r="AN73">
        <v>0.48599999999999999</v>
      </c>
      <c r="AO73">
        <v>4.0389999999999997</v>
      </c>
      <c r="AP73">
        <v>0.51100000000000001</v>
      </c>
      <c r="AQ73"/>
      <c r="AR73">
        <v>71.760999999999996</v>
      </c>
    </row>
    <row r="74" spans="1:50" ht="12.75" hidden="1" customHeight="1" x14ac:dyDescent="0.25">
      <c r="A74">
        <v>1879</v>
      </c>
      <c r="B74">
        <v>2014</v>
      </c>
      <c r="C74" s="22" t="str">
        <f t="shared" si="8"/>
        <v>2014B01879</v>
      </c>
      <c r="D74" s="13">
        <v>41920</v>
      </c>
      <c r="E74">
        <v>140019</v>
      </c>
      <c r="F74" t="s">
        <v>395</v>
      </c>
      <c r="G74">
        <v>7</v>
      </c>
      <c r="H74">
        <v>5</v>
      </c>
      <c r="I74" t="s">
        <v>70</v>
      </c>
      <c r="J74" s="15">
        <f t="shared" si="6"/>
        <v>5432</v>
      </c>
      <c r="K74">
        <v>50</v>
      </c>
      <c r="L74">
        <v>70</v>
      </c>
      <c r="M74">
        <v>70</v>
      </c>
      <c r="N74">
        <f t="shared" si="7"/>
        <v>20</v>
      </c>
      <c r="O74">
        <v>4</v>
      </c>
      <c r="P74">
        <v>6</v>
      </c>
      <c r="Q74"/>
      <c r="R74" s="22">
        <v>244</v>
      </c>
      <c r="S74" s="55">
        <v>2015</v>
      </c>
      <c r="T74" s="22" t="s">
        <v>88</v>
      </c>
      <c r="U74" s="46">
        <v>0.31</v>
      </c>
      <c r="V74" s="46">
        <v>0.52</v>
      </c>
      <c r="W74" s="46">
        <v>0</v>
      </c>
      <c r="X74" s="46">
        <v>0</v>
      </c>
      <c r="Y74" s="46">
        <v>0</v>
      </c>
      <c r="Z74"/>
      <c r="AA74"/>
      <c r="AB74">
        <v>4.9080000000000004</v>
      </c>
      <c r="AC74">
        <v>1.194</v>
      </c>
      <c r="AD74">
        <v>1.423</v>
      </c>
      <c r="AE74">
        <v>4.9988000000000001</v>
      </c>
      <c r="AF74">
        <v>4.0011999999999999</v>
      </c>
      <c r="AG74">
        <v>4.4340000000000002</v>
      </c>
      <c r="AH74">
        <v>0.73899999999999999</v>
      </c>
      <c r="AI74">
        <v>1.052</v>
      </c>
      <c r="AJ74">
        <v>0.73799999999999999</v>
      </c>
      <c r="AK74">
        <v>0.161</v>
      </c>
      <c r="AL74">
        <v>0.74399999999999999</v>
      </c>
      <c r="AM74">
        <v>5.9988000000000001</v>
      </c>
      <c r="AN74">
        <v>0.32979999999999998</v>
      </c>
      <c r="AO74">
        <v>3.0830000000000002</v>
      </c>
      <c r="AP74">
        <v>0.49280000000000002</v>
      </c>
      <c r="AQ74"/>
      <c r="AR74">
        <v>43.857999999999997</v>
      </c>
    </row>
    <row r="75" spans="1:50" ht="12.75" hidden="1" customHeight="1" x14ac:dyDescent="0.25">
      <c r="A75">
        <v>1880</v>
      </c>
      <c r="B75">
        <v>2014</v>
      </c>
      <c r="C75" s="22" t="str">
        <f t="shared" si="8"/>
        <v>2014B01880</v>
      </c>
      <c r="D75" s="13">
        <v>41920</v>
      </c>
      <c r="E75">
        <v>140019</v>
      </c>
      <c r="F75" t="s">
        <v>395</v>
      </c>
      <c r="G75">
        <v>7</v>
      </c>
      <c r="H75">
        <v>5</v>
      </c>
      <c r="I75" t="s">
        <v>70</v>
      </c>
      <c r="J75" s="15">
        <f t="shared" si="6"/>
        <v>2716</v>
      </c>
      <c r="K75">
        <v>70</v>
      </c>
      <c r="L75">
        <v>80</v>
      </c>
      <c r="M75">
        <v>80</v>
      </c>
      <c r="N75">
        <f t="shared" si="7"/>
        <v>10</v>
      </c>
      <c r="O75">
        <v>4</v>
      </c>
      <c r="P75">
        <v>6</v>
      </c>
      <c r="Q75"/>
      <c r="R75" s="22">
        <v>245</v>
      </c>
      <c r="S75" s="55">
        <v>2015</v>
      </c>
      <c r="T75" s="22" t="s">
        <v>88</v>
      </c>
      <c r="U75" s="46">
        <v>0.1</v>
      </c>
      <c r="V75" s="46">
        <v>0</v>
      </c>
      <c r="W75" s="46">
        <v>0</v>
      </c>
      <c r="X75" s="46">
        <v>0</v>
      </c>
      <c r="Y75" s="46">
        <v>0</v>
      </c>
      <c r="Z75"/>
      <c r="AA75"/>
      <c r="AB75">
        <v>12.064</v>
      </c>
      <c r="AC75">
        <v>1.415</v>
      </c>
      <c r="AD75">
        <v>2.528</v>
      </c>
      <c r="AE75">
        <v>5.4539</v>
      </c>
      <c r="AF75">
        <v>6.3613</v>
      </c>
      <c r="AG75">
        <v>6.4301000000000004</v>
      </c>
      <c r="AH75">
        <v>2.0699999999999998</v>
      </c>
      <c r="AI75">
        <v>0.92</v>
      </c>
      <c r="AJ75">
        <v>0.71599999999999997</v>
      </c>
      <c r="AK75">
        <v>0.32100000000000001</v>
      </c>
      <c r="AL75">
        <v>0.74299999999999999</v>
      </c>
      <c r="AM75">
        <v>6.5423999999999998</v>
      </c>
      <c r="AN75">
        <v>0.45100000000000001</v>
      </c>
      <c r="AO75">
        <v>7.1379999999999999</v>
      </c>
      <c r="AP75">
        <v>0.60699999999999998</v>
      </c>
      <c r="AQ75"/>
      <c r="AR75">
        <v>61.162999999999997</v>
      </c>
    </row>
    <row r="76" spans="1:50" ht="12.75" hidden="1" customHeight="1" x14ac:dyDescent="0.25">
      <c r="A76">
        <v>1881</v>
      </c>
      <c r="B76">
        <v>2014</v>
      </c>
      <c r="C76" s="22" t="str">
        <f t="shared" si="8"/>
        <v>2014B01881</v>
      </c>
      <c r="D76" s="13">
        <v>41920</v>
      </c>
      <c r="E76">
        <v>140019</v>
      </c>
      <c r="F76" t="s">
        <v>395</v>
      </c>
      <c r="G76">
        <v>7</v>
      </c>
      <c r="H76">
        <v>5</v>
      </c>
      <c r="I76" t="s">
        <v>70</v>
      </c>
      <c r="J76" s="15">
        <f t="shared" si="6"/>
        <v>5432</v>
      </c>
      <c r="K76">
        <v>80</v>
      </c>
      <c r="L76">
        <v>100</v>
      </c>
      <c r="M76">
        <v>100</v>
      </c>
      <c r="N76">
        <f t="shared" si="7"/>
        <v>20</v>
      </c>
      <c r="O76">
        <v>4</v>
      </c>
      <c r="P76">
        <v>6</v>
      </c>
      <c r="Q76"/>
      <c r="R76" s="22">
        <v>246</v>
      </c>
      <c r="S76" s="55">
        <v>2015</v>
      </c>
      <c r="T76" s="22" t="s">
        <v>88</v>
      </c>
      <c r="U76" s="46">
        <v>0.05</v>
      </c>
      <c r="V76" s="46">
        <v>0</v>
      </c>
      <c r="W76" s="46">
        <v>0</v>
      </c>
      <c r="X76" s="46">
        <v>0</v>
      </c>
      <c r="Y76" s="46">
        <v>0</v>
      </c>
      <c r="Z76"/>
      <c r="AA76"/>
      <c r="AB76">
        <v>6.2329999999999997</v>
      </c>
      <c r="AC76">
        <v>2.3506</v>
      </c>
      <c r="AD76">
        <v>0.63970000000000005</v>
      </c>
      <c r="AE76">
        <v>2.5914999999999999</v>
      </c>
      <c r="AF76">
        <v>7.2695999999999996</v>
      </c>
      <c r="AG76">
        <v>4.7563000000000004</v>
      </c>
      <c r="AH76">
        <v>3.4260000000000002</v>
      </c>
      <c r="AI76">
        <v>1.3720000000000001</v>
      </c>
      <c r="AJ76">
        <v>1.089</v>
      </c>
      <c r="AK76">
        <v>0.13700000000000001</v>
      </c>
      <c r="AL76">
        <v>0.96199999999999997</v>
      </c>
      <c r="AM76">
        <v>10.407</v>
      </c>
      <c r="AN76">
        <v>0.38900000000000001</v>
      </c>
      <c r="AO76">
        <v>3.7189999999999999</v>
      </c>
      <c r="AP76">
        <v>0.45300000000000001</v>
      </c>
      <c r="AQ76"/>
      <c r="AR76">
        <v>52.594000000000001</v>
      </c>
    </row>
    <row r="77" spans="1:50" ht="12.75" hidden="1" customHeight="1" x14ac:dyDescent="0.25">
      <c r="A77">
        <v>1882</v>
      </c>
      <c r="B77">
        <v>2014</v>
      </c>
      <c r="C77" s="22" t="str">
        <f t="shared" si="8"/>
        <v>2014B01882</v>
      </c>
      <c r="D77" s="13">
        <v>41920</v>
      </c>
      <c r="E77">
        <v>140019</v>
      </c>
      <c r="F77" t="s">
        <v>395</v>
      </c>
      <c r="G77">
        <v>7</v>
      </c>
      <c r="H77">
        <v>5</v>
      </c>
      <c r="I77" t="s">
        <v>198</v>
      </c>
      <c r="J77" s="15">
        <f t="shared" si="6"/>
        <v>3920.0000000000005</v>
      </c>
      <c r="K77">
        <v>100</v>
      </c>
      <c r="L77">
        <v>150</v>
      </c>
      <c r="M77">
        <v>150</v>
      </c>
      <c r="N77">
        <f t="shared" si="7"/>
        <v>50</v>
      </c>
      <c r="O77">
        <v>4</v>
      </c>
      <c r="P77">
        <v>6</v>
      </c>
      <c r="Q77"/>
      <c r="R77" s="22"/>
      <c r="S77" s="55"/>
      <c r="T77" s="22" t="s">
        <v>88</v>
      </c>
      <c r="U77" s="46">
        <v>0</v>
      </c>
      <c r="V77" s="46">
        <v>0</v>
      </c>
      <c r="W77" s="46">
        <v>0</v>
      </c>
      <c r="X77" s="46">
        <v>0</v>
      </c>
      <c r="Y77" s="46">
        <v>0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s="22"/>
      <c r="AT77" s="22"/>
      <c r="AU77" s="22"/>
      <c r="AV77" s="46"/>
      <c r="AW77" s="46"/>
      <c r="AX77" s="46"/>
    </row>
    <row r="78" spans="1:50" ht="12.75" hidden="1" customHeight="1" x14ac:dyDescent="0.25">
      <c r="A78">
        <v>1883</v>
      </c>
      <c r="B78">
        <v>2014</v>
      </c>
      <c r="C78" s="22" t="str">
        <f t="shared" si="8"/>
        <v>2014B01883</v>
      </c>
      <c r="D78" s="13">
        <v>41920</v>
      </c>
      <c r="E78">
        <v>140019</v>
      </c>
      <c r="F78" t="s">
        <v>395</v>
      </c>
      <c r="G78">
        <v>7</v>
      </c>
      <c r="H78">
        <v>5</v>
      </c>
      <c r="I78" t="s">
        <v>198</v>
      </c>
      <c r="J78" s="15">
        <f t="shared" si="6"/>
        <v>3920.0000000000005</v>
      </c>
      <c r="K78">
        <v>150</v>
      </c>
      <c r="L78">
        <v>200</v>
      </c>
      <c r="M78">
        <v>200</v>
      </c>
      <c r="N78">
        <f t="shared" si="7"/>
        <v>50</v>
      </c>
      <c r="O78">
        <v>4</v>
      </c>
      <c r="P78">
        <v>6</v>
      </c>
      <c r="Q78"/>
      <c r="R78" s="22"/>
      <c r="S78" s="55"/>
      <c r="T78" s="22" t="s">
        <v>88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s="22"/>
      <c r="AT78" s="22"/>
      <c r="AU78" s="22"/>
      <c r="AV78" s="46"/>
      <c r="AW78" s="46"/>
      <c r="AX78" s="46"/>
    </row>
    <row r="79" spans="1:50" ht="12.75" hidden="1" customHeight="1" x14ac:dyDescent="0.25">
      <c r="A79">
        <v>1884</v>
      </c>
      <c r="B79">
        <v>2014</v>
      </c>
      <c r="C79" s="22" t="str">
        <f t="shared" si="8"/>
        <v>2014B01884</v>
      </c>
      <c r="D79" s="13">
        <v>41920</v>
      </c>
      <c r="E79">
        <v>140020</v>
      </c>
      <c r="F79" t="s">
        <v>395</v>
      </c>
      <c r="G79">
        <v>0</v>
      </c>
      <c r="H79">
        <v>1</v>
      </c>
      <c r="I79" t="s">
        <v>70</v>
      </c>
      <c r="J79" s="15">
        <f t="shared" si="6"/>
        <v>1358</v>
      </c>
      <c r="K79">
        <v>0</v>
      </c>
      <c r="L79">
        <v>5</v>
      </c>
      <c r="M79">
        <v>5</v>
      </c>
      <c r="N79">
        <f t="shared" si="7"/>
        <v>5</v>
      </c>
      <c r="O79">
        <v>4</v>
      </c>
      <c r="P79">
        <v>6</v>
      </c>
      <c r="Q79"/>
      <c r="R79" s="22">
        <v>247</v>
      </c>
      <c r="S79" s="55">
        <v>2015</v>
      </c>
      <c r="T79" s="22" t="s">
        <v>88</v>
      </c>
      <c r="U79" s="46">
        <v>1.42</v>
      </c>
      <c r="V79" s="46">
        <v>0</v>
      </c>
      <c r="W79" s="46">
        <v>0.51</v>
      </c>
      <c r="X79" s="46">
        <v>0.2</v>
      </c>
      <c r="Y79" s="46">
        <v>0</v>
      </c>
      <c r="Z79">
        <v>464.26</v>
      </c>
      <c r="AA79">
        <v>13.88</v>
      </c>
      <c r="AB79">
        <v>3.3809999999999998</v>
      </c>
      <c r="AC79">
        <v>1.6859999999999999</v>
      </c>
      <c r="AD79">
        <v>0.30309999999999998</v>
      </c>
      <c r="AE79">
        <v>2.1057000000000001</v>
      </c>
      <c r="AF79">
        <v>5.8304999999999998</v>
      </c>
      <c r="AG79">
        <v>12.584300000000001</v>
      </c>
      <c r="AH79">
        <v>3.1429999999999998</v>
      </c>
      <c r="AI79">
        <v>1.847</v>
      </c>
      <c r="AJ79">
        <v>0.54700000000000004</v>
      </c>
      <c r="AK79">
        <v>0.246</v>
      </c>
      <c r="AL79">
        <v>0.318</v>
      </c>
      <c r="AM79">
        <v>4.8933999999999997</v>
      </c>
      <c r="AN79">
        <v>1.1479999999999999</v>
      </c>
      <c r="AO79">
        <v>78.153000000000006</v>
      </c>
      <c r="AP79">
        <v>1.1160000000000001</v>
      </c>
      <c r="AQ79"/>
      <c r="AR79">
        <v>50.613399999999999</v>
      </c>
    </row>
    <row r="80" spans="1:50" ht="12.75" hidden="1" customHeight="1" x14ac:dyDescent="0.25">
      <c r="A80">
        <v>1885</v>
      </c>
      <c r="B80">
        <v>2014</v>
      </c>
      <c r="C80" s="22" t="str">
        <f t="shared" si="8"/>
        <v>2014B01885</v>
      </c>
      <c r="D80" s="13">
        <v>41920</v>
      </c>
      <c r="E80">
        <v>140020</v>
      </c>
      <c r="F80" t="s">
        <v>395</v>
      </c>
      <c r="G80">
        <v>0</v>
      </c>
      <c r="H80">
        <v>1</v>
      </c>
      <c r="I80" t="s">
        <v>70</v>
      </c>
      <c r="J80" s="15">
        <f t="shared" si="6"/>
        <v>1358</v>
      </c>
      <c r="K80">
        <v>5</v>
      </c>
      <c r="L80">
        <v>10</v>
      </c>
      <c r="M80">
        <v>10</v>
      </c>
      <c r="N80">
        <f t="shared" si="7"/>
        <v>5</v>
      </c>
      <c r="O80">
        <v>4</v>
      </c>
      <c r="P80">
        <v>6</v>
      </c>
      <c r="Q80"/>
      <c r="R80" s="22">
        <v>248</v>
      </c>
      <c r="S80" s="55">
        <v>2015</v>
      </c>
      <c r="T80" s="22" t="s">
        <v>88</v>
      </c>
      <c r="U80" s="46">
        <v>1.23</v>
      </c>
      <c r="V80" s="46">
        <v>0.36</v>
      </c>
      <c r="W80" s="46">
        <v>0</v>
      </c>
      <c r="X80" s="46">
        <v>0</v>
      </c>
      <c r="Y80" s="46">
        <v>0</v>
      </c>
      <c r="Z80">
        <v>433.53</v>
      </c>
      <c r="AA80">
        <v>10.94</v>
      </c>
      <c r="AB80">
        <v>5.6260000000000003</v>
      </c>
      <c r="AC80">
        <v>1.1839999999999999</v>
      </c>
      <c r="AD80">
        <v>0.37319999999999998</v>
      </c>
      <c r="AE80">
        <v>3.3022</v>
      </c>
      <c r="AF80">
        <v>9.8756000000000004</v>
      </c>
      <c r="AG80">
        <v>11.468999999999999</v>
      </c>
      <c r="AH80">
        <v>4.2535999999999996</v>
      </c>
      <c r="AI80">
        <v>1.671</v>
      </c>
      <c r="AJ80">
        <v>0.63700000000000001</v>
      </c>
      <c r="AK80">
        <v>0.20399999999999999</v>
      </c>
      <c r="AL80">
        <v>0.379</v>
      </c>
      <c r="AM80">
        <v>6.2279999999999998</v>
      </c>
      <c r="AN80">
        <v>0.96799999999999997</v>
      </c>
      <c r="AO80">
        <v>51.128</v>
      </c>
      <c r="AP80">
        <v>0.878</v>
      </c>
      <c r="AQ80"/>
      <c r="AR80" t="s">
        <v>427</v>
      </c>
    </row>
    <row r="81" spans="1:44" ht="12.75" hidden="1" customHeight="1" x14ac:dyDescent="0.25">
      <c r="A81">
        <v>1886</v>
      </c>
      <c r="B81">
        <v>2014</v>
      </c>
      <c r="C81" s="22" t="str">
        <f t="shared" si="8"/>
        <v>2014B01886</v>
      </c>
      <c r="D81" s="13">
        <v>41920</v>
      </c>
      <c r="E81">
        <v>140020</v>
      </c>
      <c r="F81" t="s">
        <v>395</v>
      </c>
      <c r="G81">
        <v>0</v>
      </c>
      <c r="H81">
        <v>1</v>
      </c>
      <c r="I81" t="s">
        <v>70</v>
      </c>
      <c r="J81" s="15">
        <f t="shared" si="6"/>
        <v>2716</v>
      </c>
      <c r="K81">
        <v>10</v>
      </c>
      <c r="L81">
        <v>20</v>
      </c>
      <c r="M81">
        <v>20</v>
      </c>
      <c r="N81">
        <f t="shared" si="7"/>
        <v>10</v>
      </c>
      <c r="O81">
        <v>4</v>
      </c>
      <c r="P81">
        <v>6</v>
      </c>
      <c r="Q81"/>
      <c r="R81" s="22">
        <v>249</v>
      </c>
      <c r="S81" s="55">
        <v>2015</v>
      </c>
      <c r="T81" s="22" t="s">
        <v>88</v>
      </c>
      <c r="U81" s="46">
        <v>3.16</v>
      </c>
      <c r="V81" s="46">
        <v>1.49</v>
      </c>
      <c r="W81" s="46">
        <v>10.25</v>
      </c>
      <c r="X81" s="46">
        <v>0.27</v>
      </c>
      <c r="Y81" s="46">
        <v>0</v>
      </c>
      <c r="Z81">
        <v>413.82</v>
      </c>
      <c r="AA81">
        <v>8.7899999999999991</v>
      </c>
      <c r="AB81">
        <v>7.3860000000000001</v>
      </c>
      <c r="AC81">
        <v>1.2709999999999999</v>
      </c>
      <c r="AD81">
        <v>0.4985</v>
      </c>
      <c r="AE81">
        <v>4.7171000000000003</v>
      </c>
      <c r="AF81">
        <v>11.9574</v>
      </c>
      <c r="AG81">
        <v>8.4288000000000007</v>
      </c>
      <c r="AH81">
        <v>3.5230000000000001</v>
      </c>
      <c r="AI81">
        <v>1.536</v>
      </c>
      <c r="AJ81">
        <v>0.67300000000000004</v>
      </c>
      <c r="AK81">
        <v>0.218</v>
      </c>
      <c r="AL81">
        <v>0.4123</v>
      </c>
      <c r="AM81">
        <v>7.3304</v>
      </c>
      <c r="AN81">
        <v>0.75700000000000001</v>
      </c>
      <c r="AO81">
        <v>21.460999999999999</v>
      </c>
      <c r="AP81">
        <v>0.67600000000000005</v>
      </c>
      <c r="AQ81"/>
      <c r="AR81">
        <v>42.984000000000002</v>
      </c>
    </row>
    <row r="82" spans="1:44" ht="12.75" hidden="1" customHeight="1" x14ac:dyDescent="0.25">
      <c r="A82">
        <v>1887</v>
      </c>
      <c r="B82">
        <v>2014</v>
      </c>
      <c r="C82" s="22" t="str">
        <f t="shared" si="8"/>
        <v>2014B01887</v>
      </c>
      <c r="D82" s="13">
        <v>41920</v>
      </c>
      <c r="E82">
        <v>140020</v>
      </c>
      <c r="F82" t="s">
        <v>395</v>
      </c>
      <c r="G82">
        <v>0</v>
      </c>
      <c r="H82">
        <v>1</v>
      </c>
      <c r="I82" t="s">
        <v>70</v>
      </c>
      <c r="J82" s="15">
        <f t="shared" si="6"/>
        <v>2716</v>
      </c>
      <c r="K82">
        <v>20</v>
      </c>
      <c r="L82">
        <v>30</v>
      </c>
      <c r="M82">
        <v>30</v>
      </c>
      <c r="N82">
        <f t="shared" si="7"/>
        <v>10</v>
      </c>
      <c r="O82">
        <v>4</v>
      </c>
      <c r="P82">
        <v>6</v>
      </c>
      <c r="Q82"/>
      <c r="R82" s="22">
        <v>250</v>
      </c>
      <c r="S82" s="55">
        <v>2015</v>
      </c>
      <c r="T82" s="22" t="s">
        <v>88</v>
      </c>
      <c r="U82" s="46">
        <v>3.02</v>
      </c>
      <c r="V82" s="46">
        <v>1022</v>
      </c>
      <c r="W82" s="46">
        <v>0</v>
      </c>
      <c r="X82" s="46">
        <v>0</v>
      </c>
      <c r="Y82" s="46">
        <v>0</v>
      </c>
      <c r="Z82">
        <v>434.52</v>
      </c>
      <c r="AA82">
        <v>9.35</v>
      </c>
      <c r="AB82">
        <v>8.5370000000000008</v>
      </c>
      <c r="AC82">
        <v>1.238</v>
      </c>
      <c r="AD82">
        <v>1.8495999999999999</v>
      </c>
      <c r="AE82">
        <v>8.0276999999999994</v>
      </c>
      <c r="AF82">
        <v>11.314</v>
      </c>
      <c r="AG82">
        <v>7.2549999999999999</v>
      </c>
      <c r="AH82">
        <v>2.3849999999999998</v>
      </c>
      <c r="AI82">
        <v>1.319</v>
      </c>
      <c r="AJ82">
        <v>0.63300000000000001</v>
      </c>
      <c r="AK82">
        <v>0.184</v>
      </c>
      <c r="AL82">
        <v>0.77190000000000003</v>
      </c>
      <c r="AM82">
        <v>7.7969999999999997</v>
      </c>
      <c r="AN82">
        <v>0.72</v>
      </c>
      <c r="AO82">
        <v>10.007</v>
      </c>
      <c r="AP82">
        <v>0.68500000000000005</v>
      </c>
      <c r="AQ82"/>
      <c r="AR82">
        <v>61.207000000000001</v>
      </c>
    </row>
    <row r="83" spans="1:44" ht="12.75" hidden="1" customHeight="1" x14ac:dyDescent="0.25">
      <c r="A83">
        <v>1888</v>
      </c>
      <c r="B83">
        <v>2014</v>
      </c>
      <c r="C83" s="22" t="str">
        <f t="shared" si="8"/>
        <v>2014B01888</v>
      </c>
      <c r="D83" s="13">
        <v>41920</v>
      </c>
      <c r="E83">
        <v>140020</v>
      </c>
      <c r="F83" t="s">
        <v>395</v>
      </c>
      <c r="G83">
        <v>0</v>
      </c>
      <c r="H83">
        <v>1</v>
      </c>
      <c r="I83" t="s">
        <v>70</v>
      </c>
      <c r="J83" s="15">
        <f t="shared" si="6"/>
        <v>2716</v>
      </c>
      <c r="K83">
        <v>30</v>
      </c>
      <c r="L83">
        <v>40</v>
      </c>
      <c r="M83">
        <v>40</v>
      </c>
      <c r="N83">
        <f t="shared" si="7"/>
        <v>10</v>
      </c>
      <c r="O83">
        <v>4</v>
      </c>
      <c r="P83">
        <v>6</v>
      </c>
      <c r="Q83"/>
      <c r="R83" s="22">
        <v>251</v>
      </c>
      <c r="S83" s="55">
        <v>2015</v>
      </c>
      <c r="T83" s="22" t="s">
        <v>88</v>
      </c>
      <c r="U83" s="46">
        <v>1.97</v>
      </c>
      <c r="V83" s="46">
        <v>2.0499999999999998</v>
      </c>
      <c r="W83" s="46">
        <v>7.38</v>
      </c>
      <c r="X83" s="46">
        <v>0</v>
      </c>
      <c r="Y83" s="46">
        <v>0</v>
      </c>
      <c r="Z83">
        <v>451.22</v>
      </c>
      <c r="AA83">
        <v>8.64</v>
      </c>
      <c r="AB83">
        <v>8.7469999999999999</v>
      </c>
      <c r="AC83">
        <v>1.169</v>
      </c>
      <c r="AD83">
        <v>1.915</v>
      </c>
      <c r="AE83">
        <v>5.5232999999999999</v>
      </c>
      <c r="AF83">
        <v>7.4055</v>
      </c>
      <c r="AG83">
        <v>6.5875000000000004</v>
      </c>
      <c r="AH83">
        <v>1.728</v>
      </c>
      <c r="AI83">
        <v>1.119</v>
      </c>
      <c r="AJ83">
        <v>0.63400000000000001</v>
      </c>
      <c r="AK83">
        <v>0.18</v>
      </c>
      <c r="AL83">
        <v>0.82630000000000003</v>
      </c>
      <c r="AM83">
        <v>8.0389999999999997</v>
      </c>
      <c r="AN83">
        <v>0.69299999999999995</v>
      </c>
      <c r="AO83">
        <v>4.2240000000000002</v>
      </c>
      <c r="AP83">
        <v>0.64200000000000002</v>
      </c>
      <c r="AQ83"/>
      <c r="AR83">
        <v>87.34</v>
      </c>
    </row>
    <row r="84" spans="1:44" ht="12.75" hidden="1" customHeight="1" x14ac:dyDescent="0.25">
      <c r="A84">
        <v>1889</v>
      </c>
      <c r="B84">
        <v>2014</v>
      </c>
      <c r="C84" s="22" t="str">
        <f t="shared" si="8"/>
        <v>2014B01889</v>
      </c>
      <c r="D84" s="13">
        <v>41920</v>
      </c>
      <c r="E84">
        <v>140020</v>
      </c>
      <c r="F84" t="s">
        <v>395</v>
      </c>
      <c r="G84">
        <v>0</v>
      </c>
      <c r="H84">
        <v>1</v>
      </c>
      <c r="I84" t="s">
        <v>70</v>
      </c>
      <c r="J84" s="15">
        <f t="shared" si="6"/>
        <v>2716</v>
      </c>
      <c r="K84">
        <v>40</v>
      </c>
      <c r="L84">
        <v>50</v>
      </c>
      <c r="M84">
        <v>50</v>
      </c>
      <c r="N84">
        <f t="shared" si="7"/>
        <v>10</v>
      </c>
      <c r="O84">
        <v>4</v>
      </c>
      <c r="P84">
        <v>6</v>
      </c>
      <c r="Q84"/>
      <c r="R84" s="22">
        <v>252</v>
      </c>
      <c r="S84" s="55">
        <v>2015</v>
      </c>
      <c r="T84" s="22" t="s">
        <v>88</v>
      </c>
      <c r="U84" s="46">
        <v>1.38</v>
      </c>
      <c r="V84" s="46">
        <v>0</v>
      </c>
      <c r="W84" s="46">
        <v>2.1</v>
      </c>
      <c r="X84" s="46">
        <v>0</v>
      </c>
      <c r="Y84" s="46">
        <v>0</v>
      </c>
      <c r="Z84">
        <v>467.71</v>
      </c>
      <c r="AA84">
        <v>7.79</v>
      </c>
      <c r="AB84">
        <v>6.8849999999999998</v>
      </c>
      <c r="AC84">
        <v>1.7370000000000001</v>
      </c>
      <c r="AD84">
        <v>1.8109999999999999</v>
      </c>
      <c r="AE84">
        <v>5.5643000000000002</v>
      </c>
      <c r="AF84">
        <v>5.2840999999999996</v>
      </c>
      <c r="AG84">
        <v>5.3289999999999997</v>
      </c>
      <c r="AH84">
        <v>1.446</v>
      </c>
      <c r="AI84">
        <v>1.5329999999999999</v>
      </c>
      <c r="AJ84">
        <v>0.73199999999999998</v>
      </c>
      <c r="AK84">
        <v>0.14199999999999999</v>
      </c>
      <c r="AL84">
        <v>0.90090000000000003</v>
      </c>
      <c r="AM84">
        <v>6.5971000000000002</v>
      </c>
      <c r="AN84">
        <v>0.66200000000000003</v>
      </c>
      <c r="AO84">
        <v>2.8410000000000002</v>
      </c>
      <c r="AP84">
        <v>0.60599999999999998</v>
      </c>
      <c r="AQ84"/>
      <c r="AR84">
        <v>59.843000000000004</v>
      </c>
    </row>
    <row r="85" spans="1:44" ht="12.75" hidden="1" customHeight="1" x14ac:dyDescent="0.25">
      <c r="A85">
        <v>1890</v>
      </c>
      <c r="B85">
        <v>2014</v>
      </c>
      <c r="C85" s="22" t="str">
        <f t="shared" si="8"/>
        <v>2014B01890</v>
      </c>
      <c r="D85" s="13">
        <v>41920</v>
      </c>
      <c r="E85">
        <v>140020</v>
      </c>
      <c r="F85" t="s">
        <v>395</v>
      </c>
      <c r="G85">
        <v>0</v>
      </c>
      <c r="H85">
        <v>1</v>
      </c>
      <c r="I85" t="s">
        <v>70</v>
      </c>
      <c r="J85" s="15">
        <f t="shared" si="6"/>
        <v>5432</v>
      </c>
      <c r="K85">
        <v>50</v>
      </c>
      <c r="L85">
        <v>70</v>
      </c>
      <c r="M85">
        <v>70</v>
      </c>
      <c r="N85">
        <f t="shared" si="7"/>
        <v>20</v>
      </c>
      <c r="O85">
        <v>4</v>
      </c>
      <c r="P85">
        <v>6</v>
      </c>
      <c r="Q85"/>
      <c r="R85" s="22">
        <v>253</v>
      </c>
      <c r="S85" s="55">
        <v>2015</v>
      </c>
      <c r="T85" s="22" t="s">
        <v>88</v>
      </c>
      <c r="U85" s="46">
        <v>0.39</v>
      </c>
      <c r="V85" s="46">
        <v>0</v>
      </c>
      <c r="W85" s="46">
        <v>0</v>
      </c>
      <c r="X85" s="46">
        <v>0</v>
      </c>
      <c r="Y85" s="46">
        <v>0</v>
      </c>
      <c r="Z85">
        <v>466.37</v>
      </c>
      <c r="AA85">
        <v>6.81</v>
      </c>
      <c r="AB85">
        <v>6.2990000000000004</v>
      </c>
      <c r="AC85">
        <v>1.7529999999999999</v>
      </c>
      <c r="AD85">
        <v>2.0070000000000001</v>
      </c>
      <c r="AE85">
        <v>7.181</v>
      </c>
      <c r="AF85">
        <v>5.0888999999999998</v>
      </c>
      <c r="AG85">
        <v>5.1369999999999996</v>
      </c>
      <c r="AH85">
        <v>1.2370000000000001</v>
      </c>
      <c r="AI85">
        <v>0.83299999999999996</v>
      </c>
      <c r="AJ85">
        <v>0.73799999999999999</v>
      </c>
      <c r="AK85">
        <v>8.2000000000000003E-2</v>
      </c>
      <c r="AL85">
        <v>1.1805000000000001</v>
      </c>
      <c r="AM85">
        <v>5.9809999999999999</v>
      </c>
      <c r="AN85">
        <v>0.46539999999999998</v>
      </c>
      <c r="AO85">
        <v>3.6480000000000001</v>
      </c>
      <c r="AP85">
        <v>0.52700000000000002</v>
      </c>
      <c r="AQ85"/>
      <c r="AR85">
        <v>52.182000000000002</v>
      </c>
    </row>
    <row r="86" spans="1:44" ht="12.75" hidden="1" customHeight="1" x14ac:dyDescent="0.25">
      <c r="A86">
        <v>1891</v>
      </c>
      <c r="B86">
        <v>2014</v>
      </c>
      <c r="C86" s="22" t="str">
        <f t="shared" si="8"/>
        <v>2014B01891</v>
      </c>
      <c r="D86" s="13">
        <v>41920</v>
      </c>
      <c r="E86">
        <v>140020</v>
      </c>
      <c r="F86" t="s">
        <v>395</v>
      </c>
      <c r="G86">
        <v>0</v>
      </c>
      <c r="H86">
        <v>1</v>
      </c>
      <c r="I86" t="s">
        <v>70</v>
      </c>
      <c r="J86" s="15">
        <f t="shared" si="6"/>
        <v>2716</v>
      </c>
      <c r="K86">
        <v>70</v>
      </c>
      <c r="L86">
        <v>80</v>
      </c>
      <c r="M86">
        <v>80</v>
      </c>
      <c r="N86">
        <f t="shared" si="7"/>
        <v>10</v>
      </c>
      <c r="O86">
        <v>4</v>
      </c>
      <c r="P86">
        <v>6</v>
      </c>
      <c r="Q86"/>
      <c r="R86" s="22">
        <v>254</v>
      </c>
      <c r="S86" s="55">
        <v>2015</v>
      </c>
      <c r="T86" s="22" t="s">
        <v>88</v>
      </c>
      <c r="U86" s="46">
        <v>0.31</v>
      </c>
      <c r="V86" s="46">
        <v>0</v>
      </c>
      <c r="W86" s="46">
        <v>0</v>
      </c>
      <c r="X86" s="46">
        <v>0</v>
      </c>
      <c r="Y86" s="46">
        <v>0</v>
      </c>
      <c r="Z86"/>
      <c r="AA86"/>
      <c r="AB86">
        <v>12.0777</v>
      </c>
      <c r="AC86">
        <v>0.995</v>
      </c>
      <c r="AD86">
        <v>2.6619999999999999</v>
      </c>
      <c r="AE86">
        <v>9.0992999999999995</v>
      </c>
      <c r="AF86">
        <v>10.388299999999999</v>
      </c>
      <c r="AG86">
        <v>6.6840000000000002</v>
      </c>
      <c r="AH86">
        <v>2.4849999999999999</v>
      </c>
      <c r="AI86">
        <v>1.0469999999999999</v>
      </c>
      <c r="AJ86">
        <v>0.63200000000000001</v>
      </c>
      <c r="AK86">
        <v>0.09</v>
      </c>
      <c r="AL86">
        <v>0.80259999999999998</v>
      </c>
      <c r="AM86">
        <v>9.1152999999999995</v>
      </c>
      <c r="AN86">
        <v>0.51700000000000002</v>
      </c>
      <c r="AO86">
        <v>5.8159999999999998</v>
      </c>
      <c r="AP86">
        <v>0.60099999999999998</v>
      </c>
      <c r="AQ86"/>
      <c r="AR86">
        <v>67.319999999999993</v>
      </c>
    </row>
    <row r="87" spans="1:44" ht="12.75" hidden="1" customHeight="1" x14ac:dyDescent="0.25">
      <c r="A87">
        <v>1892</v>
      </c>
      <c r="B87">
        <v>2014</v>
      </c>
      <c r="C87" s="22" t="str">
        <f t="shared" si="8"/>
        <v>2014B01892</v>
      </c>
      <c r="D87" s="13">
        <v>41920</v>
      </c>
      <c r="E87">
        <v>140020</v>
      </c>
      <c r="F87" t="s">
        <v>395</v>
      </c>
      <c r="G87">
        <v>0</v>
      </c>
      <c r="H87">
        <v>1</v>
      </c>
      <c r="I87" t="s">
        <v>70</v>
      </c>
      <c r="J87" s="15">
        <f t="shared" si="6"/>
        <v>5432</v>
      </c>
      <c r="K87">
        <v>80</v>
      </c>
      <c r="L87">
        <v>100</v>
      </c>
      <c r="M87">
        <v>100</v>
      </c>
      <c r="N87">
        <f t="shared" si="7"/>
        <v>20</v>
      </c>
      <c r="O87">
        <v>4</v>
      </c>
      <c r="P87">
        <v>6</v>
      </c>
      <c r="Q87"/>
      <c r="R87" s="22">
        <v>255</v>
      </c>
      <c r="S87" s="55">
        <v>2015</v>
      </c>
      <c r="T87" s="22" t="s">
        <v>88</v>
      </c>
      <c r="U87" s="46">
        <v>0.17</v>
      </c>
      <c r="V87" s="46">
        <v>0</v>
      </c>
      <c r="W87" s="46">
        <v>0</v>
      </c>
      <c r="X87" s="46">
        <v>0</v>
      </c>
      <c r="Y87" s="46">
        <v>0</v>
      </c>
      <c r="Z87"/>
      <c r="AA87"/>
      <c r="AB87">
        <v>7.8419999999999996</v>
      </c>
      <c r="AC87">
        <v>1.2450000000000001</v>
      </c>
      <c r="AD87">
        <v>2.9769999999999999</v>
      </c>
      <c r="AE87">
        <v>6.6863000000000001</v>
      </c>
      <c r="AF87">
        <v>7.6707999999999998</v>
      </c>
      <c r="AG87">
        <v>8.2230000000000008</v>
      </c>
      <c r="AH87">
        <v>2.1779999999999999</v>
      </c>
      <c r="AI87">
        <v>1.2490000000000001</v>
      </c>
      <c r="AJ87">
        <v>0.49</v>
      </c>
      <c r="AK87">
        <v>8.6999999999999994E-2</v>
      </c>
      <c r="AL87">
        <v>1.0357000000000001</v>
      </c>
      <c r="AM87">
        <v>8.9429999999999996</v>
      </c>
      <c r="AN87">
        <v>0.57799999999999996</v>
      </c>
      <c r="AO87">
        <v>6.444</v>
      </c>
      <c r="AP87">
        <v>0.65900000000000003</v>
      </c>
      <c r="AQ87"/>
      <c r="AR87">
        <v>71.757000000000005</v>
      </c>
    </row>
    <row r="88" spans="1:44" ht="12.75" hidden="1" customHeight="1" x14ac:dyDescent="0.25">
      <c r="A88">
        <v>1893</v>
      </c>
      <c r="B88">
        <v>2014</v>
      </c>
      <c r="C88" s="22" t="str">
        <f t="shared" si="8"/>
        <v>2014B01893</v>
      </c>
      <c r="D88" s="13">
        <v>41920</v>
      </c>
      <c r="E88">
        <v>140020</v>
      </c>
      <c r="F88" t="s">
        <v>395</v>
      </c>
      <c r="G88">
        <v>0</v>
      </c>
      <c r="H88">
        <v>1</v>
      </c>
      <c r="I88" t="s">
        <v>198</v>
      </c>
      <c r="J88" s="15">
        <f t="shared" si="6"/>
        <v>3920.0000000000005</v>
      </c>
      <c r="K88">
        <v>100</v>
      </c>
      <c r="L88">
        <v>150</v>
      </c>
      <c r="M88">
        <v>150</v>
      </c>
      <c r="N88">
        <f t="shared" si="7"/>
        <v>50</v>
      </c>
      <c r="O88">
        <v>4</v>
      </c>
      <c r="P88">
        <v>6</v>
      </c>
      <c r="Q88"/>
      <c r="R88" s="22">
        <v>256</v>
      </c>
      <c r="S88" s="55">
        <v>2015</v>
      </c>
      <c r="T88" s="22" t="s">
        <v>88</v>
      </c>
      <c r="U88" s="46">
        <v>0.04</v>
      </c>
      <c r="V88" s="46">
        <v>0</v>
      </c>
      <c r="W88" s="46">
        <v>0</v>
      </c>
      <c r="X88" s="46">
        <v>0</v>
      </c>
      <c r="Y88" s="46">
        <v>0</v>
      </c>
      <c r="Z88"/>
      <c r="AA88"/>
      <c r="AB88">
        <v>12.365</v>
      </c>
      <c r="AC88">
        <v>2.7749999999999999</v>
      </c>
      <c r="AD88">
        <v>1.7230000000000001</v>
      </c>
      <c r="AE88">
        <v>8.6123999999999992</v>
      </c>
      <c r="AF88">
        <v>7.7282000000000002</v>
      </c>
      <c r="AG88">
        <v>11.6858</v>
      </c>
      <c r="AH88">
        <v>9.2550000000000008</v>
      </c>
      <c r="AI88">
        <v>1.954</v>
      </c>
      <c r="AJ88">
        <v>1.3240000000000001</v>
      </c>
      <c r="AK88">
        <v>0.34399999999999997</v>
      </c>
      <c r="AL88">
        <v>1.4209000000000001</v>
      </c>
      <c r="AM88">
        <v>17.0562</v>
      </c>
      <c r="AN88">
        <v>0.59299999999999997</v>
      </c>
      <c r="AO88">
        <v>8.8260000000000005</v>
      </c>
      <c r="AP88">
        <v>0.65100000000000002</v>
      </c>
      <c r="AQ88"/>
      <c r="AR88">
        <v>40.122</v>
      </c>
    </row>
    <row r="89" spans="1:44" ht="12.75" hidden="1" customHeight="1" x14ac:dyDescent="0.25">
      <c r="A89">
        <v>1894</v>
      </c>
      <c r="B89">
        <v>2014</v>
      </c>
      <c r="C89" s="22" t="str">
        <f t="shared" si="8"/>
        <v>2014B01894</v>
      </c>
      <c r="D89" s="13">
        <v>41920</v>
      </c>
      <c r="E89">
        <v>140020</v>
      </c>
      <c r="F89" t="s">
        <v>395</v>
      </c>
      <c r="G89">
        <v>0</v>
      </c>
      <c r="H89">
        <v>1</v>
      </c>
      <c r="I89" t="s">
        <v>198</v>
      </c>
      <c r="J89" s="15">
        <f t="shared" si="6"/>
        <v>3920.0000000000005</v>
      </c>
      <c r="K89">
        <v>150</v>
      </c>
      <c r="L89">
        <v>200</v>
      </c>
      <c r="M89">
        <v>200</v>
      </c>
      <c r="N89">
        <f t="shared" si="7"/>
        <v>50</v>
      </c>
      <c r="O89">
        <v>4</v>
      </c>
      <c r="P89">
        <v>6</v>
      </c>
      <c r="Q89" t="s">
        <v>436</v>
      </c>
      <c r="R89" s="22">
        <v>257</v>
      </c>
      <c r="S89" s="55">
        <v>2015</v>
      </c>
      <c r="T89" s="22" t="s">
        <v>88</v>
      </c>
      <c r="U89" s="46">
        <v>0.04</v>
      </c>
      <c r="V89" s="46">
        <v>0</v>
      </c>
      <c r="W89" s="46">
        <v>0</v>
      </c>
      <c r="X89" s="46">
        <v>0</v>
      </c>
      <c r="Y89" s="46">
        <v>0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</row>
    <row r="90" spans="1:44" ht="12.75" hidden="1" customHeight="1" x14ac:dyDescent="0.25">
      <c r="A90">
        <v>1895</v>
      </c>
      <c r="B90">
        <v>2014</v>
      </c>
      <c r="C90" s="22" t="str">
        <f t="shared" si="8"/>
        <v>2014B01895</v>
      </c>
      <c r="D90" s="13">
        <v>41920</v>
      </c>
      <c r="E90">
        <v>140021</v>
      </c>
      <c r="F90" t="s">
        <v>395</v>
      </c>
      <c r="G90">
        <v>6</v>
      </c>
      <c r="H90">
        <v>6</v>
      </c>
      <c r="I90" t="s">
        <v>70</v>
      </c>
      <c r="J90" s="15">
        <f t="shared" si="6"/>
        <v>1358</v>
      </c>
      <c r="K90">
        <v>0</v>
      </c>
      <c r="L90">
        <v>5</v>
      </c>
      <c r="M90">
        <v>5</v>
      </c>
      <c r="N90">
        <f t="shared" si="7"/>
        <v>5</v>
      </c>
      <c r="O90">
        <v>4</v>
      </c>
      <c r="P90">
        <v>6</v>
      </c>
      <c r="Q90"/>
      <c r="R90" s="22">
        <v>258</v>
      </c>
      <c r="S90" s="55">
        <v>2015</v>
      </c>
      <c r="T90" s="22" t="s">
        <v>88</v>
      </c>
      <c r="U90" s="46">
        <v>1.86</v>
      </c>
      <c r="V90" s="46">
        <v>0</v>
      </c>
      <c r="W90" s="46">
        <v>0</v>
      </c>
      <c r="X90" s="46">
        <v>0</v>
      </c>
      <c r="Y90" s="46">
        <v>0</v>
      </c>
      <c r="Z90">
        <v>461.22</v>
      </c>
      <c r="AA90">
        <v>17.11</v>
      </c>
      <c r="AB90">
        <v>3.65</v>
      </c>
      <c r="AC90">
        <v>1.2310000000000001</v>
      </c>
      <c r="AD90">
        <v>0.25779999999999997</v>
      </c>
      <c r="AE90">
        <v>2.4632000000000001</v>
      </c>
      <c r="AF90">
        <v>5.3696999999999999</v>
      </c>
      <c r="AG90">
        <v>13.121</v>
      </c>
      <c r="AH90">
        <v>3.5179999999999998</v>
      </c>
      <c r="AI90">
        <v>2.3330000000000002</v>
      </c>
      <c r="AJ90">
        <v>0.52200000000000002</v>
      </c>
      <c r="AK90">
        <v>0.16200000000000001</v>
      </c>
      <c r="AL90">
        <v>0.436</v>
      </c>
      <c r="AM90">
        <v>4.8299000000000003</v>
      </c>
      <c r="AN90">
        <v>1.069</v>
      </c>
      <c r="AO90">
        <v>72.503</v>
      </c>
      <c r="AP90">
        <v>1.252</v>
      </c>
      <c r="AQ90"/>
      <c r="AR90">
        <v>54.692</v>
      </c>
    </row>
    <row r="91" spans="1:44" ht="12.75" hidden="1" customHeight="1" x14ac:dyDescent="0.25">
      <c r="A91">
        <v>1896</v>
      </c>
      <c r="B91">
        <v>2014</v>
      </c>
      <c r="C91" s="22" t="str">
        <f t="shared" si="8"/>
        <v>2014B01896</v>
      </c>
      <c r="D91" s="13">
        <v>41920</v>
      </c>
      <c r="E91">
        <v>140021</v>
      </c>
      <c r="F91" t="s">
        <v>395</v>
      </c>
      <c r="G91">
        <v>6</v>
      </c>
      <c r="H91">
        <v>6</v>
      </c>
      <c r="I91" t="s">
        <v>70</v>
      </c>
      <c r="J91" s="15">
        <f t="shared" si="6"/>
        <v>1358</v>
      </c>
      <c r="K91">
        <v>5</v>
      </c>
      <c r="L91">
        <v>10</v>
      </c>
      <c r="M91">
        <v>10</v>
      </c>
      <c r="N91">
        <f t="shared" si="7"/>
        <v>5</v>
      </c>
      <c r="O91">
        <v>4</v>
      </c>
      <c r="P91">
        <v>6</v>
      </c>
      <c r="Q91"/>
      <c r="R91" s="22">
        <v>259</v>
      </c>
      <c r="S91" s="55">
        <v>2015</v>
      </c>
      <c r="T91" s="22" t="s">
        <v>88</v>
      </c>
      <c r="U91" s="46">
        <v>1.73</v>
      </c>
      <c r="V91" s="46">
        <v>0</v>
      </c>
      <c r="W91" s="46">
        <v>0</v>
      </c>
      <c r="X91" s="46">
        <v>0.12</v>
      </c>
      <c r="Y91" s="46">
        <v>0</v>
      </c>
      <c r="Z91">
        <v>417.7</v>
      </c>
      <c r="AA91">
        <v>12.41</v>
      </c>
      <c r="AB91">
        <v>5.5140000000000002</v>
      </c>
      <c r="AC91">
        <v>1.4550000000000001</v>
      </c>
      <c r="AD91">
        <v>0.30470000000000003</v>
      </c>
      <c r="AE91">
        <v>3.3969999999999998</v>
      </c>
      <c r="AF91">
        <v>12.0654</v>
      </c>
      <c r="AG91">
        <v>10.357900000000001</v>
      </c>
      <c r="AH91">
        <v>4.423</v>
      </c>
      <c r="AI91">
        <v>1.84</v>
      </c>
      <c r="AJ91">
        <v>0.66800000000000004</v>
      </c>
      <c r="AK91">
        <v>0.20899999999999999</v>
      </c>
      <c r="AL91">
        <v>0.39550000000000002</v>
      </c>
      <c r="AM91">
        <v>7.085</v>
      </c>
      <c r="AN91">
        <v>0.74</v>
      </c>
      <c r="AO91">
        <v>67.001999999999995</v>
      </c>
      <c r="AP91">
        <v>0.89700000000000002</v>
      </c>
      <c r="AQ91"/>
      <c r="AR91">
        <v>58.072000000000003</v>
      </c>
    </row>
    <row r="92" spans="1:44" ht="12.75" hidden="1" customHeight="1" x14ac:dyDescent="0.25">
      <c r="A92">
        <v>1897</v>
      </c>
      <c r="B92">
        <v>2014</v>
      </c>
      <c r="C92" s="22" t="str">
        <f t="shared" si="8"/>
        <v>2014B01897</v>
      </c>
      <c r="D92" s="13">
        <v>41920</v>
      </c>
      <c r="E92">
        <v>140021</v>
      </c>
      <c r="F92" t="s">
        <v>395</v>
      </c>
      <c r="G92">
        <v>6</v>
      </c>
      <c r="H92">
        <v>6</v>
      </c>
      <c r="I92" t="s">
        <v>70</v>
      </c>
      <c r="J92" s="15">
        <f t="shared" si="6"/>
        <v>2716</v>
      </c>
      <c r="K92">
        <v>10</v>
      </c>
      <c r="L92">
        <v>20</v>
      </c>
      <c r="M92">
        <v>20</v>
      </c>
      <c r="N92">
        <f t="shared" si="7"/>
        <v>10</v>
      </c>
      <c r="O92">
        <v>4</v>
      </c>
      <c r="P92">
        <v>6</v>
      </c>
      <c r="Q92"/>
      <c r="R92" s="22">
        <v>260</v>
      </c>
      <c r="S92" s="55">
        <v>2015</v>
      </c>
      <c r="T92" s="22" t="s">
        <v>88</v>
      </c>
      <c r="U92" s="46">
        <v>2.59</v>
      </c>
      <c r="V92" s="46">
        <v>0.94</v>
      </c>
      <c r="W92" s="46">
        <v>0</v>
      </c>
      <c r="X92" s="46">
        <v>7.0000000000000007E-2</v>
      </c>
      <c r="Y92" s="46">
        <v>0</v>
      </c>
      <c r="Z92">
        <v>408.62</v>
      </c>
      <c r="AA92">
        <v>10.34</v>
      </c>
      <c r="AB92">
        <v>7.234</v>
      </c>
      <c r="AC92">
        <v>1.359</v>
      </c>
      <c r="AD92">
        <v>0.57199999999999995</v>
      </c>
      <c r="AE92">
        <v>4.1622000000000003</v>
      </c>
      <c r="AF92">
        <v>12.212999999999999</v>
      </c>
      <c r="AG92">
        <v>9.1940000000000008</v>
      </c>
      <c r="AH92">
        <v>3.4409999999999998</v>
      </c>
      <c r="AI92">
        <v>1.56</v>
      </c>
      <c r="AJ92">
        <v>0.68899999999999995</v>
      </c>
      <c r="AK92">
        <v>0.17199999999999999</v>
      </c>
      <c r="AL92">
        <v>0.59189999999999998</v>
      </c>
      <c r="AM92">
        <v>8.0004000000000008</v>
      </c>
      <c r="AN92">
        <v>0.65100000000000002</v>
      </c>
      <c r="AO92">
        <v>25.867000000000001</v>
      </c>
      <c r="AP92">
        <v>0.76600000000000001</v>
      </c>
      <c r="AQ92"/>
      <c r="AR92">
        <v>69.596999999999994</v>
      </c>
    </row>
    <row r="93" spans="1:44" ht="12.75" hidden="1" customHeight="1" x14ac:dyDescent="0.25">
      <c r="A93">
        <v>1898</v>
      </c>
      <c r="B93">
        <v>2014</v>
      </c>
      <c r="C93" s="22" t="str">
        <f t="shared" si="8"/>
        <v>2014B01898</v>
      </c>
      <c r="D93" s="13">
        <v>41920</v>
      </c>
      <c r="E93">
        <v>140021</v>
      </c>
      <c r="F93" t="s">
        <v>395</v>
      </c>
      <c r="G93">
        <v>6</v>
      </c>
      <c r="H93">
        <v>6</v>
      </c>
      <c r="I93" t="s">
        <v>70</v>
      </c>
      <c r="J93" s="15">
        <f t="shared" si="6"/>
        <v>2716</v>
      </c>
      <c r="K93">
        <v>20</v>
      </c>
      <c r="L93">
        <v>30</v>
      </c>
      <c r="M93">
        <v>30</v>
      </c>
      <c r="N93">
        <f t="shared" si="7"/>
        <v>10</v>
      </c>
      <c r="O93">
        <v>4</v>
      </c>
      <c r="P93">
        <v>6</v>
      </c>
      <c r="Q93"/>
      <c r="R93" s="22">
        <v>261</v>
      </c>
      <c r="S93" s="55">
        <v>2015</v>
      </c>
      <c r="T93" s="22" t="s">
        <v>88</v>
      </c>
      <c r="U93" s="46">
        <v>1.91</v>
      </c>
      <c r="V93" s="46">
        <v>0.33</v>
      </c>
      <c r="W93" s="46">
        <v>2.5499999999999998</v>
      </c>
      <c r="X93" s="46">
        <v>0</v>
      </c>
      <c r="Y93" s="46">
        <v>0</v>
      </c>
      <c r="Z93">
        <v>457.05</v>
      </c>
      <c r="AA93">
        <v>9.3800000000000008</v>
      </c>
      <c r="AB93">
        <v>6.7329999999999997</v>
      </c>
      <c r="AC93">
        <v>1.3180000000000001</v>
      </c>
      <c r="AD93">
        <v>0.78400000000000003</v>
      </c>
      <c r="AE93">
        <v>4.0293000000000001</v>
      </c>
      <c r="AF93">
        <v>6.9481999999999999</v>
      </c>
      <c r="AG93">
        <v>7.4880000000000004</v>
      </c>
      <c r="AH93">
        <v>1.4</v>
      </c>
      <c r="AI93">
        <v>1.2150000000000001</v>
      </c>
      <c r="AJ93">
        <v>0.56299999999999994</v>
      </c>
      <c r="AK93">
        <v>0.16300000000000001</v>
      </c>
      <c r="AL93">
        <v>0.5675</v>
      </c>
      <c r="AM93">
        <v>4.9648000000000003</v>
      </c>
      <c r="AN93">
        <v>0.57299999999999995</v>
      </c>
      <c r="AO93">
        <v>9.4</v>
      </c>
      <c r="AP93">
        <v>0.65800000000000003</v>
      </c>
      <c r="AQ93"/>
      <c r="AR93">
        <v>70.426000000000002</v>
      </c>
    </row>
    <row r="94" spans="1:44" ht="12.75" hidden="1" customHeight="1" x14ac:dyDescent="0.25">
      <c r="A94">
        <v>1899</v>
      </c>
      <c r="B94">
        <v>2014</v>
      </c>
      <c r="C94" s="22" t="str">
        <f t="shared" si="8"/>
        <v>2014B01899</v>
      </c>
      <c r="D94" s="13">
        <v>41920</v>
      </c>
      <c r="E94">
        <v>140021</v>
      </c>
      <c r="F94" t="s">
        <v>395</v>
      </c>
      <c r="G94">
        <v>6</v>
      </c>
      <c r="H94">
        <v>6</v>
      </c>
      <c r="I94" t="s">
        <v>70</v>
      </c>
      <c r="J94" s="15">
        <f t="shared" si="6"/>
        <v>2716</v>
      </c>
      <c r="K94">
        <v>30</v>
      </c>
      <c r="L94">
        <v>40</v>
      </c>
      <c r="M94">
        <v>40</v>
      </c>
      <c r="N94">
        <f t="shared" si="7"/>
        <v>10</v>
      </c>
      <c r="O94">
        <v>4</v>
      </c>
      <c r="P94">
        <v>6</v>
      </c>
      <c r="Q94"/>
      <c r="R94" s="22">
        <v>262</v>
      </c>
      <c r="S94" s="55">
        <v>2015</v>
      </c>
      <c r="T94" s="22" t="s">
        <v>88</v>
      </c>
      <c r="U94" s="46">
        <v>1.6</v>
      </c>
      <c r="V94" s="46">
        <v>0.64</v>
      </c>
      <c r="W94" s="46">
        <v>0</v>
      </c>
      <c r="X94" s="46">
        <v>0</v>
      </c>
      <c r="Y94" s="46">
        <v>0</v>
      </c>
      <c r="Z94">
        <v>465.46</v>
      </c>
      <c r="AA94">
        <v>8.92</v>
      </c>
      <c r="AB94">
        <v>6.899</v>
      </c>
      <c r="AC94">
        <v>1.4510000000000001</v>
      </c>
      <c r="AD94">
        <v>0.92390000000000005</v>
      </c>
      <c r="AE94">
        <v>5.0096999999999996</v>
      </c>
      <c r="AF94">
        <v>5.9488000000000003</v>
      </c>
      <c r="AG94">
        <v>6.0279999999999996</v>
      </c>
      <c r="AH94">
        <v>1.107</v>
      </c>
      <c r="AI94">
        <v>1.2490000000000001</v>
      </c>
      <c r="AJ94">
        <v>0.58099999999999996</v>
      </c>
      <c r="AK94">
        <v>0.16900000000000001</v>
      </c>
      <c r="AL94">
        <v>0.5575</v>
      </c>
      <c r="AM94">
        <v>5.0392999999999999</v>
      </c>
      <c r="AN94">
        <v>0.58499999999999996</v>
      </c>
      <c r="AO94">
        <v>4.9489999999999998</v>
      </c>
      <c r="AP94">
        <v>0.61399999999999999</v>
      </c>
      <c r="AQ94"/>
      <c r="AR94">
        <v>72.418000000000006</v>
      </c>
    </row>
    <row r="95" spans="1:44" ht="12.75" hidden="1" customHeight="1" x14ac:dyDescent="0.25">
      <c r="A95">
        <v>1900</v>
      </c>
      <c r="B95">
        <v>2014</v>
      </c>
      <c r="C95" s="22" t="str">
        <f t="shared" si="8"/>
        <v>2014B01900</v>
      </c>
      <c r="D95" s="13">
        <v>41920</v>
      </c>
      <c r="E95">
        <v>140021</v>
      </c>
      <c r="F95" t="s">
        <v>395</v>
      </c>
      <c r="G95">
        <v>6</v>
      </c>
      <c r="H95">
        <v>6</v>
      </c>
      <c r="I95" t="s">
        <v>70</v>
      </c>
      <c r="J95" s="15">
        <f t="shared" si="6"/>
        <v>2716</v>
      </c>
      <c r="K95">
        <v>40</v>
      </c>
      <c r="L95">
        <v>50</v>
      </c>
      <c r="M95">
        <v>50</v>
      </c>
      <c r="N95">
        <f t="shared" si="7"/>
        <v>10</v>
      </c>
      <c r="O95">
        <v>4</v>
      </c>
      <c r="P95">
        <v>6</v>
      </c>
      <c r="Q95"/>
      <c r="R95" s="22">
        <v>263</v>
      </c>
      <c r="S95" s="55">
        <v>2015</v>
      </c>
      <c r="T95" s="22" t="s">
        <v>88</v>
      </c>
      <c r="U95" s="46">
        <v>1.8</v>
      </c>
      <c r="V95" s="46">
        <v>1.52</v>
      </c>
      <c r="W95" s="46">
        <v>1.23</v>
      </c>
      <c r="X95" s="46">
        <v>0.02</v>
      </c>
      <c r="Y95" s="46">
        <v>0</v>
      </c>
      <c r="Z95">
        <v>465.8</v>
      </c>
      <c r="AA95">
        <v>8.4</v>
      </c>
      <c r="AB95">
        <v>8.5359999999999996</v>
      </c>
      <c r="AC95">
        <v>1.397</v>
      </c>
      <c r="AD95">
        <v>1.1605000000000001</v>
      </c>
      <c r="AE95">
        <v>5.5545</v>
      </c>
      <c r="AF95">
        <v>6.9447000000000001</v>
      </c>
      <c r="AG95">
        <v>6.016</v>
      </c>
      <c r="AH95">
        <v>1.042</v>
      </c>
      <c r="AI95">
        <v>0.94399999999999995</v>
      </c>
      <c r="AJ95">
        <v>0.60099999999999998</v>
      </c>
      <c r="AK95">
        <v>0.13600000000000001</v>
      </c>
      <c r="AL95">
        <v>0.61229999999999996</v>
      </c>
      <c r="AM95">
        <v>6.7023999999999999</v>
      </c>
      <c r="AN95">
        <v>0.51700000000000002</v>
      </c>
      <c r="AO95">
        <v>5.3090000000000002</v>
      </c>
      <c r="AP95">
        <v>0.57399999999999995</v>
      </c>
      <c r="AQ95"/>
      <c r="AR95">
        <v>86.861000000000004</v>
      </c>
    </row>
    <row r="96" spans="1:44" ht="12.75" hidden="1" customHeight="1" x14ac:dyDescent="0.25">
      <c r="A96">
        <v>1901</v>
      </c>
      <c r="B96">
        <v>2014</v>
      </c>
      <c r="C96" s="22" t="str">
        <f t="shared" si="8"/>
        <v>2014B01901</v>
      </c>
      <c r="D96" s="13">
        <v>41920</v>
      </c>
      <c r="E96">
        <v>140021</v>
      </c>
      <c r="F96" t="s">
        <v>395</v>
      </c>
      <c r="G96">
        <v>6</v>
      </c>
      <c r="H96">
        <v>6</v>
      </c>
      <c r="I96" t="s">
        <v>70</v>
      </c>
      <c r="J96" s="15">
        <f t="shared" si="6"/>
        <v>5432</v>
      </c>
      <c r="K96">
        <v>50</v>
      </c>
      <c r="L96">
        <v>70</v>
      </c>
      <c r="M96">
        <v>70</v>
      </c>
      <c r="N96">
        <f t="shared" si="7"/>
        <v>20</v>
      </c>
      <c r="O96">
        <v>4</v>
      </c>
      <c r="P96">
        <v>6</v>
      </c>
      <c r="Q96"/>
      <c r="R96" s="22">
        <v>264</v>
      </c>
      <c r="S96" s="55">
        <v>2015</v>
      </c>
      <c r="T96" s="22" t="s">
        <v>88</v>
      </c>
      <c r="U96" s="46">
        <v>0.53</v>
      </c>
      <c r="V96" s="46">
        <v>0.56999999999999995</v>
      </c>
      <c r="W96" s="46">
        <v>0</v>
      </c>
      <c r="X96" s="46">
        <v>0.03</v>
      </c>
      <c r="Y96" s="46">
        <v>0</v>
      </c>
      <c r="Z96">
        <v>470.04</v>
      </c>
      <c r="AA96">
        <v>7.51</v>
      </c>
      <c r="AB96">
        <v>6.74</v>
      </c>
      <c r="AC96">
        <v>1.1020000000000001</v>
      </c>
      <c r="AD96">
        <v>0.91200000000000003</v>
      </c>
      <c r="AE96">
        <v>3.9009</v>
      </c>
      <c r="AF96">
        <v>5.2690000000000001</v>
      </c>
      <c r="AG96">
        <v>4.6466000000000003</v>
      </c>
      <c r="AH96">
        <v>0.83399999999999996</v>
      </c>
      <c r="AI96">
        <v>1.1619999999999999</v>
      </c>
      <c r="AJ96">
        <v>0.64700000000000002</v>
      </c>
      <c r="AK96">
        <v>0.155</v>
      </c>
      <c r="AL96">
        <v>0.60850000000000004</v>
      </c>
      <c r="AM96">
        <v>6.7293000000000003</v>
      </c>
      <c r="AN96">
        <v>0.39</v>
      </c>
      <c r="AO96">
        <v>3.6240000000000001</v>
      </c>
      <c r="AP96">
        <v>0.46700000000000003</v>
      </c>
      <c r="AQ96"/>
      <c r="AR96">
        <v>56.006</v>
      </c>
    </row>
    <row r="97" spans="1:50" ht="12.75" hidden="1" customHeight="1" x14ac:dyDescent="0.25">
      <c r="A97">
        <v>1902</v>
      </c>
      <c r="B97">
        <v>2014</v>
      </c>
      <c r="C97" s="22" t="str">
        <f t="shared" si="8"/>
        <v>2014B01902</v>
      </c>
      <c r="D97" s="13">
        <v>41920</v>
      </c>
      <c r="E97">
        <v>140021</v>
      </c>
      <c r="F97" t="s">
        <v>395</v>
      </c>
      <c r="G97">
        <v>6</v>
      </c>
      <c r="H97">
        <v>6</v>
      </c>
      <c r="I97" t="s">
        <v>70</v>
      </c>
      <c r="J97" s="15">
        <f t="shared" si="6"/>
        <v>2716</v>
      </c>
      <c r="K97">
        <v>70</v>
      </c>
      <c r="L97">
        <v>80</v>
      </c>
      <c r="M97">
        <v>80</v>
      </c>
      <c r="N97">
        <f t="shared" si="7"/>
        <v>10</v>
      </c>
      <c r="O97">
        <v>4</v>
      </c>
      <c r="P97">
        <v>6</v>
      </c>
      <c r="Q97"/>
      <c r="R97" s="22">
        <v>265</v>
      </c>
      <c r="S97" s="55">
        <v>2015</v>
      </c>
      <c r="T97" s="22" t="s">
        <v>88</v>
      </c>
      <c r="U97" s="46">
        <v>0.16</v>
      </c>
      <c r="V97" s="46">
        <v>0</v>
      </c>
      <c r="W97" s="46">
        <v>0</v>
      </c>
      <c r="X97" s="46">
        <v>0</v>
      </c>
      <c r="Y97" s="46">
        <v>0</v>
      </c>
      <c r="Z97"/>
      <c r="AA97"/>
      <c r="AB97">
        <v>9.3505000000000003</v>
      </c>
      <c r="AC97">
        <v>1.399</v>
      </c>
      <c r="AD97">
        <v>1.8879999999999999</v>
      </c>
      <c r="AE97">
        <v>2.5991</v>
      </c>
      <c r="AF97">
        <v>4.1205999999999996</v>
      </c>
      <c r="AG97">
        <v>6.4055</v>
      </c>
      <c r="AH97">
        <v>2.2869999999999999</v>
      </c>
      <c r="AI97">
        <v>1.282</v>
      </c>
      <c r="AJ97">
        <v>0.83</v>
      </c>
      <c r="AK97">
        <v>0.20499999999999999</v>
      </c>
      <c r="AL97">
        <v>0.64670000000000005</v>
      </c>
      <c r="AM97">
        <v>14.536</v>
      </c>
      <c r="AN97">
        <v>0.55379999999999996</v>
      </c>
      <c r="AO97">
        <v>4.8360000000000003</v>
      </c>
      <c r="AP97">
        <v>0.63800000000000001</v>
      </c>
      <c r="AQ97"/>
      <c r="AR97">
        <v>62.323999999999998</v>
      </c>
    </row>
    <row r="98" spans="1:50" ht="12.75" hidden="1" customHeight="1" x14ac:dyDescent="0.25">
      <c r="A98">
        <v>1903</v>
      </c>
      <c r="B98">
        <v>2014</v>
      </c>
      <c r="C98" s="22" t="str">
        <f t="shared" si="8"/>
        <v>2014B01903</v>
      </c>
      <c r="D98" s="13">
        <v>41920</v>
      </c>
      <c r="E98">
        <v>140021</v>
      </c>
      <c r="F98" t="s">
        <v>395</v>
      </c>
      <c r="G98">
        <v>6</v>
      </c>
      <c r="H98">
        <v>6</v>
      </c>
      <c r="I98" t="s">
        <v>70</v>
      </c>
      <c r="J98" s="15">
        <f t="shared" si="6"/>
        <v>5432</v>
      </c>
      <c r="K98">
        <v>80</v>
      </c>
      <c r="L98">
        <v>100</v>
      </c>
      <c r="M98">
        <v>100</v>
      </c>
      <c r="N98">
        <f t="shared" ref="N98:N133" si="9">L98-K98</f>
        <v>20</v>
      </c>
      <c r="O98">
        <v>4</v>
      </c>
      <c r="P98">
        <v>6</v>
      </c>
      <c r="Q98"/>
      <c r="R98" s="22">
        <v>266</v>
      </c>
      <c r="S98" s="55">
        <v>2015</v>
      </c>
      <c r="T98" s="22" t="s">
        <v>88</v>
      </c>
      <c r="U98" s="46">
        <v>0.12</v>
      </c>
      <c r="V98" s="46">
        <v>0</v>
      </c>
      <c r="W98" s="46">
        <v>0</v>
      </c>
      <c r="X98" s="46">
        <v>0.01</v>
      </c>
      <c r="Y98" s="46">
        <v>0</v>
      </c>
      <c r="Z98"/>
      <c r="AA98"/>
      <c r="AB98">
        <v>6.7670000000000003</v>
      </c>
      <c r="AC98">
        <v>3.1360000000000001</v>
      </c>
      <c r="AD98">
        <v>1.6970000000000001</v>
      </c>
      <c r="AE98">
        <v>5.5232999999999999</v>
      </c>
      <c r="AF98">
        <v>5.0415000000000001</v>
      </c>
      <c r="AG98">
        <v>6.1109999999999998</v>
      </c>
      <c r="AH98">
        <v>2.5659999999999998</v>
      </c>
      <c r="AI98">
        <v>1.3360000000000001</v>
      </c>
      <c r="AJ98">
        <v>0.80200000000000005</v>
      </c>
      <c r="AK98">
        <v>0.21909999999999999</v>
      </c>
      <c r="AL98">
        <v>0.72860000000000003</v>
      </c>
      <c r="AM98">
        <v>6.8239999999999998</v>
      </c>
      <c r="AN98">
        <v>0.55200000000000005</v>
      </c>
      <c r="AO98">
        <v>6.9359999999999999</v>
      </c>
      <c r="AP98">
        <v>0.59899999999999998</v>
      </c>
      <c r="AQ98"/>
      <c r="AR98">
        <v>88.522000000000006</v>
      </c>
    </row>
    <row r="99" spans="1:50" ht="12.75" hidden="1" customHeight="1" x14ac:dyDescent="0.25">
      <c r="A99">
        <v>1904</v>
      </c>
      <c r="B99">
        <v>2014</v>
      </c>
      <c r="C99" s="22" t="str">
        <f t="shared" si="8"/>
        <v>2014B01904</v>
      </c>
      <c r="D99" s="13">
        <v>41920</v>
      </c>
      <c r="E99">
        <v>140021</v>
      </c>
      <c r="F99" t="s">
        <v>395</v>
      </c>
      <c r="G99">
        <v>6</v>
      </c>
      <c r="H99">
        <v>6</v>
      </c>
      <c r="I99" t="s">
        <v>198</v>
      </c>
      <c r="J99" s="15">
        <f t="shared" si="6"/>
        <v>3920.0000000000005</v>
      </c>
      <c r="K99">
        <v>100</v>
      </c>
      <c r="L99">
        <v>150</v>
      </c>
      <c r="M99">
        <v>150</v>
      </c>
      <c r="N99">
        <f t="shared" si="9"/>
        <v>50</v>
      </c>
      <c r="O99">
        <v>4</v>
      </c>
      <c r="P99">
        <v>6</v>
      </c>
      <c r="Q99"/>
      <c r="R99" s="22"/>
      <c r="S99" s="55"/>
      <c r="T99" s="22" t="s">
        <v>88</v>
      </c>
      <c r="U99" s="46">
        <v>0.01</v>
      </c>
      <c r="V99" s="46">
        <v>0</v>
      </c>
      <c r="W99" s="46">
        <v>0</v>
      </c>
      <c r="X99" s="46">
        <v>0</v>
      </c>
      <c r="Y99" s="46">
        <v>0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</row>
    <row r="100" spans="1:50" ht="12.75" hidden="1" customHeight="1" x14ac:dyDescent="0.25">
      <c r="A100">
        <v>1905</v>
      </c>
      <c r="B100">
        <v>2014</v>
      </c>
      <c r="C100" s="22" t="str">
        <f t="shared" ref="C100:C131" si="10">CONCATENATE(B100,"B0",A100)</f>
        <v>2014B01905</v>
      </c>
      <c r="D100" s="13">
        <v>41920</v>
      </c>
      <c r="E100">
        <v>140021</v>
      </c>
      <c r="F100" t="s">
        <v>395</v>
      </c>
      <c r="G100">
        <v>6</v>
      </c>
      <c r="H100">
        <v>6</v>
      </c>
      <c r="I100" t="s">
        <v>198</v>
      </c>
      <c r="J100" s="15">
        <f t="shared" si="6"/>
        <v>3449.6000000000004</v>
      </c>
      <c r="K100">
        <v>150</v>
      </c>
      <c r="L100">
        <v>200</v>
      </c>
      <c r="M100" s="26">
        <v>194</v>
      </c>
      <c r="N100">
        <f t="shared" si="9"/>
        <v>50</v>
      </c>
      <c r="O100">
        <v>4</v>
      </c>
      <c r="P100">
        <v>6</v>
      </c>
      <c r="Q100"/>
      <c r="R100" s="22"/>
      <c r="S100" s="55"/>
      <c r="T100" s="22" t="s">
        <v>88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s="22"/>
      <c r="AT100" s="22"/>
      <c r="AU100" s="22"/>
      <c r="AV100" s="46"/>
      <c r="AW100" s="46"/>
      <c r="AX100" s="46"/>
    </row>
    <row r="101" spans="1:50" ht="12.75" hidden="1" customHeight="1" x14ac:dyDescent="0.25">
      <c r="A101">
        <v>1906</v>
      </c>
      <c r="B101">
        <v>2014</v>
      </c>
      <c r="C101" s="22" t="str">
        <f t="shared" si="10"/>
        <v>2014B01906</v>
      </c>
      <c r="D101" s="13">
        <v>41920</v>
      </c>
      <c r="E101">
        <v>140022</v>
      </c>
      <c r="F101" t="s">
        <v>395</v>
      </c>
      <c r="G101">
        <v>0</v>
      </c>
      <c r="H101">
        <v>6</v>
      </c>
      <c r="I101" t="s">
        <v>70</v>
      </c>
      <c r="J101" s="15">
        <f t="shared" si="6"/>
        <v>1358</v>
      </c>
      <c r="K101">
        <v>0</v>
      </c>
      <c r="L101">
        <v>5</v>
      </c>
      <c r="M101">
        <v>5</v>
      </c>
      <c r="N101">
        <f t="shared" si="9"/>
        <v>5</v>
      </c>
      <c r="O101">
        <v>4</v>
      </c>
      <c r="P101">
        <v>6</v>
      </c>
      <c r="Q101"/>
      <c r="R101" s="22">
        <v>267</v>
      </c>
      <c r="S101" s="55">
        <v>2015</v>
      </c>
      <c r="T101" s="22" t="s">
        <v>88</v>
      </c>
      <c r="U101" s="46">
        <v>3.08</v>
      </c>
      <c r="V101" s="46">
        <v>0.72</v>
      </c>
      <c r="W101" s="46">
        <v>0</v>
      </c>
      <c r="X101" s="46">
        <v>0.09</v>
      </c>
      <c r="Y101" s="46">
        <v>0</v>
      </c>
      <c r="Z101">
        <v>436.38</v>
      </c>
      <c r="AA101">
        <v>14.1</v>
      </c>
      <c r="AB101">
        <v>3.7530000000000001</v>
      </c>
      <c r="AC101">
        <v>1.363</v>
      </c>
      <c r="AD101">
        <v>0.64170000000000005</v>
      </c>
      <c r="AE101">
        <v>3.1825999999999999</v>
      </c>
      <c r="AF101">
        <v>8.3239999999999998</v>
      </c>
      <c r="AG101">
        <v>10.821</v>
      </c>
      <c r="AH101">
        <v>3.2749999999999999</v>
      </c>
      <c r="AI101">
        <v>2.1579999999999999</v>
      </c>
      <c r="AJ101">
        <v>0.56999999999999995</v>
      </c>
      <c r="AK101">
        <v>0.19009999999999999</v>
      </c>
      <c r="AL101">
        <v>0.39500000000000002</v>
      </c>
      <c r="AM101">
        <v>7.1189999999999998</v>
      </c>
      <c r="AN101">
        <v>0.92300000000000004</v>
      </c>
      <c r="AO101">
        <v>75.935000000000002</v>
      </c>
      <c r="AP101">
        <v>1.1180000000000001</v>
      </c>
      <c r="AQ101"/>
      <c r="AR101">
        <v>57.939</v>
      </c>
    </row>
    <row r="102" spans="1:50" ht="12.75" hidden="1" customHeight="1" x14ac:dyDescent="0.25">
      <c r="A102">
        <v>1907</v>
      </c>
      <c r="B102">
        <v>2014</v>
      </c>
      <c r="C102" s="22" t="str">
        <f t="shared" si="10"/>
        <v>2014B01907</v>
      </c>
      <c r="D102" s="13">
        <v>41920</v>
      </c>
      <c r="E102">
        <v>140022</v>
      </c>
      <c r="F102" t="s">
        <v>395</v>
      </c>
      <c r="G102">
        <v>0</v>
      </c>
      <c r="H102">
        <v>6</v>
      </c>
      <c r="I102" t="s">
        <v>70</v>
      </c>
      <c r="J102" s="15">
        <f t="shared" si="6"/>
        <v>1358</v>
      </c>
      <c r="K102">
        <v>5</v>
      </c>
      <c r="L102">
        <v>10</v>
      </c>
      <c r="M102">
        <v>10</v>
      </c>
      <c r="N102">
        <f t="shared" si="9"/>
        <v>5</v>
      </c>
      <c r="O102">
        <v>4</v>
      </c>
      <c r="P102">
        <v>6</v>
      </c>
      <c r="Q102"/>
      <c r="R102" s="22">
        <v>268</v>
      </c>
      <c r="S102" s="55">
        <v>2015</v>
      </c>
      <c r="T102" s="22" t="s">
        <v>88</v>
      </c>
      <c r="U102" s="46">
        <v>1.42</v>
      </c>
      <c r="V102" s="46">
        <v>1.01</v>
      </c>
      <c r="W102" s="46">
        <v>1.1399999999999999</v>
      </c>
      <c r="X102" s="46">
        <v>0</v>
      </c>
      <c r="Y102" s="46">
        <v>0</v>
      </c>
      <c r="Z102">
        <v>462.31</v>
      </c>
      <c r="AA102">
        <v>11.48</v>
      </c>
      <c r="AB102">
        <v>4.1820000000000004</v>
      </c>
      <c r="AC102">
        <v>1.401</v>
      </c>
      <c r="AD102">
        <v>0.37630000000000002</v>
      </c>
      <c r="AE102">
        <v>3.4125000000000001</v>
      </c>
      <c r="AF102">
        <v>5.0766999999999998</v>
      </c>
      <c r="AG102">
        <v>10.314299999999999</v>
      </c>
      <c r="AH102">
        <v>3.31</v>
      </c>
      <c r="AI102">
        <v>1.91</v>
      </c>
      <c r="AJ102">
        <v>0.58899999999999997</v>
      </c>
      <c r="AK102">
        <v>0.16420000000000001</v>
      </c>
      <c r="AL102">
        <v>0.52249999999999996</v>
      </c>
      <c r="AM102">
        <v>5.3407</v>
      </c>
      <c r="AN102">
        <v>0.80400000000000005</v>
      </c>
      <c r="AO102">
        <v>72.421000000000006</v>
      </c>
      <c r="AP102">
        <v>0.90400000000000003</v>
      </c>
      <c r="AQ102"/>
      <c r="AR102">
        <v>44.972999999999999</v>
      </c>
    </row>
    <row r="103" spans="1:50" ht="12.75" hidden="1" customHeight="1" x14ac:dyDescent="0.25">
      <c r="A103">
        <v>1908</v>
      </c>
      <c r="B103">
        <v>2014</v>
      </c>
      <c r="C103" s="22" t="str">
        <f t="shared" si="10"/>
        <v>2014B01908</v>
      </c>
      <c r="D103" s="13">
        <v>41920</v>
      </c>
      <c r="E103">
        <v>140022</v>
      </c>
      <c r="F103" t="s">
        <v>395</v>
      </c>
      <c r="G103">
        <v>0</v>
      </c>
      <c r="H103">
        <v>6</v>
      </c>
      <c r="I103" t="s">
        <v>70</v>
      </c>
      <c r="J103" s="15">
        <f t="shared" si="6"/>
        <v>2716</v>
      </c>
      <c r="K103">
        <v>10</v>
      </c>
      <c r="L103">
        <v>20</v>
      </c>
      <c r="M103">
        <v>20</v>
      </c>
      <c r="N103">
        <f t="shared" si="9"/>
        <v>10</v>
      </c>
      <c r="O103">
        <v>4</v>
      </c>
      <c r="P103">
        <v>6</v>
      </c>
      <c r="Q103"/>
      <c r="R103" s="22">
        <v>269</v>
      </c>
      <c r="S103" s="55">
        <v>2015</v>
      </c>
      <c r="T103" s="22" t="s">
        <v>88</v>
      </c>
      <c r="U103" s="46">
        <v>2.5099999999999998</v>
      </c>
      <c r="V103" s="46">
        <v>0.49</v>
      </c>
      <c r="W103" s="46">
        <v>4.45</v>
      </c>
      <c r="X103" s="46">
        <v>0</v>
      </c>
      <c r="Y103" s="46">
        <v>0</v>
      </c>
      <c r="Z103">
        <v>430.71</v>
      </c>
      <c r="AA103">
        <v>8.52</v>
      </c>
      <c r="AB103">
        <v>5.8419999999999996</v>
      </c>
      <c r="AC103">
        <v>1.4159999999999999</v>
      </c>
      <c r="AD103">
        <v>0.33160000000000001</v>
      </c>
      <c r="AE103">
        <v>3.6577000000000002</v>
      </c>
      <c r="AF103">
        <v>8.2550000000000008</v>
      </c>
      <c r="AG103">
        <v>7.5941999999999998</v>
      </c>
      <c r="AH103">
        <v>2.9630000000000001</v>
      </c>
      <c r="AI103">
        <v>1.5229999999999999</v>
      </c>
      <c r="AJ103">
        <v>0.67600000000000005</v>
      </c>
      <c r="AK103">
        <v>0.17860000000000001</v>
      </c>
      <c r="AL103">
        <v>0.52039999999999997</v>
      </c>
      <c r="AM103">
        <v>5.9137000000000004</v>
      </c>
      <c r="AN103">
        <v>0.67100000000000004</v>
      </c>
      <c r="AO103">
        <v>28.684000000000001</v>
      </c>
      <c r="AP103">
        <v>0.64400000000000002</v>
      </c>
      <c r="AQ103"/>
      <c r="AR103">
        <v>38.247999999999998</v>
      </c>
    </row>
    <row r="104" spans="1:50" ht="12.75" hidden="1" customHeight="1" x14ac:dyDescent="0.25">
      <c r="A104">
        <v>1909</v>
      </c>
      <c r="B104">
        <v>2014</v>
      </c>
      <c r="C104" s="22" t="str">
        <f t="shared" si="10"/>
        <v>2014B01909</v>
      </c>
      <c r="D104" s="13">
        <v>41920</v>
      </c>
      <c r="E104">
        <v>140022</v>
      </c>
      <c r="F104" t="s">
        <v>395</v>
      </c>
      <c r="G104">
        <v>0</v>
      </c>
      <c r="H104">
        <v>6</v>
      </c>
      <c r="I104" t="s">
        <v>70</v>
      </c>
      <c r="J104" s="15">
        <f t="shared" si="6"/>
        <v>2716</v>
      </c>
      <c r="K104">
        <v>20</v>
      </c>
      <c r="L104">
        <v>30</v>
      </c>
      <c r="M104">
        <v>30</v>
      </c>
      <c r="N104">
        <f t="shared" si="9"/>
        <v>10</v>
      </c>
      <c r="O104">
        <v>4</v>
      </c>
      <c r="P104">
        <v>6</v>
      </c>
      <c r="Q104"/>
      <c r="R104" s="22">
        <v>270</v>
      </c>
      <c r="S104" s="55">
        <v>2015</v>
      </c>
      <c r="T104" s="22" t="s">
        <v>88</v>
      </c>
      <c r="U104" s="46">
        <v>1.98</v>
      </c>
      <c r="V104" s="46">
        <v>0</v>
      </c>
      <c r="W104" s="46">
        <v>0</v>
      </c>
      <c r="X104" s="46">
        <v>0</v>
      </c>
      <c r="Y104" s="46">
        <v>0</v>
      </c>
      <c r="Z104">
        <v>452.27</v>
      </c>
      <c r="AA104">
        <v>7.85</v>
      </c>
      <c r="AB104">
        <v>7.7350000000000003</v>
      </c>
      <c r="AC104">
        <v>1.1759999999999999</v>
      </c>
      <c r="AD104">
        <v>0.66690000000000005</v>
      </c>
      <c r="AE104">
        <v>4.2336</v>
      </c>
      <c r="AF104">
        <v>7.1820000000000004</v>
      </c>
      <c r="AG104">
        <v>6.8578999999999999</v>
      </c>
      <c r="AH104">
        <v>1.8480000000000001</v>
      </c>
      <c r="AI104">
        <v>1.298</v>
      </c>
      <c r="AJ104">
        <v>0.70299999999999996</v>
      </c>
      <c r="AK104">
        <v>0.1484</v>
      </c>
      <c r="AL104">
        <v>0.62649999999999995</v>
      </c>
      <c r="AM104">
        <v>5.6589999999999998</v>
      </c>
      <c r="AN104">
        <v>0.63900000000000001</v>
      </c>
      <c r="AO104">
        <v>11.423999999999999</v>
      </c>
      <c r="AP104">
        <v>0.55100000000000005</v>
      </c>
      <c r="AQ104"/>
      <c r="AR104">
        <v>47.728000000000002</v>
      </c>
    </row>
    <row r="105" spans="1:50" ht="12.75" hidden="1" customHeight="1" x14ac:dyDescent="0.25">
      <c r="A105">
        <v>1910</v>
      </c>
      <c r="B105">
        <v>2014</v>
      </c>
      <c r="C105" s="22" t="str">
        <f t="shared" si="10"/>
        <v>2014B01910</v>
      </c>
      <c r="D105" s="13">
        <v>41920</v>
      </c>
      <c r="E105">
        <v>140022</v>
      </c>
      <c r="F105" t="s">
        <v>395</v>
      </c>
      <c r="G105">
        <v>0</v>
      </c>
      <c r="H105">
        <v>6</v>
      </c>
      <c r="I105" t="s">
        <v>70</v>
      </c>
      <c r="J105" s="15">
        <f t="shared" si="6"/>
        <v>2716</v>
      </c>
      <c r="K105">
        <v>30</v>
      </c>
      <c r="L105">
        <v>40</v>
      </c>
      <c r="M105">
        <v>40</v>
      </c>
      <c r="N105">
        <f t="shared" si="9"/>
        <v>10</v>
      </c>
      <c r="O105">
        <v>4</v>
      </c>
      <c r="P105">
        <v>6</v>
      </c>
      <c r="Q105"/>
      <c r="R105" s="22">
        <v>271</v>
      </c>
      <c r="S105" s="55">
        <v>2015</v>
      </c>
      <c r="T105" s="22" t="s">
        <v>88</v>
      </c>
      <c r="U105" s="46">
        <v>0.94</v>
      </c>
      <c r="V105" s="46">
        <v>0.56000000000000005</v>
      </c>
      <c r="W105" s="46">
        <v>0</v>
      </c>
      <c r="X105" s="46">
        <v>0</v>
      </c>
      <c r="Y105" s="46">
        <v>0</v>
      </c>
      <c r="Z105">
        <v>471.36</v>
      </c>
      <c r="AA105">
        <v>7.85</v>
      </c>
      <c r="AB105">
        <v>7.5579999999999998</v>
      </c>
      <c r="AC105">
        <v>0.874</v>
      </c>
      <c r="AD105">
        <v>1.5960000000000001</v>
      </c>
      <c r="AE105">
        <v>7.6858000000000004</v>
      </c>
      <c r="AF105">
        <v>5.2385000000000002</v>
      </c>
      <c r="AG105">
        <v>6.1054000000000004</v>
      </c>
      <c r="AH105">
        <v>0.82799999999999996</v>
      </c>
      <c r="AI105">
        <v>1.157</v>
      </c>
      <c r="AJ105">
        <v>0.74399999999999999</v>
      </c>
      <c r="AK105">
        <v>0.14630000000000001</v>
      </c>
      <c r="AL105">
        <v>0.89839999999999998</v>
      </c>
      <c r="AM105">
        <v>6.1397000000000004</v>
      </c>
      <c r="AN105">
        <v>0.56699999999999995</v>
      </c>
      <c r="AO105">
        <v>5.8280000000000003</v>
      </c>
      <c r="AP105">
        <v>0.56000000000000005</v>
      </c>
      <c r="AQ105"/>
      <c r="AR105">
        <v>68.995999999999995</v>
      </c>
    </row>
    <row r="106" spans="1:50" ht="12.75" hidden="1" customHeight="1" x14ac:dyDescent="0.25">
      <c r="A106">
        <v>1911</v>
      </c>
      <c r="B106">
        <v>2014</v>
      </c>
      <c r="C106" s="22" t="str">
        <f t="shared" si="10"/>
        <v>2014B01911</v>
      </c>
      <c r="D106" s="13">
        <v>41920</v>
      </c>
      <c r="E106">
        <v>140022</v>
      </c>
      <c r="F106" t="s">
        <v>395</v>
      </c>
      <c r="G106">
        <v>0</v>
      </c>
      <c r="H106">
        <v>6</v>
      </c>
      <c r="I106" t="s">
        <v>70</v>
      </c>
      <c r="J106" s="15">
        <f t="shared" si="6"/>
        <v>2716</v>
      </c>
      <c r="K106">
        <v>40</v>
      </c>
      <c r="L106">
        <v>50</v>
      </c>
      <c r="M106">
        <v>50</v>
      </c>
      <c r="N106">
        <f t="shared" si="9"/>
        <v>10</v>
      </c>
      <c r="O106">
        <v>4</v>
      </c>
      <c r="P106">
        <v>6</v>
      </c>
      <c r="Q106"/>
      <c r="R106" s="22">
        <v>272</v>
      </c>
      <c r="S106" s="55">
        <v>2015</v>
      </c>
      <c r="T106" s="22" t="s">
        <v>88</v>
      </c>
      <c r="U106" s="46">
        <v>0.8</v>
      </c>
      <c r="V106" s="46">
        <v>0.46</v>
      </c>
      <c r="W106" s="46">
        <v>0.95</v>
      </c>
      <c r="X106" s="46">
        <v>0.01</v>
      </c>
      <c r="Y106" s="46">
        <v>0</v>
      </c>
      <c r="Z106">
        <v>464.18</v>
      </c>
      <c r="AA106">
        <v>6.86</v>
      </c>
      <c r="AB106">
        <v>7.3579999999999997</v>
      </c>
      <c r="AC106">
        <v>0.94389999999999996</v>
      </c>
      <c r="AD106">
        <v>1.7279</v>
      </c>
      <c r="AE106">
        <v>7.0392999999999999</v>
      </c>
      <c r="AF106">
        <v>5.3695000000000004</v>
      </c>
      <c r="AG106">
        <v>5.0541999999999998</v>
      </c>
      <c r="AH106">
        <v>0.74</v>
      </c>
      <c r="AI106">
        <v>1.236</v>
      </c>
      <c r="AJ106">
        <v>0.77500000000000002</v>
      </c>
      <c r="AK106">
        <v>0.1593</v>
      </c>
      <c r="AL106">
        <v>0.96499999999999997</v>
      </c>
      <c r="AM106">
        <v>7.6104000000000003</v>
      </c>
      <c r="AN106">
        <v>0.52059999999999995</v>
      </c>
      <c r="AO106">
        <v>4.3040000000000003</v>
      </c>
      <c r="AP106">
        <v>0.51400000000000001</v>
      </c>
      <c r="AQ106"/>
      <c r="AR106">
        <v>75.552000000000007</v>
      </c>
    </row>
    <row r="107" spans="1:50" ht="12.75" hidden="1" customHeight="1" x14ac:dyDescent="0.25">
      <c r="A107">
        <v>1912</v>
      </c>
      <c r="B107">
        <v>2014</v>
      </c>
      <c r="C107" s="22" t="str">
        <f t="shared" si="10"/>
        <v>2014B01912</v>
      </c>
      <c r="D107" s="13">
        <v>41920</v>
      </c>
      <c r="E107">
        <v>140022</v>
      </c>
      <c r="F107" t="s">
        <v>395</v>
      </c>
      <c r="G107">
        <v>0</v>
      </c>
      <c r="H107">
        <v>6</v>
      </c>
      <c r="I107" t="s">
        <v>70</v>
      </c>
      <c r="J107" s="15">
        <f t="shared" si="6"/>
        <v>5432</v>
      </c>
      <c r="K107">
        <v>50</v>
      </c>
      <c r="L107">
        <v>70</v>
      </c>
      <c r="M107">
        <v>70</v>
      </c>
      <c r="N107">
        <f t="shared" si="9"/>
        <v>20</v>
      </c>
      <c r="O107">
        <v>4</v>
      </c>
      <c r="P107">
        <v>6</v>
      </c>
      <c r="Q107"/>
      <c r="R107" s="22">
        <v>273</v>
      </c>
      <c r="S107" s="55">
        <v>2015</v>
      </c>
      <c r="T107" s="22" t="s">
        <v>88</v>
      </c>
      <c r="U107" s="46">
        <v>0.43</v>
      </c>
      <c r="V107" s="46">
        <v>0.16</v>
      </c>
      <c r="W107" s="46">
        <v>0.81</v>
      </c>
      <c r="X107" s="46">
        <v>0</v>
      </c>
      <c r="Y107" s="46">
        <v>0</v>
      </c>
      <c r="Z107">
        <v>471.59</v>
      </c>
      <c r="AA107">
        <v>7.76</v>
      </c>
      <c r="AB107">
        <v>5.6589999999999998</v>
      </c>
      <c r="AC107">
        <v>1.4330000000000001</v>
      </c>
      <c r="AD107">
        <v>1.948</v>
      </c>
      <c r="AE107">
        <v>4.8517999999999999</v>
      </c>
      <c r="AF107">
        <v>4.24</v>
      </c>
      <c r="AG107">
        <v>5.6459999999999999</v>
      </c>
      <c r="AH107">
        <v>0.98</v>
      </c>
      <c r="AI107">
        <v>1.2669999999999999</v>
      </c>
      <c r="AJ107">
        <v>0.78</v>
      </c>
      <c r="AK107">
        <v>0.1862</v>
      </c>
      <c r="AL107">
        <v>1.0844</v>
      </c>
      <c r="AM107">
        <v>8.3027999999999995</v>
      </c>
      <c r="AN107">
        <v>0.51900000000000002</v>
      </c>
      <c r="AO107">
        <v>5.9349999999999996</v>
      </c>
      <c r="AP107">
        <v>0.56499999999999995</v>
      </c>
      <c r="AQ107"/>
      <c r="AR107">
        <v>62.149000000000001</v>
      </c>
    </row>
    <row r="108" spans="1:50" ht="12.75" hidden="1" customHeight="1" x14ac:dyDescent="0.25">
      <c r="A108">
        <v>1913</v>
      </c>
      <c r="B108">
        <v>2014</v>
      </c>
      <c r="C108" s="22" t="str">
        <f t="shared" si="10"/>
        <v>2014B01913</v>
      </c>
      <c r="D108" s="13">
        <v>41920</v>
      </c>
      <c r="E108">
        <v>140022</v>
      </c>
      <c r="F108" t="s">
        <v>395</v>
      </c>
      <c r="G108">
        <v>0</v>
      </c>
      <c r="H108">
        <v>6</v>
      </c>
      <c r="I108" t="s">
        <v>70</v>
      </c>
      <c r="J108" s="15">
        <f t="shared" si="6"/>
        <v>2716</v>
      </c>
      <c r="K108">
        <v>70</v>
      </c>
      <c r="L108">
        <v>80</v>
      </c>
      <c r="M108">
        <v>80</v>
      </c>
      <c r="N108">
        <f t="shared" si="9"/>
        <v>10</v>
      </c>
      <c r="O108">
        <v>4</v>
      </c>
      <c r="P108">
        <v>6</v>
      </c>
      <c r="Q108"/>
      <c r="R108" s="22">
        <v>274</v>
      </c>
      <c r="S108" s="55">
        <v>2015</v>
      </c>
      <c r="T108" s="22" t="s">
        <v>88</v>
      </c>
      <c r="U108" s="46">
        <v>0.11</v>
      </c>
      <c r="V108" s="46">
        <v>0</v>
      </c>
      <c r="W108" s="46">
        <v>0</v>
      </c>
      <c r="X108" s="46">
        <v>0</v>
      </c>
      <c r="Y108" s="46">
        <v>0</v>
      </c>
      <c r="Z108"/>
      <c r="AA108"/>
      <c r="AB108">
        <v>7.6029999999999998</v>
      </c>
      <c r="AC108">
        <v>3.5219999999999998</v>
      </c>
      <c r="AD108">
        <v>1.873</v>
      </c>
      <c r="AE108">
        <v>10.459300000000001</v>
      </c>
      <c r="AF108">
        <v>5.6379999999999999</v>
      </c>
      <c r="AG108">
        <v>6.5770999999999997</v>
      </c>
      <c r="AH108">
        <v>2.919</v>
      </c>
      <c r="AI108">
        <v>1.113</v>
      </c>
      <c r="AJ108">
        <v>0.92300000000000004</v>
      </c>
      <c r="AK108">
        <v>9.4E-2</v>
      </c>
      <c r="AL108">
        <v>1.3898999999999999</v>
      </c>
      <c r="AM108">
        <v>13.2569</v>
      </c>
      <c r="AN108">
        <v>0.52900000000000003</v>
      </c>
      <c r="AO108">
        <v>5.5510000000000002</v>
      </c>
      <c r="AP108">
        <v>0.624</v>
      </c>
      <c r="AQ108"/>
      <c r="AR108">
        <v>53.345999999999997</v>
      </c>
    </row>
    <row r="109" spans="1:50" ht="12.75" hidden="1" customHeight="1" x14ac:dyDescent="0.25">
      <c r="A109">
        <v>1914</v>
      </c>
      <c r="B109">
        <v>2014</v>
      </c>
      <c r="C109" s="22" t="str">
        <f t="shared" si="10"/>
        <v>2014B01914</v>
      </c>
      <c r="D109" s="13">
        <v>41920</v>
      </c>
      <c r="E109">
        <v>140022</v>
      </c>
      <c r="F109" t="s">
        <v>395</v>
      </c>
      <c r="G109">
        <v>0</v>
      </c>
      <c r="H109">
        <v>6</v>
      </c>
      <c r="I109" t="s">
        <v>70</v>
      </c>
      <c r="J109" s="15">
        <f t="shared" si="6"/>
        <v>5432</v>
      </c>
      <c r="K109">
        <v>80</v>
      </c>
      <c r="L109">
        <v>100</v>
      </c>
      <c r="M109">
        <v>100</v>
      </c>
      <c r="N109">
        <f t="shared" si="9"/>
        <v>20</v>
      </c>
      <c r="O109">
        <v>4</v>
      </c>
      <c r="P109">
        <v>6</v>
      </c>
      <c r="Q109"/>
      <c r="R109" s="22">
        <v>275</v>
      </c>
      <c r="S109" s="55">
        <v>2015</v>
      </c>
      <c r="T109" s="22" t="s">
        <v>88</v>
      </c>
      <c r="U109" s="46">
        <v>0.17</v>
      </c>
      <c r="V109" s="46">
        <v>0</v>
      </c>
      <c r="W109" s="46">
        <v>0</v>
      </c>
      <c r="X109" s="46">
        <v>0</v>
      </c>
      <c r="Y109" s="46">
        <v>0</v>
      </c>
      <c r="Z109"/>
      <c r="AA109"/>
      <c r="AB109">
        <v>7.0270000000000001</v>
      </c>
      <c r="AC109">
        <v>2.3220000000000001</v>
      </c>
      <c r="AD109">
        <v>4.0490000000000004</v>
      </c>
      <c r="AE109">
        <v>3.4441000000000002</v>
      </c>
      <c r="AF109">
        <v>7.0679999999999996</v>
      </c>
      <c r="AG109">
        <v>8.1557999999999993</v>
      </c>
      <c r="AH109">
        <v>4.0400999999999998</v>
      </c>
      <c r="AI109">
        <v>1.1850000000000001</v>
      </c>
      <c r="AJ109">
        <v>1.17</v>
      </c>
      <c r="AK109">
        <v>0.154</v>
      </c>
      <c r="AL109">
        <v>0.94410000000000005</v>
      </c>
      <c r="AM109">
        <v>7.6444000000000001</v>
      </c>
      <c r="AN109">
        <v>1.0089999999999999</v>
      </c>
      <c r="AO109">
        <v>6.8259999999999996</v>
      </c>
      <c r="AP109">
        <v>0.47799999999999998</v>
      </c>
      <c r="AQ109"/>
      <c r="AR109">
        <v>54.814599999999999</v>
      </c>
    </row>
    <row r="110" spans="1:50" ht="12.75" hidden="1" customHeight="1" x14ac:dyDescent="0.25">
      <c r="A110">
        <v>1915</v>
      </c>
      <c r="B110">
        <v>2014</v>
      </c>
      <c r="C110" s="22" t="str">
        <f t="shared" si="10"/>
        <v>2014B01915</v>
      </c>
      <c r="D110" s="13">
        <v>41920</v>
      </c>
      <c r="E110">
        <v>140022</v>
      </c>
      <c r="F110" t="s">
        <v>395</v>
      </c>
      <c r="G110">
        <v>0</v>
      </c>
      <c r="H110">
        <v>6</v>
      </c>
      <c r="I110" t="s">
        <v>198</v>
      </c>
      <c r="J110" s="15">
        <f t="shared" si="6"/>
        <v>3920.0000000000005</v>
      </c>
      <c r="K110">
        <v>100</v>
      </c>
      <c r="L110">
        <v>150</v>
      </c>
      <c r="M110">
        <v>150</v>
      </c>
      <c r="N110">
        <f t="shared" si="9"/>
        <v>50</v>
      </c>
      <c r="O110">
        <v>4</v>
      </c>
      <c r="P110">
        <v>6</v>
      </c>
      <c r="Q110"/>
      <c r="R110" s="22"/>
      <c r="S110" s="55"/>
      <c r="T110" s="22" t="s">
        <v>88</v>
      </c>
      <c r="U110" s="46">
        <v>0.01</v>
      </c>
      <c r="V110" s="46">
        <v>0</v>
      </c>
      <c r="W110" s="46">
        <v>0</v>
      </c>
      <c r="X110" s="46">
        <v>0</v>
      </c>
      <c r="Y110" s="46">
        <v>0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</row>
    <row r="111" spans="1:50" ht="12.75" hidden="1" customHeight="1" x14ac:dyDescent="0.25">
      <c r="A111">
        <v>1916</v>
      </c>
      <c r="B111">
        <v>2014</v>
      </c>
      <c r="C111" s="22" t="str">
        <f t="shared" si="10"/>
        <v>2014B01916</v>
      </c>
      <c r="D111" s="13">
        <v>41920</v>
      </c>
      <c r="E111">
        <v>140022</v>
      </c>
      <c r="F111" t="s">
        <v>395</v>
      </c>
      <c r="G111">
        <v>0</v>
      </c>
      <c r="H111">
        <v>6</v>
      </c>
      <c r="I111" t="s">
        <v>198</v>
      </c>
      <c r="J111" s="15">
        <f t="shared" si="6"/>
        <v>2979.2000000000003</v>
      </c>
      <c r="K111">
        <v>150</v>
      </c>
      <c r="L111">
        <v>200</v>
      </c>
      <c r="M111" s="26">
        <v>188</v>
      </c>
      <c r="N111">
        <f t="shared" si="9"/>
        <v>50</v>
      </c>
      <c r="O111">
        <v>4</v>
      </c>
      <c r="P111">
        <v>6</v>
      </c>
      <c r="Q111"/>
      <c r="R111" s="22">
        <v>276</v>
      </c>
      <c r="S111" s="55">
        <v>2015</v>
      </c>
      <c r="T111" s="22" t="s">
        <v>88</v>
      </c>
      <c r="U111" s="46">
        <v>0.13</v>
      </c>
      <c r="V111" s="46">
        <v>0</v>
      </c>
      <c r="W111" s="46">
        <v>0</v>
      </c>
      <c r="X111" s="46">
        <v>0</v>
      </c>
      <c r="Y111" s="46">
        <v>0</v>
      </c>
      <c r="Z111"/>
      <c r="AA111"/>
      <c r="AB111">
        <v>12.55</v>
      </c>
      <c r="AC111">
        <v>7.2462999999999997</v>
      </c>
      <c r="AD111">
        <v>1.5992999999999999</v>
      </c>
      <c r="AE111">
        <v>10.2279</v>
      </c>
      <c r="AF111">
        <v>11.815</v>
      </c>
      <c r="AG111">
        <v>11.739000000000001</v>
      </c>
      <c r="AH111">
        <v>21.764700000000001</v>
      </c>
      <c r="AI111">
        <v>2.0270000000000001</v>
      </c>
      <c r="AJ111">
        <v>1.796</v>
      </c>
      <c r="AK111">
        <v>0.3952</v>
      </c>
      <c r="AL111">
        <v>1.1819999999999999</v>
      </c>
      <c r="AM111">
        <v>28.2408</v>
      </c>
      <c r="AN111">
        <v>1.0489999999999999</v>
      </c>
      <c r="AO111">
        <v>24.591999999999999</v>
      </c>
      <c r="AP111">
        <v>0.58799999999999997</v>
      </c>
      <c r="AQ111"/>
      <c r="AR111">
        <v>41.360300000000002</v>
      </c>
    </row>
    <row r="112" spans="1:50" ht="12.75" hidden="1" customHeight="1" x14ac:dyDescent="0.25">
      <c r="A112">
        <v>1917</v>
      </c>
      <c r="B112">
        <v>2014</v>
      </c>
      <c r="C112" s="22" t="str">
        <f t="shared" si="10"/>
        <v>2014B01917</v>
      </c>
      <c r="D112" s="13">
        <v>41920</v>
      </c>
      <c r="E112">
        <v>140023</v>
      </c>
      <c r="F112" t="s">
        <v>395</v>
      </c>
      <c r="G112">
        <v>2</v>
      </c>
      <c r="H112">
        <v>9</v>
      </c>
      <c r="I112" t="s">
        <v>70</v>
      </c>
      <c r="J112" s="15">
        <f t="shared" si="6"/>
        <v>1358</v>
      </c>
      <c r="K112">
        <v>0</v>
      </c>
      <c r="L112">
        <v>5</v>
      </c>
      <c r="M112">
        <v>5</v>
      </c>
      <c r="N112">
        <f t="shared" si="9"/>
        <v>5</v>
      </c>
      <c r="O112">
        <v>4</v>
      </c>
      <c r="P112">
        <v>6</v>
      </c>
      <c r="Q112"/>
      <c r="R112" s="22">
        <v>277</v>
      </c>
      <c r="S112" s="55">
        <v>2015</v>
      </c>
      <c r="T112" s="22" t="s">
        <v>88</v>
      </c>
      <c r="U112" s="46">
        <v>1.04</v>
      </c>
      <c r="V112" s="46">
        <v>0.23</v>
      </c>
      <c r="W112" s="46">
        <v>0</v>
      </c>
      <c r="X112" s="46">
        <v>0.09</v>
      </c>
      <c r="Y112" s="46">
        <v>0</v>
      </c>
      <c r="Z112">
        <v>447.1</v>
      </c>
      <c r="AA112">
        <v>13.54</v>
      </c>
      <c r="AB112">
        <v>2.7570000000000001</v>
      </c>
      <c r="AC112">
        <v>1.6339999999999999</v>
      </c>
      <c r="AD112">
        <v>0.21410000000000001</v>
      </c>
      <c r="AE112">
        <v>2.0184000000000002</v>
      </c>
      <c r="AF112">
        <v>6.5389999999999997</v>
      </c>
      <c r="AG112">
        <v>10.696999999999999</v>
      </c>
      <c r="AH112">
        <v>2.617</v>
      </c>
      <c r="AI112">
        <v>1.6180000000000001</v>
      </c>
      <c r="AJ112">
        <v>0.51100000000000001</v>
      </c>
      <c r="AK112">
        <v>0.27589999999999998</v>
      </c>
      <c r="AL112">
        <v>0.28299999999999997</v>
      </c>
      <c r="AM112">
        <v>4.8705999999999996</v>
      </c>
      <c r="AN112">
        <v>0.93200000000000005</v>
      </c>
      <c r="AO112">
        <v>47.872</v>
      </c>
      <c r="AP112">
        <v>1.018</v>
      </c>
      <c r="AQ112"/>
      <c r="AR112">
        <v>41.058</v>
      </c>
    </row>
    <row r="113" spans="1:50" ht="12.75" hidden="1" customHeight="1" x14ac:dyDescent="0.25">
      <c r="A113">
        <v>1918</v>
      </c>
      <c r="B113">
        <v>2014</v>
      </c>
      <c r="C113" s="22" t="str">
        <f t="shared" si="10"/>
        <v>2014B01918</v>
      </c>
      <c r="D113" s="13">
        <v>41920</v>
      </c>
      <c r="E113">
        <v>140023</v>
      </c>
      <c r="F113" t="s">
        <v>395</v>
      </c>
      <c r="G113">
        <v>2</v>
      </c>
      <c r="H113">
        <v>9</v>
      </c>
      <c r="I113" t="s">
        <v>70</v>
      </c>
      <c r="J113" s="15">
        <f t="shared" si="6"/>
        <v>1358</v>
      </c>
      <c r="K113">
        <v>5</v>
      </c>
      <c r="L113">
        <v>10</v>
      </c>
      <c r="M113">
        <v>10</v>
      </c>
      <c r="N113">
        <f t="shared" si="9"/>
        <v>5</v>
      </c>
      <c r="O113">
        <v>4</v>
      </c>
      <c r="P113">
        <v>6</v>
      </c>
      <c r="Q113"/>
      <c r="R113" s="22">
        <v>278</v>
      </c>
      <c r="S113" s="55">
        <v>2015</v>
      </c>
      <c r="T113" s="22" t="s">
        <v>88</v>
      </c>
      <c r="U113" s="46">
        <v>0.79</v>
      </c>
      <c r="V113" s="46">
        <v>0.27</v>
      </c>
      <c r="W113" s="46">
        <v>0.25</v>
      </c>
      <c r="X113" s="46">
        <v>0</v>
      </c>
      <c r="Y113" s="46">
        <v>0</v>
      </c>
      <c r="Z113">
        <v>449.39</v>
      </c>
      <c r="AA113">
        <v>13.12</v>
      </c>
      <c r="AB113">
        <v>3.746</v>
      </c>
      <c r="AC113">
        <v>1.357</v>
      </c>
      <c r="AD113">
        <v>0.14660000000000001</v>
      </c>
      <c r="AE113">
        <v>2.0043000000000002</v>
      </c>
      <c r="AF113">
        <v>5.6970000000000001</v>
      </c>
      <c r="AG113">
        <v>10.214</v>
      </c>
      <c r="AH113">
        <v>3.98</v>
      </c>
      <c r="AI113">
        <v>1.4430000000000001</v>
      </c>
      <c r="AJ113">
        <v>0.73399999999999999</v>
      </c>
      <c r="AK113">
        <v>0.20200000000000001</v>
      </c>
      <c r="AL113">
        <v>0.24399999999999999</v>
      </c>
      <c r="AM113">
        <v>3.9763999999999999</v>
      </c>
      <c r="AN113">
        <v>0.997</v>
      </c>
      <c r="AO113">
        <v>45.843000000000004</v>
      </c>
      <c r="AP113">
        <v>0.83099999999999996</v>
      </c>
      <c r="AQ113"/>
      <c r="AR113">
        <v>34.786000000000001</v>
      </c>
    </row>
    <row r="114" spans="1:50" ht="12.75" hidden="1" customHeight="1" x14ac:dyDescent="0.25">
      <c r="A114">
        <v>1919</v>
      </c>
      <c r="B114">
        <v>2014</v>
      </c>
      <c r="C114" s="22" t="str">
        <f t="shared" si="10"/>
        <v>2014B01919</v>
      </c>
      <c r="D114" s="13">
        <v>41920</v>
      </c>
      <c r="E114">
        <v>140023</v>
      </c>
      <c r="F114" t="s">
        <v>395</v>
      </c>
      <c r="G114">
        <v>2</v>
      </c>
      <c r="H114">
        <v>9</v>
      </c>
      <c r="I114" t="s">
        <v>70</v>
      </c>
      <c r="J114" s="15">
        <f t="shared" si="6"/>
        <v>2716</v>
      </c>
      <c r="K114">
        <v>10</v>
      </c>
      <c r="L114">
        <v>20</v>
      </c>
      <c r="M114">
        <v>20</v>
      </c>
      <c r="N114">
        <f t="shared" si="9"/>
        <v>10</v>
      </c>
      <c r="O114">
        <v>4</v>
      </c>
      <c r="P114">
        <v>6</v>
      </c>
      <c r="Q114"/>
      <c r="R114" s="22">
        <v>279</v>
      </c>
      <c r="S114" s="55">
        <v>2015</v>
      </c>
      <c r="T114" s="22" t="s">
        <v>88</v>
      </c>
      <c r="U114" s="46">
        <v>1.41</v>
      </c>
      <c r="V114" s="46">
        <v>0.61</v>
      </c>
      <c r="W114" s="46">
        <v>6.03</v>
      </c>
      <c r="X114" s="46">
        <v>0</v>
      </c>
      <c r="Y114" s="46">
        <v>0</v>
      </c>
      <c r="Z114">
        <v>410.34</v>
      </c>
      <c r="AA114">
        <v>10.39</v>
      </c>
      <c r="AB114">
        <v>7.08</v>
      </c>
      <c r="AC114">
        <v>1.208</v>
      </c>
      <c r="AD114">
        <v>0.2535</v>
      </c>
      <c r="AE114">
        <v>2.6097000000000001</v>
      </c>
      <c r="AF114">
        <v>15.654</v>
      </c>
      <c r="AG114">
        <v>9.9239999999999995</v>
      </c>
      <c r="AH114">
        <v>3.218</v>
      </c>
      <c r="AI114">
        <v>1.1459999999999999</v>
      </c>
      <c r="AJ114">
        <v>0.59199999999999997</v>
      </c>
      <c r="AK114">
        <v>0.26190000000000002</v>
      </c>
      <c r="AL114">
        <v>0.2656</v>
      </c>
      <c r="AM114">
        <v>8.5690000000000008</v>
      </c>
      <c r="AN114">
        <v>0.875</v>
      </c>
      <c r="AO114">
        <v>31.004000000000001</v>
      </c>
      <c r="AP114">
        <v>0.70799999999999996</v>
      </c>
      <c r="AQ114"/>
      <c r="AR114">
        <v>41.283000000000001</v>
      </c>
    </row>
    <row r="115" spans="1:50" ht="12.75" hidden="1" customHeight="1" x14ac:dyDescent="0.25">
      <c r="A115">
        <v>1920</v>
      </c>
      <c r="B115">
        <v>2014</v>
      </c>
      <c r="C115" s="22" t="str">
        <f t="shared" si="10"/>
        <v>2014B01920</v>
      </c>
      <c r="D115" s="13">
        <v>41920</v>
      </c>
      <c r="E115">
        <v>140023</v>
      </c>
      <c r="F115" t="s">
        <v>395</v>
      </c>
      <c r="G115">
        <v>2</v>
      </c>
      <c r="H115">
        <v>9</v>
      </c>
      <c r="I115" t="s">
        <v>70</v>
      </c>
      <c r="J115" s="15">
        <f t="shared" si="6"/>
        <v>2716</v>
      </c>
      <c r="K115">
        <v>20</v>
      </c>
      <c r="L115">
        <v>30</v>
      </c>
      <c r="M115">
        <v>30</v>
      </c>
      <c r="N115">
        <f t="shared" si="9"/>
        <v>10</v>
      </c>
      <c r="O115">
        <v>4</v>
      </c>
      <c r="P115">
        <v>6</v>
      </c>
      <c r="Q115"/>
      <c r="R115" s="22">
        <v>280</v>
      </c>
      <c r="S115" s="55">
        <v>2015</v>
      </c>
      <c r="T115" s="22" t="s">
        <v>88</v>
      </c>
      <c r="U115" s="46">
        <v>1.1000000000000001</v>
      </c>
      <c r="V115" s="46">
        <v>0.8</v>
      </c>
      <c r="W115" s="46">
        <v>0</v>
      </c>
      <c r="X115" s="46">
        <v>0</v>
      </c>
      <c r="Y115" s="46">
        <v>0</v>
      </c>
      <c r="Z115">
        <v>412.27</v>
      </c>
      <c r="AA115">
        <v>10.61</v>
      </c>
      <c r="AB115">
        <v>8.7739999999999991</v>
      </c>
      <c r="AC115">
        <v>1.0669999999999999</v>
      </c>
      <c r="AD115">
        <v>0.49330000000000002</v>
      </c>
      <c r="AE115">
        <v>3.6646000000000001</v>
      </c>
      <c r="AF115">
        <v>13.504</v>
      </c>
      <c r="AG115">
        <v>8.77</v>
      </c>
      <c r="AH115">
        <v>2.665</v>
      </c>
      <c r="AI115">
        <v>1.1739999999999999</v>
      </c>
      <c r="AJ115">
        <v>0.55100000000000005</v>
      </c>
      <c r="AK115">
        <v>0.21820000000000001</v>
      </c>
      <c r="AL115">
        <v>0.31490000000000001</v>
      </c>
      <c r="AM115">
        <v>9.0954999999999995</v>
      </c>
      <c r="AN115">
        <v>0.91100000000000003</v>
      </c>
      <c r="AO115">
        <v>19.643000000000001</v>
      </c>
      <c r="AP115">
        <v>0.68</v>
      </c>
      <c r="AQ115"/>
      <c r="AR115">
        <v>59.497999999999998</v>
      </c>
    </row>
    <row r="116" spans="1:50" ht="12.75" hidden="1" customHeight="1" x14ac:dyDescent="0.25">
      <c r="A116">
        <v>1921</v>
      </c>
      <c r="B116">
        <v>2014</v>
      </c>
      <c r="C116" s="22" t="str">
        <f t="shared" si="10"/>
        <v>2014B01921</v>
      </c>
      <c r="D116" s="13">
        <v>41920</v>
      </c>
      <c r="E116">
        <v>140023</v>
      </c>
      <c r="F116" t="s">
        <v>395</v>
      </c>
      <c r="G116">
        <v>2</v>
      </c>
      <c r="H116">
        <v>9</v>
      </c>
      <c r="I116" t="s">
        <v>70</v>
      </c>
      <c r="J116" s="15">
        <f t="shared" si="6"/>
        <v>2716</v>
      </c>
      <c r="K116">
        <v>30</v>
      </c>
      <c r="L116">
        <v>40</v>
      </c>
      <c r="M116">
        <v>40</v>
      </c>
      <c r="N116">
        <f t="shared" si="9"/>
        <v>10</v>
      </c>
      <c r="O116">
        <v>4</v>
      </c>
      <c r="P116">
        <v>6</v>
      </c>
      <c r="Q116"/>
      <c r="R116" s="22">
        <v>281</v>
      </c>
      <c r="S116" s="55">
        <v>2015</v>
      </c>
      <c r="T116" s="22" t="s">
        <v>88</v>
      </c>
      <c r="U116" s="46">
        <v>0.94</v>
      </c>
      <c r="V116" s="46">
        <v>0.44</v>
      </c>
      <c r="W116" s="46">
        <v>2.59</v>
      </c>
      <c r="X116" s="46">
        <v>0.8</v>
      </c>
      <c r="Y116" s="46">
        <v>0</v>
      </c>
      <c r="Z116">
        <v>433.52</v>
      </c>
      <c r="AA116">
        <v>9.35</v>
      </c>
      <c r="AB116">
        <v>7.6230000000000002</v>
      </c>
      <c r="AC116">
        <v>1.2</v>
      </c>
      <c r="AD116">
        <v>1.0263</v>
      </c>
      <c r="AE116">
        <v>3.4054000000000002</v>
      </c>
      <c r="AF116">
        <v>9.6229999999999993</v>
      </c>
      <c r="AG116">
        <v>6.7868000000000004</v>
      </c>
      <c r="AH116">
        <v>1.76</v>
      </c>
      <c r="AI116">
        <v>1.181</v>
      </c>
      <c r="AJ116">
        <v>0.62</v>
      </c>
      <c r="AK116">
        <v>0.18679999999999999</v>
      </c>
      <c r="AL116">
        <v>0.6</v>
      </c>
      <c r="AM116">
        <v>7.2961</v>
      </c>
      <c r="AN116">
        <v>0.71499999999999997</v>
      </c>
      <c r="AO116">
        <v>4.7539999999999996</v>
      </c>
      <c r="AP116">
        <v>0.60499999999999998</v>
      </c>
      <c r="AQ116"/>
      <c r="AR116">
        <v>59.194000000000003</v>
      </c>
    </row>
    <row r="117" spans="1:50" ht="12.75" hidden="1" customHeight="1" x14ac:dyDescent="0.25">
      <c r="A117">
        <v>1922</v>
      </c>
      <c r="B117">
        <v>2014</v>
      </c>
      <c r="C117" s="22" t="str">
        <f t="shared" si="10"/>
        <v>2014B01922</v>
      </c>
      <c r="D117" s="13">
        <v>41920</v>
      </c>
      <c r="E117">
        <v>140023</v>
      </c>
      <c r="F117" t="s">
        <v>395</v>
      </c>
      <c r="G117">
        <v>2</v>
      </c>
      <c r="H117">
        <v>9</v>
      </c>
      <c r="I117" t="s">
        <v>70</v>
      </c>
      <c r="J117" s="15">
        <f t="shared" si="6"/>
        <v>2716</v>
      </c>
      <c r="K117">
        <v>40</v>
      </c>
      <c r="L117">
        <v>50</v>
      </c>
      <c r="M117">
        <v>50</v>
      </c>
      <c r="N117">
        <f t="shared" si="9"/>
        <v>10</v>
      </c>
      <c r="O117">
        <v>4</v>
      </c>
      <c r="P117">
        <v>6</v>
      </c>
      <c r="Q117"/>
      <c r="R117" s="22">
        <v>282</v>
      </c>
      <c r="S117" s="55">
        <v>2015</v>
      </c>
      <c r="T117" s="22" t="s">
        <v>88</v>
      </c>
      <c r="U117" s="46">
        <v>0.39</v>
      </c>
      <c r="V117" s="46">
        <v>0.8</v>
      </c>
      <c r="W117" s="46">
        <v>0</v>
      </c>
      <c r="X117" s="46">
        <v>0.06</v>
      </c>
      <c r="Y117" s="46">
        <v>0</v>
      </c>
      <c r="Z117">
        <v>446.22</v>
      </c>
      <c r="AA117">
        <v>10.78</v>
      </c>
      <c r="AB117">
        <v>7.891</v>
      </c>
      <c r="AC117">
        <v>1.1870000000000001</v>
      </c>
      <c r="AD117">
        <v>1.5109999999999999</v>
      </c>
      <c r="AE117">
        <v>3.5468999999999999</v>
      </c>
      <c r="AF117">
        <v>8</v>
      </c>
      <c r="AG117">
        <v>6.7720000000000002</v>
      </c>
      <c r="AH117">
        <v>1.6830000000000001</v>
      </c>
      <c r="AI117">
        <v>1.24</v>
      </c>
      <c r="AJ117">
        <v>0.81599999999999995</v>
      </c>
      <c r="AK117">
        <v>0.15490000000000001</v>
      </c>
      <c r="AL117">
        <v>0.85660000000000003</v>
      </c>
      <c r="AM117">
        <v>6.9789000000000003</v>
      </c>
      <c r="AN117">
        <v>0.79500000000000004</v>
      </c>
      <c r="AO117">
        <v>4.5060000000000002</v>
      </c>
      <c r="AP117">
        <v>0.69199999999999995</v>
      </c>
      <c r="AQ117"/>
      <c r="AR117">
        <v>51.578000000000003</v>
      </c>
    </row>
    <row r="118" spans="1:50" ht="12.75" hidden="1" customHeight="1" x14ac:dyDescent="0.25">
      <c r="A118">
        <v>1923</v>
      </c>
      <c r="B118">
        <v>2014</v>
      </c>
      <c r="C118" s="22" t="str">
        <f t="shared" si="10"/>
        <v>2014B01923</v>
      </c>
      <c r="D118" s="13">
        <v>41920</v>
      </c>
      <c r="E118">
        <v>140023</v>
      </c>
      <c r="F118" t="s">
        <v>395</v>
      </c>
      <c r="G118">
        <v>2</v>
      </c>
      <c r="H118">
        <v>9</v>
      </c>
      <c r="I118" t="s">
        <v>70</v>
      </c>
      <c r="J118" s="15">
        <f t="shared" si="6"/>
        <v>5432</v>
      </c>
      <c r="K118">
        <v>50</v>
      </c>
      <c r="L118">
        <v>70</v>
      </c>
      <c r="M118">
        <v>70</v>
      </c>
      <c r="N118">
        <f t="shared" si="9"/>
        <v>20</v>
      </c>
      <c r="O118">
        <v>4</v>
      </c>
      <c r="P118">
        <v>6</v>
      </c>
      <c r="Q118"/>
      <c r="R118" s="22">
        <v>283</v>
      </c>
      <c r="S118" s="55">
        <v>2015</v>
      </c>
      <c r="T118" s="22" t="s">
        <v>88</v>
      </c>
      <c r="U118" s="46">
        <v>0.2</v>
      </c>
      <c r="V118" s="46">
        <v>0.2</v>
      </c>
      <c r="W118" s="46">
        <v>0</v>
      </c>
      <c r="X118" s="46">
        <v>0.42</v>
      </c>
      <c r="Y118" s="46">
        <v>0</v>
      </c>
      <c r="Z118">
        <v>444.89</v>
      </c>
      <c r="AA118">
        <v>9.69</v>
      </c>
      <c r="AB118">
        <v>12.045</v>
      </c>
      <c r="AC118">
        <v>0.876</v>
      </c>
      <c r="AD118">
        <v>1.7030000000000001</v>
      </c>
      <c r="AE118">
        <v>5.4576000000000002</v>
      </c>
      <c r="AF118">
        <v>7.4340000000000002</v>
      </c>
      <c r="AG118">
        <v>7.0679999999999996</v>
      </c>
      <c r="AH118">
        <v>3.6589999999999998</v>
      </c>
      <c r="AI118">
        <v>1.752</v>
      </c>
      <c r="AJ118">
        <v>0.92</v>
      </c>
      <c r="AK118">
        <v>0.19670000000000001</v>
      </c>
      <c r="AL118">
        <v>0.68430000000000002</v>
      </c>
      <c r="AM118">
        <v>8.3375000000000004</v>
      </c>
      <c r="AN118">
        <v>0.79200000000000004</v>
      </c>
      <c r="AO118">
        <v>7.2450000000000001</v>
      </c>
      <c r="AP118">
        <v>0.69599999999999995</v>
      </c>
      <c r="AQ118"/>
      <c r="AR118">
        <v>58.405000000000001</v>
      </c>
    </row>
    <row r="119" spans="1:50" ht="12.75" hidden="1" customHeight="1" x14ac:dyDescent="0.25">
      <c r="A119">
        <v>1924</v>
      </c>
      <c r="B119">
        <v>2014</v>
      </c>
      <c r="C119" s="22" t="str">
        <f t="shared" si="10"/>
        <v>2014B01924</v>
      </c>
      <c r="D119" s="13">
        <v>41920</v>
      </c>
      <c r="E119">
        <v>140023</v>
      </c>
      <c r="F119" t="s">
        <v>395</v>
      </c>
      <c r="G119">
        <v>2</v>
      </c>
      <c r="H119">
        <v>9</v>
      </c>
      <c r="I119" t="s">
        <v>70</v>
      </c>
      <c r="J119" s="15">
        <f t="shared" si="6"/>
        <v>2716</v>
      </c>
      <c r="K119">
        <v>70</v>
      </c>
      <c r="L119">
        <v>80</v>
      </c>
      <c r="M119">
        <v>80</v>
      </c>
      <c r="N119">
        <f t="shared" si="9"/>
        <v>10</v>
      </c>
      <c r="O119">
        <v>4</v>
      </c>
      <c r="P119">
        <v>6</v>
      </c>
      <c r="Q119"/>
      <c r="R119" s="22">
        <v>284</v>
      </c>
      <c r="S119" s="55">
        <v>2015</v>
      </c>
      <c r="T119" s="22" t="s">
        <v>88</v>
      </c>
      <c r="U119" s="46">
        <v>0.03</v>
      </c>
      <c r="V119" s="46">
        <v>0</v>
      </c>
      <c r="W119" s="46">
        <v>0</v>
      </c>
      <c r="X119" s="46">
        <v>0</v>
      </c>
      <c r="Y119" s="46">
        <v>0</v>
      </c>
      <c r="Z119"/>
      <c r="AA119"/>
      <c r="AB119">
        <v>14.994</v>
      </c>
      <c r="AC119">
        <v>1.081</v>
      </c>
      <c r="AD119">
        <v>1.3265</v>
      </c>
      <c r="AE119">
        <v>5.7458999999999998</v>
      </c>
      <c r="AF119">
        <v>11.9316</v>
      </c>
      <c r="AG119">
        <v>7.8785999999999996</v>
      </c>
      <c r="AH119">
        <v>11.2959</v>
      </c>
      <c r="AI119">
        <v>1.4350000000000001</v>
      </c>
      <c r="AJ119">
        <v>1.212</v>
      </c>
      <c r="AK119">
        <v>0.27860000000000001</v>
      </c>
      <c r="AL119">
        <v>0.36220000000000002</v>
      </c>
      <c r="AM119">
        <v>13.017300000000001</v>
      </c>
      <c r="AN119">
        <v>0.78600000000000003</v>
      </c>
      <c r="AO119">
        <v>10.210000000000001</v>
      </c>
      <c r="AP119">
        <v>0.57450000000000001</v>
      </c>
      <c r="AQ119"/>
      <c r="AR119">
        <v>59.081600000000002</v>
      </c>
    </row>
    <row r="120" spans="1:50" ht="12.75" hidden="1" customHeight="1" x14ac:dyDescent="0.25">
      <c r="A120">
        <v>1925</v>
      </c>
      <c r="B120">
        <v>2014</v>
      </c>
      <c r="C120" s="22" t="str">
        <f t="shared" si="10"/>
        <v>2014B01925</v>
      </c>
      <c r="D120" s="13">
        <v>41920</v>
      </c>
      <c r="E120">
        <v>140023</v>
      </c>
      <c r="F120" t="s">
        <v>395</v>
      </c>
      <c r="G120">
        <v>2</v>
      </c>
      <c r="H120">
        <v>9</v>
      </c>
      <c r="I120" t="s">
        <v>70</v>
      </c>
      <c r="J120" s="15">
        <f t="shared" si="6"/>
        <v>5432</v>
      </c>
      <c r="K120">
        <v>80</v>
      </c>
      <c r="L120">
        <v>100</v>
      </c>
      <c r="M120">
        <v>100</v>
      </c>
      <c r="N120">
        <f t="shared" si="9"/>
        <v>20</v>
      </c>
      <c r="O120">
        <v>4</v>
      </c>
      <c r="P120">
        <v>6</v>
      </c>
      <c r="Q120" t="s">
        <v>397</v>
      </c>
      <c r="R120" s="22">
        <v>285</v>
      </c>
      <c r="S120" s="55">
        <v>2015</v>
      </c>
      <c r="T120" s="22" t="s">
        <v>88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s="22"/>
      <c r="AT120" s="22"/>
      <c r="AU120" s="22"/>
      <c r="AV120" s="46"/>
      <c r="AW120" s="46"/>
      <c r="AX120" s="46"/>
    </row>
    <row r="121" spans="1:50" ht="12.75" hidden="1" customHeight="1" x14ac:dyDescent="0.25">
      <c r="A121">
        <v>1926</v>
      </c>
      <c r="B121">
        <v>2014</v>
      </c>
      <c r="C121" s="22" t="str">
        <f t="shared" si="10"/>
        <v>2014B01926</v>
      </c>
      <c r="D121" s="13">
        <v>41920</v>
      </c>
      <c r="E121">
        <v>140023</v>
      </c>
      <c r="F121" t="s">
        <v>395</v>
      </c>
      <c r="G121">
        <v>2</v>
      </c>
      <c r="H121">
        <v>9</v>
      </c>
      <c r="I121" t="s">
        <v>198</v>
      </c>
      <c r="J121" s="15">
        <f t="shared" si="6"/>
        <v>3920.0000000000005</v>
      </c>
      <c r="K121">
        <v>100</v>
      </c>
      <c r="L121">
        <v>150</v>
      </c>
      <c r="M121">
        <v>150</v>
      </c>
      <c r="N121">
        <f t="shared" si="9"/>
        <v>50</v>
      </c>
      <c r="O121">
        <v>4</v>
      </c>
      <c r="P121">
        <v>6</v>
      </c>
      <c r="Q121"/>
      <c r="R121" s="22">
        <v>286</v>
      </c>
      <c r="S121" s="55">
        <v>2015</v>
      </c>
      <c r="T121" s="22" t="s">
        <v>88</v>
      </c>
      <c r="U121" s="46">
        <v>0.02</v>
      </c>
      <c r="V121" s="46">
        <v>0.02</v>
      </c>
      <c r="W121" s="46">
        <v>0</v>
      </c>
      <c r="X121" s="46">
        <v>0</v>
      </c>
      <c r="Y121" s="46">
        <v>0</v>
      </c>
      <c r="Z121"/>
      <c r="AA121"/>
      <c r="AB121">
        <v>8.8970000000000002</v>
      </c>
      <c r="AC121">
        <v>1.5389999999999999</v>
      </c>
      <c r="AD121">
        <v>0.2697</v>
      </c>
      <c r="AE121">
        <v>4.1810999999999998</v>
      </c>
      <c r="AF121">
        <v>7.0533000000000001</v>
      </c>
      <c r="AG121">
        <v>8.8149999999999995</v>
      </c>
      <c r="AH121">
        <v>7.1769999999999996</v>
      </c>
      <c r="AI121">
        <v>1.538</v>
      </c>
      <c r="AJ121">
        <v>1.278</v>
      </c>
      <c r="AK121">
        <v>0.18029999999999999</v>
      </c>
      <c r="AL121">
        <v>0.74750000000000005</v>
      </c>
      <c r="AM121">
        <v>6.6230000000000002</v>
      </c>
      <c r="AN121">
        <v>0.872</v>
      </c>
      <c r="AO121">
        <v>9.1180000000000003</v>
      </c>
      <c r="AP121">
        <v>0.63</v>
      </c>
      <c r="AQ121"/>
      <c r="AR121">
        <v>50.167999999999999</v>
      </c>
    </row>
    <row r="122" spans="1:50" ht="12.75" hidden="1" customHeight="1" x14ac:dyDescent="0.25">
      <c r="A122">
        <v>1927</v>
      </c>
      <c r="B122">
        <v>2014</v>
      </c>
      <c r="C122" s="22" t="str">
        <f t="shared" si="10"/>
        <v>2014B01927</v>
      </c>
      <c r="D122" s="13">
        <v>41920</v>
      </c>
      <c r="E122">
        <v>140023</v>
      </c>
      <c r="F122" t="s">
        <v>395</v>
      </c>
      <c r="G122">
        <v>2</v>
      </c>
      <c r="H122">
        <v>9</v>
      </c>
      <c r="I122" t="s">
        <v>198</v>
      </c>
      <c r="J122" s="15">
        <f t="shared" si="6"/>
        <v>3920.0000000000005</v>
      </c>
      <c r="K122">
        <v>150</v>
      </c>
      <c r="L122">
        <v>200</v>
      </c>
      <c r="M122">
        <v>200</v>
      </c>
      <c r="N122">
        <f t="shared" si="9"/>
        <v>50</v>
      </c>
      <c r="O122">
        <v>4</v>
      </c>
      <c r="P122">
        <v>6</v>
      </c>
      <c r="Q122"/>
      <c r="R122" s="22"/>
      <c r="S122" s="55"/>
      <c r="T122" s="22" t="s">
        <v>88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s="22"/>
      <c r="AT122" s="22"/>
      <c r="AU122" s="22"/>
      <c r="AV122" s="46"/>
      <c r="AW122" s="46"/>
      <c r="AX122" s="46"/>
    </row>
    <row r="123" spans="1:50" ht="12.75" hidden="1" customHeight="1" x14ac:dyDescent="0.25">
      <c r="A123">
        <v>1928</v>
      </c>
      <c r="B123">
        <v>2014</v>
      </c>
      <c r="C123" s="22" t="str">
        <f t="shared" si="10"/>
        <v>2014B01928</v>
      </c>
      <c r="D123" s="13">
        <v>41920</v>
      </c>
      <c r="E123">
        <v>140024</v>
      </c>
      <c r="F123" t="s">
        <v>395</v>
      </c>
      <c r="G123">
        <v>7</v>
      </c>
      <c r="H123">
        <v>10</v>
      </c>
      <c r="I123" t="s">
        <v>70</v>
      </c>
      <c r="J123" s="15">
        <f t="shared" si="6"/>
        <v>1358</v>
      </c>
      <c r="K123">
        <v>0</v>
      </c>
      <c r="L123">
        <v>5</v>
      </c>
      <c r="M123">
        <v>5</v>
      </c>
      <c r="N123">
        <f t="shared" si="9"/>
        <v>5</v>
      </c>
      <c r="O123">
        <v>4</v>
      </c>
      <c r="P123">
        <v>6</v>
      </c>
      <c r="Q123"/>
      <c r="R123" s="22">
        <v>287</v>
      </c>
      <c r="S123" s="55">
        <v>2015</v>
      </c>
      <c r="T123" s="22" t="s">
        <v>88</v>
      </c>
      <c r="U123" s="46">
        <v>1.34</v>
      </c>
      <c r="V123" s="46">
        <v>0</v>
      </c>
      <c r="W123" s="46">
        <v>0</v>
      </c>
      <c r="X123" s="46">
        <v>0.09</v>
      </c>
      <c r="Y123" s="46">
        <v>0</v>
      </c>
      <c r="Z123">
        <v>466.46</v>
      </c>
      <c r="AA123">
        <v>16.34</v>
      </c>
      <c r="AB123">
        <v>4.0970000000000004</v>
      </c>
      <c r="AC123">
        <v>1.1870000000000001</v>
      </c>
      <c r="AD123">
        <v>0.54079999999999995</v>
      </c>
      <c r="AE123">
        <v>3.0718000000000001</v>
      </c>
      <c r="AF123">
        <v>6.4749999999999996</v>
      </c>
      <c r="AG123">
        <v>12.621</v>
      </c>
      <c r="AH123">
        <v>3.669</v>
      </c>
      <c r="AI123">
        <v>2.1850000000000001</v>
      </c>
      <c r="AJ123">
        <v>0.58699999999999997</v>
      </c>
      <c r="AK123">
        <v>0.15129999999999999</v>
      </c>
      <c r="AL123">
        <v>0.41610000000000003</v>
      </c>
      <c r="AM123">
        <v>5.6821999999999999</v>
      </c>
      <c r="AN123">
        <v>1.1419999999999999</v>
      </c>
      <c r="AO123">
        <v>73.95</v>
      </c>
      <c r="AP123">
        <v>1.2629999999999999</v>
      </c>
      <c r="AQ123"/>
      <c r="AR123">
        <v>65.644000000000005</v>
      </c>
    </row>
    <row r="124" spans="1:50" ht="12.75" hidden="1" customHeight="1" x14ac:dyDescent="0.25">
      <c r="A124">
        <v>1929</v>
      </c>
      <c r="B124">
        <v>2014</v>
      </c>
      <c r="C124" s="22" t="str">
        <f t="shared" si="10"/>
        <v>2014B01929</v>
      </c>
      <c r="D124" s="13">
        <v>41920</v>
      </c>
      <c r="E124">
        <v>140024</v>
      </c>
      <c r="F124" t="s">
        <v>395</v>
      </c>
      <c r="G124">
        <v>7</v>
      </c>
      <c r="H124">
        <v>10</v>
      </c>
      <c r="I124" t="s">
        <v>70</v>
      </c>
      <c r="J124" s="15">
        <f t="shared" si="6"/>
        <v>1358</v>
      </c>
      <c r="K124">
        <v>5</v>
      </c>
      <c r="L124">
        <v>10</v>
      </c>
      <c r="M124">
        <v>10</v>
      </c>
      <c r="N124">
        <f t="shared" si="9"/>
        <v>5</v>
      </c>
      <c r="O124">
        <v>4</v>
      </c>
      <c r="P124">
        <v>6</v>
      </c>
      <c r="Q124"/>
      <c r="R124" s="22">
        <v>288</v>
      </c>
      <c r="S124" s="55">
        <v>2015</v>
      </c>
      <c r="T124" s="22" t="s">
        <v>88</v>
      </c>
      <c r="U124" s="46">
        <v>0.34</v>
      </c>
      <c r="V124" s="46">
        <v>0.85</v>
      </c>
      <c r="W124" s="46">
        <v>0</v>
      </c>
      <c r="X124" s="46">
        <v>0</v>
      </c>
      <c r="Y124" s="46">
        <v>0</v>
      </c>
      <c r="Z124">
        <v>481.28</v>
      </c>
      <c r="AA124">
        <v>8.23</v>
      </c>
      <c r="AB124">
        <v>1.542</v>
      </c>
      <c r="AC124">
        <v>1.5903</v>
      </c>
      <c r="AD124" t="s">
        <v>428</v>
      </c>
      <c r="AE124">
        <v>1.4237</v>
      </c>
      <c r="AF124">
        <v>3.125</v>
      </c>
      <c r="AG124">
        <v>5.5069999999999997</v>
      </c>
      <c r="AH124">
        <v>0.63900000000000001</v>
      </c>
      <c r="AI124">
        <v>2.3639999999999999</v>
      </c>
      <c r="AJ124">
        <v>0.51800000000000002</v>
      </c>
      <c r="AK124">
        <v>0.19339999999999999</v>
      </c>
      <c r="AL124">
        <v>0.16789999999999999</v>
      </c>
      <c r="AM124">
        <v>2.6533000000000002</v>
      </c>
      <c r="AN124">
        <v>0.36830000000000002</v>
      </c>
      <c r="AO124">
        <v>10.163</v>
      </c>
      <c r="AP124">
        <v>0.434</v>
      </c>
      <c r="AQ124"/>
      <c r="AR124">
        <v>97.88</v>
      </c>
    </row>
    <row r="125" spans="1:50" ht="12.75" hidden="1" customHeight="1" x14ac:dyDescent="0.25">
      <c r="A125">
        <v>1930</v>
      </c>
      <c r="B125">
        <v>2014</v>
      </c>
      <c r="C125" s="22" t="str">
        <f t="shared" si="10"/>
        <v>2014B01930</v>
      </c>
      <c r="D125" s="13">
        <v>41920</v>
      </c>
      <c r="E125">
        <v>140024</v>
      </c>
      <c r="F125" t="s">
        <v>395</v>
      </c>
      <c r="G125">
        <v>7</v>
      </c>
      <c r="H125">
        <v>10</v>
      </c>
      <c r="I125" t="s">
        <v>70</v>
      </c>
      <c r="J125" s="15">
        <f t="shared" si="6"/>
        <v>2716</v>
      </c>
      <c r="K125">
        <v>10</v>
      </c>
      <c r="L125">
        <v>20</v>
      </c>
      <c r="M125">
        <v>20</v>
      </c>
      <c r="N125">
        <f t="shared" si="9"/>
        <v>10</v>
      </c>
      <c r="O125">
        <v>4</v>
      </c>
      <c r="P125">
        <v>6</v>
      </c>
      <c r="Q125"/>
      <c r="R125" s="22">
        <v>289</v>
      </c>
      <c r="S125" s="55">
        <v>2015</v>
      </c>
      <c r="T125" s="22" t="s">
        <v>88</v>
      </c>
      <c r="U125" s="46">
        <v>2.5499999999999998</v>
      </c>
      <c r="V125" s="46">
        <v>1.06</v>
      </c>
      <c r="W125" s="46">
        <v>0</v>
      </c>
      <c r="X125" s="46">
        <v>0.01</v>
      </c>
      <c r="Y125" s="46">
        <v>0</v>
      </c>
      <c r="Z125">
        <v>425.1</v>
      </c>
      <c r="AA125">
        <v>9.18</v>
      </c>
      <c r="AB125">
        <v>7.1280000000000001</v>
      </c>
      <c r="AC125">
        <v>1.304</v>
      </c>
      <c r="AD125">
        <v>0.53700000000000003</v>
      </c>
      <c r="AE125">
        <v>3.8549000000000002</v>
      </c>
      <c r="AF125">
        <v>11.449</v>
      </c>
      <c r="AG125">
        <v>9.4335000000000004</v>
      </c>
      <c r="AH125">
        <v>3.363</v>
      </c>
      <c r="AI125">
        <v>1.925</v>
      </c>
      <c r="AJ125">
        <v>0.67600000000000005</v>
      </c>
      <c r="AK125">
        <v>0.1668</v>
      </c>
      <c r="AL125">
        <v>0.51990000000000003</v>
      </c>
      <c r="AM125">
        <v>6.9452999999999996</v>
      </c>
      <c r="AN125">
        <v>0.624</v>
      </c>
      <c r="AO125">
        <v>23.739000000000001</v>
      </c>
      <c r="AP125">
        <v>0.70889999999999997</v>
      </c>
      <c r="AQ125"/>
      <c r="AR125">
        <v>70.512</v>
      </c>
    </row>
    <row r="126" spans="1:50" ht="12.75" hidden="1" customHeight="1" x14ac:dyDescent="0.25">
      <c r="A126">
        <v>1931</v>
      </c>
      <c r="B126">
        <v>2014</v>
      </c>
      <c r="C126" s="22" t="str">
        <f t="shared" si="10"/>
        <v>2014B01931</v>
      </c>
      <c r="D126" s="13">
        <v>41920</v>
      </c>
      <c r="E126">
        <v>140024</v>
      </c>
      <c r="F126" t="s">
        <v>395</v>
      </c>
      <c r="G126">
        <v>7</v>
      </c>
      <c r="H126">
        <v>10</v>
      </c>
      <c r="I126" t="s">
        <v>70</v>
      </c>
      <c r="J126" s="15">
        <f t="shared" si="6"/>
        <v>2716</v>
      </c>
      <c r="K126">
        <v>20</v>
      </c>
      <c r="L126">
        <v>30</v>
      </c>
      <c r="M126">
        <v>30</v>
      </c>
      <c r="N126">
        <f t="shared" si="9"/>
        <v>10</v>
      </c>
      <c r="O126">
        <v>4</v>
      </c>
      <c r="P126">
        <v>6</v>
      </c>
      <c r="Q126"/>
      <c r="R126" s="22">
        <v>290</v>
      </c>
      <c r="S126" s="55">
        <v>2015</v>
      </c>
      <c r="T126" s="22" t="s">
        <v>88</v>
      </c>
      <c r="U126" s="46">
        <v>1.64</v>
      </c>
      <c r="V126" s="46">
        <v>1.73</v>
      </c>
      <c r="W126" s="46">
        <v>10.96</v>
      </c>
      <c r="X126" s="46">
        <v>0.08</v>
      </c>
      <c r="Y126" s="46">
        <v>0</v>
      </c>
      <c r="Z126">
        <v>471.22</v>
      </c>
      <c r="AA126">
        <v>8.36</v>
      </c>
      <c r="AB126">
        <v>8.016</v>
      </c>
      <c r="AC126">
        <v>1.292</v>
      </c>
      <c r="AD126">
        <v>0.69530000000000003</v>
      </c>
      <c r="AE126">
        <v>4.0768000000000004</v>
      </c>
      <c r="AF126">
        <v>6.931</v>
      </c>
      <c r="AG126">
        <v>7.7302999999999997</v>
      </c>
      <c r="AH126">
        <v>1.119</v>
      </c>
      <c r="AI126">
        <v>1.3640000000000001</v>
      </c>
      <c r="AJ126">
        <v>0.48499999999999999</v>
      </c>
      <c r="AK126">
        <v>0.16270000000000001</v>
      </c>
      <c r="AL126">
        <v>0.54459999999999997</v>
      </c>
      <c r="AM126">
        <v>4.9568000000000003</v>
      </c>
      <c r="AN126">
        <v>0.621</v>
      </c>
      <c r="AO126">
        <v>8.3330000000000002</v>
      </c>
      <c r="AP126">
        <v>0.59199999999999997</v>
      </c>
      <c r="AQ126"/>
      <c r="AR126">
        <v>71.471999999999994</v>
      </c>
    </row>
    <row r="127" spans="1:50" ht="12.75" hidden="1" customHeight="1" x14ac:dyDescent="0.25">
      <c r="A127">
        <v>1932</v>
      </c>
      <c r="B127">
        <v>2014</v>
      </c>
      <c r="C127" s="22" t="str">
        <f t="shared" si="10"/>
        <v>2014B01932</v>
      </c>
      <c r="D127" s="13">
        <v>41920</v>
      </c>
      <c r="E127">
        <v>140024</v>
      </c>
      <c r="F127" t="s">
        <v>395</v>
      </c>
      <c r="G127">
        <v>7</v>
      </c>
      <c r="H127">
        <v>10</v>
      </c>
      <c r="I127" t="s">
        <v>70</v>
      </c>
      <c r="J127" s="15">
        <f t="shared" si="6"/>
        <v>2716</v>
      </c>
      <c r="K127">
        <v>30</v>
      </c>
      <c r="L127">
        <v>40</v>
      </c>
      <c r="M127">
        <v>40</v>
      </c>
      <c r="N127">
        <f t="shared" si="9"/>
        <v>10</v>
      </c>
      <c r="O127">
        <v>4</v>
      </c>
      <c r="P127">
        <v>6</v>
      </c>
      <c r="Q127"/>
      <c r="R127" s="22">
        <v>291</v>
      </c>
      <c r="S127" s="55">
        <v>2015</v>
      </c>
      <c r="T127" s="22" t="s">
        <v>88</v>
      </c>
      <c r="U127" s="46">
        <v>1.53</v>
      </c>
      <c r="V127" s="46">
        <v>0.47</v>
      </c>
      <c r="W127" s="46">
        <v>0</v>
      </c>
      <c r="X127" s="46">
        <v>0.03</v>
      </c>
      <c r="Y127" s="46">
        <v>0</v>
      </c>
      <c r="Z127">
        <v>474.1</v>
      </c>
      <c r="AA127">
        <v>7.69</v>
      </c>
      <c r="AB127">
        <v>6.5090000000000003</v>
      </c>
      <c r="AC127">
        <v>1.609</v>
      </c>
      <c r="AD127">
        <v>1.28</v>
      </c>
      <c r="AE127">
        <v>4.6881000000000004</v>
      </c>
      <c r="AF127">
        <v>3.8169</v>
      </c>
      <c r="AG127">
        <v>5.8818000000000001</v>
      </c>
      <c r="AH127">
        <v>0.64300000000000002</v>
      </c>
      <c r="AI127">
        <v>1.224</v>
      </c>
      <c r="AJ127">
        <v>0.56699999999999995</v>
      </c>
      <c r="AK127">
        <v>0.20380000000000001</v>
      </c>
      <c r="AL127">
        <v>0.68220000000000003</v>
      </c>
      <c r="AM127">
        <v>5.4968000000000004</v>
      </c>
      <c r="AN127">
        <v>0.60899999999999999</v>
      </c>
      <c r="AO127">
        <v>5.5570000000000004</v>
      </c>
      <c r="AP127">
        <v>0.52990000000000004</v>
      </c>
      <c r="AQ127"/>
      <c r="AR127">
        <v>97.841999999999999</v>
      </c>
    </row>
    <row r="128" spans="1:50" ht="12.75" hidden="1" customHeight="1" x14ac:dyDescent="0.25">
      <c r="A128">
        <v>1933</v>
      </c>
      <c r="B128">
        <v>2014</v>
      </c>
      <c r="C128" s="22" t="str">
        <f t="shared" si="10"/>
        <v>2014B01933</v>
      </c>
      <c r="D128" s="13">
        <v>41920</v>
      </c>
      <c r="E128">
        <v>140024</v>
      </c>
      <c r="F128" t="s">
        <v>395</v>
      </c>
      <c r="G128">
        <v>7</v>
      </c>
      <c r="H128">
        <v>10</v>
      </c>
      <c r="I128" t="s">
        <v>70</v>
      </c>
      <c r="J128" s="15">
        <f t="shared" si="6"/>
        <v>2716</v>
      </c>
      <c r="K128">
        <v>40</v>
      </c>
      <c r="L128">
        <v>50</v>
      </c>
      <c r="M128">
        <v>50</v>
      </c>
      <c r="N128">
        <f t="shared" si="9"/>
        <v>10</v>
      </c>
      <c r="O128">
        <v>4</v>
      </c>
      <c r="P128">
        <v>6</v>
      </c>
      <c r="Q128"/>
      <c r="R128" s="22">
        <v>292</v>
      </c>
      <c r="S128" s="55">
        <v>2015</v>
      </c>
      <c r="T128" s="22" t="s">
        <v>88</v>
      </c>
      <c r="U128" s="46">
        <v>0.53</v>
      </c>
      <c r="V128" s="46">
        <v>0.93</v>
      </c>
      <c r="W128" s="46">
        <v>2.2400000000000002</v>
      </c>
      <c r="X128" s="46">
        <v>0.06</v>
      </c>
      <c r="Y128" s="46">
        <v>0</v>
      </c>
      <c r="Z128">
        <v>463.62</v>
      </c>
      <c r="AA128">
        <v>8.6999999999999993</v>
      </c>
      <c r="AB128">
        <v>9.8960000000000008</v>
      </c>
      <c r="AC128">
        <v>0.82099999999999995</v>
      </c>
      <c r="AD128">
        <v>1.843</v>
      </c>
      <c r="AE128">
        <v>7.633</v>
      </c>
      <c r="AF128">
        <v>6.077</v>
      </c>
      <c r="AG128">
        <v>6.8079999999999998</v>
      </c>
      <c r="AH128">
        <v>0.71199999999999997</v>
      </c>
      <c r="AI128">
        <v>1.1579999999999999</v>
      </c>
      <c r="AJ128">
        <v>0.47299999999999998</v>
      </c>
      <c r="AK128">
        <v>0.1608</v>
      </c>
      <c r="AL128">
        <v>0.69010000000000005</v>
      </c>
      <c r="AM128">
        <v>7.2821999999999996</v>
      </c>
      <c r="AN128">
        <v>0.59750000000000003</v>
      </c>
      <c r="AO128">
        <v>6.0529999999999999</v>
      </c>
      <c r="AP128">
        <v>0.64100000000000001</v>
      </c>
      <c r="AQ128"/>
      <c r="AR128">
        <v>113.861</v>
      </c>
    </row>
    <row r="129" spans="1:44" ht="12.75" hidden="1" customHeight="1" x14ac:dyDescent="0.25">
      <c r="A129">
        <v>1934</v>
      </c>
      <c r="B129">
        <v>2014</v>
      </c>
      <c r="C129" s="22" t="str">
        <f t="shared" si="10"/>
        <v>2014B01934</v>
      </c>
      <c r="D129" s="13">
        <v>41920</v>
      </c>
      <c r="E129">
        <v>140024</v>
      </c>
      <c r="F129" t="s">
        <v>395</v>
      </c>
      <c r="G129">
        <v>7</v>
      </c>
      <c r="H129">
        <v>10</v>
      </c>
      <c r="I129" t="s">
        <v>70</v>
      </c>
      <c r="J129" s="15">
        <f t="shared" si="6"/>
        <v>5432</v>
      </c>
      <c r="K129">
        <v>50</v>
      </c>
      <c r="L129">
        <v>70</v>
      </c>
      <c r="M129">
        <v>70</v>
      </c>
      <c r="N129">
        <f t="shared" si="9"/>
        <v>20</v>
      </c>
      <c r="O129">
        <v>4</v>
      </c>
      <c r="P129">
        <v>6</v>
      </c>
      <c r="Q129"/>
      <c r="R129" s="22">
        <v>293</v>
      </c>
      <c r="S129" s="55">
        <v>2015</v>
      </c>
      <c r="T129" s="22" t="s">
        <v>88</v>
      </c>
      <c r="U129" s="46">
        <v>0.23</v>
      </c>
      <c r="V129" s="46">
        <v>0.49</v>
      </c>
      <c r="W129" s="46">
        <v>0</v>
      </c>
      <c r="X129" s="46">
        <v>0</v>
      </c>
      <c r="Y129" s="46">
        <v>0</v>
      </c>
      <c r="Z129">
        <v>455.22</v>
      </c>
      <c r="AA129">
        <v>7.13</v>
      </c>
      <c r="AB129">
        <v>8.391</v>
      </c>
      <c r="AC129">
        <v>0.90400000000000003</v>
      </c>
      <c r="AD129">
        <v>1.2105999999999999</v>
      </c>
      <c r="AE129">
        <v>6.4790999999999999</v>
      </c>
      <c r="AF129">
        <v>7.3318000000000003</v>
      </c>
      <c r="AG129">
        <v>5.5867000000000004</v>
      </c>
      <c r="AH129">
        <v>0.72899999999999998</v>
      </c>
      <c r="AI129">
        <v>1.222</v>
      </c>
      <c r="AJ129">
        <v>0.55700000000000005</v>
      </c>
      <c r="AK129">
        <v>0.1956</v>
      </c>
      <c r="AL129">
        <v>0.50590000000000002</v>
      </c>
      <c r="AM129">
        <v>7.0163000000000002</v>
      </c>
      <c r="AN129">
        <v>0.439</v>
      </c>
      <c r="AO129">
        <v>4.5519999999999996</v>
      </c>
      <c r="AP129">
        <v>0.46</v>
      </c>
      <c r="AQ129"/>
      <c r="AR129">
        <v>83.13</v>
      </c>
    </row>
    <row r="130" spans="1:44" ht="12.75" hidden="1" customHeight="1" x14ac:dyDescent="0.25">
      <c r="A130">
        <v>1935</v>
      </c>
      <c r="B130">
        <v>2014</v>
      </c>
      <c r="C130" s="22" t="str">
        <f t="shared" si="10"/>
        <v>2014B01935</v>
      </c>
      <c r="D130" s="13">
        <v>41920</v>
      </c>
      <c r="E130">
        <v>140024</v>
      </c>
      <c r="F130" t="s">
        <v>395</v>
      </c>
      <c r="G130">
        <v>7</v>
      </c>
      <c r="H130">
        <v>10</v>
      </c>
      <c r="I130" t="s">
        <v>70</v>
      </c>
      <c r="J130" s="15">
        <f t="shared" ref="J130:J193" si="11">IF(I130="WB",54.6*O130*(M130-K130),IF(I130="BZ",67.9*O130*(M130-K130),IF(I130="BZ+WB",122.5*O130*(M130-K130),IF(I130="RKS",19.6*(M130-K130)*O130,""))))</f>
        <v>2716</v>
      </c>
      <c r="K130">
        <v>70</v>
      </c>
      <c r="L130">
        <v>80</v>
      </c>
      <c r="M130">
        <v>80</v>
      </c>
      <c r="N130">
        <f t="shared" si="9"/>
        <v>10</v>
      </c>
      <c r="O130">
        <v>4</v>
      </c>
      <c r="P130">
        <v>6</v>
      </c>
      <c r="Q130"/>
      <c r="R130" s="22">
        <v>294</v>
      </c>
      <c r="S130" s="55">
        <v>2015</v>
      </c>
      <c r="T130" s="22" t="s">
        <v>88</v>
      </c>
      <c r="U130" s="46">
        <v>0.09</v>
      </c>
      <c r="V130" s="46">
        <v>0</v>
      </c>
      <c r="W130" s="46">
        <v>0</v>
      </c>
      <c r="X130" s="46">
        <v>0</v>
      </c>
      <c r="Y130" s="46">
        <v>0</v>
      </c>
      <c r="Z130"/>
      <c r="AA130"/>
      <c r="AB130">
        <v>17.484100000000002</v>
      </c>
      <c r="AC130">
        <v>0.89800000000000002</v>
      </c>
      <c r="AD130">
        <v>3.3090000000000002</v>
      </c>
      <c r="AE130">
        <v>18.827500000000001</v>
      </c>
      <c r="AF130">
        <v>5.78</v>
      </c>
      <c r="AG130">
        <v>6.2746000000000004</v>
      </c>
      <c r="AH130">
        <v>1.79</v>
      </c>
      <c r="AI130">
        <v>0.60099999999999998</v>
      </c>
      <c r="AJ130">
        <v>0.437</v>
      </c>
      <c r="AK130">
        <v>0.498</v>
      </c>
      <c r="AL130">
        <v>0.61329999999999996</v>
      </c>
      <c r="AM130">
        <v>13.2659</v>
      </c>
      <c r="AN130">
        <v>0.98099999999999998</v>
      </c>
      <c r="AO130">
        <v>9.3930000000000007</v>
      </c>
      <c r="AP130">
        <v>0.71599999999999997</v>
      </c>
      <c r="AQ130"/>
      <c r="AR130">
        <v>102.94199999999999</v>
      </c>
    </row>
    <row r="131" spans="1:44" ht="12.75" hidden="1" customHeight="1" x14ac:dyDescent="0.25">
      <c r="A131">
        <v>1936</v>
      </c>
      <c r="B131">
        <v>2014</v>
      </c>
      <c r="C131" s="22" t="str">
        <f t="shared" si="10"/>
        <v>2014B01936</v>
      </c>
      <c r="D131" s="13">
        <v>41920</v>
      </c>
      <c r="E131">
        <v>140024</v>
      </c>
      <c r="F131" t="s">
        <v>395</v>
      </c>
      <c r="G131">
        <v>7</v>
      </c>
      <c r="H131">
        <v>10</v>
      </c>
      <c r="I131" t="s">
        <v>70</v>
      </c>
      <c r="J131" s="15">
        <f t="shared" si="11"/>
        <v>5432</v>
      </c>
      <c r="K131">
        <v>80</v>
      </c>
      <c r="L131">
        <v>100</v>
      </c>
      <c r="M131">
        <v>100</v>
      </c>
      <c r="N131">
        <f t="shared" si="9"/>
        <v>20</v>
      </c>
      <c r="O131">
        <v>4</v>
      </c>
      <c r="P131">
        <v>6</v>
      </c>
      <c r="Q131"/>
      <c r="R131" s="22"/>
      <c r="S131" s="55"/>
      <c r="T131" s="22" t="s">
        <v>88</v>
      </c>
      <c r="U131" s="46">
        <v>0.02</v>
      </c>
      <c r="V131" s="46">
        <v>0</v>
      </c>
      <c r="W131" s="46">
        <v>0</v>
      </c>
      <c r="X131" s="46">
        <v>0.01</v>
      </c>
      <c r="Y131" s="46">
        <v>0</v>
      </c>
    </row>
    <row r="132" spans="1:44" ht="12.75" hidden="1" customHeight="1" x14ac:dyDescent="0.25">
      <c r="A132">
        <v>1937</v>
      </c>
      <c r="B132">
        <v>2014</v>
      </c>
      <c r="C132" s="22" t="str">
        <f t="shared" ref="C132:C163" si="12">CONCATENATE(B132,"B0",A132)</f>
        <v>2014B01937</v>
      </c>
      <c r="D132" s="13">
        <v>41920</v>
      </c>
      <c r="E132">
        <v>140024</v>
      </c>
      <c r="F132" t="s">
        <v>395</v>
      </c>
      <c r="G132">
        <v>7</v>
      </c>
      <c r="H132">
        <v>10</v>
      </c>
      <c r="I132" t="s">
        <v>198</v>
      </c>
      <c r="J132" s="15">
        <f t="shared" si="11"/>
        <v>3920.0000000000005</v>
      </c>
      <c r="K132">
        <v>100</v>
      </c>
      <c r="L132">
        <v>150</v>
      </c>
      <c r="M132">
        <v>150</v>
      </c>
      <c r="N132">
        <f t="shared" si="9"/>
        <v>50</v>
      </c>
      <c r="O132">
        <v>4</v>
      </c>
      <c r="P132">
        <v>6</v>
      </c>
      <c r="Q132"/>
      <c r="R132" s="22"/>
      <c r="S132" s="55"/>
      <c r="T132" s="22" t="s">
        <v>88</v>
      </c>
      <c r="U132" s="46">
        <v>0.01</v>
      </c>
      <c r="V132" s="46">
        <v>0</v>
      </c>
      <c r="W132" s="46">
        <v>0</v>
      </c>
      <c r="X132" s="46">
        <v>0</v>
      </c>
      <c r="Y132" s="46">
        <v>0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</row>
    <row r="133" spans="1:44" ht="12.75" hidden="1" customHeight="1" x14ac:dyDescent="0.25">
      <c r="A133">
        <v>1938</v>
      </c>
      <c r="B133">
        <v>2014</v>
      </c>
      <c r="C133" s="22" t="str">
        <f t="shared" si="12"/>
        <v>2014B01938</v>
      </c>
      <c r="D133" s="13">
        <v>41920</v>
      </c>
      <c r="E133">
        <v>140024</v>
      </c>
      <c r="F133" t="s">
        <v>395</v>
      </c>
      <c r="G133">
        <v>7</v>
      </c>
      <c r="H133">
        <v>10</v>
      </c>
      <c r="I133" t="s">
        <v>198</v>
      </c>
      <c r="J133" s="15">
        <f t="shared" si="11"/>
        <v>3920.0000000000005</v>
      </c>
      <c r="K133">
        <v>150</v>
      </c>
      <c r="L133">
        <v>200</v>
      </c>
      <c r="M133">
        <v>200</v>
      </c>
      <c r="N133">
        <f t="shared" si="9"/>
        <v>50</v>
      </c>
      <c r="O133">
        <v>4</v>
      </c>
      <c r="P133">
        <v>6</v>
      </c>
      <c r="Q133"/>
      <c r="R133" s="22">
        <v>295</v>
      </c>
      <c r="S133" s="55">
        <v>2015</v>
      </c>
      <c r="T133" s="22" t="s">
        <v>88</v>
      </c>
      <c r="U133" s="46">
        <v>0.05</v>
      </c>
      <c r="V133" s="46">
        <v>7.0000000000000007E-2</v>
      </c>
      <c r="W133" s="46">
        <v>0</v>
      </c>
      <c r="X133" s="46">
        <v>0</v>
      </c>
      <c r="Y133" s="46">
        <v>0</v>
      </c>
      <c r="Z133"/>
      <c r="AA133"/>
      <c r="AB133">
        <v>3.351</v>
      </c>
      <c r="AC133">
        <v>1.9079999999999999</v>
      </c>
      <c r="AD133">
        <v>0.15049999999999999</v>
      </c>
      <c r="AE133">
        <v>1.9988999999999999</v>
      </c>
      <c r="AF133">
        <v>3.6654</v>
      </c>
      <c r="AG133">
        <v>6.4</v>
      </c>
      <c r="AH133">
        <v>1.1919999999999999</v>
      </c>
      <c r="AI133">
        <v>0.93200000000000005</v>
      </c>
      <c r="AJ133">
        <v>0.57299999999999995</v>
      </c>
      <c r="AK133">
        <v>6.9099999999999995E-2</v>
      </c>
      <c r="AL133">
        <v>1.2887999999999999</v>
      </c>
      <c r="AM133">
        <v>5.9946999999999999</v>
      </c>
      <c r="AN133">
        <v>0.438</v>
      </c>
      <c r="AO133">
        <v>2.758</v>
      </c>
      <c r="AP133">
        <v>0.40600000000000003</v>
      </c>
      <c r="AQ133"/>
      <c r="AR133">
        <v>18.417999999999999</v>
      </c>
    </row>
    <row r="134" spans="1:44" ht="12.75" hidden="1" customHeight="1" x14ac:dyDescent="0.25">
      <c r="A134">
        <v>1369</v>
      </c>
      <c r="B134">
        <v>2003</v>
      </c>
      <c r="C134" s="22" t="str">
        <f t="shared" si="12"/>
        <v>2003B01369</v>
      </c>
      <c r="D134" s="20">
        <v>37882</v>
      </c>
      <c r="E134">
        <v>30013</v>
      </c>
      <c r="F134" t="s">
        <v>51</v>
      </c>
      <c r="G134">
        <v>2</v>
      </c>
      <c r="H134">
        <v>5</v>
      </c>
      <c r="I134" t="s">
        <v>70</v>
      </c>
      <c r="J134" s="15">
        <f t="shared" si="11"/>
        <v>1358</v>
      </c>
      <c r="K134">
        <v>0</v>
      </c>
      <c r="L134">
        <v>5</v>
      </c>
      <c r="M134">
        <v>5</v>
      </c>
      <c r="N134" s="48">
        <v>5</v>
      </c>
      <c r="O134">
        <v>4</v>
      </c>
      <c r="P134">
        <v>6</v>
      </c>
      <c r="Q134"/>
      <c r="R134" s="22">
        <v>1163</v>
      </c>
      <c r="S134" s="56">
        <v>2004</v>
      </c>
      <c r="T134" s="62" t="s">
        <v>114</v>
      </c>
      <c r="U134" s="46">
        <v>0.97226831896551724</v>
      </c>
      <c r="V134" s="46">
        <v>0</v>
      </c>
      <c r="W134" s="46">
        <v>0</v>
      </c>
      <c r="X134" s="46">
        <v>2.4538200431034483</v>
      </c>
      <c r="Y134" s="46">
        <v>0</v>
      </c>
      <c r="Z134">
        <v>460.56</v>
      </c>
      <c r="AA134">
        <v>13.14</v>
      </c>
      <c r="AB134">
        <v>1.0967</v>
      </c>
      <c r="AC134">
        <v>12.2631</v>
      </c>
      <c r="AD134">
        <v>1.881</v>
      </c>
      <c r="AE134">
        <v>1.5822000000000001</v>
      </c>
      <c r="AF134">
        <v>2.2650000000000001</v>
      </c>
      <c r="AG134">
        <v>11.9594</v>
      </c>
      <c r="AH134">
        <v>4.4371</v>
      </c>
      <c r="AI134">
        <v>1.2698</v>
      </c>
      <c r="AJ134">
        <v>0.6673</v>
      </c>
      <c r="AK134">
        <v>0.1132</v>
      </c>
      <c r="AL134"/>
      <c r="AM134">
        <v>2.7330999999999999</v>
      </c>
      <c r="AN134">
        <v>0.74760000000000004</v>
      </c>
      <c r="AO134">
        <v>39.952599999999997</v>
      </c>
      <c r="AP134">
        <v>2.3569</v>
      </c>
      <c r="AQ134">
        <v>8.8975000000000009</v>
      </c>
      <c r="AR134">
        <v>64.971000000000004</v>
      </c>
    </row>
    <row r="135" spans="1:44" ht="12.75" hidden="1" customHeight="1" x14ac:dyDescent="0.25">
      <c r="A135">
        <v>1370</v>
      </c>
      <c r="B135">
        <v>2003</v>
      </c>
      <c r="C135" s="22" t="str">
        <f t="shared" si="12"/>
        <v>2003B01370</v>
      </c>
      <c r="D135" s="20">
        <v>37882</v>
      </c>
      <c r="E135">
        <v>30013</v>
      </c>
      <c r="F135" t="s">
        <v>51</v>
      </c>
      <c r="G135">
        <v>2</v>
      </c>
      <c r="H135">
        <v>5</v>
      </c>
      <c r="I135" t="s">
        <v>70</v>
      </c>
      <c r="J135" s="15">
        <f t="shared" si="11"/>
        <v>1358</v>
      </c>
      <c r="K135">
        <v>5</v>
      </c>
      <c r="L135">
        <v>10</v>
      </c>
      <c r="M135">
        <v>10</v>
      </c>
      <c r="N135" s="48">
        <v>5</v>
      </c>
      <c r="O135">
        <v>4</v>
      </c>
      <c r="P135">
        <v>6</v>
      </c>
      <c r="Q135"/>
      <c r="R135" s="22">
        <v>1164</v>
      </c>
      <c r="S135" s="56">
        <v>2004</v>
      </c>
      <c r="T135" s="62" t="s">
        <v>114</v>
      </c>
      <c r="U135" s="46">
        <v>0.13785771128441829</v>
      </c>
      <c r="V135" s="46">
        <v>0</v>
      </c>
      <c r="W135" s="46">
        <v>0</v>
      </c>
      <c r="X135" s="46">
        <v>0.7582174120643006</v>
      </c>
      <c r="Y135" s="46">
        <v>0</v>
      </c>
      <c r="Z135">
        <v>477.52</v>
      </c>
      <c r="AA135">
        <v>12.81</v>
      </c>
      <c r="AB135">
        <v>0.5716</v>
      </c>
      <c r="AC135">
        <v>10.195</v>
      </c>
      <c r="AD135">
        <v>1.3402000000000001</v>
      </c>
      <c r="AE135">
        <v>1.4741</v>
      </c>
      <c r="AF135">
        <v>0.59230000000000005</v>
      </c>
      <c r="AG135">
        <v>13.2355</v>
      </c>
      <c r="AH135">
        <v>3.8496000000000001</v>
      </c>
      <c r="AI135">
        <v>1.5218</v>
      </c>
      <c r="AJ135">
        <v>0.63280000000000003</v>
      </c>
      <c r="AK135">
        <v>0.20230000000000001</v>
      </c>
      <c r="AL135"/>
      <c r="AM135">
        <v>1.6898</v>
      </c>
      <c r="AN135">
        <v>0.56950000000000001</v>
      </c>
      <c r="AO135">
        <v>24.294599999999999</v>
      </c>
      <c r="AP135">
        <v>2.1286</v>
      </c>
      <c r="AQ135">
        <v>4.5643000000000002</v>
      </c>
      <c r="AR135">
        <v>44.114100000000001</v>
      </c>
    </row>
    <row r="136" spans="1:44" ht="12.75" hidden="1" customHeight="1" x14ac:dyDescent="0.25">
      <c r="A136">
        <v>1371</v>
      </c>
      <c r="B136">
        <v>2003</v>
      </c>
      <c r="C136" s="22" t="str">
        <f t="shared" si="12"/>
        <v>2003B01371</v>
      </c>
      <c r="D136" s="20">
        <v>37882</v>
      </c>
      <c r="E136">
        <v>30013</v>
      </c>
      <c r="F136" t="s">
        <v>51</v>
      </c>
      <c r="G136">
        <v>2</v>
      </c>
      <c r="H136">
        <v>5</v>
      </c>
      <c r="I136" t="s">
        <v>70</v>
      </c>
      <c r="J136" s="15">
        <f t="shared" si="11"/>
        <v>2716</v>
      </c>
      <c r="K136">
        <v>10</v>
      </c>
      <c r="L136">
        <v>20</v>
      </c>
      <c r="M136">
        <v>20</v>
      </c>
      <c r="N136" s="48">
        <v>10</v>
      </c>
      <c r="O136">
        <v>4</v>
      </c>
      <c r="P136">
        <v>6</v>
      </c>
      <c r="Q136"/>
      <c r="R136" s="22">
        <v>1165</v>
      </c>
      <c r="S136" s="56">
        <v>2004</v>
      </c>
      <c r="T136" s="62" t="s">
        <v>114</v>
      </c>
      <c r="U136" s="46">
        <v>1.0558111161319474</v>
      </c>
      <c r="V136" s="46">
        <v>0</v>
      </c>
      <c r="W136" s="46">
        <v>0</v>
      </c>
      <c r="X136" s="46">
        <v>1.1517939448712153</v>
      </c>
      <c r="Y136" s="46">
        <v>0</v>
      </c>
      <c r="Z136">
        <v>462.43</v>
      </c>
      <c r="AA136">
        <v>10.79</v>
      </c>
      <c r="AB136">
        <v>0.96760000000000002</v>
      </c>
      <c r="AC136">
        <v>10.419</v>
      </c>
      <c r="AD136">
        <v>1.0057</v>
      </c>
      <c r="AE136">
        <v>1.9380999999999999</v>
      </c>
      <c r="AF136">
        <v>1.46</v>
      </c>
      <c r="AG136">
        <v>10.891400000000001</v>
      </c>
      <c r="AH136">
        <v>8.7657000000000007</v>
      </c>
      <c r="AI136">
        <v>1.7695000000000001</v>
      </c>
      <c r="AJ136">
        <v>0.7762</v>
      </c>
      <c r="AK136">
        <v>0.20760000000000001</v>
      </c>
      <c r="AL136"/>
      <c r="AM136">
        <v>1.9086000000000001</v>
      </c>
      <c r="AN136">
        <v>0.49519999999999997</v>
      </c>
      <c r="AO136">
        <v>16.542899999999999</v>
      </c>
      <c r="AP136">
        <v>1.8581000000000001</v>
      </c>
      <c r="AQ136">
        <v>4.9523999999999999</v>
      </c>
      <c r="AR136">
        <v>21.5229</v>
      </c>
    </row>
    <row r="137" spans="1:44" ht="12.75" hidden="1" customHeight="1" x14ac:dyDescent="0.25">
      <c r="A137">
        <v>1372</v>
      </c>
      <c r="B137">
        <v>2003</v>
      </c>
      <c r="C137" s="22" t="str">
        <f t="shared" si="12"/>
        <v>2003B01372</v>
      </c>
      <c r="D137" s="20">
        <v>37882</v>
      </c>
      <c r="E137">
        <v>30013</v>
      </c>
      <c r="F137" t="s">
        <v>51</v>
      </c>
      <c r="G137">
        <v>2</v>
      </c>
      <c r="H137">
        <v>5</v>
      </c>
      <c r="I137" t="s">
        <v>70</v>
      </c>
      <c r="J137" s="15">
        <f t="shared" si="11"/>
        <v>2716</v>
      </c>
      <c r="K137">
        <v>20</v>
      </c>
      <c r="L137">
        <v>30</v>
      </c>
      <c r="M137">
        <v>30</v>
      </c>
      <c r="N137" s="48">
        <v>10</v>
      </c>
      <c r="O137">
        <v>4</v>
      </c>
      <c r="P137">
        <v>6</v>
      </c>
      <c r="Q137"/>
      <c r="R137" s="22">
        <v>1167</v>
      </c>
      <c r="S137" s="56">
        <v>2004</v>
      </c>
      <c r="T137" s="62" t="s">
        <v>114</v>
      </c>
      <c r="U137" s="46">
        <v>6.6243639007165844E-2</v>
      </c>
      <c r="V137" s="46">
        <v>0.61827396406688129</v>
      </c>
      <c r="W137" s="46">
        <v>4.1291868314466713</v>
      </c>
      <c r="X137" s="46">
        <v>12.520047772354344</v>
      </c>
      <c r="Y137" s="46">
        <v>0</v>
      </c>
      <c r="Z137"/>
      <c r="AA137"/>
      <c r="AB137">
        <v>1.0846</v>
      </c>
      <c r="AC137">
        <v>15.7546</v>
      </c>
      <c r="AD137">
        <v>0.63929999999999998</v>
      </c>
      <c r="AE137">
        <v>1.66</v>
      </c>
      <c r="AF137">
        <v>0.94110000000000005</v>
      </c>
      <c r="AG137">
        <v>13.144299999999999</v>
      </c>
      <c r="AH137">
        <v>3.7927</v>
      </c>
      <c r="AI137">
        <v>1.0920000000000001</v>
      </c>
      <c r="AJ137">
        <v>0.60609999999999997</v>
      </c>
      <c r="AK137">
        <v>0.1211</v>
      </c>
      <c r="AL137"/>
      <c r="AM137">
        <v>2.7098</v>
      </c>
      <c r="AN137">
        <v>0.55969999999999998</v>
      </c>
      <c r="AO137">
        <v>4.5571999999999999</v>
      </c>
      <c r="AP137">
        <v>2.3647999999999998</v>
      </c>
      <c r="AQ137">
        <v>2.9851000000000001</v>
      </c>
      <c r="AR137">
        <v>15.3657</v>
      </c>
    </row>
    <row r="138" spans="1:44" ht="12.75" hidden="1" customHeight="1" x14ac:dyDescent="0.25">
      <c r="A138">
        <v>1373</v>
      </c>
      <c r="B138">
        <v>2003</v>
      </c>
      <c r="C138" s="22" t="str">
        <f t="shared" si="12"/>
        <v>2003B01373</v>
      </c>
      <c r="D138" s="20">
        <v>37882</v>
      </c>
      <c r="E138">
        <v>30013</v>
      </c>
      <c r="F138" t="s">
        <v>51</v>
      </c>
      <c r="G138">
        <v>2</v>
      </c>
      <c r="H138">
        <v>5</v>
      </c>
      <c r="I138" t="s">
        <v>70</v>
      </c>
      <c r="J138" s="15">
        <f t="shared" si="11"/>
        <v>5432</v>
      </c>
      <c r="K138">
        <v>30</v>
      </c>
      <c r="L138">
        <v>50</v>
      </c>
      <c r="M138">
        <v>50</v>
      </c>
      <c r="N138" s="48">
        <v>20</v>
      </c>
      <c r="O138">
        <v>4</v>
      </c>
      <c r="P138">
        <v>6</v>
      </c>
      <c r="Q138"/>
      <c r="R138" s="22">
        <v>1168</v>
      </c>
      <c r="S138" s="56">
        <v>2004</v>
      </c>
      <c r="T138" s="62" t="s">
        <v>114</v>
      </c>
      <c r="U138" s="46">
        <v>0.2142149385439647</v>
      </c>
      <c r="V138" s="46">
        <v>0</v>
      </c>
      <c r="W138" s="46">
        <v>0</v>
      </c>
      <c r="X138" s="46">
        <v>0.46413236684525688</v>
      </c>
      <c r="Y138" s="46">
        <v>0</v>
      </c>
      <c r="Z138">
        <v>457.55</v>
      </c>
      <c r="AA138">
        <v>10.59</v>
      </c>
      <c r="AB138">
        <v>0.94840000000000002</v>
      </c>
      <c r="AC138">
        <v>11.648300000000001</v>
      </c>
      <c r="AD138">
        <v>1.0322</v>
      </c>
      <c r="AE138">
        <v>2.0367999999999999</v>
      </c>
      <c r="AF138">
        <v>1.3269</v>
      </c>
      <c r="AG138">
        <v>13.2965</v>
      </c>
      <c r="AH138">
        <v>2.9161999999999999</v>
      </c>
      <c r="AI138">
        <v>1.698</v>
      </c>
      <c r="AJ138">
        <v>0.75690000000000002</v>
      </c>
      <c r="AK138">
        <v>0.10589999999999999</v>
      </c>
      <c r="AL138"/>
      <c r="AM138">
        <v>3.9319000000000002</v>
      </c>
      <c r="AN138">
        <v>0.36099999999999999</v>
      </c>
      <c r="AO138">
        <v>3.1455000000000002</v>
      </c>
      <c r="AP138">
        <v>2.2780999999999998</v>
      </c>
      <c r="AQ138">
        <v>6.9981999999999998</v>
      </c>
      <c r="AR138">
        <v>12.523</v>
      </c>
    </row>
    <row r="139" spans="1:44" ht="12.75" hidden="1" customHeight="1" x14ac:dyDescent="0.25">
      <c r="A139">
        <v>1374</v>
      </c>
      <c r="B139">
        <v>2003</v>
      </c>
      <c r="C139" s="22" t="str">
        <f t="shared" si="12"/>
        <v>2003B01374</v>
      </c>
      <c r="D139" s="20">
        <v>37882</v>
      </c>
      <c r="E139">
        <v>30013</v>
      </c>
      <c r="F139" t="s">
        <v>51</v>
      </c>
      <c r="G139">
        <v>2</v>
      </c>
      <c r="H139">
        <v>5</v>
      </c>
      <c r="I139" t="s">
        <v>70</v>
      </c>
      <c r="J139" s="15">
        <f t="shared" si="11"/>
        <v>5432</v>
      </c>
      <c r="K139">
        <v>50</v>
      </c>
      <c r="L139">
        <v>70</v>
      </c>
      <c r="M139">
        <v>70</v>
      </c>
      <c r="N139" s="48">
        <v>20</v>
      </c>
      <c r="O139">
        <v>4</v>
      </c>
      <c r="P139">
        <v>6</v>
      </c>
      <c r="Q139" t="s">
        <v>436</v>
      </c>
      <c r="R139" s="22">
        <v>1169</v>
      </c>
      <c r="S139" s="56">
        <v>2004</v>
      </c>
      <c r="T139" s="62" t="s">
        <v>114</v>
      </c>
      <c r="U139" s="46">
        <v>5.6142642190791459E-2</v>
      </c>
      <c r="V139" s="46">
        <v>0</v>
      </c>
      <c r="W139" s="46">
        <v>0</v>
      </c>
      <c r="X139" s="46">
        <v>0.11228528438158292</v>
      </c>
      <c r="Y139" s="46">
        <v>0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</row>
    <row r="140" spans="1:44" ht="12.75" hidden="1" customHeight="1" x14ac:dyDescent="0.25">
      <c r="A140">
        <v>1375</v>
      </c>
      <c r="B140">
        <v>2003</v>
      </c>
      <c r="C140" s="22" t="str">
        <f t="shared" si="12"/>
        <v>2003B01375</v>
      </c>
      <c r="D140" s="20">
        <v>37882</v>
      </c>
      <c r="E140">
        <v>30013</v>
      </c>
      <c r="F140" t="s">
        <v>51</v>
      </c>
      <c r="G140">
        <v>2</v>
      </c>
      <c r="H140">
        <v>5</v>
      </c>
      <c r="I140" t="s">
        <v>70</v>
      </c>
      <c r="J140" s="15">
        <f t="shared" si="11"/>
        <v>7944.3000000000011</v>
      </c>
      <c r="K140">
        <v>70</v>
      </c>
      <c r="L140">
        <v>100</v>
      </c>
      <c r="M140" s="26">
        <v>99.25</v>
      </c>
      <c r="N140" s="48">
        <v>29.25</v>
      </c>
      <c r="O140">
        <v>4</v>
      </c>
      <c r="P140">
        <v>6</v>
      </c>
      <c r="Q140" t="s">
        <v>436</v>
      </c>
      <c r="R140" s="23">
        <v>1170</v>
      </c>
      <c r="S140" s="55">
        <v>2004</v>
      </c>
      <c r="T140" s="62" t="s">
        <v>114</v>
      </c>
      <c r="U140" s="46">
        <v>0.128</v>
      </c>
      <c r="V140" s="46">
        <v>0</v>
      </c>
      <c r="W140" s="46">
        <v>0</v>
      </c>
      <c r="X140" s="46">
        <v>2.88</v>
      </c>
      <c r="Y140" s="46">
        <v>0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</row>
    <row r="141" spans="1:44" ht="12.75" hidden="1" customHeight="1" x14ac:dyDescent="0.25">
      <c r="A141">
        <v>1376</v>
      </c>
      <c r="B141">
        <v>2003</v>
      </c>
      <c r="C141" s="22" t="str">
        <f t="shared" si="12"/>
        <v>2003B01376</v>
      </c>
      <c r="D141" s="20">
        <v>37886</v>
      </c>
      <c r="E141">
        <v>30014</v>
      </c>
      <c r="F141" t="s">
        <v>51</v>
      </c>
      <c r="G141">
        <v>6</v>
      </c>
      <c r="H141">
        <v>6</v>
      </c>
      <c r="I141" t="s">
        <v>70</v>
      </c>
      <c r="J141" s="15">
        <f t="shared" si="11"/>
        <v>1358</v>
      </c>
      <c r="K141">
        <v>0</v>
      </c>
      <c r="L141">
        <v>5</v>
      </c>
      <c r="M141">
        <v>5</v>
      </c>
      <c r="N141" s="48">
        <v>5</v>
      </c>
      <c r="O141">
        <v>4</v>
      </c>
      <c r="P141">
        <v>6</v>
      </c>
      <c r="Q141"/>
      <c r="R141" s="22">
        <v>1171</v>
      </c>
      <c r="S141" s="56">
        <v>2004</v>
      </c>
      <c r="T141" s="62" t="s">
        <v>114</v>
      </c>
      <c r="U141" s="46">
        <v>1.5475578406169664E-2</v>
      </c>
      <c r="V141" s="46">
        <v>0</v>
      </c>
      <c r="W141" s="46">
        <v>0</v>
      </c>
      <c r="X141" s="46">
        <v>3.899845758354755</v>
      </c>
      <c r="Y141" s="46">
        <v>0</v>
      </c>
      <c r="Z141"/>
      <c r="AA141"/>
      <c r="AB141">
        <v>1.5323</v>
      </c>
      <c r="AC141">
        <v>15.2235</v>
      </c>
      <c r="AD141">
        <v>7.5083000000000002</v>
      </c>
      <c r="AE141">
        <v>1.4502999999999999</v>
      </c>
      <c r="AF141">
        <v>1.9726999999999999</v>
      </c>
      <c r="AG141">
        <v>17.839400000000001</v>
      </c>
      <c r="AH141">
        <v>4.1631</v>
      </c>
      <c r="AI141">
        <v>5.7525000000000004</v>
      </c>
      <c r="AJ141">
        <v>1.6133999999999999</v>
      </c>
      <c r="AK141">
        <v>0.16969999999999999</v>
      </c>
      <c r="AL141"/>
      <c r="AM141">
        <v>3.3858000000000001</v>
      </c>
      <c r="AN141">
        <v>1.7085999999999999</v>
      </c>
      <c r="AO141">
        <v>61.200299999999999</v>
      </c>
      <c r="AP141">
        <v>3.7566000000000002</v>
      </c>
      <c r="AQ141">
        <v>6.9535999999999998</v>
      </c>
      <c r="AR141">
        <v>134.10599999999999</v>
      </c>
    </row>
    <row r="142" spans="1:44" ht="12.75" hidden="1" customHeight="1" x14ac:dyDescent="0.25">
      <c r="A142">
        <v>1377</v>
      </c>
      <c r="B142">
        <v>2003</v>
      </c>
      <c r="C142" s="22" t="str">
        <f t="shared" si="12"/>
        <v>2003B01377</v>
      </c>
      <c r="D142" s="20">
        <v>37886</v>
      </c>
      <c r="E142">
        <v>30014</v>
      </c>
      <c r="F142" t="s">
        <v>51</v>
      </c>
      <c r="G142">
        <v>6</v>
      </c>
      <c r="H142">
        <v>6</v>
      </c>
      <c r="I142" t="s">
        <v>70</v>
      </c>
      <c r="J142" s="15">
        <f t="shared" si="11"/>
        <v>1358</v>
      </c>
      <c r="K142">
        <v>5</v>
      </c>
      <c r="L142">
        <v>10</v>
      </c>
      <c r="M142">
        <v>10</v>
      </c>
      <c r="N142" s="48">
        <v>5</v>
      </c>
      <c r="O142">
        <v>4</v>
      </c>
      <c r="P142">
        <v>6</v>
      </c>
      <c r="Q142"/>
      <c r="R142" s="22">
        <v>1172</v>
      </c>
      <c r="S142" s="56">
        <v>2004</v>
      </c>
      <c r="T142" s="62" t="s">
        <v>114</v>
      </c>
      <c r="U142" s="46">
        <v>0.45199488491048601</v>
      </c>
      <c r="V142" s="46">
        <v>0.27980635732553899</v>
      </c>
      <c r="W142" s="46">
        <v>0</v>
      </c>
      <c r="X142" s="46">
        <v>8.6094263792473522E-2</v>
      </c>
      <c r="Y142" s="46">
        <v>0</v>
      </c>
      <c r="Z142">
        <v>466.71</v>
      </c>
      <c r="AA142">
        <v>10.85</v>
      </c>
      <c r="AB142">
        <v>0.40229999999999999</v>
      </c>
      <c r="AC142">
        <v>11.1126</v>
      </c>
      <c r="AD142">
        <v>0.70950000000000002</v>
      </c>
      <c r="AE142">
        <v>0.76219999999999999</v>
      </c>
      <c r="AF142">
        <v>0.65990000000000004</v>
      </c>
      <c r="AG142">
        <v>5.4684999999999997</v>
      </c>
      <c r="AH142">
        <v>6.9368999999999996</v>
      </c>
      <c r="AI142">
        <v>1.3454999999999999</v>
      </c>
      <c r="AJ142">
        <v>0.54049999999999998</v>
      </c>
      <c r="AK142">
        <v>9.7699999999999995E-2</v>
      </c>
      <c r="AL142"/>
      <c r="AM142">
        <v>0.62839999999999996</v>
      </c>
      <c r="AN142">
        <v>0.39460000000000001</v>
      </c>
      <c r="AO142">
        <v>12.9369</v>
      </c>
      <c r="AP142">
        <v>1.2018</v>
      </c>
      <c r="AQ142">
        <v>1.982</v>
      </c>
      <c r="AR142">
        <v>14.114000000000001</v>
      </c>
    </row>
    <row r="143" spans="1:44" ht="12.75" hidden="1" customHeight="1" x14ac:dyDescent="0.25">
      <c r="A143">
        <v>1378</v>
      </c>
      <c r="B143">
        <v>2003</v>
      </c>
      <c r="C143" s="22" t="str">
        <f t="shared" si="12"/>
        <v>2003B01378</v>
      </c>
      <c r="D143" s="20">
        <v>37886</v>
      </c>
      <c r="E143">
        <v>30014</v>
      </c>
      <c r="F143" t="s">
        <v>51</v>
      </c>
      <c r="G143">
        <v>6</v>
      </c>
      <c r="H143">
        <v>6</v>
      </c>
      <c r="I143" t="s">
        <v>70</v>
      </c>
      <c r="J143" s="15">
        <f t="shared" si="11"/>
        <v>2716</v>
      </c>
      <c r="K143">
        <v>10</v>
      </c>
      <c r="L143">
        <v>20</v>
      </c>
      <c r="M143">
        <v>20</v>
      </c>
      <c r="N143" s="48">
        <v>10</v>
      </c>
      <c r="O143">
        <v>4</v>
      </c>
      <c r="P143">
        <v>6</v>
      </c>
      <c r="Q143"/>
      <c r="R143" s="22"/>
      <c r="S143" s="55"/>
      <c r="T143" s="62" t="s">
        <v>114</v>
      </c>
      <c r="U143" s="46">
        <v>0</v>
      </c>
      <c r="V143" s="46">
        <v>0</v>
      </c>
      <c r="W143" s="46">
        <v>0</v>
      </c>
      <c r="X143" s="46">
        <v>7.7482173913043475</v>
      </c>
      <c r="Y143" s="46">
        <v>0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</row>
    <row r="144" spans="1:44" ht="12.75" hidden="1" customHeight="1" x14ac:dyDescent="0.25">
      <c r="A144">
        <v>1379</v>
      </c>
      <c r="B144">
        <v>2003</v>
      </c>
      <c r="C144" s="22" t="str">
        <f t="shared" si="12"/>
        <v>2003B01379</v>
      </c>
      <c r="D144" s="20">
        <v>37886</v>
      </c>
      <c r="E144">
        <v>30014</v>
      </c>
      <c r="F144" t="s">
        <v>51</v>
      </c>
      <c r="G144">
        <v>6</v>
      </c>
      <c r="H144">
        <v>6</v>
      </c>
      <c r="I144" t="s">
        <v>70</v>
      </c>
      <c r="J144" s="15">
        <f t="shared" si="11"/>
        <v>2716</v>
      </c>
      <c r="K144">
        <v>20</v>
      </c>
      <c r="L144">
        <v>30</v>
      </c>
      <c r="M144">
        <v>30</v>
      </c>
      <c r="N144" s="48">
        <v>10</v>
      </c>
      <c r="O144">
        <v>4</v>
      </c>
      <c r="P144">
        <v>6</v>
      </c>
      <c r="Q144"/>
      <c r="R144" s="22"/>
      <c r="S144" s="55"/>
      <c r="T144" s="62" t="s">
        <v>114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</row>
    <row r="145" spans="1:44" ht="12.75" hidden="1" customHeight="1" x14ac:dyDescent="0.25">
      <c r="A145">
        <v>1380</v>
      </c>
      <c r="B145">
        <v>2003</v>
      </c>
      <c r="C145" s="22" t="str">
        <f t="shared" si="12"/>
        <v>2003B01380</v>
      </c>
      <c r="D145" s="20">
        <v>37886</v>
      </c>
      <c r="E145">
        <v>30014</v>
      </c>
      <c r="F145" t="s">
        <v>51</v>
      </c>
      <c r="G145">
        <v>6</v>
      </c>
      <c r="H145">
        <v>6</v>
      </c>
      <c r="I145" t="s">
        <v>70</v>
      </c>
      <c r="J145" s="15">
        <f t="shared" si="11"/>
        <v>5432</v>
      </c>
      <c r="K145">
        <v>30</v>
      </c>
      <c r="L145">
        <v>50</v>
      </c>
      <c r="M145">
        <v>50</v>
      </c>
      <c r="N145" s="48">
        <v>20</v>
      </c>
      <c r="O145">
        <v>4</v>
      </c>
      <c r="P145">
        <v>6</v>
      </c>
      <c r="Q145"/>
      <c r="R145" s="22">
        <v>1173</v>
      </c>
      <c r="S145" s="56">
        <v>2004</v>
      </c>
      <c r="T145" s="62" t="s">
        <v>114</v>
      </c>
      <c r="U145" s="46">
        <v>4.6534111976269936E-2</v>
      </c>
      <c r="V145" s="46">
        <v>0</v>
      </c>
      <c r="W145" s="46">
        <v>0</v>
      </c>
      <c r="X145" s="46">
        <v>4.6534111976269936E-2</v>
      </c>
      <c r="Y145" s="46">
        <v>0</v>
      </c>
      <c r="Z145"/>
      <c r="AA145"/>
      <c r="AB145">
        <v>1.1026</v>
      </c>
      <c r="AC145">
        <v>13.060499999999999</v>
      </c>
      <c r="AD145" t="s">
        <v>217</v>
      </c>
      <c r="AE145">
        <v>1.8131999999999999</v>
      </c>
      <c r="AF145">
        <v>1.7974000000000001</v>
      </c>
      <c r="AG145">
        <v>8.8026</v>
      </c>
      <c r="AH145">
        <v>1.8920999999999999</v>
      </c>
      <c r="AI145">
        <v>1.3736999999999999</v>
      </c>
      <c r="AJ145">
        <v>0.49740000000000001</v>
      </c>
      <c r="AK145">
        <v>5.79E-2</v>
      </c>
      <c r="AL145"/>
      <c r="AM145">
        <v>1.4867999999999999</v>
      </c>
      <c r="AN145">
        <v>0.3921</v>
      </c>
      <c r="AO145">
        <v>2.6684000000000001</v>
      </c>
      <c r="AP145">
        <v>1.65</v>
      </c>
      <c r="AQ145">
        <v>5.2632000000000003</v>
      </c>
      <c r="AR145">
        <v>10.5921</v>
      </c>
    </row>
    <row r="146" spans="1:44" ht="12.75" hidden="1" customHeight="1" x14ac:dyDescent="0.25">
      <c r="A146">
        <v>1381</v>
      </c>
      <c r="B146">
        <v>2003</v>
      </c>
      <c r="C146" s="22" t="str">
        <f t="shared" si="12"/>
        <v>2003B01381</v>
      </c>
      <c r="D146" s="20">
        <v>37886</v>
      </c>
      <c r="E146">
        <v>30014</v>
      </c>
      <c r="F146" t="s">
        <v>51</v>
      </c>
      <c r="G146">
        <v>6</v>
      </c>
      <c r="H146">
        <v>6</v>
      </c>
      <c r="I146" t="s">
        <v>70</v>
      </c>
      <c r="J146" s="15">
        <f t="shared" si="11"/>
        <v>5432</v>
      </c>
      <c r="K146">
        <v>50</v>
      </c>
      <c r="L146">
        <v>70</v>
      </c>
      <c r="M146">
        <v>70</v>
      </c>
      <c r="N146" s="48">
        <v>20</v>
      </c>
      <c r="O146">
        <v>4</v>
      </c>
      <c r="P146">
        <v>6</v>
      </c>
      <c r="Q146"/>
      <c r="R146" s="22">
        <v>1174</v>
      </c>
      <c r="S146" s="56">
        <v>2004</v>
      </c>
      <c r="T146" s="62" t="s">
        <v>114</v>
      </c>
      <c r="U146" s="46">
        <v>0.46066754385964914</v>
      </c>
      <c r="V146" s="46">
        <v>0</v>
      </c>
      <c r="W146" s="46">
        <v>0</v>
      </c>
      <c r="X146" s="46">
        <v>0</v>
      </c>
      <c r="Y146" s="46">
        <v>0</v>
      </c>
      <c r="Z146">
        <v>446.9</v>
      </c>
      <c r="AA146">
        <v>10.85</v>
      </c>
      <c r="AB146">
        <v>1.3523000000000001</v>
      </c>
      <c r="AC146">
        <v>6.6601999999999997</v>
      </c>
      <c r="AD146">
        <v>0.99770000000000003</v>
      </c>
      <c r="AE146">
        <v>0.63219999999999998</v>
      </c>
      <c r="AF146">
        <v>2.8195999999999999</v>
      </c>
      <c r="AG146">
        <v>9.0512999999999995</v>
      </c>
      <c r="AH146">
        <v>1.3243</v>
      </c>
      <c r="AI146">
        <v>2.5333999999999999</v>
      </c>
      <c r="AJ146">
        <v>0.94089999999999996</v>
      </c>
      <c r="AK146">
        <v>3.27E-2</v>
      </c>
      <c r="AL146"/>
      <c r="AM146">
        <v>1.7613000000000001</v>
      </c>
      <c r="AN146">
        <v>0.3725</v>
      </c>
      <c r="AO146">
        <v>2.5543999999999998</v>
      </c>
      <c r="AP146">
        <v>1.6011</v>
      </c>
      <c r="AQ146">
        <v>20.3733</v>
      </c>
      <c r="AR146">
        <v>9.6812000000000005</v>
      </c>
    </row>
    <row r="147" spans="1:44" ht="12.75" hidden="1" customHeight="1" x14ac:dyDescent="0.25">
      <c r="A147">
        <v>1382</v>
      </c>
      <c r="B147">
        <v>2003</v>
      </c>
      <c r="C147" s="22" t="str">
        <f t="shared" si="12"/>
        <v>2003B01382</v>
      </c>
      <c r="D147" s="20">
        <v>37886</v>
      </c>
      <c r="E147">
        <v>30014</v>
      </c>
      <c r="F147" t="s">
        <v>51</v>
      </c>
      <c r="G147">
        <v>6</v>
      </c>
      <c r="H147">
        <v>6</v>
      </c>
      <c r="I147" t="s">
        <v>70</v>
      </c>
      <c r="J147" s="15">
        <f t="shared" si="11"/>
        <v>7129.5000000000009</v>
      </c>
      <c r="K147">
        <v>70</v>
      </c>
      <c r="L147">
        <v>100</v>
      </c>
      <c r="M147" s="26">
        <v>96.25</v>
      </c>
      <c r="N147" s="48">
        <v>26.25</v>
      </c>
      <c r="O147">
        <v>4</v>
      </c>
      <c r="P147">
        <v>6</v>
      </c>
      <c r="Q147"/>
      <c r="R147" s="55"/>
      <c r="S147" s="55"/>
      <c r="T147" s="62" t="s">
        <v>114</v>
      </c>
      <c r="U147" s="46">
        <v>0</v>
      </c>
      <c r="V147" s="46">
        <v>0</v>
      </c>
      <c r="W147" s="46">
        <v>0</v>
      </c>
      <c r="X147" s="46">
        <v>6.291495572156533E-2</v>
      </c>
      <c r="Y147" s="46">
        <v>0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</row>
    <row r="148" spans="1:44" ht="12.75" hidden="1" customHeight="1" x14ac:dyDescent="0.25">
      <c r="A148">
        <v>1383</v>
      </c>
      <c r="B148">
        <v>2003</v>
      </c>
      <c r="C148" s="22" t="str">
        <f t="shared" si="12"/>
        <v>2003B01383</v>
      </c>
      <c r="D148" s="20">
        <v>37883</v>
      </c>
      <c r="E148">
        <v>30015</v>
      </c>
      <c r="F148" t="s">
        <v>51</v>
      </c>
      <c r="G148">
        <v>7</v>
      </c>
      <c r="H148">
        <v>7</v>
      </c>
      <c r="I148" t="s">
        <v>70</v>
      </c>
      <c r="J148" s="15">
        <f t="shared" si="11"/>
        <v>1358</v>
      </c>
      <c r="K148">
        <v>0</v>
      </c>
      <c r="L148">
        <v>5</v>
      </c>
      <c r="M148">
        <v>5</v>
      </c>
      <c r="N148" s="48">
        <v>5</v>
      </c>
      <c r="O148">
        <v>4</v>
      </c>
      <c r="P148">
        <v>6</v>
      </c>
      <c r="Q148"/>
      <c r="R148" s="22">
        <v>1175</v>
      </c>
      <c r="S148" s="56">
        <v>2004</v>
      </c>
      <c r="T148" s="62" t="s">
        <v>114</v>
      </c>
      <c r="U148" s="46">
        <v>1.0232251521298175</v>
      </c>
      <c r="V148" s="46">
        <v>0</v>
      </c>
      <c r="W148" s="46">
        <v>0</v>
      </c>
      <c r="X148" s="46">
        <v>1.6475659229208925</v>
      </c>
      <c r="Y148" s="46">
        <v>0</v>
      </c>
      <c r="Z148">
        <v>458.99</v>
      </c>
      <c r="AA148">
        <v>12.48</v>
      </c>
      <c r="AB148">
        <v>1.2022999999999999</v>
      </c>
      <c r="AC148">
        <v>12.307700000000001</v>
      </c>
      <c r="AD148">
        <v>2.1074000000000002</v>
      </c>
      <c r="AE148">
        <v>1.2155</v>
      </c>
      <c r="AF148">
        <v>2.0749</v>
      </c>
      <c r="AG148">
        <v>13.401899999999999</v>
      </c>
      <c r="AH148">
        <v>3.8813</v>
      </c>
      <c r="AI148">
        <v>1.8004</v>
      </c>
      <c r="AJ148">
        <v>1.1452</v>
      </c>
      <c r="AK148">
        <v>8.2900000000000001E-2</v>
      </c>
      <c r="AL148"/>
      <c r="AM148">
        <v>3.3203</v>
      </c>
      <c r="AN148">
        <v>0.82030000000000003</v>
      </c>
      <c r="AO148">
        <v>44.298400000000001</v>
      </c>
      <c r="AP148">
        <v>2.9430000000000001</v>
      </c>
      <c r="AQ148">
        <v>5.5702999999999996</v>
      </c>
      <c r="AR148">
        <v>88.639300000000006</v>
      </c>
    </row>
    <row r="149" spans="1:44" ht="12.75" hidden="1" customHeight="1" x14ac:dyDescent="0.25">
      <c r="A149">
        <v>1384</v>
      </c>
      <c r="B149">
        <v>2003</v>
      </c>
      <c r="C149" s="22" t="str">
        <f t="shared" si="12"/>
        <v>2003B01384</v>
      </c>
      <c r="D149" s="20">
        <v>37883</v>
      </c>
      <c r="E149">
        <v>30015</v>
      </c>
      <c r="F149" t="s">
        <v>51</v>
      </c>
      <c r="G149">
        <v>7</v>
      </c>
      <c r="H149">
        <v>7</v>
      </c>
      <c r="I149" t="s">
        <v>70</v>
      </c>
      <c r="J149" s="15">
        <f t="shared" si="11"/>
        <v>1358</v>
      </c>
      <c r="K149">
        <v>5</v>
      </c>
      <c r="L149">
        <v>10</v>
      </c>
      <c r="M149">
        <v>10</v>
      </c>
      <c r="N149" s="48">
        <v>5</v>
      </c>
      <c r="O149">
        <v>4</v>
      </c>
      <c r="P149">
        <v>6</v>
      </c>
      <c r="Q149"/>
      <c r="R149" s="22">
        <v>1176</v>
      </c>
      <c r="S149" s="56">
        <v>2004</v>
      </c>
      <c r="T149" s="62" t="s">
        <v>114</v>
      </c>
      <c r="U149" s="46">
        <v>0.44910477453580899</v>
      </c>
      <c r="V149" s="46">
        <v>0</v>
      </c>
      <c r="W149" s="46">
        <v>2.7095988063660479</v>
      </c>
      <c r="X149" s="46">
        <v>0.77844827586206899</v>
      </c>
      <c r="Y149" s="46">
        <v>0</v>
      </c>
      <c r="Z149">
        <v>466</v>
      </c>
      <c r="AA149">
        <v>11.65</v>
      </c>
      <c r="AB149">
        <v>0.90710000000000002</v>
      </c>
      <c r="AC149">
        <v>10.4885</v>
      </c>
      <c r="AD149">
        <v>2.2317999999999998</v>
      </c>
      <c r="AE149">
        <v>1.5527</v>
      </c>
      <c r="AF149">
        <v>1.4435</v>
      </c>
      <c r="AG149">
        <v>14.299799999999999</v>
      </c>
      <c r="AH149">
        <v>5.34</v>
      </c>
      <c r="AI149">
        <v>1.7854000000000001</v>
      </c>
      <c r="AJ149">
        <v>0.87929999999999997</v>
      </c>
      <c r="AK149">
        <v>0.13700000000000001</v>
      </c>
      <c r="AL149"/>
      <c r="AM149">
        <v>1.8908</v>
      </c>
      <c r="AN149">
        <v>0.64180000000000004</v>
      </c>
      <c r="AO149">
        <v>45.482799999999997</v>
      </c>
      <c r="AP149">
        <v>2.0929000000000002</v>
      </c>
      <c r="AQ149">
        <v>4.9808000000000003</v>
      </c>
      <c r="AR149">
        <v>53.682000000000002</v>
      </c>
    </row>
    <row r="150" spans="1:44" ht="12.75" hidden="1" customHeight="1" x14ac:dyDescent="0.25">
      <c r="A150">
        <v>1385</v>
      </c>
      <c r="B150">
        <v>2003</v>
      </c>
      <c r="C150" s="22" t="str">
        <f t="shared" si="12"/>
        <v>2003B01385</v>
      </c>
      <c r="D150" s="20">
        <v>37883</v>
      </c>
      <c r="E150">
        <v>30015</v>
      </c>
      <c r="F150" t="s">
        <v>51</v>
      </c>
      <c r="G150">
        <v>7</v>
      </c>
      <c r="H150">
        <v>7</v>
      </c>
      <c r="I150" t="s">
        <v>70</v>
      </c>
      <c r="J150" s="15">
        <f t="shared" si="11"/>
        <v>2716</v>
      </c>
      <c r="K150">
        <v>10</v>
      </c>
      <c r="L150">
        <v>20</v>
      </c>
      <c r="M150">
        <v>20</v>
      </c>
      <c r="N150" s="48">
        <v>10</v>
      </c>
      <c r="O150">
        <v>4</v>
      </c>
      <c r="P150">
        <v>6</v>
      </c>
      <c r="Q150"/>
      <c r="R150" s="22">
        <v>1178</v>
      </c>
      <c r="S150" s="56">
        <v>2004</v>
      </c>
      <c r="T150" s="62" t="s">
        <v>114</v>
      </c>
      <c r="U150" s="46">
        <v>1.5666666666666664</v>
      </c>
      <c r="V150" s="46">
        <v>1.25</v>
      </c>
      <c r="W150" s="46">
        <v>4.2833333333333323</v>
      </c>
      <c r="X150" s="46">
        <v>0.16666666666666666</v>
      </c>
      <c r="Y150" s="46">
        <v>0</v>
      </c>
      <c r="Z150">
        <v>508.08780000000002</v>
      </c>
      <c r="AA150">
        <v>10.591699999999999</v>
      </c>
      <c r="AB150">
        <v>0.79239999999999999</v>
      </c>
      <c r="AC150">
        <v>11.9002</v>
      </c>
      <c r="AD150">
        <v>2.2021999999999999</v>
      </c>
      <c r="AE150">
        <v>1.4269000000000001</v>
      </c>
      <c r="AF150">
        <v>2.2079</v>
      </c>
      <c r="AG150">
        <v>9.4382999999999999</v>
      </c>
      <c r="AH150">
        <v>3.4026000000000001</v>
      </c>
      <c r="AI150">
        <v>1.2557</v>
      </c>
      <c r="AJ150">
        <v>0.7258</v>
      </c>
      <c r="AK150">
        <v>0.1227</v>
      </c>
      <c r="AL150"/>
      <c r="AM150">
        <v>2.0728</v>
      </c>
      <c r="AN150">
        <v>0.45950000000000002</v>
      </c>
      <c r="AO150">
        <v>18.0091</v>
      </c>
      <c r="AP150">
        <v>2.0175999999999998</v>
      </c>
      <c r="AQ150">
        <v>6.2782999999999998</v>
      </c>
      <c r="AR150">
        <v>45.0152</v>
      </c>
    </row>
    <row r="151" spans="1:44" ht="12.75" hidden="1" customHeight="1" x14ac:dyDescent="0.25">
      <c r="A151">
        <v>1386</v>
      </c>
      <c r="B151">
        <v>2003</v>
      </c>
      <c r="C151" s="22" t="str">
        <f t="shared" si="12"/>
        <v>2003B01386</v>
      </c>
      <c r="D151" s="20">
        <v>37883</v>
      </c>
      <c r="E151">
        <v>30015</v>
      </c>
      <c r="F151" t="s">
        <v>51</v>
      </c>
      <c r="G151">
        <v>7</v>
      </c>
      <c r="H151">
        <v>7</v>
      </c>
      <c r="I151" t="s">
        <v>70</v>
      </c>
      <c r="J151" s="15">
        <f t="shared" si="11"/>
        <v>2716</v>
      </c>
      <c r="K151">
        <v>20</v>
      </c>
      <c r="L151">
        <v>30</v>
      </c>
      <c r="M151">
        <v>30</v>
      </c>
      <c r="N151" s="48">
        <v>10</v>
      </c>
      <c r="O151">
        <v>4</v>
      </c>
      <c r="P151">
        <v>6</v>
      </c>
      <c r="Q151"/>
      <c r="R151" s="22">
        <v>1179</v>
      </c>
      <c r="S151" s="56">
        <v>2004</v>
      </c>
      <c r="T151" s="62" t="s">
        <v>114</v>
      </c>
      <c r="U151" s="46">
        <v>1.0068899760383385</v>
      </c>
      <c r="V151" s="46">
        <v>1.0775489217252394</v>
      </c>
      <c r="W151" s="46">
        <v>1.9607857428115016</v>
      </c>
      <c r="X151" s="46">
        <v>0.14131789137380191</v>
      </c>
      <c r="Y151" s="46">
        <v>0</v>
      </c>
      <c r="Z151">
        <v>472.96</v>
      </c>
      <c r="AA151">
        <v>8.36</v>
      </c>
      <c r="AB151">
        <v>0.51680000000000004</v>
      </c>
      <c r="AC151">
        <v>9.4763000000000002</v>
      </c>
      <c r="AD151">
        <v>0.57099999999999995</v>
      </c>
      <c r="AE151">
        <v>0.78700000000000003</v>
      </c>
      <c r="AF151">
        <v>1.1922999999999999</v>
      </c>
      <c r="AG151">
        <v>9.8245000000000005</v>
      </c>
      <c r="AH151">
        <v>1.9536</v>
      </c>
      <c r="AI151">
        <v>0.997</v>
      </c>
      <c r="AJ151">
        <v>0.54139999999999999</v>
      </c>
      <c r="AK151">
        <v>6.8000000000000005E-2</v>
      </c>
      <c r="AL151"/>
      <c r="AM151">
        <v>2.9487000000000001</v>
      </c>
      <c r="AN151">
        <v>0.32640000000000002</v>
      </c>
      <c r="AO151">
        <v>2.2988</v>
      </c>
      <c r="AP151">
        <v>1.8253999999999999</v>
      </c>
      <c r="AQ151">
        <v>0.98619999999999997</v>
      </c>
      <c r="AR151">
        <v>9.3539999999999992</v>
      </c>
    </row>
    <row r="152" spans="1:44" ht="12.75" hidden="1" customHeight="1" x14ac:dyDescent="0.25">
      <c r="A152">
        <v>1387</v>
      </c>
      <c r="B152">
        <v>2003</v>
      </c>
      <c r="C152" s="22" t="str">
        <f t="shared" si="12"/>
        <v>2003B01387</v>
      </c>
      <c r="D152" s="20">
        <v>37883</v>
      </c>
      <c r="E152">
        <v>30015</v>
      </c>
      <c r="F152" t="s">
        <v>51</v>
      </c>
      <c r="G152">
        <v>7</v>
      </c>
      <c r="H152">
        <v>7</v>
      </c>
      <c r="I152" t="s">
        <v>70</v>
      </c>
      <c r="J152" s="15">
        <f t="shared" si="11"/>
        <v>5432</v>
      </c>
      <c r="K152">
        <v>30</v>
      </c>
      <c r="L152">
        <v>50</v>
      </c>
      <c r="M152">
        <v>50</v>
      </c>
      <c r="N152" s="48">
        <v>20</v>
      </c>
      <c r="O152">
        <v>4</v>
      </c>
      <c r="P152">
        <v>6</v>
      </c>
      <c r="Q152"/>
      <c r="R152" s="22">
        <v>1180</v>
      </c>
      <c r="S152" s="56">
        <v>2004</v>
      </c>
      <c r="T152" s="62" t="s">
        <v>114</v>
      </c>
      <c r="U152" s="46">
        <v>0.68517634771430858</v>
      </c>
      <c r="V152" s="46">
        <v>0</v>
      </c>
      <c r="W152" s="46">
        <v>0</v>
      </c>
      <c r="X152" s="46">
        <v>0.1612179641680726</v>
      </c>
      <c r="Y152" s="46">
        <v>0</v>
      </c>
      <c r="Z152">
        <v>458.82</v>
      </c>
      <c r="AA152">
        <v>9.99</v>
      </c>
      <c r="AB152">
        <v>0.98129999999999995</v>
      </c>
      <c r="AC152">
        <v>8.6516999999999999</v>
      </c>
      <c r="AD152">
        <v>0.55620000000000003</v>
      </c>
      <c r="AE152">
        <v>1.4222999999999999</v>
      </c>
      <c r="AF152">
        <v>1.3173999999999999</v>
      </c>
      <c r="AG152">
        <v>6.8333000000000004</v>
      </c>
      <c r="AH152">
        <v>2.2162999999999999</v>
      </c>
      <c r="AI152">
        <v>0.97189999999999999</v>
      </c>
      <c r="AJ152">
        <v>0.55149999999999999</v>
      </c>
      <c r="AK152">
        <v>4.5900000000000003E-2</v>
      </c>
      <c r="AL152"/>
      <c r="AM152">
        <v>1.4765999999999999</v>
      </c>
      <c r="AN152">
        <v>0.25369999999999998</v>
      </c>
      <c r="AO152">
        <v>1.7921</v>
      </c>
      <c r="AP152">
        <v>3.0177999999999998</v>
      </c>
      <c r="AQ152">
        <v>7.1161000000000003</v>
      </c>
      <c r="AR152">
        <v>4.7088000000000001</v>
      </c>
    </row>
    <row r="153" spans="1:44" ht="12.75" hidden="1" customHeight="1" x14ac:dyDescent="0.25">
      <c r="A153">
        <v>1388</v>
      </c>
      <c r="B153">
        <v>2003</v>
      </c>
      <c r="C153" s="22" t="str">
        <f t="shared" si="12"/>
        <v>2003B01388</v>
      </c>
      <c r="D153" s="20">
        <v>37883</v>
      </c>
      <c r="E153">
        <v>30015</v>
      </c>
      <c r="F153" t="s">
        <v>51</v>
      </c>
      <c r="G153">
        <v>7</v>
      </c>
      <c r="H153">
        <v>7</v>
      </c>
      <c r="I153" t="s">
        <v>70</v>
      </c>
      <c r="J153" s="15">
        <f t="shared" si="11"/>
        <v>5432</v>
      </c>
      <c r="K153">
        <v>50</v>
      </c>
      <c r="L153">
        <v>70</v>
      </c>
      <c r="M153">
        <v>70</v>
      </c>
      <c r="N153" s="48">
        <v>20</v>
      </c>
      <c r="O153">
        <v>4</v>
      </c>
      <c r="P153">
        <v>6</v>
      </c>
      <c r="Q153"/>
      <c r="R153" s="22">
        <v>1181</v>
      </c>
      <c r="S153" s="56">
        <v>2004</v>
      </c>
      <c r="T153" s="62" t="s">
        <v>114</v>
      </c>
      <c r="U153" s="46">
        <v>0.10865497556367816</v>
      </c>
      <c r="V153" s="46">
        <v>0</v>
      </c>
      <c r="W153" s="46">
        <v>0</v>
      </c>
      <c r="X153" s="46">
        <v>22.093178364614559</v>
      </c>
      <c r="Y153" s="46">
        <v>0</v>
      </c>
      <c r="Z153">
        <v>460.47</v>
      </c>
      <c r="AA153">
        <v>11.63</v>
      </c>
      <c r="AB153">
        <v>0.74309999999999998</v>
      </c>
      <c r="AC153">
        <v>13.2242</v>
      </c>
      <c r="AD153">
        <v>1.4008</v>
      </c>
      <c r="AE153">
        <v>2.2589000000000001</v>
      </c>
      <c r="AF153">
        <v>1.3462000000000001</v>
      </c>
      <c r="AG153">
        <v>14.0565</v>
      </c>
      <c r="AH153">
        <v>4.2054</v>
      </c>
      <c r="AI153">
        <v>0.505</v>
      </c>
      <c r="AJ153">
        <v>0.53169999999999995</v>
      </c>
      <c r="AK153">
        <v>8.5300000000000001E-2</v>
      </c>
      <c r="AL153"/>
      <c r="AM153">
        <v>5.0416999999999996</v>
      </c>
      <c r="AN153">
        <v>0.44640000000000002</v>
      </c>
      <c r="AO153">
        <v>5.4504000000000001</v>
      </c>
      <c r="AP153">
        <v>2.6686999999999999</v>
      </c>
      <c r="AQ153">
        <v>12.5</v>
      </c>
      <c r="AR153">
        <v>16.172599999999999</v>
      </c>
    </row>
    <row r="154" spans="1:44" ht="12.75" hidden="1" customHeight="1" x14ac:dyDescent="0.25">
      <c r="A154">
        <v>1389</v>
      </c>
      <c r="B154">
        <v>2003</v>
      </c>
      <c r="C154" s="22" t="str">
        <f t="shared" si="12"/>
        <v>2003B01389</v>
      </c>
      <c r="D154" s="20">
        <v>37883</v>
      </c>
      <c r="E154">
        <v>30015</v>
      </c>
      <c r="F154" t="s">
        <v>51</v>
      </c>
      <c r="G154">
        <v>7</v>
      </c>
      <c r="H154">
        <v>7</v>
      </c>
      <c r="I154" t="s">
        <v>70</v>
      </c>
      <c r="J154" s="15">
        <f t="shared" si="11"/>
        <v>8148.0000000000009</v>
      </c>
      <c r="K154">
        <v>70</v>
      </c>
      <c r="L154">
        <v>100</v>
      </c>
      <c r="M154">
        <v>100</v>
      </c>
      <c r="N154" s="48">
        <v>30</v>
      </c>
      <c r="O154">
        <v>4</v>
      </c>
      <c r="P154">
        <v>6</v>
      </c>
      <c r="Q154"/>
      <c r="R154" s="22"/>
      <c r="S154" s="56"/>
      <c r="T154" s="62" t="s">
        <v>114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</row>
    <row r="155" spans="1:44" ht="12.75" hidden="1" customHeight="1" x14ac:dyDescent="0.25">
      <c r="A155">
        <v>1390</v>
      </c>
      <c r="B155">
        <v>2003</v>
      </c>
      <c r="C155" s="22" t="str">
        <f t="shared" si="12"/>
        <v>2003B01390</v>
      </c>
      <c r="D155" s="20">
        <v>37885</v>
      </c>
      <c r="E155">
        <v>30016</v>
      </c>
      <c r="F155" t="s">
        <v>51</v>
      </c>
      <c r="G155">
        <v>5</v>
      </c>
      <c r="H155">
        <v>4</v>
      </c>
      <c r="I155" t="s">
        <v>70</v>
      </c>
      <c r="J155" s="15">
        <f t="shared" si="11"/>
        <v>1358</v>
      </c>
      <c r="K155">
        <v>0</v>
      </c>
      <c r="L155">
        <v>5</v>
      </c>
      <c r="M155">
        <v>5</v>
      </c>
      <c r="N155" s="48">
        <v>5</v>
      </c>
      <c r="O155">
        <v>4</v>
      </c>
      <c r="P155">
        <v>6</v>
      </c>
      <c r="Q155"/>
      <c r="R155" s="22">
        <v>1182</v>
      </c>
      <c r="S155" s="56">
        <v>2004</v>
      </c>
      <c r="T155" s="62" t="s">
        <v>114</v>
      </c>
      <c r="U155" s="46">
        <v>4.211410459587956</v>
      </c>
      <c r="V155" s="46">
        <v>1.2164025356576862</v>
      </c>
      <c r="W155" s="46">
        <v>0</v>
      </c>
      <c r="X155" s="46">
        <v>1.0221870047543583E-2</v>
      </c>
      <c r="Y155" s="46">
        <v>0</v>
      </c>
      <c r="Z155">
        <v>515.1902</v>
      </c>
      <c r="AA155">
        <v>17.763300000000001</v>
      </c>
      <c r="AB155">
        <v>2.3271000000000002</v>
      </c>
      <c r="AC155">
        <v>12.4663</v>
      </c>
      <c r="AD155">
        <v>2.0878000000000001</v>
      </c>
      <c r="AE155">
        <v>1.9329000000000001</v>
      </c>
      <c r="AF155">
        <v>5.4436999999999998</v>
      </c>
      <c r="AG155">
        <v>17.0931</v>
      </c>
      <c r="AH155">
        <v>5.6738</v>
      </c>
      <c r="AI155">
        <v>1.4762999999999999</v>
      </c>
      <c r="AJ155">
        <v>1.1251</v>
      </c>
      <c r="AK155">
        <v>9.1399999999999995E-2</v>
      </c>
      <c r="AL155"/>
      <c r="AM155">
        <v>5.3968999999999996</v>
      </c>
      <c r="AN155">
        <v>0.90890000000000004</v>
      </c>
      <c r="AO155">
        <v>76.573800000000006</v>
      </c>
      <c r="AP155">
        <v>4.0072000000000001</v>
      </c>
      <c r="AQ155">
        <v>21.834900000000001</v>
      </c>
      <c r="AR155">
        <v>99.622500000000002</v>
      </c>
    </row>
    <row r="156" spans="1:44" ht="12.75" hidden="1" customHeight="1" x14ac:dyDescent="0.25">
      <c r="A156">
        <v>1391</v>
      </c>
      <c r="B156">
        <v>2003</v>
      </c>
      <c r="C156" s="22" t="str">
        <f t="shared" si="12"/>
        <v>2003B01391</v>
      </c>
      <c r="D156" s="20">
        <v>37885</v>
      </c>
      <c r="E156">
        <v>30016</v>
      </c>
      <c r="F156" t="s">
        <v>51</v>
      </c>
      <c r="G156">
        <v>5</v>
      </c>
      <c r="H156">
        <v>4</v>
      </c>
      <c r="I156" t="s">
        <v>70</v>
      </c>
      <c r="J156" s="15">
        <f t="shared" si="11"/>
        <v>1358</v>
      </c>
      <c r="K156">
        <v>5</v>
      </c>
      <c r="L156">
        <v>10</v>
      </c>
      <c r="M156">
        <v>10</v>
      </c>
      <c r="N156" s="48">
        <v>5</v>
      </c>
      <c r="O156">
        <v>4</v>
      </c>
      <c r="P156">
        <v>6</v>
      </c>
      <c r="Q156"/>
      <c r="R156" s="22">
        <v>1183</v>
      </c>
      <c r="S156" s="56">
        <v>2004</v>
      </c>
      <c r="T156" s="62" t="s">
        <v>114</v>
      </c>
      <c r="U156" s="46">
        <v>1.3146482921880287</v>
      </c>
      <c r="V156" s="46">
        <v>0</v>
      </c>
      <c r="W156" s="46">
        <v>0</v>
      </c>
      <c r="X156" s="46">
        <v>0.46878931349340558</v>
      </c>
      <c r="Y156" s="46">
        <v>0</v>
      </c>
      <c r="Z156">
        <v>510.64299999999997</v>
      </c>
      <c r="AA156">
        <v>14.7346</v>
      </c>
      <c r="AB156">
        <v>1.0786</v>
      </c>
      <c r="AC156">
        <v>11.6372</v>
      </c>
      <c r="AD156">
        <v>2.2900999999999998</v>
      </c>
      <c r="AE156">
        <v>1.6371</v>
      </c>
      <c r="AF156">
        <v>1.7233000000000001</v>
      </c>
      <c r="AG156">
        <v>15.349399999999999</v>
      </c>
      <c r="AH156">
        <v>5.2828999999999997</v>
      </c>
      <c r="AI156">
        <v>1.9579</v>
      </c>
      <c r="AJ156">
        <v>1.4409000000000001</v>
      </c>
      <c r="AK156">
        <v>0.1111</v>
      </c>
      <c r="AL156"/>
      <c r="AM156">
        <v>2.2578999999999998</v>
      </c>
      <c r="AN156">
        <v>0.84189999999999998</v>
      </c>
      <c r="AO156">
        <v>48.463900000000002</v>
      </c>
      <c r="AP156">
        <v>3.0406</v>
      </c>
      <c r="AQ156">
        <v>7.8895999999999997</v>
      </c>
      <c r="AR156">
        <v>92.472300000000004</v>
      </c>
    </row>
    <row r="157" spans="1:44" ht="12.75" hidden="1" customHeight="1" x14ac:dyDescent="0.25">
      <c r="A157">
        <v>1392</v>
      </c>
      <c r="B157">
        <v>2003</v>
      </c>
      <c r="C157" s="22" t="str">
        <f t="shared" si="12"/>
        <v>2003B01392</v>
      </c>
      <c r="D157" s="20">
        <v>37885</v>
      </c>
      <c r="E157">
        <v>30016</v>
      </c>
      <c r="F157" t="s">
        <v>51</v>
      </c>
      <c r="G157">
        <v>5</v>
      </c>
      <c r="H157">
        <v>4</v>
      </c>
      <c r="I157" t="s">
        <v>70</v>
      </c>
      <c r="J157" s="15">
        <f t="shared" si="11"/>
        <v>2716</v>
      </c>
      <c r="K157">
        <v>10</v>
      </c>
      <c r="L157">
        <v>20</v>
      </c>
      <c r="M157">
        <v>20</v>
      </c>
      <c r="N157" s="48">
        <v>10</v>
      </c>
      <c r="O157">
        <v>4</v>
      </c>
      <c r="P157">
        <v>6</v>
      </c>
      <c r="Q157"/>
      <c r="R157" s="22">
        <v>1184</v>
      </c>
      <c r="S157" s="56">
        <v>2004</v>
      </c>
      <c r="T157" s="62" t="s">
        <v>114</v>
      </c>
      <c r="U157" s="46">
        <v>0.54404994676217211</v>
      </c>
      <c r="V157" s="46">
        <v>0.55836705062433456</v>
      </c>
      <c r="W157" s="46">
        <v>2.462541864291937</v>
      </c>
      <c r="X157" s="46">
        <v>0.31497628496757329</v>
      </c>
      <c r="Y157" s="46">
        <v>0</v>
      </c>
      <c r="Z157">
        <v>481.59</v>
      </c>
      <c r="AA157">
        <v>8.4600000000000009</v>
      </c>
      <c r="AB157">
        <v>0.63060000000000005</v>
      </c>
      <c r="AC157">
        <v>11.3636</v>
      </c>
      <c r="AD157">
        <v>0.51449999999999996</v>
      </c>
      <c r="AE157">
        <v>1.0125999999999999</v>
      </c>
      <c r="AF157">
        <v>1.9825999999999999</v>
      </c>
      <c r="AG157">
        <v>9.2108000000000008</v>
      </c>
      <c r="AH157">
        <v>2.9304000000000001</v>
      </c>
      <c r="AI157">
        <v>1.1778999999999999</v>
      </c>
      <c r="AJ157">
        <v>0.73599999999999999</v>
      </c>
      <c r="AK157">
        <v>9.7699999999999995E-2</v>
      </c>
      <c r="AL157"/>
      <c r="AM157">
        <v>1.7020999999999999</v>
      </c>
      <c r="AN157">
        <v>0.28339999999999999</v>
      </c>
      <c r="AO157">
        <v>9.2958999999999996</v>
      </c>
      <c r="AP157">
        <v>1.5899000000000001</v>
      </c>
      <c r="AQ157">
        <v>5.0289999999999999</v>
      </c>
      <c r="AR157">
        <v>16.728200000000001</v>
      </c>
    </row>
    <row r="158" spans="1:44" ht="12.75" hidden="1" customHeight="1" x14ac:dyDescent="0.25">
      <c r="A158">
        <v>1393</v>
      </c>
      <c r="B158">
        <v>2003</v>
      </c>
      <c r="C158" s="22" t="str">
        <f t="shared" si="12"/>
        <v>2003B01393</v>
      </c>
      <c r="D158" s="20">
        <v>37885</v>
      </c>
      <c r="E158">
        <v>30016</v>
      </c>
      <c r="F158" t="s">
        <v>51</v>
      </c>
      <c r="G158">
        <v>5</v>
      </c>
      <c r="H158">
        <v>4</v>
      </c>
      <c r="I158" t="s">
        <v>70</v>
      </c>
      <c r="J158" s="15">
        <f t="shared" si="11"/>
        <v>2716</v>
      </c>
      <c r="K158">
        <v>20</v>
      </c>
      <c r="L158">
        <v>30</v>
      </c>
      <c r="M158">
        <v>30</v>
      </c>
      <c r="N158" s="48">
        <v>10</v>
      </c>
      <c r="O158">
        <v>4</v>
      </c>
      <c r="P158">
        <v>6</v>
      </c>
      <c r="Q158"/>
      <c r="R158" s="22"/>
      <c r="S158" s="55"/>
      <c r="T158" s="62" t="s">
        <v>114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</row>
    <row r="159" spans="1:44" ht="12.75" hidden="1" customHeight="1" x14ac:dyDescent="0.25">
      <c r="A159">
        <v>1394</v>
      </c>
      <c r="B159">
        <v>2003</v>
      </c>
      <c r="C159" s="22" t="str">
        <f t="shared" si="12"/>
        <v>2003B01394</v>
      </c>
      <c r="D159" s="20">
        <v>37885</v>
      </c>
      <c r="E159">
        <v>30016</v>
      </c>
      <c r="F159" t="s">
        <v>51</v>
      </c>
      <c r="G159">
        <v>5</v>
      </c>
      <c r="H159">
        <v>4</v>
      </c>
      <c r="I159" t="s">
        <v>70</v>
      </c>
      <c r="J159" s="15">
        <f t="shared" si="11"/>
        <v>5432</v>
      </c>
      <c r="K159">
        <v>30</v>
      </c>
      <c r="L159">
        <v>50</v>
      </c>
      <c r="M159">
        <v>50</v>
      </c>
      <c r="N159" s="48">
        <v>20</v>
      </c>
      <c r="O159">
        <v>4</v>
      </c>
      <c r="P159">
        <v>6</v>
      </c>
      <c r="Q159"/>
      <c r="R159" s="22">
        <v>1185</v>
      </c>
      <c r="S159" s="56">
        <v>2004</v>
      </c>
      <c r="T159" s="62" t="s">
        <v>114</v>
      </c>
      <c r="U159" s="46">
        <v>1.541248914132977</v>
      </c>
      <c r="V159" s="46">
        <v>0</v>
      </c>
      <c r="W159" s="46">
        <v>0</v>
      </c>
      <c r="X159" s="46">
        <v>6.2908118944203145E-2</v>
      </c>
      <c r="Y159" s="46">
        <v>0</v>
      </c>
      <c r="Z159">
        <v>475.96</v>
      </c>
      <c r="AA159">
        <v>7.86</v>
      </c>
      <c r="AB159">
        <v>1.2553000000000001</v>
      </c>
      <c r="AC159">
        <v>10.520200000000001</v>
      </c>
      <c r="AD159">
        <v>1.1617999999999999</v>
      </c>
      <c r="AE159">
        <v>1.4355</v>
      </c>
      <c r="AF159">
        <v>1.8371999999999999</v>
      </c>
      <c r="AG159">
        <v>13.1416</v>
      </c>
      <c r="AH159">
        <v>3.2475999999999998</v>
      </c>
      <c r="AI159">
        <v>0.96530000000000005</v>
      </c>
      <c r="AJ159">
        <v>0.69650000000000001</v>
      </c>
      <c r="AK159">
        <v>7.8E-2</v>
      </c>
      <c r="AL159"/>
      <c r="AM159">
        <v>2.3197999999999999</v>
      </c>
      <c r="AN159">
        <v>0.26490000000000002</v>
      </c>
      <c r="AO159">
        <v>2.7023000000000001</v>
      </c>
      <c r="AP159">
        <v>2.0240999999999998</v>
      </c>
      <c r="AQ159">
        <v>12.9094</v>
      </c>
      <c r="AR159">
        <v>10.834300000000001</v>
      </c>
    </row>
    <row r="160" spans="1:44" ht="12.75" hidden="1" customHeight="1" x14ac:dyDescent="0.25">
      <c r="A160">
        <v>1395</v>
      </c>
      <c r="B160">
        <v>2003</v>
      </c>
      <c r="C160" s="22" t="str">
        <f t="shared" si="12"/>
        <v>2003B01395</v>
      </c>
      <c r="D160" s="20">
        <v>37885</v>
      </c>
      <c r="E160">
        <v>30016</v>
      </c>
      <c r="F160" t="s">
        <v>51</v>
      </c>
      <c r="G160">
        <v>5</v>
      </c>
      <c r="H160">
        <v>4</v>
      </c>
      <c r="I160" t="s">
        <v>70</v>
      </c>
      <c r="J160" s="15">
        <f t="shared" si="11"/>
        <v>5432</v>
      </c>
      <c r="K160">
        <v>50</v>
      </c>
      <c r="L160">
        <v>70</v>
      </c>
      <c r="M160">
        <v>70</v>
      </c>
      <c r="N160" s="48">
        <v>20</v>
      </c>
      <c r="O160">
        <v>4</v>
      </c>
      <c r="P160">
        <v>6</v>
      </c>
      <c r="Q160"/>
      <c r="R160" s="22">
        <v>1186</v>
      </c>
      <c r="S160" s="56">
        <v>2004</v>
      </c>
      <c r="T160" s="62" t="s">
        <v>114</v>
      </c>
      <c r="U160" s="46">
        <v>1.3903508771929824</v>
      </c>
      <c r="V160" s="46">
        <v>0.88982456140350874</v>
      </c>
      <c r="W160" s="46">
        <v>0</v>
      </c>
      <c r="X160" s="46">
        <v>5.5614035087719296E-2</v>
      </c>
      <c r="Y160" s="46">
        <v>0</v>
      </c>
      <c r="Z160">
        <v>468.66</v>
      </c>
      <c r="AA160">
        <v>8.36</v>
      </c>
      <c r="AB160">
        <v>0.76090000000000002</v>
      </c>
      <c r="AC160">
        <v>11.7958</v>
      </c>
      <c r="AD160">
        <v>0.64370000000000005</v>
      </c>
      <c r="AE160">
        <v>1.2996000000000001</v>
      </c>
      <c r="AF160">
        <v>1.569</v>
      </c>
      <c r="AG160">
        <v>10.3147</v>
      </c>
      <c r="AH160">
        <v>2.6644999999999999</v>
      </c>
      <c r="AI160">
        <v>1.1626000000000001</v>
      </c>
      <c r="AJ160">
        <v>0.67769999999999997</v>
      </c>
      <c r="AK160">
        <v>7.1800000000000003E-2</v>
      </c>
      <c r="AL160"/>
      <c r="AM160">
        <v>1.7798</v>
      </c>
      <c r="AN160">
        <v>0.29210000000000003</v>
      </c>
      <c r="AO160">
        <v>5.8042999999999996</v>
      </c>
      <c r="AP160">
        <v>1.9093</v>
      </c>
      <c r="AQ160">
        <v>7.1833999999999998</v>
      </c>
      <c r="AR160">
        <v>11.407400000000001</v>
      </c>
    </row>
    <row r="161" spans="1:50" ht="12.75" hidden="1" customHeight="1" x14ac:dyDescent="0.25">
      <c r="A161">
        <v>1396</v>
      </c>
      <c r="B161">
        <v>2003</v>
      </c>
      <c r="C161" s="22" t="str">
        <f t="shared" si="12"/>
        <v>2003B01396</v>
      </c>
      <c r="D161" s="20">
        <v>37885</v>
      </c>
      <c r="E161">
        <v>30016</v>
      </c>
      <c r="F161" t="s">
        <v>51</v>
      </c>
      <c r="G161">
        <v>5</v>
      </c>
      <c r="H161">
        <v>4</v>
      </c>
      <c r="I161" t="s">
        <v>70</v>
      </c>
      <c r="J161" s="15">
        <f t="shared" si="11"/>
        <v>7197.4000000000005</v>
      </c>
      <c r="K161">
        <v>70</v>
      </c>
      <c r="L161">
        <v>100</v>
      </c>
      <c r="M161" s="26">
        <v>96.5</v>
      </c>
      <c r="N161" s="48">
        <v>26.5</v>
      </c>
      <c r="O161">
        <v>4</v>
      </c>
      <c r="P161">
        <v>6</v>
      </c>
      <c r="Q161"/>
      <c r="R161" s="22">
        <v>1187</v>
      </c>
      <c r="S161" s="55">
        <v>2004</v>
      </c>
      <c r="T161" s="62" t="s">
        <v>114</v>
      </c>
      <c r="U161" s="46">
        <v>0.49800838778893991</v>
      </c>
      <c r="V161" s="46">
        <v>2.4277908904710821</v>
      </c>
      <c r="W161" s="46">
        <v>0</v>
      </c>
      <c r="X161" s="46">
        <v>1.1827699209987323</v>
      </c>
      <c r="Y161" s="46">
        <v>0</v>
      </c>
      <c r="Z161">
        <v>458.34</v>
      </c>
      <c r="AA161">
        <v>12.15</v>
      </c>
      <c r="AB161">
        <v>2.1286</v>
      </c>
      <c r="AC161">
        <v>10.0381</v>
      </c>
      <c r="AD161">
        <v>1.9429000000000001</v>
      </c>
      <c r="AE161">
        <v>2.2248000000000001</v>
      </c>
      <c r="AF161">
        <v>3.6648000000000001</v>
      </c>
      <c r="AG161">
        <v>17.765699999999999</v>
      </c>
      <c r="AH161">
        <v>3.3037999999999998</v>
      </c>
      <c r="AI161">
        <v>0.78759999999999997</v>
      </c>
      <c r="AJ161">
        <v>0.57709999999999995</v>
      </c>
      <c r="AK161">
        <v>5.62E-2</v>
      </c>
      <c r="AL161"/>
      <c r="AM161">
        <v>4.3219000000000003</v>
      </c>
      <c r="AN161">
        <v>0.4143</v>
      </c>
      <c r="AO161">
        <v>25.995200000000001</v>
      </c>
      <c r="AP161">
        <v>1.9486000000000001</v>
      </c>
      <c r="AQ161">
        <v>39.619</v>
      </c>
      <c r="AR161">
        <v>35.406700000000001</v>
      </c>
    </row>
    <row r="162" spans="1:50" ht="12.75" hidden="1" customHeight="1" x14ac:dyDescent="0.25">
      <c r="A162">
        <v>1397</v>
      </c>
      <c r="B162">
        <v>2003</v>
      </c>
      <c r="C162" s="22" t="str">
        <f t="shared" si="12"/>
        <v>2003B01397</v>
      </c>
      <c r="D162" s="20">
        <v>37884</v>
      </c>
      <c r="E162">
        <v>30017</v>
      </c>
      <c r="F162" t="s">
        <v>51</v>
      </c>
      <c r="G162">
        <v>10</v>
      </c>
      <c r="H162">
        <v>9</v>
      </c>
      <c r="I162" t="s">
        <v>70</v>
      </c>
      <c r="J162" s="15">
        <f t="shared" si="11"/>
        <v>1358</v>
      </c>
      <c r="K162">
        <v>0</v>
      </c>
      <c r="L162">
        <v>5</v>
      </c>
      <c r="M162">
        <v>5</v>
      </c>
      <c r="N162" s="48">
        <v>5</v>
      </c>
      <c r="O162">
        <v>4</v>
      </c>
      <c r="P162">
        <v>6</v>
      </c>
      <c r="Q162"/>
      <c r="R162" s="22">
        <v>1188</v>
      </c>
      <c r="S162" s="56">
        <v>2004</v>
      </c>
      <c r="T162" s="62" t="s">
        <v>114</v>
      </c>
      <c r="U162" s="46">
        <v>7.35</v>
      </c>
      <c r="V162" s="46">
        <v>0</v>
      </c>
      <c r="W162" s="46">
        <v>0</v>
      </c>
      <c r="X162" s="46">
        <v>0.52</v>
      </c>
      <c r="Y162" s="46">
        <v>0</v>
      </c>
      <c r="Z162">
        <v>492.6671</v>
      </c>
      <c r="AA162">
        <v>24.158100000000001</v>
      </c>
      <c r="AB162">
        <v>2.5118999999999998</v>
      </c>
      <c r="AC162">
        <v>11.809799999999999</v>
      </c>
      <c r="AD162">
        <v>1.9207000000000001</v>
      </c>
      <c r="AE162">
        <v>1.8622000000000001</v>
      </c>
      <c r="AF162">
        <v>7.5876999999999999</v>
      </c>
      <c r="AG162">
        <v>16.658799999999999</v>
      </c>
      <c r="AH162">
        <v>6.0701000000000001</v>
      </c>
      <c r="AI162">
        <v>1.8587</v>
      </c>
      <c r="AJ162">
        <v>1.2755000000000001</v>
      </c>
      <c r="AK162">
        <v>5.8999999999999997E-2</v>
      </c>
      <c r="AL162"/>
      <c r="AM162">
        <v>6.1820000000000004</v>
      </c>
      <c r="AN162">
        <v>1.2654000000000001</v>
      </c>
      <c r="AO162">
        <v>87.363299999999995</v>
      </c>
      <c r="AP162">
        <v>5.0548999999999999</v>
      </c>
      <c r="AQ162">
        <v>40.569299999999998</v>
      </c>
      <c r="AR162">
        <v>101.91289999999999</v>
      </c>
      <c r="AS162" s="22"/>
      <c r="AT162" s="22"/>
      <c r="AU162" s="22"/>
      <c r="AV162" s="46"/>
      <c r="AW162" s="46"/>
      <c r="AX162" s="46"/>
    </row>
    <row r="163" spans="1:50" ht="12.75" hidden="1" customHeight="1" x14ac:dyDescent="0.25">
      <c r="A163">
        <v>1398</v>
      </c>
      <c r="B163">
        <v>2003</v>
      </c>
      <c r="C163" s="22" t="str">
        <f t="shared" si="12"/>
        <v>2003B01398</v>
      </c>
      <c r="D163" s="20">
        <v>37884</v>
      </c>
      <c r="E163">
        <v>30017</v>
      </c>
      <c r="F163" t="s">
        <v>51</v>
      </c>
      <c r="G163">
        <v>10</v>
      </c>
      <c r="H163">
        <v>9</v>
      </c>
      <c r="I163" t="s">
        <v>70</v>
      </c>
      <c r="J163" s="15">
        <f t="shared" si="11"/>
        <v>1358</v>
      </c>
      <c r="K163">
        <v>5</v>
      </c>
      <c r="L163">
        <v>10</v>
      </c>
      <c r="M163">
        <v>10</v>
      </c>
      <c r="N163" s="48">
        <v>5</v>
      </c>
      <c r="O163">
        <v>4</v>
      </c>
      <c r="P163">
        <v>6</v>
      </c>
      <c r="Q163"/>
      <c r="R163" s="22">
        <v>1189</v>
      </c>
      <c r="S163" s="56">
        <v>2004</v>
      </c>
      <c r="T163" s="62" t="s">
        <v>114</v>
      </c>
      <c r="U163" s="46">
        <v>1.9923606921733605</v>
      </c>
      <c r="V163" s="46">
        <v>0</v>
      </c>
      <c r="W163" s="46">
        <v>0</v>
      </c>
      <c r="X163" s="46">
        <v>1.5857564692808381</v>
      </c>
      <c r="Y163" s="46">
        <v>0</v>
      </c>
      <c r="Z163">
        <v>506.44479999999999</v>
      </c>
      <c r="AA163">
        <v>18.861000000000001</v>
      </c>
      <c r="AB163">
        <v>3.1535000000000002</v>
      </c>
      <c r="AC163">
        <v>11.3842</v>
      </c>
      <c r="AD163">
        <v>2.1646999999999998</v>
      </c>
      <c r="AE163">
        <v>2.1573000000000002</v>
      </c>
      <c r="AF163">
        <v>5.8569000000000004</v>
      </c>
      <c r="AG163">
        <v>16.085799999999999</v>
      </c>
      <c r="AH163">
        <v>14.301299999999999</v>
      </c>
      <c r="AI163">
        <v>1.3506</v>
      </c>
      <c r="AJ163">
        <v>0.87250000000000005</v>
      </c>
      <c r="AK163">
        <v>3.1099999999999999E-2</v>
      </c>
      <c r="AL163"/>
      <c r="AM163">
        <v>4.6125999999999996</v>
      </c>
      <c r="AN163">
        <v>0.91149999999999998</v>
      </c>
      <c r="AO163">
        <v>120.46510000000001</v>
      </c>
      <c r="AP163">
        <v>3.3047</v>
      </c>
      <c r="AQ163">
        <v>40.018300000000004</v>
      </c>
      <c r="AR163">
        <v>69.997299999999996</v>
      </c>
    </row>
    <row r="164" spans="1:50" ht="12.75" hidden="1" customHeight="1" x14ac:dyDescent="0.25">
      <c r="A164">
        <v>1399</v>
      </c>
      <c r="B164">
        <v>2003</v>
      </c>
      <c r="C164" s="22" t="str">
        <f t="shared" ref="C164:C175" si="13">CONCATENATE(B164,"B0",A164)</f>
        <v>2003B01399</v>
      </c>
      <c r="D164" s="20">
        <v>37884</v>
      </c>
      <c r="E164">
        <v>30017</v>
      </c>
      <c r="F164" t="s">
        <v>51</v>
      </c>
      <c r="G164">
        <v>10</v>
      </c>
      <c r="H164">
        <v>9</v>
      </c>
      <c r="I164" t="s">
        <v>70</v>
      </c>
      <c r="J164" s="15">
        <f t="shared" si="11"/>
        <v>2716</v>
      </c>
      <c r="K164">
        <v>10</v>
      </c>
      <c r="L164">
        <v>20</v>
      </c>
      <c r="M164">
        <v>20</v>
      </c>
      <c r="N164" s="48">
        <v>10</v>
      </c>
      <c r="O164">
        <v>4</v>
      </c>
      <c r="P164">
        <v>6</v>
      </c>
      <c r="Q164"/>
      <c r="R164" s="22">
        <v>1190</v>
      </c>
      <c r="S164" s="56">
        <v>2004</v>
      </c>
      <c r="T164" s="62" t="s">
        <v>114</v>
      </c>
      <c r="U164" s="46">
        <v>0.50657324124638603</v>
      </c>
      <c r="V164" s="46">
        <v>0</v>
      </c>
      <c r="W164" s="46">
        <v>0</v>
      </c>
      <c r="X164" s="46">
        <v>0.81545936395759711</v>
      </c>
      <c r="Y164" s="46">
        <v>0</v>
      </c>
      <c r="Z164">
        <v>479.82</v>
      </c>
      <c r="AA164">
        <v>8.17</v>
      </c>
      <c r="AB164">
        <v>0.26169999999999999</v>
      </c>
      <c r="AC164">
        <v>12.9572</v>
      </c>
      <c r="AD164">
        <v>0.66339999999999999</v>
      </c>
      <c r="AE164">
        <v>0.88719999999999999</v>
      </c>
      <c r="AF164">
        <v>0.85409999999999997</v>
      </c>
      <c r="AG164">
        <v>6.07</v>
      </c>
      <c r="AH164">
        <v>3.5720000000000001</v>
      </c>
      <c r="AI164">
        <v>0.86770000000000003</v>
      </c>
      <c r="AJ164">
        <v>0.47960000000000003</v>
      </c>
      <c r="AK164">
        <v>4.7699999999999999E-2</v>
      </c>
      <c r="AL164"/>
      <c r="AM164">
        <v>0.85599999999999998</v>
      </c>
      <c r="AN164">
        <v>0.251</v>
      </c>
      <c r="AO164">
        <v>7.4202000000000004</v>
      </c>
      <c r="AP164">
        <v>1.3492</v>
      </c>
      <c r="AQ164">
        <v>2.3346</v>
      </c>
      <c r="AR164">
        <v>17.301600000000001</v>
      </c>
    </row>
    <row r="165" spans="1:50" ht="12.75" hidden="1" customHeight="1" x14ac:dyDescent="0.25">
      <c r="A165">
        <v>1400</v>
      </c>
      <c r="B165">
        <v>2003</v>
      </c>
      <c r="C165" s="22" t="str">
        <f t="shared" si="13"/>
        <v>2003B01400</v>
      </c>
      <c r="D165" s="20">
        <v>37884</v>
      </c>
      <c r="E165">
        <v>30017</v>
      </c>
      <c r="F165" t="s">
        <v>51</v>
      </c>
      <c r="G165">
        <v>10</v>
      </c>
      <c r="H165">
        <v>9</v>
      </c>
      <c r="I165" t="s">
        <v>70</v>
      </c>
      <c r="J165" s="15">
        <f t="shared" si="11"/>
        <v>2716</v>
      </c>
      <c r="K165">
        <v>20</v>
      </c>
      <c r="L165">
        <v>30</v>
      </c>
      <c r="M165">
        <v>30</v>
      </c>
      <c r="N165" s="48">
        <v>10</v>
      </c>
      <c r="O165">
        <v>4</v>
      </c>
      <c r="P165">
        <v>6</v>
      </c>
      <c r="Q165"/>
      <c r="R165" s="22">
        <v>1191</v>
      </c>
      <c r="S165" s="56">
        <v>2004</v>
      </c>
      <c r="T165" s="62" t="s">
        <v>114</v>
      </c>
      <c r="U165" s="46">
        <v>0.84829180031252571</v>
      </c>
      <c r="V165" s="46">
        <v>0</v>
      </c>
      <c r="W165" s="46">
        <v>2.7317871535488116</v>
      </c>
      <c r="X165" s="46">
        <v>1.9410066617320505</v>
      </c>
      <c r="Y165" s="46">
        <v>0</v>
      </c>
      <c r="Z165">
        <v>442.81</v>
      </c>
      <c r="AA165">
        <v>13.82</v>
      </c>
      <c r="AB165">
        <v>2.0989</v>
      </c>
      <c r="AC165">
        <v>13.250999999999999</v>
      </c>
      <c r="AD165">
        <v>1.8735999999999999</v>
      </c>
      <c r="AE165">
        <v>3.2128999999999999</v>
      </c>
      <c r="AF165">
        <v>3.4885999999999999</v>
      </c>
      <c r="AG165">
        <v>12.0143</v>
      </c>
      <c r="AH165">
        <v>29.771899999999999</v>
      </c>
      <c r="AI165">
        <v>1.3992</v>
      </c>
      <c r="AJ165">
        <v>0.61499999999999999</v>
      </c>
      <c r="AK165">
        <v>7.51E-2</v>
      </c>
      <c r="AL165"/>
      <c r="AM165">
        <v>3.4335</v>
      </c>
      <c r="AN165">
        <v>0.60270000000000001</v>
      </c>
      <c r="AO165">
        <v>15.7538</v>
      </c>
      <c r="AP165">
        <v>2.6663000000000001</v>
      </c>
      <c r="AQ165">
        <v>10.456300000000001</v>
      </c>
      <c r="AR165">
        <v>40.946800000000003</v>
      </c>
    </row>
    <row r="166" spans="1:50" ht="12.75" hidden="1" customHeight="1" x14ac:dyDescent="0.25">
      <c r="A166">
        <v>1401</v>
      </c>
      <c r="B166">
        <v>2003</v>
      </c>
      <c r="C166" s="22" t="str">
        <f t="shared" si="13"/>
        <v>2003B01401</v>
      </c>
      <c r="D166" s="20">
        <v>37884</v>
      </c>
      <c r="E166">
        <v>30017</v>
      </c>
      <c r="F166" t="s">
        <v>51</v>
      </c>
      <c r="G166">
        <v>10</v>
      </c>
      <c r="H166">
        <v>9</v>
      </c>
      <c r="I166" t="s">
        <v>70</v>
      </c>
      <c r="J166" s="15">
        <f t="shared" si="11"/>
        <v>5432</v>
      </c>
      <c r="K166">
        <v>30</v>
      </c>
      <c r="L166">
        <v>50</v>
      </c>
      <c r="M166">
        <v>50</v>
      </c>
      <c r="N166" s="48">
        <v>20</v>
      </c>
      <c r="O166">
        <v>4</v>
      </c>
      <c r="P166">
        <v>6</v>
      </c>
      <c r="Q166"/>
      <c r="R166" s="22">
        <v>1192</v>
      </c>
      <c r="S166" s="56">
        <v>2004</v>
      </c>
      <c r="T166" s="62" t="s">
        <v>114</v>
      </c>
      <c r="U166" s="46">
        <v>1.2256234813342171</v>
      </c>
      <c r="V166" s="46">
        <v>0</v>
      </c>
      <c r="W166" s="46">
        <v>0</v>
      </c>
      <c r="X166" s="46">
        <v>5.2160255135851568</v>
      </c>
      <c r="Y166" s="46">
        <v>0</v>
      </c>
      <c r="Z166">
        <v>455.61</v>
      </c>
      <c r="AA166">
        <v>11.75</v>
      </c>
      <c r="AB166">
        <v>0.74180000000000001</v>
      </c>
      <c r="AC166">
        <v>11.0909</v>
      </c>
      <c r="AD166" t="s">
        <v>218</v>
      </c>
      <c r="AE166">
        <v>1.0073000000000001</v>
      </c>
      <c r="AF166">
        <v>1.9418</v>
      </c>
      <c r="AG166">
        <v>8.5827000000000009</v>
      </c>
      <c r="AH166">
        <v>4.0227000000000004</v>
      </c>
      <c r="AI166">
        <v>1.3409</v>
      </c>
      <c r="AJ166">
        <v>0.62360000000000004</v>
      </c>
      <c r="AK166">
        <v>4.82E-2</v>
      </c>
      <c r="AL166"/>
      <c r="AM166">
        <v>1.3664000000000001</v>
      </c>
      <c r="AN166">
        <v>0.48449999999999999</v>
      </c>
      <c r="AO166">
        <v>1.3335999999999999</v>
      </c>
      <c r="AP166">
        <v>1.4809000000000001</v>
      </c>
      <c r="AQ166">
        <v>0.72729999999999995</v>
      </c>
      <c r="AR166">
        <v>11.7982</v>
      </c>
    </row>
    <row r="167" spans="1:50" ht="12.75" hidden="1" customHeight="1" x14ac:dyDescent="0.25">
      <c r="A167">
        <v>1402</v>
      </c>
      <c r="B167">
        <v>2003</v>
      </c>
      <c r="C167" s="22" t="str">
        <f t="shared" si="13"/>
        <v>2003B01402</v>
      </c>
      <c r="D167" s="20">
        <v>37884</v>
      </c>
      <c r="E167">
        <v>30017</v>
      </c>
      <c r="F167" t="s">
        <v>51</v>
      </c>
      <c r="G167">
        <v>10</v>
      </c>
      <c r="H167">
        <v>9</v>
      </c>
      <c r="I167" t="s">
        <v>70</v>
      </c>
      <c r="J167" s="15">
        <f t="shared" si="11"/>
        <v>5432</v>
      </c>
      <c r="K167">
        <v>50</v>
      </c>
      <c r="L167">
        <v>70</v>
      </c>
      <c r="M167">
        <v>70</v>
      </c>
      <c r="N167" s="48">
        <v>20</v>
      </c>
      <c r="O167">
        <v>4</v>
      </c>
      <c r="P167">
        <v>6</v>
      </c>
      <c r="Q167"/>
      <c r="R167" s="22"/>
      <c r="S167" s="55"/>
      <c r="T167" s="62" t="s">
        <v>114</v>
      </c>
      <c r="U167" s="46">
        <v>0</v>
      </c>
      <c r="V167" s="46">
        <v>0</v>
      </c>
      <c r="W167" s="46">
        <v>0</v>
      </c>
      <c r="X167" s="46">
        <v>0.53035912287960285</v>
      </c>
      <c r="Y167" s="46">
        <v>0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</row>
    <row r="168" spans="1:50" ht="12.75" hidden="1" customHeight="1" x14ac:dyDescent="0.25">
      <c r="A168">
        <v>1403</v>
      </c>
      <c r="B168">
        <v>2003</v>
      </c>
      <c r="C168" s="22" t="str">
        <f t="shared" si="13"/>
        <v>2003B01403</v>
      </c>
      <c r="D168" s="20">
        <v>37884</v>
      </c>
      <c r="E168">
        <v>30017</v>
      </c>
      <c r="F168" t="s">
        <v>51</v>
      </c>
      <c r="G168">
        <v>10</v>
      </c>
      <c r="H168">
        <v>9</v>
      </c>
      <c r="I168" t="s">
        <v>70</v>
      </c>
      <c r="J168" s="15">
        <f t="shared" si="11"/>
        <v>3870.3</v>
      </c>
      <c r="K168">
        <v>70</v>
      </c>
      <c r="L168">
        <v>100</v>
      </c>
      <c r="M168" s="26">
        <v>98.5</v>
      </c>
      <c r="N168" s="48">
        <v>14.25</v>
      </c>
      <c r="O168">
        <v>2</v>
      </c>
      <c r="P168">
        <v>6</v>
      </c>
      <c r="Q168"/>
      <c r="R168" s="22"/>
      <c r="S168" s="56"/>
      <c r="T168" s="62" t="s">
        <v>114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</row>
    <row r="169" spans="1:50" ht="12.75" hidden="1" customHeight="1" x14ac:dyDescent="0.25">
      <c r="A169">
        <v>1404</v>
      </c>
      <c r="B169">
        <v>2003</v>
      </c>
      <c r="C169" s="22" t="str">
        <f t="shared" si="13"/>
        <v>2003B01404</v>
      </c>
      <c r="D169" s="20">
        <v>37885</v>
      </c>
      <c r="E169">
        <v>30018</v>
      </c>
      <c r="F169" t="s">
        <v>51</v>
      </c>
      <c r="G169">
        <v>10</v>
      </c>
      <c r="H169">
        <v>6</v>
      </c>
      <c r="I169" t="s">
        <v>70</v>
      </c>
      <c r="J169" s="15">
        <f t="shared" si="11"/>
        <v>1358</v>
      </c>
      <c r="K169">
        <v>0</v>
      </c>
      <c r="L169">
        <v>5</v>
      </c>
      <c r="M169">
        <v>5</v>
      </c>
      <c r="N169" s="48">
        <v>5</v>
      </c>
      <c r="O169">
        <v>4</v>
      </c>
      <c r="P169">
        <v>6</v>
      </c>
      <c r="Q169"/>
      <c r="R169" s="22">
        <v>1193</v>
      </c>
      <c r="S169" s="56">
        <v>2004</v>
      </c>
      <c r="T169" s="62" t="s">
        <v>114</v>
      </c>
      <c r="U169" s="46">
        <v>1.8717660550458715</v>
      </c>
      <c r="V169" s="46">
        <v>0</v>
      </c>
      <c r="W169" s="46">
        <v>0</v>
      </c>
      <c r="X169" s="46">
        <v>1.5778523769808173</v>
      </c>
      <c r="Y169" s="46">
        <v>0</v>
      </c>
      <c r="Z169">
        <v>483.30840000000001</v>
      </c>
      <c r="AA169">
        <v>14.115600000000001</v>
      </c>
      <c r="AB169">
        <v>1.5377000000000001</v>
      </c>
      <c r="AC169">
        <v>12.543900000000001</v>
      </c>
      <c r="AD169">
        <v>1.9832000000000001</v>
      </c>
      <c r="AE169">
        <v>1.1433</v>
      </c>
      <c r="AF169">
        <v>6.1078000000000001</v>
      </c>
      <c r="AG169">
        <v>11.084300000000001</v>
      </c>
      <c r="AH169">
        <v>4.3747999999999996</v>
      </c>
      <c r="AI169">
        <v>3.0514000000000001</v>
      </c>
      <c r="AJ169">
        <v>2.7090000000000001</v>
      </c>
      <c r="AK169">
        <v>5.3100000000000001E-2</v>
      </c>
      <c r="AL169"/>
      <c r="AM169">
        <v>6.0297000000000001</v>
      </c>
      <c r="AN169">
        <v>1.5487</v>
      </c>
      <c r="AO169">
        <v>45.043900000000001</v>
      </c>
      <c r="AP169">
        <v>3.4828999999999999</v>
      </c>
      <c r="AQ169">
        <v>9.8109000000000002</v>
      </c>
      <c r="AR169">
        <v>145.4212</v>
      </c>
    </row>
    <row r="170" spans="1:50" ht="12.75" hidden="1" customHeight="1" x14ac:dyDescent="0.25">
      <c r="A170">
        <v>1405</v>
      </c>
      <c r="B170">
        <v>2003</v>
      </c>
      <c r="C170" s="22" t="str">
        <f t="shared" si="13"/>
        <v>2003B01405</v>
      </c>
      <c r="D170" s="20">
        <v>37885</v>
      </c>
      <c r="E170">
        <v>30018</v>
      </c>
      <c r="F170" t="s">
        <v>51</v>
      </c>
      <c r="G170">
        <v>10</v>
      </c>
      <c r="H170">
        <v>6</v>
      </c>
      <c r="I170" t="s">
        <v>70</v>
      </c>
      <c r="J170" s="15">
        <f t="shared" si="11"/>
        <v>1358</v>
      </c>
      <c r="K170">
        <v>5</v>
      </c>
      <c r="L170">
        <v>10</v>
      </c>
      <c r="M170">
        <v>10</v>
      </c>
      <c r="N170" s="48">
        <v>5</v>
      </c>
      <c r="O170">
        <v>4</v>
      </c>
      <c r="P170">
        <v>6</v>
      </c>
      <c r="Q170"/>
      <c r="R170" s="22"/>
      <c r="S170" s="55"/>
      <c r="T170" s="62" t="s">
        <v>114</v>
      </c>
      <c r="U170" s="46">
        <v>0</v>
      </c>
      <c r="V170" s="46">
        <v>0</v>
      </c>
      <c r="W170" s="46">
        <v>0</v>
      </c>
      <c r="X170" s="46">
        <v>0.99745541022592143</v>
      </c>
      <c r="Y170" s="46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</row>
    <row r="171" spans="1:50" ht="12.75" hidden="1" customHeight="1" x14ac:dyDescent="0.25">
      <c r="A171">
        <v>1406</v>
      </c>
      <c r="B171">
        <v>2003</v>
      </c>
      <c r="C171" s="22" t="str">
        <f t="shared" si="13"/>
        <v>2003B01406</v>
      </c>
      <c r="D171" s="20">
        <v>37885</v>
      </c>
      <c r="E171">
        <v>30018</v>
      </c>
      <c r="F171" t="s">
        <v>51</v>
      </c>
      <c r="G171">
        <v>10</v>
      </c>
      <c r="H171">
        <v>6</v>
      </c>
      <c r="I171" t="s">
        <v>70</v>
      </c>
      <c r="J171" s="15">
        <f t="shared" si="11"/>
        <v>2716</v>
      </c>
      <c r="K171">
        <v>10</v>
      </c>
      <c r="L171">
        <v>20</v>
      </c>
      <c r="M171">
        <v>20</v>
      </c>
      <c r="N171" s="48">
        <v>10</v>
      </c>
      <c r="O171">
        <v>4</v>
      </c>
      <c r="P171">
        <v>6</v>
      </c>
      <c r="Q171"/>
      <c r="R171" s="22">
        <v>1194</v>
      </c>
      <c r="S171" s="55">
        <v>2004</v>
      </c>
      <c r="T171" s="62" t="s">
        <v>114</v>
      </c>
      <c r="U171" s="46">
        <v>0.70984003615002256</v>
      </c>
      <c r="V171" s="46">
        <v>0.33015815634884771</v>
      </c>
      <c r="W171" s="46">
        <v>0</v>
      </c>
      <c r="X171" s="46">
        <v>0.89142702214188885</v>
      </c>
      <c r="Y171" s="46">
        <v>0</v>
      </c>
      <c r="Z171">
        <v>437.92</v>
      </c>
      <c r="AA171">
        <v>11.76</v>
      </c>
      <c r="AB171">
        <v>0.88190000000000002</v>
      </c>
      <c r="AC171">
        <v>9.9631000000000007</v>
      </c>
      <c r="AD171">
        <v>2.0396999999999998</v>
      </c>
      <c r="AE171">
        <v>1.1301000000000001</v>
      </c>
      <c r="AF171">
        <v>1.2491000000000001</v>
      </c>
      <c r="AG171">
        <v>10.0784</v>
      </c>
      <c r="AH171">
        <v>4.2554999999999996</v>
      </c>
      <c r="AI171">
        <v>3.5903999999999998</v>
      </c>
      <c r="AJ171">
        <v>1.9862</v>
      </c>
      <c r="AK171">
        <v>7.6600000000000001E-2</v>
      </c>
      <c r="AL171"/>
      <c r="AM171">
        <v>1.5074000000000001</v>
      </c>
      <c r="AN171">
        <v>1.238</v>
      </c>
      <c r="AO171">
        <v>26.255500000000001</v>
      </c>
      <c r="AP171">
        <v>2.1789999999999998</v>
      </c>
      <c r="AQ171">
        <v>2.7675000000000001</v>
      </c>
      <c r="AR171">
        <v>72.000900000000001</v>
      </c>
    </row>
    <row r="172" spans="1:50" ht="12.75" hidden="1" customHeight="1" x14ac:dyDescent="0.25">
      <c r="A172">
        <v>1407</v>
      </c>
      <c r="B172">
        <v>2003</v>
      </c>
      <c r="C172" s="22" t="str">
        <f t="shared" si="13"/>
        <v>2003B01407</v>
      </c>
      <c r="D172" s="20">
        <v>37885</v>
      </c>
      <c r="E172">
        <v>30018</v>
      </c>
      <c r="F172" t="s">
        <v>51</v>
      </c>
      <c r="G172">
        <v>10</v>
      </c>
      <c r="H172">
        <v>6</v>
      </c>
      <c r="I172" t="s">
        <v>70</v>
      </c>
      <c r="J172" s="15">
        <f t="shared" si="11"/>
        <v>2716</v>
      </c>
      <c r="K172">
        <v>20</v>
      </c>
      <c r="L172">
        <v>30</v>
      </c>
      <c r="M172">
        <v>30</v>
      </c>
      <c r="N172" s="48">
        <v>10</v>
      </c>
      <c r="O172">
        <v>4</v>
      </c>
      <c r="P172">
        <v>6</v>
      </c>
      <c r="Q172"/>
      <c r="R172" s="22"/>
      <c r="S172" s="55"/>
      <c r="T172" s="62" t="s">
        <v>114</v>
      </c>
      <c r="U172" s="46">
        <v>0</v>
      </c>
      <c r="V172" s="46">
        <v>0</v>
      </c>
      <c r="W172" s="46">
        <v>0</v>
      </c>
      <c r="X172" s="46">
        <v>0.96093430656934309</v>
      </c>
      <c r="Y172" s="46">
        <v>0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</row>
    <row r="173" spans="1:50" ht="12.75" hidden="1" customHeight="1" x14ac:dyDescent="0.25">
      <c r="A173">
        <v>1408</v>
      </c>
      <c r="B173">
        <v>2003</v>
      </c>
      <c r="C173" s="22" t="str">
        <f t="shared" si="13"/>
        <v>2003B01408</v>
      </c>
      <c r="D173" s="20">
        <v>37885</v>
      </c>
      <c r="E173">
        <v>30018</v>
      </c>
      <c r="F173" t="s">
        <v>51</v>
      </c>
      <c r="G173">
        <v>10</v>
      </c>
      <c r="H173">
        <v>6</v>
      </c>
      <c r="I173" t="s">
        <v>70</v>
      </c>
      <c r="J173" s="15">
        <f t="shared" si="11"/>
        <v>5432</v>
      </c>
      <c r="K173">
        <v>30</v>
      </c>
      <c r="L173">
        <v>50</v>
      </c>
      <c r="M173">
        <v>50</v>
      </c>
      <c r="N173" s="48">
        <v>20</v>
      </c>
      <c r="O173">
        <v>4</v>
      </c>
      <c r="P173">
        <v>6</v>
      </c>
      <c r="Q173"/>
      <c r="R173" s="22"/>
      <c r="S173" s="55"/>
      <c r="T173" s="62" t="s">
        <v>114</v>
      </c>
      <c r="U173" s="46">
        <v>0</v>
      </c>
      <c r="V173" s="46">
        <v>0</v>
      </c>
      <c r="W173" s="46">
        <v>0</v>
      </c>
      <c r="X173" s="46">
        <v>0.92994004158406263</v>
      </c>
      <c r="Y173" s="46">
        <v>0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</row>
    <row r="174" spans="1:50" ht="12.75" hidden="1" customHeight="1" x14ac:dyDescent="0.25">
      <c r="A174">
        <v>1409</v>
      </c>
      <c r="B174">
        <v>2003</v>
      </c>
      <c r="C174" s="22" t="str">
        <f t="shared" si="13"/>
        <v>2003B01409</v>
      </c>
      <c r="D174" s="20">
        <v>37885</v>
      </c>
      <c r="E174">
        <v>30018</v>
      </c>
      <c r="F174" t="s">
        <v>51</v>
      </c>
      <c r="G174">
        <v>10</v>
      </c>
      <c r="H174">
        <v>6</v>
      </c>
      <c r="I174" t="s">
        <v>70</v>
      </c>
      <c r="J174" s="15">
        <f t="shared" si="11"/>
        <v>5432</v>
      </c>
      <c r="K174">
        <v>50</v>
      </c>
      <c r="L174">
        <v>70</v>
      </c>
      <c r="M174">
        <v>70</v>
      </c>
      <c r="N174" s="48">
        <v>20</v>
      </c>
      <c r="O174">
        <v>4</v>
      </c>
      <c r="P174">
        <v>6</v>
      </c>
      <c r="Q174"/>
      <c r="R174" s="22"/>
      <c r="S174" s="55"/>
      <c r="T174" s="62" t="s">
        <v>114</v>
      </c>
      <c r="U174" s="46">
        <v>0</v>
      </c>
      <c r="V174" s="46">
        <v>0</v>
      </c>
      <c r="W174" s="46">
        <v>0</v>
      </c>
      <c r="X174" s="46">
        <v>7.5787419732500805E-2</v>
      </c>
      <c r="Y174" s="46">
        <v>0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</row>
    <row r="175" spans="1:50" ht="12.75" hidden="1" customHeight="1" x14ac:dyDescent="0.25">
      <c r="A175">
        <v>1410</v>
      </c>
      <c r="B175">
        <v>2003</v>
      </c>
      <c r="C175" s="22" t="str">
        <f t="shared" si="13"/>
        <v>2003B01410</v>
      </c>
      <c r="D175" s="20">
        <v>37885</v>
      </c>
      <c r="E175">
        <v>30018</v>
      </c>
      <c r="F175" t="s">
        <v>51</v>
      </c>
      <c r="G175">
        <v>10</v>
      </c>
      <c r="H175">
        <v>6</v>
      </c>
      <c r="I175" t="s">
        <v>70</v>
      </c>
      <c r="J175" s="15">
        <f t="shared" si="11"/>
        <v>7469.0000000000009</v>
      </c>
      <c r="K175">
        <v>70</v>
      </c>
      <c r="L175">
        <v>100</v>
      </c>
      <c r="M175" s="26">
        <v>97.5</v>
      </c>
      <c r="N175" s="48">
        <v>27.5</v>
      </c>
      <c r="O175">
        <v>4</v>
      </c>
      <c r="P175">
        <v>6</v>
      </c>
      <c r="Q175"/>
      <c r="R175" s="22"/>
      <c r="S175" s="55"/>
      <c r="T175" s="62" t="s">
        <v>114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</row>
    <row r="176" spans="1:50" ht="12.75" hidden="1" customHeight="1" x14ac:dyDescent="0.25">
      <c r="A176">
        <v>41017</v>
      </c>
      <c r="B176">
        <v>1999</v>
      </c>
      <c r="C176" s="22" t="str">
        <f t="shared" ref="C176:C207" si="14">CONCATENATE(B176,"B",A176)</f>
        <v>1999B41017</v>
      </c>
      <c r="D176" s="13">
        <v>36401</v>
      </c>
      <c r="E176">
        <v>990007</v>
      </c>
      <c r="F176" t="s">
        <v>151</v>
      </c>
      <c r="G176" s="14" t="s">
        <v>89</v>
      </c>
      <c r="I176" t="s">
        <v>87</v>
      </c>
      <c r="J176" s="15">
        <f t="shared" si="11"/>
        <v>2450</v>
      </c>
      <c r="K176">
        <v>0</v>
      </c>
      <c r="L176">
        <v>5</v>
      </c>
      <c r="M176">
        <v>5</v>
      </c>
      <c r="N176">
        <v>5</v>
      </c>
      <c r="O176">
        <v>4</v>
      </c>
      <c r="P176">
        <v>6</v>
      </c>
      <c r="Q176"/>
      <c r="S176" s="55"/>
      <c r="T176" s="35" t="s">
        <v>114</v>
      </c>
      <c r="U176" s="39">
        <v>0</v>
      </c>
      <c r="V176" s="39">
        <v>0</v>
      </c>
      <c r="W176" s="39">
        <v>0</v>
      </c>
      <c r="X176" s="39">
        <v>0.87594463746653761</v>
      </c>
      <c r="Y176" s="39">
        <v>2.5974323631599932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s="22"/>
      <c r="AT176" s="22"/>
      <c r="AU176" s="39"/>
      <c r="AV176" s="39"/>
      <c r="AW176" s="39"/>
      <c r="AX176" s="39"/>
    </row>
    <row r="177" spans="1:50" ht="12.75" hidden="1" customHeight="1" x14ac:dyDescent="0.25">
      <c r="A177">
        <v>41018</v>
      </c>
      <c r="B177">
        <v>1999</v>
      </c>
      <c r="C177" s="22" t="str">
        <f t="shared" si="14"/>
        <v>1999B41018</v>
      </c>
      <c r="D177" s="13">
        <v>36401</v>
      </c>
      <c r="E177">
        <v>990007</v>
      </c>
      <c r="F177" t="s">
        <v>151</v>
      </c>
      <c r="G177" s="14" t="s">
        <v>89</v>
      </c>
      <c r="I177" t="s">
        <v>87</v>
      </c>
      <c r="J177" s="15">
        <f t="shared" si="11"/>
        <v>2450</v>
      </c>
      <c r="K177">
        <v>5</v>
      </c>
      <c r="L177">
        <v>10</v>
      </c>
      <c r="M177">
        <v>10</v>
      </c>
      <c r="N177">
        <v>5</v>
      </c>
      <c r="O177">
        <v>4</v>
      </c>
      <c r="P177">
        <v>6</v>
      </c>
      <c r="Q177"/>
      <c r="R177">
        <v>31425</v>
      </c>
      <c r="S177" s="55">
        <v>2000</v>
      </c>
      <c r="T177" s="35" t="s">
        <v>114</v>
      </c>
      <c r="U177" s="39">
        <v>3.8854394011281566E-2</v>
      </c>
      <c r="V177" s="39">
        <v>0</v>
      </c>
      <c r="W177" s="39">
        <v>0</v>
      </c>
      <c r="X177" s="39">
        <v>0.23721630027940324</v>
      </c>
      <c r="Y177" s="39">
        <v>7.1573883704992361E-2</v>
      </c>
      <c r="Z177"/>
      <c r="AA177"/>
      <c r="AB177">
        <v>6.11</v>
      </c>
      <c r="AC177">
        <v>1.46</v>
      </c>
      <c r="AD177"/>
      <c r="AE177"/>
      <c r="AF177"/>
      <c r="AG177"/>
      <c r="AH177">
        <v>5.45</v>
      </c>
      <c r="AI177">
        <v>1.55</v>
      </c>
      <c r="AJ177">
        <v>1.03</v>
      </c>
      <c r="AK177">
        <v>0.2</v>
      </c>
      <c r="AL177">
        <v>0.8</v>
      </c>
      <c r="AM177"/>
      <c r="AN177">
        <v>1.02</v>
      </c>
      <c r="AO177"/>
      <c r="AP177">
        <v>1.53</v>
      </c>
      <c r="AQ177">
        <v>86.466200000000001</v>
      </c>
      <c r="AR177"/>
      <c r="AS177" s="22"/>
      <c r="AT177" s="22"/>
      <c r="AU177" s="39"/>
      <c r="AV177" s="39"/>
      <c r="AW177" s="39"/>
      <c r="AX177" s="39"/>
    </row>
    <row r="178" spans="1:50" ht="12.75" hidden="1" customHeight="1" x14ac:dyDescent="0.25">
      <c r="A178">
        <v>41019</v>
      </c>
      <c r="B178">
        <v>1999</v>
      </c>
      <c r="C178" s="22" t="str">
        <f t="shared" si="14"/>
        <v>1999B41019</v>
      </c>
      <c r="D178" s="13">
        <v>36401</v>
      </c>
      <c r="E178">
        <v>990007</v>
      </c>
      <c r="F178" t="s">
        <v>151</v>
      </c>
      <c r="G178" s="14" t="s">
        <v>89</v>
      </c>
      <c r="I178" t="s">
        <v>70</v>
      </c>
      <c r="J178" s="15">
        <f t="shared" si="11"/>
        <v>2716</v>
      </c>
      <c r="K178">
        <v>10</v>
      </c>
      <c r="L178">
        <v>20</v>
      </c>
      <c r="M178">
        <v>20</v>
      </c>
      <c r="N178">
        <v>10</v>
      </c>
      <c r="O178">
        <v>4</v>
      </c>
      <c r="P178">
        <v>6</v>
      </c>
      <c r="Q178"/>
      <c r="R178">
        <v>31426</v>
      </c>
      <c r="S178" s="55">
        <v>2000</v>
      </c>
      <c r="T178" s="35" t="s">
        <v>114</v>
      </c>
      <c r="U178" s="39">
        <v>0.12191243638261777</v>
      </c>
      <c r="V178" s="39">
        <v>0</v>
      </c>
      <c r="W178" s="39">
        <v>0</v>
      </c>
      <c r="X178" s="39">
        <v>0.66352342424637867</v>
      </c>
      <c r="Y178" s="39">
        <v>5.1962677802427241E-2</v>
      </c>
      <c r="Z178"/>
      <c r="AA178"/>
      <c r="AB178">
        <v>5.68</v>
      </c>
      <c r="AC178">
        <v>0.73</v>
      </c>
      <c r="AD178"/>
      <c r="AE178"/>
      <c r="AF178"/>
      <c r="AG178"/>
      <c r="AH178">
        <v>6.26</v>
      </c>
      <c r="AI178">
        <v>1.24</v>
      </c>
      <c r="AJ178">
        <v>0.53</v>
      </c>
      <c r="AK178">
        <v>0.13</v>
      </c>
      <c r="AL178" t="s">
        <v>152</v>
      </c>
      <c r="AM178"/>
      <c r="AN178">
        <v>0.91</v>
      </c>
      <c r="AO178"/>
      <c r="AP178">
        <v>0.75</v>
      </c>
      <c r="AQ178">
        <v>537.67060000000004</v>
      </c>
      <c r="AR178"/>
      <c r="AS178" s="22"/>
      <c r="AT178" s="22"/>
      <c r="AU178" s="39"/>
      <c r="AV178" s="39"/>
      <c r="AW178" s="39"/>
      <c r="AX178" s="39"/>
    </row>
    <row r="179" spans="1:50" ht="12.75" hidden="1" customHeight="1" x14ac:dyDescent="0.25">
      <c r="A179">
        <v>41020</v>
      </c>
      <c r="B179">
        <v>1999</v>
      </c>
      <c r="C179" s="22" t="str">
        <f t="shared" si="14"/>
        <v>1999B41020</v>
      </c>
      <c r="D179" s="13">
        <v>36401</v>
      </c>
      <c r="E179">
        <v>990007</v>
      </c>
      <c r="F179" t="s">
        <v>151</v>
      </c>
      <c r="G179" s="14" t="s">
        <v>89</v>
      </c>
      <c r="I179" t="s">
        <v>70</v>
      </c>
      <c r="J179" s="15">
        <f t="shared" si="11"/>
        <v>2716</v>
      </c>
      <c r="K179">
        <v>20</v>
      </c>
      <c r="L179">
        <v>30</v>
      </c>
      <c r="M179">
        <v>30</v>
      </c>
      <c r="N179">
        <v>10</v>
      </c>
      <c r="O179">
        <v>4</v>
      </c>
      <c r="P179">
        <v>6</v>
      </c>
      <c r="Q179"/>
      <c r="R179">
        <v>31427</v>
      </c>
      <c r="S179" s="55">
        <v>2000</v>
      </c>
      <c r="T179" s="35" t="s">
        <v>114</v>
      </c>
      <c r="U179" s="39">
        <v>0.22310752490702909</v>
      </c>
      <c r="V179" s="39">
        <v>0</v>
      </c>
      <c r="W179" s="39">
        <v>0</v>
      </c>
      <c r="X179" s="39">
        <v>0.64382457187456965</v>
      </c>
      <c r="Y179" s="39">
        <v>0</v>
      </c>
      <c r="Z179"/>
      <c r="AA179"/>
      <c r="AB179">
        <v>3.28</v>
      </c>
      <c r="AC179">
        <v>1.4</v>
      </c>
      <c r="AD179"/>
      <c r="AE179"/>
      <c r="AF179"/>
      <c r="AG179"/>
      <c r="AH179">
        <v>2.4</v>
      </c>
      <c r="AI179">
        <v>3.39</v>
      </c>
      <c r="AJ179">
        <v>1.32</v>
      </c>
      <c r="AK179">
        <v>0.63</v>
      </c>
      <c r="AL179" t="s">
        <v>160</v>
      </c>
      <c r="AM179"/>
      <c r="AN179">
        <v>1.57</v>
      </c>
      <c r="AO179"/>
      <c r="AP179">
        <v>0.99</v>
      </c>
      <c r="AQ179">
        <v>49.780200000000001</v>
      </c>
      <c r="AR179"/>
    </row>
    <row r="180" spans="1:50" ht="12.75" hidden="1" customHeight="1" x14ac:dyDescent="0.25">
      <c r="A180">
        <v>41021</v>
      </c>
      <c r="B180">
        <v>1999</v>
      </c>
      <c r="C180" s="22" t="str">
        <f t="shared" si="14"/>
        <v>1999B41021</v>
      </c>
      <c r="D180" s="13">
        <v>36401</v>
      </c>
      <c r="E180">
        <v>990007</v>
      </c>
      <c r="F180" t="s">
        <v>151</v>
      </c>
      <c r="G180" s="14" t="s">
        <v>89</v>
      </c>
      <c r="I180" t="s">
        <v>70</v>
      </c>
      <c r="J180" s="15">
        <f t="shared" si="11"/>
        <v>5432</v>
      </c>
      <c r="K180">
        <v>30</v>
      </c>
      <c r="L180">
        <v>50</v>
      </c>
      <c r="M180">
        <v>50</v>
      </c>
      <c r="N180">
        <v>20</v>
      </c>
      <c r="O180">
        <v>4</v>
      </c>
      <c r="P180">
        <v>6</v>
      </c>
      <c r="Q180"/>
      <c r="R180">
        <v>31428</v>
      </c>
      <c r="S180" s="55">
        <v>2000</v>
      </c>
      <c r="T180" s="35" t="s">
        <v>114</v>
      </c>
      <c r="U180" s="39">
        <v>0.82210460124029661</v>
      </c>
      <c r="V180" s="39">
        <v>0</v>
      </c>
      <c r="W180" s="39">
        <v>0</v>
      </c>
      <c r="X180" s="39">
        <v>5.4650382063402567</v>
      </c>
      <c r="Y180" s="39">
        <v>0</v>
      </c>
      <c r="Z180">
        <v>439</v>
      </c>
      <c r="AA180">
        <v>8.26</v>
      </c>
      <c r="AB180">
        <v>3.28</v>
      </c>
      <c r="AC180">
        <v>1.56</v>
      </c>
      <c r="AD180"/>
      <c r="AE180"/>
      <c r="AF180"/>
      <c r="AG180"/>
      <c r="AH180">
        <v>1.1499999999999999</v>
      </c>
      <c r="AI180">
        <v>3.16</v>
      </c>
      <c r="AJ180">
        <v>0.89</v>
      </c>
      <c r="AK180">
        <v>0.4</v>
      </c>
      <c r="AL180">
        <v>0.36</v>
      </c>
      <c r="AM180"/>
      <c r="AN180">
        <v>0.84</v>
      </c>
      <c r="AO180"/>
      <c r="AP180">
        <v>0.92</v>
      </c>
      <c r="AQ180">
        <v>32.774000000000001</v>
      </c>
      <c r="AR180"/>
      <c r="AS180" s="22"/>
      <c r="AT180" s="22"/>
      <c r="AU180" s="22"/>
      <c r="AV180" s="46"/>
      <c r="AW180" s="46"/>
      <c r="AX180" s="46"/>
    </row>
    <row r="181" spans="1:50" ht="12.75" hidden="1" customHeight="1" x14ac:dyDescent="0.25">
      <c r="A181">
        <v>41022</v>
      </c>
      <c r="B181">
        <v>1999</v>
      </c>
      <c r="C181" s="22" t="str">
        <f t="shared" si="14"/>
        <v>1999B41022</v>
      </c>
      <c r="D181" s="13">
        <v>36401</v>
      </c>
      <c r="E181">
        <v>990007</v>
      </c>
      <c r="F181" t="s">
        <v>151</v>
      </c>
      <c r="G181" s="14" t="s">
        <v>89</v>
      </c>
      <c r="I181" t="s">
        <v>70</v>
      </c>
      <c r="J181" s="15">
        <f t="shared" si="11"/>
        <v>5432</v>
      </c>
      <c r="K181">
        <v>50</v>
      </c>
      <c r="L181">
        <v>70</v>
      </c>
      <c r="M181">
        <v>70</v>
      </c>
      <c r="N181">
        <v>20</v>
      </c>
      <c r="O181">
        <v>4</v>
      </c>
      <c r="P181">
        <v>6</v>
      </c>
      <c r="Q181"/>
      <c r="R181">
        <v>31429</v>
      </c>
      <c r="S181" s="55">
        <v>2000</v>
      </c>
      <c r="T181" s="35" t="s">
        <v>114</v>
      </c>
      <c r="U181" s="39">
        <v>2.5277060292098366</v>
      </c>
      <c r="V181" s="39">
        <v>1.743245537386094</v>
      </c>
      <c r="W181" s="39">
        <v>0</v>
      </c>
      <c r="X181" s="39">
        <v>1.3530905837806351</v>
      </c>
      <c r="Y181" s="39">
        <v>0</v>
      </c>
      <c r="Z181"/>
      <c r="AA181"/>
      <c r="AB181">
        <v>7.62</v>
      </c>
      <c r="AC181">
        <v>2.0099999999999998</v>
      </c>
      <c r="AD181"/>
      <c r="AE181"/>
      <c r="AF181"/>
      <c r="AG181"/>
      <c r="AH181">
        <v>3.29</v>
      </c>
      <c r="AI181">
        <v>2.34</v>
      </c>
      <c r="AJ181">
        <v>0.88</v>
      </c>
      <c r="AK181">
        <v>0.3</v>
      </c>
      <c r="AL181">
        <v>0.31</v>
      </c>
      <c r="AM181"/>
      <c r="AN181">
        <v>0.66</v>
      </c>
      <c r="AO181"/>
      <c r="AP181">
        <v>0.8</v>
      </c>
      <c r="AQ181">
        <v>132.64160000000001</v>
      </c>
      <c r="AR181"/>
      <c r="AS181" s="22"/>
      <c r="AT181" s="22"/>
      <c r="AU181" s="22"/>
      <c r="AV181" s="46"/>
      <c r="AW181" s="46"/>
      <c r="AX181" s="46"/>
    </row>
    <row r="182" spans="1:50" ht="12.75" hidden="1" customHeight="1" x14ac:dyDescent="0.25">
      <c r="A182">
        <v>41023</v>
      </c>
      <c r="B182">
        <v>1999</v>
      </c>
      <c r="C182" s="22" t="str">
        <f t="shared" si="14"/>
        <v>1999B41023</v>
      </c>
      <c r="D182" s="13">
        <v>36401</v>
      </c>
      <c r="E182">
        <v>990007</v>
      </c>
      <c r="F182" t="s">
        <v>151</v>
      </c>
      <c r="G182" s="14" t="s">
        <v>89</v>
      </c>
      <c r="I182" t="s">
        <v>70</v>
      </c>
      <c r="J182" s="15">
        <f t="shared" si="11"/>
        <v>6518.4000000000005</v>
      </c>
      <c r="K182">
        <v>70</v>
      </c>
      <c r="L182">
        <v>100</v>
      </c>
      <c r="M182" s="26">
        <v>94</v>
      </c>
      <c r="N182">
        <v>30</v>
      </c>
      <c r="O182">
        <v>4</v>
      </c>
      <c r="P182">
        <v>6</v>
      </c>
      <c r="Q182"/>
      <c r="R182">
        <v>31430</v>
      </c>
      <c r="S182" s="55">
        <v>2000</v>
      </c>
      <c r="T182" s="35" t="s">
        <v>114</v>
      </c>
      <c r="U182" s="39">
        <v>4.3246257018091074E-2</v>
      </c>
      <c r="V182" s="39">
        <v>0</v>
      </c>
      <c r="W182" s="39">
        <v>0</v>
      </c>
      <c r="X182" s="39">
        <v>2.1623128509045537E-2</v>
      </c>
      <c r="Y182" s="39">
        <v>0</v>
      </c>
      <c r="Z182"/>
      <c r="AA182"/>
      <c r="AB182">
        <v>13.68</v>
      </c>
      <c r="AC182">
        <v>1.96</v>
      </c>
      <c r="AD182"/>
      <c r="AE182"/>
      <c r="AF182"/>
      <c r="AG182"/>
      <c r="AH182">
        <v>4.72</v>
      </c>
      <c r="AI182">
        <v>1.48</v>
      </c>
      <c r="AJ182">
        <v>1.25</v>
      </c>
      <c r="AK182">
        <v>0.17</v>
      </c>
      <c r="AL182" t="s">
        <v>165</v>
      </c>
      <c r="AM182"/>
      <c r="AN182">
        <v>0.54</v>
      </c>
      <c r="AO182"/>
      <c r="AP182">
        <v>0.76</v>
      </c>
      <c r="AQ182">
        <v>132.5</v>
      </c>
      <c r="AR182"/>
    </row>
    <row r="183" spans="1:50" ht="12.75" hidden="1" customHeight="1" x14ac:dyDescent="0.25">
      <c r="A183">
        <v>41024</v>
      </c>
      <c r="B183">
        <v>1999</v>
      </c>
      <c r="C183" s="22" t="str">
        <f t="shared" si="14"/>
        <v>1999B41024</v>
      </c>
      <c r="D183" s="13">
        <v>36401</v>
      </c>
      <c r="E183">
        <v>990008</v>
      </c>
      <c r="F183" t="s">
        <v>151</v>
      </c>
      <c r="G183" s="14" t="s">
        <v>157</v>
      </c>
      <c r="I183" t="s">
        <v>87</v>
      </c>
      <c r="J183" s="15">
        <f t="shared" si="11"/>
        <v>2450</v>
      </c>
      <c r="K183">
        <v>0</v>
      </c>
      <c r="L183">
        <v>5</v>
      </c>
      <c r="M183">
        <v>5</v>
      </c>
      <c r="N183">
        <v>5</v>
      </c>
      <c r="O183">
        <v>4</v>
      </c>
      <c r="P183">
        <v>6</v>
      </c>
      <c r="Q183"/>
      <c r="R183">
        <v>31431</v>
      </c>
      <c r="S183" s="55">
        <v>2000</v>
      </c>
      <c r="T183" s="35" t="s">
        <v>114</v>
      </c>
      <c r="U183" s="39">
        <v>0.73865099681948654</v>
      </c>
      <c r="V183" s="39">
        <v>0.49908851136451793</v>
      </c>
      <c r="W183" s="39">
        <v>0</v>
      </c>
      <c r="X183" s="39">
        <v>1.1898270110930107</v>
      </c>
      <c r="Y183" s="39">
        <v>1.4992618881390118</v>
      </c>
      <c r="Z183">
        <v>472</v>
      </c>
      <c r="AA183">
        <v>11.7</v>
      </c>
      <c r="AB183">
        <v>1.1000000000000001</v>
      </c>
      <c r="AC183">
        <v>1.96</v>
      </c>
      <c r="AD183"/>
      <c r="AE183"/>
      <c r="AF183"/>
      <c r="AG183"/>
      <c r="AH183">
        <v>0.95</v>
      </c>
      <c r="AI183">
        <v>1.59</v>
      </c>
      <c r="AJ183">
        <v>0.49</v>
      </c>
      <c r="AK183">
        <v>0.25</v>
      </c>
      <c r="AL183">
        <v>0.22</v>
      </c>
      <c r="AM183"/>
      <c r="AN183">
        <v>0.75</v>
      </c>
      <c r="AO183"/>
      <c r="AP183">
        <v>1.08</v>
      </c>
      <c r="AQ183">
        <v>34.854300000000002</v>
      </c>
      <c r="AR183"/>
    </row>
    <row r="184" spans="1:50" ht="12.75" hidden="1" customHeight="1" x14ac:dyDescent="0.25">
      <c r="A184">
        <v>41025</v>
      </c>
      <c r="B184">
        <v>1999</v>
      </c>
      <c r="C184" s="22" t="str">
        <f t="shared" si="14"/>
        <v>1999B41025</v>
      </c>
      <c r="D184" s="13">
        <v>36401</v>
      </c>
      <c r="E184">
        <v>990008</v>
      </c>
      <c r="F184" t="s">
        <v>151</v>
      </c>
      <c r="G184" s="14" t="s">
        <v>157</v>
      </c>
      <c r="I184" t="s">
        <v>87</v>
      </c>
      <c r="J184" s="15">
        <f t="shared" si="11"/>
        <v>2450</v>
      </c>
      <c r="K184">
        <v>5</v>
      </c>
      <c r="L184">
        <v>10</v>
      </c>
      <c r="M184">
        <v>10</v>
      </c>
      <c r="N184">
        <v>5</v>
      </c>
      <c r="O184">
        <v>4</v>
      </c>
      <c r="P184">
        <v>6</v>
      </c>
      <c r="Q184"/>
      <c r="R184">
        <v>31432</v>
      </c>
      <c r="S184" s="55">
        <v>2000</v>
      </c>
      <c r="T184" s="35" t="s">
        <v>114</v>
      </c>
      <c r="U184" s="39">
        <v>0.73933400832489604</v>
      </c>
      <c r="V184" s="39">
        <v>0</v>
      </c>
      <c r="W184" s="39">
        <v>0</v>
      </c>
      <c r="X184" s="39">
        <v>1.2268948138148275</v>
      </c>
      <c r="Y184" s="39">
        <v>0.33170120373495338</v>
      </c>
      <c r="Z184">
        <v>474</v>
      </c>
      <c r="AA184">
        <v>10.1</v>
      </c>
      <c r="AB184">
        <v>2.08</v>
      </c>
      <c r="AC184">
        <v>1.6</v>
      </c>
      <c r="AD184"/>
      <c r="AE184"/>
      <c r="AF184"/>
      <c r="AG184"/>
      <c r="AH184">
        <v>1.95</v>
      </c>
      <c r="AI184">
        <v>2.4300000000000002</v>
      </c>
      <c r="AJ184">
        <v>0.73</v>
      </c>
      <c r="AK184">
        <v>0.2</v>
      </c>
      <c r="AL184" t="s">
        <v>158</v>
      </c>
      <c r="AM184"/>
      <c r="AN184">
        <v>0.55000000000000004</v>
      </c>
      <c r="AO184"/>
      <c r="AP184">
        <v>1</v>
      </c>
      <c r="AQ184">
        <v>45.642099999999999</v>
      </c>
      <c r="AR184"/>
    </row>
    <row r="185" spans="1:50" ht="12.75" hidden="1" customHeight="1" x14ac:dyDescent="0.25">
      <c r="A185">
        <v>41026</v>
      </c>
      <c r="B185">
        <v>1999</v>
      </c>
      <c r="C185" s="22" t="str">
        <f t="shared" si="14"/>
        <v>1999B41026</v>
      </c>
      <c r="D185" s="13">
        <v>36401</v>
      </c>
      <c r="E185">
        <v>990008</v>
      </c>
      <c r="F185" t="s">
        <v>151</v>
      </c>
      <c r="G185" s="14" t="s">
        <v>157</v>
      </c>
      <c r="I185" t="s">
        <v>70</v>
      </c>
      <c r="J185" s="15">
        <f t="shared" si="11"/>
        <v>2716</v>
      </c>
      <c r="K185">
        <v>10</v>
      </c>
      <c r="L185">
        <v>20</v>
      </c>
      <c r="M185">
        <v>20</v>
      </c>
      <c r="N185">
        <v>10</v>
      </c>
      <c r="O185">
        <v>4</v>
      </c>
      <c r="P185">
        <v>6</v>
      </c>
      <c r="Q185"/>
      <c r="R185">
        <v>31433</v>
      </c>
      <c r="S185" s="55">
        <v>2000</v>
      </c>
      <c r="T185" s="35" t="s">
        <v>114</v>
      </c>
      <c r="U185" s="39">
        <v>1.9785873141949393</v>
      </c>
      <c r="V185" s="39">
        <v>1.724922273913537</v>
      </c>
      <c r="W185" s="39">
        <v>10.603198683762622</v>
      </c>
      <c r="X185" s="39">
        <v>0.18940323007678053</v>
      </c>
      <c r="Y185" s="39">
        <v>0.2232252354476342</v>
      </c>
      <c r="Z185">
        <v>384.74</v>
      </c>
      <c r="AA185">
        <v>10.45</v>
      </c>
      <c r="AB185">
        <v>2.63</v>
      </c>
      <c r="AC185">
        <v>1.58</v>
      </c>
      <c r="AD185"/>
      <c r="AE185"/>
      <c r="AF185"/>
      <c r="AG185"/>
      <c r="AH185">
        <v>2.4700000000000002</v>
      </c>
      <c r="AI185">
        <v>2.21</v>
      </c>
      <c r="AJ185">
        <v>1.07</v>
      </c>
      <c r="AK185">
        <v>0.33</v>
      </c>
      <c r="AL185" t="s">
        <v>159</v>
      </c>
      <c r="AM185"/>
      <c r="AN185">
        <v>1.1100000000000001</v>
      </c>
      <c r="AO185"/>
      <c r="AP185">
        <v>1.18</v>
      </c>
      <c r="AQ185">
        <v>261.94189999999998</v>
      </c>
      <c r="AR185"/>
    </row>
    <row r="186" spans="1:50" ht="12.75" hidden="1" customHeight="1" x14ac:dyDescent="0.25">
      <c r="A186">
        <v>41027</v>
      </c>
      <c r="B186">
        <v>1999</v>
      </c>
      <c r="C186" s="22" t="str">
        <f t="shared" si="14"/>
        <v>1999B41027</v>
      </c>
      <c r="D186" s="13">
        <v>36401</v>
      </c>
      <c r="E186">
        <v>990008</v>
      </c>
      <c r="F186" t="s">
        <v>151</v>
      </c>
      <c r="G186" s="14" t="s">
        <v>157</v>
      </c>
      <c r="I186" t="s">
        <v>70</v>
      </c>
      <c r="J186" s="15">
        <f t="shared" si="11"/>
        <v>2716</v>
      </c>
      <c r="K186">
        <v>20</v>
      </c>
      <c r="L186">
        <v>30</v>
      </c>
      <c r="M186">
        <v>30</v>
      </c>
      <c r="N186">
        <v>10</v>
      </c>
      <c r="O186">
        <v>4</v>
      </c>
      <c r="P186">
        <v>6</v>
      </c>
      <c r="Q186"/>
      <c r="R186">
        <v>31434</v>
      </c>
      <c r="S186" s="55">
        <v>2000</v>
      </c>
      <c r="T186" s="35" t="s">
        <v>114</v>
      </c>
      <c r="U186" s="39">
        <v>1.3052094594594594</v>
      </c>
      <c r="V186" s="39">
        <v>0.593277027027027</v>
      </c>
      <c r="W186" s="39">
        <v>11.242599662162162</v>
      </c>
      <c r="X186" s="39">
        <v>0.33816790540540537</v>
      </c>
      <c r="Y186" s="39">
        <v>0.14683606418918918</v>
      </c>
      <c r="Z186">
        <v>468.31</v>
      </c>
      <c r="AA186">
        <v>9.68</v>
      </c>
      <c r="AB186">
        <v>5.33</v>
      </c>
      <c r="AC186">
        <v>1.81</v>
      </c>
      <c r="AD186"/>
      <c r="AE186"/>
      <c r="AF186"/>
      <c r="AG186"/>
      <c r="AH186">
        <v>2.79</v>
      </c>
      <c r="AI186">
        <v>2.77</v>
      </c>
      <c r="AJ186">
        <v>0.8</v>
      </c>
      <c r="AK186">
        <v>0.44</v>
      </c>
      <c r="AL186">
        <v>0.28999999999999998</v>
      </c>
      <c r="AM186"/>
      <c r="AN186">
        <v>0.87</v>
      </c>
      <c r="AO186"/>
      <c r="AP186">
        <v>0.9</v>
      </c>
      <c r="AQ186">
        <v>131.09630000000001</v>
      </c>
      <c r="AR186"/>
    </row>
    <row r="187" spans="1:50" ht="12.75" hidden="1" customHeight="1" x14ac:dyDescent="0.25">
      <c r="A187">
        <v>41028</v>
      </c>
      <c r="B187">
        <v>1999</v>
      </c>
      <c r="C187" s="22" t="str">
        <f t="shared" si="14"/>
        <v>1999B41028</v>
      </c>
      <c r="D187" s="13">
        <v>36401</v>
      </c>
      <c r="E187">
        <v>990008</v>
      </c>
      <c r="F187" t="s">
        <v>151</v>
      </c>
      <c r="G187" s="14" t="s">
        <v>157</v>
      </c>
      <c r="I187" t="s">
        <v>70</v>
      </c>
      <c r="J187" s="15">
        <f t="shared" si="11"/>
        <v>1901.2000000000003</v>
      </c>
      <c r="K187">
        <v>30</v>
      </c>
      <c r="L187">
        <v>50</v>
      </c>
      <c r="M187" s="26">
        <v>44</v>
      </c>
      <c r="N187">
        <v>20</v>
      </c>
      <c r="O187">
        <v>2</v>
      </c>
      <c r="P187">
        <v>6</v>
      </c>
      <c r="Q187"/>
      <c r="S187" s="55"/>
      <c r="T187" s="35" t="s">
        <v>114</v>
      </c>
      <c r="U187" s="39">
        <v>0</v>
      </c>
      <c r="V187" s="39">
        <v>0</v>
      </c>
      <c r="W187" s="39">
        <v>0</v>
      </c>
      <c r="X187" s="39">
        <v>0.17650735237508661</v>
      </c>
      <c r="Y187" s="39">
        <v>0.16745569327892831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</row>
    <row r="188" spans="1:50" ht="12.75" hidden="1" customHeight="1" x14ac:dyDescent="0.25">
      <c r="A188">
        <v>41029</v>
      </c>
      <c r="B188">
        <v>1999</v>
      </c>
      <c r="C188" s="22" t="str">
        <f t="shared" si="14"/>
        <v>1999B41029</v>
      </c>
      <c r="D188" s="13">
        <v>36401</v>
      </c>
      <c r="E188">
        <v>990008</v>
      </c>
      <c r="F188" t="s">
        <v>151</v>
      </c>
      <c r="G188" s="14" t="s">
        <v>157</v>
      </c>
      <c r="I188" t="s">
        <v>70</v>
      </c>
      <c r="J188" s="15">
        <f t="shared" si="11"/>
        <v>1358</v>
      </c>
      <c r="K188">
        <v>50</v>
      </c>
      <c r="L188">
        <v>70</v>
      </c>
      <c r="M188" s="26">
        <v>70</v>
      </c>
      <c r="N188">
        <v>20</v>
      </c>
      <c r="O188">
        <v>1</v>
      </c>
      <c r="P188">
        <v>6</v>
      </c>
      <c r="Q188"/>
      <c r="S188" s="55"/>
      <c r="T188" s="35" t="s">
        <v>114</v>
      </c>
      <c r="U188" s="39">
        <v>0</v>
      </c>
      <c r="V188" s="39">
        <v>0</v>
      </c>
      <c r="W188" s="39">
        <v>0</v>
      </c>
      <c r="X188" s="39">
        <v>0.29943394692097286</v>
      </c>
      <c r="Y188" s="39">
        <v>0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</row>
    <row r="189" spans="1:50" ht="12.75" hidden="1" customHeight="1" x14ac:dyDescent="0.25">
      <c r="A189">
        <v>41030</v>
      </c>
      <c r="B189">
        <v>1999</v>
      </c>
      <c r="C189" s="22" t="str">
        <f t="shared" si="14"/>
        <v>1999B41030</v>
      </c>
      <c r="D189" s="13">
        <v>36401</v>
      </c>
      <c r="E189">
        <v>990008</v>
      </c>
      <c r="F189" t="s">
        <v>151</v>
      </c>
      <c r="G189" s="14" t="s">
        <v>157</v>
      </c>
      <c r="I189" t="s">
        <v>70</v>
      </c>
      <c r="J189" s="15">
        <f t="shared" si="11"/>
        <v>1358</v>
      </c>
      <c r="K189">
        <v>70</v>
      </c>
      <c r="L189">
        <v>100</v>
      </c>
      <c r="M189" s="26">
        <v>90</v>
      </c>
      <c r="N189">
        <v>30</v>
      </c>
      <c r="O189">
        <v>1</v>
      </c>
      <c r="P189">
        <v>6</v>
      </c>
      <c r="Q189"/>
      <c r="R189">
        <v>31435</v>
      </c>
      <c r="S189" s="55">
        <v>2000</v>
      </c>
      <c r="T189" s="35" t="s">
        <v>114</v>
      </c>
      <c r="U189" s="39">
        <v>4.220306624240671E-2</v>
      </c>
      <c r="V189" s="39">
        <v>0</v>
      </c>
      <c r="W189" s="39">
        <v>0</v>
      </c>
      <c r="X189" s="39">
        <v>2.6376916401504191E-2</v>
      </c>
      <c r="Y189" s="39">
        <v>0</v>
      </c>
      <c r="Z189"/>
      <c r="AA189"/>
      <c r="AB189">
        <v>11.5</v>
      </c>
      <c r="AC189">
        <v>0.66</v>
      </c>
      <c r="AD189"/>
      <c r="AE189"/>
      <c r="AF189"/>
      <c r="AG189"/>
      <c r="AH189">
        <v>3.68</v>
      </c>
      <c r="AI189" t="s">
        <v>153</v>
      </c>
      <c r="AJ189">
        <v>0.67</v>
      </c>
      <c r="AK189">
        <v>0.11</v>
      </c>
      <c r="AL189" t="s">
        <v>154</v>
      </c>
      <c r="AM189"/>
      <c r="AN189" t="s">
        <v>155</v>
      </c>
      <c r="AO189"/>
      <c r="AP189" t="s">
        <v>156</v>
      </c>
      <c r="AQ189">
        <v>91.836699999999993</v>
      </c>
      <c r="AR189"/>
    </row>
    <row r="190" spans="1:50" ht="12.75" hidden="1" customHeight="1" x14ac:dyDescent="0.25">
      <c r="A190">
        <v>41031</v>
      </c>
      <c r="B190">
        <v>1999</v>
      </c>
      <c r="C190" s="22" t="str">
        <f t="shared" si="14"/>
        <v>1999B41031</v>
      </c>
      <c r="D190" s="13">
        <v>36398</v>
      </c>
      <c r="E190">
        <v>990009</v>
      </c>
      <c r="F190" t="s">
        <v>151</v>
      </c>
      <c r="G190" s="14" t="s">
        <v>162</v>
      </c>
      <c r="I190" t="s">
        <v>87</v>
      </c>
      <c r="J190" s="15">
        <f t="shared" si="11"/>
        <v>2450</v>
      </c>
      <c r="K190">
        <v>0</v>
      </c>
      <c r="L190">
        <v>5</v>
      </c>
      <c r="M190">
        <v>5</v>
      </c>
      <c r="N190">
        <v>5</v>
      </c>
      <c r="O190">
        <v>4</v>
      </c>
      <c r="P190">
        <v>6</v>
      </c>
      <c r="Q190"/>
      <c r="R190">
        <v>31436</v>
      </c>
      <c r="S190" s="55">
        <v>2000</v>
      </c>
      <c r="T190" s="35" t="s">
        <v>114</v>
      </c>
      <c r="U190" s="39">
        <v>5.3435383411580597</v>
      </c>
      <c r="V190" s="39">
        <v>0</v>
      </c>
      <c r="W190" s="39">
        <v>0</v>
      </c>
      <c r="X190" s="39">
        <v>0.43443401147626504</v>
      </c>
      <c r="Y190" s="39">
        <v>1.8186987480438186</v>
      </c>
      <c r="Z190">
        <v>508.28</v>
      </c>
      <c r="AA190">
        <v>15.27</v>
      </c>
      <c r="AB190">
        <v>1.79</v>
      </c>
      <c r="AC190">
        <v>2.27</v>
      </c>
      <c r="AD190"/>
      <c r="AE190"/>
      <c r="AF190"/>
      <c r="AG190"/>
      <c r="AH190">
        <v>1.71</v>
      </c>
      <c r="AI190">
        <v>2.65</v>
      </c>
      <c r="AJ190">
        <v>0.95</v>
      </c>
      <c r="AK190">
        <v>0.34</v>
      </c>
      <c r="AL190">
        <v>0.3</v>
      </c>
      <c r="AM190"/>
      <c r="AN190">
        <v>1.02</v>
      </c>
      <c r="AO190"/>
      <c r="AP190">
        <v>1.35</v>
      </c>
      <c r="AQ190">
        <v>97.001099999999994</v>
      </c>
      <c r="AR190"/>
    </row>
    <row r="191" spans="1:50" ht="12.75" hidden="1" customHeight="1" x14ac:dyDescent="0.25">
      <c r="A191">
        <v>41032</v>
      </c>
      <c r="B191">
        <v>1999</v>
      </c>
      <c r="C191" s="22" t="str">
        <f t="shared" si="14"/>
        <v>1999B41032</v>
      </c>
      <c r="D191" s="13">
        <v>36398</v>
      </c>
      <c r="E191">
        <v>990009</v>
      </c>
      <c r="F191" t="s">
        <v>151</v>
      </c>
      <c r="G191" s="14" t="s">
        <v>162</v>
      </c>
      <c r="I191" t="s">
        <v>87</v>
      </c>
      <c r="J191" s="15">
        <f t="shared" si="11"/>
        <v>2450</v>
      </c>
      <c r="K191">
        <v>5</v>
      </c>
      <c r="L191">
        <v>10</v>
      </c>
      <c r="M191">
        <v>10</v>
      </c>
      <c r="N191">
        <v>5</v>
      </c>
      <c r="O191">
        <v>4</v>
      </c>
      <c r="P191">
        <v>6</v>
      </c>
      <c r="Q191"/>
      <c r="R191">
        <v>31437</v>
      </c>
      <c r="S191" s="55">
        <v>2000</v>
      </c>
      <c r="T191" s="35" t="s">
        <v>114</v>
      </c>
      <c r="U191" s="39">
        <v>0.87294584151517074</v>
      </c>
      <c r="V191" s="39">
        <v>0</v>
      </c>
      <c r="W191" s="39">
        <v>0</v>
      </c>
      <c r="X191" s="39">
        <v>3.1295820611895868</v>
      </c>
      <c r="Y191" s="39">
        <v>0.52091873060112759</v>
      </c>
      <c r="Z191">
        <v>447</v>
      </c>
      <c r="AA191">
        <v>10.199999999999999</v>
      </c>
      <c r="AB191">
        <v>3.14</v>
      </c>
      <c r="AC191">
        <v>2.29</v>
      </c>
      <c r="AD191"/>
      <c r="AE191"/>
      <c r="AF191"/>
      <c r="AG191"/>
      <c r="AH191">
        <v>2.77</v>
      </c>
      <c r="AI191">
        <v>2.9</v>
      </c>
      <c r="AJ191">
        <v>0.97</v>
      </c>
      <c r="AK191">
        <v>0.31</v>
      </c>
      <c r="AL191">
        <v>0.23</v>
      </c>
      <c r="AM191"/>
      <c r="AN191">
        <v>0.59</v>
      </c>
      <c r="AO191"/>
      <c r="AP191">
        <v>0.99</v>
      </c>
      <c r="AQ191">
        <v>115.0754</v>
      </c>
      <c r="AR191"/>
    </row>
    <row r="192" spans="1:50" ht="12.75" hidden="1" customHeight="1" x14ac:dyDescent="0.25">
      <c r="A192">
        <v>41033</v>
      </c>
      <c r="B192">
        <v>1999</v>
      </c>
      <c r="C192" s="22" t="str">
        <f t="shared" si="14"/>
        <v>1999B41033</v>
      </c>
      <c r="D192" s="13">
        <v>36398</v>
      </c>
      <c r="E192">
        <v>990009</v>
      </c>
      <c r="F192" t="s">
        <v>151</v>
      </c>
      <c r="G192" s="14" t="s">
        <v>162</v>
      </c>
      <c r="I192" t="s">
        <v>70</v>
      </c>
      <c r="J192" s="15">
        <f t="shared" si="11"/>
        <v>2716</v>
      </c>
      <c r="K192">
        <v>10</v>
      </c>
      <c r="L192">
        <v>20</v>
      </c>
      <c r="M192">
        <v>20</v>
      </c>
      <c r="N192">
        <v>10</v>
      </c>
      <c r="O192">
        <v>4</v>
      </c>
      <c r="P192">
        <v>6</v>
      </c>
      <c r="Q192"/>
      <c r="R192">
        <v>31438</v>
      </c>
      <c r="S192" s="55">
        <v>2000</v>
      </c>
      <c r="T192" s="35" t="s">
        <v>114</v>
      </c>
      <c r="U192" s="39">
        <v>1.0285847697008128</v>
      </c>
      <c r="V192" s="39">
        <v>1.1335423992621203</v>
      </c>
      <c r="W192" s="39">
        <v>2.2460932726119793</v>
      </c>
      <c r="X192" s="39">
        <v>3.2830746526776964</v>
      </c>
      <c r="Y192" s="39">
        <v>0.26239407390326858</v>
      </c>
      <c r="Z192">
        <v>475</v>
      </c>
      <c r="AA192">
        <v>8.4700000000000006</v>
      </c>
      <c r="AB192">
        <v>2.27</v>
      </c>
      <c r="AC192">
        <v>2.27</v>
      </c>
      <c r="AD192"/>
      <c r="AE192"/>
      <c r="AF192"/>
      <c r="AG192"/>
      <c r="AH192">
        <v>1.58</v>
      </c>
      <c r="AI192">
        <v>2.39</v>
      </c>
      <c r="AJ192">
        <v>1.28</v>
      </c>
      <c r="AK192">
        <v>0.27</v>
      </c>
      <c r="AL192" t="s">
        <v>163</v>
      </c>
      <c r="AM192"/>
      <c r="AN192">
        <v>1.19</v>
      </c>
      <c r="AO192"/>
      <c r="AP192">
        <v>0.95</v>
      </c>
      <c r="AQ192">
        <v>55.799700000000001</v>
      </c>
      <c r="AR192"/>
    </row>
    <row r="193" spans="1:44" ht="12.75" hidden="1" customHeight="1" x14ac:dyDescent="0.25">
      <c r="A193">
        <v>41034</v>
      </c>
      <c r="B193">
        <v>1999</v>
      </c>
      <c r="C193" s="22" t="str">
        <f t="shared" si="14"/>
        <v>1999B41034</v>
      </c>
      <c r="D193" s="13">
        <v>36398</v>
      </c>
      <c r="E193">
        <v>990009</v>
      </c>
      <c r="F193" t="s">
        <v>151</v>
      </c>
      <c r="G193" s="14" t="s">
        <v>162</v>
      </c>
      <c r="I193" t="s">
        <v>70</v>
      </c>
      <c r="J193" s="15">
        <f t="shared" si="11"/>
        <v>2716</v>
      </c>
      <c r="K193">
        <v>20</v>
      </c>
      <c r="L193">
        <v>30</v>
      </c>
      <c r="M193">
        <v>30</v>
      </c>
      <c r="N193">
        <v>10</v>
      </c>
      <c r="O193">
        <v>4</v>
      </c>
      <c r="P193">
        <v>6</v>
      </c>
      <c r="Q193"/>
      <c r="R193">
        <v>41818</v>
      </c>
      <c r="S193" s="27">
        <v>2002</v>
      </c>
      <c r="T193" s="35" t="s">
        <v>114</v>
      </c>
      <c r="U193" s="39">
        <v>1.1824256697085662</v>
      </c>
      <c r="V193" s="39">
        <v>3.0624824845451868</v>
      </c>
      <c r="W193" s="39">
        <v>0</v>
      </c>
      <c r="X193" s="39">
        <v>0.6306270238445687</v>
      </c>
      <c r="Y193" s="39">
        <v>4.3355607889314092E-2</v>
      </c>
      <c r="Z193">
        <v>468.31</v>
      </c>
      <c r="AA193">
        <v>9.68</v>
      </c>
      <c r="AB193">
        <v>5.33</v>
      </c>
      <c r="AC193">
        <v>1.81</v>
      </c>
      <c r="AD193"/>
      <c r="AE193"/>
      <c r="AF193"/>
      <c r="AG193"/>
      <c r="AH193">
        <v>2.79</v>
      </c>
      <c r="AI193">
        <v>2.77</v>
      </c>
      <c r="AJ193">
        <v>0.8</v>
      </c>
      <c r="AK193">
        <v>0.44</v>
      </c>
      <c r="AL193">
        <v>0.28999999999999998</v>
      </c>
      <c r="AM193"/>
      <c r="AN193">
        <v>0.87</v>
      </c>
      <c r="AO193"/>
      <c r="AP193">
        <v>0.9</v>
      </c>
      <c r="AQ193">
        <v>131.09630000000001</v>
      </c>
      <c r="AR193"/>
    </row>
    <row r="194" spans="1:44" ht="12.75" hidden="1" customHeight="1" x14ac:dyDescent="0.25">
      <c r="A194">
        <v>41035</v>
      </c>
      <c r="B194">
        <v>1999</v>
      </c>
      <c r="C194" s="22" t="str">
        <f t="shared" si="14"/>
        <v>1999B41035</v>
      </c>
      <c r="D194" s="13">
        <v>36398</v>
      </c>
      <c r="E194">
        <v>990009</v>
      </c>
      <c r="F194" t="s">
        <v>151</v>
      </c>
      <c r="G194" s="14" t="s">
        <v>162</v>
      </c>
      <c r="I194" t="s">
        <v>70</v>
      </c>
      <c r="J194" s="15">
        <f t="shared" ref="J194:J257" si="15">IF(I194="WB",54.6*O194*(M194-K194),IF(I194="BZ",67.9*O194*(M194-K194),IF(I194="BZ+WB",122.5*O194*(M194-K194),IF(I194="RKS",19.6*(M194-K194)*O194,""))))</f>
        <v>5432</v>
      </c>
      <c r="K194">
        <v>30</v>
      </c>
      <c r="L194">
        <v>50</v>
      </c>
      <c r="M194">
        <v>50</v>
      </c>
      <c r="N194">
        <v>20</v>
      </c>
      <c r="O194">
        <v>4</v>
      </c>
      <c r="P194">
        <v>6</v>
      </c>
      <c r="Q194"/>
      <c r="R194">
        <v>31440</v>
      </c>
      <c r="S194" s="55">
        <v>2000</v>
      </c>
      <c r="T194" s="35" t="s">
        <v>114</v>
      </c>
      <c r="U194" s="39">
        <v>4.420832473340214</v>
      </c>
      <c r="V194" s="39">
        <v>3.0660612315101483</v>
      </c>
      <c r="W194" s="39">
        <v>32.443206054351563</v>
      </c>
      <c r="X194" s="39">
        <v>0.96973099415204689</v>
      </c>
      <c r="Y194" s="39">
        <v>6.4173374613003098E-2</v>
      </c>
      <c r="Z194">
        <v>321</v>
      </c>
      <c r="AA194">
        <v>5.07</v>
      </c>
      <c r="AB194">
        <v>6.84</v>
      </c>
      <c r="AC194">
        <v>1.52</v>
      </c>
      <c r="AD194"/>
      <c r="AE194"/>
      <c r="AF194"/>
      <c r="AG194"/>
      <c r="AH194">
        <v>2.44</v>
      </c>
      <c r="AI194">
        <v>3.13</v>
      </c>
      <c r="AJ194">
        <v>0.8</v>
      </c>
      <c r="AK194">
        <v>0.25</v>
      </c>
      <c r="AL194">
        <v>0.17</v>
      </c>
      <c r="AM194"/>
      <c r="AN194">
        <v>0.47</v>
      </c>
      <c r="AO194"/>
      <c r="AP194">
        <v>0.54</v>
      </c>
      <c r="AQ194">
        <v>312.1103</v>
      </c>
      <c r="AR194"/>
    </row>
    <row r="195" spans="1:44" ht="12.75" hidden="1" customHeight="1" x14ac:dyDescent="0.25">
      <c r="A195">
        <v>41036</v>
      </c>
      <c r="B195">
        <v>1999</v>
      </c>
      <c r="C195" s="22" t="str">
        <f t="shared" si="14"/>
        <v>1999B41036</v>
      </c>
      <c r="D195" s="13">
        <v>36398</v>
      </c>
      <c r="E195">
        <v>990009</v>
      </c>
      <c r="F195" t="s">
        <v>151</v>
      </c>
      <c r="G195" s="14" t="s">
        <v>162</v>
      </c>
      <c r="I195" t="s">
        <v>70</v>
      </c>
      <c r="J195" s="15">
        <f t="shared" si="15"/>
        <v>5432</v>
      </c>
      <c r="K195">
        <v>50</v>
      </c>
      <c r="L195">
        <v>70</v>
      </c>
      <c r="M195">
        <v>70</v>
      </c>
      <c r="N195">
        <v>20</v>
      </c>
      <c r="O195">
        <v>4</v>
      </c>
      <c r="P195">
        <v>6</v>
      </c>
      <c r="Q195"/>
      <c r="R195">
        <v>31441</v>
      </c>
      <c r="S195" s="55">
        <v>2000</v>
      </c>
      <c r="T195" s="35" t="s">
        <v>114</v>
      </c>
      <c r="U195" s="39">
        <v>0.26850432323232321</v>
      </c>
      <c r="V195" s="39">
        <v>0</v>
      </c>
      <c r="W195" s="39">
        <v>0</v>
      </c>
      <c r="X195" s="39">
        <v>0.17287264646464648</v>
      </c>
      <c r="Y195" s="39">
        <v>0</v>
      </c>
      <c r="Z195"/>
      <c r="AA195"/>
      <c r="AB195">
        <v>11.65</v>
      </c>
      <c r="AC195">
        <v>0.82</v>
      </c>
      <c r="AD195"/>
      <c r="AE195"/>
      <c r="AF195"/>
      <c r="AG195"/>
      <c r="AH195">
        <v>1.74</v>
      </c>
      <c r="AI195">
        <v>3.64</v>
      </c>
      <c r="AJ195">
        <v>0.74</v>
      </c>
      <c r="AK195">
        <v>0.14000000000000001</v>
      </c>
      <c r="AL195">
        <v>0.41</v>
      </c>
      <c r="AM195"/>
      <c r="AN195">
        <v>0.68</v>
      </c>
      <c r="AO195"/>
      <c r="AP195">
        <v>0.88</v>
      </c>
      <c r="AQ195">
        <v>63.601999999999997</v>
      </c>
      <c r="AR195"/>
    </row>
    <row r="196" spans="1:44" ht="12.75" hidden="1" customHeight="1" x14ac:dyDescent="0.25">
      <c r="A196">
        <v>41037</v>
      </c>
      <c r="B196">
        <v>1999</v>
      </c>
      <c r="C196" s="22" t="str">
        <f t="shared" si="14"/>
        <v>1999B41037</v>
      </c>
      <c r="D196" s="13">
        <v>36398</v>
      </c>
      <c r="E196">
        <v>990009</v>
      </c>
      <c r="F196" t="s">
        <v>151</v>
      </c>
      <c r="G196" s="14" t="s">
        <v>162</v>
      </c>
      <c r="I196" t="s">
        <v>70</v>
      </c>
      <c r="J196" s="15">
        <f t="shared" si="15"/>
        <v>6790.0000000000009</v>
      </c>
      <c r="K196">
        <v>70</v>
      </c>
      <c r="L196">
        <v>100</v>
      </c>
      <c r="M196" s="26">
        <v>95</v>
      </c>
      <c r="N196">
        <v>30</v>
      </c>
      <c r="O196">
        <v>4</v>
      </c>
      <c r="P196">
        <v>6</v>
      </c>
      <c r="Q196"/>
      <c r="S196" s="55"/>
      <c r="T196" s="35" t="s">
        <v>114</v>
      </c>
      <c r="U196" s="39">
        <v>0</v>
      </c>
      <c r="V196" s="39">
        <v>0</v>
      </c>
      <c r="W196" s="39">
        <v>0</v>
      </c>
      <c r="X196" s="39">
        <v>0.32451507498640136</v>
      </c>
      <c r="Y196" s="39">
        <v>0.47534602533219356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</row>
    <row r="197" spans="1:44" ht="12.75" hidden="1" customHeight="1" x14ac:dyDescent="0.25">
      <c r="A197">
        <v>41038</v>
      </c>
      <c r="B197">
        <v>1999</v>
      </c>
      <c r="C197" s="22" t="str">
        <f t="shared" si="14"/>
        <v>1999B41038</v>
      </c>
      <c r="D197" s="13">
        <v>36402</v>
      </c>
      <c r="E197">
        <v>990010</v>
      </c>
      <c r="F197" t="s">
        <v>151</v>
      </c>
      <c r="G197" s="14" t="s">
        <v>52</v>
      </c>
      <c r="I197" t="s">
        <v>87</v>
      </c>
      <c r="J197" s="15">
        <f t="shared" si="15"/>
        <v>2450</v>
      </c>
      <c r="K197">
        <v>0</v>
      </c>
      <c r="L197">
        <v>5</v>
      </c>
      <c r="M197">
        <v>5</v>
      </c>
      <c r="N197">
        <v>5</v>
      </c>
      <c r="O197">
        <v>4</v>
      </c>
      <c r="P197">
        <v>6</v>
      </c>
      <c r="Q197"/>
      <c r="R197">
        <v>31442</v>
      </c>
      <c r="S197" s="55">
        <v>2000</v>
      </c>
      <c r="T197" s="35" t="s">
        <v>114</v>
      </c>
      <c r="U197" s="39">
        <v>1.5987673485496285</v>
      </c>
      <c r="V197" s="39">
        <v>0.47779254094586598</v>
      </c>
      <c r="W197" s="39">
        <v>0</v>
      </c>
      <c r="X197" s="39">
        <v>0.27013655199631653</v>
      </c>
      <c r="Y197" s="39">
        <v>1.6851375386436889</v>
      </c>
      <c r="Z197">
        <v>456</v>
      </c>
      <c r="AA197">
        <v>14.9</v>
      </c>
      <c r="AB197">
        <v>2.4700000000000002</v>
      </c>
      <c r="AC197">
        <v>1.28</v>
      </c>
      <c r="AD197"/>
      <c r="AE197"/>
      <c r="AF197"/>
      <c r="AG197"/>
      <c r="AH197">
        <v>1.95</v>
      </c>
      <c r="AI197">
        <v>2.0699999999999998</v>
      </c>
      <c r="AJ197">
        <v>0.64</v>
      </c>
      <c r="AK197">
        <v>0.23</v>
      </c>
      <c r="AL197">
        <v>0.24</v>
      </c>
      <c r="AM197"/>
      <c r="AN197">
        <v>0.82</v>
      </c>
      <c r="AO197"/>
      <c r="AP197">
        <v>1.25</v>
      </c>
      <c r="AQ197">
        <v>95.862899999999996</v>
      </c>
      <c r="AR197"/>
    </row>
    <row r="198" spans="1:44" ht="12.75" hidden="1" customHeight="1" x14ac:dyDescent="0.25">
      <c r="A198">
        <v>41039</v>
      </c>
      <c r="B198">
        <v>1999</v>
      </c>
      <c r="C198" s="22" t="str">
        <f t="shared" si="14"/>
        <v>1999B41039</v>
      </c>
      <c r="D198" s="13">
        <v>36402</v>
      </c>
      <c r="E198">
        <v>990010</v>
      </c>
      <c r="F198" t="s">
        <v>151</v>
      </c>
      <c r="G198" s="14" t="s">
        <v>52</v>
      </c>
      <c r="I198" t="s">
        <v>87</v>
      </c>
      <c r="J198" s="15">
        <f t="shared" si="15"/>
        <v>2450</v>
      </c>
      <c r="K198">
        <v>5</v>
      </c>
      <c r="L198">
        <v>10</v>
      </c>
      <c r="M198">
        <v>10</v>
      </c>
      <c r="N198">
        <v>5</v>
      </c>
      <c r="O198">
        <v>4</v>
      </c>
      <c r="P198">
        <v>6</v>
      </c>
      <c r="Q198"/>
      <c r="R198">
        <v>31443</v>
      </c>
      <c r="S198" s="55">
        <v>2000</v>
      </c>
      <c r="T198" s="35" t="s">
        <v>114</v>
      </c>
      <c r="U198" s="39">
        <v>1.2134034560480842</v>
      </c>
      <c r="V198" s="39">
        <v>0</v>
      </c>
      <c r="W198" s="39">
        <v>8.4938241923365894</v>
      </c>
      <c r="X198" s="39">
        <v>0.65350443275732528</v>
      </c>
      <c r="Y198" s="39">
        <v>0.15947588279489106</v>
      </c>
      <c r="Z198">
        <v>464</v>
      </c>
      <c r="AA198">
        <v>8.49</v>
      </c>
      <c r="AB198">
        <v>1.97</v>
      </c>
      <c r="AC198">
        <v>2.21</v>
      </c>
      <c r="AD198"/>
      <c r="AE198"/>
      <c r="AF198"/>
      <c r="AG198"/>
      <c r="AH198">
        <v>1.39</v>
      </c>
      <c r="AI198">
        <v>2.81</v>
      </c>
      <c r="AJ198">
        <v>0.78</v>
      </c>
      <c r="AK198">
        <v>0.27</v>
      </c>
      <c r="AL198">
        <v>0.2</v>
      </c>
      <c r="AM198"/>
      <c r="AN198">
        <v>0.54</v>
      </c>
      <c r="AO198"/>
      <c r="AP198">
        <v>0.74</v>
      </c>
      <c r="AQ198">
        <v>49.299300000000002</v>
      </c>
      <c r="AR198"/>
    </row>
    <row r="199" spans="1:44" ht="12.75" hidden="1" customHeight="1" x14ac:dyDescent="0.25">
      <c r="A199">
        <v>41040</v>
      </c>
      <c r="B199">
        <v>1999</v>
      </c>
      <c r="C199" s="22" t="str">
        <f t="shared" si="14"/>
        <v>1999B41040</v>
      </c>
      <c r="D199" s="13">
        <v>36402</v>
      </c>
      <c r="E199">
        <v>990010</v>
      </c>
      <c r="F199" t="s">
        <v>151</v>
      </c>
      <c r="G199" s="14" t="s">
        <v>52</v>
      </c>
      <c r="I199" t="s">
        <v>70</v>
      </c>
      <c r="J199" s="15">
        <f t="shared" si="15"/>
        <v>2716</v>
      </c>
      <c r="K199">
        <v>10</v>
      </c>
      <c r="L199">
        <v>20</v>
      </c>
      <c r="M199">
        <v>20</v>
      </c>
      <c r="N199">
        <v>10</v>
      </c>
      <c r="O199">
        <v>4</v>
      </c>
      <c r="P199">
        <v>6</v>
      </c>
      <c r="Q199"/>
      <c r="R199">
        <v>31444</v>
      </c>
      <c r="S199" s="55">
        <v>2000</v>
      </c>
      <c r="T199" s="35" t="s">
        <v>114</v>
      </c>
      <c r="U199" s="39">
        <v>0.98593212720530388</v>
      </c>
      <c r="V199" s="39">
        <v>2.9363630745027529</v>
      </c>
      <c r="W199" s="39">
        <v>0</v>
      </c>
      <c r="X199" s="39">
        <v>0.12002651983368917</v>
      </c>
      <c r="Y199" s="39">
        <v>8.7876559163950999E-2</v>
      </c>
      <c r="Z199">
        <v>507.31</v>
      </c>
      <c r="AA199">
        <v>11.77</v>
      </c>
      <c r="AB199">
        <v>4.83</v>
      </c>
      <c r="AC199">
        <v>1.43</v>
      </c>
      <c r="AD199"/>
      <c r="AE199"/>
      <c r="AF199"/>
      <c r="AG199"/>
      <c r="AH199">
        <v>2.74</v>
      </c>
      <c r="AI199">
        <v>2.71</v>
      </c>
      <c r="AJ199">
        <v>0.99</v>
      </c>
      <c r="AK199">
        <v>0.49</v>
      </c>
      <c r="AL199">
        <v>0.27</v>
      </c>
      <c r="AM199"/>
      <c r="AN199">
        <v>0.69</v>
      </c>
      <c r="AO199"/>
      <c r="AP199">
        <v>1.06</v>
      </c>
      <c r="AQ199">
        <v>72.499799999999993</v>
      </c>
      <c r="AR199"/>
    </row>
    <row r="200" spans="1:44" ht="12.75" hidden="1" customHeight="1" x14ac:dyDescent="0.25">
      <c r="A200">
        <v>41041</v>
      </c>
      <c r="B200">
        <v>1999</v>
      </c>
      <c r="C200" s="22" t="str">
        <f t="shared" si="14"/>
        <v>1999B41041</v>
      </c>
      <c r="D200" s="13">
        <v>36402</v>
      </c>
      <c r="E200">
        <v>990010</v>
      </c>
      <c r="F200" t="s">
        <v>151</v>
      </c>
      <c r="G200" s="14" t="s">
        <v>52</v>
      </c>
      <c r="I200" t="s">
        <v>70</v>
      </c>
      <c r="J200" s="15">
        <f t="shared" si="15"/>
        <v>2172.8000000000002</v>
      </c>
      <c r="K200">
        <v>20</v>
      </c>
      <c r="L200">
        <v>30</v>
      </c>
      <c r="M200" s="26">
        <v>28</v>
      </c>
      <c r="N200">
        <v>10</v>
      </c>
      <c r="O200">
        <v>4</v>
      </c>
      <c r="P200">
        <v>6</v>
      </c>
      <c r="Q200"/>
      <c r="R200">
        <v>31445</v>
      </c>
      <c r="S200" s="55">
        <v>2002</v>
      </c>
      <c r="T200" s="35" t="s">
        <v>114</v>
      </c>
      <c r="U200" s="39">
        <v>0.72336268360151179</v>
      </c>
      <c r="V200" s="39">
        <v>1.5034596953286323</v>
      </c>
      <c r="W200" s="39">
        <v>0</v>
      </c>
      <c r="X200" s="39">
        <v>0.61840417656913549</v>
      </c>
      <c r="Y200" s="39">
        <v>3.6877313281645695E-2</v>
      </c>
      <c r="Z200">
        <v>467</v>
      </c>
      <c r="AA200">
        <v>8.06</v>
      </c>
      <c r="AB200">
        <v>5.35</v>
      </c>
      <c r="AC200">
        <v>1.62</v>
      </c>
      <c r="AD200"/>
      <c r="AE200"/>
      <c r="AF200"/>
      <c r="AG200"/>
      <c r="AH200">
        <v>1.58</v>
      </c>
      <c r="AI200">
        <v>3.18</v>
      </c>
      <c r="AJ200">
        <v>0.73</v>
      </c>
      <c r="AK200">
        <v>0.34</v>
      </c>
      <c r="AL200" t="s">
        <v>132</v>
      </c>
      <c r="AM200"/>
      <c r="AN200">
        <v>0.55000000000000004</v>
      </c>
      <c r="AO200"/>
      <c r="AP200">
        <v>0.82</v>
      </c>
      <c r="AQ200">
        <v>54.604599999999998</v>
      </c>
      <c r="AR200"/>
    </row>
    <row r="201" spans="1:44" ht="12.75" hidden="1" customHeight="1" x14ac:dyDescent="0.25">
      <c r="A201">
        <v>41042</v>
      </c>
      <c r="B201">
        <v>1999</v>
      </c>
      <c r="C201" s="22" t="str">
        <f t="shared" si="14"/>
        <v>1999B41042</v>
      </c>
      <c r="D201" s="13">
        <v>36402</v>
      </c>
      <c r="E201">
        <v>990010</v>
      </c>
      <c r="F201" t="s">
        <v>151</v>
      </c>
      <c r="G201" s="14" t="s">
        <v>52</v>
      </c>
      <c r="I201" t="s">
        <v>70</v>
      </c>
      <c r="J201" s="15">
        <f t="shared" si="15"/>
        <v>4074.0000000000005</v>
      </c>
      <c r="K201">
        <v>30</v>
      </c>
      <c r="L201">
        <v>50</v>
      </c>
      <c r="M201" s="26">
        <v>50</v>
      </c>
      <c r="N201">
        <v>20</v>
      </c>
      <c r="O201">
        <v>3</v>
      </c>
      <c r="P201">
        <v>6</v>
      </c>
      <c r="Q201"/>
      <c r="R201">
        <v>31446</v>
      </c>
      <c r="S201" s="55">
        <v>2000</v>
      </c>
      <c r="T201" s="35" t="s">
        <v>114</v>
      </c>
      <c r="U201" s="39">
        <v>0.41890197691155301</v>
      </c>
      <c r="V201" s="39">
        <v>0</v>
      </c>
      <c r="W201" s="39">
        <v>3.889804071321564</v>
      </c>
      <c r="X201" s="39">
        <v>0.37102746526451841</v>
      </c>
      <c r="Y201" s="39">
        <v>1.7952941867637986E-2</v>
      </c>
      <c r="Z201">
        <v>351</v>
      </c>
      <c r="AA201">
        <v>10.5</v>
      </c>
      <c r="AB201">
        <v>9.41</v>
      </c>
      <c r="AC201">
        <v>1.64</v>
      </c>
      <c r="AD201"/>
      <c r="AE201"/>
      <c r="AF201"/>
      <c r="AG201"/>
      <c r="AH201">
        <v>1.43</v>
      </c>
      <c r="AI201">
        <v>1.52</v>
      </c>
      <c r="AJ201">
        <v>0.93</v>
      </c>
      <c r="AK201">
        <v>0.35</v>
      </c>
      <c r="AL201" t="s">
        <v>161</v>
      </c>
      <c r="AM201"/>
      <c r="AN201">
        <v>0.56000000000000005</v>
      </c>
      <c r="AO201"/>
      <c r="AP201">
        <v>0.77</v>
      </c>
      <c r="AQ201">
        <v>18.242000000000001</v>
      </c>
      <c r="AR201"/>
    </row>
    <row r="202" spans="1:44" ht="12.75" hidden="1" customHeight="1" x14ac:dyDescent="0.25">
      <c r="A202">
        <v>41043</v>
      </c>
      <c r="B202">
        <v>1999</v>
      </c>
      <c r="C202" s="22" t="str">
        <f t="shared" si="14"/>
        <v>1999B41043</v>
      </c>
      <c r="D202" s="13">
        <v>36402</v>
      </c>
      <c r="E202">
        <v>990010</v>
      </c>
      <c r="F202" t="s">
        <v>151</v>
      </c>
      <c r="G202" s="14" t="s">
        <v>52</v>
      </c>
      <c r="I202" t="s">
        <v>70</v>
      </c>
      <c r="J202" s="15">
        <f t="shared" si="15"/>
        <v>4074.0000000000005</v>
      </c>
      <c r="K202">
        <v>50</v>
      </c>
      <c r="L202">
        <v>70</v>
      </c>
      <c r="M202" s="26">
        <v>70</v>
      </c>
      <c r="N202">
        <v>20</v>
      </c>
      <c r="O202">
        <v>3</v>
      </c>
      <c r="P202">
        <v>6</v>
      </c>
      <c r="Q202"/>
      <c r="R202">
        <v>31447</v>
      </c>
      <c r="S202" s="55">
        <v>2000</v>
      </c>
      <c r="T202" s="35" t="s">
        <v>114</v>
      </c>
      <c r="U202" s="39">
        <v>0.64126173067764802</v>
      </c>
      <c r="V202" s="39">
        <v>0</v>
      </c>
      <c r="W202" s="39">
        <v>0</v>
      </c>
      <c r="X202" s="39">
        <v>0.217012353979326</v>
      </c>
      <c r="Y202" s="39">
        <v>3.9101325041320002E-2</v>
      </c>
      <c r="Z202"/>
      <c r="AA202"/>
      <c r="AB202">
        <v>9.57</v>
      </c>
      <c r="AC202">
        <v>0.64</v>
      </c>
      <c r="AD202"/>
      <c r="AE202"/>
      <c r="AF202"/>
      <c r="AG202"/>
      <c r="AH202">
        <v>2.57</v>
      </c>
      <c r="AI202">
        <v>3.05</v>
      </c>
      <c r="AJ202">
        <v>0.83</v>
      </c>
      <c r="AK202">
        <v>0.19</v>
      </c>
      <c r="AL202">
        <v>0.33</v>
      </c>
      <c r="AM202"/>
      <c r="AN202">
        <v>0.53</v>
      </c>
      <c r="AO202"/>
      <c r="AP202">
        <v>0.76</v>
      </c>
      <c r="AQ202">
        <v>76.231800000000007</v>
      </c>
      <c r="AR202"/>
    </row>
    <row r="203" spans="1:44" ht="12.75" hidden="1" customHeight="1" x14ac:dyDescent="0.25">
      <c r="A203">
        <v>41044</v>
      </c>
      <c r="B203">
        <v>1999</v>
      </c>
      <c r="C203" s="22" t="str">
        <f t="shared" si="14"/>
        <v>1999B41044</v>
      </c>
      <c r="D203" s="13">
        <v>36402</v>
      </c>
      <c r="E203">
        <v>990010</v>
      </c>
      <c r="F203" t="s">
        <v>151</v>
      </c>
      <c r="G203" s="14" t="s">
        <v>52</v>
      </c>
      <c r="I203" t="s">
        <v>70</v>
      </c>
      <c r="J203" s="15">
        <f t="shared" si="15"/>
        <v>5432</v>
      </c>
      <c r="K203">
        <v>70</v>
      </c>
      <c r="L203">
        <v>100</v>
      </c>
      <c r="M203" s="26">
        <v>90</v>
      </c>
      <c r="N203">
        <v>30</v>
      </c>
      <c r="O203">
        <v>4</v>
      </c>
      <c r="P203">
        <v>6</v>
      </c>
      <c r="Q203"/>
      <c r="R203">
        <v>31448</v>
      </c>
      <c r="S203" s="55">
        <v>2000</v>
      </c>
      <c r="T203" s="35" t="s">
        <v>114</v>
      </c>
      <c r="U203" s="39">
        <v>1.0688224098137784</v>
      </c>
      <c r="V203" s="39">
        <v>0</v>
      </c>
      <c r="W203" s="39">
        <v>0</v>
      </c>
      <c r="X203" s="39">
        <v>0.69359752126213281</v>
      </c>
      <c r="Y203" s="39">
        <v>5.9694868633216353E-2</v>
      </c>
      <c r="Z203">
        <v>477</v>
      </c>
      <c r="AA203">
        <v>8.32</v>
      </c>
      <c r="AB203">
        <v>2.3199999999999998</v>
      </c>
      <c r="AC203">
        <v>4.51</v>
      </c>
      <c r="AD203"/>
      <c r="AE203"/>
      <c r="AF203"/>
      <c r="AG203"/>
      <c r="AH203">
        <v>0.72</v>
      </c>
      <c r="AI203">
        <v>4.93</v>
      </c>
      <c r="AJ203">
        <v>1.05</v>
      </c>
      <c r="AK203">
        <v>0.16</v>
      </c>
      <c r="AL203" t="s">
        <v>164</v>
      </c>
      <c r="AM203"/>
      <c r="AN203">
        <v>0.64</v>
      </c>
      <c r="AO203"/>
      <c r="AP203">
        <v>0.92</v>
      </c>
      <c r="AQ203">
        <v>7.2957000000000001</v>
      </c>
      <c r="AR203"/>
    </row>
    <row r="204" spans="1:44" ht="12.75" hidden="1" customHeight="1" x14ac:dyDescent="0.25">
      <c r="A204">
        <v>41045</v>
      </c>
      <c r="B204">
        <v>1999</v>
      </c>
      <c r="C204" s="22" t="str">
        <f t="shared" si="14"/>
        <v>1999B41045</v>
      </c>
      <c r="D204" s="13">
        <v>36402</v>
      </c>
      <c r="E204">
        <v>990011</v>
      </c>
      <c r="F204" t="s">
        <v>151</v>
      </c>
      <c r="G204" s="14" t="s">
        <v>166</v>
      </c>
      <c r="I204" t="s">
        <v>87</v>
      </c>
      <c r="J204" s="15">
        <f t="shared" si="15"/>
        <v>2450</v>
      </c>
      <c r="K204">
        <v>0</v>
      </c>
      <c r="L204">
        <v>5</v>
      </c>
      <c r="M204">
        <v>5</v>
      </c>
      <c r="N204">
        <v>5</v>
      </c>
      <c r="O204">
        <v>4</v>
      </c>
      <c r="P204">
        <v>6</v>
      </c>
      <c r="Q204"/>
      <c r="R204">
        <v>31449</v>
      </c>
      <c r="S204" s="55">
        <v>2000</v>
      </c>
      <c r="T204" s="35" t="s">
        <v>114</v>
      </c>
      <c r="U204" s="39">
        <v>1.0095037936267071</v>
      </c>
      <c r="V204" s="39">
        <v>0</v>
      </c>
      <c r="W204" s="39">
        <v>0</v>
      </c>
      <c r="X204" s="39">
        <v>1.0709863429438544</v>
      </c>
      <c r="Y204" s="39">
        <v>0.56127617602427915</v>
      </c>
      <c r="Z204">
        <v>482</v>
      </c>
      <c r="AA204">
        <v>14.8</v>
      </c>
      <c r="AB204">
        <v>1.95</v>
      </c>
      <c r="AC204">
        <v>1.52</v>
      </c>
      <c r="AD204"/>
      <c r="AE204"/>
      <c r="AF204"/>
      <c r="AG204"/>
      <c r="AH204">
        <v>1.63</v>
      </c>
      <c r="AI204">
        <v>1.47</v>
      </c>
      <c r="AJ204">
        <v>0.55000000000000004</v>
      </c>
      <c r="AK204">
        <v>0.31</v>
      </c>
      <c r="AL204">
        <v>0.26</v>
      </c>
      <c r="AM204"/>
      <c r="AN204">
        <v>0.7</v>
      </c>
      <c r="AO204"/>
      <c r="AP204">
        <v>1.23</v>
      </c>
      <c r="AQ204">
        <v>52.173900000000003</v>
      </c>
      <c r="AR204"/>
    </row>
    <row r="205" spans="1:44" ht="12.75" hidden="1" customHeight="1" x14ac:dyDescent="0.25">
      <c r="A205">
        <v>41046</v>
      </c>
      <c r="B205">
        <v>1999</v>
      </c>
      <c r="C205" s="22" t="str">
        <f t="shared" si="14"/>
        <v>1999B41046</v>
      </c>
      <c r="D205" s="13">
        <v>36402</v>
      </c>
      <c r="E205">
        <v>990011</v>
      </c>
      <c r="F205" t="s">
        <v>151</v>
      </c>
      <c r="G205" s="14" t="s">
        <v>166</v>
      </c>
      <c r="I205" t="s">
        <v>87</v>
      </c>
      <c r="J205" s="15">
        <f t="shared" si="15"/>
        <v>2450</v>
      </c>
      <c r="K205">
        <v>5</v>
      </c>
      <c r="L205">
        <v>10</v>
      </c>
      <c r="M205">
        <v>10</v>
      </c>
      <c r="N205">
        <v>5</v>
      </c>
      <c r="O205">
        <v>4</v>
      </c>
      <c r="P205">
        <v>6</v>
      </c>
      <c r="Q205"/>
      <c r="R205">
        <v>31450</v>
      </c>
      <c r="S205" s="55">
        <v>2000</v>
      </c>
      <c r="T205" s="35" t="s">
        <v>114</v>
      </c>
      <c r="U205" s="39">
        <v>0.67758472432979255</v>
      </c>
      <c r="V205" s="39">
        <v>0.45782751643904906</v>
      </c>
      <c r="W205" s="39">
        <v>0</v>
      </c>
      <c r="X205" s="39">
        <v>0.40838214466363176</v>
      </c>
      <c r="Y205" s="39">
        <v>0.27469650986342942</v>
      </c>
      <c r="Z205">
        <v>484</v>
      </c>
      <c r="AA205">
        <v>10.199999999999999</v>
      </c>
      <c r="AB205">
        <v>2.37</v>
      </c>
      <c r="AC205">
        <v>1.78</v>
      </c>
      <c r="AD205"/>
      <c r="AE205"/>
      <c r="AF205"/>
      <c r="AG205"/>
      <c r="AH205">
        <v>2.06</v>
      </c>
      <c r="AI205">
        <v>1.85</v>
      </c>
      <c r="AJ205">
        <v>0.71</v>
      </c>
      <c r="AK205">
        <v>0.3</v>
      </c>
      <c r="AL205" t="s">
        <v>167</v>
      </c>
      <c r="AM205"/>
      <c r="AN205">
        <v>0.51</v>
      </c>
      <c r="AO205"/>
      <c r="AP205">
        <v>0.86</v>
      </c>
      <c r="AQ205">
        <v>42.787999999999997</v>
      </c>
      <c r="AR205"/>
    </row>
    <row r="206" spans="1:44" ht="12.75" hidden="1" customHeight="1" x14ac:dyDescent="0.25">
      <c r="A206">
        <v>41047</v>
      </c>
      <c r="B206">
        <v>1999</v>
      </c>
      <c r="C206" s="22" t="str">
        <f t="shared" si="14"/>
        <v>1999B41047</v>
      </c>
      <c r="D206" s="13">
        <v>36402</v>
      </c>
      <c r="E206">
        <v>990011</v>
      </c>
      <c r="F206" t="s">
        <v>151</v>
      </c>
      <c r="G206" s="14" t="s">
        <v>166</v>
      </c>
      <c r="I206" t="s">
        <v>70</v>
      </c>
      <c r="J206" s="15">
        <f t="shared" si="15"/>
        <v>2716</v>
      </c>
      <c r="K206">
        <v>10</v>
      </c>
      <c r="L206">
        <v>20</v>
      </c>
      <c r="M206">
        <v>20</v>
      </c>
      <c r="N206">
        <v>10</v>
      </c>
      <c r="O206">
        <v>4</v>
      </c>
      <c r="P206">
        <v>6</v>
      </c>
      <c r="Q206"/>
      <c r="R206">
        <v>31451</v>
      </c>
      <c r="S206" s="55">
        <v>2000</v>
      </c>
      <c r="T206" s="35" t="s">
        <v>114</v>
      </c>
      <c r="U206" s="39">
        <v>0.47568237551977827</v>
      </c>
      <c r="V206" s="39">
        <v>0.70318264207271575</v>
      </c>
      <c r="W206" s="39">
        <v>0</v>
      </c>
      <c r="X206" s="39">
        <v>0.79831911717667137</v>
      </c>
      <c r="Y206" s="39">
        <v>0.19647750293208233</v>
      </c>
      <c r="Z206">
        <v>447</v>
      </c>
      <c r="AA206">
        <v>11.7</v>
      </c>
      <c r="AB206">
        <v>2.0299999999999998</v>
      </c>
      <c r="AC206">
        <v>2.36</v>
      </c>
      <c r="AD206"/>
      <c r="AE206"/>
      <c r="AF206"/>
      <c r="AG206"/>
      <c r="AH206">
        <v>1.35</v>
      </c>
      <c r="AI206">
        <v>2.23</v>
      </c>
      <c r="AJ206">
        <v>1.17</v>
      </c>
      <c r="AK206">
        <v>0.45</v>
      </c>
      <c r="AL206">
        <v>0.2</v>
      </c>
      <c r="AM206"/>
      <c r="AN206">
        <v>0.38</v>
      </c>
      <c r="AO206"/>
      <c r="AP206">
        <v>0.73</v>
      </c>
      <c r="AQ206">
        <v>12.3202</v>
      </c>
      <c r="AR206"/>
    </row>
    <row r="207" spans="1:44" ht="12.75" hidden="1" customHeight="1" x14ac:dyDescent="0.25">
      <c r="A207">
        <v>41048</v>
      </c>
      <c r="B207">
        <v>1999</v>
      </c>
      <c r="C207" s="22" t="str">
        <f t="shared" si="14"/>
        <v>1999B41048</v>
      </c>
      <c r="D207" s="13">
        <v>36402</v>
      </c>
      <c r="E207">
        <v>990011</v>
      </c>
      <c r="F207" t="s">
        <v>151</v>
      </c>
      <c r="G207" s="14" t="s">
        <v>166</v>
      </c>
      <c r="I207" t="s">
        <v>70</v>
      </c>
      <c r="J207" s="15">
        <f t="shared" si="15"/>
        <v>2716</v>
      </c>
      <c r="K207">
        <v>20</v>
      </c>
      <c r="L207">
        <v>30</v>
      </c>
      <c r="M207">
        <v>30</v>
      </c>
      <c r="N207">
        <v>10</v>
      </c>
      <c r="O207">
        <v>4</v>
      </c>
      <c r="P207">
        <v>6</v>
      </c>
      <c r="Q207"/>
      <c r="R207">
        <v>31452</v>
      </c>
      <c r="S207" s="55">
        <v>2000</v>
      </c>
      <c r="T207" s="35" t="s">
        <v>114</v>
      </c>
      <c r="U207" s="39">
        <v>1.3895909172823933</v>
      </c>
      <c r="V207" s="39">
        <v>0.73339520634348532</v>
      </c>
      <c r="W207" s="39">
        <v>23.159848621373222</v>
      </c>
      <c r="X207" s="39">
        <v>5.2707955487475218</v>
      </c>
      <c r="Y207" s="39">
        <v>9.2639394485492882E-2</v>
      </c>
      <c r="Z207">
        <v>402</v>
      </c>
      <c r="AA207">
        <v>10</v>
      </c>
      <c r="AB207">
        <v>6.17</v>
      </c>
      <c r="AC207">
        <v>1.1299999999999999</v>
      </c>
      <c r="AD207"/>
      <c r="AE207"/>
      <c r="AF207"/>
      <c r="AG207"/>
      <c r="AH207">
        <v>2.36</v>
      </c>
      <c r="AI207">
        <v>2.36</v>
      </c>
      <c r="AJ207">
        <v>0.74</v>
      </c>
      <c r="AK207">
        <v>0.41</v>
      </c>
      <c r="AL207">
        <v>0.25</v>
      </c>
      <c r="AM207"/>
      <c r="AN207">
        <v>0.65</v>
      </c>
      <c r="AO207"/>
      <c r="AP207">
        <v>0.84</v>
      </c>
      <c r="AQ207">
        <v>175.90899999999999</v>
      </c>
      <c r="AR207"/>
    </row>
    <row r="208" spans="1:44" ht="12.75" hidden="1" customHeight="1" x14ac:dyDescent="0.25">
      <c r="A208">
        <v>41049</v>
      </c>
      <c r="B208">
        <v>1999</v>
      </c>
      <c r="C208" s="22" t="str">
        <f t="shared" ref="C208:C239" si="16">CONCATENATE(B208,"B",A208)</f>
        <v>1999B41049</v>
      </c>
      <c r="D208" s="13">
        <v>36402</v>
      </c>
      <c r="E208">
        <v>990011</v>
      </c>
      <c r="F208" t="s">
        <v>151</v>
      </c>
      <c r="G208" s="14" t="s">
        <v>166</v>
      </c>
      <c r="I208" t="s">
        <v>70</v>
      </c>
      <c r="J208" s="15">
        <f t="shared" si="15"/>
        <v>4345.6000000000004</v>
      </c>
      <c r="K208">
        <v>30</v>
      </c>
      <c r="L208">
        <v>50</v>
      </c>
      <c r="M208" s="26">
        <v>46</v>
      </c>
      <c r="N208">
        <v>20</v>
      </c>
      <c r="O208">
        <v>4</v>
      </c>
      <c r="P208">
        <v>6</v>
      </c>
      <c r="Q208"/>
      <c r="R208">
        <v>31453</v>
      </c>
      <c r="S208" s="55">
        <v>2000</v>
      </c>
      <c r="T208" s="35" t="s">
        <v>114</v>
      </c>
      <c r="U208" s="39">
        <v>1.5639302750657573</v>
      </c>
      <c r="V208" s="39">
        <v>2.3458954125986358</v>
      </c>
      <c r="W208" s="39">
        <v>0</v>
      </c>
      <c r="X208" s="39">
        <v>0.4861783246400071</v>
      </c>
      <c r="Y208" s="39">
        <v>0</v>
      </c>
      <c r="Z208">
        <v>439</v>
      </c>
      <c r="AA208">
        <v>7.36</v>
      </c>
      <c r="AB208">
        <v>7.21</v>
      </c>
      <c r="AC208">
        <v>1.56</v>
      </c>
      <c r="AD208"/>
      <c r="AE208"/>
      <c r="AF208"/>
      <c r="AG208"/>
      <c r="AH208">
        <v>2.06</v>
      </c>
      <c r="AI208">
        <v>1.92</v>
      </c>
      <c r="AJ208">
        <v>1.0900000000000001</v>
      </c>
      <c r="AK208">
        <v>0.3</v>
      </c>
      <c r="AL208">
        <v>0.22</v>
      </c>
      <c r="AM208"/>
      <c r="AN208">
        <v>0.39</v>
      </c>
      <c r="AO208"/>
      <c r="AP208">
        <v>0.6</v>
      </c>
      <c r="AQ208">
        <v>99.903800000000004</v>
      </c>
      <c r="AR208"/>
    </row>
    <row r="209" spans="1:68" ht="12.75" hidden="1" customHeight="1" x14ac:dyDescent="0.25">
      <c r="A209">
        <v>41050</v>
      </c>
      <c r="B209">
        <v>1999</v>
      </c>
      <c r="C209" s="22" t="str">
        <f t="shared" si="16"/>
        <v>1999B41050</v>
      </c>
      <c r="D209" s="13">
        <v>36402</v>
      </c>
      <c r="E209">
        <v>990011</v>
      </c>
      <c r="F209" t="s">
        <v>151</v>
      </c>
      <c r="G209" s="14" t="s">
        <v>166</v>
      </c>
      <c r="I209" t="s">
        <v>70</v>
      </c>
      <c r="J209" s="15">
        <f t="shared" si="15"/>
        <v>3462.9</v>
      </c>
      <c r="K209">
        <v>50</v>
      </c>
      <c r="L209">
        <v>70</v>
      </c>
      <c r="M209" s="26">
        <v>67</v>
      </c>
      <c r="N209">
        <v>20</v>
      </c>
      <c r="O209">
        <v>3</v>
      </c>
      <c r="P209">
        <v>6</v>
      </c>
      <c r="Q209"/>
      <c r="R209">
        <v>31454</v>
      </c>
      <c r="S209" s="55">
        <v>2000</v>
      </c>
      <c r="T209" s="35" t="s">
        <v>114</v>
      </c>
      <c r="U209" s="39">
        <v>0.80485019480689268</v>
      </c>
      <c r="V209" s="39">
        <v>0</v>
      </c>
      <c r="W209" s="39">
        <v>0</v>
      </c>
      <c r="X209" s="39">
        <v>4.6868786444578092E-2</v>
      </c>
      <c r="Y209" s="39">
        <v>0</v>
      </c>
      <c r="Z209">
        <v>463</v>
      </c>
      <c r="AA209">
        <v>7.11</v>
      </c>
      <c r="AB209">
        <v>9.6300000000000008</v>
      </c>
      <c r="AC209">
        <v>1.1200000000000001</v>
      </c>
      <c r="AD209"/>
      <c r="AE209"/>
      <c r="AF209"/>
      <c r="AG209"/>
      <c r="AH209">
        <v>2.59</v>
      </c>
      <c r="AI209">
        <v>3.12</v>
      </c>
      <c r="AJ209">
        <v>1.25</v>
      </c>
      <c r="AK209">
        <v>0.26</v>
      </c>
      <c r="AL209">
        <v>0.28999999999999998</v>
      </c>
      <c r="AM209"/>
      <c r="AN209">
        <v>0.41</v>
      </c>
      <c r="AO209"/>
      <c r="AP209">
        <v>0.6</v>
      </c>
      <c r="AQ209">
        <v>35.283299999999997</v>
      </c>
      <c r="AR209"/>
    </row>
    <row r="210" spans="1:68" ht="12.75" hidden="1" customHeight="1" x14ac:dyDescent="0.25">
      <c r="A210">
        <v>41051</v>
      </c>
      <c r="B210">
        <v>1999</v>
      </c>
      <c r="C210" s="22" t="str">
        <f t="shared" si="16"/>
        <v>1999B41051</v>
      </c>
      <c r="D210" s="13">
        <v>36402</v>
      </c>
      <c r="E210">
        <v>990011</v>
      </c>
      <c r="F210" t="s">
        <v>151</v>
      </c>
      <c r="G210" s="14" t="s">
        <v>166</v>
      </c>
      <c r="I210" t="s">
        <v>70</v>
      </c>
      <c r="J210" s="15">
        <f t="shared" si="15"/>
        <v>3123.4</v>
      </c>
      <c r="K210">
        <v>70</v>
      </c>
      <c r="L210">
        <v>100</v>
      </c>
      <c r="M210" s="26">
        <v>93</v>
      </c>
      <c r="N210">
        <v>30</v>
      </c>
      <c r="O210">
        <v>2</v>
      </c>
      <c r="P210">
        <v>6</v>
      </c>
      <c r="Q210"/>
      <c r="R210">
        <v>31455</v>
      </c>
      <c r="S210" s="55">
        <v>2000</v>
      </c>
      <c r="T210" s="35" t="s">
        <v>114</v>
      </c>
      <c r="U210" s="39">
        <v>0.89899481316018626</v>
      </c>
      <c r="V210" s="39">
        <v>0</v>
      </c>
      <c r="W210" s="39">
        <v>0</v>
      </c>
      <c r="X210" s="39">
        <v>3.3886722447279749E-2</v>
      </c>
      <c r="Y210" s="39">
        <v>0</v>
      </c>
      <c r="Z210">
        <v>472</v>
      </c>
      <c r="AA210">
        <v>9.08</v>
      </c>
      <c r="AB210">
        <v>11.06</v>
      </c>
      <c r="AC210">
        <v>0.96</v>
      </c>
      <c r="AD210"/>
      <c r="AE210"/>
      <c r="AF210"/>
      <c r="AG210"/>
      <c r="AH210">
        <v>2.56</v>
      </c>
      <c r="AI210">
        <v>2.15</v>
      </c>
      <c r="AJ210">
        <v>1.1399999999999999</v>
      </c>
      <c r="AK210">
        <v>0.18</v>
      </c>
      <c r="AL210">
        <v>0.32</v>
      </c>
      <c r="AM210"/>
      <c r="AN210">
        <v>0.53</v>
      </c>
      <c r="AO210"/>
      <c r="AP210">
        <v>0.67</v>
      </c>
      <c r="AQ210">
        <v>27.3157</v>
      </c>
      <c r="AR210"/>
      <c r="AS210" s="22"/>
      <c r="AT210" s="22"/>
      <c r="AU210" s="22"/>
      <c r="AV210" s="46"/>
      <c r="AW210" s="46"/>
      <c r="AX210" s="46"/>
    </row>
    <row r="211" spans="1:68" ht="12.75" hidden="1" customHeight="1" x14ac:dyDescent="0.25">
      <c r="A211">
        <v>41052</v>
      </c>
      <c r="B211">
        <v>1999</v>
      </c>
      <c r="C211" s="22" t="str">
        <f t="shared" si="16"/>
        <v>1999B41052</v>
      </c>
      <c r="D211" s="13">
        <v>36401</v>
      </c>
      <c r="E211">
        <v>990012</v>
      </c>
      <c r="F211" t="s">
        <v>151</v>
      </c>
      <c r="G211" s="14" t="s">
        <v>168</v>
      </c>
      <c r="I211" t="s">
        <v>87</v>
      </c>
      <c r="J211" s="15">
        <f t="shared" si="15"/>
        <v>2450</v>
      </c>
      <c r="K211">
        <v>0</v>
      </c>
      <c r="L211">
        <v>5</v>
      </c>
      <c r="M211">
        <v>5</v>
      </c>
      <c r="N211">
        <v>5</v>
      </c>
      <c r="O211">
        <v>4</v>
      </c>
      <c r="P211">
        <v>6</v>
      </c>
      <c r="Q211"/>
      <c r="R211">
        <v>31456</v>
      </c>
      <c r="S211" s="55">
        <v>2000</v>
      </c>
      <c r="T211" s="35" t="s">
        <v>114</v>
      </c>
      <c r="U211" s="39">
        <v>0.44902846460016888</v>
      </c>
      <c r="V211" s="39">
        <v>0</v>
      </c>
      <c r="W211" s="39">
        <v>0</v>
      </c>
      <c r="X211" s="39">
        <v>0.65025973947654081</v>
      </c>
      <c r="Y211" s="39">
        <v>0.9812103485707393</v>
      </c>
      <c r="Z211">
        <v>468</v>
      </c>
      <c r="AA211">
        <v>17.899999999999999</v>
      </c>
      <c r="AB211">
        <v>1.64</v>
      </c>
      <c r="AC211">
        <v>1.83</v>
      </c>
      <c r="AD211"/>
      <c r="AE211"/>
      <c r="AF211"/>
      <c r="AG211"/>
      <c r="AH211">
        <v>1.19</v>
      </c>
      <c r="AI211">
        <v>1.33</v>
      </c>
      <c r="AJ211">
        <v>0.71</v>
      </c>
      <c r="AK211">
        <v>0.43</v>
      </c>
      <c r="AL211">
        <v>0.41</v>
      </c>
      <c r="AM211"/>
      <c r="AN211">
        <v>0.85</v>
      </c>
      <c r="AO211"/>
      <c r="AP211">
        <v>1.21</v>
      </c>
      <c r="AQ211">
        <v>20.110199999999999</v>
      </c>
      <c r="AR211"/>
    </row>
    <row r="212" spans="1:68" ht="12.75" hidden="1" customHeight="1" x14ac:dyDescent="0.25">
      <c r="A212">
        <v>41053</v>
      </c>
      <c r="B212">
        <v>1999</v>
      </c>
      <c r="C212" s="22" t="str">
        <f t="shared" si="16"/>
        <v>1999B41053</v>
      </c>
      <c r="D212" s="13">
        <v>36401</v>
      </c>
      <c r="E212">
        <v>990012</v>
      </c>
      <c r="F212" t="s">
        <v>151</v>
      </c>
      <c r="G212" s="14" t="s">
        <v>168</v>
      </c>
      <c r="I212" t="s">
        <v>87</v>
      </c>
      <c r="J212" s="15">
        <f t="shared" si="15"/>
        <v>2450</v>
      </c>
      <c r="K212">
        <v>5</v>
      </c>
      <c r="L212">
        <v>10</v>
      </c>
      <c r="M212">
        <v>10</v>
      </c>
      <c r="N212">
        <v>5</v>
      </c>
      <c r="O212">
        <v>4</v>
      </c>
      <c r="P212">
        <v>6</v>
      </c>
      <c r="Q212"/>
      <c r="S212" s="55"/>
      <c r="T212" s="35" t="s">
        <v>114</v>
      </c>
      <c r="U212" s="39">
        <v>0</v>
      </c>
      <c r="V212" s="39">
        <v>0</v>
      </c>
      <c r="W212" s="39">
        <v>0</v>
      </c>
      <c r="X212" s="39">
        <v>9.4335945486371582</v>
      </c>
      <c r="Y212" s="39">
        <v>2.7679719929982492E-2</v>
      </c>
      <c r="Z212" s="38"/>
      <c r="AA212" s="38"/>
      <c r="AB212" s="38"/>
      <c r="AC212" s="38"/>
      <c r="AD212"/>
      <c r="AE212"/>
      <c r="AF212"/>
      <c r="AG212"/>
      <c r="AH212" s="38"/>
      <c r="AI212" s="38"/>
      <c r="AJ212" s="38"/>
      <c r="AK212" s="38"/>
      <c r="AL212" s="38"/>
      <c r="AM212"/>
      <c r="AN212" s="38"/>
      <c r="AO212"/>
      <c r="AP212" s="38"/>
      <c r="AQ212" s="38"/>
      <c r="AR212"/>
      <c r="AS212" s="22"/>
      <c r="AT212" s="22"/>
      <c r="AU212" s="22"/>
      <c r="AV212" s="46"/>
      <c r="AW212" s="46"/>
      <c r="AX212" s="46"/>
    </row>
    <row r="213" spans="1:68" ht="12.75" hidden="1" customHeight="1" x14ac:dyDescent="0.25">
      <c r="A213">
        <v>41054</v>
      </c>
      <c r="B213">
        <v>1999</v>
      </c>
      <c r="C213" s="22" t="str">
        <f t="shared" si="16"/>
        <v>1999B41054</v>
      </c>
      <c r="D213" s="13">
        <v>36401</v>
      </c>
      <c r="E213">
        <v>990012</v>
      </c>
      <c r="F213" t="s">
        <v>151</v>
      </c>
      <c r="G213" s="14" t="s">
        <v>168</v>
      </c>
      <c r="I213" t="s">
        <v>70</v>
      </c>
      <c r="J213" s="15">
        <f t="shared" si="15"/>
        <v>2716</v>
      </c>
      <c r="K213">
        <v>10</v>
      </c>
      <c r="L213">
        <v>20</v>
      </c>
      <c r="M213">
        <v>20</v>
      </c>
      <c r="N213">
        <v>10</v>
      </c>
      <c r="O213">
        <v>4</v>
      </c>
      <c r="P213">
        <v>6</v>
      </c>
      <c r="Q213"/>
      <c r="R213">
        <v>31457</v>
      </c>
      <c r="S213" s="55">
        <v>2000</v>
      </c>
      <c r="T213" s="35" t="s">
        <v>114</v>
      </c>
      <c r="U213" s="39">
        <v>0.46715232227488152</v>
      </c>
      <c r="V213" s="39">
        <v>0</v>
      </c>
      <c r="W213" s="39">
        <v>0</v>
      </c>
      <c r="X213" s="39">
        <v>0.52343573459715642</v>
      </c>
      <c r="Y213" s="39">
        <v>0.19699194312796206</v>
      </c>
      <c r="Z213">
        <v>423</v>
      </c>
      <c r="AA213">
        <v>9.7200000000000006</v>
      </c>
      <c r="AB213">
        <v>2.83</v>
      </c>
      <c r="AC213">
        <v>2.08</v>
      </c>
      <c r="AD213"/>
      <c r="AE213"/>
      <c r="AF213"/>
      <c r="AG213"/>
      <c r="AH213">
        <v>2.02</v>
      </c>
      <c r="AI213">
        <v>1.18</v>
      </c>
      <c r="AJ213">
        <v>0.72</v>
      </c>
      <c r="AK213">
        <v>0.42</v>
      </c>
      <c r="AL213">
        <v>0.26</v>
      </c>
      <c r="AM213"/>
      <c r="AN213">
        <v>0.6</v>
      </c>
      <c r="AO213"/>
      <c r="AP213">
        <v>0.7</v>
      </c>
      <c r="AQ213">
        <v>42.085700000000003</v>
      </c>
      <c r="AR213"/>
    </row>
    <row r="214" spans="1:68" ht="12.75" hidden="1" customHeight="1" x14ac:dyDescent="0.25">
      <c r="A214">
        <v>41055</v>
      </c>
      <c r="B214">
        <v>1999</v>
      </c>
      <c r="C214" s="22" t="str">
        <f t="shared" si="16"/>
        <v>1999B41055</v>
      </c>
      <c r="D214" s="13">
        <v>36398</v>
      </c>
      <c r="E214">
        <v>990012</v>
      </c>
      <c r="F214" t="s">
        <v>151</v>
      </c>
      <c r="G214" s="14" t="s">
        <v>168</v>
      </c>
      <c r="I214" t="s">
        <v>70</v>
      </c>
      <c r="J214" s="15">
        <f t="shared" si="15"/>
        <v>2716</v>
      </c>
      <c r="K214">
        <v>20</v>
      </c>
      <c r="L214">
        <v>30</v>
      </c>
      <c r="M214">
        <v>30</v>
      </c>
      <c r="N214">
        <v>10</v>
      </c>
      <c r="O214">
        <v>4</v>
      </c>
      <c r="P214">
        <v>6</v>
      </c>
      <c r="Q214"/>
      <c r="R214">
        <v>31458</v>
      </c>
      <c r="S214" s="55">
        <v>2000</v>
      </c>
      <c r="T214" s="35" t="s">
        <v>114</v>
      </c>
      <c r="U214" s="39">
        <v>0.13151515151515153</v>
      </c>
      <c r="V214" s="39">
        <v>1.3715151515151516</v>
      </c>
      <c r="W214" s="39">
        <v>1.2212121212121214</v>
      </c>
      <c r="X214" s="39">
        <v>1.2663030303030305</v>
      </c>
      <c r="Y214" s="39">
        <v>6.9515151515151516E-2</v>
      </c>
      <c r="Z214"/>
      <c r="AA214"/>
      <c r="AB214">
        <v>7.17</v>
      </c>
      <c r="AC214">
        <v>1.55</v>
      </c>
      <c r="AD214"/>
      <c r="AE214"/>
      <c r="AF214"/>
      <c r="AG214"/>
      <c r="AH214">
        <v>3.55</v>
      </c>
      <c r="AI214">
        <v>2.85</v>
      </c>
      <c r="AJ214">
        <v>0.99</v>
      </c>
      <c r="AK214">
        <v>0.65</v>
      </c>
      <c r="AL214" t="s">
        <v>169</v>
      </c>
      <c r="AM214"/>
      <c r="AN214">
        <v>1.08</v>
      </c>
      <c r="AO214"/>
      <c r="AP214">
        <v>0.99</v>
      </c>
      <c r="AQ214">
        <v>65.866699999999994</v>
      </c>
      <c r="AR214"/>
    </row>
    <row r="215" spans="1:68" ht="12.75" hidden="1" customHeight="1" x14ac:dyDescent="0.25">
      <c r="A215">
        <v>41056</v>
      </c>
      <c r="B215">
        <v>1999</v>
      </c>
      <c r="C215" s="22" t="str">
        <f t="shared" si="16"/>
        <v>1999B41056</v>
      </c>
      <c r="D215" s="13">
        <v>36398</v>
      </c>
      <c r="E215">
        <v>990012</v>
      </c>
      <c r="F215" t="s">
        <v>151</v>
      </c>
      <c r="G215" s="14" t="s">
        <v>168</v>
      </c>
      <c r="I215" t="s">
        <v>70</v>
      </c>
      <c r="J215" s="15">
        <f t="shared" si="15"/>
        <v>5432</v>
      </c>
      <c r="K215">
        <v>30</v>
      </c>
      <c r="L215">
        <v>50</v>
      </c>
      <c r="M215">
        <v>50</v>
      </c>
      <c r="N215">
        <v>20</v>
      </c>
      <c r="O215">
        <v>4</v>
      </c>
      <c r="P215">
        <v>6</v>
      </c>
      <c r="Q215"/>
      <c r="R215">
        <v>31459</v>
      </c>
      <c r="S215" s="55">
        <v>2000</v>
      </c>
      <c r="T215" s="35" t="s">
        <v>114</v>
      </c>
      <c r="U215" s="39">
        <v>0.86</v>
      </c>
      <c r="V215" s="39">
        <v>0</v>
      </c>
      <c r="W215" s="39">
        <v>1.23</v>
      </c>
      <c r="X215" s="39">
        <v>3.286</v>
      </c>
      <c r="Y215" s="39">
        <v>2.8000000000000001E-2</v>
      </c>
      <c r="Z215">
        <v>465.48</v>
      </c>
      <c r="AA215">
        <v>8.7200000000000006</v>
      </c>
      <c r="AB215">
        <v>7.26</v>
      </c>
      <c r="AC215">
        <v>1.35</v>
      </c>
      <c r="AD215"/>
      <c r="AE215"/>
      <c r="AF215"/>
      <c r="AG215"/>
      <c r="AH215">
        <v>1.86</v>
      </c>
      <c r="AI215">
        <v>3.14</v>
      </c>
      <c r="AJ215">
        <v>0.94</v>
      </c>
      <c r="AK215">
        <v>0.24</v>
      </c>
      <c r="AL215" t="s">
        <v>170</v>
      </c>
      <c r="AM215"/>
      <c r="AN215">
        <v>0.53</v>
      </c>
      <c r="AO215"/>
      <c r="AP215">
        <v>0.75</v>
      </c>
      <c r="AQ215">
        <v>112.3925</v>
      </c>
      <c r="AR215"/>
    </row>
    <row r="216" spans="1:68" ht="12.75" hidden="1" customHeight="1" x14ac:dyDescent="0.25">
      <c r="A216">
        <v>41057</v>
      </c>
      <c r="B216">
        <v>1999</v>
      </c>
      <c r="C216" s="22" t="str">
        <f t="shared" si="16"/>
        <v>1999B41057</v>
      </c>
      <c r="D216" s="13">
        <v>36398</v>
      </c>
      <c r="E216">
        <v>990012</v>
      </c>
      <c r="F216" t="s">
        <v>151</v>
      </c>
      <c r="G216" s="14" t="s">
        <v>168</v>
      </c>
      <c r="I216" t="s">
        <v>70</v>
      </c>
      <c r="J216" s="15">
        <f t="shared" si="15"/>
        <v>5432</v>
      </c>
      <c r="K216">
        <v>50</v>
      </c>
      <c r="L216">
        <v>70</v>
      </c>
      <c r="M216">
        <v>70</v>
      </c>
      <c r="N216">
        <v>20</v>
      </c>
      <c r="O216">
        <v>4</v>
      </c>
      <c r="P216">
        <v>6</v>
      </c>
      <c r="Q216"/>
      <c r="R216">
        <v>31460</v>
      </c>
      <c r="S216" s="55">
        <v>2000</v>
      </c>
      <c r="T216" s="35" t="s">
        <v>114</v>
      </c>
      <c r="U216" s="39">
        <v>0.53812499999999996</v>
      </c>
      <c r="V216" s="39">
        <v>0.92249999999999999</v>
      </c>
      <c r="W216" s="39">
        <v>0</v>
      </c>
      <c r="X216" s="39">
        <v>0.81487500000000002</v>
      </c>
      <c r="Y216" s="39">
        <v>3.3312500000000002E-2</v>
      </c>
      <c r="Z216">
        <v>451</v>
      </c>
      <c r="AA216">
        <v>7.19</v>
      </c>
      <c r="AB216">
        <v>3.48</v>
      </c>
      <c r="AC216">
        <v>0.99</v>
      </c>
      <c r="AD216"/>
      <c r="AE216"/>
      <c r="AF216"/>
      <c r="AG216"/>
      <c r="AH216">
        <v>0.87</v>
      </c>
      <c r="AI216">
        <v>3.99</v>
      </c>
      <c r="AJ216">
        <v>0.96</v>
      </c>
      <c r="AK216">
        <v>0.16</v>
      </c>
      <c r="AL216" t="s">
        <v>171</v>
      </c>
      <c r="AM216"/>
      <c r="AN216">
        <v>0.26</v>
      </c>
      <c r="AO216"/>
      <c r="AP216">
        <v>0.76</v>
      </c>
      <c r="AQ216">
        <v>11.7384</v>
      </c>
      <c r="AR216"/>
    </row>
    <row r="217" spans="1:68" ht="12.75" hidden="1" customHeight="1" x14ac:dyDescent="0.25">
      <c r="A217">
        <v>41058</v>
      </c>
      <c r="B217">
        <v>1999</v>
      </c>
      <c r="C217" s="22" t="str">
        <f t="shared" si="16"/>
        <v>1999B41058</v>
      </c>
      <c r="D217" s="13">
        <v>36398</v>
      </c>
      <c r="E217">
        <v>990012</v>
      </c>
      <c r="F217" t="s">
        <v>151</v>
      </c>
      <c r="G217" s="14" t="s">
        <v>168</v>
      </c>
      <c r="I217" t="s">
        <v>70</v>
      </c>
      <c r="J217" s="15">
        <f t="shared" si="15"/>
        <v>7061.6</v>
      </c>
      <c r="K217">
        <v>70</v>
      </c>
      <c r="L217">
        <v>100</v>
      </c>
      <c r="M217" s="26">
        <v>96</v>
      </c>
      <c r="N217">
        <v>30</v>
      </c>
      <c r="O217">
        <v>4</v>
      </c>
      <c r="P217">
        <v>6</v>
      </c>
      <c r="Q217"/>
      <c r="S217" s="55"/>
      <c r="T217" s="35" t="s">
        <v>114</v>
      </c>
      <c r="U217" s="39">
        <v>0</v>
      </c>
      <c r="V217" s="39">
        <v>0</v>
      </c>
      <c r="W217" s="39">
        <v>0</v>
      </c>
      <c r="X217" s="39">
        <v>0.31070149253731344</v>
      </c>
      <c r="Y217" s="39">
        <v>0</v>
      </c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/>
      <c r="AM217"/>
      <c r="AN217"/>
      <c r="AO217"/>
      <c r="AP217"/>
      <c r="AQ217"/>
      <c r="AR217"/>
      <c r="AS217" s="22"/>
      <c r="AT217" s="22"/>
      <c r="AU217" s="22"/>
      <c r="AV217" s="46"/>
      <c r="AW217" s="46"/>
      <c r="AX217" s="46"/>
    </row>
    <row r="218" spans="1:68" ht="12.75" hidden="1" customHeight="1" x14ac:dyDescent="0.25">
      <c r="A218">
        <v>40975</v>
      </c>
      <c r="B218">
        <v>1999</v>
      </c>
      <c r="C218" s="22" t="str">
        <f t="shared" si="16"/>
        <v>1999B40975</v>
      </c>
      <c r="D218" s="13">
        <v>36423</v>
      </c>
      <c r="E218">
        <v>990001</v>
      </c>
      <c r="F218" t="s">
        <v>111</v>
      </c>
      <c r="G218" s="14" t="s">
        <v>112</v>
      </c>
      <c r="I218" t="s">
        <v>87</v>
      </c>
      <c r="J218" s="15">
        <f t="shared" si="15"/>
        <v>2450</v>
      </c>
      <c r="K218">
        <v>0</v>
      </c>
      <c r="L218">
        <v>5</v>
      </c>
      <c r="M218">
        <v>5</v>
      </c>
      <c r="N218">
        <v>5</v>
      </c>
      <c r="O218">
        <v>4</v>
      </c>
      <c r="P218">
        <v>6</v>
      </c>
      <c r="Q218"/>
      <c r="S218" s="55"/>
      <c r="T218" s="35" t="s">
        <v>113</v>
      </c>
      <c r="U218" s="39">
        <v>0</v>
      </c>
      <c r="V218" s="39">
        <v>0</v>
      </c>
      <c r="W218" s="39">
        <v>0</v>
      </c>
      <c r="X218" s="39">
        <v>1.7473579293026849</v>
      </c>
      <c r="Y218" s="39">
        <v>0.83828472088081907</v>
      </c>
      <c r="Z218"/>
      <c r="AA218"/>
      <c r="AB218" s="16"/>
      <c r="AC218" s="16"/>
      <c r="AD218"/>
      <c r="AE218"/>
      <c r="AF218"/>
      <c r="AG218"/>
      <c r="AH218" s="16"/>
      <c r="AI218" s="16"/>
      <c r="AJ218" s="16"/>
      <c r="AK218" s="16"/>
      <c r="AL218" s="16"/>
      <c r="AM218"/>
      <c r="AN218" s="16"/>
      <c r="AO218"/>
      <c r="AP218" s="16"/>
      <c r="AQ218" s="16"/>
      <c r="AR218"/>
      <c r="AS218" s="22">
        <v>31389</v>
      </c>
      <c r="AT218" s="22">
        <v>2000</v>
      </c>
      <c r="AU218" s="39" t="s">
        <v>114</v>
      </c>
      <c r="AV218" s="39">
        <v>0.5029708325284914</v>
      </c>
      <c r="AW218" s="39">
        <v>0.40982808576395596</v>
      </c>
      <c r="AX218" s="39">
        <v>0</v>
      </c>
      <c r="AY218">
        <v>470.99900000000002</v>
      </c>
      <c r="AZ218">
        <v>9.31</v>
      </c>
      <c r="BA218" s="16">
        <v>1.5188328787273919</v>
      </c>
      <c r="BB218" s="16">
        <v>2.9569379684129173</v>
      </c>
      <c r="BG218" s="16">
        <v>0.98721924723549115</v>
      </c>
      <c r="BH218" s="16">
        <v>1.6039362909268258</v>
      </c>
      <c r="BI218" s="16">
        <v>0.82153553890961439</v>
      </c>
      <c r="BJ218" s="16">
        <v>6.0963738375100052E-2</v>
      </c>
      <c r="BK218" t="s">
        <v>115</v>
      </c>
      <c r="BM218" s="16">
        <v>0.36219343597529202</v>
      </c>
      <c r="BO218" s="16">
        <v>0.72777920900532744</v>
      </c>
      <c r="BP218">
        <v>24.877099999999999</v>
      </c>
    </row>
    <row r="219" spans="1:68" ht="12.75" hidden="1" customHeight="1" x14ac:dyDescent="0.25">
      <c r="A219">
        <v>40976</v>
      </c>
      <c r="B219">
        <v>1999</v>
      </c>
      <c r="C219" s="22" t="str">
        <f t="shared" si="16"/>
        <v>1999B40976</v>
      </c>
      <c r="D219" s="13">
        <v>36423</v>
      </c>
      <c r="E219">
        <v>990001</v>
      </c>
      <c r="F219" t="s">
        <v>111</v>
      </c>
      <c r="G219" s="14" t="s">
        <v>112</v>
      </c>
      <c r="I219" t="s">
        <v>87</v>
      </c>
      <c r="J219" s="15">
        <f t="shared" si="15"/>
        <v>2450</v>
      </c>
      <c r="K219">
        <v>5</v>
      </c>
      <c r="L219">
        <v>10</v>
      </c>
      <c r="M219">
        <v>10</v>
      </c>
      <c r="N219">
        <v>5</v>
      </c>
      <c r="O219">
        <v>4</v>
      </c>
      <c r="P219">
        <v>6</v>
      </c>
      <c r="Q219"/>
      <c r="S219" s="55"/>
      <c r="T219" s="35" t="s">
        <v>113</v>
      </c>
      <c r="U219" s="39">
        <v>0</v>
      </c>
      <c r="V219" s="39">
        <v>0</v>
      </c>
      <c r="W219" s="39">
        <v>0</v>
      </c>
      <c r="X219" s="39">
        <v>0.26863709526483248</v>
      </c>
      <c r="Y219" s="39">
        <v>8.7361656996693501E-2</v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s="22">
        <v>31390</v>
      </c>
      <c r="AT219" s="22">
        <v>2000</v>
      </c>
      <c r="AU219" s="39" t="s">
        <v>114</v>
      </c>
      <c r="AV219" s="39">
        <v>0.28392538523925387</v>
      </c>
      <c r="AW219" s="39">
        <v>0.87361656996693504</v>
      </c>
      <c r="AX219" s="39">
        <v>0</v>
      </c>
      <c r="BA219" s="16">
        <v>4.121521713737077</v>
      </c>
      <c r="BB219" s="16">
        <v>1.474932977017029</v>
      </c>
      <c r="BG219" s="16">
        <v>4.2179607349308688</v>
      </c>
      <c r="BH219" s="16">
        <v>1.2658155721241371</v>
      </c>
      <c r="BI219" s="16">
        <v>0.84188274040666788</v>
      </c>
      <c r="BJ219" s="16">
        <v>6.7236658793899701E-2</v>
      </c>
      <c r="BK219" t="s">
        <v>116</v>
      </c>
      <c r="BM219" s="16">
        <v>0.43247986461499893</v>
      </c>
      <c r="BO219" s="16">
        <v>1.0908862988213643</v>
      </c>
      <c r="BP219">
        <v>88.319299999999998</v>
      </c>
    </row>
    <row r="220" spans="1:68" ht="12.75" hidden="1" customHeight="1" x14ac:dyDescent="0.25">
      <c r="A220">
        <v>40977</v>
      </c>
      <c r="B220">
        <v>1999</v>
      </c>
      <c r="C220" s="22" t="str">
        <f t="shared" si="16"/>
        <v>1999B40977</v>
      </c>
      <c r="D220" s="13">
        <v>36423</v>
      </c>
      <c r="E220">
        <v>990001</v>
      </c>
      <c r="F220" t="s">
        <v>111</v>
      </c>
      <c r="G220" s="14" t="s">
        <v>112</v>
      </c>
      <c r="I220" t="s">
        <v>70</v>
      </c>
      <c r="J220" s="15">
        <f t="shared" si="15"/>
        <v>2716</v>
      </c>
      <c r="K220">
        <v>10</v>
      </c>
      <c r="L220">
        <v>20</v>
      </c>
      <c r="M220">
        <v>20</v>
      </c>
      <c r="N220">
        <v>10</v>
      </c>
      <c r="O220">
        <v>4</v>
      </c>
      <c r="P220">
        <v>6</v>
      </c>
      <c r="Q220"/>
      <c r="R220">
        <v>31392</v>
      </c>
      <c r="S220" s="55">
        <v>2000</v>
      </c>
      <c r="T220" s="35" t="s">
        <v>113</v>
      </c>
      <c r="U220" s="39">
        <v>0.17186756731043673</v>
      </c>
      <c r="V220" s="39">
        <v>0</v>
      </c>
      <c r="W220" s="39">
        <v>8.4558843116734863</v>
      </c>
      <c r="X220" s="39">
        <v>3.9392046427552092</v>
      </c>
      <c r="Y220" s="39">
        <v>4.984159452002665E-2</v>
      </c>
      <c r="Z220"/>
      <c r="AA220"/>
      <c r="AB220" s="16">
        <v>10.183859223300971</v>
      </c>
      <c r="AC220" s="16">
        <v>1.3531553398058251</v>
      </c>
      <c r="AD220"/>
      <c r="AE220"/>
      <c r="AF220"/>
      <c r="AG220"/>
      <c r="AH220" s="16">
        <v>2.7924757281553396</v>
      </c>
      <c r="AI220" s="16">
        <v>1.7339805825242718</v>
      </c>
      <c r="AJ220" s="16">
        <v>1.0679611650485437</v>
      </c>
      <c r="AK220" s="16">
        <v>3.2888349514563105E-2</v>
      </c>
      <c r="AL220" t="s">
        <v>117</v>
      </c>
      <c r="AM220"/>
      <c r="AN220" s="16">
        <v>0.31565533980582522</v>
      </c>
      <c r="AO220"/>
      <c r="AP220" s="16">
        <v>1.2235436893203882</v>
      </c>
      <c r="AQ220">
        <v>92.718400000000003</v>
      </c>
      <c r="AR220"/>
      <c r="AS220" s="22">
        <v>31391</v>
      </c>
      <c r="AT220" s="22">
        <v>2000</v>
      </c>
      <c r="AU220" s="39" t="s">
        <v>114</v>
      </c>
      <c r="AV220" s="39">
        <v>0.22342783750356773</v>
      </c>
      <c r="AW220" s="39">
        <v>0.41248216154504808</v>
      </c>
      <c r="AX220" s="39">
        <v>2.0624108077252403</v>
      </c>
      <c r="BA220" s="16">
        <v>3.1313913043478263</v>
      </c>
      <c r="BB220" s="16">
        <v>1.216</v>
      </c>
      <c r="BG220" s="16">
        <v>1.9617391304347824</v>
      </c>
      <c r="BH220" s="16">
        <v>1.5389565217391303</v>
      </c>
      <c r="BI220" s="16">
        <v>0.53826086956521735</v>
      </c>
      <c r="BJ220" s="16">
        <v>0.10417391304347826</v>
      </c>
      <c r="BK220" t="s">
        <v>118</v>
      </c>
      <c r="BM220" s="16">
        <v>0.28521739130434781</v>
      </c>
      <c r="BO220" s="16">
        <v>0.8753043478260869</v>
      </c>
      <c r="BP220">
        <v>50.260899999999999</v>
      </c>
    </row>
    <row r="221" spans="1:68" ht="12.75" hidden="1" customHeight="1" x14ac:dyDescent="0.25">
      <c r="A221">
        <v>40978</v>
      </c>
      <c r="B221">
        <v>1999</v>
      </c>
      <c r="C221" s="22" t="str">
        <f t="shared" si="16"/>
        <v>1999B40978</v>
      </c>
      <c r="D221" s="13">
        <v>36423</v>
      </c>
      <c r="E221">
        <v>990001</v>
      </c>
      <c r="F221" t="s">
        <v>111</v>
      </c>
      <c r="G221" s="14" t="s">
        <v>112</v>
      </c>
      <c r="I221" t="s">
        <v>70</v>
      </c>
      <c r="J221" s="15">
        <f t="shared" si="15"/>
        <v>2716</v>
      </c>
      <c r="K221">
        <v>20</v>
      </c>
      <c r="L221">
        <v>30</v>
      </c>
      <c r="M221">
        <v>30</v>
      </c>
      <c r="N221">
        <v>10</v>
      </c>
      <c r="O221">
        <v>4</v>
      </c>
      <c r="P221">
        <v>6</v>
      </c>
      <c r="Q221"/>
      <c r="S221" s="55"/>
      <c r="T221" s="35" t="s">
        <v>113</v>
      </c>
      <c r="U221" s="39">
        <v>0</v>
      </c>
      <c r="V221" s="39">
        <v>0</v>
      </c>
      <c r="W221" s="39">
        <v>0</v>
      </c>
      <c r="X221" s="39">
        <v>2.1888191457437229</v>
      </c>
      <c r="Y221" s="39">
        <v>4.4263278983695106E-3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s="22"/>
      <c r="AT221" s="22"/>
      <c r="AU221" s="39" t="s">
        <v>114</v>
      </c>
      <c r="AV221" s="39">
        <v>0</v>
      </c>
      <c r="AW221" s="39">
        <v>0</v>
      </c>
      <c r="AX221" s="39">
        <v>0</v>
      </c>
    </row>
    <row r="222" spans="1:68" ht="12.75" hidden="1" customHeight="1" x14ac:dyDescent="0.25">
      <c r="A222">
        <v>40979</v>
      </c>
      <c r="B222">
        <v>1999</v>
      </c>
      <c r="C222" s="22" t="str">
        <f t="shared" si="16"/>
        <v>1999B40979</v>
      </c>
      <c r="D222" s="13">
        <v>36423</v>
      </c>
      <c r="E222">
        <v>990001</v>
      </c>
      <c r="F222" t="s">
        <v>111</v>
      </c>
      <c r="G222" s="14" t="s">
        <v>112</v>
      </c>
      <c r="I222" t="s">
        <v>70</v>
      </c>
      <c r="J222" s="15">
        <f t="shared" si="15"/>
        <v>5432</v>
      </c>
      <c r="K222">
        <v>30</v>
      </c>
      <c r="L222">
        <v>50</v>
      </c>
      <c r="M222">
        <v>50</v>
      </c>
      <c r="N222">
        <v>20</v>
      </c>
      <c r="O222">
        <v>4</v>
      </c>
      <c r="P222">
        <v>6</v>
      </c>
      <c r="Q222"/>
      <c r="R222">
        <v>31393</v>
      </c>
      <c r="S222" s="55">
        <v>2000</v>
      </c>
      <c r="T222" s="35" t="s">
        <v>113</v>
      </c>
      <c r="U222" s="39">
        <v>0.66509313367421474</v>
      </c>
      <c r="V222" s="39">
        <v>1.5326059167275383</v>
      </c>
      <c r="W222" s="39">
        <v>1.2434349890430971</v>
      </c>
      <c r="X222" s="39">
        <v>0.21109477720964206</v>
      </c>
      <c r="Y222" s="39">
        <v>0</v>
      </c>
      <c r="Z222">
        <v>325.00099999999998</v>
      </c>
      <c r="AA222">
        <v>3.8</v>
      </c>
      <c r="AB222" s="16">
        <v>11.07982249982391</v>
      </c>
      <c r="AC222" s="16">
        <v>0.54494101680656437</v>
      </c>
      <c r="AD222"/>
      <c r="AE222"/>
      <c r="AF222"/>
      <c r="AG222"/>
      <c r="AH222" s="16">
        <v>2.2475220709544357</v>
      </c>
      <c r="AI222" s="16">
        <v>3.3802116867179435</v>
      </c>
      <c r="AJ222" s="16">
        <v>1.1626995661702046</v>
      </c>
      <c r="AK222" s="16">
        <v>3.4573446997467262E-2</v>
      </c>
      <c r="AL222" t="s">
        <v>119</v>
      </c>
      <c r="AM222"/>
      <c r="AN222" s="16">
        <v>0.36383964666631619</v>
      </c>
      <c r="AO222"/>
      <c r="AP222" s="16">
        <v>1.0184037880989962</v>
      </c>
      <c r="AQ222">
        <v>108.8295</v>
      </c>
      <c r="AR222"/>
      <c r="AS222" s="22"/>
      <c r="AT222" s="22"/>
      <c r="AU222" s="39" t="s">
        <v>114</v>
      </c>
      <c r="AV222" s="39">
        <v>0</v>
      </c>
      <c r="AW222" s="39">
        <v>0</v>
      </c>
      <c r="AX222" s="39">
        <v>0</v>
      </c>
    </row>
    <row r="223" spans="1:68" ht="12.75" hidden="1" customHeight="1" x14ac:dyDescent="0.25">
      <c r="A223">
        <v>40980</v>
      </c>
      <c r="B223">
        <v>1999</v>
      </c>
      <c r="C223" s="22" t="str">
        <f t="shared" si="16"/>
        <v>1999B40980</v>
      </c>
      <c r="D223" s="13">
        <v>36423</v>
      </c>
      <c r="E223">
        <v>990001</v>
      </c>
      <c r="F223" t="s">
        <v>111</v>
      </c>
      <c r="G223" s="14" t="s">
        <v>112</v>
      </c>
      <c r="I223" t="s">
        <v>70</v>
      </c>
      <c r="J223" s="15">
        <f t="shared" si="15"/>
        <v>5432</v>
      </c>
      <c r="K223">
        <v>50</v>
      </c>
      <c r="L223">
        <v>70</v>
      </c>
      <c r="M223">
        <v>70</v>
      </c>
      <c r="N223">
        <v>20</v>
      </c>
      <c r="O223">
        <v>4</v>
      </c>
      <c r="P223">
        <v>6</v>
      </c>
      <c r="Q223"/>
      <c r="R223">
        <v>31394</v>
      </c>
      <c r="S223" s="55">
        <v>2000</v>
      </c>
      <c r="T223" s="35" t="s">
        <v>113</v>
      </c>
      <c r="U223" s="39">
        <v>0.91646670854271362</v>
      </c>
      <c r="V223" s="39">
        <v>0</v>
      </c>
      <c r="W223" s="39">
        <v>0</v>
      </c>
      <c r="X223" s="39">
        <v>0.93211794265444881</v>
      </c>
      <c r="Y223" s="39">
        <v>0</v>
      </c>
      <c r="Z223">
        <v>407</v>
      </c>
      <c r="AA223">
        <v>4.25</v>
      </c>
      <c r="AB223" s="16">
        <v>9.1851268602460703</v>
      </c>
      <c r="AC223" s="16">
        <v>0.87689110189990827</v>
      </c>
      <c r="AD223"/>
      <c r="AE223"/>
      <c r="AF223"/>
      <c r="AG223"/>
      <c r="AH223" s="16">
        <v>3.1207179092631447</v>
      </c>
      <c r="AI223" s="16">
        <v>3.160582738213749</v>
      </c>
      <c r="AJ223" s="16">
        <v>1.2927916281156504</v>
      </c>
      <c r="AK223" s="16">
        <v>5.2882835240688972E-2</v>
      </c>
      <c r="AL223">
        <v>0.22</v>
      </c>
      <c r="AM223"/>
      <c r="AN223" s="16">
        <v>0.32504475221193496</v>
      </c>
      <c r="AO223"/>
      <c r="AP223" s="16">
        <v>1.257161029584658</v>
      </c>
      <c r="AQ223">
        <v>116.0359</v>
      </c>
      <c r="AR223"/>
      <c r="AS223" s="22"/>
      <c r="AT223" s="22"/>
      <c r="AU223" s="39" t="s">
        <v>114</v>
      </c>
      <c r="AV223" s="39">
        <v>0</v>
      </c>
      <c r="AW223" s="39">
        <v>0</v>
      </c>
      <c r="AX223" s="39">
        <v>0</v>
      </c>
    </row>
    <row r="224" spans="1:68" ht="12.75" hidden="1" customHeight="1" x14ac:dyDescent="0.25">
      <c r="A224">
        <v>40981</v>
      </c>
      <c r="B224">
        <v>1999</v>
      </c>
      <c r="C224" s="22" t="str">
        <f t="shared" si="16"/>
        <v>1999B40981</v>
      </c>
      <c r="D224" s="13">
        <v>36423</v>
      </c>
      <c r="E224">
        <v>990001</v>
      </c>
      <c r="F224" t="s">
        <v>111</v>
      </c>
      <c r="G224" s="14" t="s">
        <v>112</v>
      </c>
      <c r="I224" t="s">
        <v>70</v>
      </c>
      <c r="J224" s="15">
        <f t="shared" si="15"/>
        <v>4888.8</v>
      </c>
      <c r="K224">
        <v>70</v>
      </c>
      <c r="L224">
        <v>100</v>
      </c>
      <c r="M224" s="26">
        <v>88</v>
      </c>
      <c r="N224">
        <v>30</v>
      </c>
      <c r="O224">
        <v>4</v>
      </c>
      <c r="P224">
        <v>6</v>
      </c>
      <c r="Q224"/>
      <c r="R224">
        <v>31395</v>
      </c>
      <c r="S224" s="55">
        <v>2000</v>
      </c>
      <c r="T224" s="35" t="s">
        <v>113</v>
      </c>
      <c r="U224" s="39">
        <v>2.0465337583860682E-2</v>
      </c>
      <c r="V224" s="39">
        <v>0.63442546509968123</v>
      </c>
      <c r="W224" s="39">
        <v>0</v>
      </c>
      <c r="X224" s="39">
        <v>2.0076496169767331</v>
      </c>
      <c r="Y224" s="39">
        <v>0</v>
      </c>
      <c r="Z224"/>
      <c r="AA224"/>
      <c r="AB224" s="16">
        <v>5.6408653846153847</v>
      </c>
      <c r="AC224" s="16">
        <v>4.6824519230769228</v>
      </c>
      <c r="AD224"/>
      <c r="AE224"/>
      <c r="AF224"/>
      <c r="AG224"/>
      <c r="AH224" s="16">
        <v>2.1418269230769229</v>
      </c>
      <c r="AI224" s="16">
        <v>2.5072115384615383</v>
      </c>
      <c r="AJ224" s="16">
        <v>1.125</v>
      </c>
      <c r="AK224" s="16">
        <v>0.17475961538461537</v>
      </c>
      <c r="AL224" t="s">
        <v>120</v>
      </c>
      <c r="AM224"/>
      <c r="AN224" s="16">
        <v>0.4161057692307692</v>
      </c>
      <c r="AO224"/>
      <c r="AP224" s="16">
        <v>0.68293269230769238</v>
      </c>
      <c r="AQ224">
        <v>52.884599999999999</v>
      </c>
      <c r="AR224"/>
      <c r="AS224" s="22"/>
      <c r="AT224" s="22"/>
      <c r="AU224" s="39" t="s">
        <v>114</v>
      </c>
      <c r="AV224" s="39">
        <v>0</v>
      </c>
      <c r="AW224" s="39">
        <v>0</v>
      </c>
      <c r="AX224" s="39">
        <v>0</v>
      </c>
    </row>
    <row r="225" spans="1:68" ht="12.75" hidden="1" customHeight="1" x14ac:dyDescent="0.25">
      <c r="A225">
        <v>40982</v>
      </c>
      <c r="B225">
        <v>1999</v>
      </c>
      <c r="C225" s="22" t="str">
        <f t="shared" si="16"/>
        <v>1999B40982</v>
      </c>
      <c r="D225" s="13">
        <v>36404</v>
      </c>
      <c r="E225">
        <v>990002</v>
      </c>
      <c r="F225" t="s">
        <v>111</v>
      </c>
      <c r="G225" s="14" t="s">
        <v>121</v>
      </c>
      <c r="I225" t="s">
        <v>87</v>
      </c>
      <c r="J225" s="15">
        <f t="shared" si="15"/>
        <v>2450</v>
      </c>
      <c r="K225">
        <v>0</v>
      </c>
      <c r="L225">
        <v>5</v>
      </c>
      <c r="M225">
        <v>5</v>
      </c>
      <c r="N225">
        <v>5</v>
      </c>
      <c r="O225">
        <v>4</v>
      </c>
      <c r="P225">
        <v>6</v>
      </c>
      <c r="Q225"/>
      <c r="R225">
        <v>31397</v>
      </c>
      <c r="S225" s="55">
        <v>2000</v>
      </c>
      <c r="T225" s="35" t="s">
        <v>113</v>
      </c>
      <c r="U225" s="39">
        <v>0.36961391134222316</v>
      </c>
      <c r="V225" s="39">
        <v>0</v>
      </c>
      <c r="W225" s="39">
        <v>0</v>
      </c>
      <c r="X225" s="39">
        <v>2.0201018380270814</v>
      </c>
      <c r="Y225" s="39">
        <v>0.797139679761108</v>
      </c>
      <c r="Z225">
        <v>467.99900000000002</v>
      </c>
      <c r="AA225">
        <v>6.62</v>
      </c>
      <c r="AB225" s="16">
        <v>0.76148338414528083</v>
      </c>
      <c r="AC225" s="16">
        <v>2.7466284690709815</v>
      </c>
      <c r="AD225"/>
      <c r="AE225"/>
      <c r="AF225"/>
      <c r="AG225"/>
      <c r="AH225" s="16">
        <v>0.55169150603828843</v>
      </c>
      <c r="AI225" s="16">
        <v>1.3553221331673952</v>
      </c>
      <c r="AJ225" s="16">
        <v>1.0432436677246555</v>
      </c>
      <c r="AK225" s="16">
        <v>2.8628315989013883E-2</v>
      </c>
      <c r="AL225" t="s">
        <v>122</v>
      </c>
      <c r="AM225"/>
      <c r="AN225" s="16">
        <v>0.37390767566901295</v>
      </c>
      <c r="AO225"/>
      <c r="AP225">
        <v>0.88</v>
      </c>
      <c r="AQ225">
        <v>14.910600000000001</v>
      </c>
      <c r="AR225"/>
      <c r="AS225" s="22">
        <v>31396</v>
      </c>
      <c r="AT225" s="22">
        <v>2000</v>
      </c>
      <c r="AU225" s="39" t="s">
        <v>114</v>
      </c>
      <c r="AV225" s="39">
        <v>0.64725016732739538</v>
      </c>
      <c r="AW225" s="39">
        <v>0.37472378108428156</v>
      </c>
      <c r="AX225" s="39">
        <v>0</v>
      </c>
      <c r="AY225">
        <v>470.99900000000002</v>
      </c>
      <c r="AZ225">
        <v>7.31</v>
      </c>
      <c r="BA225" s="16">
        <v>0.75437600708550823</v>
      </c>
      <c r="BB225" s="16">
        <v>3.6033904673671993</v>
      </c>
      <c r="BG225" s="16">
        <v>0.52882861479706211</v>
      </c>
      <c r="BH225" s="16">
        <v>1.36630626135068</v>
      </c>
      <c r="BI225" s="16">
        <v>0.82356110405895844</v>
      </c>
      <c r="BJ225" s="16">
        <v>5.6014083541004595E-2</v>
      </c>
      <c r="BK225" t="s">
        <v>122</v>
      </c>
      <c r="BM225" s="16">
        <v>0.33593539543358475</v>
      </c>
      <c r="BO225" s="16">
        <v>0.59721848077081741</v>
      </c>
      <c r="BP225">
        <v>14.2148</v>
      </c>
    </row>
    <row r="226" spans="1:68" ht="12.75" hidden="1" customHeight="1" x14ac:dyDescent="0.25">
      <c r="A226">
        <v>40983</v>
      </c>
      <c r="B226">
        <v>1999</v>
      </c>
      <c r="C226" s="22" t="str">
        <f t="shared" si="16"/>
        <v>1999B40983</v>
      </c>
      <c r="D226" s="13">
        <v>36404</v>
      </c>
      <c r="E226">
        <v>990002</v>
      </c>
      <c r="F226" t="s">
        <v>111</v>
      </c>
      <c r="G226" s="14" t="s">
        <v>121</v>
      </c>
      <c r="I226" t="s">
        <v>87</v>
      </c>
      <c r="J226" s="15">
        <f t="shared" si="15"/>
        <v>2450</v>
      </c>
      <c r="K226">
        <v>5</v>
      </c>
      <c r="L226">
        <v>10</v>
      </c>
      <c r="M226">
        <v>10</v>
      </c>
      <c r="N226">
        <v>5</v>
      </c>
      <c r="O226">
        <v>4</v>
      </c>
      <c r="P226">
        <v>6</v>
      </c>
      <c r="Q226"/>
      <c r="S226" s="55"/>
      <c r="T226" s="35" t="s">
        <v>113</v>
      </c>
      <c r="U226" s="39">
        <v>0</v>
      </c>
      <c r="V226" s="39">
        <v>0</v>
      </c>
      <c r="W226" s="39">
        <v>0</v>
      </c>
      <c r="X226" s="39">
        <v>0.74750992265193372</v>
      </c>
      <c r="Y226" s="39">
        <v>0.1793313591160221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s="22">
        <v>31398</v>
      </c>
      <c r="AT226" s="22">
        <v>2000</v>
      </c>
      <c r="AU226" s="39" t="s">
        <v>114</v>
      </c>
      <c r="AV226" s="39">
        <v>0.19708693922651935</v>
      </c>
      <c r="AW226" s="39">
        <v>0</v>
      </c>
      <c r="AX226" s="39">
        <v>0</v>
      </c>
      <c r="AY226">
        <v>397</v>
      </c>
      <c r="AZ226">
        <v>5.33</v>
      </c>
      <c r="BA226" s="16">
        <v>1.0295977011494253</v>
      </c>
      <c r="BB226" s="16">
        <v>1.514942528735632</v>
      </c>
      <c r="BG226" s="16">
        <v>0.68869731800766276</v>
      </c>
      <c r="BH226" s="16">
        <v>1.3341954022988505</v>
      </c>
      <c r="BI226" s="16">
        <v>1.0373563218390804</v>
      </c>
      <c r="BJ226" s="16">
        <v>1.671455938697318E-2</v>
      </c>
      <c r="BK226" s="16">
        <v>0.29602490421455935</v>
      </c>
      <c r="BM226" s="16">
        <v>0.38386015325670497</v>
      </c>
      <c r="BO226" s="16">
        <v>0.78347701149425286</v>
      </c>
      <c r="BP226">
        <v>21.072800000000001</v>
      </c>
    </row>
    <row r="227" spans="1:68" ht="12.75" hidden="1" customHeight="1" x14ac:dyDescent="0.25">
      <c r="A227">
        <v>40984</v>
      </c>
      <c r="B227">
        <v>1999</v>
      </c>
      <c r="C227" s="22" t="str">
        <f t="shared" si="16"/>
        <v>1999B40984</v>
      </c>
      <c r="D227" s="13">
        <v>36404</v>
      </c>
      <c r="E227">
        <v>990002</v>
      </c>
      <c r="F227" t="s">
        <v>111</v>
      </c>
      <c r="G227" s="14" t="s">
        <v>121</v>
      </c>
      <c r="I227" t="s">
        <v>70</v>
      </c>
      <c r="J227" s="15">
        <f t="shared" si="15"/>
        <v>2716</v>
      </c>
      <c r="K227">
        <v>10</v>
      </c>
      <c r="L227">
        <v>20</v>
      </c>
      <c r="M227">
        <v>20</v>
      </c>
      <c r="N227">
        <v>10</v>
      </c>
      <c r="O227">
        <v>4</v>
      </c>
      <c r="P227">
        <v>6</v>
      </c>
      <c r="Q227"/>
      <c r="S227" s="55"/>
      <c r="T227" s="35" t="s">
        <v>113</v>
      </c>
      <c r="U227" s="35">
        <v>0</v>
      </c>
      <c r="V227" s="39">
        <v>0.58959057815845828</v>
      </c>
      <c r="W227" s="39">
        <v>0</v>
      </c>
      <c r="X227" s="39">
        <v>0.41401397216274094</v>
      </c>
      <c r="Y227" s="39">
        <v>3.9017023554603854E-2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s="22">
        <v>31399</v>
      </c>
      <c r="AT227" s="22">
        <v>2000</v>
      </c>
      <c r="AU227" s="39" t="s">
        <v>114</v>
      </c>
      <c r="AV227" s="39">
        <v>0.14089480728051393</v>
      </c>
      <c r="AW227" s="39">
        <v>0</v>
      </c>
      <c r="AX227" s="39">
        <v>0</v>
      </c>
      <c r="BA227" s="16">
        <v>2.9988888888888887</v>
      </c>
      <c r="BB227" s="16">
        <v>2.5445555555555552</v>
      </c>
      <c r="BG227" s="16">
        <v>1.7666666666666668</v>
      </c>
      <c r="BH227" s="16">
        <v>1.1893333333333334</v>
      </c>
      <c r="BI227" s="16">
        <v>1.0411111111111113</v>
      </c>
      <c r="BJ227" s="16">
        <v>2.2555555555555554E-2</v>
      </c>
      <c r="BK227" t="s">
        <v>123</v>
      </c>
      <c r="BM227" s="16">
        <v>0.22700000000000001</v>
      </c>
      <c r="BO227" s="16">
        <v>0.49555555555555558</v>
      </c>
      <c r="BP227">
        <v>53.777799999999999</v>
      </c>
    </row>
    <row r="228" spans="1:68" ht="12.75" hidden="1" customHeight="1" x14ac:dyDescent="0.25">
      <c r="A228">
        <v>40985</v>
      </c>
      <c r="B228">
        <v>1999</v>
      </c>
      <c r="C228" s="22" t="str">
        <f t="shared" si="16"/>
        <v>1999B40985</v>
      </c>
      <c r="D228" s="13">
        <v>36404</v>
      </c>
      <c r="E228">
        <v>990002</v>
      </c>
      <c r="F228" t="s">
        <v>111</v>
      </c>
      <c r="G228" s="14" t="s">
        <v>121</v>
      </c>
      <c r="I228" t="s">
        <v>70</v>
      </c>
      <c r="J228" s="15">
        <f t="shared" si="15"/>
        <v>2716</v>
      </c>
      <c r="K228">
        <v>20</v>
      </c>
      <c r="L228">
        <v>30</v>
      </c>
      <c r="M228">
        <v>30</v>
      </c>
      <c r="N228">
        <v>10</v>
      </c>
      <c r="O228">
        <v>4</v>
      </c>
      <c r="P228">
        <v>6</v>
      </c>
      <c r="Q228"/>
      <c r="R228">
        <v>31462</v>
      </c>
      <c r="S228" s="55">
        <v>2000</v>
      </c>
      <c r="T228" s="35" t="s">
        <v>113</v>
      </c>
      <c r="U228" s="39">
        <v>0.65722847043701804</v>
      </c>
      <c r="V228" s="39">
        <v>0.5294340456298201</v>
      </c>
      <c r="W228" s="39">
        <v>0</v>
      </c>
      <c r="X228" s="39">
        <v>0.3121835234575836</v>
      </c>
      <c r="Y228" s="39">
        <v>0</v>
      </c>
      <c r="Z228">
        <v>465.00099999999998</v>
      </c>
      <c r="AA228">
        <v>4.8099999999999996</v>
      </c>
      <c r="AB228" s="16">
        <v>4.2329629171105791</v>
      </c>
      <c r="AC228" s="16">
        <v>1.0744133817147024</v>
      </c>
      <c r="AD228"/>
      <c r="AE228"/>
      <c r="AF228"/>
      <c r="AG228"/>
      <c r="AH228" s="16">
        <v>0.81865879452274537</v>
      </c>
      <c r="AI228" s="16">
        <v>2.6024892807136544</v>
      </c>
      <c r="AJ228" s="16">
        <v>1.1329575116957484</v>
      </c>
      <c r="AK228" s="16">
        <v>2.3975630297524496E-2</v>
      </c>
      <c r="AL228" t="s">
        <v>124</v>
      </c>
      <c r="AM228"/>
      <c r="AN228" s="16">
        <v>0.25427245731901887</v>
      </c>
      <c r="AO228"/>
      <c r="AP228" s="16">
        <v>1.0983018279020538</v>
      </c>
      <c r="AQ228">
        <v>85.091700000000003</v>
      </c>
      <c r="AR228"/>
      <c r="AS228" s="22">
        <v>31461</v>
      </c>
      <c r="AT228" s="22">
        <v>2000</v>
      </c>
      <c r="AU228" s="39" t="s">
        <v>114</v>
      </c>
      <c r="AV228" s="39">
        <v>0.18256346401028281</v>
      </c>
      <c r="AW228" s="39">
        <v>1.0771244376606686</v>
      </c>
      <c r="AX228" s="39">
        <v>0</v>
      </c>
      <c r="BA228" s="16">
        <v>9.0331540478019914</v>
      </c>
      <c r="BB228" s="16">
        <v>0.62198916123554981</v>
      </c>
      <c r="BG228" s="16">
        <v>2.6153034537719861</v>
      </c>
      <c r="BH228" s="16">
        <v>2.0891815416514881</v>
      </c>
      <c r="BI228" s="16">
        <v>0.98316226207932433</v>
      </c>
      <c r="BJ228" s="16">
        <v>3.6326493544394343E-2</v>
      </c>
      <c r="BK228" t="s">
        <v>125</v>
      </c>
      <c r="BM228" s="16">
        <v>0.41285672157477388</v>
      </c>
      <c r="BO228" s="16">
        <v>0.58188716133963125</v>
      </c>
      <c r="BP228">
        <v>133.4693</v>
      </c>
    </row>
    <row r="229" spans="1:68" ht="12.75" hidden="1" customHeight="1" x14ac:dyDescent="0.25">
      <c r="A229">
        <v>40986</v>
      </c>
      <c r="B229">
        <v>1999</v>
      </c>
      <c r="C229" s="22" t="str">
        <f t="shared" si="16"/>
        <v>1999B40986</v>
      </c>
      <c r="D229" s="13">
        <v>36404</v>
      </c>
      <c r="E229">
        <v>990002</v>
      </c>
      <c r="F229" t="s">
        <v>111</v>
      </c>
      <c r="G229" s="14" t="s">
        <v>121</v>
      </c>
      <c r="I229" t="s">
        <v>70</v>
      </c>
      <c r="J229" s="15">
        <f t="shared" si="15"/>
        <v>5432</v>
      </c>
      <c r="K229">
        <v>30</v>
      </c>
      <c r="L229">
        <v>50</v>
      </c>
      <c r="M229">
        <v>50</v>
      </c>
      <c r="N229">
        <v>20</v>
      </c>
      <c r="O229">
        <v>4</v>
      </c>
      <c r="P229">
        <v>6</v>
      </c>
      <c r="Q229"/>
      <c r="R229">
        <v>31402</v>
      </c>
      <c r="S229" s="55">
        <v>2000</v>
      </c>
      <c r="T229" s="35" t="s">
        <v>113</v>
      </c>
      <c r="U229" s="39">
        <v>0.11899999999999999</v>
      </c>
      <c r="V229" s="39">
        <v>0</v>
      </c>
      <c r="W229" s="39">
        <v>0</v>
      </c>
      <c r="X229" s="39">
        <v>0.91600000000000004</v>
      </c>
      <c r="Y229" s="39">
        <v>0.25700000000000001</v>
      </c>
      <c r="Z229">
        <v>450</v>
      </c>
      <c r="AA229" t="s">
        <v>126</v>
      </c>
      <c r="AB229" s="16">
        <v>4.5906261820432581</v>
      </c>
      <c r="AC229" s="16">
        <v>1.7349026066057804</v>
      </c>
      <c r="AD229"/>
      <c r="AE229"/>
      <c r="AF229"/>
      <c r="AG229"/>
      <c r="AH229" s="16">
        <v>1.2458213173456805</v>
      </c>
      <c r="AI229" s="16">
        <v>1.2944274008198908</v>
      </c>
      <c r="AJ229" s="16">
        <v>0.97955663445158314</v>
      </c>
      <c r="AK229" s="16">
        <v>3.4711992691429439E-2</v>
      </c>
      <c r="AL229" s="16">
        <v>0.14131080291116052</v>
      </c>
      <c r="AM229"/>
      <c r="AN229" s="16">
        <v>0.36807723441608109</v>
      </c>
      <c r="AO229"/>
      <c r="AP229" s="16">
        <v>0.93434275374373721</v>
      </c>
      <c r="AQ229" s="16">
        <v>12.41285988715582</v>
      </c>
      <c r="AR229"/>
      <c r="AS229" s="22">
        <v>31401</v>
      </c>
      <c r="AT229" s="22">
        <v>2000</v>
      </c>
      <c r="AU229" s="39" t="s">
        <v>114</v>
      </c>
      <c r="AV229" s="39">
        <v>0.25</v>
      </c>
      <c r="AW229" s="39">
        <v>0</v>
      </c>
      <c r="AX229" s="39">
        <v>0</v>
      </c>
      <c r="AY229">
        <v>474</v>
      </c>
      <c r="AZ229">
        <v>5.89</v>
      </c>
      <c r="BA229" s="16">
        <v>5.1479781221477854</v>
      </c>
      <c r="BB229" s="16">
        <v>2.3571358597551693</v>
      </c>
      <c r="BG229" s="16">
        <v>0.72308648812751153</v>
      </c>
      <c r="BH229" s="16">
        <v>1.2747369778961528</v>
      </c>
      <c r="BI229" s="16">
        <v>0.63094267005626592</v>
      </c>
      <c r="BJ229" s="16">
        <v>1.7167848209063655E-2</v>
      </c>
      <c r="BK229" t="s">
        <v>127</v>
      </c>
      <c r="BM229" s="16">
        <v>0.302813684229925</v>
      </c>
      <c r="BO229" s="16">
        <v>0.50834289527515597</v>
      </c>
      <c r="BP229">
        <v>12.6092</v>
      </c>
    </row>
    <row r="230" spans="1:68" ht="12.75" hidden="1" customHeight="1" x14ac:dyDescent="0.25">
      <c r="A230">
        <v>40987</v>
      </c>
      <c r="B230">
        <v>1999</v>
      </c>
      <c r="C230" s="22" t="str">
        <f t="shared" si="16"/>
        <v>1999B40987</v>
      </c>
      <c r="D230" s="13">
        <v>36404</v>
      </c>
      <c r="E230">
        <v>990002</v>
      </c>
      <c r="F230" t="s">
        <v>111</v>
      </c>
      <c r="G230" s="14" t="s">
        <v>121</v>
      </c>
      <c r="I230" t="s">
        <v>70</v>
      </c>
      <c r="J230" s="15">
        <f t="shared" si="15"/>
        <v>5432</v>
      </c>
      <c r="K230">
        <v>50</v>
      </c>
      <c r="L230">
        <v>70</v>
      </c>
      <c r="M230">
        <v>70</v>
      </c>
      <c r="N230">
        <v>20</v>
      </c>
      <c r="O230">
        <v>4</v>
      </c>
      <c r="P230">
        <v>6</v>
      </c>
      <c r="Q230"/>
      <c r="S230" s="55"/>
      <c r="T230" s="35" t="s">
        <v>113</v>
      </c>
      <c r="U230" s="39">
        <v>0</v>
      </c>
      <c r="V230" s="39">
        <v>0</v>
      </c>
      <c r="W230" s="39">
        <v>0</v>
      </c>
      <c r="X230" s="39">
        <v>0.40982811626607052</v>
      </c>
      <c r="Y230" s="39">
        <v>0</v>
      </c>
      <c r="Z230"/>
      <c r="AA230"/>
      <c r="AB230" s="16"/>
      <c r="AC230" s="16"/>
      <c r="AD230"/>
      <c r="AE230"/>
      <c r="AF230"/>
      <c r="AG230"/>
      <c r="AH230" s="16"/>
      <c r="AI230" s="16"/>
      <c r="AJ230" s="16"/>
      <c r="AK230" s="16"/>
      <c r="AL230" s="16"/>
      <c r="AM230"/>
      <c r="AN230" s="16"/>
      <c r="AO230"/>
      <c r="AP230" s="16"/>
      <c r="AQ230" s="16"/>
      <c r="AR230"/>
      <c r="AS230" s="22"/>
      <c r="AT230" s="22"/>
      <c r="AU230" s="39" t="s">
        <v>114</v>
      </c>
      <c r="AV230" s="39">
        <v>0</v>
      </c>
      <c r="AW230" s="39">
        <v>0</v>
      </c>
      <c r="AX230" s="39">
        <v>0</v>
      </c>
    </row>
    <row r="231" spans="1:68" ht="12.75" hidden="1" customHeight="1" x14ac:dyDescent="0.25">
      <c r="A231">
        <v>40988</v>
      </c>
      <c r="B231">
        <v>1999</v>
      </c>
      <c r="C231" s="22" t="str">
        <f t="shared" si="16"/>
        <v>1999B40988</v>
      </c>
      <c r="D231" s="13">
        <v>36404</v>
      </c>
      <c r="E231">
        <v>990002</v>
      </c>
      <c r="F231" t="s">
        <v>111</v>
      </c>
      <c r="G231" s="14" t="s">
        <v>121</v>
      </c>
      <c r="I231" t="s">
        <v>70</v>
      </c>
      <c r="J231" s="15">
        <f t="shared" si="15"/>
        <v>6790.0000000000009</v>
      </c>
      <c r="K231">
        <v>70</v>
      </c>
      <c r="L231">
        <v>100</v>
      </c>
      <c r="M231" s="26">
        <v>95</v>
      </c>
      <c r="N231">
        <v>30</v>
      </c>
      <c r="O231">
        <v>4</v>
      </c>
      <c r="P231">
        <v>6</v>
      </c>
      <c r="Q231"/>
      <c r="S231" s="55"/>
      <c r="T231" s="35" t="s">
        <v>113</v>
      </c>
      <c r="U231" s="39">
        <v>0</v>
      </c>
      <c r="V231" s="39">
        <v>0</v>
      </c>
      <c r="W231" s="39">
        <v>0</v>
      </c>
      <c r="X231" s="39">
        <v>0.21499879538323621</v>
      </c>
      <c r="Y231" s="39">
        <v>0</v>
      </c>
      <c r="Z231"/>
      <c r="AA231"/>
      <c r="AB231" s="16"/>
      <c r="AC231" s="16"/>
      <c r="AD231"/>
      <c r="AE231"/>
      <c r="AF231"/>
      <c r="AG231"/>
      <c r="AH231" s="16"/>
      <c r="AI231" s="16"/>
      <c r="AJ231" s="16"/>
      <c r="AK231" s="16"/>
      <c r="AL231" s="16"/>
      <c r="AM231"/>
      <c r="AN231" s="16"/>
      <c r="AO231"/>
      <c r="AP231" s="16"/>
      <c r="AQ231" s="16"/>
      <c r="AR231"/>
      <c r="AS231" s="22">
        <v>31403</v>
      </c>
      <c r="AT231" s="22">
        <v>2000</v>
      </c>
      <c r="AU231" s="39" t="s">
        <v>114</v>
      </c>
      <c r="AV231" s="39">
        <v>6.1428227252353203E-2</v>
      </c>
      <c r="AW231" s="39">
        <v>0</v>
      </c>
      <c r="AX231" s="39">
        <v>0</v>
      </c>
      <c r="BA231" s="16">
        <v>15.262083333333335</v>
      </c>
      <c r="BB231" s="16">
        <v>0.8520833333333333</v>
      </c>
      <c r="BG231" s="16">
        <v>7.9041666666666677</v>
      </c>
      <c r="BH231" s="16">
        <v>3.09375</v>
      </c>
      <c r="BI231" s="16">
        <v>1.4833333333333334</v>
      </c>
      <c r="BJ231" s="16">
        <v>9.6250000000000002E-2</v>
      </c>
      <c r="BK231" t="s">
        <v>128</v>
      </c>
      <c r="BM231" t="s">
        <v>129</v>
      </c>
      <c r="BO231" s="16">
        <v>0.64416666666666667</v>
      </c>
      <c r="BP231">
        <v>83.333299999999994</v>
      </c>
    </row>
    <row r="232" spans="1:68" ht="12.75" hidden="1" customHeight="1" x14ac:dyDescent="0.25">
      <c r="A232">
        <v>40989</v>
      </c>
      <c r="B232">
        <v>1999</v>
      </c>
      <c r="C232" s="22" t="str">
        <f t="shared" si="16"/>
        <v>1999B40989</v>
      </c>
      <c r="D232" s="13">
        <v>36404</v>
      </c>
      <c r="E232">
        <v>990003</v>
      </c>
      <c r="F232" t="s">
        <v>111</v>
      </c>
      <c r="G232" s="14" t="s">
        <v>64</v>
      </c>
      <c r="I232" t="s">
        <v>87</v>
      </c>
      <c r="J232" s="15">
        <f t="shared" si="15"/>
        <v>2450</v>
      </c>
      <c r="K232">
        <v>0</v>
      </c>
      <c r="L232">
        <v>5</v>
      </c>
      <c r="M232">
        <v>5</v>
      </c>
      <c r="N232">
        <v>5</v>
      </c>
      <c r="O232">
        <v>4</v>
      </c>
      <c r="P232">
        <v>6</v>
      </c>
      <c r="Q232"/>
      <c r="S232" s="55"/>
      <c r="T232" s="35" t="s">
        <v>113</v>
      </c>
      <c r="U232" s="39">
        <v>0</v>
      </c>
      <c r="V232" s="39">
        <v>0</v>
      </c>
      <c r="W232" s="39">
        <v>0</v>
      </c>
      <c r="X232" s="39">
        <v>0.29609631147540988</v>
      </c>
      <c r="Y232" s="39">
        <v>0.73764344262295078</v>
      </c>
      <c r="Z232"/>
      <c r="AA232"/>
      <c r="AB232" s="16"/>
      <c r="AC232" s="16"/>
      <c r="AD232"/>
      <c r="AE232"/>
      <c r="AF232"/>
      <c r="AG232"/>
      <c r="AH232" s="16"/>
      <c r="AI232" s="16"/>
      <c r="AJ232" s="16"/>
      <c r="AK232" s="16"/>
      <c r="AL232" s="16"/>
      <c r="AM232"/>
      <c r="AN232" s="16"/>
      <c r="AO232"/>
      <c r="AP232" s="16"/>
      <c r="AQ232" s="16"/>
      <c r="AR232"/>
      <c r="AS232" s="22">
        <v>31404</v>
      </c>
      <c r="AT232" s="22">
        <v>2000</v>
      </c>
      <c r="AU232" s="39" t="s">
        <v>114</v>
      </c>
      <c r="AV232" s="39">
        <v>0.82422131147540978</v>
      </c>
      <c r="AW232" s="39">
        <v>0</v>
      </c>
      <c r="AX232" s="39">
        <v>0</v>
      </c>
      <c r="AY232">
        <v>455.00099999999998</v>
      </c>
      <c r="AZ232">
        <v>8.7200000000000006</v>
      </c>
      <c r="BA232" s="16">
        <v>1.3390483720513575</v>
      </c>
      <c r="BB232" s="16">
        <v>2.348787436781766</v>
      </c>
      <c r="BG232" s="16">
        <v>0.98588312732838812</v>
      </c>
      <c r="BH232" s="16">
        <v>3.4004447915185811</v>
      </c>
      <c r="BI232" s="16">
        <v>1.783353034767351</v>
      </c>
      <c r="BJ232" s="16">
        <v>0.11533615450078774</v>
      </c>
      <c r="BK232" t="s">
        <v>130</v>
      </c>
      <c r="BM232" s="16">
        <v>0.53003998060366231</v>
      </c>
      <c r="BO232" s="16">
        <v>0.81246506809166141</v>
      </c>
      <c r="BP232">
        <v>35.735199999999999</v>
      </c>
    </row>
    <row r="233" spans="1:68" ht="12.75" hidden="1" customHeight="1" x14ac:dyDescent="0.25">
      <c r="A233">
        <v>40990</v>
      </c>
      <c r="B233">
        <v>1999</v>
      </c>
      <c r="C233" s="22" t="str">
        <f t="shared" si="16"/>
        <v>1999B40990</v>
      </c>
      <c r="D233" s="13">
        <v>36404</v>
      </c>
      <c r="E233">
        <v>990003</v>
      </c>
      <c r="F233" t="s">
        <v>111</v>
      </c>
      <c r="G233" s="14" t="s">
        <v>64</v>
      </c>
      <c r="I233" t="s">
        <v>87</v>
      </c>
      <c r="J233" s="15">
        <f t="shared" si="15"/>
        <v>2450</v>
      </c>
      <c r="K233">
        <v>5</v>
      </c>
      <c r="L233">
        <v>10</v>
      </c>
      <c r="M233">
        <v>10</v>
      </c>
      <c r="N233">
        <v>5</v>
      </c>
      <c r="O233">
        <v>4</v>
      </c>
      <c r="P233">
        <v>6</v>
      </c>
      <c r="Q233"/>
      <c r="S233" s="55"/>
      <c r="T233" s="35" t="s">
        <v>113</v>
      </c>
      <c r="U233" s="39">
        <v>0</v>
      </c>
      <c r="V233" s="39">
        <v>0</v>
      </c>
      <c r="W233" s="39">
        <v>0</v>
      </c>
      <c r="X233" s="39">
        <v>0.45838510720014458</v>
      </c>
      <c r="Y233" s="39">
        <v>0.14575378984705059</v>
      </c>
      <c r="Z233"/>
      <c r="AA233"/>
      <c r="AB233" s="16"/>
      <c r="AC233" s="16"/>
      <c r="AD233"/>
      <c r="AE233"/>
      <c r="AF233"/>
      <c r="AG233"/>
      <c r="AH233" s="16"/>
      <c r="AI233" s="16"/>
      <c r="AJ233" s="16"/>
      <c r="AK233" s="16"/>
      <c r="AL233" s="16"/>
      <c r="AM233"/>
      <c r="AN233" s="16"/>
      <c r="AO233"/>
      <c r="AP233" s="16"/>
      <c r="AQ233" s="16"/>
      <c r="AR233"/>
      <c r="AS233" s="22">
        <v>31405</v>
      </c>
      <c r="AT233" s="22">
        <v>2000</v>
      </c>
      <c r="AU233" s="39" t="s">
        <v>114</v>
      </c>
      <c r="AV233" s="39">
        <v>0.2091250028240291</v>
      </c>
      <c r="AW233" s="39">
        <v>0</v>
      </c>
      <c r="AX233" s="39">
        <v>0</v>
      </c>
      <c r="BA233" s="16">
        <v>5.3947183098591553</v>
      </c>
      <c r="BB233" s="16">
        <v>1.6857394366197185</v>
      </c>
      <c r="BG233" s="16">
        <v>4.308098591549296</v>
      </c>
      <c r="BH233" s="16">
        <v>2.1521126760563378</v>
      </c>
      <c r="BI233" s="16">
        <v>2.035211267605634</v>
      </c>
      <c r="BJ233" s="16">
        <v>4.0669014084507044E-2</v>
      </c>
      <c r="BK233" t="s">
        <v>131</v>
      </c>
      <c r="BM233" s="16">
        <v>0.46091549295774648</v>
      </c>
      <c r="BO233" s="16">
        <v>0.92200704225352126</v>
      </c>
      <c r="BP233">
        <v>272.53519999999997</v>
      </c>
    </row>
    <row r="234" spans="1:68" ht="12.75" hidden="1" customHeight="1" x14ac:dyDescent="0.25">
      <c r="A234">
        <v>40991</v>
      </c>
      <c r="B234">
        <v>1999</v>
      </c>
      <c r="C234" s="22" t="str">
        <f t="shared" si="16"/>
        <v>1999B40991</v>
      </c>
      <c r="D234" s="13">
        <v>36404</v>
      </c>
      <c r="E234">
        <v>990003</v>
      </c>
      <c r="F234" t="s">
        <v>111</v>
      </c>
      <c r="G234" s="14" t="s">
        <v>64</v>
      </c>
      <c r="I234" t="s">
        <v>70</v>
      </c>
      <c r="J234" s="15">
        <f t="shared" si="15"/>
        <v>2716</v>
      </c>
      <c r="K234">
        <v>10</v>
      </c>
      <c r="L234">
        <v>20</v>
      </c>
      <c r="M234">
        <v>20</v>
      </c>
      <c r="N234">
        <v>10</v>
      </c>
      <c r="O234">
        <v>4</v>
      </c>
      <c r="P234">
        <v>6</v>
      </c>
      <c r="Q234"/>
      <c r="S234" s="55"/>
      <c r="T234" s="35" t="s">
        <v>113</v>
      </c>
      <c r="U234" s="39">
        <v>0</v>
      </c>
      <c r="V234" s="39">
        <v>0</v>
      </c>
      <c r="W234" s="39">
        <v>0</v>
      </c>
      <c r="X234" s="39">
        <v>8.2864201000834026</v>
      </c>
      <c r="Y234" s="39">
        <v>1.2191034195162636E-2</v>
      </c>
      <c r="Z234" s="36"/>
      <c r="AA234" s="36"/>
      <c r="AB234" s="37"/>
      <c r="AC234" s="37"/>
      <c r="AD234"/>
      <c r="AE234"/>
      <c r="AF234"/>
      <c r="AG234"/>
      <c r="AH234" s="37"/>
      <c r="AI234" s="37"/>
      <c r="AJ234" s="37"/>
      <c r="AK234" s="37"/>
      <c r="AL234" s="37"/>
      <c r="AM234"/>
      <c r="AN234" s="37"/>
      <c r="AO234"/>
      <c r="AP234" s="37"/>
      <c r="AQ234" s="37"/>
      <c r="AR234"/>
      <c r="AS234" s="22"/>
      <c r="AT234" s="22"/>
      <c r="AU234" s="39" t="s">
        <v>114</v>
      </c>
      <c r="AV234" s="39">
        <v>0</v>
      </c>
      <c r="AW234" s="39">
        <v>0</v>
      </c>
      <c r="AX234" s="39">
        <v>0</v>
      </c>
    </row>
    <row r="235" spans="1:68" ht="12.75" hidden="1" customHeight="1" x14ac:dyDescent="0.25">
      <c r="A235">
        <v>40992</v>
      </c>
      <c r="B235">
        <v>1999</v>
      </c>
      <c r="C235" s="22" t="str">
        <f t="shared" si="16"/>
        <v>1999B40992</v>
      </c>
      <c r="D235" s="13">
        <v>36404</v>
      </c>
      <c r="E235">
        <v>990003</v>
      </c>
      <c r="F235" t="s">
        <v>111</v>
      </c>
      <c r="G235" s="14" t="s">
        <v>64</v>
      </c>
      <c r="I235" t="s">
        <v>70</v>
      </c>
      <c r="J235" s="15">
        <f t="shared" si="15"/>
        <v>2716</v>
      </c>
      <c r="K235">
        <v>20</v>
      </c>
      <c r="L235">
        <v>30</v>
      </c>
      <c r="M235">
        <v>30</v>
      </c>
      <c r="N235">
        <v>10</v>
      </c>
      <c r="O235">
        <v>4</v>
      </c>
      <c r="P235">
        <v>6</v>
      </c>
      <c r="Q235"/>
      <c r="S235" s="55"/>
      <c r="T235" s="35" t="s">
        <v>113</v>
      </c>
      <c r="U235" s="39">
        <v>0</v>
      </c>
      <c r="V235" s="39">
        <v>0</v>
      </c>
      <c r="W235" s="39">
        <v>0</v>
      </c>
      <c r="X235" s="39">
        <v>5.1308392574029568E-2</v>
      </c>
      <c r="Y235" s="39">
        <v>0</v>
      </c>
      <c r="Z235" s="36"/>
      <c r="AA235" s="36"/>
      <c r="AB235" s="37"/>
      <c r="AC235" s="37"/>
      <c r="AD235"/>
      <c r="AE235"/>
      <c r="AF235"/>
      <c r="AG235"/>
      <c r="AH235" s="37"/>
      <c r="AI235" s="37"/>
      <c r="AJ235" s="37"/>
      <c r="AK235" s="37"/>
      <c r="AL235" s="37"/>
      <c r="AM235"/>
      <c r="AN235" s="37"/>
      <c r="AO235"/>
      <c r="AP235" s="37"/>
      <c r="AQ235" s="37"/>
      <c r="AR235"/>
      <c r="AS235" s="22"/>
      <c r="AT235" s="22"/>
      <c r="AU235" s="39" t="s">
        <v>114</v>
      </c>
      <c r="AV235" s="39">
        <v>0</v>
      </c>
      <c r="AW235" s="39">
        <v>0</v>
      </c>
      <c r="AX235" s="39">
        <v>0</v>
      </c>
    </row>
    <row r="236" spans="1:68" ht="12.75" hidden="1" customHeight="1" x14ac:dyDescent="0.25">
      <c r="A236">
        <v>40993</v>
      </c>
      <c r="B236">
        <v>1999</v>
      </c>
      <c r="C236" s="22" t="str">
        <f t="shared" si="16"/>
        <v>1999B40993</v>
      </c>
      <c r="D236" s="13">
        <v>36404</v>
      </c>
      <c r="E236">
        <v>990003</v>
      </c>
      <c r="F236" t="s">
        <v>111</v>
      </c>
      <c r="G236" s="14" t="s">
        <v>64</v>
      </c>
      <c r="I236" t="s">
        <v>70</v>
      </c>
      <c r="J236" s="15">
        <f t="shared" si="15"/>
        <v>5432</v>
      </c>
      <c r="K236">
        <v>30</v>
      </c>
      <c r="L236">
        <v>50</v>
      </c>
      <c r="M236">
        <v>50</v>
      </c>
      <c r="N236">
        <v>20</v>
      </c>
      <c r="O236">
        <v>4</v>
      </c>
      <c r="P236">
        <v>6</v>
      </c>
      <c r="Q236"/>
      <c r="S236" s="55"/>
      <c r="T236" s="35" t="s">
        <v>113</v>
      </c>
      <c r="U236" s="39">
        <v>0</v>
      </c>
      <c r="V236" s="39">
        <v>0</v>
      </c>
      <c r="W236" s="39">
        <v>0</v>
      </c>
      <c r="X236" s="39">
        <v>0.83023753600709072</v>
      </c>
      <c r="Y236" s="39">
        <v>0</v>
      </c>
      <c r="Z236" s="36"/>
      <c r="AA236" s="36"/>
      <c r="AB236" s="37"/>
      <c r="AC236" s="37"/>
      <c r="AD236"/>
      <c r="AE236"/>
      <c r="AF236"/>
      <c r="AG236"/>
      <c r="AH236" s="37"/>
      <c r="AI236" s="37"/>
      <c r="AJ236" s="37"/>
      <c r="AK236" s="37"/>
      <c r="AL236" s="37"/>
      <c r="AM236"/>
      <c r="AN236" s="37"/>
      <c r="AO236"/>
      <c r="AP236" s="37"/>
      <c r="AQ236" s="37"/>
      <c r="AR236"/>
      <c r="AS236" s="22"/>
      <c r="AT236" s="22"/>
      <c r="AU236" s="39" t="s">
        <v>114</v>
      </c>
      <c r="AV236" s="39">
        <v>0</v>
      </c>
      <c r="AW236" s="39">
        <v>0</v>
      </c>
      <c r="AX236" s="39">
        <v>0</v>
      </c>
    </row>
    <row r="237" spans="1:68" ht="12.75" hidden="1" customHeight="1" x14ac:dyDescent="0.25">
      <c r="A237">
        <v>40994</v>
      </c>
      <c r="B237">
        <v>1999</v>
      </c>
      <c r="C237" s="22" t="str">
        <f t="shared" si="16"/>
        <v>1999B40994</v>
      </c>
      <c r="D237" s="13">
        <v>36404</v>
      </c>
      <c r="E237">
        <v>990003</v>
      </c>
      <c r="F237" t="s">
        <v>111</v>
      </c>
      <c r="G237" s="14" t="s">
        <v>64</v>
      </c>
      <c r="I237" t="s">
        <v>70</v>
      </c>
      <c r="J237" s="15">
        <f t="shared" si="15"/>
        <v>5432</v>
      </c>
      <c r="K237">
        <v>50</v>
      </c>
      <c r="L237">
        <v>70</v>
      </c>
      <c r="M237">
        <v>70</v>
      </c>
      <c r="N237">
        <v>20</v>
      </c>
      <c r="O237">
        <v>4</v>
      </c>
      <c r="P237">
        <v>6</v>
      </c>
      <c r="Q237"/>
      <c r="S237" s="55"/>
      <c r="T237" s="35" t="s">
        <v>113</v>
      </c>
      <c r="U237" s="39">
        <v>0</v>
      </c>
      <c r="V237" s="39">
        <v>0</v>
      </c>
      <c r="W237" s="39">
        <v>0</v>
      </c>
      <c r="X237" s="39">
        <v>1.0864390853732309</v>
      </c>
      <c r="Y237" s="39">
        <v>0</v>
      </c>
      <c r="Z237" s="36"/>
      <c r="AA237" s="36"/>
      <c r="AB237" s="37"/>
      <c r="AC237" s="37"/>
      <c r="AD237"/>
      <c r="AE237"/>
      <c r="AF237"/>
      <c r="AG237"/>
      <c r="AH237" s="37"/>
      <c r="AI237" s="37"/>
      <c r="AJ237" s="37"/>
      <c r="AK237" s="37"/>
      <c r="AL237" s="37"/>
      <c r="AM237"/>
      <c r="AN237" s="37"/>
      <c r="AO237"/>
      <c r="AP237" s="37"/>
      <c r="AQ237" s="37"/>
      <c r="AR237"/>
      <c r="AS237" s="22"/>
      <c r="AT237" s="22"/>
      <c r="AU237" s="39" t="s">
        <v>114</v>
      </c>
      <c r="AV237" s="39">
        <v>0</v>
      </c>
      <c r="AW237" s="39">
        <v>0</v>
      </c>
      <c r="AX237" s="39">
        <v>0</v>
      </c>
    </row>
    <row r="238" spans="1:68" ht="12.75" hidden="1" customHeight="1" x14ac:dyDescent="0.25">
      <c r="A238">
        <v>40995</v>
      </c>
      <c r="B238">
        <v>1999</v>
      </c>
      <c r="C238" s="22" t="str">
        <f t="shared" si="16"/>
        <v>1999B40995</v>
      </c>
      <c r="D238" s="13">
        <v>36404</v>
      </c>
      <c r="E238">
        <v>990003</v>
      </c>
      <c r="F238" t="s">
        <v>111</v>
      </c>
      <c r="G238" s="14" t="s">
        <v>64</v>
      </c>
      <c r="I238" t="s">
        <v>70</v>
      </c>
      <c r="J238" s="15">
        <f t="shared" si="15"/>
        <v>3802.4000000000005</v>
      </c>
      <c r="K238">
        <v>70</v>
      </c>
      <c r="L238">
        <v>100</v>
      </c>
      <c r="M238" s="26">
        <v>84</v>
      </c>
      <c r="N238">
        <v>30</v>
      </c>
      <c r="O238">
        <v>4</v>
      </c>
      <c r="P238">
        <v>6</v>
      </c>
      <c r="Q238"/>
      <c r="S238" s="55"/>
      <c r="T238" s="35" t="s">
        <v>113</v>
      </c>
      <c r="U238" s="39">
        <v>0</v>
      </c>
      <c r="V238" s="39">
        <v>0</v>
      </c>
      <c r="W238" s="39">
        <v>0</v>
      </c>
      <c r="X238" s="39">
        <v>0</v>
      </c>
      <c r="Y238" s="39">
        <v>0</v>
      </c>
      <c r="Z238" s="36"/>
      <c r="AA238" s="36"/>
      <c r="AB238" s="37"/>
      <c r="AC238" s="37"/>
      <c r="AD238"/>
      <c r="AE238"/>
      <c r="AF238"/>
      <c r="AG238"/>
      <c r="AH238" s="37"/>
      <c r="AI238" s="37"/>
      <c r="AJ238" s="37"/>
      <c r="AK238" s="37"/>
      <c r="AL238" s="37"/>
      <c r="AM238"/>
      <c r="AN238" s="37"/>
      <c r="AO238"/>
      <c r="AP238" s="37"/>
      <c r="AQ238" s="37"/>
      <c r="AR238"/>
      <c r="AS238" s="22"/>
      <c r="AT238" s="22"/>
      <c r="AU238" s="39" t="s">
        <v>114</v>
      </c>
      <c r="AV238" s="39">
        <v>0</v>
      </c>
      <c r="AW238" s="39">
        <v>0</v>
      </c>
      <c r="AX238" s="39">
        <v>0</v>
      </c>
    </row>
    <row r="239" spans="1:68" ht="12.75" hidden="1" customHeight="1" x14ac:dyDescent="0.25">
      <c r="A239">
        <v>40996</v>
      </c>
      <c r="B239">
        <v>1999</v>
      </c>
      <c r="C239" s="22" t="str">
        <f t="shared" si="16"/>
        <v>1999B40996</v>
      </c>
      <c r="D239" s="13">
        <v>36423</v>
      </c>
      <c r="E239">
        <v>990004</v>
      </c>
      <c r="F239" t="s">
        <v>111</v>
      </c>
      <c r="G239" s="14" t="s">
        <v>73</v>
      </c>
      <c r="I239" t="s">
        <v>87</v>
      </c>
      <c r="J239" s="15">
        <f t="shared" si="15"/>
        <v>2450</v>
      </c>
      <c r="K239">
        <v>0</v>
      </c>
      <c r="L239">
        <v>5</v>
      </c>
      <c r="M239">
        <v>5</v>
      </c>
      <c r="N239">
        <v>5</v>
      </c>
      <c r="O239">
        <v>4</v>
      </c>
      <c r="P239">
        <v>6</v>
      </c>
      <c r="Q239"/>
      <c r="S239" s="55"/>
      <c r="T239" s="35" t="s">
        <v>113</v>
      </c>
      <c r="U239" s="39">
        <v>0</v>
      </c>
      <c r="V239" s="39">
        <v>0</v>
      </c>
      <c r="W239" s="39">
        <v>0</v>
      </c>
      <c r="X239" s="39">
        <v>8.1833976589686802E-2</v>
      </c>
      <c r="Y239" s="39">
        <v>2.4111083834229672</v>
      </c>
      <c r="Z239" s="36"/>
      <c r="AA239" s="36"/>
      <c r="AB239" s="37"/>
      <c r="AC239" s="37"/>
      <c r="AD239"/>
      <c r="AE239"/>
      <c r="AF239"/>
      <c r="AG239"/>
      <c r="AH239" s="37"/>
      <c r="AI239" s="37"/>
      <c r="AJ239" s="37"/>
      <c r="AK239" s="37"/>
      <c r="AL239" s="37"/>
      <c r="AM239"/>
      <c r="AN239" s="37"/>
      <c r="AO239"/>
      <c r="AP239" s="37"/>
      <c r="AQ239" s="37"/>
      <c r="AR239"/>
      <c r="AS239" s="22">
        <v>31406</v>
      </c>
      <c r="AT239" s="22">
        <v>2000</v>
      </c>
      <c r="AU239" s="39" t="s">
        <v>114</v>
      </c>
      <c r="AV239" s="39">
        <v>0.40118608035431824</v>
      </c>
      <c r="AW239" s="39">
        <v>0</v>
      </c>
      <c r="AX239" s="39">
        <v>0</v>
      </c>
      <c r="AY239">
        <v>457</v>
      </c>
      <c r="AZ239">
        <v>11.6</v>
      </c>
      <c r="BA239" s="16">
        <v>0.34627874764767658</v>
      </c>
      <c r="BB239" s="16">
        <v>2.3664629149182188</v>
      </c>
      <c r="BG239" s="16">
        <v>0.28139508707433758</v>
      </c>
      <c r="BH239" s="16">
        <v>3.9495777213230499</v>
      </c>
      <c r="BI239" s="16">
        <v>1.4311614593846889</v>
      </c>
      <c r="BJ239" s="16">
        <v>0.41813914591707352</v>
      </c>
      <c r="BK239" t="s">
        <v>132</v>
      </c>
      <c r="BM239" s="16">
        <v>1.3107894783353689</v>
      </c>
      <c r="BO239" s="16">
        <v>1.3067429704716553</v>
      </c>
      <c r="BP239">
        <v>5.7674000000000003</v>
      </c>
    </row>
    <row r="240" spans="1:68" ht="12.75" hidden="1" customHeight="1" x14ac:dyDescent="0.25">
      <c r="A240">
        <v>40997</v>
      </c>
      <c r="B240">
        <v>1999</v>
      </c>
      <c r="C240" s="22" t="str">
        <f t="shared" ref="C240:C259" si="17">CONCATENATE(B240,"B",A240)</f>
        <v>1999B40997</v>
      </c>
      <c r="D240" s="13">
        <v>36423</v>
      </c>
      <c r="E240">
        <v>990004</v>
      </c>
      <c r="F240" t="s">
        <v>111</v>
      </c>
      <c r="G240" s="14" t="s">
        <v>73</v>
      </c>
      <c r="I240" t="s">
        <v>87</v>
      </c>
      <c r="J240" s="15">
        <f t="shared" si="15"/>
        <v>2450</v>
      </c>
      <c r="K240">
        <v>5</v>
      </c>
      <c r="L240">
        <v>10</v>
      </c>
      <c r="M240">
        <v>10</v>
      </c>
      <c r="N240">
        <v>5</v>
      </c>
      <c r="O240">
        <v>4</v>
      </c>
      <c r="P240">
        <v>6</v>
      </c>
      <c r="Q240"/>
      <c r="S240" s="55"/>
      <c r="T240" s="35" t="s">
        <v>113</v>
      </c>
      <c r="U240" s="39">
        <v>0</v>
      </c>
      <c r="V240" s="39">
        <v>0</v>
      </c>
      <c r="W240" s="39">
        <v>0</v>
      </c>
      <c r="X240" s="39">
        <v>1.1096741313147243</v>
      </c>
      <c r="Y240" s="39">
        <v>0.16186810702833415</v>
      </c>
      <c r="Z240" s="36"/>
      <c r="AA240" s="36"/>
      <c r="AB240" s="37"/>
      <c r="AC240" s="37"/>
      <c r="AD240"/>
      <c r="AE240"/>
      <c r="AF240"/>
      <c r="AG240"/>
      <c r="AH240" s="37"/>
      <c r="AI240" s="37"/>
      <c r="AJ240" s="37"/>
      <c r="AK240" s="37"/>
      <c r="AL240" s="37"/>
      <c r="AM240"/>
      <c r="AN240" s="37"/>
      <c r="AO240"/>
      <c r="AP240" s="37"/>
      <c r="AQ240" s="37"/>
      <c r="AR240"/>
      <c r="AS240" s="22">
        <v>31407</v>
      </c>
      <c r="AT240" s="22">
        <v>2000</v>
      </c>
      <c r="AU240" s="39" t="s">
        <v>114</v>
      </c>
      <c r="AV240" s="39">
        <v>0.27303054197550336</v>
      </c>
      <c r="AW240" s="39">
        <v>0</v>
      </c>
      <c r="AX240" s="39">
        <v>0</v>
      </c>
      <c r="BA240" s="16">
        <v>4.0568456101866568</v>
      </c>
      <c r="BB240" s="16">
        <v>1.6187199829041252</v>
      </c>
      <c r="BG240" s="16">
        <v>3.3027367098294884</v>
      </c>
      <c r="BH240" s="16">
        <v>2.325614314507475</v>
      </c>
      <c r="BI240" s="16">
        <v>1.0301360455378579</v>
      </c>
      <c r="BJ240" s="16">
        <v>2.388125672944591E-2</v>
      </c>
      <c r="BK240" t="s">
        <v>133</v>
      </c>
      <c r="BM240" s="16">
        <v>0.4715520807743554</v>
      </c>
      <c r="BO240" s="16">
        <v>1.0622364728434037</v>
      </c>
      <c r="BP240">
        <v>43.196300000000001</v>
      </c>
    </row>
    <row r="241" spans="1:68" ht="12.75" hidden="1" customHeight="1" x14ac:dyDescent="0.25">
      <c r="A241">
        <v>40998</v>
      </c>
      <c r="B241">
        <v>1999</v>
      </c>
      <c r="C241" s="22" t="str">
        <f t="shared" si="17"/>
        <v>1999B40998</v>
      </c>
      <c r="D241" s="13">
        <v>36423</v>
      </c>
      <c r="E241">
        <v>990004</v>
      </c>
      <c r="F241" t="s">
        <v>111</v>
      </c>
      <c r="G241" s="14" t="s">
        <v>73</v>
      </c>
      <c r="I241" t="s">
        <v>70</v>
      </c>
      <c r="J241" s="15">
        <f t="shared" si="15"/>
        <v>2716</v>
      </c>
      <c r="K241">
        <v>10</v>
      </c>
      <c r="L241">
        <v>20</v>
      </c>
      <c r="M241">
        <v>20</v>
      </c>
      <c r="N241">
        <v>10</v>
      </c>
      <c r="O241">
        <v>4</v>
      </c>
      <c r="P241">
        <v>6</v>
      </c>
      <c r="Q241"/>
      <c r="S241" s="55"/>
      <c r="T241" s="35" t="s">
        <v>113</v>
      </c>
      <c r="U241" s="39">
        <v>0</v>
      </c>
      <c r="V241" s="39">
        <v>0</v>
      </c>
      <c r="W241" s="39">
        <v>0</v>
      </c>
      <c r="X241" s="39">
        <v>0</v>
      </c>
      <c r="Y241" s="39">
        <v>6.8746733264951149E-2</v>
      </c>
      <c r="Z241" s="36"/>
      <c r="AA241" s="36"/>
      <c r="AB241" s="37"/>
      <c r="AC241" s="37"/>
      <c r="AD241"/>
      <c r="AE241"/>
      <c r="AF241"/>
      <c r="AG241"/>
      <c r="AH241" s="37"/>
      <c r="AI241" s="37"/>
      <c r="AJ241" s="37"/>
      <c r="AK241" s="37"/>
      <c r="AL241" s="37"/>
      <c r="AM241"/>
      <c r="AN241" s="37"/>
      <c r="AO241"/>
      <c r="AP241" s="37"/>
      <c r="AQ241" s="37"/>
      <c r="AR241"/>
      <c r="AS241" s="22">
        <v>31408</v>
      </c>
      <c r="AT241" s="22">
        <v>2000</v>
      </c>
      <c r="AU241" s="39" t="s">
        <v>114</v>
      </c>
      <c r="AV241" s="39">
        <v>0.15739383668554605</v>
      </c>
      <c r="AW241" s="39">
        <v>0</v>
      </c>
      <c r="AX241" s="39">
        <v>0</v>
      </c>
      <c r="BA241" s="16">
        <v>4.8163529411764703</v>
      </c>
      <c r="BB241" s="16">
        <v>2.0672941176470592</v>
      </c>
      <c r="BG241" s="16">
        <v>2.5694117647058827</v>
      </c>
      <c r="BH241" s="16">
        <v>2.0930588235294119</v>
      </c>
      <c r="BI241" s="16">
        <v>1.9211764705882353</v>
      </c>
      <c r="BJ241" s="16">
        <v>3.3058823529411765E-2</v>
      </c>
      <c r="BK241" t="s">
        <v>134</v>
      </c>
      <c r="BM241" s="16">
        <v>0.25035294117647061</v>
      </c>
      <c r="BO241" s="16">
        <v>0.64470588235294124</v>
      </c>
      <c r="BP241">
        <v>213.88239999999999</v>
      </c>
    </row>
    <row r="242" spans="1:68" ht="12.75" hidden="1" customHeight="1" x14ac:dyDescent="0.25">
      <c r="A242">
        <v>40999</v>
      </c>
      <c r="B242">
        <v>1999</v>
      </c>
      <c r="C242" s="22" t="str">
        <f t="shared" si="17"/>
        <v>1999B40999</v>
      </c>
      <c r="D242" s="13">
        <v>36423</v>
      </c>
      <c r="E242">
        <v>990004</v>
      </c>
      <c r="F242" t="s">
        <v>111</v>
      </c>
      <c r="G242" s="14" t="s">
        <v>73</v>
      </c>
      <c r="I242" t="s">
        <v>70</v>
      </c>
      <c r="J242" s="15">
        <f t="shared" si="15"/>
        <v>2716</v>
      </c>
      <c r="K242">
        <v>20</v>
      </c>
      <c r="L242">
        <v>30</v>
      </c>
      <c r="M242">
        <v>30</v>
      </c>
      <c r="N242">
        <v>10</v>
      </c>
      <c r="O242">
        <v>4</v>
      </c>
      <c r="P242">
        <v>6</v>
      </c>
      <c r="Q242"/>
      <c r="S242" s="55"/>
      <c r="T242" s="35" t="s">
        <v>113</v>
      </c>
      <c r="U242" s="39">
        <v>0</v>
      </c>
      <c r="V242" s="39">
        <v>0</v>
      </c>
      <c r="W242" s="39">
        <v>0</v>
      </c>
      <c r="X242" s="39">
        <v>0</v>
      </c>
      <c r="Y242" s="39">
        <v>0</v>
      </c>
      <c r="Z242" s="36"/>
      <c r="AA242" s="36"/>
      <c r="AB242" s="37"/>
      <c r="AC242" s="37"/>
      <c r="AD242"/>
      <c r="AE242"/>
      <c r="AF242"/>
      <c r="AG242"/>
      <c r="AH242" s="37"/>
      <c r="AI242" s="37"/>
      <c r="AJ242" s="37"/>
      <c r="AK242" s="37"/>
      <c r="AL242" s="37"/>
      <c r="AM242"/>
      <c r="AN242" s="37"/>
      <c r="AO242"/>
      <c r="AP242" s="37"/>
      <c r="AQ242" s="37"/>
      <c r="AR242"/>
      <c r="AS242" s="22"/>
      <c r="AT242" s="22"/>
      <c r="AU242" s="39" t="s">
        <v>114</v>
      </c>
      <c r="AV242" s="39">
        <v>0</v>
      </c>
      <c r="AW242" s="39">
        <v>0</v>
      </c>
      <c r="AX242" s="39">
        <v>0</v>
      </c>
      <c r="AY242" s="36"/>
      <c r="AZ242" s="36"/>
      <c r="BA242" s="37"/>
      <c r="BB242" s="37"/>
      <c r="BG242" s="37"/>
      <c r="BH242" s="37"/>
      <c r="BI242" s="37"/>
      <c r="BJ242" s="37"/>
      <c r="BK242" s="37"/>
      <c r="BM242" s="37"/>
      <c r="BO242" s="37"/>
      <c r="BP242" s="37"/>
    </row>
    <row r="243" spans="1:68" ht="12.75" hidden="1" customHeight="1" x14ac:dyDescent="0.25">
      <c r="A243">
        <v>41000</v>
      </c>
      <c r="B243">
        <v>1999</v>
      </c>
      <c r="C243" s="22" t="str">
        <f t="shared" si="17"/>
        <v>1999B41000</v>
      </c>
      <c r="D243" s="13">
        <v>36423</v>
      </c>
      <c r="E243">
        <v>990004</v>
      </c>
      <c r="F243" t="s">
        <v>111</v>
      </c>
      <c r="G243" s="14" t="s">
        <v>73</v>
      </c>
      <c r="I243" t="s">
        <v>70</v>
      </c>
      <c r="J243" s="15">
        <f t="shared" si="15"/>
        <v>5432</v>
      </c>
      <c r="K243">
        <v>30</v>
      </c>
      <c r="L243">
        <v>50</v>
      </c>
      <c r="M243">
        <v>50</v>
      </c>
      <c r="N243">
        <v>20</v>
      </c>
      <c r="O243">
        <v>4</v>
      </c>
      <c r="P243">
        <v>6</v>
      </c>
      <c r="Q243"/>
      <c r="S243" s="55"/>
      <c r="T243" s="35" t="s">
        <v>113</v>
      </c>
      <c r="U243" s="39">
        <v>0</v>
      </c>
      <c r="V243" s="39">
        <v>0</v>
      </c>
      <c r="W243" s="39">
        <v>0</v>
      </c>
      <c r="X243" s="39">
        <v>0.32234180985108818</v>
      </c>
      <c r="Y243" s="39">
        <v>0</v>
      </c>
      <c r="Z243" s="36"/>
      <c r="AA243" s="36"/>
      <c r="AB243" s="37"/>
      <c r="AC243" s="37"/>
      <c r="AD243"/>
      <c r="AE243"/>
      <c r="AF243"/>
      <c r="AG243"/>
      <c r="AH243" s="37"/>
      <c r="AI243" s="37"/>
      <c r="AJ243" s="37"/>
      <c r="AK243" s="37"/>
      <c r="AL243" s="37"/>
      <c r="AM243"/>
      <c r="AN243" s="37"/>
      <c r="AO243"/>
      <c r="AP243" s="37"/>
      <c r="AQ243" s="37"/>
      <c r="AR243"/>
      <c r="AS243" s="22">
        <v>31409</v>
      </c>
      <c r="AT243" s="22">
        <v>2000</v>
      </c>
      <c r="AU243" s="39" t="s">
        <v>114</v>
      </c>
      <c r="AV243" s="39">
        <v>0.10744726995036274</v>
      </c>
      <c r="AW243" s="39">
        <v>0</v>
      </c>
      <c r="AX243" s="39">
        <v>0</v>
      </c>
      <c r="BA243" s="16">
        <v>6.9637277715775765</v>
      </c>
      <c r="BB243" s="16">
        <v>1.1677239825400474</v>
      </c>
      <c r="BG243" s="16">
        <v>1.9092867284530135</v>
      </c>
      <c r="BH243" s="16">
        <v>2.9566518072822934</v>
      </c>
      <c r="BI243" s="16">
        <v>0.84704820052362972</v>
      </c>
      <c r="BJ243" s="16">
        <v>2.5527480015780618E-2</v>
      </c>
      <c r="BK243" t="s">
        <v>135</v>
      </c>
      <c r="BM243" s="16">
        <v>0.43850303481652908</v>
      </c>
      <c r="BO243" s="16">
        <v>0.60126709128078315</v>
      </c>
      <c r="BP243">
        <v>54.219499999999996</v>
      </c>
    </row>
    <row r="244" spans="1:68" ht="12.75" hidden="1" customHeight="1" x14ac:dyDescent="0.25">
      <c r="A244">
        <v>41001</v>
      </c>
      <c r="B244">
        <v>1999</v>
      </c>
      <c r="C244" s="22" t="str">
        <f t="shared" si="17"/>
        <v>1999B41001</v>
      </c>
      <c r="D244" s="13">
        <v>36423</v>
      </c>
      <c r="E244">
        <v>990004</v>
      </c>
      <c r="F244" t="s">
        <v>111</v>
      </c>
      <c r="G244" s="14" t="s">
        <v>73</v>
      </c>
      <c r="I244" t="s">
        <v>70</v>
      </c>
      <c r="J244" s="15">
        <f t="shared" si="15"/>
        <v>5432</v>
      </c>
      <c r="K244">
        <v>50</v>
      </c>
      <c r="L244">
        <v>70</v>
      </c>
      <c r="M244">
        <v>70</v>
      </c>
      <c r="N244">
        <v>20</v>
      </c>
      <c r="O244">
        <v>4</v>
      </c>
      <c r="P244">
        <v>6</v>
      </c>
      <c r="Q244"/>
      <c r="S244" s="55"/>
      <c r="T244" s="35" t="s">
        <v>113</v>
      </c>
      <c r="U244" s="39">
        <v>0</v>
      </c>
      <c r="V244" s="39">
        <v>0</v>
      </c>
      <c r="W244" s="39">
        <v>0</v>
      </c>
      <c r="X244" s="39">
        <v>0.14662925797899118</v>
      </c>
      <c r="Y244" s="39">
        <v>1.9994898815316978E-2</v>
      </c>
      <c r="Z244" s="36"/>
      <c r="AA244" s="36"/>
      <c r="AB244" s="37"/>
      <c r="AC244" s="37"/>
      <c r="AD244"/>
      <c r="AE244"/>
      <c r="AF244"/>
      <c r="AG244"/>
      <c r="AH244" s="37"/>
      <c r="AI244" s="37"/>
      <c r="AJ244" s="37"/>
      <c r="AK244" s="37"/>
      <c r="AL244" s="37"/>
      <c r="AM244"/>
      <c r="AN244" s="37"/>
      <c r="AO244"/>
      <c r="AP244" s="37"/>
      <c r="AQ244" s="37"/>
      <c r="AR244"/>
      <c r="AS244" s="22"/>
      <c r="AT244" s="22"/>
      <c r="AU244" s="39" t="s">
        <v>114</v>
      </c>
      <c r="AV244" s="39">
        <v>0</v>
      </c>
      <c r="AW244" s="39">
        <v>0</v>
      </c>
      <c r="AX244" s="39">
        <v>0</v>
      </c>
      <c r="AY244" s="36"/>
      <c r="AZ244" s="36"/>
      <c r="BA244" s="37"/>
      <c r="BB244" s="37"/>
      <c r="BG244" s="37"/>
      <c r="BH244" s="37"/>
      <c r="BI244" s="37"/>
      <c r="BJ244" s="37"/>
      <c r="BK244" s="37"/>
      <c r="BM244" s="37"/>
      <c r="BO244" s="37"/>
      <c r="BP244" s="37"/>
    </row>
    <row r="245" spans="1:68" ht="12.75" hidden="1" customHeight="1" x14ac:dyDescent="0.25">
      <c r="A245">
        <v>41002</v>
      </c>
      <c r="B245">
        <v>1999</v>
      </c>
      <c r="C245" s="22" t="str">
        <f t="shared" si="17"/>
        <v>1999B41002</v>
      </c>
      <c r="D245" s="13">
        <v>36423</v>
      </c>
      <c r="E245">
        <v>990004</v>
      </c>
      <c r="F245" t="s">
        <v>111</v>
      </c>
      <c r="G245" s="14" t="s">
        <v>73</v>
      </c>
      <c r="I245" t="s">
        <v>70</v>
      </c>
      <c r="J245" s="15">
        <f t="shared" si="15"/>
        <v>6790.0000000000009</v>
      </c>
      <c r="K245">
        <v>70</v>
      </c>
      <c r="L245">
        <v>100</v>
      </c>
      <c r="M245" s="26">
        <v>95</v>
      </c>
      <c r="N245">
        <v>30</v>
      </c>
      <c r="O245">
        <v>4</v>
      </c>
      <c r="P245">
        <v>6</v>
      </c>
      <c r="Q245"/>
      <c r="S245" s="55"/>
      <c r="T245" s="35" t="s">
        <v>113</v>
      </c>
      <c r="U245" s="39">
        <v>0</v>
      </c>
      <c r="V245" s="39">
        <v>0</v>
      </c>
      <c r="W245" s="39">
        <v>0</v>
      </c>
      <c r="X245" s="39">
        <v>0</v>
      </c>
      <c r="Y245" s="39">
        <v>0</v>
      </c>
      <c r="Z245" s="36"/>
      <c r="AA245" s="36"/>
      <c r="AB245" s="37"/>
      <c r="AC245" s="37"/>
      <c r="AD245"/>
      <c r="AE245"/>
      <c r="AF245"/>
      <c r="AG245"/>
      <c r="AH245" s="37"/>
      <c r="AI245" s="37"/>
      <c r="AJ245" s="37"/>
      <c r="AK245" s="37"/>
      <c r="AL245" s="37"/>
      <c r="AM245"/>
      <c r="AN245" s="37"/>
      <c r="AO245"/>
      <c r="AP245" s="37"/>
      <c r="AQ245" s="37"/>
      <c r="AR245"/>
      <c r="AS245" s="22"/>
      <c r="AT245" s="22"/>
      <c r="AU245" s="39" t="s">
        <v>114</v>
      </c>
      <c r="AV245" s="39">
        <v>0</v>
      </c>
      <c r="AW245" s="39">
        <v>0</v>
      </c>
      <c r="AX245" s="39">
        <v>0</v>
      </c>
      <c r="AY245" s="36"/>
      <c r="AZ245" s="36"/>
      <c r="BA245" s="37"/>
      <c r="BB245" s="37"/>
      <c r="BG245" s="37"/>
      <c r="BH245" s="37"/>
      <c r="BI245" s="37"/>
      <c r="BJ245" s="37"/>
      <c r="BK245" s="37"/>
      <c r="BM245" s="37"/>
      <c r="BO245" s="37"/>
      <c r="BP245" s="37"/>
    </row>
    <row r="246" spans="1:68" ht="12.75" hidden="1" customHeight="1" x14ac:dyDescent="0.25">
      <c r="A246">
        <v>41003</v>
      </c>
      <c r="B246">
        <v>1999</v>
      </c>
      <c r="C246" s="22" t="str">
        <f t="shared" si="17"/>
        <v>1999B41003</v>
      </c>
      <c r="D246" s="13">
        <v>36406</v>
      </c>
      <c r="E246">
        <v>990005</v>
      </c>
      <c r="F246" t="s">
        <v>111</v>
      </c>
      <c r="G246" s="14" t="s">
        <v>136</v>
      </c>
      <c r="I246" t="s">
        <v>87</v>
      </c>
      <c r="J246" s="15">
        <f t="shared" si="15"/>
        <v>2450</v>
      </c>
      <c r="K246">
        <v>0</v>
      </c>
      <c r="L246">
        <v>5</v>
      </c>
      <c r="M246">
        <v>5</v>
      </c>
      <c r="N246">
        <v>5</v>
      </c>
      <c r="O246">
        <v>4</v>
      </c>
      <c r="P246">
        <v>6</v>
      </c>
      <c r="Q246"/>
      <c r="S246" s="55"/>
      <c r="T246" s="35" t="s">
        <v>113</v>
      </c>
      <c r="U246" s="35">
        <v>0</v>
      </c>
      <c r="V246" s="39">
        <v>0.54275637448906777</v>
      </c>
      <c r="W246" s="39">
        <v>0</v>
      </c>
      <c r="X246" s="39">
        <v>6.5275224810225136</v>
      </c>
      <c r="Y246" s="39">
        <v>7.6357360669564653E-2</v>
      </c>
      <c r="Z246" s="36"/>
      <c r="AA246" s="36"/>
      <c r="AB246" s="37"/>
      <c r="AC246" s="37"/>
      <c r="AD246"/>
      <c r="AE246"/>
      <c r="AF246"/>
      <c r="AG246"/>
      <c r="AH246" s="37"/>
      <c r="AI246" s="37"/>
      <c r="AJ246" s="37"/>
      <c r="AK246" s="37"/>
      <c r="AL246" s="37"/>
      <c r="AM246"/>
      <c r="AN246" s="37"/>
      <c r="AO246"/>
      <c r="AP246" s="37"/>
      <c r="AQ246" s="37"/>
      <c r="AR246"/>
      <c r="AS246" s="22">
        <v>31410</v>
      </c>
      <c r="AT246" s="22">
        <v>2000</v>
      </c>
      <c r="AU246" s="39" t="s">
        <v>114</v>
      </c>
      <c r="AV246" s="39">
        <v>0.65832427171867913</v>
      </c>
      <c r="AW246" s="39">
        <v>0</v>
      </c>
      <c r="AX246" s="39">
        <v>0</v>
      </c>
      <c r="AY246">
        <v>485.00099999999998</v>
      </c>
      <c r="AZ246">
        <v>6.87</v>
      </c>
      <c r="BA246" s="16">
        <v>0.67672981878088967</v>
      </c>
      <c r="BB246" s="16">
        <v>1.112685337726524</v>
      </c>
      <c r="BG246" s="16">
        <v>0.55930807248764425</v>
      </c>
      <c r="BH246" s="16">
        <v>1.4526359143327843</v>
      </c>
      <c r="BI246" s="16">
        <v>0.34884678747940689</v>
      </c>
      <c r="BJ246" s="16">
        <v>0.17594728171334434</v>
      </c>
      <c r="BK246" t="s">
        <v>137</v>
      </c>
      <c r="BM246" s="16">
        <v>0.26960461285008236</v>
      </c>
      <c r="BO246" s="16">
        <v>0.75481878088962107</v>
      </c>
      <c r="BP246">
        <v>7.4135</v>
      </c>
    </row>
    <row r="247" spans="1:68" ht="12.75" hidden="1" customHeight="1" x14ac:dyDescent="0.25">
      <c r="A247">
        <v>41004</v>
      </c>
      <c r="B247">
        <v>1999</v>
      </c>
      <c r="C247" s="22" t="str">
        <f t="shared" si="17"/>
        <v>1999B41004</v>
      </c>
      <c r="D247" s="13">
        <v>36406</v>
      </c>
      <c r="E247">
        <v>990005</v>
      </c>
      <c r="F247" t="s">
        <v>111</v>
      </c>
      <c r="G247" s="14" t="s">
        <v>136</v>
      </c>
      <c r="I247" t="s">
        <v>87</v>
      </c>
      <c r="J247" s="15">
        <f t="shared" si="15"/>
        <v>2450</v>
      </c>
      <c r="K247">
        <v>5</v>
      </c>
      <c r="L247">
        <v>10</v>
      </c>
      <c r="M247">
        <v>10</v>
      </c>
      <c r="N247">
        <v>5</v>
      </c>
      <c r="O247">
        <v>4</v>
      </c>
      <c r="P247">
        <v>6</v>
      </c>
      <c r="Q247"/>
      <c r="S247" s="55"/>
      <c r="T247" s="35" t="s">
        <v>113</v>
      </c>
      <c r="U247" s="39">
        <v>0</v>
      </c>
      <c r="V247" s="39">
        <v>0</v>
      </c>
      <c r="W247" s="39">
        <v>0</v>
      </c>
      <c r="X247" s="39">
        <v>0.29701594960461064</v>
      </c>
      <c r="Y247" s="39">
        <v>6.911691909038109E-2</v>
      </c>
      <c r="Z247" s="36"/>
      <c r="AA247" s="36"/>
      <c r="AB247" s="37"/>
      <c r="AC247" s="37"/>
      <c r="AD247"/>
      <c r="AE247"/>
      <c r="AF247"/>
      <c r="AG247"/>
      <c r="AH247" s="37"/>
      <c r="AI247" s="37"/>
      <c r="AJ247" s="37"/>
      <c r="AK247" s="37"/>
      <c r="AL247" s="37"/>
      <c r="AM247"/>
      <c r="AN247" s="37"/>
      <c r="AO247"/>
      <c r="AP247" s="37"/>
      <c r="AQ247" s="37"/>
      <c r="AR247"/>
      <c r="AS247" s="22">
        <v>31411</v>
      </c>
      <c r="AT247" s="22">
        <v>2000</v>
      </c>
      <c r="AU247" s="39" t="s">
        <v>114</v>
      </c>
      <c r="AV247" s="39">
        <v>0.99005316534870214</v>
      </c>
      <c r="AW247" s="39">
        <v>1.8493445918777642</v>
      </c>
      <c r="AX247" s="39">
        <v>0</v>
      </c>
      <c r="AY247">
        <v>440.00099999999998</v>
      </c>
      <c r="AZ247">
        <v>7.46</v>
      </c>
      <c r="BA247" s="16">
        <v>3.5975386307938244</v>
      </c>
      <c r="BB247" s="16">
        <v>1.5172110629658691</v>
      </c>
      <c r="BG247" s="16">
        <v>2.2348984379160877</v>
      </c>
      <c r="BH247" s="16">
        <v>1.7075132810121472</v>
      </c>
      <c r="BI247" s="16">
        <v>0.6454695115019965</v>
      </c>
      <c r="BJ247" s="16">
        <v>4.2845821022115288E-2</v>
      </c>
      <c r="BK247" t="s">
        <v>138</v>
      </c>
      <c r="BM247" s="16">
        <v>0.3648254092411839</v>
      </c>
      <c r="BO247" s="16">
        <v>0.6772660391621933</v>
      </c>
      <c r="BP247">
        <v>93.402299999999997</v>
      </c>
    </row>
    <row r="248" spans="1:68" ht="12.75" hidden="1" customHeight="1" x14ac:dyDescent="0.25">
      <c r="A248">
        <v>41005</v>
      </c>
      <c r="B248">
        <v>1999</v>
      </c>
      <c r="C248" s="22" t="str">
        <f t="shared" si="17"/>
        <v>1999B41005</v>
      </c>
      <c r="D248" s="13">
        <v>36406</v>
      </c>
      <c r="E248">
        <v>990005</v>
      </c>
      <c r="F248" t="s">
        <v>111</v>
      </c>
      <c r="G248" s="14" t="s">
        <v>136</v>
      </c>
      <c r="I248" t="s">
        <v>70</v>
      </c>
      <c r="J248" s="15">
        <f t="shared" si="15"/>
        <v>2716</v>
      </c>
      <c r="K248">
        <v>10</v>
      </c>
      <c r="L248">
        <v>20</v>
      </c>
      <c r="M248">
        <v>20</v>
      </c>
      <c r="N248">
        <v>10</v>
      </c>
      <c r="O248">
        <v>4</v>
      </c>
      <c r="P248">
        <v>6</v>
      </c>
      <c r="Q248"/>
      <c r="S248" s="55"/>
      <c r="T248" s="35" t="s">
        <v>113</v>
      </c>
      <c r="U248" s="39">
        <v>0</v>
      </c>
      <c r="V248" s="39">
        <v>0</v>
      </c>
      <c r="W248" s="39">
        <v>0</v>
      </c>
      <c r="X248" s="39">
        <v>1.0902305381043433</v>
      </c>
      <c r="Y248" s="39">
        <v>2.485327974401998E-2</v>
      </c>
      <c r="Z248" s="36"/>
      <c r="AA248" s="36"/>
      <c r="AB248" s="37"/>
      <c r="AC248" s="37"/>
      <c r="AD248"/>
      <c r="AE248"/>
      <c r="AF248"/>
      <c r="AG248"/>
      <c r="AH248" s="37"/>
      <c r="AI248" s="37"/>
      <c r="AJ248" s="37"/>
      <c r="AK248" s="37"/>
      <c r="AL248" s="37"/>
      <c r="AM248"/>
      <c r="AN248" s="37"/>
      <c r="AO248"/>
      <c r="AP248" s="37"/>
      <c r="AQ248" s="37"/>
      <c r="AR248"/>
      <c r="AS248" s="22">
        <v>31413</v>
      </c>
      <c r="AT248" s="22">
        <v>2000</v>
      </c>
      <c r="AU248" s="39" t="s">
        <v>114</v>
      </c>
      <c r="AV248" s="39">
        <v>0.20214000858469586</v>
      </c>
      <c r="AW248" s="39">
        <v>0</v>
      </c>
      <c r="AX248" s="39">
        <v>0</v>
      </c>
      <c r="BA248" s="16">
        <v>8.984358131307701</v>
      </c>
      <c r="BB248" s="16">
        <v>0.9842531352746875</v>
      </c>
      <c r="BG248" s="16">
        <v>1.2154984305633292</v>
      </c>
      <c r="BH248" s="16">
        <v>0.75021359072038285</v>
      </c>
      <c r="BI248" s="16">
        <v>0.53006061827422091</v>
      </c>
      <c r="BJ248" s="16">
        <v>2.9805325500403476E-2</v>
      </c>
      <c r="BK248" t="s">
        <v>139</v>
      </c>
      <c r="BM248" s="16">
        <v>0.352710464124803</v>
      </c>
      <c r="BO248" s="16">
        <v>0.75194941223390066</v>
      </c>
      <c r="BP248">
        <v>39.627499999999998</v>
      </c>
    </row>
    <row r="249" spans="1:68" ht="12.75" hidden="1" customHeight="1" x14ac:dyDescent="0.25">
      <c r="A249">
        <v>41006</v>
      </c>
      <c r="B249">
        <v>1999</v>
      </c>
      <c r="C249" s="22" t="str">
        <f t="shared" si="17"/>
        <v>1999B41006</v>
      </c>
      <c r="D249" s="13">
        <v>36406</v>
      </c>
      <c r="E249">
        <v>990005</v>
      </c>
      <c r="F249" t="s">
        <v>111</v>
      </c>
      <c r="G249" s="14" t="s">
        <v>136</v>
      </c>
      <c r="I249" t="s">
        <v>70</v>
      </c>
      <c r="J249" s="15">
        <f t="shared" si="15"/>
        <v>2716</v>
      </c>
      <c r="K249">
        <v>20</v>
      </c>
      <c r="L249">
        <v>30</v>
      </c>
      <c r="M249">
        <v>30</v>
      </c>
      <c r="N249">
        <v>10</v>
      </c>
      <c r="O249">
        <v>4</v>
      </c>
      <c r="P249">
        <v>6</v>
      </c>
      <c r="Q249"/>
      <c r="S249" s="55"/>
      <c r="T249" s="35" t="s">
        <v>113</v>
      </c>
      <c r="U249" s="39">
        <v>0</v>
      </c>
      <c r="V249" s="39">
        <v>0</v>
      </c>
      <c r="W249" s="39">
        <v>0</v>
      </c>
      <c r="X249" s="39">
        <v>1.3288567839195979</v>
      </c>
      <c r="Y249" s="39">
        <v>1.7577470686767169E-2</v>
      </c>
      <c r="Z249" s="36"/>
      <c r="AA249" s="36"/>
      <c r="AB249" s="37"/>
      <c r="AC249" s="37"/>
      <c r="AD249"/>
      <c r="AE249"/>
      <c r="AF249"/>
      <c r="AG249"/>
      <c r="AH249" s="37"/>
      <c r="AI249" s="37"/>
      <c r="AJ249" s="37"/>
      <c r="AK249" s="37"/>
      <c r="AL249" s="37"/>
      <c r="AM249"/>
      <c r="AN249" s="37"/>
      <c r="AO249"/>
      <c r="AP249" s="37"/>
      <c r="AQ249" s="37"/>
      <c r="AR249"/>
      <c r="AS249" s="22">
        <v>31414</v>
      </c>
      <c r="AT249" s="22">
        <v>2000</v>
      </c>
      <c r="AU249" s="39" t="s">
        <v>114</v>
      </c>
      <c r="AV249" s="39">
        <v>0.34276067839195984</v>
      </c>
      <c r="AW249" s="39">
        <v>0</v>
      </c>
      <c r="AX249" s="39">
        <v>0</v>
      </c>
      <c r="AY249">
        <v>402</v>
      </c>
      <c r="AZ249">
        <v>5.51</v>
      </c>
      <c r="BA249" s="16">
        <v>4.7950680921097693</v>
      </c>
      <c r="BB249" s="16">
        <v>1.3448656455296391</v>
      </c>
      <c r="BG249" s="16">
        <v>1.2739750958416749</v>
      </c>
      <c r="BH249" s="16">
        <v>1.2797970250431019</v>
      </c>
      <c r="BI249" s="16">
        <v>0.79011896305080831</v>
      </c>
      <c r="BJ249" s="16">
        <v>7.0499159489548907E-2</v>
      </c>
      <c r="BK249" t="s">
        <v>140</v>
      </c>
      <c r="BM249" s="16">
        <v>0.25636057996199602</v>
      </c>
      <c r="BO249" s="16">
        <v>0.65704629558961958</v>
      </c>
      <c r="BP249">
        <v>24.070499999999999</v>
      </c>
    </row>
    <row r="250" spans="1:68" ht="12.75" hidden="1" customHeight="1" x14ac:dyDescent="0.25">
      <c r="A250">
        <v>41007</v>
      </c>
      <c r="B250">
        <v>1999</v>
      </c>
      <c r="C250" s="22" t="str">
        <f t="shared" si="17"/>
        <v>1999B41007</v>
      </c>
      <c r="D250" s="13">
        <v>36406</v>
      </c>
      <c r="E250">
        <v>990005</v>
      </c>
      <c r="F250" t="s">
        <v>111</v>
      </c>
      <c r="G250" s="14" t="s">
        <v>136</v>
      </c>
      <c r="I250" t="s">
        <v>70</v>
      </c>
      <c r="J250" s="15">
        <f t="shared" si="15"/>
        <v>5432</v>
      </c>
      <c r="K250">
        <v>30</v>
      </c>
      <c r="L250">
        <v>50</v>
      </c>
      <c r="M250">
        <v>50</v>
      </c>
      <c r="N250">
        <v>20</v>
      </c>
      <c r="O250">
        <v>4</v>
      </c>
      <c r="P250">
        <v>6</v>
      </c>
      <c r="Q250"/>
      <c r="R250">
        <v>31416</v>
      </c>
      <c r="S250" s="55">
        <v>2000</v>
      </c>
      <c r="T250" s="35" t="s">
        <v>113</v>
      </c>
      <c r="U250" s="39">
        <v>0.54</v>
      </c>
      <c r="V250" s="39">
        <v>0.72</v>
      </c>
      <c r="W250" s="39">
        <v>2.79</v>
      </c>
      <c r="X250" s="39">
        <v>0.78800000000000003</v>
      </c>
      <c r="Y250" s="39">
        <v>7.4999999999999997E-2</v>
      </c>
      <c r="Z250">
        <v>425.99900000000002</v>
      </c>
      <c r="AA250">
        <v>5.43</v>
      </c>
      <c r="AB250" s="16">
        <v>4.89003622629762</v>
      </c>
      <c r="AC250" s="16">
        <v>0.66171363456814059</v>
      </c>
      <c r="AD250"/>
      <c r="AE250"/>
      <c r="AF250"/>
      <c r="AG250"/>
      <c r="AH250" s="16">
        <v>2.3773966698825402</v>
      </c>
      <c r="AI250" s="16">
        <v>3.6030261513633692</v>
      </c>
      <c r="AJ250" s="16">
        <v>1.0781985823726097</v>
      </c>
      <c r="AK250" s="16">
        <v>3.7481809758339611E-2</v>
      </c>
      <c r="AL250" t="s">
        <v>141</v>
      </c>
      <c r="AM250"/>
      <c r="AN250" s="16">
        <v>0.28146232655944159</v>
      </c>
      <c r="AO250"/>
      <c r="AP250" s="16">
        <v>0.82243387268960078</v>
      </c>
      <c r="AQ250">
        <v>98.972499999999997</v>
      </c>
      <c r="AR250"/>
      <c r="AS250" s="22">
        <v>31415</v>
      </c>
      <c r="AT250" s="22">
        <v>2000</v>
      </c>
      <c r="AU250" s="39" t="s">
        <v>114</v>
      </c>
      <c r="AV250" s="39">
        <v>0.23</v>
      </c>
      <c r="AW250" s="39">
        <v>0.2</v>
      </c>
      <c r="AX250" s="39">
        <v>0</v>
      </c>
      <c r="AY250">
        <v>460.99900000000002</v>
      </c>
      <c r="AZ250">
        <v>8.15</v>
      </c>
      <c r="BA250" s="16">
        <v>4.6364560739326777</v>
      </c>
      <c r="BB250" s="16">
        <v>0.91508768576310984</v>
      </c>
      <c r="BG250" s="16">
        <v>1.2274325420950956</v>
      </c>
      <c r="BH250" s="16">
        <v>2.6359711186096293</v>
      </c>
      <c r="BI250" s="16">
        <v>0.70132681298512123</v>
      </c>
      <c r="BJ250" s="16">
        <v>2.9115018482284528E-2</v>
      </c>
      <c r="BK250" t="s">
        <v>142</v>
      </c>
      <c r="BM250" s="16">
        <v>0.34451296945754911</v>
      </c>
      <c r="BO250" s="16">
        <v>0.57619418035913239</v>
      </c>
      <c r="BP250">
        <v>15.9292</v>
      </c>
    </row>
    <row r="251" spans="1:68" ht="12.75" hidden="1" customHeight="1" x14ac:dyDescent="0.25">
      <c r="A251">
        <v>41008</v>
      </c>
      <c r="B251">
        <v>1999</v>
      </c>
      <c r="C251" s="22" t="str">
        <f t="shared" si="17"/>
        <v>1999B41008</v>
      </c>
      <c r="D251" s="13">
        <v>36406</v>
      </c>
      <c r="E251">
        <v>990005</v>
      </c>
      <c r="F251" t="s">
        <v>111</v>
      </c>
      <c r="G251" s="14" t="s">
        <v>136</v>
      </c>
      <c r="I251" t="s">
        <v>70</v>
      </c>
      <c r="J251" s="15">
        <f t="shared" si="15"/>
        <v>4617.2000000000007</v>
      </c>
      <c r="K251">
        <v>50</v>
      </c>
      <c r="L251">
        <v>70</v>
      </c>
      <c r="M251" s="26">
        <v>67</v>
      </c>
      <c r="N251">
        <v>20</v>
      </c>
      <c r="O251">
        <v>4</v>
      </c>
      <c r="P251">
        <v>6</v>
      </c>
      <c r="Q251"/>
      <c r="S251" s="55"/>
      <c r="T251" s="35" t="s">
        <v>113</v>
      </c>
      <c r="U251" s="39">
        <v>0</v>
      </c>
      <c r="V251" s="39">
        <v>0</v>
      </c>
      <c r="W251" s="39">
        <v>0</v>
      </c>
      <c r="X251" s="39">
        <v>0.26462358180058082</v>
      </c>
      <c r="Y251" s="39">
        <v>2.1049603097773477E-2</v>
      </c>
      <c r="Z251" s="36"/>
      <c r="AA251" s="36"/>
      <c r="AB251" s="37"/>
      <c r="AC251" s="37"/>
      <c r="AD251"/>
      <c r="AE251"/>
      <c r="AF251"/>
      <c r="AG251"/>
      <c r="AH251" s="37"/>
      <c r="AI251" s="37"/>
      <c r="AJ251" s="37"/>
      <c r="AK251" s="37"/>
      <c r="AL251" s="37"/>
      <c r="AM251"/>
      <c r="AN251" s="37"/>
      <c r="AO251"/>
      <c r="AP251" s="37"/>
      <c r="AQ251" s="37"/>
      <c r="AR251"/>
      <c r="AS251" s="22">
        <v>31417</v>
      </c>
      <c r="AT251" s="22">
        <v>2000</v>
      </c>
      <c r="AU251" s="39" t="s">
        <v>114</v>
      </c>
      <c r="AV251" s="39">
        <v>0.14434013552758954</v>
      </c>
      <c r="AW251" s="39">
        <v>0</v>
      </c>
      <c r="AX251" s="39">
        <v>0</v>
      </c>
      <c r="BA251" s="16">
        <v>8.5</v>
      </c>
      <c r="BB251" s="16">
        <v>0.41964285714285715</v>
      </c>
      <c r="BG251" s="16">
        <v>4.0178571428571432</v>
      </c>
      <c r="BH251" s="16">
        <v>2.2142857142857144</v>
      </c>
      <c r="BI251" s="16">
        <v>1.0267857142857142</v>
      </c>
      <c r="BJ251" s="16">
        <v>4.4642857142857151E-2</v>
      </c>
      <c r="BK251" t="s">
        <v>50</v>
      </c>
      <c r="BM251" s="16">
        <v>0.4553571428571429</v>
      </c>
      <c r="BO251" s="16">
        <v>0.8928571428571429</v>
      </c>
      <c r="BP251">
        <v>160</v>
      </c>
    </row>
    <row r="252" spans="1:68" ht="12.75" hidden="1" customHeight="1" x14ac:dyDescent="0.25">
      <c r="A252">
        <v>41009</v>
      </c>
      <c r="B252">
        <v>1999</v>
      </c>
      <c r="C252" s="22" t="str">
        <f t="shared" si="17"/>
        <v>1999B41009</v>
      </c>
      <c r="D252" s="13">
        <v>36406</v>
      </c>
      <c r="E252">
        <v>990005</v>
      </c>
      <c r="F252" t="s">
        <v>111</v>
      </c>
      <c r="G252" s="14" t="s">
        <v>136</v>
      </c>
      <c r="I252" t="s">
        <v>70</v>
      </c>
      <c r="J252" s="15">
        <f t="shared" si="15"/>
        <v>3530.8</v>
      </c>
      <c r="K252">
        <v>70</v>
      </c>
      <c r="L252">
        <v>100</v>
      </c>
      <c r="M252" s="26">
        <v>83</v>
      </c>
      <c r="N252">
        <v>30</v>
      </c>
      <c r="O252">
        <v>4</v>
      </c>
      <c r="P252">
        <v>6</v>
      </c>
      <c r="Q252"/>
      <c r="S252" s="55"/>
      <c r="T252" s="35" t="s">
        <v>113</v>
      </c>
      <c r="U252" s="39">
        <v>0</v>
      </c>
      <c r="V252" s="39">
        <v>0</v>
      </c>
      <c r="W252" s="39">
        <v>0</v>
      </c>
      <c r="X252" s="39">
        <v>2.0281932021466907E-2</v>
      </c>
      <c r="Y252" s="39">
        <v>0</v>
      </c>
      <c r="Z252" s="36"/>
      <c r="AA252" s="36"/>
      <c r="AB252" s="37"/>
      <c r="AC252" s="37"/>
      <c r="AD252"/>
      <c r="AE252"/>
      <c r="AF252"/>
      <c r="AG252"/>
      <c r="AH252" s="37"/>
      <c r="AI252" s="37"/>
      <c r="AJ252" s="37"/>
      <c r="AK252" s="37"/>
      <c r="AL252" s="37"/>
      <c r="AM252"/>
      <c r="AN252" s="37"/>
      <c r="AO252"/>
      <c r="AP252" s="37"/>
      <c r="AQ252" s="37"/>
      <c r="AR252"/>
      <c r="AS252" s="22">
        <v>31418</v>
      </c>
      <c r="AT252" s="22">
        <v>2000</v>
      </c>
      <c r="AU252" s="39" t="s">
        <v>114</v>
      </c>
      <c r="AV252" s="39">
        <v>3.3803220035778174E-2</v>
      </c>
      <c r="AW252" s="39">
        <v>0</v>
      </c>
      <c r="AX252" s="39">
        <v>0</v>
      </c>
      <c r="BA252" s="16">
        <v>5.8036423841059603</v>
      </c>
      <c r="BB252" s="16">
        <v>0.48195364238410598</v>
      </c>
      <c r="BG252" s="16">
        <v>3.5413907284768209</v>
      </c>
      <c r="BH252" s="16">
        <v>1.3228476821192054</v>
      </c>
      <c r="BI252" s="16">
        <v>0.75</v>
      </c>
      <c r="BJ252" t="s">
        <v>143</v>
      </c>
      <c r="BK252" t="s">
        <v>144</v>
      </c>
      <c r="BM252" s="16">
        <v>0.49205298013245036</v>
      </c>
      <c r="BO252" s="16">
        <v>0.59056291390728477</v>
      </c>
      <c r="BP252">
        <v>50.331099999999999</v>
      </c>
    </row>
    <row r="253" spans="1:68" ht="12.75" hidden="1" customHeight="1" x14ac:dyDescent="0.25">
      <c r="A253">
        <v>41010</v>
      </c>
      <c r="B253">
        <v>1999</v>
      </c>
      <c r="C253" s="22" t="str">
        <f t="shared" si="17"/>
        <v>1999B41010</v>
      </c>
      <c r="D253" s="13">
        <v>36407</v>
      </c>
      <c r="E253">
        <v>990006</v>
      </c>
      <c r="F253" t="s">
        <v>111</v>
      </c>
      <c r="G253" s="14" t="s">
        <v>145</v>
      </c>
      <c r="I253" t="s">
        <v>87</v>
      </c>
      <c r="J253" s="15">
        <f t="shared" si="15"/>
        <v>2450</v>
      </c>
      <c r="K253">
        <v>0</v>
      </c>
      <c r="L253">
        <v>5</v>
      </c>
      <c r="M253">
        <v>5</v>
      </c>
      <c r="N253">
        <v>5</v>
      </c>
      <c r="O253">
        <v>4</v>
      </c>
      <c r="P253">
        <v>6</v>
      </c>
      <c r="Q253"/>
      <c r="S253" s="55"/>
      <c r="T253" s="35" t="s">
        <v>113</v>
      </c>
      <c r="U253" s="39">
        <v>0</v>
      </c>
      <c r="V253" s="39">
        <v>0</v>
      </c>
      <c r="W253" s="39">
        <v>0</v>
      </c>
      <c r="X253" s="39">
        <v>0.3046084255369505</v>
      </c>
      <c r="Y253" s="39">
        <v>0.74114916277143361</v>
      </c>
      <c r="Z253" s="36"/>
      <c r="AA253" s="36"/>
      <c r="AB253" s="37"/>
      <c r="AC253" s="37"/>
      <c r="AD253"/>
      <c r="AE253"/>
      <c r="AF253"/>
      <c r="AG253"/>
      <c r="AH253" s="37"/>
      <c r="AI253" s="37"/>
      <c r="AJ253" s="37"/>
      <c r="AK253" s="37"/>
      <c r="AL253" s="37"/>
      <c r="AM253"/>
      <c r="AN253" s="37"/>
      <c r="AO253"/>
      <c r="AP253" s="37"/>
      <c r="AQ253" s="37"/>
      <c r="AR253"/>
      <c r="AS253" s="22">
        <v>31419</v>
      </c>
      <c r="AT253" s="22">
        <v>2000</v>
      </c>
      <c r="AU253" s="39" t="s">
        <v>114</v>
      </c>
      <c r="AV253" s="39">
        <v>0.36863440033134132</v>
      </c>
      <c r="AW253" s="39">
        <v>0.58205431631264415</v>
      </c>
      <c r="AX253" s="39">
        <v>0</v>
      </c>
      <c r="AY253">
        <v>442.99900000000002</v>
      </c>
      <c r="AZ253">
        <v>7.8</v>
      </c>
      <c r="BA253" s="16">
        <v>2.2905818540433924</v>
      </c>
      <c r="BB253" s="16">
        <v>5.6885601577909268</v>
      </c>
      <c r="BG253" s="16">
        <v>1.4842209072978301</v>
      </c>
      <c r="BH253" s="16">
        <v>1.5598619329388561</v>
      </c>
      <c r="BI253" s="16">
        <v>0.76380670611439838</v>
      </c>
      <c r="BJ253" s="16">
        <v>5.6854043392504924E-2</v>
      </c>
      <c r="BK253">
        <v>0.21</v>
      </c>
      <c r="BM253" s="16">
        <v>0.45488165680473369</v>
      </c>
      <c r="BO253" s="16">
        <v>0.69866863905325438</v>
      </c>
      <c r="BP253">
        <v>31.853999999999999</v>
      </c>
    </row>
    <row r="254" spans="1:68" ht="12.75" hidden="1" customHeight="1" x14ac:dyDescent="0.25">
      <c r="A254">
        <v>41011</v>
      </c>
      <c r="B254">
        <v>1999</v>
      </c>
      <c r="C254" s="22" t="str">
        <f t="shared" si="17"/>
        <v>1999B41011</v>
      </c>
      <c r="D254" s="13">
        <v>36407</v>
      </c>
      <c r="E254">
        <v>990006</v>
      </c>
      <c r="F254" t="s">
        <v>111</v>
      </c>
      <c r="G254" s="14" t="s">
        <v>145</v>
      </c>
      <c r="I254" t="s">
        <v>87</v>
      </c>
      <c r="J254" s="15">
        <f t="shared" si="15"/>
        <v>2450</v>
      </c>
      <c r="K254">
        <v>5</v>
      </c>
      <c r="L254">
        <v>10</v>
      </c>
      <c r="M254">
        <v>10</v>
      </c>
      <c r="N254">
        <v>5</v>
      </c>
      <c r="O254">
        <v>4</v>
      </c>
      <c r="P254">
        <v>6</v>
      </c>
      <c r="Q254"/>
      <c r="R254">
        <v>31421</v>
      </c>
      <c r="S254" s="55">
        <v>2000</v>
      </c>
      <c r="T254" s="35" t="s">
        <v>113</v>
      </c>
      <c r="U254" s="39">
        <v>0.29833818579602828</v>
      </c>
      <c r="V254" s="39">
        <v>0</v>
      </c>
      <c r="W254" s="39">
        <v>0</v>
      </c>
      <c r="X254" s="39">
        <v>9.1796364860316393E-2</v>
      </c>
      <c r="Y254" s="39">
        <v>0.20982026253786604</v>
      </c>
      <c r="Z254"/>
      <c r="AA254"/>
      <c r="AB254" s="16">
        <v>0.82586708606025938</v>
      </c>
      <c r="AC254" s="16">
        <v>1.3966104160244495</v>
      </c>
      <c r="AD254"/>
      <c r="AE254"/>
      <c r="AF254"/>
      <c r="AG254"/>
      <c r="AH254" s="16">
        <v>0.7082638774678699</v>
      </c>
      <c r="AI254" s="16">
        <v>2.0260727057250367</v>
      </c>
      <c r="AJ254" s="16">
        <v>0.57561935899226535</v>
      </c>
      <c r="AK254" s="16">
        <v>1.5950400040991703E-2</v>
      </c>
      <c r="AL254" t="s">
        <v>146</v>
      </c>
      <c r="AM254"/>
      <c r="AN254" s="16">
        <v>0.26578490430999646</v>
      </c>
      <c r="AO254"/>
      <c r="AP254" s="16">
        <v>0.96913143046989214</v>
      </c>
      <c r="AQ254">
        <v>26.280999999999999</v>
      </c>
      <c r="AR254"/>
      <c r="AS254" s="22">
        <v>31420</v>
      </c>
      <c r="AT254" s="22">
        <v>2000</v>
      </c>
      <c r="AU254" s="39" t="s">
        <v>114</v>
      </c>
      <c r="AV254" s="39">
        <v>2.9505974419387408E-2</v>
      </c>
      <c r="AW254" s="39">
        <v>0</v>
      </c>
      <c r="AX254" s="39">
        <v>0</v>
      </c>
      <c r="BA254" s="16">
        <v>1.3100568344564547</v>
      </c>
      <c r="BB254" s="16">
        <v>2.0338041899708039</v>
      </c>
      <c r="BG254" s="16">
        <v>0.73241574078261706</v>
      </c>
      <c r="BH254" s="16">
        <v>0.96897471846592198</v>
      </c>
      <c r="BI254" s="16">
        <v>0.87940140402715594</v>
      </c>
      <c r="BJ254" s="16">
        <v>4.3090668797330638E-2</v>
      </c>
      <c r="BK254" t="s">
        <v>147</v>
      </c>
      <c r="BM254" s="16">
        <v>0.39748943462027453</v>
      </c>
      <c r="BO254" s="16">
        <v>0.61583224036301698</v>
      </c>
      <c r="BP254">
        <v>5.0251999999999999</v>
      </c>
    </row>
    <row r="255" spans="1:68" ht="12.75" hidden="1" customHeight="1" x14ac:dyDescent="0.25">
      <c r="A255">
        <v>41012</v>
      </c>
      <c r="B255">
        <v>1999</v>
      </c>
      <c r="C255" s="22" t="str">
        <f t="shared" si="17"/>
        <v>1999B41012</v>
      </c>
      <c r="D255" s="13">
        <v>36407</v>
      </c>
      <c r="E255">
        <v>990006</v>
      </c>
      <c r="F255" t="s">
        <v>111</v>
      </c>
      <c r="G255" s="14" t="s">
        <v>145</v>
      </c>
      <c r="I255" t="s">
        <v>70</v>
      </c>
      <c r="J255" s="15">
        <f t="shared" si="15"/>
        <v>2716</v>
      </c>
      <c r="K255">
        <v>10</v>
      </c>
      <c r="L255">
        <v>20</v>
      </c>
      <c r="M255">
        <v>20</v>
      </c>
      <c r="N255">
        <v>10</v>
      </c>
      <c r="O255">
        <v>4</v>
      </c>
      <c r="P255">
        <v>6</v>
      </c>
      <c r="Q255"/>
      <c r="R255">
        <v>31422</v>
      </c>
      <c r="S255" s="55">
        <v>2000</v>
      </c>
      <c r="T255" s="35" t="s">
        <v>113</v>
      </c>
      <c r="U255" s="39">
        <v>0.22609218232747649</v>
      </c>
      <c r="V255" s="39">
        <v>0</v>
      </c>
      <c r="W255" s="39">
        <v>0</v>
      </c>
      <c r="X255" s="39">
        <v>0.31898276886512184</v>
      </c>
      <c r="Y255" s="39">
        <v>0</v>
      </c>
      <c r="Z255">
        <v>432</v>
      </c>
      <c r="AA255">
        <v>5.61</v>
      </c>
      <c r="AB255" s="16">
        <v>2.3740075504875735</v>
      </c>
      <c r="AC255" s="16">
        <v>2.4749975495073766</v>
      </c>
      <c r="AD255"/>
      <c r="AE255"/>
      <c r="AF255"/>
      <c r="AG255"/>
      <c r="AH255" s="16">
        <v>1.0029693039907879</v>
      </c>
      <c r="AI255" s="16">
        <v>0.91747433913431764</v>
      </c>
      <c r="AJ255" s="16">
        <v>0.8663357759051723</v>
      </c>
      <c r="AK255" s="16">
        <v>4.1485107440487681E-2</v>
      </c>
      <c r="AL255" s="16">
        <v>0.26920765424984722</v>
      </c>
      <c r="AM255"/>
      <c r="AN255" s="16">
        <v>0.31128682050809847</v>
      </c>
      <c r="AO255"/>
      <c r="AP255" s="16">
        <v>0.9825732845809062</v>
      </c>
      <c r="AQ255">
        <v>25.7425</v>
      </c>
      <c r="AR255"/>
      <c r="AS255" s="41"/>
      <c r="AT255" s="22"/>
      <c r="AU255" s="39" t="s">
        <v>114</v>
      </c>
      <c r="AV255" s="39">
        <v>0</v>
      </c>
      <c r="AW255" s="39">
        <v>0</v>
      </c>
      <c r="AX255" s="39">
        <v>0</v>
      </c>
      <c r="BA255" s="16"/>
      <c r="BB255" s="16"/>
      <c r="BG255" s="16"/>
      <c r="BH255" s="38"/>
      <c r="BI255" s="38"/>
      <c r="BJ255" s="38"/>
      <c r="BK255" s="38"/>
      <c r="BM255" s="38"/>
      <c r="BO255" s="38"/>
      <c r="BP255" s="38"/>
    </row>
    <row r="256" spans="1:68" ht="12.75" hidden="1" customHeight="1" x14ac:dyDescent="0.25">
      <c r="A256">
        <v>41013</v>
      </c>
      <c r="B256">
        <v>1999</v>
      </c>
      <c r="C256" s="22" t="str">
        <f t="shared" si="17"/>
        <v>1999B41013</v>
      </c>
      <c r="D256" s="13">
        <v>36407</v>
      </c>
      <c r="E256">
        <v>990006</v>
      </c>
      <c r="F256" t="s">
        <v>111</v>
      </c>
      <c r="G256" s="14" t="s">
        <v>145</v>
      </c>
      <c r="I256" t="s">
        <v>70</v>
      </c>
      <c r="J256" s="15">
        <f t="shared" si="15"/>
        <v>2716</v>
      </c>
      <c r="K256">
        <v>20</v>
      </c>
      <c r="L256">
        <v>30</v>
      </c>
      <c r="M256">
        <v>30</v>
      </c>
      <c r="N256">
        <v>10</v>
      </c>
      <c r="O256">
        <v>4</v>
      </c>
      <c r="P256">
        <v>6</v>
      </c>
      <c r="Q256"/>
      <c r="S256" s="55"/>
      <c r="T256" s="35" t="s">
        <v>113</v>
      </c>
      <c r="U256" s="39">
        <v>0</v>
      </c>
      <c r="V256" s="39">
        <v>0</v>
      </c>
      <c r="W256" s="39">
        <v>0</v>
      </c>
      <c r="X256" s="39">
        <v>0.67019396551724131</v>
      </c>
      <c r="Y256" s="39">
        <v>1.4216235632183905E-2</v>
      </c>
      <c r="Z256"/>
      <c r="AA256"/>
      <c r="AB256" s="16"/>
      <c r="AC256" s="16"/>
      <c r="AD256"/>
      <c r="AE256"/>
      <c r="AF256"/>
      <c r="AG256"/>
      <c r="AH256" s="16"/>
      <c r="AI256" s="16"/>
      <c r="AJ256" s="16"/>
      <c r="AK256" s="16"/>
      <c r="AL256" s="16"/>
      <c r="AM256"/>
      <c r="AN256" s="16"/>
      <c r="AO256"/>
      <c r="AP256" s="16"/>
      <c r="AQ256" s="16"/>
      <c r="AR256"/>
      <c r="AS256" s="22"/>
      <c r="AT256" s="22"/>
      <c r="AU256" s="39" t="s">
        <v>114</v>
      </c>
      <c r="AV256" s="39">
        <v>0</v>
      </c>
      <c r="AW256" s="39">
        <v>0</v>
      </c>
      <c r="AX256" s="39">
        <v>0</v>
      </c>
      <c r="BA256" s="16"/>
      <c r="BB256" s="16"/>
      <c r="BG256" s="16"/>
      <c r="BH256" s="38"/>
      <c r="BI256" s="38"/>
      <c r="BJ256" s="38"/>
      <c r="BK256" s="38"/>
      <c r="BM256" s="38"/>
      <c r="BO256" s="38"/>
      <c r="BP256" s="38"/>
    </row>
    <row r="257" spans="1:68" ht="12.75" hidden="1" customHeight="1" x14ac:dyDescent="0.25">
      <c r="A257">
        <v>41014</v>
      </c>
      <c r="B257">
        <v>1999</v>
      </c>
      <c r="C257" s="22" t="str">
        <f t="shared" si="17"/>
        <v>1999B41014</v>
      </c>
      <c r="D257" s="13">
        <v>36407</v>
      </c>
      <c r="E257">
        <v>990006</v>
      </c>
      <c r="F257" t="s">
        <v>111</v>
      </c>
      <c r="G257" s="14" t="s">
        <v>145</v>
      </c>
      <c r="I257" t="s">
        <v>70</v>
      </c>
      <c r="J257" s="15">
        <f t="shared" si="15"/>
        <v>5432</v>
      </c>
      <c r="K257">
        <v>30</v>
      </c>
      <c r="L257">
        <v>50</v>
      </c>
      <c r="M257">
        <v>50</v>
      </c>
      <c r="N257">
        <v>20</v>
      </c>
      <c r="O257">
        <v>4</v>
      </c>
      <c r="P257">
        <v>6</v>
      </c>
      <c r="Q257"/>
      <c r="S257" s="55"/>
      <c r="T257" s="35" t="s">
        <v>113</v>
      </c>
      <c r="U257" s="35">
        <v>0</v>
      </c>
      <c r="V257" s="39">
        <v>0</v>
      </c>
      <c r="W257" s="39">
        <v>4.4324607863619256</v>
      </c>
      <c r="X257" s="39">
        <v>10.119097647599546</v>
      </c>
      <c r="Y257" s="39">
        <v>0</v>
      </c>
      <c r="Z257" s="36"/>
      <c r="AA257" s="36"/>
      <c r="AB257" s="37"/>
      <c r="AC257" s="37"/>
      <c r="AD257"/>
      <c r="AE257"/>
      <c r="AF257"/>
      <c r="AG257"/>
      <c r="AH257" s="37"/>
      <c r="AI257" s="37"/>
      <c r="AJ257" s="37"/>
      <c r="AK257" s="37"/>
      <c r="AL257" s="37"/>
      <c r="AM257"/>
      <c r="AN257" s="37"/>
      <c r="AO257"/>
      <c r="AP257" s="37"/>
      <c r="AQ257" s="37"/>
      <c r="AR257"/>
      <c r="AS257" s="22"/>
      <c r="AT257" s="22"/>
      <c r="AU257" s="39" t="s">
        <v>114</v>
      </c>
      <c r="AV257" s="39">
        <v>0</v>
      </c>
      <c r="AW257" s="39">
        <v>0</v>
      </c>
      <c r="AX257" s="39">
        <v>0</v>
      </c>
      <c r="BA257" s="16"/>
      <c r="BB257" s="16"/>
      <c r="BG257" s="16"/>
      <c r="BH257" s="38"/>
      <c r="BI257" s="38"/>
      <c r="BJ257" s="38"/>
      <c r="BK257" s="38"/>
      <c r="BM257" s="38"/>
      <c r="BO257" s="38"/>
      <c r="BP257" s="38"/>
    </row>
    <row r="258" spans="1:68" ht="12.75" hidden="1" customHeight="1" x14ac:dyDescent="0.25">
      <c r="A258">
        <v>41015</v>
      </c>
      <c r="B258">
        <v>1999</v>
      </c>
      <c r="C258" s="22" t="str">
        <f t="shared" si="17"/>
        <v>1999B41015</v>
      </c>
      <c r="D258" s="13">
        <v>36407</v>
      </c>
      <c r="E258">
        <v>990006</v>
      </c>
      <c r="F258" t="s">
        <v>111</v>
      </c>
      <c r="G258" s="14" t="s">
        <v>145</v>
      </c>
      <c r="I258" t="s">
        <v>70</v>
      </c>
      <c r="J258" s="15">
        <f t="shared" ref="J258:J321" si="18">IF(I258="WB",54.6*O258*(M258-K258),IF(I258="BZ",67.9*O258*(M258-K258),IF(I258="BZ+WB",122.5*O258*(M258-K258),IF(I258="RKS",19.6*(M258-K258)*O258,""))))</f>
        <v>5432</v>
      </c>
      <c r="K258">
        <v>50</v>
      </c>
      <c r="L258">
        <v>70</v>
      </c>
      <c r="M258">
        <v>70</v>
      </c>
      <c r="N258">
        <v>20</v>
      </c>
      <c r="O258">
        <v>4</v>
      </c>
      <c r="P258">
        <v>6</v>
      </c>
      <c r="Q258"/>
      <c r="S258" s="55"/>
      <c r="T258" s="35" t="s">
        <v>113</v>
      </c>
      <c r="U258" s="39">
        <v>0</v>
      </c>
      <c r="V258" s="39">
        <v>0</v>
      </c>
      <c r="W258" s="39">
        <v>0</v>
      </c>
      <c r="X258" s="39">
        <v>1.1471335081335619</v>
      </c>
      <c r="Y258" s="39">
        <v>7.384979666095891E-3</v>
      </c>
      <c r="Z258"/>
      <c r="AA258"/>
      <c r="AB258" s="16"/>
      <c r="AC258" s="16"/>
      <c r="AD258"/>
      <c r="AE258"/>
      <c r="AF258"/>
      <c r="AG258"/>
      <c r="AH258" s="16"/>
      <c r="AI258" s="16"/>
      <c r="AJ258" s="16"/>
      <c r="AK258" s="16"/>
      <c r="AL258" s="16"/>
      <c r="AM258"/>
      <c r="AN258" s="16"/>
      <c r="AO258"/>
      <c r="AP258" s="16"/>
      <c r="AQ258" s="16"/>
      <c r="AR258"/>
      <c r="AS258" s="22">
        <v>31424</v>
      </c>
      <c r="AT258" s="22">
        <v>2000</v>
      </c>
      <c r="AU258" s="39" t="s">
        <v>114</v>
      </c>
      <c r="AV258" s="39">
        <v>2.4616598886986304E-2</v>
      </c>
      <c r="AW258" s="39">
        <v>1.3046797410102742</v>
      </c>
      <c r="AX258" s="39">
        <v>0</v>
      </c>
      <c r="BA258" s="16">
        <v>7.76</v>
      </c>
      <c r="BB258" s="16">
        <v>1.0805263157894738</v>
      </c>
      <c r="BG258" s="16">
        <v>2.2236842105263159</v>
      </c>
      <c r="BH258" t="s">
        <v>148</v>
      </c>
      <c r="BI258" s="16">
        <v>0.8</v>
      </c>
      <c r="BJ258" t="s">
        <v>149</v>
      </c>
      <c r="BK258" t="s">
        <v>150</v>
      </c>
      <c r="BM258" s="16">
        <v>0.40526315789473688</v>
      </c>
      <c r="BO258" s="16">
        <v>0.61973684210526314</v>
      </c>
      <c r="BP258">
        <v>142.1053</v>
      </c>
    </row>
    <row r="259" spans="1:68" ht="12.75" hidden="1" customHeight="1" x14ac:dyDescent="0.25">
      <c r="A259">
        <v>41016</v>
      </c>
      <c r="B259">
        <v>1999</v>
      </c>
      <c r="C259" s="22" t="str">
        <f t="shared" si="17"/>
        <v>1999B41016</v>
      </c>
      <c r="D259" s="13">
        <v>36407</v>
      </c>
      <c r="E259">
        <v>990006</v>
      </c>
      <c r="F259" t="s">
        <v>111</v>
      </c>
      <c r="G259" s="14" t="s">
        <v>145</v>
      </c>
      <c r="I259" t="s">
        <v>70</v>
      </c>
      <c r="J259" s="15">
        <f t="shared" si="18"/>
        <v>6790.0000000000009</v>
      </c>
      <c r="K259">
        <v>70</v>
      </c>
      <c r="L259">
        <v>100</v>
      </c>
      <c r="M259" s="26">
        <v>95</v>
      </c>
      <c r="N259">
        <v>30</v>
      </c>
      <c r="O259">
        <v>4</v>
      </c>
      <c r="P259">
        <v>6</v>
      </c>
      <c r="Q259"/>
      <c r="S259" s="55"/>
      <c r="T259" s="35" t="s">
        <v>113</v>
      </c>
      <c r="U259" s="39">
        <v>0</v>
      </c>
      <c r="V259" s="39">
        <v>0</v>
      </c>
      <c r="W259" s="39">
        <v>0</v>
      </c>
      <c r="X259" s="39">
        <v>0.41378965903633741</v>
      </c>
      <c r="Y259" s="39">
        <v>0</v>
      </c>
      <c r="Z259"/>
      <c r="AA259"/>
      <c r="AB259" s="16"/>
      <c r="AC259" s="16"/>
      <c r="AD259"/>
      <c r="AE259"/>
      <c r="AF259"/>
      <c r="AG259"/>
      <c r="AH259" s="16"/>
      <c r="AI259" s="16"/>
      <c r="AJ259" s="16"/>
      <c r="AK259" s="16"/>
      <c r="AL259" s="16"/>
      <c r="AM259"/>
      <c r="AN259" s="16"/>
      <c r="AO259"/>
      <c r="AP259" s="16"/>
      <c r="AQ259" s="16"/>
      <c r="AR259"/>
      <c r="AS259" s="22"/>
      <c r="AT259" s="22"/>
      <c r="AU259" s="39" t="s">
        <v>114</v>
      </c>
      <c r="AV259" s="39">
        <v>0</v>
      </c>
      <c r="AW259" s="39">
        <v>0</v>
      </c>
      <c r="AX259" s="39">
        <v>0</v>
      </c>
      <c r="BA259" s="16"/>
      <c r="BB259" s="16"/>
      <c r="BC259" s="16"/>
      <c r="BD259" s="38"/>
      <c r="BE259" s="38"/>
      <c r="BF259" s="38"/>
      <c r="BG259" s="38"/>
      <c r="BH259" s="38"/>
      <c r="BI259" s="38"/>
      <c r="BJ259" s="38"/>
    </row>
    <row r="260" spans="1:68" ht="12.75" hidden="1" customHeight="1" x14ac:dyDescent="0.25">
      <c r="A260">
        <v>784</v>
      </c>
      <c r="B260">
        <v>2013</v>
      </c>
      <c r="C260" s="22" t="str">
        <f t="shared" ref="C260:C291" si="19">CONCATENATE(B260,"B00",A260)</f>
        <v>2013B00784</v>
      </c>
      <c r="D260">
        <v>41369</v>
      </c>
      <c r="E260">
        <v>130001</v>
      </c>
      <c r="F260" t="s">
        <v>344</v>
      </c>
      <c r="G260">
        <v>8</v>
      </c>
      <c r="H260">
        <v>1</v>
      </c>
      <c r="I260" t="s">
        <v>70</v>
      </c>
      <c r="J260" s="15">
        <f t="shared" si="18"/>
        <v>1358</v>
      </c>
      <c r="K260">
        <v>0</v>
      </c>
      <c r="L260">
        <v>5</v>
      </c>
      <c r="M260">
        <v>5</v>
      </c>
      <c r="N260">
        <f t="shared" ref="N260:N291" si="20">L260-K260</f>
        <v>5</v>
      </c>
      <c r="O260">
        <v>4</v>
      </c>
      <c r="P260">
        <v>6</v>
      </c>
      <c r="Q260"/>
      <c r="R260">
        <v>572</v>
      </c>
      <c r="S260" s="14">
        <v>2013</v>
      </c>
      <c r="T260" t="s">
        <v>88</v>
      </c>
      <c r="U260" s="46">
        <v>0.5</v>
      </c>
      <c r="V260" s="46">
        <v>0</v>
      </c>
      <c r="W260" s="46">
        <v>0</v>
      </c>
      <c r="X260" s="46">
        <v>0</v>
      </c>
      <c r="Y260" s="46">
        <v>0</v>
      </c>
      <c r="Z260">
        <v>451.04</v>
      </c>
      <c r="AA260">
        <v>12.51</v>
      </c>
      <c r="AB260">
        <v>3.226</v>
      </c>
      <c r="AC260">
        <v>1.363</v>
      </c>
      <c r="AD260">
        <v>0.3</v>
      </c>
      <c r="AE260">
        <v>1.081</v>
      </c>
      <c r="AF260">
        <v>5.2969999999999997</v>
      </c>
      <c r="AG260">
        <v>10.842000000000001</v>
      </c>
      <c r="AH260">
        <v>2.3250000000000002</v>
      </c>
      <c r="AI260">
        <v>1.792</v>
      </c>
      <c r="AJ260">
        <v>0.46800000000000003</v>
      </c>
      <c r="AK260">
        <v>0.2</v>
      </c>
      <c r="AL260">
        <v>0.128</v>
      </c>
      <c r="AM260">
        <v>4.633</v>
      </c>
      <c r="AN260">
        <v>0.60099999999999998</v>
      </c>
      <c r="AO260">
        <v>63.310099999999998</v>
      </c>
      <c r="AP260">
        <v>0.86899999999999999</v>
      </c>
      <c r="AQ260">
        <v>72.558099999999996</v>
      </c>
      <c r="AR260">
        <v>57.613999999999997</v>
      </c>
    </row>
    <row r="261" spans="1:68" ht="12.75" hidden="1" customHeight="1" x14ac:dyDescent="0.25">
      <c r="A261">
        <v>785</v>
      </c>
      <c r="B261">
        <v>2013</v>
      </c>
      <c r="C261" s="22" t="str">
        <f t="shared" si="19"/>
        <v>2013B00785</v>
      </c>
      <c r="D261">
        <v>41369</v>
      </c>
      <c r="E261">
        <v>130001</v>
      </c>
      <c r="F261" t="s">
        <v>344</v>
      </c>
      <c r="G261">
        <v>8</v>
      </c>
      <c r="H261">
        <v>1</v>
      </c>
      <c r="I261" t="s">
        <v>70</v>
      </c>
      <c r="J261" s="15">
        <f t="shared" si="18"/>
        <v>1358</v>
      </c>
      <c r="K261">
        <v>5</v>
      </c>
      <c r="L261">
        <v>10</v>
      </c>
      <c r="M261">
        <v>10</v>
      </c>
      <c r="N261">
        <f t="shared" si="20"/>
        <v>5</v>
      </c>
      <c r="O261">
        <v>4</v>
      </c>
      <c r="P261">
        <v>6</v>
      </c>
      <c r="Q261"/>
      <c r="R261">
        <v>573</v>
      </c>
      <c r="S261" s="14">
        <v>2013</v>
      </c>
      <c r="T261" t="s">
        <v>88</v>
      </c>
      <c r="U261" s="46">
        <v>0.79</v>
      </c>
      <c r="V261" s="46">
        <v>0</v>
      </c>
      <c r="W261" s="46">
        <v>0</v>
      </c>
      <c r="X261" s="46">
        <v>0.02</v>
      </c>
      <c r="Y261" s="46">
        <v>0</v>
      </c>
      <c r="Z261">
        <v>468.37</v>
      </c>
      <c r="AA261">
        <v>9.5500000000000007</v>
      </c>
      <c r="AB261">
        <v>3.5139999999999998</v>
      </c>
      <c r="AC261">
        <v>1.627</v>
      </c>
      <c r="AD261">
        <v>0.20200000000000001</v>
      </c>
      <c r="AE261">
        <v>1.5089999999999999</v>
      </c>
      <c r="AF261">
        <v>5.51</v>
      </c>
      <c r="AG261">
        <v>9.3729999999999993</v>
      </c>
      <c r="AH261">
        <v>2.4329999999999998</v>
      </c>
      <c r="AI261">
        <v>2.4089999999999998</v>
      </c>
      <c r="AJ261">
        <v>0.53</v>
      </c>
      <c r="AK261">
        <v>0.17</v>
      </c>
      <c r="AL261">
        <v>0.26500000000000001</v>
      </c>
      <c r="AM261">
        <v>5.1863999999999999</v>
      </c>
      <c r="AN261">
        <v>0.46400000000000002</v>
      </c>
      <c r="AO261">
        <v>41.640900000000002</v>
      </c>
      <c r="AP261">
        <v>0.85199999999999998</v>
      </c>
      <c r="AQ261">
        <v>64.545500000000004</v>
      </c>
      <c r="AR261">
        <v>45.682000000000002</v>
      </c>
    </row>
    <row r="262" spans="1:68" ht="12.75" hidden="1" customHeight="1" x14ac:dyDescent="0.25">
      <c r="A262">
        <v>786</v>
      </c>
      <c r="B262">
        <v>2013</v>
      </c>
      <c r="C262" s="22" t="str">
        <f t="shared" si="19"/>
        <v>2013B00786</v>
      </c>
      <c r="D262">
        <v>41369</v>
      </c>
      <c r="E262">
        <v>130001</v>
      </c>
      <c r="F262" t="s">
        <v>344</v>
      </c>
      <c r="G262">
        <v>8</v>
      </c>
      <c r="H262">
        <v>1</v>
      </c>
      <c r="I262" t="s">
        <v>70</v>
      </c>
      <c r="J262" s="15">
        <f t="shared" si="18"/>
        <v>2716</v>
      </c>
      <c r="K262">
        <v>10</v>
      </c>
      <c r="L262">
        <v>20</v>
      </c>
      <c r="M262">
        <v>20</v>
      </c>
      <c r="N262">
        <f t="shared" si="20"/>
        <v>10</v>
      </c>
      <c r="O262">
        <v>4</v>
      </c>
      <c r="P262">
        <v>6</v>
      </c>
      <c r="Q262"/>
      <c r="R262">
        <v>574</v>
      </c>
      <c r="S262" s="14">
        <v>2013</v>
      </c>
      <c r="T262" t="s">
        <v>88</v>
      </c>
      <c r="U262" s="46">
        <v>1.34</v>
      </c>
      <c r="V262" s="46">
        <v>0.5</v>
      </c>
      <c r="W262" s="46">
        <v>0.79</v>
      </c>
      <c r="X262" s="46">
        <v>0.09</v>
      </c>
      <c r="Y262" s="46">
        <v>0</v>
      </c>
      <c r="Z262">
        <v>415.85</v>
      </c>
      <c r="AA262">
        <v>9.2200000000000006</v>
      </c>
      <c r="AB262">
        <v>6.5750000000000002</v>
      </c>
      <c r="AC262">
        <v>1.1479999999999999</v>
      </c>
      <c r="AD262">
        <v>0.36799999999999999</v>
      </c>
      <c r="AE262">
        <v>3.0577000000000001</v>
      </c>
      <c r="AF262">
        <v>9.8859999999999992</v>
      </c>
      <c r="AG262">
        <v>9.8010000000000002</v>
      </c>
      <c r="AH262">
        <v>2.5659999999999998</v>
      </c>
      <c r="AI262">
        <v>2.6320000000000001</v>
      </c>
      <c r="AJ262">
        <v>0.51500000000000001</v>
      </c>
      <c r="AK262">
        <v>0.16600000000000001</v>
      </c>
      <c r="AL262">
        <v>0.25900000000000001</v>
      </c>
      <c r="AM262">
        <v>6.649</v>
      </c>
      <c r="AN262">
        <v>0.52600000000000002</v>
      </c>
      <c r="AO262">
        <v>24.706700000000001</v>
      </c>
      <c r="AP262">
        <v>0.77700000000000002</v>
      </c>
      <c r="AQ262">
        <v>130.7474</v>
      </c>
      <c r="AR262">
        <v>60.165999999999997</v>
      </c>
    </row>
    <row r="263" spans="1:68" ht="12.75" hidden="1" customHeight="1" x14ac:dyDescent="0.25">
      <c r="A263">
        <v>787</v>
      </c>
      <c r="B263">
        <v>2013</v>
      </c>
      <c r="C263" s="22" t="str">
        <f t="shared" si="19"/>
        <v>2013B00787</v>
      </c>
      <c r="D263">
        <v>41369</v>
      </c>
      <c r="E263">
        <v>130001</v>
      </c>
      <c r="F263" t="s">
        <v>344</v>
      </c>
      <c r="G263">
        <v>8</v>
      </c>
      <c r="H263">
        <v>1</v>
      </c>
      <c r="I263" t="s">
        <v>70</v>
      </c>
      <c r="J263" s="15">
        <f t="shared" si="18"/>
        <v>2716</v>
      </c>
      <c r="K263">
        <v>20</v>
      </c>
      <c r="L263">
        <v>30</v>
      </c>
      <c r="M263">
        <v>30</v>
      </c>
      <c r="N263">
        <f t="shared" si="20"/>
        <v>10</v>
      </c>
      <c r="O263">
        <v>4</v>
      </c>
      <c r="P263">
        <v>6</v>
      </c>
      <c r="Q263"/>
      <c r="S263" s="55"/>
      <c r="T263" s="22" t="s">
        <v>88</v>
      </c>
      <c r="U263" s="46">
        <v>0</v>
      </c>
      <c r="V263" s="46">
        <v>0.98</v>
      </c>
      <c r="W263" s="46">
        <v>0.62</v>
      </c>
      <c r="X263" s="46">
        <v>0.22</v>
      </c>
      <c r="Y263" s="46">
        <v>0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s="22"/>
      <c r="AT263" s="22"/>
      <c r="AU263" s="22"/>
      <c r="AV263" s="46"/>
      <c r="AW263" s="46"/>
      <c r="AX263" s="46"/>
    </row>
    <row r="264" spans="1:68" ht="12.75" hidden="1" customHeight="1" x14ac:dyDescent="0.25">
      <c r="A264">
        <v>788</v>
      </c>
      <c r="B264">
        <v>2013</v>
      </c>
      <c r="C264" s="22" t="str">
        <f t="shared" si="19"/>
        <v>2013B00788</v>
      </c>
      <c r="D264">
        <v>41369</v>
      </c>
      <c r="E264">
        <v>130001</v>
      </c>
      <c r="F264" t="s">
        <v>344</v>
      </c>
      <c r="G264">
        <v>8</v>
      </c>
      <c r="H264">
        <v>1</v>
      </c>
      <c r="I264" t="s">
        <v>70</v>
      </c>
      <c r="J264" s="15">
        <f t="shared" si="18"/>
        <v>2716</v>
      </c>
      <c r="K264">
        <v>30</v>
      </c>
      <c r="L264">
        <v>40</v>
      </c>
      <c r="M264">
        <v>40</v>
      </c>
      <c r="N264">
        <f t="shared" si="20"/>
        <v>10</v>
      </c>
      <c r="O264">
        <v>4</v>
      </c>
      <c r="P264">
        <v>6</v>
      </c>
      <c r="Q264"/>
      <c r="R264">
        <v>575</v>
      </c>
      <c r="S264" s="14">
        <v>2013</v>
      </c>
      <c r="T264" t="s">
        <v>88</v>
      </c>
      <c r="U264" s="46">
        <v>0.32</v>
      </c>
      <c r="V264" s="46">
        <v>0</v>
      </c>
      <c r="W264" s="46">
        <v>0</v>
      </c>
      <c r="X264" s="46">
        <v>0.11</v>
      </c>
      <c r="Y264" s="46">
        <v>0</v>
      </c>
      <c r="Z264">
        <v>472.73</v>
      </c>
      <c r="AA264">
        <v>7.24</v>
      </c>
      <c r="AB264">
        <v>7.3620000000000001</v>
      </c>
      <c r="AC264">
        <v>1.087</v>
      </c>
      <c r="AD264">
        <v>0.75900000000000001</v>
      </c>
      <c r="AE264">
        <v>6.7560000000000002</v>
      </c>
      <c r="AF264">
        <v>5.5010000000000003</v>
      </c>
      <c r="AG264">
        <v>6.5670000000000002</v>
      </c>
      <c r="AH264">
        <v>0.88100000000000001</v>
      </c>
      <c r="AI264">
        <v>1.516</v>
      </c>
      <c r="AJ264">
        <v>0.58899999999999997</v>
      </c>
      <c r="AK264">
        <v>0.26400000000000001</v>
      </c>
      <c r="AL264">
        <v>0.42899999999999999</v>
      </c>
      <c r="AM264">
        <v>6.819</v>
      </c>
      <c r="AN264">
        <v>0.41199999999999998</v>
      </c>
      <c r="AO264">
        <v>4.9509999999999996</v>
      </c>
      <c r="AP264">
        <v>0.54700000000000004</v>
      </c>
      <c r="AQ264">
        <v>47.427700000000002</v>
      </c>
      <c r="AR264">
        <v>86.028000000000006</v>
      </c>
    </row>
    <row r="265" spans="1:68" ht="12.75" hidden="1" customHeight="1" x14ac:dyDescent="0.25">
      <c r="A265">
        <v>789</v>
      </c>
      <c r="B265">
        <v>2013</v>
      </c>
      <c r="C265" s="22" t="str">
        <f t="shared" si="19"/>
        <v>2013B00789</v>
      </c>
      <c r="D265">
        <v>41369</v>
      </c>
      <c r="E265">
        <v>130001</v>
      </c>
      <c r="F265" t="s">
        <v>344</v>
      </c>
      <c r="G265">
        <v>8</v>
      </c>
      <c r="H265">
        <v>1</v>
      </c>
      <c r="I265" t="s">
        <v>70</v>
      </c>
      <c r="J265" s="15">
        <f t="shared" si="18"/>
        <v>2716</v>
      </c>
      <c r="K265">
        <v>40</v>
      </c>
      <c r="L265">
        <v>50</v>
      </c>
      <c r="M265">
        <v>50</v>
      </c>
      <c r="N265">
        <f t="shared" si="20"/>
        <v>10</v>
      </c>
      <c r="O265">
        <v>4</v>
      </c>
      <c r="P265">
        <v>6</v>
      </c>
      <c r="Q265"/>
      <c r="R265">
        <v>576</v>
      </c>
      <c r="S265" s="14">
        <v>2013</v>
      </c>
      <c r="T265" t="s">
        <v>88</v>
      </c>
      <c r="U265" s="46">
        <v>0.4</v>
      </c>
      <c r="V265" s="46">
        <v>0.14000000000000001</v>
      </c>
      <c r="W265" s="46">
        <v>0</v>
      </c>
      <c r="X265" s="46">
        <v>0.06</v>
      </c>
      <c r="Y265" s="46">
        <v>0</v>
      </c>
      <c r="Z265">
        <v>468.98</v>
      </c>
      <c r="AA265">
        <v>7.39</v>
      </c>
      <c r="AB265">
        <v>6.4260000000000002</v>
      </c>
      <c r="AC265">
        <v>1.095</v>
      </c>
      <c r="AD265">
        <v>0.95599999999999996</v>
      </c>
      <c r="AE265">
        <v>7.5759999999999996</v>
      </c>
      <c r="AF265">
        <v>5.5880000000000001</v>
      </c>
      <c r="AG265">
        <v>7.8230000000000004</v>
      </c>
      <c r="AH265">
        <v>0.877</v>
      </c>
      <c r="AI265">
        <v>2.1360000000000001</v>
      </c>
      <c r="AJ265">
        <v>0.59199999999999997</v>
      </c>
      <c r="AK265">
        <v>0.29699999999999999</v>
      </c>
      <c r="AL265">
        <v>0.39700000000000002</v>
      </c>
      <c r="AM265">
        <v>5.923</v>
      </c>
      <c r="AN265">
        <v>0.40500000000000003</v>
      </c>
      <c r="AO265">
        <v>3.5956999999999999</v>
      </c>
      <c r="AP265">
        <v>0.61599999999999999</v>
      </c>
      <c r="AQ265">
        <v>49.420299999999997</v>
      </c>
      <c r="AR265">
        <v>54.113999999999997</v>
      </c>
    </row>
    <row r="266" spans="1:68" ht="12.75" hidden="1" customHeight="1" x14ac:dyDescent="0.25">
      <c r="A266">
        <v>790</v>
      </c>
      <c r="B266">
        <v>2013</v>
      </c>
      <c r="C266" s="22" t="str">
        <f t="shared" si="19"/>
        <v>2013B00790</v>
      </c>
      <c r="D266">
        <v>41369</v>
      </c>
      <c r="E266">
        <v>130001</v>
      </c>
      <c r="F266" t="s">
        <v>344</v>
      </c>
      <c r="G266">
        <v>8</v>
      </c>
      <c r="H266">
        <v>1</v>
      </c>
      <c r="I266" t="s">
        <v>70</v>
      </c>
      <c r="J266" s="15">
        <f t="shared" si="18"/>
        <v>5432</v>
      </c>
      <c r="K266">
        <v>50</v>
      </c>
      <c r="L266">
        <v>70</v>
      </c>
      <c r="M266">
        <v>70</v>
      </c>
      <c r="N266">
        <f t="shared" si="20"/>
        <v>20</v>
      </c>
      <c r="O266">
        <v>4</v>
      </c>
      <c r="P266">
        <v>6</v>
      </c>
      <c r="Q266"/>
      <c r="R266">
        <v>577</v>
      </c>
      <c r="S266" s="14">
        <v>2013</v>
      </c>
      <c r="T266" t="s">
        <v>88</v>
      </c>
      <c r="U266" s="46">
        <v>0.17</v>
      </c>
      <c r="V266" s="46">
        <v>0.18</v>
      </c>
      <c r="W266" s="46">
        <v>0</v>
      </c>
      <c r="X266" s="46">
        <v>0.06</v>
      </c>
      <c r="Y266" s="46">
        <v>0</v>
      </c>
      <c r="Z266"/>
      <c r="AA266"/>
      <c r="AB266">
        <v>7.8250000000000002</v>
      </c>
      <c r="AC266">
        <v>0.747</v>
      </c>
      <c r="AD266">
        <v>1.6659999999999999</v>
      </c>
      <c r="AE266">
        <v>14.315</v>
      </c>
      <c r="AF266">
        <v>6.1239999999999997</v>
      </c>
      <c r="AG266">
        <v>5.54</v>
      </c>
      <c r="AH266">
        <v>0.93600000000000005</v>
      </c>
      <c r="AI266">
        <v>1.7070000000000001</v>
      </c>
      <c r="AJ266">
        <v>0.51400000000000001</v>
      </c>
      <c r="AK266">
        <v>0.3</v>
      </c>
      <c r="AL266">
        <v>0.32600000000000001</v>
      </c>
      <c r="AM266">
        <v>7.9329999999999998</v>
      </c>
      <c r="AN266">
        <v>0.38600000000000001</v>
      </c>
      <c r="AO266">
        <v>3.6938</v>
      </c>
      <c r="AP266">
        <v>0.57299999999999995</v>
      </c>
      <c r="AQ266">
        <v>61.555100000000003</v>
      </c>
      <c r="AR266">
        <v>98.171999999999997</v>
      </c>
    </row>
    <row r="267" spans="1:68" ht="12.75" hidden="1" customHeight="1" x14ac:dyDescent="0.25">
      <c r="A267">
        <v>791</v>
      </c>
      <c r="B267">
        <v>2013</v>
      </c>
      <c r="C267" s="22" t="str">
        <f t="shared" si="19"/>
        <v>2013B00791</v>
      </c>
      <c r="D267">
        <v>41369</v>
      </c>
      <c r="E267">
        <v>130001</v>
      </c>
      <c r="F267" t="s">
        <v>344</v>
      </c>
      <c r="G267">
        <v>8</v>
      </c>
      <c r="H267">
        <v>1</v>
      </c>
      <c r="I267" t="s">
        <v>70</v>
      </c>
      <c r="J267" s="15">
        <f t="shared" si="18"/>
        <v>2716</v>
      </c>
      <c r="K267">
        <v>70</v>
      </c>
      <c r="L267">
        <v>80</v>
      </c>
      <c r="M267">
        <v>80</v>
      </c>
      <c r="N267">
        <f t="shared" si="20"/>
        <v>10</v>
      </c>
      <c r="O267">
        <v>4</v>
      </c>
      <c r="P267">
        <v>6</v>
      </c>
      <c r="Q267"/>
      <c r="R267">
        <v>578</v>
      </c>
      <c r="S267" s="14">
        <v>2013</v>
      </c>
      <c r="T267" t="s">
        <v>88</v>
      </c>
      <c r="U267" s="46">
        <v>0.16</v>
      </c>
      <c r="V267" s="46">
        <v>0</v>
      </c>
      <c r="W267" s="46">
        <v>0</v>
      </c>
      <c r="X267" s="46">
        <v>0</v>
      </c>
      <c r="Y267" s="46">
        <v>0</v>
      </c>
      <c r="Z267"/>
      <c r="AA267"/>
      <c r="AB267">
        <v>5.423</v>
      </c>
      <c r="AC267">
        <v>1.169</v>
      </c>
      <c r="AD267">
        <v>1.0209999999999999</v>
      </c>
      <c r="AE267">
        <v>6.5377999999999998</v>
      </c>
      <c r="AF267">
        <v>3.7290000000000001</v>
      </c>
      <c r="AG267">
        <v>3.2890000000000001</v>
      </c>
      <c r="AH267">
        <v>0.56999999999999995</v>
      </c>
      <c r="AI267">
        <v>1.5329999999999999</v>
      </c>
      <c r="AJ267">
        <v>0.98299999999999998</v>
      </c>
      <c r="AK267">
        <v>0.30599999999999999</v>
      </c>
      <c r="AL267">
        <v>0.35099999999999998</v>
      </c>
      <c r="AM267">
        <v>4.7809999999999997</v>
      </c>
      <c r="AN267">
        <v>0.221</v>
      </c>
      <c r="AO267" t="s">
        <v>345</v>
      </c>
      <c r="AP267">
        <v>0.47699999999999998</v>
      </c>
      <c r="AQ267">
        <v>29.821100000000001</v>
      </c>
      <c r="AR267">
        <v>39.81</v>
      </c>
    </row>
    <row r="268" spans="1:68" ht="12.75" hidden="1" customHeight="1" x14ac:dyDescent="0.25">
      <c r="A268">
        <v>792</v>
      </c>
      <c r="B268">
        <v>2013</v>
      </c>
      <c r="C268" s="22" t="str">
        <f t="shared" si="19"/>
        <v>2013B00792</v>
      </c>
      <c r="D268">
        <v>41369</v>
      </c>
      <c r="E268">
        <v>130001</v>
      </c>
      <c r="F268" t="s">
        <v>344</v>
      </c>
      <c r="G268">
        <v>8</v>
      </c>
      <c r="H268">
        <v>1</v>
      </c>
      <c r="I268" t="s">
        <v>70</v>
      </c>
      <c r="J268" s="15">
        <f t="shared" si="18"/>
        <v>5432</v>
      </c>
      <c r="K268">
        <v>80</v>
      </c>
      <c r="L268">
        <v>100</v>
      </c>
      <c r="M268">
        <v>100</v>
      </c>
      <c r="N268">
        <f t="shared" si="20"/>
        <v>20</v>
      </c>
      <c r="O268">
        <v>4</v>
      </c>
      <c r="P268">
        <v>6</v>
      </c>
      <c r="Q268"/>
      <c r="R268">
        <v>579</v>
      </c>
      <c r="S268" s="55">
        <v>2013</v>
      </c>
      <c r="T268" s="22" t="s">
        <v>88</v>
      </c>
      <c r="U268" s="46">
        <v>0.03</v>
      </c>
      <c r="V268" s="46">
        <v>0</v>
      </c>
      <c r="W268" s="46">
        <v>0</v>
      </c>
      <c r="X268" s="46">
        <v>0</v>
      </c>
      <c r="Y268" s="46">
        <v>0</v>
      </c>
      <c r="Z268">
        <v>480.65</v>
      </c>
      <c r="AA268">
        <v>13.01</v>
      </c>
      <c r="AB268">
        <v>4.49</v>
      </c>
      <c r="AC268">
        <v>0.42799999999999999</v>
      </c>
      <c r="AD268">
        <v>0.49</v>
      </c>
      <c r="AE268">
        <v>0.96799999999999997</v>
      </c>
      <c r="AF268">
        <v>6.2939999999999996</v>
      </c>
      <c r="AG268">
        <v>11.195</v>
      </c>
      <c r="AH268">
        <v>3.3639999999999999</v>
      </c>
      <c r="AI268">
        <v>1.645</v>
      </c>
      <c r="AJ268">
        <v>0.40799999999999997</v>
      </c>
      <c r="AK268">
        <v>0.106</v>
      </c>
      <c r="AL268">
        <v>0.14699999999999999</v>
      </c>
      <c r="AM268">
        <v>6.774</v>
      </c>
      <c r="AN268">
        <v>0.64700000000000002</v>
      </c>
      <c r="AO268">
        <v>64.595799999999997</v>
      </c>
      <c r="AP268">
        <v>0.97099999999999997</v>
      </c>
      <c r="AQ268">
        <v>59.713200000000001</v>
      </c>
      <c r="AR268">
        <v>44.994999999999997</v>
      </c>
    </row>
    <row r="269" spans="1:68" ht="12.75" hidden="1" customHeight="1" x14ac:dyDescent="0.25">
      <c r="A269">
        <v>793</v>
      </c>
      <c r="B269">
        <v>2013</v>
      </c>
      <c r="C269" s="22" t="str">
        <f t="shared" si="19"/>
        <v>2013B00793</v>
      </c>
      <c r="D269">
        <v>41369</v>
      </c>
      <c r="E269">
        <v>130002</v>
      </c>
      <c r="F269" t="s">
        <v>344</v>
      </c>
      <c r="G269">
        <v>5</v>
      </c>
      <c r="H269">
        <v>4</v>
      </c>
      <c r="I269" t="s">
        <v>70</v>
      </c>
      <c r="J269" s="15">
        <f t="shared" si="18"/>
        <v>1358</v>
      </c>
      <c r="K269">
        <v>0</v>
      </c>
      <c r="L269">
        <v>5</v>
      </c>
      <c r="M269">
        <v>5</v>
      </c>
      <c r="N269">
        <f t="shared" si="20"/>
        <v>5</v>
      </c>
      <c r="O269">
        <v>4</v>
      </c>
      <c r="P269">
        <v>6</v>
      </c>
      <c r="Q269"/>
      <c r="R269">
        <v>580</v>
      </c>
      <c r="S269" s="14">
        <v>2013</v>
      </c>
      <c r="T269" t="s">
        <v>88</v>
      </c>
      <c r="U269" s="46">
        <v>0.48</v>
      </c>
      <c r="V269" s="46">
        <v>0</v>
      </c>
      <c r="W269" s="46">
        <v>0</v>
      </c>
      <c r="X269" s="46">
        <v>0.11</v>
      </c>
      <c r="Y269" s="46">
        <v>0</v>
      </c>
      <c r="Z269">
        <v>449.54</v>
      </c>
      <c r="AA269">
        <v>10.85</v>
      </c>
      <c r="AB269">
        <v>5.0830000000000002</v>
      </c>
      <c r="AC269">
        <v>0.55000000000000004</v>
      </c>
      <c r="AD269">
        <v>1.0169999999999999</v>
      </c>
      <c r="AE269">
        <v>1.863</v>
      </c>
      <c r="AF269">
        <v>7.2910000000000004</v>
      </c>
      <c r="AG269">
        <v>10.154999999999999</v>
      </c>
      <c r="AH269">
        <v>2.875</v>
      </c>
      <c r="AI269">
        <v>1.796</v>
      </c>
      <c r="AJ269">
        <v>0.36199999999999999</v>
      </c>
      <c r="AK269">
        <v>0.10199999999999999</v>
      </c>
      <c r="AL269">
        <v>0.183</v>
      </c>
      <c r="AM269">
        <v>7.6289999999999996</v>
      </c>
      <c r="AN269">
        <v>0.57899999999999996</v>
      </c>
      <c r="AO269">
        <v>59.866999999999997</v>
      </c>
      <c r="AP269">
        <v>0.90200000000000002</v>
      </c>
      <c r="AQ269">
        <v>89.467799999999997</v>
      </c>
      <c r="AR269">
        <v>96.063999999999993</v>
      </c>
    </row>
    <row r="270" spans="1:68" ht="12.75" hidden="1" customHeight="1" x14ac:dyDescent="0.25">
      <c r="A270">
        <v>794</v>
      </c>
      <c r="B270">
        <v>2013</v>
      </c>
      <c r="C270" s="22" t="str">
        <f t="shared" si="19"/>
        <v>2013B00794</v>
      </c>
      <c r="D270">
        <v>41369</v>
      </c>
      <c r="E270">
        <v>130002</v>
      </c>
      <c r="F270" t="s">
        <v>344</v>
      </c>
      <c r="G270">
        <v>5</v>
      </c>
      <c r="H270">
        <v>4</v>
      </c>
      <c r="I270" t="s">
        <v>70</v>
      </c>
      <c r="J270" s="15">
        <f t="shared" si="18"/>
        <v>1358</v>
      </c>
      <c r="K270">
        <v>5</v>
      </c>
      <c r="L270">
        <v>10</v>
      </c>
      <c r="M270">
        <v>10</v>
      </c>
      <c r="N270">
        <f t="shared" si="20"/>
        <v>5</v>
      </c>
      <c r="O270">
        <v>4</v>
      </c>
      <c r="P270">
        <v>6</v>
      </c>
      <c r="Q270"/>
      <c r="R270">
        <v>581</v>
      </c>
      <c r="S270" s="14">
        <v>2013</v>
      </c>
      <c r="T270" t="s">
        <v>88</v>
      </c>
      <c r="U270" s="46">
        <v>0.49</v>
      </c>
      <c r="V270" s="46">
        <v>0.05</v>
      </c>
      <c r="W270" s="46">
        <v>0.13</v>
      </c>
      <c r="X270" s="46">
        <v>0.06</v>
      </c>
      <c r="Y270" s="46">
        <v>0</v>
      </c>
      <c r="Z270">
        <v>450.09</v>
      </c>
      <c r="AA270">
        <v>10.01</v>
      </c>
      <c r="AB270">
        <v>6.9690000000000003</v>
      </c>
      <c r="AC270">
        <v>0.82</v>
      </c>
      <c r="AD270">
        <v>1.446</v>
      </c>
      <c r="AE270">
        <v>3.9540000000000002</v>
      </c>
      <c r="AF270">
        <v>6.3780000000000001</v>
      </c>
      <c r="AG270">
        <v>6.7610000000000001</v>
      </c>
      <c r="AH270">
        <v>1.7450000000000001</v>
      </c>
      <c r="AI270">
        <v>2.1920000000000002</v>
      </c>
      <c r="AJ270">
        <v>0.41199999999999998</v>
      </c>
      <c r="AK270">
        <v>0.25</v>
      </c>
      <c r="AL270">
        <v>0.188</v>
      </c>
      <c r="AM270">
        <v>8.7696000000000005</v>
      </c>
      <c r="AN270">
        <v>0.53700000000000003</v>
      </c>
      <c r="AO270">
        <v>114.258</v>
      </c>
      <c r="AP270">
        <v>0.71399999999999997</v>
      </c>
      <c r="AQ270">
        <v>65.179400000000001</v>
      </c>
      <c r="AR270">
        <v>138.22499999999999</v>
      </c>
    </row>
    <row r="271" spans="1:68" ht="12.75" hidden="1" customHeight="1" x14ac:dyDescent="0.25">
      <c r="A271">
        <v>795</v>
      </c>
      <c r="B271">
        <v>2013</v>
      </c>
      <c r="C271" s="22" t="str">
        <f t="shared" si="19"/>
        <v>2013B00795</v>
      </c>
      <c r="D271">
        <v>41369</v>
      </c>
      <c r="E271">
        <v>130002</v>
      </c>
      <c r="F271" t="s">
        <v>344</v>
      </c>
      <c r="G271">
        <v>5</v>
      </c>
      <c r="H271">
        <v>4</v>
      </c>
      <c r="I271" t="s">
        <v>70</v>
      </c>
      <c r="J271" s="15">
        <f t="shared" si="18"/>
        <v>2716</v>
      </c>
      <c r="K271">
        <v>10</v>
      </c>
      <c r="L271">
        <v>20</v>
      </c>
      <c r="M271">
        <v>20</v>
      </c>
      <c r="N271">
        <f t="shared" si="20"/>
        <v>10</v>
      </c>
      <c r="O271">
        <v>4</v>
      </c>
      <c r="P271">
        <v>6</v>
      </c>
      <c r="Q271"/>
      <c r="R271">
        <v>582</v>
      </c>
      <c r="S271" s="14">
        <v>2013</v>
      </c>
      <c r="T271" t="s">
        <v>88</v>
      </c>
      <c r="U271" s="46">
        <v>1.03</v>
      </c>
      <c r="V271" s="46">
        <v>0</v>
      </c>
      <c r="W271" s="46">
        <v>0</v>
      </c>
      <c r="X271" s="46">
        <v>0.16</v>
      </c>
      <c r="Y271" s="46">
        <v>0</v>
      </c>
      <c r="Z271">
        <v>465.3</v>
      </c>
      <c r="AA271">
        <v>9.3699999999999992</v>
      </c>
      <c r="AB271">
        <v>7.9749999999999996</v>
      </c>
      <c r="AC271">
        <v>0.54700000000000004</v>
      </c>
      <c r="AD271">
        <v>0.94499999999999995</v>
      </c>
      <c r="AE271">
        <v>4.5780000000000003</v>
      </c>
      <c r="AF271">
        <v>6.2910000000000004</v>
      </c>
      <c r="AG271">
        <v>8.1349999999999998</v>
      </c>
      <c r="AH271">
        <v>1.069</v>
      </c>
      <c r="AI271">
        <v>1.66</v>
      </c>
      <c r="AJ271">
        <v>0.46300000000000002</v>
      </c>
      <c r="AK271">
        <v>0.23300000000000001</v>
      </c>
      <c r="AL271">
        <v>0.17499999999999999</v>
      </c>
      <c r="AM271">
        <v>6.6689999999999996</v>
      </c>
      <c r="AN271">
        <v>0.43099999999999999</v>
      </c>
      <c r="AO271">
        <v>23.3261</v>
      </c>
      <c r="AP271">
        <v>0.68300000000000005</v>
      </c>
      <c r="AQ271">
        <v>51.304299999999998</v>
      </c>
      <c r="AR271">
        <v>113.825</v>
      </c>
    </row>
    <row r="272" spans="1:68" ht="12.75" hidden="1" customHeight="1" x14ac:dyDescent="0.25">
      <c r="A272">
        <v>796</v>
      </c>
      <c r="B272">
        <v>2013</v>
      </c>
      <c r="C272" s="22" t="str">
        <f t="shared" si="19"/>
        <v>2013B00796</v>
      </c>
      <c r="D272">
        <v>41369</v>
      </c>
      <c r="E272">
        <v>130002</v>
      </c>
      <c r="F272" t="s">
        <v>344</v>
      </c>
      <c r="G272">
        <v>5</v>
      </c>
      <c r="H272">
        <v>4</v>
      </c>
      <c r="I272" t="s">
        <v>70</v>
      </c>
      <c r="J272" s="15">
        <f t="shared" si="18"/>
        <v>2716</v>
      </c>
      <c r="K272">
        <v>20</v>
      </c>
      <c r="L272">
        <v>30</v>
      </c>
      <c r="M272">
        <v>30</v>
      </c>
      <c r="N272">
        <f t="shared" si="20"/>
        <v>10</v>
      </c>
      <c r="O272">
        <v>4</v>
      </c>
      <c r="P272">
        <v>6</v>
      </c>
      <c r="Q272"/>
      <c r="R272">
        <v>583</v>
      </c>
      <c r="S272" s="14">
        <v>2013</v>
      </c>
      <c r="T272" t="s">
        <v>88</v>
      </c>
      <c r="U272" s="46">
        <v>0.52</v>
      </c>
      <c r="V272" s="46">
        <v>0</v>
      </c>
      <c r="W272" s="46">
        <v>1.1499999999999999</v>
      </c>
      <c r="X272" s="46">
        <v>0.11</v>
      </c>
      <c r="Y272" s="46">
        <v>0</v>
      </c>
      <c r="Z272">
        <v>461.39</v>
      </c>
      <c r="AA272">
        <v>7.99</v>
      </c>
      <c r="AB272">
        <v>7.8</v>
      </c>
      <c r="AC272">
        <v>0.54500000000000004</v>
      </c>
      <c r="AD272">
        <v>1.1060000000000001</v>
      </c>
      <c r="AE272">
        <v>5.1829999999999998</v>
      </c>
      <c r="AF272">
        <v>7.4530000000000003</v>
      </c>
      <c r="AG272">
        <v>6.2140000000000004</v>
      </c>
      <c r="AH272">
        <v>1.175</v>
      </c>
      <c r="AI272">
        <v>1.93</v>
      </c>
      <c r="AJ272">
        <v>0.44900000000000001</v>
      </c>
      <c r="AK272">
        <v>0.308</v>
      </c>
      <c r="AL272">
        <v>0.155</v>
      </c>
      <c r="AM272">
        <v>5.5909000000000004</v>
      </c>
      <c r="AN272">
        <v>0.33500000000000002</v>
      </c>
      <c r="AO272">
        <v>5.9579000000000004</v>
      </c>
      <c r="AP272">
        <v>0.60099999999999998</v>
      </c>
      <c r="AQ272">
        <v>54.875999999999998</v>
      </c>
      <c r="AR272">
        <v>76.760000000000005</v>
      </c>
    </row>
    <row r="273" spans="1:50" ht="12.75" hidden="1" customHeight="1" x14ac:dyDescent="0.25">
      <c r="A273">
        <v>797</v>
      </c>
      <c r="B273">
        <v>2013</v>
      </c>
      <c r="C273" s="22" t="str">
        <f t="shared" si="19"/>
        <v>2013B00797</v>
      </c>
      <c r="D273">
        <v>41369</v>
      </c>
      <c r="E273">
        <v>130002</v>
      </c>
      <c r="F273" t="s">
        <v>344</v>
      </c>
      <c r="G273">
        <v>5</v>
      </c>
      <c r="H273">
        <v>4</v>
      </c>
      <c r="I273" t="s">
        <v>70</v>
      </c>
      <c r="J273" s="15">
        <f t="shared" si="18"/>
        <v>2716</v>
      </c>
      <c r="K273">
        <v>30</v>
      </c>
      <c r="L273">
        <v>40</v>
      </c>
      <c r="M273">
        <v>40</v>
      </c>
      <c r="N273">
        <f t="shared" si="20"/>
        <v>10</v>
      </c>
      <c r="O273">
        <v>4</v>
      </c>
      <c r="P273">
        <v>6</v>
      </c>
      <c r="Q273"/>
      <c r="R273">
        <v>584</v>
      </c>
      <c r="S273" s="14">
        <v>2013</v>
      </c>
      <c r="T273" t="s">
        <v>88</v>
      </c>
      <c r="U273" s="46">
        <v>0.43</v>
      </c>
      <c r="V273" s="46">
        <v>0.12</v>
      </c>
      <c r="W273" s="46">
        <v>0</v>
      </c>
      <c r="X273" s="46">
        <v>0.06</v>
      </c>
      <c r="Y273" s="46">
        <v>0</v>
      </c>
      <c r="Z273">
        <v>478.22</v>
      </c>
      <c r="AA273">
        <v>7.71</v>
      </c>
      <c r="AB273">
        <v>7.0869999999999997</v>
      </c>
      <c r="AC273">
        <v>0.436</v>
      </c>
      <c r="AD273">
        <v>0.98199999999999998</v>
      </c>
      <c r="AE273">
        <v>5.8529999999999998</v>
      </c>
      <c r="AF273">
        <v>4.9130000000000003</v>
      </c>
      <c r="AG273">
        <v>6.0220000000000002</v>
      </c>
      <c r="AH273">
        <v>0.88200000000000001</v>
      </c>
      <c r="AI273">
        <v>1.8779999999999999</v>
      </c>
      <c r="AJ273">
        <v>0.46899999999999997</v>
      </c>
      <c r="AK273">
        <v>0.26700000000000002</v>
      </c>
      <c r="AL273">
        <v>0.20100000000000001</v>
      </c>
      <c r="AM273">
        <v>6.1619999999999999</v>
      </c>
      <c r="AN273">
        <v>0.33100000000000002</v>
      </c>
      <c r="AO273">
        <v>4.8658000000000001</v>
      </c>
      <c r="AP273">
        <v>0.57799999999999996</v>
      </c>
      <c r="AQ273">
        <v>37.2699</v>
      </c>
      <c r="AR273">
        <v>76.14</v>
      </c>
    </row>
    <row r="274" spans="1:50" ht="12.75" hidden="1" customHeight="1" x14ac:dyDescent="0.25">
      <c r="A274">
        <v>798</v>
      </c>
      <c r="B274">
        <v>2013</v>
      </c>
      <c r="C274" s="22" t="str">
        <f t="shared" si="19"/>
        <v>2013B00798</v>
      </c>
      <c r="D274">
        <v>41369</v>
      </c>
      <c r="E274">
        <v>130002</v>
      </c>
      <c r="F274" t="s">
        <v>344</v>
      </c>
      <c r="G274">
        <v>5</v>
      </c>
      <c r="H274">
        <v>4</v>
      </c>
      <c r="I274" t="s">
        <v>70</v>
      </c>
      <c r="J274" s="15">
        <f t="shared" si="18"/>
        <v>2716</v>
      </c>
      <c r="K274">
        <v>40</v>
      </c>
      <c r="L274">
        <v>50</v>
      </c>
      <c r="M274">
        <v>50</v>
      </c>
      <c r="N274">
        <f t="shared" si="20"/>
        <v>10</v>
      </c>
      <c r="O274">
        <v>4</v>
      </c>
      <c r="P274">
        <v>6</v>
      </c>
      <c r="Q274"/>
      <c r="R274">
        <v>585</v>
      </c>
      <c r="S274" s="14">
        <v>2013</v>
      </c>
      <c r="T274" t="s">
        <v>88</v>
      </c>
      <c r="U274" s="46">
        <v>0.27</v>
      </c>
      <c r="V274" s="46">
        <v>0</v>
      </c>
      <c r="W274" s="46">
        <v>0</v>
      </c>
      <c r="X274" s="46">
        <v>0</v>
      </c>
      <c r="Y274" s="46">
        <v>0</v>
      </c>
      <c r="Z274"/>
      <c r="AA274"/>
      <c r="AB274">
        <v>20.931000000000001</v>
      </c>
      <c r="AC274">
        <v>0.41599999999999998</v>
      </c>
      <c r="AD274">
        <v>0.94699999999999995</v>
      </c>
      <c r="AE274">
        <v>8.4139999999999997</v>
      </c>
      <c r="AF274">
        <v>16.600000000000001</v>
      </c>
      <c r="AG274">
        <v>7.3460000000000001</v>
      </c>
      <c r="AH274">
        <v>6.3310000000000004</v>
      </c>
      <c r="AI274">
        <v>4.7910000000000004</v>
      </c>
      <c r="AJ274">
        <v>1.2669999999999999</v>
      </c>
      <c r="AK274">
        <v>0.32700000000000001</v>
      </c>
      <c r="AL274">
        <v>0.26600000000000001</v>
      </c>
      <c r="AM274">
        <v>10.329000000000001</v>
      </c>
      <c r="AN274">
        <v>0.371</v>
      </c>
      <c r="AO274">
        <v>4.6349</v>
      </c>
      <c r="AP274">
        <v>0.64800000000000002</v>
      </c>
      <c r="AQ274">
        <v>193.6387</v>
      </c>
      <c r="AR274">
        <v>88.531000000000006</v>
      </c>
    </row>
    <row r="275" spans="1:50" ht="12.75" hidden="1" customHeight="1" x14ac:dyDescent="0.25">
      <c r="A275">
        <v>799</v>
      </c>
      <c r="B275">
        <v>2013</v>
      </c>
      <c r="C275" s="22" t="str">
        <f t="shared" si="19"/>
        <v>2013B00799</v>
      </c>
      <c r="D275">
        <v>41369</v>
      </c>
      <c r="E275">
        <v>130002</v>
      </c>
      <c r="F275" t="s">
        <v>344</v>
      </c>
      <c r="G275">
        <v>5</v>
      </c>
      <c r="H275">
        <v>4</v>
      </c>
      <c r="I275" t="s">
        <v>70</v>
      </c>
      <c r="J275" s="15">
        <f t="shared" si="18"/>
        <v>5432</v>
      </c>
      <c r="K275">
        <v>50</v>
      </c>
      <c r="L275">
        <v>70</v>
      </c>
      <c r="M275">
        <v>70</v>
      </c>
      <c r="N275">
        <f t="shared" si="20"/>
        <v>20</v>
      </c>
      <c r="O275">
        <v>4</v>
      </c>
      <c r="P275">
        <v>6</v>
      </c>
      <c r="Q275"/>
      <c r="R275">
        <v>586</v>
      </c>
      <c r="S275" s="14">
        <v>2013</v>
      </c>
      <c r="T275" t="s">
        <v>88</v>
      </c>
      <c r="U275" s="46">
        <v>0.1</v>
      </c>
      <c r="V275" s="46">
        <v>0</v>
      </c>
      <c r="W275" s="46">
        <v>0</v>
      </c>
      <c r="X275" s="46">
        <v>0</v>
      </c>
      <c r="Y275" s="46">
        <v>0</v>
      </c>
      <c r="Z275">
        <v>476.74</v>
      </c>
      <c r="AA275">
        <v>12.03</v>
      </c>
      <c r="AB275">
        <v>3.13</v>
      </c>
      <c r="AC275">
        <v>0.64100000000000001</v>
      </c>
      <c r="AD275">
        <v>0.39</v>
      </c>
      <c r="AE275">
        <v>0.70599999999999996</v>
      </c>
      <c r="AF275">
        <v>5.165</v>
      </c>
      <c r="AG275">
        <v>11.884</v>
      </c>
      <c r="AH275">
        <v>2.6520000000000001</v>
      </c>
      <c r="AI275">
        <v>1.345</v>
      </c>
      <c r="AJ275">
        <v>0.27800000000000002</v>
      </c>
      <c r="AK275">
        <v>9.5000000000000001E-2</v>
      </c>
      <c r="AL275">
        <v>0.182</v>
      </c>
      <c r="AM275">
        <v>6.08</v>
      </c>
      <c r="AN275">
        <v>0.53700000000000003</v>
      </c>
      <c r="AO275">
        <v>69.5578</v>
      </c>
      <c r="AP275">
        <v>0.91700000000000004</v>
      </c>
      <c r="AQ275">
        <v>60.317500000000003</v>
      </c>
      <c r="AR275">
        <v>46.279000000000003</v>
      </c>
    </row>
    <row r="276" spans="1:50" ht="12.75" hidden="1" customHeight="1" x14ac:dyDescent="0.25">
      <c r="A276">
        <v>800</v>
      </c>
      <c r="B276">
        <v>2013</v>
      </c>
      <c r="C276" s="22" t="str">
        <f t="shared" si="19"/>
        <v>2013B00800</v>
      </c>
      <c r="D276">
        <v>41369</v>
      </c>
      <c r="E276">
        <v>130002</v>
      </c>
      <c r="F276" t="s">
        <v>344</v>
      </c>
      <c r="G276">
        <v>5</v>
      </c>
      <c r="H276">
        <v>4</v>
      </c>
      <c r="I276" t="s">
        <v>70</v>
      </c>
      <c r="J276" s="15">
        <f t="shared" si="18"/>
        <v>2037.0000000000002</v>
      </c>
      <c r="K276">
        <v>70</v>
      </c>
      <c r="L276">
        <v>80</v>
      </c>
      <c r="M276" s="26">
        <v>80</v>
      </c>
      <c r="N276">
        <f t="shared" si="20"/>
        <v>10</v>
      </c>
      <c r="O276">
        <v>3</v>
      </c>
      <c r="P276">
        <v>6</v>
      </c>
      <c r="Q276"/>
      <c r="S276" s="55"/>
      <c r="T276" s="22" t="s">
        <v>88</v>
      </c>
      <c r="U276" s="46">
        <v>0.02</v>
      </c>
      <c r="V276" s="46">
        <v>0</v>
      </c>
      <c r="W276" s="46">
        <v>0</v>
      </c>
      <c r="X276" s="46">
        <v>0</v>
      </c>
      <c r="Y276" s="46">
        <v>0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 s="22"/>
      <c r="AT276" s="22"/>
      <c r="AU276" s="22"/>
      <c r="AV276" s="46"/>
      <c r="AW276" s="46"/>
      <c r="AX276" s="46"/>
    </row>
    <row r="277" spans="1:50" ht="12.75" hidden="1" customHeight="1" x14ac:dyDescent="0.25">
      <c r="A277">
        <v>801</v>
      </c>
      <c r="B277">
        <v>2013</v>
      </c>
      <c r="C277" s="22" t="str">
        <f t="shared" si="19"/>
        <v>2013B00801</v>
      </c>
      <c r="D277">
        <v>41369</v>
      </c>
      <c r="E277">
        <v>130002</v>
      </c>
      <c r="F277" t="s">
        <v>344</v>
      </c>
      <c r="G277">
        <v>5</v>
      </c>
      <c r="H277">
        <v>4</v>
      </c>
      <c r="I277" t="s">
        <v>70</v>
      </c>
      <c r="J277" s="15">
        <f t="shared" si="18"/>
        <v>4074.0000000000005</v>
      </c>
      <c r="K277">
        <v>80</v>
      </c>
      <c r="L277">
        <v>100</v>
      </c>
      <c r="M277" s="26">
        <v>100</v>
      </c>
      <c r="N277">
        <f t="shared" si="20"/>
        <v>20</v>
      </c>
      <c r="O277">
        <v>3</v>
      </c>
      <c r="P277">
        <v>6</v>
      </c>
      <c r="Q277"/>
      <c r="S277" s="55"/>
      <c r="T277" s="22" t="s">
        <v>88</v>
      </c>
      <c r="U277" s="46">
        <v>0.01</v>
      </c>
      <c r="V277" s="46">
        <v>0</v>
      </c>
      <c r="W277" s="46">
        <v>0</v>
      </c>
      <c r="X277" s="46">
        <v>0</v>
      </c>
      <c r="Y277" s="46">
        <v>0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s="22"/>
      <c r="AT277" s="22"/>
      <c r="AU277" s="22"/>
      <c r="AV277" s="46"/>
      <c r="AW277" s="46"/>
      <c r="AX277" s="46"/>
    </row>
    <row r="278" spans="1:50" ht="12.75" hidden="1" customHeight="1" x14ac:dyDescent="0.25">
      <c r="A278">
        <v>802</v>
      </c>
      <c r="B278">
        <v>2013</v>
      </c>
      <c r="C278" s="22" t="str">
        <f t="shared" si="19"/>
        <v>2013B00802</v>
      </c>
      <c r="D278">
        <v>41369</v>
      </c>
      <c r="E278">
        <v>130003</v>
      </c>
      <c r="F278" t="s">
        <v>344</v>
      </c>
      <c r="G278">
        <v>4</v>
      </c>
      <c r="H278">
        <v>5</v>
      </c>
      <c r="I278" t="s">
        <v>70</v>
      </c>
      <c r="J278" s="15">
        <f t="shared" si="18"/>
        <v>1358</v>
      </c>
      <c r="K278">
        <v>0</v>
      </c>
      <c r="L278">
        <v>5</v>
      </c>
      <c r="M278">
        <v>5</v>
      </c>
      <c r="N278">
        <f t="shared" si="20"/>
        <v>5</v>
      </c>
      <c r="O278">
        <v>4</v>
      </c>
      <c r="P278">
        <v>6</v>
      </c>
      <c r="Q278"/>
      <c r="R278">
        <v>587</v>
      </c>
      <c r="S278" s="14">
        <v>2013</v>
      </c>
      <c r="T278" t="s">
        <v>88</v>
      </c>
      <c r="U278" s="46">
        <v>0.88</v>
      </c>
      <c r="V278" s="46">
        <v>0.2</v>
      </c>
      <c r="W278" s="46">
        <v>0</v>
      </c>
      <c r="X278" s="46">
        <v>0.09</v>
      </c>
      <c r="Y278" s="46">
        <v>0</v>
      </c>
      <c r="Z278">
        <v>423.98</v>
      </c>
      <c r="AA278">
        <v>11.45</v>
      </c>
      <c r="AB278">
        <v>6.2789999999999999</v>
      </c>
      <c r="AC278">
        <v>0.53900000000000003</v>
      </c>
      <c r="AD278">
        <v>0.64100000000000001</v>
      </c>
      <c r="AE278">
        <v>1.6539999999999999</v>
      </c>
      <c r="AF278">
        <v>9.7390000000000008</v>
      </c>
      <c r="AG278">
        <v>10.882</v>
      </c>
      <c r="AH278">
        <v>4.7510000000000003</v>
      </c>
      <c r="AI278">
        <v>1.806</v>
      </c>
      <c r="AJ278">
        <v>0.39100000000000001</v>
      </c>
      <c r="AK278">
        <v>6.9000000000000006E-2</v>
      </c>
      <c r="AL278">
        <v>0.24199999999999999</v>
      </c>
      <c r="AM278">
        <v>7.3419999999999996</v>
      </c>
      <c r="AN278">
        <v>0.56999999999999995</v>
      </c>
      <c r="AO278">
        <v>43.8399</v>
      </c>
      <c r="AP278">
        <v>0.94799999999999995</v>
      </c>
      <c r="AQ278">
        <v>152.94120000000001</v>
      </c>
      <c r="AR278">
        <v>53.75</v>
      </c>
    </row>
    <row r="279" spans="1:50" ht="12.75" hidden="1" customHeight="1" x14ac:dyDescent="0.25">
      <c r="A279">
        <v>803</v>
      </c>
      <c r="B279">
        <v>2013</v>
      </c>
      <c r="C279" s="22" t="str">
        <f t="shared" si="19"/>
        <v>2013B00803</v>
      </c>
      <c r="D279">
        <v>41369</v>
      </c>
      <c r="E279">
        <v>130003</v>
      </c>
      <c r="F279" t="s">
        <v>344</v>
      </c>
      <c r="G279">
        <v>4</v>
      </c>
      <c r="H279">
        <v>5</v>
      </c>
      <c r="I279" t="s">
        <v>70</v>
      </c>
      <c r="J279" s="15">
        <f t="shared" si="18"/>
        <v>1358</v>
      </c>
      <c r="K279">
        <v>5</v>
      </c>
      <c r="L279">
        <v>10</v>
      </c>
      <c r="M279">
        <v>10</v>
      </c>
      <c r="N279">
        <f t="shared" si="20"/>
        <v>5</v>
      </c>
      <c r="O279">
        <v>4</v>
      </c>
      <c r="P279">
        <v>6</v>
      </c>
      <c r="Q279"/>
      <c r="R279">
        <v>588</v>
      </c>
      <c r="S279" s="14">
        <v>2013</v>
      </c>
      <c r="T279" t="s">
        <v>88</v>
      </c>
      <c r="U279" s="46">
        <v>0.7</v>
      </c>
      <c r="V279" s="46">
        <v>0</v>
      </c>
      <c r="W279" s="46">
        <v>0</v>
      </c>
      <c r="X279" s="46">
        <v>0.18</v>
      </c>
      <c r="Y279" s="46">
        <v>0</v>
      </c>
      <c r="Z279">
        <v>464.38</v>
      </c>
      <c r="AA279">
        <v>10.029999999999999</v>
      </c>
      <c r="AB279">
        <v>7.2069999999999999</v>
      </c>
      <c r="AC279">
        <v>0.61899999999999999</v>
      </c>
      <c r="AD279">
        <v>0.753</v>
      </c>
      <c r="AE279">
        <v>3.7240000000000002</v>
      </c>
      <c r="AF279">
        <v>7.7350000000000003</v>
      </c>
      <c r="AG279">
        <v>9.6739999999999995</v>
      </c>
      <c r="AH279">
        <v>2.069</v>
      </c>
      <c r="AI279">
        <v>1.728</v>
      </c>
      <c r="AJ279">
        <v>0.34499999999999997</v>
      </c>
      <c r="AK279">
        <v>0.15</v>
      </c>
      <c r="AL279">
        <v>0.27700000000000002</v>
      </c>
      <c r="AM279">
        <v>7.0350000000000001</v>
      </c>
      <c r="AN279">
        <v>0.48299999999999998</v>
      </c>
      <c r="AO279">
        <v>23.623100000000001</v>
      </c>
      <c r="AP279">
        <v>0.94299999999999995</v>
      </c>
      <c r="AQ279">
        <v>81.084800000000001</v>
      </c>
      <c r="AR279">
        <v>79.438999999999993</v>
      </c>
    </row>
    <row r="280" spans="1:50" ht="12.75" hidden="1" customHeight="1" x14ac:dyDescent="0.25">
      <c r="A280">
        <v>804</v>
      </c>
      <c r="B280">
        <v>2013</v>
      </c>
      <c r="C280" s="22" t="str">
        <f t="shared" si="19"/>
        <v>2013B00804</v>
      </c>
      <c r="D280">
        <v>41369</v>
      </c>
      <c r="E280">
        <v>130003</v>
      </c>
      <c r="F280" t="s">
        <v>344</v>
      </c>
      <c r="G280">
        <v>4</v>
      </c>
      <c r="H280">
        <v>5</v>
      </c>
      <c r="I280" t="s">
        <v>70</v>
      </c>
      <c r="J280" s="15">
        <f t="shared" si="18"/>
        <v>2716</v>
      </c>
      <c r="K280">
        <v>10</v>
      </c>
      <c r="L280">
        <v>20</v>
      </c>
      <c r="M280">
        <v>20</v>
      </c>
      <c r="N280">
        <f t="shared" si="20"/>
        <v>10</v>
      </c>
      <c r="O280">
        <v>4</v>
      </c>
      <c r="P280">
        <v>6</v>
      </c>
      <c r="Q280"/>
      <c r="R280">
        <v>589</v>
      </c>
      <c r="S280" s="14">
        <v>2013</v>
      </c>
      <c r="T280" t="s">
        <v>88</v>
      </c>
      <c r="U280" s="46">
        <v>0.61</v>
      </c>
      <c r="V280" s="46">
        <v>0</v>
      </c>
      <c r="W280" s="46">
        <v>0</v>
      </c>
      <c r="X280" s="46">
        <v>0.16</v>
      </c>
      <c r="Y280" s="46">
        <v>0</v>
      </c>
      <c r="Z280">
        <v>484.62</v>
      </c>
      <c r="AA280">
        <v>7.93</v>
      </c>
      <c r="AB280">
        <v>10.183</v>
      </c>
      <c r="AC280">
        <v>0.498</v>
      </c>
      <c r="AD280">
        <v>0.94899999999999995</v>
      </c>
      <c r="AE280">
        <v>5.8529999999999998</v>
      </c>
      <c r="AF280">
        <v>5.6790000000000003</v>
      </c>
      <c r="AG280">
        <v>7.3019999999999996</v>
      </c>
      <c r="AH280">
        <v>0.752</v>
      </c>
      <c r="AI280">
        <v>1.282</v>
      </c>
      <c r="AJ280">
        <v>0.28699999999999998</v>
      </c>
      <c r="AK280">
        <v>0.20499999999999999</v>
      </c>
      <c r="AL280">
        <v>0.22800000000000001</v>
      </c>
      <c r="AM280">
        <v>7.3659999999999997</v>
      </c>
      <c r="AN280">
        <v>0.33</v>
      </c>
      <c r="AO280">
        <v>15.824299999999999</v>
      </c>
      <c r="AP280">
        <v>0.68899999999999995</v>
      </c>
      <c r="AQ280">
        <v>56.884099999999997</v>
      </c>
      <c r="AR280">
        <v>94.677000000000007</v>
      </c>
    </row>
    <row r="281" spans="1:50" ht="12.75" hidden="1" customHeight="1" x14ac:dyDescent="0.25">
      <c r="A281">
        <v>805</v>
      </c>
      <c r="B281">
        <v>2013</v>
      </c>
      <c r="C281" s="22" t="str">
        <f t="shared" si="19"/>
        <v>2013B00805</v>
      </c>
      <c r="D281">
        <v>41369</v>
      </c>
      <c r="E281">
        <v>130003</v>
      </c>
      <c r="F281" t="s">
        <v>344</v>
      </c>
      <c r="G281">
        <v>4</v>
      </c>
      <c r="H281">
        <v>5</v>
      </c>
      <c r="I281" t="s">
        <v>70</v>
      </c>
      <c r="J281" s="15">
        <f t="shared" si="18"/>
        <v>2716</v>
      </c>
      <c r="K281">
        <v>20</v>
      </c>
      <c r="L281">
        <v>30</v>
      </c>
      <c r="M281">
        <v>30</v>
      </c>
      <c r="N281">
        <f t="shared" si="20"/>
        <v>10</v>
      </c>
      <c r="O281">
        <v>4</v>
      </c>
      <c r="P281">
        <v>6</v>
      </c>
      <c r="Q281"/>
      <c r="R281">
        <v>590</v>
      </c>
      <c r="S281" s="14">
        <v>2013</v>
      </c>
      <c r="T281" t="s">
        <v>88</v>
      </c>
      <c r="U281" s="46">
        <v>0.23</v>
      </c>
      <c r="V281" s="46">
        <v>0</v>
      </c>
      <c r="W281" s="46">
        <v>0</v>
      </c>
      <c r="X281" s="46">
        <v>7.0000000000000007E-2</v>
      </c>
      <c r="Y281" s="46">
        <v>0</v>
      </c>
      <c r="Z281"/>
      <c r="AA281"/>
      <c r="AB281">
        <v>7.38</v>
      </c>
      <c r="AC281">
        <v>0.56399999999999995</v>
      </c>
      <c r="AD281">
        <v>0.68600000000000005</v>
      </c>
      <c r="AE281">
        <v>5.415</v>
      </c>
      <c r="AF281">
        <v>4.8330000000000002</v>
      </c>
      <c r="AG281">
        <v>6.1619999999999999</v>
      </c>
      <c r="AH281">
        <v>0.56599999999999995</v>
      </c>
      <c r="AI281">
        <v>1.3720000000000001</v>
      </c>
      <c r="AJ281">
        <v>0.34200000000000003</v>
      </c>
      <c r="AK281">
        <v>0.30399999999999999</v>
      </c>
      <c r="AL281">
        <v>0.313</v>
      </c>
      <c r="AM281">
        <v>7.1360000000000001</v>
      </c>
      <c r="AN281">
        <v>0.33500000000000002</v>
      </c>
      <c r="AO281">
        <v>4.8750999999999998</v>
      </c>
      <c r="AP281">
        <v>0.57499999999999996</v>
      </c>
      <c r="AQ281">
        <v>38.420499999999997</v>
      </c>
      <c r="AR281">
        <v>101.62</v>
      </c>
    </row>
    <row r="282" spans="1:50" ht="12.75" hidden="1" customHeight="1" x14ac:dyDescent="0.25">
      <c r="A282">
        <v>806</v>
      </c>
      <c r="B282">
        <v>2013</v>
      </c>
      <c r="C282" s="22" t="str">
        <f t="shared" si="19"/>
        <v>2013B00806</v>
      </c>
      <c r="D282">
        <v>41369</v>
      </c>
      <c r="E282">
        <v>130003</v>
      </c>
      <c r="F282" t="s">
        <v>344</v>
      </c>
      <c r="G282">
        <v>4</v>
      </c>
      <c r="H282">
        <v>5</v>
      </c>
      <c r="I282" t="s">
        <v>70</v>
      </c>
      <c r="J282" s="15">
        <f t="shared" si="18"/>
        <v>2716</v>
      </c>
      <c r="K282">
        <v>30</v>
      </c>
      <c r="L282">
        <v>40</v>
      </c>
      <c r="M282">
        <v>40</v>
      </c>
      <c r="N282">
        <f t="shared" si="20"/>
        <v>10</v>
      </c>
      <c r="O282">
        <v>4</v>
      </c>
      <c r="P282">
        <v>6</v>
      </c>
      <c r="Q282"/>
      <c r="R282">
        <v>591</v>
      </c>
      <c r="S282" s="14">
        <v>2013</v>
      </c>
      <c r="T282" t="s">
        <v>88</v>
      </c>
      <c r="U282" s="46">
        <v>0.23</v>
      </c>
      <c r="V282" s="46">
        <v>0.28999999999999998</v>
      </c>
      <c r="W282" s="46">
        <v>0</v>
      </c>
      <c r="X282" s="46">
        <v>0.03</v>
      </c>
      <c r="Y282" s="46">
        <v>0</v>
      </c>
      <c r="Z282"/>
      <c r="AA282"/>
      <c r="AB282">
        <v>8.5050000000000008</v>
      </c>
      <c r="AC282">
        <v>0.49399999999999999</v>
      </c>
      <c r="AD282">
        <v>1.0089999999999999</v>
      </c>
      <c r="AE282">
        <v>8.5340000000000007</v>
      </c>
      <c r="AF282">
        <v>4.8879999999999999</v>
      </c>
      <c r="AG282">
        <v>6.92</v>
      </c>
      <c r="AH282">
        <v>0.77380000000000004</v>
      </c>
      <c r="AI282">
        <v>1.198</v>
      </c>
      <c r="AJ282">
        <v>0.29699999999999999</v>
      </c>
      <c r="AK282">
        <v>0.42799999999999999</v>
      </c>
      <c r="AL282">
        <v>0.53400000000000003</v>
      </c>
      <c r="AM282">
        <v>9.1050000000000004</v>
      </c>
      <c r="AN282">
        <v>0.378</v>
      </c>
      <c r="AO282" t="s">
        <v>346</v>
      </c>
      <c r="AP282">
        <v>0.61799999999999999</v>
      </c>
      <c r="AQ282">
        <v>44.615400000000001</v>
      </c>
      <c r="AR282">
        <v>111.96599999999999</v>
      </c>
    </row>
    <row r="283" spans="1:50" ht="12.75" hidden="1" customHeight="1" x14ac:dyDescent="0.25">
      <c r="A283">
        <v>807</v>
      </c>
      <c r="B283">
        <v>2013</v>
      </c>
      <c r="C283" s="22" t="str">
        <f t="shared" si="19"/>
        <v>2013B00807</v>
      </c>
      <c r="D283">
        <v>41369</v>
      </c>
      <c r="E283">
        <v>130003</v>
      </c>
      <c r="F283" t="s">
        <v>344</v>
      </c>
      <c r="G283">
        <v>4</v>
      </c>
      <c r="H283">
        <v>5</v>
      </c>
      <c r="I283" t="s">
        <v>70</v>
      </c>
      <c r="J283" s="15">
        <f t="shared" si="18"/>
        <v>2716</v>
      </c>
      <c r="K283">
        <v>40</v>
      </c>
      <c r="L283">
        <v>50</v>
      </c>
      <c r="M283">
        <v>50</v>
      </c>
      <c r="N283">
        <f t="shared" si="20"/>
        <v>10</v>
      </c>
      <c r="O283">
        <v>4</v>
      </c>
      <c r="P283">
        <v>6</v>
      </c>
      <c r="Q283"/>
      <c r="R283">
        <v>592</v>
      </c>
      <c r="S283" s="55">
        <v>2013</v>
      </c>
      <c r="T283" s="22" t="s">
        <v>88</v>
      </c>
      <c r="U283" s="46">
        <v>0.19</v>
      </c>
      <c r="V283" s="46">
        <v>0</v>
      </c>
      <c r="W283" s="46">
        <v>0</v>
      </c>
      <c r="X283" s="46">
        <v>0.03</v>
      </c>
      <c r="Y283" s="46">
        <v>0</v>
      </c>
      <c r="Z283"/>
      <c r="AA283"/>
      <c r="AB283">
        <v>15.52</v>
      </c>
      <c r="AC283">
        <v>0.56299999999999994</v>
      </c>
      <c r="AD283">
        <v>0.47299999999999998</v>
      </c>
      <c r="AE283">
        <v>8.14</v>
      </c>
      <c r="AF283">
        <v>9.4250000000000007</v>
      </c>
      <c r="AG283">
        <v>4.51</v>
      </c>
      <c r="AH283">
        <v>3.0179999999999998</v>
      </c>
      <c r="AI283">
        <v>2.4300000000000002</v>
      </c>
      <c r="AJ283">
        <v>0.70699999999999996</v>
      </c>
      <c r="AK283">
        <v>0.432</v>
      </c>
      <c r="AL283">
        <v>0.58199999999999996</v>
      </c>
      <c r="AM283">
        <v>8.3650000000000002</v>
      </c>
      <c r="AN283">
        <v>0.58199999999999996</v>
      </c>
      <c r="AO283">
        <v>3.2997000000000001</v>
      </c>
      <c r="AP283">
        <v>0.57699999999999996</v>
      </c>
      <c r="AQ283">
        <v>82.561300000000003</v>
      </c>
      <c r="AR283">
        <v>74.638000000000005</v>
      </c>
    </row>
    <row r="284" spans="1:50" ht="12.75" hidden="1" customHeight="1" x14ac:dyDescent="0.25">
      <c r="A284">
        <v>808</v>
      </c>
      <c r="B284">
        <v>2013</v>
      </c>
      <c r="C284" s="22" t="str">
        <f t="shared" si="19"/>
        <v>2013B00808</v>
      </c>
      <c r="D284">
        <v>41369</v>
      </c>
      <c r="E284">
        <v>130003</v>
      </c>
      <c r="F284" t="s">
        <v>344</v>
      </c>
      <c r="G284">
        <v>4</v>
      </c>
      <c r="H284">
        <v>5</v>
      </c>
      <c r="I284" t="s">
        <v>70</v>
      </c>
      <c r="J284" s="15">
        <f t="shared" si="18"/>
        <v>3422.16</v>
      </c>
      <c r="K284">
        <v>50</v>
      </c>
      <c r="L284">
        <v>70</v>
      </c>
      <c r="M284" s="26">
        <v>66.8</v>
      </c>
      <c r="N284">
        <f t="shared" si="20"/>
        <v>20</v>
      </c>
      <c r="O284">
        <v>3</v>
      </c>
      <c r="P284">
        <v>6</v>
      </c>
      <c r="Q284"/>
      <c r="R284">
        <v>593</v>
      </c>
      <c r="S284" s="14">
        <v>2013</v>
      </c>
      <c r="T284" t="s">
        <v>88</v>
      </c>
      <c r="U284" s="46">
        <v>0.08</v>
      </c>
      <c r="V284" s="46">
        <v>0</v>
      </c>
      <c r="W284" s="46">
        <v>0</v>
      </c>
      <c r="X284" s="46">
        <v>0.01</v>
      </c>
      <c r="Y284" s="46">
        <v>0</v>
      </c>
      <c r="Z284">
        <v>476.14</v>
      </c>
      <c r="AA284">
        <v>10.54</v>
      </c>
      <c r="AB284">
        <v>2.738</v>
      </c>
      <c r="AC284">
        <v>1.177</v>
      </c>
      <c r="AD284">
        <v>0.27300000000000002</v>
      </c>
      <c r="AE284">
        <v>1.0009999999999999</v>
      </c>
      <c r="AF284">
        <v>4.8940000000000001</v>
      </c>
      <c r="AG284">
        <v>9.8420000000000005</v>
      </c>
      <c r="AH284">
        <v>2.0670000000000002</v>
      </c>
      <c r="AI284">
        <v>1.633</v>
      </c>
      <c r="AJ284">
        <v>0.33200000000000002</v>
      </c>
      <c r="AK284">
        <v>0.109</v>
      </c>
      <c r="AL284">
        <v>0.187</v>
      </c>
      <c r="AM284">
        <v>6.02</v>
      </c>
      <c r="AN284">
        <v>0.46100000000000002</v>
      </c>
      <c r="AO284">
        <v>65.9114</v>
      </c>
      <c r="AP284">
        <v>0.83</v>
      </c>
      <c r="AQ284">
        <v>58.805399999999999</v>
      </c>
      <c r="AR284">
        <v>69.576999999999998</v>
      </c>
    </row>
    <row r="285" spans="1:50" ht="12.75" hidden="1" customHeight="1" x14ac:dyDescent="0.25">
      <c r="A285">
        <v>809</v>
      </c>
      <c r="B285">
        <v>2013</v>
      </c>
      <c r="C285" s="22" t="str">
        <f t="shared" si="19"/>
        <v>2013B00809</v>
      </c>
      <c r="D285">
        <v>41369</v>
      </c>
      <c r="E285">
        <v>130003</v>
      </c>
      <c r="F285" t="s">
        <v>344</v>
      </c>
      <c r="G285">
        <v>4</v>
      </c>
      <c r="H285">
        <v>5</v>
      </c>
      <c r="I285" t="s">
        <v>70</v>
      </c>
      <c r="J285" s="15">
        <f t="shared" si="18"/>
        <v>1018.5000000000001</v>
      </c>
      <c r="K285">
        <v>70</v>
      </c>
      <c r="L285">
        <v>80</v>
      </c>
      <c r="M285" s="26">
        <v>77.5</v>
      </c>
      <c r="N285">
        <f t="shared" si="20"/>
        <v>10</v>
      </c>
      <c r="O285">
        <v>2</v>
      </c>
      <c r="P285">
        <v>6</v>
      </c>
      <c r="Q285"/>
      <c r="S285" s="55"/>
      <c r="T285" s="22" t="s">
        <v>88</v>
      </c>
      <c r="U285" s="46">
        <v>0</v>
      </c>
      <c r="V285" s="46">
        <v>0</v>
      </c>
      <c r="W285" s="46">
        <v>0</v>
      </c>
      <c r="X285" s="46">
        <v>0</v>
      </c>
      <c r="Y285" s="46">
        <v>0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s="22"/>
      <c r="AT285" s="22"/>
      <c r="AU285" s="22"/>
      <c r="AV285" s="46"/>
      <c r="AW285" s="46"/>
      <c r="AX285" s="46"/>
    </row>
    <row r="286" spans="1:50" ht="12.75" hidden="1" customHeight="1" x14ac:dyDescent="0.25">
      <c r="A286">
        <v>811</v>
      </c>
      <c r="B286">
        <v>2013</v>
      </c>
      <c r="C286" s="22" t="str">
        <f t="shared" si="19"/>
        <v>2013B00811</v>
      </c>
      <c r="D286">
        <v>41372</v>
      </c>
      <c r="E286">
        <v>130004</v>
      </c>
      <c r="F286" t="s">
        <v>344</v>
      </c>
      <c r="G286">
        <v>4</v>
      </c>
      <c r="H286">
        <v>9</v>
      </c>
      <c r="I286" t="s">
        <v>70</v>
      </c>
      <c r="J286" s="15">
        <f t="shared" si="18"/>
        <v>1358</v>
      </c>
      <c r="K286">
        <v>0</v>
      </c>
      <c r="L286">
        <v>5</v>
      </c>
      <c r="M286">
        <v>5</v>
      </c>
      <c r="N286">
        <f t="shared" si="20"/>
        <v>5</v>
      </c>
      <c r="O286">
        <v>4</v>
      </c>
      <c r="P286">
        <v>6</v>
      </c>
      <c r="Q286"/>
      <c r="R286">
        <v>594</v>
      </c>
      <c r="S286" s="14">
        <v>2013</v>
      </c>
      <c r="T286" t="s">
        <v>88</v>
      </c>
      <c r="U286" s="46">
        <v>0.96</v>
      </c>
      <c r="V286" s="46">
        <v>0</v>
      </c>
      <c r="W286" s="46">
        <v>0</v>
      </c>
      <c r="X286" s="46">
        <v>7.0000000000000007E-2</v>
      </c>
      <c r="Y286" s="46">
        <v>0</v>
      </c>
      <c r="Z286">
        <v>459.19</v>
      </c>
      <c r="AA286">
        <v>9.85</v>
      </c>
      <c r="AB286">
        <v>3.8969999999999998</v>
      </c>
      <c r="AC286">
        <v>0.79500000000000004</v>
      </c>
      <c r="AD286">
        <v>0.438</v>
      </c>
      <c r="AE286">
        <v>1.4790000000000001</v>
      </c>
      <c r="AF286">
        <v>5.8170000000000002</v>
      </c>
      <c r="AG286">
        <v>8.8729999999999993</v>
      </c>
      <c r="AH286">
        <v>3.2549999999999999</v>
      </c>
      <c r="AI286">
        <v>1.7989999999999999</v>
      </c>
      <c r="AJ286">
        <v>0.35299999999999998</v>
      </c>
      <c r="AK286">
        <v>8.1000000000000003E-2</v>
      </c>
      <c r="AL286">
        <v>0.34399999999999997</v>
      </c>
      <c r="AM286">
        <v>5.49</v>
      </c>
      <c r="AN286">
        <v>0.47599999999999998</v>
      </c>
      <c r="AO286">
        <v>41.232199999999999</v>
      </c>
      <c r="AP286">
        <v>0.80100000000000005</v>
      </c>
      <c r="AQ286">
        <v>84.110399999999998</v>
      </c>
      <c r="AR286">
        <v>62.594000000000001</v>
      </c>
    </row>
    <row r="287" spans="1:50" ht="12.75" hidden="1" customHeight="1" x14ac:dyDescent="0.25">
      <c r="A287">
        <v>812</v>
      </c>
      <c r="B287">
        <v>2013</v>
      </c>
      <c r="C287" s="22" t="str">
        <f t="shared" si="19"/>
        <v>2013B00812</v>
      </c>
      <c r="D287">
        <v>41372</v>
      </c>
      <c r="E287">
        <v>130004</v>
      </c>
      <c r="F287" t="s">
        <v>344</v>
      </c>
      <c r="G287">
        <v>4</v>
      </c>
      <c r="H287">
        <v>9</v>
      </c>
      <c r="I287" t="s">
        <v>70</v>
      </c>
      <c r="J287" s="15">
        <f t="shared" si="18"/>
        <v>1358</v>
      </c>
      <c r="K287">
        <v>5</v>
      </c>
      <c r="L287">
        <v>10</v>
      </c>
      <c r="M287">
        <v>10</v>
      </c>
      <c r="N287">
        <f t="shared" si="20"/>
        <v>5</v>
      </c>
      <c r="O287">
        <v>4</v>
      </c>
      <c r="P287">
        <v>6</v>
      </c>
      <c r="Q287"/>
      <c r="R287">
        <v>595</v>
      </c>
      <c r="S287" s="14">
        <v>2013</v>
      </c>
      <c r="T287" t="s">
        <v>88</v>
      </c>
      <c r="U287" s="46">
        <v>1.1100000000000001</v>
      </c>
      <c r="V287" s="46">
        <v>0</v>
      </c>
      <c r="W287" s="46">
        <v>0</v>
      </c>
      <c r="X287" s="46">
        <v>0.17</v>
      </c>
      <c r="Y287" s="46">
        <v>0</v>
      </c>
      <c r="Z287">
        <v>457.05</v>
      </c>
      <c r="AA287">
        <v>9.15</v>
      </c>
      <c r="AB287">
        <v>5.085</v>
      </c>
      <c r="AC287">
        <v>0.96</v>
      </c>
      <c r="AD287">
        <v>0.83099999999999996</v>
      </c>
      <c r="AE287">
        <v>2.3159999999999998</v>
      </c>
      <c r="AF287">
        <v>5.9569999999999999</v>
      </c>
      <c r="AG287">
        <v>8.4120000000000008</v>
      </c>
      <c r="AH287">
        <v>2.6539999999999999</v>
      </c>
      <c r="AI287">
        <v>2.19</v>
      </c>
      <c r="AJ287">
        <v>0.35399999999999998</v>
      </c>
      <c r="AK287">
        <v>0.125</v>
      </c>
      <c r="AL287">
        <v>0.187</v>
      </c>
      <c r="AM287">
        <v>7.1639999999999997</v>
      </c>
      <c r="AN287">
        <v>0.42099999999999999</v>
      </c>
      <c r="AO287">
        <v>59.569099999999999</v>
      </c>
      <c r="AP287">
        <v>0.71499999999999997</v>
      </c>
      <c r="AQ287">
        <v>83.867699999999999</v>
      </c>
      <c r="AR287">
        <v>86.372</v>
      </c>
    </row>
    <row r="288" spans="1:50" ht="12.75" hidden="1" customHeight="1" x14ac:dyDescent="0.25">
      <c r="A288">
        <v>813</v>
      </c>
      <c r="B288">
        <v>2013</v>
      </c>
      <c r="C288" s="22" t="str">
        <f t="shared" si="19"/>
        <v>2013B00813</v>
      </c>
      <c r="D288">
        <v>41372</v>
      </c>
      <c r="E288">
        <v>130004</v>
      </c>
      <c r="F288" t="s">
        <v>344</v>
      </c>
      <c r="G288">
        <v>4</v>
      </c>
      <c r="H288">
        <v>9</v>
      </c>
      <c r="I288" t="s">
        <v>70</v>
      </c>
      <c r="J288" s="15">
        <f t="shared" si="18"/>
        <v>2716</v>
      </c>
      <c r="K288">
        <v>10</v>
      </c>
      <c r="L288">
        <v>20</v>
      </c>
      <c r="M288">
        <v>20</v>
      </c>
      <c r="N288">
        <f t="shared" si="20"/>
        <v>10</v>
      </c>
      <c r="O288">
        <v>4</v>
      </c>
      <c r="P288">
        <v>6</v>
      </c>
      <c r="Q288"/>
      <c r="R288">
        <v>596</v>
      </c>
      <c r="S288" s="14">
        <v>2013</v>
      </c>
      <c r="T288" t="s">
        <v>88</v>
      </c>
      <c r="U288" s="46">
        <v>0.84</v>
      </c>
      <c r="V288" s="46">
        <v>0</v>
      </c>
      <c r="W288" s="46">
        <v>0</v>
      </c>
      <c r="X288" s="46">
        <v>0.04</v>
      </c>
      <c r="Y288" s="46">
        <v>0</v>
      </c>
      <c r="Z288">
        <v>456.1</v>
      </c>
      <c r="AA288">
        <v>8.48</v>
      </c>
      <c r="AB288">
        <v>6.915</v>
      </c>
      <c r="AC288">
        <v>0.73299999999999998</v>
      </c>
      <c r="AD288">
        <v>1.181</v>
      </c>
      <c r="AE288">
        <v>3.4129999999999998</v>
      </c>
      <c r="AF288">
        <v>6.3810000000000002</v>
      </c>
      <c r="AG288">
        <v>8.8800000000000008</v>
      </c>
      <c r="AH288">
        <v>1.361</v>
      </c>
      <c r="AI288">
        <v>1.7050000000000001</v>
      </c>
      <c r="AJ288">
        <v>0.33200000000000002</v>
      </c>
      <c r="AK288">
        <v>0.17799999999999999</v>
      </c>
      <c r="AL288">
        <v>0.27800000000000002</v>
      </c>
      <c r="AM288">
        <v>8.0609999999999999</v>
      </c>
      <c r="AN288">
        <v>0.37</v>
      </c>
      <c r="AO288">
        <v>16.275600000000001</v>
      </c>
      <c r="AP288">
        <v>0.69399999999999995</v>
      </c>
      <c r="AQ288">
        <v>80.491100000000003</v>
      </c>
      <c r="AR288">
        <v>120.919</v>
      </c>
    </row>
    <row r="289" spans="1:50" ht="12.75" hidden="1" customHeight="1" x14ac:dyDescent="0.25">
      <c r="A289">
        <v>814</v>
      </c>
      <c r="B289">
        <v>2013</v>
      </c>
      <c r="C289" s="22" t="str">
        <f t="shared" si="19"/>
        <v>2013B00814</v>
      </c>
      <c r="D289">
        <v>41372</v>
      </c>
      <c r="E289">
        <v>130004</v>
      </c>
      <c r="F289" t="s">
        <v>344</v>
      </c>
      <c r="G289">
        <v>4</v>
      </c>
      <c r="H289">
        <v>9</v>
      </c>
      <c r="I289" t="s">
        <v>70</v>
      </c>
      <c r="J289" s="15">
        <f t="shared" si="18"/>
        <v>2716</v>
      </c>
      <c r="K289">
        <v>20</v>
      </c>
      <c r="L289">
        <v>30</v>
      </c>
      <c r="M289">
        <v>30</v>
      </c>
      <c r="N289">
        <f t="shared" si="20"/>
        <v>10</v>
      </c>
      <c r="O289">
        <v>4</v>
      </c>
      <c r="P289">
        <v>6</v>
      </c>
      <c r="Q289"/>
      <c r="R289">
        <v>597</v>
      </c>
      <c r="S289" s="14">
        <v>2013</v>
      </c>
      <c r="T289" t="s">
        <v>88</v>
      </c>
      <c r="U289" s="46">
        <v>0.63</v>
      </c>
      <c r="V289" s="46">
        <v>0.4</v>
      </c>
      <c r="W289" s="46">
        <v>0</v>
      </c>
      <c r="X289" s="46">
        <v>0.01</v>
      </c>
      <c r="Y289" s="46">
        <v>0.04</v>
      </c>
      <c r="Z289"/>
      <c r="AA289"/>
      <c r="AB289">
        <v>7.3120000000000003</v>
      </c>
      <c r="AC289">
        <v>0.57999999999999996</v>
      </c>
      <c r="AD289">
        <v>1.0740000000000001</v>
      </c>
      <c r="AE289">
        <v>5.6230000000000002</v>
      </c>
      <c r="AF289">
        <v>3.9689999999999999</v>
      </c>
      <c r="AG289">
        <v>6.4050000000000002</v>
      </c>
      <c r="AH289">
        <v>0.746</v>
      </c>
      <c r="AI289">
        <v>1.024</v>
      </c>
      <c r="AJ289">
        <v>0.23899999999999999</v>
      </c>
      <c r="AK289">
        <v>0.32600000000000001</v>
      </c>
      <c r="AL289">
        <v>0.29499999999999998</v>
      </c>
      <c r="AM289">
        <v>8.2070000000000007</v>
      </c>
      <c r="AN289">
        <v>0.29399999999999998</v>
      </c>
      <c r="AO289">
        <v>5.7234999999999996</v>
      </c>
      <c r="AP289">
        <v>0.52400000000000002</v>
      </c>
      <c r="AQ289">
        <v>37.582799999999999</v>
      </c>
      <c r="AR289">
        <v>153.76</v>
      </c>
    </row>
    <row r="290" spans="1:50" ht="12.75" hidden="1" customHeight="1" x14ac:dyDescent="0.25">
      <c r="A290">
        <v>815</v>
      </c>
      <c r="B290">
        <v>2013</v>
      </c>
      <c r="C290" s="22" t="str">
        <f t="shared" si="19"/>
        <v>2013B00815</v>
      </c>
      <c r="D290">
        <v>41372</v>
      </c>
      <c r="E290">
        <v>130004</v>
      </c>
      <c r="F290" t="s">
        <v>344</v>
      </c>
      <c r="G290">
        <v>4</v>
      </c>
      <c r="H290">
        <v>9</v>
      </c>
      <c r="I290" t="s">
        <v>70</v>
      </c>
      <c r="J290" s="15">
        <f t="shared" si="18"/>
        <v>2716</v>
      </c>
      <c r="K290">
        <v>30</v>
      </c>
      <c r="L290">
        <v>40</v>
      </c>
      <c r="M290">
        <v>40</v>
      </c>
      <c r="N290">
        <f t="shared" si="20"/>
        <v>10</v>
      </c>
      <c r="O290">
        <v>4</v>
      </c>
      <c r="P290">
        <v>6</v>
      </c>
      <c r="Q290"/>
      <c r="R290">
        <v>598</v>
      </c>
      <c r="S290" s="14">
        <v>2013</v>
      </c>
      <c r="T290" t="s">
        <v>88</v>
      </c>
      <c r="U290" s="46">
        <v>0.21</v>
      </c>
      <c r="V290" s="46">
        <v>0.2</v>
      </c>
      <c r="W290" s="46">
        <v>0</v>
      </c>
      <c r="X290" s="46">
        <v>0.05</v>
      </c>
      <c r="Y290" s="46">
        <v>0.12</v>
      </c>
      <c r="Z290">
        <v>485.56</v>
      </c>
      <c r="AA290">
        <v>5.08</v>
      </c>
      <c r="AB290">
        <v>4.5259999999999998</v>
      </c>
      <c r="AC290">
        <v>0.52800000000000002</v>
      </c>
      <c r="AD290">
        <v>0.499</v>
      </c>
      <c r="AE290">
        <v>3.2490000000000001</v>
      </c>
      <c r="AF290">
        <v>4.0110000000000001</v>
      </c>
      <c r="AG290">
        <v>3.9569999999999999</v>
      </c>
      <c r="AH290">
        <v>0.52100000000000002</v>
      </c>
      <c r="AI290">
        <v>1.377</v>
      </c>
      <c r="AJ290">
        <v>0.30099999999999999</v>
      </c>
      <c r="AK290">
        <v>0.377</v>
      </c>
      <c r="AL290">
        <v>0.32900000000000001</v>
      </c>
      <c r="AM290">
        <v>5.3369999999999997</v>
      </c>
      <c r="AN290">
        <v>0.20300000000000001</v>
      </c>
      <c r="AO290">
        <v>4.1955</v>
      </c>
      <c r="AP290">
        <v>0.38900000000000001</v>
      </c>
      <c r="AQ290">
        <v>32.402200000000001</v>
      </c>
      <c r="AR290">
        <v>127.732</v>
      </c>
    </row>
    <row r="291" spans="1:50" ht="12.75" hidden="1" customHeight="1" x14ac:dyDescent="0.25">
      <c r="A291">
        <v>816</v>
      </c>
      <c r="B291">
        <v>2013</v>
      </c>
      <c r="C291" s="22" t="str">
        <f t="shared" si="19"/>
        <v>2013B00816</v>
      </c>
      <c r="D291">
        <v>41372</v>
      </c>
      <c r="E291">
        <v>130004</v>
      </c>
      <c r="F291" t="s">
        <v>344</v>
      </c>
      <c r="G291">
        <v>4</v>
      </c>
      <c r="H291">
        <v>9</v>
      </c>
      <c r="I291" t="s">
        <v>70</v>
      </c>
      <c r="J291" s="15">
        <f t="shared" si="18"/>
        <v>2037.0000000000002</v>
      </c>
      <c r="K291">
        <v>40</v>
      </c>
      <c r="L291">
        <v>50</v>
      </c>
      <c r="M291" s="26">
        <v>50</v>
      </c>
      <c r="N291">
        <f t="shared" si="20"/>
        <v>10</v>
      </c>
      <c r="O291">
        <v>3</v>
      </c>
      <c r="P291">
        <v>6</v>
      </c>
      <c r="Q291"/>
      <c r="R291">
        <v>599</v>
      </c>
      <c r="S291" s="55">
        <v>2013</v>
      </c>
      <c r="T291" s="22" t="s">
        <v>88</v>
      </c>
      <c r="U291" s="46">
        <v>0.28999999999999998</v>
      </c>
      <c r="V291" s="46">
        <v>0</v>
      </c>
      <c r="W291" s="46">
        <v>0</v>
      </c>
      <c r="X291" s="46">
        <v>0.03</v>
      </c>
      <c r="Y291" s="46">
        <v>0.03</v>
      </c>
      <c r="Z291"/>
      <c r="AA291"/>
      <c r="AB291">
        <v>5.4039999999999999</v>
      </c>
      <c r="AC291">
        <v>0.499</v>
      </c>
      <c r="AD291">
        <v>0.67</v>
      </c>
      <c r="AE291">
        <v>5.2549999999999999</v>
      </c>
      <c r="AF291">
        <v>2.694</v>
      </c>
      <c r="AG291">
        <v>4.9779999999999998</v>
      </c>
      <c r="AH291">
        <v>0.44</v>
      </c>
      <c r="AI291">
        <v>0.96499999999999997</v>
      </c>
      <c r="AJ291">
        <v>0.214</v>
      </c>
      <c r="AK291">
        <v>0.316</v>
      </c>
      <c r="AL291">
        <v>0.64600000000000002</v>
      </c>
      <c r="AM291">
        <v>7.4489999999999998</v>
      </c>
      <c r="AN291">
        <v>0.252</v>
      </c>
      <c r="AO291" t="s">
        <v>347</v>
      </c>
      <c r="AP291">
        <v>0.46700000000000003</v>
      </c>
      <c r="AQ291">
        <v>24.700600000000001</v>
      </c>
      <c r="AR291">
        <v>121.937</v>
      </c>
      <c r="AS291" s="22"/>
      <c r="AT291" s="22"/>
      <c r="AU291" s="22"/>
      <c r="AV291" s="46"/>
      <c r="AW291" s="46"/>
      <c r="AX291" s="46"/>
    </row>
    <row r="292" spans="1:50" ht="12.75" hidden="1" customHeight="1" x14ac:dyDescent="0.25">
      <c r="A292">
        <v>817</v>
      </c>
      <c r="B292">
        <v>2013</v>
      </c>
      <c r="C292" s="22" t="str">
        <f t="shared" ref="C292:C323" si="21">CONCATENATE(B292,"B00",A292)</f>
        <v>2013B00817</v>
      </c>
      <c r="D292">
        <v>41372</v>
      </c>
      <c r="E292">
        <v>130004</v>
      </c>
      <c r="F292" t="s">
        <v>344</v>
      </c>
      <c r="G292">
        <v>4</v>
      </c>
      <c r="H292">
        <v>9</v>
      </c>
      <c r="I292" t="s">
        <v>70</v>
      </c>
      <c r="J292" s="15">
        <f t="shared" si="18"/>
        <v>4074.0000000000005</v>
      </c>
      <c r="K292">
        <v>50</v>
      </c>
      <c r="L292">
        <v>70</v>
      </c>
      <c r="M292" s="26">
        <v>70</v>
      </c>
      <c r="N292">
        <f t="shared" ref="N292:N323" si="22">L292-K292</f>
        <v>20</v>
      </c>
      <c r="O292">
        <v>3</v>
      </c>
      <c r="P292">
        <v>6</v>
      </c>
      <c r="Q292"/>
      <c r="R292">
        <v>600</v>
      </c>
      <c r="S292" s="55">
        <v>2013</v>
      </c>
      <c r="T292" s="22" t="s">
        <v>88</v>
      </c>
      <c r="U292" s="46">
        <v>0.2</v>
      </c>
      <c r="V292" s="46">
        <v>0</v>
      </c>
      <c r="W292" s="46">
        <v>1.18</v>
      </c>
      <c r="X292" s="46">
        <v>0</v>
      </c>
      <c r="Y292" s="46">
        <v>0.67</v>
      </c>
      <c r="Z292"/>
      <c r="AA292"/>
      <c r="AB292">
        <v>15.568</v>
      </c>
      <c r="AC292">
        <v>0.85099999999999998</v>
      </c>
      <c r="AD292">
        <v>4.0259999999999998</v>
      </c>
      <c r="AE292">
        <v>13.907500000000001</v>
      </c>
      <c r="AF292">
        <v>10.071999999999999</v>
      </c>
      <c r="AG292">
        <v>4.9530000000000003</v>
      </c>
      <c r="AH292">
        <v>3.5449999999999999</v>
      </c>
      <c r="AI292">
        <v>2.226</v>
      </c>
      <c r="AJ292">
        <v>0.82699999999999996</v>
      </c>
      <c r="AK292">
        <v>0.40100000000000002</v>
      </c>
      <c r="AL292">
        <v>0.32100000000000001</v>
      </c>
      <c r="AM292">
        <v>16.145</v>
      </c>
      <c r="AN292">
        <v>0.35</v>
      </c>
      <c r="AO292">
        <v>4.5919999999999996</v>
      </c>
      <c r="AP292">
        <v>0.64500000000000002</v>
      </c>
      <c r="AQ292">
        <v>109.5137</v>
      </c>
      <c r="AR292">
        <v>126.907</v>
      </c>
      <c r="AS292" s="22"/>
      <c r="AT292" s="22"/>
      <c r="AU292" s="22"/>
      <c r="AV292" s="46"/>
      <c r="AW292" s="46"/>
      <c r="AX292" s="46"/>
    </row>
    <row r="293" spans="1:50" ht="12.75" hidden="1" customHeight="1" x14ac:dyDescent="0.25">
      <c r="A293">
        <v>818</v>
      </c>
      <c r="B293">
        <v>2013</v>
      </c>
      <c r="C293" s="22" t="str">
        <f t="shared" si="21"/>
        <v>2013B00818</v>
      </c>
      <c r="D293">
        <v>41372</v>
      </c>
      <c r="E293">
        <v>130004</v>
      </c>
      <c r="F293" t="s">
        <v>344</v>
      </c>
      <c r="G293">
        <v>4</v>
      </c>
      <c r="H293">
        <v>9</v>
      </c>
      <c r="I293" t="s">
        <v>70</v>
      </c>
      <c r="J293" s="15">
        <f t="shared" si="18"/>
        <v>1358</v>
      </c>
      <c r="K293">
        <v>70</v>
      </c>
      <c r="L293">
        <v>80</v>
      </c>
      <c r="M293" s="26">
        <v>80</v>
      </c>
      <c r="N293">
        <f t="shared" si="22"/>
        <v>10</v>
      </c>
      <c r="O293">
        <v>2</v>
      </c>
      <c r="P293">
        <v>6</v>
      </c>
      <c r="Q293"/>
      <c r="R293">
        <v>601</v>
      </c>
      <c r="S293" s="55">
        <v>2013</v>
      </c>
      <c r="T293" s="22" t="s">
        <v>88</v>
      </c>
      <c r="U293" s="46">
        <v>0.05</v>
      </c>
      <c r="V293" s="46">
        <v>0</v>
      </c>
      <c r="W293" s="46">
        <v>0</v>
      </c>
      <c r="X293" s="46">
        <v>0</v>
      </c>
      <c r="Y293" s="46">
        <v>0</v>
      </c>
      <c r="Z293">
        <v>451.04</v>
      </c>
      <c r="AA293">
        <v>10.27</v>
      </c>
      <c r="AB293">
        <v>4.7160000000000002</v>
      </c>
      <c r="AC293">
        <v>2.0459999999999998</v>
      </c>
      <c r="AD293">
        <v>0.374</v>
      </c>
      <c r="AE293">
        <v>1.0820000000000001</v>
      </c>
      <c r="AF293">
        <v>8.0809999999999995</v>
      </c>
      <c r="AG293">
        <v>8.7520000000000007</v>
      </c>
      <c r="AH293">
        <v>3.2309999999999999</v>
      </c>
      <c r="AI293">
        <v>2.5569999999999999</v>
      </c>
      <c r="AJ293">
        <v>0.64800000000000002</v>
      </c>
      <c r="AK293">
        <v>0.19500000000000001</v>
      </c>
      <c r="AL293">
        <v>0.11700000000000001</v>
      </c>
      <c r="AM293">
        <v>5.2220000000000004</v>
      </c>
      <c r="AN293">
        <v>0.51500000000000001</v>
      </c>
      <c r="AO293">
        <v>54.492400000000004</v>
      </c>
      <c r="AP293">
        <v>0.82899999999999996</v>
      </c>
      <c r="AQ293">
        <v>96.834100000000007</v>
      </c>
      <c r="AR293">
        <v>43.866</v>
      </c>
      <c r="AS293" s="22"/>
      <c r="AT293" s="22"/>
      <c r="AU293" s="22"/>
      <c r="AV293" s="46"/>
      <c r="AW293" s="46"/>
      <c r="AX293" s="46"/>
    </row>
    <row r="294" spans="1:50" ht="12.75" hidden="1" customHeight="1" x14ac:dyDescent="0.25">
      <c r="A294">
        <v>819</v>
      </c>
      <c r="B294">
        <v>2013</v>
      </c>
      <c r="C294" s="22" t="str">
        <f t="shared" si="21"/>
        <v>2013B00819</v>
      </c>
      <c r="D294">
        <v>41372</v>
      </c>
      <c r="E294">
        <v>130004</v>
      </c>
      <c r="F294" t="s">
        <v>344</v>
      </c>
      <c r="G294">
        <v>4</v>
      </c>
      <c r="H294">
        <v>9</v>
      </c>
      <c r="I294" t="s">
        <v>70</v>
      </c>
      <c r="J294" s="15">
        <f t="shared" si="18"/>
        <v>339.5</v>
      </c>
      <c r="K294">
        <v>80</v>
      </c>
      <c r="L294">
        <v>100</v>
      </c>
      <c r="M294" s="26">
        <v>85</v>
      </c>
      <c r="N294">
        <f t="shared" si="22"/>
        <v>20</v>
      </c>
      <c r="O294">
        <v>1</v>
      </c>
      <c r="P294">
        <v>6</v>
      </c>
      <c r="Q294"/>
      <c r="S294" s="55"/>
      <c r="T294" s="22" t="s">
        <v>88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s="22"/>
      <c r="AT294" s="22"/>
      <c r="AU294" s="22"/>
      <c r="AV294" s="46"/>
      <c r="AW294" s="46"/>
      <c r="AX294" s="46"/>
    </row>
    <row r="295" spans="1:50" ht="12.75" hidden="1" customHeight="1" x14ac:dyDescent="0.25">
      <c r="A295">
        <v>820</v>
      </c>
      <c r="B295">
        <v>2013</v>
      </c>
      <c r="C295" s="22" t="str">
        <f t="shared" si="21"/>
        <v>2013B00820</v>
      </c>
      <c r="D295">
        <v>41372</v>
      </c>
      <c r="E295">
        <v>130005</v>
      </c>
      <c r="F295" t="s">
        <v>344</v>
      </c>
      <c r="G295">
        <v>7</v>
      </c>
      <c r="H295">
        <v>8</v>
      </c>
      <c r="I295" t="s">
        <v>70</v>
      </c>
      <c r="J295" s="15">
        <f t="shared" si="18"/>
        <v>1358</v>
      </c>
      <c r="K295">
        <v>0</v>
      </c>
      <c r="L295">
        <v>5</v>
      </c>
      <c r="M295">
        <v>5</v>
      </c>
      <c r="N295">
        <f t="shared" si="22"/>
        <v>5</v>
      </c>
      <c r="O295">
        <v>4</v>
      </c>
      <c r="P295">
        <v>6</v>
      </c>
      <c r="Q295"/>
      <c r="R295">
        <v>602</v>
      </c>
      <c r="S295" s="55">
        <v>2013</v>
      </c>
      <c r="T295" s="22" t="s">
        <v>88</v>
      </c>
      <c r="U295" s="46">
        <v>1.18</v>
      </c>
      <c r="V295" s="46">
        <v>0.2</v>
      </c>
      <c r="W295" s="46">
        <v>0</v>
      </c>
      <c r="X295" s="46">
        <v>0.14000000000000001</v>
      </c>
      <c r="Y295" s="46">
        <v>0</v>
      </c>
      <c r="Z295">
        <v>446.53</v>
      </c>
      <c r="AA295">
        <v>10.23</v>
      </c>
      <c r="AB295">
        <v>6.4939999999999998</v>
      </c>
      <c r="AC295">
        <v>0.77800000000000002</v>
      </c>
      <c r="AD295">
        <v>0.90500000000000003</v>
      </c>
      <c r="AE295">
        <v>3.125</v>
      </c>
      <c r="AF295">
        <v>7.9370000000000003</v>
      </c>
      <c r="AG295">
        <v>9.0180000000000007</v>
      </c>
      <c r="AH295">
        <v>3.6970000000000001</v>
      </c>
      <c r="AI295">
        <v>2.2149999999999999</v>
      </c>
      <c r="AJ295">
        <v>0.63900000000000001</v>
      </c>
      <c r="AK295">
        <v>9.9000000000000005E-2</v>
      </c>
      <c r="AL295">
        <v>0.183</v>
      </c>
      <c r="AM295">
        <v>9.8960000000000008</v>
      </c>
      <c r="AN295">
        <v>0.71599999999999997</v>
      </c>
      <c r="AO295">
        <v>126.01779999999999</v>
      </c>
      <c r="AP295">
        <v>0.84899999999999998</v>
      </c>
      <c r="AQ295">
        <v>91.094099999999997</v>
      </c>
      <c r="AR295">
        <v>112.44499999999999</v>
      </c>
      <c r="AS295" s="22"/>
      <c r="AT295" s="22"/>
      <c r="AU295" s="22"/>
      <c r="AV295" s="46"/>
      <c r="AW295" s="46"/>
      <c r="AX295" s="46"/>
    </row>
    <row r="296" spans="1:50" ht="12.75" hidden="1" customHeight="1" x14ac:dyDescent="0.25">
      <c r="A296">
        <v>821</v>
      </c>
      <c r="B296">
        <v>2013</v>
      </c>
      <c r="C296" s="22" t="str">
        <f t="shared" si="21"/>
        <v>2013B00821</v>
      </c>
      <c r="D296">
        <v>41372</v>
      </c>
      <c r="E296">
        <v>130005</v>
      </c>
      <c r="F296" t="s">
        <v>344</v>
      </c>
      <c r="G296">
        <v>7</v>
      </c>
      <c r="H296">
        <v>8</v>
      </c>
      <c r="I296" t="s">
        <v>70</v>
      </c>
      <c r="J296" s="15">
        <f t="shared" si="18"/>
        <v>1358</v>
      </c>
      <c r="K296">
        <v>5</v>
      </c>
      <c r="L296">
        <v>10</v>
      </c>
      <c r="M296">
        <v>10</v>
      </c>
      <c r="N296">
        <f t="shared" si="22"/>
        <v>5</v>
      </c>
      <c r="O296">
        <v>4</v>
      </c>
      <c r="P296">
        <v>6</v>
      </c>
      <c r="Q296"/>
      <c r="R296">
        <v>603</v>
      </c>
      <c r="S296" s="55">
        <v>2013</v>
      </c>
      <c r="T296" s="22" t="s">
        <v>88</v>
      </c>
      <c r="U296" s="46">
        <v>0.39</v>
      </c>
      <c r="V296" s="46">
        <v>0</v>
      </c>
      <c r="W296" s="46">
        <v>0</v>
      </c>
      <c r="X296" s="46">
        <v>0.1</v>
      </c>
      <c r="Y296" s="46">
        <v>0</v>
      </c>
      <c r="Z296">
        <v>437.61</v>
      </c>
      <c r="AA296">
        <v>8.9499999999999993</v>
      </c>
      <c r="AB296">
        <v>8.2040000000000006</v>
      </c>
      <c r="AC296">
        <v>1.0189999999999999</v>
      </c>
      <c r="AD296">
        <v>0.66800000000000004</v>
      </c>
      <c r="AE296">
        <v>3.0059999999999998</v>
      </c>
      <c r="AF296">
        <v>8.44</v>
      </c>
      <c r="AG296">
        <v>9.2289999999999992</v>
      </c>
      <c r="AH296">
        <v>2.5009999999999999</v>
      </c>
      <c r="AI296">
        <v>2.4670000000000001</v>
      </c>
      <c r="AJ296">
        <v>0.61</v>
      </c>
      <c r="AK296">
        <v>0.21299999999999999</v>
      </c>
      <c r="AL296">
        <v>0.17799999999999999</v>
      </c>
      <c r="AM296">
        <v>6.0570000000000004</v>
      </c>
      <c r="AN296">
        <v>0.47899999999999998</v>
      </c>
      <c r="AO296">
        <v>20.232099999999999</v>
      </c>
      <c r="AP296">
        <v>0.79</v>
      </c>
      <c r="AQ296">
        <v>100.9285</v>
      </c>
      <c r="AR296">
        <v>83.381</v>
      </c>
      <c r="AS296" s="22"/>
      <c r="AT296" s="22"/>
      <c r="AU296" s="22"/>
      <c r="AV296" s="46"/>
      <c r="AW296" s="46"/>
      <c r="AX296" s="46"/>
    </row>
    <row r="297" spans="1:50" ht="12.75" hidden="1" customHeight="1" x14ac:dyDescent="0.25">
      <c r="A297">
        <v>822</v>
      </c>
      <c r="B297">
        <v>2013</v>
      </c>
      <c r="C297" s="22" t="str">
        <f t="shared" si="21"/>
        <v>2013B00822</v>
      </c>
      <c r="D297">
        <v>41372</v>
      </c>
      <c r="E297">
        <v>130005</v>
      </c>
      <c r="F297" t="s">
        <v>344</v>
      </c>
      <c r="G297">
        <v>7</v>
      </c>
      <c r="H297">
        <v>8</v>
      </c>
      <c r="I297" t="s">
        <v>70</v>
      </c>
      <c r="J297" s="15">
        <f t="shared" si="18"/>
        <v>2716</v>
      </c>
      <c r="K297">
        <v>10</v>
      </c>
      <c r="L297">
        <v>20</v>
      </c>
      <c r="M297">
        <v>20</v>
      </c>
      <c r="N297">
        <f t="shared" si="22"/>
        <v>10</v>
      </c>
      <c r="O297">
        <v>4</v>
      </c>
      <c r="P297">
        <v>6</v>
      </c>
      <c r="Q297"/>
      <c r="R297">
        <v>604</v>
      </c>
      <c r="S297" s="55">
        <v>2013</v>
      </c>
      <c r="T297" s="22" t="s">
        <v>88</v>
      </c>
      <c r="U297" s="46">
        <v>1.44</v>
      </c>
      <c r="V297" s="46">
        <v>0</v>
      </c>
      <c r="W297" s="46">
        <v>0</v>
      </c>
      <c r="X297" s="46">
        <v>0.04</v>
      </c>
      <c r="Y297" s="46">
        <v>0</v>
      </c>
      <c r="Z297">
        <v>465.07</v>
      </c>
      <c r="AA297">
        <v>7.11</v>
      </c>
      <c r="AB297">
        <v>8.1809999999999992</v>
      </c>
      <c r="AC297">
        <v>0.745</v>
      </c>
      <c r="AD297">
        <v>0.79100000000000004</v>
      </c>
      <c r="AE297">
        <v>4.8099999999999996</v>
      </c>
      <c r="AF297">
        <v>6.0220000000000002</v>
      </c>
      <c r="AG297">
        <v>7.3090000000000002</v>
      </c>
      <c r="AH297">
        <v>0.82299999999999995</v>
      </c>
      <c r="AI297">
        <v>1.9410000000000001</v>
      </c>
      <c r="AJ297">
        <v>0.57799999999999996</v>
      </c>
      <c r="AK297">
        <v>0.27400000000000002</v>
      </c>
      <c r="AL297">
        <v>0.17299999999999999</v>
      </c>
      <c r="AM297">
        <v>7.016</v>
      </c>
      <c r="AN297">
        <v>0.33900000000000002</v>
      </c>
      <c r="AO297">
        <v>7.0510999999999999</v>
      </c>
      <c r="AP297">
        <v>0.7</v>
      </c>
      <c r="AQ297">
        <v>65.607699999999994</v>
      </c>
      <c r="AR297">
        <v>79.05</v>
      </c>
      <c r="AS297" s="22"/>
      <c r="AT297" s="22"/>
      <c r="AU297" s="22"/>
      <c r="AV297" s="46"/>
      <c r="AW297" s="46"/>
      <c r="AX297" s="46"/>
    </row>
    <row r="298" spans="1:50" ht="12.75" hidden="1" customHeight="1" x14ac:dyDescent="0.25">
      <c r="A298">
        <v>823</v>
      </c>
      <c r="B298">
        <v>2013</v>
      </c>
      <c r="C298" s="22" t="str">
        <f t="shared" si="21"/>
        <v>2013B00823</v>
      </c>
      <c r="D298">
        <v>41372</v>
      </c>
      <c r="E298">
        <v>130005</v>
      </c>
      <c r="F298" t="s">
        <v>344</v>
      </c>
      <c r="G298">
        <v>7</v>
      </c>
      <c r="H298">
        <v>8</v>
      </c>
      <c r="I298" t="s">
        <v>70</v>
      </c>
      <c r="J298" s="15">
        <f t="shared" si="18"/>
        <v>2716</v>
      </c>
      <c r="K298">
        <v>20</v>
      </c>
      <c r="L298">
        <v>30</v>
      </c>
      <c r="M298">
        <v>30</v>
      </c>
      <c r="N298">
        <f t="shared" si="22"/>
        <v>10</v>
      </c>
      <c r="O298">
        <v>4</v>
      </c>
      <c r="P298">
        <v>6</v>
      </c>
      <c r="Q298"/>
      <c r="R298">
        <v>605</v>
      </c>
      <c r="S298" s="55">
        <v>2013</v>
      </c>
      <c r="T298" s="22" t="s">
        <v>88</v>
      </c>
      <c r="U298" s="46">
        <v>0.33</v>
      </c>
      <c r="V298" s="46">
        <v>0</v>
      </c>
      <c r="W298" s="46">
        <v>0</v>
      </c>
      <c r="X298" s="46">
        <v>0</v>
      </c>
      <c r="Y298" s="46">
        <v>0</v>
      </c>
      <c r="Z298">
        <v>481.93</v>
      </c>
      <c r="AA298">
        <v>5.96</v>
      </c>
      <c r="AB298">
        <v>8.6519999999999992</v>
      </c>
      <c r="AC298">
        <v>0.74</v>
      </c>
      <c r="AD298">
        <v>0.96499999999999997</v>
      </c>
      <c r="AE298">
        <v>4.7089999999999996</v>
      </c>
      <c r="AF298">
        <v>5.3550000000000004</v>
      </c>
      <c r="AG298">
        <v>4.8360000000000003</v>
      </c>
      <c r="AH298">
        <v>0.73599999999999999</v>
      </c>
      <c r="AI298">
        <v>1.256</v>
      </c>
      <c r="AJ298">
        <v>0.75</v>
      </c>
      <c r="AK298">
        <v>0.23499999999999999</v>
      </c>
      <c r="AL298">
        <v>0.22700000000000001</v>
      </c>
      <c r="AM298">
        <v>7.1349999999999998</v>
      </c>
      <c r="AN298">
        <v>0.252</v>
      </c>
      <c r="AO298">
        <v>4.2046000000000001</v>
      </c>
      <c r="AP298">
        <v>0.47499999999999998</v>
      </c>
      <c r="AQ298">
        <v>43.950200000000002</v>
      </c>
      <c r="AR298">
        <v>88.225999999999999</v>
      </c>
      <c r="AS298" s="22"/>
      <c r="AT298" s="22"/>
      <c r="AU298" s="22"/>
      <c r="AV298" s="46"/>
      <c r="AW298" s="46"/>
      <c r="AX298" s="46"/>
    </row>
    <row r="299" spans="1:50" ht="12.75" hidden="1" customHeight="1" x14ac:dyDescent="0.25">
      <c r="A299">
        <v>824</v>
      </c>
      <c r="B299">
        <v>2013</v>
      </c>
      <c r="C299" s="22" t="str">
        <f t="shared" si="21"/>
        <v>2013B00824</v>
      </c>
      <c r="D299">
        <v>41372</v>
      </c>
      <c r="E299">
        <v>130005</v>
      </c>
      <c r="F299" t="s">
        <v>344</v>
      </c>
      <c r="G299">
        <v>7</v>
      </c>
      <c r="H299">
        <v>8</v>
      </c>
      <c r="I299" t="s">
        <v>70</v>
      </c>
      <c r="J299" s="15">
        <f t="shared" si="18"/>
        <v>2716</v>
      </c>
      <c r="K299">
        <v>30</v>
      </c>
      <c r="L299">
        <v>40</v>
      </c>
      <c r="M299">
        <v>40</v>
      </c>
      <c r="N299">
        <f t="shared" si="22"/>
        <v>10</v>
      </c>
      <c r="O299">
        <v>4</v>
      </c>
      <c r="P299">
        <v>6</v>
      </c>
      <c r="Q299"/>
      <c r="R299">
        <v>606</v>
      </c>
      <c r="S299" s="55">
        <v>2013</v>
      </c>
      <c r="T299" s="22" t="s">
        <v>88</v>
      </c>
      <c r="U299" s="46">
        <v>0.28000000000000003</v>
      </c>
      <c r="V299" s="46">
        <v>0</v>
      </c>
      <c r="W299" s="46">
        <v>0</v>
      </c>
      <c r="X299" s="46">
        <v>0</v>
      </c>
      <c r="Y299" s="46">
        <v>0</v>
      </c>
      <c r="Z299"/>
      <c r="AA299"/>
      <c r="AB299">
        <v>18.219000000000001</v>
      </c>
      <c r="AC299">
        <v>0.64200000000000002</v>
      </c>
      <c r="AD299">
        <v>1.294</v>
      </c>
      <c r="AE299">
        <v>6.8070000000000004</v>
      </c>
      <c r="AF299">
        <v>12.516999999999999</v>
      </c>
      <c r="AG299">
        <v>4.843</v>
      </c>
      <c r="AH299">
        <v>4.3860000000000001</v>
      </c>
      <c r="AI299">
        <v>3.806</v>
      </c>
      <c r="AJ299">
        <v>1.218</v>
      </c>
      <c r="AK299">
        <v>0.29199999999999998</v>
      </c>
      <c r="AL299">
        <v>0.41499999999999998</v>
      </c>
      <c r="AM299">
        <v>12.324999999999999</v>
      </c>
      <c r="AN299">
        <v>0.44400000000000001</v>
      </c>
      <c r="AO299">
        <v>5.0629999999999997</v>
      </c>
      <c r="AP299">
        <v>0.62</v>
      </c>
      <c r="AQ299">
        <v>136.98349999999999</v>
      </c>
      <c r="AR299">
        <v>73.052000000000007</v>
      </c>
      <c r="AS299" s="22"/>
      <c r="AT299" s="22"/>
      <c r="AU299" s="22"/>
      <c r="AV299" s="46"/>
      <c r="AW299" s="46"/>
      <c r="AX299" s="46"/>
    </row>
    <row r="300" spans="1:50" ht="12.75" hidden="1" customHeight="1" x14ac:dyDescent="0.25">
      <c r="A300">
        <v>825</v>
      </c>
      <c r="B300">
        <v>2013</v>
      </c>
      <c r="C300" s="22" t="str">
        <f t="shared" si="21"/>
        <v>2013B00825</v>
      </c>
      <c r="D300">
        <v>41372</v>
      </c>
      <c r="E300">
        <v>130005</v>
      </c>
      <c r="F300" t="s">
        <v>344</v>
      </c>
      <c r="G300">
        <v>7</v>
      </c>
      <c r="H300">
        <v>8</v>
      </c>
      <c r="I300" t="s">
        <v>70</v>
      </c>
      <c r="J300" s="15">
        <f t="shared" si="18"/>
        <v>2716</v>
      </c>
      <c r="K300">
        <v>40</v>
      </c>
      <c r="L300">
        <v>50</v>
      </c>
      <c r="M300">
        <v>50</v>
      </c>
      <c r="N300">
        <f t="shared" si="22"/>
        <v>10</v>
      </c>
      <c r="O300">
        <v>4</v>
      </c>
      <c r="P300">
        <v>6</v>
      </c>
      <c r="Q300"/>
      <c r="R300">
        <v>607</v>
      </c>
      <c r="S300" s="55">
        <v>2013</v>
      </c>
      <c r="T300" s="22" t="s">
        <v>88</v>
      </c>
      <c r="U300" s="46">
        <v>0.11</v>
      </c>
      <c r="V300" s="46">
        <v>0</v>
      </c>
      <c r="W300" s="46">
        <v>0</v>
      </c>
      <c r="X300" s="46">
        <v>0</v>
      </c>
      <c r="Y300" s="46">
        <v>0</v>
      </c>
      <c r="Z300"/>
      <c r="AA300"/>
      <c r="AB300">
        <v>8.9410000000000007</v>
      </c>
      <c r="AC300">
        <v>0.51900000000000002</v>
      </c>
      <c r="AD300">
        <v>1.0329999999999999</v>
      </c>
      <c r="AE300">
        <v>6.0369999999999999</v>
      </c>
      <c r="AF300">
        <v>5.0650000000000004</v>
      </c>
      <c r="AG300">
        <v>3.8570000000000002</v>
      </c>
      <c r="AH300">
        <v>0.98499999999999999</v>
      </c>
      <c r="AI300">
        <v>0.90800000000000003</v>
      </c>
      <c r="AJ300">
        <v>0.57599999999999996</v>
      </c>
      <c r="AK300">
        <v>0.26</v>
      </c>
      <c r="AL300">
        <v>0.17</v>
      </c>
      <c r="AM300">
        <v>8.3620000000000001</v>
      </c>
      <c r="AN300">
        <v>0.224</v>
      </c>
      <c r="AO300" t="s">
        <v>348</v>
      </c>
      <c r="AP300">
        <v>0.41199999999999998</v>
      </c>
      <c r="AQ300">
        <v>79.753500000000003</v>
      </c>
      <c r="AR300">
        <v>58.423000000000002</v>
      </c>
      <c r="AS300" s="22"/>
      <c r="AT300" s="22"/>
      <c r="AU300" s="22"/>
      <c r="AV300" s="46"/>
      <c r="AW300" s="46"/>
      <c r="AX300" s="46"/>
    </row>
    <row r="301" spans="1:50" ht="12.75" hidden="1" customHeight="1" x14ac:dyDescent="0.25">
      <c r="A301">
        <v>826</v>
      </c>
      <c r="B301">
        <v>2013</v>
      </c>
      <c r="C301" s="22" t="str">
        <f t="shared" si="21"/>
        <v>2013B00826</v>
      </c>
      <c r="D301">
        <v>41372</v>
      </c>
      <c r="E301">
        <v>130005</v>
      </c>
      <c r="F301" t="s">
        <v>344</v>
      </c>
      <c r="G301">
        <v>7</v>
      </c>
      <c r="H301">
        <v>8</v>
      </c>
      <c r="I301" t="s">
        <v>70</v>
      </c>
      <c r="J301" s="15">
        <f t="shared" si="18"/>
        <v>5432</v>
      </c>
      <c r="K301">
        <v>50</v>
      </c>
      <c r="L301">
        <v>70</v>
      </c>
      <c r="M301">
        <v>70</v>
      </c>
      <c r="N301">
        <f t="shared" si="22"/>
        <v>20</v>
      </c>
      <c r="O301">
        <v>4</v>
      </c>
      <c r="P301">
        <v>6</v>
      </c>
      <c r="Q301"/>
      <c r="R301">
        <v>608</v>
      </c>
      <c r="S301" s="55">
        <v>2013</v>
      </c>
      <c r="T301" s="22" t="s">
        <v>88</v>
      </c>
      <c r="U301" s="46">
        <v>0.17</v>
      </c>
      <c r="V301" s="46">
        <v>0</v>
      </c>
      <c r="W301" s="46">
        <v>0</v>
      </c>
      <c r="X301" s="46">
        <v>0</v>
      </c>
      <c r="Y301" s="46">
        <v>0</v>
      </c>
      <c r="Z301"/>
      <c r="AA301"/>
      <c r="AB301">
        <v>24.829000000000001</v>
      </c>
      <c r="AC301">
        <v>0.30199999999999999</v>
      </c>
      <c r="AD301">
        <v>0.65200000000000002</v>
      </c>
      <c r="AE301">
        <v>4.5890000000000004</v>
      </c>
      <c r="AF301">
        <v>15.297000000000001</v>
      </c>
      <c r="AG301">
        <v>3.8140000000000001</v>
      </c>
      <c r="AH301">
        <v>4.8159999999999998</v>
      </c>
      <c r="AI301">
        <v>4.4420000000000002</v>
      </c>
      <c r="AJ301">
        <v>0.88200000000000001</v>
      </c>
      <c r="AK301">
        <v>0.184</v>
      </c>
      <c r="AL301">
        <v>0.22500000000000001</v>
      </c>
      <c r="AM301">
        <v>9.2219999999999995</v>
      </c>
      <c r="AN301">
        <v>0.33</v>
      </c>
      <c r="AO301">
        <v>4.2621000000000002</v>
      </c>
      <c r="AP301">
        <v>0.48799999999999999</v>
      </c>
      <c r="AQ301">
        <v>191.11680000000001</v>
      </c>
      <c r="AR301">
        <v>39.890999999999998</v>
      </c>
      <c r="AS301" s="22"/>
      <c r="AT301" s="22"/>
      <c r="AU301" s="22"/>
      <c r="AV301" s="46"/>
      <c r="AW301" s="46"/>
      <c r="AX301" s="46"/>
    </row>
    <row r="302" spans="1:50" ht="12.75" hidden="1" customHeight="1" x14ac:dyDescent="0.25">
      <c r="A302">
        <v>827</v>
      </c>
      <c r="B302">
        <v>2013</v>
      </c>
      <c r="C302" s="22" t="str">
        <f t="shared" si="21"/>
        <v>2013B00827</v>
      </c>
      <c r="D302">
        <v>41372</v>
      </c>
      <c r="E302">
        <v>130005</v>
      </c>
      <c r="F302" t="s">
        <v>344</v>
      </c>
      <c r="G302">
        <v>7</v>
      </c>
      <c r="H302">
        <v>8</v>
      </c>
      <c r="I302" t="s">
        <v>70</v>
      </c>
      <c r="J302" s="15">
        <f t="shared" si="18"/>
        <v>2716</v>
      </c>
      <c r="K302">
        <v>70</v>
      </c>
      <c r="L302">
        <v>80</v>
      </c>
      <c r="M302">
        <v>80</v>
      </c>
      <c r="N302">
        <f t="shared" si="22"/>
        <v>10</v>
      </c>
      <c r="O302">
        <v>4</v>
      </c>
      <c r="P302">
        <v>6</v>
      </c>
      <c r="Q302"/>
      <c r="R302">
        <v>609</v>
      </c>
      <c r="S302" s="55">
        <v>2013</v>
      </c>
      <c r="T302" s="22" t="s">
        <v>88</v>
      </c>
      <c r="U302" s="46">
        <v>0.06</v>
      </c>
      <c r="V302" s="46">
        <v>0</v>
      </c>
      <c r="W302" s="46">
        <v>0</v>
      </c>
      <c r="X302" s="46">
        <v>0</v>
      </c>
      <c r="Y302" s="46">
        <v>0</v>
      </c>
      <c r="Z302"/>
      <c r="AA302"/>
      <c r="AB302">
        <v>25.713999999999999</v>
      </c>
      <c r="AC302">
        <v>0.42799999999999999</v>
      </c>
      <c r="AD302" t="s">
        <v>349</v>
      </c>
      <c r="AE302">
        <v>5.5389999999999997</v>
      </c>
      <c r="AF302">
        <v>16.684999999999999</v>
      </c>
      <c r="AG302">
        <v>3.3260000000000001</v>
      </c>
      <c r="AH302">
        <v>7.141</v>
      </c>
      <c r="AI302">
        <v>7.7629999999999999</v>
      </c>
      <c r="AJ302">
        <v>1.4770000000000001</v>
      </c>
      <c r="AK302">
        <v>0.25</v>
      </c>
      <c r="AL302">
        <v>0.38600000000000001</v>
      </c>
      <c r="AM302">
        <v>11.863</v>
      </c>
      <c r="AN302">
        <v>0.33800000000000002</v>
      </c>
      <c r="AO302">
        <v>6.1768000000000001</v>
      </c>
      <c r="AP302">
        <v>0.50800000000000001</v>
      </c>
      <c r="AQ302">
        <v>185.5728</v>
      </c>
      <c r="AR302" t="s">
        <v>350</v>
      </c>
      <c r="AS302" s="22"/>
      <c r="AT302" s="22"/>
      <c r="AU302" s="22"/>
      <c r="AV302" s="46"/>
      <c r="AW302" s="46"/>
      <c r="AX302" s="46"/>
    </row>
    <row r="303" spans="1:50" ht="12.75" hidden="1" customHeight="1" x14ac:dyDescent="0.25">
      <c r="A303">
        <v>828</v>
      </c>
      <c r="B303">
        <v>2013</v>
      </c>
      <c r="C303" s="22" t="str">
        <f t="shared" si="21"/>
        <v>2013B00828</v>
      </c>
      <c r="D303">
        <v>41372</v>
      </c>
      <c r="E303">
        <v>130005</v>
      </c>
      <c r="F303" t="s">
        <v>344</v>
      </c>
      <c r="G303">
        <v>7</v>
      </c>
      <c r="H303">
        <v>8</v>
      </c>
      <c r="I303" t="s">
        <v>70</v>
      </c>
      <c r="J303" s="15">
        <f t="shared" si="18"/>
        <v>3401.7900000000009</v>
      </c>
      <c r="K303">
        <v>80</v>
      </c>
      <c r="L303">
        <v>100</v>
      </c>
      <c r="M303" s="26">
        <v>96.7</v>
      </c>
      <c r="N303">
        <f t="shared" si="22"/>
        <v>20</v>
      </c>
      <c r="O303">
        <v>3</v>
      </c>
      <c r="P303">
        <v>6</v>
      </c>
      <c r="Q303"/>
      <c r="R303">
        <v>610</v>
      </c>
      <c r="S303" s="55">
        <v>2013</v>
      </c>
      <c r="T303" s="22" t="s">
        <v>88</v>
      </c>
      <c r="U303" s="46">
        <v>0.08</v>
      </c>
      <c r="V303" s="46">
        <v>0</v>
      </c>
      <c r="W303" s="46">
        <v>0</v>
      </c>
      <c r="X303" s="46">
        <v>0</v>
      </c>
      <c r="Y303" s="46">
        <v>0</v>
      </c>
      <c r="Z303">
        <v>462.46</v>
      </c>
      <c r="AA303">
        <v>12.82</v>
      </c>
      <c r="AB303">
        <v>5.0430000000000001</v>
      </c>
      <c r="AC303">
        <v>1.32</v>
      </c>
      <c r="AD303">
        <v>0.47</v>
      </c>
      <c r="AE303">
        <v>1.3740000000000001</v>
      </c>
      <c r="AF303">
        <v>7.008</v>
      </c>
      <c r="AG303">
        <v>13.077</v>
      </c>
      <c r="AH303">
        <v>3.2669999999999999</v>
      </c>
      <c r="AI303">
        <v>3.1739999999999999</v>
      </c>
      <c r="AJ303">
        <v>0.56399999999999995</v>
      </c>
      <c r="AK303">
        <v>0.17399999999999999</v>
      </c>
      <c r="AL303">
        <v>0.13600000000000001</v>
      </c>
      <c r="AM303">
        <v>5.9429999999999996</v>
      </c>
      <c r="AN303">
        <v>0.78300000000000003</v>
      </c>
      <c r="AO303">
        <v>65.110900000000001</v>
      </c>
      <c r="AP303">
        <v>0.97399999999999998</v>
      </c>
      <c r="AQ303">
        <v>74.912499999999994</v>
      </c>
      <c r="AR303">
        <v>63.78</v>
      </c>
      <c r="AS303" s="22"/>
      <c r="AT303" s="22"/>
      <c r="AU303" s="22"/>
      <c r="AV303" s="46"/>
      <c r="AW303" s="46"/>
      <c r="AX303" s="46"/>
    </row>
    <row r="304" spans="1:50" ht="12.75" hidden="1" customHeight="1" x14ac:dyDescent="0.25">
      <c r="A304">
        <v>829</v>
      </c>
      <c r="B304">
        <v>2013</v>
      </c>
      <c r="C304" s="22" t="str">
        <f t="shared" si="21"/>
        <v>2013B00829</v>
      </c>
      <c r="D304">
        <v>41372</v>
      </c>
      <c r="E304">
        <v>130006</v>
      </c>
      <c r="F304" t="s">
        <v>344</v>
      </c>
      <c r="G304">
        <v>8</v>
      </c>
      <c r="H304">
        <v>7</v>
      </c>
      <c r="I304" t="s">
        <v>70</v>
      </c>
      <c r="J304" s="15">
        <f t="shared" si="18"/>
        <v>1358</v>
      </c>
      <c r="K304">
        <v>0</v>
      </c>
      <c r="L304">
        <v>5</v>
      </c>
      <c r="M304">
        <v>5</v>
      </c>
      <c r="N304">
        <f t="shared" si="22"/>
        <v>5</v>
      </c>
      <c r="O304">
        <v>4</v>
      </c>
      <c r="P304">
        <v>6</v>
      </c>
      <c r="Q304"/>
      <c r="R304">
        <v>611</v>
      </c>
      <c r="S304" s="55">
        <v>2013</v>
      </c>
      <c r="T304" s="22" t="s">
        <v>88</v>
      </c>
      <c r="U304" s="46">
        <v>0.7</v>
      </c>
      <c r="V304" s="46">
        <v>0</v>
      </c>
      <c r="W304" s="46">
        <v>0</v>
      </c>
      <c r="X304" s="46">
        <v>0.01</v>
      </c>
      <c r="Y304" s="46">
        <v>0</v>
      </c>
      <c r="Z304">
        <v>474.39</v>
      </c>
      <c r="AA304">
        <v>9.7200000000000006</v>
      </c>
      <c r="AB304">
        <v>5.0620000000000003</v>
      </c>
      <c r="AC304">
        <v>1.1060000000000001</v>
      </c>
      <c r="AD304">
        <v>0.55000000000000004</v>
      </c>
      <c r="AE304">
        <v>1.615</v>
      </c>
      <c r="AF304">
        <v>6.5439999999999996</v>
      </c>
      <c r="AG304">
        <v>9.3620000000000001</v>
      </c>
      <c r="AH304">
        <v>2.7930000000000001</v>
      </c>
      <c r="AI304">
        <v>2.79</v>
      </c>
      <c r="AJ304">
        <v>0.56999999999999995</v>
      </c>
      <c r="AK304">
        <v>0.19600000000000001</v>
      </c>
      <c r="AL304">
        <v>0.159</v>
      </c>
      <c r="AM304">
        <v>4.4619999999999997</v>
      </c>
      <c r="AN304">
        <v>0.57699999999999996</v>
      </c>
      <c r="AO304">
        <v>30.838699999999999</v>
      </c>
      <c r="AP304">
        <v>0.76800000000000002</v>
      </c>
      <c r="AQ304">
        <v>65.906999999999996</v>
      </c>
      <c r="AR304">
        <v>54.218000000000004</v>
      </c>
      <c r="AS304" s="22"/>
      <c r="AT304" s="22"/>
      <c r="AU304" s="22"/>
      <c r="AV304" s="46"/>
      <c r="AW304" s="46"/>
      <c r="AX304" s="46"/>
    </row>
    <row r="305" spans="1:50" ht="12.75" hidden="1" customHeight="1" x14ac:dyDescent="0.25">
      <c r="A305">
        <v>830</v>
      </c>
      <c r="B305">
        <v>2013</v>
      </c>
      <c r="C305" s="22" t="str">
        <f t="shared" si="21"/>
        <v>2013B00830</v>
      </c>
      <c r="D305">
        <v>41372</v>
      </c>
      <c r="E305">
        <v>130006</v>
      </c>
      <c r="F305" t="s">
        <v>344</v>
      </c>
      <c r="G305">
        <v>8</v>
      </c>
      <c r="H305">
        <v>7</v>
      </c>
      <c r="I305" t="s">
        <v>70</v>
      </c>
      <c r="J305" s="15">
        <f t="shared" si="18"/>
        <v>1358</v>
      </c>
      <c r="K305">
        <v>5</v>
      </c>
      <c r="L305">
        <v>10</v>
      </c>
      <c r="M305">
        <v>10</v>
      </c>
      <c r="N305">
        <f t="shared" si="22"/>
        <v>5</v>
      </c>
      <c r="O305">
        <v>4</v>
      </c>
      <c r="P305">
        <v>6</v>
      </c>
      <c r="Q305"/>
      <c r="R305">
        <v>612</v>
      </c>
      <c r="S305" s="55">
        <v>2013</v>
      </c>
      <c r="T305" s="22" t="s">
        <v>88</v>
      </c>
      <c r="U305" s="46">
        <v>0.66</v>
      </c>
      <c r="V305" s="46">
        <v>7.0000000000000007E-2</v>
      </c>
      <c r="W305" s="46">
        <v>0</v>
      </c>
      <c r="X305" s="46">
        <v>0.02</v>
      </c>
      <c r="Y305" s="46">
        <v>0</v>
      </c>
      <c r="Z305">
        <v>462.36</v>
      </c>
      <c r="AA305">
        <v>9.69</v>
      </c>
      <c r="AB305">
        <v>7.7569999999999997</v>
      </c>
      <c r="AC305">
        <v>0.749</v>
      </c>
      <c r="AD305">
        <v>0.82899999999999996</v>
      </c>
      <c r="AE305">
        <v>2.65</v>
      </c>
      <c r="AF305">
        <v>7.86</v>
      </c>
      <c r="AG305">
        <v>9.5500000000000007</v>
      </c>
      <c r="AH305">
        <v>2.1749999999999998</v>
      </c>
      <c r="AI305">
        <v>2.3919999999999999</v>
      </c>
      <c r="AJ305">
        <v>0.56299999999999994</v>
      </c>
      <c r="AK305">
        <v>0.16500000000000001</v>
      </c>
      <c r="AL305">
        <v>0.16600000000000001</v>
      </c>
      <c r="AM305">
        <v>5.6740000000000004</v>
      </c>
      <c r="AN305">
        <v>0.57799999999999996</v>
      </c>
      <c r="AO305">
        <v>18.661799999999999</v>
      </c>
      <c r="AP305">
        <v>0.76400000000000001</v>
      </c>
      <c r="AQ305">
        <v>73.235299999999995</v>
      </c>
      <c r="AR305">
        <v>65.316999999999993</v>
      </c>
      <c r="AS305" s="22"/>
      <c r="AT305" s="22"/>
      <c r="AU305" s="22"/>
      <c r="AV305" s="46"/>
      <c r="AW305" s="46"/>
      <c r="AX305" s="46"/>
    </row>
    <row r="306" spans="1:50" ht="12.75" hidden="1" customHeight="1" x14ac:dyDescent="0.25">
      <c r="A306">
        <v>831</v>
      </c>
      <c r="B306">
        <v>2013</v>
      </c>
      <c r="C306" s="22" t="str">
        <f t="shared" si="21"/>
        <v>2013B00831</v>
      </c>
      <c r="D306">
        <v>41372</v>
      </c>
      <c r="E306">
        <v>130006</v>
      </c>
      <c r="F306" t="s">
        <v>344</v>
      </c>
      <c r="G306">
        <v>8</v>
      </c>
      <c r="H306">
        <v>7</v>
      </c>
      <c r="I306" t="s">
        <v>70</v>
      </c>
      <c r="J306" s="15">
        <f t="shared" si="18"/>
        <v>2716</v>
      </c>
      <c r="K306">
        <v>10</v>
      </c>
      <c r="L306">
        <v>20</v>
      </c>
      <c r="M306">
        <v>20</v>
      </c>
      <c r="N306">
        <f t="shared" si="22"/>
        <v>10</v>
      </c>
      <c r="O306">
        <v>4</v>
      </c>
      <c r="P306">
        <v>6</v>
      </c>
      <c r="Q306"/>
      <c r="R306">
        <v>613</v>
      </c>
      <c r="S306" s="55">
        <v>2013</v>
      </c>
      <c r="T306" s="22" t="s">
        <v>88</v>
      </c>
      <c r="U306" s="46">
        <v>0.67</v>
      </c>
      <c r="V306" s="46">
        <v>0</v>
      </c>
      <c r="W306" s="46">
        <v>0</v>
      </c>
      <c r="X306" s="46">
        <v>0.06</v>
      </c>
      <c r="Y306" s="46">
        <v>0</v>
      </c>
      <c r="Z306">
        <v>492.4</v>
      </c>
      <c r="AA306">
        <v>6.62</v>
      </c>
      <c r="AB306">
        <v>5.5129999999999999</v>
      </c>
      <c r="AC306">
        <v>1</v>
      </c>
      <c r="AD306">
        <v>0.755</v>
      </c>
      <c r="AE306">
        <v>2.5609999999999999</v>
      </c>
      <c r="AF306">
        <v>5.7960000000000003</v>
      </c>
      <c r="AG306">
        <v>6.7460000000000004</v>
      </c>
      <c r="AH306">
        <v>0.89500000000000002</v>
      </c>
      <c r="AI306">
        <v>2.15</v>
      </c>
      <c r="AJ306">
        <v>0.61899999999999999</v>
      </c>
      <c r="AK306">
        <v>0.24399999999999999</v>
      </c>
      <c r="AL306">
        <v>0.121</v>
      </c>
      <c r="AM306">
        <v>4.1239999999999997</v>
      </c>
      <c r="AN306">
        <v>0.38800000000000001</v>
      </c>
      <c r="AO306">
        <v>6.4081999999999999</v>
      </c>
      <c r="AP306">
        <v>0.53400000000000003</v>
      </c>
      <c r="AQ306">
        <v>41.935499999999998</v>
      </c>
      <c r="AR306">
        <v>83.203999999999994</v>
      </c>
      <c r="AS306" s="22"/>
      <c r="AT306" s="22"/>
      <c r="AU306" s="22"/>
      <c r="AV306" s="46"/>
      <c r="AW306" s="46"/>
      <c r="AX306" s="46"/>
    </row>
    <row r="307" spans="1:50" ht="12.75" hidden="1" customHeight="1" x14ac:dyDescent="0.25">
      <c r="A307">
        <v>832</v>
      </c>
      <c r="B307">
        <v>2013</v>
      </c>
      <c r="C307" s="22" t="str">
        <f t="shared" si="21"/>
        <v>2013B00832</v>
      </c>
      <c r="D307">
        <v>41372</v>
      </c>
      <c r="E307">
        <v>130006</v>
      </c>
      <c r="F307" t="s">
        <v>344</v>
      </c>
      <c r="G307">
        <v>8</v>
      </c>
      <c r="H307">
        <v>7</v>
      </c>
      <c r="I307" t="s">
        <v>70</v>
      </c>
      <c r="J307" s="15">
        <f t="shared" si="18"/>
        <v>2716</v>
      </c>
      <c r="K307">
        <v>20</v>
      </c>
      <c r="L307">
        <v>30</v>
      </c>
      <c r="M307">
        <v>30</v>
      </c>
      <c r="N307">
        <f t="shared" si="22"/>
        <v>10</v>
      </c>
      <c r="O307">
        <v>4</v>
      </c>
      <c r="P307">
        <v>6</v>
      </c>
      <c r="Q307"/>
      <c r="R307">
        <v>614</v>
      </c>
      <c r="S307" s="55">
        <v>2013</v>
      </c>
      <c r="T307" s="22" t="s">
        <v>88</v>
      </c>
      <c r="U307" s="46">
        <v>0.56999999999999995</v>
      </c>
      <c r="V307" s="46">
        <v>0</v>
      </c>
      <c r="W307" s="46">
        <v>0</v>
      </c>
      <c r="X307" s="46">
        <v>0</v>
      </c>
      <c r="Y307" s="46">
        <v>0</v>
      </c>
      <c r="Z307">
        <v>473.12</v>
      </c>
      <c r="AA307">
        <v>6.93</v>
      </c>
      <c r="AB307">
        <v>7.46</v>
      </c>
      <c r="AC307">
        <v>0.95099999999999996</v>
      </c>
      <c r="AD307">
        <v>1.2</v>
      </c>
      <c r="AE307">
        <v>3.7919999999999998</v>
      </c>
      <c r="AF307">
        <v>6.1</v>
      </c>
      <c r="AG307">
        <v>6.6829999999999998</v>
      </c>
      <c r="AH307">
        <v>0.91800000000000004</v>
      </c>
      <c r="AI307">
        <v>1.903</v>
      </c>
      <c r="AJ307">
        <v>0.66500000000000004</v>
      </c>
      <c r="AK307">
        <v>0.27300000000000002</v>
      </c>
      <c r="AL307">
        <v>0.17499999999999999</v>
      </c>
      <c r="AM307">
        <v>5.8579999999999997</v>
      </c>
      <c r="AN307">
        <v>0.38800000000000001</v>
      </c>
      <c r="AO307">
        <v>6.3273000000000001</v>
      </c>
      <c r="AP307">
        <v>0.59099999999999997</v>
      </c>
      <c r="AQ307">
        <v>45.186100000000003</v>
      </c>
      <c r="AR307">
        <v>122.943</v>
      </c>
      <c r="AS307" s="22"/>
      <c r="AT307" s="22"/>
      <c r="AU307" s="22"/>
      <c r="AV307" s="46"/>
      <c r="AW307" s="46"/>
      <c r="AX307" s="46"/>
    </row>
    <row r="308" spans="1:50" ht="12.75" hidden="1" customHeight="1" x14ac:dyDescent="0.25">
      <c r="A308">
        <v>833</v>
      </c>
      <c r="B308">
        <v>2013</v>
      </c>
      <c r="C308" s="22" t="str">
        <f t="shared" si="21"/>
        <v>2013B00833</v>
      </c>
      <c r="D308">
        <v>41372</v>
      </c>
      <c r="E308">
        <v>130006</v>
      </c>
      <c r="F308" t="s">
        <v>344</v>
      </c>
      <c r="G308">
        <v>8</v>
      </c>
      <c r="H308">
        <v>7</v>
      </c>
      <c r="I308" t="s">
        <v>70</v>
      </c>
      <c r="J308" s="15">
        <f t="shared" si="18"/>
        <v>2716</v>
      </c>
      <c r="K308">
        <v>30</v>
      </c>
      <c r="L308">
        <v>40</v>
      </c>
      <c r="M308">
        <v>40</v>
      </c>
      <c r="N308">
        <f t="shared" si="22"/>
        <v>10</v>
      </c>
      <c r="O308">
        <v>4</v>
      </c>
      <c r="P308">
        <v>6</v>
      </c>
      <c r="Q308"/>
      <c r="R308">
        <v>615</v>
      </c>
      <c r="S308" s="55">
        <v>2013</v>
      </c>
      <c r="T308" s="22" t="s">
        <v>88</v>
      </c>
      <c r="U308" s="46">
        <v>0.6</v>
      </c>
      <c r="V308" s="46">
        <v>0.4</v>
      </c>
      <c r="W308" s="46">
        <v>1.18</v>
      </c>
      <c r="X308" s="46">
        <v>0</v>
      </c>
      <c r="Y308" s="46">
        <v>0</v>
      </c>
      <c r="Z308">
        <v>470.13</v>
      </c>
      <c r="AA308">
        <v>5.15</v>
      </c>
      <c r="AB308">
        <v>9.0229999999999997</v>
      </c>
      <c r="AC308">
        <v>0.73199999999999998</v>
      </c>
      <c r="AD308">
        <v>1.139</v>
      </c>
      <c r="AE308">
        <v>3.4790000000000001</v>
      </c>
      <c r="AF308">
        <v>5.9829999999999997</v>
      </c>
      <c r="AG308">
        <v>5.274</v>
      </c>
      <c r="AH308">
        <v>1.0089999999999999</v>
      </c>
      <c r="AI308">
        <v>1.377</v>
      </c>
      <c r="AJ308">
        <v>0.69</v>
      </c>
      <c r="AK308">
        <v>0.255</v>
      </c>
      <c r="AL308">
        <v>0.13500000000000001</v>
      </c>
      <c r="AM308">
        <v>6.5659999999999998</v>
      </c>
      <c r="AN308">
        <v>0.28399999999999997</v>
      </c>
      <c r="AO308">
        <v>3.7488000000000001</v>
      </c>
      <c r="AP308">
        <v>0.44</v>
      </c>
      <c r="AQ308">
        <v>54.351399999999998</v>
      </c>
      <c r="AR308">
        <v>77.667000000000002</v>
      </c>
      <c r="AS308" s="22"/>
      <c r="AT308" s="22"/>
      <c r="AU308" s="22"/>
      <c r="AV308" s="46"/>
      <c r="AW308" s="46"/>
      <c r="AX308" s="46"/>
    </row>
    <row r="309" spans="1:50" ht="12.75" hidden="1" customHeight="1" x14ac:dyDescent="0.25">
      <c r="A309">
        <v>834</v>
      </c>
      <c r="B309">
        <v>2013</v>
      </c>
      <c r="C309" s="22" t="str">
        <f t="shared" si="21"/>
        <v>2013B00834</v>
      </c>
      <c r="D309">
        <v>41372</v>
      </c>
      <c r="E309">
        <v>130006</v>
      </c>
      <c r="F309" t="s">
        <v>344</v>
      </c>
      <c r="G309">
        <v>8</v>
      </c>
      <c r="H309">
        <v>7</v>
      </c>
      <c r="I309" t="s">
        <v>70</v>
      </c>
      <c r="J309" s="15">
        <f t="shared" si="18"/>
        <v>2716</v>
      </c>
      <c r="K309">
        <v>40</v>
      </c>
      <c r="L309">
        <v>50</v>
      </c>
      <c r="M309">
        <v>50</v>
      </c>
      <c r="N309">
        <f t="shared" si="22"/>
        <v>10</v>
      </c>
      <c r="O309">
        <v>4</v>
      </c>
      <c r="P309">
        <v>6</v>
      </c>
      <c r="Q309"/>
      <c r="R309">
        <v>616</v>
      </c>
      <c r="S309" s="55">
        <v>2013</v>
      </c>
      <c r="T309" s="22" t="s">
        <v>88</v>
      </c>
      <c r="U309" s="46">
        <v>0.25</v>
      </c>
      <c r="V309" s="46">
        <v>0</v>
      </c>
      <c r="W309" s="46">
        <v>0</v>
      </c>
      <c r="X309" s="46">
        <v>0</v>
      </c>
      <c r="Y309" s="46">
        <v>0</v>
      </c>
      <c r="Z309"/>
      <c r="AA309"/>
      <c r="AB309">
        <v>21.419</v>
      </c>
      <c r="AC309">
        <v>0.68799999999999994</v>
      </c>
      <c r="AD309">
        <v>0.87</v>
      </c>
      <c r="AE309">
        <v>3.8361000000000001</v>
      </c>
      <c r="AF309">
        <v>11.952999999999999</v>
      </c>
      <c r="AG309">
        <v>5.7830000000000004</v>
      </c>
      <c r="AH309">
        <v>4.202</v>
      </c>
      <c r="AI309">
        <v>3.722</v>
      </c>
      <c r="AJ309">
        <v>1.0640000000000001</v>
      </c>
      <c r="AK309">
        <v>0.30499999999999999</v>
      </c>
      <c r="AL309">
        <v>0.23400000000000001</v>
      </c>
      <c r="AM309">
        <v>7.5759999999999996</v>
      </c>
      <c r="AN309">
        <v>0.54800000000000004</v>
      </c>
      <c r="AO309">
        <v>6.2732000000000001</v>
      </c>
      <c r="AP309">
        <v>0.60699999999999998</v>
      </c>
      <c r="AQ309">
        <v>78.350499999999997</v>
      </c>
      <c r="AR309">
        <v>56.29</v>
      </c>
      <c r="AS309" s="22"/>
      <c r="AT309" s="22"/>
      <c r="AU309" s="22"/>
      <c r="AV309" s="46"/>
      <c r="AW309" s="46"/>
      <c r="AX309" s="46"/>
    </row>
    <row r="310" spans="1:50" ht="12.75" hidden="1" customHeight="1" x14ac:dyDescent="0.25">
      <c r="A310">
        <v>835</v>
      </c>
      <c r="B310">
        <v>2013</v>
      </c>
      <c r="C310" s="22" t="str">
        <f t="shared" si="21"/>
        <v>2013B00835</v>
      </c>
      <c r="D310">
        <v>41372</v>
      </c>
      <c r="E310">
        <v>130006</v>
      </c>
      <c r="F310" t="s">
        <v>344</v>
      </c>
      <c r="G310">
        <v>8</v>
      </c>
      <c r="H310">
        <v>7</v>
      </c>
      <c r="I310" t="s">
        <v>70</v>
      </c>
      <c r="J310" s="15">
        <f t="shared" si="18"/>
        <v>5432</v>
      </c>
      <c r="K310">
        <v>50</v>
      </c>
      <c r="L310">
        <v>70</v>
      </c>
      <c r="M310">
        <v>70</v>
      </c>
      <c r="N310">
        <f t="shared" si="22"/>
        <v>20</v>
      </c>
      <c r="O310">
        <v>4</v>
      </c>
      <c r="P310">
        <v>6</v>
      </c>
      <c r="Q310"/>
      <c r="R310">
        <v>617</v>
      </c>
      <c r="S310" s="55">
        <v>2013</v>
      </c>
      <c r="T310" s="22" t="s">
        <v>88</v>
      </c>
      <c r="U310" s="46">
        <v>0.12</v>
      </c>
      <c r="V310" s="46">
        <v>0</v>
      </c>
      <c r="W310" s="46">
        <v>0</v>
      </c>
      <c r="X310" s="46">
        <v>0.06</v>
      </c>
      <c r="Y310" s="46">
        <v>0</v>
      </c>
      <c r="Z310"/>
      <c r="AA310"/>
      <c r="AB310">
        <v>21.074000000000002</v>
      </c>
      <c r="AC310">
        <v>0.47499999999999998</v>
      </c>
      <c r="AD310">
        <v>1.371</v>
      </c>
      <c r="AE310">
        <v>5.8880999999999997</v>
      </c>
      <c r="AF310">
        <v>12.22</v>
      </c>
      <c r="AG310">
        <v>7.1050000000000004</v>
      </c>
      <c r="AH310">
        <v>4.3099999999999996</v>
      </c>
      <c r="AI310">
        <v>4.3559999999999999</v>
      </c>
      <c r="AJ310">
        <v>1.01</v>
      </c>
      <c r="AK310">
        <v>0.29099999999999998</v>
      </c>
      <c r="AL310">
        <v>0.33</v>
      </c>
      <c r="AM310">
        <v>7.7770000000000001</v>
      </c>
      <c r="AN310">
        <v>0.54200000000000004</v>
      </c>
      <c r="AO310">
        <v>5.0317999999999996</v>
      </c>
      <c r="AP310">
        <v>0.70799999999999996</v>
      </c>
      <c r="AQ310">
        <v>103.6961</v>
      </c>
      <c r="AR310">
        <v>63.15</v>
      </c>
      <c r="AS310" s="22"/>
      <c r="AT310" s="22"/>
      <c r="AU310" s="22"/>
      <c r="AV310" s="46"/>
      <c r="AW310" s="46"/>
      <c r="AX310" s="46"/>
    </row>
    <row r="311" spans="1:50" ht="12.75" hidden="1" customHeight="1" x14ac:dyDescent="0.25">
      <c r="A311">
        <v>836</v>
      </c>
      <c r="B311">
        <v>2013</v>
      </c>
      <c r="C311" s="22" t="str">
        <f t="shared" si="21"/>
        <v>2013B00836</v>
      </c>
      <c r="D311">
        <v>41372</v>
      </c>
      <c r="E311">
        <v>130006</v>
      </c>
      <c r="F311" t="s">
        <v>344</v>
      </c>
      <c r="G311">
        <v>8</v>
      </c>
      <c r="H311">
        <v>7</v>
      </c>
      <c r="I311" t="s">
        <v>70</v>
      </c>
      <c r="J311" s="15">
        <f t="shared" si="18"/>
        <v>2716</v>
      </c>
      <c r="K311">
        <v>70</v>
      </c>
      <c r="L311">
        <v>80</v>
      </c>
      <c r="M311">
        <v>80</v>
      </c>
      <c r="N311">
        <f t="shared" si="22"/>
        <v>10</v>
      </c>
      <c r="O311">
        <v>4</v>
      </c>
      <c r="P311">
        <v>6</v>
      </c>
      <c r="Q311"/>
      <c r="R311">
        <v>618</v>
      </c>
      <c r="S311" s="55">
        <v>2013</v>
      </c>
      <c r="T311" s="22" t="s">
        <v>88</v>
      </c>
      <c r="U311" s="46">
        <v>0.05</v>
      </c>
      <c r="V311" s="46">
        <v>0</v>
      </c>
      <c r="W311" s="46">
        <v>0</v>
      </c>
      <c r="X311" s="46">
        <v>0.04</v>
      </c>
      <c r="Y311" s="46">
        <v>0</v>
      </c>
      <c r="Z311"/>
      <c r="AA311"/>
      <c r="AB311">
        <v>14.307</v>
      </c>
      <c r="AC311">
        <v>0.41799999999999998</v>
      </c>
      <c r="AD311">
        <v>0.51529999999999998</v>
      </c>
      <c r="AE311">
        <v>2.83</v>
      </c>
      <c r="AF311">
        <v>9.4109999999999996</v>
      </c>
      <c r="AG311">
        <v>5.7830000000000004</v>
      </c>
      <c r="AH311">
        <v>3.14</v>
      </c>
      <c r="AI311">
        <v>3.5070000000000001</v>
      </c>
      <c r="AJ311">
        <v>0.93600000000000005</v>
      </c>
      <c r="AK311">
        <v>0.32900000000000001</v>
      </c>
      <c r="AL311">
        <v>0.14399999999999999</v>
      </c>
      <c r="AM311">
        <v>5.1849999999999996</v>
      </c>
      <c r="AN311">
        <v>0.52200000000000002</v>
      </c>
      <c r="AO311">
        <v>2.6419999999999999</v>
      </c>
      <c r="AP311">
        <v>0.60399999999999998</v>
      </c>
      <c r="AQ311">
        <v>58.133299999999998</v>
      </c>
      <c r="AR311">
        <v>54.973999999999997</v>
      </c>
      <c r="AS311" s="22"/>
      <c r="AT311" s="22"/>
      <c r="AU311" s="22"/>
      <c r="AV311" s="46"/>
      <c r="AW311" s="46"/>
      <c r="AX311" s="46"/>
    </row>
    <row r="312" spans="1:50" ht="12.75" hidden="1" customHeight="1" x14ac:dyDescent="0.25">
      <c r="A312">
        <v>837</v>
      </c>
      <c r="B312">
        <v>2013</v>
      </c>
      <c r="C312" s="22" t="str">
        <f t="shared" si="21"/>
        <v>2013B00837</v>
      </c>
      <c r="D312">
        <v>41372</v>
      </c>
      <c r="E312">
        <v>130006</v>
      </c>
      <c r="F312" t="s">
        <v>344</v>
      </c>
      <c r="G312">
        <v>8</v>
      </c>
      <c r="H312">
        <v>7</v>
      </c>
      <c r="I312" t="s">
        <v>70</v>
      </c>
      <c r="J312" s="15">
        <f t="shared" si="18"/>
        <v>5432</v>
      </c>
      <c r="K312">
        <v>80</v>
      </c>
      <c r="L312">
        <v>100</v>
      </c>
      <c r="M312">
        <v>100</v>
      </c>
      <c r="N312">
        <f t="shared" si="22"/>
        <v>20</v>
      </c>
      <c r="O312">
        <v>4</v>
      </c>
      <c r="P312">
        <v>6</v>
      </c>
      <c r="Q312"/>
      <c r="R312">
        <v>619</v>
      </c>
      <c r="S312" s="55">
        <v>2013</v>
      </c>
      <c r="T312" s="22" t="s">
        <v>88</v>
      </c>
      <c r="U312" s="46">
        <v>0.04</v>
      </c>
      <c r="V312" s="46">
        <v>0</v>
      </c>
      <c r="W312" s="46">
        <v>0</v>
      </c>
      <c r="X312" s="46">
        <v>7.0000000000000007E-2</v>
      </c>
      <c r="Y312" s="46">
        <v>0</v>
      </c>
      <c r="Z312">
        <v>461.93</v>
      </c>
      <c r="AA312">
        <v>11.48</v>
      </c>
      <c r="AB312">
        <v>3.8879999999999999</v>
      </c>
      <c r="AC312">
        <v>1.9279999999999999</v>
      </c>
      <c r="AD312">
        <v>0.94599999999999995</v>
      </c>
      <c r="AE312">
        <v>1.3009999999999999</v>
      </c>
      <c r="AF312">
        <v>6.1050000000000004</v>
      </c>
      <c r="AG312">
        <v>9.8699999999999992</v>
      </c>
      <c r="AH312">
        <v>3.3029999999999999</v>
      </c>
      <c r="AI312">
        <v>1.8759999999999999</v>
      </c>
      <c r="AJ312">
        <v>0.53500000000000003</v>
      </c>
      <c r="AK312">
        <v>0.40899999999999997</v>
      </c>
      <c r="AL312">
        <v>0.123</v>
      </c>
      <c r="AM312">
        <v>5.718</v>
      </c>
      <c r="AN312">
        <v>0.91200000000000003</v>
      </c>
      <c r="AO312">
        <v>158.10059999999999</v>
      </c>
      <c r="AP312">
        <v>0.79900000000000004</v>
      </c>
      <c r="AQ312">
        <v>39.292400000000001</v>
      </c>
      <c r="AR312">
        <v>56.851999999999997</v>
      </c>
      <c r="AS312" s="22"/>
      <c r="AT312" s="22"/>
      <c r="AU312" s="22"/>
      <c r="AV312" s="46"/>
      <c r="AW312" s="46"/>
      <c r="AX312" s="46"/>
    </row>
    <row r="313" spans="1:50" ht="12.75" hidden="1" customHeight="1" x14ac:dyDescent="0.25">
      <c r="A313">
        <v>838</v>
      </c>
      <c r="B313">
        <v>2013</v>
      </c>
      <c r="C313" s="22" t="str">
        <f t="shared" si="21"/>
        <v>2013B00838</v>
      </c>
      <c r="D313" s="13">
        <v>41373</v>
      </c>
      <c r="E313">
        <v>130007</v>
      </c>
      <c r="F313" t="s">
        <v>351</v>
      </c>
      <c r="G313">
        <v>9</v>
      </c>
      <c r="H313">
        <v>6</v>
      </c>
      <c r="I313" t="s">
        <v>70</v>
      </c>
      <c r="J313" s="15">
        <f t="shared" si="18"/>
        <v>1358</v>
      </c>
      <c r="K313">
        <v>0</v>
      </c>
      <c r="L313">
        <v>5</v>
      </c>
      <c r="M313">
        <v>5</v>
      </c>
      <c r="N313">
        <f t="shared" si="22"/>
        <v>5</v>
      </c>
      <c r="O313">
        <v>4</v>
      </c>
      <c r="P313">
        <v>6</v>
      </c>
      <c r="Q313"/>
      <c r="R313">
        <v>620</v>
      </c>
      <c r="S313" s="55">
        <v>2013</v>
      </c>
      <c r="T313" s="22" t="s">
        <v>77</v>
      </c>
      <c r="U313" s="46">
        <v>0.88</v>
      </c>
      <c r="V313" s="46">
        <v>0</v>
      </c>
      <c r="W313" s="46">
        <v>0</v>
      </c>
      <c r="X313" s="46">
        <v>0</v>
      </c>
      <c r="Y313" s="46">
        <v>0</v>
      </c>
      <c r="Z313">
        <v>449.49</v>
      </c>
      <c r="AA313">
        <v>11.93</v>
      </c>
      <c r="AB313">
        <v>5.157</v>
      </c>
      <c r="AC313">
        <v>1.647</v>
      </c>
      <c r="AD313" t="s">
        <v>352</v>
      </c>
      <c r="AE313">
        <v>2.3519999999999999</v>
      </c>
      <c r="AF313">
        <v>7.1230000000000002</v>
      </c>
      <c r="AG313">
        <v>7.8049999999999997</v>
      </c>
      <c r="AH313">
        <v>5.2172000000000001</v>
      </c>
      <c r="AI313">
        <v>2.33</v>
      </c>
      <c r="AJ313">
        <v>0.53900000000000003</v>
      </c>
      <c r="AK313">
        <v>0.26500000000000001</v>
      </c>
      <c r="AL313">
        <v>0.13600000000000001</v>
      </c>
      <c r="AM313">
        <v>5.8840000000000003</v>
      </c>
      <c r="AN313">
        <v>1.014</v>
      </c>
      <c r="AO313">
        <v>158.53899999999999</v>
      </c>
      <c r="AP313">
        <v>0.83</v>
      </c>
      <c r="AQ313">
        <v>60.4146</v>
      </c>
      <c r="AR313" t="s">
        <v>353</v>
      </c>
    </row>
    <row r="314" spans="1:50" ht="12.75" hidden="1" customHeight="1" x14ac:dyDescent="0.25">
      <c r="A314">
        <v>839</v>
      </c>
      <c r="B314">
        <v>2013</v>
      </c>
      <c r="C314" s="22" t="str">
        <f t="shared" si="21"/>
        <v>2013B00839</v>
      </c>
      <c r="D314" s="13">
        <v>41373</v>
      </c>
      <c r="E314">
        <v>130007</v>
      </c>
      <c r="F314" t="s">
        <v>351</v>
      </c>
      <c r="G314">
        <v>9</v>
      </c>
      <c r="H314">
        <v>6</v>
      </c>
      <c r="I314" t="s">
        <v>70</v>
      </c>
      <c r="J314" s="15">
        <f t="shared" si="18"/>
        <v>1358</v>
      </c>
      <c r="K314">
        <v>5</v>
      </c>
      <c r="L314">
        <v>10</v>
      </c>
      <c r="M314">
        <v>10</v>
      </c>
      <c r="N314">
        <f t="shared" si="22"/>
        <v>5</v>
      </c>
      <c r="O314">
        <v>4</v>
      </c>
      <c r="P314">
        <v>6</v>
      </c>
      <c r="Q314"/>
      <c r="R314">
        <v>621</v>
      </c>
      <c r="S314" s="55">
        <v>2013</v>
      </c>
      <c r="T314" s="22" t="s">
        <v>77</v>
      </c>
      <c r="U314" s="46">
        <v>1.18</v>
      </c>
      <c r="V314" s="46">
        <v>0.15</v>
      </c>
      <c r="W314" s="46">
        <v>0</v>
      </c>
      <c r="X314" s="46">
        <v>0</v>
      </c>
      <c r="Y314" s="46">
        <v>0</v>
      </c>
      <c r="Z314">
        <v>454.07</v>
      </c>
      <c r="AA314">
        <v>12.06</v>
      </c>
      <c r="AB314">
        <v>5.85</v>
      </c>
      <c r="AC314">
        <v>1.6879999999999999</v>
      </c>
      <c r="AD314">
        <v>2.8039999999999998</v>
      </c>
      <c r="AE314">
        <v>3.7989999999999999</v>
      </c>
      <c r="AF314">
        <v>7.2149999999999999</v>
      </c>
      <c r="AG314">
        <v>7.1890000000000001</v>
      </c>
      <c r="AH314">
        <v>3.9940000000000002</v>
      </c>
      <c r="AI314">
        <v>2.2730000000000001</v>
      </c>
      <c r="AJ314">
        <v>0.55000000000000004</v>
      </c>
      <c r="AK314">
        <v>0.221</v>
      </c>
      <c r="AL314">
        <v>0.153</v>
      </c>
      <c r="AM314">
        <v>5.9690000000000003</v>
      </c>
      <c r="AN314">
        <v>0.88</v>
      </c>
      <c r="AO314">
        <v>143.09280000000001</v>
      </c>
      <c r="AP314">
        <v>0.878</v>
      </c>
      <c r="AQ314">
        <v>50.103099999999998</v>
      </c>
      <c r="AR314">
        <v>88.888999999999996</v>
      </c>
    </row>
    <row r="315" spans="1:50" ht="12.75" hidden="1" customHeight="1" x14ac:dyDescent="0.25">
      <c r="A315">
        <v>840</v>
      </c>
      <c r="B315">
        <v>2013</v>
      </c>
      <c r="C315" s="22" t="str">
        <f t="shared" si="21"/>
        <v>2013B00840</v>
      </c>
      <c r="D315" s="13">
        <v>41373</v>
      </c>
      <c r="E315">
        <v>130007</v>
      </c>
      <c r="F315" t="s">
        <v>351</v>
      </c>
      <c r="G315">
        <v>9</v>
      </c>
      <c r="H315">
        <v>6</v>
      </c>
      <c r="I315" t="s">
        <v>70</v>
      </c>
      <c r="J315" s="15">
        <f t="shared" si="18"/>
        <v>2716</v>
      </c>
      <c r="K315">
        <v>10</v>
      </c>
      <c r="L315">
        <v>20</v>
      </c>
      <c r="M315">
        <v>20</v>
      </c>
      <c r="N315">
        <f t="shared" si="22"/>
        <v>10</v>
      </c>
      <c r="O315">
        <v>4</v>
      </c>
      <c r="P315">
        <v>6</v>
      </c>
      <c r="Q315"/>
      <c r="R315">
        <v>622</v>
      </c>
      <c r="S315" s="55">
        <v>2013</v>
      </c>
      <c r="T315" s="22" t="s">
        <v>77</v>
      </c>
      <c r="U315" s="46">
        <v>1.21</v>
      </c>
      <c r="V315" s="46">
        <v>0</v>
      </c>
      <c r="W315" s="46">
        <v>0</v>
      </c>
      <c r="X315" s="46">
        <v>0</v>
      </c>
      <c r="Y315" s="46">
        <v>0</v>
      </c>
      <c r="Z315">
        <v>456.02</v>
      </c>
      <c r="AA315">
        <v>11.22</v>
      </c>
      <c r="AB315">
        <v>6.8319999999999999</v>
      </c>
      <c r="AC315">
        <v>1.6870000000000001</v>
      </c>
      <c r="AD315">
        <v>4.0599999999999996</v>
      </c>
      <c r="AE315">
        <v>10.6569</v>
      </c>
      <c r="AF315">
        <v>7.0190000000000001</v>
      </c>
      <c r="AG315">
        <v>7.1959999999999997</v>
      </c>
      <c r="AH315">
        <v>2.5</v>
      </c>
      <c r="AI315">
        <v>1.56</v>
      </c>
      <c r="AJ315">
        <v>0.51300000000000001</v>
      </c>
      <c r="AK315">
        <v>0.38700000000000001</v>
      </c>
      <c r="AL315">
        <v>0.125</v>
      </c>
      <c r="AM315">
        <v>12.082000000000001</v>
      </c>
      <c r="AN315">
        <v>0.73199999999999998</v>
      </c>
      <c r="AO315">
        <v>143.73660000000001</v>
      </c>
      <c r="AP315">
        <v>0.82699999999999996</v>
      </c>
      <c r="AQ315">
        <v>40.792299999999997</v>
      </c>
      <c r="AR315">
        <v>111.334</v>
      </c>
    </row>
    <row r="316" spans="1:50" ht="12.75" hidden="1" customHeight="1" x14ac:dyDescent="0.25">
      <c r="A316">
        <v>841</v>
      </c>
      <c r="B316">
        <v>2013</v>
      </c>
      <c r="C316" s="22" t="str">
        <f t="shared" si="21"/>
        <v>2013B00841</v>
      </c>
      <c r="D316" s="13">
        <v>41373</v>
      </c>
      <c r="E316">
        <v>130007</v>
      </c>
      <c r="F316" t="s">
        <v>351</v>
      </c>
      <c r="G316">
        <v>9</v>
      </c>
      <c r="H316">
        <v>6</v>
      </c>
      <c r="I316" t="s">
        <v>70</v>
      </c>
      <c r="J316" s="15">
        <f t="shared" si="18"/>
        <v>2716</v>
      </c>
      <c r="K316">
        <v>20</v>
      </c>
      <c r="L316">
        <v>30</v>
      </c>
      <c r="M316">
        <v>30</v>
      </c>
      <c r="N316">
        <f t="shared" si="22"/>
        <v>10</v>
      </c>
      <c r="O316">
        <v>4</v>
      </c>
      <c r="P316">
        <v>6</v>
      </c>
      <c r="Q316"/>
      <c r="R316">
        <v>623</v>
      </c>
      <c r="S316" s="55">
        <v>2013</v>
      </c>
      <c r="T316" s="22" t="s">
        <v>77</v>
      </c>
      <c r="U316" s="46">
        <v>0.57999999999999996</v>
      </c>
      <c r="V316" s="46">
        <v>0</v>
      </c>
      <c r="W316" s="46">
        <v>0</v>
      </c>
      <c r="X316" s="46">
        <v>0.09</v>
      </c>
      <c r="Y316" s="46">
        <v>0</v>
      </c>
      <c r="Z316">
        <v>436.59</v>
      </c>
      <c r="AA316">
        <v>9.48</v>
      </c>
      <c r="AB316">
        <v>10.465</v>
      </c>
      <c r="AC316">
        <v>1.5620000000000001</v>
      </c>
      <c r="AD316">
        <v>2.9340000000000002</v>
      </c>
      <c r="AE316">
        <v>13.224</v>
      </c>
      <c r="AF316">
        <v>9.2769999999999992</v>
      </c>
      <c r="AG316">
        <v>4.6749999999999998</v>
      </c>
      <c r="AH316">
        <v>1.8180000000000001</v>
      </c>
      <c r="AI316">
        <v>2.2000000000000002</v>
      </c>
      <c r="AJ316">
        <v>0.52800000000000002</v>
      </c>
      <c r="AK316">
        <v>0.61399999999999999</v>
      </c>
      <c r="AL316">
        <v>0.247</v>
      </c>
      <c r="AM316">
        <v>10.955</v>
      </c>
      <c r="AN316">
        <v>0.623</v>
      </c>
      <c r="AO316">
        <v>64.260099999999994</v>
      </c>
      <c r="AP316">
        <v>0.749</v>
      </c>
      <c r="AQ316">
        <v>75.656300000000002</v>
      </c>
      <c r="AR316">
        <v>99.58</v>
      </c>
    </row>
    <row r="317" spans="1:50" ht="12.75" hidden="1" customHeight="1" x14ac:dyDescent="0.25">
      <c r="A317">
        <v>842</v>
      </c>
      <c r="B317">
        <v>2013</v>
      </c>
      <c r="C317" s="22" t="str">
        <f t="shared" si="21"/>
        <v>2013B00842</v>
      </c>
      <c r="D317" s="13">
        <v>41373</v>
      </c>
      <c r="E317">
        <v>130007</v>
      </c>
      <c r="F317" t="s">
        <v>351</v>
      </c>
      <c r="G317">
        <v>9</v>
      </c>
      <c r="H317">
        <v>6</v>
      </c>
      <c r="I317" t="s">
        <v>70</v>
      </c>
      <c r="J317" s="15">
        <f t="shared" si="18"/>
        <v>2716</v>
      </c>
      <c r="K317">
        <v>30</v>
      </c>
      <c r="L317">
        <v>40</v>
      </c>
      <c r="M317">
        <v>40</v>
      </c>
      <c r="N317">
        <f t="shared" si="22"/>
        <v>10</v>
      </c>
      <c r="O317">
        <v>4</v>
      </c>
      <c r="P317">
        <v>6</v>
      </c>
      <c r="Q317"/>
      <c r="R317">
        <v>624</v>
      </c>
      <c r="S317" s="55">
        <v>2013</v>
      </c>
      <c r="T317" s="22" t="s">
        <v>77</v>
      </c>
      <c r="U317" s="46">
        <v>0.53</v>
      </c>
      <c r="V317" s="46">
        <v>0</v>
      </c>
      <c r="W317" s="46">
        <v>0</v>
      </c>
      <c r="X317" s="46">
        <v>0.41</v>
      </c>
      <c r="Y317" s="46">
        <v>0</v>
      </c>
      <c r="Z317">
        <v>422.31</v>
      </c>
      <c r="AA317">
        <v>10.77</v>
      </c>
      <c r="AB317">
        <v>13.614000000000001</v>
      </c>
      <c r="AC317">
        <v>0.89</v>
      </c>
      <c r="AD317">
        <v>1.649</v>
      </c>
      <c r="AE317">
        <v>13.853999999999999</v>
      </c>
      <c r="AF317">
        <v>9.1159999999999997</v>
      </c>
      <c r="AG317">
        <v>5.5430000000000001</v>
      </c>
      <c r="AH317">
        <v>1.5309999999999999</v>
      </c>
      <c r="AI317">
        <v>1.6319999999999999</v>
      </c>
      <c r="AJ317">
        <v>0.53200000000000003</v>
      </c>
      <c r="AK317">
        <v>0.53700000000000003</v>
      </c>
      <c r="AL317">
        <v>0.25700000000000001</v>
      </c>
      <c r="AM317">
        <v>9.6069999999999993</v>
      </c>
      <c r="AN317">
        <v>0.72299999999999998</v>
      </c>
      <c r="AO317">
        <v>12.527699999999999</v>
      </c>
      <c r="AP317">
        <v>0.88100000000000001</v>
      </c>
      <c r="AQ317">
        <v>70.8399</v>
      </c>
      <c r="AR317">
        <v>81.337999999999994</v>
      </c>
    </row>
    <row r="318" spans="1:50" ht="12.75" hidden="1" customHeight="1" x14ac:dyDescent="0.25">
      <c r="A318">
        <v>843</v>
      </c>
      <c r="B318">
        <v>2013</v>
      </c>
      <c r="C318" s="22" t="str">
        <f t="shared" si="21"/>
        <v>2013B00843</v>
      </c>
      <c r="D318" s="13">
        <v>41373</v>
      </c>
      <c r="E318">
        <v>130007</v>
      </c>
      <c r="F318" t="s">
        <v>351</v>
      </c>
      <c r="G318">
        <v>9</v>
      </c>
      <c r="H318">
        <v>6</v>
      </c>
      <c r="I318" t="s">
        <v>70</v>
      </c>
      <c r="J318" s="15">
        <f t="shared" si="18"/>
        <v>2716</v>
      </c>
      <c r="K318">
        <v>40</v>
      </c>
      <c r="L318">
        <v>50</v>
      </c>
      <c r="M318">
        <v>50</v>
      </c>
      <c r="N318">
        <f t="shared" si="22"/>
        <v>10</v>
      </c>
      <c r="O318">
        <v>4</v>
      </c>
      <c r="P318">
        <v>6</v>
      </c>
      <c r="Q318"/>
      <c r="R318">
        <v>625</v>
      </c>
      <c r="S318" s="55">
        <v>2013</v>
      </c>
      <c r="T318" s="22" t="s">
        <v>77</v>
      </c>
      <c r="U318" s="46">
        <v>0.4</v>
      </c>
      <c r="V318" s="46">
        <v>0</v>
      </c>
      <c r="W318" s="46">
        <v>0</v>
      </c>
      <c r="X318" s="46">
        <v>0.04</v>
      </c>
      <c r="Y318" s="46">
        <v>0</v>
      </c>
      <c r="Z318">
        <v>418.51</v>
      </c>
      <c r="AA318">
        <v>9</v>
      </c>
      <c r="AB318">
        <v>13.239000000000001</v>
      </c>
      <c r="AC318">
        <v>0.89500000000000002</v>
      </c>
      <c r="AD318">
        <v>1.2130000000000001</v>
      </c>
      <c r="AE318">
        <v>9.5570000000000004</v>
      </c>
      <c r="AF318">
        <v>9.9179999999999993</v>
      </c>
      <c r="AG318">
        <v>4.383</v>
      </c>
      <c r="AH318">
        <v>1.9570000000000001</v>
      </c>
      <c r="AI318">
        <v>2.4220000000000002</v>
      </c>
      <c r="AJ318">
        <v>0.64900000000000002</v>
      </c>
      <c r="AK318">
        <v>0.78100000000000003</v>
      </c>
      <c r="AL318">
        <v>0.214</v>
      </c>
      <c r="AM318">
        <v>8.2240000000000002</v>
      </c>
      <c r="AN318">
        <v>0.60599999999999998</v>
      </c>
      <c r="AO318">
        <v>4.7995000000000001</v>
      </c>
      <c r="AP318">
        <v>0.69399999999999995</v>
      </c>
      <c r="AQ318">
        <v>75.591499999999996</v>
      </c>
      <c r="AR318">
        <v>60.892000000000003</v>
      </c>
    </row>
    <row r="319" spans="1:50" ht="12.75" hidden="1" customHeight="1" x14ac:dyDescent="0.25">
      <c r="A319">
        <v>844</v>
      </c>
      <c r="B319">
        <v>2013</v>
      </c>
      <c r="C319" s="22" t="str">
        <f t="shared" si="21"/>
        <v>2013B00844</v>
      </c>
      <c r="D319" s="13">
        <v>41373</v>
      </c>
      <c r="E319">
        <v>130007</v>
      </c>
      <c r="F319" t="s">
        <v>351</v>
      </c>
      <c r="G319">
        <v>9</v>
      </c>
      <c r="H319">
        <v>6</v>
      </c>
      <c r="I319" t="s">
        <v>70</v>
      </c>
      <c r="J319" s="15">
        <f t="shared" si="18"/>
        <v>5432</v>
      </c>
      <c r="K319">
        <v>50</v>
      </c>
      <c r="L319">
        <v>70</v>
      </c>
      <c r="M319">
        <v>70</v>
      </c>
      <c r="N319">
        <f t="shared" si="22"/>
        <v>20</v>
      </c>
      <c r="O319">
        <v>4</v>
      </c>
      <c r="P319">
        <v>6</v>
      </c>
      <c r="Q319"/>
      <c r="R319">
        <v>626</v>
      </c>
      <c r="S319" s="55">
        <v>2013</v>
      </c>
      <c r="T319" s="22" t="s">
        <v>77</v>
      </c>
      <c r="U319" s="46">
        <v>0.59</v>
      </c>
      <c r="V319" s="46">
        <v>0.19</v>
      </c>
      <c r="W319" s="46">
        <v>0</v>
      </c>
      <c r="X319" s="46">
        <v>0.06</v>
      </c>
      <c r="Y319" s="46">
        <v>0</v>
      </c>
      <c r="Z319"/>
      <c r="AA319"/>
      <c r="AB319">
        <v>32.414999999999999</v>
      </c>
      <c r="AC319">
        <v>0.442</v>
      </c>
      <c r="AD319" t="s">
        <v>354</v>
      </c>
      <c r="AE319">
        <v>9.7840000000000007</v>
      </c>
      <c r="AF319">
        <v>26.349</v>
      </c>
      <c r="AG319">
        <v>2.5289999999999999</v>
      </c>
      <c r="AH319">
        <v>10.163</v>
      </c>
      <c r="AI319">
        <v>10.587</v>
      </c>
      <c r="AJ319">
        <v>1.7829999999999999</v>
      </c>
      <c r="AK319">
        <v>0.27800000000000002</v>
      </c>
      <c r="AL319">
        <v>0.41499999999999998</v>
      </c>
      <c r="AM319">
        <v>12.17</v>
      </c>
      <c r="AN319">
        <v>0.59199999999999997</v>
      </c>
      <c r="AO319">
        <v>9.5760000000000005</v>
      </c>
      <c r="AP319">
        <v>0.63400000000000001</v>
      </c>
      <c r="AQ319">
        <v>173.4982</v>
      </c>
      <c r="AR319" t="s">
        <v>355</v>
      </c>
    </row>
    <row r="320" spans="1:50" ht="12.75" hidden="1" customHeight="1" x14ac:dyDescent="0.25">
      <c r="A320">
        <v>845</v>
      </c>
      <c r="B320">
        <v>2013</v>
      </c>
      <c r="C320" s="22" t="str">
        <f t="shared" si="21"/>
        <v>2013B00845</v>
      </c>
      <c r="D320" s="13">
        <v>41373</v>
      </c>
      <c r="E320">
        <v>130007</v>
      </c>
      <c r="F320" t="s">
        <v>351</v>
      </c>
      <c r="G320">
        <v>9</v>
      </c>
      <c r="H320">
        <v>6</v>
      </c>
      <c r="I320" t="s">
        <v>70</v>
      </c>
      <c r="J320" s="15">
        <f t="shared" si="18"/>
        <v>2716</v>
      </c>
      <c r="K320">
        <v>70</v>
      </c>
      <c r="L320">
        <v>80</v>
      </c>
      <c r="M320">
        <v>80</v>
      </c>
      <c r="N320">
        <f t="shared" si="22"/>
        <v>10</v>
      </c>
      <c r="O320">
        <v>4</v>
      </c>
      <c r="P320">
        <v>6</v>
      </c>
      <c r="Q320"/>
      <c r="R320">
        <v>627</v>
      </c>
      <c r="S320" s="55">
        <v>2013</v>
      </c>
      <c r="T320" s="22" t="s">
        <v>77</v>
      </c>
      <c r="U320" s="46">
        <v>7.0000000000000007E-2</v>
      </c>
      <c r="V320" s="46">
        <v>0.64</v>
      </c>
      <c r="W320" s="46">
        <v>0</v>
      </c>
      <c r="X320" s="46">
        <v>0</v>
      </c>
      <c r="Y320" s="46">
        <v>0</v>
      </c>
      <c r="Z320">
        <v>432.27</v>
      </c>
      <c r="AA320">
        <v>10.17</v>
      </c>
      <c r="AB320">
        <v>13.961</v>
      </c>
      <c r="AC320">
        <v>1.0629999999999999</v>
      </c>
      <c r="AD320">
        <v>5.3929999999999998</v>
      </c>
      <c r="AE320">
        <v>30.989000000000001</v>
      </c>
      <c r="AF320">
        <v>14.753</v>
      </c>
      <c r="AG320">
        <v>3.722</v>
      </c>
      <c r="AH320">
        <v>3.1230000000000002</v>
      </c>
      <c r="AI320">
        <v>3.6280000000000001</v>
      </c>
      <c r="AJ320">
        <v>0.86899999999999999</v>
      </c>
      <c r="AK320">
        <v>0.74399999999999999</v>
      </c>
      <c r="AL320">
        <v>0.25600000000000001</v>
      </c>
      <c r="AM320">
        <v>12.929</v>
      </c>
      <c r="AN320">
        <v>0.70899999999999996</v>
      </c>
      <c r="AO320">
        <v>3.2341000000000002</v>
      </c>
      <c r="AP320">
        <v>0.752</v>
      </c>
      <c r="AQ320">
        <v>44.524500000000003</v>
      </c>
      <c r="AR320">
        <v>102.096</v>
      </c>
    </row>
    <row r="321" spans="1:50" ht="12.75" hidden="1" customHeight="1" x14ac:dyDescent="0.25">
      <c r="A321">
        <v>846</v>
      </c>
      <c r="B321">
        <v>2013</v>
      </c>
      <c r="C321" s="22" t="str">
        <f t="shared" si="21"/>
        <v>2013B00846</v>
      </c>
      <c r="D321" s="13">
        <v>41373</v>
      </c>
      <c r="E321">
        <v>130007</v>
      </c>
      <c r="F321" t="s">
        <v>351</v>
      </c>
      <c r="G321">
        <v>9</v>
      </c>
      <c r="H321">
        <v>6</v>
      </c>
      <c r="I321" t="s">
        <v>70</v>
      </c>
      <c r="J321" s="15">
        <f t="shared" si="18"/>
        <v>5432</v>
      </c>
      <c r="K321">
        <v>80</v>
      </c>
      <c r="L321">
        <v>100</v>
      </c>
      <c r="M321">
        <v>100</v>
      </c>
      <c r="N321">
        <f t="shared" si="22"/>
        <v>20</v>
      </c>
      <c r="O321">
        <v>4</v>
      </c>
      <c r="P321">
        <v>6</v>
      </c>
      <c r="Q321"/>
      <c r="R321">
        <v>628</v>
      </c>
      <c r="S321" s="55">
        <v>2013</v>
      </c>
      <c r="T321" s="22" t="s">
        <v>77</v>
      </c>
      <c r="U321" s="46">
        <v>0.32</v>
      </c>
      <c r="V321" s="46">
        <v>0</v>
      </c>
      <c r="W321" s="46">
        <v>0</v>
      </c>
      <c r="X321" s="46">
        <v>0</v>
      </c>
      <c r="Y321" s="46">
        <v>0</v>
      </c>
      <c r="Z321">
        <v>452.71</v>
      </c>
      <c r="AA321">
        <v>12.12</v>
      </c>
      <c r="AB321">
        <v>3.8239999999999998</v>
      </c>
      <c r="AC321">
        <v>2.024</v>
      </c>
      <c r="AD321">
        <v>1.7549999999999999</v>
      </c>
      <c r="AE321">
        <v>2.2200000000000002</v>
      </c>
      <c r="AF321">
        <v>6.657</v>
      </c>
      <c r="AG321">
        <v>11.32</v>
      </c>
      <c r="AH321">
        <v>2.8460000000000001</v>
      </c>
      <c r="AI321">
        <v>2.0529999999999999</v>
      </c>
      <c r="AJ321">
        <v>0.433</v>
      </c>
      <c r="AK321">
        <v>0.32600000000000001</v>
      </c>
      <c r="AL321">
        <v>0.10100000000000001</v>
      </c>
      <c r="AM321">
        <v>5.4539999999999997</v>
      </c>
      <c r="AN321">
        <v>0.91100000000000003</v>
      </c>
      <c r="AO321">
        <v>289.53339999999997</v>
      </c>
      <c r="AP321">
        <v>0.86499999999999999</v>
      </c>
      <c r="AQ321">
        <v>47.414900000000003</v>
      </c>
      <c r="AR321">
        <v>73.447999999999993</v>
      </c>
    </row>
    <row r="322" spans="1:50" ht="12.75" hidden="1" customHeight="1" x14ac:dyDescent="0.25">
      <c r="A322">
        <v>847</v>
      </c>
      <c r="B322">
        <v>2013</v>
      </c>
      <c r="C322" s="22" t="str">
        <f t="shared" si="21"/>
        <v>2013B00847</v>
      </c>
      <c r="D322" s="13">
        <v>41373</v>
      </c>
      <c r="E322">
        <v>130008</v>
      </c>
      <c r="F322" t="s">
        <v>351</v>
      </c>
      <c r="G322">
        <v>8</v>
      </c>
      <c r="H322">
        <v>7</v>
      </c>
      <c r="I322" t="s">
        <v>70</v>
      </c>
      <c r="J322" s="15">
        <f t="shared" ref="J322:J385" si="23">IF(I322="WB",54.6*O322*(M322-K322),IF(I322="BZ",67.9*O322*(M322-K322),IF(I322="BZ+WB",122.5*O322*(M322-K322),IF(I322="RKS",19.6*(M322-K322)*O322,""))))</f>
        <v>1358</v>
      </c>
      <c r="K322">
        <v>0</v>
      </c>
      <c r="L322">
        <v>5</v>
      </c>
      <c r="M322">
        <v>5</v>
      </c>
      <c r="N322">
        <f t="shared" si="22"/>
        <v>5</v>
      </c>
      <c r="O322">
        <v>4</v>
      </c>
      <c r="P322">
        <v>6</v>
      </c>
      <c r="Q322"/>
      <c r="R322">
        <v>629</v>
      </c>
      <c r="S322" s="55">
        <v>2013</v>
      </c>
      <c r="T322" s="22" t="s">
        <v>77</v>
      </c>
      <c r="U322" s="46">
        <v>0.51</v>
      </c>
      <c r="V322" s="46">
        <v>0.5</v>
      </c>
      <c r="W322" s="46">
        <v>0</v>
      </c>
      <c r="X322" s="46">
        <v>0</v>
      </c>
      <c r="Y322" s="46">
        <v>0</v>
      </c>
      <c r="Z322">
        <v>422.34</v>
      </c>
      <c r="AA322">
        <v>11.11</v>
      </c>
      <c r="AB322">
        <v>4.702</v>
      </c>
      <c r="AC322">
        <v>1.796</v>
      </c>
      <c r="AD322" t="s">
        <v>356</v>
      </c>
      <c r="AE322">
        <v>2.423</v>
      </c>
      <c r="AF322">
        <v>8.6679999999999993</v>
      </c>
      <c r="AG322">
        <v>9.4149999999999991</v>
      </c>
      <c r="AH322">
        <v>6.2759999999999998</v>
      </c>
      <c r="AI322">
        <v>1.9850000000000001</v>
      </c>
      <c r="AJ322">
        <v>0.46</v>
      </c>
      <c r="AK322">
        <v>0.26600000000000001</v>
      </c>
      <c r="AL322">
        <v>0.13200000000000001</v>
      </c>
      <c r="AM322">
        <v>5.64</v>
      </c>
      <c r="AN322">
        <v>0.94499999999999995</v>
      </c>
      <c r="AO322">
        <v>236.83250000000001</v>
      </c>
      <c r="AP322">
        <v>0.85299999999999998</v>
      </c>
      <c r="AQ322">
        <v>100.7282</v>
      </c>
      <c r="AR322" t="s">
        <v>357</v>
      </c>
    </row>
    <row r="323" spans="1:50" ht="12.75" hidden="1" customHeight="1" x14ac:dyDescent="0.25">
      <c r="A323">
        <v>848</v>
      </c>
      <c r="B323">
        <v>2013</v>
      </c>
      <c r="C323" s="22" t="str">
        <f t="shared" si="21"/>
        <v>2013B00848</v>
      </c>
      <c r="D323" s="13">
        <v>41373</v>
      </c>
      <c r="E323">
        <v>130008</v>
      </c>
      <c r="F323" t="s">
        <v>351</v>
      </c>
      <c r="G323">
        <v>8</v>
      </c>
      <c r="H323">
        <v>7</v>
      </c>
      <c r="I323" t="s">
        <v>70</v>
      </c>
      <c r="J323" s="15">
        <f t="shared" si="23"/>
        <v>1358</v>
      </c>
      <c r="K323">
        <v>5</v>
      </c>
      <c r="L323">
        <v>10</v>
      </c>
      <c r="M323">
        <v>10</v>
      </c>
      <c r="N323">
        <f t="shared" si="22"/>
        <v>5</v>
      </c>
      <c r="O323">
        <v>4</v>
      </c>
      <c r="P323">
        <v>6</v>
      </c>
      <c r="Q323"/>
      <c r="R323">
        <v>630</v>
      </c>
      <c r="S323" s="55">
        <v>2013</v>
      </c>
      <c r="T323" s="22" t="s">
        <v>77</v>
      </c>
      <c r="U323" s="46">
        <v>0.46</v>
      </c>
      <c r="V323" s="46">
        <v>0</v>
      </c>
      <c r="W323" s="46">
        <v>0</v>
      </c>
      <c r="X323" s="46">
        <v>0</v>
      </c>
      <c r="Y323" s="46">
        <v>0</v>
      </c>
      <c r="Z323">
        <v>447.33</v>
      </c>
      <c r="AA323">
        <v>10.69</v>
      </c>
      <c r="AB323">
        <v>5.0819999999999999</v>
      </c>
      <c r="AC323">
        <v>1.845</v>
      </c>
      <c r="AD323" t="s">
        <v>358</v>
      </c>
      <c r="AE323">
        <v>4.2690000000000001</v>
      </c>
      <c r="AF323">
        <v>8.8580000000000005</v>
      </c>
      <c r="AG323">
        <v>7.2080000000000002</v>
      </c>
      <c r="AH323">
        <v>5.3659999999999997</v>
      </c>
      <c r="AI323">
        <v>1.46</v>
      </c>
      <c r="AJ323">
        <v>0.50600000000000001</v>
      </c>
      <c r="AK323">
        <v>0.32500000000000001</v>
      </c>
      <c r="AL323">
        <v>0.16700000000000001</v>
      </c>
      <c r="AM323">
        <v>5.5659999999999998</v>
      </c>
      <c r="AN323">
        <v>0.72699999999999998</v>
      </c>
      <c r="AO323">
        <v>373.90699999999998</v>
      </c>
      <c r="AP323">
        <v>0.77700000000000002</v>
      </c>
      <c r="AQ323">
        <v>57.860500000000002</v>
      </c>
      <c r="AR323" t="s">
        <v>359</v>
      </c>
    </row>
    <row r="324" spans="1:50" ht="12.75" hidden="1" customHeight="1" x14ac:dyDescent="0.25">
      <c r="A324">
        <v>849</v>
      </c>
      <c r="B324">
        <v>2013</v>
      </c>
      <c r="C324" s="22" t="str">
        <f t="shared" ref="C324:C355" si="24">CONCATENATE(B324,"B00",A324)</f>
        <v>2013B00849</v>
      </c>
      <c r="D324" s="13">
        <v>41373</v>
      </c>
      <c r="E324">
        <v>130008</v>
      </c>
      <c r="F324" t="s">
        <v>351</v>
      </c>
      <c r="G324">
        <v>8</v>
      </c>
      <c r="H324">
        <v>7</v>
      </c>
      <c r="I324" t="s">
        <v>70</v>
      </c>
      <c r="J324" s="15">
        <f t="shared" si="23"/>
        <v>2716</v>
      </c>
      <c r="K324">
        <v>10</v>
      </c>
      <c r="L324">
        <v>20</v>
      </c>
      <c r="M324">
        <v>20</v>
      </c>
      <c r="N324">
        <f t="shared" ref="N324:N355" si="25">L324-K324</f>
        <v>10</v>
      </c>
      <c r="O324">
        <v>4</v>
      </c>
      <c r="P324">
        <v>6</v>
      </c>
      <c r="Q324"/>
      <c r="R324">
        <v>631</v>
      </c>
      <c r="S324" s="55">
        <v>2013</v>
      </c>
      <c r="T324" s="22" t="s">
        <v>77</v>
      </c>
      <c r="U324" s="46">
        <v>0.5</v>
      </c>
      <c r="V324" s="46">
        <v>0</v>
      </c>
      <c r="W324" s="46">
        <v>0</v>
      </c>
      <c r="X324" s="46">
        <v>0</v>
      </c>
      <c r="Y324" s="46">
        <v>0</v>
      </c>
      <c r="Z324">
        <v>433.92</v>
      </c>
      <c r="AA324">
        <v>11.5</v>
      </c>
      <c r="AB324">
        <v>8.4730000000000008</v>
      </c>
      <c r="AC324">
        <v>1.155</v>
      </c>
      <c r="AD324">
        <v>3.7839999999999998</v>
      </c>
      <c r="AE324">
        <v>11.319000000000001</v>
      </c>
      <c r="AF324">
        <v>8.9440000000000008</v>
      </c>
      <c r="AG324">
        <v>7.7880000000000003</v>
      </c>
      <c r="AH324">
        <v>2.302</v>
      </c>
      <c r="AI324">
        <v>2.1749999999999998</v>
      </c>
      <c r="AJ324">
        <v>0.42099999999999999</v>
      </c>
      <c r="AK324">
        <v>0.47699999999999998</v>
      </c>
      <c r="AL324">
        <v>0.23799999999999999</v>
      </c>
      <c r="AM324">
        <v>18.748000000000001</v>
      </c>
      <c r="AN324">
        <v>0.72799999999999998</v>
      </c>
      <c r="AO324">
        <v>230.68389999999999</v>
      </c>
      <c r="AP324">
        <v>0.91</v>
      </c>
      <c r="AQ324">
        <v>49.907600000000002</v>
      </c>
      <c r="AR324">
        <v>246.43100000000001</v>
      </c>
    </row>
    <row r="325" spans="1:50" ht="12.75" hidden="1" customHeight="1" x14ac:dyDescent="0.25">
      <c r="A325">
        <v>850</v>
      </c>
      <c r="B325">
        <v>2013</v>
      </c>
      <c r="C325" s="22" t="str">
        <f t="shared" si="24"/>
        <v>2013B00850</v>
      </c>
      <c r="D325" s="13">
        <v>41373</v>
      </c>
      <c r="E325">
        <v>130008</v>
      </c>
      <c r="F325" t="s">
        <v>351</v>
      </c>
      <c r="G325">
        <v>8</v>
      </c>
      <c r="H325">
        <v>7</v>
      </c>
      <c r="I325" t="s">
        <v>70</v>
      </c>
      <c r="J325" s="15">
        <f t="shared" si="23"/>
        <v>2716</v>
      </c>
      <c r="K325">
        <v>20</v>
      </c>
      <c r="L325">
        <v>30</v>
      </c>
      <c r="M325">
        <v>30</v>
      </c>
      <c r="N325">
        <f t="shared" si="25"/>
        <v>10</v>
      </c>
      <c r="O325">
        <v>4</v>
      </c>
      <c r="P325">
        <v>6</v>
      </c>
      <c r="Q325"/>
      <c r="R325">
        <v>632</v>
      </c>
      <c r="S325" s="55">
        <v>2013</v>
      </c>
      <c r="T325" s="22" t="s">
        <v>77</v>
      </c>
      <c r="U325" s="46">
        <v>0.22</v>
      </c>
      <c r="V325" s="46">
        <v>0</v>
      </c>
      <c r="W325" s="46">
        <v>0</v>
      </c>
      <c r="X325" s="46">
        <v>0.18</v>
      </c>
      <c r="Y325" s="46">
        <v>0</v>
      </c>
      <c r="Z325"/>
      <c r="AA325"/>
      <c r="AB325">
        <v>8.8230000000000004</v>
      </c>
      <c r="AC325">
        <v>1.464</v>
      </c>
      <c r="AD325">
        <v>4.4930000000000003</v>
      </c>
      <c r="AE325">
        <v>14.145</v>
      </c>
      <c r="AF325">
        <v>6.8620000000000001</v>
      </c>
      <c r="AG325">
        <v>3.673</v>
      </c>
      <c r="AH325">
        <v>2.0459999999999998</v>
      </c>
      <c r="AI325">
        <v>1.875</v>
      </c>
      <c r="AJ325">
        <v>0.56299999999999994</v>
      </c>
      <c r="AK325">
        <v>1.514</v>
      </c>
      <c r="AL325">
        <v>0.215</v>
      </c>
      <c r="AM325">
        <v>8.1180000000000003</v>
      </c>
      <c r="AN325">
        <v>0.47699999999999998</v>
      </c>
      <c r="AO325">
        <v>20.420000000000002</v>
      </c>
      <c r="AP325">
        <v>0.52400000000000002</v>
      </c>
      <c r="AQ325">
        <v>54.6751</v>
      </c>
      <c r="AR325">
        <v>285.041</v>
      </c>
    </row>
    <row r="326" spans="1:50" ht="12.75" hidden="1" customHeight="1" x14ac:dyDescent="0.25">
      <c r="A326">
        <v>851</v>
      </c>
      <c r="B326">
        <v>2013</v>
      </c>
      <c r="C326" s="22" t="str">
        <f t="shared" si="24"/>
        <v>2013B00851</v>
      </c>
      <c r="D326" s="13">
        <v>41373</v>
      </c>
      <c r="E326">
        <v>130008</v>
      </c>
      <c r="F326" t="s">
        <v>351</v>
      </c>
      <c r="G326">
        <v>8</v>
      </c>
      <c r="H326">
        <v>7</v>
      </c>
      <c r="I326" t="s">
        <v>70</v>
      </c>
      <c r="J326" s="15">
        <f t="shared" si="23"/>
        <v>2716</v>
      </c>
      <c r="K326">
        <v>30</v>
      </c>
      <c r="L326">
        <v>40</v>
      </c>
      <c r="M326">
        <v>40</v>
      </c>
      <c r="N326">
        <f t="shared" si="25"/>
        <v>10</v>
      </c>
      <c r="O326">
        <v>4</v>
      </c>
      <c r="P326">
        <v>6</v>
      </c>
      <c r="Q326"/>
      <c r="S326" s="55"/>
      <c r="T326" s="22" t="s">
        <v>77</v>
      </c>
      <c r="U326" s="46">
        <v>0</v>
      </c>
      <c r="V326" s="46">
        <v>0</v>
      </c>
      <c r="W326" s="46">
        <v>0</v>
      </c>
      <c r="X326" s="46">
        <v>0.12</v>
      </c>
      <c r="Y326" s="46">
        <v>0</v>
      </c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s="22"/>
      <c r="AT326" s="22"/>
      <c r="AU326" s="22"/>
      <c r="AV326" s="46"/>
      <c r="AW326" s="46"/>
      <c r="AX326" s="46"/>
    </row>
    <row r="327" spans="1:50" ht="12.75" hidden="1" customHeight="1" x14ac:dyDescent="0.25">
      <c r="A327">
        <v>852</v>
      </c>
      <c r="B327">
        <v>2013</v>
      </c>
      <c r="C327" s="22" t="str">
        <f t="shared" si="24"/>
        <v>2013B00852</v>
      </c>
      <c r="D327" s="13">
        <v>41373</v>
      </c>
      <c r="E327">
        <v>130008</v>
      </c>
      <c r="F327" t="s">
        <v>351</v>
      </c>
      <c r="G327">
        <v>8</v>
      </c>
      <c r="H327">
        <v>7</v>
      </c>
      <c r="I327" t="s">
        <v>70</v>
      </c>
      <c r="J327" s="15">
        <f t="shared" si="23"/>
        <v>2716</v>
      </c>
      <c r="K327">
        <v>40</v>
      </c>
      <c r="L327">
        <v>50</v>
      </c>
      <c r="M327">
        <v>50</v>
      </c>
      <c r="N327">
        <f t="shared" si="25"/>
        <v>10</v>
      </c>
      <c r="O327">
        <v>4</v>
      </c>
      <c r="P327">
        <v>6</v>
      </c>
      <c r="Q327"/>
      <c r="R327">
        <v>633</v>
      </c>
      <c r="S327" s="14">
        <v>2013</v>
      </c>
      <c r="T327" t="s">
        <v>77</v>
      </c>
      <c r="U327" s="46">
        <v>0.08</v>
      </c>
      <c r="V327" s="46">
        <v>0</v>
      </c>
      <c r="W327" s="46">
        <v>0</v>
      </c>
      <c r="X327" s="46">
        <v>0</v>
      </c>
      <c r="Y327" s="46">
        <v>0</v>
      </c>
      <c r="Z327"/>
      <c r="AA327"/>
      <c r="AB327">
        <v>21.042000000000002</v>
      </c>
      <c r="AC327">
        <v>0.82</v>
      </c>
      <c r="AD327">
        <v>2.1579999999999999</v>
      </c>
      <c r="AE327">
        <v>24.437999999999999</v>
      </c>
      <c r="AF327">
        <v>11.423999999999999</v>
      </c>
      <c r="AG327">
        <v>3.4870000000000001</v>
      </c>
      <c r="AH327">
        <v>2.665</v>
      </c>
      <c r="AI327">
        <v>2.0110000000000001</v>
      </c>
      <c r="AJ327">
        <v>0.53900000000000003</v>
      </c>
      <c r="AK327">
        <v>0.502</v>
      </c>
      <c r="AL327">
        <v>0.124</v>
      </c>
      <c r="AM327">
        <v>28.62</v>
      </c>
      <c r="AN327">
        <v>0.48899999999999999</v>
      </c>
      <c r="AO327">
        <v>8.5670999999999999</v>
      </c>
      <c r="AP327">
        <v>0.625</v>
      </c>
      <c r="AQ327">
        <v>57.314100000000003</v>
      </c>
      <c r="AR327">
        <v>267.54000000000002</v>
      </c>
    </row>
    <row r="328" spans="1:50" ht="12.75" hidden="1" customHeight="1" x14ac:dyDescent="0.25">
      <c r="A328">
        <v>853</v>
      </c>
      <c r="B328">
        <v>2013</v>
      </c>
      <c r="C328" s="22" t="str">
        <f t="shared" si="24"/>
        <v>2013B00853</v>
      </c>
      <c r="D328" s="13">
        <v>41373</v>
      </c>
      <c r="E328">
        <v>130008</v>
      </c>
      <c r="F328" t="s">
        <v>351</v>
      </c>
      <c r="G328">
        <v>8</v>
      </c>
      <c r="H328">
        <v>7</v>
      </c>
      <c r="I328" t="s">
        <v>70</v>
      </c>
      <c r="J328" s="15">
        <f t="shared" si="23"/>
        <v>5432</v>
      </c>
      <c r="K328">
        <v>50</v>
      </c>
      <c r="L328">
        <v>70</v>
      </c>
      <c r="M328">
        <v>70</v>
      </c>
      <c r="N328">
        <f t="shared" si="25"/>
        <v>20</v>
      </c>
      <c r="O328">
        <v>4</v>
      </c>
      <c r="P328">
        <v>6</v>
      </c>
      <c r="Q328"/>
      <c r="R328">
        <v>634</v>
      </c>
      <c r="S328" s="14">
        <v>2013</v>
      </c>
      <c r="T328" t="s">
        <v>77</v>
      </c>
      <c r="U328" s="46">
        <v>0.1</v>
      </c>
      <c r="V328" s="46">
        <v>0</v>
      </c>
      <c r="W328" s="46">
        <v>0</v>
      </c>
      <c r="X328" s="46">
        <v>0.11</v>
      </c>
      <c r="Y328" s="46">
        <v>0</v>
      </c>
      <c r="Z328"/>
      <c r="AA328"/>
      <c r="AB328">
        <v>22.056000000000001</v>
      </c>
      <c r="AC328">
        <v>0.52100000000000002</v>
      </c>
      <c r="AD328">
        <v>1</v>
      </c>
      <c r="AE328">
        <v>10.013</v>
      </c>
      <c r="AF328">
        <v>14.428000000000001</v>
      </c>
      <c r="AG328">
        <v>4.0039999999999996</v>
      </c>
      <c r="AH328">
        <v>4.5679999999999996</v>
      </c>
      <c r="AI328">
        <v>4.5439999999999996</v>
      </c>
      <c r="AJ328">
        <v>0.97899999999999998</v>
      </c>
      <c r="AK328">
        <v>0.55300000000000005</v>
      </c>
      <c r="AL328">
        <v>0.26700000000000002</v>
      </c>
      <c r="AM328">
        <v>9.98</v>
      </c>
      <c r="AN328">
        <v>0.73899999999999999</v>
      </c>
      <c r="AO328">
        <v>5.6738999999999997</v>
      </c>
      <c r="AP328">
        <v>0.77</v>
      </c>
      <c r="AQ328">
        <v>107.0988</v>
      </c>
      <c r="AR328">
        <v>52.838999999999999</v>
      </c>
    </row>
    <row r="329" spans="1:50" ht="12.75" hidden="1" customHeight="1" x14ac:dyDescent="0.25">
      <c r="A329">
        <v>854</v>
      </c>
      <c r="B329">
        <v>2013</v>
      </c>
      <c r="C329" s="22" t="str">
        <f t="shared" si="24"/>
        <v>2013B00854</v>
      </c>
      <c r="D329" s="13">
        <v>41373</v>
      </c>
      <c r="E329">
        <v>130008</v>
      </c>
      <c r="F329" t="s">
        <v>351</v>
      </c>
      <c r="G329">
        <v>8</v>
      </c>
      <c r="H329">
        <v>7</v>
      </c>
      <c r="I329" t="s">
        <v>70</v>
      </c>
      <c r="J329" s="15">
        <f t="shared" si="23"/>
        <v>2716</v>
      </c>
      <c r="K329">
        <v>70</v>
      </c>
      <c r="L329">
        <v>80</v>
      </c>
      <c r="M329">
        <v>80</v>
      </c>
      <c r="N329">
        <f t="shared" si="25"/>
        <v>10</v>
      </c>
      <c r="O329">
        <v>4</v>
      </c>
      <c r="P329">
        <v>6</v>
      </c>
      <c r="Q329"/>
      <c r="R329">
        <v>635</v>
      </c>
      <c r="S329" s="14">
        <v>2013</v>
      </c>
      <c r="T329" t="s">
        <v>77</v>
      </c>
      <c r="U329" s="46">
        <v>0.11</v>
      </c>
      <c r="V329" s="46">
        <v>0</v>
      </c>
      <c r="W329" s="46">
        <v>0</v>
      </c>
      <c r="X329" s="46">
        <v>0.2</v>
      </c>
      <c r="Y329" s="46">
        <v>0</v>
      </c>
      <c r="Z329">
        <v>438.18</v>
      </c>
      <c r="AA329">
        <v>10.51</v>
      </c>
      <c r="AB329">
        <v>12.569000000000001</v>
      </c>
      <c r="AC329">
        <v>0.6</v>
      </c>
      <c r="AD329">
        <v>1.8049999999999999</v>
      </c>
      <c r="AE329">
        <v>17.713000000000001</v>
      </c>
      <c r="AF329">
        <v>8.4269999999999996</v>
      </c>
      <c r="AG329">
        <v>5.8150000000000004</v>
      </c>
      <c r="AH329">
        <v>1.419</v>
      </c>
      <c r="AI329">
        <v>2.2120000000000002</v>
      </c>
      <c r="AJ329">
        <v>0.45200000000000001</v>
      </c>
      <c r="AK329">
        <v>0.63500000000000001</v>
      </c>
      <c r="AL329">
        <v>0.28100000000000003</v>
      </c>
      <c r="AM329">
        <v>7.93</v>
      </c>
      <c r="AN329">
        <v>0.81299999999999994</v>
      </c>
      <c r="AO329">
        <v>4.4371999999999998</v>
      </c>
      <c r="AP329">
        <v>0.83099999999999996</v>
      </c>
      <c r="AQ329">
        <v>57.869599999999998</v>
      </c>
      <c r="AR329">
        <v>88.563000000000002</v>
      </c>
    </row>
    <row r="330" spans="1:50" ht="12.75" hidden="1" customHeight="1" x14ac:dyDescent="0.25">
      <c r="A330">
        <v>855</v>
      </c>
      <c r="B330">
        <v>2013</v>
      </c>
      <c r="C330" s="22" t="str">
        <f t="shared" si="24"/>
        <v>2013B00855</v>
      </c>
      <c r="D330" s="13">
        <v>41373</v>
      </c>
      <c r="E330">
        <v>130008</v>
      </c>
      <c r="F330" t="s">
        <v>351</v>
      </c>
      <c r="G330">
        <v>8</v>
      </c>
      <c r="H330">
        <v>7</v>
      </c>
      <c r="I330" t="s">
        <v>70</v>
      </c>
      <c r="J330" s="15">
        <f t="shared" si="23"/>
        <v>5432</v>
      </c>
      <c r="K330">
        <v>80</v>
      </c>
      <c r="L330">
        <v>100</v>
      </c>
      <c r="M330">
        <v>100</v>
      </c>
      <c r="N330">
        <f t="shared" si="25"/>
        <v>20</v>
      </c>
      <c r="O330">
        <v>4</v>
      </c>
      <c r="P330">
        <v>6</v>
      </c>
      <c r="Q330"/>
      <c r="R330">
        <v>636</v>
      </c>
      <c r="S330" s="14">
        <v>2013</v>
      </c>
      <c r="T330" t="s">
        <v>77</v>
      </c>
      <c r="U330" s="46">
        <v>0.3</v>
      </c>
      <c r="V330" s="46">
        <v>0</v>
      </c>
      <c r="W330" s="46">
        <v>0</v>
      </c>
      <c r="X330" s="46">
        <v>0.24</v>
      </c>
      <c r="Y330" s="46">
        <v>0</v>
      </c>
      <c r="Z330">
        <v>475.51</v>
      </c>
      <c r="AA330">
        <v>10.42</v>
      </c>
      <c r="AB330">
        <v>2.694</v>
      </c>
      <c r="AC330">
        <v>1.0880000000000001</v>
      </c>
      <c r="AD330">
        <v>1.1080000000000001</v>
      </c>
      <c r="AE330">
        <v>1.581</v>
      </c>
      <c r="AF330">
        <v>4.3449999999999998</v>
      </c>
      <c r="AG330">
        <v>7.83</v>
      </c>
      <c r="AH330">
        <v>2.0070000000000001</v>
      </c>
      <c r="AI330">
        <v>0.78700000000000003</v>
      </c>
      <c r="AJ330">
        <v>0.248</v>
      </c>
      <c r="AK330">
        <v>9.7000000000000003E-2</v>
      </c>
      <c r="AL330">
        <v>0.47199999999999998</v>
      </c>
      <c r="AM330">
        <v>5.1280000000000001</v>
      </c>
      <c r="AN330">
        <v>0.46600000000000003</v>
      </c>
      <c r="AO330">
        <v>128.125</v>
      </c>
      <c r="AP330">
        <v>0.76100000000000001</v>
      </c>
      <c r="AQ330">
        <v>29.360499999999998</v>
      </c>
      <c r="AR330">
        <v>62.478000000000002</v>
      </c>
    </row>
    <row r="331" spans="1:50" ht="12.75" hidden="1" customHeight="1" x14ac:dyDescent="0.25">
      <c r="A331">
        <v>856</v>
      </c>
      <c r="B331">
        <v>2013</v>
      </c>
      <c r="C331" s="22" t="str">
        <f t="shared" si="24"/>
        <v>2013B00856</v>
      </c>
      <c r="D331" s="13">
        <v>41373</v>
      </c>
      <c r="E331">
        <v>130009</v>
      </c>
      <c r="F331" t="s">
        <v>351</v>
      </c>
      <c r="G331">
        <v>8</v>
      </c>
      <c r="H331">
        <v>7</v>
      </c>
      <c r="I331" t="s">
        <v>70</v>
      </c>
      <c r="J331" s="15">
        <f t="shared" si="23"/>
        <v>1358</v>
      </c>
      <c r="K331">
        <v>0</v>
      </c>
      <c r="L331">
        <v>5</v>
      </c>
      <c r="M331">
        <v>5</v>
      </c>
      <c r="N331">
        <f t="shared" si="25"/>
        <v>5</v>
      </c>
      <c r="O331">
        <v>4</v>
      </c>
      <c r="P331">
        <v>6</v>
      </c>
      <c r="Q331"/>
      <c r="R331">
        <v>637</v>
      </c>
      <c r="S331" s="14">
        <v>2013</v>
      </c>
      <c r="T331" t="s">
        <v>77</v>
      </c>
      <c r="U331" s="46">
        <v>0.45</v>
      </c>
      <c r="V331" s="46">
        <v>0</v>
      </c>
      <c r="W331" s="46">
        <v>0</v>
      </c>
      <c r="X331" s="46">
        <v>0</v>
      </c>
      <c r="Y331" s="46">
        <v>0</v>
      </c>
      <c r="Z331">
        <v>463.12</v>
      </c>
      <c r="AA331">
        <v>10.7</v>
      </c>
      <c r="AB331">
        <v>3.722</v>
      </c>
      <c r="AC331">
        <v>1.002</v>
      </c>
      <c r="AD331">
        <v>1.07</v>
      </c>
      <c r="AE331">
        <v>1.1419999999999999</v>
      </c>
      <c r="AF331">
        <v>6.5640000000000001</v>
      </c>
      <c r="AG331">
        <v>5.67</v>
      </c>
      <c r="AH331">
        <v>4.1639999999999997</v>
      </c>
      <c r="AI331">
        <v>0.99099999999999999</v>
      </c>
      <c r="AJ331">
        <v>0.34599999999999997</v>
      </c>
      <c r="AK331">
        <v>0.114</v>
      </c>
      <c r="AL331">
        <v>0.22600000000000001</v>
      </c>
      <c r="AM331">
        <v>4.8879999999999999</v>
      </c>
      <c r="AN331">
        <v>0.47099999999999997</v>
      </c>
      <c r="AO331">
        <v>74.548900000000003</v>
      </c>
      <c r="AP331">
        <v>0.71099999999999997</v>
      </c>
      <c r="AQ331">
        <v>36.5443</v>
      </c>
      <c r="AR331">
        <v>83.537999999999997</v>
      </c>
    </row>
    <row r="332" spans="1:50" ht="12.75" hidden="1" customHeight="1" x14ac:dyDescent="0.25">
      <c r="A332">
        <v>857</v>
      </c>
      <c r="B332">
        <v>2013</v>
      </c>
      <c r="C332" s="22" t="str">
        <f t="shared" si="24"/>
        <v>2013B00857</v>
      </c>
      <c r="D332" s="13">
        <v>41373</v>
      </c>
      <c r="E332">
        <v>130009</v>
      </c>
      <c r="F332" t="s">
        <v>351</v>
      </c>
      <c r="G332">
        <v>5</v>
      </c>
      <c r="H332">
        <v>5</v>
      </c>
      <c r="I332" t="s">
        <v>70</v>
      </c>
      <c r="J332" s="15">
        <f t="shared" si="23"/>
        <v>1358</v>
      </c>
      <c r="K332">
        <v>5</v>
      </c>
      <c r="L332">
        <v>10</v>
      </c>
      <c r="M332">
        <v>10</v>
      </c>
      <c r="N332">
        <f t="shared" si="25"/>
        <v>5</v>
      </c>
      <c r="O332">
        <v>4</v>
      </c>
      <c r="P332">
        <v>6</v>
      </c>
      <c r="Q332"/>
      <c r="R332">
        <v>638</v>
      </c>
      <c r="S332" s="14">
        <v>2013</v>
      </c>
      <c r="T332" t="s">
        <v>77</v>
      </c>
      <c r="U332" s="46">
        <v>0.4</v>
      </c>
      <c r="V332" s="46">
        <v>0</v>
      </c>
      <c r="W332" s="46">
        <v>0</v>
      </c>
      <c r="X332" s="46">
        <v>0</v>
      </c>
      <c r="Y332" s="46">
        <v>0</v>
      </c>
      <c r="Z332">
        <v>458.3</v>
      </c>
      <c r="AA332">
        <v>11.38</v>
      </c>
      <c r="AB332">
        <v>5.64</v>
      </c>
      <c r="AC332">
        <v>1.371</v>
      </c>
      <c r="AD332">
        <v>5.2290000000000001</v>
      </c>
      <c r="AE332">
        <v>3.7122000000000002</v>
      </c>
      <c r="AF332">
        <v>7.4939999999999998</v>
      </c>
      <c r="AG332">
        <v>6.4870000000000001</v>
      </c>
      <c r="AH332">
        <v>3.7949999999999999</v>
      </c>
      <c r="AI332">
        <v>1.052</v>
      </c>
      <c r="AJ332">
        <v>0.436</v>
      </c>
      <c r="AK332">
        <v>0.18099999999999999</v>
      </c>
      <c r="AL332">
        <v>0.30299999999999999</v>
      </c>
      <c r="AM332">
        <v>5.4130000000000003</v>
      </c>
      <c r="AN332">
        <v>0.55000000000000004</v>
      </c>
      <c r="AO332">
        <v>161.3766</v>
      </c>
      <c r="AP332">
        <v>0.80300000000000005</v>
      </c>
      <c r="AQ332">
        <v>47.554000000000002</v>
      </c>
      <c r="AR332">
        <v>164.55500000000001</v>
      </c>
    </row>
    <row r="333" spans="1:50" ht="12.75" hidden="1" customHeight="1" x14ac:dyDescent="0.25">
      <c r="A333">
        <v>858</v>
      </c>
      <c r="B333">
        <v>2013</v>
      </c>
      <c r="C333" s="22" t="str">
        <f t="shared" si="24"/>
        <v>2013B00858</v>
      </c>
      <c r="D333" s="13">
        <v>41373</v>
      </c>
      <c r="E333">
        <v>130009</v>
      </c>
      <c r="F333" t="s">
        <v>351</v>
      </c>
      <c r="G333">
        <v>5</v>
      </c>
      <c r="H333">
        <v>5</v>
      </c>
      <c r="I333" t="s">
        <v>70</v>
      </c>
      <c r="J333" s="15">
        <f t="shared" si="23"/>
        <v>2716</v>
      </c>
      <c r="K333">
        <v>10</v>
      </c>
      <c r="L333">
        <v>20</v>
      </c>
      <c r="M333">
        <v>20</v>
      </c>
      <c r="N333">
        <f t="shared" si="25"/>
        <v>10</v>
      </c>
      <c r="O333">
        <v>4</v>
      </c>
      <c r="P333">
        <v>6</v>
      </c>
      <c r="Q333"/>
      <c r="R333">
        <v>639</v>
      </c>
      <c r="S333" s="14">
        <v>2013</v>
      </c>
      <c r="T333" t="s">
        <v>77</v>
      </c>
      <c r="U333" s="46">
        <v>0.55000000000000004</v>
      </c>
      <c r="V333" s="46">
        <v>0.26</v>
      </c>
      <c r="W333" s="46">
        <v>0</v>
      </c>
      <c r="X333" s="46">
        <v>0.53</v>
      </c>
      <c r="Y333" s="46">
        <v>0</v>
      </c>
      <c r="Z333">
        <v>454.37</v>
      </c>
      <c r="AA333">
        <v>10.19</v>
      </c>
      <c r="AB333">
        <v>6.2519999999999998</v>
      </c>
      <c r="AC333">
        <v>1.726</v>
      </c>
      <c r="AD333">
        <v>6.7460000000000004</v>
      </c>
      <c r="AE333">
        <v>7.5979999999999999</v>
      </c>
      <c r="AF333">
        <v>9.0269999999999992</v>
      </c>
      <c r="AG333">
        <v>5.5309999999999997</v>
      </c>
      <c r="AH333">
        <v>2.59</v>
      </c>
      <c r="AI333">
        <v>1.1599999999999999</v>
      </c>
      <c r="AJ333">
        <v>0.53900000000000003</v>
      </c>
      <c r="AK333">
        <v>0.52300000000000002</v>
      </c>
      <c r="AL333">
        <v>0.40899999999999997</v>
      </c>
      <c r="AM333">
        <v>5.7960000000000003</v>
      </c>
      <c r="AN333">
        <v>0.42899999999999999</v>
      </c>
      <c r="AO333">
        <v>113.18680000000001</v>
      </c>
      <c r="AP333">
        <v>0.66200000000000003</v>
      </c>
      <c r="AQ333">
        <v>59.203299999999999</v>
      </c>
      <c r="AR333">
        <v>178.00200000000001</v>
      </c>
    </row>
    <row r="334" spans="1:50" ht="12.75" hidden="1" customHeight="1" x14ac:dyDescent="0.25">
      <c r="A334">
        <v>859</v>
      </c>
      <c r="B334">
        <v>2013</v>
      </c>
      <c r="C334" s="22" t="str">
        <f t="shared" si="24"/>
        <v>2013B00859</v>
      </c>
      <c r="D334" s="13">
        <v>41373</v>
      </c>
      <c r="E334">
        <v>130009</v>
      </c>
      <c r="F334" t="s">
        <v>351</v>
      </c>
      <c r="G334">
        <v>5</v>
      </c>
      <c r="H334">
        <v>5</v>
      </c>
      <c r="I334" t="s">
        <v>70</v>
      </c>
      <c r="J334" s="15">
        <f t="shared" si="23"/>
        <v>2716</v>
      </c>
      <c r="K334">
        <v>20</v>
      </c>
      <c r="L334">
        <v>30</v>
      </c>
      <c r="M334">
        <v>30</v>
      </c>
      <c r="N334">
        <f t="shared" si="25"/>
        <v>10</v>
      </c>
      <c r="O334">
        <v>4</v>
      </c>
      <c r="P334">
        <v>6</v>
      </c>
      <c r="Q334"/>
      <c r="R334">
        <v>640</v>
      </c>
      <c r="S334" s="14">
        <v>2013</v>
      </c>
      <c r="T334" t="s">
        <v>77</v>
      </c>
      <c r="U334" s="46">
        <v>1.02</v>
      </c>
      <c r="V334" s="46">
        <v>0.2</v>
      </c>
      <c r="W334" s="46">
        <v>0</v>
      </c>
      <c r="X334" s="46">
        <v>0.02</v>
      </c>
      <c r="Y334" s="46">
        <v>0</v>
      </c>
      <c r="Z334">
        <v>469.02</v>
      </c>
      <c r="AA334">
        <v>10.99</v>
      </c>
      <c r="AB334">
        <v>8.3249999999999993</v>
      </c>
      <c r="AC334">
        <v>1.0089999999999999</v>
      </c>
      <c r="AD334">
        <v>7.7069999999999999</v>
      </c>
      <c r="AE334">
        <v>8.5890000000000004</v>
      </c>
      <c r="AF334">
        <v>7.6130000000000004</v>
      </c>
      <c r="AG334">
        <v>5.9210000000000003</v>
      </c>
      <c r="AH334">
        <v>1.601</v>
      </c>
      <c r="AI334">
        <v>1.272</v>
      </c>
      <c r="AJ334">
        <v>0.46899999999999997</v>
      </c>
      <c r="AK334">
        <v>0.40600000000000003</v>
      </c>
      <c r="AL334">
        <v>0.46200000000000002</v>
      </c>
      <c r="AM334">
        <v>6.556</v>
      </c>
      <c r="AN334">
        <v>0.48099999999999998</v>
      </c>
      <c r="AO334">
        <v>64.950999999999993</v>
      </c>
      <c r="AP334">
        <v>0.69599999999999995</v>
      </c>
      <c r="AQ334">
        <v>26.143799999999999</v>
      </c>
      <c r="AR334">
        <v>121.07899999999999</v>
      </c>
    </row>
    <row r="335" spans="1:50" ht="12.75" hidden="1" customHeight="1" x14ac:dyDescent="0.25">
      <c r="A335">
        <v>860</v>
      </c>
      <c r="B335">
        <v>2013</v>
      </c>
      <c r="C335" s="22" t="str">
        <f t="shared" si="24"/>
        <v>2013B00860</v>
      </c>
      <c r="D335" s="13">
        <v>41373</v>
      </c>
      <c r="E335">
        <v>130009</v>
      </c>
      <c r="F335" t="s">
        <v>351</v>
      </c>
      <c r="G335">
        <v>5</v>
      </c>
      <c r="H335">
        <v>5</v>
      </c>
      <c r="I335" t="s">
        <v>70</v>
      </c>
      <c r="J335" s="15">
        <f t="shared" si="23"/>
        <v>2037.0000000000002</v>
      </c>
      <c r="K335">
        <v>30</v>
      </c>
      <c r="L335">
        <v>40</v>
      </c>
      <c r="M335" s="26">
        <v>40</v>
      </c>
      <c r="N335">
        <f t="shared" si="25"/>
        <v>10</v>
      </c>
      <c r="O335">
        <v>3</v>
      </c>
      <c r="P335">
        <v>6</v>
      </c>
      <c r="Q335"/>
      <c r="R335">
        <v>641</v>
      </c>
      <c r="S335" s="14">
        <v>2013</v>
      </c>
      <c r="T335" t="s">
        <v>77</v>
      </c>
      <c r="U335" s="46">
        <v>0.4</v>
      </c>
      <c r="V335" s="46">
        <v>0</v>
      </c>
      <c r="W335" s="46">
        <v>0</v>
      </c>
      <c r="X335" s="46">
        <v>0.05</v>
      </c>
      <c r="Y335" s="46">
        <v>0</v>
      </c>
      <c r="Z335">
        <v>466.73</v>
      </c>
      <c r="AA335">
        <v>8.84</v>
      </c>
      <c r="AB335">
        <v>10.436999999999999</v>
      </c>
      <c r="AC335">
        <v>0.754</v>
      </c>
      <c r="AD335">
        <v>4.6059999999999999</v>
      </c>
      <c r="AE335">
        <v>11.321</v>
      </c>
      <c r="AF335">
        <v>6.431</v>
      </c>
      <c r="AG335">
        <v>4.7160000000000002</v>
      </c>
      <c r="AH335">
        <v>0.91300000000000003</v>
      </c>
      <c r="AI335">
        <v>1.1299999999999999</v>
      </c>
      <c r="AJ335">
        <v>0.35799999999999998</v>
      </c>
      <c r="AK335">
        <v>0.433</v>
      </c>
      <c r="AL335">
        <v>0.35399999999999998</v>
      </c>
      <c r="AM335">
        <v>6.7089999999999996</v>
      </c>
      <c r="AN335">
        <v>0.39300000000000002</v>
      </c>
      <c r="AO335">
        <v>28.175699999999999</v>
      </c>
      <c r="AP335">
        <v>0.56399999999999995</v>
      </c>
      <c r="AQ335">
        <v>23.783799999999999</v>
      </c>
      <c r="AR335">
        <v>108.43</v>
      </c>
    </row>
    <row r="336" spans="1:50" ht="12.75" hidden="1" customHeight="1" x14ac:dyDescent="0.25">
      <c r="A336">
        <v>861</v>
      </c>
      <c r="B336">
        <v>2013</v>
      </c>
      <c r="C336" s="22" t="str">
        <f t="shared" si="24"/>
        <v>2013B00861</v>
      </c>
      <c r="D336" s="13">
        <v>41373</v>
      </c>
      <c r="E336">
        <v>130009</v>
      </c>
      <c r="F336" t="s">
        <v>351</v>
      </c>
      <c r="G336">
        <v>5</v>
      </c>
      <c r="H336">
        <v>5</v>
      </c>
      <c r="I336" t="s">
        <v>70</v>
      </c>
      <c r="J336" s="15">
        <f t="shared" si="23"/>
        <v>2037.0000000000002</v>
      </c>
      <c r="K336">
        <v>40</v>
      </c>
      <c r="L336">
        <v>50</v>
      </c>
      <c r="M336" s="26">
        <v>50</v>
      </c>
      <c r="N336">
        <f t="shared" si="25"/>
        <v>10</v>
      </c>
      <c r="O336">
        <v>3</v>
      </c>
      <c r="P336">
        <v>6</v>
      </c>
      <c r="Q336"/>
      <c r="R336">
        <v>642</v>
      </c>
      <c r="S336" s="14">
        <v>2013</v>
      </c>
      <c r="T336" t="s">
        <v>77</v>
      </c>
      <c r="U336" s="46">
        <v>0.48</v>
      </c>
      <c r="V336" s="46">
        <v>0.15</v>
      </c>
      <c r="W336" s="46">
        <v>0</v>
      </c>
      <c r="X336" s="46">
        <v>0.01</v>
      </c>
      <c r="Y336" s="46">
        <v>0</v>
      </c>
      <c r="Z336">
        <v>434.59</v>
      </c>
      <c r="AA336">
        <v>6.83</v>
      </c>
      <c r="AB336">
        <v>11.561999999999999</v>
      </c>
      <c r="AC336">
        <v>0.67</v>
      </c>
      <c r="AD336">
        <v>3.5910000000000002</v>
      </c>
      <c r="AE336">
        <v>13.68</v>
      </c>
      <c r="AF336">
        <v>8.3680000000000003</v>
      </c>
      <c r="AG336">
        <v>4.4180000000000001</v>
      </c>
      <c r="AH336">
        <v>1.365</v>
      </c>
      <c r="AI336">
        <v>1.3560000000000001</v>
      </c>
      <c r="AJ336">
        <v>0.35899999999999999</v>
      </c>
      <c r="AK336">
        <v>0.65800000000000003</v>
      </c>
      <c r="AL336">
        <v>1.1240000000000001</v>
      </c>
      <c r="AM336">
        <v>9.093</v>
      </c>
      <c r="AN336">
        <v>0.29399999999999998</v>
      </c>
      <c r="AO336">
        <v>4.4524999999999997</v>
      </c>
      <c r="AP336">
        <v>0.47799999999999998</v>
      </c>
      <c r="AQ336">
        <v>66.727599999999995</v>
      </c>
      <c r="AR336">
        <v>151.44999999999999</v>
      </c>
    </row>
    <row r="337" spans="1:50" ht="12.75" hidden="1" customHeight="1" x14ac:dyDescent="0.25">
      <c r="A337">
        <v>862</v>
      </c>
      <c r="B337">
        <v>2013</v>
      </c>
      <c r="C337" s="22" t="str">
        <f t="shared" si="24"/>
        <v>2013B00862</v>
      </c>
      <c r="D337" s="13">
        <v>41373</v>
      </c>
      <c r="E337">
        <v>130009</v>
      </c>
      <c r="F337" t="s">
        <v>351</v>
      </c>
      <c r="G337">
        <v>5</v>
      </c>
      <c r="H337">
        <v>5</v>
      </c>
      <c r="I337" t="s">
        <v>70</v>
      </c>
      <c r="J337" s="15">
        <f t="shared" si="23"/>
        <v>4074.0000000000005</v>
      </c>
      <c r="K337">
        <v>50</v>
      </c>
      <c r="L337">
        <v>70</v>
      </c>
      <c r="M337" s="26">
        <v>70</v>
      </c>
      <c r="N337">
        <f t="shared" si="25"/>
        <v>20</v>
      </c>
      <c r="O337">
        <v>3</v>
      </c>
      <c r="P337">
        <v>6</v>
      </c>
      <c r="Q337"/>
      <c r="R337">
        <v>643</v>
      </c>
      <c r="S337" s="14">
        <v>2013</v>
      </c>
      <c r="T337" t="s">
        <v>77</v>
      </c>
      <c r="U337" s="46">
        <v>0.31</v>
      </c>
      <c r="V337" s="46">
        <v>0</v>
      </c>
      <c r="W337" s="46">
        <v>0</v>
      </c>
      <c r="X337" s="46">
        <v>0.02</v>
      </c>
      <c r="Y337" s="46">
        <v>0</v>
      </c>
      <c r="Z337">
        <v>431.84</v>
      </c>
      <c r="AA337">
        <v>7.66</v>
      </c>
      <c r="AB337">
        <v>13.632</v>
      </c>
      <c r="AC337">
        <v>0.53100000000000003</v>
      </c>
      <c r="AD337">
        <v>2.8820000000000001</v>
      </c>
      <c r="AE337">
        <v>12.779</v>
      </c>
      <c r="AF337">
        <v>11.113</v>
      </c>
      <c r="AG337">
        <v>3.8650000000000002</v>
      </c>
      <c r="AH337">
        <v>1.46</v>
      </c>
      <c r="AI337">
        <v>1.464</v>
      </c>
      <c r="AJ337">
        <v>0.55100000000000005</v>
      </c>
      <c r="AK337">
        <v>0.81499999999999995</v>
      </c>
      <c r="AL337">
        <v>2.1070000000000002</v>
      </c>
      <c r="AM337">
        <v>7.9379999999999997</v>
      </c>
      <c r="AN337">
        <v>0.37</v>
      </c>
      <c r="AO337" t="s">
        <v>360</v>
      </c>
      <c r="AP337">
        <v>0.60199999999999998</v>
      </c>
      <c r="AQ337">
        <v>60.3675</v>
      </c>
      <c r="AR337">
        <v>140.18700000000001</v>
      </c>
    </row>
    <row r="338" spans="1:50" ht="12.75" hidden="1" customHeight="1" x14ac:dyDescent="0.25">
      <c r="A338">
        <v>863</v>
      </c>
      <c r="B338">
        <v>2013</v>
      </c>
      <c r="C338" s="22" t="str">
        <f t="shared" si="24"/>
        <v>2013B00863</v>
      </c>
      <c r="D338" s="13">
        <v>41373</v>
      </c>
      <c r="E338">
        <v>130009</v>
      </c>
      <c r="F338" t="s">
        <v>351</v>
      </c>
      <c r="G338">
        <v>5</v>
      </c>
      <c r="H338">
        <v>5</v>
      </c>
      <c r="I338" t="s">
        <v>70</v>
      </c>
      <c r="J338" s="15">
        <f t="shared" si="23"/>
        <v>1358</v>
      </c>
      <c r="K338">
        <v>70</v>
      </c>
      <c r="L338">
        <v>80</v>
      </c>
      <c r="M338" s="26">
        <v>80</v>
      </c>
      <c r="N338">
        <f t="shared" si="25"/>
        <v>10</v>
      </c>
      <c r="O338">
        <v>2</v>
      </c>
      <c r="P338">
        <v>6</v>
      </c>
      <c r="Q338"/>
      <c r="R338">
        <v>644</v>
      </c>
      <c r="S338" s="14">
        <v>2013</v>
      </c>
      <c r="T338" t="s">
        <v>77</v>
      </c>
      <c r="U338" s="46">
        <v>0.45</v>
      </c>
      <c r="V338" s="46">
        <v>0</v>
      </c>
      <c r="W338" s="46">
        <v>0</v>
      </c>
      <c r="X338" s="46">
        <v>0.01</v>
      </c>
      <c r="Y338" s="46">
        <v>0</v>
      </c>
      <c r="Z338"/>
      <c r="AA338"/>
      <c r="AB338">
        <v>23.094000000000001</v>
      </c>
      <c r="AC338">
        <v>0.191</v>
      </c>
      <c r="AD338">
        <v>0.627</v>
      </c>
      <c r="AE338">
        <v>3.589</v>
      </c>
      <c r="AF338">
        <v>13.738</v>
      </c>
      <c r="AG338">
        <v>2.6190000000000002</v>
      </c>
      <c r="AH338">
        <v>3.34</v>
      </c>
      <c r="AI338">
        <v>2.7109999999999999</v>
      </c>
      <c r="AJ338">
        <v>0.61799999999999999</v>
      </c>
      <c r="AK338">
        <v>0.307</v>
      </c>
      <c r="AL338">
        <v>0.30599999999999999</v>
      </c>
      <c r="AM338">
        <v>4.8670999999999998</v>
      </c>
      <c r="AN338">
        <v>0.38200000000000001</v>
      </c>
      <c r="AO338">
        <v>4.1492000000000004</v>
      </c>
      <c r="AP338">
        <v>0.58099999999999996</v>
      </c>
      <c r="AQ338">
        <v>76.218599999999995</v>
      </c>
      <c r="AR338">
        <v>37.209000000000003</v>
      </c>
    </row>
    <row r="339" spans="1:50" ht="12.75" hidden="1" customHeight="1" x14ac:dyDescent="0.25">
      <c r="A339">
        <v>864</v>
      </c>
      <c r="B339">
        <v>2013</v>
      </c>
      <c r="C339" s="22" t="str">
        <f t="shared" si="24"/>
        <v>2013B00864</v>
      </c>
      <c r="D339" s="13">
        <v>41373</v>
      </c>
      <c r="E339">
        <v>130009</v>
      </c>
      <c r="F339" t="s">
        <v>351</v>
      </c>
      <c r="G339">
        <v>5</v>
      </c>
      <c r="H339">
        <v>5</v>
      </c>
      <c r="I339" t="s">
        <v>70</v>
      </c>
      <c r="J339" s="15">
        <f t="shared" si="23"/>
        <v>2716</v>
      </c>
      <c r="K339">
        <v>80</v>
      </c>
      <c r="L339">
        <v>100</v>
      </c>
      <c r="M339" s="26">
        <v>100</v>
      </c>
      <c r="N339">
        <f t="shared" si="25"/>
        <v>20</v>
      </c>
      <c r="O339">
        <v>2</v>
      </c>
      <c r="P339">
        <v>6</v>
      </c>
      <c r="Q339"/>
      <c r="R339">
        <v>645</v>
      </c>
      <c r="S339" s="14">
        <v>2013</v>
      </c>
      <c r="T339" t="s">
        <v>77</v>
      </c>
      <c r="U339" s="46">
        <v>0.08</v>
      </c>
      <c r="V339" s="46">
        <v>0</v>
      </c>
      <c r="W339" s="46">
        <v>0</v>
      </c>
      <c r="X339" s="46">
        <v>0</v>
      </c>
      <c r="Y339" s="46">
        <v>0</v>
      </c>
      <c r="Z339">
        <v>460.33</v>
      </c>
      <c r="AA339">
        <v>10.84</v>
      </c>
      <c r="AB339">
        <v>3.395</v>
      </c>
      <c r="AC339">
        <v>1.829</v>
      </c>
      <c r="AD339">
        <v>1.2270000000000001</v>
      </c>
      <c r="AE339">
        <v>1.631</v>
      </c>
      <c r="AF339">
        <v>7.1769999999999996</v>
      </c>
      <c r="AG339">
        <v>8.6329999999999991</v>
      </c>
      <c r="AH339">
        <v>2.5449999999999999</v>
      </c>
      <c r="AI339">
        <v>1.5680000000000001</v>
      </c>
      <c r="AJ339">
        <v>0.47</v>
      </c>
      <c r="AK339">
        <v>0.193</v>
      </c>
      <c r="AL339">
        <v>0.28799999999999998</v>
      </c>
      <c r="AM339">
        <v>4.9610000000000003</v>
      </c>
      <c r="AN339">
        <v>0.59499999999999997</v>
      </c>
      <c r="AO339">
        <v>205.12819999999999</v>
      </c>
      <c r="AP339">
        <v>0.73899999999999999</v>
      </c>
      <c r="AQ339">
        <v>61.236800000000002</v>
      </c>
      <c r="AR339">
        <v>87.162000000000006</v>
      </c>
    </row>
    <row r="340" spans="1:50" ht="12.75" hidden="1" customHeight="1" x14ac:dyDescent="0.25">
      <c r="A340">
        <v>865</v>
      </c>
      <c r="B340">
        <v>2013</v>
      </c>
      <c r="C340" s="22" t="str">
        <f t="shared" si="24"/>
        <v>2013B00865</v>
      </c>
      <c r="D340" s="13">
        <v>41374</v>
      </c>
      <c r="E340">
        <v>130010</v>
      </c>
      <c r="F340" t="s">
        <v>351</v>
      </c>
      <c r="G340">
        <v>6</v>
      </c>
      <c r="H340">
        <v>3</v>
      </c>
      <c r="I340" t="s">
        <v>70</v>
      </c>
      <c r="J340" s="15">
        <f t="shared" si="23"/>
        <v>1358</v>
      </c>
      <c r="K340">
        <v>0</v>
      </c>
      <c r="L340">
        <v>5</v>
      </c>
      <c r="M340">
        <v>5</v>
      </c>
      <c r="N340">
        <f t="shared" si="25"/>
        <v>5</v>
      </c>
      <c r="O340">
        <v>4</v>
      </c>
      <c r="P340">
        <v>6</v>
      </c>
      <c r="Q340"/>
      <c r="R340">
        <v>646</v>
      </c>
      <c r="S340" s="14">
        <v>2013</v>
      </c>
      <c r="T340" t="s">
        <v>77</v>
      </c>
      <c r="U340" s="46">
        <v>0.44</v>
      </c>
      <c r="V340" s="46">
        <v>0</v>
      </c>
      <c r="W340" s="46">
        <v>0</v>
      </c>
      <c r="X340" s="46">
        <v>0</v>
      </c>
      <c r="Y340" s="46">
        <v>0</v>
      </c>
      <c r="Z340">
        <v>466.72</v>
      </c>
      <c r="AA340">
        <v>10.85</v>
      </c>
      <c r="AB340">
        <v>3.081</v>
      </c>
      <c r="AC340">
        <v>1.7010000000000001</v>
      </c>
      <c r="AD340">
        <v>1.8660000000000001</v>
      </c>
      <c r="AE340">
        <v>2.1034000000000002</v>
      </c>
      <c r="AF340">
        <v>5.3479999999999999</v>
      </c>
      <c r="AG340">
        <v>6.5339999999999998</v>
      </c>
      <c r="AH340">
        <v>4.2300000000000004</v>
      </c>
      <c r="AI340">
        <v>1.4019999999999999</v>
      </c>
      <c r="AJ340">
        <v>0.39600000000000002</v>
      </c>
      <c r="AK340">
        <v>0.16900000000000001</v>
      </c>
      <c r="AL340">
        <v>0.17100000000000001</v>
      </c>
      <c r="AM340">
        <v>4.6459999999999999</v>
      </c>
      <c r="AN340">
        <v>0.56999999999999995</v>
      </c>
      <c r="AO340">
        <v>196.86879999999999</v>
      </c>
      <c r="AP340">
        <v>0.69799999999999995</v>
      </c>
      <c r="AQ340">
        <v>38.966200000000001</v>
      </c>
      <c r="AR340">
        <v>104.072</v>
      </c>
    </row>
    <row r="341" spans="1:50" ht="12.75" hidden="1" customHeight="1" x14ac:dyDescent="0.25">
      <c r="A341">
        <v>866</v>
      </c>
      <c r="B341">
        <v>2013</v>
      </c>
      <c r="C341" s="22" t="str">
        <f t="shared" si="24"/>
        <v>2013B00866</v>
      </c>
      <c r="D341" s="13">
        <v>41374</v>
      </c>
      <c r="E341">
        <v>130010</v>
      </c>
      <c r="F341" t="s">
        <v>351</v>
      </c>
      <c r="G341">
        <v>6</v>
      </c>
      <c r="H341">
        <v>3</v>
      </c>
      <c r="I341" t="s">
        <v>70</v>
      </c>
      <c r="J341" s="15">
        <f t="shared" si="23"/>
        <v>1358</v>
      </c>
      <c r="K341">
        <v>5</v>
      </c>
      <c r="L341">
        <v>10</v>
      </c>
      <c r="M341">
        <v>10</v>
      </c>
      <c r="N341">
        <f t="shared" si="25"/>
        <v>5</v>
      </c>
      <c r="O341">
        <v>4</v>
      </c>
      <c r="P341">
        <v>6</v>
      </c>
      <c r="Q341"/>
      <c r="R341">
        <v>647</v>
      </c>
      <c r="S341" s="14">
        <v>2013</v>
      </c>
      <c r="T341" t="s">
        <v>77</v>
      </c>
      <c r="U341" s="46">
        <v>0.75</v>
      </c>
      <c r="V341" s="46">
        <v>0.17</v>
      </c>
      <c r="W341" s="46">
        <v>0</v>
      </c>
      <c r="X341" s="46">
        <v>0</v>
      </c>
      <c r="Y341" s="46">
        <v>0</v>
      </c>
      <c r="Z341">
        <v>455.04</v>
      </c>
      <c r="AA341">
        <v>11.49</v>
      </c>
      <c r="AB341">
        <v>5.5460000000000003</v>
      </c>
      <c r="AC341">
        <v>0.77100000000000002</v>
      </c>
      <c r="AD341">
        <v>3.2389999999999999</v>
      </c>
      <c r="AE341">
        <v>3.4710000000000001</v>
      </c>
      <c r="AF341">
        <v>8.1489999999999991</v>
      </c>
      <c r="AG341">
        <v>7.6470000000000002</v>
      </c>
      <c r="AH341">
        <v>5.149</v>
      </c>
      <c r="AI341">
        <v>1.212</v>
      </c>
      <c r="AJ341">
        <v>0.29199999999999998</v>
      </c>
      <c r="AK341">
        <v>0.104</v>
      </c>
      <c r="AL341">
        <v>0.38900000000000001</v>
      </c>
      <c r="AM341">
        <v>5.883</v>
      </c>
      <c r="AN341">
        <v>0.59099999999999997</v>
      </c>
      <c r="AO341">
        <v>167.01609999999999</v>
      </c>
      <c r="AP341">
        <v>0.83599999999999997</v>
      </c>
      <c r="AQ341">
        <v>72.903199999999998</v>
      </c>
      <c r="AR341">
        <v>112.84</v>
      </c>
    </row>
    <row r="342" spans="1:50" ht="12.75" hidden="1" customHeight="1" x14ac:dyDescent="0.25">
      <c r="A342">
        <v>867</v>
      </c>
      <c r="B342">
        <v>2013</v>
      </c>
      <c r="C342" s="22" t="str">
        <f t="shared" si="24"/>
        <v>2013B00867</v>
      </c>
      <c r="D342" s="13">
        <v>41374</v>
      </c>
      <c r="E342">
        <v>130010</v>
      </c>
      <c r="F342" t="s">
        <v>351</v>
      </c>
      <c r="G342">
        <v>6</v>
      </c>
      <c r="H342">
        <v>3</v>
      </c>
      <c r="I342" t="s">
        <v>70</v>
      </c>
      <c r="J342" s="15">
        <f t="shared" si="23"/>
        <v>2716</v>
      </c>
      <c r="K342">
        <v>10</v>
      </c>
      <c r="L342">
        <v>20</v>
      </c>
      <c r="M342">
        <v>20</v>
      </c>
      <c r="N342">
        <f t="shared" si="25"/>
        <v>10</v>
      </c>
      <c r="O342">
        <v>4</v>
      </c>
      <c r="P342">
        <v>6</v>
      </c>
      <c r="Q342"/>
      <c r="R342">
        <v>648</v>
      </c>
      <c r="S342" s="14">
        <v>2013</v>
      </c>
      <c r="T342" t="s">
        <v>77</v>
      </c>
      <c r="U342" s="46">
        <v>0.37</v>
      </c>
      <c r="V342" s="46">
        <v>0</v>
      </c>
      <c r="W342" s="46">
        <v>0</v>
      </c>
      <c r="X342" s="46">
        <v>0.04</v>
      </c>
      <c r="Y342" s="46">
        <v>0</v>
      </c>
      <c r="Z342">
        <v>442.88</v>
      </c>
      <c r="AA342">
        <v>8.51</v>
      </c>
      <c r="AB342">
        <v>7.2640000000000002</v>
      </c>
      <c r="AC342">
        <v>0.63</v>
      </c>
      <c r="AD342">
        <v>5.3810000000000002</v>
      </c>
      <c r="AE342">
        <v>10.789</v>
      </c>
      <c r="AF342">
        <v>8.7850000000000001</v>
      </c>
      <c r="AG342">
        <v>5.4390000000000001</v>
      </c>
      <c r="AH342">
        <v>2.2610000000000001</v>
      </c>
      <c r="AI342">
        <v>0.754</v>
      </c>
      <c r="AJ342">
        <v>0.23699999999999999</v>
      </c>
      <c r="AK342">
        <v>0.13500000000000001</v>
      </c>
      <c r="AL342">
        <v>0.20399999999999999</v>
      </c>
      <c r="AM342">
        <v>5.7190000000000003</v>
      </c>
      <c r="AN342">
        <v>0.40899999999999997</v>
      </c>
      <c r="AO342">
        <v>157.57579999999999</v>
      </c>
      <c r="AP342">
        <v>0.68400000000000005</v>
      </c>
      <c r="AQ342">
        <v>72.424199999999999</v>
      </c>
      <c r="AR342">
        <v>132.04400000000001</v>
      </c>
    </row>
    <row r="343" spans="1:50" ht="12.75" hidden="1" customHeight="1" x14ac:dyDescent="0.25">
      <c r="A343">
        <v>868</v>
      </c>
      <c r="B343">
        <v>2013</v>
      </c>
      <c r="C343" s="22" t="str">
        <f t="shared" si="24"/>
        <v>2013B00868</v>
      </c>
      <c r="D343" s="13">
        <v>41374</v>
      </c>
      <c r="E343">
        <v>130010</v>
      </c>
      <c r="F343" t="s">
        <v>351</v>
      </c>
      <c r="G343">
        <v>6</v>
      </c>
      <c r="H343">
        <v>3</v>
      </c>
      <c r="I343" t="s">
        <v>70</v>
      </c>
      <c r="J343" s="15">
        <f t="shared" si="23"/>
        <v>2716</v>
      </c>
      <c r="K343">
        <v>20</v>
      </c>
      <c r="L343">
        <v>30</v>
      </c>
      <c r="M343">
        <v>30</v>
      </c>
      <c r="N343">
        <f t="shared" si="25"/>
        <v>10</v>
      </c>
      <c r="O343">
        <v>4</v>
      </c>
      <c r="P343">
        <v>6</v>
      </c>
      <c r="Q343"/>
      <c r="R343">
        <v>649</v>
      </c>
      <c r="S343" s="14">
        <v>2013</v>
      </c>
      <c r="T343" t="s">
        <v>77</v>
      </c>
      <c r="U343" s="46">
        <v>0.3</v>
      </c>
      <c r="V343" s="46">
        <v>0</v>
      </c>
      <c r="W343" s="46">
        <v>0</v>
      </c>
      <c r="X343" s="46">
        <v>0.02</v>
      </c>
      <c r="Y343" s="46">
        <v>0</v>
      </c>
      <c r="Z343"/>
      <c r="AA343"/>
      <c r="AB343">
        <v>22.687000000000001</v>
      </c>
      <c r="AC343">
        <v>0.65200000000000002</v>
      </c>
      <c r="AD343">
        <v>2.6019999999999999</v>
      </c>
      <c r="AE343">
        <v>7.7679999999999998</v>
      </c>
      <c r="AF343">
        <v>14.856999999999999</v>
      </c>
      <c r="AG343">
        <v>3.871</v>
      </c>
      <c r="AH343">
        <v>3.4769999999999999</v>
      </c>
      <c r="AI343">
        <v>2.0150000000000001</v>
      </c>
      <c r="AJ343">
        <v>0.47</v>
      </c>
      <c r="AK343">
        <v>0.16300000000000001</v>
      </c>
      <c r="AL343">
        <v>0.129</v>
      </c>
      <c r="AM343">
        <v>4.9139999999999997</v>
      </c>
      <c r="AN343">
        <v>0.45400000000000001</v>
      </c>
      <c r="AO343">
        <v>35.657699999999998</v>
      </c>
      <c r="AP343">
        <v>0.78</v>
      </c>
      <c r="AQ343">
        <v>105.7658</v>
      </c>
      <c r="AR343">
        <v>53.402000000000001</v>
      </c>
    </row>
    <row r="344" spans="1:50" ht="12.75" hidden="1" customHeight="1" x14ac:dyDescent="0.25">
      <c r="A344">
        <v>869</v>
      </c>
      <c r="B344">
        <v>2013</v>
      </c>
      <c r="C344" s="22" t="str">
        <f t="shared" si="24"/>
        <v>2013B00869</v>
      </c>
      <c r="D344" s="13">
        <v>41374</v>
      </c>
      <c r="E344">
        <v>130010</v>
      </c>
      <c r="F344" t="s">
        <v>351</v>
      </c>
      <c r="G344">
        <v>6</v>
      </c>
      <c r="H344">
        <v>3</v>
      </c>
      <c r="I344" t="s">
        <v>70</v>
      </c>
      <c r="J344" s="15">
        <f t="shared" si="23"/>
        <v>2716</v>
      </c>
      <c r="K344">
        <v>30</v>
      </c>
      <c r="L344">
        <v>40</v>
      </c>
      <c r="M344">
        <v>40</v>
      </c>
      <c r="N344">
        <f t="shared" si="25"/>
        <v>10</v>
      </c>
      <c r="O344">
        <v>4</v>
      </c>
      <c r="P344">
        <v>6</v>
      </c>
      <c r="Q344"/>
      <c r="S344" s="55"/>
      <c r="T344" s="22" t="s">
        <v>77</v>
      </c>
      <c r="U344" s="46">
        <v>0.04</v>
      </c>
      <c r="V344" s="46">
        <v>0</v>
      </c>
      <c r="W344" s="46">
        <v>0</v>
      </c>
      <c r="X344" s="46">
        <v>0</v>
      </c>
      <c r="Y344" s="46">
        <v>0</v>
      </c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s="22"/>
      <c r="AT344" s="22"/>
      <c r="AU344" s="22"/>
      <c r="AV344" s="46"/>
      <c r="AW344" s="46"/>
      <c r="AX344" s="46"/>
    </row>
    <row r="345" spans="1:50" ht="12.75" hidden="1" customHeight="1" x14ac:dyDescent="0.25">
      <c r="A345">
        <v>870</v>
      </c>
      <c r="B345">
        <v>2013</v>
      </c>
      <c r="C345" s="22" t="str">
        <f t="shared" si="24"/>
        <v>2013B00870</v>
      </c>
      <c r="D345" s="13">
        <v>41374</v>
      </c>
      <c r="E345">
        <v>130010</v>
      </c>
      <c r="F345" t="s">
        <v>351</v>
      </c>
      <c r="G345">
        <v>6</v>
      </c>
      <c r="H345">
        <v>3</v>
      </c>
      <c r="I345" t="s">
        <v>70</v>
      </c>
      <c r="J345" s="15">
        <f t="shared" si="23"/>
        <v>2716</v>
      </c>
      <c r="K345">
        <v>40</v>
      </c>
      <c r="L345">
        <v>50</v>
      </c>
      <c r="M345">
        <v>50</v>
      </c>
      <c r="N345">
        <f t="shared" si="25"/>
        <v>10</v>
      </c>
      <c r="O345">
        <v>4</v>
      </c>
      <c r="P345">
        <v>6</v>
      </c>
      <c r="Q345"/>
      <c r="S345" s="55"/>
      <c r="T345" s="22" t="s">
        <v>77</v>
      </c>
      <c r="U345" s="46">
        <v>0</v>
      </c>
      <c r="V345" s="46">
        <v>0</v>
      </c>
      <c r="W345" s="46">
        <v>0</v>
      </c>
      <c r="X345" s="46">
        <v>0</v>
      </c>
      <c r="Y345" s="46">
        <v>0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s="22"/>
      <c r="AT345" s="22"/>
      <c r="AU345" s="22"/>
      <c r="AV345" s="46"/>
      <c r="AW345" s="46"/>
      <c r="AX345" s="46"/>
    </row>
    <row r="346" spans="1:50" ht="12.75" hidden="1" customHeight="1" x14ac:dyDescent="0.25">
      <c r="A346">
        <v>871</v>
      </c>
      <c r="B346">
        <v>2013</v>
      </c>
      <c r="C346" s="22" t="str">
        <f t="shared" si="24"/>
        <v>2013B00871</v>
      </c>
      <c r="D346" s="13">
        <v>41374</v>
      </c>
      <c r="E346">
        <v>130010</v>
      </c>
      <c r="F346" t="s">
        <v>351</v>
      </c>
      <c r="G346">
        <v>6</v>
      </c>
      <c r="H346">
        <v>3</v>
      </c>
      <c r="I346" t="s">
        <v>70</v>
      </c>
      <c r="J346" s="15">
        <f t="shared" si="23"/>
        <v>5432</v>
      </c>
      <c r="K346">
        <v>50</v>
      </c>
      <c r="L346">
        <v>70</v>
      </c>
      <c r="M346">
        <v>70</v>
      </c>
      <c r="N346">
        <f t="shared" si="25"/>
        <v>20</v>
      </c>
      <c r="O346">
        <v>4</v>
      </c>
      <c r="P346">
        <v>6</v>
      </c>
      <c r="Q346"/>
      <c r="R346">
        <v>650</v>
      </c>
      <c r="S346" s="14">
        <v>2013</v>
      </c>
      <c r="T346" t="s">
        <v>77</v>
      </c>
      <c r="U346" s="46">
        <v>0.25</v>
      </c>
      <c r="V346" s="46">
        <v>0</v>
      </c>
      <c r="W346" s="46">
        <v>0</v>
      </c>
      <c r="X346" s="46">
        <v>0</v>
      </c>
      <c r="Y346" s="46">
        <v>0</v>
      </c>
      <c r="Z346"/>
      <c r="AA346"/>
      <c r="AB346">
        <v>10.811</v>
      </c>
      <c r="AC346">
        <v>0.74299999999999999</v>
      </c>
      <c r="AD346">
        <v>2.5310000000000001</v>
      </c>
      <c r="AE346">
        <v>10.205</v>
      </c>
      <c r="AF346">
        <v>7.968</v>
      </c>
      <c r="AG346">
        <v>10.446</v>
      </c>
      <c r="AH346">
        <v>0.8</v>
      </c>
      <c r="AI346">
        <v>1.018</v>
      </c>
      <c r="AJ346">
        <v>0.41699999999999998</v>
      </c>
      <c r="AK346">
        <v>0.35199999999999998</v>
      </c>
      <c r="AL346">
        <v>0.45500000000000002</v>
      </c>
      <c r="AM346">
        <v>4.4119999999999999</v>
      </c>
      <c r="AN346">
        <v>0.42799999999999999</v>
      </c>
      <c r="AO346">
        <v>9.1447000000000003</v>
      </c>
      <c r="AP346">
        <v>0.61599999999999999</v>
      </c>
      <c r="AQ346">
        <v>64.912300000000002</v>
      </c>
      <c r="AR346">
        <v>99.781999999999996</v>
      </c>
    </row>
    <row r="347" spans="1:50" ht="12.75" hidden="1" customHeight="1" x14ac:dyDescent="0.25">
      <c r="A347">
        <v>872</v>
      </c>
      <c r="B347">
        <v>2013</v>
      </c>
      <c r="C347" s="22" t="str">
        <f t="shared" si="24"/>
        <v>2013B00872</v>
      </c>
      <c r="D347" s="13">
        <v>41374</v>
      </c>
      <c r="E347">
        <v>130010</v>
      </c>
      <c r="F347" t="s">
        <v>351</v>
      </c>
      <c r="G347">
        <v>6</v>
      </c>
      <c r="H347">
        <v>3</v>
      </c>
      <c r="I347" t="s">
        <v>70</v>
      </c>
      <c r="J347" s="15">
        <f t="shared" si="23"/>
        <v>2716</v>
      </c>
      <c r="K347">
        <v>70</v>
      </c>
      <c r="L347">
        <v>80</v>
      </c>
      <c r="M347">
        <v>80</v>
      </c>
      <c r="N347">
        <f t="shared" si="25"/>
        <v>10</v>
      </c>
      <c r="O347">
        <v>4</v>
      </c>
      <c r="P347">
        <v>6</v>
      </c>
      <c r="Q347"/>
      <c r="R347">
        <v>651</v>
      </c>
      <c r="S347" s="14">
        <v>2013</v>
      </c>
      <c r="T347" t="s">
        <v>77</v>
      </c>
      <c r="U347" s="46">
        <v>0.09</v>
      </c>
      <c r="V347" s="46">
        <v>0</v>
      </c>
      <c r="W347" s="46">
        <v>0</v>
      </c>
      <c r="X347" s="46">
        <v>5</v>
      </c>
      <c r="Y347" s="46">
        <v>0</v>
      </c>
      <c r="Z347"/>
      <c r="AA347"/>
      <c r="AB347">
        <v>20.74</v>
      </c>
      <c r="AC347">
        <v>0.64300000000000002</v>
      </c>
      <c r="AD347">
        <v>2.2530000000000001</v>
      </c>
      <c r="AE347">
        <v>13.24</v>
      </c>
      <c r="AF347">
        <v>10.641</v>
      </c>
      <c r="AG347">
        <v>4.76</v>
      </c>
      <c r="AH347">
        <v>3.637</v>
      </c>
      <c r="AI347">
        <v>2.88</v>
      </c>
      <c r="AJ347">
        <v>0.80900000000000005</v>
      </c>
      <c r="AK347">
        <v>0.75600000000000001</v>
      </c>
      <c r="AL347">
        <v>0.503</v>
      </c>
      <c r="AM347">
        <v>7.8380000000000001</v>
      </c>
      <c r="AN347">
        <v>0.58399999999999996</v>
      </c>
      <c r="AO347">
        <v>5.4320000000000004</v>
      </c>
      <c r="AP347">
        <v>0.746</v>
      </c>
      <c r="AQ347">
        <v>105.5611</v>
      </c>
      <c r="AR347">
        <v>73.257999999999996</v>
      </c>
    </row>
    <row r="348" spans="1:50" ht="12.75" hidden="1" customHeight="1" x14ac:dyDescent="0.25">
      <c r="A348">
        <v>873</v>
      </c>
      <c r="B348">
        <v>2013</v>
      </c>
      <c r="C348" s="22" t="str">
        <f t="shared" si="24"/>
        <v>2013B00873</v>
      </c>
      <c r="D348" s="13">
        <v>41374</v>
      </c>
      <c r="E348">
        <v>130010</v>
      </c>
      <c r="F348" t="s">
        <v>351</v>
      </c>
      <c r="G348">
        <v>6</v>
      </c>
      <c r="H348">
        <v>3</v>
      </c>
      <c r="I348" t="s">
        <v>70</v>
      </c>
      <c r="J348" s="15">
        <f t="shared" si="23"/>
        <v>5432</v>
      </c>
      <c r="K348">
        <v>80</v>
      </c>
      <c r="L348">
        <v>100</v>
      </c>
      <c r="M348">
        <v>100</v>
      </c>
      <c r="N348">
        <f t="shared" si="25"/>
        <v>20</v>
      </c>
      <c r="O348">
        <v>4</v>
      </c>
      <c r="P348">
        <v>6</v>
      </c>
      <c r="Q348"/>
      <c r="R348">
        <v>652</v>
      </c>
      <c r="S348" s="55">
        <v>2013</v>
      </c>
      <c r="T348" s="22" t="s">
        <v>77</v>
      </c>
      <c r="U348" s="46">
        <v>0.04</v>
      </c>
      <c r="V348" s="46">
        <v>0</v>
      </c>
      <c r="W348" s="46">
        <v>0</v>
      </c>
      <c r="X348" s="46">
        <v>0</v>
      </c>
      <c r="Y348" s="46">
        <v>0</v>
      </c>
      <c r="Z348"/>
      <c r="AA348"/>
      <c r="AB348">
        <v>33.57</v>
      </c>
      <c r="AC348">
        <v>0.21199999999999999</v>
      </c>
      <c r="AD348" t="s">
        <v>361</v>
      </c>
      <c r="AE348">
        <v>2.9552999999999998</v>
      </c>
      <c r="AF348">
        <v>24.559000000000001</v>
      </c>
      <c r="AG348">
        <v>3.4590000000000001</v>
      </c>
      <c r="AH348">
        <v>9.7149999999999999</v>
      </c>
      <c r="AI348">
        <v>5.9640000000000004</v>
      </c>
      <c r="AJ348">
        <v>1.4990000000000001</v>
      </c>
      <c r="AK348">
        <v>0.109</v>
      </c>
      <c r="AL348">
        <v>0.29899999999999999</v>
      </c>
      <c r="AM348">
        <v>8.8350000000000009</v>
      </c>
      <c r="AN348">
        <v>0.50900000000000001</v>
      </c>
      <c r="AO348">
        <v>12.5517</v>
      </c>
      <c r="AP348">
        <v>0.55000000000000004</v>
      </c>
      <c r="AQ348">
        <v>353.07260000000002</v>
      </c>
      <c r="AR348">
        <v>20.623999999999999</v>
      </c>
    </row>
    <row r="349" spans="1:50" ht="12.75" hidden="1" customHeight="1" x14ac:dyDescent="0.25">
      <c r="A349">
        <v>874</v>
      </c>
      <c r="B349">
        <v>2013</v>
      </c>
      <c r="C349" s="22" t="str">
        <f t="shared" si="24"/>
        <v>2013B00874</v>
      </c>
      <c r="D349" s="13">
        <v>41374</v>
      </c>
      <c r="E349">
        <v>130011</v>
      </c>
      <c r="F349" t="s">
        <v>351</v>
      </c>
      <c r="G349">
        <v>7</v>
      </c>
      <c r="H349">
        <v>0</v>
      </c>
      <c r="I349" t="s">
        <v>70</v>
      </c>
      <c r="J349" s="15">
        <f t="shared" si="23"/>
        <v>1358</v>
      </c>
      <c r="K349">
        <v>0</v>
      </c>
      <c r="L349">
        <v>5</v>
      </c>
      <c r="M349">
        <v>5</v>
      </c>
      <c r="N349">
        <f t="shared" si="25"/>
        <v>5</v>
      </c>
      <c r="O349">
        <v>4</v>
      </c>
      <c r="P349">
        <v>6</v>
      </c>
      <c r="Q349"/>
      <c r="R349">
        <v>653</v>
      </c>
      <c r="S349" s="14">
        <v>2013</v>
      </c>
      <c r="T349" t="s">
        <v>77</v>
      </c>
      <c r="U349" s="46">
        <v>1.05</v>
      </c>
      <c r="V349" s="46">
        <v>0.17</v>
      </c>
      <c r="W349" s="46">
        <v>0</v>
      </c>
      <c r="X349" s="46">
        <v>0</v>
      </c>
      <c r="Y349" s="46">
        <v>0</v>
      </c>
      <c r="Z349">
        <v>489.92</v>
      </c>
      <c r="AA349">
        <v>10.3</v>
      </c>
      <c r="AB349">
        <v>2.2610000000000001</v>
      </c>
      <c r="AC349">
        <v>2.6230000000000002</v>
      </c>
      <c r="AD349">
        <v>2.024</v>
      </c>
      <c r="AE349">
        <v>1.446</v>
      </c>
      <c r="AF349">
        <v>4.625</v>
      </c>
      <c r="AG349">
        <v>8.8780000000000001</v>
      </c>
      <c r="AH349">
        <v>1.6990000000000001</v>
      </c>
      <c r="AI349">
        <v>1.03</v>
      </c>
      <c r="AJ349">
        <v>0.39</v>
      </c>
      <c r="AK349">
        <v>0.14699999999999999</v>
      </c>
      <c r="AL349">
        <v>0.11</v>
      </c>
      <c r="AM349">
        <v>4.0469999999999997</v>
      </c>
      <c r="AN349">
        <v>0.58299999999999996</v>
      </c>
      <c r="AO349">
        <v>238.96279999999999</v>
      </c>
      <c r="AP349">
        <v>0.73</v>
      </c>
      <c r="AQ349">
        <v>24.113499999999998</v>
      </c>
      <c r="AR349">
        <v>76.328999999999994</v>
      </c>
    </row>
    <row r="350" spans="1:50" ht="12.75" hidden="1" customHeight="1" x14ac:dyDescent="0.25">
      <c r="A350">
        <v>875</v>
      </c>
      <c r="B350">
        <v>2013</v>
      </c>
      <c r="C350" s="22" t="str">
        <f t="shared" si="24"/>
        <v>2013B00875</v>
      </c>
      <c r="D350" s="13">
        <v>41374</v>
      </c>
      <c r="E350">
        <v>130011</v>
      </c>
      <c r="F350" t="s">
        <v>351</v>
      </c>
      <c r="G350">
        <v>7</v>
      </c>
      <c r="H350">
        <v>0</v>
      </c>
      <c r="I350" t="s">
        <v>70</v>
      </c>
      <c r="J350" s="15">
        <f t="shared" si="23"/>
        <v>1358</v>
      </c>
      <c r="K350">
        <v>5</v>
      </c>
      <c r="L350">
        <v>10</v>
      </c>
      <c r="M350">
        <v>10</v>
      </c>
      <c r="N350">
        <f t="shared" si="25"/>
        <v>5</v>
      </c>
      <c r="O350">
        <v>4</v>
      </c>
      <c r="P350">
        <v>6</v>
      </c>
      <c r="Q350"/>
      <c r="R350">
        <v>654</v>
      </c>
      <c r="S350" s="14">
        <v>2013</v>
      </c>
      <c r="T350" t="s">
        <v>77</v>
      </c>
      <c r="U350" s="46">
        <v>0.44</v>
      </c>
      <c r="V350" s="46">
        <v>0.19</v>
      </c>
      <c r="W350" s="46">
        <v>0</v>
      </c>
      <c r="X350" s="46">
        <v>0</v>
      </c>
      <c r="Y350" s="46">
        <v>0</v>
      </c>
      <c r="Z350">
        <v>469.36</v>
      </c>
      <c r="AA350">
        <v>14.64</v>
      </c>
      <c r="AB350">
        <v>4.3819999999999997</v>
      </c>
      <c r="AC350">
        <v>1.7789999999999999</v>
      </c>
      <c r="AD350">
        <v>3.4910000000000001</v>
      </c>
      <c r="AE350">
        <v>2.7490999999999999</v>
      </c>
      <c r="AF350">
        <v>7.9210000000000003</v>
      </c>
      <c r="AG350">
        <v>5.8840000000000003</v>
      </c>
      <c r="AH350">
        <v>5.1319999999999997</v>
      </c>
      <c r="AI350">
        <v>1.329</v>
      </c>
      <c r="AJ350">
        <v>0.52200000000000002</v>
      </c>
      <c r="AK350">
        <v>0.13</v>
      </c>
      <c r="AL350">
        <v>0.14899999999999999</v>
      </c>
      <c r="AM350">
        <v>5.641</v>
      </c>
      <c r="AN350">
        <v>0.59499999999999997</v>
      </c>
      <c r="AO350">
        <v>286.71589999999998</v>
      </c>
      <c r="AP350">
        <v>0.78800000000000003</v>
      </c>
      <c r="AQ350">
        <v>51.045499999999997</v>
      </c>
      <c r="AR350">
        <v>95.816999999999993</v>
      </c>
    </row>
    <row r="351" spans="1:50" ht="12.75" hidden="1" customHeight="1" x14ac:dyDescent="0.25">
      <c r="A351">
        <v>876</v>
      </c>
      <c r="B351">
        <v>2013</v>
      </c>
      <c r="C351" s="22" t="str">
        <f t="shared" si="24"/>
        <v>2013B00876</v>
      </c>
      <c r="D351" s="13">
        <v>41374</v>
      </c>
      <c r="E351">
        <v>130011</v>
      </c>
      <c r="F351" t="s">
        <v>351</v>
      </c>
      <c r="G351">
        <v>7</v>
      </c>
      <c r="H351">
        <v>0</v>
      </c>
      <c r="I351" t="s">
        <v>70</v>
      </c>
      <c r="J351" s="15">
        <f t="shared" si="23"/>
        <v>2716</v>
      </c>
      <c r="K351">
        <v>10</v>
      </c>
      <c r="L351">
        <v>20</v>
      </c>
      <c r="M351">
        <v>20</v>
      </c>
      <c r="N351">
        <f t="shared" si="25"/>
        <v>10</v>
      </c>
      <c r="O351">
        <v>4</v>
      </c>
      <c r="P351">
        <v>6</v>
      </c>
      <c r="Q351"/>
      <c r="R351">
        <v>655</v>
      </c>
      <c r="S351" s="14">
        <v>2013</v>
      </c>
      <c r="T351" t="s">
        <v>77</v>
      </c>
      <c r="U351" s="46">
        <v>0.69</v>
      </c>
      <c r="V351" s="46">
        <v>0.5</v>
      </c>
      <c r="W351" s="46">
        <v>0</v>
      </c>
      <c r="X351" s="46">
        <v>0</v>
      </c>
      <c r="Y351" s="46">
        <v>0</v>
      </c>
      <c r="Z351">
        <v>492.66</v>
      </c>
      <c r="AA351">
        <v>9.25</v>
      </c>
      <c r="AB351">
        <v>3.569</v>
      </c>
      <c r="AC351">
        <v>1.8129999999999999</v>
      </c>
      <c r="AD351">
        <v>4.4080000000000004</v>
      </c>
      <c r="AE351">
        <v>3.415</v>
      </c>
      <c r="AF351">
        <v>5.59</v>
      </c>
      <c r="AG351">
        <v>5.5430000000000001</v>
      </c>
      <c r="AH351">
        <v>2.8809999999999998</v>
      </c>
      <c r="AI351">
        <v>1.103</v>
      </c>
      <c r="AJ351">
        <v>0.52800000000000002</v>
      </c>
      <c r="AK351">
        <v>0.15</v>
      </c>
      <c r="AL351">
        <v>0.107</v>
      </c>
      <c r="AM351">
        <v>3.823</v>
      </c>
      <c r="AN351">
        <v>0.46700000000000003</v>
      </c>
      <c r="AO351">
        <v>177.47649999999999</v>
      </c>
      <c r="AP351">
        <v>0.61399999999999999</v>
      </c>
      <c r="AQ351">
        <v>30.448399999999999</v>
      </c>
      <c r="AR351">
        <v>118.788</v>
      </c>
    </row>
    <row r="352" spans="1:50" ht="12.75" hidden="1" customHeight="1" x14ac:dyDescent="0.25">
      <c r="A352">
        <v>877</v>
      </c>
      <c r="B352">
        <v>2013</v>
      </c>
      <c r="C352" s="22" t="str">
        <f t="shared" si="24"/>
        <v>2013B00877</v>
      </c>
      <c r="D352" s="13">
        <v>41374</v>
      </c>
      <c r="E352">
        <v>130011</v>
      </c>
      <c r="F352" t="s">
        <v>351</v>
      </c>
      <c r="G352">
        <v>7</v>
      </c>
      <c r="H352">
        <v>0</v>
      </c>
      <c r="I352" t="s">
        <v>70</v>
      </c>
      <c r="J352" s="15">
        <f t="shared" si="23"/>
        <v>2716</v>
      </c>
      <c r="K352">
        <v>20</v>
      </c>
      <c r="L352">
        <v>30</v>
      </c>
      <c r="M352">
        <v>30</v>
      </c>
      <c r="N352">
        <f t="shared" si="25"/>
        <v>10</v>
      </c>
      <c r="O352">
        <v>4</v>
      </c>
      <c r="P352">
        <v>6</v>
      </c>
      <c r="Q352"/>
      <c r="R352">
        <v>656</v>
      </c>
      <c r="S352" s="14">
        <v>2013</v>
      </c>
      <c r="T352" t="s">
        <v>77</v>
      </c>
      <c r="U352" s="46">
        <v>0.54</v>
      </c>
      <c r="V352" s="46">
        <v>0</v>
      </c>
      <c r="W352" s="46">
        <v>0</v>
      </c>
      <c r="X352" s="46">
        <v>0</v>
      </c>
      <c r="Y352" s="46">
        <v>0</v>
      </c>
      <c r="Z352">
        <v>468.88</v>
      </c>
      <c r="AA352">
        <v>9.77</v>
      </c>
      <c r="AB352">
        <v>6.0780000000000003</v>
      </c>
      <c r="AC352">
        <v>1.631</v>
      </c>
      <c r="AD352">
        <v>4.9710000000000001</v>
      </c>
      <c r="AE352">
        <v>4.8310000000000004</v>
      </c>
      <c r="AF352">
        <v>7.8860000000000001</v>
      </c>
      <c r="AG352">
        <v>5.577</v>
      </c>
      <c r="AH352">
        <v>2.6749999999999998</v>
      </c>
      <c r="AI352">
        <v>1.135</v>
      </c>
      <c r="AJ352">
        <v>0.61</v>
      </c>
      <c r="AK352">
        <v>0.19900000000000001</v>
      </c>
      <c r="AL352">
        <v>0.191</v>
      </c>
      <c r="AM352">
        <v>4.9429999999999996</v>
      </c>
      <c r="AN352">
        <v>0.48699999999999999</v>
      </c>
      <c r="AO352">
        <v>122.1897</v>
      </c>
      <c r="AP352">
        <v>0.65600000000000003</v>
      </c>
      <c r="AQ352">
        <v>65.573800000000006</v>
      </c>
      <c r="AR352">
        <v>167.31</v>
      </c>
    </row>
    <row r="353" spans="1:50" ht="12.75" hidden="1" customHeight="1" x14ac:dyDescent="0.25">
      <c r="A353">
        <v>878</v>
      </c>
      <c r="B353">
        <v>2013</v>
      </c>
      <c r="C353" s="22" t="str">
        <f t="shared" si="24"/>
        <v>2013B00878</v>
      </c>
      <c r="D353" s="13">
        <v>41374</v>
      </c>
      <c r="E353">
        <v>130011</v>
      </c>
      <c r="F353" t="s">
        <v>351</v>
      </c>
      <c r="G353">
        <v>7</v>
      </c>
      <c r="H353">
        <v>0</v>
      </c>
      <c r="I353" t="s">
        <v>70</v>
      </c>
      <c r="J353" s="15">
        <f t="shared" si="23"/>
        <v>2716</v>
      </c>
      <c r="K353">
        <v>30</v>
      </c>
      <c r="L353">
        <v>40</v>
      </c>
      <c r="M353">
        <v>40</v>
      </c>
      <c r="N353">
        <f t="shared" si="25"/>
        <v>10</v>
      </c>
      <c r="O353">
        <v>4</v>
      </c>
      <c r="P353">
        <v>6</v>
      </c>
      <c r="Q353"/>
      <c r="R353">
        <v>657</v>
      </c>
      <c r="S353" s="14">
        <v>2013</v>
      </c>
      <c r="T353" t="s">
        <v>77</v>
      </c>
      <c r="U353" s="46">
        <v>0.31</v>
      </c>
      <c r="V353" s="46">
        <v>0</v>
      </c>
      <c r="W353" s="46">
        <v>0</v>
      </c>
      <c r="X353" s="46">
        <v>0.3</v>
      </c>
      <c r="Y353" s="46">
        <v>0</v>
      </c>
      <c r="Z353">
        <v>410.35</v>
      </c>
      <c r="AA353">
        <v>10.17</v>
      </c>
      <c r="AB353">
        <v>10.749000000000001</v>
      </c>
      <c r="AC353">
        <v>0.73899999999999999</v>
      </c>
      <c r="AD353">
        <v>3.4660000000000002</v>
      </c>
      <c r="AE353">
        <v>7.1719999999999997</v>
      </c>
      <c r="AF353">
        <v>10.922000000000001</v>
      </c>
      <c r="AG353">
        <v>4.2679999999999998</v>
      </c>
      <c r="AH353">
        <v>3.2189999999999999</v>
      </c>
      <c r="AI353">
        <v>1.629</v>
      </c>
      <c r="AJ353">
        <v>0.59699999999999998</v>
      </c>
      <c r="AK353">
        <v>0.11700000000000001</v>
      </c>
      <c r="AL353">
        <v>0.30099999999999999</v>
      </c>
      <c r="AM353">
        <v>7.7149999999999999</v>
      </c>
      <c r="AN353">
        <v>0.53200000000000003</v>
      </c>
      <c r="AO353">
        <v>56.879300000000001</v>
      </c>
      <c r="AP353">
        <v>0.76900000000000002</v>
      </c>
      <c r="AQ353">
        <v>146.3793</v>
      </c>
      <c r="AR353">
        <v>99.992000000000004</v>
      </c>
    </row>
    <row r="354" spans="1:50" ht="12.75" hidden="1" customHeight="1" x14ac:dyDescent="0.25">
      <c r="A354">
        <v>879</v>
      </c>
      <c r="B354">
        <v>2013</v>
      </c>
      <c r="C354" s="22" t="str">
        <f t="shared" si="24"/>
        <v>2013B00879</v>
      </c>
      <c r="D354" s="13">
        <v>41374</v>
      </c>
      <c r="E354">
        <v>130011</v>
      </c>
      <c r="F354" t="s">
        <v>351</v>
      </c>
      <c r="G354">
        <v>7</v>
      </c>
      <c r="H354">
        <v>0</v>
      </c>
      <c r="I354" t="s">
        <v>70</v>
      </c>
      <c r="J354" s="15">
        <f t="shared" si="23"/>
        <v>2716</v>
      </c>
      <c r="K354">
        <v>40</v>
      </c>
      <c r="L354">
        <v>50</v>
      </c>
      <c r="M354">
        <v>50</v>
      </c>
      <c r="N354">
        <f t="shared" si="25"/>
        <v>10</v>
      </c>
      <c r="O354">
        <v>4</v>
      </c>
      <c r="P354">
        <v>6</v>
      </c>
      <c r="Q354"/>
      <c r="R354">
        <v>658</v>
      </c>
      <c r="S354" s="14">
        <v>2013</v>
      </c>
      <c r="T354" t="s">
        <v>77</v>
      </c>
      <c r="U354" s="46">
        <v>0.5</v>
      </c>
      <c r="V354" s="46">
        <v>0</v>
      </c>
      <c r="W354" s="46">
        <v>0</v>
      </c>
      <c r="X354" s="46">
        <v>7.0000000000000007E-2</v>
      </c>
      <c r="Y354" s="46">
        <v>0</v>
      </c>
      <c r="Z354">
        <v>461.72</v>
      </c>
      <c r="AA354">
        <v>8.25</v>
      </c>
      <c r="AB354">
        <v>11.089</v>
      </c>
      <c r="AC354">
        <v>0.66700000000000004</v>
      </c>
      <c r="AD354">
        <v>1.679</v>
      </c>
      <c r="AE354">
        <v>5.8840000000000003</v>
      </c>
      <c r="AF354">
        <v>8.3529999999999998</v>
      </c>
      <c r="AG354">
        <v>3.4489999999999998</v>
      </c>
      <c r="AH354">
        <v>1.2689999999999999</v>
      </c>
      <c r="AI354">
        <v>1.288</v>
      </c>
      <c r="AJ354">
        <v>0.49199999999999999</v>
      </c>
      <c r="AK354">
        <v>0.183</v>
      </c>
      <c r="AL354">
        <v>0.27400000000000002</v>
      </c>
      <c r="AM354">
        <v>5.5819999999999999</v>
      </c>
      <c r="AN354">
        <v>0.42799999999999999</v>
      </c>
      <c r="AO354">
        <v>27.317399999999999</v>
      </c>
      <c r="AP354">
        <v>0.622</v>
      </c>
      <c r="AQ354">
        <v>51.261600000000001</v>
      </c>
      <c r="AR354">
        <v>63.133000000000003</v>
      </c>
    </row>
    <row r="355" spans="1:50" ht="12.75" hidden="1" customHeight="1" x14ac:dyDescent="0.25">
      <c r="A355">
        <v>880</v>
      </c>
      <c r="B355">
        <v>2013</v>
      </c>
      <c r="C355" s="22" t="str">
        <f t="shared" si="24"/>
        <v>2013B00880</v>
      </c>
      <c r="D355" s="13">
        <v>41374</v>
      </c>
      <c r="E355">
        <v>130011</v>
      </c>
      <c r="F355" t="s">
        <v>351</v>
      </c>
      <c r="G355">
        <v>7</v>
      </c>
      <c r="H355">
        <v>0</v>
      </c>
      <c r="I355" t="s">
        <v>70</v>
      </c>
      <c r="J355" s="15">
        <f t="shared" si="23"/>
        <v>5432</v>
      </c>
      <c r="K355">
        <v>50</v>
      </c>
      <c r="L355">
        <v>70</v>
      </c>
      <c r="M355">
        <v>70</v>
      </c>
      <c r="N355">
        <f t="shared" si="25"/>
        <v>20</v>
      </c>
      <c r="O355">
        <v>4</v>
      </c>
      <c r="P355">
        <v>6</v>
      </c>
      <c r="Q355"/>
      <c r="R355">
        <v>659</v>
      </c>
      <c r="S355" s="14">
        <v>2013</v>
      </c>
      <c r="T355" t="s">
        <v>77</v>
      </c>
      <c r="U355" s="46">
        <v>0.42</v>
      </c>
      <c r="V355" s="46">
        <v>0</v>
      </c>
      <c r="W355" s="46">
        <v>0</v>
      </c>
      <c r="X355" s="46">
        <v>0.04</v>
      </c>
      <c r="Y355" s="46">
        <v>0</v>
      </c>
      <c r="Z355">
        <v>458.35</v>
      </c>
      <c r="AA355">
        <v>8.73</v>
      </c>
      <c r="AB355">
        <v>12.622999999999999</v>
      </c>
      <c r="AC355">
        <v>0.90700000000000003</v>
      </c>
      <c r="AD355">
        <v>2.4289999999999998</v>
      </c>
      <c r="AE355">
        <v>10.459</v>
      </c>
      <c r="AF355">
        <v>9.0350000000000001</v>
      </c>
      <c r="AG355">
        <v>4.28</v>
      </c>
      <c r="AH355">
        <v>1.153</v>
      </c>
      <c r="AI355">
        <v>1.5189999999999999</v>
      </c>
      <c r="AJ355">
        <v>0.45600000000000002</v>
      </c>
      <c r="AK355">
        <v>0.39</v>
      </c>
      <c r="AL355">
        <v>0.32600000000000001</v>
      </c>
      <c r="AM355">
        <v>6.5937000000000001</v>
      </c>
      <c r="AN355">
        <v>0.47099999999999997</v>
      </c>
      <c r="AO355">
        <v>10.228300000000001</v>
      </c>
      <c r="AP355">
        <v>0.64800000000000002</v>
      </c>
      <c r="AQ355">
        <v>43.464599999999997</v>
      </c>
      <c r="AR355">
        <v>110.73099999999999</v>
      </c>
    </row>
    <row r="356" spans="1:50" ht="12.75" hidden="1" customHeight="1" x14ac:dyDescent="0.25">
      <c r="A356">
        <v>881</v>
      </c>
      <c r="B356">
        <v>2013</v>
      </c>
      <c r="C356" s="22" t="str">
        <f t="shared" ref="C356:C387" si="26">CONCATENATE(B356,"B00",A356)</f>
        <v>2013B00881</v>
      </c>
      <c r="D356" s="13">
        <v>41374</v>
      </c>
      <c r="E356">
        <v>130011</v>
      </c>
      <c r="F356" t="s">
        <v>351</v>
      </c>
      <c r="G356">
        <v>7</v>
      </c>
      <c r="H356">
        <v>0</v>
      </c>
      <c r="I356" t="s">
        <v>70</v>
      </c>
      <c r="J356" s="15">
        <f t="shared" si="23"/>
        <v>2716</v>
      </c>
      <c r="K356">
        <v>70</v>
      </c>
      <c r="L356">
        <v>80</v>
      </c>
      <c r="M356">
        <v>80</v>
      </c>
      <c r="N356">
        <f t="shared" ref="N356:N366" si="27">L356-K356</f>
        <v>10</v>
      </c>
      <c r="O356">
        <v>4</v>
      </c>
      <c r="P356">
        <v>6</v>
      </c>
      <c r="Q356"/>
      <c r="R356">
        <v>660</v>
      </c>
      <c r="S356" s="55">
        <v>2013</v>
      </c>
      <c r="T356" s="22" t="s">
        <v>77</v>
      </c>
      <c r="U356" s="46">
        <v>0.18</v>
      </c>
      <c r="V356" s="46">
        <v>0</v>
      </c>
      <c r="W356" s="46">
        <v>0</v>
      </c>
      <c r="X356" s="46">
        <v>0</v>
      </c>
      <c r="Y356" s="46">
        <v>0</v>
      </c>
      <c r="Z356"/>
      <c r="AA356"/>
      <c r="AB356">
        <v>9.5239999999999991</v>
      </c>
      <c r="AC356">
        <v>0.71299999999999997</v>
      </c>
      <c r="AD356">
        <v>4.1559999999999997</v>
      </c>
      <c r="AE356">
        <v>25.376000000000001</v>
      </c>
      <c r="AF356">
        <v>7.31</v>
      </c>
      <c r="AG356">
        <v>4.024</v>
      </c>
      <c r="AH356">
        <v>0.92900000000000005</v>
      </c>
      <c r="AI356">
        <v>1.008</v>
      </c>
      <c r="AJ356">
        <v>0.51200000000000001</v>
      </c>
      <c r="AK356">
        <v>0.49</v>
      </c>
      <c r="AL356">
        <v>0.23100000000000001</v>
      </c>
      <c r="AM356">
        <v>8.2409999999999997</v>
      </c>
      <c r="AN356">
        <v>0.51800000000000002</v>
      </c>
      <c r="AO356" t="s">
        <v>362</v>
      </c>
      <c r="AP356">
        <v>0.66400000000000003</v>
      </c>
      <c r="AQ356">
        <v>37.735799999999998</v>
      </c>
      <c r="AR356">
        <v>105.80500000000001</v>
      </c>
    </row>
    <row r="357" spans="1:50" ht="12.75" hidden="1" customHeight="1" x14ac:dyDescent="0.25">
      <c r="A357">
        <v>882</v>
      </c>
      <c r="B357">
        <v>2013</v>
      </c>
      <c r="C357" s="22" t="str">
        <f t="shared" si="26"/>
        <v>2013B00882</v>
      </c>
      <c r="D357" s="13">
        <v>41374</v>
      </c>
      <c r="E357">
        <v>130011</v>
      </c>
      <c r="F357" t="s">
        <v>351</v>
      </c>
      <c r="G357">
        <v>7</v>
      </c>
      <c r="H357">
        <v>0</v>
      </c>
      <c r="I357" t="s">
        <v>70</v>
      </c>
      <c r="J357" s="15">
        <f t="shared" si="23"/>
        <v>5432</v>
      </c>
      <c r="K357">
        <v>80</v>
      </c>
      <c r="L357">
        <v>100</v>
      </c>
      <c r="M357">
        <v>100</v>
      </c>
      <c r="N357">
        <f t="shared" si="27"/>
        <v>20</v>
      </c>
      <c r="O357">
        <v>4</v>
      </c>
      <c r="P357">
        <v>6</v>
      </c>
      <c r="Q357"/>
      <c r="S357" s="55"/>
      <c r="T357" s="22" t="s">
        <v>77</v>
      </c>
      <c r="U357" s="46">
        <v>0</v>
      </c>
      <c r="V357" s="46">
        <v>0</v>
      </c>
      <c r="W357" s="46">
        <v>0</v>
      </c>
      <c r="X357" s="46">
        <v>0.11</v>
      </c>
      <c r="Y357" s="46">
        <v>0</v>
      </c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s="22"/>
      <c r="AT357" s="22"/>
      <c r="AU357" s="22"/>
      <c r="AV357" s="46"/>
      <c r="AW357" s="46"/>
      <c r="AX357" s="46"/>
    </row>
    <row r="358" spans="1:50" ht="12.75" hidden="1" customHeight="1" x14ac:dyDescent="0.25">
      <c r="A358">
        <v>883</v>
      </c>
      <c r="B358">
        <v>2013</v>
      </c>
      <c r="C358" s="22" t="str">
        <f t="shared" si="26"/>
        <v>2013B00883</v>
      </c>
      <c r="D358" s="13">
        <v>41374</v>
      </c>
      <c r="E358">
        <v>130012</v>
      </c>
      <c r="F358" t="s">
        <v>351</v>
      </c>
      <c r="G358">
        <v>3</v>
      </c>
      <c r="H358">
        <v>9.5</v>
      </c>
      <c r="I358" t="s">
        <v>70</v>
      </c>
      <c r="J358" s="15">
        <f t="shared" si="23"/>
        <v>1358</v>
      </c>
      <c r="K358">
        <v>0</v>
      </c>
      <c r="L358">
        <v>5</v>
      </c>
      <c r="M358">
        <v>5</v>
      </c>
      <c r="N358">
        <f t="shared" si="27"/>
        <v>5</v>
      </c>
      <c r="O358">
        <v>4</v>
      </c>
      <c r="P358">
        <v>6</v>
      </c>
      <c r="Q358"/>
      <c r="R358">
        <v>661</v>
      </c>
      <c r="S358" s="14">
        <v>2013</v>
      </c>
      <c r="T358" t="s">
        <v>77</v>
      </c>
      <c r="U358" s="46">
        <v>0.66</v>
      </c>
      <c r="V358" s="46">
        <v>0</v>
      </c>
      <c r="W358" s="46">
        <v>0</v>
      </c>
      <c r="X358" s="46">
        <v>0.04</v>
      </c>
      <c r="Y358" s="46">
        <v>0</v>
      </c>
      <c r="Z358">
        <v>470.74</v>
      </c>
      <c r="AA358">
        <v>12.31</v>
      </c>
      <c r="AB358">
        <v>3.722</v>
      </c>
      <c r="AC358">
        <v>1.889</v>
      </c>
      <c r="AD358">
        <v>2.0649999999999999</v>
      </c>
      <c r="AE358">
        <v>2.3530000000000002</v>
      </c>
      <c r="AF358">
        <v>6.7779999999999996</v>
      </c>
      <c r="AG358">
        <v>10.769</v>
      </c>
      <c r="AH358">
        <v>2.8260000000000001</v>
      </c>
      <c r="AI358">
        <v>1.8180000000000001</v>
      </c>
      <c r="AJ358">
        <v>0.44700000000000001</v>
      </c>
      <c r="AK358">
        <v>0.29199999999999998</v>
      </c>
      <c r="AL358">
        <v>0.26700000000000002</v>
      </c>
      <c r="AM358">
        <v>6.6239999999999997</v>
      </c>
      <c r="AN358">
        <v>0.67</v>
      </c>
      <c r="AO358">
        <v>239.2045</v>
      </c>
      <c r="AP358">
        <v>0.90400000000000003</v>
      </c>
      <c r="AQ358">
        <v>51.033099999999997</v>
      </c>
      <c r="AR358">
        <v>61.006</v>
      </c>
    </row>
    <row r="359" spans="1:50" ht="12.75" hidden="1" customHeight="1" x14ac:dyDescent="0.25">
      <c r="A359">
        <v>884</v>
      </c>
      <c r="B359">
        <v>2013</v>
      </c>
      <c r="C359" s="22" t="str">
        <f t="shared" si="26"/>
        <v>2013B00884</v>
      </c>
      <c r="D359" s="13">
        <v>41374</v>
      </c>
      <c r="E359">
        <v>130012</v>
      </c>
      <c r="F359" t="s">
        <v>351</v>
      </c>
      <c r="G359">
        <v>3</v>
      </c>
      <c r="H359">
        <v>9.5</v>
      </c>
      <c r="I359" t="s">
        <v>70</v>
      </c>
      <c r="J359" s="15">
        <f t="shared" si="23"/>
        <v>1358</v>
      </c>
      <c r="K359">
        <v>5</v>
      </c>
      <c r="L359">
        <v>10</v>
      </c>
      <c r="M359">
        <v>10</v>
      </c>
      <c r="N359">
        <f t="shared" si="27"/>
        <v>5</v>
      </c>
      <c r="O359">
        <v>4</v>
      </c>
      <c r="P359">
        <v>6</v>
      </c>
      <c r="Q359"/>
      <c r="R359">
        <v>662</v>
      </c>
      <c r="S359" s="14">
        <v>2013</v>
      </c>
      <c r="T359" t="s">
        <v>77</v>
      </c>
      <c r="U359" s="46">
        <v>0.82</v>
      </c>
      <c r="V359" s="46">
        <v>0</v>
      </c>
      <c r="W359" s="46">
        <v>0</v>
      </c>
      <c r="X359" s="46">
        <v>0</v>
      </c>
      <c r="Y359" s="46">
        <v>0</v>
      </c>
      <c r="Z359">
        <v>457.09</v>
      </c>
      <c r="AA359">
        <v>10.119999999999999</v>
      </c>
      <c r="AB359">
        <v>3.0419999999999998</v>
      </c>
      <c r="AC359">
        <v>1.9259999999999999</v>
      </c>
      <c r="AD359">
        <v>2.012</v>
      </c>
      <c r="AE359">
        <v>1.627</v>
      </c>
      <c r="AF359">
        <v>5.7080000000000002</v>
      </c>
      <c r="AG359">
        <v>7.2869999999999999</v>
      </c>
      <c r="AH359">
        <v>4.0910000000000002</v>
      </c>
      <c r="AI359">
        <v>1.804</v>
      </c>
      <c r="AJ359">
        <v>0.43</v>
      </c>
      <c r="AK359">
        <v>0.29699999999999999</v>
      </c>
      <c r="AL359">
        <v>0.186</v>
      </c>
      <c r="AM359">
        <v>5.6849999999999996</v>
      </c>
      <c r="AN359">
        <v>0.70599999999999996</v>
      </c>
      <c r="AO359">
        <v>232.7567</v>
      </c>
      <c r="AP359">
        <v>0.78300000000000003</v>
      </c>
      <c r="AQ359">
        <v>33.928600000000003</v>
      </c>
      <c r="AR359">
        <v>79.793999999999997</v>
      </c>
    </row>
    <row r="360" spans="1:50" ht="12.75" hidden="1" customHeight="1" x14ac:dyDescent="0.25">
      <c r="A360">
        <v>885</v>
      </c>
      <c r="B360">
        <v>2013</v>
      </c>
      <c r="C360" s="22" t="str">
        <f t="shared" si="26"/>
        <v>2013B00885</v>
      </c>
      <c r="D360" s="13">
        <v>41374</v>
      </c>
      <c r="E360">
        <v>130012</v>
      </c>
      <c r="F360" t="s">
        <v>351</v>
      </c>
      <c r="G360">
        <v>3</v>
      </c>
      <c r="H360">
        <v>9.5</v>
      </c>
      <c r="I360" t="s">
        <v>70</v>
      </c>
      <c r="J360" s="15">
        <f t="shared" si="23"/>
        <v>2716</v>
      </c>
      <c r="K360">
        <v>10</v>
      </c>
      <c r="L360">
        <v>20</v>
      </c>
      <c r="M360">
        <v>20</v>
      </c>
      <c r="N360">
        <f t="shared" si="27"/>
        <v>10</v>
      </c>
      <c r="O360">
        <v>4</v>
      </c>
      <c r="P360">
        <v>6</v>
      </c>
      <c r="Q360"/>
      <c r="R360">
        <v>663</v>
      </c>
      <c r="S360" s="14">
        <v>2013</v>
      </c>
      <c r="T360" t="s">
        <v>77</v>
      </c>
      <c r="U360" s="46">
        <v>0.92</v>
      </c>
      <c r="V360" s="46">
        <v>0</v>
      </c>
      <c r="W360" s="46">
        <v>0</v>
      </c>
      <c r="X360" s="46">
        <v>0.04</v>
      </c>
      <c r="Y360" s="46">
        <v>0</v>
      </c>
      <c r="Z360">
        <v>452.92</v>
      </c>
      <c r="AA360">
        <v>11.26</v>
      </c>
      <c r="AB360">
        <v>4.5910000000000002</v>
      </c>
      <c r="AC360">
        <v>2.3940000000000001</v>
      </c>
      <c r="AD360">
        <v>4.4080000000000004</v>
      </c>
      <c r="AE360">
        <v>4.1920000000000002</v>
      </c>
      <c r="AF360">
        <v>7.04</v>
      </c>
      <c r="AG360">
        <v>6.74</v>
      </c>
      <c r="AH360">
        <v>3.6480000000000001</v>
      </c>
      <c r="AI360">
        <v>1.5549999999999999</v>
      </c>
      <c r="AJ360">
        <v>0.55900000000000005</v>
      </c>
      <c r="AK360">
        <v>0.31900000000000001</v>
      </c>
      <c r="AL360">
        <v>0.36399999999999999</v>
      </c>
      <c r="AM360">
        <v>4.8410000000000002</v>
      </c>
      <c r="AN360">
        <v>0.63300000000000001</v>
      </c>
      <c r="AO360">
        <v>361.97719999999998</v>
      </c>
      <c r="AP360">
        <v>0.84499999999999997</v>
      </c>
      <c r="AQ360">
        <v>32.224299999999999</v>
      </c>
      <c r="AR360">
        <v>138.22499999999999</v>
      </c>
    </row>
    <row r="361" spans="1:50" ht="12.75" hidden="1" customHeight="1" x14ac:dyDescent="0.25">
      <c r="A361">
        <v>886</v>
      </c>
      <c r="B361">
        <v>2013</v>
      </c>
      <c r="C361" s="22" t="str">
        <f t="shared" si="26"/>
        <v>2013B00886</v>
      </c>
      <c r="D361" s="13">
        <v>41374</v>
      </c>
      <c r="E361">
        <v>130012</v>
      </c>
      <c r="F361" t="s">
        <v>351</v>
      </c>
      <c r="G361">
        <v>3</v>
      </c>
      <c r="H361">
        <v>9.5</v>
      </c>
      <c r="I361" t="s">
        <v>70</v>
      </c>
      <c r="J361" s="15">
        <f t="shared" si="23"/>
        <v>2716</v>
      </c>
      <c r="K361">
        <v>20</v>
      </c>
      <c r="L361">
        <v>30</v>
      </c>
      <c r="M361">
        <v>30</v>
      </c>
      <c r="N361">
        <f t="shared" si="27"/>
        <v>10</v>
      </c>
      <c r="O361">
        <v>4</v>
      </c>
      <c r="P361">
        <v>6</v>
      </c>
      <c r="Q361"/>
      <c r="R361">
        <v>664</v>
      </c>
      <c r="S361" s="14">
        <v>2013</v>
      </c>
      <c r="T361" t="s">
        <v>77</v>
      </c>
      <c r="U361" s="46">
        <v>0.84</v>
      </c>
      <c r="V361" s="46">
        <v>0</v>
      </c>
      <c r="W361" s="46">
        <v>0</v>
      </c>
      <c r="X361" s="46">
        <v>0.04</v>
      </c>
      <c r="Y361" s="46">
        <v>0</v>
      </c>
      <c r="Z361">
        <v>442.37</v>
      </c>
      <c r="AA361">
        <v>10.81</v>
      </c>
      <c r="AB361">
        <v>8.31</v>
      </c>
      <c r="AC361">
        <v>1.704</v>
      </c>
      <c r="AD361">
        <v>5.1890000000000001</v>
      </c>
      <c r="AE361">
        <v>6.84</v>
      </c>
      <c r="AF361">
        <v>8.5500000000000007</v>
      </c>
      <c r="AG361">
        <v>6.5730000000000004</v>
      </c>
      <c r="AH361">
        <v>2.8959999999999999</v>
      </c>
      <c r="AI361">
        <v>1.639</v>
      </c>
      <c r="AJ361">
        <v>0.54900000000000004</v>
      </c>
      <c r="AK361">
        <v>0.315</v>
      </c>
      <c r="AL361">
        <v>0.309</v>
      </c>
      <c r="AM361">
        <v>6.5039999999999996</v>
      </c>
      <c r="AN361">
        <v>0.60099999999999998</v>
      </c>
      <c r="AO361">
        <v>114.0898</v>
      </c>
      <c r="AP361">
        <v>0.82899999999999996</v>
      </c>
      <c r="AQ361">
        <v>54.286000000000001</v>
      </c>
      <c r="AR361">
        <v>145.6</v>
      </c>
    </row>
    <row r="362" spans="1:50" ht="12.75" hidden="1" customHeight="1" x14ac:dyDescent="0.25">
      <c r="A362">
        <v>887</v>
      </c>
      <c r="B362">
        <v>2013</v>
      </c>
      <c r="C362" s="22" t="str">
        <f t="shared" si="26"/>
        <v>2013B00887</v>
      </c>
      <c r="D362" s="13">
        <v>41374</v>
      </c>
      <c r="E362">
        <v>130012</v>
      </c>
      <c r="F362" t="s">
        <v>351</v>
      </c>
      <c r="G362">
        <v>3</v>
      </c>
      <c r="H362">
        <v>9.5</v>
      </c>
      <c r="I362" t="s">
        <v>70</v>
      </c>
      <c r="J362" s="15">
        <f t="shared" si="23"/>
        <v>2716</v>
      </c>
      <c r="K362">
        <v>30</v>
      </c>
      <c r="L362">
        <v>40</v>
      </c>
      <c r="M362">
        <v>40</v>
      </c>
      <c r="N362">
        <f t="shared" si="27"/>
        <v>10</v>
      </c>
      <c r="O362">
        <v>4</v>
      </c>
      <c r="P362">
        <v>6</v>
      </c>
      <c r="Q362"/>
      <c r="R362">
        <v>665</v>
      </c>
      <c r="S362" s="14">
        <v>2013</v>
      </c>
      <c r="T362" t="s">
        <v>77</v>
      </c>
      <c r="U362" s="46">
        <v>0.84</v>
      </c>
      <c r="V362" s="46">
        <v>0.05</v>
      </c>
      <c r="W362" s="46">
        <v>0</v>
      </c>
      <c r="X362" s="46">
        <v>0.12</v>
      </c>
      <c r="Y362" s="46">
        <v>0</v>
      </c>
      <c r="Z362">
        <v>449.53</v>
      </c>
      <c r="AA362">
        <v>9.49</v>
      </c>
      <c r="AB362">
        <v>8.2370000000000001</v>
      </c>
      <c r="AC362">
        <v>2.0910000000000002</v>
      </c>
      <c r="AD362">
        <v>5.056</v>
      </c>
      <c r="AE362">
        <v>15.04</v>
      </c>
      <c r="AF362">
        <v>7.617</v>
      </c>
      <c r="AG362">
        <v>5.4169999999999998</v>
      </c>
      <c r="AH362">
        <v>1.2549999999999999</v>
      </c>
      <c r="AI362">
        <v>1.417</v>
      </c>
      <c r="AJ362">
        <v>0.58699999999999997</v>
      </c>
      <c r="AK362">
        <v>0.52100000000000002</v>
      </c>
      <c r="AL362">
        <v>0.51800000000000002</v>
      </c>
      <c r="AM362">
        <v>6.7859999999999996</v>
      </c>
      <c r="AN362">
        <v>0.48699999999999999</v>
      </c>
      <c r="AO362">
        <v>76.463700000000003</v>
      </c>
      <c r="AP362">
        <v>0.73499999999999999</v>
      </c>
      <c r="AQ362">
        <v>38.758800000000001</v>
      </c>
      <c r="AR362">
        <v>182.46199999999999</v>
      </c>
    </row>
    <row r="363" spans="1:50" ht="12.75" hidden="1" customHeight="1" x14ac:dyDescent="0.25">
      <c r="A363">
        <v>888</v>
      </c>
      <c r="B363">
        <v>2013</v>
      </c>
      <c r="C363" s="22" t="str">
        <f t="shared" si="26"/>
        <v>2013B00888</v>
      </c>
      <c r="D363" s="13">
        <v>41374</v>
      </c>
      <c r="E363">
        <v>130012</v>
      </c>
      <c r="F363" t="s">
        <v>351</v>
      </c>
      <c r="G363">
        <v>3</v>
      </c>
      <c r="H363">
        <v>9.5</v>
      </c>
      <c r="I363" t="s">
        <v>70</v>
      </c>
      <c r="J363" s="15">
        <f t="shared" si="23"/>
        <v>2716</v>
      </c>
      <c r="K363">
        <v>40</v>
      </c>
      <c r="L363">
        <v>50</v>
      </c>
      <c r="M363">
        <v>50</v>
      </c>
      <c r="N363">
        <f t="shared" si="27"/>
        <v>10</v>
      </c>
      <c r="O363">
        <v>4</v>
      </c>
      <c r="P363">
        <v>6</v>
      </c>
      <c r="Q363"/>
      <c r="R363">
        <v>666</v>
      </c>
      <c r="S363" s="14">
        <v>2013</v>
      </c>
      <c r="T363" t="s">
        <v>77</v>
      </c>
      <c r="U363" s="46">
        <v>0.49</v>
      </c>
      <c r="V363" s="46">
        <v>0</v>
      </c>
      <c r="W363" s="46">
        <v>0</v>
      </c>
      <c r="X363" s="46">
        <v>0.13</v>
      </c>
      <c r="Y363" s="46">
        <v>0</v>
      </c>
      <c r="Z363">
        <v>437.04</v>
      </c>
      <c r="AA363">
        <v>10.4</v>
      </c>
      <c r="AB363">
        <v>9.64</v>
      </c>
      <c r="AC363">
        <v>1.256</v>
      </c>
      <c r="AD363">
        <v>2.5499999999999998</v>
      </c>
      <c r="AE363">
        <v>13.055</v>
      </c>
      <c r="AF363">
        <v>8.4849999999999994</v>
      </c>
      <c r="AG363">
        <v>7.1959999999999997</v>
      </c>
      <c r="AH363">
        <v>1.196</v>
      </c>
      <c r="AI363">
        <v>1.9530000000000001</v>
      </c>
      <c r="AJ363">
        <v>0.55900000000000005</v>
      </c>
      <c r="AK363">
        <v>0.72</v>
      </c>
      <c r="AL363">
        <v>0.68899999999999995</v>
      </c>
      <c r="AM363">
        <v>6.8520000000000003</v>
      </c>
      <c r="AN363">
        <v>0.61599999999999999</v>
      </c>
      <c r="AO363">
        <v>24.493400000000001</v>
      </c>
      <c r="AP363">
        <v>0.71099999999999997</v>
      </c>
      <c r="AQ363">
        <v>65.614599999999996</v>
      </c>
      <c r="AR363">
        <v>118.584</v>
      </c>
    </row>
    <row r="364" spans="1:50" ht="12.75" hidden="1" customHeight="1" x14ac:dyDescent="0.25">
      <c r="A364">
        <v>889</v>
      </c>
      <c r="B364">
        <v>2013</v>
      </c>
      <c r="C364" s="22" t="str">
        <f t="shared" si="26"/>
        <v>2013B00889</v>
      </c>
      <c r="D364" s="13">
        <v>41374</v>
      </c>
      <c r="E364">
        <v>130012</v>
      </c>
      <c r="F364" t="s">
        <v>351</v>
      </c>
      <c r="G364">
        <v>3</v>
      </c>
      <c r="H364">
        <v>9.5</v>
      </c>
      <c r="I364" t="s">
        <v>70</v>
      </c>
      <c r="J364" s="15">
        <f t="shared" si="23"/>
        <v>5432</v>
      </c>
      <c r="K364">
        <v>50</v>
      </c>
      <c r="L364">
        <v>70</v>
      </c>
      <c r="M364">
        <v>70</v>
      </c>
      <c r="N364">
        <f t="shared" si="27"/>
        <v>20</v>
      </c>
      <c r="O364">
        <v>4</v>
      </c>
      <c r="P364">
        <v>6</v>
      </c>
      <c r="Q364"/>
      <c r="R364">
        <v>667</v>
      </c>
      <c r="S364" s="14">
        <v>2013</v>
      </c>
      <c r="T364" t="s">
        <v>77</v>
      </c>
      <c r="U364" s="46">
        <v>0.35</v>
      </c>
      <c r="V364" s="46">
        <v>0.09</v>
      </c>
      <c r="W364" s="46">
        <v>0</v>
      </c>
      <c r="X364" s="46">
        <v>0.08</v>
      </c>
      <c r="Y364" s="46">
        <v>0</v>
      </c>
      <c r="Z364">
        <v>428.61</v>
      </c>
      <c r="AA364">
        <v>9</v>
      </c>
      <c r="AB364">
        <v>13.881</v>
      </c>
      <c r="AC364">
        <v>0.91800000000000004</v>
      </c>
      <c r="AD364">
        <v>2.452</v>
      </c>
      <c r="AE364">
        <v>16.9648</v>
      </c>
      <c r="AF364">
        <v>7.7709999999999999</v>
      </c>
      <c r="AG364">
        <v>5.4550000000000001</v>
      </c>
      <c r="AH364">
        <v>1.0029999999999999</v>
      </c>
      <c r="AI364">
        <v>1.736</v>
      </c>
      <c r="AJ364">
        <v>0.47099999999999997</v>
      </c>
      <c r="AK364">
        <v>0.54300000000000004</v>
      </c>
      <c r="AL364">
        <v>0.83199999999999996</v>
      </c>
      <c r="AM364">
        <v>8.08</v>
      </c>
      <c r="AN364">
        <v>0.60599999999999998</v>
      </c>
      <c r="AO364">
        <v>7.4329999999999998</v>
      </c>
      <c r="AP364">
        <v>0.76900000000000002</v>
      </c>
      <c r="AQ364">
        <v>38.316200000000002</v>
      </c>
      <c r="AR364">
        <v>114.762</v>
      </c>
    </row>
    <row r="365" spans="1:50" ht="12.75" hidden="1" customHeight="1" x14ac:dyDescent="0.25">
      <c r="A365">
        <v>890</v>
      </c>
      <c r="B365">
        <v>2013</v>
      </c>
      <c r="C365" s="22" t="str">
        <f t="shared" si="26"/>
        <v>2013B00890</v>
      </c>
      <c r="D365" s="13">
        <v>41374</v>
      </c>
      <c r="E365">
        <v>130012</v>
      </c>
      <c r="F365" t="s">
        <v>351</v>
      </c>
      <c r="G365">
        <v>3</v>
      </c>
      <c r="H365">
        <v>9.5</v>
      </c>
      <c r="I365" t="s">
        <v>70</v>
      </c>
      <c r="J365" s="15">
        <f t="shared" si="23"/>
        <v>2716</v>
      </c>
      <c r="K365">
        <v>70</v>
      </c>
      <c r="L365">
        <v>80</v>
      </c>
      <c r="M365">
        <v>80</v>
      </c>
      <c r="N365">
        <f t="shared" si="27"/>
        <v>10</v>
      </c>
      <c r="O365">
        <v>4</v>
      </c>
      <c r="P365">
        <v>6</v>
      </c>
      <c r="Q365"/>
      <c r="R365">
        <v>668</v>
      </c>
      <c r="S365" s="14">
        <v>2013</v>
      </c>
      <c r="T365" t="s">
        <v>77</v>
      </c>
      <c r="U365" s="46">
        <v>0.13</v>
      </c>
      <c r="V365" s="46">
        <v>0.13</v>
      </c>
      <c r="W365" s="46">
        <v>0</v>
      </c>
      <c r="X365" s="46">
        <v>0</v>
      </c>
      <c r="Y365" s="46">
        <v>0</v>
      </c>
      <c r="Z365"/>
      <c r="AA365"/>
      <c r="AB365">
        <v>19.768000000000001</v>
      </c>
      <c r="AC365">
        <v>1.2230000000000001</v>
      </c>
      <c r="AD365">
        <v>2.8969999999999998</v>
      </c>
      <c r="AE365">
        <v>15.625</v>
      </c>
      <c r="AF365">
        <v>11.032</v>
      </c>
      <c r="AG365">
        <v>4.8390000000000004</v>
      </c>
      <c r="AH365">
        <v>3.7370000000000001</v>
      </c>
      <c r="AI365">
        <v>3.8460000000000001</v>
      </c>
      <c r="AJ365">
        <v>0.871</v>
      </c>
      <c r="AK365">
        <v>0.74199999999999999</v>
      </c>
      <c r="AL365">
        <v>0.23300000000000001</v>
      </c>
      <c r="AM365">
        <v>7.6833</v>
      </c>
      <c r="AN365">
        <v>0.56200000000000006</v>
      </c>
      <c r="AO365">
        <v>3.4592999999999998</v>
      </c>
      <c r="AP365">
        <v>0.97499999999999998</v>
      </c>
      <c r="AQ365">
        <v>73.489900000000006</v>
      </c>
      <c r="AR365">
        <v>138.39599999999999</v>
      </c>
    </row>
    <row r="366" spans="1:50" ht="12.75" hidden="1" customHeight="1" x14ac:dyDescent="0.25">
      <c r="A366">
        <v>891</v>
      </c>
      <c r="B366">
        <v>2013</v>
      </c>
      <c r="C366" s="22" t="str">
        <f t="shared" si="26"/>
        <v>2013B00891</v>
      </c>
      <c r="D366" s="13">
        <v>41374</v>
      </c>
      <c r="E366">
        <v>130012</v>
      </c>
      <c r="F366" t="s">
        <v>351</v>
      </c>
      <c r="G366">
        <v>3</v>
      </c>
      <c r="H366">
        <v>9.5</v>
      </c>
      <c r="I366" t="s">
        <v>70</v>
      </c>
      <c r="J366" s="15">
        <f t="shared" si="23"/>
        <v>5432</v>
      </c>
      <c r="K366">
        <v>80</v>
      </c>
      <c r="L366">
        <v>100</v>
      </c>
      <c r="M366">
        <v>100</v>
      </c>
      <c r="N366">
        <f t="shared" si="27"/>
        <v>20</v>
      </c>
      <c r="O366">
        <v>4</v>
      </c>
      <c r="P366">
        <v>6</v>
      </c>
      <c r="Q366"/>
      <c r="S366" s="55"/>
      <c r="T366" s="22" t="s">
        <v>77</v>
      </c>
      <c r="U366" s="46">
        <v>0</v>
      </c>
      <c r="V366" s="46">
        <v>0</v>
      </c>
      <c r="W366" s="46">
        <v>0</v>
      </c>
      <c r="X366" s="46">
        <v>7.0000000000000007E-2</v>
      </c>
      <c r="Y366" s="46">
        <v>0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s="22"/>
      <c r="AT366" s="22"/>
      <c r="AU366" s="22"/>
      <c r="AV366" s="46"/>
      <c r="AW366" s="46"/>
      <c r="AX366" s="46"/>
    </row>
    <row r="367" spans="1:50" ht="12.75" hidden="1" customHeight="1" x14ac:dyDescent="0.25">
      <c r="A367">
        <v>851</v>
      </c>
      <c r="B367">
        <v>2004</v>
      </c>
      <c r="C367" s="22" t="str">
        <f t="shared" si="26"/>
        <v>2004B00851</v>
      </c>
      <c r="D367" s="20">
        <v>38060</v>
      </c>
      <c r="E367">
        <v>40001</v>
      </c>
      <c r="F367" s="13" t="s">
        <v>68</v>
      </c>
      <c r="G367">
        <v>8</v>
      </c>
      <c r="H367">
        <v>10</v>
      </c>
      <c r="I367" t="s">
        <v>87</v>
      </c>
      <c r="J367" s="15">
        <f t="shared" si="23"/>
        <v>2450</v>
      </c>
      <c r="K367">
        <v>0</v>
      </c>
      <c r="L367">
        <v>5</v>
      </c>
      <c r="M367">
        <v>5</v>
      </c>
      <c r="N367">
        <v>5</v>
      </c>
      <c r="O367">
        <v>4</v>
      </c>
      <c r="P367">
        <v>6</v>
      </c>
      <c r="Q367"/>
      <c r="R367">
        <v>1668</v>
      </c>
      <c r="S367" s="55">
        <v>2004</v>
      </c>
      <c r="T367" s="58" t="s">
        <v>113</v>
      </c>
      <c r="U367" s="46">
        <v>1.9533979043761558</v>
      </c>
      <c r="V367" s="46">
        <v>0</v>
      </c>
      <c r="W367" s="46">
        <v>0</v>
      </c>
      <c r="X367" s="46">
        <v>4.6070705291890466</v>
      </c>
      <c r="Y367" s="46">
        <v>0</v>
      </c>
      <c r="Z367">
        <v>536.9606</v>
      </c>
      <c r="AA367">
        <v>9.5685000000000002</v>
      </c>
      <c r="AB367">
        <v>1.3691</v>
      </c>
      <c r="AC367">
        <v>0.84109999999999996</v>
      </c>
      <c r="AD367">
        <v>0.81289999999999996</v>
      </c>
      <c r="AE367">
        <v>0.62080000000000002</v>
      </c>
      <c r="AF367">
        <v>1.2102999999999999</v>
      </c>
      <c r="AG367">
        <v>6.8986000000000001</v>
      </c>
      <c r="AH367">
        <v>0.47399999999999998</v>
      </c>
      <c r="AI367">
        <v>0.94199999999999995</v>
      </c>
      <c r="AJ367">
        <v>0.17199999999999999</v>
      </c>
      <c r="AK367">
        <v>1.1599999999999999E-2</v>
      </c>
      <c r="AL367">
        <v>0.1104</v>
      </c>
      <c r="AM367">
        <v>2.8220000000000001</v>
      </c>
      <c r="AN367">
        <v>0.51739999999999997</v>
      </c>
      <c r="AO367">
        <v>89.586799999999997</v>
      </c>
      <c r="AP367">
        <v>0.99490000000000001</v>
      </c>
      <c r="AQ367" t="s">
        <v>219</v>
      </c>
      <c r="AR367">
        <v>58.448399999999999</v>
      </c>
    </row>
    <row r="368" spans="1:50" ht="12.75" hidden="1" customHeight="1" x14ac:dyDescent="0.25">
      <c r="A368">
        <v>852</v>
      </c>
      <c r="B368">
        <v>2004</v>
      </c>
      <c r="C368" s="22" t="str">
        <f t="shared" si="26"/>
        <v>2004B00852</v>
      </c>
      <c r="D368" s="20">
        <v>38060</v>
      </c>
      <c r="E368">
        <v>40001</v>
      </c>
      <c r="F368" s="13" t="s">
        <v>68</v>
      </c>
      <c r="G368">
        <v>8</v>
      </c>
      <c r="H368">
        <v>10</v>
      </c>
      <c r="I368" t="s">
        <v>87</v>
      </c>
      <c r="J368" s="15">
        <f t="shared" si="23"/>
        <v>2450</v>
      </c>
      <c r="K368">
        <v>5</v>
      </c>
      <c r="L368">
        <v>10</v>
      </c>
      <c r="M368">
        <v>10</v>
      </c>
      <c r="N368">
        <v>5</v>
      </c>
      <c r="O368">
        <v>4</v>
      </c>
      <c r="P368">
        <v>6</v>
      </c>
      <c r="Q368"/>
      <c r="R368">
        <v>1669</v>
      </c>
      <c r="S368" s="55">
        <v>2004</v>
      </c>
      <c r="T368" s="58" t="s">
        <v>113</v>
      </c>
      <c r="U368" s="46">
        <v>0.89194318999934541</v>
      </c>
      <c r="V368" s="46">
        <v>1.9265972903985862</v>
      </c>
      <c r="W368" s="46">
        <v>0</v>
      </c>
      <c r="X368" s="46">
        <v>10.132474638392564</v>
      </c>
      <c r="Y368" s="46">
        <v>0</v>
      </c>
      <c r="Z368">
        <v>480.64</v>
      </c>
      <c r="AA368">
        <v>6.85</v>
      </c>
      <c r="AB368">
        <v>1.1787000000000001</v>
      </c>
      <c r="AC368">
        <v>0.52200000000000002</v>
      </c>
      <c r="AD368">
        <v>0.60740000000000005</v>
      </c>
      <c r="AE368">
        <v>0.50229999999999997</v>
      </c>
      <c r="AF368">
        <v>0.83489999999999998</v>
      </c>
      <c r="AG368">
        <v>6.5666000000000002</v>
      </c>
      <c r="AH368">
        <v>0.38129999999999997</v>
      </c>
      <c r="AI368">
        <v>0.87949999999999995</v>
      </c>
      <c r="AJ368">
        <v>0.1449</v>
      </c>
      <c r="AK368">
        <v>8.0000000000000002E-3</v>
      </c>
      <c r="AL368">
        <v>0.1492</v>
      </c>
      <c r="AM368">
        <v>1.9719</v>
      </c>
      <c r="AN368">
        <v>0.39069999999999999</v>
      </c>
      <c r="AO368">
        <v>45.938099999999999</v>
      </c>
      <c r="AP368">
        <v>0.69420000000000004</v>
      </c>
      <c r="AQ368">
        <v>1.3132999999999999</v>
      </c>
      <c r="AR368">
        <v>47.3035</v>
      </c>
    </row>
    <row r="369" spans="1:50" ht="12.75" hidden="1" customHeight="1" x14ac:dyDescent="0.25">
      <c r="A369">
        <v>853</v>
      </c>
      <c r="B369">
        <v>2004</v>
      </c>
      <c r="C369" s="22" t="str">
        <f t="shared" si="26"/>
        <v>2004B00853</v>
      </c>
      <c r="D369" s="20">
        <v>38060</v>
      </c>
      <c r="E369">
        <v>40001</v>
      </c>
      <c r="F369" s="13" t="s">
        <v>68</v>
      </c>
      <c r="G369">
        <v>8</v>
      </c>
      <c r="H369">
        <v>10</v>
      </c>
      <c r="I369" t="s">
        <v>70</v>
      </c>
      <c r="J369" s="15">
        <f t="shared" si="23"/>
        <v>2716</v>
      </c>
      <c r="K369">
        <v>10</v>
      </c>
      <c r="L369">
        <v>20</v>
      </c>
      <c r="M369">
        <v>20</v>
      </c>
      <c r="N369">
        <v>10</v>
      </c>
      <c r="O369">
        <v>4</v>
      </c>
      <c r="P369">
        <v>6</v>
      </c>
      <c r="Q369"/>
      <c r="R369">
        <v>1670</v>
      </c>
      <c r="S369" s="55">
        <v>2004</v>
      </c>
      <c r="T369" s="58" t="s">
        <v>113</v>
      </c>
      <c r="U369" s="46">
        <v>1.5052618911900688</v>
      </c>
      <c r="V369" s="46">
        <v>0</v>
      </c>
      <c r="W369" s="46">
        <v>0</v>
      </c>
      <c r="X369" s="46">
        <v>1.5662860219139905</v>
      </c>
      <c r="Y369" s="46">
        <v>0</v>
      </c>
      <c r="Z369">
        <v>521.52380000000005</v>
      </c>
      <c r="AA369">
        <v>6.2285000000000004</v>
      </c>
      <c r="AB369">
        <v>1.3671</v>
      </c>
      <c r="AC369">
        <v>1.0610999999999999</v>
      </c>
      <c r="AD369">
        <v>0.55910000000000004</v>
      </c>
      <c r="AE369">
        <v>0.27100000000000002</v>
      </c>
      <c r="AF369">
        <v>0.98009999999999997</v>
      </c>
      <c r="AG369">
        <v>6.2256</v>
      </c>
      <c r="AH369">
        <v>0.32550000000000001</v>
      </c>
      <c r="AI369">
        <v>1.8507</v>
      </c>
      <c r="AJ369">
        <v>0.32900000000000001</v>
      </c>
      <c r="AK369">
        <v>0.01</v>
      </c>
      <c r="AL369">
        <v>0.11650000000000001</v>
      </c>
      <c r="AM369">
        <v>1.0981000000000001</v>
      </c>
      <c r="AN369">
        <v>0.47449999999999998</v>
      </c>
      <c r="AO369">
        <v>28.9528</v>
      </c>
      <c r="AP369">
        <v>0.69810000000000005</v>
      </c>
      <c r="AQ369">
        <v>1.4000999999999999</v>
      </c>
      <c r="AR369">
        <v>75.494900000000001</v>
      </c>
    </row>
    <row r="370" spans="1:50" ht="12.75" hidden="1" customHeight="1" x14ac:dyDescent="0.25">
      <c r="A370">
        <v>854</v>
      </c>
      <c r="B370">
        <v>2004</v>
      </c>
      <c r="C370" s="22" t="str">
        <f t="shared" si="26"/>
        <v>2004B00854</v>
      </c>
      <c r="D370" s="20">
        <v>38060</v>
      </c>
      <c r="E370">
        <v>40001</v>
      </c>
      <c r="F370" s="13" t="s">
        <v>68</v>
      </c>
      <c r="G370">
        <v>8</v>
      </c>
      <c r="H370">
        <v>10</v>
      </c>
      <c r="I370" t="s">
        <v>70</v>
      </c>
      <c r="J370" s="15">
        <f t="shared" si="23"/>
        <v>2716</v>
      </c>
      <c r="K370">
        <v>20</v>
      </c>
      <c r="L370">
        <v>30</v>
      </c>
      <c r="M370">
        <v>30</v>
      </c>
      <c r="N370">
        <v>10</v>
      </c>
      <c r="O370">
        <v>4</v>
      </c>
      <c r="P370">
        <v>6</v>
      </c>
      <c r="Q370"/>
      <c r="R370">
        <v>1671</v>
      </c>
      <c r="S370" s="55">
        <v>2004</v>
      </c>
      <c r="T370" s="58" t="s">
        <v>113</v>
      </c>
      <c r="U370" s="46">
        <v>9.7987886633686253E-2</v>
      </c>
      <c r="V370" s="46">
        <v>0</v>
      </c>
      <c r="W370" s="46">
        <v>0</v>
      </c>
      <c r="X370" s="46">
        <v>0.48993943316843125</v>
      </c>
      <c r="Y370" s="46">
        <v>0</v>
      </c>
      <c r="Z370">
        <v>397.31</v>
      </c>
      <c r="AA370">
        <v>6.77</v>
      </c>
      <c r="AB370">
        <v>18.394600000000001</v>
      </c>
      <c r="AC370">
        <v>0.41539999999999999</v>
      </c>
      <c r="AD370">
        <v>1.2475000000000001</v>
      </c>
      <c r="AE370">
        <v>1.0637000000000001</v>
      </c>
      <c r="AF370">
        <v>12.928900000000001</v>
      </c>
      <c r="AG370">
        <v>2.8799000000000001</v>
      </c>
      <c r="AH370">
        <v>0.53800000000000003</v>
      </c>
      <c r="AI370">
        <v>0.39340000000000003</v>
      </c>
      <c r="AJ370">
        <v>0.16539999999999999</v>
      </c>
      <c r="AK370">
        <v>6.1000000000000004E-3</v>
      </c>
      <c r="AL370">
        <v>0.24879999999999999</v>
      </c>
      <c r="AM370">
        <v>4.8284000000000002</v>
      </c>
      <c r="AN370">
        <v>0.63480000000000003</v>
      </c>
      <c r="AO370">
        <v>13.769600000000001</v>
      </c>
      <c r="AP370">
        <v>1.2316</v>
      </c>
      <c r="AQ370">
        <v>27.451000000000001</v>
      </c>
      <c r="AR370">
        <v>42.2819</v>
      </c>
    </row>
    <row r="371" spans="1:50" ht="12.75" hidden="1" customHeight="1" x14ac:dyDescent="0.25">
      <c r="A371">
        <v>855</v>
      </c>
      <c r="B371">
        <v>2004</v>
      </c>
      <c r="C371" s="22" t="str">
        <f t="shared" si="26"/>
        <v>2004B00855</v>
      </c>
      <c r="D371" s="20">
        <v>38060</v>
      </c>
      <c r="E371">
        <v>40001</v>
      </c>
      <c r="F371" s="13" t="s">
        <v>68</v>
      </c>
      <c r="G371">
        <v>8</v>
      </c>
      <c r="H371">
        <v>10</v>
      </c>
      <c r="I371" t="s">
        <v>70</v>
      </c>
      <c r="J371" s="15">
        <f t="shared" si="23"/>
        <v>5432</v>
      </c>
      <c r="K371">
        <v>30</v>
      </c>
      <c r="L371">
        <v>50</v>
      </c>
      <c r="M371">
        <v>50</v>
      </c>
      <c r="N371">
        <v>20</v>
      </c>
      <c r="O371">
        <v>4</v>
      </c>
      <c r="P371">
        <v>6</v>
      </c>
      <c r="Q371"/>
      <c r="R371">
        <v>1672</v>
      </c>
      <c r="S371" s="55">
        <v>2004</v>
      </c>
      <c r="T371" s="58" t="s">
        <v>113</v>
      </c>
      <c r="U371" s="46">
        <v>2.3742125237191649</v>
      </c>
      <c r="V371" s="46">
        <v>0</v>
      </c>
      <c r="W371" s="46">
        <v>0</v>
      </c>
      <c r="X371" s="46">
        <v>0.83305702586637376</v>
      </c>
      <c r="Y371" s="46">
        <v>0</v>
      </c>
      <c r="Z371">
        <v>421.28</v>
      </c>
      <c r="AA371">
        <v>5.59</v>
      </c>
      <c r="AB371">
        <v>10.3264</v>
      </c>
      <c r="AC371">
        <v>0.26769999999999999</v>
      </c>
      <c r="AD371">
        <v>0.85</v>
      </c>
      <c r="AE371">
        <v>0.47160000000000002</v>
      </c>
      <c r="AF371">
        <v>5.9366000000000003</v>
      </c>
      <c r="AG371">
        <v>2.5543999999999998</v>
      </c>
      <c r="AH371">
        <v>0.28100000000000003</v>
      </c>
      <c r="AI371">
        <v>1.3794</v>
      </c>
      <c r="AJ371">
        <v>0.23699999999999999</v>
      </c>
      <c r="AK371">
        <v>6.1000000000000004E-3</v>
      </c>
      <c r="AL371">
        <v>0.123</v>
      </c>
      <c r="AM371">
        <v>2.4857999999999998</v>
      </c>
      <c r="AN371">
        <v>0.54300000000000004</v>
      </c>
      <c r="AO371">
        <v>6.1867999999999999</v>
      </c>
      <c r="AP371">
        <v>0.6391</v>
      </c>
      <c r="AQ371">
        <v>70.766300000000001</v>
      </c>
      <c r="AR371">
        <v>41.705800000000004</v>
      </c>
      <c r="AS371" s="22"/>
      <c r="AT371" s="22"/>
      <c r="AU371" s="22"/>
      <c r="AV371" s="46"/>
      <c r="AW371" s="46"/>
      <c r="AX371" s="46"/>
    </row>
    <row r="372" spans="1:50" ht="12.75" hidden="1" customHeight="1" x14ac:dyDescent="0.25">
      <c r="A372">
        <v>856</v>
      </c>
      <c r="B372">
        <v>2004</v>
      </c>
      <c r="C372" s="22" t="str">
        <f t="shared" si="26"/>
        <v>2004B00856</v>
      </c>
      <c r="D372" s="20">
        <v>38060</v>
      </c>
      <c r="E372">
        <v>40001</v>
      </c>
      <c r="F372" s="13" t="s">
        <v>68</v>
      </c>
      <c r="G372">
        <v>8</v>
      </c>
      <c r="H372">
        <v>10</v>
      </c>
      <c r="I372" t="s">
        <v>70</v>
      </c>
      <c r="J372" s="15">
        <f t="shared" si="23"/>
        <v>5432</v>
      </c>
      <c r="K372">
        <v>50</v>
      </c>
      <c r="L372">
        <v>70</v>
      </c>
      <c r="M372">
        <v>70</v>
      </c>
      <c r="N372">
        <v>20</v>
      </c>
      <c r="O372">
        <v>4</v>
      </c>
      <c r="P372">
        <v>6</v>
      </c>
      <c r="Q372"/>
      <c r="R372">
        <v>1673</v>
      </c>
      <c r="S372" s="55">
        <v>2004</v>
      </c>
      <c r="T372" s="58" t="s">
        <v>113</v>
      </c>
      <c r="U372" s="46">
        <v>0.22976385148133899</v>
      </c>
      <c r="V372" s="46">
        <v>0</v>
      </c>
      <c r="W372" s="46">
        <v>0</v>
      </c>
      <c r="X372" s="46">
        <v>0.36762216237014239</v>
      </c>
      <c r="Y372" s="46">
        <v>0</v>
      </c>
      <c r="Z372">
        <v>433.2</v>
      </c>
      <c r="AA372">
        <v>6</v>
      </c>
      <c r="AB372">
        <v>9.5911000000000008</v>
      </c>
      <c r="AC372">
        <v>0.28810000000000002</v>
      </c>
      <c r="AD372">
        <v>0.84319999999999995</v>
      </c>
      <c r="AE372">
        <v>0.60809999999999997</v>
      </c>
      <c r="AF372">
        <v>4.9787999999999997</v>
      </c>
      <c r="AG372">
        <v>2.4363999999999999</v>
      </c>
      <c r="AH372">
        <v>0.24149999999999999</v>
      </c>
      <c r="AI372">
        <v>0.88560000000000005</v>
      </c>
      <c r="AJ372">
        <v>0.19070000000000001</v>
      </c>
      <c r="AK372">
        <v>6.4000000000000003E-3</v>
      </c>
      <c r="AL372">
        <v>0.2225</v>
      </c>
      <c r="AM372">
        <v>1.9237</v>
      </c>
      <c r="AN372">
        <v>0.47249999999999998</v>
      </c>
      <c r="AO372">
        <v>3.1419000000000001</v>
      </c>
      <c r="AP372">
        <v>0.56989999999999996</v>
      </c>
      <c r="AQ372">
        <v>53.389800000000001</v>
      </c>
      <c r="AR372">
        <v>47.023299999999999</v>
      </c>
    </row>
    <row r="373" spans="1:50" ht="12.75" hidden="1" customHeight="1" x14ac:dyDescent="0.25">
      <c r="A373">
        <v>857</v>
      </c>
      <c r="B373">
        <v>2004</v>
      </c>
      <c r="C373" s="22" t="str">
        <f t="shared" si="26"/>
        <v>2004B00857</v>
      </c>
      <c r="D373" s="20">
        <v>38060</v>
      </c>
      <c r="E373">
        <v>40001</v>
      </c>
      <c r="F373" s="13" t="s">
        <v>68</v>
      </c>
      <c r="G373">
        <v>8</v>
      </c>
      <c r="H373">
        <v>10</v>
      </c>
      <c r="I373" t="s">
        <v>70</v>
      </c>
      <c r="J373" s="15">
        <f t="shared" si="23"/>
        <v>8148.0000000000009</v>
      </c>
      <c r="K373">
        <v>70</v>
      </c>
      <c r="L373">
        <v>100</v>
      </c>
      <c r="M373">
        <v>100</v>
      </c>
      <c r="N373">
        <v>30</v>
      </c>
      <c r="O373">
        <v>4</v>
      </c>
      <c r="P373">
        <v>6</v>
      </c>
      <c r="Q373" t="s">
        <v>436</v>
      </c>
      <c r="R373">
        <v>1674</v>
      </c>
      <c r="S373" s="55">
        <v>2004</v>
      </c>
      <c r="T373" s="58" t="s">
        <v>113</v>
      </c>
      <c r="U373" s="46">
        <v>4.9184599567483257E-2</v>
      </c>
      <c r="V373" s="46">
        <v>0</v>
      </c>
      <c r="W373" s="46">
        <v>0</v>
      </c>
      <c r="X373" s="46">
        <v>4.9184599567483257E-2</v>
      </c>
      <c r="Y373" s="46">
        <v>0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s="22"/>
      <c r="AT373" s="22"/>
      <c r="AU373" s="22"/>
      <c r="AV373" s="46"/>
      <c r="AW373" s="46"/>
      <c r="AX373" s="46"/>
    </row>
    <row r="374" spans="1:50" ht="12.75" hidden="1" customHeight="1" x14ac:dyDescent="0.25">
      <c r="A374">
        <v>858</v>
      </c>
      <c r="B374">
        <v>2004</v>
      </c>
      <c r="C374" s="22" t="str">
        <f t="shared" si="26"/>
        <v>2004B00858</v>
      </c>
      <c r="D374" s="20">
        <v>38060</v>
      </c>
      <c r="E374">
        <v>40002</v>
      </c>
      <c r="F374" s="13" t="s">
        <v>68</v>
      </c>
      <c r="G374">
        <v>3</v>
      </c>
      <c r="H374">
        <v>7</v>
      </c>
      <c r="I374" t="s">
        <v>87</v>
      </c>
      <c r="J374" s="15">
        <f t="shared" si="23"/>
        <v>2450</v>
      </c>
      <c r="K374">
        <v>0</v>
      </c>
      <c r="L374">
        <v>5</v>
      </c>
      <c r="M374">
        <v>5</v>
      </c>
      <c r="N374">
        <v>5</v>
      </c>
      <c r="O374">
        <v>4</v>
      </c>
      <c r="P374">
        <v>6</v>
      </c>
      <c r="Q374"/>
      <c r="R374">
        <v>1675</v>
      </c>
      <c r="S374" s="55">
        <v>2004</v>
      </c>
      <c r="T374" s="58" t="s">
        <v>113</v>
      </c>
      <c r="U374" s="46">
        <v>1.3702017397741992</v>
      </c>
      <c r="V374" s="46">
        <v>0.58722931704608539</v>
      </c>
      <c r="W374" s="46">
        <v>0</v>
      </c>
      <c r="X374" s="46">
        <v>3.1482016163859581</v>
      </c>
      <c r="Y374" s="46">
        <v>0</v>
      </c>
      <c r="Z374">
        <v>550.92819999999995</v>
      </c>
      <c r="AA374">
        <v>7.8745000000000003</v>
      </c>
      <c r="AB374">
        <v>0.79100000000000004</v>
      </c>
      <c r="AC374">
        <v>0.90720000000000001</v>
      </c>
      <c r="AD374">
        <v>0.4481</v>
      </c>
      <c r="AE374">
        <v>0.18010000000000001</v>
      </c>
      <c r="AF374">
        <v>1.3495999999999999</v>
      </c>
      <c r="AG374">
        <v>4.9325000000000001</v>
      </c>
      <c r="AH374">
        <v>0.2051</v>
      </c>
      <c r="AI374">
        <v>0.52539999999999998</v>
      </c>
      <c r="AJ374">
        <v>0.123</v>
      </c>
      <c r="AK374">
        <v>1.3899999999999999E-2</v>
      </c>
      <c r="AL374">
        <v>0.15179999999999999</v>
      </c>
      <c r="AM374">
        <v>1.6306</v>
      </c>
      <c r="AN374">
        <v>0.34870000000000001</v>
      </c>
      <c r="AO374">
        <v>40.747999999999998</v>
      </c>
      <c r="AP374">
        <v>0.68869999999999998</v>
      </c>
      <c r="AQ374">
        <v>2.4975000000000001</v>
      </c>
      <c r="AR374">
        <v>24.230599999999999</v>
      </c>
    </row>
    <row r="375" spans="1:50" ht="12.75" hidden="1" customHeight="1" x14ac:dyDescent="0.25">
      <c r="A375">
        <v>859</v>
      </c>
      <c r="B375">
        <v>2004</v>
      </c>
      <c r="C375" s="22" t="str">
        <f t="shared" si="26"/>
        <v>2004B00859</v>
      </c>
      <c r="D375" s="20">
        <v>38060</v>
      </c>
      <c r="E375">
        <v>40002</v>
      </c>
      <c r="F375" s="13" t="s">
        <v>68</v>
      </c>
      <c r="G375">
        <v>3</v>
      </c>
      <c r="H375">
        <v>7</v>
      </c>
      <c r="I375" t="s">
        <v>87</v>
      </c>
      <c r="J375" s="15">
        <f t="shared" si="23"/>
        <v>2450</v>
      </c>
      <c r="K375">
        <v>5</v>
      </c>
      <c r="L375">
        <v>10</v>
      </c>
      <c r="M375">
        <v>10</v>
      </c>
      <c r="N375">
        <v>5</v>
      </c>
      <c r="O375">
        <v>4</v>
      </c>
      <c r="P375">
        <v>6</v>
      </c>
      <c r="Q375"/>
      <c r="R375">
        <v>1676</v>
      </c>
      <c r="S375" s="55">
        <v>2004</v>
      </c>
      <c r="T375" s="58" t="s">
        <v>113</v>
      </c>
      <c r="U375" s="46">
        <v>0.77146638433033354</v>
      </c>
      <c r="V375" s="46">
        <v>0</v>
      </c>
      <c r="W375" s="46">
        <v>0</v>
      </c>
      <c r="X375" s="46">
        <v>4.3320804658549497</v>
      </c>
      <c r="Y375" s="46">
        <v>0</v>
      </c>
      <c r="Z375">
        <v>489.7</v>
      </c>
      <c r="AA375">
        <v>7.73</v>
      </c>
      <c r="AB375">
        <v>0.89549999999999996</v>
      </c>
      <c r="AC375">
        <v>0.622</v>
      </c>
      <c r="AD375">
        <v>0.47970000000000002</v>
      </c>
      <c r="AE375">
        <v>0.25169999999999998</v>
      </c>
      <c r="AF375">
        <v>1.2487999999999999</v>
      </c>
      <c r="AG375">
        <v>5.6007999999999996</v>
      </c>
      <c r="AH375">
        <v>0.2152</v>
      </c>
      <c r="AI375">
        <v>0.67410000000000003</v>
      </c>
      <c r="AJ375">
        <v>0.12720000000000001</v>
      </c>
      <c r="AK375">
        <v>9.4999999999999998E-3</v>
      </c>
      <c r="AL375">
        <v>8.09E-2</v>
      </c>
      <c r="AM375">
        <v>1.5582</v>
      </c>
      <c r="AN375">
        <v>0.47870000000000001</v>
      </c>
      <c r="AO375">
        <v>27.118300000000001</v>
      </c>
      <c r="AP375">
        <v>0.78100000000000003</v>
      </c>
      <c r="AQ375">
        <v>1.3245</v>
      </c>
      <c r="AR375">
        <v>32.346699999999998</v>
      </c>
    </row>
    <row r="376" spans="1:50" ht="12.75" hidden="1" customHeight="1" x14ac:dyDescent="0.25">
      <c r="A376">
        <v>860</v>
      </c>
      <c r="B376">
        <v>2004</v>
      </c>
      <c r="C376" s="22" t="str">
        <f t="shared" si="26"/>
        <v>2004B00860</v>
      </c>
      <c r="D376" s="20">
        <v>38060</v>
      </c>
      <c r="E376">
        <v>40002</v>
      </c>
      <c r="F376" s="13" t="s">
        <v>68</v>
      </c>
      <c r="G376">
        <v>3</v>
      </c>
      <c r="H376">
        <v>7</v>
      </c>
      <c r="I376" t="s">
        <v>70</v>
      </c>
      <c r="J376" s="15">
        <f t="shared" si="23"/>
        <v>2716</v>
      </c>
      <c r="K376">
        <v>10</v>
      </c>
      <c r="L376">
        <v>20</v>
      </c>
      <c r="M376">
        <v>20</v>
      </c>
      <c r="N376">
        <v>10</v>
      </c>
      <c r="O376">
        <v>4</v>
      </c>
      <c r="P376">
        <v>6</v>
      </c>
      <c r="Q376"/>
      <c r="R376">
        <v>1677</v>
      </c>
      <c r="S376" s="55">
        <v>2004</v>
      </c>
      <c r="T376" s="58" t="s">
        <v>113</v>
      </c>
      <c r="U376" s="46">
        <v>2.7652469014361598</v>
      </c>
      <c r="V376" s="46">
        <v>0</v>
      </c>
      <c r="W376" s="46">
        <v>0.92174896714538657</v>
      </c>
      <c r="X376" s="46">
        <v>7.435441668306118</v>
      </c>
      <c r="Y376" s="46">
        <v>0</v>
      </c>
      <c r="Z376">
        <v>538.81830000000002</v>
      </c>
      <c r="AA376">
        <v>7.3270999999999997</v>
      </c>
      <c r="AB376">
        <v>1.0524</v>
      </c>
      <c r="AC376">
        <v>0.59619999999999995</v>
      </c>
      <c r="AD376">
        <v>0.36349999999999999</v>
      </c>
      <c r="AE376" t="s">
        <v>220</v>
      </c>
      <c r="AF376">
        <v>1.0993999999999999</v>
      </c>
      <c r="AG376">
        <v>3.3778000000000001</v>
      </c>
      <c r="AH376">
        <v>0.20519999999999999</v>
      </c>
      <c r="AI376">
        <v>1.2514000000000001</v>
      </c>
      <c r="AJ376">
        <v>0.23050000000000001</v>
      </c>
      <c r="AK376">
        <v>1.24E-2</v>
      </c>
      <c r="AL376">
        <v>9.8400000000000001E-2</v>
      </c>
      <c r="AM376">
        <v>0.86129999999999995</v>
      </c>
      <c r="AN376">
        <v>0.47170000000000001</v>
      </c>
      <c r="AO376">
        <v>18.6983</v>
      </c>
      <c r="AP376">
        <v>0.81879999999999997</v>
      </c>
      <c r="AQ376">
        <v>8.1564999999999994</v>
      </c>
      <c r="AR376">
        <v>30.8537</v>
      </c>
    </row>
    <row r="377" spans="1:50" ht="12.75" hidden="1" customHeight="1" x14ac:dyDescent="0.25">
      <c r="A377">
        <v>861</v>
      </c>
      <c r="B377">
        <v>2004</v>
      </c>
      <c r="C377" s="22" t="str">
        <f t="shared" si="26"/>
        <v>2004B00861</v>
      </c>
      <c r="D377" s="20">
        <v>38060</v>
      </c>
      <c r="E377">
        <v>40002</v>
      </c>
      <c r="F377" s="13" t="s">
        <v>68</v>
      </c>
      <c r="G377">
        <v>3</v>
      </c>
      <c r="H377">
        <v>7</v>
      </c>
      <c r="I377" t="s">
        <v>70</v>
      </c>
      <c r="J377" s="15">
        <f t="shared" si="23"/>
        <v>2716</v>
      </c>
      <c r="K377">
        <v>20</v>
      </c>
      <c r="L377">
        <v>30</v>
      </c>
      <c r="M377">
        <v>30</v>
      </c>
      <c r="N377">
        <v>10</v>
      </c>
      <c r="O377">
        <v>4</v>
      </c>
      <c r="P377">
        <v>6</v>
      </c>
      <c r="Q377"/>
      <c r="R377">
        <v>1678</v>
      </c>
      <c r="S377" s="55">
        <v>2004</v>
      </c>
      <c r="T377" s="58" t="s">
        <v>113</v>
      </c>
      <c r="U377" s="46">
        <v>0.43314136125654451</v>
      </c>
      <c r="V377" s="46">
        <v>0</v>
      </c>
      <c r="W377" s="46">
        <v>0</v>
      </c>
      <c r="X377" s="46">
        <v>0.32014796266788076</v>
      </c>
      <c r="Y377" s="46">
        <v>0</v>
      </c>
      <c r="Z377">
        <v>471.41</v>
      </c>
      <c r="AA377">
        <v>8.42</v>
      </c>
      <c r="AB377">
        <v>1.8595999999999999</v>
      </c>
      <c r="AC377">
        <v>0.78259999999999996</v>
      </c>
      <c r="AD377">
        <v>1.3979999999999999</v>
      </c>
      <c r="AE377">
        <v>0.52149999999999996</v>
      </c>
      <c r="AF377">
        <v>3.1574</v>
      </c>
      <c r="AG377">
        <v>5.1699000000000002</v>
      </c>
      <c r="AH377">
        <v>0.44190000000000002</v>
      </c>
      <c r="AI377">
        <v>1.2639</v>
      </c>
      <c r="AJ377">
        <v>0.22539999999999999</v>
      </c>
      <c r="AK377">
        <v>3.3099999999999997E-2</v>
      </c>
      <c r="AL377">
        <v>0.21909999999999999</v>
      </c>
      <c r="AM377">
        <v>2.3936000000000002</v>
      </c>
      <c r="AN377">
        <v>0.66010000000000002</v>
      </c>
      <c r="AO377">
        <v>20.012499999999999</v>
      </c>
      <c r="AP377">
        <v>0.86760000000000004</v>
      </c>
      <c r="AQ377">
        <v>20.751300000000001</v>
      </c>
      <c r="AR377">
        <v>46.3855</v>
      </c>
    </row>
    <row r="378" spans="1:50" ht="12.75" hidden="1" customHeight="1" x14ac:dyDescent="0.25">
      <c r="A378">
        <v>862</v>
      </c>
      <c r="B378">
        <v>2004</v>
      </c>
      <c r="C378" s="22" t="str">
        <f t="shared" si="26"/>
        <v>2004B00862</v>
      </c>
      <c r="D378" s="20">
        <v>38060</v>
      </c>
      <c r="E378">
        <v>40002</v>
      </c>
      <c r="F378" s="13" t="s">
        <v>68</v>
      </c>
      <c r="G378">
        <v>3</v>
      </c>
      <c r="H378">
        <v>7</v>
      </c>
      <c r="I378" t="s">
        <v>70</v>
      </c>
      <c r="J378" s="15">
        <f t="shared" si="23"/>
        <v>5432</v>
      </c>
      <c r="K378">
        <v>30</v>
      </c>
      <c r="L378">
        <v>50</v>
      </c>
      <c r="M378">
        <v>50</v>
      </c>
      <c r="N378">
        <v>20</v>
      </c>
      <c r="O378">
        <v>4</v>
      </c>
      <c r="P378">
        <v>6</v>
      </c>
      <c r="Q378"/>
      <c r="R378">
        <v>1679</v>
      </c>
      <c r="S378" s="55">
        <v>2004</v>
      </c>
      <c r="T378" s="58" t="s">
        <v>113</v>
      </c>
      <c r="U378" s="46">
        <v>2.6600983883058471</v>
      </c>
      <c r="V378" s="46">
        <v>0</v>
      </c>
      <c r="W378" s="46">
        <v>0</v>
      </c>
      <c r="X378" s="46">
        <v>1.5881184407796103</v>
      </c>
      <c r="Y378" s="46">
        <v>0</v>
      </c>
      <c r="Z378">
        <v>511.10989999999998</v>
      </c>
      <c r="AA378">
        <v>7.3735999999999997</v>
      </c>
      <c r="AB378">
        <v>2.036</v>
      </c>
      <c r="AC378">
        <v>0.59830000000000005</v>
      </c>
      <c r="AD378">
        <v>0.51649999999999996</v>
      </c>
      <c r="AE378">
        <v>0.24809999999999999</v>
      </c>
      <c r="AF378">
        <v>3.7624</v>
      </c>
      <c r="AG378">
        <v>4.4222999999999999</v>
      </c>
      <c r="AH378">
        <v>0.1593</v>
      </c>
      <c r="AI378">
        <v>2.4426999999999999</v>
      </c>
      <c r="AJ378">
        <v>0.43269999999999997</v>
      </c>
      <c r="AK378">
        <v>7.0000000000000001E-3</v>
      </c>
      <c r="AL378">
        <v>0.1618</v>
      </c>
      <c r="AM378">
        <v>1.9675</v>
      </c>
      <c r="AN378">
        <v>0.86160000000000003</v>
      </c>
      <c r="AO378">
        <v>5.0477999999999996</v>
      </c>
      <c r="AP378">
        <v>0.77849999999999997</v>
      </c>
      <c r="AQ378">
        <v>37.560600000000001</v>
      </c>
      <c r="AR378">
        <v>42.994199999999999</v>
      </c>
    </row>
    <row r="379" spans="1:50" ht="12.75" hidden="1" customHeight="1" x14ac:dyDescent="0.25">
      <c r="A379">
        <v>863</v>
      </c>
      <c r="B379">
        <v>2004</v>
      </c>
      <c r="C379" s="22" t="str">
        <f t="shared" si="26"/>
        <v>2004B00863</v>
      </c>
      <c r="D379" s="20">
        <v>38060</v>
      </c>
      <c r="E379">
        <v>40002</v>
      </c>
      <c r="F379" s="13" t="s">
        <v>68</v>
      </c>
      <c r="G379">
        <v>3</v>
      </c>
      <c r="H379">
        <v>7</v>
      </c>
      <c r="I379" t="s">
        <v>70</v>
      </c>
      <c r="J379" s="15">
        <f t="shared" si="23"/>
        <v>5432</v>
      </c>
      <c r="K379">
        <v>50</v>
      </c>
      <c r="L379">
        <v>70</v>
      </c>
      <c r="M379">
        <v>70</v>
      </c>
      <c r="N379">
        <v>20</v>
      </c>
      <c r="O379">
        <v>4</v>
      </c>
      <c r="P379">
        <v>6</v>
      </c>
      <c r="Q379"/>
      <c r="R379">
        <v>1680</v>
      </c>
      <c r="S379" s="55">
        <v>2004</v>
      </c>
      <c r="T379" s="58" t="s">
        <v>113</v>
      </c>
      <c r="U379" s="46">
        <v>2.7308700491938671</v>
      </c>
      <c r="V379" s="46">
        <v>3.3794516858774104</v>
      </c>
      <c r="W379" s="46">
        <v>0</v>
      </c>
      <c r="X379" s="46">
        <v>3.2087723078027937</v>
      </c>
      <c r="Y379" s="46">
        <v>0</v>
      </c>
      <c r="Z379">
        <v>504.46859999999998</v>
      </c>
      <c r="AA379">
        <v>6.8048999999999999</v>
      </c>
      <c r="AB379">
        <v>2.7681</v>
      </c>
      <c r="AC379">
        <v>0.52959999999999996</v>
      </c>
      <c r="AD379">
        <v>0.61129999999999995</v>
      </c>
      <c r="AE379">
        <v>0.4269</v>
      </c>
      <c r="AF379">
        <v>5.8605</v>
      </c>
      <c r="AG379">
        <v>2.9422999999999999</v>
      </c>
      <c r="AH379">
        <v>0.17649999999999999</v>
      </c>
      <c r="AI379">
        <v>3.1855000000000002</v>
      </c>
      <c r="AJ379">
        <v>0.50739999999999996</v>
      </c>
      <c r="AK379">
        <v>9.5999999999999992E-3</v>
      </c>
      <c r="AL379">
        <v>0.32729999999999998</v>
      </c>
      <c r="AM379">
        <v>3.5505</v>
      </c>
      <c r="AN379">
        <v>0.79320000000000002</v>
      </c>
      <c r="AO379">
        <v>3.5547</v>
      </c>
      <c r="AP379">
        <v>0.95589999999999997</v>
      </c>
      <c r="AQ379">
        <v>25.459599999999998</v>
      </c>
      <c r="AR379">
        <v>29.470099999999999</v>
      </c>
    </row>
    <row r="380" spans="1:50" ht="12.75" hidden="1" customHeight="1" x14ac:dyDescent="0.25">
      <c r="A380">
        <v>864</v>
      </c>
      <c r="B380">
        <v>2004</v>
      </c>
      <c r="C380" s="22" t="str">
        <f t="shared" si="26"/>
        <v>2004B00864</v>
      </c>
      <c r="D380" s="20">
        <v>38060</v>
      </c>
      <c r="E380">
        <v>40002</v>
      </c>
      <c r="F380" s="13" t="s">
        <v>68</v>
      </c>
      <c r="G380">
        <v>3</v>
      </c>
      <c r="H380">
        <v>7</v>
      </c>
      <c r="I380" t="s">
        <v>70</v>
      </c>
      <c r="J380" s="15">
        <f t="shared" si="23"/>
        <v>8148.0000000000009</v>
      </c>
      <c r="K380">
        <v>70</v>
      </c>
      <c r="L380">
        <v>100</v>
      </c>
      <c r="M380">
        <v>100</v>
      </c>
      <c r="N380">
        <v>30</v>
      </c>
      <c r="O380">
        <v>4</v>
      </c>
      <c r="P380">
        <v>6</v>
      </c>
      <c r="Q380"/>
      <c r="R380">
        <v>1681</v>
      </c>
      <c r="S380" s="55">
        <v>2004</v>
      </c>
      <c r="T380" s="58" t="s">
        <v>113</v>
      </c>
      <c r="U380" s="46">
        <v>0.14676106753697954</v>
      </c>
      <c r="V380" s="46">
        <v>0</v>
      </c>
      <c r="W380" s="46">
        <v>0</v>
      </c>
      <c r="X380" s="46">
        <v>7.338053376848977E-2</v>
      </c>
      <c r="Y380" s="46">
        <v>0</v>
      </c>
      <c r="Z380"/>
      <c r="AA380"/>
      <c r="AB380">
        <v>11.2843</v>
      </c>
      <c r="AC380">
        <v>0.29899999999999999</v>
      </c>
      <c r="AD380">
        <v>2.6911999999999998</v>
      </c>
      <c r="AE380">
        <v>1.6814</v>
      </c>
      <c r="AF380">
        <v>5.3921999999999999</v>
      </c>
      <c r="AG380" t="s">
        <v>221</v>
      </c>
      <c r="AH380">
        <v>0.92159999999999997</v>
      </c>
      <c r="AI380">
        <v>1.6029</v>
      </c>
      <c r="AJ380">
        <v>0.42649999999999999</v>
      </c>
      <c r="AK380" t="s">
        <v>222</v>
      </c>
      <c r="AL380">
        <v>0.15690000000000001</v>
      </c>
      <c r="AM380" t="s">
        <v>223</v>
      </c>
      <c r="AN380">
        <v>1.2157</v>
      </c>
      <c r="AO380">
        <v>9.9412000000000003</v>
      </c>
      <c r="AP380">
        <v>1.1471</v>
      </c>
      <c r="AQ380">
        <v>176.47059999999999</v>
      </c>
      <c r="AR380">
        <v>54.916699999999999</v>
      </c>
    </row>
    <row r="381" spans="1:50" ht="12.75" hidden="1" customHeight="1" x14ac:dyDescent="0.25">
      <c r="A381">
        <v>865</v>
      </c>
      <c r="B381">
        <v>2004</v>
      </c>
      <c r="C381" s="22" t="str">
        <f t="shared" si="26"/>
        <v>2004B00865</v>
      </c>
      <c r="D381" s="20">
        <v>38059</v>
      </c>
      <c r="E381">
        <v>40003</v>
      </c>
      <c r="F381" s="13" t="s">
        <v>68</v>
      </c>
      <c r="G381">
        <v>4</v>
      </c>
      <c r="H381">
        <v>5</v>
      </c>
      <c r="I381" t="s">
        <v>87</v>
      </c>
      <c r="J381" s="15">
        <f t="shared" si="23"/>
        <v>2450</v>
      </c>
      <c r="K381">
        <v>0</v>
      </c>
      <c r="L381">
        <v>5</v>
      </c>
      <c r="M381">
        <v>5</v>
      </c>
      <c r="N381">
        <v>5</v>
      </c>
      <c r="O381">
        <v>4</v>
      </c>
      <c r="P381">
        <v>6</v>
      </c>
      <c r="Q381"/>
      <c r="R381">
        <v>1682</v>
      </c>
      <c r="S381" s="55">
        <v>2004</v>
      </c>
      <c r="T381" s="58" t="s">
        <v>113</v>
      </c>
      <c r="U381" s="46">
        <v>0.89494850669412984</v>
      </c>
      <c r="V381" s="46">
        <v>1.4087152420185376</v>
      </c>
      <c r="W381" s="46">
        <v>2.8174304840370752</v>
      </c>
      <c r="X381" s="46">
        <v>2.6682723995880537</v>
      </c>
      <c r="Y381" s="46">
        <v>0</v>
      </c>
      <c r="Z381">
        <v>485.35</v>
      </c>
      <c r="AA381">
        <v>8.25</v>
      </c>
      <c r="AB381">
        <v>1.1679999999999999</v>
      </c>
      <c r="AC381">
        <v>0.97150000000000003</v>
      </c>
      <c r="AD381">
        <v>1.1133999999999999</v>
      </c>
      <c r="AE381">
        <v>0.26740000000000003</v>
      </c>
      <c r="AF381">
        <v>2.5232999999999999</v>
      </c>
      <c r="AG381">
        <v>6.5755999999999997</v>
      </c>
      <c r="AH381">
        <v>0.42270000000000002</v>
      </c>
      <c r="AI381">
        <v>1.1837</v>
      </c>
      <c r="AJ381">
        <v>0.33019999999999999</v>
      </c>
      <c r="AK381">
        <v>4.1300000000000003E-2</v>
      </c>
      <c r="AL381">
        <v>0.114</v>
      </c>
      <c r="AM381">
        <v>2.5680000000000001</v>
      </c>
      <c r="AN381">
        <v>0.4395</v>
      </c>
      <c r="AO381">
        <v>60.817399999999999</v>
      </c>
      <c r="AP381">
        <v>1.1506000000000001</v>
      </c>
      <c r="AQ381">
        <v>4.1859999999999999</v>
      </c>
      <c r="AR381">
        <v>34.265099999999997</v>
      </c>
    </row>
    <row r="382" spans="1:50" ht="12.75" hidden="1" customHeight="1" x14ac:dyDescent="0.25">
      <c r="A382">
        <v>866</v>
      </c>
      <c r="B382">
        <v>2004</v>
      </c>
      <c r="C382" s="22" t="str">
        <f t="shared" si="26"/>
        <v>2004B00866</v>
      </c>
      <c r="D382" s="20">
        <v>38059</v>
      </c>
      <c r="E382">
        <v>40003</v>
      </c>
      <c r="F382" s="13" t="s">
        <v>68</v>
      </c>
      <c r="G382">
        <v>4</v>
      </c>
      <c r="H382">
        <v>5</v>
      </c>
      <c r="I382" t="s">
        <v>87</v>
      </c>
      <c r="J382" s="15">
        <f t="shared" si="23"/>
        <v>2450</v>
      </c>
      <c r="K382">
        <v>5</v>
      </c>
      <c r="L382">
        <v>10</v>
      </c>
      <c r="M382">
        <v>10</v>
      </c>
      <c r="N382">
        <v>5</v>
      </c>
      <c r="O382">
        <v>4</v>
      </c>
      <c r="P382">
        <v>6</v>
      </c>
      <c r="Q382"/>
      <c r="R382">
        <v>1683</v>
      </c>
      <c r="S382" s="55">
        <v>2004</v>
      </c>
      <c r="T382" s="58" t="s">
        <v>113</v>
      </c>
      <c r="U382" s="46">
        <v>1.2986790438616846</v>
      </c>
      <c r="V382" s="46">
        <v>0.4421035042933395</v>
      </c>
      <c r="W382" s="46">
        <v>0</v>
      </c>
      <c r="X382" s="46">
        <v>0.80131260153167783</v>
      </c>
      <c r="Y382" s="46">
        <v>0</v>
      </c>
      <c r="Z382">
        <v>536.49249999999995</v>
      </c>
      <c r="AA382">
        <v>8.5130999999999997</v>
      </c>
      <c r="AB382">
        <v>1.2629999999999999</v>
      </c>
      <c r="AC382">
        <v>1.1353</v>
      </c>
      <c r="AD382">
        <v>1.1406000000000001</v>
      </c>
      <c r="AE382">
        <v>0.34749999999999998</v>
      </c>
      <c r="AF382">
        <v>1.9992000000000001</v>
      </c>
      <c r="AG382">
        <v>5.8186999999999998</v>
      </c>
      <c r="AH382">
        <v>0.34089999999999998</v>
      </c>
      <c r="AI382">
        <v>1.3551</v>
      </c>
      <c r="AJ382">
        <v>0.23830000000000001</v>
      </c>
      <c r="AK382">
        <v>3.9100000000000003E-2</v>
      </c>
      <c r="AL382">
        <v>0.11650000000000001</v>
      </c>
      <c r="AM382">
        <v>2.3386999999999998</v>
      </c>
      <c r="AN382">
        <v>0.52100000000000002</v>
      </c>
      <c r="AO382">
        <v>37.212699999999998</v>
      </c>
      <c r="AP382">
        <v>0.87909999999999999</v>
      </c>
      <c r="AQ382">
        <v>6.3548999999999998</v>
      </c>
      <c r="AR382">
        <v>46.194899999999997</v>
      </c>
    </row>
    <row r="383" spans="1:50" ht="12.75" hidden="1" customHeight="1" x14ac:dyDescent="0.25">
      <c r="A383">
        <v>867</v>
      </c>
      <c r="B383">
        <v>2004</v>
      </c>
      <c r="C383" s="22" t="str">
        <f t="shared" si="26"/>
        <v>2004B00867</v>
      </c>
      <c r="D383" s="20">
        <v>38059</v>
      </c>
      <c r="E383">
        <v>40003</v>
      </c>
      <c r="F383" s="13" t="s">
        <v>68</v>
      </c>
      <c r="G383">
        <v>4</v>
      </c>
      <c r="H383">
        <v>5</v>
      </c>
      <c r="I383" t="s">
        <v>70</v>
      </c>
      <c r="J383" s="15">
        <f t="shared" si="23"/>
        <v>2716</v>
      </c>
      <c r="K383">
        <v>10</v>
      </c>
      <c r="L383">
        <v>20</v>
      </c>
      <c r="M383">
        <v>20</v>
      </c>
      <c r="N383">
        <v>10</v>
      </c>
      <c r="O383">
        <v>4</v>
      </c>
      <c r="P383">
        <v>6</v>
      </c>
      <c r="Q383"/>
      <c r="R383">
        <v>1684</v>
      </c>
      <c r="S383" s="55">
        <v>2004</v>
      </c>
      <c r="T383" s="58" t="s">
        <v>113</v>
      </c>
      <c r="U383" s="46">
        <v>1.1065435498677034</v>
      </c>
      <c r="V383" s="46">
        <v>1.1460629623629783</v>
      </c>
      <c r="W383" s="46">
        <v>55.603813380852095</v>
      </c>
      <c r="X383" s="46">
        <v>1.798133268535018</v>
      </c>
      <c r="Y383" s="46">
        <v>0</v>
      </c>
      <c r="Z383">
        <v>474.64</v>
      </c>
      <c r="AA383">
        <v>6.83</v>
      </c>
      <c r="AB383">
        <v>2.1633</v>
      </c>
      <c r="AC383">
        <v>0.59019999999999995</v>
      </c>
      <c r="AD383">
        <v>0.50409999999999999</v>
      </c>
      <c r="AE383">
        <v>0.1651</v>
      </c>
      <c r="AF383">
        <v>3.3138000000000001</v>
      </c>
      <c r="AG383">
        <v>3.7412000000000001</v>
      </c>
      <c r="AH383">
        <v>0.4783</v>
      </c>
      <c r="AI383">
        <v>0.96079999999999999</v>
      </c>
      <c r="AJ383">
        <v>0.30209999999999998</v>
      </c>
      <c r="AK383">
        <v>1.7000000000000001E-2</v>
      </c>
      <c r="AL383">
        <v>9.1300000000000006E-2</v>
      </c>
      <c r="AM383">
        <v>1.9871000000000001</v>
      </c>
      <c r="AN383">
        <v>0.47310000000000002</v>
      </c>
      <c r="AO383">
        <v>24.002300000000002</v>
      </c>
      <c r="AP383">
        <v>0.69910000000000005</v>
      </c>
      <c r="AQ383">
        <v>16.042200000000001</v>
      </c>
      <c r="AR383">
        <v>30.534500000000001</v>
      </c>
    </row>
    <row r="384" spans="1:50" ht="12.75" hidden="1" customHeight="1" x14ac:dyDescent="0.25">
      <c r="A384">
        <v>868</v>
      </c>
      <c r="B384">
        <v>2004</v>
      </c>
      <c r="C384" s="22" t="str">
        <f t="shared" si="26"/>
        <v>2004B00868</v>
      </c>
      <c r="D384" s="20">
        <v>38059</v>
      </c>
      <c r="E384">
        <v>40003</v>
      </c>
      <c r="F384" s="13" t="s">
        <v>68</v>
      </c>
      <c r="G384">
        <v>4</v>
      </c>
      <c r="H384">
        <v>5</v>
      </c>
      <c r="I384" t="s">
        <v>70</v>
      </c>
      <c r="J384" s="15">
        <f t="shared" si="23"/>
        <v>2716</v>
      </c>
      <c r="K384">
        <v>20</v>
      </c>
      <c r="L384">
        <v>30</v>
      </c>
      <c r="M384">
        <v>30</v>
      </c>
      <c r="N384">
        <v>10</v>
      </c>
      <c r="O384">
        <v>4</v>
      </c>
      <c r="P384">
        <v>6</v>
      </c>
      <c r="Q384"/>
      <c r="R384">
        <v>1685</v>
      </c>
      <c r="S384" s="55">
        <v>2004</v>
      </c>
      <c r="T384" s="58" t="s">
        <v>113</v>
      </c>
      <c r="U384" s="46">
        <v>0.91101533360961451</v>
      </c>
      <c r="V384" s="46">
        <v>1.5942768338168254</v>
      </c>
      <c r="W384" s="46">
        <v>0</v>
      </c>
      <c r="X384" s="46">
        <v>3.8718151678408619</v>
      </c>
      <c r="Y384" s="46">
        <v>0</v>
      </c>
      <c r="Z384">
        <v>457.28</v>
      </c>
      <c r="AA384">
        <v>5.22</v>
      </c>
      <c r="AB384">
        <v>3.5577999999999999</v>
      </c>
      <c r="AC384">
        <v>0.79579999999999995</v>
      </c>
      <c r="AD384">
        <v>0.58860000000000001</v>
      </c>
      <c r="AE384" t="s">
        <v>224</v>
      </c>
      <c r="AF384">
        <v>3.2282000000000002</v>
      </c>
      <c r="AG384">
        <v>3.4083999999999999</v>
      </c>
      <c r="AH384">
        <v>0.32579999999999998</v>
      </c>
      <c r="AI384">
        <v>1.3475999999999999</v>
      </c>
      <c r="AJ384">
        <v>0.30109999999999998</v>
      </c>
      <c r="AK384">
        <v>8.9999999999999993E-3</v>
      </c>
      <c r="AL384">
        <v>0.1411</v>
      </c>
      <c r="AM384">
        <v>1.3310999999999999</v>
      </c>
      <c r="AN384">
        <v>0.45650000000000002</v>
      </c>
      <c r="AO384">
        <v>9.1771999999999991</v>
      </c>
      <c r="AP384">
        <v>0.5736</v>
      </c>
      <c r="AQ384">
        <v>24.024000000000001</v>
      </c>
      <c r="AR384">
        <v>58.0473</v>
      </c>
    </row>
    <row r="385" spans="1:50" ht="12.75" hidden="1" customHeight="1" x14ac:dyDescent="0.25">
      <c r="A385">
        <v>869</v>
      </c>
      <c r="B385">
        <v>2004</v>
      </c>
      <c r="C385" s="22" t="str">
        <f t="shared" si="26"/>
        <v>2004B00869</v>
      </c>
      <c r="D385" s="20">
        <v>38059</v>
      </c>
      <c r="E385">
        <v>40003</v>
      </c>
      <c r="F385" s="13" t="s">
        <v>68</v>
      </c>
      <c r="G385">
        <v>4</v>
      </c>
      <c r="H385">
        <v>5</v>
      </c>
      <c r="I385" t="s">
        <v>70</v>
      </c>
      <c r="J385" s="15">
        <f t="shared" si="23"/>
        <v>5432</v>
      </c>
      <c r="K385">
        <v>30</v>
      </c>
      <c r="L385">
        <v>50</v>
      </c>
      <c r="M385">
        <v>50</v>
      </c>
      <c r="N385">
        <v>20</v>
      </c>
      <c r="O385">
        <v>4</v>
      </c>
      <c r="P385">
        <v>6</v>
      </c>
      <c r="Q385"/>
      <c r="R385">
        <v>1686</v>
      </c>
      <c r="S385" s="55">
        <v>2004</v>
      </c>
      <c r="T385" s="58" t="s">
        <v>113</v>
      </c>
      <c r="U385" s="46">
        <v>2.1343106103023515</v>
      </c>
      <c r="V385" s="46">
        <v>1.7882061870100783</v>
      </c>
      <c r="W385" s="46">
        <v>0</v>
      </c>
      <c r="X385" s="46">
        <v>4.9608300671892493</v>
      </c>
      <c r="Y385" s="46">
        <v>0</v>
      </c>
      <c r="Z385">
        <v>477.60919999999999</v>
      </c>
      <c r="AA385">
        <v>5.2975000000000003</v>
      </c>
      <c r="AB385">
        <v>7.4446000000000003</v>
      </c>
      <c r="AC385">
        <v>0.44479999999999997</v>
      </c>
      <c r="AD385">
        <v>0.57440000000000002</v>
      </c>
      <c r="AE385">
        <v>0.39250000000000002</v>
      </c>
      <c r="AF385">
        <v>4.6513</v>
      </c>
      <c r="AG385">
        <v>3.2054999999999998</v>
      </c>
      <c r="AH385">
        <v>0.23749999999999999</v>
      </c>
      <c r="AI385">
        <v>2.6331000000000002</v>
      </c>
      <c r="AJ385">
        <v>0.38009999999999999</v>
      </c>
      <c r="AK385">
        <v>6.4999999999999997E-3</v>
      </c>
      <c r="AL385">
        <v>0.29239999999999999</v>
      </c>
      <c r="AM385">
        <v>2.1528999999999998</v>
      </c>
      <c r="AN385">
        <v>0.48020000000000002</v>
      </c>
      <c r="AO385">
        <v>4.5419999999999998</v>
      </c>
      <c r="AP385">
        <v>0.83609999999999995</v>
      </c>
      <c r="AQ385">
        <v>56.521700000000003</v>
      </c>
      <c r="AR385">
        <v>31.531099999999999</v>
      </c>
      <c r="AS385" s="22"/>
      <c r="AT385" s="22"/>
      <c r="AU385" s="22"/>
      <c r="AV385" s="46"/>
      <c r="AW385" s="46"/>
      <c r="AX385" s="46"/>
    </row>
    <row r="386" spans="1:50" ht="12.75" hidden="1" customHeight="1" x14ac:dyDescent="0.25">
      <c r="A386">
        <v>870</v>
      </c>
      <c r="B386">
        <v>2004</v>
      </c>
      <c r="C386" s="22" t="str">
        <f t="shared" si="26"/>
        <v>2004B00870</v>
      </c>
      <c r="D386" s="20">
        <v>38059</v>
      </c>
      <c r="E386">
        <v>40003</v>
      </c>
      <c r="F386" s="13" t="s">
        <v>68</v>
      </c>
      <c r="G386">
        <v>4</v>
      </c>
      <c r="H386">
        <v>5</v>
      </c>
      <c r="I386" t="s">
        <v>70</v>
      </c>
      <c r="J386" s="15">
        <f t="shared" ref="J386:J449" si="28">IF(I386="WB",54.6*O386*(M386-K386),IF(I386="BZ",67.9*O386*(M386-K386),IF(I386="BZ+WB",122.5*O386*(M386-K386),IF(I386="RKS",19.6*(M386-K386)*O386,""))))</f>
        <v>5432</v>
      </c>
      <c r="K386">
        <v>50</v>
      </c>
      <c r="L386">
        <v>70</v>
      </c>
      <c r="M386">
        <v>70</v>
      </c>
      <c r="N386">
        <v>20</v>
      </c>
      <c r="O386">
        <v>4</v>
      </c>
      <c r="P386">
        <v>6</v>
      </c>
      <c r="Q386"/>
      <c r="R386">
        <v>1687</v>
      </c>
      <c r="S386" s="55">
        <v>2004</v>
      </c>
      <c r="T386" s="58" t="s">
        <v>113</v>
      </c>
      <c r="U386" s="46">
        <v>1.0089905384483056</v>
      </c>
      <c r="V386" s="46">
        <v>1.2368271116463101</v>
      </c>
      <c r="W386" s="46">
        <v>0</v>
      </c>
      <c r="X386" s="46">
        <v>9.6016841562016175</v>
      </c>
      <c r="Y386" s="46">
        <v>0</v>
      </c>
      <c r="Z386">
        <v>389.56</v>
      </c>
      <c r="AA386">
        <v>4.71</v>
      </c>
      <c r="AB386">
        <v>5.7992999999999997</v>
      </c>
      <c r="AC386">
        <v>0.25059999999999999</v>
      </c>
      <c r="AD386">
        <v>1.0146999999999999</v>
      </c>
      <c r="AE386">
        <v>0.57140000000000002</v>
      </c>
      <c r="AF386">
        <v>4.915</v>
      </c>
      <c r="AG386">
        <v>2.3469000000000002</v>
      </c>
      <c r="AH386">
        <v>0.19900000000000001</v>
      </c>
      <c r="AI386">
        <v>0.98299999999999998</v>
      </c>
      <c r="AJ386">
        <v>0.17860000000000001</v>
      </c>
      <c r="AK386">
        <v>6.7999999999999996E-3</v>
      </c>
      <c r="AL386">
        <v>0.1729</v>
      </c>
      <c r="AM386">
        <v>2.9319999999999999</v>
      </c>
      <c r="AN386">
        <v>0.4325</v>
      </c>
      <c r="AO386">
        <v>3.1735000000000002</v>
      </c>
      <c r="AP386">
        <v>0.48980000000000001</v>
      </c>
      <c r="AQ386">
        <v>156.80269999999999</v>
      </c>
      <c r="AR386">
        <v>42.650799999999997</v>
      </c>
    </row>
    <row r="387" spans="1:50" ht="12.75" hidden="1" customHeight="1" x14ac:dyDescent="0.25">
      <c r="A387">
        <v>871</v>
      </c>
      <c r="B387">
        <v>2004</v>
      </c>
      <c r="C387" s="22" t="str">
        <f t="shared" si="26"/>
        <v>2004B00871</v>
      </c>
      <c r="D387" s="20">
        <v>38059</v>
      </c>
      <c r="E387">
        <v>40003</v>
      </c>
      <c r="F387" s="13" t="s">
        <v>68</v>
      </c>
      <c r="G387">
        <v>4</v>
      </c>
      <c r="H387">
        <v>5</v>
      </c>
      <c r="I387" t="s">
        <v>70</v>
      </c>
      <c r="J387" s="15">
        <f t="shared" si="28"/>
        <v>8148.0000000000009</v>
      </c>
      <c r="K387">
        <v>70</v>
      </c>
      <c r="L387">
        <v>100</v>
      </c>
      <c r="M387">
        <v>100</v>
      </c>
      <c r="N387">
        <v>30</v>
      </c>
      <c r="O387">
        <v>4</v>
      </c>
      <c r="P387">
        <v>6</v>
      </c>
      <c r="Q387"/>
      <c r="R387">
        <v>1688</v>
      </c>
      <c r="S387" s="55">
        <v>2004</v>
      </c>
      <c r="T387" s="58" t="s">
        <v>113</v>
      </c>
      <c r="U387" s="46">
        <v>0.52439522879464295</v>
      </c>
      <c r="V387" s="46">
        <v>0</v>
      </c>
      <c r="W387" s="46">
        <v>0</v>
      </c>
      <c r="X387" s="46">
        <v>0.9534458705357145</v>
      </c>
      <c r="Y387" s="46">
        <v>0</v>
      </c>
      <c r="Z387">
        <v>303.55</v>
      </c>
      <c r="AA387">
        <v>6.14</v>
      </c>
      <c r="AB387">
        <v>20.2608</v>
      </c>
      <c r="AC387">
        <v>0.3498</v>
      </c>
      <c r="AD387">
        <v>1.1079000000000001</v>
      </c>
      <c r="AE387">
        <v>1.3669</v>
      </c>
      <c r="AF387">
        <v>7.4010999999999996</v>
      </c>
      <c r="AG387">
        <v>2.4281000000000001</v>
      </c>
      <c r="AH387">
        <v>0.375</v>
      </c>
      <c r="AI387">
        <v>0.8831</v>
      </c>
      <c r="AJ387">
        <v>0.21579999999999999</v>
      </c>
      <c r="AK387">
        <v>5.1299999999999998E-2</v>
      </c>
      <c r="AL387">
        <v>0.55130000000000001</v>
      </c>
      <c r="AM387">
        <v>1.8660000000000001</v>
      </c>
      <c r="AN387">
        <v>0.76439999999999997</v>
      </c>
      <c r="AO387">
        <v>7.1105999999999998</v>
      </c>
      <c r="AP387">
        <v>0.90200000000000002</v>
      </c>
      <c r="AQ387">
        <v>267.80579999999998</v>
      </c>
      <c r="AR387">
        <v>52.873199999999997</v>
      </c>
    </row>
    <row r="388" spans="1:50" ht="12.75" hidden="1" customHeight="1" x14ac:dyDescent="0.25">
      <c r="A388">
        <v>872</v>
      </c>
      <c r="B388">
        <v>2004</v>
      </c>
      <c r="C388" s="22" t="str">
        <f t="shared" ref="C388:C419" si="29">CONCATENATE(B388,"B00",A388)</f>
        <v>2004B00872</v>
      </c>
      <c r="D388" s="20">
        <v>38059</v>
      </c>
      <c r="E388">
        <v>40004</v>
      </c>
      <c r="F388" s="13" t="s">
        <v>68</v>
      </c>
      <c r="G388">
        <v>7</v>
      </c>
      <c r="H388">
        <v>10</v>
      </c>
      <c r="I388" t="s">
        <v>87</v>
      </c>
      <c r="J388" s="15">
        <f t="shared" si="28"/>
        <v>2450</v>
      </c>
      <c r="K388">
        <v>0</v>
      </c>
      <c r="L388">
        <v>5</v>
      </c>
      <c r="M388">
        <v>5</v>
      </c>
      <c r="N388">
        <v>5</v>
      </c>
      <c r="O388">
        <v>4</v>
      </c>
      <c r="P388">
        <v>6</v>
      </c>
      <c r="Q388"/>
      <c r="S388" s="55"/>
      <c r="T388" s="58" t="s">
        <v>113</v>
      </c>
      <c r="U388" s="46">
        <v>0</v>
      </c>
      <c r="V388" s="46">
        <v>1.85</v>
      </c>
      <c r="W388" s="46">
        <v>0</v>
      </c>
      <c r="X388" s="46">
        <v>12.06</v>
      </c>
      <c r="Y388" s="46">
        <v>0</v>
      </c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s="22"/>
      <c r="AT388" s="22"/>
      <c r="AU388" s="22"/>
      <c r="AV388" s="46"/>
      <c r="AW388" s="46"/>
      <c r="AX388" s="46"/>
    </row>
    <row r="389" spans="1:50" ht="12.75" hidden="1" customHeight="1" x14ac:dyDescent="0.25">
      <c r="A389">
        <v>873</v>
      </c>
      <c r="B389">
        <v>2004</v>
      </c>
      <c r="C389" s="22" t="str">
        <f t="shared" si="29"/>
        <v>2004B00873</v>
      </c>
      <c r="D389" s="20">
        <v>38059</v>
      </c>
      <c r="E389">
        <v>40004</v>
      </c>
      <c r="F389" s="13" t="s">
        <v>68</v>
      </c>
      <c r="G389">
        <v>7</v>
      </c>
      <c r="H389">
        <v>10</v>
      </c>
      <c r="I389" t="s">
        <v>87</v>
      </c>
      <c r="J389" s="15">
        <f t="shared" si="28"/>
        <v>2450</v>
      </c>
      <c r="K389">
        <v>5</v>
      </c>
      <c r="L389">
        <v>10</v>
      </c>
      <c r="M389">
        <v>10</v>
      </c>
      <c r="N389">
        <v>5</v>
      </c>
      <c r="O389">
        <v>4</v>
      </c>
      <c r="P389">
        <v>6</v>
      </c>
      <c r="Q389"/>
      <c r="R389">
        <v>1689</v>
      </c>
      <c r="S389" s="55">
        <v>2004</v>
      </c>
      <c r="T389" s="58" t="s">
        <v>113</v>
      </c>
      <c r="U389" s="46">
        <v>8.9752760963557741</v>
      </c>
      <c r="V389" s="46">
        <v>0</v>
      </c>
      <c r="W389" s="46">
        <v>1.3682816553428039</v>
      </c>
      <c r="X389" s="46">
        <v>7.1834786905497214</v>
      </c>
      <c r="Y389" s="46">
        <v>0</v>
      </c>
      <c r="Z389">
        <v>534.18100000000004</v>
      </c>
      <c r="AA389">
        <v>8.6601999999999997</v>
      </c>
      <c r="AB389">
        <v>1.3360000000000001</v>
      </c>
      <c r="AC389">
        <v>0.84960000000000002</v>
      </c>
      <c r="AD389">
        <v>0.89280000000000004</v>
      </c>
      <c r="AE389">
        <v>0.5</v>
      </c>
      <c r="AF389">
        <v>4.9999000000000002</v>
      </c>
      <c r="AG389">
        <v>6.9416000000000002</v>
      </c>
      <c r="AH389">
        <v>0.5101</v>
      </c>
      <c r="AI389">
        <v>1.3622000000000001</v>
      </c>
      <c r="AJ389">
        <v>0.27510000000000001</v>
      </c>
      <c r="AK389">
        <v>2.9700000000000001E-2</v>
      </c>
      <c r="AL389">
        <v>8.5000000000000006E-2</v>
      </c>
      <c r="AM389">
        <v>4.3254000000000001</v>
      </c>
      <c r="AN389">
        <v>0.5131</v>
      </c>
      <c r="AO389">
        <v>82.420100000000005</v>
      </c>
      <c r="AP389">
        <v>1.1604000000000001</v>
      </c>
      <c r="AQ389">
        <v>5.5331000000000001</v>
      </c>
      <c r="AR389">
        <v>46.466799999999999</v>
      </c>
      <c r="AS389" s="22"/>
      <c r="AT389" s="22"/>
      <c r="AU389" s="22"/>
      <c r="AV389" s="46"/>
      <c r="AW389" s="46"/>
      <c r="AX389" s="46"/>
    </row>
    <row r="390" spans="1:50" ht="12.75" hidden="1" customHeight="1" x14ac:dyDescent="0.25">
      <c r="A390">
        <v>874</v>
      </c>
      <c r="B390">
        <v>2004</v>
      </c>
      <c r="C390" s="22" t="str">
        <f t="shared" si="29"/>
        <v>2004B00874</v>
      </c>
      <c r="D390" s="20">
        <v>38059</v>
      </c>
      <c r="E390">
        <v>40004</v>
      </c>
      <c r="F390" s="13" t="s">
        <v>68</v>
      </c>
      <c r="G390">
        <v>7</v>
      </c>
      <c r="H390">
        <v>10</v>
      </c>
      <c r="I390" t="s">
        <v>70</v>
      </c>
      <c r="J390" s="15">
        <f t="shared" si="28"/>
        <v>2716</v>
      </c>
      <c r="K390">
        <v>10</v>
      </c>
      <c r="L390">
        <v>20</v>
      </c>
      <c r="M390">
        <v>20</v>
      </c>
      <c r="N390">
        <v>10</v>
      </c>
      <c r="O390">
        <v>4</v>
      </c>
      <c r="P390">
        <v>6</v>
      </c>
      <c r="Q390"/>
      <c r="R390">
        <v>1690</v>
      </c>
      <c r="S390" s="55">
        <v>2004</v>
      </c>
      <c r="T390" s="58" t="s">
        <v>113</v>
      </c>
      <c r="U390" s="46">
        <v>1.420450864257222</v>
      </c>
      <c r="V390" s="46">
        <v>0</v>
      </c>
      <c r="W390" s="46">
        <v>0</v>
      </c>
      <c r="X390" s="46">
        <v>2.4085905959144198</v>
      </c>
      <c r="Y390" s="46">
        <v>0</v>
      </c>
      <c r="Z390">
        <v>514.73469999999998</v>
      </c>
      <c r="AA390">
        <v>6.6218000000000004</v>
      </c>
      <c r="AB390">
        <v>2.4655999999999998</v>
      </c>
      <c r="AC390">
        <v>0.68700000000000006</v>
      </c>
      <c r="AD390">
        <v>0.74170000000000003</v>
      </c>
      <c r="AE390">
        <v>0.46010000000000001</v>
      </c>
      <c r="AF390">
        <v>1.7943</v>
      </c>
      <c r="AG390">
        <v>4.8509000000000002</v>
      </c>
      <c r="AH390">
        <v>0.42670000000000002</v>
      </c>
      <c r="AI390">
        <v>1.4621</v>
      </c>
      <c r="AJ390">
        <v>0.30669999999999997</v>
      </c>
      <c r="AK390">
        <v>1.04E-2</v>
      </c>
      <c r="AL390">
        <v>0.1111</v>
      </c>
      <c r="AM390">
        <v>1.5934999999999999</v>
      </c>
      <c r="AN390">
        <v>0.60560000000000003</v>
      </c>
      <c r="AO390">
        <v>28.4697</v>
      </c>
      <c r="AP390">
        <v>0.7198</v>
      </c>
      <c r="AQ390">
        <v>6.1548999999999996</v>
      </c>
      <c r="AR390">
        <v>50.730699999999999</v>
      </c>
    </row>
    <row r="391" spans="1:50" ht="12.75" hidden="1" customHeight="1" x14ac:dyDescent="0.25">
      <c r="A391">
        <v>875</v>
      </c>
      <c r="B391">
        <v>2004</v>
      </c>
      <c r="C391" s="22" t="str">
        <f t="shared" si="29"/>
        <v>2004B00875</v>
      </c>
      <c r="D391" s="20">
        <v>38059</v>
      </c>
      <c r="E391">
        <v>40004</v>
      </c>
      <c r="F391" s="13" t="s">
        <v>68</v>
      </c>
      <c r="G391">
        <v>7</v>
      </c>
      <c r="H391">
        <v>10</v>
      </c>
      <c r="I391" t="s">
        <v>70</v>
      </c>
      <c r="J391" s="15">
        <f t="shared" si="28"/>
        <v>2716</v>
      </c>
      <c r="K391">
        <v>20</v>
      </c>
      <c r="L391">
        <v>30</v>
      </c>
      <c r="M391">
        <v>30</v>
      </c>
      <c r="N391">
        <v>10</v>
      </c>
      <c r="O391">
        <v>4</v>
      </c>
      <c r="P391">
        <v>6</v>
      </c>
      <c r="Q391"/>
      <c r="R391">
        <v>1691</v>
      </c>
      <c r="S391" s="55">
        <v>2004</v>
      </c>
      <c r="T391" s="58" t="s">
        <v>113</v>
      </c>
      <c r="U391" s="46">
        <v>0.51098868954758192</v>
      </c>
      <c r="V391" s="46">
        <v>0</v>
      </c>
      <c r="W391" s="46">
        <v>7.3752700858034332</v>
      </c>
      <c r="X391" s="46">
        <v>1.8565922386895479</v>
      </c>
      <c r="Y391" s="46">
        <v>0</v>
      </c>
      <c r="Z391">
        <v>453.53</v>
      </c>
      <c r="AA391">
        <v>5.75</v>
      </c>
      <c r="AB391">
        <v>5.6243999999999996</v>
      </c>
      <c r="AC391">
        <v>0.51</v>
      </c>
      <c r="AD391">
        <v>0.62490000000000001</v>
      </c>
      <c r="AE391">
        <v>0.35649999999999998</v>
      </c>
      <c r="AF391">
        <v>3.6749000000000001</v>
      </c>
      <c r="AG391">
        <v>3.4365999999999999</v>
      </c>
      <c r="AH391">
        <v>0.36559999999999998</v>
      </c>
      <c r="AI391">
        <v>1.4060999999999999</v>
      </c>
      <c r="AJ391">
        <v>0.40089999999999998</v>
      </c>
      <c r="AK391">
        <v>9.1000000000000004E-3</v>
      </c>
      <c r="AL391">
        <v>0.18679999999999999</v>
      </c>
      <c r="AM391">
        <v>1.7312000000000001</v>
      </c>
      <c r="AN391">
        <v>0.61680000000000001</v>
      </c>
      <c r="AO391">
        <v>16.391300000000001</v>
      </c>
      <c r="AP391">
        <v>0.63160000000000005</v>
      </c>
      <c r="AQ391">
        <v>37.7502</v>
      </c>
      <c r="AR391">
        <v>35.755000000000003</v>
      </c>
    </row>
    <row r="392" spans="1:50" ht="12.75" hidden="1" customHeight="1" x14ac:dyDescent="0.25">
      <c r="A392">
        <v>876</v>
      </c>
      <c r="B392">
        <v>2004</v>
      </c>
      <c r="C392" s="22" t="str">
        <f t="shared" si="29"/>
        <v>2004B00876</v>
      </c>
      <c r="D392" s="20">
        <v>38059</v>
      </c>
      <c r="E392">
        <v>40004</v>
      </c>
      <c r="F392" s="13" t="s">
        <v>68</v>
      </c>
      <c r="G392">
        <v>7</v>
      </c>
      <c r="H392">
        <v>10</v>
      </c>
      <c r="I392" t="s">
        <v>70</v>
      </c>
      <c r="J392" s="15">
        <f t="shared" si="28"/>
        <v>5432</v>
      </c>
      <c r="K392">
        <v>30</v>
      </c>
      <c r="L392">
        <v>50</v>
      </c>
      <c r="M392">
        <v>50</v>
      </c>
      <c r="N392">
        <v>20</v>
      </c>
      <c r="O392">
        <v>4</v>
      </c>
      <c r="P392">
        <v>6</v>
      </c>
      <c r="Q392"/>
      <c r="R392">
        <v>1692</v>
      </c>
      <c r="S392" s="55">
        <v>2004</v>
      </c>
      <c r="T392" s="58" t="s">
        <v>113</v>
      </c>
      <c r="U392" s="46">
        <v>1.9354140914709519</v>
      </c>
      <c r="V392" s="46">
        <v>0</v>
      </c>
      <c r="W392" s="46">
        <v>0</v>
      </c>
      <c r="X392" s="46">
        <v>1.6257478368355995</v>
      </c>
      <c r="Y392" s="46">
        <v>0</v>
      </c>
      <c r="Z392">
        <v>459.1465</v>
      </c>
      <c r="AA392">
        <v>4.7157999999999998</v>
      </c>
      <c r="AB392">
        <v>7.3272000000000004</v>
      </c>
      <c r="AC392">
        <v>0.34910000000000002</v>
      </c>
      <c r="AD392">
        <v>0.88539999999999996</v>
      </c>
      <c r="AE392">
        <v>0.58099999999999996</v>
      </c>
      <c r="AF392">
        <v>5.7907999999999999</v>
      </c>
      <c r="AG392">
        <v>2.9853000000000001</v>
      </c>
      <c r="AH392">
        <v>0.27079999999999999</v>
      </c>
      <c r="AI392">
        <v>2.3250999999999999</v>
      </c>
      <c r="AJ392">
        <v>0.4531</v>
      </c>
      <c r="AK392">
        <v>6.3E-3</v>
      </c>
      <c r="AL392">
        <v>0.19889999999999999</v>
      </c>
      <c r="AM392">
        <v>3.0869</v>
      </c>
      <c r="AN392">
        <v>0.64859999999999995</v>
      </c>
      <c r="AO392">
        <v>7.3661000000000003</v>
      </c>
      <c r="AP392">
        <v>0.66420000000000001</v>
      </c>
      <c r="AQ392">
        <v>92.087999999999994</v>
      </c>
      <c r="AR392">
        <v>67.530600000000007</v>
      </c>
    </row>
    <row r="393" spans="1:50" ht="12.75" hidden="1" customHeight="1" x14ac:dyDescent="0.25">
      <c r="A393">
        <v>877</v>
      </c>
      <c r="B393">
        <v>2004</v>
      </c>
      <c r="C393" s="22" t="str">
        <f t="shared" si="29"/>
        <v>2004B00877</v>
      </c>
      <c r="D393" s="20">
        <v>38059</v>
      </c>
      <c r="E393">
        <v>40004</v>
      </c>
      <c r="F393" s="13" t="s">
        <v>68</v>
      </c>
      <c r="G393">
        <v>7</v>
      </c>
      <c r="H393">
        <v>10</v>
      </c>
      <c r="I393" t="s">
        <v>70</v>
      </c>
      <c r="J393" s="15">
        <f t="shared" si="28"/>
        <v>5432</v>
      </c>
      <c r="K393">
        <v>50</v>
      </c>
      <c r="L393">
        <v>70</v>
      </c>
      <c r="M393">
        <v>70</v>
      </c>
      <c r="N393">
        <v>20</v>
      </c>
      <c r="O393">
        <v>4</v>
      </c>
      <c r="P393">
        <v>6</v>
      </c>
      <c r="Q393"/>
      <c r="R393">
        <v>1693</v>
      </c>
      <c r="S393" s="55">
        <v>2004</v>
      </c>
      <c r="T393" s="58" t="s">
        <v>113</v>
      </c>
      <c r="U393" s="46">
        <v>0.17756202874266933</v>
      </c>
      <c r="V393" s="46">
        <v>0</v>
      </c>
      <c r="W393" s="46">
        <v>0</v>
      </c>
      <c r="X393" s="46">
        <v>1.8644013017980279</v>
      </c>
      <c r="Y393" s="46">
        <v>0</v>
      </c>
      <c r="Z393"/>
      <c r="AA393"/>
      <c r="AB393">
        <v>16.408899999999999</v>
      </c>
      <c r="AC393">
        <v>0.29170000000000001</v>
      </c>
      <c r="AD393" t="s">
        <v>225</v>
      </c>
      <c r="AE393">
        <v>1.4974000000000001</v>
      </c>
      <c r="AF393">
        <v>8.2292000000000005</v>
      </c>
      <c r="AG393">
        <v>2.3698000000000001</v>
      </c>
      <c r="AH393">
        <v>0.84899999999999998</v>
      </c>
      <c r="AI393">
        <v>0.48180000000000001</v>
      </c>
      <c r="AJ393">
        <v>0.19789999999999999</v>
      </c>
      <c r="AK393" t="s">
        <v>226</v>
      </c>
      <c r="AL393">
        <v>0.1094</v>
      </c>
      <c r="AM393">
        <v>1.9089</v>
      </c>
      <c r="AN393">
        <v>0.73440000000000005</v>
      </c>
      <c r="AO393">
        <v>8.6952999999999996</v>
      </c>
      <c r="AP393">
        <v>0.74480000000000002</v>
      </c>
      <c r="AQ393">
        <v>140.625</v>
      </c>
      <c r="AR393">
        <v>21.096399999999999</v>
      </c>
    </row>
    <row r="394" spans="1:50" ht="12.75" hidden="1" customHeight="1" x14ac:dyDescent="0.25">
      <c r="A394">
        <v>878</v>
      </c>
      <c r="B394">
        <v>2004</v>
      </c>
      <c r="C394" s="22" t="str">
        <f t="shared" si="29"/>
        <v>2004B00878</v>
      </c>
      <c r="D394" s="20">
        <v>38059</v>
      </c>
      <c r="E394">
        <v>40004</v>
      </c>
      <c r="F394" s="13" t="s">
        <v>68</v>
      </c>
      <c r="G394">
        <v>7</v>
      </c>
      <c r="H394">
        <v>10</v>
      </c>
      <c r="I394" t="s">
        <v>70</v>
      </c>
      <c r="J394" s="15">
        <f t="shared" si="28"/>
        <v>8148.0000000000009</v>
      </c>
      <c r="K394">
        <v>70</v>
      </c>
      <c r="L394">
        <v>100</v>
      </c>
      <c r="M394">
        <v>100</v>
      </c>
      <c r="N394">
        <v>30</v>
      </c>
      <c r="O394">
        <v>4</v>
      </c>
      <c r="P394">
        <v>6</v>
      </c>
      <c r="Q394"/>
      <c r="R394">
        <v>1694</v>
      </c>
      <c r="S394" s="55">
        <v>2004</v>
      </c>
      <c r="T394" s="58" t="s">
        <v>113</v>
      </c>
      <c r="U394" s="46">
        <v>1.2444879600492544</v>
      </c>
      <c r="V394" s="46">
        <v>0</v>
      </c>
      <c r="W394" s="46">
        <v>0</v>
      </c>
      <c r="X394" s="46">
        <v>1.7975937200711454</v>
      </c>
      <c r="Y394" s="46">
        <v>0</v>
      </c>
      <c r="Z394">
        <v>439.21</v>
      </c>
      <c r="AA394">
        <v>4.66</v>
      </c>
      <c r="AB394">
        <v>5.4523000000000001</v>
      </c>
      <c r="AC394">
        <v>0.2898</v>
      </c>
      <c r="AD394">
        <v>0.75780000000000003</v>
      </c>
      <c r="AE394">
        <v>0.56140000000000001</v>
      </c>
      <c r="AF394">
        <v>4.9673999999999996</v>
      </c>
      <c r="AG394">
        <v>4.9347000000000003</v>
      </c>
      <c r="AH394">
        <v>0.1221</v>
      </c>
      <c r="AI394">
        <v>2.8243999999999998</v>
      </c>
      <c r="AJ394">
        <v>0.52280000000000004</v>
      </c>
      <c r="AK394">
        <v>5.8999999999999999E-3</v>
      </c>
      <c r="AL394">
        <v>0.39029999999999998</v>
      </c>
      <c r="AM394">
        <v>2.5045999999999999</v>
      </c>
      <c r="AN394">
        <v>0.7944</v>
      </c>
      <c r="AO394">
        <v>2.0222000000000002</v>
      </c>
      <c r="AP394">
        <v>0.60770000000000002</v>
      </c>
      <c r="AQ394">
        <v>70.496099999999998</v>
      </c>
      <c r="AR394">
        <v>47.086199999999998</v>
      </c>
    </row>
    <row r="395" spans="1:50" ht="12.75" hidden="1" customHeight="1" x14ac:dyDescent="0.25">
      <c r="A395">
        <v>879</v>
      </c>
      <c r="B395">
        <v>2004</v>
      </c>
      <c r="C395" s="22" t="str">
        <f t="shared" si="29"/>
        <v>2004B00879</v>
      </c>
      <c r="D395" s="20">
        <v>38058</v>
      </c>
      <c r="E395">
        <v>40005</v>
      </c>
      <c r="F395" s="13" t="s">
        <v>68</v>
      </c>
      <c r="G395">
        <v>2</v>
      </c>
      <c r="H395">
        <v>10</v>
      </c>
      <c r="I395" t="s">
        <v>87</v>
      </c>
      <c r="J395" s="15">
        <f t="shared" si="28"/>
        <v>2450</v>
      </c>
      <c r="K395">
        <v>0</v>
      </c>
      <c r="L395">
        <v>5</v>
      </c>
      <c r="M395">
        <v>5</v>
      </c>
      <c r="N395">
        <v>5</v>
      </c>
      <c r="O395">
        <v>4</v>
      </c>
      <c r="P395">
        <v>6</v>
      </c>
      <c r="Q395"/>
      <c r="R395">
        <v>1695</v>
      </c>
      <c r="S395" s="55">
        <v>2004</v>
      </c>
      <c r="T395" s="58" t="s">
        <v>113</v>
      </c>
      <c r="U395" s="46">
        <v>2.8103954423592494</v>
      </c>
      <c r="V395" s="46">
        <v>0.53787472581038276</v>
      </c>
      <c r="W395" s="46">
        <v>2.7431611016329516</v>
      </c>
      <c r="X395" s="46">
        <v>4.2088697294662447</v>
      </c>
      <c r="Y395" s="46">
        <v>0</v>
      </c>
      <c r="Z395">
        <v>540.44960000000003</v>
      </c>
      <c r="AA395">
        <v>9.5886999999999993</v>
      </c>
      <c r="AB395">
        <v>1.1042000000000001</v>
      </c>
      <c r="AC395">
        <v>0.84389999999999998</v>
      </c>
      <c r="AD395">
        <v>0.78159999999999996</v>
      </c>
      <c r="AE395">
        <v>0.33429999999999999</v>
      </c>
      <c r="AF395">
        <v>1.5984</v>
      </c>
      <c r="AG395">
        <v>7.0852000000000004</v>
      </c>
      <c r="AH395">
        <v>0.35920000000000002</v>
      </c>
      <c r="AI395">
        <v>1.0858000000000001</v>
      </c>
      <c r="AJ395">
        <v>0.22689999999999999</v>
      </c>
      <c r="AK395">
        <v>1.89E-2</v>
      </c>
      <c r="AL395">
        <v>7.5200000000000003E-2</v>
      </c>
      <c r="AM395">
        <v>2.2858000000000001</v>
      </c>
      <c r="AN395">
        <v>0.5706</v>
      </c>
      <c r="AO395">
        <v>67.147300000000001</v>
      </c>
      <c r="AP395">
        <v>0.95389999999999997</v>
      </c>
      <c r="AQ395">
        <v>4.4684999999999997</v>
      </c>
      <c r="AR395">
        <v>45.318600000000004</v>
      </c>
    </row>
    <row r="396" spans="1:50" ht="12.75" hidden="1" customHeight="1" x14ac:dyDescent="0.25">
      <c r="A396">
        <v>880</v>
      </c>
      <c r="B396">
        <v>2004</v>
      </c>
      <c r="C396" s="22" t="str">
        <f t="shared" si="29"/>
        <v>2004B00880</v>
      </c>
      <c r="D396" s="20">
        <v>38058</v>
      </c>
      <c r="E396">
        <v>40005</v>
      </c>
      <c r="F396" s="13" t="s">
        <v>68</v>
      </c>
      <c r="G396">
        <v>2</v>
      </c>
      <c r="H396">
        <v>10</v>
      </c>
      <c r="I396" t="s">
        <v>87</v>
      </c>
      <c r="J396" s="15">
        <f t="shared" si="28"/>
        <v>2450</v>
      </c>
      <c r="K396">
        <v>5</v>
      </c>
      <c r="L396">
        <v>10</v>
      </c>
      <c r="M396">
        <v>10</v>
      </c>
      <c r="N396">
        <v>5</v>
      </c>
      <c r="O396">
        <v>4</v>
      </c>
      <c r="P396">
        <v>6</v>
      </c>
      <c r="Q396"/>
      <c r="R396">
        <v>1696</v>
      </c>
      <c r="S396" s="55">
        <v>2004</v>
      </c>
      <c r="T396" s="58" t="s">
        <v>113</v>
      </c>
      <c r="U396" s="46">
        <v>0.97549574616084311</v>
      </c>
      <c r="V396" s="46">
        <v>0</v>
      </c>
      <c r="W396" s="46">
        <v>0</v>
      </c>
      <c r="X396" s="46">
        <v>1.4480014982075016</v>
      </c>
      <c r="Y396" s="46">
        <v>0</v>
      </c>
      <c r="Z396">
        <v>490.33</v>
      </c>
      <c r="AA396">
        <v>7.5</v>
      </c>
      <c r="AB396">
        <v>1.0401</v>
      </c>
      <c r="AC396">
        <v>0.72340000000000004</v>
      </c>
      <c r="AD396">
        <v>0.64180000000000004</v>
      </c>
      <c r="AE396">
        <v>0.28820000000000001</v>
      </c>
      <c r="AF396">
        <v>0.72760000000000002</v>
      </c>
      <c r="AG396">
        <v>4.2816999999999998</v>
      </c>
      <c r="AH396">
        <v>0.28449999999999998</v>
      </c>
      <c r="AI396">
        <v>0.71689999999999998</v>
      </c>
      <c r="AJ396">
        <v>0.14460000000000001</v>
      </c>
      <c r="AK396">
        <v>4.7000000000000002E-3</v>
      </c>
      <c r="AL396">
        <v>0.1138</v>
      </c>
      <c r="AM396">
        <v>1.0322</v>
      </c>
      <c r="AN396">
        <v>0.50139999999999996</v>
      </c>
      <c r="AO396">
        <v>37.7393</v>
      </c>
      <c r="AP396">
        <v>0.59189999999999998</v>
      </c>
      <c r="AQ396">
        <v>4.944</v>
      </c>
      <c r="AR396">
        <v>54.843299999999999</v>
      </c>
    </row>
    <row r="397" spans="1:50" ht="12.75" hidden="1" customHeight="1" x14ac:dyDescent="0.25">
      <c r="A397">
        <v>881</v>
      </c>
      <c r="B397">
        <v>2004</v>
      </c>
      <c r="C397" s="22" t="str">
        <f t="shared" si="29"/>
        <v>2004B00881</v>
      </c>
      <c r="D397" s="20">
        <v>38058</v>
      </c>
      <c r="E397">
        <v>40005</v>
      </c>
      <c r="F397" s="13" t="s">
        <v>68</v>
      </c>
      <c r="G397">
        <v>2</v>
      </c>
      <c r="H397">
        <v>10</v>
      </c>
      <c r="I397" t="s">
        <v>70</v>
      </c>
      <c r="J397" s="15">
        <f t="shared" si="28"/>
        <v>2716</v>
      </c>
      <c r="K397">
        <v>10</v>
      </c>
      <c r="L397">
        <v>20</v>
      </c>
      <c r="M397">
        <v>20</v>
      </c>
      <c r="N397">
        <v>10</v>
      </c>
      <c r="O397">
        <v>4</v>
      </c>
      <c r="P397">
        <v>6</v>
      </c>
      <c r="Q397"/>
      <c r="R397">
        <v>1697</v>
      </c>
      <c r="S397" s="55">
        <v>2004</v>
      </c>
      <c r="T397" s="58" t="s">
        <v>113</v>
      </c>
      <c r="U397" s="46">
        <v>1.8854870444783152</v>
      </c>
      <c r="V397" s="46">
        <v>0</v>
      </c>
      <c r="W397" s="46">
        <v>4.3418096161840092</v>
      </c>
      <c r="X397" s="46">
        <v>2.6638991270611059</v>
      </c>
      <c r="Y397" s="46">
        <v>0</v>
      </c>
      <c r="Z397">
        <v>534.77260000000001</v>
      </c>
      <c r="AA397">
        <v>6.6746999999999996</v>
      </c>
      <c r="AB397">
        <v>2.5724999999999998</v>
      </c>
      <c r="AC397">
        <v>0.53820000000000001</v>
      </c>
      <c r="AD397">
        <v>0.47010000000000002</v>
      </c>
      <c r="AE397">
        <v>0.23219999999999999</v>
      </c>
      <c r="AF397">
        <v>2.0003000000000002</v>
      </c>
      <c r="AG397">
        <v>3.9238</v>
      </c>
      <c r="AH397">
        <v>0.46289999999999998</v>
      </c>
      <c r="AI397">
        <v>1.2217</v>
      </c>
      <c r="AJ397">
        <v>0.24610000000000001</v>
      </c>
      <c r="AK397">
        <v>1.06E-2</v>
      </c>
      <c r="AL397">
        <v>7.2900000000000006E-2</v>
      </c>
      <c r="AM397">
        <v>1.1757</v>
      </c>
      <c r="AN397">
        <v>0.58330000000000004</v>
      </c>
      <c r="AO397">
        <v>24.148</v>
      </c>
      <c r="AP397">
        <v>0.71179999999999999</v>
      </c>
      <c r="AQ397">
        <v>12.4716</v>
      </c>
      <c r="AR397">
        <v>49.131599999999999</v>
      </c>
    </row>
    <row r="398" spans="1:50" ht="12.75" hidden="1" customHeight="1" x14ac:dyDescent="0.25">
      <c r="A398">
        <v>882</v>
      </c>
      <c r="B398">
        <v>2004</v>
      </c>
      <c r="C398" s="22" t="str">
        <f t="shared" si="29"/>
        <v>2004B00882</v>
      </c>
      <c r="D398" s="20">
        <v>38058</v>
      </c>
      <c r="E398">
        <v>40005</v>
      </c>
      <c r="F398" s="13" t="s">
        <v>68</v>
      </c>
      <c r="G398">
        <v>2</v>
      </c>
      <c r="H398">
        <v>10</v>
      </c>
      <c r="I398" t="s">
        <v>70</v>
      </c>
      <c r="J398" s="15">
        <f t="shared" si="28"/>
        <v>2716</v>
      </c>
      <c r="K398">
        <v>20</v>
      </c>
      <c r="L398">
        <v>30</v>
      </c>
      <c r="M398">
        <v>30</v>
      </c>
      <c r="N398">
        <v>10</v>
      </c>
      <c r="O398">
        <v>4</v>
      </c>
      <c r="P398">
        <v>6</v>
      </c>
      <c r="Q398"/>
      <c r="R398">
        <v>1698</v>
      </c>
      <c r="S398" s="55">
        <v>2004</v>
      </c>
      <c r="T398" s="58" t="s">
        <v>113</v>
      </c>
      <c r="U398" s="46">
        <v>2.0343447913933352</v>
      </c>
      <c r="V398" s="46">
        <v>0</v>
      </c>
      <c r="W398" s="46">
        <v>0</v>
      </c>
      <c r="X398" s="46">
        <v>0.94525111519286287</v>
      </c>
      <c r="Y398" s="46">
        <v>0</v>
      </c>
      <c r="Z398">
        <v>503.21390000000002</v>
      </c>
      <c r="AA398">
        <v>6.3045999999999998</v>
      </c>
      <c r="AB398">
        <v>7.6326999999999998</v>
      </c>
      <c r="AC398">
        <v>0.55800000000000005</v>
      </c>
      <c r="AD398">
        <v>0.90580000000000005</v>
      </c>
      <c r="AE398">
        <v>0.30809999999999998</v>
      </c>
      <c r="AF398">
        <v>3.3900999999999999</v>
      </c>
      <c r="AG398">
        <v>3.3166000000000002</v>
      </c>
      <c r="AH398">
        <v>0.4032</v>
      </c>
      <c r="AI398">
        <v>1.5064</v>
      </c>
      <c r="AJ398">
        <v>0.38750000000000001</v>
      </c>
      <c r="AK398">
        <v>1.7100000000000001E-2</v>
      </c>
      <c r="AL398">
        <v>0.1181</v>
      </c>
      <c r="AM398">
        <v>1.3212999999999999</v>
      </c>
      <c r="AN398">
        <v>0.7319</v>
      </c>
      <c r="AO398">
        <v>12.4171</v>
      </c>
      <c r="AP398">
        <v>0.82650000000000001</v>
      </c>
      <c r="AQ398">
        <v>18.224399999999999</v>
      </c>
      <c r="AR398">
        <v>54.474699999999999</v>
      </c>
    </row>
    <row r="399" spans="1:50" ht="12.75" hidden="1" customHeight="1" x14ac:dyDescent="0.25">
      <c r="A399">
        <v>883</v>
      </c>
      <c r="B399">
        <v>2004</v>
      </c>
      <c r="C399" s="22" t="str">
        <f t="shared" si="29"/>
        <v>2004B00883</v>
      </c>
      <c r="D399" s="20">
        <v>38058</v>
      </c>
      <c r="E399">
        <v>40005</v>
      </c>
      <c r="F399" s="13" t="s">
        <v>68</v>
      </c>
      <c r="G399">
        <v>2</v>
      </c>
      <c r="H399">
        <v>10</v>
      </c>
      <c r="I399" t="s">
        <v>70</v>
      </c>
      <c r="J399" s="15">
        <f t="shared" si="28"/>
        <v>5432</v>
      </c>
      <c r="K399">
        <v>30</v>
      </c>
      <c r="L399">
        <v>50</v>
      </c>
      <c r="M399">
        <v>50</v>
      </c>
      <c r="N399">
        <v>20</v>
      </c>
      <c r="O399">
        <v>4</v>
      </c>
      <c r="P399">
        <v>6</v>
      </c>
      <c r="Q399"/>
      <c r="R399">
        <v>1699</v>
      </c>
      <c r="S399" s="55">
        <v>2004</v>
      </c>
      <c r="T399" s="58" t="s">
        <v>113</v>
      </c>
      <c r="U399" s="46">
        <v>1.0395528373771805</v>
      </c>
      <c r="V399" s="46">
        <v>1.122717064367355</v>
      </c>
      <c r="W399" s="46">
        <v>0</v>
      </c>
      <c r="X399" s="46">
        <v>1.2474634048526165</v>
      </c>
      <c r="Y399" s="46">
        <v>0</v>
      </c>
      <c r="Z399">
        <v>452.76</v>
      </c>
      <c r="AA399">
        <v>5.68</v>
      </c>
      <c r="AB399">
        <v>6.8579999999999997</v>
      </c>
      <c r="AC399">
        <v>0.45860000000000001</v>
      </c>
      <c r="AD399">
        <v>0.54320000000000002</v>
      </c>
      <c r="AE399">
        <v>0.33950000000000002</v>
      </c>
      <c r="AF399">
        <v>2.1974999999999998</v>
      </c>
      <c r="AG399">
        <v>2.8580000000000001</v>
      </c>
      <c r="AH399">
        <v>0.621</v>
      </c>
      <c r="AI399">
        <v>0.83579999999999999</v>
      </c>
      <c r="AJ399">
        <v>0.38519999999999999</v>
      </c>
      <c r="AK399">
        <v>4.3E-3</v>
      </c>
      <c r="AL399">
        <v>0.19750000000000001</v>
      </c>
      <c r="AM399">
        <v>0.74380000000000002</v>
      </c>
      <c r="AN399">
        <v>0.76670000000000005</v>
      </c>
      <c r="AO399">
        <v>11.293200000000001</v>
      </c>
      <c r="AP399">
        <v>0.52410000000000001</v>
      </c>
      <c r="AQ399">
        <v>26.419799999999999</v>
      </c>
      <c r="AR399">
        <v>83.025899999999993</v>
      </c>
    </row>
    <row r="400" spans="1:50" ht="12.75" hidden="1" customHeight="1" x14ac:dyDescent="0.25">
      <c r="A400">
        <v>884</v>
      </c>
      <c r="B400">
        <v>2004</v>
      </c>
      <c r="C400" s="22" t="str">
        <f t="shared" si="29"/>
        <v>2004B00884</v>
      </c>
      <c r="D400" s="20">
        <v>38058</v>
      </c>
      <c r="E400">
        <v>40005</v>
      </c>
      <c r="F400" s="13" t="s">
        <v>68</v>
      </c>
      <c r="G400">
        <v>2</v>
      </c>
      <c r="H400">
        <v>10</v>
      </c>
      <c r="I400" t="s">
        <v>70</v>
      </c>
      <c r="J400" s="15">
        <f t="shared" si="28"/>
        <v>5432</v>
      </c>
      <c r="K400">
        <v>50</v>
      </c>
      <c r="L400">
        <v>70</v>
      </c>
      <c r="M400">
        <v>70</v>
      </c>
      <c r="N400">
        <v>20</v>
      </c>
      <c r="O400">
        <v>4</v>
      </c>
      <c r="P400">
        <v>6</v>
      </c>
      <c r="Q400"/>
      <c r="R400">
        <v>1700</v>
      </c>
      <c r="S400" s="55">
        <v>2004</v>
      </c>
      <c r="T400" s="58" t="s">
        <v>113</v>
      </c>
      <c r="U400" s="46">
        <v>1.6091694250649284</v>
      </c>
      <c r="V400" s="46">
        <v>0</v>
      </c>
      <c r="W400" s="46">
        <v>0</v>
      </c>
      <c r="X400" s="46">
        <v>0.66259917502673527</v>
      </c>
      <c r="Y400" s="46">
        <v>0</v>
      </c>
      <c r="Z400">
        <v>414.8</v>
      </c>
      <c r="AA400">
        <v>6.02</v>
      </c>
      <c r="AB400">
        <v>7.1957000000000004</v>
      </c>
      <c r="AC400">
        <v>0.31630000000000003</v>
      </c>
      <c r="AD400">
        <v>0.92930000000000001</v>
      </c>
      <c r="AE400">
        <v>0.58209999999999995</v>
      </c>
      <c r="AF400">
        <v>4.2011000000000003</v>
      </c>
      <c r="AG400">
        <v>2.75</v>
      </c>
      <c r="AH400">
        <v>0.26629999999999998</v>
      </c>
      <c r="AI400">
        <v>3.0836999999999999</v>
      </c>
      <c r="AJ400">
        <v>0.2908</v>
      </c>
      <c r="AK400">
        <v>1.14E-2</v>
      </c>
      <c r="AL400">
        <v>0.19889999999999999</v>
      </c>
      <c r="AM400">
        <v>2.1728000000000001</v>
      </c>
      <c r="AN400">
        <v>0.77280000000000004</v>
      </c>
      <c r="AO400">
        <v>3.3658000000000001</v>
      </c>
      <c r="AP400">
        <v>0.67390000000000005</v>
      </c>
      <c r="AQ400">
        <v>130.4348</v>
      </c>
      <c r="AR400">
        <v>65.211399999999998</v>
      </c>
    </row>
    <row r="401" spans="1:69" ht="12.75" hidden="1" customHeight="1" x14ac:dyDescent="0.25">
      <c r="A401">
        <v>885</v>
      </c>
      <c r="B401">
        <v>2004</v>
      </c>
      <c r="C401" s="22" t="str">
        <f t="shared" si="29"/>
        <v>2004B00885</v>
      </c>
      <c r="D401" s="20">
        <v>38058</v>
      </c>
      <c r="E401">
        <v>40005</v>
      </c>
      <c r="F401" s="13" t="s">
        <v>68</v>
      </c>
      <c r="G401">
        <v>2</v>
      </c>
      <c r="H401">
        <v>10</v>
      </c>
      <c r="I401" t="s">
        <v>70</v>
      </c>
      <c r="J401" s="15">
        <f t="shared" si="28"/>
        <v>8148.0000000000009</v>
      </c>
      <c r="K401">
        <v>70</v>
      </c>
      <c r="L401">
        <v>100</v>
      </c>
      <c r="M401">
        <v>100</v>
      </c>
      <c r="N401">
        <v>30</v>
      </c>
      <c r="O401">
        <v>4</v>
      </c>
      <c r="P401">
        <v>6</v>
      </c>
      <c r="Q401"/>
      <c r="R401">
        <v>1701</v>
      </c>
      <c r="S401" s="55">
        <v>2004</v>
      </c>
      <c r="T401" s="58" t="s">
        <v>113</v>
      </c>
      <c r="U401" s="46">
        <v>0.33456387603421683</v>
      </c>
      <c r="V401" s="46">
        <v>0</v>
      </c>
      <c r="W401" s="46">
        <v>0</v>
      </c>
      <c r="X401" s="46">
        <v>0.14338451830037863</v>
      </c>
      <c r="Y401" s="46">
        <v>0</v>
      </c>
      <c r="Z401"/>
      <c r="AA401"/>
      <c r="AB401">
        <v>4.2472000000000003</v>
      </c>
      <c r="AC401">
        <v>0.28000000000000003</v>
      </c>
      <c r="AD401">
        <v>0.39140000000000003</v>
      </c>
      <c r="AE401">
        <v>0.375</v>
      </c>
      <c r="AF401">
        <v>3.0939000000000001</v>
      </c>
      <c r="AG401">
        <v>2.0474999999999999</v>
      </c>
      <c r="AH401">
        <v>0.18609999999999999</v>
      </c>
      <c r="AI401">
        <v>1.8660000000000001</v>
      </c>
      <c r="AJ401">
        <v>0.34620000000000001</v>
      </c>
      <c r="AK401">
        <v>5.1000000000000004E-3</v>
      </c>
      <c r="AL401">
        <v>0.43719999999999998</v>
      </c>
      <c r="AM401">
        <v>2.0158</v>
      </c>
      <c r="AN401">
        <v>0.69799999999999995</v>
      </c>
      <c r="AO401">
        <v>0.82130000000000003</v>
      </c>
      <c r="AP401">
        <v>0.48930000000000001</v>
      </c>
      <c r="AQ401">
        <v>15.384600000000001</v>
      </c>
      <c r="AR401">
        <v>28.0718</v>
      </c>
    </row>
    <row r="402" spans="1:69" ht="12.75" hidden="1" customHeight="1" x14ac:dyDescent="0.25">
      <c r="A402">
        <v>886</v>
      </c>
      <c r="B402">
        <v>2004</v>
      </c>
      <c r="C402" s="22" t="str">
        <f t="shared" si="29"/>
        <v>2004B00886</v>
      </c>
      <c r="D402" s="20">
        <v>38058</v>
      </c>
      <c r="E402">
        <v>40006</v>
      </c>
      <c r="F402" s="13" t="s">
        <v>68</v>
      </c>
      <c r="G402">
        <v>10</v>
      </c>
      <c r="H402">
        <v>6</v>
      </c>
      <c r="I402" t="s">
        <v>87</v>
      </c>
      <c r="J402" s="15">
        <f t="shared" si="28"/>
        <v>2450</v>
      </c>
      <c r="K402">
        <v>0</v>
      </c>
      <c r="L402">
        <v>5</v>
      </c>
      <c r="M402">
        <v>5</v>
      </c>
      <c r="N402">
        <v>5</v>
      </c>
      <c r="O402">
        <v>4</v>
      </c>
      <c r="P402">
        <v>6</v>
      </c>
      <c r="Q402"/>
      <c r="R402">
        <v>1702</v>
      </c>
      <c r="S402" s="55">
        <v>2004</v>
      </c>
      <c r="T402" s="58" t="s">
        <v>113</v>
      </c>
      <c r="U402" s="46">
        <v>1.4312367270455966</v>
      </c>
      <c r="V402" s="46">
        <v>0.47707890901519878</v>
      </c>
      <c r="W402" s="46">
        <v>0.88968769519050583</v>
      </c>
      <c r="X402" s="46">
        <v>9.0644992712887777</v>
      </c>
      <c r="Y402" s="46">
        <v>0</v>
      </c>
      <c r="Z402">
        <v>534.87419999999997</v>
      </c>
      <c r="AA402">
        <v>8.4824999999999999</v>
      </c>
      <c r="AB402">
        <v>0.62050000000000005</v>
      </c>
      <c r="AC402">
        <v>0.87829999999999997</v>
      </c>
      <c r="AD402">
        <v>0.55779999999999996</v>
      </c>
      <c r="AE402" t="s">
        <v>227</v>
      </c>
      <c r="AF402">
        <v>1.0117</v>
      </c>
      <c r="AG402">
        <v>5.2375999999999996</v>
      </c>
      <c r="AH402">
        <v>0.17460000000000001</v>
      </c>
      <c r="AI402">
        <v>1.2293000000000001</v>
      </c>
      <c r="AJ402">
        <v>0.27039999999999997</v>
      </c>
      <c r="AK402">
        <v>4.7500000000000001E-2</v>
      </c>
      <c r="AL402">
        <v>0.16289999999999999</v>
      </c>
      <c r="AM402">
        <v>1.5851999999999999</v>
      </c>
      <c r="AN402">
        <v>0.48209999999999997</v>
      </c>
      <c r="AO402">
        <v>25.408200000000001</v>
      </c>
      <c r="AP402">
        <v>1.1120000000000001</v>
      </c>
      <c r="AQ402">
        <v>3.0440999999999998</v>
      </c>
      <c r="AR402">
        <v>28.532900000000001</v>
      </c>
    </row>
    <row r="403" spans="1:69" ht="12.75" hidden="1" customHeight="1" x14ac:dyDescent="0.25">
      <c r="A403">
        <v>887</v>
      </c>
      <c r="B403">
        <v>2004</v>
      </c>
      <c r="C403" s="22" t="str">
        <f t="shared" si="29"/>
        <v>2004B00887</v>
      </c>
      <c r="D403" s="20">
        <v>38058</v>
      </c>
      <c r="E403">
        <v>40006</v>
      </c>
      <c r="F403" s="13" t="s">
        <v>68</v>
      </c>
      <c r="G403">
        <v>10</v>
      </c>
      <c r="H403">
        <v>6</v>
      </c>
      <c r="I403" t="s">
        <v>87</v>
      </c>
      <c r="J403" s="15">
        <f t="shared" si="28"/>
        <v>2450</v>
      </c>
      <c r="K403">
        <v>5</v>
      </c>
      <c r="L403">
        <v>10</v>
      </c>
      <c r="M403">
        <v>10</v>
      </c>
      <c r="N403">
        <v>5</v>
      </c>
      <c r="O403">
        <v>4</v>
      </c>
      <c r="P403">
        <v>6</v>
      </c>
      <c r="Q403"/>
      <c r="R403">
        <v>1703</v>
      </c>
      <c r="S403" s="55">
        <v>2004</v>
      </c>
      <c r="T403" s="58" t="s">
        <v>113</v>
      </c>
      <c r="U403" s="46">
        <v>2.1422376286436187</v>
      </c>
      <c r="V403" s="46">
        <v>0</v>
      </c>
      <c r="W403" s="46">
        <v>0</v>
      </c>
      <c r="X403" s="46">
        <v>8.1617483207000685</v>
      </c>
      <c r="Y403" s="46">
        <v>0</v>
      </c>
      <c r="Z403">
        <v>537.92920000000004</v>
      </c>
      <c r="AA403">
        <v>9.1851000000000003</v>
      </c>
      <c r="AB403">
        <v>0.62880000000000003</v>
      </c>
      <c r="AC403">
        <v>0.65269999999999995</v>
      </c>
      <c r="AD403">
        <v>0.78449999999999998</v>
      </c>
      <c r="AE403">
        <v>0.27560000000000001</v>
      </c>
      <c r="AF403">
        <v>0.92210000000000003</v>
      </c>
      <c r="AG403">
        <v>4.6208</v>
      </c>
      <c r="AH403">
        <v>0.16669999999999999</v>
      </c>
      <c r="AI403">
        <v>1.1133</v>
      </c>
      <c r="AJ403">
        <v>0.34639999999999999</v>
      </c>
      <c r="AK403">
        <v>3.0700000000000002E-2</v>
      </c>
      <c r="AL403">
        <v>8.1799999999999998E-2</v>
      </c>
      <c r="AM403">
        <v>0.97050000000000003</v>
      </c>
      <c r="AN403">
        <v>0.62829999999999997</v>
      </c>
      <c r="AO403">
        <v>16.428000000000001</v>
      </c>
      <c r="AP403">
        <v>0.83460000000000001</v>
      </c>
      <c r="AQ403">
        <v>2.7088999999999999</v>
      </c>
      <c r="AR403">
        <v>31.851099999999999</v>
      </c>
      <c r="AS403" s="22"/>
      <c r="AT403" s="22"/>
      <c r="AU403" s="22"/>
      <c r="AV403" s="46"/>
      <c r="AW403" s="46"/>
      <c r="AX403" s="46"/>
    </row>
    <row r="404" spans="1:69" ht="12.75" hidden="1" customHeight="1" x14ac:dyDescent="0.25">
      <c r="A404">
        <v>888</v>
      </c>
      <c r="B404">
        <v>2004</v>
      </c>
      <c r="C404" s="22" t="str">
        <f t="shared" si="29"/>
        <v>2004B00888</v>
      </c>
      <c r="D404" s="20">
        <v>38058</v>
      </c>
      <c r="E404">
        <v>40006</v>
      </c>
      <c r="F404" s="13" t="s">
        <v>68</v>
      </c>
      <c r="G404">
        <v>10</v>
      </c>
      <c r="H404">
        <v>6</v>
      </c>
      <c r="I404" t="s">
        <v>70</v>
      </c>
      <c r="J404" s="15">
        <f t="shared" si="28"/>
        <v>2716</v>
      </c>
      <c r="K404">
        <v>10</v>
      </c>
      <c r="L404">
        <v>20</v>
      </c>
      <c r="M404">
        <v>20</v>
      </c>
      <c r="N404">
        <v>10</v>
      </c>
      <c r="O404">
        <v>4</v>
      </c>
      <c r="P404">
        <v>6</v>
      </c>
      <c r="Q404"/>
      <c r="R404">
        <v>1704</v>
      </c>
      <c r="S404" s="55">
        <v>2004</v>
      </c>
      <c r="T404" s="58" t="s">
        <v>113</v>
      </c>
      <c r="U404" s="46">
        <v>0.55482428425606378</v>
      </c>
      <c r="V404" s="46">
        <v>0</v>
      </c>
      <c r="W404" s="46">
        <v>0</v>
      </c>
      <c r="X404" s="46">
        <v>0.86691294415009956</v>
      </c>
      <c r="Y404" s="46">
        <v>0</v>
      </c>
      <c r="Z404">
        <v>493.25</v>
      </c>
      <c r="AA404">
        <v>7.42</v>
      </c>
      <c r="AB404">
        <v>0.71909999999999996</v>
      </c>
      <c r="AC404">
        <v>0.75</v>
      </c>
      <c r="AD404">
        <v>0.33829999999999999</v>
      </c>
      <c r="AE404" t="s">
        <v>228</v>
      </c>
      <c r="AF404">
        <v>1.1480999999999999</v>
      </c>
      <c r="AG404">
        <v>3.5432000000000001</v>
      </c>
      <c r="AH404">
        <v>0.1019</v>
      </c>
      <c r="AI404">
        <v>1.2198</v>
      </c>
      <c r="AJ404">
        <v>0.27779999999999999</v>
      </c>
      <c r="AK404">
        <v>7.4000000000000003E-3</v>
      </c>
      <c r="AL404">
        <v>0.16789999999999999</v>
      </c>
      <c r="AM404">
        <v>0.49809999999999999</v>
      </c>
      <c r="AN404">
        <v>0.3241</v>
      </c>
      <c r="AO404">
        <v>8.7963000000000005</v>
      </c>
      <c r="AP404">
        <v>0.69510000000000005</v>
      </c>
      <c r="AQ404">
        <v>13.456799999999999</v>
      </c>
      <c r="AR404">
        <v>49.622199999999999</v>
      </c>
    </row>
    <row r="405" spans="1:69" ht="12.75" hidden="1" customHeight="1" x14ac:dyDescent="0.25">
      <c r="A405">
        <v>889</v>
      </c>
      <c r="B405">
        <v>2004</v>
      </c>
      <c r="C405" s="22" t="str">
        <f t="shared" si="29"/>
        <v>2004B00889</v>
      </c>
      <c r="D405" s="20">
        <v>38058</v>
      </c>
      <c r="E405">
        <v>40006</v>
      </c>
      <c r="F405" s="13" t="s">
        <v>68</v>
      </c>
      <c r="G405">
        <v>10</v>
      </c>
      <c r="H405">
        <v>6</v>
      </c>
      <c r="I405" t="s">
        <v>70</v>
      </c>
      <c r="J405" s="15">
        <f t="shared" si="28"/>
        <v>2716</v>
      </c>
      <c r="K405">
        <v>20</v>
      </c>
      <c r="L405">
        <v>30</v>
      </c>
      <c r="M405">
        <v>30</v>
      </c>
      <c r="N405">
        <v>10</v>
      </c>
      <c r="O405">
        <v>4</v>
      </c>
      <c r="P405">
        <v>6</v>
      </c>
      <c r="Q405"/>
      <c r="R405">
        <v>1705</v>
      </c>
      <c r="S405" s="55">
        <v>2004</v>
      </c>
      <c r="T405" s="58" t="s">
        <v>113</v>
      </c>
      <c r="U405" s="46">
        <v>1.5537872198059552</v>
      </c>
      <c r="V405" s="46">
        <v>0</v>
      </c>
      <c r="W405" s="46">
        <v>0</v>
      </c>
      <c r="X405" s="46">
        <v>1.0742232630757222</v>
      </c>
      <c r="Y405" s="46">
        <v>0</v>
      </c>
      <c r="Z405">
        <v>511.22120000000001</v>
      </c>
      <c r="AA405">
        <v>6.0034999999999998</v>
      </c>
      <c r="AB405">
        <v>2.7067000000000001</v>
      </c>
      <c r="AC405">
        <v>0.626</v>
      </c>
      <c r="AD405">
        <v>0.313</v>
      </c>
      <c r="AE405">
        <v>0.39760000000000001</v>
      </c>
      <c r="AF405">
        <v>2.5569000000000002</v>
      </c>
      <c r="AG405">
        <v>4.8686999999999996</v>
      </c>
      <c r="AH405">
        <v>0.18260000000000001</v>
      </c>
      <c r="AI405">
        <v>1.7441</v>
      </c>
      <c r="AJ405">
        <v>0.24460000000000001</v>
      </c>
      <c r="AK405">
        <v>5.4999999999999997E-3</v>
      </c>
      <c r="AL405">
        <v>0.10680000000000001</v>
      </c>
      <c r="AM405">
        <v>1.3149999999999999</v>
      </c>
      <c r="AN405">
        <v>0.41099999999999998</v>
      </c>
      <c r="AO405">
        <v>3.9138999999999999</v>
      </c>
      <c r="AP405">
        <v>0.57799999999999996</v>
      </c>
      <c r="AQ405">
        <v>22.101199999999999</v>
      </c>
      <c r="AR405">
        <v>37.4861</v>
      </c>
    </row>
    <row r="406" spans="1:69" ht="12.75" hidden="1" customHeight="1" x14ac:dyDescent="0.25">
      <c r="A406">
        <v>890</v>
      </c>
      <c r="B406">
        <v>2004</v>
      </c>
      <c r="C406" s="22" t="str">
        <f t="shared" si="29"/>
        <v>2004B00890</v>
      </c>
      <c r="D406" s="20">
        <v>38058</v>
      </c>
      <c r="E406">
        <v>40006</v>
      </c>
      <c r="F406" s="13" t="s">
        <v>68</v>
      </c>
      <c r="G406">
        <v>10</v>
      </c>
      <c r="H406">
        <v>6</v>
      </c>
      <c r="I406" t="s">
        <v>70</v>
      </c>
      <c r="J406" s="15">
        <f t="shared" si="28"/>
        <v>5432</v>
      </c>
      <c r="K406">
        <v>30</v>
      </c>
      <c r="L406">
        <v>50</v>
      </c>
      <c r="M406">
        <v>50</v>
      </c>
      <c r="N406">
        <v>20</v>
      </c>
      <c r="O406">
        <v>4</v>
      </c>
      <c r="P406">
        <v>6</v>
      </c>
      <c r="Q406"/>
      <c r="R406">
        <v>1706</v>
      </c>
      <c r="S406" s="55">
        <v>2004</v>
      </c>
      <c r="T406" s="58" t="s">
        <v>113</v>
      </c>
      <c r="U406" s="46">
        <v>11.08</v>
      </c>
      <c r="V406" s="46">
        <v>0</v>
      </c>
      <c r="W406" s="46">
        <v>53.57</v>
      </c>
      <c r="X406" s="46">
        <v>0</v>
      </c>
      <c r="Y406" s="46">
        <v>0</v>
      </c>
      <c r="Z406">
        <v>501.92410000000001</v>
      </c>
      <c r="AA406">
        <v>6.5720000000000001</v>
      </c>
      <c r="AB406">
        <v>5.2953000000000001</v>
      </c>
      <c r="AC406">
        <v>0.55400000000000005</v>
      </c>
      <c r="AD406">
        <v>0.34660000000000002</v>
      </c>
      <c r="AE406">
        <v>0.26950000000000002</v>
      </c>
      <c r="AF406">
        <v>5.5975999999999999</v>
      </c>
      <c r="AG406">
        <v>3.2679</v>
      </c>
      <c r="AH406">
        <v>0.19750000000000001</v>
      </c>
      <c r="AI406">
        <v>1.6740999999999999</v>
      </c>
      <c r="AJ406">
        <v>0.24340000000000001</v>
      </c>
      <c r="AK406">
        <v>5.7000000000000002E-3</v>
      </c>
      <c r="AL406">
        <v>0.1386</v>
      </c>
      <c r="AM406">
        <v>2.8904999999999998</v>
      </c>
      <c r="AN406">
        <v>0.45129999999999998</v>
      </c>
      <c r="AO406">
        <v>2.3631000000000002</v>
      </c>
      <c r="AP406">
        <v>0.70409999999999995</v>
      </c>
      <c r="AQ406">
        <v>77.448700000000002</v>
      </c>
      <c r="AR406">
        <v>39.004199999999997</v>
      </c>
      <c r="AS406" s="22"/>
      <c r="AT406" s="22"/>
      <c r="AU406" s="22"/>
      <c r="AV406" s="46"/>
      <c r="AW406" s="46"/>
      <c r="AX406" s="46"/>
    </row>
    <row r="407" spans="1:69" ht="12.75" hidden="1" customHeight="1" x14ac:dyDescent="0.25">
      <c r="A407">
        <v>891</v>
      </c>
      <c r="B407">
        <v>2004</v>
      </c>
      <c r="C407" s="22" t="str">
        <f t="shared" si="29"/>
        <v>2004B00891</v>
      </c>
      <c r="D407" s="20">
        <v>38058</v>
      </c>
      <c r="E407">
        <v>40006</v>
      </c>
      <c r="F407" s="13" t="s">
        <v>68</v>
      </c>
      <c r="G407">
        <v>10</v>
      </c>
      <c r="H407">
        <v>6</v>
      </c>
      <c r="I407" t="s">
        <v>70</v>
      </c>
      <c r="J407" s="15">
        <f t="shared" si="28"/>
        <v>5432</v>
      </c>
      <c r="K407">
        <v>50</v>
      </c>
      <c r="L407">
        <v>70</v>
      </c>
      <c r="M407">
        <v>70</v>
      </c>
      <c r="N407">
        <v>20</v>
      </c>
      <c r="O407">
        <v>4</v>
      </c>
      <c r="P407">
        <v>6</v>
      </c>
      <c r="Q407" t="s">
        <v>436</v>
      </c>
      <c r="R407">
        <v>1707</v>
      </c>
      <c r="S407" s="55">
        <v>2004</v>
      </c>
      <c r="T407" s="58" t="s">
        <v>113</v>
      </c>
      <c r="U407" s="46">
        <v>6.366563891743747E-2</v>
      </c>
      <c r="V407" s="46">
        <v>0</v>
      </c>
      <c r="W407" s="46">
        <v>3.5334429599177803</v>
      </c>
      <c r="X407" s="46">
        <v>7.8627064063035288</v>
      </c>
      <c r="Y407" s="46">
        <v>0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s="22"/>
      <c r="AT407" s="22"/>
      <c r="AU407" s="22"/>
      <c r="AV407" s="46"/>
      <c r="AW407" s="46"/>
      <c r="AX407" s="46"/>
    </row>
    <row r="408" spans="1:69" ht="12.75" hidden="1" customHeight="1" x14ac:dyDescent="0.25">
      <c r="A408">
        <v>892</v>
      </c>
      <c r="B408">
        <v>2004</v>
      </c>
      <c r="C408" s="22" t="str">
        <f t="shared" si="29"/>
        <v>2004B00892</v>
      </c>
      <c r="D408" s="20">
        <v>38058</v>
      </c>
      <c r="E408">
        <v>40006</v>
      </c>
      <c r="F408" s="13" t="s">
        <v>68</v>
      </c>
      <c r="G408">
        <v>10</v>
      </c>
      <c r="H408">
        <v>6</v>
      </c>
      <c r="I408" t="s">
        <v>70</v>
      </c>
      <c r="J408" s="15">
        <f t="shared" si="28"/>
        <v>8148.0000000000009</v>
      </c>
      <c r="K408">
        <v>70</v>
      </c>
      <c r="L408">
        <v>100</v>
      </c>
      <c r="M408">
        <v>100</v>
      </c>
      <c r="N408">
        <v>30</v>
      </c>
      <c r="O408">
        <v>4</v>
      </c>
      <c r="P408">
        <v>6</v>
      </c>
      <c r="Q408"/>
      <c r="R408">
        <v>1708</v>
      </c>
      <c r="S408" s="55">
        <v>2004</v>
      </c>
      <c r="T408" s="58" t="s">
        <v>113</v>
      </c>
      <c r="U408" s="46">
        <v>4.88</v>
      </c>
      <c r="V408" s="46">
        <v>0</v>
      </c>
      <c r="W408" s="46">
        <v>4.51</v>
      </c>
      <c r="X408" s="46">
        <v>16.29</v>
      </c>
      <c r="Y408" s="46">
        <v>0</v>
      </c>
      <c r="Z408">
        <v>497.42009999999999</v>
      </c>
      <c r="AA408">
        <v>7.8196000000000003</v>
      </c>
      <c r="AB408">
        <v>16.976500000000001</v>
      </c>
      <c r="AC408">
        <v>0.26469999999999999</v>
      </c>
      <c r="AD408">
        <v>0.88500000000000001</v>
      </c>
      <c r="AE408">
        <v>0.46150000000000002</v>
      </c>
      <c r="AF408">
        <v>10.779500000000001</v>
      </c>
      <c r="AG408">
        <v>3.653</v>
      </c>
      <c r="AH408">
        <v>0.1484</v>
      </c>
      <c r="AI408">
        <v>0.95940000000000003</v>
      </c>
      <c r="AJ408">
        <v>0.20169999999999999</v>
      </c>
      <c r="AK408">
        <v>4.8999999999999998E-3</v>
      </c>
      <c r="AL408">
        <v>0.4012</v>
      </c>
      <c r="AM408">
        <v>2.9750999999999999</v>
      </c>
      <c r="AN408">
        <v>0.97740000000000005</v>
      </c>
      <c r="AO408">
        <v>4.4477000000000002</v>
      </c>
      <c r="AP408">
        <v>3.1598999999999999</v>
      </c>
      <c r="AQ408">
        <v>51.6417</v>
      </c>
      <c r="AR408">
        <v>30.523499999999999</v>
      </c>
    </row>
    <row r="409" spans="1:69" ht="12.75" hidden="1" customHeight="1" x14ac:dyDescent="0.25">
      <c r="A409">
        <v>181</v>
      </c>
      <c r="B409">
        <v>2003</v>
      </c>
      <c r="C409" s="22" t="str">
        <f t="shared" si="29"/>
        <v>2003B00181</v>
      </c>
      <c r="D409" s="20">
        <v>37715</v>
      </c>
      <c r="E409">
        <v>30007</v>
      </c>
      <c r="F409" s="13" t="s">
        <v>47</v>
      </c>
      <c r="G409">
        <v>6</v>
      </c>
      <c r="H409">
        <v>9</v>
      </c>
      <c r="I409" t="s">
        <v>87</v>
      </c>
      <c r="J409" s="15">
        <f t="shared" si="28"/>
        <v>2450</v>
      </c>
      <c r="K409">
        <v>0</v>
      </c>
      <c r="L409">
        <v>5</v>
      </c>
      <c r="M409">
        <v>5</v>
      </c>
      <c r="N409">
        <v>5</v>
      </c>
      <c r="O409">
        <v>4</v>
      </c>
      <c r="P409">
        <v>6</v>
      </c>
      <c r="Q409"/>
      <c r="R409">
        <v>1115</v>
      </c>
      <c r="S409" s="56">
        <v>2004</v>
      </c>
      <c r="T409" s="62" t="s">
        <v>114</v>
      </c>
      <c r="U409" s="65">
        <v>2.0776425007337838</v>
      </c>
      <c r="V409" s="65">
        <v>0.76383915468153807</v>
      </c>
      <c r="W409" s="65">
        <v>0</v>
      </c>
      <c r="X409" s="65">
        <v>1.8484907543293221</v>
      </c>
      <c r="Y409" s="65">
        <v>0</v>
      </c>
      <c r="Z409">
        <v>543.06889999999999</v>
      </c>
      <c r="AA409">
        <v>13.3286</v>
      </c>
      <c r="AB409">
        <v>1.7049000000000001</v>
      </c>
      <c r="AC409">
        <v>2.1625000000000001</v>
      </c>
      <c r="AD409">
        <v>0.64490000000000003</v>
      </c>
      <c r="AE409">
        <v>0.86799999999999999</v>
      </c>
      <c r="AF409">
        <v>2.5423</v>
      </c>
      <c r="AG409">
        <v>13.180199999999999</v>
      </c>
      <c r="AH409">
        <v>1.1035999999999999</v>
      </c>
      <c r="AI409">
        <v>1.97</v>
      </c>
      <c r="AJ409">
        <v>0.68440000000000001</v>
      </c>
      <c r="AK409">
        <v>0.44340000000000002</v>
      </c>
      <c r="AL409"/>
      <c r="AM409">
        <v>4.1604000000000001</v>
      </c>
      <c r="AN409">
        <v>0.95579999999999998</v>
      </c>
      <c r="AO409">
        <v>104.32299999999999</v>
      </c>
      <c r="AP409">
        <v>0.93210000000000004</v>
      </c>
      <c r="AQ409">
        <v>15.360099999999999</v>
      </c>
      <c r="AR409">
        <v>53.806100000000001</v>
      </c>
      <c r="AS409" s="56"/>
      <c r="AT409" s="56"/>
      <c r="AU409" s="68" t="s">
        <v>77</v>
      </c>
      <c r="AV409" s="65">
        <v>0</v>
      </c>
      <c r="AW409" s="65">
        <v>0.30553566187261527</v>
      </c>
      <c r="AX409" s="65">
        <v>3.5900440270032292</v>
      </c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</row>
    <row r="410" spans="1:69" ht="12.75" hidden="1" customHeight="1" x14ac:dyDescent="0.25">
      <c r="A410">
        <v>182</v>
      </c>
      <c r="B410">
        <v>2003</v>
      </c>
      <c r="C410" s="22" t="str">
        <f t="shared" si="29"/>
        <v>2003B00182</v>
      </c>
      <c r="D410" s="20">
        <v>37715</v>
      </c>
      <c r="E410">
        <v>30007</v>
      </c>
      <c r="F410" s="13" t="s">
        <v>47</v>
      </c>
      <c r="G410">
        <v>6</v>
      </c>
      <c r="H410">
        <v>9</v>
      </c>
      <c r="I410" t="s">
        <v>87</v>
      </c>
      <c r="J410" s="15">
        <f t="shared" si="28"/>
        <v>2450</v>
      </c>
      <c r="K410">
        <v>5</v>
      </c>
      <c r="L410">
        <v>10</v>
      </c>
      <c r="M410">
        <v>10</v>
      </c>
      <c r="N410">
        <v>5</v>
      </c>
      <c r="O410">
        <v>4</v>
      </c>
      <c r="P410">
        <v>6</v>
      </c>
      <c r="Q410"/>
      <c r="R410">
        <v>1116</v>
      </c>
      <c r="S410" s="56">
        <v>2004</v>
      </c>
      <c r="T410" s="62" t="s">
        <v>114</v>
      </c>
      <c r="U410" s="65">
        <v>0.70711092964284183</v>
      </c>
      <c r="V410" s="65">
        <v>0</v>
      </c>
      <c r="W410" s="65">
        <v>0</v>
      </c>
      <c r="X410" s="65">
        <v>1.5947608200455583</v>
      </c>
      <c r="Y410" s="65">
        <v>0</v>
      </c>
      <c r="Z410">
        <v>493.91</v>
      </c>
      <c r="AA410">
        <v>9.67</v>
      </c>
      <c r="AB410">
        <v>2.5402</v>
      </c>
      <c r="AC410">
        <v>3.5558999999999998</v>
      </c>
      <c r="AD410">
        <v>0.70150000000000001</v>
      </c>
      <c r="AE410">
        <v>1.3701000000000001</v>
      </c>
      <c r="AF410">
        <v>1.8706</v>
      </c>
      <c r="AG410">
        <v>10.930400000000001</v>
      </c>
      <c r="AH410">
        <v>0.83630000000000004</v>
      </c>
      <c r="AI410">
        <v>1.5824</v>
      </c>
      <c r="AJ410">
        <v>1.0426</v>
      </c>
      <c r="AK410">
        <v>0.62009999999999998</v>
      </c>
      <c r="AL410"/>
      <c r="AM410">
        <v>3.1789000000000001</v>
      </c>
      <c r="AN410">
        <v>0.85250000000000004</v>
      </c>
      <c r="AO410">
        <v>37.372500000000002</v>
      </c>
      <c r="AP410">
        <v>0.83040000000000003</v>
      </c>
      <c r="AQ410">
        <v>15.2941</v>
      </c>
      <c r="AR410">
        <v>33.716200000000001</v>
      </c>
      <c r="AS410" s="56">
        <v>1117</v>
      </c>
      <c r="AT410" s="56" t="s">
        <v>215</v>
      </c>
      <c r="AU410" s="68" t="s">
        <v>77</v>
      </c>
      <c r="AV410" s="65">
        <v>0.10531439377659348</v>
      </c>
      <c r="AW410" s="65">
        <v>0.67702110284952943</v>
      </c>
      <c r="AX410" s="65">
        <v>0</v>
      </c>
      <c r="BA410">
        <v>3.4415</v>
      </c>
      <c r="BB410">
        <v>2.4315000000000002</v>
      </c>
      <c r="BC410">
        <v>0.5575</v>
      </c>
      <c r="BD410">
        <v>1.1420999999999999</v>
      </c>
      <c r="BE410">
        <v>5.3880999999999997</v>
      </c>
      <c r="BF410">
        <v>11.295400000000001</v>
      </c>
      <c r="BG410">
        <v>0.999</v>
      </c>
      <c r="BH410">
        <v>1.7339</v>
      </c>
      <c r="BI410">
        <v>0.7792</v>
      </c>
      <c r="BJ410">
        <v>0.4446</v>
      </c>
      <c r="BL410">
        <v>5.4214000000000002</v>
      </c>
      <c r="BM410">
        <v>67.886099999999999</v>
      </c>
      <c r="BN410">
        <v>1.0212000000000001</v>
      </c>
      <c r="BO410">
        <v>0.6371</v>
      </c>
      <c r="BP410">
        <v>21.370999999999999</v>
      </c>
      <c r="BQ410">
        <v>57.732900000000001</v>
      </c>
    </row>
    <row r="411" spans="1:69" ht="12.75" hidden="1" customHeight="1" x14ac:dyDescent="0.25">
      <c r="A411">
        <v>183</v>
      </c>
      <c r="B411">
        <v>2003</v>
      </c>
      <c r="C411" s="22" t="str">
        <f t="shared" si="29"/>
        <v>2003B00183</v>
      </c>
      <c r="D411" s="20">
        <v>37715</v>
      </c>
      <c r="E411">
        <v>30007</v>
      </c>
      <c r="F411" s="13" t="s">
        <v>47</v>
      </c>
      <c r="G411">
        <v>6</v>
      </c>
      <c r="H411">
        <v>9</v>
      </c>
      <c r="I411" t="s">
        <v>70</v>
      </c>
      <c r="J411" s="15">
        <f t="shared" si="28"/>
        <v>2716</v>
      </c>
      <c r="K411">
        <v>10</v>
      </c>
      <c r="L411">
        <v>20</v>
      </c>
      <c r="M411">
        <v>20</v>
      </c>
      <c r="N411">
        <v>10</v>
      </c>
      <c r="O411">
        <v>4</v>
      </c>
      <c r="P411">
        <v>6</v>
      </c>
      <c r="Q411"/>
      <c r="R411">
        <v>1118</v>
      </c>
      <c r="S411" s="56">
        <v>2004</v>
      </c>
      <c r="T411" s="62" t="s">
        <v>114</v>
      </c>
      <c r="U411" s="65">
        <v>0.67346580012784996</v>
      </c>
      <c r="V411" s="65">
        <v>0.34693692733858938</v>
      </c>
      <c r="W411" s="65">
        <v>0</v>
      </c>
      <c r="X411" s="65">
        <v>0.57142552738120611</v>
      </c>
      <c r="Y411" s="65">
        <v>0</v>
      </c>
      <c r="Z411">
        <v>485.89</v>
      </c>
      <c r="AA411">
        <v>9.3800000000000008</v>
      </c>
      <c r="AB411">
        <v>4.2594000000000003</v>
      </c>
      <c r="AC411">
        <v>1.1212</v>
      </c>
      <c r="AD411">
        <v>0.87690000000000001</v>
      </c>
      <c r="AE411">
        <v>1.2424999999999999</v>
      </c>
      <c r="AF411">
        <v>3.3994</v>
      </c>
      <c r="AG411">
        <v>11.509399999999999</v>
      </c>
      <c r="AH411">
        <v>1.1955</v>
      </c>
      <c r="AI411">
        <v>1.1033999999999999</v>
      </c>
      <c r="AJ411">
        <v>0.72740000000000005</v>
      </c>
      <c r="AK411">
        <v>0.36940000000000001</v>
      </c>
      <c r="AL411"/>
      <c r="AM411">
        <v>3.9013</v>
      </c>
      <c r="AN411">
        <v>0.80169999999999997</v>
      </c>
      <c r="AO411">
        <v>28.868400000000001</v>
      </c>
      <c r="AP411">
        <v>0.64849999999999997</v>
      </c>
      <c r="AQ411">
        <v>37.594000000000001</v>
      </c>
      <c r="AR411">
        <v>38.1053</v>
      </c>
      <c r="AS411" s="56"/>
      <c r="AT411" s="56"/>
      <c r="AU411" s="68" t="s">
        <v>77</v>
      </c>
      <c r="AV411" s="65">
        <v>0</v>
      </c>
      <c r="AW411" s="65">
        <v>0</v>
      </c>
      <c r="AX411" s="65">
        <v>0</v>
      </c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</row>
    <row r="412" spans="1:69" ht="12.75" hidden="1" customHeight="1" x14ac:dyDescent="0.25">
      <c r="A412">
        <v>184</v>
      </c>
      <c r="B412">
        <v>2003</v>
      </c>
      <c r="C412" s="22" t="str">
        <f t="shared" si="29"/>
        <v>2003B00184</v>
      </c>
      <c r="D412" s="20">
        <v>37715</v>
      </c>
      <c r="E412">
        <v>30007</v>
      </c>
      <c r="F412" s="13" t="s">
        <v>47</v>
      </c>
      <c r="G412">
        <v>6</v>
      </c>
      <c r="H412">
        <v>9</v>
      </c>
      <c r="I412" t="s">
        <v>70</v>
      </c>
      <c r="J412" s="15">
        <f t="shared" si="28"/>
        <v>2716</v>
      </c>
      <c r="K412">
        <v>20</v>
      </c>
      <c r="L412">
        <v>30</v>
      </c>
      <c r="M412">
        <v>30</v>
      </c>
      <c r="N412">
        <v>10</v>
      </c>
      <c r="O412">
        <v>4</v>
      </c>
      <c r="P412">
        <v>6</v>
      </c>
      <c r="Q412"/>
      <c r="R412">
        <v>1119</v>
      </c>
      <c r="S412" s="56">
        <v>2004</v>
      </c>
      <c r="T412" s="62" t="s">
        <v>114</v>
      </c>
      <c r="U412" s="65">
        <v>0.33668996854246769</v>
      </c>
      <c r="V412" s="65">
        <v>0</v>
      </c>
      <c r="W412" s="65">
        <v>0</v>
      </c>
      <c r="X412" s="65">
        <v>0.48973086333449845</v>
      </c>
      <c r="Y412" s="65">
        <v>0</v>
      </c>
      <c r="Z412"/>
      <c r="AA412"/>
      <c r="AB412">
        <v>8.2908000000000008</v>
      </c>
      <c r="AC412">
        <v>0.92190000000000005</v>
      </c>
      <c r="AD412">
        <v>1.7663</v>
      </c>
      <c r="AE412">
        <v>2.8168000000000002</v>
      </c>
      <c r="AF412">
        <v>3.8984999999999999</v>
      </c>
      <c r="AG412">
        <v>9.8683999999999994</v>
      </c>
      <c r="AH412">
        <v>1.9560999999999999</v>
      </c>
      <c r="AI412">
        <v>3.2082000000000002</v>
      </c>
      <c r="AJ412">
        <v>0.9526</v>
      </c>
      <c r="AK412">
        <v>0.27500000000000002</v>
      </c>
      <c r="AL412"/>
      <c r="AM412">
        <v>5.9749999999999996</v>
      </c>
      <c r="AN412">
        <v>1.0224</v>
      </c>
      <c r="AO412">
        <v>11.2959</v>
      </c>
      <c r="AP412">
        <v>0.69689999999999996</v>
      </c>
      <c r="AQ412">
        <v>27.653099999999998</v>
      </c>
      <c r="AR412">
        <v>72.698499999999996</v>
      </c>
      <c r="AS412" s="56">
        <v>1120</v>
      </c>
      <c r="AT412" s="56" t="s">
        <v>215</v>
      </c>
      <c r="AU412" s="68" t="s">
        <v>77</v>
      </c>
      <c r="AV412" s="65">
        <v>3.0608178958406153E-2</v>
      </c>
      <c r="AW412" s="65">
        <v>0</v>
      </c>
      <c r="AX412" s="65">
        <v>0</v>
      </c>
      <c r="BA412">
        <v>8.5455000000000005</v>
      </c>
      <c r="BB412">
        <v>0.34899999999999998</v>
      </c>
      <c r="BC412">
        <v>0.91720000000000002</v>
      </c>
      <c r="BD412">
        <v>0.74509999999999998</v>
      </c>
      <c r="BE412">
        <v>3.3018999999999998</v>
      </c>
      <c r="BF412">
        <v>13.1867</v>
      </c>
      <c r="BG412">
        <v>2.0844</v>
      </c>
      <c r="BH412">
        <v>0.81979999999999997</v>
      </c>
      <c r="BI412">
        <v>0.25969999999999999</v>
      </c>
      <c r="BJ412">
        <v>0.2321</v>
      </c>
      <c r="BL412">
        <v>5.3960999999999997</v>
      </c>
      <c r="BM412">
        <v>20.254899999999999</v>
      </c>
      <c r="BN412">
        <v>2.3523000000000001</v>
      </c>
      <c r="BO412">
        <v>0.64119999999999999</v>
      </c>
      <c r="BP412">
        <v>43.506500000000003</v>
      </c>
      <c r="BQ412">
        <v>82.995099999999994</v>
      </c>
    </row>
    <row r="413" spans="1:69" ht="12.75" hidden="1" customHeight="1" x14ac:dyDescent="0.25">
      <c r="A413">
        <v>185</v>
      </c>
      <c r="B413">
        <v>2003</v>
      </c>
      <c r="C413" s="22" t="str">
        <f t="shared" si="29"/>
        <v>2003B00185</v>
      </c>
      <c r="D413" s="20">
        <v>37715</v>
      </c>
      <c r="E413">
        <v>30007</v>
      </c>
      <c r="F413" s="13" t="s">
        <v>47</v>
      </c>
      <c r="G413">
        <v>6</v>
      </c>
      <c r="H413">
        <v>9</v>
      </c>
      <c r="I413" t="s">
        <v>70</v>
      </c>
      <c r="J413" s="15">
        <f t="shared" si="28"/>
        <v>5432</v>
      </c>
      <c r="K413">
        <v>30</v>
      </c>
      <c r="L413">
        <v>50</v>
      </c>
      <c r="M413">
        <v>50</v>
      </c>
      <c r="N413">
        <v>20</v>
      </c>
      <c r="O413">
        <v>4</v>
      </c>
      <c r="P413">
        <v>6</v>
      </c>
      <c r="Q413"/>
      <c r="R413">
        <v>1121</v>
      </c>
      <c r="S413" s="56">
        <v>2004</v>
      </c>
      <c r="T413" s="62" t="s">
        <v>114</v>
      </c>
      <c r="U413" s="65">
        <v>5.0642831255834384</v>
      </c>
      <c r="V413" s="65">
        <v>0</v>
      </c>
      <c r="W413" s="65">
        <v>0</v>
      </c>
      <c r="X413" s="65">
        <v>0.36546373071220695</v>
      </c>
      <c r="Y413" s="65">
        <v>0</v>
      </c>
      <c r="Z413">
        <v>502.33960000000002</v>
      </c>
      <c r="AA413">
        <v>6.4427000000000003</v>
      </c>
      <c r="AB413">
        <v>3.3788</v>
      </c>
      <c r="AC413">
        <v>2.1055000000000001</v>
      </c>
      <c r="AD413">
        <v>0.61329999999999996</v>
      </c>
      <c r="AE413">
        <v>1.5598000000000001</v>
      </c>
      <c r="AF413">
        <v>3.4437000000000002</v>
      </c>
      <c r="AG413">
        <v>9.2835000000000001</v>
      </c>
      <c r="AH413">
        <v>0.7863</v>
      </c>
      <c r="AI413">
        <v>2.0520999999999998</v>
      </c>
      <c r="AJ413">
        <v>1.3333999999999999</v>
      </c>
      <c r="AK413">
        <v>0.67390000000000005</v>
      </c>
      <c r="AL413"/>
      <c r="AM413">
        <v>3.5636999999999999</v>
      </c>
      <c r="AN413">
        <v>0.93120000000000003</v>
      </c>
      <c r="AO413">
        <v>12.5837</v>
      </c>
      <c r="AP413">
        <v>0.58050000000000002</v>
      </c>
      <c r="AQ413">
        <v>27.9267</v>
      </c>
      <c r="AR413">
        <v>39.078299999999999</v>
      </c>
      <c r="AS413" s="56"/>
      <c r="AT413" s="56"/>
      <c r="AU413" s="68" t="s">
        <v>77</v>
      </c>
      <c r="AV413" s="65">
        <v>0</v>
      </c>
      <c r="AW413" s="65">
        <v>0</v>
      </c>
      <c r="AX413" s="65">
        <v>0</v>
      </c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</row>
    <row r="414" spans="1:69" ht="12.75" hidden="1" customHeight="1" x14ac:dyDescent="0.25">
      <c r="A414">
        <v>186</v>
      </c>
      <c r="B414">
        <v>2003</v>
      </c>
      <c r="C414" s="22" t="str">
        <f t="shared" si="29"/>
        <v>2003B00186</v>
      </c>
      <c r="D414" s="20">
        <v>37715</v>
      </c>
      <c r="E414">
        <v>30007</v>
      </c>
      <c r="F414" s="13" t="s">
        <v>47</v>
      </c>
      <c r="G414">
        <v>6</v>
      </c>
      <c r="H414">
        <v>9</v>
      </c>
      <c r="I414" t="s">
        <v>70</v>
      </c>
      <c r="J414" s="15">
        <f t="shared" si="28"/>
        <v>5432</v>
      </c>
      <c r="K414">
        <v>50</v>
      </c>
      <c r="L414">
        <v>70</v>
      </c>
      <c r="M414">
        <v>70</v>
      </c>
      <c r="N414">
        <v>20</v>
      </c>
      <c r="O414">
        <v>4</v>
      </c>
      <c r="P414">
        <v>6</v>
      </c>
      <c r="Q414"/>
      <c r="R414">
        <v>1122</v>
      </c>
      <c r="S414" s="56">
        <v>2004</v>
      </c>
      <c r="T414" s="62" t="s">
        <v>114</v>
      </c>
      <c r="U414" s="65">
        <v>0.2395090016366612</v>
      </c>
      <c r="V414" s="65">
        <v>0</v>
      </c>
      <c r="W414" s="65">
        <v>0</v>
      </c>
      <c r="X414" s="65">
        <v>0.1197545008183306</v>
      </c>
      <c r="Y414" s="65">
        <v>0</v>
      </c>
      <c r="Z414"/>
      <c r="AA414"/>
      <c r="AB414">
        <v>11.2355</v>
      </c>
      <c r="AC414">
        <v>0.45519999999999999</v>
      </c>
      <c r="AD414">
        <v>2.3814000000000002</v>
      </c>
      <c r="AE414">
        <v>4.3333000000000004</v>
      </c>
      <c r="AF414">
        <v>6.6997999999999998</v>
      </c>
      <c r="AG414">
        <v>9.6052999999999997</v>
      </c>
      <c r="AH414">
        <v>2.0754999999999999</v>
      </c>
      <c r="AI414">
        <v>1.5232000000000001</v>
      </c>
      <c r="AJ414">
        <v>1.2205999999999999</v>
      </c>
      <c r="AK414">
        <v>0.55720000000000003</v>
      </c>
      <c r="AL414"/>
      <c r="AM414">
        <v>7.2934999999999999</v>
      </c>
      <c r="AN414">
        <v>0.84909999999999997</v>
      </c>
      <c r="AO414">
        <v>3.2869000000000002</v>
      </c>
      <c r="AP414">
        <v>0.78610000000000002</v>
      </c>
      <c r="AQ414">
        <v>53.067999999999998</v>
      </c>
      <c r="AR414">
        <v>77.778599999999997</v>
      </c>
      <c r="AS414" s="56">
        <v>1123</v>
      </c>
      <c r="AT414" s="56" t="s">
        <v>215</v>
      </c>
      <c r="AU414" s="68" t="s">
        <v>77</v>
      </c>
      <c r="AV414" s="65">
        <v>3.9918166939443535E-2</v>
      </c>
      <c r="AW414" s="65">
        <v>0</v>
      </c>
      <c r="AX414" s="65">
        <v>0</v>
      </c>
      <c r="BA414">
        <v>9.2524999999999995</v>
      </c>
      <c r="BB414">
        <v>0.52529999999999999</v>
      </c>
      <c r="BC414">
        <v>1.6162000000000001</v>
      </c>
      <c r="BD414">
        <v>1.9948999999999999</v>
      </c>
      <c r="BE414">
        <v>21.247499999999999</v>
      </c>
      <c r="BF414">
        <v>7.6818</v>
      </c>
      <c r="BG414">
        <v>4.9292999999999996</v>
      </c>
      <c r="BH414">
        <v>1.0354000000000001</v>
      </c>
      <c r="BI414">
        <v>0.51519999999999999</v>
      </c>
      <c r="BJ414">
        <v>0.15659999999999999</v>
      </c>
      <c r="BL414">
        <v>8.0757999999999992</v>
      </c>
      <c r="BM414">
        <v>33.030299999999997</v>
      </c>
      <c r="BN414">
        <v>0.61619999999999997</v>
      </c>
      <c r="BO414" t="s">
        <v>216</v>
      </c>
      <c r="BP414">
        <v>143.43430000000001</v>
      </c>
      <c r="BQ414">
        <v>45.762599999999999</v>
      </c>
    </row>
    <row r="415" spans="1:69" ht="12.75" hidden="1" customHeight="1" x14ac:dyDescent="0.25">
      <c r="A415">
        <v>187</v>
      </c>
      <c r="B415">
        <v>2003</v>
      </c>
      <c r="C415" s="22" t="str">
        <f t="shared" si="29"/>
        <v>2003B00187</v>
      </c>
      <c r="D415" s="20">
        <v>37715</v>
      </c>
      <c r="E415">
        <v>30007</v>
      </c>
      <c r="F415" s="13" t="s">
        <v>47</v>
      </c>
      <c r="G415">
        <v>6</v>
      </c>
      <c r="H415">
        <v>9</v>
      </c>
      <c r="I415" t="s">
        <v>70</v>
      </c>
      <c r="J415" s="15">
        <f t="shared" si="28"/>
        <v>7944.3000000000011</v>
      </c>
      <c r="K415">
        <v>70</v>
      </c>
      <c r="L415">
        <v>100</v>
      </c>
      <c r="M415" s="26">
        <v>99.25</v>
      </c>
      <c r="N415">
        <v>30</v>
      </c>
      <c r="O415">
        <v>4</v>
      </c>
      <c r="P415">
        <v>6</v>
      </c>
      <c r="Q415"/>
      <c r="S415" s="56"/>
      <c r="T415" s="62" t="s">
        <v>114</v>
      </c>
      <c r="U415" s="65">
        <v>0</v>
      </c>
      <c r="V415" s="65">
        <v>0</v>
      </c>
      <c r="W415" s="65">
        <v>0</v>
      </c>
      <c r="X415" s="65">
        <v>7.3673058645943978E-2</v>
      </c>
      <c r="Y415" s="65">
        <v>0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s="56"/>
      <c r="AT415" s="56"/>
      <c r="AU415" s="68" t="s">
        <v>77</v>
      </c>
      <c r="AV415" s="65">
        <v>0</v>
      </c>
      <c r="AW415" s="65">
        <v>0</v>
      </c>
      <c r="AX415" s="65">
        <v>0</v>
      </c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</row>
    <row r="416" spans="1:69" ht="12.75" hidden="1" customHeight="1" x14ac:dyDescent="0.25">
      <c r="A416">
        <v>188</v>
      </c>
      <c r="B416">
        <v>2003</v>
      </c>
      <c r="C416" s="22" t="str">
        <f t="shared" si="29"/>
        <v>2003B00188</v>
      </c>
      <c r="D416" s="20">
        <v>37715</v>
      </c>
      <c r="E416">
        <v>30008</v>
      </c>
      <c r="F416" s="13" t="s">
        <v>47</v>
      </c>
      <c r="G416">
        <v>6</v>
      </c>
      <c r="H416">
        <v>4</v>
      </c>
      <c r="I416" t="s">
        <v>87</v>
      </c>
      <c r="J416" s="15">
        <f t="shared" si="28"/>
        <v>2450</v>
      </c>
      <c r="K416">
        <v>0</v>
      </c>
      <c r="L416">
        <v>5</v>
      </c>
      <c r="M416">
        <v>5</v>
      </c>
      <c r="N416">
        <v>5</v>
      </c>
      <c r="O416">
        <v>4</v>
      </c>
      <c r="P416">
        <v>6</v>
      </c>
      <c r="Q416"/>
      <c r="R416">
        <v>1124</v>
      </c>
      <c r="S416" s="56">
        <v>2004</v>
      </c>
      <c r="T416" s="62" t="s">
        <v>114</v>
      </c>
      <c r="U416" s="65">
        <v>1.7981851961950064</v>
      </c>
      <c r="V416" s="65">
        <v>0</v>
      </c>
      <c r="W416" s="65">
        <v>0</v>
      </c>
      <c r="X416" s="65">
        <v>0.85883472057074928</v>
      </c>
      <c r="Y416" s="65">
        <v>0</v>
      </c>
      <c r="Z416">
        <v>500.66</v>
      </c>
      <c r="AA416">
        <v>9.2100000000000009</v>
      </c>
      <c r="AB416">
        <v>1.0179</v>
      </c>
      <c r="AC416">
        <v>3.2498</v>
      </c>
      <c r="AD416">
        <v>0.51439999999999997</v>
      </c>
      <c r="AE416">
        <v>0.43980000000000002</v>
      </c>
      <c r="AF416">
        <v>1.8133999999999999</v>
      </c>
      <c r="AG416">
        <v>8.3034999999999997</v>
      </c>
      <c r="AH416">
        <v>0.4995</v>
      </c>
      <c r="AI416">
        <v>1.5412999999999999</v>
      </c>
      <c r="AJ416">
        <v>0.77659999999999996</v>
      </c>
      <c r="AK416">
        <v>0.33779999999999999</v>
      </c>
      <c r="AL416"/>
      <c r="AM416">
        <v>2.3721000000000001</v>
      </c>
      <c r="AN416">
        <v>0.8488</v>
      </c>
      <c r="AO416">
        <v>39.948799999999999</v>
      </c>
      <c r="AP416">
        <v>0.65169999999999995</v>
      </c>
      <c r="AQ416">
        <v>13.034800000000001</v>
      </c>
      <c r="AR416">
        <v>34.691499999999998</v>
      </c>
      <c r="AS416" s="56"/>
      <c r="AT416" s="56"/>
      <c r="AU416" s="68" t="s">
        <v>77</v>
      </c>
      <c r="AV416" s="65">
        <v>0</v>
      </c>
      <c r="AW416" s="65">
        <v>0</v>
      </c>
      <c r="AX416" s="65">
        <v>0</v>
      </c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</row>
    <row r="417" spans="1:69" ht="12.75" hidden="1" customHeight="1" x14ac:dyDescent="0.25">
      <c r="A417">
        <v>189</v>
      </c>
      <c r="B417">
        <v>2003</v>
      </c>
      <c r="C417" s="22" t="str">
        <f t="shared" si="29"/>
        <v>2003B00189</v>
      </c>
      <c r="D417" s="20">
        <v>37715</v>
      </c>
      <c r="E417">
        <v>30008</v>
      </c>
      <c r="F417" s="13" t="s">
        <v>47</v>
      </c>
      <c r="G417">
        <v>6</v>
      </c>
      <c r="H417">
        <v>4</v>
      </c>
      <c r="I417" t="s">
        <v>87</v>
      </c>
      <c r="J417" s="15">
        <f t="shared" si="28"/>
        <v>2450</v>
      </c>
      <c r="K417">
        <v>5</v>
      </c>
      <c r="L417">
        <v>10</v>
      </c>
      <c r="M417">
        <v>10</v>
      </c>
      <c r="N417">
        <v>5</v>
      </c>
      <c r="O417">
        <v>4</v>
      </c>
      <c r="P417">
        <v>6</v>
      </c>
      <c r="Q417"/>
      <c r="S417" s="56"/>
      <c r="T417" s="62" t="s">
        <v>114</v>
      </c>
      <c r="U417" s="65">
        <v>0</v>
      </c>
      <c r="V417" s="65">
        <v>0</v>
      </c>
      <c r="W417" s="65">
        <v>0</v>
      </c>
      <c r="X417" s="65">
        <v>0.29625502008032129</v>
      </c>
      <c r="Y417" s="65">
        <v>0</v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s="56">
        <v>1125</v>
      </c>
      <c r="AT417" s="56" t="s">
        <v>215</v>
      </c>
      <c r="AU417" s="68" t="s">
        <v>77</v>
      </c>
      <c r="AV417" s="65">
        <v>1.902269076305221</v>
      </c>
      <c r="AW417" s="65">
        <v>0</v>
      </c>
      <c r="AX417" s="65">
        <v>0</v>
      </c>
      <c r="AY417">
        <v>518.33299999999997</v>
      </c>
      <c r="AZ417">
        <v>8.0927000000000007</v>
      </c>
      <c r="BA417">
        <v>1.6667000000000001</v>
      </c>
      <c r="BB417">
        <v>2.9321999999999999</v>
      </c>
      <c r="BC417">
        <v>0.70760000000000001</v>
      </c>
      <c r="BD417">
        <v>0.68910000000000005</v>
      </c>
      <c r="BE417">
        <v>1.9496</v>
      </c>
      <c r="BF417">
        <v>8.9603999999999999</v>
      </c>
      <c r="BG417">
        <v>0.96099999999999997</v>
      </c>
      <c r="BH417">
        <v>2.4003999999999999</v>
      </c>
      <c r="BI417">
        <v>0.96809999999999996</v>
      </c>
      <c r="BJ417">
        <v>0.42370000000000002</v>
      </c>
      <c r="BL417">
        <v>2.5451000000000001</v>
      </c>
      <c r="BM417">
        <v>75.108099999999993</v>
      </c>
      <c r="BN417">
        <v>1.1163000000000001</v>
      </c>
      <c r="BO417">
        <v>0.61</v>
      </c>
      <c r="BP417">
        <v>16.727</v>
      </c>
      <c r="BQ417">
        <v>48.162700000000001</v>
      </c>
    </row>
    <row r="418" spans="1:69" ht="12.75" hidden="1" customHeight="1" x14ac:dyDescent="0.25">
      <c r="A418">
        <v>190</v>
      </c>
      <c r="B418">
        <v>2003</v>
      </c>
      <c r="C418" s="22" t="str">
        <f t="shared" si="29"/>
        <v>2003B00190</v>
      </c>
      <c r="D418" s="20">
        <v>37715</v>
      </c>
      <c r="E418">
        <v>30008</v>
      </c>
      <c r="F418" s="13" t="s">
        <v>47</v>
      </c>
      <c r="G418">
        <v>6</v>
      </c>
      <c r="H418">
        <v>4</v>
      </c>
      <c r="I418" t="s">
        <v>70</v>
      </c>
      <c r="J418" s="15">
        <f t="shared" si="28"/>
        <v>2716</v>
      </c>
      <c r="K418">
        <v>10</v>
      </c>
      <c r="L418">
        <v>20</v>
      </c>
      <c r="M418">
        <v>20</v>
      </c>
      <c r="N418">
        <v>10</v>
      </c>
      <c r="O418">
        <v>4</v>
      </c>
      <c r="P418">
        <v>6</v>
      </c>
      <c r="Q418"/>
      <c r="R418">
        <v>1126</v>
      </c>
      <c r="S418" s="56">
        <v>2004</v>
      </c>
      <c r="T418" s="62" t="s">
        <v>114</v>
      </c>
      <c r="U418" s="65">
        <v>0.43597003651013472</v>
      </c>
      <c r="V418" s="65">
        <v>0</v>
      </c>
      <c r="W418" s="65">
        <v>0</v>
      </c>
      <c r="X418" s="65">
        <v>0.63413823492383237</v>
      </c>
      <c r="Y418" s="65">
        <v>0</v>
      </c>
      <c r="Z418"/>
      <c r="AA418"/>
      <c r="AB418">
        <v>5.0483000000000002</v>
      </c>
      <c r="AC418">
        <v>0.72160000000000002</v>
      </c>
      <c r="AD418">
        <v>1.1545000000000001</v>
      </c>
      <c r="AE418">
        <v>2.6880999999999999</v>
      </c>
      <c r="AF418">
        <v>2.85</v>
      </c>
      <c r="AG418">
        <v>13.6511</v>
      </c>
      <c r="AH418">
        <v>1.9494</v>
      </c>
      <c r="AI418">
        <v>1.4664999999999999</v>
      </c>
      <c r="AJ418">
        <v>0.78520000000000001</v>
      </c>
      <c r="AK418">
        <v>0.32329999999999998</v>
      </c>
      <c r="AL418"/>
      <c r="AM418">
        <v>9.7721999999999998</v>
      </c>
      <c r="AN418">
        <v>0.9</v>
      </c>
      <c r="AO418">
        <v>40.505699999999997</v>
      </c>
      <c r="AP418">
        <v>0.77159999999999995</v>
      </c>
      <c r="AQ418">
        <v>58.5227</v>
      </c>
      <c r="AR418">
        <v>70.174999999999997</v>
      </c>
      <c r="AS418" s="56"/>
      <c r="AT418" s="56"/>
      <c r="AU418" s="68" t="s">
        <v>77</v>
      </c>
      <c r="AV418" s="65">
        <v>0</v>
      </c>
      <c r="AW418" s="65">
        <v>1.6646128666750597</v>
      </c>
      <c r="AX418" s="65">
        <v>0</v>
      </c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</row>
    <row r="419" spans="1:69" ht="12.75" hidden="1" customHeight="1" x14ac:dyDescent="0.25">
      <c r="A419">
        <v>191</v>
      </c>
      <c r="B419">
        <v>2003</v>
      </c>
      <c r="C419" s="22" t="str">
        <f t="shared" si="29"/>
        <v>2003B00191</v>
      </c>
      <c r="D419" s="20">
        <v>37715</v>
      </c>
      <c r="E419">
        <v>30008</v>
      </c>
      <c r="F419" s="13" t="s">
        <v>47</v>
      </c>
      <c r="G419">
        <v>6</v>
      </c>
      <c r="H419">
        <v>4</v>
      </c>
      <c r="I419" t="s">
        <v>70</v>
      </c>
      <c r="J419" s="15">
        <f t="shared" si="28"/>
        <v>2716</v>
      </c>
      <c r="K419">
        <v>20</v>
      </c>
      <c r="L419">
        <v>30</v>
      </c>
      <c r="M419">
        <v>30</v>
      </c>
      <c r="N419">
        <v>10</v>
      </c>
      <c r="O419">
        <v>4</v>
      </c>
      <c r="P419">
        <v>6</v>
      </c>
      <c r="Q419"/>
      <c r="S419" s="56"/>
      <c r="T419" s="62" t="s">
        <v>114</v>
      </c>
      <c r="U419" s="65">
        <v>0</v>
      </c>
      <c r="V419" s="65">
        <v>0.72593748608575626</v>
      </c>
      <c r="W419" s="65">
        <v>9.1282777505677011</v>
      </c>
      <c r="X419" s="65">
        <v>1.1429654036243821</v>
      </c>
      <c r="Y419" s="65">
        <v>0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s="56">
        <v>1127</v>
      </c>
      <c r="AT419" s="56" t="s">
        <v>215</v>
      </c>
      <c r="AU419" s="68" t="s">
        <v>77</v>
      </c>
      <c r="AV419" s="65">
        <v>1.6990026270092169</v>
      </c>
      <c r="AW419" s="65">
        <v>0.10811834899149562</v>
      </c>
      <c r="AX419" s="65">
        <v>0</v>
      </c>
      <c r="AY419">
        <v>518.16189999999995</v>
      </c>
      <c r="AZ419">
        <v>7.6176000000000004</v>
      </c>
      <c r="BA419">
        <v>3.1103999999999998</v>
      </c>
      <c r="BB419">
        <v>3.1114000000000002</v>
      </c>
      <c r="BC419">
        <v>0.95579999999999998</v>
      </c>
      <c r="BD419">
        <v>0.93940000000000001</v>
      </c>
      <c r="BE419">
        <v>1.8888</v>
      </c>
      <c r="BF419">
        <v>5.5593000000000004</v>
      </c>
      <c r="BG419">
        <v>1.0624</v>
      </c>
      <c r="BH419">
        <v>2.5672000000000001</v>
      </c>
      <c r="BI419">
        <v>0.86939999999999995</v>
      </c>
      <c r="BJ419">
        <v>0.29859999999999998</v>
      </c>
      <c r="BL419">
        <v>2.0013000000000001</v>
      </c>
      <c r="BM419">
        <v>23.066299999999998</v>
      </c>
      <c r="BN419">
        <v>0.90600000000000003</v>
      </c>
      <c r="BO419">
        <v>0.49809999999999999</v>
      </c>
      <c r="BP419">
        <v>18.1403</v>
      </c>
      <c r="BQ419">
        <v>46.844900000000003</v>
      </c>
    </row>
    <row r="420" spans="1:69" ht="12.75" hidden="1" customHeight="1" x14ac:dyDescent="0.25">
      <c r="A420">
        <v>192</v>
      </c>
      <c r="B420">
        <v>2003</v>
      </c>
      <c r="C420" s="22" t="str">
        <f t="shared" ref="C420:C450" si="30">CONCATENATE(B420,"B00",A420)</f>
        <v>2003B00192</v>
      </c>
      <c r="D420" s="20">
        <v>37715</v>
      </c>
      <c r="E420">
        <v>30008</v>
      </c>
      <c r="F420" s="13" t="s">
        <v>47</v>
      </c>
      <c r="G420">
        <v>6</v>
      </c>
      <c r="H420">
        <v>4</v>
      </c>
      <c r="I420" t="s">
        <v>70</v>
      </c>
      <c r="J420" s="15">
        <f t="shared" si="28"/>
        <v>5432</v>
      </c>
      <c r="K420">
        <v>30</v>
      </c>
      <c r="L420">
        <v>50</v>
      </c>
      <c r="M420">
        <v>50</v>
      </c>
      <c r="N420">
        <v>20</v>
      </c>
      <c r="O420">
        <v>4</v>
      </c>
      <c r="P420">
        <v>6</v>
      </c>
      <c r="Q420"/>
      <c r="R420">
        <v>1128</v>
      </c>
      <c r="S420" s="56">
        <v>2004</v>
      </c>
      <c r="T420" s="62" t="s">
        <v>114</v>
      </c>
      <c r="U420" s="65">
        <v>0.88471571700780616</v>
      </c>
      <c r="V420" s="65">
        <v>1.2164841108857334</v>
      </c>
      <c r="W420" s="65">
        <v>10.920709631815107</v>
      </c>
      <c r="X420" s="65">
        <v>1.3270735755117091</v>
      </c>
      <c r="Y420" s="65">
        <v>0</v>
      </c>
      <c r="Z420">
        <v>472.5</v>
      </c>
      <c r="AA420">
        <v>7.99</v>
      </c>
      <c r="AB420">
        <v>6.0366999999999997</v>
      </c>
      <c r="AC420">
        <v>1.2471000000000001</v>
      </c>
      <c r="AD420">
        <v>1.2375</v>
      </c>
      <c r="AE420">
        <v>2.1360999999999999</v>
      </c>
      <c r="AF420">
        <v>3.5087000000000002</v>
      </c>
      <c r="AG420">
        <v>7.1786000000000003</v>
      </c>
      <c r="AH420">
        <v>1.2142999999999999</v>
      </c>
      <c r="AI420">
        <v>1.2345999999999999</v>
      </c>
      <c r="AJ420">
        <v>1.0077</v>
      </c>
      <c r="AK420">
        <v>0.2162</v>
      </c>
      <c r="AL420"/>
      <c r="AM420">
        <v>5.2847</v>
      </c>
      <c r="AN420">
        <v>0.96430000000000005</v>
      </c>
      <c r="AO420">
        <v>19.6129</v>
      </c>
      <c r="AP420">
        <v>0.51060000000000005</v>
      </c>
      <c r="AQ420">
        <v>38.803100000000001</v>
      </c>
      <c r="AR420">
        <v>51.773200000000003</v>
      </c>
      <c r="AS420" s="56">
        <v>1129</v>
      </c>
      <c r="AT420" s="56" t="s">
        <v>215</v>
      </c>
      <c r="AU420" s="68" t="s">
        <v>77</v>
      </c>
      <c r="AV420" s="65">
        <v>0.30412102772143335</v>
      </c>
      <c r="AW420" s="65">
        <v>0</v>
      </c>
      <c r="AX420" s="65">
        <v>0</v>
      </c>
      <c r="BA420">
        <v>3.5316000000000001</v>
      </c>
      <c r="BB420">
        <v>0.87949999999999995</v>
      </c>
      <c r="BC420">
        <v>1.0722</v>
      </c>
      <c r="BD420">
        <v>1.2332000000000001</v>
      </c>
      <c r="BE420">
        <v>1.7455000000000001</v>
      </c>
      <c r="BF420">
        <v>6.0296000000000003</v>
      </c>
      <c r="BG420">
        <v>0.52580000000000005</v>
      </c>
      <c r="BH420">
        <v>1.3866000000000001</v>
      </c>
      <c r="BI420">
        <v>1.5657000000000001</v>
      </c>
      <c r="BJ420">
        <v>0.29959999999999998</v>
      </c>
      <c r="BL420">
        <v>2.4098000000000002</v>
      </c>
      <c r="BM420">
        <v>3.0889000000000002</v>
      </c>
      <c r="BN420">
        <v>0.81640000000000001</v>
      </c>
      <c r="BO420">
        <v>0.45679999999999998</v>
      </c>
      <c r="BP420">
        <v>9.7937999999999992</v>
      </c>
      <c r="BQ420">
        <v>35.311199999999999</v>
      </c>
    </row>
    <row r="421" spans="1:69" ht="12.75" hidden="1" customHeight="1" x14ac:dyDescent="0.25">
      <c r="A421">
        <v>193</v>
      </c>
      <c r="B421">
        <v>2003</v>
      </c>
      <c r="C421" s="22" t="str">
        <f t="shared" si="30"/>
        <v>2003B00193</v>
      </c>
      <c r="D421" s="20">
        <v>37715</v>
      </c>
      <c r="E421">
        <v>30008</v>
      </c>
      <c r="F421" s="13" t="s">
        <v>47</v>
      </c>
      <c r="G421">
        <v>6</v>
      </c>
      <c r="H421">
        <v>4</v>
      </c>
      <c r="I421" t="s">
        <v>70</v>
      </c>
      <c r="J421" s="15">
        <f t="shared" si="28"/>
        <v>5432</v>
      </c>
      <c r="K421">
        <v>50</v>
      </c>
      <c r="L421">
        <v>70</v>
      </c>
      <c r="M421">
        <v>70</v>
      </c>
      <c r="N421">
        <v>20</v>
      </c>
      <c r="O421">
        <v>4</v>
      </c>
      <c r="P421">
        <v>6</v>
      </c>
      <c r="Q421"/>
      <c r="R421">
        <v>1130</v>
      </c>
      <c r="S421" s="56">
        <v>2004</v>
      </c>
      <c r="T421" s="62" t="s">
        <v>114</v>
      </c>
      <c r="U421" s="65">
        <v>0.84925029750099168</v>
      </c>
      <c r="V421" s="65">
        <v>0</v>
      </c>
      <c r="W421" s="65">
        <v>0</v>
      </c>
      <c r="X421" s="65">
        <v>0.16985005950019832</v>
      </c>
      <c r="Y421" s="65">
        <v>0</v>
      </c>
      <c r="Z421">
        <v>444.08</v>
      </c>
      <c r="AA421">
        <v>8.99</v>
      </c>
      <c r="AB421">
        <v>8.8694000000000006</v>
      </c>
      <c r="AC421">
        <v>0.63300000000000001</v>
      </c>
      <c r="AD421">
        <v>1.5189999999999999</v>
      </c>
      <c r="AE421">
        <v>3.8835000000000002</v>
      </c>
      <c r="AF421">
        <v>4.3787000000000003</v>
      </c>
      <c r="AG421">
        <v>8.1262000000000008</v>
      </c>
      <c r="AH421">
        <v>1.1822999999999999</v>
      </c>
      <c r="AI421">
        <v>2.0093000000000001</v>
      </c>
      <c r="AJ421">
        <v>1.1735</v>
      </c>
      <c r="AK421">
        <v>0.27579999999999999</v>
      </c>
      <c r="AL421"/>
      <c r="AM421">
        <v>5.7919</v>
      </c>
      <c r="AN421">
        <v>0.65449999999999997</v>
      </c>
      <c r="AO421">
        <v>5.8509000000000002</v>
      </c>
      <c r="AP421">
        <v>0.68910000000000005</v>
      </c>
      <c r="AQ421">
        <v>23.001899999999999</v>
      </c>
      <c r="AR421">
        <v>79.532200000000003</v>
      </c>
      <c r="AS421" s="56">
        <v>1131</v>
      </c>
      <c r="AT421" s="56" t="s">
        <v>215</v>
      </c>
      <c r="AU421" s="68" t="s">
        <v>77</v>
      </c>
      <c r="AV421" s="65">
        <v>0.29723760412534711</v>
      </c>
      <c r="AW421" s="65">
        <v>0</v>
      </c>
      <c r="AX421" s="65">
        <v>0</v>
      </c>
      <c r="BA421">
        <v>4.1121999999999996</v>
      </c>
      <c r="BB421">
        <v>1.0879000000000001</v>
      </c>
      <c r="BC421">
        <v>0.86260000000000003</v>
      </c>
      <c r="BD421">
        <v>1.7906</v>
      </c>
      <c r="BE421">
        <v>4.7302999999999997</v>
      </c>
      <c r="BF421">
        <v>5.9774000000000003</v>
      </c>
      <c r="BG421">
        <v>0.93220000000000003</v>
      </c>
      <c r="BH421">
        <v>2.7972999999999999</v>
      </c>
      <c r="BI421">
        <v>1.0779000000000001</v>
      </c>
      <c r="BJ421">
        <v>0.45639999999999997</v>
      </c>
      <c r="BL421">
        <v>3.9598</v>
      </c>
      <c r="BM421">
        <v>24.7211</v>
      </c>
      <c r="BN421">
        <v>0.86429999999999996</v>
      </c>
      <c r="BO421">
        <v>0.54610000000000003</v>
      </c>
      <c r="BP421">
        <v>21.4405</v>
      </c>
      <c r="BQ421">
        <v>72.557000000000002</v>
      </c>
    </row>
    <row r="422" spans="1:69" ht="12.75" hidden="1" customHeight="1" x14ac:dyDescent="0.25">
      <c r="A422">
        <v>194</v>
      </c>
      <c r="B422">
        <v>2003</v>
      </c>
      <c r="C422" s="22" t="str">
        <f t="shared" si="30"/>
        <v>2003B00194</v>
      </c>
      <c r="D422" s="20">
        <v>37715</v>
      </c>
      <c r="E422">
        <v>30008</v>
      </c>
      <c r="F422" s="13" t="s">
        <v>47</v>
      </c>
      <c r="G422">
        <v>6</v>
      </c>
      <c r="H422">
        <v>4</v>
      </c>
      <c r="I422" t="s">
        <v>70</v>
      </c>
      <c r="J422" s="15">
        <f t="shared" si="28"/>
        <v>7944.3000000000011</v>
      </c>
      <c r="K422">
        <v>70</v>
      </c>
      <c r="L422">
        <v>100</v>
      </c>
      <c r="M422" s="26">
        <v>99.25</v>
      </c>
      <c r="N422">
        <v>30</v>
      </c>
      <c r="O422">
        <v>4</v>
      </c>
      <c r="P422">
        <v>6</v>
      </c>
      <c r="Q422"/>
      <c r="R422">
        <v>1132</v>
      </c>
      <c r="S422" s="56">
        <v>2004</v>
      </c>
      <c r="T422" s="62" t="s">
        <v>114</v>
      </c>
      <c r="U422" s="65">
        <v>3.0013212221304704</v>
      </c>
      <c r="V422" s="65">
        <v>2.1531217463109895</v>
      </c>
      <c r="W422" s="65">
        <v>0</v>
      </c>
      <c r="X422" s="65">
        <v>1.1091839299177826</v>
      </c>
      <c r="Y422" s="65">
        <v>0</v>
      </c>
      <c r="Z422">
        <v>432.5</v>
      </c>
      <c r="AA422">
        <v>7</v>
      </c>
      <c r="AB422">
        <v>5.3403999999999998</v>
      </c>
      <c r="AC422">
        <v>0.89119999999999999</v>
      </c>
      <c r="AD422">
        <v>1.6912</v>
      </c>
      <c r="AE422">
        <v>4.0762999999999998</v>
      </c>
      <c r="AF422">
        <v>5.6833</v>
      </c>
      <c r="AG422">
        <v>8.1667000000000005</v>
      </c>
      <c r="AH422">
        <v>1.0508999999999999</v>
      </c>
      <c r="AI422">
        <v>2.1648999999999998</v>
      </c>
      <c r="AJ422">
        <v>0.80349999999999999</v>
      </c>
      <c r="AK422">
        <v>0.20699999999999999</v>
      </c>
      <c r="AL422"/>
      <c r="AM422">
        <v>5.7210999999999999</v>
      </c>
      <c r="AN422">
        <v>0.48159999999999997</v>
      </c>
      <c r="AO422">
        <v>6.6288999999999998</v>
      </c>
      <c r="AP422">
        <v>0.60960000000000003</v>
      </c>
      <c r="AQ422">
        <v>70.526300000000006</v>
      </c>
      <c r="AR422">
        <v>55.689500000000002</v>
      </c>
      <c r="AS422" s="56"/>
      <c r="AT422" s="56"/>
      <c r="AU422" s="68" t="s">
        <v>77</v>
      </c>
      <c r="AV422" s="65">
        <v>0</v>
      </c>
      <c r="AW422" s="65">
        <v>2.2183678598355652</v>
      </c>
      <c r="AX422" s="65">
        <v>0</v>
      </c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</row>
    <row r="423" spans="1:69" ht="12.75" hidden="1" customHeight="1" x14ac:dyDescent="0.25">
      <c r="A423">
        <v>195</v>
      </c>
      <c r="B423">
        <v>2003</v>
      </c>
      <c r="C423" s="22" t="str">
        <f t="shared" si="30"/>
        <v>2003B00195</v>
      </c>
      <c r="D423" s="20">
        <v>37715</v>
      </c>
      <c r="E423">
        <v>30009</v>
      </c>
      <c r="F423" s="13" t="s">
        <v>47</v>
      </c>
      <c r="G423">
        <v>910</v>
      </c>
      <c r="H423">
        <v>108</v>
      </c>
      <c r="I423" t="s">
        <v>87</v>
      </c>
      <c r="J423" s="15">
        <f t="shared" si="28"/>
        <v>2450</v>
      </c>
      <c r="K423">
        <v>0</v>
      </c>
      <c r="L423">
        <v>5</v>
      </c>
      <c r="M423">
        <v>5</v>
      </c>
      <c r="N423">
        <v>5</v>
      </c>
      <c r="O423">
        <v>4</v>
      </c>
      <c r="P423">
        <v>6</v>
      </c>
      <c r="Q423"/>
      <c r="R423">
        <v>1133</v>
      </c>
      <c r="S423" s="56">
        <v>2004</v>
      </c>
      <c r="T423" s="62" t="s">
        <v>114</v>
      </c>
      <c r="U423" s="65">
        <v>3.5961521686455056</v>
      </c>
      <c r="V423" s="65">
        <v>0.57054337291010426</v>
      </c>
      <c r="W423" s="65">
        <v>2.9045844439059851</v>
      </c>
      <c r="X423" s="65">
        <v>0.2420487036588321</v>
      </c>
      <c r="Y423" s="65">
        <v>0</v>
      </c>
      <c r="Z423">
        <v>543.23400000000004</v>
      </c>
      <c r="AA423">
        <v>11.576000000000001</v>
      </c>
      <c r="AB423">
        <v>1.3835</v>
      </c>
      <c r="AC423">
        <v>2.5206</v>
      </c>
      <c r="AD423">
        <v>0.48680000000000001</v>
      </c>
      <c r="AE423">
        <v>0.46400000000000002</v>
      </c>
      <c r="AF423">
        <v>2.2538999999999998</v>
      </c>
      <c r="AG423">
        <v>10.387700000000001</v>
      </c>
      <c r="AH423">
        <v>1.0101</v>
      </c>
      <c r="AI423">
        <v>1.8111999999999999</v>
      </c>
      <c r="AJ423">
        <v>1.1056999999999999</v>
      </c>
      <c r="AK423">
        <v>0.45600000000000002</v>
      </c>
      <c r="AL423"/>
      <c r="AM423">
        <v>2.9775999999999998</v>
      </c>
      <c r="AN423">
        <v>0.77729999999999999</v>
      </c>
      <c r="AO423">
        <v>47.279299999999999</v>
      </c>
      <c r="AP423">
        <v>0.81579999999999997</v>
      </c>
      <c r="AQ423">
        <v>10.4246</v>
      </c>
      <c r="AR423">
        <v>27.446200000000001</v>
      </c>
      <c r="AS423" s="56"/>
      <c r="AT423" s="56"/>
      <c r="AU423" s="68" t="s">
        <v>77</v>
      </c>
      <c r="AV423" s="65">
        <v>0</v>
      </c>
      <c r="AW423" s="65">
        <v>0</v>
      </c>
      <c r="AX423" s="65">
        <v>0</v>
      </c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</row>
    <row r="424" spans="1:69" ht="12.75" hidden="1" customHeight="1" x14ac:dyDescent="0.25">
      <c r="A424">
        <v>196</v>
      </c>
      <c r="B424">
        <v>2003</v>
      </c>
      <c r="C424" s="22" t="str">
        <f t="shared" si="30"/>
        <v>2003B00196</v>
      </c>
      <c r="D424" s="20">
        <v>37715</v>
      </c>
      <c r="E424">
        <v>30009</v>
      </c>
      <c r="F424" s="13" t="s">
        <v>47</v>
      </c>
      <c r="G424">
        <v>910</v>
      </c>
      <c r="H424">
        <v>108</v>
      </c>
      <c r="I424" t="s">
        <v>87</v>
      </c>
      <c r="J424" s="15">
        <f t="shared" si="28"/>
        <v>2450</v>
      </c>
      <c r="K424">
        <v>5</v>
      </c>
      <c r="L424">
        <v>10</v>
      </c>
      <c r="M424">
        <v>10</v>
      </c>
      <c r="N424">
        <v>5</v>
      </c>
      <c r="O424">
        <v>4</v>
      </c>
      <c r="P424">
        <v>6</v>
      </c>
      <c r="Q424"/>
      <c r="R424">
        <v>1134</v>
      </c>
      <c r="S424" s="56">
        <v>2004</v>
      </c>
      <c r="T424" s="62" t="s">
        <v>114</v>
      </c>
      <c r="U424" s="65">
        <v>2.4089471384884233</v>
      </c>
      <c r="V424" s="65">
        <v>1.6908955875928355</v>
      </c>
      <c r="W424" s="65">
        <v>3.2659764089121888</v>
      </c>
      <c r="X424" s="65">
        <v>0.25479248580166014</v>
      </c>
      <c r="Y424" s="65">
        <v>0</v>
      </c>
      <c r="Z424">
        <v>492.14280000000002</v>
      </c>
      <c r="AA424">
        <v>8.9321999999999999</v>
      </c>
      <c r="AB424">
        <v>2.0442</v>
      </c>
      <c r="AC424">
        <v>2.7086000000000001</v>
      </c>
      <c r="AD424">
        <v>0.44080000000000003</v>
      </c>
      <c r="AE424">
        <v>0.60970000000000002</v>
      </c>
      <c r="AF424">
        <v>3.8860999999999999</v>
      </c>
      <c r="AG424">
        <v>7.7069000000000001</v>
      </c>
      <c r="AH424">
        <v>1.3939999999999999</v>
      </c>
      <c r="AI424">
        <v>2.5758000000000001</v>
      </c>
      <c r="AJ424">
        <v>1.2897000000000001</v>
      </c>
      <c r="AK424">
        <v>0.45710000000000001</v>
      </c>
      <c r="AL424"/>
      <c r="AM424">
        <v>2.6873</v>
      </c>
      <c r="AN424">
        <v>1.1413</v>
      </c>
      <c r="AO424">
        <v>61.258600000000001</v>
      </c>
      <c r="AP424">
        <v>0.68989999999999996</v>
      </c>
      <c r="AQ424">
        <v>60.900199999999998</v>
      </c>
      <c r="AR424">
        <v>17.597899999999999</v>
      </c>
      <c r="AS424" s="56"/>
      <c r="AT424" s="56"/>
      <c r="AU424" s="68" t="s">
        <v>77</v>
      </c>
      <c r="AV424" s="65">
        <v>0</v>
      </c>
      <c r="AW424" s="65">
        <v>0</v>
      </c>
      <c r="AX424" s="65">
        <v>0</v>
      </c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</row>
    <row r="425" spans="1:69" ht="12.75" hidden="1" customHeight="1" x14ac:dyDescent="0.25">
      <c r="A425">
        <v>197</v>
      </c>
      <c r="B425">
        <v>2003</v>
      </c>
      <c r="C425" s="22" t="str">
        <f t="shared" si="30"/>
        <v>2003B00197</v>
      </c>
      <c r="D425" s="20">
        <v>37715</v>
      </c>
      <c r="E425">
        <v>30009</v>
      </c>
      <c r="F425" s="13" t="s">
        <v>47</v>
      </c>
      <c r="G425">
        <v>910</v>
      </c>
      <c r="H425">
        <v>108</v>
      </c>
      <c r="I425" t="s">
        <v>70</v>
      </c>
      <c r="J425" s="15">
        <f t="shared" si="28"/>
        <v>2716</v>
      </c>
      <c r="K425">
        <v>10</v>
      </c>
      <c r="L425">
        <v>20</v>
      </c>
      <c r="M425">
        <v>20</v>
      </c>
      <c r="N425">
        <v>10</v>
      </c>
      <c r="O425">
        <v>4</v>
      </c>
      <c r="P425">
        <v>6</v>
      </c>
      <c r="Q425"/>
      <c r="R425">
        <v>1135</v>
      </c>
      <c r="S425" s="56">
        <v>2004</v>
      </c>
      <c r="T425" s="62" t="s">
        <v>114</v>
      </c>
      <c r="U425" s="65">
        <v>2.6983255024058872</v>
      </c>
      <c r="V425" s="65">
        <v>2.7826481743560714</v>
      </c>
      <c r="W425" s="65">
        <v>0</v>
      </c>
      <c r="X425" s="65">
        <v>0.65350070761392576</v>
      </c>
      <c r="Y425" s="65">
        <v>0</v>
      </c>
      <c r="Z425">
        <v>509.18669999999997</v>
      </c>
      <c r="AA425">
        <v>8.5051000000000005</v>
      </c>
      <c r="AB425">
        <v>3.1694</v>
      </c>
      <c r="AC425">
        <v>1.774</v>
      </c>
      <c r="AD425">
        <v>0.78769999999999996</v>
      </c>
      <c r="AE425">
        <v>1.1057999999999999</v>
      </c>
      <c r="AF425">
        <v>3.4569000000000001</v>
      </c>
      <c r="AG425">
        <v>9.3115000000000006</v>
      </c>
      <c r="AH425">
        <v>1.0724</v>
      </c>
      <c r="AI425">
        <v>1.8635999999999999</v>
      </c>
      <c r="AJ425">
        <v>0.89670000000000005</v>
      </c>
      <c r="AK425">
        <v>0.39800000000000002</v>
      </c>
      <c r="AL425"/>
      <c r="AM425">
        <v>3.2416</v>
      </c>
      <c r="AN425">
        <v>0.69530000000000003</v>
      </c>
      <c r="AO425">
        <v>32.213799999999999</v>
      </c>
      <c r="AP425">
        <v>0.57930000000000004</v>
      </c>
      <c r="AQ425">
        <v>37.368299999999998</v>
      </c>
      <c r="AR425">
        <v>36.671599999999998</v>
      </c>
      <c r="AS425" s="56"/>
      <c r="AT425" s="56"/>
      <c r="AU425" s="68" t="s">
        <v>77</v>
      </c>
      <c r="AV425" s="65">
        <v>0</v>
      </c>
      <c r="AW425" s="65">
        <v>0</v>
      </c>
      <c r="AX425" s="65">
        <v>0</v>
      </c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</row>
    <row r="426" spans="1:69" ht="12.75" hidden="1" customHeight="1" x14ac:dyDescent="0.25">
      <c r="A426">
        <v>198</v>
      </c>
      <c r="B426">
        <v>2003</v>
      </c>
      <c r="C426" s="22" t="str">
        <f t="shared" si="30"/>
        <v>2003B00198</v>
      </c>
      <c r="D426" s="20">
        <v>37715</v>
      </c>
      <c r="E426">
        <v>30009</v>
      </c>
      <c r="F426" s="13" t="s">
        <v>47</v>
      </c>
      <c r="G426">
        <v>910</v>
      </c>
      <c r="H426">
        <v>108</v>
      </c>
      <c r="I426" t="s">
        <v>70</v>
      </c>
      <c r="J426" s="15">
        <f t="shared" si="28"/>
        <v>2716</v>
      </c>
      <c r="K426">
        <v>20</v>
      </c>
      <c r="L426">
        <v>30</v>
      </c>
      <c r="M426">
        <v>30</v>
      </c>
      <c r="N426">
        <v>10</v>
      </c>
      <c r="O426">
        <v>4</v>
      </c>
      <c r="P426">
        <v>6</v>
      </c>
      <c r="Q426"/>
      <c r="S426" s="56"/>
      <c r="T426" s="62" t="s">
        <v>114</v>
      </c>
      <c r="U426" s="65">
        <v>0</v>
      </c>
      <c r="V426" s="65">
        <v>0</v>
      </c>
      <c r="W426" s="65">
        <v>0</v>
      </c>
      <c r="X426" s="65">
        <v>1.421098901098901</v>
      </c>
      <c r="Y426" s="65">
        <v>0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s="56"/>
      <c r="AT426" s="56"/>
      <c r="AU426" s="68" t="s">
        <v>77</v>
      </c>
      <c r="AV426" s="65">
        <v>0</v>
      </c>
      <c r="AW426" s="65">
        <v>0</v>
      </c>
      <c r="AX426" s="65">
        <v>0</v>
      </c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</row>
    <row r="427" spans="1:69" ht="12.75" hidden="1" customHeight="1" x14ac:dyDescent="0.25">
      <c r="A427">
        <v>199</v>
      </c>
      <c r="B427">
        <v>2003</v>
      </c>
      <c r="C427" s="22" t="str">
        <f t="shared" si="30"/>
        <v>2003B00199</v>
      </c>
      <c r="D427" s="20">
        <v>37715</v>
      </c>
      <c r="E427">
        <v>30009</v>
      </c>
      <c r="F427" s="13" t="s">
        <v>47</v>
      </c>
      <c r="G427">
        <v>910</v>
      </c>
      <c r="H427">
        <v>108</v>
      </c>
      <c r="I427" t="s">
        <v>70</v>
      </c>
      <c r="J427" s="15">
        <f t="shared" si="28"/>
        <v>5432</v>
      </c>
      <c r="K427">
        <v>30</v>
      </c>
      <c r="L427">
        <v>50</v>
      </c>
      <c r="M427">
        <v>50</v>
      </c>
      <c r="N427">
        <v>20</v>
      </c>
      <c r="O427">
        <v>4</v>
      </c>
      <c r="P427">
        <v>6</v>
      </c>
      <c r="Q427"/>
      <c r="R427">
        <v>1136</v>
      </c>
      <c r="S427" s="56">
        <v>2004</v>
      </c>
      <c r="T427" s="62" t="s">
        <v>114</v>
      </c>
      <c r="U427" s="65">
        <v>0.91785819142689362</v>
      </c>
      <c r="V427" s="65">
        <v>0</v>
      </c>
      <c r="W427" s="65">
        <v>0</v>
      </c>
      <c r="X427" s="65">
        <v>2.9677414856136228</v>
      </c>
      <c r="Y427" s="65">
        <v>0</v>
      </c>
      <c r="Z427">
        <v>477.46</v>
      </c>
      <c r="AA427">
        <v>6.18</v>
      </c>
      <c r="AB427">
        <v>2.5743</v>
      </c>
      <c r="AC427">
        <v>0.9788</v>
      </c>
      <c r="AD427">
        <v>0.69610000000000005</v>
      </c>
      <c r="AE427">
        <v>0.92969999999999997</v>
      </c>
      <c r="AF427">
        <v>2.0497999999999998</v>
      </c>
      <c r="AG427">
        <v>6.3276000000000003</v>
      </c>
      <c r="AH427">
        <v>0.67649999999999999</v>
      </c>
      <c r="AI427">
        <v>1.7092000000000001</v>
      </c>
      <c r="AJ427">
        <v>1.1797</v>
      </c>
      <c r="AK427">
        <v>0.44440000000000002</v>
      </c>
      <c r="AL427"/>
      <c r="AM427">
        <v>1.6437999999999999</v>
      </c>
      <c r="AN427">
        <v>1.0221</v>
      </c>
      <c r="AO427">
        <v>1.9085000000000001</v>
      </c>
      <c r="AP427">
        <v>0.41909999999999997</v>
      </c>
      <c r="AQ427">
        <v>13.7255</v>
      </c>
      <c r="AR427">
        <v>28.627500000000001</v>
      </c>
      <c r="AS427" s="56"/>
      <c r="AT427" s="56"/>
      <c r="AU427" s="68" t="s">
        <v>77</v>
      </c>
      <c r="AV427" s="65">
        <v>0</v>
      </c>
      <c r="AW427" s="65">
        <v>0</v>
      </c>
      <c r="AX427" s="65">
        <v>0</v>
      </c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</row>
    <row r="428" spans="1:69" ht="12.75" hidden="1" customHeight="1" x14ac:dyDescent="0.25">
      <c r="A428">
        <v>200</v>
      </c>
      <c r="B428">
        <v>2003</v>
      </c>
      <c r="C428" s="22" t="str">
        <f t="shared" si="30"/>
        <v>2003B00200</v>
      </c>
      <c r="D428" s="20">
        <v>37715</v>
      </c>
      <c r="E428">
        <v>30009</v>
      </c>
      <c r="F428" s="13" t="s">
        <v>47</v>
      </c>
      <c r="G428">
        <v>910</v>
      </c>
      <c r="H428">
        <v>108</v>
      </c>
      <c r="I428" t="s">
        <v>70</v>
      </c>
      <c r="J428" s="15">
        <f t="shared" si="28"/>
        <v>5432</v>
      </c>
      <c r="K428">
        <v>50</v>
      </c>
      <c r="L428">
        <v>70</v>
      </c>
      <c r="M428">
        <v>70</v>
      </c>
      <c r="N428">
        <v>20</v>
      </c>
      <c r="O428">
        <v>4</v>
      </c>
      <c r="P428">
        <v>6</v>
      </c>
      <c r="Q428"/>
      <c r="R428">
        <v>1137</v>
      </c>
      <c r="S428" s="56">
        <v>2004</v>
      </c>
      <c r="T428" s="62" t="s">
        <v>114</v>
      </c>
      <c r="U428" s="65">
        <v>1.68294253657797</v>
      </c>
      <c r="V428" s="65">
        <v>0</v>
      </c>
      <c r="W428" s="65">
        <v>0</v>
      </c>
      <c r="X428" s="65">
        <v>0.89298991736790245</v>
      </c>
      <c r="Y428" s="65">
        <v>0</v>
      </c>
      <c r="Z428">
        <v>494.34</v>
      </c>
      <c r="AA428">
        <v>5.89</v>
      </c>
      <c r="AB428">
        <v>4.5903999999999998</v>
      </c>
      <c r="AC428">
        <v>0.6169</v>
      </c>
      <c r="AD428">
        <v>0.97430000000000005</v>
      </c>
      <c r="AE428">
        <v>1.6881999999999999</v>
      </c>
      <c r="AF428">
        <v>4.6749999999999998</v>
      </c>
      <c r="AG428">
        <v>7.2478999999999996</v>
      </c>
      <c r="AH428">
        <v>0.69730000000000003</v>
      </c>
      <c r="AI428">
        <v>1.8118000000000001</v>
      </c>
      <c r="AJ428">
        <v>1.1077999999999999</v>
      </c>
      <c r="AK428">
        <v>0.51739999999999997</v>
      </c>
      <c r="AL428"/>
      <c r="AM428">
        <v>2.7446000000000002</v>
      </c>
      <c r="AN428">
        <v>0.5796</v>
      </c>
      <c r="AO428">
        <v>1.8740000000000001</v>
      </c>
      <c r="AP428">
        <v>0.62019999999999997</v>
      </c>
      <c r="AQ428">
        <v>7.9602000000000004</v>
      </c>
      <c r="AR428">
        <v>36.996699999999997</v>
      </c>
      <c r="AS428" s="56"/>
      <c r="AT428" s="56"/>
      <c r="AU428" s="68" t="s">
        <v>77</v>
      </c>
      <c r="AV428" s="65">
        <v>0</v>
      </c>
      <c r="AW428" s="65">
        <v>0</v>
      </c>
      <c r="AX428" s="65">
        <v>0</v>
      </c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</row>
    <row r="429" spans="1:69" ht="15.75" hidden="1" customHeight="1" x14ac:dyDescent="0.25">
      <c r="A429">
        <v>201</v>
      </c>
      <c r="B429">
        <v>2003</v>
      </c>
      <c r="C429" s="22" t="str">
        <f t="shared" si="30"/>
        <v>2003B00201</v>
      </c>
      <c r="D429" s="20">
        <v>37715</v>
      </c>
      <c r="E429">
        <v>30009</v>
      </c>
      <c r="F429" s="13" t="s">
        <v>47</v>
      </c>
      <c r="G429">
        <v>910</v>
      </c>
      <c r="H429">
        <v>108</v>
      </c>
      <c r="I429" t="s">
        <v>70</v>
      </c>
      <c r="J429" s="15">
        <f t="shared" si="28"/>
        <v>8148.0000000000009</v>
      </c>
      <c r="K429">
        <v>70</v>
      </c>
      <c r="L429">
        <v>100</v>
      </c>
      <c r="M429">
        <v>100</v>
      </c>
      <c r="N429">
        <v>30</v>
      </c>
      <c r="O429">
        <v>4</v>
      </c>
      <c r="P429">
        <v>6</v>
      </c>
      <c r="Q429" t="s">
        <v>422</v>
      </c>
      <c r="R429">
        <v>1138</v>
      </c>
      <c r="S429" s="56">
        <v>2004</v>
      </c>
      <c r="T429" s="62" t="s">
        <v>114</v>
      </c>
      <c r="U429" s="65"/>
      <c r="V429" s="65"/>
      <c r="W429" s="65"/>
      <c r="X429" s="65"/>
      <c r="Y429" s="65"/>
      <c r="Z429"/>
      <c r="AA429"/>
      <c r="AB429">
        <v>7.0373999999999999</v>
      </c>
      <c r="AC429">
        <v>0.77049999999999996</v>
      </c>
      <c r="AD429">
        <v>0.58450000000000002</v>
      </c>
      <c r="AE429">
        <v>1.0871999999999999</v>
      </c>
      <c r="AF429">
        <v>3.2464</v>
      </c>
      <c r="AG429">
        <v>6.7945000000000002</v>
      </c>
      <c r="AH429">
        <v>1.0703</v>
      </c>
      <c r="AI429">
        <v>3.016</v>
      </c>
      <c r="AJ429">
        <v>1.1352</v>
      </c>
      <c r="AK429">
        <v>0.38790000000000002</v>
      </c>
      <c r="AL429"/>
      <c r="AM429">
        <v>3.7989000000000002</v>
      </c>
      <c r="AN429">
        <v>0.69310000000000005</v>
      </c>
      <c r="AO429">
        <v>2.8835000000000002</v>
      </c>
      <c r="AP429">
        <v>0.64229999999999998</v>
      </c>
      <c r="AQ429">
        <v>14.412800000000001</v>
      </c>
      <c r="AR429">
        <v>49.895899999999997</v>
      </c>
      <c r="AS429" s="56"/>
      <c r="AT429" s="56"/>
      <c r="AU429" s="68" t="s">
        <v>77</v>
      </c>
      <c r="AV429" s="65"/>
      <c r="AW429" s="65"/>
      <c r="AX429" s="65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</row>
    <row r="430" spans="1:69" ht="12.75" hidden="1" customHeight="1" x14ac:dyDescent="0.25">
      <c r="A430">
        <v>202</v>
      </c>
      <c r="B430">
        <v>2003</v>
      </c>
      <c r="C430" s="22" t="str">
        <f t="shared" si="30"/>
        <v>2003B00202</v>
      </c>
      <c r="D430" s="20">
        <v>37715</v>
      </c>
      <c r="E430">
        <v>30010</v>
      </c>
      <c r="F430" s="13" t="s">
        <v>47</v>
      </c>
      <c r="G430">
        <v>10</v>
      </c>
      <c r="H430">
        <v>2</v>
      </c>
      <c r="I430" t="s">
        <v>87</v>
      </c>
      <c r="J430" s="15">
        <f t="shared" si="28"/>
        <v>2450</v>
      </c>
      <c r="K430">
        <v>0</v>
      </c>
      <c r="L430">
        <v>5</v>
      </c>
      <c r="M430">
        <v>5</v>
      </c>
      <c r="N430">
        <v>5</v>
      </c>
      <c r="O430">
        <v>4</v>
      </c>
      <c r="P430">
        <v>6</v>
      </c>
      <c r="Q430"/>
      <c r="R430">
        <v>1139</v>
      </c>
      <c r="S430" s="56">
        <v>2004</v>
      </c>
      <c r="T430" s="62" t="s">
        <v>114</v>
      </c>
      <c r="U430" s="65">
        <v>4.1846975476839239</v>
      </c>
      <c r="V430" s="65">
        <v>0.48586376021798366</v>
      </c>
      <c r="W430" s="65">
        <v>0</v>
      </c>
      <c r="X430" s="65">
        <v>0.4388446866485014</v>
      </c>
      <c r="Y430" s="65">
        <v>0</v>
      </c>
      <c r="Z430">
        <v>538.56820000000005</v>
      </c>
      <c r="AA430">
        <v>12.2597</v>
      </c>
      <c r="AB430">
        <v>1.4430000000000001</v>
      </c>
      <c r="AC430">
        <v>2.2682000000000002</v>
      </c>
      <c r="AD430">
        <v>0.59709999999999996</v>
      </c>
      <c r="AE430">
        <v>0.72470000000000001</v>
      </c>
      <c r="AF430">
        <v>2.0990000000000002</v>
      </c>
      <c r="AG430">
        <v>10.8369</v>
      </c>
      <c r="AH430">
        <v>1.1491</v>
      </c>
      <c r="AI430">
        <v>2.0190000000000001</v>
      </c>
      <c r="AJ430">
        <v>0.96509999999999996</v>
      </c>
      <c r="AK430">
        <v>0.42199999999999999</v>
      </c>
      <c r="AL430"/>
      <c r="AM430">
        <v>3.5110000000000001</v>
      </c>
      <c r="AN430">
        <v>0.89890000000000003</v>
      </c>
      <c r="AO430">
        <v>38.751100000000001</v>
      </c>
      <c r="AP430">
        <v>0.86260000000000003</v>
      </c>
      <c r="AQ430">
        <v>8.8315999999999999</v>
      </c>
      <c r="AR430">
        <v>39.218200000000003</v>
      </c>
      <c r="AS430" s="56"/>
      <c r="AT430" s="56"/>
      <c r="AU430" s="68" t="s">
        <v>77</v>
      </c>
      <c r="AV430" s="65">
        <v>0</v>
      </c>
      <c r="AW430" s="65">
        <v>0</v>
      </c>
      <c r="AX430" s="65">
        <v>0</v>
      </c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</row>
    <row r="431" spans="1:69" ht="12.75" hidden="1" customHeight="1" x14ac:dyDescent="0.25">
      <c r="A431">
        <v>203</v>
      </c>
      <c r="B431">
        <v>2003</v>
      </c>
      <c r="C431" s="22" t="str">
        <f t="shared" si="30"/>
        <v>2003B00203</v>
      </c>
      <c r="D431" s="20">
        <v>37715</v>
      </c>
      <c r="E431">
        <v>30010</v>
      </c>
      <c r="F431" s="13" t="s">
        <v>47</v>
      </c>
      <c r="G431">
        <v>10</v>
      </c>
      <c r="H431">
        <v>2</v>
      </c>
      <c r="I431" t="s">
        <v>87</v>
      </c>
      <c r="J431" s="15">
        <f t="shared" si="28"/>
        <v>2450</v>
      </c>
      <c r="K431">
        <v>5</v>
      </c>
      <c r="L431">
        <v>10</v>
      </c>
      <c r="M431">
        <v>10</v>
      </c>
      <c r="N431">
        <v>5</v>
      </c>
      <c r="O431">
        <v>4</v>
      </c>
      <c r="P431">
        <v>6</v>
      </c>
      <c r="Q431" t="s">
        <v>422</v>
      </c>
      <c r="R431">
        <v>1140</v>
      </c>
      <c r="S431" s="56">
        <v>2004</v>
      </c>
      <c r="T431" s="62" t="s">
        <v>114</v>
      </c>
      <c r="U431" s="65"/>
      <c r="V431" s="65"/>
      <c r="W431" s="65"/>
      <c r="X431" s="65"/>
      <c r="Y431" s="65"/>
      <c r="Z431">
        <v>526.65809999999999</v>
      </c>
      <c r="AA431">
        <v>9.36</v>
      </c>
      <c r="AB431">
        <v>2.4184000000000001</v>
      </c>
      <c r="AC431">
        <v>3.2713000000000001</v>
      </c>
      <c r="AD431">
        <v>0.49540000000000001</v>
      </c>
      <c r="AE431">
        <v>0.76370000000000005</v>
      </c>
      <c r="AF431">
        <v>2.41</v>
      </c>
      <c r="AG431">
        <v>8.8863000000000003</v>
      </c>
      <c r="AH431">
        <v>1.0126999999999999</v>
      </c>
      <c r="AI431">
        <v>2.2164000000000001</v>
      </c>
      <c r="AJ431">
        <v>1.2428999999999999</v>
      </c>
      <c r="AK431">
        <v>0.45150000000000001</v>
      </c>
      <c r="AL431"/>
      <c r="AM431">
        <v>2.6674000000000002</v>
      </c>
      <c r="AN431">
        <v>0.89890000000000003</v>
      </c>
      <c r="AO431">
        <v>35.679000000000002</v>
      </c>
      <c r="AP431">
        <v>0.66190000000000004</v>
      </c>
      <c r="AQ431">
        <v>11.588200000000001</v>
      </c>
      <c r="AR431">
        <v>26.231000000000002</v>
      </c>
      <c r="AS431" s="56"/>
      <c r="AT431" s="56"/>
      <c r="AU431" s="68" t="s">
        <v>77</v>
      </c>
      <c r="AV431" s="65"/>
      <c r="AW431" s="65"/>
      <c r="AX431" s="65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</row>
    <row r="432" spans="1:69" ht="12.75" hidden="1" customHeight="1" x14ac:dyDescent="0.25">
      <c r="A432">
        <v>204</v>
      </c>
      <c r="B432">
        <v>2003</v>
      </c>
      <c r="C432" s="22" t="str">
        <f t="shared" si="30"/>
        <v>2003B00204</v>
      </c>
      <c r="D432" s="20">
        <v>37715</v>
      </c>
      <c r="E432">
        <v>30010</v>
      </c>
      <c r="F432" s="13" t="s">
        <v>47</v>
      </c>
      <c r="G432">
        <v>10</v>
      </c>
      <c r="H432">
        <v>2</v>
      </c>
      <c r="I432" t="s">
        <v>70</v>
      </c>
      <c r="J432" s="15">
        <f t="shared" si="28"/>
        <v>2716</v>
      </c>
      <c r="K432">
        <v>10</v>
      </c>
      <c r="L432">
        <v>20</v>
      </c>
      <c r="M432">
        <v>20</v>
      </c>
      <c r="N432">
        <v>10</v>
      </c>
      <c r="O432">
        <v>4</v>
      </c>
      <c r="P432">
        <v>6</v>
      </c>
      <c r="Q432"/>
      <c r="R432">
        <v>1141</v>
      </c>
      <c r="S432" s="56">
        <v>2004</v>
      </c>
      <c r="T432" s="62" t="s">
        <v>114</v>
      </c>
      <c r="U432" s="65">
        <v>0.98949286498353461</v>
      </c>
      <c r="V432" s="65">
        <v>0.43177870472008778</v>
      </c>
      <c r="W432" s="65">
        <v>0</v>
      </c>
      <c r="X432" s="65">
        <v>3.4002572996706912</v>
      </c>
      <c r="Y432" s="65">
        <v>0</v>
      </c>
      <c r="Z432">
        <v>468.61</v>
      </c>
      <c r="AA432">
        <v>8.61</v>
      </c>
      <c r="AB432">
        <v>3.0903999999999998</v>
      </c>
      <c r="AC432">
        <v>3.1840000000000002</v>
      </c>
      <c r="AD432">
        <v>0.75860000000000005</v>
      </c>
      <c r="AE432">
        <v>0.82550000000000001</v>
      </c>
      <c r="AF432">
        <v>2.5605000000000002</v>
      </c>
      <c r="AG432">
        <v>8.0345999999999993</v>
      </c>
      <c r="AH432">
        <v>0.87260000000000004</v>
      </c>
      <c r="AI432">
        <v>1.7555000000000001</v>
      </c>
      <c r="AJ432">
        <v>1.0322</v>
      </c>
      <c r="AK432">
        <v>0.31130000000000002</v>
      </c>
      <c r="AL432"/>
      <c r="AM432">
        <v>2.5566</v>
      </c>
      <c r="AN432">
        <v>0.83409999999999995</v>
      </c>
      <c r="AO432">
        <v>11.789300000000001</v>
      </c>
      <c r="AP432">
        <v>0.54479999999999995</v>
      </c>
      <c r="AQ432">
        <v>13.364800000000001</v>
      </c>
      <c r="AR432">
        <v>33.783000000000001</v>
      </c>
      <c r="AS432" s="56"/>
      <c r="AT432" s="56"/>
      <c r="AU432" s="68" t="s">
        <v>77</v>
      </c>
      <c r="AV432" s="65">
        <v>0</v>
      </c>
      <c r="AW432" s="65">
        <v>0</v>
      </c>
      <c r="AX432" s="65">
        <v>0</v>
      </c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</row>
    <row r="433" spans="1:69" ht="12.75" hidden="1" customHeight="1" x14ac:dyDescent="0.25">
      <c r="A433">
        <v>205</v>
      </c>
      <c r="B433">
        <v>2003</v>
      </c>
      <c r="C433" s="22" t="str">
        <f t="shared" si="30"/>
        <v>2003B00205</v>
      </c>
      <c r="D433" s="20">
        <v>37715</v>
      </c>
      <c r="E433">
        <v>30010</v>
      </c>
      <c r="F433" s="13" t="s">
        <v>47</v>
      </c>
      <c r="G433">
        <v>10</v>
      </c>
      <c r="H433">
        <v>2</v>
      </c>
      <c r="I433" t="s">
        <v>70</v>
      </c>
      <c r="J433" s="15">
        <f t="shared" si="28"/>
        <v>2716</v>
      </c>
      <c r="K433">
        <v>20</v>
      </c>
      <c r="L433">
        <v>30</v>
      </c>
      <c r="M433">
        <v>30</v>
      </c>
      <c r="N433">
        <v>10</v>
      </c>
      <c r="O433">
        <v>4</v>
      </c>
      <c r="P433">
        <v>6</v>
      </c>
      <c r="Q433"/>
      <c r="R433">
        <v>1142</v>
      </c>
      <c r="S433" s="56">
        <v>2004</v>
      </c>
      <c r="T433" s="62" t="s">
        <v>114</v>
      </c>
      <c r="U433" s="65">
        <v>2.1090098482832045</v>
      </c>
      <c r="V433" s="65">
        <v>0</v>
      </c>
      <c r="W433" s="65">
        <v>0</v>
      </c>
      <c r="X433" s="65">
        <v>2.3940111791322862</v>
      </c>
      <c r="Y433" s="65">
        <v>0</v>
      </c>
      <c r="Z433">
        <v>512.10109999999997</v>
      </c>
      <c r="AA433">
        <v>7.7140000000000004</v>
      </c>
      <c r="AB433">
        <v>3.2805</v>
      </c>
      <c r="AC433">
        <v>4.0945999999999998</v>
      </c>
      <c r="AD433">
        <v>0.49049999999999999</v>
      </c>
      <c r="AE433">
        <v>0.93210000000000004</v>
      </c>
      <c r="AF433">
        <v>3.0259</v>
      </c>
      <c r="AG433">
        <v>6.8155999999999999</v>
      </c>
      <c r="AH433">
        <v>0.84840000000000004</v>
      </c>
      <c r="AI433">
        <v>2.6787999999999998</v>
      </c>
      <c r="AJ433">
        <v>1.4941</v>
      </c>
      <c r="AK433">
        <v>0.34660000000000002</v>
      </c>
      <c r="AL433"/>
      <c r="AM433">
        <v>2.4653999999999998</v>
      </c>
      <c r="AN433">
        <v>1.1435999999999999</v>
      </c>
      <c r="AO433">
        <v>8.2738999999999994</v>
      </c>
      <c r="AP433">
        <v>0.48220000000000002</v>
      </c>
      <c r="AQ433">
        <v>15.372</v>
      </c>
      <c r="AR433">
        <v>27.172599999999999</v>
      </c>
      <c r="AS433" s="56">
        <v>1143</v>
      </c>
      <c r="AT433" s="56" t="s">
        <v>215</v>
      </c>
      <c r="AU433" s="68" t="s">
        <v>77</v>
      </c>
      <c r="AV433" s="65">
        <v>0.41325192973116842</v>
      </c>
      <c r="AW433" s="65">
        <v>0</v>
      </c>
      <c r="AX433" s="65">
        <v>0</v>
      </c>
      <c r="AY433">
        <v>487.69</v>
      </c>
      <c r="AZ433">
        <v>6.52</v>
      </c>
      <c r="BA433">
        <v>2.1503999999999999</v>
      </c>
      <c r="BB433">
        <v>0.78010000000000002</v>
      </c>
      <c r="BC433">
        <v>0.41909999999999997</v>
      </c>
      <c r="BD433">
        <v>0.72860000000000003</v>
      </c>
      <c r="BE433">
        <v>3.0026999999999999</v>
      </c>
      <c r="BF433">
        <v>6.3028000000000004</v>
      </c>
      <c r="BG433">
        <v>0.3322</v>
      </c>
      <c r="BH433">
        <v>3.9531999999999998</v>
      </c>
      <c r="BI433">
        <v>0.83489999999999998</v>
      </c>
      <c r="BJ433">
        <v>0.21390000000000001</v>
      </c>
      <c r="BL433">
        <v>2.3309000000000002</v>
      </c>
      <c r="BM433">
        <v>1.2821</v>
      </c>
      <c r="BN433">
        <v>2.2907999999999999</v>
      </c>
      <c r="BO433">
        <v>0.46860000000000002</v>
      </c>
      <c r="BP433">
        <v>5.6150000000000002</v>
      </c>
      <c r="BQ433">
        <v>23.102900000000002</v>
      </c>
    </row>
    <row r="434" spans="1:69" ht="12.75" hidden="1" customHeight="1" x14ac:dyDescent="0.25">
      <c r="A434">
        <v>206</v>
      </c>
      <c r="B434">
        <v>2003</v>
      </c>
      <c r="C434" s="22" t="str">
        <f t="shared" si="30"/>
        <v>2003B00206</v>
      </c>
      <c r="D434" s="20">
        <v>37715</v>
      </c>
      <c r="E434">
        <v>30010</v>
      </c>
      <c r="F434" s="13" t="s">
        <v>47</v>
      </c>
      <c r="G434">
        <v>10</v>
      </c>
      <c r="H434">
        <v>2</v>
      </c>
      <c r="I434" t="s">
        <v>70</v>
      </c>
      <c r="J434" s="15">
        <f t="shared" si="28"/>
        <v>5432</v>
      </c>
      <c r="K434">
        <v>30</v>
      </c>
      <c r="L434">
        <v>50</v>
      </c>
      <c r="M434">
        <v>50</v>
      </c>
      <c r="N434">
        <v>20</v>
      </c>
      <c r="O434">
        <v>4</v>
      </c>
      <c r="P434">
        <v>6</v>
      </c>
      <c r="Q434"/>
      <c r="R434">
        <v>1144</v>
      </c>
      <c r="S434" s="56">
        <v>2004</v>
      </c>
      <c r="T434" s="62" t="s">
        <v>114</v>
      </c>
      <c r="U434" s="65">
        <v>7.9124704534059163</v>
      </c>
      <c r="V434" s="65">
        <v>5.5232146694362871</v>
      </c>
      <c r="W434" s="65">
        <v>11.542898073203926</v>
      </c>
      <c r="X434" s="65">
        <v>2.6685194470310147</v>
      </c>
      <c r="Y434" s="65">
        <v>0</v>
      </c>
      <c r="Z434">
        <v>509.7296</v>
      </c>
      <c r="AA434">
        <v>6.4180000000000001</v>
      </c>
      <c r="AB434">
        <v>4.3868</v>
      </c>
      <c r="AC434">
        <v>2.1840999999999999</v>
      </c>
      <c r="AD434">
        <v>0.75370000000000004</v>
      </c>
      <c r="AE434">
        <v>1.6274</v>
      </c>
      <c r="AF434">
        <v>3.7578999999999998</v>
      </c>
      <c r="AG434">
        <v>6.6505000000000001</v>
      </c>
      <c r="AH434">
        <v>1.1223000000000001</v>
      </c>
      <c r="AI434">
        <v>3.0594000000000001</v>
      </c>
      <c r="AJ434">
        <v>1.3895</v>
      </c>
      <c r="AK434">
        <v>0.30430000000000001</v>
      </c>
      <c r="AL434"/>
      <c r="AM434">
        <v>3.0217000000000001</v>
      </c>
      <c r="AN434">
        <v>1.0485</v>
      </c>
      <c r="AO434">
        <v>4.4886999999999997</v>
      </c>
      <c r="AP434">
        <v>0.4345</v>
      </c>
      <c r="AQ434">
        <v>23.158100000000001</v>
      </c>
      <c r="AR434">
        <v>30.581499999999998</v>
      </c>
      <c r="AS434" s="56"/>
      <c r="AT434" s="56"/>
      <c r="AU434" s="68" t="s">
        <v>77</v>
      </c>
      <c r="AV434" s="65">
        <v>0</v>
      </c>
      <c r="AW434" s="65">
        <v>0</v>
      </c>
      <c r="AX434" s="65">
        <v>0</v>
      </c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</row>
    <row r="435" spans="1:69" ht="12.75" hidden="1" customHeight="1" x14ac:dyDescent="0.25">
      <c r="A435">
        <v>207</v>
      </c>
      <c r="B435">
        <v>2003</v>
      </c>
      <c r="C435" s="22" t="str">
        <f t="shared" si="30"/>
        <v>2003B00207</v>
      </c>
      <c r="D435" s="20">
        <v>37715</v>
      </c>
      <c r="E435">
        <v>30010</v>
      </c>
      <c r="F435" s="13" t="s">
        <v>47</v>
      </c>
      <c r="G435">
        <v>10</v>
      </c>
      <c r="H435">
        <v>2</v>
      </c>
      <c r="I435" t="s">
        <v>70</v>
      </c>
      <c r="J435" s="15">
        <f t="shared" si="28"/>
        <v>5432</v>
      </c>
      <c r="K435">
        <v>50</v>
      </c>
      <c r="L435">
        <v>70</v>
      </c>
      <c r="M435">
        <v>70</v>
      </c>
      <c r="N435">
        <v>20</v>
      </c>
      <c r="O435">
        <v>4</v>
      </c>
      <c r="P435">
        <v>6</v>
      </c>
      <c r="Q435" t="s">
        <v>422</v>
      </c>
      <c r="S435" s="56"/>
      <c r="T435" s="62" t="s">
        <v>114</v>
      </c>
      <c r="U435" s="65"/>
      <c r="V435" s="65"/>
      <c r="W435" s="65"/>
      <c r="X435" s="65"/>
      <c r="Y435" s="6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s="56">
        <v>1145</v>
      </c>
      <c r="AT435" s="56" t="s">
        <v>215</v>
      </c>
      <c r="AU435" s="68" t="s">
        <v>77</v>
      </c>
      <c r="AV435" s="65"/>
      <c r="AW435" s="65"/>
      <c r="AX435" s="65"/>
      <c r="AY435">
        <v>451.14</v>
      </c>
      <c r="AZ435">
        <v>5.94</v>
      </c>
      <c r="BA435">
        <v>3.4878999999999998</v>
      </c>
      <c r="BB435">
        <v>0.61780000000000002</v>
      </c>
      <c r="BC435">
        <v>1.1355</v>
      </c>
      <c r="BD435">
        <v>3.3561000000000001</v>
      </c>
      <c r="BE435">
        <v>4.9215</v>
      </c>
      <c r="BF435">
        <v>5.7374000000000001</v>
      </c>
      <c r="BG435">
        <v>0.72430000000000005</v>
      </c>
      <c r="BH435">
        <v>3.2494999999999998</v>
      </c>
      <c r="BI435">
        <v>1.0159</v>
      </c>
      <c r="BJ435">
        <v>0.31869999999999998</v>
      </c>
      <c r="BL435">
        <v>4.0411000000000001</v>
      </c>
      <c r="BM435">
        <v>0.73929999999999996</v>
      </c>
      <c r="BN435">
        <v>1.7485999999999999</v>
      </c>
      <c r="BO435">
        <v>0.4103</v>
      </c>
      <c r="BP435">
        <v>69.158900000000003</v>
      </c>
      <c r="BQ435">
        <v>40.890700000000002</v>
      </c>
    </row>
    <row r="436" spans="1:69" ht="12.75" hidden="1" customHeight="1" x14ac:dyDescent="0.25">
      <c r="A436">
        <v>208</v>
      </c>
      <c r="B436">
        <v>2003</v>
      </c>
      <c r="C436" s="22" t="str">
        <f t="shared" si="30"/>
        <v>2003B00208</v>
      </c>
      <c r="D436" s="20">
        <v>37715</v>
      </c>
      <c r="E436">
        <v>30010</v>
      </c>
      <c r="F436" s="13" t="s">
        <v>47</v>
      </c>
      <c r="G436">
        <v>10</v>
      </c>
      <c r="H436">
        <v>2</v>
      </c>
      <c r="I436" t="s">
        <v>70</v>
      </c>
      <c r="J436" s="15">
        <f t="shared" si="28"/>
        <v>7469.0000000000009</v>
      </c>
      <c r="K436">
        <v>70</v>
      </c>
      <c r="L436">
        <v>100</v>
      </c>
      <c r="M436" s="26">
        <v>97.5</v>
      </c>
      <c r="N436">
        <v>30</v>
      </c>
      <c r="O436">
        <v>4</v>
      </c>
      <c r="P436">
        <v>6</v>
      </c>
      <c r="Q436" t="s">
        <v>424</v>
      </c>
      <c r="R436">
        <v>1146</v>
      </c>
      <c r="S436" s="56">
        <v>2004</v>
      </c>
      <c r="T436" s="62" t="s">
        <v>114</v>
      </c>
      <c r="U436" s="65"/>
      <c r="V436" s="65"/>
      <c r="W436" s="65"/>
      <c r="X436" s="65"/>
      <c r="Y436" s="65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s="56"/>
      <c r="AT436" s="56"/>
      <c r="AU436" s="68" t="s">
        <v>77</v>
      </c>
      <c r="AV436" s="65"/>
      <c r="AW436" s="65"/>
      <c r="AX436" s="65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</row>
    <row r="437" spans="1:69" ht="12.75" hidden="1" customHeight="1" x14ac:dyDescent="0.25">
      <c r="A437">
        <v>209</v>
      </c>
      <c r="B437">
        <v>2003</v>
      </c>
      <c r="C437" s="22" t="str">
        <f t="shared" si="30"/>
        <v>2003B00209</v>
      </c>
      <c r="D437" s="20">
        <v>37715</v>
      </c>
      <c r="E437">
        <v>30011</v>
      </c>
      <c r="F437" s="13" t="s">
        <v>47</v>
      </c>
      <c r="G437">
        <v>4</v>
      </c>
      <c r="H437">
        <v>8</v>
      </c>
      <c r="I437" t="s">
        <v>87</v>
      </c>
      <c r="J437" s="15">
        <f t="shared" si="28"/>
        <v>2450</v>
      </c>
      <c r="K437">
        <v>0</v>
      </c>
      <c r="L437">
        <v>5</v>
      </c>
      <c r="M437">
        <v>5</v>
      </c>
      <c r="N437">
        <v>5</v>
      </c>
      <c r="O437">
        <v>4</v>
      </c>
      <c r="P437">
        <v>6</v>
      </c>
      <c r="Q437"/>
      <c r="R437">
        <v>1147</v>
      </c>
      <c r="S437" s="56">
        <v>2004</v>
      </c>
      <c r="T437" s="62" t="s">
        <v>114</v>
      </c>
      <c r="U437" s="65">
        <v>3.4703185352395289</v>
      </c>
      <c r="V437" s="65">
        <v>0</v>
      </c>
      <c r="W437" s="65">
        <v>0</v>
      </c>
      <c r="X437" s="65">
        <v>1.3347378981690496</v>
      </c>
      <c r="Y437" s="65">
        <v>0</v>
      </c>
      <c r="Z437">
        <v>545.23080000000004</v>
      </c>
      <c r="AA437">
        <v>12.317500000000001</v>
      </c>
      <c r="AB437">
        <v>1.1116999999999999</v>
      </c>
      <c r="AC437">
        <v>2.6999</v>
      </c>
      <c r="AD437">
        <v>0.46650000000000003</v>
      </c>
      <c r="AE437">
        <v>0.39389999999999997</v>
      </c>
      <c r="AF437">
        <v>1.9631000000000001</v>
      </c>
      <c r="AG437">
        <v>10.785</v>
      </c>
      <c r="AH437">
        <v>0.75680000000000003</v>
      </c>
      <c r="AI437">
        <v>2.1709000000000001</v>
      </c>
      <c r="AJ437">
        <v>1.0807</v>
      </c>
      <c r="AK437">
        <v>0.49280000000000002</v>
      </c>
      <c r="AL437"/>
      <c r="AM437">
        <v>3.2663000000000002</v>
      </c>
      <c r="AN437">
        <v>0.93240000000000001</v>
      </c>
      <c r="AO437">
        <v>44.755299999999998</v>
      </c>
      <c r="AP437">
        <v>0.91930000000000001</v>
      </c>
      <c r="AQ437">
        <v>21.035599999999999</v>
      </c>
      <c r="AR437">
        <v>34.405799999999999</v>
      </c>
      <c r="AS437" s="56">
        <v>1148</v>
      </c>
      <c r="AT437" s="56" t="s">
        <v>215</v>
      </c>
      <c r="AU437" s="68" t="s">
        <v>77</v>
      </c>
      <c r="AV437" s="65">
        <v>0.21689490845247056</v>
      </c>
      <c r="AW437" s="65">
        <v>0</v>
      </c>
      <c r="AX437" s="65">
        <v>0</v>
      </c>
      <c r="BA437">
        <v>0.14069999999999999</v>
      </c>
      <c r="BB437">
        <v>1.7234</v>
      </c>
      <c r="BC437">
        <v>0.46650000000000003</v>
      </c>
      <c r="BD437">
        <v>0.23219999999999999</v>
      </c>
      <c r="BE437">
        <v>1.4419</v>
      </c>
      <c r="BF437">
        <v>3.9022999999999999</v>
      </c>
      <c r="BG437">
        <v>0.11609999999999999</v>
      </c>
      <c r="BH437">
        <v>1.0601</v>
      </c>
      <c r="BI437">
        <v>0.50890000000000002</v>
      </c>
      <c r="BJ437">
        <v>0.68440000000000001</v>
      </c>
      <c r="BL437">
        <v>1.4809000000000001</v>
      </c>
      <c r="BM437">
        <v>0.84150000000000003</v>
      </c>
      <c r="BN437">
        <v>55.134599999999999</v>
      </c>
      <c r="BO437">
        <v>0.5827</v>
      </c>
      <c r="BP437">
        <v>2.5956000000000001</v>
      </c>
      <c r="BQ437">
        <v>51.956299999999999</v>
      </c>
    </row>
    <row r="438" spans="1:69" ht="12.75" hidden="1" customHeight="1" x14ac:dyDescent="0.25">
      <c r="A438">
        <v>210</v>
      </c>
      <c r="B438">
        <v>2003</v>
      </c>
      <c r="C438" s="22" t="str">
        <f t="shared" si="30"/>
        <v>2003B00210</v>
      </c>
      <c r="D438" s="20">
        <v>37715</v>
      </c>
      <c r="E438">
        <v>30011</v>
      </c>
      <c r="F438" s="13" t="s">
        <v>47</v>
      </c>
      <c r="G438">
        <v>4</v>
      </c>
      <c r="H438">
        <v>8</v>
      </c>
      <c r="I438" t="s">
        <v>87</v>
      </c>
      <c r="J438" s="15">
        <f t="shared" si="28"/>
        <v>2450</v>
      </c>
      <c r="K438">
        <v>5</v>
      </c>
      <c r="L438">
        <v>10</v>
      </c>
      <c r="M438">
        <v>10</v>
      </c>
      <c r="N438">
        <v>5</v>
      </c>
      <c r="O438">
        <v>4</v>
      </c>
      <c r="P438">
        <v>6</v>
      </c>
      <c r="Q438"/>
      <c r="R438">
        <v>1149</v>
      </c>
      <c r="S438" s="56">
        <v>2004</v>
      </c>
      <c r="T438" s="62" t="s">
        <v>114</v>
      </c>
      <c r="U438" s="65">
        <v>2.2785307392996108</v>
      </c>
      <c r="V438" s="65">
        <v>0</v>
      </c>
      <c r="W438" s="65">
        <v>0.8617520103761348</v>
      </c>
      <c r="X438" s="65">
        <v>0.65726848249027237</v>
      </c>
      <c r="Y438" s="65">
        <v>0</v>
      </c>
      <c r="Z438">
        <v>532.96429999999998</v>
      </c>
      <c r="AA438">
        <v>10.318300000000001</v>
      </c>
      <c r="AB438">
        <v>2.1164000000000001</v>
      </c>
      <c r="AC438">
        <v>2.7774000000000001</v>
      </c>
      <c r="AD438">
        <v>0.76580000000000004</v>
      </c>
      <c r="AE438">
        <v>0.62929999999999997</v>
      </c>
      <c r="AF438">
        <v>1.7536</v>
      </c>
      <c r="AG438">
        <v>8.7922999999999991</v>
      </c>
      <c r="AH438">
        <v>1.0914999999999999</v>
      </c>
      <c r="AI438">
        <v>2.0556999999999999</v>
      </c>
      <c r="AJ438">
        <v>1.1066</v>
      </c>
      <c r="AK438">
        <v>0.40200000000000002</v>
      </c>
      <c r="AL438"/>
      <c r="AM438">
        <v>2.8887</v>
      </c>
      <c r="AN438">
        <v>1.0727</v>
      </c>
      <c r="AO438">
        <v>46.544499999999999</v>
      </c>
      <c r="AP438">
        <v>0.7631</v>
      </c>
      <c r="AQ438">
        <v>15.4779</v>
      </c>
      <c r="AR438">
        <v>41.546399999999998</v>
      </c>
      <c r="AS438" s="56">
        <v>1150</v>
      </c>
      <c r="AT438" s="56" t="s">
        <v>215</v>
      </c>
      <c r="AU438" s="68" t="s">
        <v>77</v>
      </c>
      <c r="AV438" s="65">
        <v>0.30672529182879377</v>
      </c>
      <c r="AW438" s="65">
        <v>0</v>
      </c>
      <c r="AX438" s="65">
        <v>0</v>
      </c>
      <c r="AY438">
        <v>471.04</v>
      </c>
      <c r="AZ438">
        <v>8.0399999999999991</v>
      </c>
      <c r="BA438">
        <v>0.29570000000000002</v>
      </c>
      <c r="BB438">
        <v>2.3153000000000001</v>
      </c>
      <c r="BC438">
        <v>0.76719999999999999</v>
      </c>
      <c r="BD438">
        <v>0.47049999999999997</v>
      </c>
      <c r="BE438">
        <v>1.6041000000000001</v>
      </c>
      <c r="BF438">
        <v>5.1513</v>
      </c>
      <c r="BG438">
        <v>0.21410000000000001</v>
      </c>
      <c r="BH438">
        <v>0.94010000000000005</v>
      </c>
      <c r="BI438">
        <v>0.59140000000000004</v>
      </c>
      <c r="BJ438">
        <v>0.73080000000000001</v>
      </c>
      <c r="BL438">
        <v>1.3379000000000001</v>
      </c>
      <c r="BM438">
        <v>0.68659999999999999</v>
      </c>
      <c r="BN438">
        <v>99.177800000000005</v>
      </c>
      <c r="BO438">
        <v>0.43419999999999997</v>
      </c>
      <c r="BP438">
        <v>4.5186999999999999</v>
      </c>
      <c r="BQ438">
        <v>65.273099999999999</v>
      </c>
    </row>
    <row r="439" spans="1:69" ht="12.75" hidden="1" customHeight="1" x14ac:dyDescent="0.25">
      <c r="A439">
        <v>211</v>
      </c>
      <c r="B439">
        <v>2003</v>
      </c>
      <c r="C439" s="22" t="str">
        <f t="shared" si="30"/>
        <v>2003B00211</v>
      </c>
      <c r="D439" s="20">
        <v>37715</v>
      </c>
      <c r="E439">
        <v>30011</v>
      </c>
      <c r="F439" s="13" t="s">
        <v>47</v>
      </c>
      <c r="G439">
        <v>4</v>
      </c>
      <c r="H439">
        <v>8</v>
      </c>
      <c r="I439" t="s">
        <v>70</v>
      </c>
      <c r="J439" s="15">
        <f t="shared" si="28"/>
        <v>2716</v>
      </c>
      <c r="K439">
        <v>10</v>
      </c>
      <c r="L439">
        <v>20</v>
      </c>
      <c r="M439">
        <v>20</v>
      </c>
      <c r="N439">
        <v>10</v>
      </c>
      <c r="O439">
        <v>4</v>
      </c>
      <c r="P439">
        <v>6</v>
      </c>
      <c r="Q439"/>
      <c r="R439">
        <v>1151</v>
      </c>
      <c r="S439" s="56">
        <v>2004</v>
      </c>
      <c r="T439" s="62" t="s">
        <v>114</v>
      </c>
      <c r="U439" s="65">
        <v>1.6122648775497923</v>
      </c>
      <c r="V439" s="65">
        <v>1.3348859738853118</v>
      </c>
      <c r="W439" s="65">
        <v>0</v>
      </c>
      <c r="X439" s="65">
        <v>0.64143871472411085</v>
      </c>
      <c r="Y439" s="65">
        <v>0</v>
      </c>
      <c r="Z439">
        <v>534.50869999999998</v>
      </c>
      <c r="AA439">
        <v>9.0076999999999998</v>
      </c>
      <c r="AB439">
        <v>2.6478999999999999</v>
      </c>
      <c r="AC439">
        <v>1.905</v>
      </c>
      <c r="AD439">
        <v>1.1351</v>
      </c>
      <c r="AE439">
        <v>0.80620000000000003</v>
      </c>
      <c r="AF439">
        <v>1.9288000000000001</v>
      </c>
      <c r="AG439">
        <v>7.7337999999999996</v>
      </c>
      <c r="AH439">
        <v>1.1432</v>
      </c>
      <c r="AI439">
        <v>2.544</v>
      </c>
      <c r="AJ439">
        <v>0.995</v>
      </c>
      <c r="AK439">
        <v>0.37009999999999998</v>
      </c>
      <c r="AL439"/>
      <c r="AM439">
        <v>2.3449</v>
      </c>
      <c r="AN439">
        <v>1.1637999999999999</v>
      </c>
      <c r="AO439">
        <v>37.993000000000002</v>
      </c>
      <c r="AP439">
        <v>0.59570000000000001</v>
      </c>
      <c r="AQ439">
        <v>8.6568000000000005</v>
      </c>
      <c r="AR439">
        <v>47.258499999999998</v>
      </c>
      <c r="AS439" s="56"/>
      <c r="AT439" s="56"/>
      <c r="AU439" s="68" t="s">
        <v>77</v>
      </c>
      <c r="AV439" s="65">
        <v>0</v>
      </c>
      <c r="AW439" s="65">
        <v>0</v>
      </c>
      <c r="AX439" s="65">
        <v>0</v>
      </c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</row>
    <row r="440" spans="1:69" ht="12.75" hidden="1" customHeight="1" x14ac:dyDescent="0.25">
      <c r="A440">
        <v>212</v>
      </c>
      <c r="B440">
        <v>2003</v>
      </c>
      <c r="C440" s="22" t="str">
        <f t="shared" si="30"/>
        <v>2003B00212</v>
      </c>
      <c r="D440" s="20">
        <v>37715</v>
      </c>
      <c r="E440">
        <v>30011</v>
      </c>
      <c r="F440" s="13" t="s">
        <v>47</v>
      </c>
      <c r="G440">
        <v>4</v>
      </c>
      <c r="H440">
        <v>8</v>
      </c>
      <c r="I440" t="s">
        <v>70</v>
      </c>
      <c r="J440" s="15">
        <f t="shared" si="28"/>
        <v>2716</v>
      </c>
      <c r="K440">
        <v>20</v>
      </c>
      <c r="L440">
        <v>30</v>
      </c>
      <c r="M440">
        <v>30</v>
      </c>
      <c r="N440">
        <v>10</v>
      </c>
      <c r="O440">
        <v>4</v>
      </c>
      <c r="P440">
        <v>6</v>
      </c>
      <c r="Q440"/>
      <c r="R440">
        <v>1152</v>
      </c>
      <c r="S440" s="56">
        <v>2004</v>
      </c>
      <c r="T440" s="62" t="s">
        <v>114</v>
      </c>
      <c r="U440" s="65">
        <v>2.4188099722991692</v>
      </c>
      <c r="V440" s="65">
        <v>1.7574166204986152</v>
      </c>
      <c r="W440" s="65">
        <v>0</v>
      </c>
      <c r="X440" s="65">
        <v>1.2660958448753463</v>
      </c>
      <c r="Y440" s="65">
        <v>0</v>
      </c>
      <c r="Z440">
        <v>513.85400000000004</v>
      </c>
      <c r="AA440">
        <v>9.1679999999999993</v>
      </c>
      <c r="AB440">
        <v>4.5868000000000002</v>
      </c>
      <c r="AC440">
        <v>1.3824000000000001</v>
      </c>
      <c r="AD440">
        <v>1.1329</v>
      </c>
      <c r="AE440">
        <v>1.3348</v>
      </c>
      <c r="AF440">
        <v>2.0893000000000002</v>
      </c>
      <c r="AG440">
        <v>8.7481000000000009</v>
      </c>
      <c r="AH440">
        <v>1.0658000000000001</v>
      </c>
      <c r="AI440">
        <v>3.37</v>
      </c>
      <c r="AJ440">
        <v>0.96889999999999998</v>
      </c>
      <c r="AK440">
        <v>0.35620000000000002</v>
      </c>
      <c r="AL440"/>
      <c r="AM440">
        <v>2.7149999999999999</v>
      </c>
      <c r="AN440">
        <v>1.4149</v>
      </c>
      <c r="AO440">
        <v>15.461</v>
      </c>
      <c r="AP440">
        <v>0.62350000000000005</v>
      </c>
      <c r="AQ440">
        <v>18.511600000000001</v>
      </c>
      <c r="AR440">
        <v>35.026499999999999</v>
      </c>
      <c r="AS440" s="56"/>
      <c r="AT440" s="56"/>
      <c r="AU440" s="68" t="s">
        <v>77</v>
      </c>
      <c r="AV440" s="65">
        <v>0</v>
      </c>
      <c r="AW440" s="65">
        <v>0</v>
      </c>
      <c r="AX440" s="65">
        <v>0</v>
      </c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</row>
    <row r="441" spans="1:69" ht="12.75" hidden="1" customHeight="1" x14ac:dyDescent="0.25">
      <c r="A441">
        <v>213</v>
      </c>
      <c r="B441">
        <v>2003</v>
      </c>
      <c r="C441" s="22" t="str">
        <f t="shared" si="30"/>
        <v>2003B00213</v>
      </c>
      <c r="D441" s="20">
        <v>37715</v>
      </c>
      <c r="E441">
        <v>30011</v>
      </c>
      <c r="F441" s="13" t="s">
        <v>47</v>
      </c>
      <c r="G441">
        <v>4</v>
      </c>
      <c r="H441">
        <v>8</v>
      </c>
      <c r="I441" t="s">
        <v>70</v>
      </c>
      <c r="J441" s="15">
        <f t="shared" si="28"/>
        <v>5432</v>
      </c>
      <c r="K441">
        <v>30</v>
      </c>
      <c r="L441">
        <v>50</v>
      </c>
      <c r="M441">
        <v>50</v>
      </c>
      <c r="N441">
        <v>20</v>
      </c>
      <c r="O441">
        <v>4</v>
      </c>
      <c r="P441">
        <v>6</v>
      </c>
      <c r="Q441"/>
      <c r="R441">
        <v>1153</v>
      </c>
      <c r="S441" s="56">
        <v>2004</v>
      </c>
      <c r="T441" s="62" t="s">
        <v>114</v>
      </c>
      <c r="U441" s="65">
        <v>5.9823656768763147</v>
      </c>
      <c r="V441" s="65">
        <v>6.9459682020107554</v>
      </c>
      <c r="W441" s="65">
        <v>3.9748604161795651</v>
      </c>
      <c r="X441" s="65">
        <v>3.3324587327566051</v>
      </c>
      <c r="Y441" s="65">
        <v>0</v>
      </c>
      <c r="Z441">
        <v>508.64729999999997</v>
      </c>
      <c r="AA441">
        <v>7.5818000000000003</v>
      </c>
      <c r="AB441">
        <v>5.8365999999999998</v>
      </c>
      <c r="AC441">
        <v>3.2568000000000001</v>
      </c>
      <c r="AD441">
        <v>1.2156</v>
      </c>
      <c r="AE441">
        <v>2.0369999999999999</v>
      </c>
      <c r="AF441">
        <v>4.4951999999999996</v>
      </c>
      <c r="AG441">
        <v>7.7870999999999997</v>
      </c>
      <c r="AH441">
        <v>1.0628</v>
      </c>
      <c r="AI441">
        <v>2.1987999999999999</v>
      </c>
      <c r="AJ441">
        <v>1.6204000000000001</v>
      </c>
      <c r="AK441">
        <v>0.46060000000000001</v>
      </c>
      <c r="AL441"/>
      <c r="AM441">
        <v>3.8845000000000001</v>
      </c>
      <c r="AN441">
        <v>1.4952000000000001</v>
      </c>
      <c r="AO441">
        <v>7.0792000000000002</v>
      </c>
      <c r="AP441">
        <v>0.58950000000000002</v>
      </c>
      <c r="AQ441">
        <v>27.697199999999999</v>
      </c>
      <c r="AR441">
        <v>39.040300000000002</v>
      </c>
      <c r="AS441" s="56"/>
      <c r="AT441" s="56"/>
      <c r="AU441" s="68" t="s">
        <v>77</v>
      </c>
      <c r="AV441" s="65">
        <v>0</v>
      </c>
      <c r="AW441" s="65">
        <v>0</v>
      </c>
      <c r="AX441" s="65">
        <v>0</v>
      </c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</row>
    <row r="442" spans="1:69" ht="12.75" hidden="1" customHeight="1" x14ac:dyDescent="0.25">
      <c r="A442">
        <v>214</v>
      </c>
      <c r="B442">
        <v>2003</v>
      </c>
      <c r="C442" s="22" t="str">
        <f t="shared" si="30"/>
        <v>2003B00214</v>
      </c>
      <c r="D442" s="20">
        <v>37715</v>
      </c>
      <c r="E442">
        <v>30011</v>
      </c>
      <c r="F442" s="13" t="s">
        <v>47</v>
      </c>
      <c r="G442">
        <v>4</v>
      </c>
      <c r="H442">
        <v>8</v>
      </c>
      <c r="I442" t="s">
        <v>70</v>
      </c>
      <c r="J442" s="15">
        <f t="shared" si="28"/>
        <v>5432</v>
      </c>
      <c r="K442">
        <v>50</v>
      </c>
      <c r="L442">
        <v>70</v>
      </c>
      <c r="M442">
        <v>70</v>
      </c>
      <c r="N442">
        <v>20</v>
      </c>
      <c r="O442">
        <v>4</v>
      </c>
      <c r="P442">
        <v>6</v>
      </c>
      <c r="Q442"/>
      <c r="S442" s="56"/>
      <c r="T442" s="62" t="s">
        <v>114</v>
      </c>
      <c r="U442" s="65">
        <v>0</v>
      </c>
      <c r="V442" s="65">
        <v>0</v>
      </c>
      <c r="W442" s="65">
        <v>0</v>
      </c>
      <c r="X442" s="65">
        <v>5.0278237214363433</v>
      </c>
      <c r="Y442" s="65">
        <v>0</v>
      </c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s="56">
        <v>1154</v>
      </c>
      <c r="AT442" s="56" t="s">
        <v>215</v>
      </c>
      <c r="AU442" s="68" t="s">
        <v>77</v>
      </c>
      <c r="AV442" s="65">
        <v>2.0912187159956472</v>
      </c>
      <c r="AW442" s="65">
        <v>4.4494015233949948</v>
      </c>
      <c r="AX442" s="65">
        <v>0</v>
      </c>
      <c r="AY442">
        <v>465.07</v>
      </c>
      <c r="AZ442">
        <v>7</v>
      </c>
      <c r="BA442">
        <v>4.4301000000000004</v>
      </c>
      <c r="BB442">
        <v>1.2051000000000001</v>
      </c>
      <c r="BC442">
        <v>0.6179</v>
      </c>
      <c r="BD442">
        <v>2.1307999999999998</v>
      </c>
      <c r="BE442">
        <v>6.7637999999999998</v>
      </c>
      <c r="BF442">
        <v>6.0350000000000001</v>
      </c>
      <c r="BG442">
        <v>1.2098</v>
      </c>
      <c r="BH442">
        <v>3.3653</v>
      </c>
      <c r="BI442">
        <v>1.2383</v>
      </c>
      <c r="BJ442">
        <v>0.49480000000000002</v>
      </c>
      <c r="BL442">
        <v>6.0923999999999996</v>
      </c>
      <c r="BM442">
        <v>0.95120000000000005</v>
      </c>
      <c r="BN442">
        <v>2.3005</v>
      </c>
      <c r="BO442">
        <v>0.40589999999999998</v>
      </c>
      <c r="BP442">
        <v>15.8895</v>
      </c>
      <c r="BQ442">
        <v>19.1097</v>
      </c>
    </row>
    <row r="443" spans="1:69" ht="12.75" hidden="1" customHeight="1" x14ac:dyDescent="0.25">
      <c r="A443">
        <v>215</v>
      </c>
      <c r="B443">
        <v>2003</v>
      </c>
      <c r="C443" s="22" t="str">
        <f t="shared" si="30"/>
        <v>2003B00215</v>
      </c>
      <c r="D443" s="20">
        <v>37715</v>
      </c>
      <c r="E443">
        <v>30011</v>
      </c>
      <c r="F443" s="13" t="s">
        <v>47</v>
      </c>
      <c r="G443">
        <v>4</v>
      </c>
      <c r="H443">
        <v>8</v>
      </c>
      <c r="I443" t="s">
        <v>70</v>
      </c>
      <c r="J443" s="15">
        <f t="shared" si="28"/>
        <v>5839.4000000000005</v>
      </c>
      <c r="K443">
        <v>70</v>
      </c>
      <c r="L443">
        <v>100</v>
      </c>
      <c r="M443" s="26">
        <v>91.5</v>
      </c>
      <c r="N443">
        <v>30</v>
      </c>
      <c r="O443">
        <v>4</v>
      </c>
      <c r="P443">
        <v>6</v>
      </c>
      <c r="Q443"/>
      <c r="R443">
        <v>1155</v>
      </c>
      <c r="S443" s="56">
        <v>2004</v>
      </c>
      <c r="T443" s="62" t="s">
        <v>114</v>
      </c>
      <c r="U443" s="65">
        <v>2.0865738260122328</v>
      </c>
      <c r="V443" s="65">
        <v>5.194236971136835</v>
      </c>
      <c r="W443" s="65">
        <v>0</v>
      </c>
      <c r="X443" s="65">
        <v>0.97669413132487493</v>
      </c>
      <c r="Y443" s="65">
        <v>0</v>
      </c>
      <c r="Z443">
        <v>475.12</v>
      </c>
      <c r="AA443">
        <v>5.93</v>
      </c>
      <c r="AB443">
        <v>5.3910999999999998</v>
      </c>
      <c r="AC443">
        <v>0.94369999999999998</v>
      </c>
      <c r="AD443">
        <v>1.369</v>
      </c>
      <c r="AE443">
        <v>5.1494</v>
      </c>
      <c r="AF443">
        <v>3.6789999999999998</v>
      </c>
      <c r="AG443">
        <v>6.7767999999999997</v>
      </c>
      <c r="AH443">
        <v>0.86350000000000005</v>
      </c>
      <c r="AI443">
        <v>2.8172999999999999</v>
      </c>
      <c r="AJ443">
        <v>1.4261999999999999</v>
      </c>
      <c r="AK443">
        <v>0.37819999999999998</v>
      </c>
      <c r="AL443"/>
      <c r="AM443">
        <v>6.1734</v>
      </c>
      <c r="AN443">
        <v>0.97599999999999998</v>
      </c>
      <c r="AO443">
        <v>3.4529999999999998</v>
      </c>
      <c r="AP443">
        <v>0.54520000000000002</v>
      </c>
      <c r="AQ443">
        <v>26.568300000000001</v>
      </c>
      <c r="AR443">
        <v>53.580300000000001</v>
      </c>
      <c r="AS443" s="56"/>
      <c r="AT443" s="56"/>
      <c r="AU443" s="68" t="s">
        <v>77</v>
      </c>
      <c r="AV443" s="65">
        <v>0</v>
      </c>
      <c r="AW443" s="65">
        <v>0</v>
      </c>
      <c r="AX443" s="65">
        <v>0</v>
      </c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</row>
    <row r="444" spans="1:69" ht="12.75" hidden="1" customHeight="1" x14ac:dyDescent="0.25">
      <c r="A444">
        <v>216</v>
      </c>
      <c r="B444">
        <v>2003</v>
      </c>
      <c r="C444" s="22" t="str">
        <f t="shared" si="30"/>
        <v>2003B00216</v>
      </c>
      <c r="D444" s="20">
        <v>37715</v>
      </c>
      <c r="E444">
        <v>30012</v>
      </c>
      <c r="F444" s="13" t="s">
        <v>47</v>
      </c>
      <c r="G444">
        <v>6</v>
      </c>
      <c r="H444">
        <v>1</v>
      </c>
      <c r="I444" t="s">
        <v>87</v>
      </c>
      <c r="J444" s="15">
        <f t="shared" si="28"/>
        <v>2450</v>
      </c>
      <c r="K444">
        <v>0</v>
      </c>
      <c r="L444">
        <v>5</v>
      </c>
      <c r="M444">
        <v>5</v>
      </c>
      <c r="N444">
        <v>5</v>
      </c>
      <c r="O444">
        <v>4</v>
      </c>
      <c r="P444">
        <v>6</v>
      </c>
      <c r="Q444" t="s">
        <v>422</v>
      </c>
      <c r="S444" s="56"/>
      <c r="T444" s="62" t="s">
        <v>114</v>
      </c>
      <c r="U444" s="65"/>
      <c r="V444" s="65"/>
      <c r="W444" s="65"/>
      <c r="X444" s="65"/>
      <c r="Y444" s="65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s="56">
        <v>1156</v>
      </c>
      <c r="AT444" s="56" t="s">
        <v>215</v>
      </c>
      <c r="AU444" s="68" t="s">
        <v>77</v>
      </c>
      <c r="AV444" s="65"/>
      <c r="AW444" s="65"/>
      <c r="AX444" s="65"/>
      <c r="AY444">
        <v>520.5883</v>
      </c>
      <c r="AZ444">
        <v>12.4613</v>
      </c>
      <c r="BA444">
        <v>2.2799</v>
      </c>
      <c r="BB444">
        <v>2.5903999999999998</v>
      </c>
      <c r="BC444">
        <v>0.69389999999999996</v>
      </c>
      <c r="BD444">
        <v>0.83660000000000001</v>
      </c>
      <c r="BE444">
        <v>6.1616999999999997</v>
      </c>
      <c r="BF444">
        <v>11.738</v>
      </c>
      <c r="BG444">
        <v>2.0366</v>
      </c>
      <c r="BH444">
        <v>2.2515999999999998</v>
      </c>
      <c r="BI444">
        <v>0.9294</v>
      </c>
      <c r="BJ444">
        <v>0.36919999999999997</v>
      </c>
      <c r="BL444">
        <v>5.4793000000000003</v>
      </c>
      <c r="BM444">
        <v>1.0185999999999999</v>
      </c>
      <c r="BN444">
        <v>75.170400000000001</v>
      </c>
      <c r="BO444">
        <v>0.99650000000000005</v>
      </c>
      <c r="BP444">
        <v>40.070700000000002</v>
      </c>
      <c r="BQ444">
        <v>42.756599999999999</v>
      </c>
    </row>
    <row r="445" spans="1:69" ht="12.75" hidden="1" customHeight="1" x14ac:dyDescent="0.25">
      <c r="A445">
        <v>217</v>
      </c>
      <c r="B445">
        <v>2003</v>
      </c>
      <c r="C445" s="22" t="str">
        <f t="shared" si="30"/>
        <v>2003B00217</v>
      </c>
      <c r="D445" s="20">
        <v>37715</v>
      </c>
      <c r="E445">
        <v>30012</v>
      </c>
      <c r="F445" s="13" t="s">
        <v>47</v>
      </c>
      <c r="G445">
        <v>6</v>
      </c>
      <c r="H445">
        <v>1</v>
      </c>
      <c r="I445" t="s">
        <v>87</v>
      </c>
      <c r="J445" s="15">
        <f t="shared" si="28"/>
        <v>2450</v>
      </c>
      <c r="K445">
        <v>5</v>
      </c>
      <c r="L445">
        <v>10</v>
      </c>
      <c r="M445">
        <v>10</v>
      </c>
      <c r="N445">
        <v>5</v>
      </c>
      <c r="O445">
        <v>4</v>
      </c>
      <c r="P445">
        <v>6</v>
      </c>
      <c r="Q445" t="s">
        <v>422</v>
      </c>
      <c r="R445">
        <v>1157</v>
      </c>
      <c r="S445" s="56">
        <v>2004</v>
      </c>
      <c r="T445" s="62" t="s">
        <v>114</v>
      </c>
      <c r="U445" s="65"/>
      <c r="V445" s="65"/>
      <c r="W445" s="65"/>
      <c r="X445" s="65"/>
      <c r="Y445" s="65"/>
      <c r="Z445">
        <v>511.50889999999998</v>
      </c>
      <c r="AA445">
        <v>9.4757999999999996</v>
      </c>
      <c r="AB445">
        <v>3.3618999999999999</v>
      </c>
      <c r="AC445">
        <v>2.3751000000000002</v>
      </c>
      <c r="AD445">
        <v>0.94130000000000003</v>
      </c>
      <c r="AE445">
        <v>1.2841</v>
      </c>
      <c r="AF445">
        <v>5.0513000000000003</v>
      </c>
      <c r="AG445">
        <v>8.5783000000000005</v>
      </c>
      <c r="AH445">
        <v>1.9450000000000001</v>
      </c>
      <c r="AI445">
        <v>2.9922</v>
      </c>
      <c r="AJ445">
        <v>0.99009999999999998</v>
      </c>
      <c r="AK445">
        <v>0.30549999999999999</v>
      </c>
      <c r="AL445"/>
      <c r="AM445">
        <v>4.4561999999999999</v>
      </c>
      <c r="AN445">
        <v>0.87270000000000003</v>
      </c>
      <c r="AO445">
        <v>45.886299999999999</v>
      </c>
      <c r="AP445">
        <v>0.752</v>
      </c>
      <c r="AQ445">
        <v>62.092199999999998</v>
      </c>
      <c r="AR445">
        <v>29.126300000000001</v>
      </c>
      <c r="AS445" s="56"/>
      <c r="AT445" s="56"/>
      <c r="AU445" s="68" t="s">
        <v>77</v>
      </c>
      <c r="AV445" s="65"/>
      <c r="AW445" s="65"/>
      <c r="AX445" s="65"/>
      <c r="AY445" s="47"/>
    </row>
    <row r="446" spans="1:69" ht="12.75" hidden="1" customHeight="1" x14ac:dyDescent="0.25">
      <c r="A446">
        <v>218</v>
      </c>
      <c r="B446">
        <v>2003</v>
      </c>
      <c r="C446" s="22" t="str">
        <f t="shared" si="30"/>
        <v>2003B00218</v>
      </c>
      <c r="D446" s="20">
        <v>37715</v>
      </c>
      <c r="E446">
        <v>30012</v>
      </c>
      <c r="F446" s="13" t="s">
        <v>47</v>
      </c>
      <c r="G446">
        <v>6</v>
      </c>
      <c r="H446">
        <v>1</v>
      </c>
      <c r="I446" t="s">
        <v>70</v>
      </c>
      <c r="J446" s="15">
        <f t="shared" si="28"/>
        <v>2716</v>
      </c>
      <c r="K446">
        <v>10</v>
      </c>
      <c r="L446">
        <v>20</v>
      </c>
      <c r="M446">
        <v>20</v>
      </c>
      <c r="N446">
        <v>10</v>
      </c>
      <c r="O446">
        <v>4</v>
      </c>
      <c r="P446">
        <v>6</v>
      </c>
      <c r="Q446"/>
      <c r="R446">
        <v>1158</v>
      </c>
      <c r="S446" s="56">
        <v>2004</v>
      </c>
      <c r="T446" s="62" t="s">
        <v>114</v>
      </c>
      <c r="U446" s="65">
        <v>1.3776113207547172</v>
      </c>
      <c r="V446" s="65">
        <v>0</v>
      </c>
      <c r="W446" s="65">
        <v>0</v>
      </c>
      <c r="X446" s="65">
        <v>1.0255550943396228</v>
      </c>
      <c r="Y446" s="65">
        <v>0</v>
      </c>
      <c r="Z446">
        <v>525.14819999999997</v>
      </c>
      <c r="AA446">
        <v>8.1316000000000006</v>
      </c>
      <c r="AB446">
        <v>5.0045000000000002</v>
      </c>
      <c r="AC446">
        <v>2.5499999999999998</v>
      </c>
      <c r="AD446">
        <v>1.4407000000000001</v>
      </c>
      <c r="AE446">
        <v>2.8256999999999999</v>
      </c>
      <c r="AF446">
        <v>3.8921000000000001</v>
      </c>
      <c r="AG446">
        <v>8.2927</v>
      </c>
      <c r="AH446">
        <v>1.0940000000000001</v>
      </c>
      <c r="AI446">
        <v>1.5790999999999999</v>
      </c>
      <c r="AJ446">
        <v>1.1412</v>
      </c>
      <c r="AK446">
        <v>0.44779999999999998</v>
      </c>
      <c r="AL446"/>
      <c r="AM446">
        <v>5.5392999999999999</v>
      </c>
      <c r="AN446">
        <v>0.85209999999999997</v>
      </c>
      <c r="AO446">
        <v>22.1191</v>
      </c>
      <c r="AP446">
        <v>0.5917</v>
      </c>
      <c r="AQ446">
        <v>19.601500000000001</v>
      </c>
      <c r="AR446">
        <v>56.7667</v>
      </c>
      <c r="AS446" s="56"/>
      <c r="AT446" s="56"/>
      <c r="AU446" s="68" t="s">
        <v>77</v>
      </c>
      <c r="AV446" s="65">
        <v>0</v>
      </c>
      <c r="AW446" s="65">
        <v>0</v>
      </c>
      <c r="AX446" s="65">
        <v>0</v>
      </c>
      <c r="AY446" s="47"/>
    </row>
    <row r="447" spans="1:69" ht="12.75" hidden="1" customHeight="1" x14ac:dyDescent="0.25">
      <c r="A447">
        <v>219</v>
      </c>
      <c r="B447">
        <v>2003</v>
      </c>
      <c r="C447" s="22" t="str">
        <f t="shared" si="30"/>
        <v>2003B00219</v>
      </c>
      <c r="D447" s="20">
        <v>37715</v>
      </c>
      <c r="E447">
        <v>30012</v>
      </c>
      <c r="F447" s="13" t="s">
        <v>47</v>
      </c>
      <c r="G447">
        <v>6</v>
      </c>
      <c r="H447">
        <v>1</v>
      </c>
      <c r="I447" t="s">
        <v>70</v>
      </c>
      <c r="J447" s="15">
        <f t="shared" si="28"/>
        <v>2716</v>
      </c>
      <c r="K447">
        <v>20</v>
      </c>
      <c r="L447">
        <v>30</v>
      </c>
      <c r="M447">
        <v>30</v>
      </c>
      <c r="N447">
        <v>10</v>
      </c>
      <c r="O447">
        <v>4</v>
      </c>
      <c r="P447">
        <v>6</v>
      </c>
      <c r="Q447"/>
      <c r="R447">
        <v>1159</v>
      </c>
      <c r="S447" s="56">
        <v>2004</v>
      </c>
      <c r="T447" s="62" t="s">
        <v>114</v>
      </c>
      <c r="U447" s="46">
        <v>0.72457151246008733</v>
      </c>
      <c r="V447" s="46">
        <v>1.3434763460197454</v>
      </c>
      <c r="W447" s="65">
        <v>0</v>
      </c>
      <c r="X447" s="46">
        <v>0.99628582963262013</v>
      </c>
      <c r="Y447" s="65">
        <v>0</v>
      </c>
      <c r="Z447">
        <v>474.72</v>
      </c>
      <c r="AA447">
        <v>7.21</v>
      </c>
      <c r="AB447">
        <v>4.6353999999999997</v>
      </c>
      <c r="AC447">
        <v>1.9298999999999999</v>
      </c>
      <c r="AD447">
        <v>1.59</v>
      </c>
      <c r="AE447">
        <v>2.1183999999999998</v>
      </c>
      <c r="AF447">
        <v>15.3049</v>
      </c>
      <c r="AG447">
        <v>6.0795000000000003</v>
      </c>
      <c r="AH447">
        <v>0.79830000000000001</v>
      </c>
      <c r="AI447">
        <v>2.2669999999999999</v>
      </c>
      <c r="AJ447">
        <v>0.88729999999999998</v>
      </c>
      <c r="AK447">
        <v>0.35610000000000003</v>
      </c>
      <c r="AL447"/>
      <c r="AM447">
        <v>5.2301000000000002</v>
      </c>
      <c r="AN447">
        <v>0.69320000000000004</v>
      </c>
      <c r="AO447">
        <v>10.1297</v>
      </c>
      <c r="AP447">
        <v>0.51039999999999996</v>
      </c>
      <c r="AQ447">
        <v>25.7576</v>
      </c>
      <c r="AR447">
        <v>56.978200000000001</v>
      </c>
      <c r="AS447" s="57"/>
      <c r="AT447" s="56"/>
      <c r="AU447" s="22" t="s">
        <v>77</v>
      </c>
      <c r="AV447" s="46">
        <v>0</v>
      </c>
      <c r="AW447" s="46">
        <v>0</v>
      </c>
      <c r="AX447" s="46">
        <v>0</v>
      </c>
      <c r="AY447" s="22"/>
    </row>
    <row r="448" spans="1:69" ht="12.75" hidden="1" customHeight="1" x14ac:dyDescent="0.25">
      <c r="A448">
        <v>220</v>
      </c>
      <c r="B448">
        <v>2003</v>
      </c>
      <c r="C448" s="22" t="str">
        <f t="shared" si="30"/>
        <v>2003B00220</v>
      </c>
      <c r="D448" s="20">
        <v>37715</v>
      </c>
      <c r="E448">
        <v>30012</v>
      </c>
      <c r="F448" s="13" t="s">
        <v>47</v>
      </c>
      <c r="G448">
        <v>6</v>
      </c>
      <c r="H448">
        <v>1</v>
      </c>
      <c r="I448" t="s">
        <v>70</v>
      </c>
      <c r="J448" s="15">
        <f t="shared" si="28"/>
        <v>2716</v>
      </c>
      <c r="K448">
        <v>30</v>
      </c>
      <c r="L448">
        <v>50</v>
      </c>
      <c r="M448">
        <v>40</v>
      </c>
      <c r="N448">
        <v>10</v>
      </c>
      <c r="O448">
        <v>4</v>
      </c>
      <c r="P448">
        <v>6</v>
      </c>
      <c r="Q448"/>
      <c r="R448">
        <v>1160</v>
      </c>
      <c r="S448" s="56">
        <v>2004</v>
      </c>
      <c r="T448" s="62" t="s">
        <v>114</v>
      </c>
      <c r="U448" s="46">
        <v>5.9931599253266965</v>
      </c>
      <c r="V448" s="46">
        <v>8.6012943372744246</v>
      </c>
      <c r="W448" s="46">
        <v>59.01597759800871</v>
      </c>
      <c r="X448" s="46">
        <v>1.0266060983198506</v>
      </c>
      <c r="Y448" s="65">
        <v>0</v>
      </c>
      <c r="Z448">
        <v>470.15269999999998</v>
      </c>
      <c r="AA448">
        <v>6.3695000000000004</v>
      </c>
      <c r="AB448">
        <v>6.6322000000000001</v>
      </c>
      <c r="AC448">
        <v>1.5214000000000001</v>
      </c>
      <c r="AD448">
        <v>1.0271999999999999</v>
      </c>
      <c r="AE448">
        <v>1.9652000000000001</v>
      </c>
      <c r="AF448">
        <v>10.5052</v>
      </c>
      <c r="AG448">
        <v>6.6590999999999996</v>
      </c>
      <c r="AH448">
        <v>2.165</v>
      </c>
      <c r="AI448">
        <v>3.1305000000000001</v>
      </c>
      <c r="AJ448">
        <v>1.0526</v>
      </c>
      <c r="AK448">
        <v>0.38890000000000002</v>
      </c>
      <c r="AL448"/>
      <c r="AM448">
        <v>7.4741999999999997</v>
      </c>
      <c r="AN448">
        <v>0.83860000000000001</v>
      </c>
      <c r="AO448">
        <v>6.3917000000000002</v>
      </c>
      <c r="AP448">
        <v>0.5212</v>
      </c>
      <c r="AQ448">
        <v>95.319599999999994</v>
      </c>
      <c r="AR448">
        <v>45.627000000000002</v>
      </c>
      <c r="AS448" s="57"/>
      <c r="AT448" s="56"/>
      <c r="AU448" s="22" t="s">
        <v>77</v>
      </c>
      <c r="AV448" s="46">
        <v>0</v>
      </c>
      <c r="AW448" s="46">
        <v>0</v>
      </c>
      <c r="AX448" s="46">
        <v>0</v>
      </c>
      <c r="AY448" s="47"/>
    </row>
    <row r="449" spans="1:94" ht="12.75" hidden="1" customHeight="1" x14ac:dyDescent="0.25">
      <c r="A449">
        <v>221</v>
      </c>
      <c r="B449">
        <v>2003</v>
      </c>
      <c r="C449" s="22" t="str">
        <f t="shared" si="30"/>
        <v>2003B00221</v>
      </c>
      <c r="D449" s="20">
        <v>37715</v>
      </c>
      <c r="E449">
        <v>30012</v>
      </c>
      <c r="F449" s="13" t="s">
        <v>47</v>
      </c>
      <c r="G449">
        <v>6</v>
      </c>
      <c r="H449">
        <v>1</v>
      </c>
      <c r="I449" t="s">
        <v>70</v>
      </c>
      <c r="J449" s="15">
        <f t="shared" si="28"/>
        <v>5432</v>
      </c>
      <c r="K449">
        <v>50</v>
      </c>
      <c r="L449">
        <v>70</v>
      </c>
      <c r="M449">
        <v>70</v>
      </c>
      <c r="N449">
        <v>20</v>
      </c>
      <c r="O449">
        <v>4</v>
      </c>
      <c r="P449">
        <v>6</v>
      </c>
      <c r="Q449"/>
      <c r="R449">
        <v>1161</v>
      </c>
      <c r="S449" s="56">
        <v>2004</v>
      </c>
      <c r="T449" s="62" t="s">
        <v>114</v>
      </c>
      <c r="U449" s="46">
        <v>1.9456298656624547</v>
      </c>
      <c r="V449" s="46">
        <v>0</v>
      </c>
      <c r="W449" s="46">
        <v>0</v>
      </c>
      <c r="X449" s="46">
        <v>0.47722996704928128</v>
      </c>
      <c r="Y449" s="65">
        <v>0</v>
      </c>
      <c r="Z449">
        <v>478.1</v>
      </c>
      <c r="AA449">
        <v>5.63</v>
      </c>
      <c r="AB449">
        <v>8.8707999999999991</v>
      </c>
      <c r="AC449">
        <v>0.96679999999999999</v>
      </c>
      <c r="AD449">
        <v>1.7196</v>
      </c>
      <c r="AE449">
        <v>1.952</v>
      </c>
      <c r="AF449">
        <v>6.0517000000000003</v>
      </c>
      <c r="AG449">
        <v>5.9326999999999996</v>
      </c>
      <c r="AH449">
        <v>1.3172999999999999</v>
      </c>
      <c r="AI449">
        <v>2.4676999999999998</v>
      </c>
      <c r="AJ449">
        <v>1.0331999999999999</v>
      </c>
      <c r="AK449">
        <v>0.27029999999999998</v>
      </c>
      <c r="AL449"/>
      <c r="AM449">
        <v>5.0849000000000002</v>
      </c>
      <c r="AN449">
        <v>0.84130000000000005</v>
      </c>
      <c r="AO449">
        <v>4.0949999999999998</v>
      </c>
      <c r="AP449">
        <v>0.68540000000000001</v>
      </c>
      <c r="AQ449">
        <v>28.782299999999999</v>
      </c>
      <c r="AR449">
        <v>30.5443</v>
      </c>
      <c r="AS449" s="57"/>
      <c r="AT449" s="56"/>
      <c r="AU449" s="22" t="s">
        <v>77</v>
      </c>
      <c r="AV449" s="46">
        <v>0</v>
      </c>
      <c r="AW449" s="46">
        <v>0</v>
      </c>
      <c r="AX449" s="46">
        <v>0</v>
      </c>
      <c r="AY449" s="22"/>
    </row>
    <row r="450" spans="1:94" ht="12.75" hidden="1" customHeight="1" x14ac:dyDescent="0.25">
      <c r="A450">
        <v>222</v>
      </c>
      <c r="B450">
        <v>2003</v>
      </c>
      <c r="C450" s="22" t="str">
        <f t="shared" si="30"/>
        <v>2003B00222</v>
      </c>
      <c r="D450" s="20">
        <v>37715</v>
      </c>
      <c r="E450">
        <v>30012</v>
      </c>
      <c r="F450" s="13" t="s">
        <v>47</v>
      </c>
      <c r="G450">
        <v>6</v>
      </c>
      <c r="H450">
        <v>1</v>
      </c>
      <c r="I450" t="s">
        <v>70</v>
      </c>
      <c r="J450" s="15">
        <f t="shared" ref="J450:J513" si="31">IF(I450="WB",54.6*O450*(M450-K450),IF(I450="BZ",67.9*O450*(M450-K450),IF(I450="BZ+WB",122.5*O450*(M450-K450),IF(I450="RKS",19.6*(M450-K450)*O450,""))))</f>
        <v>6246.8</v>
      </c>
      <c r="K450">
        <v>70</v>
      </c>
      <c r="L450">
        <v>100</v>
      </c>
      <c r="M450" s="26">
        <v>93</v>
      </c>
      <c r="N450">
        <v>30</v>
      </c>
      <c r="O450">
        <v>4</v>
      </c>
      <c r="P450">
        <v>6</v>
      </c>
      <c r="Q450" t="s">
        <v>422</v>
      </c>
      <c r="R450">
        <v>1162</v>
      </c>
      <c r="S450" s="56">
        <v>2004</v>
      </c>
      <c r="T450" s="62" t="s">
        <v>114</v>
      </c>
      <c r="U450" s="46"/>
      <c r="V450" s="46"/>
      <c r="W450" s="46"/>
      <c r="X450" s="46"/>
      <c r="Y450" s="65"/>
      <c r="Z450">
        <v>442.89</v>
      </c>
      <c r="AA450">
        <v>7.72</v>
      </c>
      <c r="AB450">
        <v>6.6193999999999997</v>
      </c>
      <c r="AC450">
        <v>1.0404</v>
      </c>
      <c r="AD450">
        <v>1.6241000000000001</v>
      </c>
      <c r="AE450">
        <v>4.7876000000000003</v>
      </c>
      <c r="AF450">
        <v>8.1616999999999997</v>
      </c>
      <c r="AG450">
        <v>7.4078999999999997</v>
      </c>
      <c r="AH450">
        <v>2.2368000000000001</v>
      </c>
      <c r="AI450">
        <v>3.5404</v>
      </c>
      <c r="AJ450">
        <v>1.4417</v>
      </c>
      <c r="AK450">
        <v>0.40699999999999997</v>
      </c>
      <c r="AL450"/>
      <c r="AM450">
        <v>8.4502000000000006</v>
      </c>
      <c r="AN450">
        <v>0.37590000000000001</v>
      </c>
      <c r="AO450">
        <v>2.7707000000000002</v>
      </c>
      <c r="AP450">
        <v>0.44269999999999998</v>
      </c>
      <c r="AQ450">
        <v>26.315799999999999</v>
      </c>
      <c r="AR450">
        <v>23.727399999999999</v>
      </c>
      <c r="AS450" s="57"/>
      <c r="AT450" s="56"/>
      <c r="AU450" s="22" t="s">
        <v>77</v>
      </c>
      <c r="AV450" s="46"/>
      <c r="AW450" s="46"/>
      <c r="AX450" s="46"/>
      <c r="AY450" s="47"/>
    </row>
    <row r="451" spans="1:94" ht="12.75" hidden="1" customHeight="1" x14ac:dyDescent="0.25">
      <c r="A451">
        <v>1266</v>
      </c>
      <c r="B451">
        <v>2004</v>
      </c>
      <c r="C451" s="22" t="str">
        <f t="shared" ref="C451:C482" si="32">CONCATENATE(B451,"B0",A451)</f>
        <v>2004B01266</v>
      </c>
      <c r="D451" s="20">
        <v>38197</v>
      </c>
      <c r="E451">
        <v>40007</v>
      </c>
      <c r="F451" s="13" t="s">
        <v>69</v>
      </c>
      <c r="G451">
        <v>56</v>
      </c>
      <c r="H451">
        <v>83</v>
      </c>
      <c r="I451" t="s">
        <v>87</v>
      </c>
      <c r="J451" s="15">
        <f t="shared" si="31"/>
        <v>2450</v>
      </c>
      <c r="K451">
        <v>0</v>
      </c>
      <c r="L451">
        <v>5</v>
      </c>
      <c r="M451">
        <v>5</v>
      </c>
      <c r="N451">
        <v>5</v>
      </c>
      <c r="O451">
        <v>4</v>
      </c>
      <c r="P451">
        <v>6</v>
      </c>
      <c r="Q451"/>
      <c r="R451">
        <v>457</v>
      </c>
      <c r="S451" s="55">
        <v>2005</v>
      </c>
      <c r="T451" s="60" t="s">
        <v>88</v>
      </c>
      <c r="U451" s="46">
        <v>1.5070072992700732</v>
      </c>
      <c r="V451" s="46">
        <v>0</v>
      </c>
      <c r="W451" s="46">
        <v>2.1628345498783457</v>
      </c>
      <c r="X451" s="46">
        <v>0.25116788321167882</v>
      </c>
      <c r="Y451" s="46">
        <v>0</v>
      </c>
      <c r="Z451">
        <v>522.54999999999995</v>
      </c>
      <c r="AA451">
        <v>11.28</v>
      </c>
      <c r="AB451">
        <v>3.8420999999999998</v>
      </c>
      <c r="AC451">
        <v>12.472300000000001</v>
      </c>
      <c r="AD451">
        <v>1.9460999999999999</v>
      </c>
      <c r="AE451">
        <v>1.1832</v>
      </c>
      <c r="AF451">
        <v>6.3994999999999997</v>
      </c>
      <c r="AG451">
        <v>19.217199999999998</v>
      </c>
      <c r="AH451">
        <v>1.4998</v>
      </c>
      <c r="AI451">
        <v>2.0790999999999999</v>
      </c>
      <c r="AJ451">
        <v>0.67969999999999997</v>
      </c>
      <c r="AK451">
        <v>0.1623</v>
      </c>
      <c r="AL451">
        <v>0.29260000000000003</v>
      </c>
      <c r="AM451">
        <v>4.5595999999999997</v>
      </c>
      <c r="AN451">
        <v>0.41810000000000003</v>
      </c>
      <c r="AO451">
        <v>14.057499999999999</v>
      </c>
      <c r="AP451">
        <v>0.99519999999999997</v>
      </c>
      <c r="AQ451">
        <v>21.890499999999999</v>
      </c>
      <c r="AR451">
        <v>52.725200000000001</v>
      </c>
      <c r="AS451" s="22">
        <v>508</v>
      </c>
      <c r="AT451" s="22">
        <v>2005</v>
      </c>
      <c r="AU451" s="22" t="s">
        <v>229</v>
      </c>
      <c r="AV451" s="46">
        <v>1.0883941605839416</v>
      </c>
      <c r="AW451" s="46">
        <v>0</v>
      </c>
      <c r="AX451" s="46">
        <v>0</v>
      </c>
      <c r="AY451">
        <v>469.62</v>
      </c>
      <c r="AZ451">
        <v>12.38</v>
      </c>
      <c r="BA451">
        <v>4.1943000000000001</v>
      </c>
      <c r="BB451">
        <v>9.0018999999999991</v>
      </c>
      <c r="BC451">
        <v>3.6855000000000002</v>
      </c>
      <c r="BD451">
        <v>1.0424</v>
      </c>
      <c r="BE451">
        <v>5.9581</v>
      </c>
      <c r="BF451">
        <v>32.718600000000002</v>
      </c>
      <c r="BG451">
        <v>1.9157999999999999</v>
      </c>
      <c r="BH451">
        <v>5.6329000000000002</v>
      </c>
      <c r="BI451">
        <v>1.4688000000000001</v>
      </c>
      <c r="BJ451">
        <v>0.1241</v>
      </c>
      <c r="BK451">
        <v>1.6236999999999999</v>
      </c>
      <c r="BL451">
        <v>3.4561999999999999</v>
      </c>
      <c r="BM451">
        <v>0.55059999999999998</v>
      </c>
      <c r="BN451">
        <v>9.6869999999999994</v>
      </c>
      <c r="BO451">
        <v>1.2775000000000001</v>
      </c>
      <c r="BP451">
        <v>23.953299999999999</v>
      </c>
      <c r="BQ451">
        <v>56.106099999999998</v>
      </c>
      <c r="BT451" t="s">
        <v>230</v>
      </c>
      <c r="BU451" s="46">
        <v>0</v>
      </c>
      <c r="BV451" s="46">
        <v>0</v>
      </c>
      <c r="BW451" s="46">
        <v>0</v>
      </c>
    </row>
    <row r="452" spans="1:94" ht="12.75" hidden="1" customHeight="1" x14ac:dyDescent="0.25">
      <c r="A452">
        <v>1267</v>
      </c>
      <c r="B452">
        <v>2004</v>
      </c>
      <c r="C452" s="22" t="str">
        <f t="shared" si="32"/>
        <v>2004B01267</v>
      </c>
      <c r="D452" s="20">
        <v>38197</v>
      </c>
      <c r="E452">
        <v>40007</v>
      </c>
      <c r="F452" s="13" t="s">
        <v>69</v>
      </c>
      <c r="G452">
        <v>56</v>
      </c>
      <c r="H452">
        <v>83</v>
      </c>
      <c r="I452" t="s">
        <v>87</v>
      </c>
      <c r="J452" s="15">
        <f t="shared" si="31"/>
        <v>2450</v>
      </c>
      <c r="K452">
        <v>5</v>
      </c>
      <c r="L452">
        <v>10</v>
      </c>
      <c r="M452">
        <v>10</v>
      </c>
      <c r="N452">
        <v>5</v>
      </c>
      <c r="O452">
        <v>4</v>
      </c>
      <c r="P452">
        <v>6</v>
      </c>
      <c r="Q452"/>
      <c r="R452">
        <v>458</v>
      </c>
      <c r="S452" s="55">
        <v>2005</v>
      </c>
      <c r="T452" s="60" t="s">
        <v>88</v>
      </c>
      <c r="U452" s="46">
        <v>2.6826860841423947</v>
      </c>
      <c r="V452" s="46">
        <v>0.34859762675296657</v>
      </c>
      <c r="W452" s="46">
        <v>2.046116504854369</v>
      </c>
      <c r="X452" s="46">
        <v>0.74266450916936355</v>
      </c>
      <c r="Y452" s="46">
        <v>0</v>
      </c>
      <c r="Z452">
        <v>515.12</v>
      </c>
      <c r="AA452">
        <v>9.39</v>
      </c>
      <c r="AB452">
        <v>4.1596000000000002</v>
      </c>
      <c r="AC452">
        <v>12.4473</v>
      </c>
      <c r="AD452">
        <v>1.6171</v>
      </c>
      <c r="AE452">
        <v>1.2988</v>
      </c>
      <c r="AF452">
        <v>4.7919999999999998</v>
      </c>
      <c r="AG452">
        <v>16.490500000000001</v>
      </c>
      <c r="AH452">
        <v>1.5321</v>
      </c>
      <c r="AI452">
        <v>2.7119</v>
      </c>
      <c r="AJ452">
        <v>0.73129999999999995</v>
      </c>
      <c r="AK452">
        <v>0.14269999999999999</v>
      </c>
      <c r="AL452">
        <v>0.2472</v>
      </c>
      <c r="AM452">
        <v>3.8515999999999999</v>
      </c>
      <c r="AN452">
        <v>0.36820000000000003</v>
      </c>
      <c r="AO452">
        <v>12.190300000000001</v>
      </c>
      <c r="AP452">
        <v>0.90690000000000004</v>
      </c>
      <c r="AQ452">
        <v>26.3675</v>
      </c>
      <c r="AR452">
        <v>40.069299999999998</v>
      </c>
      <c r="AS452" s="22">
        <v>509</v>
      </c>
      <c r="AT452" s="22">
        <v>2005</v>
      </c>
      <c r="AU452" s="22" t="s">
        <v>229</v>
      </c>
      <c r="AV452" s="46">
        <v>0.60625674217907233</v>
      </c>
      <c r="AW452" s="46">
        <v>0</v>
      </c>
      <c r="AX452" s="46">
        <v>4.0164509169363534</v>
      </c>
      <c r="AY452">
        <v>476.97</v>
      </c>
      <c r="AZ452">
        <v>11.79</v>
      </c>
      <c r="BA452">
        <v>2.5093999999999999</v>
      </c>
      <c r="BB452">
        <v>6.4782999999999999</v>
      </c>
      <c r="BC452">
        <v>2.6648000000000001</v>
      </c>
      <c r="BD452">
        <v>0.68269999999999997</v>
      </c>
      <c r="BE452">
        <v>4.1562999999999999</v>
      </c>
      <c r="BF452">
        <v>36.1036</v>
      </c>
      <c r="BG452">
        <v>1.1516</v>
      </c>
      <c r="BH452">
        <v>5.2495000000000003</v>
      </c>
      <c r="BI452">
        <v>1.5979000000000001</v>
      </c>
      <c r="BJ452">
        <v>8.1900000000000001E-2</v>
      </c>
      <c r="BK452">
        <v>2.1375000000000002</v>
      </c>
      <c r="BL452">
        <v>2.2401</v>
      </c>
      <c r="BM452">
        <v>0.47460000000000002</v>
      </c>
      <c r="BN452">
        <v>4.8032000000000004</v>
      </c>
      <c r="BO452">
        <v>1.1384000000000001</v>
      </c>
      <c r="BP452">
        <v>14.3126</v>
      </c>
      <c r="BQ452">
        <v>33.144100000000002</v>
      </c>
      <c r="BT452" t="s">
        <v>230</v>
      </c>
      <c r="BU452" s="46">
        <v>0</v>
      </c>
      <c r="BV452" s="46">
        <v>0</v>
      </c>
      <c r="BW452" s="46">
        <v>0</v>
      </c>
    </row>
    <row r="453" spans="1:94" ht="12.75" hidden="1" customHeight="1" x14ac:dyDescent="0.25">
      <c r="A453">
        <v>1268</v>
      </c>
      <c r="B453">
        <v>2004</v>
      </c>
      <c r="C453" s="22" t="str">
        <f t="shared" si="32"/>
        <v>2004B01268</v>
      </c>
      <c r="D453" s="20">
        <v>38197</v>
      </c>
      <c r="E453">
        <v>40007</v>
      </c>
      <c r="F453" s="13" t="s">
        <v>69</v>
      </c>
      <c r="G453">
        <v>56</v>
      </c>
      <c r="H453">
        <v>83</v>
      </c>
      <c r="I453" t="s">
        <v>70</v>
      </c>
      <c r="J453" s="15">
        <f t="shared" si="31"/>
        <v>2716</v>
      </c>
      <c r="K453">
        <v>10</v>
      </c>
      <c r="L453">
        <v>20</v>
      </c>
      <c r="M453">
        <v>20</v>
      </c>
      <c r="N453">
        <v>10</v>
      </c>
      <c r="O453">
        <v>4</v>
      </c>
      <c r="P453">
        <v>6</v>
      </c>
      <c r="Q453"/>
      <c r="R453">
        <v>459</v>
      </c>
      <c r="S453" s="55">
        <v>2005</v>
      </c>
      <c r="T453" s="60" t="s">
        <v>88</v>
      </c>
      <c r="U453" s="46">
        <v>2.0328564500484969</v>
      </c>
      <c r="V453" s="46">
        <v>2.8911736178467509</v>
      </c>
      <c r="W453" s="46">
        <v>7.1375848690591663</v>
      </c>
      <c r="X453" s="46">
        <v>1.5811105722599419</v>
      </c>
      <c r="Y453" s="46">
        <v>0</v>
      </c>
      <c r="Z453">
        <v>511.72</v>
      </c>
      <c r="AA453">
        <v>7.46</v>
      </c>
      <c r="AB453">
        <v>2.4824999999999999</v>
      </c>
      <c r="AC453">
        <v>14.1698</v>
      </c>
      <c r="AD453">
        <v>0.61309999999999998</v>
      </c>
      <c r="AE453">
        <v>0.82289999999999996</v>
      </c>
      <c r="AF453">
        <v>4.1334999999999997</v>
      </c>
      <c r="AG453">
        <v>9.7850000000000001</v>
      </c>
      <c r="AH453">
        <v>0.93010000000000004</v>
      </c>
      <c r="AI453">
        <v>2.5266999999999999</v>
      </c>
      <c r="AJ453">
        <v>0.55659999999999998</v>
      </c>
      <c r="AK453">
        <v>0.1211</v>
      </c>
      <c r="AL453">
        <v>0.2303</v>
      </c>
      <c r="AM453">
        <v>2.9001000000000001</v>
      </c>
      <c r="AN453">
        <v>0.25240000000000001</v>
      </c>
      <c r="AO453">
        <v>6.3472</v>
      </c>
      <c r="AP453">
        <v>0.75570000000000004</v>
      </c>
      <c r="AQ453">
        <v>14.57</v>
      </c>
      <c r="AR453">
        <v>31.3399</v>
      </c>
      <c r="AS453" s="22">
        <v>510</v>
      </c>
      <c r="AT453" s="22">
        <v>2005</v>
      </c>
      <c r="AU453" s="22" t="s">
        <v>229</v>
      </c>
      <c r="AV453" s="46">
        <v>0.87337536372453928</v>
      </c>
      <c r="AW453" s="46">
        <v>0.88843355965082438</v>
      </c>
      <c r="AX453" s="46">
        <v>0</v>
      </c>
      <c r="AY453">
        <v>478.2</v>
      </c>
      <c r="AZ453">
        <v>13.48</v>
      </c>
      <c r="BA453">
        <v>3.3614999999999999</v>
      </c>
      <c r="BB453">
        <v>8.6685999999999996</v>
      </c>
      <c r="BC453">
        <v>2.1063999999999998</v>
      </c>
      <c r="BD453">
        <v>1.3931</v>
      </c>
      <c r="BE453">
        <v>4.9130000000000003</v>
      </c>
      <c r="BF453">
        <v>86.937799999999996</v>
      </c>
      <c r="BG453">
        <v>1.4835</v>
      </c>
      <c r="BH453">
        <v>4.6539999999999999</v>
      </c>
      <c r="BI453">
        <v>1.9319999999999999</v>
      </c>
      <c r="BJ453">
        <v>0.1633</v>
      </c>
      <c r="BK453">
        <v>3.8925999999999998</v>
      </c>
      <c r="BL453">
        <v>2.5398000000000001</v>
      </c>
      <c r="BM453">
        <v>0.52380000000000004</v>
      </c>
      <c r="BN453">
        <v>3.8999000000000001</v>
      </c>
      <c r="BO453">
        <v>1.7667999999999999</v>
      </c>
      <c r="BP453">
        <v>17.2012</v>
      </c>
      <c r="BQ453">
        <v>55.954300000000003</v>
      </c>
      <c r="BR453">
        <v>533</v>
      </c>
      <c r="BS453">
        <v>2005</v>
      </c>
      <c r="BT453" t="s">
        <v>230</v>
      </c>
      <c r="BU453" s="46">
        <v>0.36139670223084386</v>
      </c>
      <c r="BV453" s="46">
        <v>0</v>
      </c>
      <c r="BW453" s="46">
        <v>0</v>
      </c>
      <c r="BX453">
        <v>495.05</v>
      </c>
      <c r="BY453">
        <v>8.49</v>
      </c>
      <c r="BZ453">
        <v>1.8313999999999999</v>
      </c>
      <c r="CA453">
        <v>7.7225000000000001</v>
      </c>
      <c r="CB453">
        <v>0.43809999999999999</v>
      </c>
      <c r="CC453" t="s">
        <v>231</v>
      </c>
      <c r="CD453">
        <v>3.4954000000000001</v>
      </c>
      <c r="CE453">
        <v>10.4438</v>
      </c>
      <c r="CF453">
        <v>0.72130000000000005</v>
      </c>
      <c r="CG453">
        <v>2.6663000000000001</v>
      </c>
      <c r="CH453">
        <v>0.49890000000000001</v>
      </c>
      <c r="CI453">
        <v>2.98E-2</v>
      </c>
      <c r="CJ453">
        <v>0.28100000000000003</v>
      </c>
      <c r="CK453">
        <v>2.6732</v>
      </c>
      <c r="CL453">
        <v>0.2959</v>
      </c>
      <c r="CM453">
        <v>2.8073000000000001</v>
      </c>
      <c r="CN453">
        <v>0.83720000000000006</v>
      </c>
      <c r="CO453">
        <v>16.9725</v>
      </c>
      <c r="CP453">
        <v>13.908300000000001</v>
      </c>
    </row>
    <row r="454" spans="1:94" ht="12.75" hidden="1" customHeight="1" x14ac:dyDescent="0.25">
      <c r="A454">
        <v>1269</v>
      </c>
      <c r="B454">
        <v>2004</v>
      </c>
      <c r="C454" s="22" t="str">
        <f t="shared" si="32"/>
        <v>2004B01269</v>
      </c>
      <c r="D454" s="20">
        <v>38197</v>
      </c>
      <c r="E454">
        <v>40007</v>
      </c>
      <c r="F454" s="13" t="s">
        <v>69</v>
      </c>
      <c r="G454">
        <v>56</v>
      </c>
      <c r="H454">
        <v>83</v>
      </c>
      <c r="I454" t="s">
        <v>70</v>
      </c>
      <c r="J454" s="15">
        <f t="shared" si="31"/>
        <v>2716</v>
      </c>
      <c r="K454">
        <v>20</v>
      </c>
      <c r="L454">
        <v>30</v>
      </c>
      <c r="M454">
        <v>30</v>
      </c>
      <c r="N454">
        <v>10</v>
      </c>
      <c r="O454">
        <v>4</v>
      </c>
      <c r="P454">
        <v>6</v>
      </c>
      <c r="Q454"/>
      <c r="R454">
        <v>460</v>
      </c>
      <c r="S454" s="55">
        <v>2005</v>
      </c>
      <c r="T454" s="60" t="s">
        <v>88</v>
      </c>
      <c r="U454" s="46">
        <v>1.48</v>
      </c>
      <c r="V454" s="46">
        <v>1.38</v>
      </c>
      <c r="W454" s="46">
        <v>0</v>
      </c>
      <c r="X454" s="46">
        <v>0.16</v>
      </c>
      <c r="Y454" s="46">
        <v>0</v>
      </c>
      <c r="Z454">
        <v>512.66999999999996</v>
      </c>
      <c r="AA454">
        <v>8.1999999999999993</v>
      </c>
      <c r="AB454">
        <v>3.0041000000000002</v>
      </c>
      <c r="AC454">
        <v>18.034800000000001</v>
      </c>
      <c r="AD454">
        <v>0.31769999999999998</v>
      </c>
      <c r="AE454">
        <v>0.72399999999999998</v>
      </c>
      <c r="AF454">
        <v>3.9929000000000001</v>
      </c>
      <c r="AG454">
        <v>14.1203</v>
      </c>
      <c r="AH454">
        <v>1.1944999999999999</v>
      </c>
      <c r="AI454">
        <v>2.1385000000000001</v>
      </c>
      <c r="AJ454">
        <v>0.76829999999999998</v>
      </c>
      <c r="AK454">
        <v>7.5899999999999995E-2</v>
      </c>
      <c r="AL454">
        <v>0.37930000000000003</v>
      </c>
      <c r="AM454">
        <v>2.4796999999999998</v>
      </c>
      <c r="AN454">
        <v>0.30959999999999999</v>
      </c>
      <c r="AO454">
        <v>3.1553</v>
      </c>
      <c r="AP454">
        <v>0.73929999999999996</v>
      </c>
      <c r="AQ454">
        <v>17.209900000000001</v>
      </c>
      <c r="AR454">
        <v>30.269600000000001</v>
      </c>
      <c r="AS454" s="22">
        <v>511</v>
      </c>
      <c r="AT454" s="22">
        <v>2005</v>
      </c>
      <c r="AU454" s="22" t="s">
        <v>229</v>
      </c>
      <c r="AV454" s="46">
        <v>0.37</v>
      </c>
      <c r="AW454" s="46">
        <v>0</v>
      </c>
      <c r="AX454" s="46">
        <v>0</v>
      </c>
      <c r="AY454">
        <v>455.72</v>
      </c>
      <c r="AZ454">
        <v>17.38</v>
      </c>
      <c r="BA454">
        <v>4.2569999999999997</v>
      </c>
      <c r="BB454">
        <v>11.632300000000001</v>
      </c>
      <c r="BC454">
        <v>2.0844</v>
      </c>
      <c r="BD454">
        <v>2.2439</v>
      </c>
      <c r="BE454">
        <v>5.7430000000000003</v>
      </c>
      <c r="BF454">
        <v>113.3368</v>
      </c>
      <c r="BG454">
        <v>1.8368</v>
      </c>
      <c r="BH454">
        <v>2.5310000000000001</v>
      </c>
      <c r="BI454">
        <v>1.6529</v>
      </c>
      <c r="BJ454">
        <v>0.16039999999999999</v>
      </c>
      <c r="BK454">
        <v>3.1520000000000001</v>
      </c>
      <c r="BL454">
        <v>2.6819999999999999</v>
      </c>
      <c r="BM454">
        <v>0.53280000000000005</v>
      </c>
      <c r="BN454">
        <v>2.6135000000000002</v>
      </c>
      <c r="BO454">
        <v>1.9615</v>
      </c>
      <c r="BP454">
        <v>18.198899999999998</v>
      </c>
      <c r="BQ454">
        <v>54.781399999999998</v>
      </c>
      <c r="BT454" t="s">
        <v>230</v>
      </c>
      <c r="BU454" s="46">
        <v>0</v>
      </c>
      <c r="BV454" s="46">
        <v>0</v>
      </c>
      <c r="BW454" s="46">
        <v>0</v>
      </c>
    </row>
    <row r="455" spans="1:94" ht="12.75" hidden="1" customHeight="1" x14ac:dyDescent="0.25">
      <c r="A455">
        <v>1270</v>
      </c>
      <c r="B455">
        <v>2004</v>
      </c>
      <c r="C455" s="22" t="str">
        <f t="shared" si="32"/>
        <v>2004B01270</v>
      </c>
      <c r="D455" s="20">
        <v>38197</v>
      </c>
      <c r="E455">
        <v>40007</v>
      </c>
      <c r="F455" s="13" t="s">
        <v>69</v>
      </c>
      <c r="G455">
        <v>56</v>
      </c>
      <c r="H455">
        <v>83</v>
      </c>
      <c r="I455" t="s">
        <v>70</v>
      </c>
      <c r="J455" s="15">
        <f t="shared" si="31"/>
        <v>2716</v>
      </c>
      <c r="K455">
        <v>30</v>
      </c>
      <c r="L455">
        <v>40</v>
      </c>
      <c r="M455">
        <v>40</v>
      </c>
      <c r="N455">
        <v>10</v>
      </c>
      <c r="O455">
        <v>4</v>
      </c>
      <c r="P455">
        <v>6</v>
      </c>
      <c r="Q455"/>
      <c r="R455">
        <v>461</v>
      </c>
      <c r="S455" s="55">
        <v>2005</v>
      </c>
      <c r="T455" s="60" t="s">
        <v>88</v>
      </c>
      <c r="U455" s="46">
        <v>0.55000000000000004</v>
      </c>
      <c r="V455" s="46">
        <v>0</v>
      </c>
      <c r="W455" s="46">
        <v>0</v>
      </c>
      <c r="X455" s="46">
        <v>0.05</v>
      </c>
      <c r="Y455" s="46">
        <v>0</v>
      </c>
      <c r="Z455">
        <v>471.2</v>
      </c>
      <c r="AA455">
        <v>7.68</v>
      </c>
      <c r="AB455">
        <v>3.8704000000000001</v>
      </c>
      <c r="AC455">
        <v>17.9709</v>
      </c>
      <c r="AD455">
        <v>0.2097</v>
      </c>
      <c r="AE455">
        <v>0.87670000000000003</v>
      </c>
      <c r="AF455">
        <v>5.2625999999999999</v>
      </c>
      <c r="AG455">
        <v>12.5626</v>
      </c>
      <c r="AH455">
        <v>1.5417000000000001</v>
      </c>
      <c r="AI455">
        <v>2.4306000000000001</v>
      </c>
      <c r="AJ455">
        <v>0.88449999999999995</v>
      </c>
      <c r="AK455">
        <v>4.5100000000000001E-2</v>
      </c>
      <c r="AL455">
        <v>0.1782</v>
      </c>
      <c r="AM455">
        <v>3.3515000000000001</v>
      </c>
      <c r="AN455">
        <v>0.3044</v>
      </c>
      <c r="AO455">
        <v>3.1597</v>
      </c>
      <c r="AP455">
        <v>0.71020000000000005</v>
      </c>
      <c r="AQ455">
        <v>20.097100000000001</v>
      </c>
      <c r="AR455">
        <v>43.850999999999999</v>
      </c>
      <c r="AS455" s="22">
        <v>512</v>
      </c>
      <c r="AT455" s="22">
        <v>2005</v>
      </c>
      <c r="AU455" s="22" t="s">
        <v>229</v>
      </c>
      <c r="AV455" s="46">
        <v>0.02</v>
      </c>
      <c r="AW455" s="46">
        <v>0.24</v>
      </c>
      <c r="AX455" s="46">
        <v>0</v>
      </c>
      <c r="AY455">
        <v>425.61</v>
      </c>
      <c r="AZ455">
        <v>15.83</v>
      </c>
      <c r="BT455" t="s">
        <v>230</v>
      </c>
      <c r="BU455" s="46">
        <v>0</v>
      </c>
      <c r="BV455" s="46">
        <v>0</v>
      </c>
      <c r="BW455" s="46">
        <v>0</v>
      </c>
    </row>
    <row r="456" spans="1:94" ht="12.75" hidden="1" customHeight="1" x14ac:dyDescent="0.25">
      <c r="A456">
        <v>1271</v>
      </c>
      <c r="B456">
        <v>2004</v>
      </c>
      <c r="C456" s="22" t="str">
        <f t="shared" si="32"/>
        <v>2004B01271</v>
      </c>
      <c r="D456" s="20">
        <v>38197</v>
      </c>
      <c r="E456">
        <v>40007</v>
      </c>
      <c r="F456" s="13" t="s">
        <v>69</v>
      </c>
      <c r="G456">
        <v>56</v>
      </c>
      <c r="H456">
        <v>83</v>
      </c>
      <c r="I456" t="s">
        <v>70</v>
      </c>
      <c r="J456" s="15">
        <f t="shared" si="31"/>
        <v>2716</v>
      </c>
      <c r="K456">
        <v>40</v>
      </c>
      <c r="L456">
        <v>50</v>
      </c>
      <c r="M456">
        <v>50</v>
      </c>
      <c r="N456">
        <v>10</v>
      </c>
      <c r="O456">
        <v>4</v>
      </c>
      <c r="P456">
        <v>6</v>
      </c>
      <c r="Q456"/>
      <c r="R456">
        <v>462</v>
      </c>
      <c r="S456" s="55">
        <v>2005</v>
      </c>
      <c r="T456" s="60" t="s">
        <v>88</v>
      </c>
      <c r="U456" s="46">
        <v>0.6</v>
      </c>
      <c r="V456" s="46">
        <v>0</v>
      </c>
      <c r="W456" s="46">
        <v>0</v>
      </c>
      <c r="X456" s="46">
        <v>22.62</v>
      </c>
      <c r="Y456" s="46">
        <v>0</v>
      </c>
      <c r="Z456">
        <v>478.32</v>
      </c>
      <c r="AA456">
        <v>7.21</v>
      </c>
      <c r="AB456">
        <v>2.165</v>
      </c>
      <c r="AC456">
        <v>16.324100000000001</v>
      </c>
      <c r="AD456">
        <v>0.16059999999999999</v>
      </c>
      <c r="AE456">
        <v>0.76629999999999998</v>
      </c>
      <c r="AF456">
        <v>4.0682</v>
      </c>
      <c r="AG456">
        <v>8.1433</v>
      </c>
      <c r="AH456">
        <v>0.86360000000000003</v>
      </c>
      <c r="AI456">
        <v>2.2742</v>
      </c>
      <c r="AJ456">
        <v>0.79100000000000004</v>
      </c>
      <c r="AK456">
        <v>3.3099999999999997E-2</v>
      </c>
      <c r="AL456">
        <v>9.6299999999999997E-2</v>
      </c>
      <c r="AM456">
        <v>2.4584999999999999</v>
      </c>
      <c r="AN456">
        <v>0.2757</v>
      </c>
      <c r="AO456">
        <v>2.3706</v>
      </c>
      <c r="AP456">
        <v>0.63090000000000002</v>
      </c>
      <c r="AQ456">
        <v>13.0435</v>
      </c>
      <c r="AR456">
        <v>30.549399999999999</v>
      </c>
      <c r="AS456" s="22">
        <v>513</v>
      </c>
      <c r="AT456" s="22">
        <v>2005</v>
      </c>
      <c r="AU456" s="22" t="s">
        <v>229</v>
      </c>
      <c r="AV456" s="46">
        <v>0.15</v>
      </c>
      <c r="AW456" s="46">
        <v>0</v>
      </c>
      <c r="AX456" s="46">
        <v>0</v>
      </c>
      <c r="AY456">
        <v>450.9</v>
      </c>
      <c r="AZ456">
        <v>5.93</v>
      </c>
      <c r="BA456">
        <v>2.2797999999999998</v>
      </c>
      <c r="BB456">
        <v>15.821400000000001</v>
      </c>
      <c r="BC456" t="s">
        <v>232</v>
      </c>
      <c r="BD456">
        <v>0.9929</v>
      </c>
      <c r="BE456">
        <v>4.7548000000000004</v>
      </c>
      <c r="BF456">
        <v>3.4274</v>
      </c>
      <c r="BG456">
        <v>0.94520000000000004</v>
      </c>
      <c r="BH456">
        <v>3.8690000000000002</v>
      </c>
      <c r="BI456">
        <v>1.7310000000000001</v>
      </c>
      <c r="BJ456">
        <v>1.67E-2</v>
      </c>
      <c r="BK456">
        <v>1.6429</v>
      </c>
      <c r="BL456">
        <v>2.3952</v>
      </c>
      <c r="BM456">
        <v>0.15709999999999999</v>
      </c>
      <c r="BN456" t="s">
        <v>233</v>
      </c>
      <c r="BO456">
        <v>0.62980000000000003</v>
      </c>
      <c r="BP456">
        <v>12.381</v>
      </c>
      <c r="BQ456">
        <v>4.9642999999999997</v>
      </c>
      <c r="BT456" t="s">
        <v>230</v>
      </c>
      <c r="BU456" s="46">
        <v>0</v>
      </c>
      <c r="BV456" s="46">
        <v>0</v>
      </c>
      <c r="BW456" s="46">
        <v>0</v>
      </c>
    </row>
    <row r="457" spans="1:94" ht="12.75" hidden="1" customHeight="1" x14ac:dyDescent="0.25">
      <c r="A457">
        <v>1272</v>
      </c>
      <c r="B457">
        <v>2004</v>
      </c>
      <c r="C457" s="22" t="str">
        <f t="shared" si="32"/>
        <v>2004B01272</v>
      </c>
      <c r="D457" s="20">
        <v>38197</v>
      </c>
      <c r="E457">
        <v>40007</v>
      </c>
      <c r="F457" s="13" t="s">
        <v>69</v>
      </c>
      <c r="G457">
        <v>56</v>
      </c>
      <c r="H457">
        <v>83</v>
      </c>
      <c r="I457" t="s">
        <v>70</v>
      </c>
      <c r="J457" s="15">
        <f t="shared" si="31"/>
        <v>3734.5000000000005</v>
      </c>
      <c r="K457">
        <v>50</v>
      </c>
      <c r="L457">
        <v>70</v>
      </c>
      <c r="M457">
        <v>63.75</v>
      </c>
      <c r="N457">
        <v>20</v>
      </c>
      <c r="O457">
        <v>4</v>
      </c>
      <c r="P457">
        <v>6</v>
      </c>
      <c r="Q457"/>
      <c r="R457">
        <v>463</v>
      </c>
      <c r="S457" s="55">
        <v>2005</v>
      </c>
      <c r="T457" s="60" t="s">
        <v>88</v>
      </c>
      <c r="U457" s="46">
        <v>0.27</v>
      </c>
      <c r="V457" s="46">
        <v>0.12</v>
      </c>
      <c r="W457" s="46">
        <v>4.03</v>
      </c>
      <c r="X457" s="46">
        <v>0.28000000000000003</v>
      </c>
      <c r="Y457" s="46">
        <v>0</v>
      </c>
      <c r="Z457"/>
      <c r="AA457"/>
      <c r="AB457">
        <v>1.4253</v>
      </c>
      <c r="AC457">
        <v>20.208300000000001</v>
      </c>
      <c r="AD457">
        <v>0.1163</v>
      </c>
      <c r="AE457">
        <v>1.2027000000000001</v>
      </c>
      <c r="AF457">
        <v>3.9453</v>
      </c>
      <c r="AG457">
        <v>13.5299</v>
      </c>
      <c r="AH457">
        <v>0.55859999999999999</v>
      </c>
      <c r="AI457">
        <v>1.5811999999999999</v>
      </c>
      <c r="AJ457">
        <v>0.57940000000000003</v>
      </c>
      <c r="AK457">
        <v>2.5999999999999999E-2</v>
      </c>
      <c r="AL457">
        <v>0.1133</v>
      </c>
      <c r="AM457">
        <v>3.0022000000000002</v>
      </c>
      <c r="AN457">
        <v>0.23780000000000001</v>
      </c>
      <c r="AO457">
        <v>2.2639</v>
      </c>
      <c r="AP457">
        <v>0.50090000000000001</v>
      </c>
      <c r="AQ457">
        <v>9.4618000000000002</v>
      </c>
      <c r="AR457">
        <v>41.2652</v>
      </c>
      <c r="AS457" s="22">
        <v>514</v>
      </c>
      <c r="AT457" s="22">
        <v>2005</v>
      </c>
      <c r="AU457" s="22" t="s">
        <v>229</v>
      </c>
      <c r="AV457" s="46">
        <v>0.1</v>
      </c>
      <c r="AW457" s="46">
        <v>0</v>
      </c>
      <c r="AX457" s="46">
        <v>0</v>
      </c>
      <c r="AY457">
        <v>456.54</v>
      </c>
      <c r="AZ457">
        <v>7.14</v>
      </c>
      <c r="BA457">
        <v>2.4321999999999999</v>
      </c>
      <c r="BB457">
        <v>14.4556</v>
      </c>
      <c r="BC457" t="s">
        <v>234</v>
      </c>
      <c r="BD457">
        <v>1.3044</v>
      </c>
      <c r="BE457">
        <v>3.5344000000000002</v>
      </c>
      <c r="BF457">
        <v>4.9800000000000004</v>
      </c>
      <c r="BG457">
        <v>1.0033000000000001</v>
      </c>
      <c r="BH457">
        <v>4.0766999999999998</v>
      </c>
      <c r="BI457">
        <v>1.8977999999999999</v>
      </c>
      <c r="BJ457">
        <v>1.67E-2</v>
      </c>
      <c r="BK457">
        <v>1.6</v>
      </c>
      <c r="BL457">
        <v>1.6621999999999999</v>
      </c>
      <c r="BM457">
        <v>0.2167</v>
      </c>
      <c r="BN457" t="s">
        <v>235</v>
      </c>
      <c r="BO457">
        <v>0.78110000000000002</v>
      </c>
      <c r="BP457">
        <v>14.666700000000001</v>
      </c>
      <c r="BQ457">
        <v>8.3188999999999993</v>
      </c>
      <c r="BT457" t="s">
        <v>230</v>
      </c>
      <c r="BU457" s="46">
        <v>0</v>
      </c>
      <c r="BV457" s="46">
        <v>0</v>
      </c>
      <c r="BW457" s="46">
        <v>0</v>
      </c>
    </row>
    <row r="458" spans="1:94" ht="12.75" hidden="1" customHeight="1" x14ac:dyDescent="0.25">
      <c r="A458">
        <v>1273</v>
      </c>
      <c r="B458">
        <v>2004</v>
      </c>
      <c r="C458" s="22" t="str">
        <f t="shared" si="32"/>
        <v>2004B01273</v>
      </c>
      <c r="D458" s="20">
        <v>38197</v>
      </c>
      <c r="E458">
        <v>40007</v>
      </c>
      <c r="F458" s="13" t="s">
        <v>69</v>
      </c>
      <c r="G458">
        <v>56</v>
      </c>
      <c r="H458">
        <v>83</v>
      </c>
      <c r="I458" t="s">
        <v>70</v>
      </c>
      <c r="J458" s="15">
        <f t="shared" si="31"/>
        <v>679</v>
      </c>
      <c r="K458">
        <v>70</v>
      </c>
      <c r="L458">
        <v>80</v>
      </c>
      <c r="M458" s="26">
        <v>80</v>
      </c>
      <c r="N458">
        <v>10</v>
      </c>
      <c r="O458">
        <v>1</v>
      </c>
      <c r="P458">
        <v>6</v>
      </c>
      <c r="Q458"/>
      <c r="R458">
        <v>464</v>
      </c>
      <c r="S458" s="55">
        <v>2005</v>
      </c>
      <c r="T458" s="60" t="s">
        <v>88</v>
      </c>
      <c r="U458" s="46">
        <v>0.38</v>
      </c>
      <c r="V458" s="46">
        <v>0</v>
      </c>
      <c r="W458" s="46">
        <v>0</v>
      </c>
      <c r="X458" s="46">
        <v>0.39</v>
      </c>
      <c r="Y458" s="46">
        <v>0</v>
      </c>
      <c r="Z458"/>
      <c r="AA458"/>
      <c r="AB458">
        <v>6.9118000000000004</v>
      </c>
      <c r="AC458">
        <v>34.012599999999999</v>
      </c>
      <c r="AD458">
        <v>0.2437</v>
      </c>
      <c r="AE458">
        <v>1.5125999999999999</v>
      </c>
      <c r="AF458">
        <v>11.037800000000001</v>
      </c>
      <c r="AG458">
        <v>12.605</v>
      </c>
      <c r="AH458">
        <v>2.7248000000000001</v>
      </c>
      <c r="AI458">
        <v>2.6743999999999999</v>
      </c>
      <c r="AJ458">
        <v>1.3361000000000001</v>
      </c>
      <c r="AK458">
        <v>3.5700000000000003E-2</v>
      </c>
      <c r="AL458">
        <v>0.17019999999999999</v>
      </c>
      <c r="AM458">
        <v>6.2416</v>
      </c>
      <c r="AN458">
        <v>0.34029999999999999</v>
      </c>
      <c r="AO458">
        <v>6.9370000000000003</v>
      </c>
      <c r="AP458">
        <v>0.60919999999999996</v>
      </c>
      <c r="AQ458">
        <v>51.2605</v>
      </c>
      <c r="AR458">
        <v>36.2941</v>
      </c>
      <c r="AS458" s="22"/>
      <c r="AT458" s="22"/>
      <c r="AU458" s="22" t="s">
        <v>229</v>
      </c>
      <c r="AV458" s="46">
        <v>0</v>
      </c>
      <c r="AW458" s="46">
        <v>0</v>
      </c>
      <c r="AX458" s="46">
        <v>0</v>
      </c>
      <c r="BT458" t="s">
        <v>230</v>
      </c>
      <c r="BU458" s="46">
        <v>0</v>
      </c>
      <c r="BV458" s="46">
        <v>0</v>
      </c>
      <c r="BW458" s="46">
        <v>0</v>
      </c>
    </row>
    <row r="459" spans="1:94" ht="12.75" hidden="1" customHeight="1" x14ac:dyDescent="0.25">
      <c r="A459">
        <v>1274</v>
      </c>
      <c r="B459">
        <v>2004</v>
      </c>
      <c r="C459" s="22" t="str">
        <f t="shared" si="32"/>
        <v>2004B01274</v>
      </c>
      <c r="D459" s="20">
        <v>38197</v>
      </c>
      <c r="E459">
        <v>40007</v>
      </c>
      <c r="F459" s="13" t="s">
        <v>69</v>
      </c>
      <c r="G459">
        <v>56</v>
      </c>
      <c r="H459">
        <v>83</v>
      </c>
      <c r="I459" t="s">
        <v>70</v>
      </c>
      <c r="J459" s="15">
        <f t="shared" si="31"/>
        <v>611.1</v>
      </c>
      <c r="K459">
        <v>80</v>
      </c>
      <c r="L459">
        <v>100</v>
      </c>
      <c r="M459" s="26">
        <v>89</v>
      </c>
      <c r="N459">
        <v>20</v>
      </c>
      <c r="O459">
        <v>1</v>
      </c>
      <c r="P459">
        <v>6</v>
      </c>
      <c r="Q459"/>
      <c r="R459">
        <v>465</v>
      </c>
      <c r="S459" s="55">
        <v>2005</v>
      </c>
      <c r="T459" s="60" t="s">
        <v>88</v>
      </c>
      <c r="U459" s="46">
        <v>0.24</v>
      </c>
      <c r="V459" s="46">
        <v>0</v>
      </c>
      <c r="W459" s="46">
        <v>0</v>
      </c>
      <c r="X459" s="46">
        <v>0.04</v>
      </c>
      <c r="Y459" s="46">
        <v>0</v>
      </c>
      <c r="Z459">
        <v>468.56</v>
      </c>
      <c r="AA459">
        <v>7.97</v>
      </c>
      <c r="AB459">
        <v>2.2246000000000001</v>
      </c>
      <c r="AC459">
        <v>18.909800000000001</v>
      </c>
      <c r="AD459">
        <v>0.10150000000000001</v>
      </c>
      <c r="AE459">
        <v>1.0179</v>
      </c>
      <c r="AF459">
        <v>4.5648</v>
      </c>
      <c r="AG459">
        <v>10.877800000000001</v>
      </c>
      <c r="AH459">
        <v>0.87780000000000002</v>
      </c>
      <c r="AI459">
        <v>2.6259000000000001</v>
      </c>
      <c r="AJ459">
        <v>0.65880000000000005</v>
      </c>
      <c r="AK459">
        <v>1.9699999999999999E-2</v>
      </c>
      <c r="AL459">
        <v>9.2100000000000001E-2</v>
      </c>
      <c r="AM459">
        <v>3.5619999999999998</v>
      </c>
      <c r="AN459">
        <v>0.37409999999999999</v>
      </c>
      <c r="AO459">
        <v>2.6776</v>
      </c>
      <c r="AP459">
        <v>0.61750000000000005</v>
      </c>
      <c r="AQ459">
        <v>15.7895</v>
      </c>
      <c r="AR459">
        <v>26.991499999999998</v>
      </c>
      <c r="AS459" s="22"/>
      <c r="AT459" s="22"/>
      <c r="AU459" s="22" t="s">
        <v>229</v>
      </c>
      <c r="AV459" s="46">
        <v>0</v>
      </c>
      <c r="AW459" s="46">
        <v>0</v>
      </c>
      <c r="AX459" s="46">
        <v>0</v>
      </c>
      <c r="BT459" t="s">
        <v>230</v>
      </c>
      <c r="BU459" s="46">
        <v>0</v>
      </c>
      <c r="BV459" s="46">
        <v>0</v>
      </c>
      <c r="BW459" s="46">
        <v>0</v>
      </c>
    </row>
    <row r="460" spans="1:94" ht="12.75" hidden="1" customHeight="1" x14ac:dyDescent="0.25">
      <c r="A460">
        <v>1275</v>
      </c>
      <c r="B460">
        <v>2004</v>
      </c>
      <c r="C460" s="22" t="str">
        <f t="shared" si="32"/>
        <v>2004B01275</v>
      </c>
      <c r="D460" s="20">
        <v>38197</v>
      </c>
      <c r="E460">
        <v>40008</v>
      </c>
      <c r="F460" s="13" t="s">
        <v>69</v>
      </c>
      <c r="G460">
        <v>57</v>
      </c>
      <c r="H460">
        <v>86</v>
      </c>
      <c r="I460" t="s">
        <v>87</v>
      </c>
      <c r="J460" s="15">
        <f t="shared" si="31"/>
        <v>2450</v>
      </c>
      <c r="K460">
        <v>0</v>
      </c>
      <c r="L460">
        <v>5</v>
      </c>
      <c r="M460">
        <v>5</v>
      </c>
      <c r="N460">
        <v>5</v>
      </c>
      <c r="O460">
        <v>4</v>
      </c>
      <c r="P460">
        <v>6</v>
      </c>
      <c r="Q460"/>
      <c r="R460">
        <v>466</v>
      </c>
      <c r="S460" s="55">
        <v>2005</v>
      </c>
      <c r="T460" s="60" t="s">
        <v>88</v>
      </c>
      <c r="U460" s="46">
        <v>1.1265154159394997</v>
      </c>
      <c r="V460" s="46">
        <v>0</v>
      </c>
      <c r="W460" s="46">
        <v>0</v>
      </c>
      <c r="X460" s="46">
        <v>0.45949970913321703</v>
      </c>
      <c r="Y460" s="46">
        <v>0</v>
      </c>
      <c r="Z460">
        <v>481.35</v>
      </c>
      <c r="AA460">
        <v>10.31</v>
      </c>
      <c r="AB460">
        <v>5.1230000000000002</v>
      </c>
      <c r="AC460">
        <v>8.8751999999999995</v>
      </c>
      <c r="AD460">
        <v>1.8283</v>
      </c>
      <c r="AE460">
        <v>1.6876</v>
      </c>
      <c r="AF460">
        <v>9.2713999999999999</v>
      </c>
      <c r="AG460">
        <v>21.217700000000001</v>
      </c>
      <c r="AH460">
        <v>1.9462999999999999</v>
      </c>
      <c r="AI460">
        <v>1.9617</v>
      </c>
      <c r="AJ460">
        <v>0.71540000000000004</v>
      </c>
      <c r="AK460">
        <v>0.19350000000000001</v>
      </c>
      <c r="AL460">
        <v>0.1421</v>
      </c>
      <c r="AM460">
        <v>5.2977999999999996</v>
      </c>
      <c r="AN460">
        <v>0.42399999999999999</v>
      </c>
      <c r="AO460">
        <v>15.510899999999999</v>
      </c>
      <c r="AP460">
        <v>0.8538</v>
      </c>
      <c r="AQ460">
        <v>32.5137</v>
      </c>
      <c r="AR460">
        <v>56.348799999999997</v>
      </c>
      <c r="AS460" s="22">
        <v>515</v>
      </c>
      <c r="AT460" s="22">
        <v>2005</v>
      </c>
      <c r="AU460" s="22" t="s">
        <v>229</v>
      </c>
      <c r="AV460" s="46">
        <v>0.3409191390343223</v>
      </c>
      <c r="AW460" s="46">
        <v>0</v>
      </c>
      <c r="AX460" s="46">
        <v>0</v>
      </c>
      <c r="AY460">
        <v>461.02</v>
      </c>
      <c r="AZ460">
        <v>17.62</v>
      </c>
      <c r="BA460">
        <v>2.7441</v>
      </c>
      <c r="BB460">
        <v>7.3632999999999997</v>
      </c>
      <c r="BC460">
        <v>2.3144999999999998</v>
      </c>
      <c r="BD460" t="s">
        <v>236</v>
      </c>
      <c r="BE460">
        <v>4.4043000000000001</v>
      </c>
      <c r="BF460">
        <v>78.593800000000002</v>
      </c>
      <c r="BG460">
        <v>1.2129000000000001</v>
      </c>
      <c r="BH460">
        <v>3.6465000000000001</v>
      </c>
      <c r="BI460">
        <v>1.2031000000000001</v>
      </c>
      <c r="BJ460">
        <v>4.8800000000000003E-2</v>
      </c>
      <c r="BK460">
        <v>0.35160000000000002</v>
      </c>
      <c r="BL460">
        <v>2.4824000000000002</v>
      </c>
      <c r="BM460">
        <v>0.56640000000000001</v>
      </c>
      <c r="BN460" t="s">
        <v>237</v>
      </c>
      <c r="BO460">
        <v>1.4629000000000001</v>
      </c>
      <c r="BP460">
        <v>15.625</v>
      </c>
      <c r="BQ460">
        <v>81.533199999999994</v>
      </c>
      <c r="BT460" t="s">
        <v>230</v>
      </c>
      <c r="BU460" s="46">
        <v>0</v>
      </c>
      <c r="BV460" s="46">
        <v>0</v>
      </c>
      <c r="BW460" s="46">
        <v>0</v>
      </c>
    </row>
    <row r="461" spans="1:94" ht="12.75" hidden="1" customHeight="1" x14ac:dyDescent="0.25">
      <c r="A461">
        <v>1276</v>
      </c>
      <c r="B461">
        <v>2004</v>
      </c>
      <c r="C461" s="22" t="str">
        <f t="shared" si="32"/>
        <v>2004B01276</v>
      </c>
      <c r="D461" s="20">
        <v>38197</v>
      </c>
      <c r="E461">
        <v>40008</v>
      </c>
      <c r="F461" s="13" t="s">
        <v>69</v>
      </c>
      <c r="G461">
        <v>57</v>
      </c>
      <c r="H461">
        <v>86</v>
      </c>
      <c r="I461" t="s">
        <v>87</v>
      </c>
      <c r="J461" s="15">
        <f t="shared" si="31"/>
        <v>2450</v>
      </c>
      <c r="K461">
        <v>5</v>
      </c>
      <c r="L461">
        <v>10</v>
      </c>
      <c r="M461">
        <v>10</v>
      </c>
      <c r="N461">
        <v>5</v>
      </c>
      <c r="O461">
        <v>4</v>
      </c>
      <c r="P461">
        <v>6</v>
      </c>
      <c r="Q461"/>
      <c r="R461">
        <v>467</v>
      </c>
      <c r="S461" s="55">
        <v>2005</v>
      </c>
      <c r="T461" s="60" t="s">
        <v>88</v>
      </c>
      <c r="U461" s="46">
        <v>1.7071897989210398</v>
      </c>
      <c r="V461" s="46">
        <v>0.87666503187837164</v>
      </c>
      <c r="W461" s="46">
        <v>1.1842667974497303</v>
      </c>
      <c r="X461" s="46">
        <v>4.614026483570377E-2</v>
      </c>
      <c r="Y461" s="46">
        <v>0</v>
      </c>
      <c r="Z461">
        <v>515.08000000000004</v>
      </c>
      <c r="AA461">
        <v>8.57</v>
      </c>
      <c r="AB461">
        <v>3.4937999999999998</v>
      </c>
      <c r="AC461">
        <v>10.016500000000001</v>
      </c>
      <c r="AD461">
        <v>0.83709999999999996</v>
      </c>
      <c r="AE461">
        <v>1.1786000000000001</v>
      </c>
      <c r="AF461">
        <v>4.7709999999999999</v>
      </c>
      <c r="AG461">
        <v>14.9071</v>
      </c>
      <c r="AH461">
        <v>1.1843999999999999</v>
      </c>
      <c r="AI461">
        <v>2.3132999999999999</v>
      </c>
      <c r="AJ461">
        <v>0.61280000000000001</v>
      </c>
      <c r="AK461">
        <v>0.16839999999999999</v>
      </c>
      <c r="AL461">
        <v>0.1799</v>
      </c>
      <c r="AM461">
        <v>2.3348</v>
      </c>
      <c r="AN461">
        <v>0.29370000000000002</v>
      </c>
      <c r="AO461">
        <v>9.1818000000000008</v>
      </c>
      <c r="AP461">
        <v>0.74619999999999997</v>
      </c>
      <c r="AQ461">
        <v>23.056100000000001</v>
      </c>
      <c r="AR461">
        <v>60.027700000000003</v>
      </c>
      <c r="AS461" s="22">
        <v>516</v>
      </c>
      <c r="AT461" s="22">
        <v>2005</v>
      </c>
      <c r="AU461" s="22" t="s">
        <v>229</v>
      </c>
      <c r="AV461" s="46">
        <v>0.27684158901422262</v>
      </c>
      <c r="AW461" s="46">
        <v>0</v>
      </c>
      <c r="AX461" s="46">
        <v>0</v>
      </c>
      <c r="AY461">
        <v>474.7</v>
      </c>
      <c r="AZ461">
        <v>14.11</v>
      </c>
      <c r="BA461">
        <v>2.0432000000000001</v>
      </c>
      <c r="BB461">
        <v>6.1147</v>
      </c>
      <c r="BC461">
        <v>3.4211</v>
      </c>
      <c r="BD461">
        <v>1.5602</v>
      </c>
      <c r="BE461">
        <v>2.9022999999999999</v>
      </c>
      <c r="BF461">
        <v>62.218000000000004</v>
      </c>
      <c r="BG461">
        <v>0.91349999999999998</v>
      </c>
      <c r="BH461">
        <v>5.3120000000000003</v>
      </c>
      <c r="BI461">
        <v>1.3947000000000001</v>
      </c>
      <c r="BJ461">
        <v>0.17480000000000001</v>
      </c>
      <c r="BK461">
        <v>0.50939999999999996</v>
      </c>
      <c r="BL461">
        <v>2.8553000000000002</v>
      </c>
      <c r="BM461">
        <v>0.49619999999999997</v>
      </c>
      <c r="BN461">
        <v>4.9248000000000003</v>
      </c>
      <c r="BO461">
        <v>1.0677000000000001</v>
      </c>
      <c r="BP461">
        <v>9.7744</v>
      </c>
      <c r="BQ461">
        <v>53.898499999999999</v>
      </c>
      <c r="BT461" t="s">
        <v>230</v>
      </c>
      <c r="BU461" s="46">
        <v>0</v>
      </c>
      <c r="BV461" s="46">
        <v>0</v>
      </c>
      <c r="BW461" s="46">
        <v>0</v>
      </c>
    </row>
    <row r="462" spans="1:94" ht="12.75" hidden="1" customHeight="1" x14ac:dyDescent="0.25">
      <c r="A462">
        <v>1277</v>
      </c>
      <c r="B462">
        <v>2004</v>
      </c>
      <c r="C462" s="22" t="str">
        <f t="shared" si="32"/>
        <v>2004B01277</v>
      </c>
      <c r="D462" s="20">
        <v>38197</v>
      </c>
      <c r="E462">
        <v>40008</v>
      </c>
      <c r="F462" s="13" t="s">
        <v>69</v>
      </c>
      <c r="G462">
        <v>57</v>
      </c>
      <c r="H462">
        <v>86</v>
      </c>
      <c r="I462" t="s">
        <v>70</v>
      </c>
      <c r="J462" s="15">
        <f t="shared" si="31"/>
        <v>2716</v>
      </c>
      <c r="K462">
        <v>10</v>
      </c>
      <c r="L462">
        <v>20</v>
      </c>
      <c r="M462">
        <v>20</v>
      </c>
      <c r="N462">
        <v>10</v>
      </c>
      <c r="O462">
        <v>4</v>
      </c>
      <c r="P462">
        <v>6</v>
      </c>
      <c r="Q462"/>
      <c r="R462">
        <v>468</v>
      </c>
      <c r="S462" s="55">
        <v>2005</v>
      </c>
      <c r="T462" s="60" t="s">
        <v>88</v>
      </c>
      <c r="U462" s="46">
        <v>1.8617007874015747</v>
      </c>
      <c r="V462" s="46">
        <v>1.3881102362204725</v>
      </c>
      <c r="W462" s="46">
        <v>7.1038582677165349</v>
      </c>
      <c r="X462" s="46">
        <v>0.57157480314960629</v>
      </c>
      <c r="Y462" s="46">
        <v>0</v>
      </c>
      <c r="Z462">
        <v>508.65</v>
      </c>
      <c r="AA462">
        <v>8.41</v>
      </c>
      <c r="AB462">
        <v>3.7944</v>
      </c>
      <c r="AC462">
        <v>12.4358</v>
      </c>
      <c r="AD462">
        <v>0.74280000000000002</v>
      </c>
      <c r="AE462">
        <v>1.3239000000000001</v>
      </c>
      <c r="AF462">
        <v>5.2016999999999998</v>
      </c>
      <c r="AG462">
        <v>10.462</v>
      </c>
      <c r="AH462">
        <v>1.3603000000000001</v>
      </c>
      <c r="AI462">
        <v>2.3759999999999999</v>
      </c>
      <c r="AJ462">
        <v>0.65839999999999999</v>
      </c>
      <c r="AK462">
        <v>0.10059999999999999</v>
      </c>
      <c r="AL462">
        <v>0.14000000000000001</v>
      </c>
      <c r="AM462">
        <v>2.6246</v>
      </c>
      <c r="AN462">
        <v>0.30320000000000003</v>
      </c>
      <c r="AO462">
        <v>6.3502999999999998</v>
      </c>
      <c r="AP462">
        <v>0.79179999999999995</v>
      </c>
      <c r="AQ462">
        <v>24.8614</v>
      </c>
      <c r="AR462">
        <v>44.225999999999999</v>
      </c>
      <c r="AS462" s="22">
        <v>517</v>
      </c>
      <c r="AT462" s="22">
        <v>2005</v>
      </c>
      <c r="AU462" s="22" t="s">
        <v>229</v>
      </c>
      <c r="AV462" s="46">
        <v>0.14697637795275589</v>
      </c>
      <c r="AW462" s="46">
        <v>0</v>
      </c>
      <c r="AX462" s="46">
        <v>0</v>
      </c>
      <c r="AY462">
        <v>448.76</v>
      </c>
      <c r="AZ462">
        <v>16.32</v>
      </c>
      <c r="BA462">
        <v>5.8704999999999998</v>
      </c>
      <c r="BB462">
        <v>14.1205</v>
      </c>
      <c r="BC462">
        <v>5.8810000000000002</v>
      </c>
      <c r="BD462">
        <v>2.2921999999999998</v>
      </c>
      <c r="BE462">
        <v>6.2937000000000003</v>
      </c>
      <c r="BF462">
        <v>173.94130000000001</v>
      </c>
      <c r="BG462">
        <v>2.6234999999999999</v>
      </c>
      <c r="BH462">
        <v>4.0090000000000003</v>
      </c>
      <c r="BI462">
        <v>1.7274</v>
      </c>
      <c r="BJ462">
        <v>0.11899999999999999</v>
      </c>
      <c r="BK462">
        <v>0.90510000000000002</v>
      </c>
      <c r="BL462">
        <v>4.4833999999999996</v>
      </c>
      <c r="BM462">
        <v>0.73799999999999999</v>
      </c>
      <c r="BN462">
        <v>7.2740999999999998</v>
      </c>
      <c r="BO462">
        <v>1.9819</v>
      </c>
      <c r="BP462">
        <v>45.783099999999997</v>
      </c>
      <c r="BQ462">
        <v>79.552700000000002</v>
      </c>
      <c r="BT462" t="s">
        <v>230</v>
      </c>
      <c r="BU462" s="46">
        <v>0</v>
      </c>
      <c r="BV462" s="46">
        <v>0</v>
      </c>
      <c r="BW462" s="46">
        <v>0</v>
      </c>
    </row>
    <row r="463" spans="1:94" ht="12.75" hidden="1" customHeight="1" x14ac:dyDescent="0.25">
      <c r="A463">
        <v>1278</v>
      </c>
      <c r="B463">
        <v>2004</v>
      </c>
      <c r="C463" s="22" t="str">
        <f t="shared" si="32"/>
        <v>2004B01278</v>
      </c>
      <c r="D463" s="20">
        <v>38197</v>
      </c>
      <c r="E463">
        <v>40008</v>
      </c>
      <c r="F463" s="13" t="s">
        <v>69</v>
      </c>
      <c r="G463">
        <v>57</v>
      </c>
      <c r="H463">
        <v>86</v>
      </c>
      <c r="I463" t="s">
        <v>70</v>
      </c>
      <c r="J463" s="15">
        <f t="shared" si="31"/>
        <v>2716</v>
      </c>
      <c r="K463">
        <v>20</v>
      </c>
      <c r="L463">
        <v>30</v>
      </c>
      <c r="M463">
        <v>30</v>
      </c>
      <c r="N463">
        <v>10</v>
      </c>
      <c r="O463">
        <v>4</v>
      </c>
      <c r="P463">
        <v>6</v>
      </c>
      <c r="Q463"/>
      <c r="R463">
        <v>469</v>
      </c>
      <c r="S463" s="55">
        <v>2005</v>
      </c>
      <c r="T463" s="60" t="s">
        <v>88</v>
      </c>
      <c r="U463" s="46">
        <v>2.13</v>
      </c>
      <c r="V463" s="46">
        <v>1.56</v>
      </c>
      <c r="W463" s="46">
        <v>1.36</v>
      </c>
      <c r="X463" s="46">
        <v>0.17</v>
      </c>
      <c r="Y463" s="46">
        <v>0</v>
      </c>
      <c r="Z463">
        <v>505.12</v>
      </c>
      <c r="AA463">
        <v>7.7</v>
      </c>
      <c r="AB463">
        <v>3.3323</v>
      </c>
      <c r="AC463">
        <v>17.288699999999999</v>
      </c>
      <c r="AD463">
        <v>0.28139999999999998</v>
      </c>
      <c r="AE463">
        <v>0.88460000000000005</v>
      </c>
      <c r="AF463">
        <v>5.6333000000000002</v>
      </c>
      <c r="AG463">
        <v>7.8320999999999996</v>
      </c>
      <c r="AH463">
        <v>1.3245</v>
      </c>
      <c r="AI463">
        <v>2.2591999999999999</v>
      </c>
      <c r="AJ463">
        <v>0.75749999999999995</v>
      </c>
      <c r="AK463">
        <v>7.3300000000000004E-2</v>
      </c>
      <c r="AL463">
        <v>0.1229</v>
      </c>
      <c r="AM463">
        <v>2.7549000000000001</v>
      </c>
      <c r="AN463">
        <v>0.29020000000000001</v>
      </c>
      <c r="AO463">
        <v>3.9819</v>
      </c>
      <c r="AP463">
        <v>0.6331</v>
      </c>
      <c r="AQ463">
        <v>28.814499999999999</v>
      </c>
      <c r="AR463">
        <v>42.783900000000003</v>
      </c>
      <c r="AS463" s="22"/>
      <c r="AT463" s="22"/>
      <c r="AU463" s="22" t="s">
        <v>229</v>
      </c>
      <c r="AV463" s="46">
        <v>0</v>
      </c>
      <c r="AW463" s="46">
        <v>0</v>
      </c>
      <c r="AX463" s="46">
        <v>0</v>
      </c>
      <c r="BT463" t="s">
        <v>230</v>
      </c>
      <c r="BU463" s="46">
        <v>0</v>
      </c>
      <c r="BV463" s="46">
        <v>0</v>
      </c>
      <c r="BW463" s="46">
        <v>0</v>
      </c>
    </row>
    <row r="464" spans="1:94" ht="12.75" hidden="1" customHeight="1" x14ac:dyDescent="0.25">
      <c r="A464">
        <v>1279</v>
      </c>
      <c r="B464">
        <v>2004</v>
      </c>
      <c r="C464" s="22" t="str">
        <f t="shared" si="32"/>
        <v>2004B01279</v>
      </c>
      <c r="D464" s="20">
        <v>38197</v>
      </c>
      <c r="E464">
        <v>40008</v>
      </c>
      <c r="F464" s="13" t="s">
        <v>69</v>
      </c>
      <c r="G464">
        <v>57</v>
      </c>
      <c r="H464">
        <v>86</v>
      </c>
      <c r="I464" t="s">
        <v>70</v>
      </c>
      <c r="J464" s="15">
        <f t="shared" si="31"/>
        <v>2716</v>
      </c>
      <c r="K464">
        <v>30</v>
      </c>
      <c r="L464">
        <v>40</v>
      </c>
      <c r="M464">
        <v>40</v>
      </c>
      <c r="N464">
        <v>10</v>
      </c>
      <c r="O464">
        <v>4</v>
      </c>
      <c r="P464">
        <v>6</v>
      </c>
      <c r="Q464"/>
      <c r="R464">
        <v>470</v>
      </c>
      <c r="S464" s="55">
        <v>2005</v>
      </c>
      <c r="T464" s="60" t="s">
        <v>88</v>
      </c>
      <c r="U464" s="46">
        <v>0.63</v>
      </c>
      <c r="V464" s="46">
        <v>1.22</v>
      </c>
      <c r="W464" s="46">
        <v>0</v>
      </c>
      <c r="X464" s="46">
        <v>0.04</v>
      </c>
      <c r="Y464" s="46">
        <v>0</v>
      </c>
      <c r="Z464">
        <v>473.46</v>
      </c>
      <c r="AA464">
        <v>7.44</v>
      </c>
      <c r="AB464">
        <v>2.7848000000000002</v>
      </c>
      <c r="AC464">
        <v>18.748799999999999</v>
      </c>
      <c r="AD464">
        <v>0.16589999999999999</v>
      </c>
      <c r="AE464">
        <v>0.8528</v>
      </c>
      <c r="AF464">
        <v>5.1955999999999998</v>
      </c>
      <c r="AG464">
        <v>7.2972000000000001</v>
      </c>
      <c r="AH464">
        <v>1.0906</v>
      </c>
      <c r="AI464">
        <v>1.8078000000000001</v>
      </c>
      <c r="AJ464">
        <v>0.67449999999999999</v>
      </c>
      <c r="AK464">
        <v>4.7899999999999998E-2</v>
      </c>
      <c r="AL464">
        <v>9.7799999999999998E-2</v>
      </c>
      <c r="AM464">
        <v>2.6964999999999999</v>
      </c>
      <c r="AN464">
        <v>0.31640000000000001</v>
      </c>
      <c r="AO464">
        <v>2.3730000000000002</v>
      </c>
      <c r="AP464">
        <v>0.55610000000000004</v>
      </c>
      <c r="AQ464">
        <v>18.3126</v>
      </c>
      <c r="AR464">
        <v>36.309199999999997</v>
      </c>
      <c r="AS464" s="22"/>
      <c r="AT464" s="22"/>
      <c r="AU464" s="22" t="s">
        <v>229</v>
      </c>
      <c r="AV464" s="46">
        <v>0</v>
      </c>
      <c r="AW464" s="46">
        <v>0</v>
      </c>
      <c r="AX464" s="46">
        <v>0</v>
      </c>
      <c r="BT464" t="s">
        <v>230</v>
      </c>
      <c r="BU464" s="46">
        <v>0</v>
      </c>
      <c r="BV464" s="46">
        <v>0</v>
      </c>
      <c r="BW464" s="46">
        <v>0</v>
      </c>
    </row>
    <row r="465" spans="1:94" ht="12.75" hidden="1" customHeight="1" x14ac:dyDescent="0.25">
      <c r="A465">
        <v>1280</v>
      </c>
      <c r="B465">
        <v>2004</v>
      </c>
      <c r="C465" s="22" t="str">
        <f t="shared" si="32"/>
        <v>2004B01280</v>
      </c>
      <c r="D465" s="20">
        <v>38197</v>
      </c>
      <c r="E465">
        <v>40008</v>
      </c>
      <c r="F465" s="13" t="s">
        <v>69</v>
      </c>
      <c r="G465">
        <v>57</v>
      </c>
      <c r="H465">
        <v>86</v>
      </c>
      <c r="I465" t="s">
        <v>70</v>
      </c>
      <c r="J465" s="15">
        <f t="shared" si="31"/>
        <v>2716</v>
      </c>
      <c r="K465">
        <v>40</v>
      </c>
      <c r="L465">
        <v>50</v>
      </c>
      <c r="M465">
        <v>50</v>
      </c>
      <c r="N465">
        <v>10</v>
      </c>
      <c r="O465">
        <v>4</v>
      </c>
      <c r="P465">
        <v>6</v>
      </c>
      <c r="Q465"/>
      <c r="S465" s="55"/>
      <c r="T465" s="60" t="s">
        <v>88</v>
      </c>
      <c r="U465" s="46">
        <v>0</v>
      </c>
      <c r="V465" s="46">
        <v>0</v>
      </c>
      <c r="W465" s="46">
        <v>0</v>
      </c>
      <c r="X465" s="46">
        <v>0.03</v>
      </c>
      <c r="Y465" s="46">
        <v>0</v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s="22"/>
      <c r="AT465" s="22"/>
      <c r="AU465" s="22" t="s">
        <v>229</v>
      </c>
      <c r="AV465" s="46">
        <v>0</v>
      </c>
      <c r="AW465" s="46">
        <v>0</v>
      </c>
      <c r="AX465" s="46">
        <v>0</v>
      </c>
      <c r="BR465">
        <v>534</v>
      </c>
      <c r="BS465">
        <v>2005</v>
      </c>
      <c r="BT465" t="s">
        <v>230</v>
      </c>
      <c r="BU465" s="46">
        <v>0.64</v>
      </c>
      <c r="BV465" s="46">
        <v>0</v>
      </c>
      <c r="BW465" s="46">
        <v>0</v>
      </c>
      <c r="BX465">
        <v>480.73</v>
      </c>
      <c r="BY465">
        <v>7.34</v>
      </c>
      <c r="BZ465">
        <v>2.8892000000000002</v>
      </c>
      <c r="CA465">
        <v>16.0335</v>
      </c>
      <c r="CB465">
        <v>0.20669999999999999</v>
      </c>
      <c r="CC465">
        <v>0.83430000000000004</v>
      </c>
      <c r="CD465">
        <v>6.3053999999999997</v>
      </c>
      <c r="CE465">
        <v>5.5019</v>
      </c>
      <c r="CF465">
        <v>1.1834</v>
      </c>
      <c r="CG465">
        <v>2.4032</v>
      </c>
      <c r="CH465">
        <v>0.82679999999999998</v>
      </c>
      <c r="CI465">
        <v>3.4500000000000003E-2</v>
      </c>
      <c r="CJ465">
        <v>9.3100000000000002E-2</v>
      </c>
      <c r="CK465">
        <v>2.9367000000000001</v>
      </c>
      <c r="CL465">
        <v>0.28029999999999999</v>
      </c>
      <c r="CM465" t="s">
        <v>238</v>
      </c>
      <c r="CN465">
        <v>0.49630000000000002</v>
      </c>
      <c r="CO465">
        <v>21.787700000000001</v>
      </c>
      <c r="CP465">
        <v>30.786799999999999</v>
      </c>
    </row>
    <row r="466" spans="1:94" ht="12.75" hidden="1" customHeight="1" x14ac:dyDescent="0.25">
      <c r="A466">
        <v>1281</v>
      </c>
      <c r="B466">
        <v>2004</v>
      </c>
      <c r="C466" s="22" t="str">
        <f t="shared" si="32"/>
        <v>2004B01281</v>
      </c>
      <c r="D466" s="20">
        <v>38197</v>
      </c>
      <c r="E466">
        <v>40008</v>
      </c>
      <c r="F466" s="13" t="s">
        <v>69</v>
      </c>
      <c r="G466">
        <v>57</v>
      </c>
      <c r="H466">
        <v>86</v>
      </c>
      <c r="I466" t="s">
        <v>70</v>
      </c>
      <c r="J466" s="15">
        <f t="shared" si="31"/>
        <v>3870.3</v>
      </c>
      <c r="K466">
        <v>50</v>
      </c>
      <c r="L466">
        <v>70</v>
      </c>
      <c r="M466" s="26">
        <v>64.25</v>
      </c>
      <c r="N466">
        <v>20</v>
      </c>
      <c r="O466">
        <v>4</v>
      </c>
      <c r="P466">
        <v>6</v>
      </c>
      <c r="Q466"/>
      <c r="R466">
        <v>471</v>
      </c>
      <c r="S466" s="55">
        <v>2005</v>
      </c>
      <c r="T466" s="60" t="s">
        <v>88</v>
      </c>
      <c r="U466" s="46">
        <v>0.39</v>
      </c>
      <c r="V466" s="46">
        <v>0</v>
      </c>
      <c r="W466" s="46">
        <v>0</v>
      </c>
      <c r="X466" s="46">
        <v>0</v>
      </c>
      <c r="Y466" s="46">
        <v>0</v>
      </c>
      <c r="Z466">
        <v>472.66</v>
      </c>
      <c r="AA466">
        <v>7.51</v>
      </c>
      <c r="AB466">
        <v>3.431</v>
      </c>
      <c r="AC466">
        <v>17.925599999999999</v>
      </c>
      <c r="AD466">
        <v>0.1487</v>
      </c>
      <c r="AE466">
        <v>0.94179999999999997</v>
      </c>
      <c r="AF466">
        <v>5.0694999999999997</v>
      </c>
      <c r="AG466">
        <v>7.0263999999999998</v>
      </c>
      <c r="AH466">
        <v>1.3767</v>
      </c>
      <c r="AI466">
        <v>1.9583999999999999</v>
      </c>
      <c r="AJ466">
        <v>0.82630000000000003</v>
      </c>
      <c r="AK466">
        <v>3.6700000000000003E-2</v>
      </c>
      <c r="AL466">
        <v>6.4100000000000004E-2</v>
      </c>
      <c r="AM466">
        <v>2.7622</v>
      </c>
      <c r="AN466">
        <v>0.29349999999999998</v>
      </c>
      <c r="AO466">
        <v>3.1414</v>
      </c>
      <c r="AP466">
        <v>0.54700000000000004</v>
      </c>
      <c r="AQ466">
        <v>20.939299999999999</v>
      </c>
      <c r="AR466">
        <v>19.808199999999999</v>
      </c>
      <c r="AS466" s="22"/>
      <c r="AT466" s="22"/>
      <c r="AU466" s="22" t="s">
        <v>229</v>
      </c>
      <c r="AV466" s="46">
        <v>0</v>
      </c>
      <c r="AW466" s="46">
        <v>0</v>
      </c>
      <c r="AX466" s="46">
        <v>0</v>
      </c>
      <c r="BT466" t="s">
        <v>230</v>
      </c>
      <c r="BU466" s="46">
        <v>0</v>
      </c>
      <c r="BV466" s="46">
        <v>0</v>
      </c>
      <c r="BW466" s="46">
        <v>0</v>
      </c>
    </row>
    <row r="467" spans="1:94" ht="12.75" hidden="1" customHeight="1" x14ac:dyDescent="0.25">
      <c r="A467">
        <v>1282</v>
      </c>
      <c r="B467">
        <v>2004</v>
      </c>
      <c r="C467" s="22" t="str">
        <f t="shared" si="32"/>
        <v>2004B01282</v>
      </c>
      <c r="D467" s="20">
        <v>38197</v>
      </c>
      <c r="E467">
        <v>40008</v>
      </c>
      <c r="F467" s="13" t="s">
        <v>69</v>
      </c>
      <c r="G467">
        <v>57</v>
      </c>
      <c r="H467">
        <v>86</v>
      </c>
      <c r="I467" t="s">
        <v>70</v>
      </c>
      <c r="J467" s="15">
        <f t="shared" si="31"/>
        <v>679</v>
      </c>
      <c r="K467">
        <v>70</v>
      </c>
      <c r="L467">
        <v>80</v>
      </c>
      <c r="M467" s="26">
        <v>80</v>
      </c>
      <c r="N467">
        <v>10</v>
      </c>
      <c r="O467">
        <v>1</v>
      </c>
      <c r="P467">
        <v>6</v>
      </c>
      <c r="Q467"/>
      <c r="R467">
        <v>472</v>
      </c>
      <c r="S467" s="55">
        <v>2005</v>
      </c>
      <c r="T467" s="60" t="s">
        <v>88</v>
      </c>
      <c r="U467" s="46">
        <v>0.06</v>
      </c>
      <c r="V467" s="46">
        <v>0</v>
      </c>
      <c r="W467" s="46">
        <v>0</v>
      </c>
      <c r="X467" s="46">
        <v>0.04</v>
      </c>
      <c r="Y467" s="46">
        <v>0</v>
      </c>
      <c r="Z467">
        <v>456.15</v>
      </c>
      <c r="AA467">
        <v>11.4</v>
      </c>
      <c r="AB467">
        <v>5.6314000000000002</v>
      </c>
      <c r="AC467">
        <v>31.7194</v>
      </c>
      <c r="AD467">
        <v>0.2223</v>
      </c>
      <c r="AE467">
        <v>1.25</v>
      </c>
      <c r="AF467">
        <v>7.7954999999999997</v>
      </c>
      <c r="AG467">
        <v>7.4862000000000002</v>
      </c>
      <c r="AH467">
        <v>2.2698</v>
      </c>
      <c r="AI467">
        <v>3.2094999999999998</v>
      </c>
      <c r="AJ467">
        <v>1.3449</v>
      </c>
      <c r="AK467">
        <v>3.2599999999999997E-2</v>
      </c>
      <c r="AL467">
        <v>0.11360000000000001</v>
      </c>
      <c r="AM467">
        <v>3.8458000000000001</v>
      </c>
      <c r="AN467">
        <v>0.40910000000000002</v>
      </c>
      <c r="AO467">
        <v>5.1037999999999997</v>
      </c>
      <c r="AP467">
        <v>0.66600000000000004</v>
      </c>
      <c r="AQ467">
        <v>29.841899999999999</v>
      </c>
      <c r="AR467">
        <v>21.2698</v>
      </c>
      <c r="AS467" s="22"/>
      <c r="AT467" s="22"/>
      <c r="AU467" s="22" t="s">
        <v>229</v>
      </c>
      <c r="AV467" s="46">
        <v>0</v>
      </c>
      <c r="AW467" s="46">
        <v>0</v>
      </c>
      <c r="AX467" s="46">
        <v>0</v>
      </c>
      <c r="BT467" t="s">
        <v>230</v>
      </c>
      <c r="BU467" s="46">
        <v>0</v>
      </c>
      <c r="BV467" s="46">
        <v>0</v>
      </c>
      <c r="BW467" s="46">
        <v>0</v>
      </c>
    </row>
    <row r="468" spans="1:94" ht="12.75" hidden="1" customHeight="1" x14ac:dyDescent="0.25">
      <c r="A468">
        <v>1283</v>
      </c>
      <c r="B468">
        <v>2004</v>
      </c>
      <c r="C468" s="22" t="str">
        <f t="shared" si="32"/>
        <v>2004B01283</v>
      </c>
      <c r="D468" s="20">
        <v>38197</v>
      </c>
      <c r="E468">
        <v>40008</v>
      </c>
      <c r="F468" s="13" t="s">
        <v>69</v>
      </c>
      <c r="G468">
        <v>57</v>
      </c>
      <c r="H468">
        <v>86</v>
      </c>
      <c r="I468" t="s">
        <v>70</v>
      </c>
      <c r="J468" s="15">
        <f t="shared" si="31"/>
        <v>814.80000000000007</v>
      </c>
      <c r="K468">
        <v>80</v>
      </c>
      <c r="L468">
        <v>100</v>
      </c>
      <c r="M468" s="26">
        <v>92</v>
      </c>
      <c r="N468">
        <v>20</v>
      </c>
      <c r="O468">
        <v>1</v>
      </c>
      <c r="P468">
        <v>6</v>
      </c>
      <c r="Q468"/>
      <c r="R468">
        <v>473</v>
      </c>
      <c r="S468" s="55">
        <v>2005</v>
      </c>
      <c r="T468" s="60" t="s">
        <v>88</v>
      </c>
      <c r="U468" s="46">
        <v>0.01</v>
      </c>
      <c r="V468" s="46">
        <v>0</v>
      </c>
      <c r="W468" s="46">
        <v>0</v>
      </c>
      <c r="X468" s="46">
        <v>0</v>
      </c>
      <c r="Y468" s="46">
        <v>0</v>
      </c>
      <c r="Z468">
        <v>459.57</v>
      </c>
      <c r="AA468">
        <v>8.92</v>
      </c>
      <c r="AB468">
        <v>4.3270999999999997</v>
      </c>
      <c r="AC468">
        <v>26.378499999999999</v>
      </c>
      <c r="AD468">
        <v>0.17760000000000001</v>
      </c>
      <c r="AE468" t="s">
        <v>239</v>
      </c>
      <c r="AF468">
        <v>9.1868999999999996</v>
      </c>
      <c r="AG468">
        <v>9.5490999999999993</v>
      </c>
      <c r="AH468">
        <v>1.7336</v>
      </c>
      <c r="AI468">
        <v>3.1051000000000002</v>
      </c>
      <c r="AJ468">
        <v>1.0421</v>
      </c>
      <c r="AK468">
        <v>3.04E-2</v>
      </c>
      <c r="AL468">
        <v>0.1075</v>
      </c>
      <c r="AM468">
        <v>5.0373999999999999</v>
      </c>
      <c r="AN468">
        <v>0.2944</v>
      </c>
      <c r="AO468">
        <v>5.5701000000000001</v>
      </c>
      <c r="AP468">
        <v>0.67989999999999995</v>
      </c>
      <c r="AQ468">
        <v>35.514000000000003</v>
      </c>
      <c r="AR468">
        <v>38.053699999999999</v>
      </c>
      <c r="AS468" s="22"/>
      <c r="AT468" s="22"/>
      <c r="AU468" s="22" t="s">
        <v>229</v>
      </c>
      <c r="AV468" s="46">
        <v>0</v>
      </c>
      <c r="AW468" s="46">
        <v>0</v>
      </c>
      <c r="AX468" s="46">
        <v>0</v>
      </c>
      <c r="BT468" t="s">
        <v>230</v>
      </c>
      <c r="BU468" s="46">
        <v>0</v>
      </c>
      <c r="BV468" s="46">
        <v>0</v>
      </c>
      <c r="BW468" s="46">
        <v>0</v>
      </c>
    </row>
    <row r="469" spans="1:94" ht="12.75" hidden="1" customHeight="1" x14ac:dyDescent="0.25">
      <c r="A469">
        <v>1284</v>
      </c>
      <c r="B469">
        <v>2004</v>
      </c>
      <c r="C469" s="22" t="str">
        <f t="shared" si="32"/>
        <v>2004B01284</v>
      </c>
      <c r="D469" s="20">
        <v>38196</v>
      </c>
      <c r="E469">
        <v>40009</v>
      </c>
      <c r="F469" s="13" t="s">
        <v>69</v>
      </c>
      <c r="G469">
        <v>68</v>
      </c>
      <c r="H469">
        <v>85</v>
      </c>
      <c r="I469" t="s">
        <v>87</v>
      </c>
      <c r="J469" s="15">
        <f t="shared" si="31"/>
        <v>2450</v>
      </c>
      <c r="K469">
        <v>0</v>
      </c>
      <c r="L469">
        <v>5</v>
      </c>
      <c r="M469">
        <v>5</v>
      </c>
      <c r="N469">
        <v>5</v>
      </c>
      <c r="O469">
        <v>4</v>
      </c>
      <c r="P469">
        <v>6</v>
      </c>
      <c r="Q469"/>
      <c r="R469">
        <v>474</v>
      </c>
      <c r="S469" s="55">
        <v>2005</v>
      </c>
      <c r="T469" s="60" t="s">
        <v>88</v>
      </c>
      <c r="U469" s="46">
        <v>2.5098922291548496</v>
      </c>
      <c r="V469" s="46">
        <v>1.484344866704481</v>
      </c>
      <c r="W469" s="46">
        <v>0</v>
      </c>
      <c r="X469" s="46">
        <v>1.3359103800340328</v>
      </c>
      <c r="Y469" s="46">
        <v>0</v>
      </c>
      <c r="Z469">
        <v>473.64</v>
      </c>
      <c r="AA469">
        <v>11.51</v>
      </c>
      <c r="AB469">
        <v>12.7568</v>
      </c>
      <c r="AC469">
        <v>11.622400000000001</v>
      </c>
      <c r="AD469">
        <v>1.2836000000000001</v>
      </c>
      <c r="AE469">
        <v>2.6846999999999999</v>
      </c>
      <c r="AF469">
        <v>16.471399999999999</v>
      </c>
      <c r="AG469">
        <v>15.505699999999999</v>
      </c>
      <c r="AH469">
        <v>6.0799000000000003</v>
      </c>
      <c r="AI469">
        <v>3.6857000000000002</v>
      </c>
      <c r="AJ469">
        <v>1.7064999999999999</v>
      </c>
      <c r="AK469">
        <v>0.2707</v>
      </c>
      <c r="AL469">
        <v>0.1313</v>
      </c>
      <c r="AM469">
        <v>9.5038999999999998</v>
      </c>
      <c r="AN469">
        <v>0.53680000000000005</v>
      </c>
      <c r="AO469">
        <v>25.887699999999999</v>
      </c>
      <c r="AP469">
        <v>0.87119999999999997</v>
      </c>
      <c r="AQ469">
        <v>81.6952</v>
      </c>
      <c r="AR469">
        <v>83.110699999999994</v>
      </c>
      <c r="AS469" s="22">
        <v>518</v>
      </c>
      <c r="AT469" s="22">
        <v>2005</v>
      </c>
      <c r="AU469" s="22" t="s">
        <v>229</v>
      </c>
      <c r="AV469" s="46">
        <v>0.5127736812251843</v>
      </c>
      <c r="AW469" s="46">
        <v>0</v>
      </c>
      <c r="AX469" s="46">
        <v>0</v>
      </c>
      <c r="AY469">
        <v>440.24</v>
      </c>
      <c r="AZ469">
        <v>11.35</v>
      </c>
      <c r="BA469">
        <v>4.1966000000000001</v>
      </c>
      <c r="BB469">
        <v>7.3689</v>
      </c>
      <c r="BC469">
        <v>1.161</v>
      </c>
      <c r="BD469">
        <v>2.2176</v>
      </c>
      <c r="BE469">
        <v>7.3536000000000001</v>
      </c>
      <c r="BF469">
        <v>14.9628</v>
      </c>
      <c r="BG469">
        <v>2.0550000000000002</v>
      </c>
      <c r="BH469">
        <v>7.4579000000000004</v>
      </c>
      <c r="BI469">
        <v>0.88590000000000002</v>
      </c>
      <c r="BJ469">
        <v>0.1222</v>
      </c>
      <c r="BK469">
        <v>0.15609999999999999</v>
      </c>
      <c r="BL469">
        <v>4.2709999999999999</v>
      </c>
      <c r="BM469">
        <v>0.53159999999999996</v>
      </c>
      <c r="BN469">
        <v>11.4175</v>
      </c>
      <c r="BO469">
        <v>0.8155</v>
      </c>
      <c r="BP469">
        <v>24.9191</v>
      </c>
      <c r="BQ469">
        <v>28.818000000000001</v>
      </c>
      <c r="BT469" t="s">
        <v>230</v>
      </c>
      <c r="BU469" s="46">
        <v>0</v>
      </c>
      <c r="BV469" s="46">
        <v>0</v>
      </c>
      <c r="BW469" s="46">
        <v>0</v>
      </c>
    </row>
    <row r="470" spans="1:94" ht="12.75" hidden="1" customHeight="1" x14ac:dyDescent="0.25">
      <c r="A470">
        <v>1285</v>
      </c>
      <c r="B470">
        <v>2004</v>
      </c>
      <c r="C470" s="22" t="str">
        <f t="shared" si="32"/>
        <v>2004B01285</v>
      </c>
      <c r="D470" s="20">
        <v>38196</v>
      </c>
      <c r="E470">
        <v>40009</v>
      </c>
      <c r="F470" s="13" t="s">
        <v>69</v>
      </c>
      <c r="G470">
        <v>68</v>
      </c>
      <c r="H470">
        <v>85</v>
      </c>
      <c r="I470" t="s">
        <v>87</v>
      </c>
      <c r="J470" s="15">
        <f t="shared" si="31"/>
        <v>2450</v>
      </c>
      <c r="K470">
        <v>5</v>
      </c>
      <c r="L470">
        <v>10</v>
      </c>
      <c r="M470">
        <v>10</v>
      </c>
      <c r="N470">
        <v>5</v>
      </c>
      <c r="O470">
        <v>4</v>
      </c>
      <c r="P470">
        <v>6</v>
      </c>
      <c r="Q470"/>
      <c r="S470" s="55"/>
      <c r="T470" s="60" t="s">
        <v>88</v>
      </c>
      <c r="U470" s="46">
        <v>0</v>
      </c>
      <c r="V470" s="46">
        <v>0</v>
      </c>
      <c r="W470" s="46">
        <v>0</v>
      </c>
      <c r="X470" s="46">
        <v>4.3740234374999999E-2</v>
      </c>
      <c r="Y470" s="46">
        <v>0</v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s="22">
        <v>519</v>
      </c>
      <c r="AT470" s="22">
        <v>2005</v>
      </c>
      <c r="AU470" s="22" t="s">
        <v>229</v>
      </c>
      <c r="AV470" s="46">
        <v>0.23328125</v>
      </c>
      <c r="AW470" s="46">
        <v>0</v>
      </c>
      <c r="AX470" s="46">
        <v>0</v>
      </c>
      <c r="AY470">
        <v>445.63</v>
      </c>
      <c r="AZ470">
        <v>8.36</v>
      </c>
      <c r="BA470">
        <v>4.3146000000000004</v>
      </c>
      <c r="BB470">
        <v>12.6555</v>
      </c>
      <c r="BC470">
        <v>0.97609999999999997</v>
      </c>
      <c r="BD470">
        <v>0.97609999999999997</v>
      </c>
      <c r="BE470">
        <v>5.9976000000000003</v>
      </c>
      <c r="BF470">
        <v>14.6029</v>
      </c>
      <c r="BG470">
        <v>2.0489999999999999</v>
      </c>
      <c r="BH470">
        <v>8.9091000000000005</v>
      </c>
      <c r="BI470">
        <v>1.1998</v>
      </c>
      <c r="BJ470">
        <v>9.3299999999999994E-2</v>
      </c>
      <c r="BK470">
        <v>0.18779999999999999</v>
      </c>
      <c r="BL470">
        <v>3.5274999999999999</v>
      </c>
      <c r="BM470">
        <v>0.4486</v>
      </c>
      <c r="BN470">
        <v>10.683</v>
      </c>
      <c r="BO470">
        <v>0.74639999999999995</v>
      </c>
      <c r="BP470">
        <v>26.7943</v>
      </c>
      <c r="BQ470">
        <v>34.145899999999997</v>
      </c>
      <c r="BR470">
        <v>535</v>
      </c>
      <c r="BS470">
        <v>2005</v>
      </c>
      <c r="BT470" t="s">
        <v>230</v>
      </c>
      <c r="BU470" s="46">
        <v>1.2684667968750001</v>
      </c>
      <c r="BV470" s="46">
        <v>0</v>
      </c>
      <c r="BW470" s="46">
        <v>0</v>
      </c>
      <c r="BX470">
        <v>481.09</v>
      </c>
      <c r="BY470">
        <v>8.92</v>
      </c>
      <c r="BZ470">
        <v>3.681</v>
      </c>
      <c r="CA470">
        <v>14.9397</v>
      </c>
      <c r="CB470">
        <v>0.80689999999999995</v>
      </c>
      <c r="CC470">
        <v>1.3529</v>
      </c>
      <c r="CD470">
        <v>5.6658999999999997</v>
      </c>
      <c r="CE470">
        <v>11.027900000000001</v>
      </c>
      <c r="CF470">
        <v>1.4698</v>
      </c>
      <c r="CG470">
        <v>2.0121000000000002</v>
      </c>
      <c r="CH470">
        <v>0.7036</v>
      </c>
      <c r="CI470">
        <v>7.8399999999999997E-2</v>
      </c>
      <c r="CJ470">
        <v>0.11990000000000001</v>
      </c>
      <c r="CK470">
        <v>4.5994999999999999</v>
      </c>
      <c r="CL470">
        <v>0.31069999999999998</v>
      </c>
      <c r="CM470">
        <v>25.3703</v>
      </c>
      <c r="CN470">
        <v>0.64400000000000002</v>
      </c>
      <c r="CO470">
        <v>25.490200000000002</v>
      </c>
      <c r="CP470">
        <v>35.712699999999998</v>
      </c>
    </row>
    <row r="471" spans="1:94" ht="12.75" hidden="1" customHeight="1" x14ac:dyDescent="0.25">
      <c r="A471">
        <v>1286</v>
      </c>
      <c r="B471">
        <v>2004</v>
      </c>
      <c r="C471" s="22" t="str">
        <f t="shared" si="32"/>
        <v>2004B01286</v>
      </c>
      <c r="D471" s="20">
        <v>38196</v>
      </c>
      <c r="E471">
        <v>40009</v>
      </c>
      <c r="F471" s="13" t="s">
        <v>69</v>
      </c>
      <c r="G471">
        <v>68</v>
      </c>
      <c r="H471">
        <v>85</v>
      </c>
      <c r="I471" t="s">
        <v>70</v>
      </c>
      <c r="J471" s="15">
        <f t="shared" si="31"/>
        <v>2716</v>
      </c>
      <c r="K471">
        <v>10</v>
      </c>
      <c r="L471">
        <v>20</v>
      </c>
      <c r="M471">
        <v>20</v>
      </c>
      <c r="N471">
        <v>10</v>
      </c>
      <c r="O471">
        <v>4</v>
      </c>
      <c r="P471">
        <v>6</v>
      </c>
      <c r="Q471"/>
      <c r="R471">
        <v>475</v>
      </c>
      <c r="S471" s="55">
        <v>2005</v>
      </c>
      <c r="T471" s="60" t="s">
        <v>88</v>
      </c>
      <c r="U471" s="46">
        <v>2.62</v>
      </c>
      <c r="V471" s="46">
        <v>2.61</v>
      </c>
      <c r="W471" s="46">
        <v>2.13</v>
      </c>
      <c r="X471" s="46">
        <v>0.23</v>
      </c>
      <c r="Y471" s="46">
        <v>0</v>
      </c>
      <c r="Z471">
        <v>480.59</v>
      </c>
      <c r="AA471">
        <v>9.5500000000000007</v>
      </c>
      <c r="AB471">
        <v>8.7128999999999994</v>
      </c>
      <c r="AC471">
        <v>24.064399999999999</v>
      </c>
      <c r="AD471">
        <v>0.55110000000000003</v>
      </c>
      <c r="AE471">
        <v>1.8117000000000001</v>
      </c>
      <c r="AF471">
        <v>13.974399999999999</v>
      </c>
      <c r="AG471">
        <v>14.634600000000001</v>
      </c>
      <c r="AH471">
        <v>3.9702000000000002</v>
      </c>
      <c r="AI471">
        <v>2.6362000000000001</v>
      </c>
      <c r="AJ471">
        <v>1.3771</v>
      </c>
      <c r="AK471">
        <v>0.17100000000000001</v>
      </c>
      <c r="AL471">
        <v>0.11799999999999999</v>
      </c>
      <c r="AM471">
        <v>6.7312000000000003</v>
      </c>
      <c r="AN471">
        <v>0.38779999999999998</v>
      </c>
      <c r="AO471">
        <v>12.3576</v>
      </c>
      <c r="AP471">
        <v>0.77510000000000001</v>
      </c>
      <c r="AQ471">
        <v>52.817999999999998</v>
      </c>
      <c r="AR471">
        <v>62.285699999999999</v>
      </c>
      <c r="AS471" s="22"/>
      <c r="AT471" s="22"/>
      <c r="AU471" s="22" t="s">
        <v>229</v>
      </c>
      <c r="AV471" s="46">
        <v>0</v>
      </c>
      <c r="AW471" s="46">
        <v>0</v>
      </c>
      <c r="AX471" s="46">
        <v>0</v>
      </c>
      <c r="BT471" t="s">
        <v>230</v>
      </c>
      <c r="BU471" s="46">
        <v>0</v>
      </c>
      <c r="BV471" s="46">
        <v>0</v>
      </c>
      <c r="BW471" s="46">
        <v>0</v>
      </c>
    </row>
    <row r="472" spans="1:94" ht="12.75" hidden="1" customHeight="1" x14ac:dyDescent="0.25">
      <c r="A472">
        <v>1287</v>
      </c>
      <c r="B472">
        <v>2004</v>
      </c>
      <c r="C472" s="22" t="str">
        <f t="shared" si="32"/>
        <v>2004B01287</v>
      </c>
      <c r="D472" s="20">
        <v>38196</v>
      </c>
      <c r="E472">
        <v>40009</v>
      </c>
      <c r="F472" s="13" t="s">
        <v>69</v>
      </c>
      <c r="G472">
        <v>68</v>
      </c>
      <c r="H472">
        <v>85</v>
      </c>
      <c r="I472" t="s">
        <v>70</v>
      </c>
      <c r="J472" s="15">
        <f t="shared" si="31"/>
        <v>2716</v>
      </c>
      <c r="K472">
        <v>20</v>
      </c>
      <c r="L472">
        <v>30</v>
      </c>
      <c r="M472">
        <v>30</v>
      </c>
      <c r="N472">
        <v>10</v>
      </c>
      <c r="O472">
        <v>4</v>
      </c>
      <c r="P472">
        <v>6</v>
      </c>
      <c r="Q472"/>
      <c r="R472">
        <v>476</v>
      </c>
      <c r="S472" s="55">
        <v>2005</v>
      </c>
      <c r="T472" s="60" t="s">
        <v>88</v>
      </c>
      <c r="U472" s="46">
        <v>0.81</v>
      </c>
      <c r="V472" s="46">
        <v>0.89</v>
      </c>
      <c r="W472" s="46">
        <v>0.43</v>
      </c>
      <c r="X472" s="46">
        <v>0.1</v>
      </c>
      <c r="Y472" s="46">
        <v>0</v>
      </c>
      <c r="Z472">
        <v>471.21</v>
      </c>
      <c r="AA472">
        <v>8.0299999999999994</v>
      </c>
      <c r="AB472">
        <v>3.5425</v>
      </c>
      <c r="AC472">
        <v>16.805</v>
      </c>
      <c r="AD472">
        <v>0.15970000000000001</v>
      </c>
      <c r="AE472">
        <v>0.91020000000000001</v>
      </c>
      <c r="AF472">
        <v>6.1510999999999996</v>
      </c>
      <c r="AG472">
        <v>8.9242000000000008</v>
      </c>
      <c r="AH472">
        <v>1.5670999999999999</v>
      </c>
      <c r="AI472">
        <v>2.8605</v>
      </c>
      <c r="AJ472">
        <v>1.0729</v>
      </c>
      <c r="AK472">
        <v>7.0900000000000005E-2</v>
      </c>
      <c r="AL472">
        <v>9.2200000000000004E-2</v>
      </c>
      <c r="AM472">
        <v>3.1143999999999998</v>
      </c>
      <c r="AN472">
        <v>0.32379999999999998</v>
      </c>
      <c r="AO472">
        <v>3.5602999999999998</v>
      </c>
      <c r="AP472">
        <v>0.66410000000000002</v>
      </c>
      <c r="AQ472">
        <v>21.814699999999998</v>
      </c>
      <c r="AR472">
        <v>47.454599999999999</v>
      </c>
      <c r="AS472" s="22">
        <v>520</v>
      </c>
      <c r="AT472" s="22">
        <v>2005</v>
      </c>
      <c r="AU472" s="22" t="s">
        <v>229</v>
      </c>
      <c r="AV472" s="46">
        <v>0.09</v>
      </c>
      <c r="AW472" s="46">
        <v>0</v>
      </c>
      <c r="AX472" s="46">
        <v>0</v>
      </c>
      <c r="AY472">
        <v>437.65</v>
      </c>
      <c r="AZ472">
        <v>10.220000000000001</v>
      </c>
      <c r="BA472">
        <v>4.3719999999999999</v>
      </c>
      <c r="BB472">
        <v>18.815799999999999</v>
      </c>
      <c r="BC472">
        <v>0.4294</v>
      </c>
      <c r="BD472">
        <v>0.91149999999999998</v>
      </c>
      <c r="BE472">
        <v>5.1890000000000001</v>
      </c>
      <c r="BF472">
        <v>16.346900000000002</v>
      </c>
      <c r="BG472">
        <v>2.0394999999999999</v>
      </c>
      <c r="BH472">
        <v>7.0980999999999996</v>
      </c>
      <c r="BI472">
        <v>1.4127000000000001</v>
      </c>
      <c r="BJ472">
        <v>8.2500000000000004E-2</v>
      </c>
      <c r="BK472">
        <v>0.1148</v>
      </c>
      <c r="BL472">
        <v>4.8910999999999998</v>
      </c>
      <c r="BM472">
        <v>0.64349999999999996</v>
      </c>
      <c r="BN472">
        <v>2.2488000000000001</v>
      </c>
      <c r="BO472">
        <v>0.79430000000000001</v>
      </c>
      <c r="BP472">
        <v>25.837299999999999</v>
      </c>
      <c r="BQ472">
        <v>29.805</v>
      </c>
      <c r="BT472" t="s">
        <v>230</v>
      </c>
      <c r="BU472" s="46">
        <v>0</v>
      </c>
      <c r="BV472" s="46">
        <v>0</v>
      </c>
      <c r="BW472" s="46">
        <v>0</v>
      </c>
    </row>
    <row r="473" spans="1:94" ht="12.75" hidden="1" customHeight="1" x14ac:dyDescent="0.25">
      <c r="A473">
        <v>1288</v>
      </c>
      <c r="B473">
        <v>2004</v>
      </c>
      <c r="C473" s="22" t="str">
        <f t="shared" si="32"/>
        <v>2004B01288</v>
      </c>
      <c r="D473" s="20">
        <v>38196</v>
      </c>
      <c r="E473">
        <v>40009</v>
      </c>
      <c r="F473" s="13" t="s">
        <v>69</v>
      </c>
      <c r="G473">
        <v>68</v>
      </c>
      <c r="H473">
        <v>85</v>
      </c>
      <c r="I473" t="s">
        <v>70</v>
      </c>
      <c r="J473" s="15">
        <f t="shared" si="31"/>
        <v>2716</v>
      </c>
      <c r="K473">
        <v>30</v>
      </c>
      <c r="L473">
        <v>40</v>
      </c>
      <c r="M473">
        <v>40</v>
      </c>
      <c r="N473">
        <v>10</v>
      </c>
      <c r="O473">
        <v>4</v>
      </c>
      <c r="P473">
        <v>6</v>
      </c>
      <c r="Q473"/>
      <c r="S473" s="55"/>
      <c r="T473" s="60" t="s">
        <v>88</v>
      </c>
      <c r="U473" s="46">
        <v>0</v>
      </c>
      <c r="V473" s="46">
        <v>0</v>
      </c>
      <c r="W473" s="46">
        <v>0</v>
      </c>
      <c r="X473" s="46">
        <v>2.21</v>
      </c>
      <c r="Y473" s="46">
        <v>0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s="22">
        <v>521</v>
      </c>
      <c r="AT473" s="22">
        <v>2005</v>
      </c>
      <c r="AU473" s="22" t="s">
        <v>229</v>
      </c>
      <c r="AV473" s="46">
        <v>0.02</v>
      </c>
      <c r="AW473" s="46">
        <v>0</v>
      </c>
      <c r="AX473" s="46">
        <v>0</v>
      </c>
      <c r="AY473">
        <v>335.96</v>
      </c>
      <c r="AZ473">
        <v>9.17</v>
      </c>
      <c r="BA473">
        <v>13.9527</v>
      </c>
      <c r="BB473">
        <v>25.630600000000001</v>
      </c>
      <c r="BC473">
        <v>0.28599999999999998</v>
      </c>
      <c r="BD473">
        <v>3.0991</v>
      </c>
      <c r="BE473">
        <v>15.8401</v>
      </c>
      <c r="BF473">
        <v>19.5428</v>
      </c>
      <c r="BG473">
        <v>6.3468</v>
      </c>
      <c r="BH473">
        <v>6.4391999999999996</v>
      </c>
      <c r="BI473">
        <v>2.9032</v>
      </c>
      <c r="BJ473">
        <v>0.14860000000000001</v>
      </c>
      <c r="BK473">
        <v>0.41220000000000001</v>
      </c>
      <c r="BL473">
        <v>9.3176000000000005</v>
      </c>
      <c r="BM473">
        <v>0.64190000000000003</v>
      </c>
      <c r="BN473">
        <v>6.6711999999999998</v>
      </c>
      <c r="BO473">
        <v>0.91220000000000001</v>
      </c>
      <c r="BP473">
        <v>81.081100000000006</v>
      </c>
      <c r="BQ473">
        <v>37.635100000000001</v>
      </c>
      <c r="BR473">
        <v>536</v>
      </c>
      <c r="BS473">
        <v>2005</v>
      </c>
      <c r="BT473" t="s">
        <v>230</v>
      </c>
      <c r="BU473" s="46">
        <v>2.21</v>
      </c>
      <c r="BV473" s="46">
        <v>0</v>
      </c>
      <c r="BW473" s="46">
        <v>0</v>
      </c>
      <c r="BX473">
        <v>473.67</v>
      </c>
      <c r="BY473">
        <v>8.9</v>
      </c>
      <c r="BZ473">
        <v>2.9134000000000002</v>
      </c>
      <c r="CA473">
        <v>18.463200000000001</v>
      </c>
      <c r="CB473">
        <v>0.1429</v>
      </c>
      <c r="CC473">
        <v>0.79330000000000001</v>
      </c>
      <c r="CD473">
        <v>4.4664999999999999</v>
      </c>
      <c r="CE473">
        <v>10.2348</v>
      </c>
      <c r="CF473">
        <v>1.2154</v>
      </c>
      <c r="CG473">
        <v>3.4318</v>
      </c>
      <c r="CH473">
        <v>1.1775</v>
      </c>
      <c r="CI473">
        <v>3.6799999999999999E-2</v>
      </c>
      <c r="CJ473">
        <v>9.9599999999999994E-2</v>
      </c>
      <c r="CK473">
        <v>2.6970000000000001</v>
      </c>
      <c r="CL473">
        <v>0.50870000000000004</v>
      </c>
      <c r="CM473" t="s">
        <v>240</v>
      </c>
      <c r="CN473">
        <v>0.6764</v>
      </c>
      <c r="CO473">
        <v>22.0779</v>
      </c>
      <c r="CP473">
        <v>27.956700000000001</v>
      </c>
    </row>
    <row r="474" spans="1:94" ht="12.75" hidden="1" customHeight="1" x14ac:dyDescent="0.25">
      <c r="A474">
        <v>1289</v>
      </c>
      <c r="B474">
        <v>2004</v>
      </c>
      <c r="C474" s="22" t="str">
        <f t="shared" si="32"/>
        <v>2004B01289</v>
      </c>
      <c r="D474" s="20">
        <v>38196</v>
      </c>
      <c r="E474">
        <v>40009</v>
      </c>
      <c r="F474" s="13" t="s">
        <v>69</v>
      </c>
      <c r="G474">
        <v>68</v>
      </c>
      <c r="H474">
        <v>85</v>
      </c>
      <c r="I474" t="s">
        <v>70</v>
      </c>
      <c r="J474" s="15">
        <f t="shared" si="31"/>
        <v>2240.7000000000003</v>
      </c>
      <c r="K474">
        <v>40</v>
      </c>
      <c r="L474">
        <v>50</v>
      </c>
      <c r="M474" s="26">
        <v>48.25</v>
      </c>
      <c r="N474">
        <v>10</v>
      </c>
      <c r="O474">
        <v>4</v>
      </c>
      <c r="P474">
        <v>6</v>
      </c>
      <c r="Q474"/>
      <c r="R474">
        <v>477</v>
      </c>
      <c r="S474" s="55">
        <v>2005</v>
      </c>
      <c r="T474" s="60" t="s">
        <v>88</v>
      </c>
      <c r="U474" s="46">
        <v>0.16</v>
      </c>
      <c r="V474" s="46">
        <v>0</v>
      </c>
      <c r="W474" s="46">
        <v>0</v>
      </c>
      <c r="X474" s="46">
        <v>0.56999999999999995</v>
      </c>
      <c r="Y474" s="46">
        <v>0</v>
      </c>
      <c r="Z474">
        <v>475.14</v>
      </c>
      <c r="AA474">
        <v>7.96</v>
      </c>
      <c r="AB474">
        <v>3.2275</v>
      </c>
      <c r="AC474">
        <v>28.6373</v>
      </c>
      <c r="AD474">
        <v>0.13730000000000001</v>
      </c>
      <c r="AE474">
        <v>1.0941000000000001</v>
      </c>
      <c r="AF474">
        <v>5.0265000000000004</v>
      </c>
      <c r="AG474">
        <v>9.5960999999999999</v>
      </c>
      <c r="AH474">
        <v>1.2814000000000001</v>
      </c>
      <c r="AI474">
        <v>2.1724999999999999</v>
      </c>
      <c r="AJ474">
        <v>0.81569999999999998</v>
      </c>
      <c r="AK474">
        <v>2.4500000000000001E-2</v>
      </c>
      <c r="AL474">
        <v>0.1069</v>
      </c>
      <c r="AM474">
        <v>4.0891999999999999</v>
      </c>
      <c r="AN474">
        <v>0.30780000000000002</v>
      </c>
      <c r="AO474">
        <v>3.8451</v>
      </c>
      <c r="AP474">
        <v>0.61960000000000004</v>
      </c>
      <c r="AQ474">
        <v>21.372499999999999</v>
      </c>
      <c r="AR474">
        <v>29.948</v>
      </c>
      <c r="AS474" s="22"/>
      <c r="AT474" s="22"/>
      <c r="AU474" s="22" t="s">
        <v>229</v>
      </c>
      <c r="AV474" s="46">
        <v>0</v>
      </c>
      <c r="AW474" s="46">
        <v>0</v>
      </c>
      <c r="AX474" s="46">
        <v>0</v>
      </c>
      <c r="BT474" t="s">
        <v>230</v>
      </c>
      <c r="BU474" s="46">
        <v>0</v>
      </c>
      <c r="BV474" s="46">
        <v>0</v>
      </c>
      <c r="BW474" s="46">
        <v>0</v>
      </c>
    </row>
    <row r="475" spans="1:94" ht="12.75" hidden="1" customHeight="1" x14ac:dyDescent="0.25">
      <c r="A475">
        <v>1290</v>
      </c>
      <c r="B475">
        <v>2004</v>
      </c>
      <c r="C475" s="22" t="str">
        <f t="shared" si="32"/>
        <v>2004B01290</v>
      </c>
      <c r="D475" s="20">
        <v>38196</v>
      </c>
      <c r="E475">
        <v>40009</v>
      </c>
      <c r="F475" s="13" t="s">
        <v>69</v>
      </c>
      <c r="G475">
        <v>68</v>
      </c>
      <c r="H475">
        <v>85</v>
      </c>
      <c r="I475" t="s">
        <v>70</v>
      </c>
      <c r="J475" s="15">
        <f t="shared" si="31"/>
        <v>1901.2000000000003</v>
      </c>
      <c r="K475">
        <v>50</v>
      </c>
      <c r="L475">
        <v>70</v>
      </c>
      <c r="M475" s="26">
        <v>57</v>
      </c>
      <c r="N475">
        <v>20</v>
      </c>
      <c r="O475">
        <v>4</v>
      </c>
      <c r="P475">
        <v>6</v>
      </c>
      <c r="Q475"/>
      <c r="R475">
        <v>478</v>
      </c>
      <c r="S475" s="55">
        <v>2005</v>
      </c>
      <c r="T475" s="60" t="s">
        <v>88</v>
      </c>
      <c r="U475" s="46">
        <v>0.09</v>
      </c>
      <c r="V475" s="46">
        <v>0</v>
      </c>
      <c r="W475" s="46">
        <v>0</v>
      </c>
      <c r="X475" s="46">
        <v>0.01</v>
      </c>
      <c r="Y475" s="46">
        <v>0</v>
      </c>
      <c r="Z475">
        <v>461.45</v>
      </c>
      <c r="AA475">
        <v>7.23</v>
      </c>
      <c r="AB475">
        <v>3.8058000000000001</v>
      </c>
      <c r="AC475">
        <v>27.4419</v>
      </c>
      <c r="AD475">
        <v>0.1174</v>
      </c>
      <c r="AE475">
        <v>0.97670000000000001</v>
      </c>
      <c r="AF475">
        <v>6.8186</v>
      </c>
      <c r="AG475">
        <v>8.5012000000000008</v>
      </c>
      <c r="AH475">
        <v>1.6336999999999999</v>
      </c>
      <c r="AI475">
        <v>2.9174000000000002</v>
      </c>
      <c r="AJ475">
        <v>1.1580999999999999</v>
      </c>
      <c r="AK475">
        <v>2.7900000000000001E-2</v>
      </c>
      <c r="AL475">
        <v>0.1535</v>
      </c>
      <c r="AM475">
        <v>4.0964999999999998</v>
      </c>
      <c r="AN475">
        <v>0.31979999999999997</v>
      </c>
      <c r="AO475">
        <v>4.2919</v>
      </c>
      <c r="AP475">
        <v>0.6663</v>
      </c>
      <c r="AQ475">
        <v>21.395299999999999</v>
      </c>
      <c r="AR475">
        <v>20.174399999999999</v>
      </c>
      <c r="AS475" s="22"/>
      <c r="AT475" s="22"/>
      <c r="AU475" s="22" t="s">
        <v>229</v>
      </c>
      <c r="AV475" s="46">
        <v>0</v>
      </c>
      <c r="AW475" s="46">
        <v>0</v>
      </c>
      <c r="AX475" s="46">
        <v>0</v>
      </c>
      <c r="BT475" t="s">
        <v>230</v>
      </c>
      <c r="BU475" s="46">
        <v>0</v>
      </c>
      <c r="BV475" s="46">
        <v>0</v>
      </c>
      <c r="BW475" s="46">
        <v>0</v>
      </c>
    </row>
    <row r="476" spans="1:94" ht="12.75" hidden="1" customHeight="1" x14ac:dyDescent="0.25">
      <c r="A476">
        <v>1291</v>
      </c>
      <c r="B476">
        <v>2004</v>
      </c>
      <c r="C476" s="22" t="str">
        <f t="shared" si="32"/>
        <v>2004B01291</v>
      </c>
      <c r="D476" s="20">
        <v>38196</v>
      </c>
      <c r="E476">
        <v>40009</v>
      </c>
      <c r="F476" s="13" t="s">
        <v>69</v>
      </c>
      <c r="G476">
        <v>68</v>
      </c>
      <c r="H476">
        <v>85</v>
      </c>
      <c r="I476" t="s">
        <v>70</v>
      </c>
      <c r="J476" s="15">
        <f t="shared" si="31"/>
        <v>679</v>
      </c>
      <c r="K476">
        <v>70</v>
      </c>
      <c r="L476">
        <v>80</v>
      </c>
      <c r="M476" s="26">
        <v>80</v>
      </c>
      <c r="N476">
        <v>10</v>
      </c>
      <c r="O476">
        <v>1</v>
      </c>
      <c r="P476">
        <v>6</v>
      </c>
      <c r="Q476"/>
      <c r="R476">
        <v>479</v>
      </c>
      <c r="S476" s="55">
        <v>2005</v>
      </c>
      <c r="T476" s="60" t="s">
        <v>88</v>
      </c>
      <c r="U476" s="46">
        <v>0.03</v>
      </c>
      <c r="V476" s="46">
        <v>0</v>
      </c>
      <c r="W476" s="46">
        <v>0</v>
      </c>
      <c r="X476" s="46">
        <v>0.01</v>
      </c>
      <c r="Y476" s="46">
        <v>0</v>
      </c>
      <c r="Z476"/>
      <c r="AA476"/>
      <c r="AB476">
        <v>2.4657</v>
      </c>
      <c r="AC476">
        <v>35.685499999999998</v>
      </c>
      <c r="AD476" t="s">
        <v>241</v>
      </c>
      <c r="AE476" t="s">
        <v>242</v>
      </c>
      <c r="AF476">
        <v>5.5987999999999998</v>
      </c>
      <c r="AG476">
        <v>10.4536</v>
      </c>
      <c r="AH476">
        <v>0.9859</v>
      </c>
      <c r="AI476">
        <v>1.1895</v>
      </c>
      <c r="AJ476">
        <v>0.4859</v>
      </c>
      <c r="AK476">
        <v>2.8199999999999999E-2</v>
      </c>
      <c r="AL476">
        <v>0.1835</v>
      </c>
      <c r="AM476">
        <v>3.4556</v>
      </c>
      <c r="AN476">
        <v>0.2742</v>
      </c>
      <c r="AO476">
        <v>4.1955999999999998</v>
      </c>
      <c r="AP476">
        <v>0.6613</v>
      </c>
      <c r="AQ476">
        <v>16.129000000000001</v>
      </c>
      <c r="AR476">
        <v>45.770200000000003</v>
      </c>
      <c r="AS476" s="22"/>
      <c r="AT476" s="22"/>
      <c r="AU476" s="22" t="s">
        <v>229</v>
      </c>
      <c r="AV476" s="46">
        <v>0</v>
      </c>
      <c r="AW476" s="46">
        <v>0</v>
      </c>
      <c r="AX476" s="46">
        <v>0</v>
      </c>
      <c r="BT476" t="s">
        <v>230</v>
      </c>
      <c r="BU476" s="46">
        <v>0</v>
      </c>
      <c r="BV476" s="46">
        <v>0</v>
      </c>
      <c r="BW476" s="46">
        <v>0</v>
      </c>
    </row>
    <row r="477" spans="1:94" ht="12.75" hidden="1" customHeight="1" x14ac:dyDescent="0.25">
      <c r="A477">
        <v>1292</v>
      </c>
      <c r="B477">
        <v>2004</v>
      </c>
      <c r="C477" s="22" t="str">
        <f t="shared" si="32"/>
        <v>2004B01292</v>
      </c>
      <c r="D477" s="20">
        <v>38196</v>
      </c>
      <c r="E477">
        <v>40009</v>
      </c>
      <c r="F477" s="13" t="s">
        <v>69</v>
      </c>
      <c r="G477">
        <v>68</v>
      </c>
      <c r="H477">
        <v>85</v>
      </c>
      <c r="I477" t="s">
        <v>70</v>
      </c>
      <c r="J477" s="15">
        <f t="shared" si="31"/>
        <v>679</v>
      </c>
      <c r="K477">
        <v>80</v>
      </c>
      <c r="L477">
        <v>100</v>
      </c>
      <c r="M477" s="26">
        <v>90</v>
      </c>
      <c r="N477">
        <v>20</v>
      </c>
      <c r="O477">
        <v>1</v>
      </c>
      <c r="P477">
        <v>6</v>
      </c>
      <c r="Q477"/>
      <c r="R477">
        <v>480</v>
      </c>
      <c r="S477" s="55">
        <v>2005</v>
      </c>
      <c r="T477" s="60" t="s">
        <v>88</v>
      </c>
      <c r="U477" s="46">
        <v>7.0000000000000007E-2</v>
      </c>
      <c r="V477" s="46">
        <v>0</v>
      </c>
      <c r="W477" s="46">
        <v>0</v>
      </c>
      <c r="X477" s="46">
        <v>0.01</v>
      </c>
      <c r="Y477" s="46">
        <v>0</v>
      </c>
      <c r="Z477">
        <v>474.04</v>
      </c>
      <c r="AA477">
        <v>7.53</v>
      </c>
      <c r="AB477">
        <v>4.4013999999999998</v>
      </c>
      <c r="AC477">
        <v>25.688099999999999</v>
      </c>
      <c r="AD477" t="s">
        <v>243</v>
      </c>
      <c r="AE477">
        <v>1.867</v>
      </c>
      <c r="AF477">
        <v>7.6881000000000004</v>
      </c>
      <c r="AG477">
        <v>8.9174000000000007</v>
      </c>
      <c r="AH477">
        <v>1.9219999999999999</v>
      </c>
      <c r="AI477">
        <v>3.5390000000000001</v>
      </c>
      <c r="AJ477">
        <v>1.3119000000000001</v>
      </c>
      <c r="AK477">
        <v>3.2099999999999997E-2</v>
      </c>
      <c r="AL477">
        <v>0.1812</v>
      </c>
      <c r="AM477">
        <v>5.1582999999999997</v>
      </c>
      <c r="AN477">
        <v>0.33939999999999998</v>
      </c>
      <c r="AO477" t="s">
        <v>244</v>
      </c>
      <c r="AP477">
        <v>0.74770000000000003</v>
      </c>
      <c r="AQ477">
        <v>44.036700000000003</v>
      </c>
      <c r="AR477">
        <v>58.504600000000003</v>
      </c>
      <c r="AS477" s="22"/>
      <c r="AT477" s="22"/>
      <c r="AU477" s="22" t="s">
        <v>229</v>
      </c>
      <c r="AV477" s="46">
        <v>0</v>
      </c>
      <c r="AW477" s="46">
        <v>0</v>
      </c>
      <c r="AX477" s="46">
        <v>0</v>
      </c>
      <c r="BT477" t="s">
        <v>230</v>
      </c>
      <c r="BU477" s="46">
        <v>0</v>
      </c>
      <c r="BV477" s="46">
        <v>0</v>
      </c>
      <c r="BW477" s="46">
        <v>0</v>
      </c>
    </row>
    <row r="478" spans="1:94" ht="12.75" hidden="1" customHeight="1" x14ac:dyDescent="0.25">
      <c r="A478">
        <v>1293</v>
      </c>
      <c r="B478">
        <v>2004</v>
      </c>
      <c r="C478" s="22" t="str">
        <f t="shared" si="32"/>
        <v>2004B01293</v>
      </c>
      <c r="D478" s="20">
        <v>38196</v>
      </c>
      <c r="E478">
        <v>40010</v>
      </c>
      <c r="F478" s="13" t="s">
        <v>69</v>
      </c>
      <c r="G478">
        <v>67</v>
      </c>
      <c r="H478">
        <v>81</v>
      </c>
      <c r="I478" t="s">
        <v>87</v>
      </c>
      <c r="J478" s="15">
        <f t="shared" si="31"/>
        <v>2450</v>
      </c>
      <c r="K478">
        <v>0</v>
      </c>
      <c r="L478">
        <v>5</v>
      </c>
      <c r="M478">
        <v>5</v>
      </c>
      <c r="N478">
        <v>5</v>
      </c>
      <c r="O478">
        <v>4</v>
      </c>
      <c r="P478">
        <v>6</v>
      </c>
      <c r="Q478"/>
      <c r="R478">
        <v>481</v>
      </c>
      <c r="S478" s="55">
        <v>2005</v>
      </c>
      <c r="T478" s="60" t="s">
        <v>88</v>
      </c>
      <c r="U478" s="46">
        <v>4.3161132561132556</v>
      </c>
      <c r="V478" s="46">
        <v>0</v>
      </c>
      <c r="W478" s="46">
        <v>0</v>
      </c>
      <c r="X478" s="46">
        <v>1.3303088803088803</v>
      </c>
      <c r="Y478" s="46">
        <v>0</v>
      </c>
      <c r="Z478">
        <v>514.30999999999995</v>
      </c>
      <c r="AA478">
        <v>10.16</v>
      </c>
      <c r="AB478">
        <v>4.4973999999999998</v>
      </c>
      <c r="AC478">
        <v>11.599600000000001</v>
      </c>
      <c r="AD478">
        <v>1.0096000000000001</v>
      </c>
      <c r="AE478">
        <v>1.1257999999999999</v>
      </c>
      <c r="AF478">
        <v>5.7083000000000004</v>
      </c>
      <c r="AG478">
        <v>11.862</v>
      </c>
      <c r="AH478">
        <v>1.8257000000000001</v>
      </c>
      <c r="AI478">
        <v>1.8025</v>
      </c>
      <c r="AJ478">
        <v>0.80400000000000005</v>
      </c>
      <c r="AK478">
        <v>0.1457</v>
      </c>
      <c r="AL478">
        <v>0.12039999999999999</v>
      </c>
      <c r="AM478">
        <v>3.6692</v>
      </c>
      <c r="AN478">
        <v>0.44169999999999998</v>
      </c>
      <c r="AO478">
        <v>8.94</v>
      </c>
      <c r="AP478">
        <v>0.86080000000000001</v>
      </c>
      <c r="AQ478">
        <v>27.658300000000001</v>
      </c>
      <c r="AR478">
        <v>93.206299999999999</v>
      </c>
      <c r="AS478" s="22">
        <v>522</v>
      </c>
      <c r="AT478" s="22">
        <v>2005</v>
      </c>
      <c r="AU478" s="22" t="s">
        <v>229</v>
      </c>
      <c r="AV478" s="46">
        <v>0.17737451737451737</v>
      </c>
      <c r="AW478" s="46">
        <v>0</v>
      </c>
      <c r="AX478" s="46">
        <v>0</v>
      </c>
      <c r="AY478">
        <v>416.52</v>
      </c>
      <c r="AZ478">
        <v>18.940000000000001</v>
      </c>
      <c r="BA478">
        <v>3.177</v>
      </c>
      <c r="BB478">
        <v>19.406600000000001</v>
      </c>
      <c r="BC478">
        <v>3.9445999999999999</v>
      </c>
      <c r="BD478" t="s">
        <v>245</v>
      </c>
      <c r="BE478">
        <v>4.5690999999999997</v>
      </c>
      <c r="BF478">
        <v>20.616700000000002</v>
      </c>
      <c r="BG478">
        <v>1.3084</v>
      </c>
      <c r="BH478">
        <v>9.5564</v>
      </c>
      <c r="BI478">
        <v>1.8619000000000001</v>
      </c>
      <c r="BJ478">
        <v>0.1663</v>
      </c>
      <c r="BK478">
        <v>1.7412000000000001</v>
      </c>
      <c r="BL478">
        <v>6.2976999999999999</v>
      </c>
      <c r="BM478">
        <v>1.0486</v>
      </c>
      <c r="BN478">
        <v>8.9911999999999992</v>
      </c>
      <c r="BO478">
        <v>2.4066000000000001</v>
      </c>
      <c r="BP478">
        <v>20.233499999999999</v>
      </c>
      <c r="BQ478">
        <v>37.1128</v>
      </c>
      <c r="BT478" t="s">
        <v>230</v>
      </c>
      <c r="BU478" s="46">
        <v>0</v>
      </c>
      <c r="BV478" s="46">
        <v>0</v>
      </c>
      <c r="BW478" s="46">
        <v>0</v>
      </c>
    </row>
    <row r="479" spans="1:94" ht="12.75" hidden="1" customHeight="1" x14ac:dyDescent="0.25">
      <c r="A479">
        <v>1294</v>
      </c>
      <c r="B479">
        <v>2004</v>
      </c>
      <c r="C479" s="22" t="str">
        <f t="shared" si="32"/>
        <v>2004B01294</v>
      </c>
      <c r="D479" s="20">
        <v>38196</v>
      </c>
      <c r="E479">
        <v>40010</v>
      </c>
      <c r="F479" s="13" t="s">
        <v>69</v>
      </c>
      <c r="G479">
        <v>67</v>
      </c>
      <c r="H479">
        <v>81</v>
      </c>
      <c r="I479" t="s">
        <v>87</v>
      </c>
      <c r="J479" s="15">
        <f t="shared" si="31"/>
        <v>2450</v>
      </c>
      <c r="K479">
        <v>5</v>
      </c>
      <c r="L479">
        <v>10</v>
      </c>
      <c r="M479">
        <v>10</v>
      </c>
      <c r="N479">
        <v>5</v>
      </c>
      <c r="O479">
        <v>4</v>
      </c>
      <c r="P479">
        <v>6</v>
      </c>
      <c r="Q479"/>
      <c r="R479">
        <v>482</v>
      </c>
      <c r="S479" s="55">
        <v>2005</v>
      </c>
      <c r="T479" s="60" t="s">
        <v>88</v>
      </c>
      <c r="U479" s="46">
        <v>1.5417980422462647</v>
      </c>
      <c r="V479" s="46">
        <v>0</v>
      </c>
      <c r="W479" s="46">
        <v>0.82432766615146835</v>
      </c>
      <c r="X479" s="46">
        <v>0.65640906749098404</v>
      </c>
      <c r="Y479" s="46">
        <v>0</v>
      </c>
      <c r="Z479">
        <v>470.51</v>
      </c>
      <c r="AA479">
        <v>9.49</v>
      </c>
      <c r="AB479">
        <v>4.976</v>
      </c>
      <c r="AC479">
        <v>12.8887</v>
      </c>
      <c r="AD479">
        <v>0.7702</v>
      </c>
      <c r="AE479">
        <v>1.2667999999999999</v>
      </c>
      <c r="AF479">
        <v>5.6064999999999996</v>
      </c>
      <c r="AG479">
        <v>12.2126</v>
      </c>
      <c r="AH479">
        <v>1.9376</v>
      </c>
      <c r="AI479">
        <v>1.9208000000000001</v>
      </c>
      <c r="AJ479">
        <v>0.87519999999999998</v>
      </c>
      <c r="AK479">
        <v>0.12620000000000001</v>
      </c>
      <c r="AL479">
        <v>0.16170000000000001</v>
      </c>
      <c r="AM479">
        <v>3.3460000000000001</v>
      </c>
      <c r="AN479">
        <v>0.4002</v>
      </c>
      <c r="AO479">
        <v>8.6315000000000008</v>
      </c>
      <c r="AP479">
        <v>0.82099999999999995</v>
      </c>
      <c r="AQ479">
        <v>27.255299999999998</v>
      </c>
      <c r="AR479">
        <v>54.357999999999997</v>
      </c>
      <c r="AS479" s="22">
        <v>523</v>
      </c>
      <c r="AT479" s="22">
        <v>2005</v>
      </c>
      <c r="AU479" s="22" t="s">
        <v>229</v>
      </c>
      <c r="AV479" s="46">
        <v>4.5795981452859347E-2</v>
      </c>
      <c r="AW479" s="46">
        <v>0</v>
      </c>
      <c r="AX479" s="46">
        <v>0</v>
      </c>
      <c r="AY479">
        <v>427.16</v>
      </c>
      <c r="AZ479">
        <v>14.69</v>
      </c>
      <c r="BA479">
        <v>6.4730999999999996</v>
      </c>
      <c r="BB479">
        <v>21.480799999999999</v>
      </c>
      <c r="BC479">
        <v>4.2788000000000004</v>
      </c>
      <c r="BD479">
        <v>1.6865000000000001</v>
      </c>
      <c r="BE479">
        <v>6.0191999999999997</v>
      </c>
      <c r="BF479">
        <v>53.469200000000001</v>
      </c>
      <c r="BG479">
        <v>2.5962000000000001</v>
      </c>
      <c r="BH479">
        <v>11.2712</v>
      </c>
      <c r="BI479">
        <v>4.7672999999999996</v>
      </c>
      <c r="BJ479">
        <v>9.8100000000000007E-2</v>
      </c>
      <c r="BK479">
        <v>0.7077</v>
      </c>
      <c r="BL479">
        <v>3.4287999999999998</v>
      </c>
      <c r="BM479">
        <v>1.1000000000000001</v>
      </c>
      <c r="BN479">
        <v>8.8962000000000003</v>
      </c>
      <c r="BO479">
        <v>2.4268999999999998</v>
      </c>
      <c r="BP479">
        <v>61.538499999999999</v>
      </c>
      <c r="BQ479">
        <v>60.732700000000001</v>
      </c>
      <c r="BT479" t="s">
        <v>230</v>
      </c>
      <c r="BU479" s="46">
        <v>0</v>
      </c>
      <c r="BV479" s="46">
        <v>0</v>
      </c>
      <c r="BW479" s="46">
        <v>0</v>
      </c>
    </row>
    <row r="480" spans="1:94" ht="12.75" hidden="1" customHeight="1" x14ac:dyDescent="0.25">
      <c r="A480">
        <v>1295</v>
      </c>
      <c r="B480">
        <v>2004</v>
      </c>
      <c r="C480" s="22" t="str">
        <f t="shared" si="32"/>
        <v>2004B01295</v>
      </c>
      <c r="D480" s="20">
        <v>38196</v>
      </c>
      <c r="E480">
        <v>40010</v>
      </c>
      <c r="F480" s="13" t="s">
        <v>69</v>
      </c>
      <c r="G480">
        <v>67</v>
      </c>
      <c r="H480">
        <v>81</v>
      </c>
      <c r="I480" t="s">
        <v>70</v>
      </c>
      <c r="J480" s="15">
        <f t="shared" si="31"/>
        <v>2716</v>
      </c>
      <c r="K480">
        <v>10</v>
      </c>
      <c r="L480">
        <v>20</v>
      </c>
      <c r="M480">
        <v>20</v>
      </c>
      <c r="N480">
        <v>10</v>
      </c>
      <c r="O480">
        <v>4</v>
      </c>
      <c r="P480">
        <v>6</v>
      </c>
      <c r="Q480"/>
      <c r="R480">
        <v>483</v>
      </c>
      <c r="S480" s="55">
        <v>2005</v>
      </c>
      <c r="T480" s="60" t="s">
        <v>88</v>
      </c>
      <c r="U480" s="46">
        <v>1.58</v>
      </c>
      <c r="V480" s="46">
        <v>0</v>
      </c>
      <c r="W480" s="46">
        <v>1.99</v>
      </c>
      <c r="X480" s="46">
        <v>0.02</v>
      </c>
      <c r="Y480" s="46">
        <v>0</v>
      </c>
      <c r="Z480">
        <v>514.66999999999996</v>
      </c>
      <c r="AA480">
        <v>9.3000000000000007</v>
      </c>
      <c r="AB480">
        <v>3.6160999999999999</v>
      </c>
      <c r="AC480">
        <v>18.0304</v>
      </c>
      <c r="AD480">
        <v>0.55469999999999997</v>
      </c>
      <c r="AE480">
        <v>0.82469999999999999</v>
      </c>
      <c r="AF480">
        <v>5.3834999999999997</v>
      </c>
      <c r="AG480">
        <v>9.6</v>
      </c>
      <c r="AH480">
        <v>1.3949</v>
      </c>
      <c r="AI480">
        <v>1.9863</v>
      </c>
      <c r="AJ480">
        <v>0.77249999999999996</v>
      </c>
      <c r="AK480">
        <v>0.1134</v>
      </c>
      <c r="AL480">
        <v>0.11550000000000001</v>
      </c>
      <c r="AM480">
        <v>2.5364</v>
      </c>
      <c r="AN480">
        <v>0.40360000000000001</v>
      </c>
      <c r="AO480">
        <v>6.1173999999999999</v>
      </c>
      <c r="AP480">
        <v>0.7419</v>
      </c>
      <c r="AQ480">
        <v>21.7851</v>
      </c>
      <c r="AR480">
        <v>48.286499999999997</v>
      </c>
      <c r="AS480" s="22">
        <v>524</v>
      </c>
      <c r="AT480" s="22">
        <v>2005</v>
      </c>
      <c r="AU480" s="22" t="s">
        <v>229</v>
      </c>
      <c r="AV480" s="46">
        <v>0.01</v>
      </c>
      <c r="AW480" s="46">
        <v>0</v>
      </c>
      <c r="AX480" s="46">
        <v>0</v>
      </c>
      <c r="AY480">
        <v>396.67</v>
      </c>
      <c r="AZ480">
        <v>19.03</v>
      </c>
      <c r="BA480">
        <v>1.8651</v>
      </c>
      <c r="BB480">
        <v>27.995999999999999</v>
      </c>
      <c r="BC480">
        <v>0.84719999999999995</v>
      </c>
      <c r="BD480" t="s">
        <v>246</v>
      </c>
      <c r="BE480">
        <v>2.9762</v>
      </c>
      <c r="BF480">
        <v>20.876999999999999</v>
      </c>
      <c r="BG480">
        <v>0.67459999999999998</v>
      </c>
      <c r="BH480">
        <v>10.4762</v>
      </c>
      <c r="BI480">
        <v>3.2738</v>
      </c>
      <c r="BJ480">
        <v>3.9699999999999999E-2</v>
      </c>
      <c r="BK480">
        <v>0.754</v>
      </c>
      <c r="BL480" t="s">
        <v>247</v>
      </c>
      <c r="BM480">
        <v>1.0713999999999999</v>
      </c>
      <c r="BN480" t="s">
        <v>248</v>
      </c>
      <c r="BO480">
        <v>3.254</v>
      </c>
      <c r="BP480">
        <v>22.222200000000001</v>
      </c>
      <c r="BQ480">
        <v>43.631</v>
      </c>
      <c r="BT480" t="s">
        <v>230</v>
      </c>
      <c r="BU480" s="46">
        <v>0</v>
      </c>
      <c r="BV480" s="46">
        <v>0</v>
      </c>
      <c r="BW480" s="46">
        <v>0</v>
      </c>
    </row>
    <row r="481" spans="1:75" ht="12.75" hidden="1" customHeight="1" x14ac:dyDescent="0.25">
      <c r="A481">
        <v>1296</v>
      </c>
      <c r="B481">
        <v>2004</v>
      </c>
      <c r="C481" s="22" t="str">
        <f t="shared" si="32"/>
        <v>2004B01296</v>
      </c>
      <c r="D481" s="20">
        <v>38196</v>
      </c>
      <c r="E481">
        <v>40010</v>
      </c>
      <c r="F481" s="13" t="s">
        <v>69</v>
      </c>
      <c r="G481">
        <v>67</v>
      </c>
      <c r="H481">
        <v>81</v>
      </c>
      <c r="I481" t="s">
        <v>70</v>
      </c>
      <c r="J481" s="15">
        <f t="shared" si="31"/>
        <v>2716</v>
      </c>
      <c r="K481">
        <v>20</v>
      </c>
      <c r="L481">
        <v>30</v>
      </c>
      <c r="M481">
        <v>30</v>
      </c>
      <c r="N481">
        <v>10</v>
      </c>
      <c r="O481">
        <v>4</v>
      </c>
      <c r="P481">
        <v>6</v>
      </c>
      <c r="Q481"/>
      <c r="R481">
        <v>484</v>
      </c>
      <c r="S481" s="55">
        <v>2005</v>
      </c>
      <c r="T481" s="60" t="s">
        <v>88</v>
      </c>
      <c r="U481" s="46">
        <v>0.63</v>
      </c>
      <c r="V481" s="46">
        <v>0</v>
      </c>
      <c r="W481" s="46">
        <v>0</v>
      </c>
      <c r="X481" s="46">
        <v>12.62</v>
      </c>
      <c r="Y481" s="46">
        <v>0</v>
      </c>
      <c r="Z481">
        <v>456.06</v>
      </c>
      <c r="AA481">
        <v>9.98</v>
      </c>
      <c r="AB481">
        <v>4.6673</v>
      </c>
      <c r="AC481">
        <v>23.027999999999999</v>
      </c>
      <c r="AD481">
        <v>0.4103</v>
      </c>
      <c r="AE481">
        <v>1.0592999999999999</v>
      </c>
      <c r="AF481">
        <v>8.2657000000000007</v>
      </c>
      <c r="AG481">
        <v>9.5318000000000005</v>
      </c>
      <c r="AH481">
        <v>1.9156</v>
      </c>
      <c r="AI481">
        <v>1.6682999999999999</v>
      </c>
      <c r="AJ481">
        <v>0.99609999999999999</v>
      </c>
      <c r="AK481">
        <v>0.1032</v>
      </c>
      <c r="AL481">
        <v>0.1027</v>
      </c>
      <c r="AM481">
        <v>3.8428</v>
      </c>
      <c r="AN481">
        <v>0.35820000000000002</v>
      </c>
      <c r="AO481">
        <v>5.4031000000000002</v>
      </c>
      <c r="AP481">
        <v>0.66390000000000005</v>
      </c>
      <c r="AQ481">
        <v>25.554500000000001</v>
      </c>
      <c r="AR481">
        <v>72.615700000000004</v>
      </c>
      <c r="AS481" s="22"/>
      <c r="AT481" s="22"/>
      <c r="AU481" s="22" t="s">
        <v>229</v>
      </c>
      <c r="AV481" s="46">
        <v>0</v>
      </c>
      <c r="AW481" s="46">
        <v>0</v>
      </c>
      <c r="AX481" s="46">
        <v>0</v>
      </c>
      <c r="BT481" t="s">
        <v>230</v>
      </c>
      <c r="BU481" s="46">
        <v>0</v>
      </c>
      <c r="BV481" s="46">
        <v>0</v>
      </c>
      <c r="BW481" s="46">
        <v>0</v>
      </c>
    </row>
    <row r="482" spans="1:75" ht="12.75" hidden="1" customHeight="1" x14ac:dyDescent="0.25">
      <c r="A482">
        <v>1297</v>
      </c>
      <c r="B482">
        <v>2004</v>
      </c>
      <c r="C482" s="22" t="str">
        <f t="shared" si="32"/>
        <v>2004B01297</v>
      </c>
      <c r="D482" s="20">
        <v>38196</v>
      </c>
      <c r="E482">
        <v>40010</v>
      </c>
      <c r="F482" s="13" t="s">
        <v>69</v>
      </c>
      <c r="G482">
        <v>67</v>
      </c>
      <c r="H482">
        <v>81</v>
      </c>
      <c r="I482" t="s">
        <v>70</v>
      </c>
      <c r="J482" s="15">
        <f t="shared" si="31"/>
        <v>2716</v>
      </c>
      <c r="K482">
        <v>30</v>
      </c>
      <c r="L482">
        <v>40</v>
      </c>
      <c r="M482">
        <v>40</v>
      </c>
      <c r="N482">
        <v>10</v>
      </c>
      <c r="O482">
        <v>4</v>
      </c>
      <c r="P482">
        <v>6</v>
      </c>
      <c r="Q482"/>
      <c r="R482">
        <v>485</v>
      </c>
      <c r="S482" s="55">
        <v>2005</v>
      </c>
      <c r="T482" s="60" t="s">
        <v>88</v>
      </c>
      <c r="U482" s="46">
        <v>0.27</v>
      </c>
      <c r="V482" s="46">
        <v>0</v>
      </c>
      <c r="W482" s="46">
        <v>0</v>
      </c>
      <c r="X482" s="46">
        <v>0</v>
      </c>
      <c r="Y482" s="46">
        <v>0</v>
      </c>
      <c r="Z482">
        <v>481.63</v>
      </c>
      <c r="AA482">
        <v>8.52</v>
      </c>
      <c r="AB482">
        <v>1.675</v>
      </c>
      <c r="AC482">
        <v>13.9023</v>
      </c>
      <c r="AD482" t="s">
        <v>249</v>
      </c>
      <c r="AE482" t="s">
        <v>250</v>
      </c>
      <c r="AF482">
        <v>4.3068</v>
      </c>
      <c r="AG482">
        <v>7.8955000000000002</v>
      </c>
      <c r="AH482">
        <v>0.69769999999999999</v>
      </c>
      <c r="AI482">
        <v>1.7136</v>
      </c>
      <c r="AJ482">
        <v>0.83860000000000001</v>
      </c>
      <c r="AK482">
        <v>3.8600000000000002E-2</v>
      </c>
      <c r="AL482">
        <v>0.14549999999999999</v>
      </c>
      <c r="AM482">
        <v>2.6114000000000002</v>
      </c>
      <c r="AN482">
        <v>0.29089999999999999</v>
      </c>
      <c r="AO482" t="s">
        <v>251</v>
      </c>
      <c r="AP482">
        <v>0.53639999999999999</v>
      </c>
      <c r="AQ482">
        <v>9.0908999999999995</v>
      </c>
      <c r="AR482">
        <v>56.304499999999997</v>
      </c>
      <c r="AS482" s="22"/>
      <c r="AT482" s="22"/>
      <c r="AU482" s="22" t="s">
        <v>229</v>
      </c>
      <c r="AV482" s="46">
        <v>0</v>
      </c>
      <c r="AW482" s="46">
        <v>0</v>
      </c>
      <c r="AX482" s="46">
        <v>0</v>
      </c>
      <c r="BT482" t="s">
        <v>230</v>
      </c>
      <c r="BU482" s="46">
        <v>0</v>
      </c>
      <c r="BV482" s="46">
        <v>0</v>
      </c>
      <c r="BW482" s="46">
        <v>0</v>
      </c>
    </row>
    <row r="483" spans="1:75" ht="12.75" hidden="1" customHeight="1" x14ac:dyDescent="0.25">
      <c r="A483">
        <v>1298</v>
      </c>
      <c r="B483">
        <v>2004</v>
      </c>
      <c r="C483" s="22" t="str">
        <f t="shared" ref="C483:C504" si="33">CONCATENATE(B483,"B0",A483)</f>
        <v>2004B01298</v>
      </c>
      <c r="D483" s="20">
        <v>38196</v>
      </c>
      <c r="E483">
        <v>40010</v>
      </c>
      <c r="F483" s="13" t="s">
        <v>69</v>
      </c>
      <c r="G483">
        <v>67</v>
      </c>
      <c r="H483">
        <v>81</v>
      </c>
      <c r="I483" t="s">
        <v>70</v>
      </c>
      <c r="J483" s="15">
        <f t="shared" si="31"/>
        <v>1290.1000000000001</v>
      </c>
      <c r="K483">
        <v>40</v>
      </c>
      <c r="L483">
        <v>50</v>
      </c>
      <c r="M483" s="26">
        <v>44.75</v>
      </c>
      <c r="N483">
        <v>10</v>
      </c>
      <c r="O483">
        <v>4</v>
      </c>
      <c r="P483">
        <v>6</v>
      </c>
      <c r="Q483"/>
      <c r="R483">
        <v>486</v>
      </c>
      <c r="S483" s="55">
        <v>2005</v>
      </c>
      <c r="T483" s="60" t="s">
        <v>88</v>
      </c>
      <c r="U483" s="46">
        <v>0.11</v>
      </c>
      <c r="V483" s="46">
        <v>0</v>
      </c>
      <c r="W483" s="46">
        <v>0</v>
      </c>
      <c r="X483" s="46">
        <v>7.0000000000000007E-2</v>
      </c>
      <c r="Y483" s="46">
        <v>0</v>
      </c>
      <c r="Z483">
        <v>474.52</v>
      </c>
      <c r="AA483">
        <v>9.99</v>
      </c>
      <c r="AB483">
        <v>4.8425000000000002</v>
      </c>
      <c r="AC483">
        <v>24.3249</v>
      </c>
      <c r="AD483">
        <v>0.24360000000000001</v>
      </c>
      <c r="AE483">
        <v>1.5998000000000001</v>
      </c>
      <c r="AF483">
        <v>6.9980000000000002</v>
      </c>
      <c r="AG483">
        <v>11.415900000000001</v>
      </c>
      <c r="AH483">
        <v>2.1204000000000001</v>
      </c>
      <c r="AI483">
        <v>2.1545999999999998</v>
      </c>
      <c r="AJ483">
        <v>1.1634</v>
      </c>
      <c r="AK483">
        <v>6.3600000000000004E-2</v>
      </c>
      <c r="AL483">
        <v>0.12039999999999999</v>
      </c>
      <c r="AM483">
        <v>4.1898</v>
      </c>
      <c r="AN483">
        <v>0.4178</v>
      </c>
      <c r="AO483">
        <v>4.6703000000000001</v>
      </c>
      <c r="AP483">
        <v>0.66339999999999999</v>
      </c>
      <c r="AQ483">
        <v>26.810199999999998</v>
      </c>
      <c r="AR483">
        <v>101.6194</v>
      </c>
      <c r="AS483" s="22"/>
      <c r="AT483" s="22"/>
      <c r="AU483" s="22" t="s">
        <v>229</v>
      </c>
      <c r="AV483" s="46">
        <v>0</v>
      </c>
      <c r="AW483" s="46">
        <v>0</v>
      </c>
      <c r="AX483" s="46">
        <v>0</v>
      </c>
      <c r="BT483" t="s">
        <v>230</v>
      </c>
      <c r="BU483" s="46">
        <v>0</v>
      </c>
      <c r="BV483" s="46">
        <v>0</v>
      </c>
      <c r="BW483" s="46">
        <v>0</v>
      </c>
    </row>
    <row r="484" spans="1:75" ht="12.75" hidden="1" customHeight="1" x14ac:dyDescent="0.25">
      <c r="A484">
        <v>1299</v>
      </c>
      <c r="B484">
        <v>2004</v>
      </c>
      <c r="C484" s="22" t="str">
        <f t="shared" si="33"/>
        <v>2004B01299</v>
      </c>
      <c r="D484" s="20">
        <v>38196</v>
      </c>
      <c r="E484">
        <v>40010</v>
      </c>
      <c r="F484" s="13" t="s">
        <v>69</v>
      </c>
      <c r="G484">
        <v>67</v>
      </c>
      <c r="H484">
        <v>81</v>
      </c>
      <c r="I484" t="s">
        <v>70</v>
      </c>
      <c r="J484" s="15">
        <f t="shared" si="31"/>
        <v>1358</v>
      </c>
      <c r="K484">
        <v>50</v>
      </c>
      <c r="L484">
        <v>70</v>
      </c>
      <c r="M484" s="26">
        <v>70</v>
      </c>
      <c r="N484">
        <v>20</v>
      </c>
      <c r="O484">
        <v>1</v>
      </c>
      <c r="P484">
        <v>6</v>
      </c>
      <c r="Q484"/>
      <c r="R484">
        <v>487</v>
      </c>
      <c r="S484" s="55">
        <v>2005</v>
      </c>
      <c r="T484" s="60" t="s">
        <v>88</v>
      </c>
      <c r="U484" s="46">
        <v>0.04</v>
      </c>
      <c r="V484" s="46">
        <v>0</v>
      </c>
      <c r="W484" s="46">
        <v>0</v>
      </c>
      <c r="X484" s="46">
        <v>0.16</v>
      </c>
      <c r="Y484" s="46">
        <v>0</v>
      </c>
      <c r="Z484">
        <v>396.62</v>
      </c>
      <c r="AA484">
        <v>12.19</v>
      </c>
      <c r="AB484">
        <v>5.2455999999999996</v>
      </c>
      <c r="AC484">
        <v>26.952300000000001</v>
      </c>
      <c r="AD484" t="s">
        <v>252</v>
      </c>
      <c r="AE484">
        <v>2.4885000000000002</v>
      </c>
      <c r="AF484">
        <v>13.962899999999999</v>
      </c>
      <c r="AG484">
        <v>7.4320000000000004</v>
      </c>
      <c r="AH484">
        <v>2.4859</v>
      </c>
      <c r="AI484">
        <v>2.2862</v>
      </c>
      <c r="AJ484">
        <v>1.2624</v>
      </c>
      <c r="AK484">
        <v>7.3300000000000004E-2</v>
      </c>
      <c r="AL484">
        <v>0.1263</v>
      </c>
      <c r="AM484">
        <v>7.3056999999999999</v>
      </c>
      <c r="AN484">
        <v>0.30120000000000002</v>
      </c>
      <c r="AO484">
        <v>3.9531999999999998</v>
      </c>
      <c r="AP484">
        <v>0.48670000000000002</v>
      </c>
      <c r="AQ484">
        <v>31.448799999999999</v>
      </c>
      <c r="AR484">
        <v>33.868400000000001</v>
      </c>
      <c r="AS484" s="22"/>
      <c r="AT484" s="22"/>
      <c r="AU484" s="22" t="s">
        <v>229</v>
      </c>
      <c r="AV484" s="46">
        <v>0</v>
      </c>
      <c r="AW484" s="46">
        <v>0</v>
      </c>
      <c r="AX484" s="46">
        <v>0</v>
      </c>
      <c r="BT484" t="s">
        <v>230</v>
      </c>
      <c r="BU484" s="46">
        <v>0</v>
      </c>
      <c r="BV484" s="46">
        <v>0</v>
      </c>
      <c r="BW484" s="46">
        <v>0</v>
      </c>
    </row>
    <row r="485" spans="1:75" ht="12.75" hidden="1" customHeight="1" x14ac:dyDescent="0.25">
      <c r="A485">
        <v>1300</v>
      </c>
      <c r="B485">
        <v>2004</v>
      </c>
      <c r="C485" s="22" t="str">
        <f t="shared" si="33"/>
        <v>2004B01300</v>
      </c>
      <c r="D485" s="20">
        <v>38196</v>
      </c>
      <c r="E485">
        <v>40010</v>
      </c>
      <c r="F485" s="13" t="s">
        <v>69</v>
      </c>
      <c r="G485">
        <v>67</v>
      </c>
      <c r="H485">
        <v>81</v>
      </c>
      <c r="I485" t="s">
        <v>70</v>
      </c>
      <c r="J485" s="15">
        <f t="shared" si="31"/>
        <v>679</v>
      </c>
      <c r="K485">
        <v>70</v>
      </c>
      <c r="L485">
        <v>80</v>
      </c>
      <c r="M485" s="26">
        <v>80</v>
      </c>
      <c r="N485">
        <v>10</v>
      </c>
      <c r="O485">
        <v>1</v>
      </c>
      <c r="P485">
        <v>6</v>
      </c>
      <c r="Q485"/>
      <c r="R485">
        <v>488</v>
      </c>
      <c r="S485" s="55">
        <v>2005</v>
      </c>
      <c r="T485" s="60" t="s">
        <v>88</v>
      </c>
      <c r="U485" s="46">
        <v>0.15</v>
      </c>
      <c r="V485" s="46">
        <v>0</v>
      </c>
      <c r="W485" s="46">
        <v>0</v>
      </c>
      <c r="X485" s="46">
        <v>0</v>
      </c>
      <c r="Y485" s="46">
        <v>0</v>
      </c>
      <c r="Z485">
        <v>467.3</v>
      </c>
      <c r="AA485">
        <v>9</v>
      </c>
      <c r="AB485">
        <v>4.7</v>
      </c>
      <c r="AC485">
        <v>26.651499999999999</v>
      </c>
      <c r="AD485" t="s">
        <v>253</v>
      </c>
      <c r="AE485">
        <v>2.1288</v>
      </c>
      <c r="AF485">
        <v>8.0439000000000007</v>
      </c>
      <c r="AG485">
        <v>7.4135999999999997</v>
      </c>
      <c r="AH485">
        <v>2.2090999999999998</v>
      </c>
      <c r="AI485">
        <v>2.9455</v>
      </c>
      <c r="AJ485">
        <v>1.2847999999999999</v>
      </c>
      <c r="AK485">
        <v>6.2100000000000002E-2</v>
      </c>
      <c r="AL485">
        <v>0.1333</v>
      </c>
      <c r="AM485">
        <v>3.9241999999999999</v>
      </c>
      <c r="AN485">
        <v>0.35149999999999998</v>
      </c>
      <c r="AO485">
        <v>4.5864000000000003</v>
      </c>
      <c r="AP485">
        <v>0.62729999999999997</v>
      </c>
      <c r="AQ485">
        <v>36.363599999999998</v>
      </c>
      <c r="AR485">
        <v>37.580300000000001</v>
      </c>
      <c r="AS485" s="22"/>
      <c r="AT485" s="22"/>
      <c r="AU485" s="22" t="s">
        <v>229</v>
      </c>
      <c r="AV485" s="46">
        <v>0</v>
      </c>
      <c r="AW485" s="46">
        <v>0</v>
      </c>
      <c r="AX485" s="46">
        <v>0</v>
      </c>
      <c r="BT485" t="s">
        <v>230</v>
      </c>
      <c r="BU485" s="46">
        <v>0</v>
      </c>
      <c r="BV485" s="46">
        <v>0</v>
      </c>
      <c r="BW485" s="46">
        <v>0</v>
      </c>
    </row>
    <row r="486" spans="1:75" ht="12.75" hidden="1" customHeight="1" x14ac:dyDescent="0.25">
      <c r="A486">
        <v>1301</v>
      </c>
      <c r="B486">
        <v>2004</v>
      </c>
      <c r="C486" s="22" t="str">
        <f t="shared" si="33"/>
        <v>2004B01301</v>
      </c>
      <c r="D486" s="20">
        <v>38196</v>
      </c>
      <c r="E486">
        <v>40010</v>
      </c>
      <c r="F486" s="13" t="s">
        <v>69</v>
      </c>
      <c r="G486">
        <v>67</v>
      </c>
      <c r="H486">
        <v>81</v>
      </c>
      <c r="I486" t="s">
        <v>70</v>
      </c>
      <c r="J486" s="15">
        <f t="shared" si="31"/>
        <v>679</v>
      </c>
      <c r="K486">
        <v>80</v>
      </c>
      <c r="L486">
        <v>100</v>
      </c>
      <c r="M486" s="26">
        <v>90</v>
      </c>
      <c r="N486">
        <v>20</v>
      </c>
      <c r="O486">
        <v>1</v>
      </c>
      <c r="P486">
        <v>6</v>
      </c>
      <c r="Q486"/>
      <c r="R486">
        <v>489</v>
      </c>
      <c r="S486" s="55">
        <v>2005</v>
      </c>
      <c r="T486" s="60" t="s">
        <v>88</v>
      </c>
      <c r="U486" s="46">
        <v>0.09</v>
      </c>
      <c r="V486" s="46">
        <v>0</v>
      </c>
      <c r="W486" s="46">
        <v>0</v>
      </c>
      <c r="X486" s="46">
        <v>0.01</v>
      </c>
      <c r="Y486" s="46">
        <v>0</v>
      </c>
      <c r="Z486">
        <v>447.71</v>
      </c>
      <c r="AA486">
        <v>8.69</v>
      </c>
      <c r="AB486">
        <v>4.6456999999999997</v>
      </c>
      <c r="AC486">
        <v>29.6357</v>
      </c>
      <c r="AD486" t="s">
        <v>254</v>
      </c>
      <c r="AE486">
        <v>2.5992999999999999</v>
      </c>
      <c r="AF486">
        <v>5.9381000000000004</v>
      </c>
      <c r="AG486">
        <v>6.2933000000000003</v>
      </c>
      <c r="AH486">
        <v>2.1749000000000001</v>
      </c>
      <c r="AI486">
        <v>2.6758000000000002</v>
      </c>
      <c r="AJ486">
        <v>1.3807</v>
      </c>
      <c r="AK486">
        <v>5.0999999999999997E-2</v>
      </c>
      <c r="AL486">
        <v>0.1066</v>
      </c>
      <c r="AM486">
        <v>3.0510000000000002</v>
      </c>
      <c r="AN486">
        <v>0.29870000000000002</v>
      </c>
      <c r="AO486">
        <v>4.6676000000000002</v>
      </c>
      <c r="AP486">
        <v>0.52370000000000005</v>
      </c>
      <c r="AQ486">
        <v>24.590199999999999</v>
      </c>
      <c r="AR486">
        <v>19.7851</v>
      </c>
      <c r="AS486" s="22"/>
      <c r="AT486" s="22"/>
      <c r="AU486" s="22" t="s">
        <v>229</v>
      </c>
      <c r="AV486" s="46">
        <v>0</v>
      </c>
      <c r="AW486" s="46">
        <v>0</v>
      </c>
      <c r="AX486" s="46">
        <v>0</v>
      </c>
      <c r="BT486" t="s">
        <v>230</v>
      </c>
      <c r="BU486" s="46">
        <v>0</v>
      </c>
      <c r="BV486" s="46">
        <v>0</v>
      </c>
      <c r="BW486" s="46">
        <v>0</v>
      </c>
    </row>
    <row r="487" spans="1:75" ht="12.75" hidden="1" customHeight="1" x14ac:dyDescent="0.25">
      <c r="A487">
        <v>1302</v>
      </c>
      <c r="B487">
        <v>2004</v>
      </c>
      <c r="C487" s="22" t="str">
        <f t="shared" si="33"/>
        <v>2004B01302</v>
      </c>
      <c r="D487" s="20">
        <v>38197</v>
      </c>
      <c r="E487">
        <v>40011</v>
      </c>
      <c r="F487" s="13" t="s">
        <v>69</v>
      </c>
      <c r="G487">
        <v>53</v>
      </c>
      <c r="H487">
        <v>82</v>
      </c>
      <c r="I487" t="s">
        <v>87</v>
      </c>
      <c r="J487" s="15">
        <f t="shared" si="31"/>
        <v>2450</v>
      </c>
      <c r="K487">
        <v>0</v>
      </c>
      <c r="L487">
        <v>5</v>
      </c>
      <c r="M487">
        <v>5</v>
      </c>
      <c r="N487">
        <v>5</v>
      </c>
      <c r="O487">
        <v>4</v>
      </c>
      <c r="P487">
        <v>6</v>
      </c>
      <c r="Q487"/>
      <c r="R487">
        <v>490</v>
      </c>
      <c r="S487" s="55">
        <v>2005</v>
      </c>
      <c r="T487" s="60" t="s">
        <v>88</v>
      </c>
      <c r="U487" s="46">
        <v>1.6757602523659305</v>
      </c>
      <c r="V487" s="46">
        <v>0</v>
      </c>
      <c r="W487" s="46">
        <v>5.1258548895899052</v>
      </c>
      <c r="X487" s="46">
        <v>0.5210347003154574</v>
      </c>
      <c r="Y487" s="46">
        <v>0</v>
      </c>
      <c r="Z487">
        <v>474.65</v>
      </c>
      <c r="AA487">
        <v>9.6300000000000008</v>
      </c>
      <c r="AB487">
        <v>4.1882999999999999</v>
      </c>
      <c r="AC487">
        <v>10.948700000000001</v>
      </c>
      <c r="AD487">
        <v>0.90029999999999999</v>
      </c>
      <c r="AE487">
        <v>1.5125999999999999</v>
      </c>
      <c r="AF487">
        <v>5.8586999999999998</v>
      </c>
      <c r="AG487">
        <v>11.6723</v>
      </c>
      <c r="AH487">
        <v>1.8634999999999999</v>
      </c>
      <c r="AI487">
        <v>2.0861999999999998</v>
      </c>
      <c r="AJ487">
        <v>0.71199999999999997</v>
      </c>
      <c r="AK487">
        <v>0.1055</v>
      </c>
      <c r="AL487">
        <v>0.1079</v>
      </c>
      <c r="AM487">
        <v>4.0213000000000001</v>
      </c>
      <c r="AN487">
        <v>0.39639999999999997</v>
      </c>
      <c r="AO487">
        <v>12.4472</v>
      </c>
      <c r="AP487">
        <v>0.64959999999999996</v>
      </c>
      <c r="AQ487">
        <v>23.717300000000002</v>
      </c>
      <c r="AR487">
        <v>58.308300000000003</v>
      </c>
      <c r="AS487" s="22">
        <v>525</v>
      </c>
      <c r="AT487" s="22">
        <v>2005</v>
      </c>
      <c r="AU487" s="22" t="s">
        <v>229</v>
      </c>
      <c r="AV487" s="46">
        <v>0.36613249211356469</v>
      </c>
      <c r="AW487" s="46">
        <v>0</v>
      </c>
      <c r="AX487" s="46">
        <v>0</v>
      </c>
      <c r="AY487">
        <v>460.77</v>
      </c>
      <c r="AZ487">
        <v>11.38</v>
      </c>
      <c r="BA487">
        <v>6.3849</v>
      </c>
      <c r="BB487">
        <v>8.0036000000000005</v>
      </c>
      <c r="BC487">
        <v>2.3380999999999998</v>
      </c>
      <c r="BD487">
        <v>1.5827</v>
      </c>
      <c r="BE487">
        <v>8.4909999999999997</v>
      </c>
      <c r="BF487">
        <v>28.947800000000001</v>
      </c>
      <c r="BG487">
        <v>2.8957000000000002</v>
      </c>
      <c r="BH487">
        <v>4.2986000000000004</v>
      </c>
      <c r="BI487">
        <v>1.4748000000000001</v>
      </c>
      <c r="BJ487">
        <v>0.1439</v>
      </c>
      <c r="BK487">
        <v>0.48559999999999998</v>
      </c>
      <c r="BL487">
        <v>4.5612000000000004</v>
      </c>
      <c r="BM487">
        <v>0.52159999999999995</v>
      </c>
      <c r="BN487">
        <v>12.518000000000001</v>
      </c>
      <c r="BO487">
        <v>1.0611999999999999</v>
      </c>
      <c r="BP487">
        <v>39.568300000000001</v>
      </c>
      <c r="BQ487">
        <v>35.665500000000002</v>
      </c>
      <c r="BT487" t="s">
        <v>230</v>
      </c>
      <c r="BU487" s="46">
        <v>0</v>
      </c>
      <c r="BV487" s="46">
        <v>0</v>
      </c>
      <c r="BW487" s="46">
        <v>0</v>
      </c>
    </row>
    <row r="488" spans="1:75" ht="12.75" hidden="1" customHeight="1" x14ac:dyDescent="0.25">
      <c r="A488">
        <v>1303</v>
      </c>
      <c r="B488">
        <v>2004</v>
      </c>
      <c r="C488" s="22" t="str">
        <f t="shared" si="33"/>
        <v>2004B01303</v>
      </c>
      <c r="D488" s="20">
        <v>38197</v>
      </c>
      <c r="E488">
        <v>40011</v>
      </c>
      <c r="F488" s="13" t="s">
        <v>69</v>
      </c>
      <c r="G488">
        <v>53</v>
      </c>
      <c r="H488">
        <v>82</v>
      </c>
      <c r="I488" t="s">
        <v>87</v>
      </c>
      <c r="J488" s="15">
        <f t="shared" si="31"/>
        <v>2450</v>
      </c>
      <c r="K488">
        <v>5</v>
      </c>
      <c r="L488">
        <v>10</v>
      </c>
      <c r="M488">
        <v>10</v>
      </c>
      <c r="N488">
        <v>5</v>
      </c>
      <c r="O488">
        <v>4</v>
      </c>
      <c r="P488">
        <v>6</v>
      </c>
      <c r="Q488"/>
      <c r="R488">
        <v>491</v>
      </c>
      <c r="S488" s="55">
        <v>2005</v>
      </c>
      <c r="T488" s="60" t="s">
        <v>88</v>
      </c>
      <c r="U488" s="46">
        <v>3.4201593860684771</v>
      </c>
      <c r="V488" s="46">
        <v>1.2008559622195987</v>
      </c>
      <c r="W488" s="46">
        <v>1.4592680047225501</v>
      </c>
      <c r="X488" s="46">
        <v>0.25841204250295163</v>
      </c>
      <c r="Y488" s="46">
        <v>0</v>
      </c>
      <c r="Z488">
        <v>507.88</v>
      </c>
      <c r="AA488">
        <v>9.66</v>
      </c>
      <c r="AB488">
        <v>4.8343999999999996</v>
      </c>
      <c r="AC488">
        <v>14.8009</v>
      </c>
      <c r="AD488">
        <v>1.1704000000000001</v>
      </c>
      <c r="AE488">
        <v>1.2778</v>
      </c>
      <c r="AF488">
        <v>6.0689000000000002</v>
      </c>
      <c r="AG488">
        <v>23.134499999999999</v>
      </c>
      <c r="AH488">
        <v>2.0718000000000001</v>
      </c>
      <c r="AI488">
        <v>2.0754999999999999</v>
      </c>
      <c r="AJ488">
        <v>0.86070000000000002</v>
      </c>
      <c r="AK488">
        <v>0.13400000000000001</v>
      </c>
      <c r="AL488">
        <v>0.24970000000000001</v>
      </c>
      <c r="AM488">
        <v>3.9784000000000002</v>
      </c>
      <c r="AN488">
        <v>0.40250000000000002</v>
      </c>
      <c r="AO488">
        <v>12.944900000000001</v>
      </c>
      <c r="AP488">
        <v>0.79659999999999997</v>
      </c>
      <c r="AQ488">
        <v>23.668900000000001</v>
      </c>
      <c r="AR488">
        <v>58.6342</v>
      </c>
      <c r="AS488" s="22">
        <v>526</v>
      </c>
      <c r="AT488" s="22">
        <v>2005</v>
      </c>
      <c r="AU488" s="22" t="s">
        <v>229</v>
      </c>
      <c r="AV488" s="46">
        <v>0.68403187721369541</v>
      </c>
      <c r="AW488" s="46">
        <v>0</v>
      </c>
      <c r="AX488" s="46">
        <v>0</v>
      </c>
      <c r="AY488">
        <v>449.23</v>
      </c>
      <c r="AZ488">
        <v>14.19</v>
      </c>
      <c r="BA488">
        <v>8.1419999999999995</v>
      </c>
      <c r="BB488">
        <v>9.0370000000000008</v>
      </c>
      <c r="BC488">
        <v>3.6526999999999998</v>
      </c>
      <c r="BD488">
        <v>2.4377</v>
      </c>
      <c r="BE488">
        <v>10.2957</v>
      </c>
      <c r="BF488">
        <v>98.458200000000005</v>
      </c>
      <c r="BG488">
        <v>3.6867999999999999</v>
      </c>
      <c r="BH488">
        <v>5.2324999999999999</v>
      </c>
      <c r="BI488">
        <v>1.9766999999999999</v>
      </c>
      <c r="BJ488">
        <v>0.22570000000000001</v>
      </c>
      <c r="BK488">
        <v>1.3016000000000001</v>
      </c>
      <c r="BL488">
        <v>5.6867999999999999</v>
      </c>
      <c r="BM488">
        <v>0.56810000000000005</v>
      </c>
      <c r="BN488">
        <v>12.6012</v>
      </c>
      <c r="BO488">
        <v>1.6342000000000001</v>
      </c>
      <c r="BP488">
        <v>44.163400000000003</v>
      </c>
      <c r="BQ488">
        <v>53.000999999999998</v>
      </c>
      <c r="BT488" t="s">
        <v>230</v>
      </c>
      <c r="BU488" s="46">
        <v>0</v>
      </c>
      <c r="BV488" s="46">
        <v>0</v>
      </c>
      <c r="BW488" s="46">
        <v>0</v>
      </c>
    </row>
    <row r="489" spans="1:75" ht="12.75" hidden="1" customHeight="1" x14ac:dyDescent="0.25">
      <c r="A489">
        <v>1304</v>
      </c>
      <c r="B489">
        <v>2004</v>
      </c>
      <c r="C489" s="22" t="str">
        <f t="shared" si="33"/>
        <v>2004B01304</v>
      </c>
      <c r="D489" s="20">
        <v>38197</v>
      </c>
      <c r="E489">
        <v>40011</v>
      </c>
      <c r="F489" s="13" t="s">
        <v>69</v>
      </c>
      <c r="G489">
        <v>53</v>
      </c>
      <c r="H489">
        <v>82</v>
      </c>
      <c r="I489" t="s">
        <v>70</v>
      </c>
      <c r="J489" s="15">
        <f t="shared" si="31"/>
        <v>2716</v>
      </c>
      <c r="K489">
        <v>10</v>
      </c>
      <c r="L489">
        <v>20</v>
      </c>
      <c r="M489">
        <v>20</v>
      </c>
      <c r="N489">
        <v>10</v>
      </c>
      <c r="O489">
        <v>4</v>
      </c>
      <c r="P489">
        <v>6</v>
      </c>
      <c r="Q489"/>
      <c r="R489">
        <v>492</v>
      </c>
      <c r="S489" s="55">
        <v>2005</v>
      </c>
      <c r="T489" s="60" t="s">
        <v>88</v>
      </c>
      <c r="U489" s="46">
        <v>2.8414318354912411</v>
      </c>
      <c r="V489" s="46">
        <v>1.2312871287128713</v>
      </c>
      <c r="W489" s="46">
        <v>4.6410053313023605</v>
      </c>
      <c r="X489" s="46">
        <v>0.86426884996191922</v>
      </c>
      <c r="Y489" s="46">
        <v>0</v>
      </c>
      <c r="Z489">
        <v>521.02</v>
      </c>
      <c r="AA489">
        <v>9.09</v>
      </c>
      <c r="AB489">
        <v>3.2065999999999999</v>
      </c>
      <c r="AC489">
        <v>21.170100000000001</v>
      </c>
      <c r="AD489">
        <v>0.49159999999999998</v>
      </c>
      <c r="AE489">
        <v>0.75880000000000003</v>
      </c>
      <c r="AF489">
        <v>4.1302000000000003</v>
      </c>
      <c r="AG489">
        <v>15.741199999999999</v>
      </c>
      <c r="AH489">
        <v>1.3773</v>
      </c>
      <c r="AI489">
        <v>1.7912999999999999</v>
      </c>
      <c r="AJ489">
        <v>0.58150000000000002</v>
      </c>
      <c r="AK489">
        <v>8.3199999999999996E-2</v>
      </c>
      <c r="AL489">
        <v>0.23169999999999999</v>
      </c>
      <c r="AM489">
        <v>2.8818999999999999</v>
      </c>
      <c r="AN489">
        <v>0.31590000000000001</v>
      </c>
      <c r="AO489">
        <v>7.1970999999999998</v>
      </c>
      <c r="AP489">
        <v>0.65339999999999998</v>
      </c>
      <c r="AQ489">
        <v>29.0761</v>
      </c>
      <c r="AR489">
        <v>49.105800000000002</v>
      </c>
      <c r="AS489" s="22">
        <v>527</v>
      </c>
      <c r="AT489" s="22">
        <v>2005</v>
      </c>
      <c r="AU489" s="22" t="s">
        <v>229</v>
      </c>
      <c r="AV489" s="46">
        <v>1.1602513328255901</v>
      </c>
      <c r="AW489" s="46">
        <v>0</v>
      </c>
      <c r="AX489" s="46">
        <v>0</v>
      </c>
      <c r="AY489">
        <v>463.26</v>
      </c>
      <c r="AZ489">
        <v>13.78</v>
      </c>
      <c r="BA489">
        <v>4.7504999999999997</v>
      </c>
      <c r="BB489">
        <v>11.293900000000001</v>
      </c>
      <c r="BC489">
        <v>1.2383999999999999</v>
      </c>
      <c r="BD489">
        <v>1.2568999999999999</v>
      </c>
      <c r="BE489">
        <v>6.9076000000000004</v>
      </c>
      <c r="BF489">
        <v>106.4233</v>
      </c>
      <c r="BG489">
        <v>2.1128</v>
      </c>
      <c r="BH489">
        <v>3.6701000000000001</v>
      </c>
      <c r="BI489">
        <v>1.4972000000000001</v>
      </c>
      <c r="BJ489">
        <v>0.12379999999999999</v>
      </c>
      <c r="BK489">
        <v>1.3835</v>
      </c>
      <c r="BL489">
        <v>3.5230999999999999</v>
      </c>
      <c r="BM489">
        <v>0.53049999999999997</v>
      </c>
      <c r="BN489">
        <v>5.9574999999999996</v>
      </c>
      <c r="BO489">
        <v>1.6571</v>
      </c>
      <c r="BP489">
        <v>24.768899999999999</v>
      </c>
      <c r="BQ489">
        <v>68.181100000000001</v>
      </c>
      <c r="BT489" t="s">
        <v>230</v>
      </c>
      <c r="BU489" s="46">
        <v>0</v>
      </c>
      <c r="BV489" s="46">
        <v>0</v>
      </c>
      <c r="BW489" s="46">
        <v>0</v>
      </c>
    </row>
    <row r="490" spans="1:75" ht="12.75" hidden="1" customHeight="1" x14ac:dyDescent="0.25">
      <c r="A490">
        <v>1305</v>
      </c>
      <c r="B490">
        <v>2004</v>
      </c>
      <c r="C490" s="22" t="str">
        <f t="shared" si="33"/>
        <v>2004B01305</v>
      </c>
      <c r="D490" s="20">
        <v>38197</v>
      </c>
      <c r="E490">
        <v>40011</v>
      </c>
      <c r="F490" s="13" t="s">
        <v>69</v>
      </c>
      <c r="G490">
        <v>53</v>
      </c>
      <c r="H490">
        <v>82</v>
      </c>
      <c r="I490" t="s">
        <v>70</v>
      </c>
      <c r="J490" s="15">
        <f t="shared" si="31"/>
        <v>2716</v>
      </c>
      <c r="K490">
        <v>20</v>
      </c>
      <c r="L490">
        <v>30</v>
      </c>
      <c r="M490">
        <v>30</v>
      </c>
      <c r="N490">
        <v>10</v>
      </c>
      <c r="O490">
        <v>4</v>
      </c>
      <c r="P490">
        <v>6</v>
      </c>
      <c r="Q490"/>
      <c r="R490">
        <v>493</v>
      </c>
      <c r="S490" s="55">
        <v>2005</v>
      </c>
      <c r="T490" s="60" t="s">
        <v>88</v>
      </c>
      <c r="U490" s="46">
        <v>1.7</v>
      </c>
      <c r="V490" s="46">
        <v>0.53</v>
      </c>
      <c r="W490" s="46">
        <v>1.1200000000000001</v>
      </c>
      <c r="X490" s="46">
        <v>0.19</v>
      </c>
      <c r="Y490" s="46">
        <v>0</v>
      </c>
      <c r="Z490">
        <v>510.16</v>
      </c>
      <c r="AA490">
        <v>8.0500000000000007</v>
      </c>
      <c r="AB490">
        <v>2.9799000000000002</v>
      </c>
      <c r="AC490">
        <v>18.458400000000001</v>
      </c>
      <c r="AD490">
        <v>0.2094</v>
      </c>
      <c r="AE490">
        <v>0.66669999999999996</v>
      </c>
      <c r="AF490">
        <v>4.0260999999999996</v>
      </c>
      <c r="AG490">
        <v>9.0812000000000008</v>
      </c>
      <c r="AH490">
        <v>1.3024</v>
      </c>
      <c r="AI490">
        <v>2.0790999999999999</v>
      </c>
      <c r="AJ490">
        <v>0.66710000000000003</v>
      </c>
      <c r="AK490">
        <v>6.4100000000000004E-2</v>
      </c>
      <c r="AL490">
        <v>0.1206</v>
      </c>
      <c r="AM490">
        <v>2.3530000000000002</v>
      </c>
      <c r="AN490">
        <v>0.33750000000000002</v>
      </c>
      <c r="AO490">
        <v>4.8460999999999999</v>
      </c>
      <c r="AP490">
        <v>0.59819999999999995</v>
      </c>
      <c r="AQ490">
        <v>18.113800000000001</v>
      </c>
      <c r="AR490">
        <v>50.274900000000002</v>
      </c>
      <c r="AS490" s="22">
        <v>528</v>
      </c>
      <c r="AT490" s="22">
        <v>2005</v>
      </c>
      <c r="AU490" s="22" t="s">
        <v>229</v>
      </c>
      <c r="AV490" s="46">
        <v>0.11</v>
      </c>
      <c r="AW490" s="46">
        <v>0</v>
      </c>
      <c r="AX490" s="46">
        <v>0</v>
      </c>
      <c r="AY490">
        <v>436.52</v>
      </c>
      <c r="AZ490">
        <v>15.74</v>
      </c>
      <c r="BA490">
        <v>8.2608999999999995</v>
      </c>
      <c r="BB490">
        <v>17.898599999999998</v>
      </c>
      <c r="BC490">
        <v>0.75119999999999998</v>
      </c>
      <c r="BD490">
        <v>2.1158999999999999</v>
      </c>
      <c r="BE490">
        <v>11.323700000000001</v>
      </c>
      <c r="BF490">
        <v>25.922699999999999</v>
      </c>
      <c r="BG490">
        <v>3.6957</v>
      </c>
      <c r="BH490">
        <v>5.3743999999999996</v>
      </c>
      <c r="BI490">
        <v>2.0169000000000001</v>
      </c>
      <c r="BJ490">
        <v>0.1208</v>
      </c>
      <c r="BK490">
        <v>0.97829999999999995</v>
      </c>
      <c r="BL490">
        <v>5.1292</v>
      </c>
      <c r="BM490">
        <v>0.6643</v>
      </c>
      <c r="BN490">
        <v>7.8212999999999999</v>
      </c>
      <c r="BO490">
        <v>1.7633000000000001</v>
      </c>
      <c r="BP490">
        <v>57.970999999999997</v>
      </c>
      <c r="BQ490">
        <v>57.902200000000001</v>
      </c>
      <c r="BT490" t="s">
        <v>230</v>
      </c>
      <c r="BU490" s="46">
        <v>0</v>
      </c>
      <c r="BV490" s="46">
        <v>0</v>
      </c>
      <c r="BW490" s="46">
        <v>0</v>
      </c>
    </row>
    <row r="491" spans="1:75" ht="12.75" hidden="1" customHeight="1" x14ac:dyDescent="0.25">
      <c r="A491">
        <v>1306</v>
      </c>
      <c r="B491">
        <v>2004</v>
      </c>
      <c r="C491" s="22" t="str">
        <f t="shared" si="33"/>
        <v>2004B01306</v>
      </c>
      <c r="D491" s="20">
        <v>38197</v>
      </c>
      <c r="E491">
        <v>40011</v>
      </c>
      <c r="F491" s="13" t="s">
        <v>69</v>
      </c>
      <c r="G491">
        <v>53</v>
      </c>
      <c r="H491">
        <v>82</v>
      </c>
      <c r="I491" t="s">
        <v>70</v>
      </c>
      <c r="J491" s="15">
        <f t="shared" si="31"/>
        <v>2716</v>
      </c>
      <c r="K491">
        <v>30</v>
      </c>
      <c r="L491">
        <v>40</v>
      </c>
      <c r="M491">
        <v>40</v>
      </c>
      <c r="N491">
        <v>10</v>
      </c>
      <c r="O491">
        <v>4</v>
      </c>
      <c r="P491">
        <v>6</v>
      </c>
      <c r="Q491"/>
      <c r="R491">
        <v>494</v>
      </c>
      <c r="S491" s="55">
        <v>2005</v>
      </c>
      <c r="T491" s="60" t="s">
        <v>88</v>
      </c>
      <c r="U491" s="46">
        <v>1.08</v>
      </c>
      <c r="V491" s="46">
        <v>0</v>
      </c>
      <c r="W491" s="46">
        <v>1.27</v>
      </c>
      <c r="X491" s="46">
        <v>1.94</v>
      </c>
      <c r="Y491" s="46">
        <v>0</v>
      </c>
      <c r="Z491">
        <v>473.44</v>
      </c>
      <c r="AA491">
        <v>7.5</v>
      </c>
      <c r="AB491">
        <v>2.3317000000000001</v>
      </c>
      <c r="AC491">
        <v>18.111499999999999</v>
      </c>
      <c r="AD491">
        <v>0.19570000000000001</v>
      </c>
      <c r="AE491">
        <v>0.70299999999999996</v>
      </c>
      <c r="AF491">
        <v>3.8942999999999999</v>
      </c>
      <c r="AG491">
        <v>8.5553000000000008</v>
      </c>
      <c r="AH491">
        <v>1.0009999999999999</v>
      </c>
      <c r="AI491">
        <v>2.0880999999999998</v>
      </c>
      <c r="AJ491">
        <v>0.57630000000000003</v>
      </c>
      <c r="AK491">
        <v>4.5999999999999999E-2</v>
      </c>
      <c r="AL491">
        <v>7.0900000000000005E-2</v>
      </c>
      <c r="AM491">
        <v>2.0846</v>
      </c>
      <c r="AN491">
        <v>0.3004</v>
      </c>
      <c r="AO491">
        <v>2.976</v>
      </c>
      <c r="AP491">
        <v>0.49359999999999998</v>
      </c>
      <c r="AQ491">
        <v>13.9922</v>
      </c>
      <c r="AR491">
        <v>38.165399999999998</v>
      </c>
      <c r="AS491" s="22">
        <v>529</v>
      </c>
      <c r="AT491" s="22">
        <v>2005</v>
      </c>
      <c r="AU491" s="22" t="s">
        <v>229</v>
      </c>
      <c r="AV491" s="46">
        <v>0.01</v>
      </c>
      <c r="AW491" s="46">
        <v>0</v>
      </c>
      <c r="AX491" s="46">
        <v>0</v>
      </c>
      <c r="AY491">
        <v>451.19</v>
      </c>
      <c r="AZ491" t="s">
        <v>255</v>
      </c>
      <c r="BT491" t="s">
        <v>230</v>
      </c>
      <c r="BU491" s="46">
        <v>0</v>
      </c>
      <c r="BV491" s="46">
        <v>0</v>
      </c>
      <c r="BW491" s="46">
        <v>0</v>
      </c>
    </row>
    <row r="492" spans="1:75" ht="12.75" hidden="1" customHeight="1" x14ac:dyDescent="0.25">
      <c r="A492">
        <v>1307</v>
      </c>
      <c r="B492">
        <v>2004</v>
      </c>
      <c r="C492" s="22" t="str">
        <f t="shared" si="33"/>
        <v>2004B01307</v>
      </c>
      <c r="D492" s="20">
        <v>38197</v>
      </c>
      <c r="E492">
        <v>40011</v>
      </c>
      <c r="F492" s="13" t="s">
        <v>69</v>
      </c>
      <c r="G492">
        <v>53</v>
      </c>
      <c r="H492">
        <v>82</v>
      </c>
      <c r="I492" t="s">
        <v>70</v>
      </c>
      <c r="J492" s="15">
        <f t="shared" si="31"/>
        <v>2716</v>
      </c>
      <c r="K492">
        <v>40</v>
      </c>
      <c r="L492">
        <v>50</v>
      </c>
      <c r="M492">
        <v>50</v>
      </c>
      <c r="N492">
        <v>10</v>
      </c>
      <c r="O492">
        <v>4</v>
      </c>
      <c r="P492">
        <v>6</v>
      </c>
      <c r="Q492"/>
      <c r="R492">
        <v>495</v>
      </c>
      <c r="S492" s="55">
        <v>2005</v>
      </c>
      <c r="T492" s="60" t="s">
        <v>88</v>
      </c>
      <c r="U492" s="46">
        <v>0.65</v>
      </c>
      <c r="V492" s="46">
        <v>0</v>
      </c>
      <c r="W492" s="46">
        <v>0</v>
      </c>
      <c r="X492" s="46">
        <v>0.03</v>
      </c>
      <c r="Y492" s="46">
        <v>0</v>
      </c>
      <c r="Z492">
        <v>470.81</v>
      </c>
      <c r="AA492">
        <v>6.61</v>
      </c>
      <c r="AB492">
        <v>3.1777000000000002</v>
      </c>
      <c r="AC492">
        <v>16.8004</v>
      </c>
      <c r="AD492">
        <v>0.14230000000000001</v>
      </c>
      <c r="AE492">
        <v>0.88670000000000004</v>
      </c>
      <c r="AF492">
        <v>5.0056000000000003</v>
      </c>
      <c r="AG492">
        <v>7.8460999999999999</v>
      </c>
      <c r="AH492">
        <v>1.4244000000000001</v>
      </c>
      <c r="AI492">
        <v>2.0145</v>
      </c>
      <c r="AJ492">
        <v>0.85170000000000001</v>
      </c>
      <c r="AK492">
        <v>4.4299999999999999E-2</v>
      </c>
      <c r="AL492">
        <v>6.3E-2</v>
      </c>
      <c r="AM492">
        <v>2.8567999999999998</v>
      </c>
      <c r="AN492">
        <v>0.27010000000000001</v>
      </c>
      <c r="AO492">
        <v>3.1656</v>
      </c>
      <c r="AP492">
        <v>0.45710000000000001</v>
      </c>
      <c r="AQ492">
        <v>17.3507</v>
      </c>
      <c r="AR492">
        <v>55.854500000000002</v>
      </c>
      <c r="AS492" s="22"/>
      <c r="AT492" s="22"/>
      <c r="AU492" s="22" t="s">
        <v>229</v>
      </c>
      <c r="AV492" s="46">
        <v>0</v>
      </c>
      <c r="AW492" s="46">
        <v>0</v>
      </c>
      <c r="AX492" s="46">
        <v>0</v>
      </c>
      <c r="BT492" t="s">
        <v>230</v>
      </c>
      <c r="BU492" s="46">
        <v>0</v>
      </c>
      <c r="BV492" s="46">
        <v>0</v>
      </c>
      <c r="BW492" s="46">
        <v>0</v>
      </c>
    </row>
    <row r="493" spans="1:75" ht="12.75" hidden="1" customHeight="1" x14ac:dyDescent="0.25">
      <c r="A493">
        <v>1308</v>
      </c>
      <c r="B493">
        <v>2004</v>
      </c>
      <c r="C493" s="22" t="str">
        <f t="shared" si="33"/>
        <v>2004B01308</v>
      </c>
      <c r="D493" s="20">
        <v>38197</v>
      </c>
      <c r="E493">
        <v>40011</v>
      </c>
      <c r="F493" s="13" t="s">
        <v>69</v>
      </c>
      <c r="G493">
        <v>53</v>
      </c>
      <c r="H493">
        <v>82</v>
      </c>
      <c r="I493" t="s">
        <v>70</v>
      </c>
      <c r="J493" s="15">
        <f t="shared" si="31"/>
        <v>3938.2000000000003</v>
      </c>
      <c r="K493">
        <v>50</v>
      </c>
      <c r="L493">
        <v>70</v>
      </c>
      <c r="M493" s="26">
        <v>64.5</v>
      </c>
      <c r="N493">
        <v>20</v>
      </c>
      <c r="O493">
        <v>4</v>
      </c>
      <c r="P493">
        <v>6</v>
      </c>
      <c r="Q493"/>
      <c r="R493">
        <v>496</v>
      </c>
      <c r="S493" s="55">
        <v>2005</v>
      </c>
      <c r="T493" s="60" t="s">
        <v>88</v>
      </c>
      <c r="U493" s="46">
        <v>1.6</v>
      </c>
      <c r="V493" s="46">
        <v>1.31</v>
      </c>
      <c r="W493" s="46">
        <v>5.03</v>
      </c>
      <c r="X493" s="46">
        <v>0</v>
      </c>
      <c r="Y493" s="46">
        <v>0</v>
      </c>
      <c r="Z493">
        <v>509.72</v>
      </c>
      <c r="AA493">
        <v>7.55</v>
      </c>
      <c r="AB493">
        <v>2.3264999999999998</v>
      </c>
      <c r="AC493">
        <v>20.869199999999999</v>
      </c>
      <c r="AD493">
        <v>8.1299999999999997E-2</v>
      </c>
      <c r="AE493">
        <v>0.89659999999999995</v>
      </c>
      <c r="AF493">
        <v>4.0627000000000004</v>
      </c>
      <c r="AG493">
        <v>7.0808</v>
      </c>
      <c r="AH493">
        <v>1.0308999999999999</v>
      </c>
      <c r="AI493">
        <v>2.0712000000000002</v>
      </c>
      <c r="AJ493">
        <v>0.68740000000000001</v>
      </c>
      <c r="AK493">
        <v>2.9899999999999999E-2</v>
      </c>
      <c r="AL493">
        <v>6.2399999999999997E-2</v>
      </c>
      <c r="AM493">
        <v>2.5341999999999998</v>
      </c>
      <c r="AN493">
        <v>0.2742</v>
      </c>
      <c r="AO493">
        <v>2.9799000000000002</v>
      </c>
      <c r="AP493">
        <v>0.496</v>
      </c>
      <c r="AQ493">
        <v>12.374700000000001</v>
      </c>
      <c r="AR493">
        <v>29.289200000000001</v>
      </c>
      <c r="AS493" s="22"/>
      <c r="AT493" s="22"/>
      <c r="AU493" s="22" t="s">
        <v>229</v>
      </c>
      <c r="AV493" s="46">
        <v>0</v>
      </c>
      <c r="AW493" s="46">
        <v>0</v>
      </c>
      <c r="AX493" s="46">
        <v>0</v>
      </c>
      <c r="BT493" t="s">
        <v>230</v>
      </c>
      <c r="BU493" s="46">
        <v>0</v>
      </c>
      <c r="BV493" s="46">
        <v>0</v>
      </c>
      <c r="BW493" s="46">
        <v>0</v>
      </c>
    </row>
    <row r="494" spans="1:75" ht="12.75" hidden="1" customHeight="1" x14ac:dyDescent="0.25">
      <c r="A494">
        <v>1309</v>
      </c>
      <c r="B494">
        <v>2004</v>
      </c>
      <c r="C494" s="22" t="str">
        <f t="shared" si="33"/>
        <v>2004B01309</v>
      </c>
      <c r="D494" s="20">
        <v>38197</v>
      </c>
      <c r="E494">
        <v>40011</v>
      </c>
      <c r="F494" s="13" t="s">
        <v>69</v>
      </c>
      <c r="G494">
        <v>53</v>
      </c>
      <c r="H494">
        <v>82</v>
      </c>
      <c r="I494" t="s">
        <v>70</v>
      </c>
      <c r="J494" s="15">
        <f t="shared" si="31"/>
        <v>1697.5000000000002</v>
      </c>
      <c r="K494">
        <v>70</v>
      </c>
      <c r="L494">
        <v>80</v>
      </c>
      <c r="M494" s="26">
        <v>82.5</v>
      </c>
      <c r="N494">
        <v>10</v>
      </c>
      <c r="O494">
        <v>2</v>
      </c>
      <c r="P494">
        <v>6</v>
      </c>
      <c r="Q494"/>
      <c r="R494">
        <v>497</v>
      </c>
      <c r="S494" s="55">
        <v>2005</v>
      </c>
      <c r="T494" s="60" t="s">
        <v>88</v>
      </c>
      <c r="U494" s="46">
        <v>0.8</v>
      </c>
      <c r="V494" s="46">
        <v>0.46</v>
      </c>
      <c r="W494" s="46">
        <v>0</v>
      </c>
      <c r="X494" s="46">
        <v>0</v>
      </c>
      <c r="Y494" s="46">
        <v>0</v>
      </c>
      <c r="Z494">
        <v>483.62</v>
      </c>
      <c r="AA494">
        <v>7.31</v>
      </c>
      <c r="AB494">
        <v>1.3484</v>
      </c>
      <c r="AC494">
        <v>18.441600000000001</v>
      </c>
      <c r="AD494">
        <v>0.04</v>
      </c>
      <c r="AE494">
        <v>0.56589999999999996</v>
      </c>
      <c r="AF494">
        <v>2.516</v>
      </c>
      <c r="AG494">
        <v>6.3220000000000001</v>
      </c>
      <c r="AH494">
        <v>0.59370000000000001</v>
      </c>
      <c r="AI494">
        <v>2.105</v>
      </c>
      <c r="AJ494">
        <v>0.50280000000000002</v>
      </c>
      <c r="AK494">
        <v>2.0199999999999999E-2</v>
      </c>
      <c r="AL494">
        <v>4.4299999999999999E-2</v>
      </c>
      <c r="AM494">
        <v>1.8649</v>
      </c>
      <c r="AN494">
        <v>0.24440000000000001</v>
      </c>
      <c r="AO494">
        <v>2.0503999999999998</v>
      </c>
      <c r="AP494">
        <v>0.45669999999999999</v>
      </c>
      <c r="AQ494">
        <v>7.4387999999999996</v>
      </c>
      <c r="AR494">
        <v>24.509399999999999</v>
      </c>
      <c r="AS494" s="22"/>
      <c r="AT494" s="22"/>
      <c r="AU494" s="22" t="s">
        <v>229</v>
      </c>
      <c r="AV494" s="46">
        <v>0</v>
      </c>
      <c r="AW494" s="46">
        <v>0</v>
      </c>
      <c r="AX494" s="46">
        <v>0</v>
      </c>
      <c r="BT494" t="s">
        <v>230</v>
      </c>
      <c r="BU494" s="46">
        <v>0</v>
      </c>
      <c r="BV494" s="46">
        <v>0</v>
      </c>
      <c r="BW494" s="46">
        <v>0</v>
      </c>
    </row>
    <row r="495" spans="1:75" ht="12.75" hidden="1" customHeight="1" x14ac:dyDescent="0.25">
      <c r="A495">
        <v>1310</v>
      </c>
      <c r="B495">
        <v>2004</v>
      </c>
      <c r="C495" s="22" t="str">
        <f t="shared" si="33"/>
        <v>2004B01310</v>
      </c>
      <c r="D495" s="20">
        <v>38197</v>
      </c>
      <c r="E495">
        <v>40011</v>
      </c>
      <c r="F495" s="13" t="s">
        <v>69</v>
      </c>
      <c r="G495">
        <v>53</v>
      </c>
      <c r="H495">
        <v>82</v>
      </c>
      <c r="I495" t="s">
        <v>70</v>
      </c>
      <c r="J495" s="15">
        <f t="shared" si="31"/>
        <v>475.30000000000007</v>
      </c>
      <c r="K495">
        <v>80</v>
      </c>
      <c r="L495">
        <v>100</v>
      </c>
      <c r="M495" s="26">
        <v>87</v>
      </c>
      <c r="N495">
        <v>20</v>
      </c>
      <c r="O495">
        <v>1</v>
      </c>
      <c r="P495">
        <v>6</v>
      </c>
      <c r="Q495"/>
      <c r="R495">
        <v>498</v>
      </c>
      <c r="S495" s="55">
        <v>2005</v>
      </c>
      <c r="T495" s="60" t="s">
        <v>88</v>
      </c>
      <c r="U495" s="46">
        <v>0.02</v>
      </c>
      <c r="V495" s="46">
        <v>0</v>
      </c>
      <c r="W495" s="46">
        <v>0</v>
      </c>
      <c r="X495" s="46">
        <v>0</v>
      </c>
      <c r="Y495" s="46">
        <v>0</v>
      </c>
      <c r="Z495">
        <v>471.26</v>
      </c>
      <c r="AA495">
        <v>9.16</v>
      </c>
      <c r="AB495">
        <v>3.0520999999999998</v>
      </c>
      <c r="AC495">
        <v>21.848299999999998</v>
      </c>
      <c r="AD495" t="s">
        <v>256</v>
      </c>
      <c r="AE495">
        <v>0.90400000000000003</v>
      </c>
      <c r="AF495">
        <v>4.1588000000000003</v>
      </c>
      <c r="AG495">
        <v>8.6315000000000008</v>
      </c>
      <c r="AH495">
        <v>1.3411999999999999</v>
      </c>
      <c r="AI495">
        <v>3.1267999999999998</v>
      </c>
      <c r="AJ495">
        <v>0.69079999999999997</v>
      </c>
      <c r="AK495">
        <v>2.7300000000000001E-2</v>
      </c>
      <c r="AL495">
        <v>0.11020000000000001</v>
      </c>
      <c r="AM495">
        <v>3.6979000000000002</v>
      </c>
      <c r="AN495">
        <v>0.33289999999999997</v>
      </c>
      <c r="AO495">
        <v>4.9253999999999998</v>
      </c>
      <c r="AP495">
        <v>0.58889999999999998</v>
      </c>
      <c r="AQ495">
        <v>24.644500000000001</v>
      </c>
      <c r="AR495">
        <v>60.727499999999999</v>
      </c>
      <c r="AS495" s="22"/>
      <c r="AT495" s="22"/>
      <c r="AU495" s="22" t="s">
        <v>229</v>
      </c>
      <c r="AV495" s="46">
        <v>0</v>
      </c>
      <c r="AW495" s="46">
        <v>0</v>
      </c>
      <c r="AX495" s="46">
        <v>0</v>
      </c>
      <c r="BT495" t="s">
        <v>230</v>
      </c>
      <c r="BU495" s="46">
        <v>0</v>
      </c>
      <c r="BV495" s="46">
        <v>0</v>
      </c>
      <c r="BW495" s="46">
        <v>0</v>
      </c>
    </row>
    <row r="496" spans="1:75" ht="12.75" hidden="1" customHeight="1" x14ac:dyDescent="0.25">
      <c r="A496">
        <v>1311</v>
      </c>
      <c r="B496">
        <v>2004</v>
      </c>
      <c r="C496" s="22" t="str">
        <f t="shared" si="33"/>
        <v>2004B01311</v>
      </c>
      <c r="D496" s="20">
        <v>38196</v>
      </c>
      <c r="E496">
        <v>40012</v>
      </c>
      <c r="F496" s="13" t="s">
        <v>69</v>
      </c>
      <c r="G496">
        <v>65</v>
      </c>
      <c r="H496">
        <v>87</v>
      </c>
      <c r="I496" t="s">
        <v>87</v>
      </c>
      <c r="J496" s="15">
        <f t="shared" si="31"/>
        <v>2450</v>
      </c>
      <c r="K496">
        <v>0</v>
      </c>
      <c r="L496">
        <v>5</v>
      </c>
      <c r="M496">
        <v>5</v>
      </c>
      <c r="N496">
        <v>5</v>
      </c>
      <c r="O496">
        <v>4</v>
      </c>
      <c r="P496">
        <v>6</v>
      </c>
      <c r="Q496"/>
      <c r="R496">
        <v>499</v>
      </c>
      <c r="S496" s="55">
        <v>2005</v>
      </c>
      <c r="T496" s="60" t="s">
        <v>88</v>
      </c>
      <c r="U496" s="46">
        <v>1.91519595448799</v>
      </c>
      <c r="V496" s="46">
        <v>0</v>
      </c>
      <c r="W496" s="46">
        <v>0</v>
      </c>
      <c r="X496" s="46">
        <v>0.96551201011378007</v>
      </c>
      <c r="Y496" s="46">
        <v>0</v>
      </c>
      <c r="Z496">
        <v>445.99</v>
      </c>
      <c r="AA496">
        <v>13.36</v>
      </c>
      <c r="AB496">
        <v>9.2738999999999994</v>
      </c>
      <c r="AC496">
        <v>11.345000000000001</v>
      </c>
      <c r="AD496">
        <v>1.5643</v>
      </c>
      <c r="AE496">
        <v>1.8694</v>
      </c>
      <c r="AF496">
        <v>11.8216</v>
      </c>
      <c r="AG496">
        <v>14.8582</v>
      </c>
      <c r="AH496">
        <v>4.2850999999999999</v>
      </c>
      <c r="AI496">
        <v>2.7783000000000002</v>
      </c>
      <c r="AJ496">
        <v>1.2534000000000001</v>
      </c>
      <c r="AK496">
        <v>0.17879999999999999</v>
      </c>
      <c r="AL496">
        <v>0.13109999999999999</v>
      </c>
      <c r="AM496">
        <v>7.8894000000000002</v>
      </c>
      <c r="AN496">
        <v>0.59360000000000002</v>
      </c>
      <c r="AO496">
        <v>20.366</v>
      </c>
      <c r="AP496">
        <v>0.95660000000000001</v>
      </c>
      <c r="AQ496">
        <v>52.631599999999999</v>
      </c>
      <c r="AR496">
        <v>100.70910000000001</v>
      </c>
      <c r="AS496" s="22">
        <v>530</v>
      </c>
      <c r="AT496" s="22">
        <v>2005</v>
      </c>
      <c r="AU496" s="22" t="s">
        <v>229</v>
      </c>
      <c r="AV496" s="46">
        <v>0.11079646017699117</v>
      </c>
      <c r="AW496" s="46">
        <v>0</v>
      </c>
      <c r="AX496" s="46">
        <v>0</v>
      </c>
      <c r="AY496">
        <v>446.78</v>
      </c>
      <c r="AZ496">
        <v>15.75</v>
      </c>
      <c r="BA496">
        <v>6.9057000000000004</v>
      </c>
      <c r="BB496">
        <v>7.6344000000000003</v>
      </c>
      <c r="BC496">
        <v>5.6958000000000002</v>
      </c>
      <c r="BD496" t="s">
        <v>257</v>
      </c>
      <c r="BE496">
        <v>10.964600000000001</v>
      </c>
      <c r="BF496">
        <v>26.759399999999999</v>
      </c>
      <c r="BG496">
        <v>3.2099000000000002</v>
      </c>
      <c r="BH496">
        <v>6.7217000000000002</v>
      </c>
      <c r="BI496">
        <v>1.9835</v>
      </c>
      <c r="BJ496">
        <v>0.15329999999999999</v>
      </c>
      <c r="BK496">
        <v>1.4645999999999999</v>
      </c>
      <c r="BL496">
        <v>4.4763999999999999</v>
      </c>
      <c r="BM496">
        <v>0.58960000000000001</v>
      </c>
      <c r="BN496">
        <v>8.2523999999999997</v>
      </c>
      <c r="BO496">
        <v>1.1980999999999999</v>
      </c>
      <c r="BP496">
        <v>50</v>
      </c>
      <c r="BQ496">
        <v>113.92449999999999</v>
      </c>
      <c r="BT496" t="s">
        <v>230</v>
      </c>
      <c r="BU496" s="46">
        <v>0</v>
      </c>
      <c r="BV496" s="46">
        <v>0</v>
      </c>
      <c r="BW496" s="46">
        <v>0</v>
      </c>
    </row>
    <row r="497" spans="1:75" ht="12.75" hidden="1" customHeight="1" x14ac:dyDescent="0.25">
      <c r="A497">
        <v>1312</v>
      </c>
      <c r="B497">
        <v>2004</v>
      </c>
      <c r="C497" s="22" t="str">
        <f t="shared" si="33"/>
        <v>2004B01312</v>
      </c>
      <c r="D497" s="20">
        <v>38196</v>
      </c>
      <c r="E497">
        <v>40012</v>
      </c>
      <c r="F497" s="13" t="s">
        <v>69</v>
      </c>
      <c r="G497">
        <v>65</v>
      </c>
      <c r="H497">
        <v>87</v>
      </c>
      <c r="I497" t="s">
        <v>87</v>
      </c>
      <c r="J497" s="15">
        <f t="shared" si="31"/>
        <v>2450</v>
      </c>
      <c r="K497">
        <v>5</v>
      </c>
      <c r="L497">
        <v>10</v>
      </c>
      <c r="M497">
        <v>10</v>
      </c>
      <c r="N497">
        <v>5</v>
      </c>
      <c r="O497">
        <v>4</v>
      </c>
      <c r="P497">
        <v>6</v>
      </c>
      <c r="Q497"/>
      <c r="R497">
        <v>500</v>
      </c>
      <c r="S497" s="55">
        <v>2005</v>
      </c>
      <c r="T497" s="60" t="s">
        <v>88</v>
      </c>
      <c r="U497" s="46">
        <v>2.7738356940509918</v>
      </c>
      <c r="V497" s="46">
        <v>0.64252691218130309</v>
      </c>
      <c r="W497" s="46">
        <v>0</v>
      </c>
      <c r="X497" s="46">
        <v>0.95595467422096325</v>
      </c>
      <c r="Y497" s="46">
        <v>0</v>
      </c>
      <c r="Z497">
        <v>479.82</v>
      </c>
      <c r="AA497">
        <v>8.77</v>
      </c>
      <c r="AB497">
        <v>3.4796999999999998</v>
      </c>
      <c r="AC497">
        <v>10.4194</v>
      </c>
      <c r="AD497">
        <v>0.49249999999999999</v>
      </c>
      <c r="AE497">
        <v>0.81479999999999997</v>
      </c>
      <c r="AF497">
        <v>4.4749999999999996</v>
      </c>
      <c r="AG497">
        <v>8.7926000000000002</v>
      </c>
      <c r="AH497">
        <v>1.3360000000000001</v>
      </c>
      <c r="AI497">
        <v>1.7733000000000001</v>
      </c>
      <c r="AJ497">
        <v>0.62109999999999999</v>
      </c>
      <c r="AK497">
        <v>7.9600000000000004E-2</v>
      </c>
      <c r="AL497">
        <v>0.13150000000000001</v>
      </c>
      <c r="AM497">
        <v>3.4712999999999998</v>
      </c>
      <c r="AN497">
        <v>0.32329999999999998</v>
      </c>
      <c r="AO497">
        <v>8.8095999999999997</v>
      </c>
      <c r="AP497">
        <v>0.60699999999999998</v>
      </c>
      <c r="AQ497">
        <v>22.0547</v>
      </c>
      <c r="AR497">
        <v>82.106999999999999</v>
      </c>
      <c r="AS497" s="22">
        <v>531</v>
      </c>
      <c r="AT497" s="22">
        <v>2005</v>
      </c>
      <c r="AU497" s="22" t="s">
        <v>229</v>
      </c>
      <c r="AV497" s="46">
        <v>0.95595467422096325</v>
      </c>
      <c r="AW497" s="46">
        <v>0</v>
      </c>
      <c r="AX497" s="46">
        <v>0</v>
      </c>
      <c r="AY497">
        <v>471.74</v>
      </c>
      <c r="AZ497">
        <v>17.46</v>
      </c>
      <c r="BT497" t="s">
        <v>230</v>
      </c>
      <c r="BU497" s="46">
        <v>0</v>
      </c>
      <c r="BV497" s="46">
        <v>0</v>
      </c>
      <c r="BW497" s="46">
        <v>0</v>
      </c>
    </row>
    <row r="498" spans="1:75" ht="12.75" hidden="1" customHeight="1" x14ac:dyDescent="0.25">
      <c r="A498">
        <v>1313</v>
      </c>
      <c r="B498">
        <v>2004</v>
      </c>
      <c r="C498" s="22" t="str">
        <f t="shared" si="33"/>
        <v>2004B01313</v>
      </c>
      <c r="D498" s="20">
        <v>38196</v>
      </c>
      <c r="E498">
        <v>40012</v>
      </c>
      <c r="F498" s="13" t="s">
        <v>69</v>
      </c>
      <c r="G498">
        <v>65</v>
      </c>
      <c r="H498">
        <v>87</v>
      </c>
      <c r="I498" t="s">
        <v>70</v>
      </c>
      <c r="J498" s="15">
        <f t="shared" si="31"/>
        <v>2716</v>
      </c>
      <c r="K498">
        <v>10</v>
      </c>
      <c r="L498">
        <v>20</v>
      </c>
      <c r="M498">
        <v>20</v>
      </c>
      <c r="N498">
        <v>10</v>
      </c>
      <c r="O498">
        <v>4</v>
      </c>
      <c r="P498">
        <v>6</v>
      </c>
      <c r="Q498"/>
      <c r="R498">
        <v>501</v>
      </c>
      <c r="S498" s="55">
        <v>2005</v>
      </c>
      <c r="T498" s="60" t="s">
        <v>88</v>
      </c>
      <c r="U498" s="46">
        <v>2.5073647388059701</v>
      </c>
      <c r="V498" s="46">
        <v>0.97771455223880588</v>
      </c>
      <c r="W498" s="46">
        <v>9.3513666044776116</v>
      </c>
      <c r="X498" s="46">
        <v>6.0397527985074628</v>
      </c>
      <c r="Y498" s="46">
        <v>0</v>
      </c>
      <c r="Z498">
        <v>489.44</v>
      </c>
      <c r="AA498">
        <v>9.36</v>
      </c>
      <c r="AB498">
        <v>8.8185000000000002</v>
      </c>
      <c r="AC498">
        <v>14.4681</v>
      </c>
      <c r="AD498">
        <v>0.50160000000000005</v>
      </c>
      <c r="AE498">
        <v>2.0158999999999998</v>
      </c>
      <c r="AF498">
        <v>17.901499999999999</v>
      </c>
      <c r="AG498">
        <v>10.523400000000001</v>
      </c>
      <c r="AH498">
        <v>3.9159000000000002</v>
      </c>
      <c r="AI498">
        <v>2.7576999999999998</v>
      </c>
      <c r="AJ498">
        <v>1.2175</v>
      </c>
      <c r="AK498">
        <v>0.15459999999999999</v>
      </c>
      <c r="AL498">
        <v>0.17560000000000001</v>
      </c>
      <c r="AM498">
        <v>9.798</v>
      </c>
      <c r="AN498">
        <v>0.34239999999999998</v>
      </c>
      <c r="AO498">
        <v>13.7905</v>
      </c>
      <c r="AP498">
        <v>0.64200000000000002</v>
      </c>
      <c r="AQ498">
        <v>52.8018</v>
      </c>
      <c r="AR498">
        <v>87.224199999999996</v>
      </c>
      <c r="AS498" s="22"/>
      <c r="AT498" s="22"/>
      <c r="AU498" s="22" t="s">
        <v>229</v>
      </c>
      <c r="AV498" s="46">
        <v>0</v>
      </c>
      <c r="AW498" s="46">
        <v>0</v>
      </c>
      <c r="AX498" s="46">
        <v>0</v>
      </c>
      <c r="BT498" t="s">
        <v>230</v>
      </c>
      <c r="BU498" s="46">
        <v>0</v>
      </c>
      <c r="BV498" s="46">
        <v>0</v>
      </c>
      <c r="BW498" s="46">
        <v>0</v>
      </c>
    </row>
    <row r="499" spans="1:75" ht="12.75" hidden="1" customHeight="1" x14ac:dyDescent="0.25">
      <c r="A499">
        <v>1314</v>
      </c>
      <c r="B499">
        <v>2004</v>
      </c>
      <c r="C499" s="22" t="str">
        <f t="shared" si="33"/>
        <v>2004B01314</v>
      </c>
      <c r="D499" s="20">
        <v>38196</v>
      </c>
      <c r="E499">
        <v>40012</v>
      </c>
      <c r="F499" s="13" t="s">
        <v>69</v>
      </c>
      <c r="G499">
        <v>65</v>
      </c>
      <c r="H499">
        <v>87</v>
      </c>
      <c r="I499" t="s">
        <v>70</v>
      </c>
      <c r="J499" s="15">
        <f t="shared" si="31"/>
        <v>2037.0000000000002</v>
      </c>
      <c r="K499">
        <v>20</v>
      </c>
      <c r="L499">
        <v>30</v>
      </c>
      <c r="M499" s="26">
        <v>30</v>
      </c>
      <c r="N499">
        <v>10</v>
      </c>
      <c r="O499">
        <v>3</v>
      </c>
      <c r="P499">
        <v>6</v>
      </c>
      <c r="Q499"/>
      <c r="R499">
        <v>502</v>
      </c>
      <c r="S499" s="55">
        <v>2005</v>
      </c>
      <c r="T499" s="60" t="s">
        <v>88</v>
      </c>
      <c r="U499" s="46">
        <v>1.66</v>
      </c>
      <c r="V499" s="46">
        <v>0.82</v>
      </c>
      <c r="W499" s="46">
        <v>5.76</v>
      </c>
      <c r="X499" s="46">
        <v>0.21</v>
      </c>
      <c r="Y499" s="46">
        <v>0</v>
      </c>
      <c r="Z499">
        <v>501.08</v>
      </c>
      <c r="AA499">
        <v>8.15</v>
      </c>
      <c r="AB499">
        <v>4.3569000000000004</v>
      </c>
      <c r="AC499">
        <v>18.861599999999999</v>
      </c>
      <c r="AD499">
        <v>0.3044</v>
      </c>
      <c r="AE499">
        <v>1.0069999999999999</v>
      </c>
      <c r="AF499">
        <v>8.6380999999999997</v>
      </c>
      <c r="AG499">
        <v>7.4234999999999998</v>
      </c>
      <c r="AH499">
        <v>1.9773000000000001</v>
      </c>
      <c r="AI499">
        <v>1.9467000000000001</v>
      </c>
      <c r="AJ499">
        <v>0.88119999999999998</v>
      </c>
      <c r="AK499">
        <v>8.2799999999999999E-2</v>
      </c>
      <c r="AL499">
        <v>0.1595</v>
      </c>
      <c r="AM499">
        <v>4.1477000000000004</v>
      </c>
      <c r="AN499">
        <v>0.30649999999999999</v>
      </c>
      <c r="AO499">
        <v>5.7744999999999997</v>
      </c>
      <c r="AP499">
        <v>0.59389999999999998</v>
      </c>
      <c r="AQ499">
        <v>26.3017</v>
      </c>
      <c r="AR499">
        <v>66.001199999999997</v>
      </c>
      <c r="AS499" s="22">
        <v>532</v>
      </c>
      <c r="AT499" s="22">
        <v>2005</v>
      </c>
      <c r="AU499" s="22" t="s">
        <v>229</v>
      </c>
      <c r="AV499" s="46">
        <v>0.04</v>
      </c>
      <c r="AW499" s="46">
        <v>0</v>
      </c>
      <c r="AX499" s="46">
        <v>0</v>
      </c>
      <c r="AY499">
        <v>438.48</v>
      </c>
      <c r="AZ499">
        <v>17.829999999999998</v>
      </c>
      <c r="BA499">
        <v>6.7259000000000002</v>
      </c>
      <c r="BB499">
        <v>15.5648</v>
      </c>
      <c r="BC499" t="s">
        <v>258</v>
      </c>
      <c r="BD499">
        <v>1.7056</v>
      </c>
      <c r="BE499">
        <v>26.355599999999999</v>
      </c>
      <c r="BF499">
        <v>5.7556000000000003</v>
      </c>
      <c r="BG499">
        <v>3.1074000000000002</v>
      </c>
      <c r="BH499">
        <v>5.2704000000000004</v>
      </c>
      <c r="BI499">
        <v>2.6556000000000002</v>
      </c>
      <c r="BJ499">
        <v>9.2600000000000002E-2</v>
      </c>
      <c r="BK499">
        <v>3.2869999999999999</v>
      </c>
      <c r="BL499">
        <v>11.686999999999999</v>
      </c>
      <c r="BM499">
        <v>0.38329999999999997</v>
      </c>
      <c r="BN499">
        <v>4.05</v>
      </c>
      <c r="BO499">
        <v>0.75370000000000004</v>
      </c>
      <c r="BP499">
        <v>46.666699999999999</v>
      </c>
      <c r="BQ499">
        <v>16.722200000000001</v>
      </c>
      <c r="BT499" t="s">
        <v>230</v>
      </c>
      <c r="BU499" s="46">
        <v>0</v>
      </c>
      <c r="BV499" s="46">
        <v>0</v>
      </c>
      <c r="BW499" s="46">
        <v>0</v>
      </c>
    </row>
    <row r="500" spans="1:75" ht="12.75" hidden="1" customHeight="1" x14ac:dyDescent="0.25">
      <c r="A500">
        <v>1315</v>
      </c>
      <c r="B500">
        <v>2004</v>
      </c>
      <c r="C500" s="22" t="str">
        <f t="shared" si="33"/>
        <v>2004B01315</v>
      </c>
      <c r="D500" s="20">
        <v>38196</v>
      </c>
      <c r="E500">
        <v>40012</v>
      </c>
      <c r="F500" s="13" t="s">
        <v>69</v>
      </c>
      <c r="G500">
        <v>65</v>
      </c>
      <c r="H500">
        <v>87</v>
      </c>
      <c r="I500" t="s">
        <v>70</v>
      </c>
      <c r="J500" s="15">
        <f t="shared" si="31"/>
        <v>2037.0000000000002</v>
      </c>
      <c r="K500">
        <v>30</v>
      </c>
      <c r="L500">
        <v>40</v>
      </c>
      <c r="M500" s="26">
        <v>40</v>
      </c>
      <c r="N500">
        <v>10</v>
      </c>
      <c r="O500">
        <v>3</v>
      </c>
      <c r="P500">
        <v>6</v>
      </c>
      <c r="Q500"/>
      <c r="R500">
        <v>503</v>
      </c>
      <c r="S500" s="55">
        <v>2005</v>
      </c>
      <c r="T500" s="60" t="s">
        <v>88</v>
      </c>
      <c r="U500" s="46">
        <v>0.43</v>
      </c>
      <c r="V500" s="46">
        <v>0.49</v>
      </c>
      <c r="W500" s="46">
        <v>0</v>
      </c>
      <c r="X500" s="46">
        <v>0.28999999999999998</v>
      </c>
      <c r="Y500" s="46">
        <v>0</v>
      </c>
      <c r="Z500">
        <v>465.85</v>
      </c>
      <c r="AA500">
        <v>8.85</v>
      </c>
      <c r="AB500">
        <v>3.5203000000000002</v>
      </c>
      <c r="AC500">
        <v>19.323</v>
      </c>
      <c r="AD500">
        <v>0.1615</v>
      </c>
      <c r="AE500">
        <v>0.83460000000000001</v>
      </c>
      <c r="AF500">
        <v>5.9767999999999999</v>
      </c>
      <c r="AG500">
        <v>8.8287999999999993</v>
      </c>
      <c r="AH500">
        <v>1.5613999999999999</v>
      </c>
      <c r="AI500">
        <v>1.4836</v>
      </c>
      <c r="AJ500">
        <v>0.75439999999999996</v>
      </c>
      <c r="AK500">
        <v>5.8500000000000003E-2</v>
      </c>
      <c r="AL500">
        <v>0.13830000000000001</v>
      </c>
      <c r="AM500">
        <v>3.0421</v>
      </c>
      <c r="AN500">
        <v>0.34860000000000002</v>
      </c>
      <c r="AO500">
        <v>3.9849999999999999</v>
      </c>
      <c r="AP500">
        <v>0.58220000000000005</v>
      </c>
      <c r="AQ500">
        <v>19.342400000000001</v>
      </c>
      <c r="AR500">
        <v>47.011600000000001</v>
      </c>
      <c r="AS500" s="22"/>
      <c r="AT500" s="22"/>
      <c r="AU500" s="22" t="s">
        <v>229</v>
      </c>
      <c r="AV500" s="46">
        <v>0</v>
      </c>
      <c r="AW500" s="46">
        <v>0</v>
      </c>
      <c r="AX500" s="46">
        <v>0</v>
      </c>
      <c r="BT500" t="s">
        <v>230</v>
      </c>
      <c r="BU500" s="46">
        <v>0</v>
      </c>
      <c r="BV500" s="46">
        <v>0</v>
      </c>
      <c r="BW500" s="46">
        <v>0</v>
      </c>
    </row>
    <row r="501" spans="1:75" ht="12.75" hidden="1" customHeight="1" x14ac:dyDescent="0.25">
      <c r="A501">
        <v>1316</v>
      </c>
      <c r="B501">
        <v>2004</v>
      </c>
      <c r="C501" s="22" t="str">
        <f t="shared" si="33"/>
        <v>2004B01316</v>
      </c>
      <c r="D501" s="20">
        <v>38196</v>
      </c>
      <c r="E501">
        <v>40012</v>
      </c>
      <c r="F501" s="13" t="s">
        <v>69</v>
      </c>
      <c r="G501">
        <v>65</v>
      </c>
      <c r="H501">
        <v>87</v>
      </c>
      <c r="I501" t="s">
        <v>70</v>
      </c>
      <c r="J501" s="15">
        <f t="shared" si="31"/>
        <v>2037.0000000000002</v>
      </c>
      <c r="K501">
        <v>40</v>
      </c>
      <c r="L501">
        <v>50</v>
      </c>
      <c r="M501" s="26">
        <v>50</v>
      </c>
      <c r="N501">
        <v>10</v>
      </c>
      <c r="O501">
        <v>3</v>
      </c>
      <c r="P501">
        <v>6</v>
      </c>
      <c r="Q501"/>
      <c r="R501">
        <v>504</v>
      </c>
      <c r="S501" s="55">
        <v>2005</v>
      </c>
      <c r="T501" s="60" t="s">
        <v>88</v>
      </c>
      <c r="U501" s="46">
        <v>0.75</v>
      </c>
      <c r="V501" s="46">
        <v>0.18</v>
      </c>
      <c r="W501" s="46">
        <v>1.38</v>
      </c>
      <c r="X501" s="46">
        <v>1.31</v>
      </c>
      <c r="Y501" s="46">
        <v>0</v>
      </c>
      <c r="Z501">
        <v>470.34</v>
      </c>
      <c r="AA501">
        <v>7.77</v>
      </c>
      <c r="AB501">
        <v>2.7427999999999999</v>
      </c>
      <c r="AC501">
        <v>18.578199999999999</v>
      </c>
      <c r="AD501">
        <v>0.126</v>
      </c>
      <c r="AE501">
        <v>0.82969999999999999</v>
      </c>
      <c r="AF501">
        <v>6.5148000000000001</v>
      </c>
      <c r="AG501">
        <v>6.5538999999999996</v>
      </c>
      <c r="AH501">
        <v>1.2609999999999999</v>
      </c>
      <c r="AI501">
        <v>1.8406</v>
      </c>
      <c r="AJ501">
        <v>0.7056</v>
      </c>
      <c r="AK501">
        <v>3.6299999999999999E-2</v>
      </c>
      <c r="AL501">
        <v>0.1178</v>
      </c>
      <c r="AM501">
        <v>3.2648000000000001</v>
      </c>
      <c r="AN501">
        <v>0.30299999999999999</v>
      </c>
      <c r="AO501">
        <v>2.5076000000000001</v>
      </c>
      <c r="AP501">
        <v>0.48899999999999999</v>
      </c>
      <c r="AQ501">
        <v>16.412199999999999</v>
      </c>
      <c r="AR501">
        <v>44.173200000000001</v>
      </c>
      <c r="AS501" s="22"/>
      <c r="AT501" s="22"/>
      <c r="AU501" s="22" t="s">
        <v>229</v>
      </c>
      <c r="AV501" s="46">
        <v>0</v>
      </c>
      <c r="AW501" s="46">
        <v>0</v>
      </c>
      <c r="AX501" s="46">
        <v>0</v>
      </c>
      <c r="BT501" t="s">
        <v>230</v>
      </c>
      <c r="BU501" s="46">
        <v>0</v>
      </c>
      <c r="BV501" s="46">
        <v>0</v>
      </c>
      <c r="BW501" s="46">
        <v>0</v>
      </c>
    </row>
    <row r="502" spans="1:75" ht="12.75" hidden="1" customHeight="1" x14ac:dyDescent="0.25">
      <c r="A502">
        <v>1317</v>
      </c>
      <c r="B502">
        <v>2004</v>
      </c>
      <c r="C502" s="22" t="str">
        <f t="shared" si="33"/>
        <v>2004B01317</v>
      </c>
      <c r="D502" s="20">
        <v>38196</v>
      </c>
      <c r="E502">
        <v>40012</v>
      </c>
      <c r="F502" s="13" t="s">
        <v>69</v>
      </c>
      <c r="G502">
        <v>65</v>
      </c>
      <c r="H502">
        <v>87</v>
      </c>
      <c r="I502" t="s">
        <v>70</v>
      </c>
      <c r="J502" s="15">
        <f t="shared" si="31"/>
        <v>3870.3</v>
      </c>
      <c r="K502">
        <v>50</v>
      </c>
      <c r="L502">
        <v>70</v>
      </c>
      <c r="M502" s="26">
        <v>69</v>
      </c>
      <c r="N502">
        <v>20</v>
      </c>
      <c r="O502">
        <v>3</v>
      </c>
      <c r="P502">
        <v>6</v>
      </c>
      <c r="Q502"/>
      <c r="R502">
        <v>505</v>
      </c>
      <c r="S502" s="55">
        <v>2005</v>
      </c>
      <c r="T502" s="60" t="s">
        <v>88</v>
      </c>
      <c r="U502" s="46">
        <v>1.24</v>
      </c>
      <c r="V502" s="46">
        <v>0.23</v>
      </c>
      <c r="W502" s="46">
        <v>0.23</v>
      </c>
      <c r="X502" s="46">
        <v>0</v>
      </c>
      <c r="Y502" s="46">
        <v>0</v>
      </c>
      <c r="Z502">
        <v>474.25</v>
      </c>
      <c r="AA502">
        <v>7.24</v>
      </c>
      <c r="AB502">
        <v>1.9288000000000001</v>
      </c>
      <c r="AC502">
        <v>19.1767</v>
      </c>
      <c r="AD502">
        <v>9.6199999999999994E-2</v>
      </c>
      <c r="AE502">
        <v>0.81499999999999995</v>
      </c>
      <c r="AF502">
        <v>3.4921000000000002</v>
      </c>
      <c r="AG502">
        <v>5.6055000000000001</v>
      </c>
      <c r="AH502">
        <v>0.86260000000000003</v>
      </c>
      <c r="AI502">
        <v>1.6738999999999999</v>
      </c>
      <c r="AJ502">
        <v>0.71</v>
      </c>
      <c r="AK502">
        <v>2.64E-2</v>
      </c>
      <c r="AL502">
        <v>0.14710000000000001</v>
      </c>
      <c r="AM502">
        <v>2.1503000000000001</v>
      </c>
      <c r="AN502">
        <v>0.27100000000000002</v>
      </c>
      <c r="AO502">
        <v>2.4449999999999998</v>
      </c>
      <c r="AP502">
        <v>0.43480000000000002</v>
      </c>
      <c r="AQ502">
        <v>12.118399999999999</v>
      </c>
      <c r="AR502">
        <v>46.459800000000001</v>
      </c>
      <c r="AS502" s="22"/>
      <c r="AT502" s="22"/>
      <c r="AU502" s="22" t="s">
        <v>229</v>
      </c>
      <c r="AV502" s="46">
        <v>0</v>
      </c>
      <c r="AW502" s="46">
        <v>0</v>
      </c>
      <c r="AX502" s="46">
        <v>0</v>
      </c>
      <c r="BT502" t="s">
        <v>230</v>
      </c>
      <c r="BU502" s="46">
        <v>0</v>
      </c>
      <c r="BV502" s="46">
        <v>0</v>
      </c>
      <c r="BW502" s="46">
        <v>0</v>
      </c>
    </row>
    <row r="503" spans="1:75" ht="12.75" hidden="1" customHeight="1" x14ac:dyDescent="0.25">
      <c r="A503">
        <v>1318</v>
      </c>
      <c r="B503">
        <v>2004</v>
      </c>
      <c r="C503" s="22" t="str">
        <f t="shared" si="33"/>
        <v>2004B01318</v>
      </c>
      <c r="D503" s="20">
        <v>38196</v>
      </c>
      <c r="E503">
        <v>40012</v>
      </c>
      <c r="F503" s="13" t="s">
        <v>69</v>
      </c>
      <c r="G503">
        <v>65</v>
      </c>
      <c r="H503">
        <v>87</v>
      </c>
      <c r="I503" t="s">
        <v>70</v>
      </c>
      <c r="J503" s="15">
        <f t="shared" si="31"/>
        <v>1358</v>
      </c>
      <c r="K503">
        <v>70</v>
      </c>
      <c r="L503">
        <v>80</v>
      </c>
      <c r="M503" s="26">
        <v>80</v>
      </c>
      <c r="N503">
        <v>10</v>
      </c>
      <c r="O503">
        <v>2</v>
      </c>
      <c r="P503">
        <v>6</v>
      </c>
      <c r="Q503"/>
      <c r="R503">
        <v>506</v>
      </c>
      <c r="S503" s="55">
        <v>2005</v>
      </c>
      <c r="T503" s="60" t="s">
        <v>88</v>
      </c>
      <c r="U503" s="46">
        <v>0.21</v>
      </c>
      <c r="V503" s="46">
        <v>0</v>
      </c>
      <c r="W503" s="46">
        <v>0</v>
      </c>
      <c r="X503" s="46">
        <v>0.06</v>
      </c>
      <c r="Y503" s="46">
        <v>0</v>
      </c>
      <c r="Z503">
        <v>473.64</v>
      </c>
      <c r="AA503">
        <v>7.64</v>
      </c>
      <c r="AB503">
        <v>2.6566999999999998</v>
      </c>
      <c r="AC503">
        <v>24.730799999999999</v>
      </c>
      <c r="AD503">
        <v>7.3099999999999998E-2</v>
      </c>
      <c r="AE503">
        <v>1.0481</v>
      </c>
      <c r="AF503">
        <v>3.7</v>
      </c>
      <c r="AG503">
        <v>5.0778999999999996</v>
      </c>
      <c r="AH503">
        <v>1.1355999999999999</v>
      </c>
      <c r="AI503">
        <v>1.6471</v>
      </c>
      <c r="AJ503">
        <v>0.91539999999999999</v>
      </c>
      <c r="AK503">
        <v>2.0199999999999999E-2</v>
      </c>
      <c r="AL503">
        <v>0.15770000000000001</v>
      </c>
      <c r="AM503">
        <v>2.774</v>
      </c>
      <c r="AN503">
        <v>0.28170000000000001</v>
      </c>
      <c r="AO503">
        <v>3.7557999999999998</v>
      </c>
      <c r="AP503">
        <v>0.49230000000000002</v>
      </c>
      <c r="AQ503">
        <v>17.884599999999999</v>
      </c>
      <c r="AR503">
        <v>28.826000000000001</v>
      </c>
      <c r="AS503" s="22"/>
      <c r="AT503" s="22"/>
      <c r="AU503" s="22" t="s">
        <v>229</v>
      </c>
      <c r="AV503" s="46">
        <v>0</v>
      </c>
      <c r="AW503" s="46">
        <v>0</v>
      </c>
      <c r="AX503" s="46">
        <v>0</v>
      </c>
      <c r="BT503" t="s">
        <v>230</v>
      </c>
      <c r="BU503" s="46">
        <v>0</v>
      </c>
      <c r="BV503" s="46">
        <v>0</v>
      </c>
      <c r="BW503" s="46">
        <v>0</v>
      </c>
    </row>
    <row r="504" spans="1:75" ht="12.75" hidden="1" customHeight="1" x14ac:dyDescent="0.25">
      <c r="A504">
        <v>1319</v>
      </c>
      <c r="B504">
        <v>2004</v>
      </c>
      <c r="C504" s="22" t="str">
        <f t="shared" si="33"/>
        <v>2004B01319</v>
      </c>
      <c r="D504" s="20">
        <v>38196</v>
      </c>
      <c r="E504">
        <v>40012</v>
      </c>
      <c r="F504" s="13" t="s">
        <v>69</v>
      </c>
      <c r="G504">
        <v>65</v>
      </c>
      <c r="H504">
        <v>87</v>
      </c>
      <c r="I504" t="s">
        <v>70</v>
      </c>
      <c r="J504" s="15">
        <f t="shared" si="31"/>
        <v>2716</v>
      </c>
      <c r="K504">
        <v>80</v>
      </c>
      <c r="L504">
        <v>100</v>
      </c>
      <c r="M504">
        <v>90</v>
      </c>
      <c r="N504">
        <v>20</v>
      </c>
      <c r="O504">
        <v>4</v>
      </c>
      <c r="P504">
        <v>6</v>
      </c>
      <c r="Q504"/>
      <c r="R504">
        <v>507</v>
      </c>
      <c r="S504" s="55">
        <v>2005</v>
      </c>
      <c r="T504" s="60" t="s">
        <v>88</v>
      </c>
      <c r="U504" s="46">
        <v>0.4</v>
      </c>
      <c r="V504" s="46">
        <v>0</v>
      </c>
      <c r="W504" s="46">
        <v>0</v>
      </c>
      <c r="X504" s="46">
        <v>0.03</v>
      </c>
      <c r="Y504" s="46">
        <v>0</v>
      </c>
      <c r="Z504">
        <v>477.86</v>
      </c>
      <c r="AA504">
        <v>9.23</v>
      </c>
      <c r="AB504">
        <v>2.9862000000000002</v>
      </c>
      <c r="AC504">
        <v>17.817799999999998</v>
      </c>
      <c r="AD504">
        <v>0.15279999999999999</v>
      </c>
      <c r="AE504">
        <v>0.72199999999999998</v>
      </c>
      <c r="AF504">
        <v>4.8634000000000004</v>
      </c>
      <c r="AG504">
        <v>6.6337999999999999</v>
      </c>
      <c r="AH504">
        <v>1.2955000000000001</v>
      </c>
      <c r="AI504">
        <v>1.8724000000000001</v>
      </c>
      <c r="AJ504">
        <v>0.91320000000000001</v>
      </c>
      <c r="AK504">
        <v>2.5100000000000001E-2</v>
      </c>
      <c r="AL504">
        <v>8.3000000000000004E-2</v>
      </c>
      <c r="AM504">
        <v>3.0337000000000001</v>
      </c>
      <c r="AN504">
        <v>0.34160000000000001</v>
      </c>
      <c r="AO504">
        <v>3.5916000000000001</v>
      </c>
      <c r="AP504">
        <v>0.52370000000000005</v>
      </c>
      <c r="AQ504">
        <v>17.4573</v>
      </c>
      <c r="AR504">
        <v>30.6129</v>
      </c>
      <c r="AS504" s="22"/>
      <c r="AT504" s="22"/>
      <c r="AU504" s="22" t="s">
        <v>229</v>
      </c>
      <c r="AV504" s="46">
        <v>0</v>
      </c>
      <c r="AW504" s="46">
        <v>0</v>
      </c>
      <c r="AX504" s="46">
        <v>0</v>
      </c>
      <c r="BT504" t="s">
        <v>230</v>
      </c>
      <c r="BU504" s="46">
        <v>0</v>
      </c>
      <c r="BV504" s="46">
        <v>0</v>
      </c>
      <c r="BW504" s="46">
        <v>0</v>
      </c>
    </row>
    <row r="505" spans="1:75" ht="12.75" hidden="1" customHeight="1" x14ac:dyDescent="0.25">
      <c r="A505">
        <v>41287</v>
      </c>
      <c r="B505">
        <v>1998</v>
      </c>
      <c r="C505" s="22" t="str">
        <f t="shared" ref="C505:C568" si="34">CONCATENATE(B505,"B",A505)</f>
        <v>1998B41287</v>
      </c>
      <c r="D505" s="13">
        <v>36011</v>
      </c>
      <c r="E505">
        <v>980007</v>
      </c>
      <c r="F505" t="s">
        <v>93</v>
      </c>
      <c r="G505" s="14" t="s">
        <v>63</v>
      </c>
      <c r="I505" t="s">
        <v>87</v>
      </c>
      <c r="J505" s="15">
        <f t="shared" si="31"/>
        <v>2450</v>
      </c>
      <c r="K505">
        <v>0</v>
      </c>
      <c r="L505">
        <v>5</v>
      </c>
      <c r="M505">
        <v>5</v>
      </c>
      <c r="N505">
        <v>5</v>
      </c>
      <c r="O505">
        <v>4</v>
      </c>
      <c r="P505">
        <v>6</v>
      </c>
      <c r="Q505"/>
      <c r="R505">
        <v>30382</v>
      </c>
      <c r="S505" s="22">
        <v>1999</v>
      </c>
      <c r="T505" s="59" t="s">
        <v>88</v>
      </c>
      <c r="U505" s="39">
        <v>0.35507046530320624</v>
      </c>
      <c r="V505" s="66">
        <v>0</v>
      </c>
      <c r="W505" s="66">
        <v>0</v>
      </c>
      <c r="X505" s="66">
        <v>3.7234416361525411</v>
      </c>
      <c r="Y505" s="66">
        <v>0.51341269983031168</v>
      </c>
      <c r="Z505" s="16">
        <v>352.99900000000002</v>
      </c>
      <c r="AA505" s="16">
        <v>13.7</v>
      </c>
      <c r="AB505" s="16">
        <v>9.3555465163801763</v>
      </c>
      <c r="AC505" s="16">
        <v>5.0409130039487877</v>
      </c>
      <c r="AD505" s="16">
        <v>1.3098538069045342</v>
      </c>
      <c r="AE505" s="16">
        <v>6.6304766855297714</v>
      </c>
      <c r="AF505" s="16">
        <v>14.61056559365643</v>
      </c>
      <c r="AG505" s="16">
        <v>20.345439279768808</v>
      </c>
      <c r="AH505" s="16">
        <v>6.3381581273834513</v>
      </c>
      <c r="AI505" s="16">
        <v>2.4587415857569219</v>
      </c>
      <c r="AJ505" s="16">
        <v>1.186037501413042</v>
      </c>
      <c r="AK505" s="16">
        <v>0.3264731145187299</v>
      </c>
      <c r="AL505" s="16">
        <v>0.30492724161619167</v>
      </c>
      <c r="AM505" s="16">
        <v>14.92215949549807</v>
      </c>
      <c r="AN505" s="16">
        <v>1.2130423062393176</v>
      </c>
      <c r="AO505" s="16">
        <v>74.01451786036921</v>
      </c>
      <c r="AP505" s="16">
        <v>1.3176315771675582</v>
      </c>
      <c r="AQ505" s="16">
        <v>68.098967618347601</v>
      </c>
      <c r="AR505" s="16">
        <v>81.970886984650249</v>
      </c>
    </row>
    <row r="506" spans="1:75" ht="12.75" hidden="1" customHeight="1" x14ac:dyDescent="0.25">
      <c r="A506">
        <v>41288</v>
      </c>
      <c r="B506">
        <v>1998</v>
      </c>
      <c r="C506" s="22" t="str">
        <f t="shared" si="34"/>
        <v>1998B41288</v>
      </c>
      <c r="D506" s="13">
        <v>36011</v>
      </c>
      <c r="E506">
        <v>980007</v>
      </c>
      <c r="F506" t="s">
        <v>93</v>
      </c>
      <c r="G506" s="14" t="s">
        <v>63</v>
      </c>
      <c r="I506" t="s">
        <v>87</v>
      </c>
      <c r="J506" s="15">
        <f t="shared" si="31"/>
        <v>2450</v>
      </c>
      <c r="K506">
        <v>5</v>
      </c>
      <c r="L506">
        <v>10</v>
      </c>
      <c r="M506">
        <v>10</v>
      </c>
      <c r="N506">
        <v>5</v>
      </c>
      <c r="O506">
        <v>4</v>
      </c>
      <c r="P506">
        <v>6</v>
      </c>
      <c r="Q506"/>
      <c r="R506">
        <v>30383</v>
      </c>
      <c r="S506" s="22">
        <v>1999</v>
      </c>
      <c r="T506" s="59" t="s">
        <v>88</v>
      </c>
      <c r="U506" s="39">
        <v>0.70958173481085218</v>
      </c>
      <c r="V506" s="66">
        <v>1.1624547191440582</v>
      </c>
      <c r="W506" s="66">
        <v>0</v>
      </c>
      <c r="X506" s="66">
        <v>0.55216599159342761</v>
      </c>
      <c r="Y506" s="66">
        <v>0</v>
      </c>
      <c r="Z506" s="16">
        <v>427</v>
      </c>
      <c r="AA506" s="16">
        <v>8.3000000000000007</v>
      </c>
      <c r="AB506" s="16">
        <v>7.7142980140824982</v>
      </c>
      <c r="AC506" s="16">
        <v>2.1873971413478555</v>
      </c>
      <c r="AD506" s="16">
        <v>2.3199979192843774</v>
      </c>
      <c r="AE506" s="16">
        <v>13.428239077812487</v>
      </c>
      <c r="AF506" s="16">
        <v>12.408957480755623</v>
      </c>
      <c r="AG506" s="16">
        <v>12.94393457943087</v>
      </c>
      <c r="AH506" s="16">
        <v>4.3098616055052865</v>
      </c>
      <c r="AI506" s="16">
        <v>2.7532262302903767</v>
      </c>
      <c r="AJ506" s="16">
        <v>1.1566805769680926</v>
      </c>
      <c r="AK506" s="16">
        <v>0.29896834173242892</v>
      </c>
      <c r="AL506" s="16">
        <v>0.2137666244245521</v>
      </c>
      <c r="AM506" s="16">
        <v>17.065007116585544</v>
      </c>
      <c r="AN506" s="16">
        <v>0.96851931074501285</v>
      </c>
      <c r="AO506" s="16">
        <v>30.354681296249961</v>
      </c>
      <c r="AP506" s="16">
        <v>0.86623240696645121</v>
      </c>
      <c r="AQ506" s="16">
        <v>45.271872156088769</v>
      </c>
      <c r="AR506" s="16">
        <v>83.071764061198152</v>
      </c>
    </row>
    <row r="507" spans="1:75" ht="12.75" hidden="1" customHeight="1" x14ac:dyDescent="0.25">
      <c r="A507">
        <v>41289</v>
      </c>
      <c r="B507">
        <v>1998</v>
      </c>
      <c r="C507" s="22" t="str">
        <f t="shared" si="34"/>
        <v>1998B41289</v>
      </c>
      <c r="D507" s="13">
        <v>36011</v>
      </c>
      <c r="E507">
        <v>980007</v>
      </c>
      <c r="F507" t="s">
        <v>93</v>
      </c>
      <c r="G507" s="14" t="s">
        <v>63</v>
      </c>
      <c r="I507" t="s">
        <v>70</v>
      </c>
      <c r="J507" s="15">
        <f t="shared" si="31"/>
        <v>2716</v>
      </c>
      <c r="K507">
        <v>10</v>
      </c>
      <c r="L507">
        <v>20</v>
      </c>
      <c r="M507">
        <v>20</v>
      </c>
      <c r="N507">
        <v>10</v>
      </c>
      <c r="O507">
        <v>4</v>
      </c>
      <c r="P507">
        <v>6</v>
      </c>
      <c r="Q507"/>
      <c r="R507">
        <v>30384</v>
      </c>
      <c r="S507" s="22">
        <v>1999</v>
      </c>
      <c r="T507" s="59" t="s">
        <v>88</v>
      </c>
      <c r="U507" s="39">
        <v>6.1731401546430455E-2</v>
      </c>
      <c r="V507" s="66">
        <v>0</v>
      </c>
      <c r="W507" s="66">
        <v>0</v>
      </c>
      <c r="X507" s="66">
        <v>0.17029352150739435</v>
      </c>
      <c r="Y507" s="66">
        <v>0.40018977554237672</v>
      </c>
      <c r="Z507" s="16"/>
      <c r="AA507" s="16"/>
      <c r="AB507" s="16">
        <v>6.7165137614678887</v>
      </c>
      <c r="AC507" s="16">
        <v>1.8493883792048929</v>
      </c>
      <c r="AD507" s="16">
        <v>1.9940366972477062</v>
      </c>
      <c r="AE507" s="16">
        <v>9.4004587155963293</v>
      </c>
      <c r="AF507" s="16">
        <v>14.167584097859324</v>
      </c>
      <c r="AG507" s="16">
        <v>11.282415902140672</v>
      </c>
      <c r="AH507" s="16">
        <v>3.4</v>
      </c>
      <c r="AI507" s="16">
        <v>1.5310397553516819</v>
      </c>
      <c r="AJ507" s="16">
        <v>0.87599388379204879</v>
      </c>
      <c r="AK507" s="16">
        <v>0.19709480122324155</v>
      </c>
      <c r="AL507" s="16">
        <v>0.41605504587155961</v>
      </c>
      <c r="AM507" s="16">
        <v>26.600917431192656</v>
      </c>
      <c r="AN507" s="16">
        <v>0.42599388379204889</v>
      </c>
      <c r="AO507" s="16">
        <v>13.12064220183486</v>
      </c>
      <c r="AP507" s="16">
        <v>0.58639143730886845</v>
      </c>
      <c r="AQ507" s="16">
        <v>36.019090630109879</v>
      </c>
      <c r="AR507" s="16">
        <v>76.301070336391433</v>
      </c>
    </row>
    <row r="508" spans="1:75" ht="12.75" hidden="1" customHeight="1" x14ac:dyDescent="0.25">
      <c r="A508">
        <v>41290</v>
      </c>
      <c r="B508">
        <v>1998</v>
      </c>
      <c r="C508" s="22" t="str">
        <f t="shared" si="34"/>
        <v>1998B41290</v>
      </c>
      <c r="D508" s="13">
        <v>36011</v>
      </c>
      <c r="E508">
        <v>980007</v>
      </c>
      <c r="F508" t="s">
        <v>93</v>
      </c>
      <c r="G508" s="14" t="s">
        <v>63</v>
      </c>
      <c r="I508" t="s">
        <v>70</v>
      </c>
      <c r="J508" s="15">
        <f t="shared" si="31"/>
        <v>1629.6000000000001</v>
      </c>
      <c r="K508">
        <v>20</v>
      </c>
      <c r="L508">
        <v>30</v>
      </c>
      <c r="M508" s="26">
        <v>28</v>
      </c>
      <c r="N508">
        <v>10</v>
      </c>
      <c r="O508">
        <v>3</v>
      </c>
      <c r="P508">
        <v>6</v>
      </c>
      <c r="Q508" t="s">
        <v>422</v>
      </c>
      <c r="R508">
        <v>30385</v>
      </c>
      <c r="S508" s="22">
        <v>1999</v>
      </c>
      <c r="T508" s="59" t="s">
        <v>88</v>
      </c>
      <c r="U508" s="39"/>
      <c r="V508" s="66"/>
      <c r="W508" s="66"/>
      <c r="X508" s="66"/>
      <c r="Y508" s="66"/>
      <c r="Z508" s="16">
        <v>425.99900000000002</v>
      </c>
      <c r="AA508" s="16">
        <v>9.2899999999999991</v>
      </c>
      <c r="AB508" s="16">
        <v>4.0656249999999998</v>
      </c>
      <c r="AC508" s="16">
        <v>4.457763671875</v>
      </c>
      <c r="AD508" s="16">
        <v>0.83916015624999996</v>
      </c>
      <c r="AE508" s="16">
        <v>2.3646972656249998</v>
      </c>
      <c r="AF508" s="16">
        <v>7.9037597656250007</v>
      </c>
      <c r="AG508" s="16">
        <v>9.2768066406249989</v>
      </c>
      <c r="AH508" s="16">
        <v>1.9939941406249999</v>
      </c>
      <c r="AI508" s="16">
        <v>1.6377929687499999</v>
      </c>
      <c r="AJ508" s="16">
        <v>0.69672851562500004</v>
      </c>
      <c r="AK508" s="16">
        <v>0.24008789062499999</v>
      </c>
      <c r="AL508" s="16">
        <v>0.157958984375</v>
      </c>
      <c r="AM508" s="16">
        <v>13.3212890625</v>
      </c>
      <c r="AN508" s="16">
        <v>0.44633789062500001</v>
      </c>
      <c r="AO508" s="16">
        <v>4.8614746093749996</v>
      </c>
      <c r="AP508" s="16">
        <v>0.55258789062500002</v>
      </c>
      <c r="AQ508" s="16">
        <v>20.676555966831003</v>
      </c>
      <c r="AR508" s="16">
        <v>58.14794921875</v>
      </c>
    </row>
    <row r="509" spans="1:75" ht="12.75" hidden="1" customHeight="1" x14ac:dyDescent="0.25">
      <c r="A509">
        <v>41291</v>
      </c>
      <c r="B509">
        <v>1998</v>
      </c>
      <c r="C509" s="22" t="str">
        <f t="shared" si="34"/>
        <v>1998B41291</v>
      </c>
      <c r="D509" s="13">
        <v>36011</v>
      </c>
      <c r="E509">
        <v>980007</v>
      </c>
      <c r="F509" t="s">
        <v>93</v>
      </c>
      <c r="G509" s="14" t="s">
        <v>63</v>
      </c>
      <c r="I509" t="s">
        <v>70</v>
      </c>
      <c r="J509" s="15">
        <f t="shared" si="31"/>
        <v>1358</v>
      </c>
      <c r="K509">
        <v>30</v>
      </c>
      <c r="L509">
        <v>40</v>
      </c>
      <c r="M509" s="26">
        <v>40</v>
      </c>
      <c r="N509">
        <v>10</v>
      </c>
      <c r="O509">
        <v>2</v>
      </c>
      <c r="P509">
        <v>6</v>
      </c>
      <c r="Q509"/>
      <c r="R509">
        <v>30386</v>
      </c>
      <c r="S509" s="22">
        <v>1999</v>
      </c>
      <c r="T509" s="59" t="s">
        <v>88</v>
      </c>
      <c r="U509" s="39">
        <v>0.31318206374932467</v>
      </c>
      <c r="V509" s="66">
        <v>1.6057698541329009</v>
      </c>
      <c r="W509" s="66">
        <v>0</v>
      </c>
      <c r="X509" s="66">
        <v>3.9859535386277685E-2</v>
      </c>
      <c r="Y509" s="66">
        <v>0</v>
      </c>
      <c r="Z509" s="16"/>
      <c r="AA509" s="16"/>
      <c r="AB509" s="16">
        <v>5.2201753230519445</v>
      </c>
      <c r="AC509" s="16">
        <v>10.141111490443075</v>
      </c>
      <c r="AD509" s="16">
        <v>0.74359518887595577</v>
      </c>
      <c r="AE509" s="16">
        <v>1.4631759762795062</v>
      </c>
      <c r="AF509" s="16">
        <v>13.132158957416554</v>
      </c>
      <c r="AG509" s="16">
        <v>14.555549880510434</v>
      </c>
      <c r="AH509" s="16">
        <v>3.0037267125270048</v>
      </c>
      <c r="AI509" s="16">
        <v>1.2659980268764164</v>
      </c>
      <c r="AJ509" s="16">
        <v>1.1178345461502137</v>
      </c>
      <c r="AK509" s="16">
        <v>0.13951650407662386</v>
      </c>
      <c r="AL509" s="16">
        <v>0.16433735932981899</v>
      </c>
      <c r="AM509" s="16">
        <v>22.789935815239645</v>
      </c>
      <c r="AN509" s="16">
        <v>0.54337063630099369</v>
      </c>
      <c r="AO509" s="16">
        <v>4.9310168396510026</v>
      </c>
      <c r="AP509" s="16">
        <v>0.58871125997650531</v>
      </c>
      <c r="AQ509" s="16">
        <v>25.547403289187944</v>
      </c>
      <c r="AR509" s="16">
        <v>26.530492465481537</v>
      </c>
    </row>
    <row r="510" spans="1:75" ht="12.75" hidden="1" customHeight="1" x14ac:dyDescent="0.25">
      <c r="A510">
        <v>41292</v>
      </c>
      <c r="B510">
        <v>1998</v>
      </c>
      <c r="C510" s="22" t="str">
        <f t="shared" si="34"/>
        <v>1998B41292</v>
      </c>
      <c r="D510" s="13">
        <v>36011</v>
      </c>
      <c r="E510">
        <v>980007</v>
      </c>
      <c r="F510" t="s">
        <v>93</v>
      </c>
      <c r="G510" s="14" t="s">
        <v>63</v>
      </c>
      <c r="I510" t="s">
        <v>70</v>
      </c>
      <c r="J510" s="15">
        <f t="shared" si="31"/>
        <v>1086.4000000000001</v>
      </c>
      <c r="K510">
        <v>40</v>
      </c>
      <c r="L510">
        <v>50</v>
      </c>
      <c r="M510" s="26">
        <v>48</v>
      </c>
      <c r="N510">
        <v>10</v>
      </c>
      <c r="O510">
        <v>2</v>
      </c>
      <c r="P510">
        <v>5</v>
      </c>
      <c r="Q510"/>
      <c r="R510">
        <v>30387</v>
      </c>
      <c r="S510" s="22">
        <v>1999</v>
      </c>
      <c r="T510" s="59" t="s">
        <v>88</v>
      </c>
      <c r="U510" s="39">
        <v>8.1718145532698794E-2</v>
      </c>
      <c r="V510" s="66">
        <v>1.2790666257291985</v>
      </c>
      <c r="W510" s="66">
        <v>0</v>
      </c>
      <c r="X510" s="66">
        <v>2.6647221369358303E-2</v>
      </c>
      <c r="Y510" s="66">
        <v>0</v>
      </c>
      <c r="Z510" s="16"/>
      <c r="AA510" s="16"/>
      <c r="AB510" s="16">
        <v>5.0466736173371904</v>
      </c>
      <c r="AC510" s="16">
        <v>24.415920551401836</v>
      </c>
      <c r="AD510" s="16">
        <v>0.27180637649645645</v>
      </c>
      <c r="AE510" s="16">
        <v>1.6447328386727738</v>
      </c>
      <c r="AF510" s="16">
        <v>9.7567332930356745</v>
      </c>
      <c r="AG510" s="16">
        <v>13.008774883468089</v>
      </c>
      <c r="AH510" s="16">
        <v>2.8865228662185247</v>
      </c>
      <c r="AI510" s="16">
        <v>1.6149152734899537</v>
      </c>
      <c r="AJ510" s="16">
        <v>1.1257652160860696</v>
      </c>
      <c r="AK510" s="16">
        <v>3.5699941987594276E-2</v>
      </c>
      <c r="AL510" s="16">
        <v>0.5057829849208314</v>
      </c>
      <c r="AM510" s="16">
        <v>46.053939366893992</v>
      </c>
      <c r="AN510" s="16">
        <v>0.29655292719240245</v>
      </c>
      <c r="AO510" s="16">
        <v>2.7613702286824697</v>
      </c>
      <c r="AP510" s="16">
        <v>0.48367336175805992</v>
      </c>
      <c r="AQ510" s="16">
        <v>18.013097487442131</v>
      </c>
      <c r="AR510" s="16">
        <v>33.983809264946309</v>
      </c>
    </row>
    <row r="511" spans="1:75" ht="12.75" hidden="1" customHeight="1" x14ac:dyDescent="0.25">
      <c r="A511">
        <v>41293</v>
      </c>
      <c r="B511">
        <v>1998</v>
      </c>
      <c r="C511" s="22" t="str">
        <f t="shared" si="34"/>
        <v>1998B41293</v>
      </c>
      <c r="D511" s="13">
        <v>36011</v>
      </c>
      <c r="E511">
        <v>980007</v>
      </c>
      <c r="F511" t="s">
        <v>93</v>
      </c>
      <c r="G511" s="14" t="s">
        <v>63</v>
      </c>
      <c r="I511" t="s">
        <v>70</v>
      </c>
      <c r="J511" s="15">
        <f t="shared" si="31"/>
        <v>814.80000000000007</v>
      </c>
      <c r="K511">
        <v>50</v>
      </c>
      <c r="L511">
        <v>70</v>
      </c>
      <c r="M511" s="26">
        <v>62</v>
      </c>
      <c r="N511">
        <v>20</v>
      </c>
      <c r="O511">
        <v>1</v>
      </c>
      <c r="P511">
        <v>5</v>
      </c>
      <c r="Q511"/>
      <c r="R511">
        <v>30388</v>
      </c>
      <c r="S511" s="22">
        <v>1999</v>
      </c>
      <c r="T511" s="59" t="s">
        <v>88</v>
      </c>
      <c r="U511" s="66">
        <v>9.6802691954726225E-2</v>
      </c>
      <c r="V511" s="66">
        <v>0</v>
      </c>
      <c r="W511" s="66">
        <v>0</v>
      </c>
      <c r="X511" s="66">
        <v>4.4001223615784645E-3</v>
      </c>
      <c r="Y511" s="66">
        <v>0</v>
      </c>
      <c r="Z511" s="16"/>
      <c r="AA511" s="16"/>
      <c r="AB511" s="16">
        <v>3.624228285798123</v>
      </c>
      <c r="AC511" s="16">
        <v>16.994865700925985</v>
      </c>
      <c r="AD511" s="16">
        <v>0.4242329573241499</v>
      </c>
      <c r="AE511" s="16">
        <v>1.0523342301690068</v>
      </c>
      <c r="AF511" s="16">
        <v>11.054801379851998</v>
      </c>
      <c r="AG511" s="16">
        <v>9.8721023764928812</v>
      </c>
      <c r="AH511" s="16">
        <v>2.037880236671187</v>
      </c>
      <c r="AI511" s="16">
        <v>0.99182336960092021</v>
      </c>
      <c r="AJ511" s="16">
        <v>1.1572245879933021</v>
      </c>
      <c r="AK511" s="16">
        <v>3.4817467419755589E-2</v>
      </c>
      <c r="AL511" s="16">
        <v>0.13919687708485096</v>
      </c>
      <c r="AM511" s="16">
        <v>36.634253088681618</v>
      </c>
      <c r="AN511" s="16">
        <v>0.23262739762423701</v>
      </c>
      <c r="AO511" s="16">
        <v>2.0017489025563466</v>
      </c>
      <c r="AP511" s="16">
        <v>0.34153234812795891</v>
      </c>
      <c r="AQ511" s="16">
        <v>12.281778354073237</v>
      </c>
      <c r="AR511" s="16">
        <v>88.897461463559893</v>
      </c>
    </row>
    <row r="512" spans="1:75" ht="12.75" hidden="1" customHeight="1" x14ac:dyDescent="0.25">
      <c r="A512">
        <v>41296</v>
      </c>
      <c r="B512">
        <v>1998</v>
      </c>
      <c r="C512" s="22" t="str">
        <f t="shared" si="34"/>
        <v>1998B41296</v>
      </c>
      <c r="D512" s="13">
        <v>36012</v>
      </c>
      <c r="E512">
        <v>980008</v>
      </c>
      <c r="F512" t="s">
        <v>93</v>
      </c>
      <c r="G512" s="14" t="s">
        <v>94</v>
      </c>
      <c r="I512" t="s">
        <v>87</v>
      </c>
      <c r="J512" s="15">
        <f t="shared" si="31"/>
        <v>2450</v>
      </c>
      <c r="K512">
        <v>0</v>
      </c>
      <c r="L512">
        <v>5</v>
      </c>
      <c r="M512">
        <v>5</v>
      </c>
      <c r="N512">
        <v>5</v>
      </c>
      <c r="O512">
        <v>4</v>
      </c>
      <c r="P512">
        <v>6</v>
      </c>
      <c r="Q512"/>
      <c r="R512">
        <v>30389</v>
      </c>
      <c r="S512" s="22">
        <v>1999</v>
      </c>
      <c r="T512" s="59" t="s">
        <v>88</v>
      </c>
      <c r="U512" s="66">
        <v>0.6874033650458069</v>
      </c>
      <c r="V512" s="66">
        <v>0.12298590556730091</v>
      </c>
      <c r="W512" s="66">
        <v>0</v>
      </c>
      <c r="X512" s="66">
        <v>2.1368801092318535</v>
      </c>
      <c r="Y512" s="66">
        <v>0.26134504933051439</v>
      </c>
      <c r="Z512" s="16">
        <v>362</v>
      </c>
      <c r="AA512" s="16">
        <v>10.8</v>
      </c>
      <c r="AB512" s="16">
        <v>6.0608503956302737</v>
      </c>
      <c r="AC512" s="16">
        <v>2.5206283597942702</v>
      </c>
      <c r="AD512" s="16">
        <v>1.3247285362805981</v>
      </c>
      <c r="AE512" s="16">
        <v>2.6004030626999435</v>
      </c>
      <c r="AF512" s="16">
        <v>9.150892656853463</v>
      </c>
      <c r="AG512" s="16">
        <v>21.734259698865138</v>
      </c>
      <c r="AH512" s="16">
        <v>3.9330595197661986</v>
      </c>
      <c r="AI512" s="16">
        <v>4.745130860242468</v>
      </c>
      <c r="AJ512" s="16">
        <v>1.0089180099837747</v>
      </c>
      <c r="AK512" s="16">
        <v>0.54121572863447875</v>
      </c>
      <c r="AL512" s="16">
        <v>0.30873846059598142</v>
      </c>
      <c r="AM512" s="16">
        <v>8.9877846956894629</v>
      </c>
      <c r="AN512" s="16">
        <v>1.049053108961163</v>
      </c>
      <c r="AO512" s="16">
        <v>28.296776309210532</v>
      </c>
      <c r="AP512" s="16">
        <v>1.1875214526833759</v>
      </c>
      <c r="AQ512" s="16">
        <v>36.63328278912018</v>
      </c>
      <c r="AR512" s="16">
        <v>65.675616508453601</v>
      </c>
    </row>
    <row r="513" spans="1:50" ht="12.75" hidden="1" customHeight="1" x14ac:dyDescent="0.25">
      <c r="A513">
        <v>41297</v>
      </c>
      <c r="B513">
        <v>1998</v>
      </c>
      <c r="C513" s="22" t="str">
        <f t="shared" si="34"/>
        <v>1998B41297</v>
      </c>
      <c r="D513" s="13">
        <v>36012</v>
      </c>
      <c r="E513">
        <v>980008</v>
      </c>
      <c r="F513" t="s">
        <v>93</v>
      </c>
      <c r="G513" s="14" t="s">
        <v>94</v>
      </c>
      <c r="I513" t="s">
        <v>87</v>
      </c>
      <c r="J513" s="15">
        <f t="shared" si="31"/>
        <v>2450</v>
      </c>
      <c r="K513">
        <v>5</v>
      </c>
      <c r="L513">
        <v>10</v>
      </c>
      <c r="M513">
        <v>10</v>
      </c>
      <c r="N513">
        <v>5</v>
      </c>
      <c r="O513">
        <v>4</v>
      </c>
      <c r="P513">
        <v>6</v>
      </c>
      <c r="Q513"/>
      <c r="R513">
        <v>30390</v>
      </c>
      <c r="S513" s="22">
        <v>1999</v>
      </c>
      <c r="T513" s="59" t="s">
        <v>88</v>
      </c>
      <c r="U513" s="66">
        <v>0.64320308074877397</v>
      </c>
      <c r="V513" s="66">
        <v>0</v>
      </c>
      <c r="W513" s="66">
        <v>0</v>
      </c>
      <c r="X513" s="66">
        <v>1.7165870000690753</v>
      </c>
      <c r="Y513" s="66">
        <v>0.9699750638944532</v>
      </c>
      <c r="Z513" s="16">
        <v>417</v>
      </c>
      <c r="AA513" s="16">
        <v>9.51</v>
      </c>
      <c r="AB513" s="16">
        <v>5.7533641715727502</v>
      </c>
      <c r="AC513" s="16">
        <v>2.2566021867115222</v>
      </c>
      <c r="AD513" s="16">
        <v>1.2478132884777122</v>
      </c>
      <c r="AE513" s="16">
        <v>3.8505046257359123</v>
      </c>
      <c r="AF513" s="16">
        <v>7.7375525651808239</v>
      </c>
      <c r="AG513" s="16">
        <v>11.760681244743481</v>
      </c>
      <c r="AH513" s="16">
        <v>3.4232127838519761</v>
      </c>
      <c r="AI513" s="16">
        <v>1.5630361648444069</v>
      </c>
      <c r="AJ513" s="16">
        <v>0.6574432296047098</v>
      </c>
      <c r="AK513" s="16">
        <v>0.45159798149705638</v>
      </c>
      <c r="AL513" s="16">
        <v>0.13591253153910848</v>
      </c>
      <c r="AM513" s="16">
        <v>12.852396972245584</v>
      </c>
      <c r="AN513" s="16">
        <v>0.42910008410428929</v>
      </c>
      <c r="AO513" s="16">
        <v>26.470479394449118</v>
      </c>
      <c r="AP513" s="16">
        <v>0.57590412111017653</v>
      </c>
      <c r="AQ513" s="16">
        <v>0</v>
      </c>
      <c r="AR513" s="16">
        <v>56.576661059714041</v>
      </c>
    </row>
    <row r="514" spans="1:50" ht="12.75" hidden="1" customHeight="1" x14ac:dyDescent="0.25">
      <c r="A514">
        <v>41298</v>
      </c>
      <c r="B514">
        <v>1998</v>
      </c>
      <c r="C514" s="22" t="str">
        <f t="shared" si="34"/>
        <v>1998B41298</v>
      </c>
      <c r="D514" s="13">
        <v>36012</v>
      </c>
      <c r="E514">
        <v>980008</v>
      </c>
      <c r="F514" t="s">
        <v>93</v>
      </c>
      <c r="G514" s="14" t="s">
        <v>94</v>
      </c>
      <c r="I514" t="s">
        <v>70</v>
      </c>
      <c r="J514" s="15">
        <f t="shared" ref="J514:J577" si="35">IF(I514="WB",54.6*O514*(M514-K514),IF(I514="BZ",67.9*O514*(M514-K514),IF(I514="BZ+WB",122.5*O514*(M514-K514),IF(I514="RKS",19.6*(M514-K514)*O514,""))))</f>
        <v>2716</v>
      </c>
      <c r="K514">
        <v>10</v>
      </c>
      <c r="L514">
        <v>20</v>
      </c>
      <c r="M514">
        <v>20</v>
      </c>
      <c r="N514">
        <v>10</v>
      </c>
      <c r="O514">
        <v>4</v>
      </c>
      <c r="P514">
        <v>6</v>
      </c>
      <c r="Q514"/>
      <c r="R514">
        <v>30391</v>
      </c>
      <c r="S514" s="22">
        <v>1999</v>
      </c>
      <c r="T514" s="59" t="s">
        <v>88</v>
      </c>
      <c r="U514" s="66">
        <v>0.22495513136578149</v>
      </c>
      <c r="V514" s="66">
        <v>0.6528589138550398</v>
      </c>
      <c r="W514" s="66">
        <v>2.5258548989223075</v>
      </c>
      <c r="X514" s="66">
        <v>0.58194914418539123</v>
      </c>
      <c r="Y514" s="66">
        <v>0.22984546030851588</v>
      </c>
      <c r="Z514" s="16"/>
      <c r="AA514" s="16"/>
      <c r="AB514" s="16">
        <v>7.7349625886141835</v>
      </c>
      <c r="AC514" s="16">
        <v>4.8354801880226415</v>
      </c>
      <c r="AD514" s="16">
        <v>1.2004557709076904</v>
      </c>
      <c r="AE514" s="16">
        <v>3.3974818314493351</v>
      </c>
      <c r="AF514" s="16">
        <v>11.69084378189282</v>
      </c>
      <c r="AG514" s="16">
        <v>14.125698142059266</v>
      </c>
      <c r="AH514" s="16">
        <v>4.286509386846415</v>
      </c>
      <c r="AI514" s="16">
        <v>2.0643404978965738</v>
      </c>
      <c r="AJ514" s="16">
        <v>0.99245600862170436</v>
      </c>
      <c r="AK514" s="16">
        <v>0.28474253172282088</v>
      </c>
      <c r="AL514" s="16">
        <v>0.32628534138818122</v>
      </c>
      <c r="AM514" s="16">
        <v>17.369123006716563</v>
      </c>
      <c r="AN514" s="16">
        <v>0.55257079706194612</v>
      </c>
      <c r="AO514" s="16">
        <v>19.954262909413817</v>
      </c>
      <c r="AP514" s="16">
        <v>0.74125629570709051</v>
      </c>
      <c r="AQ514" s="16">
        <v>40.863244077268156</v>
      </c>
      <c r="AR514" s="16">
        <v>91.954294909377239</v>
      </c>
    </row>
    <row r="515" spans="1:50" ht="12.75" hidden="1" customHeight="1" x14ac:dyDescent="0.25">
      <c r="A515">
        <v>41299</v>
      </c>
      <c r="B515">
        <v>1998</v>
      </c>
      <c r="C515" s="22" t="str">
        <f t="shared" si="34"/>
        <v>1998B41299</v>
      </c>
      <c r="D515" s="13">
        <v>36012</v>
      </c>
      <c r="E515">
        <v>980008</v>
      </c>
      <c r="F515" t="s">
        <v>93</v>
      </c>
      <c r="G515" s="14" t="s">
        <v>94</v>
      </c>
      <c r="I515" t="s">
        <v>70</v>
      </c>
      <c r="J515" s="15">
        <f t="shared" si="35"/>
        <v>1018.5000000000001</v>
      </c>
      <c r="K515">
        <v>20</v>
      </c>
      <c r="L515">
        <v>30</v>
      </c>
      <c r="M515" s="26">
        <v>27.5</v>
      </c>
      <c r="N515">
        <v>10</v>
      </c>
      <c r="O515">
        <v>2</v>
      </c>
      <c r="P515">
        <v>6</v>
      </c>
      <c r="Q515"/>
      <c r="R515">
        <v>30392</v>
      </c>
      <c r="S515" s="22">
        <v>1999</v>
      </c>
      <c r="T515" s="59" t="s">
        <v>88</v>
      </c>
      <c r="U515" s="66">
        <v>0.71717355188014531</v>
      </c>
      <c r="V515" s="66">
        <v>0</v>
      </c>
      <c r="W515" s="66">
        <v>0</v>
      </c>
      <c r="X515" s="66">
        <v>1.1701252688570793</v>
      </c>
      <c r="Y515" s="66">
        <v>0</v>
      </c>
      <c r="Z515" s="16">
        <v>455.99900000000002</v>
      </c>
      <c r="AA515" s="16">
        <v>7.85</v>
      </c>
      <c r="AB515" s="16">
        <v>6.2769262981574538</v>
      </c>
      <c r="AC515" s="16">
        <v>9.6369346733668344</v>
      </c>
      <c r="AD515" s="16">
        <v>2.232328308207705</v>
      </c>
      <c r="AE515" s="16">
        <v>2.1665829145728641</v>
      </c>
      <c r="AF515" s="16">
        <v>10.393216080402009</v>
      </c>
      <c r="AG515" s="16">
        <v>15.654061976549412</v>
      </c>
      <c r="AH515" s="16">
        <v>3.679522613065326</v>
      </c>
      <c r="AI515" s="16">
        <v>1.5498743718592962</v>
      </c>
      <c r="AJ515" s="16">
        <v>1.0516331658291456</v>
      </c>
      <c r="AK515" s="16">
        <v>0.20025125628140703</v>
      </c>
      <c r="AL515" s="16">
        <v>0.23601340033500834</v>
      </c>
      <c r="AM515" s="16">
        <v>14.559422110552761</v>
      </c>
      <c r="AN515" s="16">
        <v>0.54907872696817417</v>
      </c>
      <c r="AO515" s="16">
        <v>10.698911222780568</v>
      </c>
      <c r="AP515" s="16">
        <v>0.76608040201005012</v>
      </c>
      <c r="AQ515" s="16">
        <v>31.31595181209202</v>
      </c>
      <c r="AR515" s="16">
        <v>66.067755443886099</v>
      </c>
    </row>
    <row r="516" spans="1:50" ht="12.75" hidden="1" customHeight="1" x14ac:dyDescent="0.25">
      <c r="A516">
        <v>41300</v>
      </c>
      <c r="B516">
        <v>1998</v>
      </c>
      <c r="C516" s="22" t="str">
        <f t="shared" si="34"/>
        <v>1998B41300</v>
      </c>
      <c r="D516" s="13">
        <v>36012</v>
      </c>
      <c r="E516">
        <v>980008</v>
      </c>
      <c r="F516" t="s">
        <v>93</v>
      </c>
      <c r="G516" s="14" t="s">
        <v>94</v>
      </c>
      <c r="I516" t="s">
        <v>70</v>
      </c>
      <c r="J516" s="15">
        <f t="shared" si="35"/>
        <v>271.60000000000002</v>
      </c>
      <c r="K516">
        <v>30</v>
      </c>
      <c r="L516">
        <v>40</v>
      </c>
      <c r="M516" s="26">
        <v>34</v>
      </c>
      <c r="N516">
        <v>10</v>
      </c>
      <c r="O516">
        <v>1</v>
      </c>
      <c r="P516">
        <v>6</v>
      </c>
      <c r="Q516"/>
      <c r="R516">
        <v>30393</v>
      </c>
      <c r="S516" s="22">
        <v>1999</v>
      </c>
      <c r="T516" s="59" t="s">
        <v>88</v>
      </c>
      <c r="U516" s="66">
        <v>0.16721958625925223</v>
      </c>
      <c r="V516" s="66">
        <v>0</v>
      </c>
      <c r="W516" s="66">
        <v>0</v>
      </c>
      <c r="X516" s="66">
        <v>0.68141981400645268</v>
      </c>
      <c r="Y516" s="66">
        <v>0</v>
      </c>
      <c r="Z516" s="16"/>
      <c r="AA516" s="16"/>
      <c r="AB516" s="16">
        <v>7.2456821026282849</v>
      </c>
      <c r="AC516" s="16">
        <v>14.004317897371715</v>
      </c>
      <c r="AD516" s="16">
        <v>1.5120150187734667</v>
      </c>
      <c r="AE516" s="16">
        <v>2.0693366708385481</v>
      </c>
      <c r="AF516" s="16">
        <v>10.887984981226534</v>
      </c>
      <c r="AG516" s="16">
        <v>16.524342928660825</v>
      </c>
      <c r="AH516" s="16">
        <v>4.8362327909887357</v>
      </c>
      <c r="AI516" s="16">
        <v>2.0792866082603254</v>
      </c>
      <c r="AJ516" s="16">
        <v>1.3299749687108888</v>
      </c>
      <c r="AK516" s="16">
        <v>0.17440550688360451</v>
      </c>
      <c r="AL516" s="16">
        <v>0.27008760951188987</v>
      </c>
      <c r="AM516" s="16">
        <v>15.176470588235293</v>
      </c>
      <c r="AN516" s="16">
        <v>0.42978723404255315</v>
      </c>
      <c r="AO516" s="16">
        <v>6.1257196495619528</v>
      </c>
      <c r="AP516" s="16">
        <v>0.73410513141426781</v>
      </c>
      <c r="AQ516" s="16">
        <v>30.008932158708113</v>
      </c>
      <c r="AR516" s="16">
        <v>55.814142678347935</v>
      </c>
    </row>
    <row r="517" spans="1:50" ht="12.75" hidden="1" customHeight="1" x14ac:dyDescent="0.25">
      <c r="A517">
        <v>41305</v>
      </c>
      <c r="B517">
        <v>1998</v>
      </c>
      <c r="C517" s="22" t="str">
        <f t="shared" si="34"/>
        <v>1998B41305</v>
      </c>
      <c r="D517" s="13">
        <v>36011</v>
      </c>
      <c r="E517">
        <v>980009</v>
      </c>
      <c r="F517" t="s">
        <v>93</v>
      </c>
      <c r="G517" s="14" t="s">
        <v>95</v>
      </c>
      <c r="I517" t="s">
        <v>87</v>
      </c>
      <c r="J517" s="15">
        <f t="shared" si="35"/>
        <v>2450</v>
      </c>
      <c r="K517">
        <v>0</v>
      </c>
      <c r="L517">
        <v>5</v>
      </c>
      <c r="M517">
        <v>5</v>
      </c>
      <c r="N517">
        <v>5</v>
      </c>
      <c r="O517">
        <v>4</v>
      </c>
      <c r="P517">
        <v>6</v>
      </c>
      <c r="Q517"/>
      <c r="R517">
        <v>30394</v>
      </c>
      <c r="S517" s="22">
        <v>1999</v>
      </c>
      <c r="T517" s="59" t="s">
        <v>88</v>
      </c>
      <c r="U517" s="66">
        <v>7.6263628644211705</v>
      </c>
      <c r="V517" s="66">
        <v>0.59855080667987537</v>
      </c>
      <c r="W517" s="66">
        <v>0.86893065383526735</v>
      </c>
      <c r="X517" s="66">
        <v>2.3818194169261249</v>
      </c>
      <c r="Y517" s="66">
        <v>0.88131446362864407</v>
      </c>
      <c r="Z517" s="16">
        <v>492.68798319327698</v>
      </c>
      <c r="AA517" s="16">
        <v>18.571428571428498</v>
      </c>
      <c r="AB517" s="16">
        <v>1.2782336444657407</v>
      </c>
      <c r="AC517" s="16">
        <v>5.2092291632553174</v>
      </c>
      <c r="AD517" s="16">
        <v>0.74787529285669185</v>
      </c>
      <c r="AE517" s="16">
        <v>1.082354514127549</v>
      </c>
      <c r="AF517" s="16">
        <v>2.8093723848633929</v>
      </c>
      <c r="AG517" s="16">
        <v>17.426240891305749</v>
      </c>
      <c r="AH517" s="16">
        <v>1.0509733614635492</v>
      </c>
      <c r="AI517" s="16">
        <v>1.0913808134153125</v>
      </c>
      <c r="AJ517" s="16">
        <v>0.6686210107926388</v>
      </c>
      <c r="AK517" s="16">
        <v>0.80211744652054096</v>
      </c>
      <c r="AL517" s="16">
        <v>6.8962613717257412E-2</v>
      </c>
      <c r="AM517" s="16">
        <v>4.7164100937308913</v>
      </c>
      <c r="AN517" s="16">
        <v>0.8820465920827445</v>
      </c>
      <c r="AO517" s="16">
        <v>24.165216888993783</v>
      </c>
      <c r="AP517" s="16">
        <v>1.5170087859051256</v>
      </c>
      <c r="AQ517" s="16">
        <v>21.488317385655222</v>
      </c>
      <c r="AR517" s="16">
        <v>62.327777593127742</v>
      </c>
      <c r="AS517" s="22"/>
      <c r="AT517" s="22"/>
      <c r="AU517" s="22"/>
      <c r="AV517" s="46"/>
      <c r="AW517" s="46"/>
      <c r="AX517" s="46"/>
    </row>
    <row r="518" spans="1:50" ht="12.75" hidden="1" customHeight="1" x14ac:dyDescent="0.25">
      <c r="A518">
        <v>41306</v>
      </c>
      <c r="B518">
        <v>1998</v>
      </c>
      <c r="C518" s="22" t="str">
        <f t="shared" si="34"/>
        <v>1998B41306</v>
      </c>
      <c r="D518" s="13">
        <v>36011</v>
      </c>
      <c r="E518">
        <v>980009</v>
      </c>
      <c r="F518" t="s">
        <v>93</v>
      </c>
      <c r="G518" s="14" t="s">
        <v>95</v>
      </c>
      <c r="I518" t="s">
        <v>87</v>
      </c>
      <c r="J518" s="15">
        <f t="shared" si="35"/>
        <v>2450</v>
      </c>
      <c r="K518">
        <v>5</v>
      </c>
      <c r="L518">
        <v>10</v>
      </c>
      <c r="M518">
        <v>10</v>
      </c>
      <c r="N518">
        <v>5</v>
      </c>
      <c r="O518">
        <v>4</v>
      </c>
      <c r="P518">
        <v>6</v>
      </c>
      <c r="Q518"/>
      <c r="R518">
        <v>30395</v>
      </c>
      <c r="S518" s="22">
        <v>1999</v>
      </c>
      <c r="T518" s="59" t="s">
        <v>88</v>
      </c>
      <c r="U518" s="66">
        <v>1.8760332076826423</v>
      </c>
      <c r="V518" s="66">
        <v>3.4180545683001253</v>
      </c>
      <c r="W518" s="66">
        <v>0</v>
      </c>
      <c r="X518" s="66">
        <v>4.0638108059594327</v>
      </c>
      <c r="Y518" s="66">
        <v>0</v>
      </c>
      <c r="Z518" s="16">
        <v>425.76637209302299</v>
      </c>
      <c r="AA518" s="16">
        <v>7.3813953488372004</v>
      </c>
      <c r="AB518" s="16">
        <v>4.4676001853363916</v>
      </c>
      <c r="AC518" s="16">
        <v>2.6348973402945304</v>
      </c>
      <c r="AD518" s="16">
        <v>0.54344757643574693</v>
      </c>
      <c r="AE518" s="16">
        <v>5.2946066305435018</v>
      </c>
      <c r="AF518" s="16">
        <v>12.726993303179299</v>
      </c>
      <c r="AG518" s="16">
        <v>11.045928800071387</v>
      </c>
      <c r="AH518" s="16">
        <v>2.8365548167384054</v>
      </c>
      <c r="AI518" s="16">
        <v>1.9880300432522235</v>
      </c>
      <c r="AJ518" s="16">
        <v>0.68033049326404782</v>
      </c>
      <c r="AK518" s="16">
        <v>0.20473152334088504</v>
      </c>
      <c r="AL518" s="16">
        <v>0.16345146500960403</v>
      </c>
      <c r="AM518" s="16">
        <v>9.5966913479537261</v>
      </c>
      <c r="AN518" s="16">
        <v>0.4596578410143809</v>
      </c>
      <c r="AO518" s="16">
        <v>53.586829423638967</v>
      </c>
      <c r="AP518" s="16">
        <v>0.72556289760577053</v>
      </c>
      <c r="AQ518" s="16">
        <v>63.382548334886614</v>
      </c>
      <c r="AR518" s="16">
        <v>45.332793930387993</v>
      </c>
    </row>
    <row r="519" spans="1:50" ht="12.75" hidden="1" customHeight="1" x14ac:dyDescent="0.25">
      <c r="A519">
        <v>41307</v>
      </c>
      <c r="B519">
        <v>1998</v>
      </c>
      <c r="C519" s="22" t="str">
        <f t="shared" si="34"/>
        <v>1998B41307</v>
      </c>
      <c r="D519" s="13">
        <v>36011</v>
      </c>
      <c r="E519">
        <v>980009</v>
      </c>
      <c r="F519" t="s">
        <v>93</v>
      </c>
      <c r="G519" s="14" t="s">
        <v>95</v>
      </c>
      <c r="I519" t="s">
        <v>70</v>
      </c>
      <c r="J519" s="15">
        <f t="shared" si="35"/>
        <v>2716</v>
      </c>
      <c r="K519">
        <v>10</v>
      </c>
      <c r="L519">
        <v>20</v>
      </c>
      <c r="M519">
        <v>20</v>
      </c>
      <c r="N519">
        <v>10</v>
      </c>
      <c r="O519">
        <v>4</v>
      </c>
      <c r="P519">
        <v>6</v>
      </c>
      <c r="Q519"/>
      <c r="R519">
        <v>30396</v>
      </c>
      <c r="S519" s="22">
        <v>1999</v>
      </c>
      <c r="T519" s="59" t="s">
        <v>88</v>
      </c>
      <c r="U519" s="66">
        <v>1.8423397156948071</v>
      </c>
      <c r="V519" s="66">
        <v>1.6728735131998838</v>
      </c>
      <c r="W519" s="66">
        <v>3.4546895851465043</v>
      </c>
      <c r="X519" s="66">
        <v>0.49629387873513198</v>
      </c>
      <c r="Y519" s="66">
        <v>0.1525195822454308</v>
      </c>
      <c r="Z519" s="16">
        <v>495.61666666666599</v>
      </c>
      <c r="AA519" s="16">
        <v>6.9757499999999997</v>
      </c>
      <c r="AB519" s="16">
        <v>3.5308856574216709</v>
      </c>
      <c r="AC519" s="16">
        <v>2.1074296995377479</v>
      </c>
      <c r="AD519" s="16">
        <v>0.46677580893682546</v>
      </c>
      <c r="AE519" s="16">
        <v>7.9801842578325548</v>
      </c>
      <c r="AF519" s="16">
        <v>9.9914833718541249</v>
      </c>
      <c r="AG519" s="16">
        <v>9.9712984720082076</v>
      </c>
      <c r="AH519" s="16">
        <v>2.1673536209553137</v>
      </c>
      <c r="AI519" s="16">
        <v>1.8433859784283497</v>
      </c>
      <c r="AJ519" s="16">
        <v>0.55786016949152484</v>
      </c>
      <c r="AK519" s="16">
        <v>0.33229391371340494</v>
      </c>
      <c r="AL519" s="16">
        <v>0.13179057524396495</v>
      </c>
      <c r="AM519" s="16">
        <v>7.3741746918335824</v>
      </c>
      <c r="AN519" s="16">
        <v>0.40113283256291687</v>
      </c>
      <c r="AO519" s="16">
        <v>27.918954481253184</v>
      </c>
      <c r="AP519" s="16">
        <v>0.6741756548536203</v>
      </c>
      <c r="AQ519" s="16">
        <v>44.02641629064702</v>
      </c>
      <c r="AR519" s="16">
        <v>29.752584424756002</v>
      </c>
    </row>
    <row r="520" spans="1:50" ht="12.75" hidden="1" customHeight="1" x14ac:dyDescent="0.25">
      <c r="A520">
        <v>41308</v>
      </c>
      <c r="B520">
        <v>1998</v>
      </c>
      <c r="C520" s="22" t="str">
        <f t="shared" si="34"/>
        <v>1998B41308</v>
      </c>
      <c r="D520" s="13">
        <v>36011</v>
      </c>
      <c r="E520">
        <v>980009</v>
      </c>
      <c r="F520" t="s">
        <v>93</v>
      </c>
      <c r="G520" s="14" t="s">
        <v>95</v>
      </c>
      <c r="I520" t="s">
        <v>70</v>
      </c>
      <c r="J520" s="15">
        <f t="shared" si="35"/>
        <v>2716</v>
      </c>
      <c r="K520">
        <v>20</v>
      </c>
      <c r="L520">
        <v>30</v>
      </c>
      <c r="M520">
        <v>30</v>
      </c>
      <c r="N520">
        <v>10</v>
      </c>
      <c r="O520">
        <v>4</v>
      </c>
      <c r="P520">
        <v>6</v>
      </c>
      <c r="Q520"/>
      <c r="R520">
        <v>30397</v>
      </c>
      <c r="S520" s="22">
        <v>1999</v>
      </c>
      <c r="T520" s="59" t="s">
        <v>88</v>
      </c>
      <c r="U520" s="66">
        <v>1.0715176392278678</v>
      </c>
      <c r="V520" s="66">
        <v>1.4453028622143334</v>
      </c>
      <c r="W520" s="66">
        <v>0</v>
      </c>
      <c r="X520" s="66">
        <v>0.80737608165076558</v>
      </c>
      <c r="Y520" s="66">
        <v>0</v>
      </c>
      <c r="Z520" s="16">
        <v>452.99900000000002</v>
      </c>
      <c r="AA520" s="16">
        <v>5.9</v>
      </c>
      <c r="AB520" s="16">
        <v>7.7598055641343526</v>
      </c>
      <c r="AC520" s="16">
        <v>2.0882782924569487</v>
      </c>
      <c r="AD520" s="16">
        <v>0.83482137779648102</v>
      </c>
      <c r="AE520" s="16">
        <v>17.06427564678534</v>
      </c>
      <c r="AF520" s="16">
        <v>12.192924053301885</v>
      </c>
      <c r="AG520" s="16">
        <v>11.6277442062504</v>
      </c>
      <c r="AH520" s="16">
        <v>3.678568397697636</v>
      </c>
      <c r="AI520" s="16">
        <v>2.441778164285358</v>
      </c>
      <c r="AJ520" s="16">
        <v>0.98434031875793415</v>
      </c>
      <c r="AK520" s="16">
        <v>0.36531090578381958</v>
      </c>
      <c r="AL520" s="16">
        <v>0.18565195595096759</v>
      </c>
      <c r="AM520" s="16">
        <v>8.8368406271571551</v>
      </c>
      <c r="AN520" s="16">
        <v>0.42108523279547927</v>
      </c>
      <c r="AO520" s="16">
        <v>20.663141437569063</v>
      </c>
      <c r="AP520" s="16">
        <v>0.71224909208144538</v>
      </c>
      <c r="AQ520" s="16">
        <v>71.560300262036847</v>
      </c>
      <c r="AR520" s="16">
        <v>41.348723839653402</v>
      </c>
    </row>
    <row r="521" spans="1:50" ht="12.75" hidden="1" customHeight="1" x14ac:dyDescent="0.25">
      <c r="A521">
        <v>41309</v>
      </c>
      <c r="B521">
        <v>1998</v>
      </c>
      <c r="C521" s="22" t="str">
        <f t="shared" si="34"/>
        <v>1998B41309</v>
      </c>
      <c r="D521" s="13">
        <v>36011</v>
      </c>
      <c r="E521">
        <v>980009</v>
      </c>
      <c r="F521" t="s">
        <v>93</v>
      </c>
      <c r="G521" s="14" t="s">
        <v>95</v>
      </c>
      <c r="I521" t="s">
        <v>70</v>
      </c>
      <c r="J521" s="15">
        <f t="shared" si="35"/>
        <v>2716</v>
      </c>
      <c r="K521">
        <v>30</v>
      </c>
      <c r="L521">
        <v>40</v>
      </c>
      <c r="M521">
        <v>40</v>
      </c>
      <c r="N521">
        <v>10</v>
      </c>
      <c r="O521">
        <v>4</v>
      </c>
      <c r="P521">
        <v>6</v>
      </c>
      <c r="Q521"/>
      <c r="R521">
        <v>30398</v>
      </c>
      <c r="S521" s="22">
        <v>1999</v>
      </c>
      <c r="T521" s="59" t="s">
        <v>88</v>
      </c>
      <c r="U521" s="66">
        <v>1.0657478977320989</v>
      </c>
      <c r="V521" s="66">
        <v>0.68279113225176258</v>
      </c>
      <c r="W521" s="66">
        <v>2.4907033041705597</v>
      </c>
      <c r="X521" s="66">
        <v>8.0153741612163432E-2</v>
      </c>
      <c r="Y521" s="66">
        <v>0</v>
      </c>
      <c r="Z521" s="16">
        <v>454</v>
      </c>
      <c r="AA521" s="16">
        <v>6.01</v>
      </c>
      <c r="AB521" s="16">
        <v>8.2324931395890495</v>
      </c>
      <c r="AC521" s="16">
        <v>1.5173320688899423</v>
      </c>
      <c r="AD521" s="16">
        <v>0.80754099371583843</v>
      </c>
      <c r="AE521" s="16">
        <v>16.9953608371993</v>
      </c>
      <c r="AF521" s="16">
        <v>19.627900310083074</v>
      </c>
      <c r="AG521" s="16">
        <v>13.023322480564598</v>
      </c>
      <c r="AH521" s="16">
        <v>3.8273718105234913</v>
      </c>
      <c r="AI521" s="16">
        <v>3.2573306188911504</v>
      </c>
      <c r="AJ521" s="16">
        <v>0.99866583444513779</v>
      </c>
      <c r="AK521" s="16">
        <v>0.48374959687533592</v>
      </c>
      <c r="AL521" s="16">
        <v>0.1614998654167788</v>
      </c>
      <c r="AM521" s="16">
        <v>13.604155329870556</v>
      </c>
      <c r="AN521" s="16">
        <v>0.42529131225723971</v>
      </c>
      <c r="AO521" s="16">
        <v>13.229572308689741</v>
      </c>
      <c r="AP521" s="16">
        <v>0.84979095850753439</v>
      </c>
      <c r="AQ521" s="16">
        <v>75.483126403712944</v>
      </c>
      <c r="AR521" s="16">
        <v>37.960426699644408</v>
      </c>
    </row>
    <row r="522" spans="1:50" ht="12.75" hidden="1" customHeight="1" x14ac:dyDescent="0.25">
      <c r="A522">
        <v>41310</v>
      </c>
      <c r="B522">
        <v>1998</v>
      </c>
      <c r="C522" s="22" t="str">
        <f t="shared" si="34"/>
        <v>1998B41310</v>
      </c>
      <c r="D522" s="13">
        <v>36011</v>
      </c>
      <c r="E522">
        <v>980009</v>
      </c>
      <c r="F522" t="s">
        <v>93</v>
      </c>
      <c r="G522" s="14" t="s">
        <v>95</v>
      </c>
      <c r="I522" t="s">
        <v>70</v>
      </c>
      <c r="J522" s="15">
        <f t="shared" si="35"/>
        <v>2716</v>
      </c>
      <c r="K522">
        <v>40</v>
      </c>
      <c r="L522">
        <v>50</v>
      </c>
      <c r="M522">
        <v>50</v>
      </c>
      <c r="N522">
        <v>10</v>
      </c>
      <c r="O522">
        <v>4</v>
      </c>
      <c r="P522">
        <v>5</v>
      </c>
      <c r="Q522"/>
      <c r="R522">
        <v>30399</v>
      </c>
      <c r="S522" s="22">
        <v>1999</v>
      </c>
      <c r="T522" s="59" t="s">
        <v>88</v>
      </c>
      <c r="U522" s="66">
        <v>0.74036370386871619</v>
      </c>
      <c r="V522" s="66">
        <v>0</v>
      </c>
      <c r="W522" s="66">
        <v>0.26998225291453182</v>
      </c>
      <c r="X522" s="66">
        <v>0.11968285438479245</v>
      </c>
      <c r="Y522" s="66">
        <v>9.1849632434840733E-2</v>
      </c>
      <c r="Z522" s="16">
        <v>464</v>
      </c>
      <c r="AA522" s="16">
        <v>5.24</v>
      </c>
      <c r="AB522" s="16">
        <v>7.6783066259106807</v>
      </c>
      <c r="AC522" s="16">
        <v>2.0721916639214704</v>
      </c>
      <c r="AD522" s="16">
        <v>2.8057212177138005</v>
      </c>
      <c r="AE522" s="16">
        <v>21.96971844547258</v>
      </c>
      <c r="AF522" s="16">
        <v>14.6564170639463</v>
      </c>
      <c r="AG522" s="16">
        <v>15.585059222931793</v>
      </c>
      <c r="AH522" s="16">
        <v>3.0690645836408446</v>
      </c>
      <c r="AI522" s="16">
        <v>1.908506264424501</v>
      </c>
      <c r="AJ522" s="16">
        <v>0.83445829370312197</v>
      </c>
      <c r="AK522" s="16">
        <v>0.50200440078631559</v>
      </c>
      <c r="AL522" s="16">
        <v>0.11182806630309512</v>
      </c>
      <c r="AM522" s="16">
        <v>41.937870907009689</v>
      </c>
      <c r="AN522" s="16">
        <v>0.51432112836864952</v>
      </c>
      <c r="AO522" s="16">
        <v>8.8040164262135168</v>
      </c>
      <c r="AP522" s="16">
        <v>0.72932622612534326</v>
      </c>
      <c r="AQ522" s="16">
        <v>30.748208050580075</v>
      </c>
      <c r="AR522" s="16">
        <v>51.051760558905734</v>
      </c>
    </row>
    <row r="523" spans="1:50" ht="12.75" hidden="1" customHeight="1" x14ac:dyDescent="0.25">
      <c r="A523">
        <v>41311</v>
      </c>
      <c r="B523">
        <v>1998</v>
      </c>
      <c r="C523" s="22" t="str">
        <f t="shared" si="34"/>
        <v>1998B41311</v>
      </c>
      <c r="D523" s="13">
        <v>36011</v>
      </c>
      <c r="E523">
        <v>980009</v>
      </c>
      <c r="F523" t="s">
        <v>93</v>
      </c>
      <c r="G523" s="14" t="s">
        <v>95</v>
      </c>
      <c r="I523" t="s">
        <v>70</v>
      </c>
      <c r="J523" s="15">
        <f t="shared" si="35"/>
        <v>5432</v>
      </c>
      <c r="K523">
        <v>50</v>
      </c>
      <c r="L523">
        <v>70</v>
      </c>
      <c r="M523">
        <v>70</v>
      </c>
      <c r="N523">
        <v>20</v>
      </c>
      <c r="O523">
        <v>4</v>
      </c>
      <c r="P523">
        <v>5</v>
      </c>
      <c r="Q523"/>
      <c r="R523">
        <v>30400</v>
      </c>
      <c r="S523" s="22">
        <v>1999</v>
      </c>
      <c r="T523" s="59" t="s">
        <v>88</v>
      </c>
      <c r="U523" s="66">
        <v>3.6309957474412569</v>
      </c>
      <c r="V523" s="66">
        <v>0.83315871414155962</v>
      </c>
      <c r="W523" s="66">
        <v>0</v>
      </c>
      <c r="X523" s="66">
        <v>1.6888352313680265E-2</v>
      </c>
      <c r="Y523" s="66">
        <v>0.1857718754504829</v>
      </c>
      <c r="Z523" s="16">
        <v>516.75502617800998</v>
      </c>
      <c r="AA523" s="16">
        <v>5.3434554973821902</v>
      </c>
      <c r="AB523" s="16">
        <v>3.5827458567693147</v>
      </c>
      <c r="AC523" s="16">
        <v>3.4682081435874363</v>
      </c>
      <c r="AD523" s="16">
        <v>1.7708221500402275</v>
      </c>
      <c r="AE523" s="16">
        <v>5.4622267018452089</v>
      </c>
      <c r="AF523" s="16">
        <v>11.565627373969706</v>
      </c>
      <c r="AG523" s="16">
        <v>12.602191099748977</v>
      </c>
      <c r="AH523" s="16">
        <v>1.3900783695711554</v>
      </c>
      <c r="AI523" s="16">
        <v>1.2105620347732626</v>
      </c>
      <c r="AJ523" s="16">
        <v>0.99231637867884148</v>
      </c>
      <c r="AK523" s="16">
        <v>0.25346819463707027</v>
      </c>
      <c r="AL523" s="16">
        <v>0.18261055487484554</v>
      </c>
      <c r="AM523" s="16">
        <v>15.630968422074462</v>
      </c>
      <c r="AN523" s="16">
        <v>0.31994235595694481</v>
      </c>
      <c r="AO523" s="16">
        <v>3.3157662344628824</v>
      </c>
      <c r="AP523" s="16">
        <v>0.50085108978946613</v>
      </c>
      <c r="AQ523" s="16">
        <v>14.269265279577503</v>
      </c>
      <c r="AR523" s="16">
        <v>26.987684370515225</v>
      </c>
    </row>
    <row r="524" spans="1:50" ht="12.75" hidden="1" customHeight="1" x14ac:dyDescent="0.25">
      <c r="A524">
        <v>41312</v>
      </c>
      <c r="B524">
        <v>1998</v>
      </c>
      <c r="C524" s="22" t="str">
        <f t="shared" si="34"/>
        <v>1998B41312</v>
      </c>
      <c r="D524" s="13">
        <v>36011</v>
      </c>
      <c r="E524">
        <v>980009</v>
      </c>
      <c r="F524" t="s">
        <v>93</v>
      </c>
      <c r="G524" s="14" t="s">
        <v>95</v>
      </c>
      <c r="I524" t="s">
        <v>70</v>
      </c>
      <c r="J524" s="15">
        <f t="shared" si="35"/>
        <v>2716</v>
      </c>
      <c r="K524">
        <v>70</v>
      </c>
      <c r="L524">
        <v>80</v>
      </c>
      <c r="M524">
        <v>80</v>
      </c>
      <c r="N524">
        <v>10</v>
      </c>
      <c r="O524">
        <v>4</v>
      </c>
      <c r="P524">
        <v>4</v>
      </c>
      <c r="Q524"/>
      <c r="R524">
        <v>30401</v>
      </c>
      <c r="S524" s="22">
        <v>1999</v>
      </c>
      <c r="T524" s="59" t="s">
        <v>88</v>
      </c>
      <c r="U524" s="66">
        <v>0.17078025889967638</v>
      </c>
      <c r="V524" s="66">
        <v>0.31356375404530745</v>
      </c>
      <c r="W524" s="66">
        <v>0</v>
      </c>
      <c r="X524" s="66">
        <v>0.11478673139158577</v>
      </c>
      <c r="Y524" s="66">
        <v>5.5993527508090618E-3</v>
      </c>
      <c r="Z524" s="16"/>
      <c r="AA524" s="16"/>
      <c r="AB524" s="16">
        <v>8.9190173713088807</v>
      </c>
      <c r="AC524" s="16">
        <v>3.6087628875006788</v>
      </c>
      <c r="AD524" s="16">
        <v>1.7143637729663275</v>
      </c>
      <c r="AE524" s="16">
        <v>7.4878414848362258</v>
      </c>
      <c r="AF524" s="16">
        <v>19.223238569594692</v>
      </c>
      <c r="AG524" s="16">
        <v>14.509657635127207</v>
      </c>
      <c r="AH524" s="16">
        <v>4.5448415846612686</v>
      </c>
      <c r="AI524" s="16">
        <v>1.5735579221679896</v>
      </c>
      <c r="AJ524" s="16">
        <v>1.3507028908982328</v>
      </c>
      <c r="AK524" s="16">
        <v>0.18677791029406354</v>
      </c>
      <c r="AL524" s="16">
        <v>0.16357296597717333</v>
      </c>
      <c r="AM524" s="16">
        <v>41.853751057357371</v>
      </c>
      <c r="AN524" s="16">
        <v>0.42889742363822003</v>
      </c>
      <c r="AO524" s="16">
        <v>3.8840698495093688</v>
      </c>
      <c r="AP524" s="16">
        <v>0.45595526436999018</v>
      </c>
      <c r="AQ524" s="16">
        <v>38.226231785254633</v>
      </c>
      <c r="AR524" s="16">
        <v>24.179464412371999</v>
      </c>
    </row>
    <row r="525" spans="1:50" ht="12.75" hidden="1" customHeight="1" x14ac:dyDescent="0.25">
      <c r="A525">
        <v>41313</v>
      </c>
      <c r="B525">
        <v>1998</v>
      </c>
      <c r="C525" s="22" t="str">
        <f t="shared" si="34"/>
        <v>1998B41313</v>
      </c>
      <c r="D525" s="13">
        <v>36011</v>
      </c>
      <c r="E525">
        <v>980009</v>
      </c>
      <c r="F525" t="s">
        <v>93</v>
      </c>
      <c r="G525" s="14" t="s">
        <v>95</v>
      </c>
      <c r="I525" t="s">
        <v>70</v>
      </c>
      <c r="J525" s="15">
        <f t="shared" si="35"/>
        <v>4074.0000000000005</v>
      </c>
      <c r="K525">
        <v>80</v>
      </c>
      <c r="L525">
        <v>100</v>
      </c>
      <c r="M525" s="26">
        <v>95</v>
      </c>
      <c r="N525">
        <v>20</v>
      </c>
      <c r="O525">
        <v>4</v>
      </c>
      <c r="P525">
        <v>4</v>
      </c>
      <c r="Q525"/>
      <c r="R525">
        <v>30402</v>
      </c>
      <c r="S525" s="22">
        <v>1999</v>
      </c>
      <c r="T525" s="59" t="s">
        <v>88</v>
      </c>
      <c r="U525" s="66">
        <v>0.33764489173085305</v>
      </c>
      <c r="V525" s="66">
        <v>0</v>
      </c>
      <c r="W525" s="66">
        <v>0</v>
      </c>
      <c r="X525" s="66">
        <v>0.2867668943467519</v>
      </c>
      <c r="Y525" s="66">
        <v>0</v>
      </c>
      <c r="Z525" s="16"/>
      <c r="AA525" s="16"/>
      <c r="AB525" s="16">
        <v>4.5593361061367021</v>
      </c>
      <c r="AC525" s="16">
        <v>16.811819984447386</v>
      </c>
      <c r="AD525" s="16">
        <v>0.48427567858463338</v>
      </c>
      <c r="AE525" s="16">
        <v>2.3064443336258766</v>
      </c>
      <c r="AF525" s="16">
        <v>10.350973222403654</v>
      </c>
      <c r="AG525" s="16">
        <v>12.332220615499191</v>
      </c>
      <c r="AH525" s="16">
        <v>3.1976931609300512</v>
      </c>
      <c r="AI525" s="16">
        <v>0.96559083474890162</v>
      </c>
      <c r="AJ525" s="16">
        <v>0.96815662084655152</v>
      </c>
      <c r="AK525" s="16">
        <v>0.14631559695316187</v>
      </c>
      <c r="AL525" s="16">
        <v>9.8486712517483518E-2</v>
      </c>
      <c r="AM525" s="16">
        <v>44.856388346857436</v>
      </c>
      <c r="AN525" s="16">
        <v>0.33453903350127168</v>
      </c>
      <c r="AO525" s="16">
        <v>3.3960481630945218</v>
      </c>
      <c r="AP525" s="16">
        <v>0.44355204795783165</v>
      </c>
      <c r="AQ525" s="16">
        <v>20.909551101967097</v>
      </c>
      <c r="AR525" s="16">
        <v>23.576942661917553</v>
      </c>
    </row>
    <row r="526" spans="1:50" ht="12.75" hidden="1" customHeight="1" x14ac:dyDescent="0.25">
      <c r="A526">
        <v>41314</v>
      </c>
      <c r="B526">
        <v>1998</v>
      </c>
      <c r="C526" s="22" t="str">
        <f t="shared" si="34"/>
        <v>1998B41314</v>
      </c>
      <c r="D526" s="13">
        <v>36010</v>
      </c>
      <c r="E526">
        <v>980010</v>
      </c>
      <c r="F526" t="s">
        <v>93</v>
      </c>
      <c r="G526" s="14" t="s">
        <v>86</v>
      </c>
      <c r="I526" t="s">
        <v>87</v>
      </c>
      <c r="J526" s="15">
        <f t="shared" si="35"/>
        <v>2450</v>
      </c>
      <c r="K526">
        <v>0</v>
      </c>
      <c r="L526">
        <v>5</v>
      </c>
      <c r="M526">
        <v>5</v>
      </c>
      <c r="N526">
        <v>5</v>
      </c>
      <c r="O526">
        <v>4</v>
      </c>
      <c r="P526">
        <v>6</v>
      </c>
      <c r="Q526"/>
      <c r="R526">
        <v>30404</v>
      </c>
      <c r="S526" s="22">
        <v>1999</v>
      </c>
      <c r="T526" s="59" t="s">
        <v>88</v>
      </c>
      <c r="U526" s="66">
        <v>0.1341686746987952</v>
      </c>
      <c r="V526" s="66">
        <v>0</v>
      </c>
      <c r="W526" s="66">
        <v>0</v>
      </c>
      <c r="X526" s="66">
        <v>1.2263855421686749</v>
      </c>
      <c r="Y526" s="66">
        <v>1.0230361445783134</v>
      </c>
      <c r="Z526" s="16"/>
      <c r="AA526" s="16"/>
      <c r="AB526" s="16">
        <v>5.0188612652507771</v>
      </c>
      <c r="AC526" s="16">
        <v>4.3174273264363903</v>
      </c>
      <c r="AD526" s="16">
        <v>0.53793444635663101</v>
      </c>
      <c r="AE526" s="16">
        <v>3.640654058301747</v>
      </c>
      <c r="AF526" s="16">
        <v>6.8368127252077304</v>
      </c>
      <c r="AG526" s="16">
        <v>18.780571313078902</v>
      </c>
      <c r="AH526" s="16">
        <v>3.2828857962078377</v>
      </c>
      <c r="AI526" s="16">
        <v>2.0736833690548551</v>
      </c>
      <c r="AJ526" s="16">
        <v>0.89328943180909792</v>
      </c>
      <c r="AK526" s="16">
        <v>0.39721025220249201</v>
      </c>
      <c r="AL526" s="16">
        <v>0.52353020140301876</v>
      </c>
      <c r="AM526" s="16">
        <v>11.148885594095919</v>
      </c>
      <c r="AN526" s="16">
        <v>1.1012082974484125</v>
      </c>
      <c r="AO526" s="16">
        <v>55.982060304766676</v>
      </c>
      <c r="AP526" s="16">
        <v>1.1805447670358478</v>
      </c>
      <c r="AQ526" s="16">
        <v>36.940125752350767</v>
      </c>
      <c r="AR526" s="16">
        <v>63.948135668379599</v>
      </c>
    </row>
    <row r="527" spans="1:50" ht="12.75" hidden="1" customHeight="1" x14ac:dyDescent="0.25">
      <c r="A527">
        <v>41315</v>
      </c>
      <c r="B527">
        <v>1998</v>
      </c>
      <c r="C527" s="22" t="str">
        <f t="shared" si="34"/>
        <v>1998B41315</v>
      </c>
      <c r="D527" s="13">
        <v>36010</v>
      </c>
      <c r="E527">
        <v>980010</v>
      </c>
      <c r="F527" t="s">
        <v>93</v>
      </c>
      <c r="G527" s="14" t="s">
        <v>86</v>
      </c>
      <c r="I527" t="s">
        <v>87</v>
      </c>
      <c r="J527" s="15">
        <f t="shared" si="35"/>
        <v>2450</v>
      </c>
      <c r="K527">
        <v>5</v>
      </c>
      <c r="L527">
        <v>10</v>
      </c>
      <c r="M527">
        <v>10</v>
      </c>
      <c r="N527">
        <v>5</v>
      </c>
      <c r="O527">
        <v>4</v>
      </c>
      <c r="P527">
        <v>6</v>
      </c>
      <c r="Q527"/>
      <c r="R527">
        <v>30405</v>
      </c>
      <c r="S527" s="22">
        <v>1999</v>
      </c>
      <c r="T527" s="59" t="s">
        <v>88</v>
      </c>
      <c r="U527" s="66">
        <v>7.6690628088777052E-2</v>
      </c>
      <c r="V527" s="66">
        <v>0</v>
      </c>
      <c r="W527" s="66">
        <v>0</v>
      </c>
      <c r="X527" s="66">
        <v>1.0980703567256715</v>
      </c>
      <c r="Y527" s="66">
        <v>0</v>
      </c>
      <c r="Z527" s="16"/>
      <c r="AA527" s="16"/>
      <c r="AB527" s="16">
        <v>8.4871571502945891</v>
      </c>
      <c r="AC527" s="16">
        <v>2.3878989066953955</v>
      </c>
      <c r="AD527" s="16">
        <v>0.75541626503229409</v>
      </c>
      <c r="AE527" s="16">
        <v>5.6211629956855447</v>
      </c>
      <c r="AF527" s="16">
        <v>14.144402806200034</v>
      </c>
      <c r="AG527" s="16">
        <v>14.908582003000017</v>
      </c>
      <c r="AH527" s="16">
        <v>4.9737369780256602</v>
      </c>
      <c r="AI527" s="16">
        <v>2.5814566054464199</v>
      </c>
      <c r="AJ527" s="16">
        <v>1.3396976273073573</v>
      </c>
      <c r="AK527" s="16">
        <v>0.51881710730467689</v>
      </c>
      <c r="AL527" s="16">
        <v>0.37345553327594472</v>
      </c>
      <c r="AM527" s="16">
        <v>13.56115237707411</v>
      </c>
      <c r="AN527" s="16">
        <v>0.66443641462069392</v>
      </c>
      <c r="AO527" s="16">
        <v>48.541487327254266</v>
      </c>
      <c r="AP527" s="16">
        <v>0.77964319403708271</v>
      </c>
      <c r="AQ527" s="16">
        <v>64.808615628937446</v>
      </c>
      <c r="AR527" s="16">
        <v>69.37406893849969</v>
      </c>
    </row>
    <row r="528" spans="1:50" ht="12.75" hidden="1" customHeight="1" x14ac:dyDescent="0.25">
      <c r="A528">
        <v>41316</v>
      </c>
      <c r="B528">
        <v>1998</v>
      </c>
      <c r="C528" s="22" t="str">
        <f t="shared" si="34"/>
        <v>1998B41316</v>
      </c>
      <c r="D528" s="13">
        <v>36010</v>
      </c>
      <c r="E528">
        <v>980010</v>
      </c>
      <c r="F528" t="s">
        <v>93</v>
      </c>
      <c r="G528" s="14" t="s">
        <v>86</v>
      </c>
      <c r="I528" t="s">
        <v>70</v>
      </c>
      <c r="J528" s="15">
        <f t="shared" si="35"/>
        <v>2716</v>
      </c>
      <c r="K528">
        <v>10</v>
      </c>
      <c r="L528">
        <v>20</v>
      </c>
      <c r="M528">
        <v>20</v>
      </c>
      <c r="N528">
        <v>10</v>
      </c>
      <c r="O528">
        <v>4</v>
      </c>
      <c r="P528">
        <v>6</v>
      </c>
      <c r="Q528"/>
      <c r="R528">
        <v>30406</v>
      </c>
      <c r="S528" s="22">
        <v>1999</v>
      </c>
      <c r="T528" s="59" t="s">
        <v>88</v>
      </c>
      <c r="U528" s="66">
        <v>0.29323925183341182</v>
      </c>
      <c r="V528" s="66">
        <v>0.45967234071183471</v>
      </c>
      <c r="W528" s="66">
        <v>0</v>
      </c>
      <c r="X528" s="66">
        <v>0.50986644688151783</v>
      </c>
      <c r="Y528" s="66">
        <v>0.21398539998654378</v>
      </c>
      <c r="Z528" s="16"/>
      <c r="AA528" s="16"/>
      <c r="AB528" s="16">
        <v>9.0285827012884532</v>
      </c>
      <c r="AC528" s="16">
        <v>3.0468154119859889</v>
      </c>
      <c r="AD528" s="16">
        <v>0.57754492950460945</v>
      </c>
      <c r="AE528" s="16">
        <v>4.518404983268197</v>
      </c>
      <c r="AF528" s="16">
        <v>11.314535168604392</v>
      </c>
      <c r="AG528" s="16">
        <v>13.30135154422587</v>
      </c>
      <c r="AH528" s="16">
        <v>4.640313963350942</v>
      </c>
      <c r="AI528" s="16">
        <v>2.3072706297539729</v>
      </c>
      <c r="AJ528" s="16">
        <v>1.3300896999184546</v>
      </c>
      <c r="AK528" s="16">
        <v>0.31372698752092043</v>
      </c>
      <c r="AL528" s="16">
        <v>0.19281800652908498</v>
      </c>
      <c r="AM528" s="16">
        <v>12.603170360754218</v>
      </c>
      <c r="AN528" s="16">
        <v>0.50254499768636574</v>
      </c>
      <c r="AO528" s="16">
        <v>25.298613364896937</v>
      </c>
      <c r="AP528" s="16">
        <v>0.64036305421540529</v>
      </c>
      <c r="AQ528" s="16">
        <v>74.357524801530047</v>
      </c>
      <c r="AR528" s="16">
        <v>51.364089669009388</v>
      </c>
    </row>
    <row r="529" spans="1:50" ht="12.75" hidden="1" customHeight="1" x14ac:dyDescent="0.25">
      <c r="A529">
        <v>41317</v>
      </c>
      <c r="B529">
        <v>1998</v>
      </c>
      <c r="C529" s="22" t="str">
        <f t="shared" si="34"/>
        <v>1998B41317</v>
      </c>
      <c r="D529" s="13">
        <v>36010</v>
      </c>
      <c r="E529">
        <v>980010</v>
      </c>
      <c r="F529" t="s">
        <v>93</v>
      </c>
      <c r="G529" s="14" t="s">
        <v>86</v>
      </c>
      <c r="I529" t="s">
        <v>70</v>
      </c>
      <c r="J529" s="15">
        <f t="shared" si="35"/>
        <v>2716</v>
      </c>
      <c r="K529">
        <v>20</v>
      </c>
      <c r="L529">
        <v>30</v>
      </c>
      <c r="M529">
        <v>30</v>
      </c>
      <c r="N529">
        <v>10</v>
      </c>
      <c r="O529">
        <v>4</v>
      </c>
      <c r="P529">
        <v>6</v>
      </c>
      <c r="Q529"/>
      <c r="R529">
        <v>30407</v>
      </c>
      <c r="S529" s="22">
        <v>1999</v>
      </c>
      <c r="T529" s="59" t="s">
        <v>88</v>
      </c>
      <c r="U529" s="66">
        <v>1.0187244954002472</v>
      </c>
      <c r="V529" s="66">
        <v>0</v>
      </c>
      <c r="W529" s="66">
        <v>0</v>
      </c>
      <c r="X529" s="66">
        <v>0.36063373609776195</v>
      </c>
      <c r="Y529" s="66">
        <v>0</v>
      </c>
      <c r="Z529" s="16">
        <v>405.00099999999998</v>
      </c>
      <c r="AA529" s="16">
        <v>10.1</v>
      </c>
      <c r="AB529" s="16">
        <v>9.8795483344763273</v>
      </c>
      <c r="AC529" s="16">
        <v>2.2296822480547962</v>
      </c>
      <c r="AD529" s="16">
        <v>1.4574802045909732</v>
      </c>
      <c r="AE529" s="16">
        <v>9.7149668061776175</v>
      </c>
      <c r="AF529" s="16">
        <v>12.887594438000413</v>
      </c>
      <c r="AG529" s="16">
        <v>29.234693541574359</v>
      </c>
      <c r="AH529" s="16">
        <v>5.1209361438721963</v>
      </c>
      <c r="AI529" s="16">
        <v>2.30395324925047</v>
      </c>
      <c r="AJ529" s="16">
        <v>1.1190038748860536</v>
      </c>
      <c r="AK529" s="16">
        <v>0.24454397417118928</v>
      </c>
      <c r="AL529" s="16">
        <v>0.43419608108756458</v>
      </c>
      <c r="AM529" s="16">
        <v>17.581860378043629</v>
      </c>
      <c r="AN529" s="16">
        <v>0.70023584217859092</v>
      </c>
      <c r="AO529" s="16">
        <v>18.092632260237309</v>
      </c>
      <c r="AP529" s="16">
        <v>0.97747034569176461</v>
      </c>
      <c r="AQ529" s="16">
        <v>76.638057263131032</v>
      </c>
      <c r="AR529" s="16">
        <v>93.175111171318136</v>
      </c>
    </row>
    <row r="530" spans="1:50" ht="12.75" hidden="1" customHeight="1" x14ac:dyDescent="0.25">
      <c r="A530">
        <v>41318</v>
      </c>
      <c r="B530">
        <v>1998</v>
      </c>
      <c r="C530" s="22" t="str">
        <f t="shared" si="34"/>
        <v>1998B41318</v>
      </c>
      <c r="D530" s="13">
        <v>36010</v>
      </c>
      <c r="E530">
        <v>980010</v>
      </c>
      <c r="F530" t="s">
        <v>93</v>
      </c>
      <c r="G530" s="14" t="s">
        <v>86</v>
      </c>
      <c r="I530" t="s">
        <v>70</v>
      </c>
      <c r="J530" s="15">
        <f t="shared" si="35"/>
        <v>2716</v>
      </c>
      <c r="K530">
        <v>30</v>
      </c>
      <c r="L530">
        <v>40</v>
      </c>
      <c r="M530">
        <v>40</v>
      </c>
      <c r="N530">
        <v>10</v>
      </c>
      <c r="O530">
        <v>4</v>
      </c>
      <c r="P530">
        <v>6</v>
      </c>
      <c r="Q530"/>
      <c r="R530">
        <v>30408</v>
      </c>
      <c r="S530" s="22">
        <v>1999</v>
      </c>
      <c r="T530" s="59" t="s">
        <v>88</v>
      </c>
      <c r="U530" s="66">
        <v>0.1343821029082774</v>
      </c>
      <c r="V530" s="66">
        <v>0</v>
      </c>
      <c r="W530" s="66">
        <v>0</v>
      </c>
      <c r="X530" s="66">
        <v>0.33595525727069347</v>
      </c>
      <c r="Y530" s="66">
        <v>0</v>
      </c>
      <c r="Z530" s="16"/>
      <c r="AA530" s="16"/>
      <c r="AB530" s="16">
        <v>12.860724807474549</v>
      </c>
      <c r="AC530" s="16">
        <v>1.9628772690062206</v>
      </c>
      <c r="AD530" s="16">
        <v>6.380423433448204</v>
      </c>
      <c r="AE530" s="16">
        <v>12.988666611110839</v>
      </c>
      <c r="AF530" s="16">
        <v>19.624973651831628</v>
      </c>
      <c r="AG530" s="16">
        <v>16.216010862798349</v>
      </c>
      <c r="AH530" s="16">
        <v>6.9077544497767152</v>
      </c>
      <c r="AI530" s="16">
        <v>2.1784420511865257</v>
      </c>
      <c r="AJ530" s="16">
        <v>1.3943695802430405</v>
      </c>
      <c r="AK530" s="16">
        <v>0.27769743969333183</v>
      </c>
      <c r="AL530" s="16">
        <v>0.55992921533929085</v>
      </c>
      <c r="AM530" s="16">
        <v>26.699885783753842</v>
      </c>
      <c r="AN530" s="16">
        <v>0.47561507654449287</v>
      </c>
      <c r="AO530" s="16">
        <v>11.787190133284968</v>
      </c>
      <c r="AP530" s="16">
        <v>0.76581257751263487</v>
      </c>
      <c r="AQ530" s="16">
        <v>98.289971598516715</v>
      </c>
      <c r="AR530" s="16">
        <v>133.90715150564463</v>
      </c>
    </row>
    <row r="531" spans="1:50" ht="12.75" hidden="1" customHeight="1" x14ac:dyDescent="0.25">
      <c r="A531">
        <v>41319</v>
      </c>
      <c r="B531">
        <v>1998</v>
      </c>
      <c r="C531" s="22" t="str">
        <f t="shared" si="34"/>
        <v>1998B41319</v>
      </c>
      <c r="D531" s="13">
        <v>36010</v>
      </c>
      <c r="E531">
        <v>980010</v>
      </c>
      <c r="F531" t="s">
        <v>93</v>
      </c>
      <c r="G531" s="14" t="s">
        <v>86</v>
      </c>
      <c r="I531" t="s">
        <v>70</v>
      </c>
      <c r="J531" s="15">
        <f t="shared" si="35"/>
        <v>2716</v>
      </c>
      <c r="K531">
        <v>40</v>
      </c>
      <c r="L531">
        <v>50</v>
      </c>
      <c r="M531">
        <v>50</v>
      </c>
      <c r="N531">
        <v>10</v>
      </c>
      <c r="O531">
        <v>4</v>
      </c>
      <c r="P531">
        <v>5</v>
      </c>
      <c r="Q531"/>
      <c r="R531">
        <v>30409</v>
      </c>
      <c r="S531" s="22">
        <v>1999</v>
      </c>
      <c r="T531" s="59" t="s">
        <v>88</v>
      </c>
      <c r="U531" s="66">
        <v>0.17370602141565847</v>
      </c>
      <c r="V531" s="66">
        <v>0</v>
      </c>
      <c r="W531" s="66">
        <v>0</v>
      </c>
      <c r="X531" s="66">
        <v>3.5284035600055622E-2</v>
      </c>
      <c r="Y531" s="66">
        <v>0</v>
      </c>
      <c r="Z531" s="16"/>
      <c r="AA531" s="16"/>
      <c r="AB531" s="16">
        <v>9.3404461837594539</v>
      </c>
      <c r="AC531" s="16">
        <v>2.5731146000451317</v>
      </c>
      <c r="AD531" s="16">
        <v>3.2092834908299563</v>
      </c>
      <c r="AE531" s="16">
        <v>5.3107583021894964</v>
      </c>
      <c r="AF531" s="16">
        <v>14.768206393219144</v>
      </c>
      <c r="AG531" s="16">
        <v>14.080414468050904</v>
      </c>
      <c r="AH531" s="16">
        <v>5.0322412124921563</v>
      </c>
      <c r="AI531" s="16">
        <v>2.1905013616734519</v>
      </c>
      <c r="AJ531" s="16">
        <v>1.1462168352916084</v>
      </c>
      <c r="AK531" s="16">
        <v>0.26893437073994042</v>
      </c>
      <c r="AL531" s="16">
        <v>0.20873325728982162</v>
      </c>
      <c r="AM531" s="16">
        <v>32.29592672620317</v>
      </c>
      <c r="AN531" s="16">
        <v>0.51012522449837561</v>
      </c>
      <c r="AO531" s="16">
        <v>5.3541896574641656</v>
      </c>
      <c r="AP531" s="16">
        <v>0.61445321314749046</v>
      </c>
      <c r="AQ531" s="16">
        <v>61.548378022458088</v>
      </c>
      <c r="AR531" s="16">
        <v>93.529655423973495</v>
      </c>
    </row>
    <row r="532" spans="1:50" ht="12.75" hidden="1" customHeight="1" x14ac:dyDescent="0.25">
      <c r="A532">
        <v>41320</v>
      </c>
      <c r="B532">
        <v>1998</v>
      </c>
      <c r="C532" s="22" t="str">
        <f t="shared" si="34"/>
        <v>1998B41320</v>
      </c>
      <c r="D532" s="13">
        <v>36010</v>
      </c>
      <c r="E532">
        <v>980010</v>
      </c>
      <c r="F532" t="s">
        <v>93</v>
      </c>
      <c r="G532" s="14" t="s">
        <v>86</v>
      </c>
      <c r="I532" t="s">
        <v>70</v>
      </c>
      <c r="J532" s="15">
        <f t="shared" si="35"/>
        <v>5432</v>
      </c>
      <c r="K532">
        <v>50</v>
      </c>
      <c r="L532">
        <v>70</v>
      </c>
      <c r="M532">
        <v>70</v>
      </c>
      <c r="N532">
        <v>20</v>
      </c>
      <c r="O532">
        <v>4</v>
      </c>
      <c r="P532">
        <v>5</v>
      </c>
      <c r="Q532"/>
      <c r="R532">
        <v>30410</v>
      </c>
      <c r="S532" s="22">
        <v>1999</v>
      </c>
      <c r="T532" s="59" t="s">
        <v>88</v>
      </c>
      <c r="U532" s="66">
        <v>1.5812644506001847</v>
      </c>
      <c r="V532" s="66">
        <v>0</v>
      </c>
      <c r="W532" s="66">
        <v>0</v>
      </c>
      <c r="X532" s="66">
        <v>8.4053924284395204E-2</v>
      </c>
      <c r="Y532" s="66">
        <v>0.46754995383194831</v>
      </c>
      <c r="Z532" s="16">
        <v>422.99900000000002</v>
      </c>
      <c r="AA532" s="16">
        <v>8.81</v>
      </c>
      <c r="AB532" s="16">
        <v>5.1170212765957448</v>
      </c>
      <c r="AC532" s="16">
        <v>4.2632011605415858</v>
      </c>
      <c r="AD532" s="16">
        <v>1.4930367504835589</v>
      </c>
      <c r="AE532" s="16">
        <v>2.5984526112185682</v>
      </c>
      <c r="AF532" s="16">
        <v>6.9192456479690509</v>
      </c>
      <c r="AG532" s="16">
        <v>13.5139748549323</v>
      </c>
      <c r="AH532" s="16">
        <v>2.8955029013539648</v>
      </c>
      <c r="AI532" s="16">
        <v>1.6194874274661508</v>
      </c>
      <c r="AJ532" s="16">
        <v>1.0353965183752416</v>
      </c>
      <c r="AK532" s="16">
        <v>0.10860735009671178</v>
      </c>
      <c r="AL532" s="16">
        <v>0.44226305609284328</v>
      </c>
      <c r="AM532" s="16">
        <v>18.600531914893615</v>
      </c>
      <c r="AN532" s="16">
        <v>0.7198259187620889</v>
      </c>
      <c r="AO532" s="16">
        <v>2.2509671179883943</v>
      </c>
      <c r="AP532" s="16">
        <v>0.71295938104448731</v>
      </c>
      <c r="AQ532" s="16">
        <v>24.589988003166106</v>
      </c>
      <c r="AR532" s="16">
        <v>29.037185686653771</v>
      </c>
    </row>
    <row r="533" spans="1:50" ht="12.75" hidden="1" customHeight="1" x14ac:dyDescent="0.25">
      <c r="A533">
        <v>41321</v>
      </c>
      <c r="B533">
        <v>1998</v>
      </c>
      <c r="C533" s="22" t="str">
        <f t="shared" si="34"/>
        <v>1998B41321</v>
      </c>
      <c r="D533" s="13">
        <v>36010</v>
      </c>
      <c r="E533">
        <v>980010</v>
      </c>
      <c r="F533" t="s">
        <v>93</v>
      </c>
      <c r="G533" s="14" t="s">
        <v>86</v>
      </c>
      <c r="I533" t="s">
        <v>70</v>
      </c>
      <c r="J533" s="15">
        <f t="shared" si="35"/>
        <v>2716</v>
      </c>
      <c r="K533">
        <v>70</v>
      </c>
      <c r="L533">
        <v>80</v>
      </c>
      <c r="M533">
        <v>80</v>
      </c>
      <c r="N533">
        <v>10</v>
      </c>
      <c r="O533">
        <v>4</v>
      </c>
      <c r="P533">
        <v>4</v>
      </c>
      <c r="Q533"/>
      <c r="R533">
        <v>30411</v>
      </c>
      <c r="S533" s="22">
        <v>1999</v>
      </c>
      <c r="T533" s="59" t="s">
        <v>88</v>
      </c>
      <c r="U533" s="66">
        <v>9.1004010312231445E-2</v>
      </c>
      <c r="V533" s="66">
        <v>0</v>
      </c>
      <c r="W533" s="66">
        <v>0</v>
      </c>
      <c r="X533" s="66">
        <v>9.4254153537668278E-2</v>
      </c>
      <c r="Y533" s="66">
        <v>0</v>
      </c>
      <c r="Z533" s="16"/>
      <c r="AA533" s="16"/>
      <c r="AB533" s="16">
        <v>12.155645388592234</v>
      </c>
      <c r="AC533" s="16">
        <v>7.2291784910366452</v>
      </c>
      <c r="AD533" s="16">
        <v>0.95907706207359877</v>
      </c>
      <c r="AE533" s="16">
        <v>5.1401742863872064</v>
      </c>
      <c r="AF533" s="16">
        <v>18.512040587029293</v>
      </c>
      <c r="AG533" s="16">
        <v>20.55529171927305</v>
      </c>
      <c r="AH533" s="16">
        <v>7.0239653434955347</v>
      </c>
      <c r="AI533" s="16">
        <v>1.7969181348190533</v>
      </c>
      <c r="AJ533" s="16">
        <v>1.5501990355175119</v>
      </c>
      <c r="AK533" s="16">
        <v>9.0154788242425649E-2</v>
      </c>
      <c r="AL533" s="16">
        <v>0.37336051490546296</v>
      </c>
      <c r="AM533" s="16">
        <v>32.059969343510978</v>
      </c>
      <c r="AN533" s="16">
        <v>0.76602612365298706</v>
      </c>
      <c r="AO533" s="16">
        <v>4.0270425754539589</v>
      </c>
      <c r="AP533" s="16">
        <v>0.67258946945741105</v>
      </c>
      <c r="AQ533" s="16">
        <v>55.401336802153814</v>
      </c>
      <c r="AR533" s="16">
        <v>36.777941227572306</v>
      </c>
    </row>
    <row r="534" spans="1:50" ht="12.75" hidden="1" customHeight="1" x14ac:dyDescent="0.25">
      <c r="A534">
        <v>41322</v>
      </c>
      <c r="B534">
        <v>1998</v>
      </c>
      <c r="C534" s="22" t="str">
        <f t="shared" si="34"/>
        <v>1998B41322</v>
      </c>
      <c r="D534" s="13">
        <v>36010</v>
      </c>
      <c r="E534">
        <v>980010</v>
      </c>
      <c r="F534" t="s">
        <v>93</v>
      </c>
      <c r="G534" s="14" t="s">
        <v>86</v>
      </c>
      <c r="I534" t="s">
        <v>70</v>
      </c>
      <c r="J534" s="15">
        <f t="shared" si="35"/>
        <v>5241.88</v>
      </c>
      <c r="K534">
        <v>80</v>
      </c>
      <c r="L534">
        <v>100</v>
      </c>
      <c r="M534" s="26">
        <v>99.3</v>
      </c>
      <c r="N534">
        <v>20</v>
      </c>
      <c r="O534">
        <v>4</v>
      </c>
      <c r="P534">
        <v>4</v>
      </c>
      <c r="Q534"/>
      <c r="R534">
        <v>30412</v>
      </c>
      <c r="S534" s="22">
        <v>1999</v>
      </c>
      <c r="T534" s="59" t="s">
        <v>88</v>
      </c>
      <c r="U534" s="66">
        <v>0.13534891615054789</v>
      </c>
      <c r="V534" s="66">
        <v>0</v>
      </c>
      <c r="W534" s="66">
        <v>0</v>
      </c>
      <c r="X534" s="66">
        <v>0.3057882920438304</v>
      </c>
      <c r="Y534" s="66">
        <v>0</v>
      </c>
      <c r="Z534" s="16"/>
      <c r="AA534" s="16"/>
      <c r="AB534" s="16">
        <v>6.2140816326530617</v>
      </c>
      <c r="AC534" s="16">
        <v>5.3751020408163264</v>
      </c>
      <c r="AD534" s="16">
        <v>1.139591836734694</v>
      </c>
      <c r="AE534" s="16">
        <v>8.7530612244897963</v>
      </c>
      <c r="AF534" s="16">
        <v>8.1481632653061222</v>
      </c>
      <c r="AG534" s="16">
        <v>13.012857142857142</v>
      </c>
      <c r="AH534" s="16">
        <v>3.0865306122448981</v>
      </c>
      <c r="AI534" s="16">
        <v>1.8081632653061226</v>
      </c>
      <c r="AJ534" s="16">
        <v>1.313469387755102</v>
      </c>
      <c r="AK534" s="16">
        <v>8.7346938775510197E-2</v>
      </c>
      <c r="AL534" s="16">
        <v>0.29061224489795917</v>
      </c>
      <c r="AM534" s="16">
        <v>26.767551020408163</v>
      </c>
      <c r="AN534" s="16">
        <v>0.64020408163265308</v>
      </c>
      <c r="AO534" s="16">
        <v>0</v>
      </c>
      <c r="AP534" s="16">
        <v>0.74653061224489803</v>
      </c>
      <c r="AQ534" s="16">
        <v>26.326489857051154</v>
      </c>
      <c r="AR534" s="16">
        <v>27.198775510204083</v>
      </c>
    </row>
    <row r="535" spans="1:50" ht="12.75" hidden="1" customHeight="1" x14ac:dyDescent="0.25">
      <c r="A535">
        <v>41323</v>
      </c>
      <c r="B535">
        <v>1998</v>
      </c>
      <c r="C535" s="22" t="str">
        <f t="shared" si="34"/>
        <v>1998B41323</v>
      </c>
      <c r="D535" s="13">
        <v>36010</v>
      </c>
      <c r="E535">
        <v>980011</v>
      </c>
      <c r="F535" t="s">
        <v>93</v>
      </c>
      <c r="G535" s="14" t="s">
        <v>49</v>
      </c>
      <c r="I535" t="s">
        <v>87</v>
      </c>
      <c r="J535" s="15">
        <f t="shared" si="35"/>
        <v>2450</v>
      </c>
      <c r="K535">
        <v>0</v>
      </c>
      <c r="L535">
        <v>5</v>
      </c>
      <c r="M535">
        <v>5</v>
      </c>
      <c r="N535">
        <v>5</v>
      </c>
      <c r="O535">
        <v>4</v>
      </c>
      <c r="P535">
        <v>6</v>
      </c>
      <c r="Q535"/>
      <c r="R535">
        <v>30414</v>
      </c>
      <c r="S535" s="22">
        <v>1999</v>
      </c>
      <c r="T535" s="59" t="s">
        <v>88</v>
      </c>
      <c r="U535" s="66">
        <v>1.4112036005143593</v>
      </c>
      <c r="V535" s="66">
        <v>0.97987226746678102</v>
      </c>
      <c r="W535" s="66">
        <v>0</v>
      </c>
      <c r="X535" s="66">
        <v>0.90485812258894138</v>
      </c>
      <c r="Y535" s="66">
        <v>9.1423489069867137E-2</v>
      </c>
      <c r="Z535" s="16">
        <v>503.68420279720198</v>
      </c>
      <c r="AA535" s="16">
        <v>20.458741258741199</v>
      </c>
      <c r="AB535" s="16">
        <v>3.7544756539968711</v>
      </c>
      <c r="AC535" s="16">
        <v>3.3578413822715394</v>
      </c>
      <c r="AD535" s="16">
        <v>1.0265066318980394</v>
      </c>
      <c r="AE535" s="16">
        <v>5.2513939196430028</v>
      </c>
      <c r="AF535" s="16">
        <v>6.6705495505034964</v>
      </c>
      <c r="AG535" s="16">
        <v>24.629483833675124</v>
      </c>
      <c r="AH535" s="16">
        <v>2.5889328185839613</v>
      </c>
      <c r="AI535" s="16">
        <v>3.0921731367162524</v>
      </c>
      <c r="AJ535" s="16">
        <v>0.72307792691449291</v>
      </c>
      <c r="AK535" s="16">
        <v>0.37197539650503059</v>
      </c>
      <c r="AL535" s="16">
        <v>0.33934597575897529</v>
      </c>
      <c r="AM535" s="16">
        <v>11.283751853081286</v>
      </c>
      <c r="AN535" s="16">
        <v>1.3119517935391034</v>
      </c>
      <c r="AO535" s="16">
        <v>89.399730885057025</v>
      </c>
      <c r="AP535" s="16">
        <v>1.4713128881446467</v>
      </c>
      <c r="AQ535" s="16">
        <v>19.790963857237958</v>
      </c>
      <c r="AR535" s="16">
        <v>95.253100255532601</v>
      </c>
    </row>
    <row r="536" spans="1:50" ht="12.75" hidden="1" customHeight="1" x14ac:dyDescent="0.25">
      <c r="A536">
        <v>41324</v>
      </c>
      <c r="B536">
        <v>1998</v>
      </c>
      <c r="C536" s="22" t="str">
        <f t="shared" si="34"/>
        <v>1998B41324</v>
      </c>
      <c r="D536" s="13">
        <v>36010</v>
      </c>
      <c r="E536">
        <v>980011</v>
      </c>
      <c r="F536" t="s">
        <v>93</v>
      </c>
      <c r="G536" s="14" t="s">
        <v>49</v>
      </c>
      <c r="I536" t="s">
        <v>87</v>
      </c>
      <c r="J536" s="15">
        <f t="shared" si="35"/>
        <v>2450</v>
      </c>
      <c r="K536">
        <v>5</v>
      </c>
      <c r="L536">
        <v>10</v>
      </c>
      <c r="M536">
        <v>10</v>
      </c>
      <c r="N536">
        <v>5</v>
      </c>
      <c r="O536">
        <v>4</v>
      </c>
      <c r="P536">
        <v>6</v>
      </c>
      <c r="Q536"/>
      <c r="R536">
        <v>30415</v>
      </c>
      <c r="S536" s="22">
        <v>1999</v>
      </c>
      <c r="T536" s="59" t="s">
        <v>88</v>
      </c>
      <c r="U536" s="66">
        <v>0.96976255352277152</v>
      </c>
      <c r="V536" s="66">
        <v>0</v>
      </c>
      <c r="W536" s="66">
        <v>0</v>
      </c>
      <c r="X536" s="66">
        <v>2.1881821720513819</v>
      </c>
      <c r="Y536" s="66">
        <v>0</v>
      </c>
      <c r="Z536" s="16">
        <v>454</v>
      </c>
      <c r="AA536" s="16">
        <v>8.98</v>
      </c>
      <c r="AB536" s="16">
        <v>6.9258908898731733</v>
      </c>
      <c r="AC536" s="16">
        <v>2.5124287941343755</v>
      </c>
      <c r="AD536" s="16">
        <v>0.79278073947027461</v>
      </c>
      <c r="AE536" s="16">
        <v>9.2554118422513199</v>
      </c>
      <c r="AF536" s="16">
        <v>10.405658551727457</v>
      </c>
      <c r="AG536" s="16">
        <v>16.32953470484745</v>
      </c>
      <c r="AH536" s="16">
        <v>4.2375778365204688</v>
      </c>
      <c r="AI536" s="16">
        <v>2.7182737900528391</v>
      </c>
      <c r="AJ536" s="16">
        <v>1.0027023602184286</v>
      </c>
      <c r="AK536" s="16">
        <v>0.31581563439649746</v>
      </c>
      <c r="AL536" s="16">
        <v>0.23634600819843635</v>
      </c>
      <c r="AM536" s="16">
        <v>11.394411978793693</v>
      </c>
      <c r="AN536" s="16">
        <v>0.73983373264610275</v>
      </c>
      <c r="AO536" s="16">
        <v>38.64841713989896</v>
      </c>
      <c r="AP536" s="16">
        <v>0.94381232201603338</v>
      </c>
      <c r="AQ536" s="16">
        <v>49.126563135244396</v>
      </c>
      <c r="AR536" s="16">
        <v>79.096001076621889</v>
      </c>
    </row>
    <row r="537" spans="1:50" ht="12.75" hidden="1" customHeight="1" x14ac:dyDescent="0.25">
      <c r="A537">
        <v>41325</v>
      </c>
      <c r="B537">
        <v>1998</v>
      </c>
      <c r="C537" s="22" t="str">
        <f t="shared" si="34"/>
        <v>1998B41325</v>
      </c>
      <c r="D537" s="13">
        <v>36010</v>
      </c>
      <c r="E537">
        <v>980011</v>
      </c>
      <c r="F537" t="s">
        <v>93</v>
      </c>
      <c r="G537" s="14" t="s">
        <v>49</v>
      </c>
      <c r="I537" t="s">
        <v>70</v>
      </c>
      <c r="J537" s="15">
        <f t="shared" si="35"/>
        <v>2716</v>
      </c>
      <c r="K537">
        <v>10</v>
      </c>
      <c r="L537">
        <v>20</v>
      </c>
      <c r="M537">
        <v>20</v>
      </c>
      <c r="N537">
        <v>10</v>
      </c>
      <c r="O537">
        <v>4</v>
      </c>
      <c r="P537">
        <v>6</v>
      </c>
      <c r="Q537"/>
      <c r="R537">
        <v>30416</v>
      </c>
      <c r="S537" s="22">
        <v>1999</v>
      </c>
      <c r="T537" s="59" t="s">
        <v>88</v>
      </c>
      <c r="U537" s="66">
        <v>0.61083147033533969</v>
      </c>
      <c r="V537" s="66">
        <v>0.90520808254514185</v>
      </c>
      <c r="W537" s="66">
        <v>0</v>
      </c>
      <c r="X537" s="66">
        <v>0.60837833190025792</v>
      </c>
      <c r="Y537" s="66">
        <v>0</v>
      </c>
      <c r="Z537" s="16">
        <v>432.99900000000002</v>
      </c>
      <c r="AA537" s="16">
        <v>8.08</v>
      </c>
      <c r="AB537" s="16">
        <v>5.7360728077717562</v>
      </c>
      <c r="AC537" s="16">
        <v>1.6816159984156878</v>
      </c>
      <c r="AD537" s="16">
        <v>0.98338138884177562</v>
      </c>
      <c r="AE537" s="16">
        <v>12.518615177828258</v>
      </c>
      <c r="AF537" s="16">
        <v>8.8793540398489803</v>
      </c>
      <c r="AG537" s="16">
        <v>12.254889946186328</v>
      </c>
      <c r="AH537" s="16">
        <v>3.0093597947452992</v>
      </c>
      <c r="AI537" s="16">
        <v>2.555193573339634</v>
      </c>
      <c r="AJ537" s="16">
        <v>1.0141166528268108</v>
      </c>
      <c r="AK537" s="16">
        <v>0.55127396933924577</v>
      </c>
      <c r="AL537" s="16">
        <v>0.19259785039426433</v>
      </c>
      <c r="AM537" s="16">
        <v>15.879788353148673</v>
      </c>
      <c r="AN537" s="16">
        <v>0.48847991325498702</v>
      </c>
      <c r="AO537" s="16">
        <v>19.635274867377579</v>
      </c>
      <c r="AP537" s="16">
        <v>0.72656791512949492</v>
      </c>
      <c r="AQ537" s="16">
        <v>37.345387244552782</v>
      </c>
      <c r="AR537" s="16">
        <v>70.965518661256212</v>
      </c>
    </row>
    <row r="538" spans="1:50" ht="12.75" hidden="1" customHeight="1" x14ac:dyDescent="0.25">
      <c r="A538">
        <v>41326</v>
      </c>
      <c r="B538">
        <v>1998</v>
      </c>
      <c r="C538" s="22" t="str">
        <f t="shared" si="34"/>
        <v>1998B41326</v>
      </c>
      <c r="D538" s="13">
        <v>36010</v>
      </c>
      <c r="E538">
        <v>980011</v>
      </c>
      <c r="F538" t="s">
        <v>93</v>
      </c>
      <c r="G538" s="14" t="s">
        <v>49</v>
      </c>
      <c r="I538" t="s">
        <v>70</v>
      </c>
      <c r="J538" s="15">
        <f t="shared" si="35"/>
        <v>2716</v>
      </c>
      <c r="K538">
        <v>20</v>
      </c>
      <c r="L538">
        <v>30</v>
      </c>
      <c r="M538">
        <v>30</v>
      </c>
      <c r="N538">
        <v>10</v>
      </c>
      <c r="O538">
        <v>4</v>
      </c>
      <c r="P538">
        <v>6</v>
      </c>
      <c r="Q538"/>
      <c r="R538">
        <v>30417</v>
      </c>
      <c r="S538" s="22">
        <v>1999</v>
      </c>
      <c r="T538" s="59" t="s">
        <v>88</v>
      </c>
      <c r="U538" s="66">
        <v>2.2506369222779989</v>
      </c>
      <c r="V538" s="66">
        <v>0</v>
      </c>
      <c r="W538" s="66">
        <v>0</v>
      </c>
      <c r="X538" s="66">
        <v>0.60538367664877957</v>
      </c>
      <c r="Y538" s="66">
        <v>0</v>
      </c>
      <c r="Z538" s="16">
        <v>498.35897435897402</v>
      </c>
      <c r="AA538" s="16">
        <v>8.6441025641025604</v>
      </c>
      <c r="AB538" s="16">
        <v>4.3360891434138322</v>
      </c>
      <c r="AC538" s="16">
        <v>1.7325177577989128</v>
      </c>
      <c r="AD538" s="16">
        <v>1.6105357095333301</v>
      </c>
      <c r="AE538" s="16">
        <v>17.737344193384278</v>
      </c>
      <c r="AF538" s="16">
        <v>8.7805259779845759</v>
      </c>
      <c r="AG538" s="16">
        <v>14.150144838092752</v>
      </c>
      <c r="AH538" s="16">
        <v>1.9809357443189113</v>
      </c>
      <c r="AI538" s="16">
        <v>2.404646115399399</v>
      </c>
      <c r="AJ538" s="16">
        <v>0.8514656014365477</v>
      </c>
      <c r="AK538" s="16">
        <v>0.52996746081406898</v>
      </c>
      <c r="AL538" s="16">
        <v>0.19056286452220147</v>
      </c>
      <c r="AM538" s="16">
        <v>11.4664943283929</v>
      </c>
      <c r="AN538" s="16">
        <v>0.47243047381547443</v>
      </c>
      <c r="AO538" s="16">
        <v>11.944105857909669</v>
      </c>
      <c r="AP538" s="16">
        <v>0.78188493232529299</v>
      </c>
      <c r="AQ538" s="16">
        <v>32.20272084365719</v>
      </c>
      <c r="AR538" s="16">
        <v>60.67743391929195</v>
      </c>
      <c r="AS538" s="22"/>
      <c r="AT538" s="22"/>
      <c r="AU538" s="22"/>
      <c r="AV538" s="46"/>
      <c r="AW538" s="46"/>
      <c r="AX538" s="46"/>
    </row>
    <row r="539" spans="1:50" ht="12.75" hidden="1" customHeight="1" x14ac:dyDescent="0.25">
      <c r="A539">
        <v>41327</v>
      </c>
      <c r="B539">
        <v>1998</v>
      </c>
      <c r="C539" s="22" t="str">
        <f t="shared" si="34"/>
        <v>1998B41327</v>
      </c>
      <c r="D539" s="13">
        <v>36010</v>
      </c>
      <c r="E539">
        <v>980011</v>
      </c>
      <c r="F539" t="s">
        <v>93</v>
      </c>
      <c r="G539" s="14" t="s">
        <v>49</v>
      </c>
      <c r="I539" t="s">
        <v>70</v>
      </c>
      <c r="J539" s="15">
        <f t="shared" si="35"/>
        <v>2716</v>
      </c>
      <c r="K539">
        <v>30</v>
      </c>
      <c r="L539">
        <v>40</v>
      </c>
      <c r="M539">
        <v>40</v>
      </c>
      <c r="N539">
        <v>10</v>
      </c>
      <c r="O539">
        <v>4</v>
      </c>
      <c r="P539">
        <v>6</v>
      </c>
      <c r="Q539"/>
      <c r="R539">
        <v>30418</v>
      </c>
      <c r="S539" s="22">
        <v>1999</v>
      </c>
      <c r="T539" s="59" t="s">
        <v>88</v>
      </c>
      <c r="U539" s="66">
        <v>0.35885866433871677</v>
      </c>
      <c r="V539" s="66">
        <v>0</v>
      </c>
      <c r="W539" s="66">
        <v>0</v>
      </c>
      <c r="X539" s="66">
        <v>3.3367560017459628</v>
      </c>
      <c r="Y539" s="66">
        <v>0</v>
      </c>
      <c r="Z539" s="16"/>
      <c r="AA539" s="16"/>
      <c r="AB539" s="16">
        <v>7.2072310405643734</v>
      </c>
      <c r="AC539" s="16">
        <v>1.7914021164021163</v>
      </c>
      <c r="AD539" s="16">
        <v>0.91261022927689583</v>
      </c>
      <c r="AE539" s="16">
        <v>11.215123456790122</v>
      </c>
      <c r="AF539" s="16">
        <v>16.141931216931216</v>
      </c>
      <c r="AG539" s="16">
        <v>12.777292768959434</v>
      </c>
      <c r="AH539" s="16">
        <v>3.4444003527336857</v>
      </c>
      <c r="AI539" s="16">
        <v>2.0824955908289238</v>
      </c>
      <c r="AJ539" s="16">
        <v>1.1582892416225747</v>
      </c>
      <c r="AK539" s="16">
        <v>0.38796296296296295</v>
      </c>
      <c r="AL539" s="16">
        <v>0.12151675485008819</v>
      </c>
      <c r="AM539" s="16">
        <v>36.361948853615523</v>
      </c>
      <c r="AN539" s="16">
        <v>0.3428571428571428</v>
      </c>
      <c r="AO539" s="16">
        <v>7.0151234567901231</v>
      </c>
      <c r="AP539" s="16">
        <v>0.63139329805996469</v>
      </c>
      <c r="AQ539" s="16">
        <v>42.864744623218023</v>
      </c>
      <c r="AR539" s="16">
        <v>50.614682539682534</v>
      </c>
    </row>
    <row r="540" spans="1:50" ht="12.75" hidden="1" customHeight="1" x14ac:dyDescent="0.25">
      <c r="A540">
        <v>41328</v>
      </c>
      <c r="B540">
        <v>1998</v>
      </c>
      <c r="C540" s="22" t="str">
        <f t="shared" si="34"/>
        <v>1998B41328</v>
      </c>
      <c r="D540" s="13">
        <v>36010</v>
      </c>
      <c r="E540">
        <v>980011</v>
      </c>
      <c r="F540" t="s">
        <v>93</v>
      </c>
      <c r="G540" s="14" t="s">
        <v>49</v>
      </c>
      <c r="I540" t="s">
        <v>70</v>
      </c>
      <c r="J540" s="15">
        <f t="shared" si="35"/>
        <v>2716</v>
      </c>
      <c r="K540">
        <v>40</v>
      </c>
      <c r="L540">
        <v>50</v>
      </c>
      <c r="M540">
        <v>50</v>
      </c>
      <c r="N540">
        <v>10</v>
      </c>
      <c r="O540">
        <v>4</v>
      </c>
      <c r="P540">
        <v>5</v>
      </c>
      <c r="Q540"/>
      <c r="R540">
        <v>30419</v>
      </c>
      <c r="S540" s="22">
        <v>1999</v>
      </c>
      <c r="T540" s="59" t="s">
        <v>88</v>
      </c>
      <c r="U540" s="66">
        <v>0.57615046409379578</v>
      </c>
      <c r="V540" s="66">
        <v>0.89065461651196876</v>
      </c>
      <c r="W540" s="66">
        <v>0</v>
      </c>
      <c r="X540" s="66">
        <v>0.2193600390815828</v>
      </c>
      <c r="Y540" s="66">
        <v>0</v>
      </c>
      <c r="Z540" s="16">
        <v>437.99900000000002</v>
      </c>
      <c r="AA540" s="16">
        <v>5.44</v>
      </c>
      <c r="AB540" s="16">
        <v>6.4434587732725932</v>
      </c>
      <c r="AC540" s="16">
        <v>2.607393459715734</v>
      </c>
      <c r="AD540" s="16">
        <v>5.0302629268481418</v>
      </c>
      <c r="AE540" s="16">
        <v>7.699362796986903</v>
      </c>
      <c r="AF540" s="16">
        <v>15.439003411709736</v>
      </c>
      <c r="AG540" s="16">
        <v>11.919158649958979</v>
      </c>
      <c r="AH540" s="16">
        <v>3.1715309241378216</v>
      </c>
      <c r="AI540" s="16">
        <v>1.3543664229825625</v>
      </c>
      <c r="AJ540" s="16">
        <v>1.165675759598968</v>
      </c>
      <c r="AK540" s="16">
        <v>0.30173641045278815</v>
      </c>
      <c r="AL540" s="16">
        <v>0.16726207069649873</v>
      </c>
      <c r="AM540" s="16">
        <v>23.522791193245233</v>
      </c>
      <c r="AN540" s="16">
        <v>0.29925624926215205</v>
      </c>
      <c r="AO540" s="16">
        <v>3.9118590395426986</v>
      </c>
      <c r="AP540" s="16">
        <v>0.52986163676749687</v>
      </c>
      <c r="AQ540" s="16">
        <v>33.385074605504656</v>
      </c>
      <c r="AR540" s="16">
        <v>37.530691994734127</v>
      </c>
    </row>
    <row r="541" spans="1:50" ht="12.75" hidden="1" customHeight="1" x14ac:dyDescent="0.25">
      <c r="A541">
        <v>41329</v>
      </c>
      <c r="B541">
        <v>1998</v>
      </c>
      <c r="C541" s="22" t="str">
        <f t="shared" si="34"/>
        <v>1998B41329</v>
      </c>
      <c r="D541" s="13">
        <v>36010</v>
      </c>
      <c r="E541">
        <v>980011</v>
      </c>
      <c r="F541" t="s">
        <v>93</v>
      </c>
      <c r="G541" s="14" t="s">
        <v>49</v>
      </c>
      <c r="I541" t="s">
        <v>70</v>
      </c>
      <c r="J541" s="15">
        <f t="shared" si="35"/>
        <v>5432</v>
      </c>
      <c r="K541">
        <v>50</v>
      </c>
      <c r="L541">
        <v>70</v>
      </c>
      <c r="M541">
        <v>70</v>
      </c>
      <c r="N541">
        <v>20</v>
      </c>
      <c r="O541">
        <v>4</v>
      </c>
      <c r="P541">
        <v>5</v>
      </c>
      <c r="Q541"/>
      <c r="R541">
        <v>30420</v>
      </c>
      <c r="S541" s="22">
        <v>1999</v>
      </c>
      <c r="T541" s="59" t="s">
        <v>88</v>
      </c>
      <c r="U541" s="66">
        <v>0.9323220605583955</v>
      </c>
      <c r="V541" s="66">
        <v>0</v>
      </c>
      <c r="W541" s="66">
        <v>0</v>
      </c>
      <c r="X541" s="66">
        <v>17.109717263075108</v>
      </c>
      <c r="Y541" s="66">
        <v>0</v>
      </c>
      <c r="Z541" s="16">
        <v>437</v>
      </c>
      <c r="AA541" s="16"/>
      <c r="AB541" s="16">
        <v>4.8769497400346618</v>
      </c>
      <c r="AC541" s="16">
        <v>3.8552426343154242</v>
      </c>
      <c r="AD541" s="16">
        <v>2.6266897746967071</v>
      </c>
      <c r="AE541" s="16">
        <v>3.113084922010398</v>
      </c>
      <c r="AF541" s="16">
        <v>8.0216204506065854</v>
      </c>
      <c r="AG541" s="16">
        <v>11.713994800693241</v>
      </c>
      <c r="AH541" s="16">
        <v>2.3240901213171572</v>
      </c>
      <c r="AI541" s="16">
        <v>1.4845753899480068</v>
      </c>
      <c r="AJ541" s="16">
        <v>1.2306759098786826</v>
      </c>
      <c r="AK541" s="16">
        <v>0.19311091854419407</v>
      </c>
      <c r="AL541" s="16">
        <v>0.147790294627383</v>
      </c>
      <c r="AM541" s="16">
        <v>31.489124783362218</v>
      </c>
      <c r="AN541" s="16">
        <v>0.43110918544194105</v>
      </c>
      <c r="AO541" s="16">
        <v>1.9987868284228767</v>
      </c>
      <c r="AP541" s="16">
        <v>0.53323223570190637</v>
      </c>
      <c r="AQ541" s="16">
        <v>22.194977320270315</v>
      </c>
      <c r="AR541" s="16">
        <v>36.93024263431542</v>
      </c>
    </row>
    <row r="542" spans="1:50" ht="12.75" hidden="1" customHeight="1" x14ac:dyDescent="0.25">
      <c r="A542">
        <v>41330</v>
      </c>
      <c r="B542">
        <v>1998</v>
      </c>
      <c r="C542" s="22" t="str">
        <f t="shared" si="34"/>
        <v>1998B41330</v>
      </c>
      <c r="D542" s="13">
        <v>36010</v>
      </c>
      <c r="E542">
        <v>980011</v>
      </c>
      <c r="F542" t="s">
        <v>93</v>
      </c>
      <c r="G542" s="14" t="s">
        <v>49</v>
      </c>
      <c r="I542" t="s">
        <v>70</v>
      </c>
      <c r="J542" s="15">
        <f t="shared" si="35"/>
        <v>2580.2000000000003</v>
      </c>
      <c r="K542">
        <v>70</v>
      </c>
      <c r="L542">
        <v>80</v>
      </c>
      <c r="M542" s="26">
        <v>79.5</v>
      </c>
      <c r="N542">
        <v>10</v>
      </c>
      <c r="O542">
        <v>4</v>
      </c>
      <c r="P542">
        <v>4</v>
      </c>
      <c r="Q542"/>
      <c r="R542">
        <v>30421</v>
      </c>
      <c r="S542" s="22">
        <v>1999</v>
      </c>
      <c r="T542" s="59" t="s">
        <v>88</v>
      </c>
      <c r="U542" s="66">
        <v>0.37478505553685626</v>
      </c>
      <c r="V542" s="66">
        <v>0.38305237293840461</v>
      </c>
      <c r="W542" s="66">
        <v>0</v>
      </c>
      <c r="X542" s="66">
        <v>0.81019710535173328</v>
      </c>
      <c r="Y542" s="66">
        <v>0</v>
      </c>
      <c r="Z542" s="16">
        <v>427</v>
      </c>
      <c r="AA542" s="16"/>
      <c r="AB542" s="16">
        <v>3.6610787172011663</v>
      </c>
      <c r="AC542" s="16">
        <v>4.4579689018464528</v>
      </c>
      <c r="AD542" s="16">
        <v>0.20685131195335277</v>
      </c>
      <c r="AE542" s="16">
        <v>1.0204081632653061</v>
      </c>
      <c r="AF542" s="16">
        <v>8.129737609329446</v>
      </c>
      <c r="AG542" s="16">
        <v>8.361467444120505</v>
      </c>
      <c r="AH542" s="16">
        <v>2.0945578231292514</v>
      </c>
      <c r="AI542" s="16">
        <v>1.4994169096209911</v>
      </c>
      <c r="AJ542" s="16">
        <v>1.3201166180758017</v>
      </c>
      <c r="AK542" s="16">
        <v>8.6005830903790076E-2</v>
      </c>
      <c r="AL542" s="16">
        <v>0.1586491739552964</v>
      </c>
      <c r="AM542" s="16">
        <v>17.794897959183672</v>
      </c>
      <c r="AN542" s="16">
        <v>0.2748299319727891</v>
      </c>
      <c r="AO542" s="16">
        <v>1.4417395529640427</v>
      </c>
      <c r="AP542" s="16">
        <v>0.52162293488824096</v>
      </c>
      <c r="AQ542" s="16">
        <v>19.077166563080549</v>
      </c>
      <c r="AR542" s="16">
        <v>28.74382896015549</v>
      </c>
    </row>
    <row r="543" spans="1:50" ht="12.75" hidden="1" customHeight="1" x14ac:dyDescent="0.25">
      <c r="A543">
        <v>41331</v>
      </c>
      <c r="B543">
        <v>1998</v>
      </c>
      <c r="C543" s="22" t="str">
        <f t="shared" si="34"/>
        <v>1998B41331</v>
      </c>
      <c r="D543" s="13">
        <v>36010</v>
      </c>
      <c r="E543">
        <v>980011</v>
      </c>
      <c r="F543" t="s">
        <v>93</v>
      </c>
      <c r="G543" s="14" t="s">
        <v>49</v>
      </c>
      <c r="I543" t="s">
        <v>70</v>
      </c>
      <c r="J543" s="15">
        <f t="shared" si="35"/>
        <v>3870.3</v>
      </c>
      <c r="K543">
        <v>80</v>
      </c>
      <c r="L543">
        <v>100</v>
      </c>
      <c r="M543" s="26">
        <v>99</v>
      </c>
      <c r="N543">
        <v>20</v>
      </c>
      <c r="O543">
        <v>3</v>
      </c>
      <c r="P543">
        <v>4</v>
      </c>
      <c r="Q543"/>
      <c r="R543">
        <v>30422</v>
      </c>
      <c r="S543" s="22">
        <v>1999</v>
      </c>
      <c r="T543" s="59" t="s">
        <v>88</v>
      </c>
      <c r="U543" s="66">
        <v>0.86845822937279538</v>
      </c>
      <c r="V543" s="66">
        <v>0</v>
      </c>
      <c r="W543" s="66">
        <v>0</v>
      </c>
      <c r="X543" s="66">
        <v>9.1954400757119498E-2</v>
      </c>
      <c r="Y543" s="66">
        <v>0</v>
      </c>
      <c r="Z543" s="16">
        <v>457.99900000000002</v>
      </c>
      <c r="AA543" s="16"/>
      <c r="AB543" s="16">
        <v>2.7065227101599092</v>
      </c>
      <c r="AC543" s="16">
        <v>7.9972342702539114</v>
      </c>
      <c r="AD543" s="16">
        <v>0.22753004107573577</v>
      </c>
      <c r="AE543" s="16">
        <v>1.4838677919194019</v>
      </c>
      <c r="AF543" s="16">
        <v>5.5215688633889943</v>
      </c>
      <c r="AG543" s="16">
        <v>9.2639184392314302</v>
      </c>
      <c r="AH543" s="16">
        <v>1.8243424327118192</v>
      </c>
      <c r="AI543" s="16">
        <v>1.1141770541058416</v>
      </c>
      <c r="AJ543" s="16">
        <v>1.3196468908785615</v>
      </c>
      <c r="AK543" s="16">
        <v>8.3546186957496729E-2</v>
      </c>
      <c r="AL543" s="16">
        <v>0.20246162709503573</v>
      </c>
      <c r="AM543" s="16">
        <v>21.302636832519294</v>
      </c>
      <c r="AN543" s="16">
        <v>0.2336376183001245</v>
      </c>
      <c r="AO543" s="16">
        <v>2.2362848428164863</v>
      </c>
      <c r="AP543" s="16">
        <v>0.49070280893857604</v>
      </c>
      <c r="AQ543" s="16">
        <v>17.681626678455338</v>
      </c>
      <c r="AR543" s="16">
        <v>23.983589760418891</v>
      </c>
    </row>
    <row r="544" spans="1:50" ht="12.75" hidden="1" customHeight="1" x14ac:dyDescent="0.25">
      <c r="A544">
        <v>41332</v>
      </c>
      <c r="B544">
        <v>1998</v>
      </c>
      <c r="C544" s="22" t="str">
        <f t="shared" si="34"/>
        <v>1998B41332</v>
      </c>
      <c r="D544" s="13">
        <v>36010</v>
      </c>
      <c r="E544">
        <v>980012</v>
      </c>
      <c r="F544" t="s">
        <v>93</v>
      </c>
      <c r="G544" s="14" t="s">
        <v>96</v>
      </c>
      <c r="I544" t="s">
        <v>87</v>
      </c>
      <c r="J544" s="15">
        <f t="shared" si="35"/>
        <v>2450</v>
      </c>
      <c r="K544">
        <v>0</v>
      </c>
      <c r="L544">
        <v>5</v>
      </c>
      <c r="M544">
        <v>5</v>
      </c>
      <c r="N544">
        <v>5</v>
      </c>
      <c r="O544">
        <v>4</v>
      </c>
      <c r="P544">
        <v>6</v>
      </c>
      <c r="Q544"/>
      <c r="R544">
        <v>30424</v>
      </c>
      <c r="S544" s="22">
        <v>1999</v>
      </c>
      <c r="T544" s="59" t="s">
        <v>88</v>
      </c>
      <c r="U544" s="66">
        <v>0.84091127455544179</v>
      </c>
      <c r="V544" s="66">
        <v>0</v>
      </c>
      <c r="W544" s="66">
        <v>0</v>
      </c>
      <c r="X544" s="66">
        <v>0.45238897681780105</v>
      </c>
      <c r="Y544" s="66">
        <v>0</v>
      </c>
      <c r="Z544" s="16">
        <v>362</v>
      </c>
      <c r="AA544" s="16">
        <v>13.4</v>
      </c>
      <c r="AB544" s="16">
        <v>9.0769593956562797</v>
      </c>
      <c r="AC544" s="16">
        <v>3.1897072710103869</v>
      </c>
      <c r="AD544" s="16">
        <v>0.61732766761095381</v>
      </c>
      <c r="AE544" s="16">
        <v>5.01152030217186</v>
      </c>
      <c r="AF544" s="16">
        <v>18.744098205854581</v>
      </c>
      <c r="AG544" s="16">
        <v>17.079745042492917</v>
      </c>
      <c r="AH544" s="16">
        <v>6.5991029272898967</v>
      </c>
      <c r="AI544" s="16">
        <v>3.1471199244570349</v>
      </c>
      <c r="AJ544" s="16">
        <v>1.6073654390934844</v>
      </c>
      <c r="AK544" s="16">
        <v>0.14910292728989613</v>
      </c>
      <c r="AL544" s="16">
        <v>0.21879131255901793</v>
      </c>
      <c r="AM544" s="16">
        <v>11.687393767705382</v>
      </c>
      <c r="AN544" s="16">
        <v>0.80231350330500473</v>
      </c>
      <c r="AO544" s="16">
        <v>89.178517469310663</v>
      </c>
      <c r="AP544" s="16">
        <v>0.92653446647780924</v>
      </c>
      <c r="AQ544" s="16">
        <v>129.75671705692952</v>
      </c>
      <c r="AR544" s="16">
        <v>63.375684608120871</v>
      </c>
    </row>
    <row r="545" spans="1:50" ht="12.75" hidden="1" customHeight="1" x14ac:dyDescent="0.25">
      <c r="A545">
        <v>41333</v>
      </c>
      <c r="B545">
        <v>1998</v>
      </c>
      <c r="C545" s="22" t="str">
        <f t="shared" si="34"/>
        <v>1998B41333</v>
      </c>
      <c r="D545" s="13">
        <v>36013</v>
      </c>
      <c r="E545">
        <v>980012</v>
      </c>
      <c r="F545" t="s">
        <v>93</v>
      </c>
      <c r="G545" s="14" t="s">
        <v>96</v>
      </c>
      <c r="I545" t="s">
        <v>87</v>
      </c>
      <c r="J545" s="15">
        <f t="shared" si="35"/>
        <v>2450</v>
      </c>
      <c r="K545">
        <v>5</v>
      </c>
      <c r="L545">
        <v>10</v>
      </c>
      <c r="M545">
        <v>10</v>
      </c>
      <c r="N545">
        <v>5</v>
      </c>
      <c r="O545">
        <v>4</v>
      </c>
      <c r="P545">
        <v>6</v>
      </c>
      <c r="Q545"/>
      <c r="R545">
        <v>30425</v>
      </c>
      <c r="S545" s="22">
        <v>1999</v>
      </c>
      <c r="T545" s="59" t="s">
        <v>88</v>
      </c>
      <c r="U545" s="66">
        <v>1.865838506522717</v>
      </c>
      <c r="V545" s="66">
        <v>0.88956500224921287</v>
      </c>
      <c r="W545" s="66">
        <v>4.2679851551956816</v>
      </c>
      <c r="X545" s="66">
        <v>0.26975978407557355</v>
      </c>
      <c r="Y545" s="66">
        <v>0</v>
      </c>
      <c r="Z545" s="16">
        <v>445.00099999999998</v>
      </c>
      <c r="AA545" s="16">
        <v>7.78</v>
      </c>
      <c r="AB545" s="16">
        <v>3.1776505513146729</v>
      </c>
      <c r="AC545" s="16">
        <v>1.7330788804071244</v>
      </c>
      <c r="AD545" s="16">
        <v>0.26115351993214586</v>
      </c>
      <c r="AE545" s="16">
        <v>3.8125530110262931</v>
      </c>
      <c r="AF545" s="16">
        <v>4.7245122985580998</v>
      </c>
      <c r="AG545" s="16">
        <v>10.02709923664122</v>
      </c>
      <c r="AH545" s="16">
        <v>1.9363019508057675</v>
      </c>
      <c r="AI545" s="16">
        <v>2.3676420695504663</v>
      </c>
      <c r="AJ545" s="16">
        <v>0.81988973706530954</v>
      </c>
      <c r="AK545" s="16">
        <v>0.1251908396946565</v>
      </c>
      <c r="AL545" s="16">
        <v>0.1318490245971162</v>
      </c>
      <c r="AM545" s="16">
        <v>7.8371501272264625</v>
      </c>
      <c r="AN545" s="16">
        <v>0.7976251060220525</v>
      </c>
      <c r="AO545" s="16">
        <v>38.633502968617471</v>
      </c>
      <c r="AP545" s="16">
        <v>0.66255301102629338</v>
      </c>
      <c r="AQ545" s="16">
        <v>20.614342834066683</v>
      </c>
      <c r="AR545" s="16">
        <v>56.013273960983874</v>
      </c>
    </row>
    <row r="546" spans="1:50" ht="12.75" hidden="1" customHeight="1" x14ac:dyDescent="0.25">
      <c r="A546">
        <v>41334</v>
      </c>
      <c r="B546">
        <v>1998</v>
      </c>
      <c r="C546" s="22" t="str">
        <f t="shared" si="34"/>
        <v>1998B41334</v>
      </c>
      <c r="D546" s="13">
        <v>36013</v>
      </c>
      <c r="E546">
        <v>980012</v>
      </c>
      <c r="F546" t="s">
        <v>93</v>
      </c>
      <c r="G546" s="14" t="s">
        <v>96</v>
      </c>
      <c r="I546" t="s">
        <v>70</v>
      </c>
      <c r="J546" s="15">
        <f t="shared" si="35"/>
        <v>2716</v>
      </c>
      <c r="K546">
        <v>10</v>
      </c>
      <c r="L546">
        <v>20</v>
      </c>
      <c r="M546">
        <v>20</v>
      </c>
      <c r="N546">
        <v>10</v>
      </c>
      <c r="O546">
        <v>4</v>
      </c>
      <c r="P546">
        <v>6</v>
      </c>
      <c r="Q546"/>
      <c r="R546">
        <v>30426</v>
      </c>
      <c r="S546" s="22">
        <v>1999</v>
      </c>
      <c r="T546" s="59" t="s">
        <v>88</v>
      </c>
      <c r="U546" s="66">
        <v>0.67765353991822697</v>
      </c>
      <c r="V546" s="66">
        <v>0</v>
      </c>
      <c r="W546" s="66">
        <v>0</v>
      </c>
      <c r="X546" s="66">
        <v>0.42088637830858622</v>
      </c>
      <c r="Y546" s="66">
        <v>0</v>
      </c>
      <c r="Z546" s="16">
        <v>397</v>
      </c>
      <c r="AA546" s="16">
        <v>10.8</v>
      </c>
      <c r="AB546" s="16">
        <v>8.3963517769561768</v>
      </c>
      <c r="AC546" s="16">
        <v>1.06412934258311</v>
      </c>
      <c r="AD546" s="16">
        <v>1.2895396133840182</v>
      </c>
      <c r="AE546" s="16">
        <v>15.811988065550752</v>
      </c>
      <c r="AF546" s="16">
        <v>11.516367437545684</v>
      </c>
      <c r="AG546" s="16">
        <v>15.240096895075981</v>
      </c>
      <c r="AH546" s="16">
        <v>4.3727663891347914</v>
      </c>
      <c r="AI546" s="16">
        <v>1.9917589040673174</v>
      </c>
      <c r="AJ546" s="16">
        <v>0.95848786593609636</v>
      </c>
      <c r="AK546" s="16">
        <v>0.20067541113869075</v>
      </c>
      <c r="AL546" s="16">
        <v>0.21735818198299323</v>
      </c>
      <c r="AM546" s="16">
        <v>34.632082221952217</v>
      </c>
      <c r="AN546" s="16">
        <v>0.55024214125774595</v>
      </c>
      <c r="AO546" s="16">
        <v>18.143670479595912</v>
      </c>
      <c r="AP546" s="16">
        <v>0.74055109074463021</v>
      </c>
      <c r="AQ546" s="16">
        <v>47.595506772435428</v>
      </c>
      <c r="AR546" s="16">
        <v>54.152997402116497</v>
      </c>
    </row>
    <row r="547" spans="1:50" ht="12.75" hidden="1" customHeight="1" x14ac:dyDescent="0.25">
      <c r="A547">
        <v>41335</v>
      </c>
      <c r="B547">
        <v>1998</v>
      </c>
      <c r="C547" s="22" t="str">
        <f t="shared" si="34"/>
        <v>1998B41335</v>
      </c>
      <c r="D547" s="13">
        <v>36013</v>
      </c>
      <c r="E547">
        <v>980012</v>
      </c>
      <c r="F547" t="s">
        <v>93</v>
      </c>
      <c r="G547" s="14" t="s">
        <v>96</v>
      </c>
      <c r="I547" t="s">
        <v>70</v>
      </c>
      <c r="J547" s="15">
        <f t="shared" si="35"/>
        <v>2716</v>
      </c>
      <c r="K547">
        <v>20</v>
      </c>
      <c r="L547">
        <v>30</v>
      </c>
      <c r="M547">
        <v>30</v>
      </c>
      <c r="N547">
        <v>10</v>
      </c>
      <c r="O547">
        <v>4</v>
      </c>
      <c r="P547">
        <v>6</v>
      </c>
      <c r="Q547"/>
      <c r="R547">
        <v>30427</v>
      </c>
      <c r="S547" s="22">
        <v>1999</v>
      </c>
      <c r="T547" s="59" t="s">
        <v>88</v>
      </c>
      <c r="U547" s="46">
        <v>1.2504044117647057</v>
      </c>
      <c r="V547" s="66">
        <v>0.90968574929971979</v>
      </c>
      <c r="W547" s="66">
        <v>0</v>
      </c>
      <c r="X547" s="66">
        <v>0.83360294117647049</v>
      </c>
      <c r="Y547" s="66">
        <v>0</v>
      </c>
      <c r="Z547" s="16">
        <v>434</v>
      </c>
      <c r="AA547" s="16">
        <v>7.88</v>
      </c>
      <c r="AB547" s="16">
        <v>5.3327001616423555</v>
      </c>
      <c r="AC547" s="16">
        <v>1.1603370431526152</v>
      </c>
      <c r="AD547" s="16">
        <v>0.92086867548920226</v>
      </c>
      <c r="AE547" s="16">
        <v>15.774332585185908</v>
      </c>
      <c r="AF547" s="16">
        <v>7.4637609045788356</v>
      </c>
      <c r="AG547" s="16">
        <v>10.913950807776995</v>
      </c>
      <c r="AH547" s="16">
        <v>2.2505775356738784</v>
      </c>
      <c r="AI547" s="16">
        <v>2.1426549346329131</v>
      </c>
      <c r="AJ547" s="16">
        <v>0.75975772004085018</v>
      </c>
      <c r="AK547" s="16">
        <v>0.26173887754697817</v>
      </c>
      <c r="AL547" s="16">
        <v>0.1517872929591372</v>
      </c>
      <c r="AM547" s="16">
        <v>7.8265624864130565</v>
      </c>
      <c r="AN547" s="16">
        <v>0.60705255357241195</v>
      </c>
      <c r="AO547" s="16">
        <v>7.0743409909748873</v>
      </c>
      <c r="AP547" s="16">
        <v>0.58618300851883232</v>
      </c>
      <c r="AQ547" s="16">
        <v>26.191910622441387</v>
      </c>
      <c r="AR547" s="16">
        <v>40.144743821503553</v>
      </c>
    </row>
    <row r="548" spans="1:50" ht="12.75" hidden="1" customHeight="1" x14ac:dyDescent="0.25">
      <c r="A548">
        <v>41336</v>
      </c>
      <c r="B548">
        <v>1998</v>
      </c>
      <c r="C548" s="22" t="str">
        <f t="shared" si="34"/>
        <v>1998B41336</v>
      </c>
      <c r="D548" s="13">
        <v>36013</v>
      </c>
      <c r="E548">
        <v>980012</v>
      </c>
      <c r="F548" t="s">
        <v>93</v>
      </c>
      <c r="G548" s="14" t="s">
        <v>96</v>
      </c>
      <c r="I548" t="s">
        <v>70</v>
      </c>
      <c r="J548" s="15">
        <f t="shared" si="35"/>
        <v>2716</v>
      </c>
      <c r="K548">
        <v>30</v>
      </c>
      <c r="L548">
        <v>40</v>
      </c>
      <c r="M548">
        <v>40</v>
      </c>
      <c r="N548">
        <v>10</v>
      </c>
      <c r="O548">
        <v>4</v>
      </c>
      <c r="P548">
        <v>6</v>
      </c>
      <c r="Q548"/>
      <c r="R548">
        <v>30428</v>
      </c>
      <c r="S548" s="22">
        <v>1999</v>
      </c>
      <c r="T548" s="59" t="s">
        <v>88</v>
      </c>
      <c r="U548" s="46">
        <v>1.2390311919792054</v>
      </c>
      <c r="V548" s="66">
        <v>0</v>
      </c>
      <c r="W548" s="66">
        <v>0</v>
      </c>
      <c r="X548" s="25">
        <v>7.1208689194207211E-2</v>
      </c>
      <c r="Y548" s="66">
        <v>0</v>
      </c>
      <c r="Z548" s="16">
        <v>405.99900000000002</v>
      </c>
      <c r="AA548" s="16">
        <v>7.96</v>
      </c>
      <c r="AB548" s="16">
        <v>5.4667036896027579</v>
      </c>
      <c r="AC548" s="16">
        <v>1.6737134291158677</v>
      </c>
      <c r="AD548" s="16">
        <v>3.1552033923696494</v>
      </c>
      <c r="AE548" s="16">
        <v>9.7991505717085623</v>
      </c>
      <c r="AF548" s="16">
        <v>10.433645451951769</v>
      </c>
      <c r="AG548" s="16">
        <v>12.507168422870633</v>
      </c>
      <c r="AH548" s="16">
        <v>2.3857370092910393</v>
      </c>
      <c r="AI548" s="16">
        <v>1.8984750939647845</v>
      </c>
      <c r="AJ548" s="16">
        <v>0.89575467152163313</v>
      </c>
      <c r="AK548" s="16">
        <v>0.31145067886515165</v>
      </c>
      <c r="AL548" s="16">
        <v>0.17142191929572453</v>
      </c>
      <c r="AM548" s="16">
        <v>14.500490935582956</v>
      </c>
      <c r="AN548" s="16">
        <v>0.70930411193140452</v>
      </c>
      <c r="AO548" s="16">
        <v>5.432209381879181</v>
      </c>
      <c r="AP548" s="16">
        <v>0.56760550344036587</v>
      </c>
      <c r="AQ548" s="16">
        <v>25.153486555678683</v>
      </c>
      <c r="AR548" s="16">
        <v>53.692179095590745</v>
      </c>
    </row>
    <row r="549" spans="1:50" ht="12.75" hidden="1" customHeight="1" x14ac:dyDescent="0.25">
      <c r="A549">
        <v>41337</v>
      </c>
      <c r="B549">
        <v>1998</v>
      </c>
      <c r="C549" s="22" t="str">
        <f t="shared" si="34"/>
        <v>1998B41337</v>
      </c>
      <c r="D549" s="13">
        <v>36013</v>
      </c>
      <c r="E549">
        <v>980012</v>
      </c>
      <c r="F549" t="s">
        <v>93</v>
      </c>
      <c r="G549" s="14" t="s">
        <v>96</v>
      </c>
      <c r="I549" t="s">
        <v>70</v>
      </c>
      <c r="J549" s="15">
        <f t="shared" si="35"/>
        <v>2716</v>
      </c>
      <c r="K549">
        <v>40</v>
      </c>
      <c r="L549">
        <v>50</v>
      </c>
      <c r="M549">
        <v>50</v>
      </c>
      <c r="N549">
        <v>10</v>
      </c>
      <c r="O549">
        <v>4</v>
      </c>
      <c r="P549">
        <v>5</v>
      </c>
      <c r="Q549"/>
      <c r="R549">
        <v>30429</v>
      </c>
      <c r="S549" s="22">
        <v>1999</v>
      </c>
      <c r="T549" s="59" t="s">
        <v>88</v>
      </c>
      <c r="U549" s="46">
        <v>0.29781465400271373</v>
      </c>
      <c r="V549" s="66">
        <v>0</v>
      </c>
      <c r="W549" s="66">
        <v>0</v>
      </c>
      <c r="X549" s="66">
        <v>1.3692627770239713E-2</v>
      </c>
      <c r="Y549" s="66">
        <v>0</v>
      </c>
      <c r="Z549" s="16"/>
      <c r="AA549" s="16"/>
      <c r="AB549" s="16">
        <v>7.7451841987373289</v>
      </c>
      <c r="AC549" s="16">
        <v>2.1406417151571975</v>
      </c>
      <c r="AD549" s="16">
        <v>6.0640295325080356</v>
      </c>
      <c r="AE549" s="16">
        <v>6.8984868996007336</v>
      </c>
      <c r="AF549" s="16">
        <v>12.429038993975507</v>
      </c>
      <c r="AG549" s="16">
        <v>16.272989652361449</v>
      </c>
      <c r="AH549" s="16">
        <v>3.6363614109214466</v>
      </c>
      <c r="AI549" s="16">
        <v>1.5044100475154163</v>
      </c>
      <c r="AJ549" s="16">
        <v>1.1435156512011047</v>
      </c>
      <c r="AK549" s="16">
        <v>0.72882675355386428</v>
      </c>
      <c r="AL549" s="16">
        <v>0.18396617861977629</v>
      </c>
      <c r="AM549" s="16">
        <v>34.819424282556383</v>
      </c>
      <c r="AN549" s="16">
        <v>0.37129833855162436</v>
      </c>
      <c r="AO549" s="16">
        <v>3.9006827434094089</v>
      </c>
      <c r="AP549" s="16">
        <v>0.46891179660170529</v>
      </c>
      <c r="AQ549" s="16">
        <v>37.64305447056438</v>
      </c>
      <c r="AR549" s="16">
        <v>77.332502649945297</v>
      </c>
    </row>
    <row r="550" spans="1:50" ht="12.75" hidden="1" customHeight="1" x14ac:dyDescent="0.25">
      <c r="A550">
        <v>41338</v>
      </c>
      <c r="B550">
        <v>1998</v>
      </c>
      <c r="C550" s="22" t="str">
        <f t="shared" si="34"/>
        <v>1998B41338</v>
      </c>
      <c r="D550" s="13">
        <v>36013</v>
      </c>
      <c r="E550">
        <v>980012</v>
      </c>
      <c r="F550" t="s">
        <v>93</v>
      </c>
      <c r="G550" s="14" t="s">
        <v>96</v>
      </c>
      <c r="I550" t="s">
        <v>70</v>
      </c>
      <c r="J550" s="15">
        <f t="shared" si="35"/>
        <v>5432</v>
      </c>
      <c r="K550">
        <v>50</v>
      </c>
      <c r="L550">
        <v>70</v>
      </c>
      <c r="M550">
        <v>70</v>
      </c>
      <c r="N550">
        <v>20</v>
      </c>
      <c r="O550">
        <v>4</v>
      </c>
      <c r="P550">
        <v>5</v>
      </c>
      <c r="Q550"/>
      <c r="R550">
        <v>30430</v>
      </c>
      <c r="S550" s="22">
        <v>1999</v>
      </c>
      <c r="T550" s="59" t="s">
        <v>88</v>
      </c>
      <c r="U550" s="46">
        <v>1.1290737866920431</v>
      </c>
      <c r="V550" s="66">
        <v>0</v>
      </c>
      <c r="W550" s="66">
        <v>0</v>
      </c>
      <c r="X550" s="66">
        <v>0</v>
      </c>
      <c r="Y550" s="66">
        <v>0</v>
      </c>
      <c r="Z550" s="16">
        <v>460.00099999999998</v>
      </c>
      <c r="AA550" s="16">
        <v>6.74</v>
      </c>
      <c r="AB550" s="16">
        <v>2.1672583826429981</v>
      </c>
      <c r="AC550" s="16">
        <v>6.7826429980276135</v>
      </c>
      <c r="AD550" s="16">
        <v>0.21232741617356998</v>
      </c>
      <c r="AE550" s="16">
        <v>0.67490138067061145</v>
      </c>
      <c r="AF550" s="16">
        <v>9.5236686390532537</v>
      </c>
      <c r="AG550" s="16">
        <v>6.7906311637080865</v>
      </c>
      <c r="AH550" s="16">
        <v>1.2016765285996054</v>
      </c>
      <c r="AI550" s="16">
        <v>3.7289940828402366</v>
      </c>
      <c r="AJ550" s="16">
        <v>0.89048323471400392</v>
      </c>
      <c r="AK550" s="16">
        <v>8.688362919132149E-2</v>
      </c>
      <c r="AL550" s="16">
        <v>0.10996055226824457</v>
      </c>
      <c r="AM550" s="16">
        <v>16.869329388560157</v>
      </c>
      <c r="AN550" s="16">
        <v>1.02361932938856</v>
      </c>
      <c r="AO550" s="16">
        <v>1.1323964497041419</v>
      </c>
      <c r="AP550" s="16">
        <v>0.45941814595660746</v>
      </c>
      <c r="AQ550" s="16">
        <v>10.970311462457857</v>
      </c>
      <c r="AR550" s="16">
        <v>12.614842209072977</v>
      </c>
    </row>
    <row r="551" spans="1:50" ht="12.75" hidden="1" customHeight="1" x14ac:dyDescent="0.25">
      <c r="A551">
        <v>41339</v>
      </c>
      <c r="B551">
        <v>1998</v>
      </c>
      <c r="C551" s="22" t="str">
        <f t="shared" si="34"/>
        <v>1998B41339</v>
      </c>
      <c r="D551" s="13">
        <v>36013</v>
      </c>
      <c r="E551">
        <v>980012</v>
      </c>
      <c r="F551" t="s">
        <v>93</v>
      </c>
      <c r="G551" s="14" t="s">
        <v>96</v>
      </c>
      <c r="I551" t="s">
        <v>70</v>
      </c>
      <c r="J551" s="15">
        <f t="shared" si="35"/>
        <v>2716</v>
      </c>
      <c r="K551">
        <v>70</v>
      </c>
      <c r="L551">
        <v>80</v>
      </c>
      <c r="M551">
        <v>80</v>
      </c>
      <c r="N551">
        <v>10</v>
      </c>
      <c r="O551">
        <v>4</v>
      </c>
      <c r="P551">
        <v>4</v>
      </c>
      <c r="Q551"/>
      <c r="R551">
        <v>30431</v>
      </c>
      <c r="S551" s="22">
        <v>1999</v>
      </c>
      <c r="T551" s="59" t="s">
        <v>88</v>
      </c>
      <c r="U551" s="46">
        <v>0.19034858423980733</v>
      </c>
      <c r="V551" s="66">
        <v>1.1201282072573278</v>
      </c>
      <c r="W551" s="66">
        <v>0</v>
      </c>
      <c r="X551" s="66">
        <v>0</v>
      </c>
      <c r="Y551" s="66">
        <v>0</v>
      </c>
      <c r="Z551" s="16"/>
      <c r="AA551" s="16"/>
      <c r="AB551" s="16">
        <v>6.2845362788418235</v>
      </c>
      <c r="AC551" s="16">
        <v>2.9923670483473184</v>
      </c>
      <c r="AD551" s="16">
        <v>1.0442481036668723</v>
      </c>
      <c r="AE551" s="16">
        <v>1.7175629316724834</v>
      </c>
      <c r="AF551" s="16">
        <v>18.335353839987775</v>
      </c>
      <c r="AG551" s="16">
        <v>9.4607330570100334</v>
      </c>
      <c r="AH551" s="16">
        <v>3.0723275244593742</v>
      </c>
      <c r="AI551" s="16">
        <v>1.9635951658634243</v>
      </c>
      <c r="AJ551" s="16">
        <v>1.0714306972831296</v>
      </c>
      <c r="AK551" s="16">
        <v>0.1580360278492616</v>
      </c>
      <c r="AL551" s="16">
        <v>0.2412703199807936</v>
      </c>
      <c r="AM551" s="16">
        <v>22.085361280478729</v>
      </c>
      <c r="AN551" s="16">
        <v>0.63333458994958314</v>
      </c>
      <c r="AO551" s="16">
        <v>2.312802207940889</v>
      </c>
      <c r="AP551" s="16">
        <v>0.53710424028619097</v>
      </c>
      <c r="AQ551" s="16">
        <v>28.470077977180576</v>
      </c>
      <c r="AR551" s="16">
        <v>22.95034315544277</v>
      </c>
    </row>
    <row r="552" spans="1:50" ht="12.75" hidden="1" customHeight="1" x14ac:dyDescent="0.25">
      <c r="A552">
        <v>41340</v>
      </c>
      <c r="B552">
        <v>1998</v>
      </c>
      <c r="C552" s="22" t="str">
        <f t="shared" si="34"/>
        <v>1998B41340</v>
      </c>
      <c r="D552" s="13">
        <v>36013</v>
      </c>
      <c r="E552">
        <v>980012</v>
      </c>
      <c r="F552" t="s">
        <v>93</v>
      </c>
      <c r="G552" s="14" t="s">
        <v>96</v>
      </c>
      <c r="I552" t="s">
        <v>70</v>
      </c>
      <c r="J552" s="15">
        <f t="shared" si="35"/>
        <v>5296.2000000000007</v>
      </c>
      <c r="K552">
        <v>80</v>
      </c>
      <c r="L552">
        <v>100</v>
      </c>
      <c r="M552" s="26">
        <v>99.5</v>
      </c>
      <c r="N552">
        <v>20</v>
      </c>
      <c r="O552">
        <v>4</v>
      </c>
      <c r="P552">
        <v>4</v>
      </c>
      <c r="Q552"/>
      <c r="R552">
        <v>30432</v>
      </c>
      <c r="S552" s="22">
        <v>1999</v>
      </c>
      <c r="T552" s="59" t="s">
        <v>88</v>
      </c>
      <c r="U552" s="46">
        <v>1.0948672566371682</v>
      </c>
      <c r="V552" s="66">
        <v>0</v>
      </c>
      <c r="W552" s="66">
        <v>0</v>
      </c>
      <c r="X552" s="66">
        <v>0.26003097345132747</v>
      </c>
      <c r="Y552" s="66">
        <v>0</v>
      </c>
      <c r="Z552" s="16">
        <v>459</v>
      </c>
      <c r="AA552" s="16"/>
      <c r="AB552" s="16">
        <v>4.4732484076433119</v>
      </c>
      <c r="AC552" s="16">
        <v>4.1464058234758872</v>
      </c>
      <c r="AD552" s="16">
        <v>0.40505004549590534</v>
      </c>
      <c r="AE552" s="16">
        <v>2.0754322111010008</v>
      </c>
      <c r="AF552" s="16">
        <v>15.665104640582346</v>
      </c>
      <c r="AG552" s="16">
        <v>9.2497725204731562</v>
      </c>
      <c r="AH552" s="16">
        <v>2.3895359417652413</v>
      </c>
      <c r="AI552" s="16">
        <v>3.411601455868972</v>
      </c>
      <c r="AJ552" s="16">
        <v>1.1616014558689718</v>
      </c>
      <c r="AK552" s="16">
        <v>0.12479526842584167</v>
      </c>
      <c r="AL552" s="16">
        <v>0.1562329390354868</v>
      </c>
      <c r="AM552" s="16">
        <v>21.704231119199271</v>
      </c>
      <c r="AN552" s="16">
        <v>1.0588262056414923</v>
      </c>
      <c r="AO552" s="16">
        <v>2.0262511373976344</v>
      </c>
      <c r="AP552" s="16">
        <v>0.51669699727024565</v>
      </c>
      <c r="AQ552" s="16">
        <v>23.688494404283773</v>
      </c>
      <c r="AR552" s="16">
        <v>18.641037306642399</v>
      </c>
    </row>
    <row r="553" spans="1:50" ht="12.75" hidden="1" customHeight="1" x14ac:dyDescent="0.25">
      <c r="A553">
        <v>20384</v>
      </c>
      <c r="B553">
        <v>2002</v>
      </c>
      <c r="C553" s="22" t="str">
        <f t="shared" si="34"/>
        <v>2002B20384</v>
      </c>
      <c r="D553" s="20">
        <v>37378</v>
      </c>
      <c r="E553">
        <v>20001</v>
      </c>
      <c r="F553" t="s">
        <v>44</v>
      </c>
      <c r="G553" t="s">
        <v>64</v>
      </c>
      <c r="I553" t="s">
        <v>87</v>
      </c>
      <c r="J553" s="15">
        <f t="shared" si="35"/>
        <v>2450</v>
      </c>
      <c r="K553">
        <v>0</v>
      </c>
      <c r="L553">
        <v>5</v>
      </c>
      <c r="M553">
        <v>5</v>
      </c>
      <c r="N553">
        <v>5</v>
      </c>
      <c r="O553">
        <v>4</v>
      </c>
      <c r="P553">
        <v>6</v>
      </c>
      <c r="Q553"/>
      <c r="R553">
        <v>41357</v>
      </c>
      <c r="S553" s="55">
        <v>2002</v>
      </c>
      <c r="T553" s="58" t="s">
        <v>114</v>
      </c>
      <c r="U553" s="65">
        <v>0.26857836783489591</v>
      </c>
      <c r="V553" s="65">
        <v>0.69454023784055885</v>
      </c>
      <c r="W553" s="65">
        <v>8.1309107154092999</v>
      </c>
      <c r="X553" s="65">
        <v>0.48241464795822059</v>
      </c>
      <c r="Y553" s="65">
        <v>0</v>
      </c>
      <c r="Z553"/>
      <c r="AA553"/>
      <c r="AB553">
        <v>1.79</v>
      </c>
      <c r="AC553">
        <v>2.63</v>
      </c>
      <c r="AD553"/>
      <c r="AE553"/>
      <c r="AF553"/>
      <c r="AG553"/>
      <c r="AH553">
        <v>1.57</v>
      </c>
      <c r="AI553">
        <v>1.57</v>
      </c>
      <c r="AJ553">
        <v>0.87</v>
      </c>
      <c r="AK553">
        <v>0.3</v>
      </c>
      <c r="AL553">
        <v>0.14000000000000001</v>
      </c>
      <c r="AM553"/>
      <c r="AN553">
        <v>0.91</v>
      </c>
      <c r="AO553"/>
      <c r="AP553">
        <v>1</v>
      </c>
      <c r="AQ553">
        <v>15.33</v>
      </c>
      <c r="AR553"/>
    </row>
    <row r="554" spans="1:50" ht="12.75" hidden="1" customHeight="1" x14ac:dyDescent="0.25">
      <c r="A554">
        <v>20385</v>
      </c>
      <c r="B554">
        <v>2002</v>
      </c>
      <c r="C554" s="22" t="str">
        <f t="shared" si="34"/>
        <v>2002B20385</v>
      </c>
      <c r="D554" s="20">
        <v>37378</v>
      </c>
      <c r="E554">
        <v>20001</v>
      </c>
      <c r="F554" t="s">
        <v>44</v>
      </c>
      <c r="G554" t="s">
        <v>64</v>
      </c>
      <c r="I554" t="s">
        <v>87</v>
      </c>
      <c r="J554" s="15">
        <f t="shared" si="35"/>
        <v>2450</v>
      </c>
      <c r="K554">
        <v>5</v>
      </c>
      <c r="L554">
        <v>10</v>
      </c>
      <c r="M554">
        <v>10</v>
      </c>
      <c r="N554">
        <v>5</v>
      </c>
      <c r="O554">
        <v>4</v>
      </c>
      <c r="P554">
        <v>6</v>
      </c>
      <c r="Q554"/>
      <c r="R554">
        <v>41358</v>
      </c>
      <c r="S554" s="55">
        <v>2002</v>
      </c>
      <c r="T554" s="58" t="s">
        <v>114</v>
      </c>
      <c r="U554" s="65">
        <v>0.61912184483375043</v>
      </c>
      <c r="V554" s="65">
        <v>0.3621740436181623</v>
      </c>
      <c r="W554" s="65">
        <v>2.385943868430461</v>
      </c>
      <c r="X554" s="65">
        <v>0.78063189131212019</v>
      </c>
      <c r="Y554" s="65">
        <v>0</v>
      </c>
      <c r="Z554"/>
      <c r="AA554"/>
      <c r="AB554">
        <v>3.52</v>
      </c>
      <c r="AC554">
        <v>1.56</v>
      </c>
      <c r="AD554"/>
      <c r="AE554"/>
      <c r="AF554"/>
      <c r="AG554"/>
      <c r="AH554">
        <v>2.73</v>
      </c>
      <c r="AI554">
        <v>1.75</v>
      </c>
      <c r="AJ554">
        <v>0.88</v>
      </c>
      <c r="AK554">
        <v>0.22</v>
      </c>
      <c r="AL554">
        <v>0.11</v>
      </c>
      <c r="AM554"/>
      <c r="AN554">
        <v>0.14000000000000001</v>
      </c>
      <c r="AO554"/>
      <c r="AP554">
        <v>0.98</v>
      </c>
      <c r="AQ554">
        <v>64.77</v>
      </c>
      <c r="AR554"/>
    </row>
    <row r="555" spans="1:50" ht="12.75" hidden="1" customHeight="1" x14ac:dyDescent="0.25">
      <c r="A555">
        <v>20386</v>
      </c>
      <c r="B555">
        <v>2002</v>
      </c>
      <c r="C555" s="22" t="str">
        <f t="shared" si="34"/>
        <v>2002B20386</v>
      </c>
      <c r="D555" s="20">
        <v>37378</v>
      </c>
      <c r="E555">
        <v>20001</v>
      </c>
      <c r="F555" t="s">
        <v>44</v>
      </c>
      <c r="G555" t="s">
        <v>64</v>
      </c>
      <c r="I555" t="s">
        <v>70</v>
      </c>
      <c r="J555" s="15">
        <f t="shared" si="35"/>
        <v>2716</v>
      </c>
      <c r="K555">
        <v>10</v>
      </c>
      <c r="L555">
        <v>20</v>
      </c>
      <c r="M555">
        <v>20</v>
      </c>
      <c r="N555">
        <v>10</v>
      </c>
      <c r="O555">
        <v>4</v>
      </c>
      <c r="P555">
        <v>6</v>
      </c>
      <c r="Q555"/>
      <c r="R555">
        <v>41359</v>
      </c>
      <c r="S555" s="55">
        <v>2002</v>
      </c>
      <c r="T555" s="58" t="s">
        <v>114</v>
      </c>
      <c r="U555" s="65">
        <v>1.273946167595416</v>
      </c>
      <c r="V555" s="65">
        <v>1.3818679423825044</v>
      </c>
      <c r="W555" s="65">
        <v>0</v>
      </c>
      <c r="X555" s="65">
        <v>0.38241846283250974</v>
      </c>
      <c r="Y555" s="65">
        <v>0</v>
      </c>
      <c r="Z555">
        <v>477</v>
      </c>
      <c r="AA555">
        <v>10.1</v>
      </c>
      <c r="AB555">
        <v>2.85</v>
      </c>
      <c r="AC555">
        <v>1.71</v>
      </c>
      <c r="AD555"/>
      <c r="AE555"/>
      <c r="AF555"/>
      <c r="AG555"/>
      <c r="AH555">
        <v>1.0900000000000001</v>
      </c>
      <c r="AI555">
        <v>2.4900000000000002</v>
      </c>
      <c r="AJ555">
        <v>0.75</v>
      </c>
      <c r="AK555">
        <v>0.25</v>
      </c>
      <c r="AL555">
        <v>0.14000000000000001</v>
      </c>
      <c r="AM555"/>
      <c r="AN555">
        <v>0.57999999999999996</v>
      </c>
      <c r="AO555"/>
      <c r="AP555">
        <v>0.92</v>
      </c>
      <c r="AQ555">
        <v>12.86</v>
      </c>
      <c r="AR555"/>
    </row>
    <row r="556" spans="1:50" ht="12.75" hidden="1" customHeight="1" x14ac:dyDescent="0.25">
      <c r="A556">
        <v>20387</v>
      </c>
      <c r="B556">
        <v>2002</v>
      </c>
      <c r="C556" s="22" t="str">
        <f t="shared" si="34"/>
        <v>2002B20387</v>
      </c>
      <c r="D556" s="20">
        <v>37378</v>
      </c>
      <c r="E556">
        <v>20001</v>
      </c>
      <c r="F556" t="s">
        <v>44</v>
      </c>
      <c r="G556" t="s">
        <v>64</v>
      </c>
      <c r="I556" t="s">
        <v>70</v>
      </c>
      <c r="J556" s="15">
        <f t="shared" si="35"/>
        <v>2716</v>
      </c>
      <c r="K556">
        <v>20</v>
      </c>
      <c r="L556">
        <v>30</v>
      </c>
      <c r="M556">
        <v>30</v>
      </c>
      <c r="N556">
        <v>10</v>
      </c>
      <c r="O556">
        <v>4</v>
      </c>
      <c r="P556">
        <v>6</v>
      </c>
      <c r="Q556"/>
      <c r="R556">
        <v>41360</v>
      </c>
      <c r="S556" s="55">
        <v>2002</v>
      </c>
      <c r="T556" s="58" t="s">
        <v>114</v>
      </c>
      <c r="U556" s="65">
        <v>0.3480597205874828</v>
      </c>
      <c r="V556" s="65">
        <v>0.82760866895245899</v>
      </c>
      <c r="W556" s="65">
        <v>0</v>
      </c>
      <c r="X556" s="65">
        <v>1.1524644081674429</v>
      </c>
      <c r="Y556" s="65">
        <v>0</v>
      </c>
      <c r="Z556"/>
      <c r="AA556"/>
      <c r="AB556">
        <v>5.41</v>
      </c>
      <c r="AC556">
        <v>1.9</v>
      </c>
      <c r="AD556"/>
      <c r="AE556"/>
      <c r="AF556"/>
      <c r="AG556"/>
      <c r="AH556">
        <v>1.61</v>
      </c>
      <c r="AI556">
        <v>2.0699999999999998</v>
      </c>
      <c r="AJ556">
        <v>0.85</v>
      </c>
      <c r="AK556">
        <v>0.2</v>
      </c>
      <c r="AL556">
        <v>0.21</v>
      </c>
      <c r="AM556"/>
      <c r="AN556">
        <v>0.52</v>
      </c>
      <c r="AO556"/>
      <c r="AP556">
        <v>0.74</v>
      </c>
      <c r="AQ556">
        <v>57.55</v>
      </c>
      <c r="AR556"/>
    </row>
    <row r="557" spans="1:50" ht="12.75" hidden="1" customHeight="1" x14ac:dyDescent="0.25">
      <c r="A557">
        <v>20388</v>
      </c>
      <c r="B557">
        <v>2002</v>
      </c>
      <c r="C557" s="22" t="str">
        <f t="shared" si="34"/>
        <v>2002B20388</v>
      </c>
      <c r="D557" s="20">
        <v>37378</v>
      </c>
      <c r="E557">
        <v>20001</v>
      </c>
      <c r="F557" t="s">
        <v>44</v>
      </c>
      <c r="G557" t="s">
        <v>64</v>
      </c>
      <c r="I557" t="s">
        <v>70</v>
      </c>
      <c r="J557" s="15">
        <f t="shared" si="35"/>
        <v>5432</v>
      </c>
      <c r="K557">
        <v>30</v>
      </c>
      <c r="L557">
        <v>50</v>
      </c>
      <c r="M557">
        <v>50</v>
      </c>
      <c r="N557">
        <v>20</v>
      </c>
      <c r="O557">
        <v>4</v>
      </c>
      <c r="P557">
        <v>6</v>
      </c>
      <c r="Q557"/>
      <c r="R557">
        <v>41361</v>
      </c>
      <c r="S557" s="55">
        <v>2002</v>
      </c>
      <c r="T557" s="58" t="s">
        <v>114</v>
      </c>
      <c r="U557" s="65">
        <v>1.3102793119217646</v>
      </c>
      <c r="V557" s="65">
        <v>2.6168676962043129</v>
      </c>
      <c r="W557" s="65">
        <v>0</v>
      </c>
      <c r="X557" s="65">
        <v>1.1220420023217366</v>
      </c>
      <c r="Y557" s="65">
        <v>0</v>
      </c>
      <c r="Z557">
        <v>456</v>
      </c>
      <c r="AA557">
        <v>7.65</v>
      </c>
      <c r="AB557">
        <v>5.03</v>
      </c>
      <c r="AC557">
        <v>1.6</v>
      </c>
      <c r="AD557"/>
      <c r="AE557"/>
      <c r="AF557"/>
      <c r="AG557"/>
      <c r="AH557">
        <v>1.3</v>
      </c>
      <c r="AI557">
        <v>2.9</v>
      </c>
      <c r="AJ557">
        <v>0.99</v>
      </c>
      <c r="AK557">
        <v>0.17</v>
      </c>
      <c r="AL557">
        <v>0.28000000000000003</v>
      </c>
      <c r="AM557"/>
      <c r="AN557">
        <v>0.1</v>
      </c>
      <c r="AO557"/>
      <c r="AP557">
        <v>1</v>
      </c>
      <c r="AQ557">
        <v>33.14</v>
      </c>
      <c r="AR557"/>
    </row>
    <row r="558" spans="1:50" ht="12.75" hidden="1" customHeight="1" x14ac:dyDescent="0.25">
      <c r="A558">
        <v>20389</v>
      </c>
      <c r="B558">
        <v>2002</v>
      </c>
      <c r="C558" s="22" t="str">
        <f t="shared" si="34"/>
        <v>2002B20389</v>
      </c>
      <c r="D558" s="20">
        <v>37378</v>
      </c>
      <c r="E558">
        <v>20001</v>
      </c>
      <c r="F558" t="s">
        <v>44</v>
      </c>
      <c r="G558" t="s">
        <v>64</v>
      </c>
      <c r="I558" t="s">
        <v>70</v>
      </c>
      <c r="J558" s="15">
        <f t="shared" si="35"/>
        <v>5432</v>
      </c>
      <c r="K558">
        <v>50</v>
      </c>
      <c r="L558">
        <v>70</v>
      </c>
      <c r="M558">
        <v>70</v>
      </c>
      <c r="N558">
        <v>20</v>
      </c>
      <c r="O558">
        <v>4</v>
      </c>
      <c r="P558">
        <v>6</v>
      </c>
      <c r="Q558"/>
      <c r="R558">
        <v>41362</v>
      </c>
      <c r="S558" s="55">
        <v>2002</v>
      </c>
      <c r="T558" s="58" t="s">
        <v>114</v>
      </c>
      <c r="U558" s="65">
        <v>0.22678231172940258</v>
      </c>
      <c r="V558" s="65">
        <v>0.98853828189739601</v>
      </c>
      <c r="W558" s="65">
        <v>0</v>
      </c>
      <c r="X558" s="65">
        <v>0.1424658112146247</v>
      </c>
      <c r="Y558" s="65">
        <v>0</v>
      </c>
      <c r="Z558"/>
      <c r="AA558"/>
      <c r="AB558">
        <v>8.3699999999999992</v>
      </c>
      <c r="AC558">
        <v>1.93</v>
      </c>
      <c r="AD558"/>
      <c r="AE558"/>
      <c r="AF558"/>
      <c r="AG558"/>
      <c r="AH558">
        <v>3.13</v>
      </c>
      <c r="AI558">
        <v>1.78</v>
      </c>
      <c r="AJ558">
        <v>1.23</v>
      </c>
      <c r="AK558">
        <v>0.21</v>
      </c>
      <c r="AL558">
        <v>0.28999999999999998</v>
      </c>
      <c r="AM558"/>
      <c r="AN558">
        <v>0.37</v>
      </c>
      <c r="AO558"/>
      <c r="AP558">
        <v>0.96</v>
      </c>
      <c r="AQ558">
        <v>56.26</v>
      </c>
      <c r="AR558"/>
    </row>
    <row r="559" spans="1:50" ht="12.75" hidden="1" customHeight="1" x14ac:dyDescent="0.25">
      <c r="A559">
        <v>20390</v>
      </c>
      <c r="B559">
        <v>2002</v>
      </c>
      <c r="C559" s="22" t="str">
        <f t="shared" si="34"/>
        <v>2002B20390</v>
      </c>
      <c r="D559" s="20">
        <v>37378</v>
      </c>
      <c r="E559">
        <v>20001</v>
      </c>
      <c r="F559" t="s">
        <v>44</v>
      </c>
      <c r="G559" t="s">
        <v>64</v>
      </c>
      <c r="I559" t="s">
        <v>70</v>
      </c>
      <c r="J559" s="15">
        <f t="shared" si="35"/>
        <v>8012.2000000000007</v>
      </c>
      <c r="K559">
        <v>70</v>
      </c>
      <c r="L559">
        <v>100</v>
      </c>
      <c r="M559" s="26">
        <v>99.5</v>
      </c>
      <c r="N559">
        <v>30</v>
      </c>
      <c r="O559">
        <v>4</v>
      </c>
      <c r="P559">
        <v>6</v>
      </c>
      <c r="Q559"/>
      <c r="S559" s="55"/>
      <c r="T559" s="58" t="s">
        <v>114</v>
      </c>
      <c r="U559" s="65">
        <v>0</v>
      </c>
      <c r="V559" s="65">
        <v>0</v>
      </c>
      <c r="W559" s="65">
        <v>0</v>
      </c>
      <c r="X559" s="65">
        <v>0</v>
      </c>
      <c r="Y559" s="65">
        <v>0</v>
      </c>
      <c r="Z559" s="22"/>
      <c r="AA559" s="22"/>
      <c r="AB559" s="22"/>
      <c r="AC559" s="22"/>
      <c r="AD559"/>
      <c r="AE559"/>
      <c r="AF559"/>
      <c r="AG559"/>
      <c r="AH559" s="22"/>
      <c r="AI559" s="22"/>
      <c r="AJ559" s="22"/>
      <c r="AK559" s="22"/>
      <c r="AL559" s="22"/>
      <c r="AM559"/>
      <c r="AN559" s="22"/>
      <c r="AO559"/>
      <c r="AP559" s="22"/>
      <c r="AQ559" s="22"/>
      <c r="AR559"/>
      <c r="AS559" s="22"/>
      <c r="AT559" s="22"/>
      <c r="AU559" s="22"/>
      <c r="AV559" s="46"/>
      <c r="AW559" s="46"/>
      <c r="AX559" s="46"/>
    </row>
    <row r="560" spans="1:50" ht="12.75" hidden="1" customHeight="1" x14ac:dyDescent="0.25">
      <c r="A560">
        <v>20391</v>
      </c>
      <c r="B560">
        <v>2002</v>
      </c>
      <c r="C560" s="22" t="str">
        <f t="shared" si="34"/>
        <v>2002B20391</v>
      </c>
      <c r="D560" s="20">
        <v>37378</v>
      </c>
      <c r="E560">
        <v>20002</v>
      </c>
      <c r="F560" t="s">
        <v>44</v>
      </c>
      <c r="G560" t="s">
        <v>205</v>
      </c>
      <c r="I560" t="s">
        <v>87</v>
      </c>
      <c r="J560" s="15">
        <f t="shared" si="35"/>
        <v>2450</v>
      </c>
      <c r="K560">
        <v>0</v>
      </c>
      <c r="L560">
        <v>5</v>
      </c>
      <c r="M560">
        <v>5</v>
      </c>
      <c r="N560">
        <v>5</v>
      </c>
      <c r="O560">
        <v>4</v>
      </c>
      <c r="P560">
        <v>6</v>
      </c>
      <c r="Q560"/>
      <c r="R560">
        <v>41363</v>
      </c>
      <c r="S560" s="55">
        <v>2002</v>
      </c>
      <c r="T560" s="58" t="s">
        <v>114</v>
      </c>
      <c r="U560" s="65">
        <v>2.4193163609135158</v>
      </c>
      <c r="V560" s="65">
        <v>0.15252564582553352</v>
      </c>
      <c r="W560" s="65">
        <v>0</v>
      </c>
      <c r="X560" s="65">
        <v>0.25799550730063647</v>
      </c>
      <c r="Y560" s="65">
        <v>3.0829651815799327E-2</v>
      </c>
      <c r="Z560">
        <v>535.15</v>
      </c>
      <c r="AA560">
        <v>15.930999999999999</v>
      </c>
      <c r="AB560">
        <v>2.0699999999999998</v>
      </c>
      <c r="AC560">
        <v>3.34</v>
      </c>
      <c r="AD560"/>
      <c r="AE560"/>
      <c r="AF560"/>
      <c r="AG560"/>
      <c r="AH560">
        <v>1.8</v>
      </c>
      <c r="AI560">
        <v>2.27</v>
      </c>
      <c r="AJ560">
        <v>0.97</v>
      </c>
      <c r="AK560">
        <v>0.23</v>
      </c>
      <c r="AL560">
        <v>0.2</v>
      </c>
      <c r="AM560"/>
      <c r="AN560">
        <v>1.03</v>
      </c>
      <c r="AO560"/>
      <c r="AP560">
        <v>1.07</v>
      </c>
      <c r="AQ560">
        <v>29.51</v>
      </c>
      <c r="AR560"/>
    </row>
    <row r="561" spans="1:50" ht="12.75" hidden="1" customHeight="1" x14ac:dyDescent="0.25">
      <c r="A561">
        <v>20392</v>
      </c>
      <c r="B561">
        <v>2002</v>
      </c>
      <c r="C561" s="22" t="str">
        <f t="shared" si="34"/>
        <v>2002B20392</v>
      </c>
      <c r="D561" s="20">
        <v>37378</v>
      </c>
      <c r="E561">
        <v>20002</v>
      </c>
      <c r="F561" t="s">
        <v>44</v>
      </c>
      <c r="G561" t="s">
        <v>205</v>
      </c>
      <c r="I561" t="s">
        <v>87</v>
      </c>
      <c r="J561" s="15">
        <f t="shared" si="35"/>
        <v>2450</v>
      </c>
      <c r="K561">
        <v>5</v>
      </c>
      <c r="L561">
        <v>10</v>
      </c>
      <c r="M561">
        <v>10</v>
      </c>
      <c r="N561">
        <v>5</v>
      </c>
      <c r="O561">
        <v>4</v>
      </c>
      <c r="P561">
        <v>6</v>
      </c>
      <c r="Q561"/>
      <c r="R561">
        <v>41364</v>
      </c>
      <c r="S561" s="55">
        <v>2002</v>
      </c>
      <c r="T561" s="58" t="s">
        <v>114</v>
      </c>
      <c r="U561" s="65">
        <v>2.5268197263569387</v>
      </c>
      <c r="V561" s="65">
        <v>2.5066320854006916</v>
      </c>
      <c r="W561" s="65">
        <v>0</v>
      </c>
      <c r="X561" s="65">
        <v>0.46936265223274698</v>
      </c>
      <c r="Y561" s="65">
        <v>0</v>
      </c>
      <c r="Z561">
        <v>530.16</v>
      </c>
      <c r="AA561">
        <v>12.252000000000001</v>
      </c>
      <c r="AB561">
        <v>3.17</v>
      </c>
      <c r="AC561">
        <v>2.9</v>
      </c>
      <c r="AD561"/>
      <c r="AE561"/>
      <c r="AF561"/>
      <c r="AG561"/>
      <c r="AH561">
        <v>2.52</v>
      </c>
      <c r="AI561">
        <v>2.4500000000000002</v>
      </c>
      <c r="AJ561">
        <v>0.91</v>
      </c>
      <c r="AK561">
        <v>0.33</v>
      </c>
      <c r="AL561">
        <v>0.16</v>
      </c>
      <c r="AM561"/>
      <c r="AN561">
        <v>0.93</v>
      </c>
      <c r="AO561"/>
      <c r="AP561">
        <v>0.93</v>
      </c>
      <c r="AQ561">
        <v>33.39</v>
      </c>
      <c r="AR561"/>
    </row>
    <row r="562" spans="1:50" ht="12.75" hidden="1" customHeight="1" x14ac:dyDescent="0.25">
      <c r="A562">
        <v>20393</v>
      </c>
      <c r="B562">
        <v>2002</v>
      </c>
      <c r="C562" s="22" t="str">
        <f t="shared" si="34"/>
        <v>2002B20393</v>
      </c>
      <c r="D562" s="20">
        <v>37378</v>
      </c>
      <c r="E562">
        <v>20002</v>
      </c>
      <c r="F562" t="s">
        <v>44</v>
      </c>
      <c r="G562" t="s">
        <v>205</v>
      </c>
      <c r="I562" t="s">
        <v>70</v>
      </c>
      <c r="J562" s="15">
        <f t="shared" si="35"/>
        <v>2716</v>
      </c>
      <c r="K562">
        <v>10</v>
      </c>
      <c r="L562">
        <v>20</v>
      </c>
      <c r="M562">
        <v>20</v>
      </c>
      <c r="N562">
        <v>10</v>
      </c>
      <c r="O562">
        <v>4</v>
      </c>
      <c r="P562">
        <v>6</v>
      </c>
      <c r="Q562"/>
      <c r="R562">
        <v>41365</v>
      </c>
      <c r="S562" s="55">
        <v>2002</v>
      </c>
      <c r="T562" s="58" t="s">
        <v>114</v>
      </c>
      <c r="U562" s="65">
        <v>0.8753388325513346</v>
      </c>
      <c r="V562" s="65">
        <v>0.56665511326371021</v>
      </c>
      <c r="W562" s="65">
        <v>0</v>
      </c>
      <c r="X562" s="65">
        <v>4.1892790474749003E-2</v>
      </c>
      <c r="Y562" s="65">
        <v>0</v>
      </c>
      <c r="Z562">
        <v>483</v>
      </c>
      <c r="AA562">
        <v>11.4</v>
      </c>
      <c r="AB562">
        <v>3.39</v>
      </c>
      <c r="AC562">
        <v>1.78</v>
      </c>
      <c r="AD562"/>
      <c r="AE562"/>
      <c r="AF562"/>
      <c r="AG562"/>
      <c r="AH562">
        <v>1.33</v>
      </c>
      <c r="AI562">
        <v>1.59</v>
      </c>
      <c r="AJ562">
        <v>0.87</v>
      </c>
      <c r="AK562">
        <v>0.24</v>
      </c>
      <c r="AL562">
        <v>0.17</v>
      </c>
      <c r="AM562"/>
      <c r="AN562">
        <v>0.71</v>
      </c>
      <c r="AO562"/>
      <c r="AP562">
        <v>0.81</v>
      </c>
      <c r="AQ562">
        <v>19.05</v>
      </c>
      <c r="AR562"/>
    </row>
    <row r="563" spans="1:50" ht="12.75" hidden="1" customHeight="1" x14ac:dyDescent="0.25">
      <c r="A563">
        <v>20394</v>
      </c>
      <c r="B563">
        <v>2002</v>
      </c>
      <c r="C563" s="22" t="str">
        <f t="shared" si="34"/>
        <v>2002B20394</v>
      </c>
      <c r="D563" s="20">
        <v>37378</v>
      </c>
      <c r="E563">
        <v>20002</v>
      </c>
      <c r="F563" t="s">
        <v>44</v>
      </c>
      <c r="G563" t="s">
        <v>205</v>
      </c>
      <c r="I563" t="s">
        <v>70</v>
      </c>
      <c r="J563" s="15">
        <f t="shared" si="35"/>
        <v>2716</v>
      </c>
      <c r="K563">
        <v>20</v>
      </c>
      <c r="L563">
        <v>30</v>
      </c>
      <c r="M563">
        <v>30</v>
      </c>
      <c r="N563">
        <v>10</v>
      </c>
      <c r="O563">
        <v>4</v>
      </c>
      <c r="P563">
        <v>6</v>
      </c>
      <c r="Q563"/>
      <c r="R563">
        <v>41366</v>
      </c>
      <c r="S563" s="55">
        <v>2002</v>
      </c>
      <c r="T563" s="58" t="s">
        <v>114</v>
      </c>
      <c r="U563" s="65">
        <v>0.64567627494456759</v>
      </c>
      <c r="V563" s="65">
        <v>0.69137028824833691</v>
      </c>
      <c r="W563" s="65">
        <v>0</v>
      </c>
      <c r="X563" s="65">
        <v>0.38939246119733922</v>
      </c>
      <c r="Y563" s="65">
        <v>0</v>
      </c>
      <c r="Z563">
        <v>459</v>
      </c>
      <c r="AA563">
        <v>9.14</v>
      </c>
      <c r="AB563">
        <v>3.13</v>
      </c>
      <c r="AC563">
        <v>1.71</v>
      </c>
      <c r="AD563"/>
      <c r="AE563"/>
      <c r="AF563"/>
      <c r="AG563"/>
      <c r="AH563">
        <v>0.94</v>
      </c>
      <c r="AI563">
        <v>2.94</v>
      </c>
      <c r="AJ563">
        <v>0.72</v>
      </c>
      <c r="AK563">
        <v>0.15</v>
      </c>
      <c r="AL563">
        <v>0.19</v>
      </c>
      <c r="AM563"/>
      <c r="AN563">
        <v>0.5</v>
      </c>
      <c r="AO563"/>
      <c r="AP563">
        <v>0.74</v>
      </c>
      <c r="AQ563">
        <v>24.71</v>
      </c>
      <c r="AR563"/>
    </row>
    <row r="564" spans="1:50" ht="12.75" hidden="1" customHeight="1" x14ac:dyDescent="0.25">
      <c r="A564">
        <v>20395</v>
      </c>
      <c r="B564">
        <v>2002</v>
      </c>
      <c r="C564" s="22" t="str">
        <f t="shared" si="34"/>
        <v>2002B20395</v>
      </c>
      <c r="D564" s="20">
        <v>37378</v>
      </c>
      <c r="E564">
        <v>20002</v>
      </c>
      <c r="F564" t="s">
        <v>44</v>
      </c>
      <c r="G564" t="s">
        <v>205</v>
      </c>
      <c r="I564" t="s">
        <v>70</v>
      </c>
      <c r="J564" s="15">
        <f t="shared" si="35"/>
        <v>5432</v>
      </c>
      <c r="K564">
        <v>30</v>
      </c>
      <c r="L564">
        <v>50</v>
      </c>
      <c r="M564">
        <v>50</v>
      </c>
      <c r="N564">
        <v>20</v>
      </c>
      <c r="O564">
        <v>4</v>
      </c>
      <c r="P564">
        <v>6</v>
      </c>
      <c r="Q564"/>
      <c r="R564">
        <v>41367</v>
      </c>
      <c r="S564" s="55">
        <v>2002</v>
      </c>
      <c r="T564" s="58" t="s">
        <v>114</v>
      </c>
      <c r="U564" s="65">
        <v>2.105367336376041</v>
      </c>
      <c r="V564" s="65">
        <v>0.2172970874700042</v>
      </c>
      <c r="W564" s="65">
        <v>0</v>
      </c>
      <c r="X564" s="65">
        <v>0.68086420740601317</v>
      </c>
      <c r="Y564" s="65">
        <v>0.30421592245800588</v>
      </c>
      <c r="Z564"/>
      <c r="AA564"/>
      <c r="AB564">
        <v>3.61</v>
      </c>
      <c r="AC564">
        <v>2.82</v>
      </c>
      <c r="AD564"/>
      <c r="AE564"/>
      <c r="AF564"/>
      <c r="AG564"/>
      <c r="AH564">
        <v>1.41</v>
      </c>
      <c r="AI564">
        <v>3.34</v>
      </c>
      <c r="AJ564">
        <v>0.94</v>
      </c>
      <c r="AK564">
        <v>0.34</v>
      </c>
      <c r="AL564">
        <v>0.34</v>
      </c>
      <c r="AM564"/>
      <c r="AN564">
        <v>0.66</v>
      </c>
      <c r="AO564"/>
      <c r="AP564">
        <v>0.91</v>
      </c>
      <c r="AQ564">
        <v>26.2</v>
      </c>
      <c r="AR564"/>
    </row>
    <row r="565" spans="1:50" ht="12.75" hidden="1" customHeight="1" x14ac:dyDescent="0.25">
      <c r="A565">
        <v>20396</v>
      </c>
      <c r="B565">
        <v>2002</v>
      </c>
      <c r="C565" s="22" t="str">
        <f t="shared" si="34"/>
        <v>2002B20396</v>
      </c>
      <c r="D565" s="20">
        <v>37378</v>
      </c>
      <c r="E565">
        <v>20002</v>
      </c>
      <c r="F565" t="s">
        <v>44</v>
      </c>
      <c r="G565" t="s">
        <v>205</v>
      </c>
      <c r="I565" t="s">
        <v>70</v>
      </c>
      <c r="J565" s="15">
        <f t="shared" si="35"/>
        <v>5432</v>
      </c>
      <c r="K565">
        <v>50</v>
      </c>
      <c r="L565">
        <v>70</v>
      </c>
      <c r="M565">
        <v>70</v>
      </c>
      <c r="N565">
        <v>20</v>
      </c>
      <c r="O565">
        <v>4</v>
      </c>
      <c r="P565">
        <v>6</v>
      </c>
      <c r="Q565"/>
      <c r="R565">
        <v>41368</v>
      </c>
      <c r="S565" s="55">
        <v>2002</v>
      </c>
      <c r="T565" s="58" t="s">
        <v>114</v>
      </c>
      <c r="U565" s="65">
        <v>1.1734951956074127</v>
      </c>
      <c r="V565" s="65">
        <v>0</v>
      </c>
      <c r="W565" s="65">
        <v>0</v>
      </c>
      <c r="X565" s="65">
        <v>0</v>
      </c>
      <c r="Y565" s="65">
        <v>0</v>
      </c>
      <c r="Z565">
        <v>453</v>
      </c>
      <c r="AA565">
        <v>7.65</v>
      </c>
      <c r="AB565">
        <v>3.58</v>
      </c>
      <c r="AC565">
        <v>2.85</v>
      </c>
      <c r="AD565"/>
      <c r="AE565"/>
      <c r="AF565"/>
      <c r="AG565"/>
      <c r="AH565">
        <v>1.39</v>
      </c>
      <c r="AI565">
        <v>3.31</v>
      </c>
      <c r="AJ565">
        <v>0.93</v>
      </c>
      <c r="AK565">
        <v>0.33</v>
      </c>
      <c r="AL565">
        <v>0.37</v>
      </c>
      <c r="AM565"/>
      <c r="AN565">
        <v>0.64</v>
      </c>
      <c r="AO565"/>
      <c r="AP565">
        <v>1</v>
      </c>
      <c r="AQ565">
        <v>23.07</v>
      </c>
      <c r="AR565"/>
    </row>
    <row r="566" spans="1:50" ht="12.75" hidden="1" customHeight="1" x14ac:dyDescent="0.25">
      <c r="A566">
        <v>20397</v>
      </c>
      <c r="B566">
        <v>2002</v>
      </c>
      <c r="C566" s="22" t="str">
        <f t="shared" si="34"/>
        <v>2002B20397</v>
      </c>
      <c r="D566" s="20">
        <v>37378</v>
      </c>
      <c r="E566">
        <v>20002</v>
      </c>
      <c r="F566" t="s">
        <v>44</v>
      </c>
      <c r="G566" t="s">
        <v>205</v>
      </c>
      <c r="I566" t="s">
        <v>70</v>
      </c>
      <c r="J566" s="15">
        <f t="shared" si="35"/>
        <v>8080.1</v>
      </c>
      <c r="K566">
        <v>70</v>
      </c>
      <c r="L566">
        <v>100</v>
      </c>
      <c r="M566" s="26">
        <v>99.75</v>
      </c>
      <c r="N566">
        <v>30</v>
      </c>
      <c r="O566">
        <v>4</v>
      </c>
      <c r="P566">
        <v>6</v>
      </c>
      <c r="Q566"/>
      <c r="R566">
        <v>41369</v>
      </c>
      <c r="S566" s="55">
        <v>2002</v>
      </c>
      <c r="T566" s="58" t="s">
        <v>114</v>
      </c>
      <c r="U566" s="65">
        <v>0.96129006085192703</v>
      </c>
      <c r="V566" s="65">
        <v>0</v>
      </c>
      <c r="W566" s="65">
        <v>0</v>
      </c>
      <c r="X566" s="65">
        <v>1.3168356997971602E-2</v>
      </c>
      <c r="Y566" s="65">
        <v>0</v>
      </c>
      <c r="Z566"/>
      <c r="AA566"/>
      <c r="AB566">
        <v>2.77</v>
      </c>
      <c r="AC566">
        <v>5.12</v>
      </c>
      <c r="AD566"/>
      <c r="AE566"/>
      <c r="AF566"/>
      <c r="AG566"/>
      <c r="AH566">
        <v>1.38</v>
      </c>
      <c r="AI566">
        <v>1.52</v>
      </c>
      <c r="AJ566">
        <v>1.17</v>
      </c>
      <c r="AK566">
        <v>0.08</v>
      </c>
      <c r="AL566">
        <v>0.09</v>
      </c>
      <c r="AM566"/>
      <c r="AN566">
        <v>7.0000000000000007E-2</v>
      </c>
      <c r="AO566"/>
      <c r="AP566">
        <v>0.67</v>
      </c>
      <c r="AQ566">
        <v>66.37</v>
      </c>
      <c r="AR566"/>
    </row>
    <row r="567" spans="1:50" ht="12.75" hidden="1" customHeight="1" x14ac:dyDescent="0.25">
      <c r="A567">
        <v>20398</v>
      </c>
      <c r="B567">
        <v>2002</v>
      </c>
      <c r="C567" s="22" t="str">
        <f t="shared" si="34"/>
        <v>2002B20398</v>
      </c>
      <c r="D567" s="20">
        <v>37378</v>
      </c>
      <c r="E567">
        <v>20003</v>
      </c>
      <c r="F567" t="s">
        <v>44</v>
      </c>
      <c r="G567" t="s">
        <v>206</v>
      </c>
      <c r="I567" t="s">
        <v>87</v>
      </c>
      <c r="J567" s="15">
        <f t="shared" si="35"/>
        <v>2450</v>
      </c>
      <c r="K567">
        <v>0</v>
      </c>
      <c r="L567">
        <v>5</v>
      </c>
      <c r="M567">
        <v>5</v>
      </c>
      <c r="N567">
        <v>5</v>
      </c>
      <c r="O567">
        <v>4</v>
      </c>
      <c r="P567">
        <v>6</v>
      </c>
      <c r="Q567"/>
      <c r="R567">
        <v>41370</v>
      </c>
      <c r="S567" s="55">
        <v>2002</v>
      </c>
      <c r="T567" s="58" t="s">
        <v>114</v>
      </c>
      <c r="U567" s="65">
        <v>0.84025357119346988</v>
      </c>
      <c r="V567" s="65">
        <v>0.9933230202093345</v>
      </c>
      <c r="W567" s="65">
        <v>0</v>
      </c>
      <c r="X567" s="65">
        <v>5.3737146994931213E-2</v>
      </c>
      <c r="Y567" s="65">
        <v>0</v>
      </c>
      <c r="Z567">
        <v>489</v>
      </c>
      <c r="AA567">
        <v>14</v>
      </c>
      <c r="AB567">
        <v>2.0299999999999998</v>
      </c>
      <c r="AC567">
        <v>1.36</v>
      </c>
      <c r="AD567"/>
      <c r="AE567"/>
      <c r="AF567"/>
      <c r="AG567"/>
      <c r="AH567">
        <v>1.78</v>
      </c>
      <c r="AI567">
        <v>1.1299999999999999</v>
      </c>
      <c r="AJ567">
        <v>0.52</v>
      </c>
      <c r="AK567">
        <v>0.12</v>
      </c>
      <c r="AL567">
        <v>0.09</v>
      </c>
      <c r="AM567"/>
      <c r="AN567">
        <v>0.77</v>
      </c>
      <c r="AO567"/>
      <c r="AP567">
        <v>0.89</v>
      </c>
      <c r="AQ567">
        <v>14.9</v>
      </c>
      <c r="AR567"/>
    </row>
    <row r="568" spans="1:50" ht="12.75" hidden="1" customHeight="1" x14ac:dyDescent="0.25">
      <c r="A568">
        <v>20399</v>
      </c>
      <c r="B568">
        <v>2002</v>
      </c>
      <c r="C568" s="22" t="str">
        <f t="shared" si="34"/>
        <v>2002B20399</v>
      </c>
      <c r="D568" s="20">
        <v>37378</v>
      </c>
      <c r="E568">
        <v>20003</v>
      </c>
      <c r="F568" t="s">
        <v>44</v>
      </c>
      <c r="G568" t="s">
        <v>206</v>
      </c>
      <c r="I568" t="s">
        <v>87</v>
      </c>
      <c r="J568" s="15">
        <f t="shared" si="35"/>
        <v>2450</v>
      </c>
      <c r="K568">
        <v>5</v>
      </c>
      <c r="L568">
        <v>10</v>
      </c>
      <c r="M568">
        <v>10</v>
      </c>
      <c r="N568">
        <v>5</v>
      </c>
      <c r="O568">
        <v>4</v>
      </c>
      <c r="P568">
        <v>6</v>
      </c>
      <c r="Q568"/>
      <c r="R568">
        <v>41371</v>
      </c>
      <c r="S568" s="55">
        <v>2002</v>
      </c>
      <c r="T568" s="58" t="s">
        <v>114</v>
      </c>
      <c r="U568" s="65">
        <v>1.4347645331116652</v>
      </c>
      <c r="V568" s="65">
        <v>1.2471552230534773</v>
      </c>
      <c r="W568" s="65">
        <v>0</v>
      </c>
      <c r="X568" s="65">
        <v>0.45562261014131333</v>
      </c>
      <c r="Y568" s="65">
        <v>0</v>
      </c>
      <c r="Z568">
        <v>476</v>
      </c>
      <c r="AA568">
        <v>11.8</v>
      </c>
      <c r="AB568">
        <v>3.8</v>
      </c>
      <c r="AC568">
        <v>1.1100000000000001</v>
      </c>
      <c r="AD568"/>
      <c r="AE568"/>
      <c r="AF568"/>
      <c r="AG568"/>
      <c r="AH568">
        <v>2.2400000000000002</v>
      </c>
      <c r="AI568">
        <v>1.68</v>
      </c>
      <c r="AJ568">
        <v>0.42</v>
      </c>
      <c r="AK568">
        <v>0.12</v>
      </c>
      <c r="AL568">
        <v>0.14000000000000001</v>
      </c>
      <c r="AM568"/>
      <c r="AN568">
        <v>0.77</v>
      </c>
      <c r="AO568"/>
      <c r="AP568">
        <v>0.82</v>
      </c>
      <c r="AQ568">
        <v>29.86</v>
      </c>
      <c r="AR568"/>
    </row>
    <row r="569" spans="1:50" ht="12.75" hidden="1" customHeight="1" x14ac:dyDescent="0.25">
      <c r="A569">
        <v>20400</v>
      </c>
      <c r="B569">
        <v>2002</v>
      </c>
      <c r="C569" s="22" t="str">
        <f t="shared" ref="C569:C632" si="36">CONCATENATE(B569,"B",A569)</f>
        <v>2002B20400</v>
      </c>
      <c r="D569" s="20">
        <v>37378</v>
      </c>
      <c r="E569">
        <v>20003</v>
      </c>
      <c r="F569" t="s">
        <v>44</v>
      </c>
      <c r="G569" t="s">
        <v>206</v>
      </c>
      <c r="I569" t="s">
        <v>70</v>
      </c>
      <c r="J569" s="15">
        <f t="shared" si="35"/>
        <v>2716</v>
      </c>
      <c r="K569">
        <v>10</v>
      </c>
      <c r="L569">
        <v>20</v>
      </c>
      <c r="M569">
        <v>20</v>
      </c>
      <c r="N569">
        <v>10</v>
      </c>
      <c r="O569">
        <v>4</v>
      </c>
      <c r="P569">
        <v>6</v>
      </c>
      <c r="Q569"/>
      <c r="R569">
        <v>41372</v>
      </c>
      <c r="S569" s="55">
        <v>2002</v>
      </c>
      <c r="T569" s="58" t="s">
        <v>114</v>
      </c>
      <c r="U569" s="65">
        <v>0.87356936447582845</v>
      </c>
      <c r="V569" s="65">
        <v>0</v>
      </c>
      <c r="W569" s="65">
        <v>0</v>
      </c>
      <c r="X569" s="65">
        <v>7.6057034220532324E-2</v>
      </c>
      <c r="Y569" s="65">
        <v>0</v>
      </c>
      <c r="Z569">
        <v>464</v>
      </c>
      <c r="AA569">
        <v>12.3</v>
      </c>
      <c r="AB569">
        <v>6.84</v>
      </c>
      <c r="AC569">
        <v>0.88</v>
      </c>
      <c r="AD569"/>
      <c r="AE569"/>
      <c r="AF569"/>
      <c r="AG569"/>
      <c r="AH569">
        <v>1.98</v>
      </c>
      <c r="AI569">
        <v>1.48</v>
      </c>
      <c r="AJ569">
        <v>0.39</v>
      </c>
      <c r="AK569">
        <v>0.08</v>
      </c>
      <c r="AL569">
        <v>0.2</v>
      </c>
      <c r="AM569"/>
      <c r="AN569">
        <v>0.39</v>
      </c>
      <c r="AO569"/>
      <c r="AP569">
        <v>0.89</v>
      </c>
      <c r="AQ569">
        <v>44.95</v>
      </c>
      <c r="AR569"/>
    </row>
    <row r="570" spans="1:50" ht="12.75" hidden="1" customHeight="1" x14ac:dyDescent="0.25">
      <c r="A570">
        <v>20401</v>
      </c>
      <c r="B570">
        <v>2002</v>
      </c>
      <c r="C570" s="22" t="str">
        <f t="shared" si="36"/>
        <v>2002B20401</v>
      </c>
      <c r="D570" s="20">
        <v>37378</v>
      </c>
      <c r="E570">
        <v>20003</v>
      </c>
      <c r="F570" t="s">
        <v>44</v>
      </c>
      <c r="G570" t="s">
        <v>206</v>
      </c>
      <c r="I570" t="s">
        <v>70</v>
      </c>
      <c r="J570" s="15">
        <f t="shared" si="35"/>
        <v>2716</v>
      </c>
      <c r="K570">
        <v>20</v>
      </c>
      <c r="L570">
        <v>30</v>
      </c>
      <c r="M570">
        <v>30</v>
      </c>
      <c r="N570">
        <v>10</v>
      </c>
      <c r="O570">
        <v>4</v>
      </c>
      <c r="P570">
        <v>6</v>
      </c>
      <c r="Q570"/>
      <c r="R570">
        <v>41373</v>
      </c>
      <c r="S570" s="55">
        <v>2002</v>
      </c>
      <c r="T570" s="58" t="s">
        <v>114</v>
      </c>
      <c r="U570" s="65">
        <v>0.78440839145945362</v>
      </c>
      <c r="V570" s="65">
        <v>1.2951291198551727</v>
      </c>
      <c r="W570" s="65">
        <v>0</v>
      </c>
      <c r="X570" s="65">
        <v>0.19549118790266756</v>
      </c>
      <c r="Y570" s="65">
        <v>0</v>
      </c>
      <c r="Z570">
        <v>462</v>
      </c>
      <c r="AA570">
        <v>9.89</v>
      </c>
      <c r="AB570">
        <v>5.84</v>
      </c>
      <c r="AC570">
        <v>1.01</v>
      </c>
      <c r="AD570"/>
      <c r="AE570"/>
      <c r="AF570"/>
      <c r="AG570"/>
      <c r="AH570">
        <v>0.72</v>
      </c>
      <c r="AI570">
        <v>1.82</v>
      </c>
      <c r="AJ570">
        <v>0.55000000000000004</v>
      </c>
      <c r="AK570">
        <v>0.09</v>
      </c>
      <c r="AL570">
        <v>0.1</v>
      </c>
      <c r="AM570"/>
      <c r="AN570">
        <v>0.2</v>
      </c>
      <c r="AO570"/>
      <c r="AP570">
        <v>0.61</v>
      </c>
      <c r="AQ570">
        <v>55.62</v>
      </c>
      <c r="AR570"/>
    </row>
    <row r="571" spans="1:50" ht="12.75" hidden="1" customHeight="1" x14ac:dyDescent="0.25">
      <c r="A571">
        <v>20402</v>
      </c>
      <c r="B571">
        <v>2002</v>
      </c>
      <c r="C571" s="22" t="str">
        <f t="shared" si="36"/>
        <v>2002B20402</v>
      </c>
      <c r="D571" s="20">
        <v>37378</v>
      </c>
      <c r="E571">
        <v>20003</v>
      </c>
      <c r="F571" t="s">
        <v>44</v>
      </c>
      <c r="G571" t="s">
        <v>206</v>
      </c>
      <c r="I571" t="s">
        <v>70</v>
      </c>
      <c r="J571" s="15">
        <f t="shared" si="35"/>
        <v>5432</v>
      </c>
      <c r="K571">
        <v>30</v>
      </c>
      <c r="L571">
        <v>50</v>
      </c>
      <c r="M571">
        <v>50</v>
      </c>
      <c r="N571">
        <v>20</v>
      </c>
      <c r="O571">
        <v>4</v>
      </c>
      <c r="P571">
        <v>6</v>
      </c>
      <c r="Q571"/>
      <c r="R571">
        <v>41374</v>
      </c>
      <c r="S571" s="55">
        <v>2002</v>
      </c>
      <c r="T571" s="58" t="s">
        <v>114</v>
      </c>
      <c r="U571" s="65">
        <v>4.1626181330430381</v>
      </c>
      <c r="V571" s="65">
        <v>4.93843248707282</v>
      </c>
      <c r="W571" s="65">
        <v>0</v>
      </c>
      <c r="X571" s="65">
        <v>0.10632988608529995</v>
      </c>
      <c r="Y571" s="65">
        <v>0</v>
      </c>
      <c r="Z571">
        <v>467</v>
      </c>
      <c r="AA571">
        <v>8.11</v>
      </c>
      <c r="AB571">
        <v>5.05</v>
      </c>
      <c r="AC571">
        <v>1.1599999999999999</v>
      </c>
      <c r="AD571"/>
      <c r="AE571"/>
      <c r="AF571"/>
      <c r="AG571"/>
      <c r="AH571">
        <v>1.06</v>
      </c>
      <c r="AI571">
        <v>2.02</v>
      </c>
      <c r="AJ571">
        <v>0.46</v>
      </c>
      <c r="AK571">
        <v>7.0000000000000007E-2</v>
      </c>
      <c r="AL571">
        <v>0.09</v>
      </c>
      <c r="AM571"/>
      <c r="AN571">
        <v>0.4</v>
      </c>
      <c r="AO571"/>
      <c r="AP571">
        <v>0.61</v>
      </c>
      <c r="AQ571">
        <v>36.9</v>
      </c>
      <c r="AR571"/>
    </row>
    <row r="572" spans="1:50" ht="12.75" hidden="1" customHeight="1" x14ac:dyDescent="0.25">
      <c r="A572">
        <v>20403</v>
      </c>
      <c r="B572">
        <v>2002</v>
      </c>
      <c r="C572" s="22" t="str">
        <f t="shared" si="36"/>
        <v>2002B20403</v>
      </c>
      <c r="D572" s="20">
        <v>37378</v>
      </c>
      <c r="E572">
        <v>20003</v>
      </c>
      <c r="F572" t="s">
        <v>44</v>
      </c>
      <c r="G572" t="s">
        <v>206</v>
      </c>
      <c r="I572" t="s">
        <v>70</v>
      </c>
      <c r="J572" s="15">
        <f t="shared" si="35"/>
        <v>5432</v>
      </c>
      <c r="K572">
        <v>50</v>
      </c>
      <c r="L572">
        <v>70</v>
      </c>
      <c r="M572">
        <v>70</v>
      </c>
      <c r="N572">
        <v>20</v>
      </c>
      <c r="O572">
        <v>4</v>
      </c>
      <c r="P572">
        <v>6</v>
      </c>
      <c r="Q572"/>
      <c r="R572">
        <v>41375</v>
      </c>
      <c r="S572" s="55">
        <v>2002</v>
      </c>
      <c r="T572" s="58" t="s">
        <v>114</v>
      </c>
      <c r="U572" s="65">
        <v>0.43514982842147765</v>
      </c>
      <c r="V572" s="65">
        <v>0</v>
      </c>
      <c r="W572" s="65">
        <v>0</v>
      </c>
      <c r="X572" s="65">
        <v>0.18177144731530079</v>
      </c>
      <c r="Y572" s="65">
        <v>0</v>
      </c>
      <c r="Z572"/>
      <c r="AA572"/>
      <c r="AB572">
        <v>15.28</v>
      </c>
      <c r="AC572">
        <v>0.72</v>
      </c>
      <c r="AD572"/>
      <c r="AE572"/>
      <c r="AF572"/>
      <c r="AG572"/>
      <c r="AH572">
        <v>5.84</v>
      </c>
      <c r="AI572">
        <v>1.4</v>
      </c>
      <c r="AJ572">
        <v>0.88</v>
      </c>
      <c r="AK572">
        <v>0.06</v>
      </c>
      <c r="AL572">
        <v>0.18</v>
      </c>
      <c r="AM572"/>
      <c r="AN572">
        <v>0.59</v>
      </c>
      <c r="AO572"/>
      <c r="AP572">
        <v>1.21</v>
      </c>
      <c r="AQ572">
        <v>271.58</v>
      </c>
      <c r="AR572"/>
    </row>
    <row r="573" spans="1:50" ht="12.75" hidden="1" customHeight="1" x14ac:dyDescent="0.25">
      <c r="A573">
        <v>20404</v>
      </c>
      <c r="B573">
        <v>2002</v>
      </c>
      <c r="C573" s="22" t="str">
        <f t="shared" si="36"/>
        <v>2002B20404</v>
      </c>
      <c r="D573" s="20">
        <v>37378</v>
      </c>
      <c r="E573">
        <v>20003</v>
      </c>
      <c r="F573" t="s">
        <v>44</v>
      </c>
      <c r="G573" t="s">
        <v>206</v>
      </c>
      <c r="I573" t="s">
        <v>70</v>
      </c>
      <c r="J573" s="15">
        <f t="shared" si="35"/>
        <v>7469.0000000000009</v>
      </c>
      <c r="K573">
        <v>70</v>
      </c>
      <c r="L573">
        <v>100</v>
      </c>
      <c r="M573" s="26">
        <v>97.5</v>
      </c>
      <c r="N573">
        <v>30</v>
      </c>
      <c r="O573">
        <v>4</v>
      </c>
      <c r="P573">
        <v>6</v>
      </c>
      <c r="Q573"/>
      <c r="S573" s="55"/>
      <c r="T573" s="58" t="s">
        <v>114</v>
      </c>
      <c r="U573" s="65">
        <v>0</v>
      </c>
      <c r="V573" s="65">
        <v>0</v>
      </c>
      <c r="W573" s="65">
        <v>0</v>
      </c>
      <c r="X573" s="65">
        <v>0.20242320657326451</v>
      </c>
      <c r="Y573" s="65">
        <v>0</v>
      </c>
      <c r="Z573" s="22"/>
      <c r="AA573" s="22"/>
      <c r="AB573" s="22"/>
      <c r="AC573" s="22"/>
      <c r="AD573"/>
      <c r="AE573"/>
      <c r="AF573"/>
      <c r="AG573"/>
      <c r="AH573" s="22"/>
      <c r="AI573" s="22"/>
      <c r="AJ573" s="22"/>
      <c r="AK573" s="22"/>
      <c r="AL573" s="22"/>
      <c r="AM573"/>
      <c r="AN573" s="22"/>
      <c r="AO573"/>
      <c r="AP573" s="22"/>
      <c r="AQ573" s="22"/>
      <c r="AR573"/>
      <c r="AS573" s="22"/>
      <c r="AU573" s="22"/>
      <c r="AV573" s="46"/>
      <c r="AW573" s="46"/>
      <c r="AX573" s="46"/>
    </row>
    <row r="574" spans="1:50" ht="12.75" hidden="1" customHeight="1" x14ac:dyDescent="0.25">
      <c r="A574">
        <v>20405</v>
      </c>
      <c r="B574">
        <v>2002</v>
      </c>
      <c r="C574" s="22" t="str">
        <f t="shared" si="36"/>
        <v>2002B20405</v>
      </c>
      <c r="D574" s="20">
        <v>37378</v>
      </c>
      <c r="E574">
        <v>20004</v>
      </c>
      <c r="F574" t="s">
        <v>44</v>
      </c>
      <c r="G574" t="s">
        <v>207</v>
      </c>
      <c r="I574" t="s">
        <v>87</v>
      </c>
      <c r="J574" s="15">
        <f t="shared" si="35"/>
        <v>2450</v>
      </c>
      <c r="K574">
        <v>0</v>
      </c>
      <c r="L574">
        <v>5</v>
      </c>
      <c r="M574">
        <v>5</v>
      </c>
      <c r="N574">
        <v>5</v>
      </c>
      <c r="O574">
        <v>4</v>
      </c>
      <c r="P574">
        <v>6</v>
      </c>
      <c r="Q574"/>
      <c r="R574">
        <v>41376</v>
      </c>
      <c r="S574" s="55">
        <v>2002</v>
      </c>
      <c r="T574" s="58" t="s">
        <v>114</v>
      </c>
      <c r="U574" s="65">
        <v>1.9171894736842106</v>
      </c>
      <c r="V574" s="65">
        <v>1.0270657894736843</v>
      </c>
      <c r="W574" s="65">
        <v>0</v>
      </c>
      <c r="X574" s="65">
        <v>0.45595496411483255</v>
      </c>
      <c r="Y574" s="65">
        <v>0</v>
      </c>
      <c r="Z574">
        <v>490</v>
      </c>
      <c r="AA574">
        <v>13.1</v>
      </c>
      <c r="AB574">
        <v>1.5</v>
      </c>
      <c r="AC574">
        <v>1.61</v>
      </c>
      <c r="AD574"/>
      <c r="AE574"/>
      <c r="AF574"/>
      <c r="AG574"/>
      <c r="AH574">
        <v>1.24</v>
      </c>
      <c r="AI574">
        <v>2.1</v>
      </c>
      <c r="AJ574">
        <v>0.84</v>
      </c>
      <c r="AK574">
        <v>0.13</v>
      </c>
      <c r="AL574">
        <v>0.17</v>
      </c>
      <c r="AM574"/>
      <c r="AN574">
        <v>0.72</v>
      </c>
      <c r="AO574"/>
      <c r="AP574">
        <v>1.02</v>
      </c>
      <c r="AQ574">
        <v>12.69</v>
      </c>
      <c r="AR574"/>
    </row>
    <row r="575" spans="1:50" ht="12.75" hidden="1" customHeight="1" x14ac:dyDescent="0.25">
      <c r="A575">
        <v>20406</v>
      </c>
      <c r="B575">
        <v>2002</v>
      </c>
      <c r="C575" s="22" t="str">
        <f t="shared" si="36"/>
        <v>2002B20406</v>
      </c>
      <c r="D575" s="20">
        <v>37378</v>
      </c>
      <c r="E575">
        <v>20004</v>
      </c>
      <c r="F575" t="s">
        <v>44</v>
      </c>
      <c r="G575" t="s">
        <v>207</v>
      </c>
      <c r="I575" t="s">
        <v>87</v>
      </c>
      <c r="J575" s="15">
        <f t="shared" si="35"/>
        <v>2450</v>
      </c>
      <c r="K575">
        <v>5</v>
      </c>
      <c r="L575">
        <v>10</v>
      </c>
      <c r="M575">
        <v>10</v>
      </c>
      <c r="N575">
        <v>5</v>
      </c>
      <c r="O575">
        <v>4</v>
      </c>
      <c r="P575">
        <v>6</v>
      </c>
      <c r="Q575"/>
      <c r="R575">
        <v>41377</v>
      </c>
      <c r="S575" s="55">
        <v>2002</v>
      </c>
      <c r="T575" s="58" t="s">
        <v>114</v>
      </c>
      <c r="U575" s="65">
        <v>2.6723663042832535</v>
      </c>
      <c r="V575" s="65">
        <v>2.4789454048595023</v>
      </c>
      <c r="W575" s="65">
        <v>5.2203906017940955</v>
      </c>
      <c r="X575" s="65">
        <v>1.1960516841917661</v>
      </c>
      <c r="Y575" s="65">
        <v>0</v>
      </c>
      <c r="Z575">
        <v>478</v>
      </c>
      <c r="AA575">
        <v>11.2</v>
      </c>
      <c r="AB575">
        <v>2.69</v>
      </c>
      <c r="AC575">
        <v>1.26</v>
      </c>
      <c r="AD575"/>
      <c r="AE575"/>
      <c r="AF575"/>
      <c r="AG575"/>
      <c r="AH575">
        <v>2.54</v>
      </c>
      <c r="AI575">
        <v>1.1599999999999999</v>
      </c>
      <c r="AJ575">
        <v>0.65</v>
      </c>
      <c r="AK575">
        <v>7.0000000000000007E-2</v>
      </c>
      <c r="AL575">
        <v>0.16</v>
      </c>
      <c r="AM575"/>
      <c r="AN575">
        <v>0.76</v>
      </c>
      <c r="AO575"/>
      <c r="AP575">
        <v>0.93</v>
      </c>
      <c r="AQ575">
        <v>16.63</v>
      </c>
      <c r="AR575"/>
    </row>
    <row r="576" spans="1:50" ht="12.75" hidden="1" customHeight="1" x14ac:dyDescent="0.25">
      <c r="A576">
        <v>20407</v>
      </c>
      <c r="B576">
        <v>2002</v>
      </c>
      <c r="C576" s="22" t="str">
        <f t="shared" si="36"/>
        <v>2002B20407</v>
      </c>
      <c r="D576" s="20">
        <v>37378</v>
      </c>
      <c r="E576">
        <v>20004</v>
      </c>
      <c r="F576" t="s">
        <v>44</v>
      </c>
      <c r="G576" t="s">
        <v>207</v>
      </c>
      <c r="I576" t="s">
        <v>70</v>
      </c>
      <c r="J576" s="15">
        <f t="shared" si="35"/>
        <v>2716</v>
      </c>
      <c r="K576">
        <v>10</v>
      </c>
      <c r="L576">
        <v>20</v>
      </c>
      <c r="M576">
        <v>20</v>
      </c>
      <c r="N576">
        <v>10</v>
      </c>
      <c r="O576">
        <v>4</v>
      </c>
      <c r="P576">
        <v>6</v>
      </c>
      <c r="Q576"/>
      <c r="R576">
        <v>41378</v>
      </c>
      <c r="S576" s="55">
        <v>2002</v>
      </c>
      <c r="T576" s="58" t="s">
        <v>114</v>
      </c>
      <c r="U576" s="65">
        <v>2.7604462840781774</v>
      </c>
      <c r="V576" s="65">
        <v>4.0449060126976226</v>
      </c>
      <c r="W576" s="65">
        <v>1.3477162952819619</v>
      </c>
      <c r="X576" s="65">
        <v>2.4195636748412799</v>
      </c>
      <c r="Y576" s="65">
        <v>0</v>
      </c>
      <c r="Z576">
        <v>534.13</v>
      </c>
      <c r="AA576">
        <v>10.75</v>
      </c>
      <c r="AB576">
        <v>3.84</v>
      </c>
      <c r="AC576">
        <v>1.57</v>
      </c>
      <c r="AD576"/>
      <c r="AE576"/>
      <c r="AF576"/>
      <c r="AG576"/>
      <c r="AH576">
        <v>2.29</v>
      </c>
      <c r="AI576">
        <v>2.23</v>
      </c>
      <c r="AJ576">
        <v>0.98</v>
      </c>
      <c r="AK576">
        <v>0.1</v>
      </c>
      <c r="AL576">
        <v>0.3</v>
      </c>
      <c r="AM576"/>
      <c r="AN576">
        <v>0.6</v>
      </c>
      <c r="AO576"/>
      <c r="AP576">
        <v>1.06</v>
      </c>
      <c r="AQ576">
        <v>26.24</v>
      </c>
      <c r="AR576"/>
    </row>
    <row r="577" spans="1:50" ht="12.75" hidden="1" customHeight="1" x14ac:dyDescent="0.25">
      <c r="A577">
        <v>20408</v>
      </c>
      <c r="B577">
        <v>2002</v>
      </c>
      <c r="C577" s="22" t="str">
        <f t="shared" si="36"/>
        <v>2002B20408</v>
      </c>
      <c r="D577" s="20">
        <v>37378</v>
      </c>
      <c r="E577">
        <v>20004</v>
      </c>
      <c r="F577" t="s">
        <v>44</v>
      </c>
      <c r="G577" t="s">
        <v>207</v>
      </c>
      <c r="I577" t="s">
        <v>70</v>
      </c>
      <c r="J577" s="15">
        <f t="shared" si="35"/>
        <v>2716</v>
      </c>
      <c r="K577">
        <v>20</v>
      </c>
      <c r="L577">
        <v>30</v>
      </c>
      <c r="M577">
        <v>30</v>
      </c>
      <c r="N577">
        <v>10</v>
      </c>
      <c r="O577">
        <v>4</v>
      </c>
      <c r="P577">
        <v>6</v>
      </c>
      <c r="Q577"/>
      <c r="R577">
        <v>41379</v>
      </c>
      <c r="S577" s="55">
        <v>2002</v>
      </c>
      <c r="T577" s="58" t="s">
        <v>114</v>
      </c>
      <c r="U577" s="65">
        <v>1.2883916641738957</v>
      </c>
      <c r="V577" s="65">
        <v>0.85100408814438122</v>
      </c>
      <c r="W577" s="65">
        <v>0</v>
      </c>
      <c r="X577" s="65">
        <v>6.8936085352477819E-2</v>
      </c>
      <c r="Y577" s="65">
        <v>0</v>
      </c>
      <c r="Z577">
        <v>456</v>
      </c>
      <c r="AA577">
        <v>9.1199999999999992</v>
      </c>
      <c r="AB577">
        <v>7.25</v>
      </c>
      <c r="AC577">
        <v>1.08</v>
      </c>
      <c r="AD577"/>
      <c r="AE577"/>
      <c r="AF577"/>
      <c r="AG577"/>
      <c r="AH577">
        <v>2.6</v>
      </c>
      <c r="AI577">
        <v>1.29</v>
      </c>
      <c r="AJ577">
        <v>0.8</v>
      </c>
      <c r="AK577">
        <v>0.06</v>
      </c>
      <c r="AL577">
        <v>0.19</v>
      </c>
      <c r="AM577"/>
      <c r="AN577">
        <v>0.49</v>
      </c>
      <c r="AO577"/>
      <c r="AP577">
        <v>0.89</v>
      </c>
      <c r="AQ577">
        <v>19.309999999999999</v>
      </c>
      <c r="AR577"/>
    </row>
    <row r="578" spans="1:50" ht="12.75" hidden="1" customHeight="1" x14ac:dyDescent="0.25">
      <c r="A578">
        <v>20409</v>
      </c>
      <c r="B578">
        <v>2002</v>
      </c>
      <c r="C578" s="22" t="str">
        <f t="shared" si="36"/>
        <v>2002B20409</v>
      </c>
      <c r="D578" s="20">
        <v>37378</v>
      </c>
      <c r="E578">
        <v>20004</v>
      </c>
      <c r="F578" t="s">
        <v>44</v>
      </c>
      <c r="G578" t="s">
        <v>207</v>
      </c>
      <c r="I578" t="s">
        <v>70</v>
      </c>
      <c r="J578" s="15">
        <f t="shared" ref="J578:J641" si="37">IF(I578="WB",54.6*O578*(M578-K578),IF(I578="BZ",67.9*O578*(M578-K578),IF(I578="BZ+WB",122.5*O578*(M578-K578),IF(I578="RKS",19.6*(M578-K578)*O578,""))))</f>
        <v>5432</v>
      </c>
      <c r="K578">
        <v>30</v>
      </c>
      <c r="L578">
        <v>50</v>
      </c>
      <c r="M578">
        <v>50</v>
      </c>
      <c r="N578">
        <v>20</v>
      </c>
      <c r="O578">
        <v>4</v>
      </c>
      <c r="P578">
        <v>6</v>
      </c>
      <c r="Q578"/>
      <c r="R578">
        <v>41380</v>
      </c>
      <c r="S578" s="55">
        <v>2002</v>
      </c>
      <c r="T578" s="58" t="s">
        <v>114</v>
      </c>
      <c r="U578" s="65">
        <v>2.9618997527260933</v>
      </c>
      <c r="V578" s="65">
        <v>1.9246270623049169</v>
      </c>
      <c r="W578" s="65">
        <v>10.202549353439538</v>
      </c>
      <c r="X578" s="65">
        <v>0.28768109773399808</v>
      </c>
      <c r="Y578" s="65">
        <v>0</v>
      </c>
      <c r="Z578">
        <v>456</v>
      </c>
      <c r="AA578">
        <v>8.7100000000000009</v>
      </c>
      <c r="AB578">
        <v>7.23</v>
      </c>
      <c r="AC578">
        <v>1.5</v>
      </c>
      <c r="AD578"/>
      <c r="AE578"/>
      <c r="AF578"/>
      <c r="AG578"/>
      <c r="AH578">
        <v>2.97</v>
      </c>
      <c r="AI578">
        <v>1.44</v>
      </c>
      <c r="AJ578">
        <v>0.85</v>
      </c>
      <c r="AK578">
        <v>0.13</v>
      </c>
      <c r="AL578">
        <v>0.25</v>
      </c>
      <c r="AM578"/>
      <c r="AN578">
        <v>0.51</v>
      </c>
      <c r="AO578"/>
      <c r="AP578">
        <v>0.99</v>
      </c>
      <c r="AQ578">
        <v>31.76</v>
      </c>
      <c r="AR578"/>
    </row>
    <row r="579" spans="1:50" ht="12.75" hidden="1" customHeight="1" x14ac:dyDescent="0.25">
      <c r="A579">
        <v>20410</v>
      </c>
      <c r="B579">
        <v>2002</v>
      </c>
      <c r="C579" s="22" t="str">
        <f t="shared" si="36"/>
        <v>2002B20410</v>
      </c>
      <c r="D579" s="20">
        <v>37378</v>
      </c>
      <c r="E579">
        <v>20004</v>
      </c>
      <c r="F579" t="s">
        <v>44</v>
      </c>
      <c r="G579" t="s">
        <v>207</v>
      </c>
      <c r="I579" t="s">
        <v>70</v>
      </c>
      <c r="J579" s="15">
        <f t="shared" si="37"/>
        <v>5432</v>
      </c>
      <c r="K579">
        <v>50</v>
      </c>
      <c r="L579">
        <v>70</v>
      </c>
      <c r="M579">
        <v>70</v>
      </c>
      <c r="N579">
        <v>20</v>
      </c>
      <c r="O579">
        <v>4</v>
      </c>
      <c r="P579">
        <v>6</v>
      </c>
      <c r="Q579"/>
      <c r="R579">
        <v>41381</v>
      </c>
      <c r="S579" s="55">
        <v>2002</v>
      </c>
      <c r="T579" s="58" t="s">
        <v>114</v>
      </c>
      <c r="U579" s="65">
        <v>1.0137924718380804</v>
      </c>
      <c r="V579" s="65">
        <v>3.1833083615715725</v>
      </c>
      <c r="W579" s="65">
        <v>13.11847458558476</v>
      </c>
      <c r="X579" s="65">
        <v>0.74006850444179861</v>
      </c>
      <c r="Y579" s="65">
        <v>0</v>
      </c>
      <c r="Z579"/>
      <c r="AA579"/>
      <c r="AB579">
        <v>4.7300000000000004</v>
      </c>
      <c r="AC579">
        <v>1.43</v>
      </c>
      <c r="AD579"/>
      <c r="AE579"/>
      <c r="AF579"/>
      <c r="AG579"/>
      <c r="AH579">
        <v>2.0099999999999998</v>
      </c>
      <c r="AI579">
        <v>2.12</v>
      </c>
      <c r="AJ579">
        <v>1.22</v>
      </c>
      <c r="AK579">
        <v>0.36</v>
      </c>
      <c r="AL579">
        <v>0.42</v>
      </c>
      <c r="AM579"/>
      <c r="AN579">
        <v>0.34</v>
      </c>
      <c r="AO579"/>
      <c r="AP579">
        <v>0.99</v>
      </c>
      <c r="AQ579">
        <v>15.71</v>
      </c>
      <c r="AR579"/>
    </row>
    <row r="580" spans="1:50" ht="12.75" hidden="1" customHeight="1" x14ac:dyDescent="0.25">
      <c r="A580">
        <v>20411</v>
      </c>
      <c r="B580">
        <v>2002</v>
      </c>
      <c r="C580" s="22" t="str">
        <f t="shared" si="36"/>
        <v>2002B20411</v>
      </c>
      <c r="D580" s="20">
        <v>37378</v>
      </c>
      <c r="E580">
        <v>20004</v>
      </c>
      <c r="F580" t="s">
        <v>44</v>
      </c>
      <c r="G580" t="s">
        <v>207</v>
      </c>
      <c r="I580" t="s">
        <v>70</v>
      </c>
      <c r="J580" s="15">
        <f t="shared" si="37"/>
        <v>8148.0000000000009</v>
      </c>
      <c r="K580">
        <v>70</v>
      </c>
      <c r="L580">
        <v>100</v>
      </c>
      <c r="M580">
        <v>100</v>
      </c>
      <c r="N580">
        <v>30</v>
      </c>
      <c r="O580">
        <v>4</v>
      </c>
      <c r="P580">
        <v>6</v>
      </c>
      <c r="Q580"/>
      <c r="R580">
        <v>41382</v>
      </c>
      <c r="S580" s="55">
        <v>2002</v>
      </c>
      <c r="T580" s="58" t="s">
        <v>114</v>
      </c>
      <c r="U580" s="65">
        <v>4.166024139969263</v>
      </c>
      <c r="V580" s="65">
        <v>3.0768675020688026</v>
      </c>
      <c r="W580" s="65">
        <v>7.8652668636954708</v>
      </c>
      <c r="X580" s="65">
        <v>1.0891566379004611</v>
      </c>
      <c r="Y580" s="65">
        <v>0</v>
      </c>
      <c r="Z580">
        <v>477</v>
      </c>
      <c r="AA580">
        <v>10.9</v>
      </c>
      <c r="AB580">
        <v>2.0699999999999998</v>
      </c>
      <c r="AC580">
        <v>1.79</v>
      </c>
      <c r="AD580"/>
      <c r="AE580"/>
      <c r="AF580"/>
      <c r="AG580"/>
      <c r="AH580">
        <v>1.26</v>
      </c>
      <c r="AI580">
        <v>2.44</v>
      </c>
      <c r="AJ580">
        <v>0.88</v>
      </c>
      <c r="AK580">
        <v>0.21</v>
      </c>
      <c r="AL580">
        <v>0.25</v>
      </c>
      <c r="AM580"/>
      <c r="AN580">
        <v>0.72</v>
      </c>
      <c r="AO580"/>
      <c r="AP580">
        <v>0.89</v>
      </c>
      <c r="AQ580">
        <v>18.91</v>
      </c>
      <c r="AR580"/>
    </row>
    <row r="581" spans="1:50" ht="12.75" hidden="1" customHeight="1" x14ac:dyDescent="0.25">
      <c r="A581">
        <v>20412</v>
      </c>
      <c r="B581">
        <v>2002</v>
      </c>
      <c r="C581" s="22" t="str">
        <f t="shared" si="36"/>
        <v>2002B20412</v>
      </c>
      <c r="D581" s="20">
        <v>37378</v>
      </c>
      <c r="E581">
        <v>20005</v>
      </c>
      <c r="F581" t="s">
        <v>44</v>
      </c>
      <c r="G581" t="s">
        <v>208</v>
      </c>
      <c r="I581" t="s">
        <v>87</v>
      </c>
      <c r="J581" s="15">
        <f t="shared" si="37"/>
        <v>2450</v>
      </c>
      <c r="K581">
        <v>0</v>
      </c>
      <c r="L581">
        <v>5</v>
      </c>
      <c r="M581">
        <v>5</v>
      </c>
      <c r="N581">
        <v>5</v>
      </c>
      <c r="O581">
        <v>4</v>
      </c>
      <c r="P581">
        <v>6</v>
      </c>
      <c r="Q581"/>
      <c r="R581">
        <v>41383</v>
      </c>
      <c r="S581" s="55">
        <v>2002</v>
      </c>
      <c r="T581" s="58" t="s">
        <v>114</v>
      </c>
      <c r="U581" s="65">
        <v>0.61785625485625484</v>
      </c>
      <c r="V581" s="65">
        <v>0</v>
      </c>
      <c r="W581" s="65">
        <v>0</v>
      </c>
      <c r="X581" s="65">
        <v>0.16110767935767936</v>
      </c>
      <c r="Y581" s="65">
        <v>6.1453444703444694E-2</v>
      </c>
      <c r="Z581">
        <v>473</v>
      </c>
      <c r="AA581">
        <v>14.4</v>
      </c>
      <c r="AB581">
        <v>3.08</v>
      </c>
      <c r="AC581">
        <v>1.25</v>
      </c>
      <c r="AD581"/>
      <c r="AE581"/>
      <c r="AF581"/>
      <c r="AG581"/>
      <c r="AH581">
        <v>2.6</v>
      </c>
      <c r="AI581">
        <v>1.27</v>
      </c>
      <c r="AJ581">
        <v>0.56000000000000005</v>
      </c>
      <c r="AK581">
        <v>0.13</v>
      </c>
      <c r="AL581">
        <v>0.13</v>
      </c>
      <c r="AM581"/>
      <c r="AN581">
        <v>0.41</v>
      </c>
      <c r="AO581"/>
      <c r="AP581">
        <v>1.07</v>
      </c>
      <c r="AQ581">
        <v>29.21</v>
      </c>
      <c r="AR581"/>
    </row>
    <row r="582" spans="1:50" ht="12.75" hidden="1" customHeight="1" x14ac:dyDescent="0.25">
      <c r="A582">
        <v>20413</v>
      </c>
      <c r="B582">
        <v>2002</v>
      </c>
      <c r="C582" s="22" t="str">
        <f t="shared" si="36"/>
        <v>2002B20413</v>
      </c>
      <c r="D582" s="20">
        <v>37378</v>
      </c>
      <c r="E582">
        <v>20005</v>
      </c>
      <c r="F582" t="s">
        <v>44</v>
      </c>
      <c r="G582" t="s">
        <v>208</v>
      </c>
      <c r="I582" t="s">
        <v>87</v>
      </c>
      <c r="J582" s="15">
        <f t="shared" si="37"/>
        <v>2450</v>
      </c>
      <c r="K582">
        <v>5</v>
      </c>
      <c r="L582">
        <v>10</v>
      </c>
      <c r="M582">
        <v>10</v>
      </c>
      <c r="N582">
        <v>5</v>
      </c>
      <c r="O582">
        <v>4</v>
      </c>
      <c r="P582">
        <v>6</v>
      </c>
      <c r="Q582"/>
      <c r="R582">
        <v>41384</v>
      </c>
      <c r="S582" s="55">
        <v>2002</v>
      </c>
      <c r="T582" s="58" t="s">
        <v>114</v>
      </c>
      <c r="U582" s="65">
        <v>1.8175627796646721</v>
      </c>
      <c r="V582" s="65">
        <v>2.8809501320825923</v>
      </c>
      <c r="W582" s="65">
        <v>1.3198069976818156</v>
      </c>
      <c r="X582" s="65">
        <v>0.36954595935090845</v>
      </c>
      <c r="Y582" s="65">
        <v>0</v>
      </c>
      <c r="Z582">
        <v>481</v>
      </c>
      <c r="AA582">
        <v>11.1</v>
      </c>
      <c r="AB582">
        <v>2.91</v>
      </c>
      <c r="AC582">
        <v>1.59</v>
      </c>
      <c r="AD582"/>
      <c r="AE582"/>
      <c r="AF582"/>
      <c r="AG582"/>
      <c r="AH582">
        <v>2.2999999999999998</v>
      </c>
      <c r="AI582">
        <v>2.17</v>
      </c>
      <c r="AJ582">
        <v>0.72</v>
      </c>
      <c r="AK582">
        <v>0.16</v>
      </c>
      <c r="AL582">
        <v>0.23</v>
      </c>
      <c r="AM582"/>
      <c r="AN582">
        <v>0.95</v>
      </c>
      <c r="AO582"/>
      <c r="AP582">
        <v>0.95</v>
      </c>
      <c r="AQ582">
        <v>24.9</v>
      </c>
      <c r="AR582"/>
    </row>
    <row r="583" spans="1:50" ht="12.75" hidden="1" customHeight="1" x14ac:dyDescent="0.25">
      <c r="A583">
        <v>20414</v>
      </c>
      <c r="B583">
        <v>2002</v>
      </c>
      <c r="C583" s="22" t="str">
        <f t="shared" si="36"/>
        <v>2002B20414</v>
      </c>
      <c r="D583" s="20">
        <v>37378</v>
      </c>
      <c r="E583">
        <v>20005</v>
      </c>
      <c r="F583" t="s">
        <v>44</v>
      </c>
      <c r="G583" t="s">
        <v>208</v>
      </c>
      <c r="I583" t="s">
        <v>70</v>
      </c>
      <c r="J583" s="15">
        <f t="shared" si="37"/>
        <v>2716</v>
      </c>
      <c r="K583">
        <v>10</v>
      </c>
      <c r="L583">
        <v>20</v>
      </c>
      <c r="M583">
        <v>20</v>
      </c>
      <c r="N583">
        <v>10</v>
      </c>
      <c r="O583">
        <v>4</v>
      </c>
      <c r="P583">
        <v>6</v>
      </c>
      <c r="Q583"/>
      <c r="R583">
        <v>41385</v>
      </c>
      <c r="S583" s="55">
        <v>2002</v>
      </c>
      <c r="T583" s="58" t="s">
        <v>114</v>
      </c>
      <c r="U583" s="65">
        <v>1.2950487667106008</v>
      </c>
      <c r="V583" s="65">
        <v>0</v>
      </c>
      <c r="W583" s="65">
        <v>2.4525923554886084</v>
      </c>
      <c r="X583" s="65">
        <v>0.43501638109583879</v>
      </c>
      <c r="Y583" s="65">
        <v>0</v>
      </c>
      <c r="Z583">
        <v>456</v>
      </c>
      <c r="AA583">
        <v>10.7</v>
      </c>
      <c r="AB583">
        <v>3.91</v>
      </c>
      <c r="AC583">
        <v>1.41</v>
      </c>
      <c r="AD583"/>
      <c r="AE583"/>
      <c r="AF583"/>
      <c r="AG583"/>
      <c r="AH583">
        <v>1.85</v>
      </c>
      <c r="AI583">
        <v>2.84</v>
      </c>
      <c r="AJ583">
        <v>0.77</v>
      </c>
      <c r="AK583">
        <v>0.13</v>
      </c>
      <c r="AL583">
        <v>0.19</v>
      </c>
      <c r="AM583"/>
      <c r="AN583">
        <v>0.36</v>
      </c>
      <c r="AO583"/>
      <c r="AP583">
        <v>0.89</v>
      </c>
      <c r="AQ583">
        <v>70.319999999999993</v>
      </c>
      <c r="AR583"/>
    </row>
    <row r="584" spans="1:50" ht="12.75" hidden="1" customHeight="1" x14ac:dyDescent="0.25">
      <c r="A584">
        <v>20415</v>
      </c>
      <c r="B584">
        <v>2002</v>
      </c>
      <c r="C584" s="22" t="str">
        <f t="shared" si="36"/>
        <v>2002B20415</v>
      </c>
      <c r="D584" s="20">
        <v>37378</v>
      </c>
      <c r="E584">
        <v>20005</v>
      </c>
      <c r="F584" t="s">
        <v>44</v>
      </c>
      <c r="G584" t="s">
        <v>208</v>
      </c>
      <c r="I584" t="s">
        <v>70</v>
      </c>
      <c r="J584" s="15">
        <f t="shared" si="37"/>
        <v>2716</v>
      </c>
      <c r="K584">
        <v>20</v>
      </c>
      <c r="L584">
        <v>30</v>
      </c>
      <c r="M584">
        <v>30</v>
      </c>
      <c r="N584">
        <v>10</v>
      </c>
      <c r="O584">
        <v>4</v>
      </c>
      <c r="P584">
        <v>6</v>
      </c>
      <c r="Q584"/>
      <c r="R584">
        <v>41386</v>
      </c>
      <c r="S584" s="55">
        <v>2002</v>
      </c>
      <c r="T584" s="58" t="s">
        <v>114</v>
      </c>
      <c r="U584" s="65">
        <v>0.32185757271815452</v>
      </c>
      <c r="V584" s="65">
        <v>0</v>
      </c>
      <c r="W584" s="65">
        <v>0</v>
      </c>
      <c r="X584" s="65">
        <v>0.10646058174523571</v>
      </c>
      <c r="Y584" s="65">
        <v>0</v>
      </c>
      <c r="Z584"/>
      <c r="AA584"/>
      <c r="AB584">
        <v>6.91</v>
      </c>
      <c r="AC584">
        <v>3.69</v>
      </c>
      <c r="AD584"/>
      <c r="AE584"/>
      <c r="AF584"/>
      <c r="AG584"/>
      <c r="AH584">
        <v>1.58</v>
      </c>
      <c r="AI584">
        <v>1.82</v>
      </c>
      <c r="AJ584">
        <v>0.86</v>
      </c>
      <c r="AK584">
        <v>0.12</v>
      </c>
      <c r="AL584">
        <v>0.15</v>
      </c>
      <c r="AM584"/>
      <c r="AN584">
        <v>0.51</v>
      </c>
      <c r="AO584"/>
      <c r="AP584">
        <v>0.76</v>
      </c>
      <c r="AQ584">
        <v>43.63</v>
      </c>
      <c r="AR584"/>
    </row>
    <row r="585" spans="1:50" ht="12.75" hidden="1" customHeight="1" x14ac:dyDescent="0.25">
      <c r="A585">
        <v>20416</v>
      </c>
      <c r="B585">
        <v>2002</v>
      </c>
      <c r="C585" s="22" t="str">
        <f t="shared" si="36"/>
        <v>2002B20416</v>
      </c>
      <c r="D585" s="20">
        <v>37378</v>
      </c>
      <c r="E585">
        <v>20005</v>
      </c>
      <c r="F585" t="s">
        <v>44</v>
      </c>
      <c r="G585" t="s">
        <v>208</v>
      </c>
      <c r="I585" t="s">
        <v>70</v>
      </c>
      <c r="J585" s="15">
        <f t="shared" si="37"/>
        <v>5432</v>
      </c>
      <c r="K585">
        <v>30</v>
      </c>
      <c r="L585">
        <v>50</v>
      </c>
      <c r="M585">
        <v>50</v>
      </c>
      <c r="N585">
        <v>20</v>
      </c>
      <c r="O585">
        <v>4</v>
      </c>
      <c r="P585">
        <v>6</v>
      </c>
      <c r="Q585"/>
      <c r="R585">
        <v>41387</v>
      </c>
      <c r="S585" s="55">
        <v>2002</v>
      </c>
      <c r="T585" s="58" t="s">
        <v>114</v>
      </c>
      <c r="U585" s="65">
        <v>2.0862173462514897</v>
      </c>
      <c r="V585" s="65">
        <v>3.9541686441117045</v>
      </c>
      <c r="W585" s="65">
        <v>0</v>
      </c>
      <c r="X585" s="65">
        <v>0.92889969431635666</v>
      </c>
      <c r="Y585" s="65">
        <v>0</v>
      </c>
      <c r="Z585">
        <v>462</v>
      </c>
      <c r="AA585">
        <v>8.9499999999999993</v>
      </c>
      <c r="AB585">
        <v>4.8</v>
      </c>
      <c r="AC585">
        <v>1.19</v>
      </c>
      <c r="AD585"/>
      <c r="AE585"/>
      <c r="AF585"/>
      <c r="AG585"/>
      <c r="AH585">
        <v>1.08</v>
      </c>
      <c r="AI585">
        <v>4.34</v>
      </c>
      <c r="AJ585">
        <v>0.84</v>
      </c>
      <c r="AK585">
        <v>0.16</v>
      </c>
      <c r="AL585">
        <v>0.27</v>
      </c>
      <c r="AM585"/>
      <c r="AN585">
        <v>0.46</v>
      </c>
      <c r="AO585"/>
      <c r="AP585">
        <v>0.84</v>
      </c>
      <c r="AQ585">
        <v>26.86</v>
      </c>
      <c r="AR585"/>
    </row>
    <row r="586" spans="1:50" ht="12.75" hidden="1" customHeight="1" x14ac:dyDescent="0.25">
      <c r="A586">
        <v>20417</v>
      </c>
      <c r="B586">
        <v>2002</v>
      </c>
      <c r="C586" s="22" t="str">
        <f t="shared" si="36"/>
        <v>2002B20417</v>
      </c>
      <c r="D586" s="20">
        <v>37378</v>
      </c>
      <c r="E586">
        <v>20005</v>
      </c>
      <c r="F586" t="s">
        <v>44</v>
      </c>
      <c r="G586" t="s">
        <v>208</v>
      </c>
      <c r="I586" t="s">
        <v>70</v>
      </c>
      <c r="J586" s="15">
        <f t="shared" si="37"/>
        <v>5432</v>
      </c>
      <c r="K586">
        <v>50</v>
      </c>
      <c r="L586">
        <v>70</v>
      </c>
      <c r="M586">
        <v>70</v>
      </c>
      <c r="N586">
        <v>20</v>
      </c>
      <c r="O586">
        <v>4</v>
      </c>
      <c r="P586">
        <v>6</v>
      </c>
      <c r="Q586"/>
      <c r="R586">
        <v>41388</v>
      </c>
      <c r="S586" s="55">
        <v>2002</v>
      </c>
      <c r="T586" s="58" t="s">
        <v>114</v>
      </c>
      <c r="U586" s="65">
        <v>1.8055292221744736</v>
      </c>
      <c r="V586" s="65">
        <v>3.6814037387193812</v>
      </c>
      <c r="W586" s="65">
        <v>7.2162547808336921</v>
      </c>
      <c r="X586" s="65">
        <v>0.25207063816072195</v>
      </c>
      <c r="Y586" s="65">
        <v>0</v>
      </c>
      <c r="Z586">
        <v>455</v>
      </c>
      <c r="AA586">
        <v>6.99</v>
      </c>
      <c r="AB586">
        <v>4.12</v>
      </c>
      <c r="AC586">
        <v>4.87</v>
      </c>
      <c r="AD586"/>
      <c r="AE586"/>
      <c r="AF586"/>
      <c r="AG586"/>
      <c r="AH586">
        <v>2.1</v>
      </c>
      <c r="AI586">
        <v>3.25</v>
      </c>
      <c r="AJ586">
        <v>0.95</v>
      </c>
      <c r="AK586">
        <v>0.12</v>
      </c>
      <c r="AL586">
        <v>0.28999999999999998</v>
      </c>
      <c r="AM586"/>
      <c r="AN586">
        <v>0.39</v>
      </c>
      <c r="AO586"/>
      <c r="AP586">
        <v>0.87</v>
      </c>
      <c r="AQ586">
        <v>36.99</v>
      </c>
      <c r="AR586"/>
    </row>
    <row r="587" spans="1:50" ht="12.75" hidden="1" customHeight="1" x14ac:dyDescent="0.25">
      <c r="A587">
        <v>20418</v>
      </c>
      <c r="B587">
        <v>2002</v>
      </c>
      <c r="C587" s="22" t="str">
        <f t="shared" si="36"/>
        <v>2002B20418</v>
      </c>
      <c r="D587" s="20">
        <v>37378</v>
      </c>
      <c r="E587">
        <v>20005</v>
      </c>
      <c r="F587" t="s">
        <v>44</v>
      </c>
      <c r="G587" t="s">
        <v>208</v>
      </c>
      <c r="I587" t="s">
        <v>70</v>
      </c>
      <c r="J587" s="15">
        <f t="shared" si="37"/>
        <v>7808.5000000000009</v>
      </c>
      <c r="K587">
        <v>70</v>
      </c>
      <c r="L587">
        <v>100</v>
      </c>
      <c r="M587" s="26">
        <v>98.75</v>
      </c>
      <c r="N587">
        <v>30</v>
      </c>
      <c r="O587">
        <v>4</v>
      </c>
      <c r="P587">
        <v>6</v>
      </c>
      <c r="Q587"/>
      <c r="R587">
        <v>41389</v>
      </c>
      <c r="S587" s="55">
        <v>2002</v>
      </c>
      <c r="T587" s="58" t="s">
        <v>114</v>
      </c>
      <c r="U587" s="65">
        <v>9.1438491852167431E-2</v>
      </c>
      <c r="V587" s="65">
        <v>0</v>
      </c>
      <c r="W587" s="65">
        <v>0</v>
      </c>
      <c r="X587" s="65">
        <v>0</v>
      </c>
      <c r="Y587" s="65">
        <v>0</v>
      </c>
      <c r="Z587"/>
      <c r="AA587"/>
      <c r="AB587">
        <v>17.61</v>
      </c>
      <c r="AC587">
        <v>2.69</v>
      </c>
      <c r="AD587"/>
      <c r="AE587"/>
      <c r="AF587"/>
      <c r="AG587"/>
      <c r="AH587">
        <v>7.43</v>
      </c>
      <c r="AI587">
        <v>2.4</v>
      </c>
      <c r="AJ587">
        <v>1.6</v>
      </c>
      <c r="AK587">
        <v>0.13</v>
      </c>
      <c r="AL587">
        <v>0.46</v>
      </c>
      <c r="AM587"/>
      <c r="AN587">
        <v>0.47</v>
      </c>
      <c r="AO587"/>
      <c r="AP587">
        <v>1.83</v>
      </c>
      <c r="AQ587">
        <v>160.71</v>
      </c>
      <c r="AR587"/>
    </row>
    <row r="588" spans="1:50" ht="12.75" hidden="1" customHeight="1" x14ac:dyDescent="0.25">
      <c r="A588">
        <v>20419</v>
      </c>
      <c r="B588">
        <v>2002</v>
      </c>
      <c r="C588" s="22" t="str">
        <f t="shared" si="36"/>
        <v>2002B20419</v>
      </c>
      <c r="D588" s="20">
        <v>37378</v>
      </c>
      <c r="E588">
        <v>20006</v>
      </c>
      <c r="F588" t="s">
        <v>44</v>
      </c>
      <c r="G588" t="s">
        <v>94</v>
      </c>
      <c r="I588" t="s">
        <v>87</v>
      </c>
      <c r="J588" s="15">
        <f t="shared" si="37"/>
        <v>2450</v>
      </c>
      <c r="K588">
        <v>0</v>
      </c>
      <c r="L588">
        <v>5</v>
      </c>
      <c r="M588">
        <v>5</v>
      </c>
      <c r="N588">
        <v>5</v>
      </c>
      <c r="O588">
        <v>4</v>
      </c>
      <c r="P588">
        <v>6</v>
      </c>
      <c r="Q588"/>
      <c r="S588" s="55"/>
      <c r="T588" s="58" t="s">
        <v>114</v>
      </c>
      <c r="U588" s="65">
        <v>0</v>
      </c>
      <c r="V588" s="65">
        <v>0</v>
      </c>
      <c r="W588" s="65">
        <v>0</v>
      </c>
      <c r="X588" s="65">
        <v>0</v>
      </c>
      <c r="Y588" s="65">
        <v>0</v>
      </c>
      <c r="Z588" s="22"/>
      <c r="AA588" s="22"/>
      <c r="AB588" s="22"/>
      <c r="AC588" s="22"/>
      <c r="AD588"/>
      <c r="AE588"/>
      <c r="AF588"/>
      <c r="AG588"/>
      <c r="AH588" s="22"/>
      <c r="AI588" s="22"/>
      <c r="AJ588" s="22"/>
      <c r="AK588" s="22"/>
      <c r="AL588" s="22"/>
      <c r="AM588"/>
      <c r="AN588" s="22"/>
      <c r="AO588"/>
      <c r="AP588" s="22"/>
      <c r="AQ588" s="22"/>
      <c r="AR588"/>
      <c r="AS588" s="22"/>
      <c r="AT588" s="22"/>
      <c r="AU588" s="22"/>
      <c r="AV588" s="46"/>
      <c r="AW588" s="46"/>
      <c r="AX588" s="46"/>
    </row>
    <row r="589" spans="1:50" ht="12.75" hidden="1" customHeight="1" x14ac:dyDescent="0.25">
      <c r="A589">
        <v>20420</v>
      </c>
      <c r="B589">
        <v>2002</v>
      </c>
      <c r="C589" s="22" t="str">
        <f t="shared" si="36"/>
        <v>2002B20420</v>
      </c>
      <c r="D589" s="20">
        <v>37378</v>
      </c>
      <c r="E589">
        <v>20006</v>
      </c>
      <c r="F589" t="s">
        <v>44</v>
      </c>
      <c r="G589" t="s">
        <v>94</v>
      </c>
      <c r="I589" t="s">
        <v>87</v>
      </c>
      <c r="J589" s="15">
        <f t="shared" si="37"/>
        <v>2450</v>
      </c>
      <c r="K589">
        <v>5</v>
      </c>
      <c r="L589">
        <v>10</v>
      </c>
      <c r="M589">
        <v>10</v>
      </c>
      <c r="N589">
        <v>5</v>
      </c>
      <c r="O589">
        <v>4</v>
      </c>
      <c r="P589">
        <v>6</v>
      </c>
      <c r="Q589"/>
      <c r="R589">
        <v>41390</v>
      </c>
      <c r="S589" s="55">
        <v>2002</v>
      </c>
      <c r="T589" s="58" t="s">
        <v>114</v>
      </c>
      <c r="U589" s="65">
        <v>0.91872912307399668</v>
      </c>
      <c r="V589" s="65">
        <v>1.1998480121742439</v>
      </c>
      <c r="W589" s="65">
        <v>0</v>
      </c>
      <c r="X589" s="65">
        <v>0.42982670724747957</v>
      </c>
      <c r="Y589" s="65">
        <v>0</v>
      </c>
      <c r="Z589">
        <v>476</v>
      </c>
      <c r="AA589">
        <v>12.4</v>
      </c>
      <c r="AB589">
        <v>2.2799999999999998</v>
      </c>
      <c r="AC589">
        <v>1.55</v>
      </c>
      <c r="AD589"/>
      <c r="AE589"/>
      <c r="AF589"/>
      <c r="AG589"/>
      <c r="AH589">
        <v>1.47</v>
      </c>
      <c r="AI589">
        <v>1.5</v>
      </c>
      <c r="AJ589">
        <v>0.73</v>
      </c>
      <c r="AK589">
        <v>0.17</v>
      </c>
      <c r="AL589">
        <v>0.22</v>
      </c>
      <c r="AM589"/>
      <c r="AN589">
        <v>0.34</v>
      </c>
      <c r="AO589"/>
      <c r="AP589">
        <v>1.01</v>
      </c>
      <c r="AQ589">
        <v>47.28</v>
      </c>
      <c r="AR589"/>
    </row>
    <row r="590" spans="1:50" ht="12.75" hidden="1" customHeight="1" x14ac:dyDescent="0.25">
      <c r="A590">
        <v>20421</v>
      </c>
      <c r="B590">
        <v>2002</v>
      </c>
      <c r="C590" s="22" t="str">
        <f t="shared" si="36"/>
        <v>2002B20421</v>
      </c>
      <c r="D590" s="20">
        <v>37378</v>
      </c>
      <c r="E590">
        <v>20006</v>
      </c>
      <c r="F590" t="s">
        <v>44</v>
      </c>
      <c r="G590" t="s">
        <v>94</v>
      </c>
      <c r="I590" t="s">
        <v>70</v>
      </c>
      <c r="J590" s="15">
        <f t="shared" si="37"/>
        <v>2716</v>
      </c>
      <c r="K590">
        <v>10</v>
      </c>
      <c r="L590">
        <v>20</v>
      </c>
      <c r="M590">
        <v>20</v>
      </c>
      <c r="N590">
        <v>10</v>
      </c>
      <c r="O590">
        <v>4</v>
      </c>
      <c r="P590">
        <v>6</v>
      </c>
      <c r="Q590"/>
      <c r="R590">
        <v>41391</v>
      </c>
      <c r="S590" s="55">
        <v>2002</v>
      </c>
      <c r="T590" s="58" t="s">
        <v>114</v>
      </c>
      <c r="U590" s="65">
        <v>0.36897702991452985</v>
      </c>
      <c r="V590" s="65">
        <v>0</v>
      </c>
      <c r="W590" s="65">
        <v>0</v>
      </c>
      <c r="X590" s="65">
        <v>0.84126762820512824</v>
      </c>
      <c r="Y590" s="65">
        <v>0</v>
      </c>
      <c r="Z590"/>
      <c r="AA590"/>
      <c r="AB590">
        <v>4.42</v>
      </c>
      <c r="AC590">
        <v>1.22</v>
      </c>
      <c r="AD590"/>
      <c r="AE590"/>
      <c r="AF590"/>
      <c r="AG590"/>
      <c r="AH590">
        <v>1.97</v>
      </c>
      <c r="AI590">
        <v>1.72</v>
      </c>
      <c r="AJ590">
        <v>0.64</v>
      </c>
      <c r="AK590">
        <v>0.08</v>
      </c>
      <c r="AL590">
        <v>0.44</v>
      </c>
      <c r="AM590"/>
      <c r="AN590">
        <v>0.09</v>
      </c>
      <c r="AO590"/>
      <c r="AP590">
        <v>1.0900000000000001</v>
      </c>
      <c r="AQ590">
        <v>71.88</v>
      </c>
      <c r="AR590"/>
    </row>
    <row r="591" spans="1:50" ht="12.75" hidden="1" customHeight="1" x14ac:dyDescent="0.25">
      <c r="A591">
        <v>20422</v>
      </c>
      <c r="B591">
        <v>2002</v>
      </c>
      <c r="C591" s="22" t="str">
        <f t="shared" si="36"/>
        <v>2002B20422</v>
      </c>
      <c r="D591" s="20">
        <v>37378</v>
      </c>
      <c r="E591">
        <v>20006</v>
      </c>
      <c r="F591" t="s">
        <v>44</v>
      </c>
      <c r="G591" t="s">
        <v>94</v>
      </c>
      <c r="I591" t="s">
        <v>70</v>
      </c>
      <c r="J591" s="15">
        <f t="shared" si="37"/>
        <v>2716</v>
      </c>
      <c r="K591">
        <v>20</v>
      </c>
      <c r="L591">
        <v>30</v>
      </c>
      <c r="M591">
        <v>30</v>
      </c>
      <c r="N591">
        <v>10</v>
      </c>
      <c r="O591">
        <v>4</v>
      </c>
      <c r="P591">
        <v>6</v>
      </c>
      <c r="Q591"/>
      <c r="R591">
        <v>41392</v>
      </c>
      <c r="S591" s="55">
        <v>2002</v>
      </c>
      <c r="T591" s="58" t="s">
        <v>114</v>
      </c>
      <c r="U591" s="65">
        <v>0.33936966872657276</v>
      </c>
      <c r="V591" s="65">
        <v>0</v>
      </c>
      <c r="W591" s="65">
        <v>2.086055516158444</v>
      </c>
      <c r="X591" s="65">
        <v>0.37971431465910244</v>
      </c>
      <c r="Y591" s="65">
        <v>0</v>
      </c>
      <c r="Z591"/>
      <c r="AA591"/>
      <c r="AB591">
        <v>4.78</v>
      </c>
      <c r="AC591">
        <v>2.11</v>
      </c>
      <c r="AD591"/>
      <c r="AE591"/>
      <c r="AF591"/>
      <c r="AG591"/>
      <c r="AH591">
        <v>2.11</v>
      </c>
      <c r="AI591">
        <v>0.85</v>
      </c>
      <c r="AJ591">
        <v>1.0900000000000001</v>
      </c>
      <c r="AK591">
        <v>7.0000000000000007E-2</v>
      </c>
      <c r="AL591">
        <v>0.12</v>
      </c>
      <c r="AM591"/>
      <c r="AN591" t="s">
        <v>194</v>
      </c>
      <c r="AO591"/>
      <c r="AP591">
        <v>0.65</v>
      </c>
      <c r="AQ591">
        <v>140.30000000000001</v>
      </c>
      <c r="AR591"/>
    </row>
    <row r="592" spans="1:50" ht="12.75" hidden="1" customHeight="1" x14ac:dyDescent="0.25">
      <c r="A592">
        <v>20423</v>
      </c>
      <c r="B592">
        <v>2002</v>
      </c>
      <c r="C592" s="22" t="str">
        <f t="shared" si="36"/>
        <v>2002B20423</v>
      </c>
      <c r="D592" s="20">
        <v>37378</v>
      </c>
      <c r="E592">
        <v>20006</v>
      </c>
      <c r="F592" t="s">
        <v>44</v>
      </c>
      <c r="G592" t="s">
        <v>94</v>
      </c>
      <c r="I592" t="s">
        <v>70</v>
      </c>
      <c r="J592" s="15">
        <f t="shared" si="37"/>
        <v>5432</v>
      </c>
      <c r="K592">
        <v>30</v>
      </c>
      <c r="L592">
        <v>50</v>
      </c>
      <c r="M592">
        <v>50</v>
      </c>
      <c r="N592">
        <v>20</v>
      </c>
      <c r="O592">
        <v>4</v>
      </c>
      <c r="P592">
        <v>6</v>
      </c>
      <c r="Q592"/>
      <c r="R592">
        <v>41393</v>
      </c>
      <c r="S592" s="55">
        <v>2002</v>
      </c>
      <c r="T592" s="58" t="s">
        <v>114</v>
      </c>
      <c r="U592" s="65">
        <v>0.18048346527934858</v>
      </c>
      <c r="V592" s="65">
        <v>0</v>
      </c>
      <c r="W592" s="65">
        <v>14.438677222347884</v>
      </c>
      <c r="X592" s="65">
        <v>0.57226464600769056</v>
      </c>
      <c r="Y592" s="65">
        <v>0</v>
      </c>
      <c r="Z592"/>
      <c r="AA592"/>
      <c r="AB592">
        <v>7.89</v>
      </c>
      <c r="AC592">
        <v>2.66</v>
      </c>
      <c r="AD592"/>
      <c r="AE592"/>
      <c r="AF592"/>
      <c r="AG592"/>
      <c r="AH592">
        <v>3.11</v>
      </c>
      <c r="AI592">
        <v>1.49</v>
      </c>
      <c r="AJ592">
        <v>1.26</v>
      </c>
      <c r="AK592">
        <v>0.09</v>
      </c>
      <c r="AL592">
        <v>0.38</v>
      </c>
      <c r="AM592"/>
      <c r="AN592">
        <v>0.79</v>
      </c>
      <c r="AO592"/>
      <c r="AP592">
        <v>1.08</v>
      </c>
      <c r="AQ592">
        <v>39.01</v>
      </c>
      <c r="AR592"/>
    </row>
    <row r="593" spans="1:50" ht="12.75" hidden="1" customHeight="1" x14ac:dyDescent="0.25">
      <c r="A593">
        <v>20424</v>
      </c>
      <c r="B593">
        <v>2002</v>
      </c>
      <c r="C593" s="22" t="str">
        <f t="shared" si="36"/>
        <v>2002B20424</v>
      </c>
      <c r="D593" s="20">
        <v>37378</v>
      </c>
      <c r="E593">
        <v>20006</v>
      </c>
      <c r="F593" t="s">
        <v>44</v>
      </c>
      <c r="G593" t="s">
        <v>94</v>
      </c>
      <c r="I593" t="s">
        <v>70</v>
      </c>
      <c r="J593" s="15">
        <f t="shared" si="37"/>
        <v>5432</v>
      </c>
      <c r="K593">
        <v>50</v>
      </c>
      <c r="L593">
        <v>70</v>
      </c>
      <c r="M593">
        <v>70</v>
      </c>
      <c r="N593">
        <v>20</v>
      </c>
      <c r="O593">
        <v>4</v>
      </c>
      <c r="P593">
        <v>6</v>
      </c>
      <c r="Q593"/>
      <c r="R593">
        <v>41394</v>
      </c>
      <c r="S593" s="55">
        <v>2002</v>
      </c>
      <c r="T593" s="58" t="s">
        <v>114</v>
      </c>
      <c r="U593" s="65">
        <v>0.16552948137476847</v>
      </c>
      <c r="V593" s="65">
        <v>0.7534445359127393</v>
      </c>
      <c r="W593" s="65">
        <v>0</v>
      </c>
      <c r="X593" s="65">
        <v>7.9910784111957192E-2</v>
      </c>
      <c r="Y593" s="65">
        <v>0</v>
      </c>
      <c r="Z593"/>
      <c r="AA593"/>
      <c r="AB593">
        <v>11.18</v>
      </c>
      <c r="AC593">
        <v>3.54</v>
      </c>
      <c r="AD593"/>
      <c r="AE593"/>
      <c r="AF593"/>
      <c r="AG593"/>
      <c r="AH593">
        <v>5.32</v>
      </c>
      <c r="AI593">
        <v>2.35</v>
      </c>
      <c r="AJ593">
        <v>2</v>
      </c>
      <c r="AK593">
        <v>0.15</v>
      </c>
      <c r="AL593">
        <v>1.26</v>
      </c>
      <c r="AM593"/>
      <c r="AN593">
        <v>2.19</v>
      </c>
      <c r="AO593"/>
      <c r="AP593">
        <v>2.88</v>
      </c>
      <c r="AQ593">
        <v>20.59</v>
      </c>
      <c r="AR593"/>
    </row>
    <row r="594" spans="1:50" ht="12.75" hidden="1" customHeight="1" x14ac:dyDescent="0.25">
      <c r="A594">
        <v>20425</v>
      </c>
      <c r="B594">
        <v>2002</v>
      </c>
      <c r="C594" s="22" t="str">
        <f t="shared" si="36"/>
        <v>2002B20425</v>
      </c>
      <c r="D594" s="20">
        <v>37378</v>
      </c>
      <c r="E594">
        <v>20006</v>
      </c>
      <c r="F594" t="s">
        <v>44</v>
      </c>
      <c r="G594" t="s">
        <v>94</v>
      </c>
      <c r="I594" t="s">
        <v>70</v>
      </c>
      <c r="J594" s="15">
        <f t="shared" si="37"/>
        <v>8148.0000000000009</v>
      </c>
      <c r="K594">
        <v>70</v>
      </c>
      <c r="L594">
        <v>100</v>
      </c>
      <c r="M594">
        <v>100</v>
      </c>
      <c r="N594">
        <v>30</v>
      </c>
      <c r="O594">
        <v>4</v>
      </c>
      <c r="P594">
        <v>6</v>
      </c>
      <c r="Q594"/>
      <c r="S594" s="55"/>
      <c r="T594" s="58" t="s">
        <v>114</v>
      </c>
      <c r="U594" s="65">
        <v>0</v>
      </c>
      <c r="V594" s="65">
        <v>2.9940327821711001</v>
      </c>
      <c r="W594" s="65">
        <v>0</v>
      </c>
      <c r="X594" s="65">
        <v>1.5236808051761322E-2</v>
      </c>
      <c r="Y594" s="65">
        <v>0</v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s="22"/>
      <c r="AT594" s="22"/>
      <c r="AU594" s="22"/>
      <c r="AV594" s="46"/>
      <c r="AW594" s="46"/>
      <c r="AX594" s="46"/>
    </row>
    <row r="595" spans="1:50" ht="12.75" hidden="1" customHeight="1" x14ac:dyDescent="0.25">
      <c r="A595">
        <v>41725</v>
      </c>
      <c r="B595">
        <v>1998</v>
      </c>
      <c r="C595" s="22" t="str">
        <f t="shared" si="36"/>
        <v>1998B41725</v>
      </c>
      <c r="D595" s="13">
        <v>36114</v>
      </c>
      <c r="E595">
        <v>980019</v>
      </c>
      <c r="F595" t="s">
        <v>100</v>
      </c>
      <c r="G595" s="14" t="s">
        <v>101</v>
      </c>
      <c r="I595" t="s">
        <v>87</v>
      </c>
      <c r="J595" s="15">
        <f t="shared" si="37"/>
        <v>2450</v>
      </c>
      <c r="K595">
        <v>0</v>
      </c>
      <c r="L595">
        <v>5</v>
      </c>
      <c r="M595">
        <v>5</v>
      </c>
      <c r="N595">
        <v>5</v>
      </c>
      <c r="O595">
        <v>4</v>
      </c>
      <c r="P595">
        <v>6</v>
      </c>
      <c r="Q595"/>
      <c r="R595">
        <v>30471</v>
      </c>
      <c r="S595" s="22">
        <v>1999</v>
      </c>
      <c r="T595" s="59" t="s">
        <v>77</v>
      </c>
      <c r="U595" s="25">
        <v>0.49030392070094686</v>
      </c>
      <c r="V595" s="66">
        <v>0</v>
      </c>
      <c r="W595" s="66">
        <v>0</v>
      </c>
      <c r="X595" s="66">
        <v>0</v>
      </c>
      <c r="Y595" s="66">
        <v>0</v>
      </c>
      <c r="Z595" s="16"/>
      <c r="AA595" s="16"/>
      <c r="AB595" s="16">
        <v>2.8676271186440676</v>
      </c>
      <c r="AC595" s="16">
        <v>1.6561016949152541</v>
      </c>
      <c r="AD595" s="16">
        <v>1.9078813559322034</v>
      </c>
      <c r="AE595" s="16">
        <v>1.0169491525423728</v>
      </c>
      <c r="AF595" s="16">
        <v>18.972881355932206</v>
      </c>
      <c r="AG595" s="16">
        <v>19.313474576271187</v>
      </c>
      <c r="AH595" s="16">
        <v>1.3606779661016948</v>
      </c>
      <c r="AI595" s="16">
        <v>0.8885593220338982</v>
      </c>
      <c r="AJ595" s="16">
        <v>0.35101694915254239</v>
      </c>
      <c r="AK595" s="16">
        <v>3.3728813559322036E-2</v>
      </c>
      <c r="AL595" s="16">
        <v>0.21906779661016948</v>
      </c>
      <c r="AM595" s="16">
        <v>12.073305084745762</v>
      </c>
      <c r="AN595" s="16">
        <v>0.91144067796610162</v>
      </c>
      <c r="AO595" s="16">
        <v>75.754915254237289</v>
      </c>
      <c r="AP595" s="16">
        <v>1.1151694915254238</v>
      </c>
      <c r="AQ595" s="16">
        <v>64.563275143781496</v>
      </c>
      <c r="AR595" s="16">
        <v>114.5757627118644</v>
      </c>
    </row>
    <row r="596" spans="1:50" ht="12.75" hidden="1" customHeight="1" x14ac:dyDescent="0.25">
      <c r="A596">
        <v>41726</v>
      </c>
      <c r="B596">
        <v>1998</v>
      </c>
      <c r="C596" s="22" t="str">
        <f t="shared" si="36"/>
        <v>1998B41726</v>
      </c>
      <c r="D596" s="13">
        <v>36114</v>
      </c>
      <c r="E596">
        <v>980019</v>
      </c>
      <c r="F596" t="s">
        <v>100</v>
      </c>
      <c r="G596" s="14" t="s">
        <v>101</v>
      </c>
      <c r="I596" t="s">
        <v>87</v>
      </c>
      <c r="J596" s="15">
        <f t="shared" si="37"/>
        <v>2450</v>
      </c>
      <c r="K596">
        <v>5</v>
      </c>
      <c r="L596">
        <v>10</v>
      </c>
      <c r="M596">
        <v>10</v>
      </c>
      <c r="N596">
        <v>5</v>
      </c>
      <c r="O596">
        <v>4</v>
      </c>
      <c r="P596">
        <v>6</v>
      </c>
      <c r="Q596" t="s">
        <v>438</v>
      </c>
      <c r="S596" s="55"/>
      <c r="T596" s="59" t="s">
        <v>77</v>
      </c>
      <c r="U596" s="66"/>
      <c r="V596" s="66"/>
      <c r="W596" s="66"/>
      <c r="X596" s="66"/>
      <c r="Y596" s="66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2"/>
      <c r="AT596" s="22"/>
      <c r="AU596" s="22"/>
      <c r="AV596" s="46"/>
      <c r="AW596" s="46"/>
      <c r="AX596" s="46"/>
    </row>
    <row r="597" spans="1:50" ht="12.75" hidden="1" customHeight="1" x14ac:dyDescent="0.25">
      <c r="A597">
        <v>41727</v>
      </c>
      <c r="B597">
        <v>1998</v>
      </c>
      <c r="C597" s="22" t="str">
        <f t="shared" si="36"/>
        <v>1998B41727</v>
      </c>
      <c r="D597" s="13">
        <v>36114</v>
      </c>
      <c r="E597">
        <v>980019</v>
      </c>
      <c r="F597" t="s">
        <v>100</v>
      </c>
      <c r="G597" s="14" t="s">
        <v>101</v>
      </c>
      <c r="I597" t="s">
        <v>70</v>
      </c>
      <c r="J597" s="15">
        <f t="shared" si="37"/>
        <v>2716</v>
      </c>
      <c r="K597">
        <v>10</v>
      </c>
      <c r="L597">
        <v>20</v>
      </c>
      <c r="M597">
        <v>20</v>
      </c>
      <c r="N597">
        <v>10</v>
      </c>
      <c r="O597">
        <v>4</v>
      </c>
      <c r="P597">
        <v>6</v>
      </c>
      <c r="Q597" t="s">
        <v>438</v>
      </c>
      <c r="S597" s="55"/>
      <c r="T597" s="59" t="s">
        <v>77</v>
      </c>
      <c r="U597" s="66"/>
      <c r="V597" s="66"/>
      <c r="W597" s="66"/>
      <c r="X597" s="66"/>
      <c r="Y597" s="66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2"/>
      <c r="AT597" s="22"/>
      <c r="AU597" s="22"/>
      <c r="AV597" s="46"/>
      <c r="AW597" s="46"/>
      <c r="AX597" s="46"/>
    </row>
    <row r="598" spans="1:50" ht="12.75" hidden="1" customHeight="1" x14ac:dyDescent="0.25">
      <c r="A598">
        <v>41728</v>
      </c>
      <c r="B598">
        <v>1998</v>
      </c>
      <c r="C598" s="22" t="str">
        <f t="shared" si="36"/>
        <v>1998B41728</v>
      </c>
      <c r="D598" s="13">
        <v>36114</v>
      </c>
      <c r="E598">
        <v>980019</v>
      </c>
      <c r="F598" t="s">
        <v>100</v>
      </c>
      <c r="G598" s="14" t="s">
        <v>101</v>
      </c>
      <c r="I598" t="s">
        <v>70</v>
      </c>
      <c r="J598" s="15">
        <f t="shared" si="37"/>
        <v>2716</v>
      </c>
      <c r="K598">
        <v>20</v>
      </c>
      <c r="L598">
        <v>30</v>
      </c>
      <c r="M598">
        <v>30</v>
      </c>
      <c r="N598">
        <v>10</v>
      </c>
      <c r="O598">
        <v>4</v>
      </c>
      <c r="P598">
        <v>6</v>
      </c>
      <c r="Q598"/>
      <c r="S598" s="55"/>
      <c r="T598" s="59" t="s">
        <v>77</v>
      </c>
      <c r="U598" s="66">
        <v>0</v>
      </c>
      <c r="V598" s="66">
        <v>0</v>
      </c>
      <c r="W598" s="66">
        <v>0</v>
      </c>
      <c r="X598" s="66">
        <v>0</v>
      </c>
      <c r="Y598" s="66">
        <v>0</v>
      </c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2"/>
      <c r="AU598" s="22"/>
      <c r="AV598" s="46"/>
      <c r="AW598" s="46"/>
      <c r="AX598" s="46"/>
    </row>
    <row r="599" spans="1:50" ht="12.75" hidden="1" customHeight="1" x14ac:dyDescent="0.25">
      <c r="A599">
        <v>41729</v>
      </c>
      <c r="B599">
        <v>1998</v>
      </c>
      <c r="C599" s="22" t="str">
        <f t="shared" si="36"/>
        <v>1998B41729</v>
      </c>
      <c r="D599" s="13">
        <v>36114</v>
      </c>
      <c r="E599">
        <v>980019</v>
      </c>
      <c r="F599" t="s">
        <v>100</v>
      </c>
      <c r="G599" s="14" t="s">
        <v>101</v>
      </c>
      <c r="I599" t="s">
        <v>70</v>
      </c>
      <c r="J599" s="15">
        <f t="shared" si="37"/>
        <v>5432</v>
      </c>
      <c r="K599">
        <v>30</v>
      </c>
      <c r="L599">
        <v>50</v>
      </c>
      <c r="M599">
        <v>50</v>
      </c>
      <c r="N599">
        <v>20</v>
      </c>
      <c r="O599">
        <v>4</v>
      </c>
      <c r="P599">
        <v>6</v>
      </c>
      <c r="Q599"/>
      <c r="R599">
        <v>30472</v>
      </c>
      <c r="S599" s="22">
        <v>1999</v>
      </c>
      <c r="T599" s="59" t="s">
        <v>77</v>
      </c>
      <c r="U599" s="66">
        <v>0.375</v>
      </c>
      <c r="V599" s="66">
        <v>0</v>
      </c>
      <c r="W599" s="66">
        <v>0</v>
      </c>
      <c r="X599" s="66">
        <v>0</v>
      </c>
      <c r="Y599" s="66">
        <v>0</v>
      </c>
      <c r="Z599" s="16">
        <v>434</v>
      </c>
      <c r="AA599" s="16">
        <v>11.8</v>
      </c>
      <c r="AB599" s="16">
        <v>5.7608042048898822</v>
      </c>
      <c r="AC599" s="16">
        <v>1.4515988318916471</v>
      </c>
      <c r="AD599" s="16">
        <v>10.365413786342739</v>
      </c>
      <c r="AE599" s="16">
        <v>1.798644836711548</v>
      </c>
      <c r="AF599" s="16">
        <v>11.918842173101801</v>
      </c>
      <c r="AG599" s="16">
        <v>5.3248742726292857</v>
      </c>
      <c r="AH599" s="16">
        <v>2.0328387415724434</v>
      </c>
      <c r="AI599" s="16">
        <v>0.81810736803199258</v>
      </c>
      <c r="AJ599" s="16">
        <v>0.24258980090938342</v>
      </c>
      <c r="AK599" s="16">
        <v>4.4746842627136851E-2</v>
      </c>
      <c r="AL599" s="16">
        <v>0.13546004350856522</v>
      </c>
      <c r="AM599" s="16">
        <v>7.886044707442891</v>
      </c>
      <c r="AN599" s="16">
        <v>0.65647464298680014</v>
      </c>
      <c r="AO599" s="16">
        <v>55.821404750670034</v>
      </c>
      <c r="AP599" s="16">
        <v>0.8853214408670943</v>
      </c>
      <c r="AQ599" s="16">
        <v>45.511518593926759</v>
      </c>
      <c r="AR599" s="16">
        <v>110.83520872948048</v>
      </c>
      <c r="AS599" s="22"/>
      <c r="AT599" s="22"/>
      <c r="AU599" s="22"/>
      <c r="AV599" s="46"/>
      <c r="AW599" s="46"/>
      <c r="AX599" s="46"/>
    </row>
    <row r="600" spans="1:50" ht="12.75" hidden="1" customHeight="1" x14ac:dyDescent="0.25">
      <c r="A600">
        <v>41730</v>
      </c>
      <c r="B600">
        <v>1998</v>
      </c>
      <c r="C600" s="22" t="str">
        <f t="shared" si="36"/>
        <v>1998B41730</v>
      </c>
      <c r="D600" s="13">
        <v>36114</v>
      </c>
      <c r="E600">
        <v>980019</v>
      </c>
      <c r="F600" t="s">
        <v>100</v>
      </c>
      <c r="G600" s="14" t="s">
        <v>101</v>
      </c>
      <c r="I600" t="s">
        <v>70</v>
      </c>
      <c r="J600" s="15">
        <f t="shared" si="37"/>
        <v>4562.8799999999992</v>
      </c>
      <c r="K600">
        <v>50</v>
      </c>
      <c r="L600">
        <v>70</v>
      </c>
      <c r="M600" s="26">
        <v>66.8</v>
      </c>
      <c r="N600">
        <v>20</v>
      </c>
      <c r="O600">
        <v>4</v>
      </c>
      <c r="P600">
        <v>6</v>
      </c>
      <c r="Q600"/>
      <c r="R600">
        <v>30473</v>
      </c>
      <c r="S600" s="22">
        <v>1999</v>
      </c>
      <c r="T600" s="59" t="s">
        <v>77</v>
      </c>
      <c r="U600" s="66">
        <v>0.90579790615068234</v>
      </c>
      <c r="V600" s="66">
        <v>0</v>
      </c>
      <c r="W600" s="66">
        <v>0</v>
      </c>
      <c r="X600" s="66">
        <v>0</v>
      </c>
      <c r="Y600" s="66">
        <v>0</v>
      </c>
      <c r="Z600" s="16"/>
      <c r="AA600" s="16"/>
      <c r="AB600" s="16">
        <v>6.2346066648857832</v>
      </c>
      <c r="AC600" s="16">
        <v>0.98398463778372336</v>
      </c>
      <c r="AD600" s="16">
        <v>1.5549628601918037</v>
      </c>
      <c r="AE600" s="16">
        <v>1.5596481683242402</v>
      </c>
      <c r="AF600" s="16">
        <v>12.097885177782969</v>
      </c>
      <c r="AG600" s="16">
        <v>10.158657120759271</v>
      </c>
      <c r="AH600" s="16">
        <v>2.710485719600392</v>
      </c>
      <c r="AI600" s="16">
        <v>0.8591596375389684</v>
      </c>
      <c r="AJ600" s="16">
        <v>0.33146806787682814</v>
      </c>
      <c r="AK600" s="16">
        <v>6.2027885275684931E-2</v>
      </c>
      <c r="AL600" s="16">
        <v>0.11370613467673471</v>
      </c>
      <c r="AM600" s="16">
        <v>8.8188687847989033</v>
      </c>
      <c r="AN600" s="16">
        <v>0.73929966531515334</v>
      </c>
      <c r="AO600" s="16">
        <v>40.8230198279443</v>
      </c>
      <c r="AP600" s="16">
        <v>0.82671213047254477</v>
      </c>
      <c r="AQ600" s="16">
        <v>51.380207371072508</v>
      </c>
      <c r="AR600" s="16">
        <v>79.451567200605311</v>
      </c>
    </row>
    <row r="601" spans="1:50" ht="12.75" hidden="1" customHeight="1" x14ac:dyDescent="0.25">
      <c r="A601">
        <v>41731</v>
      </c>
      <c r="B601">
        <v>1998</v>
      </c>
      <c r="C601" s="22" t="str">
        <f t="shared" si="36"/>
        <v>1998B41731</v>
      </c>
      <c r="D601" s="13">
        <v>36114</v>
      </c>
      <c r="E601">
        <v>980019</v>
      </c>
      <c r="F601" t="s">
        <v>100</v>
      </c>
      <c r="G601" s="14" t="s">
        <v>101</v>
      </c>
      <c r="I601" t="s">
        <v>70</v>
      </c>
      <c r="J601" s="15">
        <f t="shared" si="37"/>
        <v>339.5</v>
      </c>
      <c r="K601">
        <v>70</v>
      </c>
      <c r="L601">
        <v>100</v>
      </c>
      <c r="M601" s="26">
        <v>72.5</v>
      </c>
      <c r="N601">
        <v>30</v>
      </c>
      <c r="O601">
        <v>2</v>
      </c>
      <c r="P601">
        <v>6</v>
      </c>
      <c r="Q601"/>
      <c r="S601" s="24"/>
      <c r="T601" s="59" t="s">
        <v>77</v>
      </c>
      <c r="U601" s="25">
        <v>0</v>
      </c>
      <c r="V601" s="25">
        <v>0</v>
      </c>
      <c r="W601" s="25">
        <v>0</v>
      </c>
      <c r="X601" s="25">
        <v>0</v>
      </c>
      <c r="Y601" s="25">
        <v>0</v>
      </c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2"/>
      <c r="AT601" s="22"/>
      <c r="AU601" s="22"/>
      <c r="AV601" s="46"/>
      <c r="AW601" s="46"/>
      <c r="AX601" s="46"/>
    </row>
    <row r="602" spans="1:50" ht="12.75" hidden="1" customHeight="1" x14ac:dyDescent="0.25">
      <c r="A602">
        <v>41732</v>
      </c>
      <c r="B602">
        <v>1998</v>
      </c>
      <c r="C602" s="22" t="str">
        <f t="shared" si="36"/>
        <v>1998B41732</v>
      </c>
      <c r="D602" s="13">
        <v>36112</v>
      </c>
      <c r="E602">
        <v>980020</v>
      </c>
      <c r="F602" t="s">
        <v>100</v>
      </c>
      <c r="G602" s="14" t="s">
        <v>102</v>
      </c>
      <c r="I602" t="s">
        <v>87</v>
      </c>
      <c r="J602" s="15">
        <f t="shared" si="37"/>
        <v>2450</v>
      </c>
      <c r="K602">
        <v>0</v>
      </c>
      <c r="L602">
        <v>5</v>
      </c>
      <c r="M602">
        <v>5</v>
      </c>
      <c r="N602">
        <v>5</v>
      </c>
      <c r="O602">
        <v>4</v>
      </c>
      <c r="P602">
        <v>6</v>
      </c>
      <c r="Q602"/>
      <c r="R602">
        <v>30476</v>
      </c>
      <c r="S602" s="22">
        <v>1999</v>
      </c>
      <c r="T602" s="59" t="s">
        <v>77</v>
      </c>
      <c r="U602" s="66">
        <v>0.25907388329361108</v>
      </c>
      <c r="V602" s="66">
        <v>0.88389913123702613</v>
      </c>
      <c r="W602" s="66">
        <v>0</v>
      </c>
      <c r="X602" s="66">
        <v>0</v>
      </c>
      <c r="Y602" s="66">
        <v>0</v>
      </c>
      <c r="Z602" s="16"/>
      <c r="AA602" s="16"/>
      <c r="AB602" s="16">
        <v>0.87095718251122511</v>
      </c>
      <c r="AC602" s="16">
        <v>1.4289052580988801</v>
      </c>
      <c r="AD602" s="16">
        <v>2.3983016051118358</v>
      </c>
      <c r="AE602" s="16">
        <v>0.50260265393122783</v>
      </c>
      <c r="AF602" s="16">
        <v>1.8930026357665768</v>
      </c>
      <c r="AG602" s="16">
        <v>14.023158038141982</v>
      </c>
      <c r="AH602" s="16">
        <v>0.85421164467671651</v>
      </c>
      <c r="AI602" s="16">
        <v>1.4889337538954663</v>
      </c>
      <c r="AJ602" s="16">
        <v>0.31315101826115094</v>
      </c>
      <c r="AK602" s="16">
        <v>2.5118306751763013E-2</v>
      </c>
      <c r="AL602" s="16">
        <v>0.15851496407751009</v>
      </c>
      <c r="AM602" s="16">
        <v>2.7579995420994172</v>
      </c>
      <c r="AN602" s="16">
        <v>0.86234789469800321</v>
      </c>
      <c r="AO602" s="16">
        <v>219.967445539159</v>
      </c>
      <c r="AP602" s="16">
        <v>0.89498750234153701</v>
      </c>
      <c r="AQ602" s="16">
        <v>13.840447360258315</v>
      </c>
      <c r="AR602" s="16">
        <v>81.523380365904188</v>
      </c>
    </row>
    <row r="603" spans="1:50" ht="12.75" hidden="1" customHeight="1" x14ac:dyDescent="0.25">
      <c r="A603">
        <v>41733</v>
      </c>
      <c r="B603">
        <v>1998</v>
      </c>
      <c r="C603" s="22" t="str">
        <f t="shared" si="36"/>
        <v>1998B41733</v>
      </c>
      <c r="D603" s="13">
        <v>36112</v>
      </c>
      <c r="E603">
        <v>980020</v>
      </c>
      <c r="F603" t="s">
        <v>100</v>
      </c>
      <c r="G603" s="14" t="s">
        <v>102</v>
      </c>
      <c r="I603" t="s">
        <v>87</v>
      </c>
      <c r="J603" s="15">
        <f t="shared" si="37"/>
        <v>2450</v>
      </c>
      <c r="K603">
        <v>5</v>
      </c>
      <c r="L603">
        <v>10</v>
      </c>
      <c r="M603">
        <v>10</v>
      </c>
      <c r="N603">
        <v>5</v>
      </c>
      <c r="O603">
        <v>4</v>
      </c>
      <c r="P603">
        <v>6</v>
      </c>
      <c r="Q603"/>
      <c r="R603">
        <v>30477</v>
      </c>
      <c r="S603" s="22">
        <v>1999</v>
      </c>
      <c r="T603" s="59" t="s">
        <v>77</v>
      </c>
      <c r="U603" s="66">
        <v>0.51259346768589298</v>
      </c>
      <c r="V603" s="66">
        <v>0</v>
      </c>
      <c r="W603" s="66">
        <v>0</v>
      </c>
      <c r="X603" s="66">
        <v>0</v>
      </c>
      <c r="Y603" s="66">
        <v>0</v>
      </c>
      <c r="Z603" s="16">
        <v>450.00099999999998</v>
      </c>
      <c r="AA603" s="16">
        <v>10.4</v>
      </c>
      <c r="AB603" s="16">
        <v>1.4365068444527023</v>
      </c>
      <c r="AC603" s="16">
        <v>1.9256842918955965</v>
      </c>
      <c r="AD603" s="16">
        <v>3.740763560289817</v>
      </c>
      <c r="AE603" s="16">
        <v>0.70263111997665195</v>
      </c>
      <c r="AF603" s="16">
        <v>3.0979485485062623</v>
      </c>
      <c r="AG603" s="16">
        <v>10.392227148712925</v>
      </c>
      <c r="AH603" s="16">
        <v>1.05946816687511</v>
      </c>
      <c r="AI603" s="16">
        <v>0.70745146569184669</v>
      </c>
      <c r="AJ603" s="16">
        <v>0.32462837325602084</v>
      </c>
      <c r="AK603" s="16">
        <v>1.1174437794314972E-2</v>
      </c>
      <c r="AL603" s="16">
        <v>0.13067519020645979</v>
      </c>
      <c r="AM603" s="16">
        <v>4.1064963360990436</v>
      </c>
      <c r="AN603" s="16">
        <v>0.83834576252172444</v>
      </c>
      <c r="AO603" s="16">
        <v>110.96435836378186</v>
      </c>
      <c r="AP603" s="16">
        <v>0.81547103103689145</v>
      </c>
      <c r="AQ603" s="16">
        <v>17.450386584616059</v>
      </c>
      <c r="AR603" s="16">
        <v>123.22972803609474</v>
      </c>
    </row>
    <row r="604" spans="1:50" ht="12.75" hidden="1" customHeight="1" x14ac:dyDescent="0.25">
      <c r="A604">
        <v>41734</v>
      </c>
      <c r="B604">
        <v>1998</v>
      </c>
      <c r="C604" s="22" t="str">
        <f t="shared" si="36"/>
        <v>1998B41734</v>
      </c>
      <c r="D604" s="13">
        <v>36112</v>
      </c>
      <c r="E604">
        <v>980020</v>
      </c>
      <c r="F604" t="s">
        <v>100</v>
      </c>
      <c r="G604" s="14" t="s">
        <v>102</v>
      </c>
      <c r="I604" t="s">
        <v>70</v>
      </c>
      <c r="J604" s="15">
        <f t="shared" si="37"/>
        <v>2716</v>
      </c>
      <c r="K604">
        <v>10</v>
      </c>
      <c r="L604">
        <v>20</v>
      </c>
      <c r="M604">
        <v>20</v>
      </c>
      <c r="N604">
        <v>10</v>
      </c>
      <c r="O604">
        <v>4</v>
      </c>
      <c r="P604">
        <v>6</v>
      </c>
      <c r="Q604" t="s">
        <v>438</v>
      </c>
      <c r="S604" s="55"/>
      <c r="T604" s="59" t="s">
        <v>77</v>
      </c>
      <c r="U604" s="66"/>
      <c r="V604" s="66"/>
      <c r="W604" s="66"/>
      <c r="X604" s="66"/>
      <c r="Y604" s="66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2"/>
      <c r="AT604" s="22"/>
      <c r="AU604" s="22"/>
      <c r="AV604" s="46"/>
      <c r="AW604" s="46"/>
      <c r="AX604" s="46"/>
    </row>
    <row r="605" spans="1:50" ht="12.75" hidden="1" customHeight="1" x14ac:dyDescent="0.25">
      <c r="A605">
        <v>41735</v>
      </c>
      <c r="B605">
        <v>1998</v>
      </c>
      <c r="C605" s="22" t="str">
        <f t="shared" si="36"/>
        <v>1998B41735</v>
      </c>
      <c r="D605" s="13">
        <v>36112</v>
      </c>
      <c r="E605">
        <v>980020</v>
      </c>
      <c r="F605" t="s">
        <v>100</v>
      </c>
      <c r="G605" s="14" t="s">
        <v>102</v>
      </c>
      <c r="I605" t="s">
        <v>70</v>
      </c>
      <c r="J605" s="15">
        <f t="shared" si="37"/>
        <v>2716</v>
      </c>
      <c r="K605">
        <v>20</v>
      </c>
      <c r="L605">
        <v>30</v>
      </c>
      <c r="M605">
        <v>30</v>
      </c>
      <c r="N605">
        <v>10</v>
      </c>
      <c r="O605">
        <v>4</v>
      </c>
      <c r="P605">
        <v>6</v>
      </c>
      <c r="Q605"/>
      <c r="S605" s="55"/>
      <c r="T605" s="59" t="s">
        <v>77</v>
      </c>
      <c r="U605" s="66">
        <v>0</v>
      </c>
      <c r="V605" s="66">
        <v>0</v>
      </c>
      <c r="W605" s="66">
        <v>0</v>
      </c>
      <c r="X605" s="66">
        <v>0</v>
      </c>
      <c r="Y605" s="66">
        <v>0</v>
      </c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2"/>
      <c r="AT605" s="22"/>
      <c r="AU605" s="22"/>
      <c r="AV605" s="46"/>
      <c r="AW605" s="46"/>
      <c r="AX605" s="46"/>
    </row>
    <row r="606" spans="1:50" ht="12.75" hidden="1" customHeight="1" x14ac:dyDescent="0.25">
      <c r="A606">
        <v>41736</v>
      </c>
      <c r="B606">
        <v>1998</v>
      </c>
      <c r="C606" s="22" t="str">
        <f t="shared" si="36"/>
        <v>1998B41736</v>
      </c>
      <c r="D606" s="13">
        <v>36112</v>
      </c>
      <c r="E606">
        <v>980020</v>
      </c>
      <c r="F606" t="s">
        <v>100</v>
      </c>
      <c r="G606" s="14" t="s">
        <v>102</v>
      </c>
      <c r="I606" t="s">
        <v>70</v>
      </c>
      <c r="J606" s="15">
        <f t="shared" si="37"/>
        <v>5432</v>
      </c>
      <c r="K606">
        <v>30</v>
      </c>
      <c r="L606">
        <v>50</v>
      </c>
      <c r="M606">
        <v>50</v>
      </c>
      <c r="N606">
        <v>20</v>
      </c>
      <c r="O606">
        <v>4</v>
      </c>
      <c r="P606">
        <v>6</v>
      </c>
      <c r="Q606"/>
      <c r="R606">
        <v>30478</v>
      </c>
      <c r="S606" s="22">
        <v>1999</v>
      </c>
      <c r="T606" s="59" t="s">
        <v>77</v>
      </c>
      <c r="U606" s="66">
        <v>4.3819222109763904E-2</v>
      </c>
      <c r="V606" s="66">
        <v>0</v>
      </c>
      <c r="W606" s="66">
        <v>0</v>
      </c>
      <c r="X606" s="66">
        <v>0</v>
      </c>
      <c r="Y606" s="66">
        <v>0</v>
      </c>
      <c r="Z606" s="16"/>
      <c r="AA606" s="16"/>
      <c r="AB606" s="16">
        <v>8.4498226950354614</v>
      </c>
      <c r="AC606" s="16">
        <v>1.8356382978723407</v>
      </c>
      <c r="AD606" s="16">
        <v>1.6409574468085106</v>
      </c>
      <c r="AE606" s="16">
        <v>1.1063829787234043</v>
      </c>
      <c r="AF606" s="16">
        <v>27.726595744680854</v>
      </c>
      <c r="AG606" s="16">
        <v>11.945744680851064</v>
      </c>
      <c r="AH606" s="16">
        <v>7.9207446808510644</v>
      </c>
      <c r="AI606" s="16">
        <v>0.87624113475177301</v>
      </c>
      <c r="AJ606" s="16">
        <v>0.76702127659574471</v>
      </c>
      <c r="AK606" s="16">
        <v>0.10017730496453901</v>
      </c>
      <c r="AL606" s="16">
        <v>0</v>
      </c>
      <c r="AM606" s="16">
        <v>18.831205673758866</v>
      </c>
      <c r="AN606" s="16">
        <v>0.73049645390070927</v>
      </c>
      <c r="AO606" s="16">
        <v>62.441312056737594</v>
      </c>
      <c r="AP606" s="16">
        <v>0.74716312056737588</v>
      </c>
      <c r="AQ606" s="16">
        <v>73.920637955596163</v>
      </c>
      <c r="AR606" s="16">
        <v>154.61134751773051</v>
      </c>
    </row>
    <row r="607" spans="1:50" ht="12.75" hidden="1" customHeight="1" x14ac:dyDescent="0.25">
      <c r="A607">
        <v>41737</v>
      </c>
      <c r="B607">
        <v>1998</v>
      </c>
      <c r="C607" s="22" t="str">
        <f t="shared" si="36"/>
        <v>1998B41737</v>
      </c>
      <c r="D607" s="13">
        <v>36112</v>
      </c>
      <c r="E607">
        <v>980020</v>
      </c>
      <c r="F607" t="s">
        <v>100</v>
      </c>
      <c r="G607" s="14" t="s">
        <v>102</v>
      </c>
      <c r="I607" t="s">
        <v>70</v>
      </c>
      <c r="J607" s="15">
        <f t="shared" si="37"/>
        <v>2716</v>
      </c>
      <c r="K607">
        <v>50</v>
      </c>
      <c r="L607">
        <v>70</v>
      </c>
      <c r="M607" s="26">
        <v>70</v>
      </c>
      <c r="N607">
        <v>20</v>
      </c>
      <c r="O607">
        <v>2</v>
      </c>
      <c r="P607">
        <v>6</v>
      </c>
      <c r="Q607"/>
      <c r="S607" s="55"/>
      <c r="T607" s="59" t="s">
        <v>77</v>
      </c>
      <c r="U607" s="66">
        <v>0</v>
      </c>
      <c r="V607" s="66">
        <v>0</v>
      </c>
      <c r="W607" s="66">
        <v>0</v>
      </c>
      <c r="X607" s="66">
        <v>0</v>
      </c>
      <c r="Y607" s="66">
        <v>0</v>
      </c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2"/>
      <c r="AT607" s="22"/>
      <c r="AU607" s="22"/>
      <c r="AV607" s="46"/>
      <c r="AW607" s="46"/>
      <c r="AX607" s="46"/>
    </row>
    <row r="608" spans="1:50" ht="12.75" hidden="1" customHeight="1" x14ac:dyDescent="0.25">
      <c r="A608">
        <v>41738</v>
      </c>
      <c r="B608">
        <v>1998</v>
      </c>
      <c r="C608" s="22" t="str">
        <f t="shared" si="36"/>
        <v>1998B41738</v>
      </c>
      <c r="D608" s="13">
        <v>36112</v>
      </c>
      <c r="E608">
        <v>980020</v>
      </c>
      <c r="F608" t="s">
        <v>100</v>
      </c>
      <c r="G608" s="14" t="s">
        <v>102</v>
      </c>
      <c r="I608" t="s">
        <v>70</v>
      </c>
      <c r="J608" s="15">
        <f t="shared" si="37"/>
        <v>271.60000000000002</v>
      </c>
      <c r="K608">
        <v>70</v>
      </c>
      <c r="L608">
        <v>100</v>
      </c>
      <c r="M608" s="26">
        <v>72</v>
      </c>
      <c r="N608">
        <v>30</v>
      </c>
      <c r="O608">
        <v>2</v>
      </c>
      <c r="P608">
        <v>6</v>
      </c>
      <c r="Q608" t="s">
        <v>438</v>
      </c>
      <c r="S608" s="24"/>
      <c r="T608" s="59" t="s">
        <v>77</v>
      </c>
      <c r="U608" s="25"/>
      <c r="V608" s="25"/>
      <c r="W608" s="25"/>
      <c r="X608" s="25"/>
      <c r="Y608" s="25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</row>
    <row r="609" spans="1:50" ht="12.75" hidden="1" customHeight="1" x14ac:dyDescent="0.25">
      <c r="A609">
        <v>41739</v>
      </c>
      <c r="B609">
        <v>1998</v>
      </c>
      <c r="C609" s="22" t="str">
        <f t="shared" si="36"/>
        <v>1998B41739</v>
      </c>
      <c r="D609" s="13">
        <v>36115</v>
      </c>
      <c r="E609">
        <v>980021</v>
      </c>
      <c r="F609" t="s">
        <v>100</v>
      </c>
      <c r="G609" s="14" t="s">
        <v>91</v>
      </c>
      <c r="I609" t="s">
        <v>87</v>
      </c>
      <c r="J609" s="15">
        <f t="shared" si="37"/>
        <v>2450</v>
      </c>
      <c r="K609">
        <v>0</v>
      </c>
      <c r="L609">
        <v>5</v>
      </c>
      <c r="M609">
        <v>5</v>
      </c>
      <c r="N609">
        <v>5</v>
      </c>
      <c r="O609">
        <v>4</v>
      </c>
      <c r="P609">
        <v>6</v>
      </c>
      <c r="Q609"/>
      <c r="R609">
        <v>30479</v>
      </c>
      <c r="S609" s="22">
        <v>1999</v>
      </c>
      <c r="T609" s="59" t="s">
        <v>77</v>
      </c>
      <c r="U609" s="66">
        <v>6.6252036063110449</v>
      </c>
      <c r="V609" s="66">
        <v>102.95718707738543</v>
      </c>
      <c r="W609" s="66">
        <v>0</v>
      </c>
      <c r="X609" s="66">
        <v>0</v>
      </c>
      <c r="Y609" s="66">
        <v>0</v>
      </c>
      <c r="Z609" s="16">
        <v>467</v>
      </c>
      <c r="AA609" s="16">
        <v>10.9</v>
      </c>
      <c r="AB609" s="16">
        <v>1.3855887320717986</v>
      </c>
      <c r="AC609" s="16">
        <v>1.2258156227202592</v>
      </c>
      <c r="AD609" s="16">
        <v>1.5606629424115919</v>
      </c>
      <c r="AE609" s="16">
        <v>0.51140228173966606</v>
      </c>
      <c r="AF609" s="16">
        <v>6.7971932844948517</v>
      </c>
      <c r="AG609" s="16">
        <v>8.371182992283309</v>
      </c>
      <c r="AH609" s="16">
        <v>0.40755222858067974</v>
      </c>
      <c r="AI609" s="16">
        <v>0.50547927490550337</v>
      </c>
      <c r="AJ609" s="16">
        <v>0.12833181474019226</v>
      </c>
      <c r="AK609" s="16">
        <v>1.6584419135655611E-2</v>
      </c>
      <c r="AL609" s="16">
        <v>5.6564715266253965E-2</v>
      </c>
      <c r="AM609" s="16">
        <v>4.356717035258673</v>
      </c>
      <c r="AN609" s="16">
        <v>0.58425526579986753</v>
      </c>
      <c r="AO609" s="16">
        <v>32.34549096297232</v>
      </c>
      <c r="AP609" s="16">
        <v>0.77171843210111757</v>
      </c>
      <c r="AQ609" s="16">
        <v>30.175097886596102</v>
      </c>
      <c r="AR609" s="16">
        <v>62.923556686630491</v>
      </c>
    </row>
    <row r="610" spans="1:50" ht="12.75" hidden="1" customHeight="1" x14ac:dyDescent="0.25">
      <c r="A610">
        <v>41740</v>
      </c>
      <c r="B610">
        <v>1998</v>
      </c>
      <c r="C610" s="22" t="str">
        <f t="shared" si="36"/>
        <v>1998B41740</v>
      </c>
      <c r="D610" s="13">
        <v>36115</v>
      </c>
      <c r="E610">
        <v>980021</v>
      </c>
      <c r="F610" t="s">
        <v>100</v>
      </c>
      <c r="G610" s="14" t="s">
        <v>91</v>
      </c>
      <c r="I610" t="s">
        <v>87</v>
      </c>
      <c r="J610" s="15">
        <f t="shared" si="37"/>
        <v>2450</v>
      </c>
      <c r="K610">
        <v>5</v>
      </c>
      <c r="L610">
        <v>10</v>
      </c>
      <c r="M610">
        <v>10</v>
      </c>
      <c r="N610">
        <v>5</v>
      </c>
      <c r="O610">
        <v>4</v>
      </c>
      <c r="P610">
        <v>6</v>
      </c>
      <c r="Q610"/>
      <c r="R610">
        <v>30480</v>
      </c>
      <c r="S610" s="22">
        <v>1999</v>
      </c>
      <c r="T610" s="59" t="s">
        <v>77</v>
      </c>
      <c r="U610" s="66">
        <v>1.4916600284495021</v>
      </c>
      <c r="V610" s="66">
        <v>11.115273115220484</v>
      </c>
      <c r="W610" s="66">
        <v>0</v>
      </c>
      <c r="X610" s="66">
        <v>0</v>
      </c>
      <c r="Y610" s="66">
        <v>0</v>
      </c>
      <c r="Z610" s="16"/>
      <c r="AA610" s="16"/>
      <c r="AB610" s="16">
        <v>2.9600806451612902</v>
      </c>
      <c r="AC610" s="16">
        <v>1.3954838709677417</v>
      </c>
      <c r="AD610" s="16">
        <v>1.8303225806451613</v>
      </c>
      <c r="AE610" s="16">
        <v>0.54620967741935478</v>
      </c>
      <c r="AF610" s="16">
        <v>10.083951612903224</v>
      </c>
      <c r="AG610" s="16">
        <v>6.377338709677419</v>
      </c>
      <c r="AH610" s="16">
        <v>0.80620967741935479</v>
      </c>
      <c r="AI610" s="16">
        <v>0.58612903225806445</v>
      </c>
      <c r="AJ610" s="16">
        <v>0.19266129032258064</v>
      </c>
      <c r="AK610" s="16">
        <v>0</v>
      </c>
      <c r="AL610" s="16">
        <v>0.11508064516129031</v>
      </c>
      <c r="AM610" s="16">
        <v>6.4249999999999998</v>
      </c>
      <c r="AN610" s="16">
        <v>0.57943548387096777</v>
      </c>
      <c r="AO610" s="16">
        <v>42.070967741935483</v>
      </c>
      <c r="AP610" s="16">
        <v>0.81725806451612903</v>
      </c>
      <c r="AQ610" s="16">
        <v>34.677365671922225</v>
      </c>
      <c r="AR610" s="16">
        <v>79.755725806451608</v>
      </c>
    </row>
    <row r="611" spans="1:50" ht="12.75" hidden="1" customHeight="1" x14ac:dyDescent="0.25">
      <c r="A611">
        <v>41741</v>
      </c>
      <c r="B611">
        <v>1998</v>
      </c>
      <c r="C611" s="22" t="str">
        <f t="shared" si="36"/>
        <v>1998B41741</v>
      </c>
      <c r="D611" s="13">
        <v>36115</v>
      </c>
      <c r="E611">
        <v>980021</v>
      </c>
      <c r="F611" t="s">
        <v>100</v>
      </c>
      <c r="G611" s="14" t="s">
        <v>91</v>
      </c>
      <c r="I611" t="s">
        <v>70</v>
      </c>
      <c r="J611" s="15">
        <f t="shared" si="37"/>
        <v>2716</v>
      </c>
      <c r="K611">
        <v>10</v>
      </c>
      <c r="L611">
        <v>20</v>
      </c>
      <c r="M611">
        <v>20</v>
      </c>
      <c r="N611">
        <v>10</v>
      </c>
      <c r="O611">
        <v>4</v>
      </c>
      <c r="P611">
        <v>6</v>
      </c>
      <c r="Q611"/>
      <c r="R611">
        <v>30481</v>
      </c>
      <c r="S611" s="22">
        <v>1999</v>
      </c>
      <c r="T611" s="59" t="s">
        <v>77</v>
      </c>
      <c r="U611" s="66">
        <v>5.421460796645702</v>
      </c>
      <c r="V611" s="66">
        <v>0.90084696016771482</v>
      </c>
      <c r="W611" s="66">
        <v>0</v>
      </c>
      <c r="X611" s="66">
        <v>0</v>
      </c>
      <c r="Y611" s="66">
        <v>0</v>
      </c>
      <c r="Z611" s="16">
        <v>367</v>
      </c>
      <c r="AA611" s="16">
        <v>9.0299999999999994</v>
      </c>
      <c r="AB611" s="16">
        <v>3.2355351633824827</v>
      </c>
      <c r="AC611" s="16">
        <v>0.8857320236343591</v>
      </c>
      <c r="AD611" s="16">
        <v>1.6585863740750193</v>
      </c>
      <c r="AE611" s="16">
        <v>0.43620861383832582</v>
      </c>
      <c r="AF611" s="16">
        <v>5.6931285318986751</v>
      </c>
      <c r="AG611" s="16">
        <v>5.3425718144450043</v>
      </c>
      <c r="AH611" s="16">
        <v>0.69324379431144223</v>
      </c>
      <c r="AI611" s="16">
        <v>0.49284617873305153</v>
      </c>
      <c r="AJ611" s="16">
        <v>0.11104937285323757</v>
      </c>
      <c r="AK611" s="16">
        <v>8.0286232341997103E-3</v>
      </c>
      <c r="AL611" s="16">
        <v>5.9777472001170118E-2</v>
      </c>
      <c r="AM611" s="16">
        <v>2.9571963093770348</v>
      </c>
      <c r="AN611" s="16">
        <v>0.47297334894542842</v>
      </c>
      <c r="AO611" s="16">
        <v>25.227365045600198</v>
      </c>
      <c r="AP611" s="16">
        <v>0.66474615639599088</v>
      </c>
      <c r="AQ611" s="16">
        <v>71.817703565555306</v>
      </c>
      <c r="AR611" s="16">
        <v>49.81041320382608</v>
      </c>
    </row>
    <row r="612" spans="1:50" ht="12.75" hidden="1" customHeight="1" x14ac:dyDescent="0.25">
      <c r="A612">
        <v>41742</v>
      </c>
      <c r="B612">
        <v>1998</v>
      </c>
      <c r="C612" s="22" t="str">
        <f t="shared" si="36"/>
        <v>1998B41742</v>
      </c>
      <c r="D612" s="13">
        <v>36115</v>
      </c>
      <c r="E612">
        <v>980021</v>
      </c>
      <c r="F612" t="s">
        <v>100</v>
      </c>
      <c r="G612" s="14" t="s">
        <v>91</v>
      </c>
      <c r="I612" t="s">
        <v>70</v>
      </c>
      <c r="J612" s="15">
        <f t="shared" si="37"/>
        <v>2716</v>
      </c>
      <c r="K612">
        <v>20</v>
      </c>
      <c r="L612">
        <v>30</v>
      </c>
      <c r="M612">
        <v>30</v>
      </c>
      <c r="N612">
        <v>10</v>
      </c>
      <c r="O612">
        <v>4</v>
      </c>
      <c r="P612">
        <v>6</v>
      </c>
      <c r="Q612"/>
      <c r="S612" s="55"/>
      <c r="T612" s="59" t="s">
        <v>77</v>
      </c>
      <c r="U612" s="66">
        <v>0</v>
      </c>
      <c r="V612" s="66">
        <v>106.73512536509504</v>
      </c>
      <c r="W612" s="66">
        <v>0</v>
      </c>
      <c r="X612" s="66">
        <v>0</v>
      </c>
      <c r="Y612" s="66">
        <v>0</v>
      </c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2"/>
      <c r="AT612" s="22"/>
      <c r="AU612" s="22"/>
      <c r="AV612" s="46"/>
      <c r="AW612" s="46"/>
      <c r="AX612" s="46"/>
    </row>
    <row r="613" spans="1:50" ht="12.75" hidden="1" customHeight="1" x14ac:dyDescent="0.25">
      <c r="A613">
        <v>41743</v>
      </c>
      <c r="B613">
        <v>1998</v>
      </c>
      <c r="C613" s="22" t="str">
        <f t="shared" si="36"/>
        <v>1998B41743</v>
      </c>
      <c r="D613" s="13">
        <v>36115</v>
      </c>
      <c r="E613">
        <v>980021</v>
      </c>
      <c r="F613" t="s">
        <v>100</v>
      </c>
      <c r="G613" s="14" t="s">
        <v>91</v>
      </c>
      <c r="I613" t="s">
        <v>70</v>
      </c>
      <c r="J613" s="15">
        <f t="shared" si="37"/>
        <v>5432</v>
      </c>
      <c r="K613">
        <v>30</v>
      </c>
      <c r="L613">
        <v>50</v>
      </c>
      <c r="M613">
        <v>50</v>
      </c>
      <c r="N613">
        <v>20</v>
      </c>
      <c r="O613">
        <v>4</v>
      </c>
      <c r="P613">
        <v>6</v>
      </c>
      <c r="Q613"/>
      <c r="R613">
        <v>30482</v>
      </c>
      <c r="S613" s="22">
        <v>1999</v>
      </c>
      <c r="T613" s="59" t="s">
        <v>77</v>
      </c>
      <c r="U613" s="66">
        <v>2.7459847346740975</v>
      </c>
      <c r="V613" s="66">
        <v>3.1861807608432278</v>
      </c>
      <c r="W613" s="66">
        <v>0</v>
      </c>
      <c r="X613" s="66">
        <v>0</v>
      </c>
      <c r="Y613" s="66">
        <v>0</v>
      </c>
      <c r="Z613" s="16">
        <v>415.99900000000002</v>
      </c>
      <c r="AA613" s="16">
        <v>10.6</v>
      </c>
      <c r="AB613" s="16">
        <v>3.2194176036279516</v>
      </c>
      <c r="AC613" s="16">
        <v>1.3952123656933448</v>
      </c>
      <c r="AD613" s="16">
        <v>5.1341419843153382</v>
      </c>
      <c r="AE613" s="16">
        <v>1.1437647580134891</v>
      </c>
      <c r="AF613" s="16">
        <v>7.298866864005717</v>
      </c>
      <c r="AG613" s="16">
        <v>6.5534561945233429</v>
      </c>
      <c r="AH613" s="16">
        <v>1.1080361437847182</v>
      </c>
      <c r="AI613" s="16">
        <v>1.1299922754336835</v>
      </c>
      <c r="AJ613" s="16">
        <v>0.46966161609105012</v>
      </c>
      <c r="AK613" s="16">
        <v>3.1736590292595401E-2</v>
      </c>
      <c r="AL613" s="16">
        <v>0.11317387859057604</v>
      </c>
      <c r="AM613" s="16">
        <v>6.4491645691907573</v>
      </c>
      <c r="AN613" s="16">
        <v>0.76681789784011545</v>
      </c>
      <c r="AO613" s="16">
        <v>25.65519092852481</v>
      </c>
      <c r="AP613" s="16">
        <v>0.72594955279351869</v>
      </c>
      <c r="AQ613" s="16">
        <v>44.220274950060663</v>
      </c>
      <c r="AR613" s="16">
        <v>67.559965189551292</v>
      </c>
    </row>
    <row r="614" spans="1:50" ht="12.75" hidden="1" customHeight="1" x14ac:dyDescent="0.25">
      <c r="A614">
        <v>41744</v>
      </c>
      <c r="B614">
        <v>1998</v>
      </c>
      <c r="C614" s="22" t="str">
        <f t="shared" si="36"/>
        <v>1998B41744</v>
      </c>
      <c r="D614" s="13">
        <v>36115</v>
      </c>
      <c r="E614">
        <v>980021</v>
      </c>
      <c r="F614" t="s">
        <v>100</v>
      </c>
      <c r="G614" s="14" t="s">
        <v>91</v>
      </c>
      <c r="I614" t="s">
        <v>70</v>
      </c>
      <c r="J614" s="15">
        <f t="shared" si="37"/>
        <v>2580.2000000000003</v>
      </c>
      <c r="K614">
        <v>50</v>
      </c>
      <c r="L614">
        <v>70</v>
      </c>
      <c r="M614" s="26">
        <v>69</v>
      </c>
      <c r="N614">
        <v>20</v>
      </c>
      <c r="O614">
        <v>2</v>
      </c>
      <c r="P614">
        <v>6</v>
      </c>
      <c r="Q614"/>
      <c r="S614" s="55"/>
      <c r="T614" s="59" t="s">
        <v>77</v>
      </c>
      <c r="U614" s="66">
        <v>0</v>
      </c>
      <c r="V614" s="66">
        <v>0</v>
      </c>
      <c r="W614" s="66">
        <v>0</v>
      </c>
      <c r="X614" s="66">
        <v>0</v>
      </c>
      <c r="Y614" s="66">
        <v>0</v>
      </c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2"/>
      <c r="AT614" s="22"/>
      <c r="AU614" s="22"/>
      <c r="AV614" s="46"/>
      <c r="AW614" s="46"/>
      <c r="AX614" s="46"/>
    </row>
    <row r="615" spans="1:50" ht="12.75" hidden="1" customHeight="1" x14ac:dyDescent="0.25">
      <c r="A615">
        <v>41745</v>
      </c>
      <c r="B615">
        <v>1998</v>
      </c>
      <c r="C615" s="22" t="str">
        <f t="shared" si="36"/>
        <v>1998B41745</v>
      </c>
      <c r="D615" s="13">
        <v>36115</v>
      </c>
      <c r="E615">
        <v>980021</v>
      </c>
      <c r="F615" t="s">
        <v>100</v>
      </c>
      <c r="G615" s="14" t="s">
        <v>91</v>
      </c>
      <c r="I615" t="s">
        <v>70</v>
      </c>
      <c r="J615" s="15">
        <f t="shared" si="37"/>
        <v>135.80000000000001</v>
      </c>
      <c r="K615">
        <v>70</v>
      </c>
      <c r="L615">
        <v>100</v>
      </c>
      <c r="M615" s="26">
        <v>72</v>
      </c>
      <c r="N615">
        <v>30</v>
      </c>
      <c r="O615">
        <v>1</v>
      </c>
      <c r="P615">
        <v>6</v>
      </c>
      <c r="Q615"/>
      <c r="S615" s="24"/>
      <c r="T615" s="59" t="s">
        <v>77</v>
      </c>
      <c r="U615" s="25">
        <v>0</v>
      </c>
      <c r="V615" s="25">
        <v>0</v>
      </c>
      <c r="W615" s="25">
        <v>0</v>
      </c>
      <c r="X615" s="25">
        <v>0</v>
      </c>
      <c r="Y615" s="25">
        <v>0</v>
      </c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2"/>
      <c r="AT615" s="22"/>
      <c r="AU615" s="22"/>
      <c r="AV615" s="46"/>
      <c r="AW615" s="46"/>
      <c r="AX615" s="46"/>
    </row>
    <row r="616" spans="1:50" ht="12.75" hidden="1" customHeight="1" x14ac:dyDescent="0.25">
      <c r="A616">
        <v>41746</v>
      </c>
      <c r="B616">
        <v>1998</v>
      </c>
      <c r="C616" s="22" t="str">
        <f t="shared" si="36"/>
        <v>1998B41746</v>
      </c>
      <c r="D616" s="13">
        <v>36113</v>
      </c>
      <c r="E616">
        <v>980022</v>
      </c>
      <c r="F616" t="s">
        <v>100</v>
      </c>
      <c r="G616" s="14" t="s">
        <v>103</v>
      </c>
      <c r="I616" t="s">
        <v>87</v>
      </c>
      <c r="J616" s="15">
        <f t="shared" si="37"/>
        <v>2450</v>
      </c>
      <c r="K616">
        <v>0</v>
      </c>
      <c r="L616">
        <v>5</v>
      </c>
      <c r="M616">
        <v>5</v>
      </c>
      <c r="N616">
        <v>5</v>
      </c>
      <c r="O616">
        <v>4</v>
      </c>
      <c r="P616">
        <v>6</v>
      </c>
      <c r="Q616"/>
      <c r="R616">
        <v>30485</v>
      </c>
      <c r="S616" s="22">
        <v>1999</v>
      </c>
      <c r="T616" s="59" t="s">
        <v>77</v>
      </c>
      <c r="U616" s="66">
        <v>0.21708390596745028</v>
      </c>
      <c r="V616" s="66">
        <v>0</v>
      </c>
      <c r="W616" s="66">
        <v>0</v>
      </c>
      <c r="X616" s="66">
        <v>0</v>
      </c>
      <c r="Y616" s="66">
        <v>0</v>
      </c>
      <c r="Z616" s="16"/>
      <c r="AA616" s="16"/>
      <c r="AB616" s="16">
        <v>1.9144047619047619</v>
      </c>
      <c r="AC616" s="16">
        <v>1.2065476190476192</v>
      </c>
      <c r="AD616" s="16">
        <v>1.6383333333333334</v>
      </c>
      <c r="AE616" s="16">
        <v>0.68595238095238098</v>
      </c>
      <c r="AF616" s="16">
        <v>7.1939285714285717</v>
      </c>
      <c r="AG616" s="16">
        <v>8.6728571428571417</v>
      </c>
      <c r="AH616" s="16">
        <v>0.79571428571428571</v>
      </c>
      <c r="AI616" s="16">
        <v>1.4051190476190476</v>
      </c>
      <c r="AJ616" s="16">
        <v>0.19107142857142859</v>
      </c>
      <c r="AK616" s="16">
        <v>0</v>
      </c>
      <c r="AL616" s="16">
        <v>0.14869047619047618</v>
      </c>
      <c r="AM616" s="16">
        <v>6.1308333333333334</v>
      </c>
      <c r="AN616" s="16">
        <v>1.0965476190476191</v>
      </c>
      <c r="AO616" s="16">
        <v>61.79035714285714</v>
      </c>
      <c r="AP616" s="16">
        <v>1.1770238095238095</v>
      </c>
      <c r="AQ616" s="16">
        <v>69.663453232849136</v>
      </c>
      <c r="AR616" s="16">
        <v>71.773690476190481</v>
      </c>
    </row>
    <row r="617" spans="1:50" ht="12.75" hidden="1" customHeight="1" x14ac:dyDescent="0.25">
      <c r="A617">
        <v>41747</v>
      </c>
      <c r="B617">
        <v>1998</v>
      </c>
      <c r="C617" s="22" t="str">
        <f t="shared" si="36"/>
        <v>1998B41747</v>
      </c>
      <c r="D617" s="13">
        <v>36113</v>
      </c>
      <c r="E617">
        <v>980022</v>
      </c>
      <c r="F617" t="s">
        <v>100</v>
      </c>
      <c r="G617" s="14" t="s">
        <v>103</v>
      </c>
      <c r="I617" t="s">
        <v>87</v>
      </c>
      <c r="J617" s="15">
        <f t="shared" si="37"/>
        <v>2450</v>
      </c>
      <c r="K617">
        <v>5</v>
      </c>
      <c r="L617">
        <v>10</v>
      </c>
      <c r="M617">
        <v>10</v>
      </c>
      <c r="N617">
        <v>5</v>
      </c>
      <c r="O617">
        <v>4</v>
      </c>
      <c r="P617">
        <v>6</v>
      </c>
      <c r="Q617"/>
      <c r="R617">
        <v>30486</v>
      </c>
      <c r="S617" s="22">
        <v>1999</v>
      </c>
      <c r="T617" s="59" t="s">
        <v>77</v>
      </c>
      <c r="U617" s="66">
        <v>0.91211674060238146</v>
      </c>
      <c r="V617" s="66">
        <v>0</v>
      </c>
      <c r="W617" s="66">
        <v>0</v>
      </c>
      <c r="X617" s="66">
        <v>0</v>
      </c>
      <c r="Y617" s="66">
        <v>0</v>
      </c>
      <c r="Z617" s="16"/>
      <c r="AA617" s="16"/>
      <c r="AB617" s="16">
        <v>2.2249535262193834</v>
      </c>
      <c r="AC617" s="16">
        <v>1.7920737276981789</v>
      </c>
      <c r="AD617" s="16">
        <v>3.2043319108287074</v>
      </c>
      <c r="AE617" s="16">
        <v>0.65379441030584673</v>
      </c>
      <c r="AF617" s="16">
        <v>5.5710170924290789</v>
      </c>
      <c r="AG617" s="16">
        <v>7.7666904345237695</v>
      </c>
      <c r="AH617" s="16">
        <v>0.78463111345439063</v>
      </c>
      <c r="AI617" s="16">
        <v>0.63657649472421673</v>
      </c>
      <c r="AJ617" s="16">
        <v>0.24922203231715206</v>
      </c>
      <c r="AK617" s="16">
        <v>2.7042827862673018E-2</v>
      </c>
      <c r="AL617" s="16">
        <v>8.4046774364566521E-2</v>
      </c>
      <c r="AM617" s="16">
        <v>3.6101688814872395</v>
      </c>
      <c r="AN617" s="16">
        <v>0.59066205317320353</v>
      </c>
      <c r="AO617" s="16">
        <v>29.534561804048451</v>
      </c>
      <c r="AP617" s="16">
        <v>0.58399862256675361</v>
      </c>
      <c r="AQ617" s="16">
        <v>52.967952948079386</v>
      </c>
      <c r="AR617" s="16">
        <v>86.133400907977546</v>
      </c>
    </row>
    <row r="618" spans="1:50" ht="12.75" hidden="1" customHeight="1" x14ac:dyDescent="0.25">
      <c r="A618">
        <v>41748</v>
      </c>
      <c r="B618">
        <v>1998</v>
      </c>
      <c r="C618" s="22" t="str">
        <f t="shared" si="36"/>
        <v>1998B41748</v>
      </c>
      <c r="D618" s="13">
        <v>36113</v>
      </c>
      <c r="E618">
        <v>980022</v>
      </c>
      <c r="F618" t="s">
        <v>100</v>
      </c>
      <c r="G618" s="14" t="s">
        <v>103</v>
      </c>
      <c r="I618" t="s">
        <v>70</v>
      </c>
      <c r="J618" s="15">
        <f t="shared" si="37"/>
        <v>2716</v>
      </c>
      <c r="K618">
        <v>10</v>
      </c>
      <c r="L618">
        <v>20</v>
      </c>
      <c r="M618">
        <v>20</v>
      </c>
      <c r="N618">
        <v>10</v>
      </c>
      <c r="O618">
        <v>4</v>
      </c>
      <c r="P618">
        <v>6</v>
      </c>
      <c r="Q618"/>
      <c r="R618">
        <v>30487</v>
      </c>
      <c r="S618" s="22">
        <v>1999</v>
      </c>
      <c r="T618" s="59" t="s">
        <v>77</v>
      </c>
      <c r="U618" s="66">
        <v>0.26364246961060367</v>
      </c>
      <c r="V618" s="66">
        <v>56.896895130828931</v>
      </c>
      <c r="W618" s="66">
        <v>0</v>
      </c>
      <c r="X618" s="66">
        <v>0</v>
      </c>
      <c r="Y618" s="66">
        <v>0</v>
      </c>
      <c r="Z618" s="16"/>
      <c r="AA618" s="16"/>
      <c r="AB618" s="16">
        <v>2.7247706422018347</v>
      </c>
      <c r="AC618" s="16">
        <v>1.0866972477064218</v>
      </c>
      <c r="AD618" s="16">
        <v>3.5567278287461765</v>
      </c>
      <c r="AE618" s="16">
        <v>0.64755351681957174</v>
      </c>
      <c r="AF618" s="16">
        <v>9.378440366972475</v>
      </c>
      <c r="AG618" s="16">
        <v>4.7840978593272165</v>
      </c>
      <c r="AH618" s="16">
        <v>0.92461773700305805</v>
      </c>
      <c r="AI618" s="16">
        <v>0.65076452599388368</v>
      </c>
      <c r="AJ618" s="16">
        <v>0.12935779816513759</v>
      </c>
      <c r="AK618" s="16">
        <v>0</v>
      </c>
      <c r="AL618" s="16">
        <v>0.18730886850152903</v>
      </c>
      <c r="AM618" s="16">
        <v>4.9527522935779809</v>
      </c>
      <c r="AN618" s="16">
        <v>0.55856269113149837</v>
      </c>
      <c r="AO618" s="16">
        <v>17.404587155963302</v>
      </c>
      <c r="AP618" s="16">
        <v>0.51590214067278273</v>
      </c>
      <c r="AQ618" s="16">
        <v>50.026514764041494</v>
      </c>
      <c r="AR618" s="16">
        <v>60.076299694189601</v>
      </c>
    </row>
    <row r="619" spans="1:50" ht="12.75" hidden="1" customHeight="1" x14ac:dyDescent="0.25">
      <c r="A619">
        <v>41749</v>
      </c>
      <c r="B619">
        <v>1998</v>
      </c>
      <c r="C619" s="22" t="str">
        <f t="shared" si="36"/>
        <v>1998B41749</v>
      </c>
      <c r="D619" s="13">
        <v>36113</v>
      </c>
      <c r="E619">
        <v>980022</v>
      </c>
      <c r="F619" t="s">
        <v>100</v>
      </c>
      <c r="G619" s="14" t="s">
        <v>103</v>
      </c>
      <c r="I619" t="s">
        <v>70</v>
      </c>
      <c r="J619" s="15">
        <f t="shared" si="37"/>
        <v>2716</v>
      </c>
      <c r="K619">
        <v>20</v>
      </c>
      <c r="L619">
        <v>30</v>
      </c>
      <c r="M619">
        <v>30</v>
      </c>
      <c r="N619">
        <v>10</v>
      </c>
      <c r="O619">
        <v>4</v>
      </c>
      <c r="P619">
        <v>6</v>
      </c>
      <c r="Q619"/>
      <c r="R619">
        <v>30488</v>
      </c>
      <c r="S619" s="22">
        <v>1999</v>
      </c>
      <c r="T619" s="59" t="s">
        <v>77</v>
      </c>
      <c r="U619" s="66">
        <v>1.1672239834596831</v>
      </c>
      <c r="V619" s="66">
        <v>0</v>
      </c>
      <c r="W619" s="66">
        <v>0</v>
      </c>
      <c r="X619" s="66">
        <v>0</v>
      </c>
      <c r="Y619" s="66">
        <v>0</v>
      </c>
      <c r="Z619" s="16">
        <v>425.99900000000002</v>
      </c>
      <c r="AA619" s="16">
        <v>11.9</v>
      </c>
      <c r="AB619" s="16">
        <v>4.8158909904882181</v>
      </c>
      <c r="AC619" s="16">
        <v>1.3420948977337137</v>
      </c>
      <c r="AD619" s="16">
        <v>4.3817428980411375</v>
      </c>
      <c r="AE619" s="16">
        <v>1.2410469510506978</v>
      </c>
      <c r="AF619" s="16">
        <v>10.605187244377953</v>
      </c>
      <c r="AG619" s="16">
        <v>6.2330513248460049</v>
      </c>
      <c r="AH619" s="16">
        <v>1.7376404038075077</v>
      </c>
      <c r="AI619" s="16">
        <v>1.297902796591444</v>
      </c>
      <c r="AJ619" s="16">
        <v>0.308427678229102</v>
      </c>
      <c r="AK619" s="16">
        <v>2.9606961041955423E-2</v>
      </c>
      <c r="AL619" s="16">
        <v>0.125021724871856</v>
      </c>
      <c r="AM619" s="16">
        <v>8.6803417638936562</v>
      </c>
      <c r="AN619" s="16">
        <v>0.79130935256825108</v>
      </c>
      <c r="AO619" s="16">
        <v>27.65932082155387</v>
      </c>
      <c r="AP619" s="16">
        <v>0.7695189785860449</v>
      </c>
      <c r="AQ619" s="16">
        <v>51.229228524544446</v>
      </c>
      <c r="AR619" s="16">
        <v>60.532436216212922</v>
      </c>
      <c r="AS619" s="22"/>
      <c r="AT619" s="22"/>
      <c r="AU619" s="22"/>
      <c r="AV619" s="46"/>
      <c r="AW619" s="46"/>
      <c r="AX619" s="46"/>
    </row>
    <row r="620" spans="1:50" ht="12.75" hidden="1" customHeight="1" x14ac:dyDescent="0.25">
      <c r="A620">
        <v>41750</v>
      </c>
      <c r="B620">
        <v>1998</v>
      </c>
      <c r="C620" s="22" t="str">
        <f t="shared" si="36"/>
        <v>1998B41750</v>
      </c>
      <c r="D620" s="13">
        <v>36113</v>
      </c>
      <c r="E620">
        <v>980022</v>
      </c>
      <c r="F620" t="s">
        <v>100</v>
      </c>
      <c r="G620" s="14" t="s">
        <v>103</v>
      </c>
      <c r="I620" t="s">
        <v>70</v>
      </c>
      <c r="J620" s="15">
        <f t="shared" si="37"/>
        <v>5432</v>
      </c>
      <c r="K620">
        <v>30</v>
      </c>
      <c r="L620">
        <v>50</v>
      </c>
      <c r="M620">
        <v>50</v>
      </c>
      <c r="N620">
        <v>20</v>
      </c>
      <c r="O620">
        <v>4</v>
      </c>
      <c r="P620">
        <v>6</v>
      </c>
      <c r="Q620"/>
      <c r="R620">
        <v>30489</v>
      </c>
      <c r="S620" s="22">
        <v>1999</v>
      </c>
      <c r="T620" s="59" t="s">
        <v>77</v>
      </c>
      <c r="U620" s="66">
        <v>3.9803578019394656</v>
      </c>
      <c r="V620" s="66">
        <v>1.5256278577725537</v>
      </c>
      <c r="W620" s="66">
        <v>0</v>
      </c>
      <c r="X620" s="66">
        <v>0</v>
      </c>
      <c r="Y620" s="66">
        <v>0</v>
      </c>
      <c r="Z620" s="16">
        <v>510.98287199999999</v>
      </c>
      <c r="AA620" s="16">
        <v>12.407999999999999</v>
      </c>
      <c r="AB620" s="16">
        <v>2.5143516146359812</v>
      </c>
      <c r="AC620" s="16">
        <v>1.7025283399148912</v>
      </c>
      <c r="AD620" s="16">
        <v>4.9448885985538631</v>
      </c>
      <c r="AE620" s="16">
        <v>1.3649561840070463</v>
      </c>
      <c r="AF620" s="16">
        <v>7.7803550171285618</v>
      </c>
      <c r="AG620" s="16">
        <v>6.907504214415856</v>
      </c>
      <c r="AH620" s="16">
        <v>1.7263194720718518</v>
      </c>
      <c r="AI620" s="16">
        <v>1.1593920714802082</v>
      </c>
      <c r="AJ620" s="16">
        <v>0.38624575655924098</v>
      </c>
      <c r="AK620" s="16">
        <v>3.1692407240281301E-2</v>
      </c>
      <c r="AL620" s="16">
        <v>0.15815646202691344</v>
      </c>
      <c r="AM620" s="16">
        <v>7.5358956775341071</v>
      </c>
      <c r="AN620" s="16">
        <v>0.81837129274594156</v>
      </c>
      <c r="AO620" s="16">
        <v>28.344100050000229</v>
      </c>
      <c r="AP620" s="16">
        <v>0.79449285368198297</v>
      </c>
      <c r="AQ620" s="16">
        <v>23.953372043956211</v>
      </c>
      <c r="AR620" s="16">
        <v>90.017873767215633</v>
      </c>
    </row>
    <row r="621" spans="1:50" ht="12.75" hidden="1" customHeight="1" x14ac:dyDescent="0.25">
      <c r="A621">
        <v>41751</v>
      </c>
      <c r="B621">
        <v>1998</v>
      </c>
      <c r="C621" s="22" t="str">
        <f t="shared" si="36"/>
        <v>1998B41751</v>
      </c>
      <c r="D621" s="13">
        <v>36113</v>
      </c>
      <c r="E621">
        <v>980022</v>
      </c>
      <c r="F621" t="s">
        <v>100</v>
      </c>
      <c r="G621" s="14" t="s">
        <v>103</v>
      </c>
      <c r="I621" t="s">
        <v>70</v>
      </c>
      <c r="J621" s="15">
        <f t="shared" si="37"/>
        <v>2716</v>
      </c>
      <c r="K621">
        <v>50</v>
      </c>
      <c r="L621">
        <v>70</v>
      </c>
      <c r="M621">
        <v>60</v>
      </c>
      <c r="N621">
        <v>20</v>
      </c>
      <c r="O621">
        <v>4</v>
      </c>
      <c r="P621">
        <v>6</v>
      </c>
      <c r="Q621"/>
      <c r="R621">
        <v>30490</v>
      </c>
      <c r="S621" s="22">
        <v>1999</v>
      </c>
      <c r="T621" s="59" t="s">
        <v>77</v>
      </c>
      <c r="U621" s="66">
        <v>1.1310726256983241</v>
      </c>
      <c r="V621" s="66">
        <v>1.0179653631284917</v>
      </c>
      <c r="W621" s="66">
        <v>0</v>
      </c>
      <c r="X621" s="66">
        <v>0</v>
      </c>
      <c r="Y621" s="66">
        <v>0</v>
      </c>
      <c r="Z621" s="16"/>
      <c r="AA621" s="16"/>
      <c r="AB621" s="16">
        <v>6.5407822656882697</v>
      </c>
      <c r="AC621" s="16">
        <v>2.1476201620328315</v>
      </c>
      <c r="AD621" s="16">
        <v>13.596308225737415</v>
      </c>
      <c r="AE621" s="16">
        <v>2.354164293038624</v>
      </c>
      <c r="AF621" s="16">
        <v>19.618651635570856</v>
      </c>
      <c r="AG621" s="16">
        <v>9.6509150143649407</v>
      </c>
      <c r="AH621" s="16">
        <v>5.205558754607404</v>
      </c>
      <c r="AI621" s="16">
        <v>0.8265614366787889</v>
      </c>
      <c r="AJ621" s="16">
        <v>0.32936975941419372</v>
      </c>
      <c r="AK621" s="16">
        <v>3.4103261287948536E-2</v>
      </c>
      <c r="AL621" s="16">
        <v>0.10604343662336144</v>
      </c>
      <c r="AM621" s="16">
        <v>9.7633095098060352</v>
      </c>
      <c r="AN621" s="16">
        <v>0.69291976264746002</v>
      </c>
      <c r="AO621" s="16">
        <v>81.362875636260625</v>
      </c>
      <c r="AP621" s="16">
        <v>0.85231209333977942</v>
      </c>
      <c r="AQ621" s="16">
        <v>35.62110083383773</v>
      </c>
      <c r="AR621" s="16">
        <v>131.4629144354563</v>
      </c>
      <c r="AS621" s="22"/>
      <c r="AT621" s="22"/>
      <c r="AU621" s="22"/>
      <c r="AV621" s="46"/>
      <c r="AW621" s="46"/>
      <c r="AX621" s="46"/>
    </row>
    <row r="622" spans="1:50" ht="12.75" hidden="1" customHeight="1" x14ac:dyDescent="0.25">
      <c r="A622">
        <v>41752</v>
      </c>
      <c r="B622">
        <v>1998</v>
      </c>
      <c r="C622" s="22" t="str">
        <f t="shared" si="36"/>
        <v>1998B41752</v>
      </c>
      <c r="D622" s="13">
        <v>36113</v>
      </c>
      <c r="E622">
        <v>980022</v>
      </c>
      <c r="F622" t="s">
        <v>100</v>
      </c>
      <c r="G622" s="14" t="s">
        <v>103</v>
      </c>
      <c r="I622" t="s">
        <v>70</v>
      </c>
      <c r="J622" s="15">
        <f t="shared" si="37"/>
        <v>1079.6099999999994</v>
      </c>
      <c r="K622">
        <v>70</v>
      </c>
      <c r="L622">
        <v>100</v>
      </c>
      <c r="M622" s="26">
        <v>75.3</v>
      </c>
      <c r="N622">
        <v>30</v>
      </c>
      <c r="O622">
        <v>3</v>
      </c>
      <c r="P622">
        <v>6</v>
      </c>
      <c r="Q622"/>
      <c r="S622" s="24"/>
      <c r="T622" s="59" t="s">
        <v>77</v>
      </c>
      <c r="U622" s="25">
        <v>0</v>
      </c>
      <c r="V622" s="25">
        <v>0</v>
      </c>
      <c r="W622" s="25">
        <v>0</v>
      </c>
      <c r="X622" s="25">
        <v>0</v>
      </c>
      <c r="Y622" s="25">
        <v>0</v>
      </c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2"/>
      <c r="AT622" s="22"/>
      <c r="AU622" s="22"/>
      <c r="AV622" s="46"/>
      <c r="AW622" s="46"/>
      <c r="AX622" s="46"/>
    </row>
    <row r="623" spans="1:50" ht="12.75" hidden="1" customHeight="1" x14ac:dyDescent="0.25">
      <c r="A623">
        <v>41753</v>
      </c>
      <c r="B623">
        <v>1998</v>
      </c>
      <c r="C623" s="22" t="str">
        <f t="shared" si="36"/>
        <v>1998B41753</v>
      </c>
      <c r="D623" s="13">
        <v>36115</v>
      </c>
      <c r="E623">
        <v>980023</v>
      </c>
      <c r="F623" t="s">
        <v>100</v>
      </c>
      <c r="G623" s="14" t="s">
        <v>104</v>
      </c>
      <c r="I623" t="s">
        <v>87</v>
      </c>
      <c r="J623" s="15">
        <f t="shared" si="37"/>
        <v>2450</v>
      </c>
      <c r="K623">
        <v>0</v>
      </c>
      <c r="L623">
        <v>5</v>
      </c>
      <c r="M623">
        <v>5</v>
      </c>
      <c r="N623">
        <v>5</v>
      </c>
      <c r="O623">
        <v>4</v>
      </c>
      <c r="P623">
        <v>6</v>
      </c>
      <c r="Q623"/>
      <c r="R623">
        <v>30493</v>
      </c>
      <c r="S623" s="22">
        <v>1999</v>
      </c>
      <c r="T623" s="59" t="s">
        <v>77</v>
      </c>
      <c r="U623" s="66">
        <v>0.27851926858041681</v>
      </c>
      <c r="V623" s="66">
        <v>5.0781187573731819</v>
      </c>
      <c r="W623" s="66">
        <v>0</v>
      </c>
      <c r="X623" s="66">
        <v>0</v>
      </c>
      <c r="Y623" s="66">
        <v>0</v>
      </c>
      <c r="Z623" s="16"/>
      <c r="AA623" s="16"/>
      <c r="AB623" s="16">
        <v>1.5</v>
      </c>
      <c r="AC623" s="16">
        <v>2.0540816326530611</v>
      </c>
      <c r="AD623" s="16">
        <v>4.9455357142857137</v>
      </c>
      <c r="AE623" s="16">
        <v>0.7946428571428571</v>
      </c>
      <c r="AF623" s="16">
        <v>3.506505102040816</v>
      </c>
      <c r="AG623" s="16">
        <v>10.604591836734693</v>
      </c>
      <c r="AH623" s="16">
        <v>0.72729591836734697</v>
      </c>
      <c r="AI623" s="16">
        <v>0.62028061224489794</v>
      </c>
      <c r="AJ623" s="16">
        <v>0.30612244897959184</v>
      </c>
      <c r="AK623" s="16">
        <v>3.6734693877551017E-2</v>
      </c>
      <c r="AL623" s="16">
        <v>0</v>
      </c>
      <c r="AM623" s="16">
        <v>4.7515306122448981</v>
      </c>
      <c r="AN623" s="16">
        <v>0.61505102040816328</v>
      </c>
      <c r="AO623" s="16">
        <v>75.897959183673464</v>
      </c>
      <c r="AP623" s="16">
        <v>0.90216836734693884</v>
      </c>
      <c r="AQ623" s="16">
        <v>12.519390557021609</v>
      </c>
      <c r="AR623" s="16">
        <v>114.45293367346939</v>
      </c>
    </row>
    <row r="624" spans="1:50" ht="12.75" hidden="1" customHeight="1" x14ac:dyDescent="0.25">
      <c r="A624">
        <v>41754</v>
      </c>
      <c r="B624">
        <v>1998</v>
      </c>
      <c r="C624" s="22" t="str">
        <f t="shared" si="36"/>
        <v>1998B41754</v>
      </c>
      <c r="D624" s="13">
        <v>36115</v>
      </c>
      <c r="E624">
        <v>980023</v>
      </c>
      <c r="F624" t="s">
        <v>100</v>
      </c>
      <c r="G624" s="14" t="s">
        <v>104</v>
      </c>
      <c r="I624" t="s">
        <v>87</v>
      </c>
      <c r="J624" s="15">
        <f t="shared" si="37"/>
        <v>2450</v>
      </c>
      <c r="K624">
        <v>5</v>
      </c>
      <c r="L624">
        <v>10</v>
      </c>
      <c r="M624">
        <v>10</v>
      </c>
      <c r="N624">
        <v>5</v>
      </c>
      <c r="O624">
        <v>4</v>
      </c>
      <c r="P624">
        <v>6</v>
      </c>
      <c r="Q624"/>
      <c r="R624">
        <v>30494</v>
      </c>
      <c r="S624" s="22">
        <v>1999</v>
      </c>
      <c r="T624" s="59" t="s">
        <v>77</v>
      </c>
      <c r="U624" s="66">
        <v>0.191</v>
      </c>
      <c r="V624" s="66">
        <v>0.23400000000000001</v>
      </c>
      <c r="W624" s="66">
        <v>0</v>
      </c>
      <c r="X624" s="66">
        <v>0</v>
      </c>
      <c r="Y624" s="66">
        <v>0</v>
      </c>
      <c r="Z624" s="16">
        <v>410.00099999999998</v>
      </c>
      <c r="AA624" s="16">
        <v>11</v>
      </c>
      <c r="AB624" s="16">
        <v>1.6636391615153769</v>
      </c>
      <c r="AC624" s="16">
        <v>1.4502898540875202</v>
      </c>
      <c r="AD624" s="16">
        <v>1.7811147756167225</v>
      </c>
      <c r="AE624" s="16">
        <v>0.66941682580890693</v>
      </c>
      <c r="AF624" s="16">
        <v>5.3246550246067716</v>
      </c>
      <c r="AG624" s="16">
        <v>5.7710623581918856</v>
      </c>
      <c r="AH624" s="16">
        <v>0.55315480276232731</v>
      </c>
      <c r="AI624" s="16">
        <v>0.65330033660161502</v>
      </c>
      <c r="AJ624" s="16">
        <v>0.37378604486791761</v>
      </c>
      <c r="AK624" s="16">
        <v>2.9999970873814685E-2</v>
      </c>
      <c r="AL624" s="16">
        <v>8.0485358752078878E-2</v>
      </c>
      <c r="AM624" s="16">
        <v>3.646501314076394</v>
      </c>
      <c r="AN624" s="16">
        <v>0.59762077900895239</v>
      </c>
      <c r="AO624" s="16">
        <v>34.86734478898564</v>
      </c>
      <c r="AP624" s="16">
        <v>0.73844588500399511</v>
      </c>
      <c r="AQ624" s="16">
        <v>57.765789484926486</v>
      </c>
      <c r="AR624" s="16">
        <v>65.266635663460519</v>
      </c>
    </row>
    <row r="625" spans="1:50" ht="12.75" hidden="1" customHeight="1" x14ac:dyDescent="0.25">
      <c r="A625">
        <v>41755</v>
      </c>
      <c r="B625">
        <v>1998</v>
      </c>
      <c r="C625" s="22" t="str">
        <f t="shared" si="36"/>
        <v>1998B41755</v>
      </c>
      <c r="D625" s="13">
        <v>36115</v>
      </c>
      <c r="E625">
        <v>980023</v>
      </c>
      <c r="F625" t="s">
        <v>100</v>
      </c>
      <c r="G625" s="14" t="s">
        <v>104</v>
      </c>
      <c r="I625" t="s">
        <v>70</v>
      </c>
      <c r="J625" s="15">
        <f t="shared" si="37"/>
        <v>2716</v>
      </c>
      <c r="K625">
        <v>10</v>
      </c>
      <c r="L625">
        <v>20</v>
      </c>
      <c r="M625">
        <v>20</v>
      </c>
      <c r="N625">
        <v>10</v>
      </c>
      <c r="O625">
        <v>4</v>
      </c>
      <c r="P625">
        <v>6</v>
      </c>
      <c r="Q625"/>
      <c r="R625">
        <v>30495</v>
      </c>
      <c r="S625" s="22">
        <v>1999</v>
      </c>
      <c r="T625" s="59" t="s">
        <v>77</v>
      </c>
      <c r="U625" s="66">
        <v>3.454192959781039E-2</v>
      </c>
      <c r="V625" s="66">
        <v>0</v>
      </c>
      <c r="W625" s="66">
        <v>0</v>
      </c>
      <c r="X625" s="66">
        <v>0</v>
      </c>
      <c r="Y625" s="66">
        <v>0</v>
      </c>
      <c r="Z625" s="16"/>
      <c r="AA625" s="16"/>
      <c r="AB625" s="16">
        <v>3.9456081081081074</v>
      </c>
      <c r="AC625" s="16">
        <v>0.90405405405405403</v>
      </c>
      <c r="AD625" s="16">
        <v>2.4462837837837834</v>
      </c>
      <c r="AE625" s="16">
        <v>0</v>
      </c>
      <c r="AF625" s="16">
        <v>9.90608108108108</v>
      </c>
      <c r="AG625" s="16">
        <v>9.0547297297297291</v>
      </c>
      <c r="AH625" s="16">
        <v>0.9763513513513512</v>
      </c>
      <c r="AI625" s="16">
        <v>1.5935810810810809</v>
      </c>
      <c r="AJ625" s="16">
        <v>0.25101351351351353</v>
      </c>
      <c r="AK625" s="16">
        <v>0</v>
      </c>
      <c r="AL625" s="16">
        <v>0</v>
      </c>
      <c r="AM625" s="16">
        <v>8.1209459459459445</v>
      </c>
      <c r="AN625" s="16">
        <v>1.3067567567567566</v>
      </c>
      <c r="AO625" s="16">
        <v>28.368581081081079</v>
      </c>
      <c r="AP625" s="16">
        <v>0.96486486486486489</v>
      </c>
      <c r="AQ625" s="16">
        <v>54.318364795149606</v>
      </c>
      <c r="AR625" s="16">
        <v>89.527027027027017</v>
      </c>
    </row>
    <row r="626" spans="1:50" ht="12.75" hidden="1" customHeight="1" x14ac:dyDescent="0.25">
      <c r="A626">
        <v>41756</v>
      </c>
      <c r="B626">
        <v>1998</v>
      </c>
      <c r="C626" s="22" t="str">
        <f t="shared" si="36"/>
        <v>1998B41756</v>
      </c>
      <c r="D626" s="13">
        <v>36115</v>
      </c>
      <c r="E626">
        <v>980023</v>
      </c>
      <c r="F626" t="s">
        <v>100</v>
      </c>
      <c r="G626" s="14" t="s">
        <v>104</v>
      </c>
      <c r="I626" t="s">
        <v>70</v>
      </c>
      <c r="J626" s="15">
        <f t="shared" si="37"/>
        <v>2716</v>
      </c>
      <c r="K626">
        <v>20</v>
      </c>
      <c r="L626">
        <v>30</v>
      </c>
      <c r="M626" s="26">
        <v>30</v>
      </c>
      <c r="N626">
        <v>10</v>
      </c>
      <c r="O626">
        <v>4</v>
      </c>
      <c r="P626">
        <v>6</v>
      </c>
      <c r="Q626"/>
      <c r="R626">
        <v>30496</v>
      </c>
      <c r="S626" s="22">
        <v>1999</v>
      </c>
      <c r="T626" s="59" t="s">
        <v>77</v>
      </c>
      <c r="U626" s="66">
        <v>8.9770877944325478E-2</v>
      </c>
      <c r="V626" s="66">
        <v>0</v>
      </c>
      <c r="W626" s="66">
        <v>0</v>
      </c>
      <c r="X626" s="66">
        <v>0</v>
      </c>
      <c r="Y626" s="66">
        <v>0</v>
      </c>
      <c r="Z626" s="16"/>
      <c r="AA626" s="16"/>
      <c r="AB626" s="16">
        <v>3.7963414634146346</v>
      </c>
      <c r="AC626" s="16">
        <v>2.5048780487804878</v>
      </c>
      <c r="AD626" s="16">
        <v>5.9186411149825791</v>
      </c>
      <c r="AE626" s="16">
        <v>1.6134146341463416</v>
      </c>
      <c r="AF626" s="16">
        <v>10.677003484320558</v>
      </c>
      <c r="AG626" s="16">
        <v>5.6163763066202099</v>
      </c>
      <c r="AH626" s="16">
        <v>1.4519163763066203</v>
      </c>
      <c r="AI626" s="16">
        <v>0.63135888501742166</v>
      </c>
      <c r="AJ626" s="16">
        <v>0.48205574912891991</v>
      </c>
      <c r="AK626" s="16">
        <v>4.9651567944250879E-2</v>
      </c>
      <c r="AL626" s="16">
        <v>0</v>
      </c>
      <c r="AM626" s="16">
        <v>10.286236933797911</v>
      </c>
      <c r="AN626" s="16">
        <v>0.59372822299651573</v>
      </c>
      <c r="AO626" s="16">
        <v>36.576655052264812</v>
      </c>
      <c r="AP626" s="16">
        <v>0.75557491289198608</v>
      </c>
      <c r="AQ626" s="16">
        <v>50.647550741251649</v>
      </c>
      <c r="AR626" s="16">
        <v>79.42317073170733</v>
      </c>
      <c r="AS626" s="22"/>
      <c r="AT626" s="22"/>
      <c r="AU626" s="22"/>
      <c r="AV626" s="46"/>
      <c r="AW626" s="46"/>
      <c r="AX626" s="46"/>
    </row>
    <row r="627" spans="1:50" ht="12.75" hidden="1" customHeight="1" x14ac:dyDescent="0.25">
      <c r="A627">
        <v>41757</v>
      </c>
      <c r="B627">
        <v>1998</v>
      </c>
      <c r="C627" s="22" t="str">
        <f t="shared" si="36"/>
        <v>1998B41757</v>
      </c>
      <c r="D627" s="13">
        <v>36115</v>
      </c>
      <c r="E627">
        <v>980023</v>
      </c>
      <c r="F627" t="s">
        <v>100</v>
      </c>
      <c r="G627" s="14" t="s">
        <v>104</v>
      </c>
      <c r="I627" t="s">
        <v>70</v>
      </c>
      <c r="J627" s="15">
        <f t="shared" si="37"/>
        <v>4698.6799999999994</v>
      </c>
      <c r="K627">
        <v>30</v>
      </c>
      <c r="L627">
        <v>50</v>
      </c>
      <c r="M627" s="26">
        <v>47.3</v>
      </c>
      <c r="N627">
        <v>20</v>
      </c>
      <c r="O627">
        <v>4</v>
      </c>
      <c r="P627">
        <v>6</v>
      </c>
      <c r="Q627" t="s">
        <v>422</v>
      </c>
      <c r="R627">
        <v>30497</v>
      </c>
      <c r="S627" s="22">
        <v>1999</v>
      </c>
      <c r="T627" s="59" t="s">
        <v>77</v>
      </c>
      <c r="U627" s="66"/>
      <c r="V627" s="66"/>
      <c r="W627" s="66"/>
      <c r="X627" s="66"/>
      <c r="Y627" s="66"/>
      <c r="Z627" s="16"/>
      <c r="AA627" s="16"/>
      <c r="AB627" s="16">
        <v>6.8847133757961787</v>
      </c>
      <c r="AC627" s="16">
        <v>1.7366242038216562</v>
      </c>
      <c r="AD627" s="16">
        <v>4.9353503184713379</v>
      </c>
      <c r="AE627" s="16">
        <v>1.1681528662420384</v>
      </c>
      <c r="AF627" s="16">
        <v>19.495541401273886</v>
      </c>
      <c r="AG627" s="16">
        <v>6.6646496815286618</v>
      </c>
      <c r="AH627" s="16">
        <v>13.395859872611465</v>
      </c>
      <c r="AI627" s="16">
        <v>1.4955414012738855</v>
      </c>
      <c r="AJ627" s="16">
        <v>0.35222929936305736</v>
      </c>
      <c r="AK627" s="16">
        <v>0</v>
      </c>
      <c r="AL627" s="16">
        <v>0</v>
      </c>
      <c r="AM627" s="16">
        <v>3.902866242038217</v>
      </c>
      <c r="AN627" s="16">
        <v>0.87133757961783442</v>
      </c>
      <c r="AO627" s="16">
        <v>82.35</v>
      </c>
      <c r="AP627" s="16">
        <v>0.84458598726114653</v>
      </c>
      <c r="AQ627" s="16">
        <v>52.693078217069299</v>
      </c>
      <c r="AR627" s="16">
        <v>116.08917197452229</v>
      </c>
    </row>
    <row r="628" spans="1:50" ht="12.75" hidden="1" customHeight="1" x14ac:dyDescent="0.25">
      <c r="A628">
        <v>41758</v>
      </c>
      <c r="B628">
        <v>1998</v>
      </c>
      <c r="C628" s="22" t="str">
        <f t="shared" si="36"/>
        <v>1998B41758</v>
      </c>
      <c r="D628" s="13">
        <v>36115</v>
      </c>
      <c r="E628">
        <v>980023</v>
      </c>
      <c r="F628" t="s">
        <v>100</v>
      </c>
      <c r="G628" s="14" t="s">
        <v>104</v>
      </c>
      <c r="I628" t="s">
        <v>70</v>
      </c>
      <c r="J628" s="15">
        <f t="shared" si="37"/>
        <v>4074.0000000000005</v>
      </c>
      <c r="K628">
        <v>50</v>
      </c>
      <c r="L628">
        <v>70</v>
      </c>
      <c r="M628" s="26">
        <v>70</v>
      </c>
      <c r="N628">
        <v>20</v>
      </c>
      <c r="O628">
        <v>3</v>
      </c>
      <c r="P628">
        <v>6</v>
      </c>
      <c r="Q628"/>
      <c r="R628">
        <v>30498</v>
      </c>
      <c r="S628" s="22">
        <v>1999</v>
      </c>
      <c r="T628" s="59" t="s">
        <v>77</v>
      </c>
      <c r="U628" s="66">
        <v>1.0030597445010088</v>
      </c>
      <c r="V628" s="66">
        <v>0</v>
      </c>
      <c r="W628" s="66">
        <v>0</v>
      </c>
      <c r="X628" s="66">
        <v>0</v>
      </c>
      <c r="Y628" s="66">
        <v>0</v>
      </c>
      <c r="Z628" s="16">
        <v>435.00099999999998</v>
      </c>
      <c r="AA628" s="16">
        <v>11.4</v>
      </c>
      <c r="AB628" s="16">
        <v>4.2738398068253058</v>
      </c>
      <c r="AC628" s="16">
        <v>1.4611886680512858</v>
      </c>
      <c r="AD628" s="16">
        <v>3.1682223737109823</v>
      </c>
      <c r="AE628" s="16">
        <v>0.93956924731011671</v>
      </c>
      <c r="AF628" s="16">
        <v>11.376643793042774</v>
      </c>
      <c r="AG628" s="16">
        <v>6.6447125854445241</v>
      </c>
      <c r="AH628" s="16">
        <v>5.229280006931937</v>
      </c>
      <c r="AI628" s="16">
        <v>1.2641059171686573</v>
      </c>
      <c r="AJ628" s="16">
        <v>0.61467890719427198</v>
      </c>
      <c r="AK628" s="16">
        <v>4.0008947857509788E-2</v>
      </c>
      <c r="AL628" s="16">
        <v>0.22939937064377713</v>
      </c>
      <c r="AM628" s="16">
        <v>4.9020466013614534</v>
      </c>
      <c r="AN628" s="16">
        <v>0.72400722548335672</v>
      </c>
      <c r="AO628" s="16">
        <v>44.465944648836377</v>
      </c>
      <c r="AP628" s="16">
        <v>0.55791483089698735</v>
      </c>
      <c r="AQ628" s="16">
        <v>21.241325885822274</v>
      </c>
      <c r="AR628" s="16">
        <v>112.62196097779216</v>
      </c>
    </row>
    <row r="629" spans="1:50" ht="12.75" hidden="1" customHeight="1" x14ac:dyDescent="0.25">
      <c r="A629">
        <v>41759</v>
      </c>
      <c r="B629">
        <v>1998</v>
      </c>
      <c r="C629" s="22" t="str">
        <f t="shared" si="36"/>
        <v>1998B41759</v>
      </c>
      <c r="D629" s="13">
        <v>36115</v>
      </c>
      <c r="E629">
        <v>980023</v>
      </c>
      <c r="F629" t="s">
        <v>100</v>
      </c>
      <c r="G629" s="14" t="s">
        <v>104</v>
      </c>
      <c r="I629" t="s">
        <v>70</v>
      </c>
      <c r="J629" s="15">
        <f t="shared" si="37"/>
        <v>1629.6000000000001</v>
      </c>
      <c r="K629">
        <v>70</v>
      </c>
      <c r="L629">
        <v>100</v>
      </c>
      <c r="M629" s="26">
        <v>78</v>
      </c>
      <c r="N629">
        <v>30</v>
      </c>
      <c r="O629">
        <v>3</v>
      </c>
      <c r="P629">
        <v>6</v>
      </c>
      <c r="Q629"/>
      <c r="S629" s="24"/>
      <c r="T629" s="59" t="s">
        <v>77</v>
      </c>
      <c r="U629" s="25">
        <v>0</v>
      </c>
      <c r="V629" s="25">
        <v>0</v>
      </c>
      <c r="W629" s="25">
        <v>0</v>
      </c>
      <c r="X629" s="25">
        <v>0</v>
      </c>
      <c r="Y629" s="25">
        <v>0</v>
      </c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2"/>
      <c r="AT629" s="22"/>
      <c r="AU629" s="22"/>
      <c r="AV629" s="46"/>
      <c r="AW629" s="46"/>
      <c r="AX629" s="46"/>
    </row>
    <row r="630" spans="1:50" ht="12.75" hidden="1" customHeight="1" x14ac:dyDescent="0.25">
      <c r="A630">
        <v>41760</v>
      </c>
      <c r="B630">
        <v>1998</v>
      </c>
      <c r="C630" s="22" t="str">
        <f t="shared" si="36"/>
        <v>1998B41760</v>
      </c>
      <c r="D630" s="13">
        <v>36113</v>
      </c>
      <c r="E630">
        <v>980024</v>
      </c>
      <c r="F630" t="s">
        <v>100</v>
      </c>
      <c r="G630" s="14" t="s">
        <v>105</v>
      </c>
      <c r="I630" t="s">
        <v>87</v>
      </c>
      <c r="J630" s="15">
        <f t="shared" si="37"/>
        <v>2450</v>
      </c>
      <c r="K630">
        <v>0</v>
      </c>
      <c r="L630">
        <v>5</v>
      </c>
      <c r="M630">
        <v>5</v>
      </c>
      <c r="N630">
        <v>5</v>
      </c>
      <c r="O630">
        <v>4</v>
      </c>
      <c r="P630">
        <v>6</v>
      </c>
      <c r="Q630"/>
      <c r="R630">
        <v>30502</v>
      </c>
      <c r="S630" s="22">
        <v>1999</v>
      </c>
      <c r="T630" s="59" t="s">
        <v>77</v>
      </c>
      <c r="U630" s="66">
        <v>0.87324861373120677</v>
      </c>
      <c r="V630" s="66">
        <v>0</v>
      </c>
      <c r="W630" s="66">
        <v>0</v>
      </c>
      <c r="X630" s="66">
        <v>0</v>
      </c>
      <c r="Y630" s="66">
        <v>0</v>
      </c>
      <c r="Z630" s="16">
        <v>412</v>
      </c>
      <c r="AA630" s="16">
        <v>9.2899999999999991</v>
      </c>
      <c r="AB630" s="16">
        <v>1.7180737612058161</v>
      </c>
      <c r="AC630" s="16">
        <v>2.0762009833680213</v>
      </c>
      <c r="AD630" s="16">
        <v>3.0582305685389159</v>
      </c>
      <c r="AE630" s="16">
        <v>1.1025844242383105</v>
      </c>
      <c r="AF630" s="16">
        <v>40.714265910896501</v>
      </c>
      <c r="AG630" s="16">
        <v>9.6912323840316947</v>
      </c>
      <c r="AH630" s="16">
        <v>0.84240203365784039</v>
      </c>
      <c r="AI630" s="16">
        <v>0.75435206793136123</v>
      </c>
      <c r="AJ630" s="16">
        <v>0.22896815191630571</v>
      </c>
      <c r="AK630" s="16">
        <v>5.0239149825477517E-2</v>
      </c>
      <c r="AL630" s="16">
        <v>5.8699977150986099E-2</v>
      </c>
      <c r="AM630" s="16">
        <v>18.31262422358764</v>
      </c>
      <c r="AN630" s="16">
        <v>0.68833849427866434</v>
      </c>
      <c r="AO630" s="16">
        <v>56.427982107023254</v>
      </c>
      <c r="AP630" s="16">
        <v>0.71548962377521164</v>
      </c>
      <c r="AQ630" s="16">
        <v>52.63744582222202</v>
      </c>
      <c r="AR630" s="16">
        <v>135.66903155553985</v>
      </c>
    </row>
    <row r="631" spans="1:50" ht="12.75" hidden="1" customHeight="1" x14ac:dyDescent="0.25">
      <c r="A631">
        <v>41761</v>
      </c>
      <c r="B631">
        <v>1998</v>
      </c>
      <c r="C631" s="22" t="str">
        <f t="shared" si="36"/>
        <v>1998B41761</v>
      </c>
      <c r="D631" s="13">
        <v>36113</v>
      </c>
      <c r="E631">
        <v>980024</v>
      </c>
      <c r="F631" t="s">
        <v>100</v>
      </c>
      <c r="G631" s="14" t="s">
        <v>105</v>
      </c>
      <c r="I631" t="s">
        <v>87</v>
      </c>
      <c r="J631" s="15">
        <f t="shared" si="37"/>
        <v>2450</v>
      </c>
      <c r="K631">
        <v>5</v>
      </c>
      <c r="L631">
        <v>10</v>
      </c>
      <c r="M631">
        <v>10</v>
      </c>
      <c r="N631">
        <v>5</v>
      </c>
      <c r="O631">
        <v>4</v>
      </c>
      <c r="P631">
        <v>6</v>
      </c>
      <c r="Q631"/>
      <c r="R631">
        <v>30503</v>
      </c>
      <c r="S631" s="22">
        <v>1999</v>
      </c>
      <c r="T631" s="59" t="s">
        <v>77</v>
      </c>
      <c r="U631" s="66">
        <v>2.3648121334310845</v>
      </c>
      <c r="V631" s="66">
        <v>0</v>
      </c>
      <c r="W631" s="66">
        <v>0</v>
      </c>
      <c r="X631" s="66">
        <v>0</v>
      </c>
      <c r="Y631" s="66">
        <v>0</v>
      </c>
      <c r="Z631" s="16">
        <v>422</v>
      </c>
      <c r="AA631" s="16">
        <v>9.34</v>
      </c>
      <c r="AB631" s="16">
        <v>1.668311808118081</v>
      </c>
      <c r="AC631" s="16">
        <v>1.4626383763837636</v>
      </c>
      <c r="AD631" s="16">
        <v>2.4007841328413284</v>
      </c>
      <c r="AE631" s="16">
        <v>0.86757380073800738</v>
      </c>
      <c r="AF631" s="16">
        <v>7.3796125461254611</v>
      </c>
      <c r="AG631" s="16">
        <v>10.117158671586715</v>
      </c>
      <c r="AH631" s="16">
        <v>0.69815498154981548</v>
      </c>
      <c r="AI631" s="16">
        <v>0.76000922509225088</v>
      </c>
      <c r="AJ631" s="16">
        <v>0.22292435424354243</v>
      </c>
      <c r="AK631" s="16">
        <v>1.5452029520295204E-2</v>
      </c>
      <c r="AL631" s="16">
        <v>6.5405904059040593E-2</v>
      </c>
      <c r="AM631" s="16">
        <v>6.0165590405904057</v>
      </c>
      <c r="AN631" s="16">
        <v>0.84409594095940954</v>
      </c>
      <c r="AO631" s="16">
        <v>46.759086715867156</v>
      </c>
      <c r="AP631" s="16">
        <v>0.79215867158671582</v>
      </c>
      <c r="AQ631" s="16">
        <v>41.651227033987759</v>
      </c>
      <c r="AR631" s="16">
        <v>111.82190959409594</v>
      </c>
      <c r="AS631" s="22"/>
      <c r="AT631" s="22"/>
      <c r="AU631" s="22"/>
      <c r="AV631" s="46"/>
      <c r="AW631" s="46"/>
      <c r="AX631" s="46"/>
    </row>
    <row r="632" spans="1:50" ht="12.75" hidden="1" customHeight="1" x14ac:dyDescent="0.25">
      <c r="A632">
        <v>41762</v>
      </c>
      <c r="B632">
        <v>1998</v>
      </c>
      <c r="C632" s="22" t="str">
        <f t="shared" si="36"/>
        <v>1998B41762</v>
      </c>
      <c r="D632" s="13">
        <v>36113</v>
      </c>
      <c r="E632">
        <v>980024</v>
      </c>
      <c r="F632" t="s">
        <v>100</v>
      </c>
      <c r="G632" s="14" t="s">
        <v>105</v>
      </c>
      <c r="I632" t="s">
        <v>70</v>
      </c>
      <c r="J632" s="15">
        <f t="shared" si="37"/>
        <v>2716</v>
      </c>
      <c r="K632">
        <v>10</v>
      </c>
      <c r="L632">
        <v>20</v>
      </c>
      <c r="M632">
        <v>20</v>
      </c>
      <c r="N632">
        <v>10</v>
      </c>
      <c r="O632">
        <v>4</v>
      </c>
      <c r="P632">
        <v>6</v>
      </c>
      <c r="Q632"/>
      <c r="R632">
        <v>30504</v>
      </c>
      <c r="S632" s="22">
        <v>1999</v>
      </c>
      <c r="T632" s="59" t="s">
        <v>77</v>
      </c>
      <c r="U632" s="66">
        <v>1.3167669996777311</v>
      </c>
      <c r="V632" s="66">
        <v>2.0456915887850466</v>
      </c>
      <c r="W632" s="66">
        <v>0</v>
      </c>
      <c r="X632" s="66">
        <v>0</v>
      </c>
      <c r="Y632" s="66">
        <v>0</v>
      </c>
      <c r="Z632" s="16"/>
      <c r="AA632" s="16"/>
      <c r="AB632" s="16">
        <v>2.9024890393421545</v>
      </c>
      <c r="AC632" s="16">
        <v>1.2305552587727437</v>
      </c>
      <c r="AD632" s="16">
        <v>0.93088271955523816</v>
      </c>
      <c r="AE632" s="16">
        <v>0.45051630837171208</v>
      </c>
      <c r="AF632" s="16">
        <v>9.9540955090824923</v>
      </c>
      <c r="AG632" s="16">
        <v>7.2344090616852146</v>
      </c>
      <c r="AH632" s="16">
        <v>1.5617648767851486</v>
      </c>
      <c r="AI632" s="16">
        <v>0.53819219904817073</v>
      </c>
      <c r="AJ632" s="16">
        <v>0.13425517198720147</v>
      </c>
      <c r="AK632" s="16">
        <v>0</v>
      </c>
      <c r="AL632" s="16">
        <v>0</v>
      </c>
      <c r="AM632" s="16">
        <v>7.4284581601839932</v>
      </c>
      <c r="AN632" s="16">
        <v>0.65136017124680645</v>
      </c>
      <c r="AO632" s="16">
        <v>34.790505699167198</v>
      </c>
      <c r="AP632" s="16">
        <v>0.73350652953426343</v>
      </c>
      <c r="AQ632" s="16">
        <v>0</v>
      </c>
      <c r="AR632" s="16">
        <v>49.413354101882106</v>
      </c>
    </row>
    <row r="633" spans="1:50" ht="12.75" hidden="1" customHeight="1" x14ac:dyDescent="0.25">
      <c r="A633">
        <v>41763</v>
      </c>
      <c r="B633">
        <v>1998</v>
      </c>
      <c r="C633" s="22" t="str">
        <f t="shared" ref="C633:C696" si="38">CONCATENATE(B633,"B",A633)</f>
        <v>1998B41763</v>
      </c>
      <c r="D633" s="13">
        <v>36113</v>
      </c>
      <c r="E633">
        <v>980024</v>
      </c>
      <c r="F633" t="s">
        <v>100</v>
      </c>
      <c r="G633" s="14" t="s">
        <v>105</v>
      </c>
      <c r="I633" t="s">
        <v>70</v>
      </c>
      <c r="J633" s="15">
        <f t="shared" si="37"/>
        <v>2716</v>
      </c>
      <c r="K633">
        <v>20</v>
      </c>
      <c r="L633">
        <v>30</v>
      </c>
      <c r="M633" s="26">
        <v>30</v>
      </c>
      <c r="N633">
        <v>10</v>
      </c>
      <c r="O633">
        <v>4</v>
      </c>
      <c r="P633">
        <v>6</v>
      </c>
      <c r="Q633"/>
      <c r="S633" s="55"/>
      <c r="T633" s="59" t="s">
        <v>77</v>
      </c>
      <c r="U633" s="66">
        <v>0</v>
      </c>
      <c r="V633" s="66">
        <v>0</v>
      </c>
      <c r="W633" s="66">
        <v>0</v>
      </c>
      <c r="X633" s="66">
        <v>0</v>
      </c>
      <c r="Y633" s="66">
        <v>0</v>
      </c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2"/>
      <c r="AT633" s="22"/>
      <c r="AU633" s="22"/>
      <c r="AV633" s="46"/>
      <c r="AW633" s="46"/>
      <c r="AX633" s="46"/>
    </row>
    <row r="634" spans="1:50" ht="12.75" hidden="1" customHeight="1" x14ac:dyDescent="0.25">
      <c r="A634">
        <v>41764</v>
      </c>
      <c r="B634">
        <v>1998</v>
      </c>
      <c r="C634" s="22" t="str">
        <f t="shared" si="38"/>
        <v>1998B41764</v>
      </c>
      <c r="D634" s="13">
        <v>36113</v>
      </c>
      <c r="E634">
        <v>980024</v>
      </c>
      <c r="F634" t="s">
        <v>100</v>
      </c>
      <c r="G634" s="14" t="s">
        <v>105</v>
      </c>
      <c r="I634" t="s">
        <v>70</v>
      </c>
      <c r="J634" s="15">
        <f t="shared" si="37"/>
        <v>5432</v>
      </c>
      <c r="K634">
        <v>30</v>
      </c>
      <c r="L634">
        <v>50</v>
      </c>
      <c r="M634" s="26">
        <v>50</v>
      </c>
      <c r="N634">
        <v>20</v>
      </c>
      <c r="O634">
        <v>4</v>
      </c>
      <c r="P634">
        <v>6</v>
      </c>
      <c r="Q634"/>
      <c r="R634">
        <v>30505</v>
      </c>
      <c r="S634" s="22">
        <v>1999</v>
      </c>
      <c r="T634" s="59" t="s">
        <v>77</v>
      </c>
      <c r="U634" s="66">
        <v>5.7035005442388425</v>
      </c>
      <c r="V634" s="66">
        <v>2.1729654019592597</v>
      </c>
      <c r="W634" s="66">
        <v>0</v>
      </c>
      <c r="X634" s="66">
        <v>0</v>
      </c>
      <c r="Y634" s="66">
        <v>0</v>
      </c>
      <c r="Z634" s="16">
        <v>490.77822222222198</v>
      </c>
      <c r="AA634" s="16">
        <v>11.877308294209699</v>
      </c>
      <c r="AB634" s="16">
        <v>4.4481160007557294</v>
      </c>
      <c r="AC634" s="16">
        <v>1.5343702390874494</v>
      </c>
      <c r="AD634" s="16">
        <v>3.4203831276174541</v>
      </c>
      <c r="AE634" s="16">
        <v>1.1507561642244564</v>
      </c>
      <c r="AF634" s="16">
        <v>14.1762505159325</v>
      </c>
      <c r="AG634" s="16">
        <v>9.54233018817078</v>
      </c>
      <c r="AH634" s="16">
        <v>7.7922926755877251</v>
      </c>
      <c r="AI634" s="16">
        <v>0.89881444708224356</v>
      </c>
      <c r="AJ634" s="16">
        <v>0.35293355491040607</v>
      </c>
      <c r="AK634" s="16">
        <v>2.8442950474979085E-2</v>
      </c>
      <c r="AL634" s="16">
        <v>5.7961655506500481E-2</v>
      </c>
      <c r="AM634" s="16">
        <v>5.5680195242985526</v>
      </c>
      <c r="AN634" s="16">
        <v>0.86796180640060983</v>
      </c>
      <c r="AO634" s="16">
        <v>64.657151866419909</v>
      </c>
      <c r="AP634" s="16">
        <v>0.90273019366805762</v>
      </c>
      <c r="AQ634" s="16">
        <v>33.747771353008602</v>
      </c>
      <c r="AR634" s="16">
        <v>132.30877411643104</v>
      </c>
    </row>
    <row r="635" spans="1:50" ht="12.75" hidden="1" customHeight="1" x14ac:dyDescent="0.25">
      <c r="A635">
        <v>41765</v>
      </c>
      <c r="B635">
        <v>1998</v>
      </c>
      <c r="C635" s="22" t="str">
        <f t="shared" si="38"/>
        <v>1998B41765</v>
      </c>
      <c r="D635" s="13">
        <v>36113</v>
      </c>
      <c r="E635">
        <v>980024</v>
      </c>
      <c r="F635" t="s">
        <v>100</v>
      </c>
      <c r="G635" s="14" t="s">
        <v>105</v>
      </c>
      <c r="I635" t="s">
        <v>70</v>
      </c>
      <c r="J635" s="15">
        <f t="shared" si="37"/>
        <v>5432</v>
      </c>
      <c r="K635">
        <v>50</v>
      </c>
      <c r="L635">
        <v>70</v>
      </c>
      <c r="M635" s="26">
        <v>70</v>
      </c>
      <c r="N635">
        <v>20</v>
      </c>
      <c r="O635">
        <v>4</v>
      </c>
      <c r="P635">
        <v>6</v>
      </c>
      <c r="Q635"/>
      <c r="R635">
        <v>30506</v>
      </c>
      <c r="S635" s="22">
        <v>1999</v>
      </c>
      <c r="T635" s="59" t="s">
        <v>77</v>
      </c>
      <c r="U635" s="66">
        <v>6.1973782806704545</v>
      </c>
      <c r="V635" s="66">
        <v>11.650110333818491</v>
      </c>
      <c r="W635" s="66">
        <v>0</v>
      </c>
      <c r="X635" s="66">
        <v>0</v>
      </c>
      <c r="Y635" s="66">
        <v>0</v>
      </c>
      <c r="Z635" s="16">
        <v>513.68217054263505</v>
      </c>
      <c r="AA635" s="16">
        <v>9.2395348837209301</v>
      </c>
      <c r="AB635" s="16">
        <v>3.0744964605152507</v>
      </c>
      <c r="AC635" s="16">
        <v>1.4570354322961394</v>
      </c>
      <c r="AD635" s="16">
        <v>2.8310936836762663</v>
      </c>
      <c r="AE635" s="16">
        <v>1.0833182722124048</v>
      </c>
      <c r="AF635" s="16">
        <v>6.4409208994844667</v>
      </c>
      <c r="AG635" s="16">
        <v>9.8133310271651357</v>
      </c>
      <c r="AH635" s="16">
        <v>2.2872184719784197</v>
      </c>
      <c r="AI635" s="16">
        <v>0.6164802449993575</v>
      </c>
      <c r="AJ635" s="16">
        <v>0.37184377659389051</v>
      </c>
      <c r="AK635" s="16">
        <v>3.7376285236397445E-2</v>
      </c>
      <c r="AL635" s="16">
        <v>6.5065807061894826E-2</v>
      </c>
      <c r="AM635" s="16">
        <v>3.7168842284107426</v>
      </c>
      <c r="AN635" s="16">
        <v>0.58486118707321189</v>
      </c>
      <c r="AO635" s="16">
        <v>21.946916044922276</v>
      </c>
      <c r="AP635" s="16">
        <v>0.68803435585534578</v>
      </c>
      <c r="AQ635" s="16">
        <v>15.589983221479791</v>
      </c>
      <c r="AR635" s="16">
        <v>128.85245873846821</v>
      </c>
    </row>
    <row r="636" spans="1:50" ht="12.75" hidden="1" customHeight="1" x14ac:dyDescent="0.25">
      <c r="A636">
        <v>41766</v>
      </c>
      <c r="B636">
        <v>1998</v>
      </c>
      <c r="C636" s="22" t="str">
        <f t="shared" si="38"/>
        <v>1998B41766</v>
      </c>
      <c r="D636" s="13">
        <v>36113</v>
      </c>
      <c r="E636">
        <v>980024</v>
      </c>
      <c r="F636" t="s">
        <v>100</v>
      </c>
      <c r="G636" s="14" t="s">
        <v>105</v>
      </c>
      <c r="I636" t="s">
        <v>70</v>
      </c>
      <c r="J636" s="15">
        <f t="shared" si="37"/>
        <v>2851.8</v>
      </c>
      <c r="K636">
        <v>70</v>
      </c>
      <c r="L636">
        <v>100</v>
      </c>
      <c r="M636" s="26">
        <v>80.5</v>
      </c>
      <c r="N636">
        <v>30</v>
      </c>
      <c r="O636">
        <v>4</v>
      </c>
      <c r="P636">
        <v>6</v>
      </c>
      <c r="Q636" t="s">
        <v>436</v>
      </c>
      <c r="R636">
        <v>30507</v>
      </c>
      <c r="S636" s="22">
        <v>1999</v>
      </c>
      <c r="T636" s="59" t="s">
        <v>77</v>
      </c>
      <c r="U636" s="66">
        <v>2.7218584346741501E-3</v>
      </c>
      <c r="V636" s="66">
        <v>2.7273021515434985</v>
      </c>
      <c r="W636" s="66">
        <v>0</v>
      </c>
      <c r="X636" s="66">
        <v>0</v>
      </c>
      <c r="Y636" s="66">
        <v>0</v>
      </c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22"/>
      <c r="AT636" s="22"/>
      <c r="AU636" s="22"/>
      <c r="AV636" s="46"/>
      <c r="AW636" s="46"/>
      <c r="AX636" s="46"/>
    </row>
    <row r="637" spans="1:50" ht="12.75" hidden="1" customHeight="1" x14ac:dyDescent="0.25">
      <c r="A637">
        <v>41683</v>
      </c>
      <c r="B637">
        <v>1998</v>
      </c>
      <c r="C637" s="22" t="str">
        <f t="shared" si="38"/>
        <v>1998B41683</v>
      </c>
      <c r="D637" s="13">
        <v>36119</v>
      </c>
      <c r="E637">
        <v>980013</v>
      </c>
      <c r="F637" t="s">
        <v>97</v>
      </c>
      <c r="G637" s="14" t="s">
        <v>92</v>
      </c>
      <c r="I637" t="s">
        <v>87</v>
      </c>
      <c r="J637" s="15">
        <f t="shared" si="37"/>
        <v>2450</v>
      </c>
      <c r="K637">
        <v>0</v>
      </c>
      <c r="L637">
        <v>5</v>
      </c>
      <c r="M637">
        <v>5</v>
      </c>
      <c r="N637">
        <v>5</v>
      </c>
      <c r="O637">
        <v>4</v>
      </c>
      <c r="P637">
        <v>6</v>
      </c>
      <c r="Q637"/>
      <c r="R637">
        <v>30434</v>
      </c>
      <c r="S637" s="22">
        <v>1999</v>
      </c>
      <c r="T637" s="59" t="s">
        <v>77</v>
      </c>
      <c r="U637" s="25">
        <v>1.5227520000000001</v>
      </c>
      <c r="V637" s="25">
        <v>3.1916609999999999</v>
      </c>
      <c r="W637" s="66">
        <v>0</v>
      </c>
      <c r="X637" s="25">
        <v>3.4567829999999997</v>
      </c>
      <c r="Y637" s="66">
        <v>0</v>
      </c>
      <c r="Z637" s="16">
        <v>354</v>
      </c>
      <c r="AA637" s="16">
        <v>10.6</v>
      </c>
      <c r="AB637" s="16">
        <v>2.6061851530458102</v>
      </c>
      <c r="AC637" s="16">
        <v>1.5923308658229705</v>
      </c>
      <c r="AD637" s="16">
        <v>1.5027070541710061</v>
      </c>
      <c r="AE637" s="16">
        <v>0.73827433863225478</v>
      </c>
      <c r="AF637" s="16">
        <v>6.1589946689034809</v>
      </c>
      <c r="AG637" s="16">
        <v>7.7794144191537233</v>
      </c>
      <c r="AH637" s="16">
        <v>1.3367799327604231</v>
      </c>
      <c r="AI637" s="16">
        <v>0.83513755348712393</v>
      </c>
      <c r="AJ637" s="16">
        <v>0.23335009657363873</v>
      </c>
      <c r="AK637" s="16">
        <v>3.9478878799842083E-2</v>
      </c>
      <c r="AL637" s="16">
        <v>0.10540571063429721</v>
      </c>
      <c r="AM637" s="16">
        <v>3.2231753566853958</v>
      </c>
      <c r="AN637" s="16">
        <v>67.900630986383163</v>
      </c>
      <c r="AO637" s="16">
        <v>0.56428734832243721</v>
      </c>
      <c r="AP637" s="16">
        <v>0.74739598666791507</v>
      </c>
      <c r="AQ637" s="16">
        <v>53.191273719904601</v>
      </c>
      <c r="AR637" s="16">
        <v>56.144322811745589</v>
      </c>
    </row>
    <row r="638" spans="1:50" ht="12.75" hidden="1" customHeight="1" x14ac:dyDescent="0.25">
      <c r="A638">
        <v>41684</v>
      </c>
      <c r="B638">
        <v>1998</v>
      </c>
      <c r="C638" s="22" t="str">
        <f t="shared" si="38"/>
        <v>1998B41684</v>
      </c>
      <c r="D638" s="13">
        <v>36119</v>
      </c>
      <c r="E638">
        <v>980013</v>
      </c>
      <c r="F638" t="s">
        <v>97</v>
      </c>
      <c r="G638" s="14" t="s">
        <v>92</v>
      </c>
      <c r="I638" t="s">
        <v>87</v>
      </c>
      <c r="J638" s="15">
        <f t="shared" si="37"/>
        <v>2450</v>
      </c>
      <c r="K638">
        <v>5</v>
      </c>
      <c r="L638">
        <v>10</v>
      </c>
      <c r="M638">
        <v>10</v>
      </c>
      <c r="N638">
        <v>5</v>
      </c>
      <c r="O638">
        <v>4</v>
      </c>
      <c r="P638">
        <v>6</v>
      </c>
      <c r="Q638"/>
      <c r="R638">
        <v>30435</v>
      </c>
      <c r="S638" s="22">
        <v>1999</v>
      </c>
      <c r="T638" s="59" t="s">
        <v>77</v>
      </c>
      <c r="U638" s="25">
        <v>0.99777265943137228</v>
      </c>
      <c r="V638" s="25">
        <v>2.9399391940447015</v>
      </c>
      <c r="W638" s="66">
        <v>0</v>
      </c>
      <c r="X638" s="25">
        <v>1.9996513791896224</v>
      </c>
      <c r="Y638" s="66">
        <v>0</v>
      </c>
      <c r="Z638" s="16">
        <v>392.99900000000002</v>
      </c>
      <c r="AA638" s="16">
        <v>8.76</v>
      </c>
      <c r="AB638" s="16">
        <v>4.51446557829762</v>
      </c>
      <c r="AC638" s="16">
        <v>1.6447791745331941</v>
      </c>
      <c r="AD638" s="16">
        <v>3.1055308183661143</v>
      </c>
      <c r="AE638" s="16">
        <v>1.9026145384020263</v>
      </c>
      <c r="AF638" s="16">
        <v>8.9810506904628173</v>
      </c>
      <c r="AG638" s="16">
        <v>7.5654543004607122</v>
      </c>
      <c r="AH638" s="16">
        <v>3.3534872876416166</v>
      </c>
      <c r="AI638" s="16">
        <v>1.0897442691056309</v>
      </c>
      <c r="AJ638" s="16">
        <v>0.32308905842400976</v>
      </c>
      <c r="AK638" s="16">
        <v>4.2202940504073437E-2</v>
      </c>
      <c r="AL638" s="16">
        <v>0.10859214018492079</v>
      </c>
      <c r="AM638" s="16">
        <v>7.344068651125891</v>
      </c>
      <c r="AN638" s="16">
        <v>41.411796232848197</v>
      </c>
      <c r="AO638" s="16">
        <v>0.52846408548688195</v>
      </c>
      <c r="AP638" s="16">
        <v>0.92899459348159508</v>
      </c>
      <c r="AQ638" s="16">
        <v>63.6337072425545</v>
      </c>
      <c r="AR638" s="16">
        <v>62.59260044299841</v>
      </c>
    </row>
    <row r="639" spans="1:50" ht="12.75" hidden="1" customHeight="1" x14ac:dyDescent="0.25">
      <c r="A639">
        <v>41685</v>
      </c>
      <c r="B639">
        <v>1998</v>
      </c>
      <c r="C639" s="22" t="str">
        <f t="shared" si="38"/>
        <v>1998B41685</v>
      </c>
      <c r="D639" s="13">
        <v>36119</v>
      </c>
      <c r="E639">
        <v>980013</v>
      </c>
      <c r="F639" t="s">
        <v>97</v>
      </c>
      <c r="G639" s="14" t="s">
        <v>92</v>
      </c>
      <c r="I639" t="s">
        <v>70</v>
      </c>
      <c r="J639" s="15">
        <f t="shared" si="37"/>
        <v>2716</v>
      </c>
      <c r="K639">
        <v>10</v>
      </c>
      <c r="L639">
        <v>20</v>
      </c>
      <c r="M639">
        <v>20</v>
      </c>
      <c r="N639">
        <v>10</v>
      </c>
      <c r="O639">
        <v>4</v>
      </c>
      <c r="P639">
        <v>6</v>
      </c>
      <c r="Q639"/>
      <c r="R639">
        <v>30436</v>
      </c>
      <c r="S639" s="22">
        <v>1999</v>
      </c>
      <c r="T639" s="59" t="s">
        <v>77</v>
      </c>
      <c r="U639" s="25">
        <v>1.6867570750237415</v>
      </c>
      <c r="V639" s="25">
        <v>31.242910541310543</v>
      </c>
      <c r="W639" s="66">
        <v>0</v>
      </c>
      <c r="X639" s="25">
        <v>1.4735433998100664</v>
      </c>
      <c r="Y639" s="66">
        <v>0</v>
      </c>
      <c r="Z639" s="16">
        <v>405.00099999999998</v>
      </c>
      <c r="AA639" s="16">
        <v>9.14</v>
      </c>
      <c r="AB639" s="16">
        <v>5.1026892430278883</v>
      </c>
      <c r="AC639" s="16">
        <v>1.9714143426294819</v>
      </c>
      <c r="AD639" s="16">
        <v>4.6453685258964139</v>
      </c>
      <c r="AE639" s="16">
        <v>10.883964143426294</v>
      </c>
      <c r="AF639" s="16">
        <v>6.5504482071713142</v>
      </c>
      <c r="AG639" s="16">
        <v>8.4795816733067717</v>
      </c>
      <c r="AH639" s="16">
        <v>2.9949203187250992</v>
      </c>
      <c r="AI639" s="16">
        <v>1.0781872509960158</v>
      </c>
      <c r="AJ639" s="16">
        <v>0.26289840637450196</v>
      </c>
      <c r="AK639" s="16">
        <v>0.16180278884462151</v>
      </c>
      <c r="AL639" s="16">
        <v>9.4621513944223093E-2</v>
      </c>
      <c r="AM639" s="16">
        <v>3.5409860557768917</v>
      </c>
      <c r="AN639" s="16">
        <v>20.403386454183263</v>
      </c>
      <c r="AO639" s="16">
        <v>0.57325697211155369</v>
      </c>
      <c r="AP639" s="16">
        <v>0.80054780876494014</v>
      </c>
      <c r="AQ639" s="16">
        <v>37.629780876494024</v>
      </c>
      <c r="AR639" s="16">
        <v>65.343725099601585</v>
      </c>
    </row>
    <row r="640" spans="1:50" ht="12.75" hidden="1" customHeight="1" x14ac:dyDescent="0.25">
      <c r="A640">
        <v>41686</v>
      </c>
      <c r="B640">
        <v>1998</v>
      </c>
      <c r="C640" s="22" t="str">
        <f t="shared" si="38"/>
        <v>1998B41686</v>
      </c>
      <c r="D640" s="13">
        <v>36119</v>
      </c>
      <c r="E640">
        <v>980013</v>
      </c>
      <c r="F640" t="s">
        <v>97</v>
      </c>
      <c r="G640" s="14" t="s">
        <v>92</v>
      </c>
      <c r="I640" t="s">
        <v>70</v>
      </c>
      <c r="J640" s="15">
        <f t="shared" si="37"/>
        <v>2716</v>
      </c>
      <c r="K640">
        <v>20</v>
      </c>
      <c r="L640">
        <v>30</v>
      </c>
      <c r="M640">
        <v>30</v>
      </c>
      <c r="N640">
        <v>10</v>
      </c>
      <c r="O640">
        <v>4</v>
      </c>
      <c r="P640">
        <v>6</v>
      </c>
      <c r="Q640"/>
      <c r="R640">
        <v>30437</v>
      </c>
      <c r="S640" s="22">
        <v>1999</v>
      </c>
      <c r="T640" s="59" t="s">
        <v>77</v>
      </c>
      <c r="U640" s="25">
        <v>0.28119910306208717</v>
      </c>
      <c r="V640" s="66">
        <v>0</v>
      </c>
      <c r="W640" s="66">
        <v>0</v>
      </c>
      <c r="X640" s="25">
        <v>2.0662021051083799</v>
      </c>
      <c r="Y640" s="66">
        <v>0</v>
      </c>
      <c r="Z640" s="16"/>
      <c r="AA640" s="16"/>
      <c r="AB640" s="16">
        <v>4.7369215493432764</v>
      </c>
      <c r="AC640" s="16">
        <v>2.234085457748721</v>
      </c>
      <c r="AD640" s="16">
        <v>4.3283120950756953</v>
      </c>
      <c r="AE640" s="16">
        <v>5.937631928377189</v>
      </c>
      <c r="AF640" s="16">
        <v>14.058287873320454</v>
      </c>
      <c r="AG640" s="16">
        <v>8.6496666265722322</v>
      </c>
      <c r="AH640" s="16">
        <v>4.6469449220399097</v>
      </c>
      <c r="AI640" s="16">
        <v>0.83714820082122821</v>
      </c>
      <c r="AJ640" s="16">
        <v>0.4413925504541284</v>
      </c>
      <c r="AK640" s="16">
        <v>5.2358614053335029E-2</v>
      </c>
      <c r="AL640" s="16">
        <v>0.14799563206516994</v>
      </c>
      <c r="AM640" s="16">
        <v>7.337045606239637</v>
      </c>
      <c r="AN640" s="16">
        <v>23.764206991054223</v>
      </c>
      <c r="AO640" s="16">
        <v>0.38384524491803046</v>
      </c>
      <c r="AP640" s="16">
        <v>0.52971823046752464</v>
      </c>
      <c r="AQ640" s="16">
        <v>59.256271830829789</v>
      </c>
      <c r="AR640" s="16">
        <v>56.457680324717742</v>
      </c>
    </row>
    <row r="641" spans="1:50" ht="12.75" hidden="1" customHeight="1" x14ac:dyDescent="0.25">
      <c r="A641">
        <v>41687</v>
      </c>
      <c r="B641">
        <v>1998</v>
      </c>
      <c r="C641" s="22" t="str">
        <f t="shared" si="38"/>
        <v>1998B41687</v>
      </c>
      <c r="D641" s="13">
        <v>36119</v>
      </c>
      <c r="E641">
        <v>980013</v>
      </c>
      <c r="F641" t="s">
        <v>97</v>
      </c>
      <c r="G641" s="14" t="s">
        <v>92</v>
      </c>
      <c r="I641" t="s">
        <v>70</v>
      </c>
      <c r="J641" s="15">
        <f t="shared" si="37"/>
        <v>5432</v>
      </c>
      <c r="K641">
        <v>30</v>
      </c>
      <c r="L641">
        <v>50</v>
      </c>
      <c r="M641">
        <v>50</v>
      </c>
      <c r="N641">
        <v>20</v>
      </c>
      <c r="O641">
        <v>4</v>
      </c>
      <c r="P641">
        <v>6</v>
      </c>
      <c r="Q641"/>
      <c r="R641">
        <v>30438</v>
      </c>
      <c r="S641" s="22">
        <v>1999</v>
      </c>
      <c r="T641" s="59" t="s">
        <v>77</v>
      </c>
      <c r="U641" s="25">
        <v>2.5315966184938468</v>
      </c>
      <c r="V641" s="25">
        <v>6.5647272637461889</v>
      </c>
      <c r="W641" s="66">
        <v>0</v>
      </c>
      <c r="X641" s="25">
        <v>0.66620963644574915</v>
      </c>
      <c r="Y641" s="66">
        <v>0</v>
      </c>
      <c r="Z641" s="16">
        <v>375.00099999999998</v>
      </c>
      <c r="AA641" s="16">
        <v>8.09</v>
      </c>
      <c r="AB641" s="16">
        <v>10.67229044855357</v>
      </c>
      <c r="AC641" s="16">
        <v>1.4801864035808419</v>
      </c>
      <c r="AD641" s="16">
        <v>6.3437029636591893</v>
      </c>
      <c r="AE641" s="16">
        <v>12.320176225186644</v>
      </c>
      <c r="AF641" s="16">
        <v>11.256327458847457</v>
      </c>
      <c r="AG641" s="16">
        <v>11.132806448069063</v>
      </c>
      <c r="AH641" s="16">
        <v>5.150089060949238</v>
      </c>
      <c r="AI641" s="16">
        <v>1.5626745890379445</v>
      </c>
      <c r="AJ641" s="16">
        <v>0.47535166633646353</v>
      </c>
      <c r="AK641" s="16">
        <v>4.7699485728182417E-2</v>
      </c>
      <c r="AL641" s="16">
        <v>0.14436606162811114</v>
      </c>
      <c r="AM641" s="16">
        <v>7.7849222676786223</v>
      </c>
      <c r="AN641" s="16">
        <v>11.237078650630375</v>
      </c>
      <c r="AO641" s="16">
        <v>0.58863794494089683</v>
      </c>
      <c r="AP641" s="16">
        <v>0.88323860728769266</v>
      </c>
      <c r="AQ641" s="16">
        <v>71.562749706338309</v>
      </c>
      <c r="AR641" s="16">
        <v>33.345039112639334</v>
      </c>
    </row>
    <row r="642" spans="1:50" ht="12.75" hidden="1" customHeight="1" x14ac:dyDescent="0.25">
      <c r="A642">
        <v>41688</v>
      </c>
      <c r="B642">
        <v>1998</v>
      </c>
      <c r="C642" s="22" t="str">
        <f t="shared" si="38"/>
        <v>1998B41688</v>
      </c>
      <c r="D642" s="13">
        <v>36119</v>
      </c>
      <c r="E642">
        <v>980013</v>
      </c>
      <c r="F642" t="s">
        <v>97</v>
      </c>
      <c r="G642" s="14" t="s">
        <v>92</v>
      </c>
      <c r="I642" t="s">
        <v>70</v>
      </c>
      <c r="J642" s="15">
        <f t="shared" ref="J642:J705" si="39">IF(I642="WB",54.6*O642*(M642-K642),IF(I642="BZ",67.9*O642*(M642-K642),IF(I642="BZ+WB",122.5*O642*(M642-K642),IF(I642="RKS",19.6*(M642-K642)*O642,""))))</f>
        <v>3395.0000000000005</v>
      </c>
      <c r="K642">
        <v>50</v>
      </c>
      <c r="L642">
        <v>70</v>
      </c>
      <c r="M642" s="26">
        <v>62.5</v>
      </c>
      <c r="N642">
        <v>20</v>
      </c>
      <c r="O642">
        <v>4</v>
      </c>
      <c r="P642">
        <v>6</v>
      </c>
      <c r="Q642"/>
      <c r="R642">
        <v>30439</v>
      </c>
      <c r="S642" s="22">
        <v>1999</v>
      </c>
      <c r="T642" s="59" t="s">
        <v>77</v>
      </c>
      <c r="U642" s="25">
        <v>11.809734875616041</v>
      </c>
      <c r="V642" s="25">
        <v>2.8445257159961943</v>
      </c>
      <c r="W642" s="66">
        <v>0</v>
      </c>
      <c r="X642" s="25">
        <v>8.6467921018590772</v>
      </c>
      <c r="Y642" s="66">
        <v>0</v>
      </c>
      <c r="Z642" s="16">
        <v>477.85816839677</v>
      </c>
      <c r="AA642" s="16">
        <v>7.0785697808535097</v>
      </c>
      <c r="AB642" s="16">
        <v>7.5467147859779233</v>
      </c>
      <c r="AC642" s="16">
        <v>1.9521563367513115</v>
      </c>
      <c r="AD642" s="16">
        <v>3.2594864945375845</v>
      </c>
      <c r="AE642" s="16">
        <v>11.570636900612818</v>
      </c>
      <c r="AF642" s="16">
        <v>8.8388999280979235</v>
      </c>
      <c r="AG642" s="16">
        <v>8.6119314509968827</v>
      </c>
      <c r="AH642" s="16">
        <v>2.9056720500473494</v>
      </c>
      <c r="AI642" s="16">
        <v>1.1352042118180501</v>
      </c>
      <c r="AJ642" s="16">
        <v>0.53550294301224843</v>
      </c>
      <c r="AK642" s="16">
        <v>0.10632524650349373</v>
      </c>
      <c r="AL642" s="16">
        <v>0.18354931955950718</v>
      </c>
      <c r="AM642" s="16">
        <v>9.5873635009567408</v>
      </c>
      <c r="AN642" s="16">
        <v>4.3894183800827342</v>
      </c>
      <c r="AO642" s="16">
        <v>0.37495543905510137</v>
      </c>
      <c r="AP642" s="16">
        <v>0.57597580057774955</v>
      </c>
      <c r="AQ642" s="16">
        <v>44.319174650001742</v>
      </c>
      <c r="AR642" s="16">
        <v>27.757247142623303</v>
      </c>
    </row>
    <row r="643" spans="1:50" ht="12.75" hidden="1" customHeight="1" x14ac:dyDescent="0.25">
      <c r="A643">
        <v>41689</v>
      </c>
      <c r="B643">
        <v>1998</v>
      </c>
      <c r="C643" s="22" t="str">
        <f t="shared" si="38"/>
        <v>1998B41689</v>
      </c>
      <c r="D643" s="13">
        <v>36119</v>
      </c>
      <c r="E643">
        <v>980013</v>
      </c>
      <c r="F643" t="s">
        <v>97</v>
      </c>
      <c r="G643" s="14" t="s">
        <v>92</v>
      </c>
      <c r="I643" t="s">
        <v>70</v>
      </c>
      <c r="J643" s="15">
        <f t="shared" si="39"/>
        <v>271.60000000000002</v>
      </c>
      <c r="K643">
        <v>70</v>
      </c>
      <c r="L643">
        <v>100</v>
      </c>
      <c r="M643" s="26">
        <v>74</v>
      </c>
      <c r="N643">
        <v>30</v>
      </c>
      <c r="O643">
        <v>1</v>
      </c>
      <c r="P643">
        <v>6</v>
      </c>
      <c r="Q643"/>
      <c r="S643" s="55"/>
      <c r="T643" s="59" t="s">
        <v>77</v>
      </c>
      <c r="U643" s="66">
        <v>0</v>
      </c>
      <c r="V643" s="66">
        <v>0</v>
      </c>
      <c r="W643" s="66">
        <v>0</v>
      </c>
      <c r="X643" s="66">
        <v>0</v>
      </c>
      <c r="Y643" s="66">
        <v>0</v>
      </c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22"/>
      <c r="AT643" s="22"/>
      <c r="AU643" s="22"/>
      <c r="AV643" s="46"/>
      <c r="AW643" s="46"/>
      <c r="AX643" s="46"/>
    </row>
    <row r="644" spans="1:50" ht="12.75" hidden="1" customHeight="1" x14ac:dyDescent="0.25">
      <c r="A644">
        <v>41690</v>
      </c>
      <c r="B644">
        <v>1998</v>
      </c>
      <c r="C644" s="22" t="str">
        <f t="shared" si="38"/>
        <v>1998B41690</v>
      </c>
      <c r="D644" s="13">
        <v>36116</v>
      </c>
      <c r="E644">
        <v>980014</v>
      </c>
      <c r="F644" t="s">
        <v>97</v>
      </c>
      <c r="G644" s="14" t="s">
        <v>91</v>
      </c>
      <c r="I644" t="s">
        <v>87</v>
      </c>
      <c r="J644" s="15">
        <f t="shared" si="39"/>
        <v>2450</v>
      </c>
      <c r="K644">
        <v>0</v>
      </c>
      <c r="L644">
        <v>5</v>
      </c>
      <c r="M644">
        <v>5</v>
      </c>
      <c r="N644">
        <v>5</v>
      </c>
      <c r="O644">
        <v>4</v>
      </c>
      <c r="P644">
        <v>6</v>
      </c>
      <c r="Q644" t="s">
        <v>423</v>
      </c>
      <c r="S644" s="22"/>
      <c r="T644" s="59" t="s">
        <v>77</v>
      </c>
      <c r="U644" s="25">
        <v>2.7919539447288115</v>
      </c>
      <c r="V644" s="66">
        <v>0</v>
      </c>
      <c r="W644" s="66">
        <v>0</v>
      </c>
      <c r="X644" s="25">
        <v>0</v>
      </c>
      <c r="Y644" s="66">
        <v>0</v>
      </c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22"/>
      <c r="AT644" s="22"/>
      <c r="AU644" s="22"/>
      <c r="AV644" s="46"/>
      <c r="AW644" s="46"/>
      <c r="AX644" s="46"/>
    </row>
    <row r="645" spans="1:50" ht="12.75" hidden="1" customHeight="1" x14ac:dyDescent="0.25">
      <c r="A645">
        <v>41691</v>
      </c>
      <c r="B645">
        <v>1998</v>
      </c>
      <c r="C645" s="22" t="str">
        <f t="shared" si="38"/>
        <v>1998B41691</v>
      </c>
      <c r="D645" s="13">
        <v>36116</v>
      </c>
      <c r="E645">
        <v>980014</v>
      </c>
      <c r="F645" t="s">
        <v>97</v>
      </c>
      <c r="G645" s="14" t="s">
        <v>91</v>
      </c>
      <c r="I645" t="s">
        <v>87</v>
      </c>
      <c r="J645" s="15">
        <f t="shared" si="39"/>
        <v>2450</v>
      </c>
      <c r="K645">
        <v>5</v>
      </c>
      <c r="L645">
        <v>10</v>
      </c>
      <c r="M645">
        <v>10</v>
      </c>
      <c r="N645">
        <v>5</v>
      </c>
      <c r="O645">
        <v>4</v>
      </c>
      <c r="P645">
        <v>6</v>
      </c>
      <c r="Q645" t="s">
        <v>423</v>
      </c>
      <c r="S645" s="22"/>
      <c r="T645" s="59" t="s">
        <v>77</v>
      </c>
      <c r="U645" s="25">
        <v>0.77790277114190143</v>
      </c>
      <c r="V645" s="66">
        <v>7.5968606067845181</v>
      </c>
      <c r="W645" s="66">
        <v>0</v>
      </c>
      <c r="X645" s="25">
        <v>0.43818573817486856</v>
      </c>
      <c r="Y645" s="66">
        <v>0</v>
      </c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22"/>
      <c r="AT645" s="22"/>
      <c r="AU645" s="22"/>
      <c r="AV645" s="46"/>
      <c r="AW645" s="46"/>
      <c r="AX645" s="46"/>
    </row>
    <row r="646" spans="1:50" ht="12.75" hidden="1" customHeight="1" x14ac:dyDescent="0.25">
      <c r="A646">
        <v>41692</v>
      </c>
      <c r="B646">
        <v>1998</v>
      </c>
      <c r="C646" s="22" t="str">
        <f t="shared" si="38"/>
        <v>1998B41692</v>
      </c>
      <c r="D646" s="13">
        <v>36116</v>
      </c>
      <c r="E646">
        <v>980014</v>
      </c>
      <c r="F646" t="s">
        <v>97</v>
      </c>
      <c r="G646" s="14" t="s">
        <v>91</v>
      </c>
      <c r="I646" t="s">
        <v>70</v>
      </c>
      <c r="J646" s="15">
        <f t="shared" si="39"/>
        <v>2716</v>
      </c>
      <c r="K646">
        <v>10</v>
      </c>
      <c r="L646">
        <v>20</v>
      </c>
      <c r="M646">
        <v>20</v>
      </c>
      <c r="N646">
        <v>10</v>
      </c>
      <c r="O646">
        <v>4</v>
      </c>
      <c r="P646">
        <v>6</v>
      </c>
      <c r="Q646" t="s">
        <v>423</v>
      </c>
      <c r="S646" s="22"/>
      <c r="T646" s="59" t="s">
        <v>77</v>
      </c>
      <c r="U646" s="25">
        <v>0.94327077848815344</v>
      </c>
      <c r="V646" s="66">
        <v>0</v>
      </c>
      <c r="W646" s="66">
        <v>0</v>
      </c>
      <c r="X646" s="25">
        <v>8.3642636329447164</v>
      </c>
      <c r="Y646" s="66">
        <v>0</v>
      </c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22"/>
      <c r="AT646" s="22"/>
      <c r="AU646" s="22"/>
      <c r="AV646" s="46"/>
      <c r="AW646" s="46"/>
      <c r="AX646" s="46"/>
    </row>
    <row r="647" spans="1:50" ht="12.75" hidden="1" customHeight="1" x14ac:dyDescent="0.25">
      <c r="A647">
        <v>41693</v>
      </c>
      <c r="B647">
        <v>1998</v>
      </c>
      <c r="C647" s="22" t="str">
        <f t="shared" si="38"/>
        <v>1998B41693</v>
      </c>
      <c r="D647" s="13">
        <v>36116</v>
      </c>
      <c r="E647">
        <v>980014</v>
      </c>
      <c r="F647" t="s">
        <v>97</v>
      </c>
      <c r="G647" s="14" t="s">
        <v>91</v>
      </c>
      <c r="I647" t="s">
        <v>70</v>
      </c>
      <c r="J647" s="15">
        <f t="shared" si="39"/>
        <v>2716</v>
      </c>
      <c r="K647">
        <v>20</v>
      </c>
      <c r="L647">
        <v>30</v>
      </c>
      <c r="M647">
        <v>30</v>
      </c>
      <c r="N647">
        <v>10</v>
      </c>
      <c r="O647">
        <v>4</v>
      </c>
      <c r="P647">
        <v>6</v>
      </c>
      <c r="Q647"/>
      <c r="R647">
        <v>30440</v>
      </c>
      <c r="S647" s="22">
        <v>1999</v>
      </c>
      <c r="T647" s="59" t="s">
        <v>77</v>
      </c>
      <c r="U647" s="25">
        <v>3.8259455145156784</v>
      </c>
      <c r="V647" s="66">
        <v>48.098275523843398</v>
      </c>
      <c r="W647" s="66">
        <v>0</v>
      </c>
      <c r="X647" s="66">
        <v>4.0479448221480698</v>
      </c>
      <c r="Y647" s="66">
        <v>0</v>
      </c>
      <c r="Z647" s="16">
        <v>459.711551724137</v>
      </c>
      <c r="AA647" s="16">
        <v>7.5672413793103397</v>
      </c>
      <c r="AB647" s="16">
        <v>4.3371040167497599</v>
      </c>
      <c r="AC647" s="16">
        <v>2.092448523630432</v>
      </c>
      <c r="AD647" s="16">
        <v>3.9467692691281866</v>
      </c>
      <c r="AE647" s="16">
        <v>7.4025698124917554</v>
      </c>
      <c r="AF647" s="16">
        <v>14.776738593964026</v>
      </c>
      <c r="AG647" s="16">
        <v>7.4192310671512001</v>
      </c>
      <c r="AH647" s="16">
        <v>2.4268014555962707</v>
      </c>
      <c r="AI647" s="16">
        <v>0.86387323774246405</v>
      </c>
      <c r="AJ647" s="16">
        <v>0.36531723293292973</v>
      </c>
      <c r="AK647" s="16">
        <v>0.11826927538258052</v>
      </c>
      <c r="AL647" s="16">
        <v>0.11683384421192068</v>
      </c>
      <c r="AM647" s="16">
        <v>7.2490299426301048</v>
      </c>
      <c r="AN647" s="16">
        <v>11.499290373554944</v>
      </c>
      <c r="AO647" s="16">
        <v>0.35890905806391249</v>
      </c>
      <c r="AP647" s="16">
        <v>0.55945929876467326</v>
      </c>
      <c r="AQ647" s="16">
        <v>49.653512278284104</v>
      </c>
      <c r="AR647" s="16">
        <v>56.181238057657637</v>
      </c>
    </row>
    <row r="648" spans="1:50" ht="12.75" hidden="1" customHeight="1" x14ac:dyDescent="0.25">
      <c r="A648">
        <v>41694</v>
      </c>
      <c r="B648">
        <v>1998</v>
      </c>
      <c r="C648" s="22" t="str">
        <f t="shared" si="38"/>
        <v>1998B41694</v>
      </c>
      <c r="D648" s="13">
        <v>36116</v>
      </c>
      <c r="E648">
        <v>980014</v>
      </c>
      <c r="F648" t="s">
        <v>97</v>
      </c>
      <c r="G648" s="14" t="s">
        <v>91</v>
      </c>
      <c r="I648" t="s">
        <v>70</v>
      </c>
      <c r="J648" s="15">
        <f t="shared" si="39"/>
        <v>5432</v>
      </c>
      <c r="K648">
        <v>30</v>
      </c>
      <c r="L648">
        <v>50</v>
      </c>
      <c r="M648" s="26">
        <v>50</v>
      </c>
      <c r="N648">
        <v>20</v>
      </c>
      <c r="O648">
        <v>4</v>
      </c>
      <c r="P648">
        <v>6</v>
      </c>
      <c r="Q648"/>
      <c r="R648">
        <v>41815</v>
      </c>
      <c r="S648" s="55">
        <v>2002</v>
      </c>
      <c r="T648" s="59" t="s">
        <v>77</v>
      </c>
      <c r="U648" s="25">
        <v>0.32115492042871058</v>
      </c>
      <c r="V648" s="66">
        <v>6.4177458265670673</v>
      </c>
      <c r="W648" s="66">
        <v>0</v>
      </c>
      <c r="X648" s="66">
        <v>0.48708496265021106</v>
      </c>
      <c r="Y648" s="66">
        <v>0</v>
      </c>
      <c r="Z648" s="16"/>
      <c r="AA648" s="16"/>
      <c r="AB648" s="16">
        <v>15.01</v>
      </c>
      <c r="AC648" s="16">
        <v>1.5</v>
      </c>
      <c r="AD648" s="16"/>
      <c r="AE648" s="16"/>
      <c r="AF648" s="16"/>
      <c r="AG648" s="16"/>
      <c r="AH648" s="16">
        <v>3.98</v>
      </c>
      <c r="AI648" s="16">
        <v>1.1200000000000001</v>
      </c>
      <c r="AJ648" s="16">
        <v>0.53</v>
      </c>
      <c r="AK648" s="16">
        <v>0.09</v>
      </c>
      <c r="AL648" s="16">
        <v>0.15</v>
      </c>
      <c r="AM648" s="16"/>
      <c r="AN648" s="16"/>
      <c r="AO648" s="16">
        <v>0.51</v>
      </c>
      <c r="AP648" s="16">
        <v>0.69</v>
      </c>
      <c r="AQ648" s="16">
        <v>147.66999999999999</v>
      </c>
      <c r="AR648" s="16"/>
    </row>
    <row r="649" spans="1:50" ht="12.75" hidden="1" customHeight="1" x14ac:dyDescent="0.25">
      <c r="A649">
        <v>41695</v>
      </c>
      <c r="B649">
        <v>1998</v>
      </c>
      <c r="C649" s="22" t="str">
        <f t="shared" si="38"/>
        <v>1998B41695</v>
      </c>
      <c r="D649" s="13">
        <v>36116</v>
      </c>
      <c r="E649">
        <v>980014</v>
      </c>
      <c r="F649" t="s">
        <v>97</v>
      </c>
      <c r="G649" s="14" t="s">
        <v>91</v>
      </c>
      <c r="I649" t="s">
        <v>70</v>
      </c>
      <c r="J649" s="15">
        <f t="shared" si="39"/>
        <v>2716</v>
      </c>
      <c r="K649">
        <v>50</v>
      </c>
      <c r="L649">
        <v>70</v>
      </c>
      <c r="M649" s="26">
        <v>60</v>
      </c>
      <c r="N649">
        <v>20</v>
      </c>
      <c r="O649">
        <v>4</v>
      </c>
      <c r="P649">
        <v>6</v>
      </c>
      <c r="Q649"/>
      <c r="S649" s="22"/>
      <c r="T649" s="59" t="s">
        <v>77</v>
      </c>
      <c r="U649" s="25">
        <v>0</v>
      </c>
      <c r="V649" s="66">
        <v>0</v>
      </c>
      <c r="W649" s="66">
        <v>0</v>
      </c>
      <c r="X649" s="66">
        <v>0</v>
      </c>
      <c r="Y649" s="66">
        <v>0</v>
      </c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22"/>
      <c r="AT649" s="22"/>
      <c r="AU649" s="22"/>
      <c r="AV649" s="46"/>
      <c r="AW649" s="46"/>
      <c r="AX649" s="46"/>
    </row>
    <row r="650" spans="1:50" ht="12.75" hidden="1" customHeight="1" x14ac:dyDescent="0.25">
      <c r="A650">
        <v>41696</v>
      </c>
      <c r="B650">
        <v>1998</v>
      </c>
      <c r="C650" s="22" t="str">
        <f t="shared" si="38"/>
        <v>1998B41696</v>
      </c>
      <c r="D650" s="13">
        <v>36116</v>
      </c>
      <c r="E650">
        <v>980014</v>
      </c>
      <c r="F650" t="s">
        <v>97</v>
      </c>
      <c r="G650" s="14" t="s">
        <v>91</v>
      </c>
      <c r="I650" t="s">
        <v>70</v>
      </c>
      <c r="J650" s="15">
        <f t="shared" si="39"/>
        <v>203.70000000000002</v>
      </c>
      <c r="K650">
        <v>70</v>
      </c>
      <c r="L650">
        <v>100</v>
      </c>
      <c r="M650" s="26">
        <v>73</v>
      </c>
      <c r="N650">
        <v>30</v>
      </c>
      <c r="O650">
        <v>1</v>
      </c>
      <c r="P650">
        <v>6</v>
      </c>
      <c r="Q650"/>
      <c r="S650" s="55"/>
      <c r="T650" s="59" t="s">
        <v>77</v>
      </c>
      <c r="U650" s="66">
        <v>0</v>
      </c>
      <c r="V650" s="66">
        <v>0</v>
      </c>
      <c r="W650" s="66">
        <v>0</v>
      </c>
      <c r="X650" s="66">
        <v>0</v>
      </c>
      <c r="Y650" s="66">
        <v>0</v>
      </c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22"/>
      <c r="AT650" s="22"/>
      <c r="AU650" s="22"/>
      <c r="AV650" s="46"/>
      <c r="AW650" s="46"/>
      <c r="AX650" s="46"/>
    </row>
    <row r="651" spans="1:50" ht="12.75" hidden="1" customHeight="1" x14ac:dyDescent="0.25">
      <c r="A651">
        <v>41697</v>
      </c>
      <c r="B651">
        <v>1998</v>
      </c>
      <c r="C651" s="22" t="str">
        <f t="shared" si="38"/>
        <v>1998B41697</v>
      </c>
      <c r="D651" s="13">
        <v>36117</v>
      </c>
      <c r="E651">
        <v>980015</v>
      </c>
      <c r="F651" t="s">
        <v>97</v>
      </c>
      <c r="G651" s="14" t="s">
        <v>45</v>
      </c>
      <c r="I651" t="s">
        <v>87</v>
      </c>
      <c r="J651" s="15">
        <f t="shared" si="39"/>
        <v>2450</v>
      </c>
      <c r="K651">
        <v>0</v>
      </c>
      <c r="L651">
        <v>5</v>
      </c>
      <c r="M651">
        <v>5</v>
      </c>
      <c r="N651">
        <v>5</v>
      </c>
      <c r="O651">
        <v>4</v>
      </c>
      <c r="P651">
        <v>6</v>
      </c>
      <c r="Q651"/>
      <c r="R651">
        <v>30441</v>
      </c>
      <c r="S651" s="22">
        <v>1999</v>
      </c>
      <c r="T651" s="59" t="s">
        <v>77</v>
      </c>
      <c r="U651" s="25">
        <v>8.028556608196709</v>
      </c>
      <c r="V651" s="66">
        <v>0</v>
      </c>
      <c r="W651" s="66">
        <v>0</v>
      </c>
      <c r="X651" s="66">
        <v>0.91405450580854497</v>
      </c>
      <c r="Y651" s="66">
        <v>0</v>
      </c>
      <c r="Z651" s="34">
        <v>444.07574206755299</v>
      </c>
      <c r="AA651" s="34">
        <v>6.1319549641760398</v>
      </c>
      <c r="AB651" s="34">
        <v>2.1885675530784834</v>
      </c>
      <c r="AC651" s="34">
        <v>3.3604940195469557</v>
      </c>
      <c r="AD651" s="34">
        <v>1.5841385657291138</v>
      </c>
      <c r="AE651" s="34">
        <v>0.88180237407015727</v>
      </c>
      <c r="AF651" s="34">
        <v>12.853622087639049</v>
      </c>
      <c r="AG651" s="34">
        <v>6.1248014722003727</v>
      </c>
      <c r="AH651" s="34">
        <v>2.6592507455175016</v>
      </c>
      <c r="AI651" s="34">
        <v>0.73749170874128256</v>
      </c>
      <c r="AJ651" s="34">
        <v>0.38935190551021709</v>
      </c>
      <c r="AK651" s="34">
        <v>0.11261605407330608</v>
      </c>
      <c r="AL651" s="34">
        <v>0.1092006864811112</v>
      </c>
      <c r="AM651" s="34">
        <v>5.5624042753522813</v>
      </c>
      <c r="AN651" s="34">
        <v>63.207069572886716</v>
      </c>
      <c r="AO651" s="34">
        <v>0.34677365619418749</v>
      </c>
      <c r="AP651" s="34">
        <v>0.42059113442015966</v>
      </c>
      <c r="AQ651" s="34">
        <v>84.129277192030898</v>
      </c>
      <c r="AR651" s="34">
        <v>87.624762021821141</v>
      </c>
    </row>
    <row r="652" spans="1:50" ht="12.75" hidden="1" customHeight="1" x14ac:dyDescent="0.25">
      <c r="A652">
        <v>41698</v>
      </c>
      <c r="B652">
        <v>1998</v>
      </c>
      <c r="C652" s="22" t="str">
        <f t="shared" si="38"/>
        <v>1998B41698</v>
      </c>
      <c r="D652" s="13">
        <v>36117</v>
      </c>
      <c r="E652">
        <v>980015</v>
      </c>
      <c r="F652" t="s">
        <v>97</v>
      </c>
      <c r="G652" s="14" t="s">
        <v>45</v>
      </c>
      <c r="I652" t="s">
        <v>87</v>
      </c>
      <c r="J652" s="15">
        <f t="shared" si="39"/>
        <v>2450</v>
      </c>
      <c r="K652">
        <v>5</v>
      </c>
      <c r="L652">
        <v>10</v>
      </c>
      <c r="M652">
        <v>10</v>
      </c>
      <c r="N652">
        <v>5</v>
      </c>
      <c r="O652">
        <v>4</v>
      </c>
      <c r="P652">
        <v>6</v>
      </c>
      <c r="Q652"/>
      <c r="R652">
        <v>30442</v>
      </c>
      <c r="S652" s="22">
        <v>1999</v>
      </c>
      <c r="T652" s="59" t="s">
        <v>77</v>
      </c>
      <c r="U652" s="25">
        <v>3.1018047451229611</v>
      </c>
      <c r="V652" s="66">
        <v>5.9351379821672738</v>
      </c>
      <c r="W652" s="66">
        <v>0</v>
      </c>
      <c r="X652" s="25">
        <v>1.0930625686059277</v>
      </c>
      <c r="Y652" s="66">
        <v>0</v>
      </c>
      <c r="Z652" s="34">
        <v>481.14970059880199</v>
      </c>
      <c r="AA652" s="34">
        <v>8.1750898203592808</v>
      </c>
      <c r="AB652" s="34">
        <v>2.5910610266978407</v>
      </c>
      <c r="AC652" s="34">
        <v>2.5809502404167755</v>
      </c>
      <c r="AD652" s="34">
        <v>2.1338523297891587</v>
      </c>
      <c r="AE652" s="34">
        <v>1.3090556751018632</v>
      </c>
      <c r="AF652" s="34">
        <v>8.2162049145764158</v>
      </c>
      <c r="AG652" s="34">
        <v>9.3728576907087184</v>
      </c>
      <c r="AH652" s="34">
        <v>2.8412897531407419</v>
      </c>
      <c r="AI652" s="34">
        <v>0.66085369598332566</v>
      </c>
      <c r="AJ652" s="34">
        <v>0.37346385975347346</v>
      </c>
      <c r="AK652" s="34">
        <v>7.490451616600495E-2</v>
      </c>
      <c r="AL652" s="34">
        <v>0.12831699447801836</v>
      </c>
      <c r="AM652" s="34">
        <v>4.0152526188746585</v>
      </c>
      <c r="AN652" s="34">
        <v>96.406823614439034</v>
      </c>
      <c r="AO652" s="34">
        <v>0.47700678104019123</v>
      </c>
      <c r="AP652" s="34">
        <v>0.58060263838073667</v>
      </c>
      <c r="AQ652" s="34">
        <v>56.561961770538261</v>
      </c>
      <c r="AR652" s="34">
        <v>80.568356309231476</v>
      </c>
    </row>
    <row r="653" spans="1:50" ht="12.75" hidden="1" customHeight="1" x14ac:dyDescent="0.25">
      <c r="A653">
        <v>41699</v>
      </c>
      <c r="B653">
        <v>1998</v>
      </c>
      <c r="C653" s="22" t="str">
        <f t="shared" si="38"/>
        <v>1998B41699</v>
      </c>
      <c r="D653" s="13">
        <v>36117</v>
      </c>
      <c r="E653">
        <v>980015</v>
      </c>
      <c r="F653" t="s">
        <v>97</v>
      </c>
      <c r="G653" s="14" t="s">
        <v>45</v>
      </c>
      <c r="I653" t="s">
        <v>70</v>
      </c>
      <c r="J653" s="15">
        <f t="shared" si="39"/>
        <v>2716</v>
      </c>
      <c r="K653">
        <v>10</v>
      </c>
      <c r="L653">
        <v>20</v>
      </c>
      <c r="M653">
        <v>20</v>
      </c>
      <c r="N653">
        <v>10</v>
      </c>
      <c r="O653">
        <v>4</v>
      </c>
      <c r="P653">
        <v>6</v>
      </c>
      <c r="Q653"/>
      <c r="R653">
        <v>30443</v>
      </c>
      <c r="S653" s="22">
        <v>1999</v>
      </c>
      <c r="T653" s="59" t="s">
        <v>77</v>
      </c>
      <c r="U653" s="25">
        <v>4.2364061146762664</v>
      </c>
      <c r="V653" s="66">
        <v>7.5222746387019352</v>
      </c>
      <c r="W653" s="66">
        <v>0</v>
      </c>
      <c r="X653" s="25">
        <v>0.40530536860228522</v>
      </c>
      <c r="Y653" s="66">
        <v>0</v>
      </c>
      <c r="Z653" s="34">
        <v>495.99069791666602</v>
      </c>
      <c r="AA653" s="34">
        <v>9.4516666666666609</v>
      </c>
      <c r="AB653" s="34">
        <v>2.9894666164809167</v>
      </c>
      <c r="AC653" s="34">
        <v>2.1199564145211314</v>
      </c>
      <c r="AD653" s="34">
        <v>2.9318749368036596</v>
      </c>
      <c r="AE653" s="34">
        <v>2.4498908381448219</v>
      </c>
      <c r="AF653" s="34">
        <v>7.5453218607344015</v>
      </c>
      <c r="AG653" s="34">
        <v>11.217961420385173</v>
      </c>
      <c r="AH653" s="34">
        <v>4.9246616639445779</v>
      </c>
      <c r="AI653" s="34">
        <v>0.93273688843796854</v>
      </c>
      <c r="AJ653" s="34">
        <v>0.42052432109280924</v>
      </c>
      <c r="AK653" s="34">
        <v>7.7696237839881971E-2</v>
      </c>
      <c r="AL653" s="34">
        <v>0.13643402059529366</v>
      </c>
      <c r="AM653" s="34">
        <v>3.802483487546676</v>
      </c>
      <c r="AN653" s="34">
        <v>107.76205539769553</v>
      </c>
      <c r="AO653" s="34">
        <v>0.57849552869842058</v>
      </c>
      <c r="AP653" s="34">
        <v>0.73732631361264767</v>
      </c>
      <c r="AQ653" s="34">
        <v>41.480335656102206</v>
      </c>
      <c r="AR653" s="34">
        <v>80.542107291529135</v>
      </c>
    </row>
    <row r="654" spans="1:50" ht="12.75" hidden="1" customHeight="1" x14ac:dyDescent="0.25">
      <c r="A654">
        <v>41700</v>
      </c>
      <c r="B654">
        <v>1998</v>
      </c>
      <c r="C654" s="22" t="str">
        <f t="shared" si="38"/>
        <v>1998B41700</v>
      </c>
      <c r="D654" s="13">
        <v>36117</v>
      </c>
      <c r="E654">
        <v>980015</v>
      </c>
      <c r="F654" t="s">
        <v>97</v>
      </c>
      <c r="G654" s="14" t="s">
        <v>45</v>
      </c>
      <c r="I654" t="s">
        <v>70</v>
      </c>
      <c r="J654" s="15">
        <f t="shared" si="39"/>
        <v>2716</v>
      </c>
      <c r="K654">
        <v>20</v>
      </c>
      <c r="L654">
        <v>30</v>
      </c>
      <c r="M654" s="26">
        <v>30</v>
      </c>
      <c r="N654">
        <v>10</v>
      </c>
      <c r="O654">
        <v>4</v>
      </c>
      <c r="P654">
        <v>6</v>
      </c>
      <c r="Q654"/>
      <c r="R654">
        <v>30444</v>
      </c>
      <c r="S654" s="22">
        <v>1999</v>
      </c>
      <c r="T654" s="59" t="s">
        <v>77</v>
      </c>
      <c r="U654" s="25">
        <v>2.6834991784423265</v>
      </c>
      <c r="V654" s="66">
        <v>2.5052980611238906</v>
      </c>
      <c r="W654" s="66">
        <v>0</v>
      </c>
      <c r="X654" s="25">
        <v>6.3104160368057833</v>
      </c>
      <c r="Y654" s="66">
        <v>0</v>
      </c>
      <c r="Z654" s="16">
        <v>365.99900000000002</v>
      </c>
      <c r="AA654" s="16">
        <v>7.46</v>
      </c>
      <c r="AB654" s="16">
        <v>6.4328381350108845</v>
      </c>
      <c r="AC654" s="16">
        <v>2.2489887623956308</v>
      </c>
      <c r="AD654" s="16">
        <v>2.943758767193791</v>
      </c>
      <c r="AE654" s="16">
        <v>6.6841681796622199</v>
      </c>
      <c r="AF654" s="16">
        <v>9.3742574548096744</v>
      </c>
      <c r="AG654" s="16">
        <v>9.4499913302831828</v>
      </c>
      <c r="AH654" s="16">
        <v>3.9922899153303528</v>
      </c>
      <c r="AI654" s="16">
        <v>0.9805036876112958</v>
      </c>
      <c r="AJ654" s="16">
        <v>0.45816471728007585</v>
      </c>
      <c r="AK654" s="16">
        <v>7.266048379772129E-2</v>
      </c>
      <c r="AL654" s="16">
        <v>0.15761453429859237</v>
      </c>
      <c r="AM654" s="16">
        <v>5.0853164354895082</v>
      </c>
      <c r="AN654" s="16">
        <v>57.049397202387887</v>
      </c>
      <c r="AO654" s="16">
        <v>0.58678845248765821</v>
      </c>
      <c r="AP654" s="16">
        <v>0.72986171572319647</v>
      </c>
      <c r="AQ654" s="16">
        <v>56.896828535019694</v>
      </c>
      <c r="AR654" s="16">
        <v>78.628093001749534</v>
      </c>
    </row>
    <row r="655" spans="1:50" ht="12.75" hidden="1" customHeight="1" x14ac:dyDescent="0.25">
      <c r="A655">
        <v>41701</v>
      </c>
      <c r="B655">
        <v>1998</v>
      </c>
      <c r="C655" s="22" t="str">
        <f t="shared" si="38"/>
        <v>1998B41701</v>
      </c>
      <c r="D655" s="13">
        <v>36117</v>
      </c>
      <c r="E655">
        <v>980015</v>
      </c>
      <c r="F655" t="s">
        <v>97</v>
      </c>
      <c r="G655" s="14" t="s">
        <v>45</v>
      </c>
      <c r="I655" t="s">
        <v>70</v>
      </c>
      <c r="J655" s="15">
        <f t="shared" si="39"/>
        <v>5432</v>
      </c>
      <c r="K655">
        <v>30</v>
      </c>
      <c r="L655">
        <v>50</v>
      </c>
      <c r="M655" s="26">
        <v>50</v>
      </c>
      <c r="N655">
        <v>20</v>
      </c>
      <c r="O655">
        <v>4</v>
      </c>
      <c r="P655">
        <v>6</v>
      </c>
      <c r="Q655"/>
      <c r="R655">
        <v>30445</v>
      </c>
      <c r="S655" s="55">
        <v>2002</v>
      </c>
      <c r="T655" s="59" t="s">
        <v>77</v>
      </c>
      <c r="U655" s="25">
        <v>1.9840229176763828</v>
      </c>
      <c r="V655" s="66">
        <v>2.7568690542131136</v>
      </c>
      <c r="W655" s="66">
        <v>0</v>
      </c>
      <c r="X655" s="25">
        <v>4.0660934795402612</v>
      </c>
      <c r="Y655" s="66">
        <v>0</v>
      </c>
      <c r="Z655" s="16">
        <v>434</v>
      </c>
      <c r="AA655" s="16">
        <v>5.91</v>
      </c>
      <c r="AB655" s="16">
        <v>6.1479224598122615</v>
      </c>
      <c r="AC655" s="16">
        <v>1.6832895222890516</v>
      </c>
      <c r="AD655" s="16">
        <v>2.6377757439836569</v>
      </c>
      <c r="AE655" s="16">
        <v>7.5802853224717035</v>
      </c>
      <c r="AF655" s="16">
        <v>5.8340813862028842</v>
      </c>
      <c r="AG655" s="16">
        <v>8.1013394776008116</v>
      </c>
      <c r="AH655" s="16">
        <v>1.8206193585361361</v>
      </c>
      <c r="AI655" s="16">
        <v>1.3869436265408184</v>
      </c>
      <c r="AJ655" s="16">
        <v>0.59278925766839474</v>
      </c>
      <c r="AK655" s="16">
        <v>7.7534339769024671E-2</v>
      </c>
      <c r="AL655" s="16">
        <v>0.5915221974333259</v>
      </c>
      <c r="AM655" s="16">
        <v>5.4954839049236988</v>
      </c>
      <c r="AN655" s="16">
        <v>2.6618011553640022</v>
      </c>
      <c r="AO655" s="16">
        <v>0.46949455017899666</v>
      </c>
      <c r="AP655" s="16">
        <v>0.54098598728846192</v>
      </c>
      <c r="AQ655" s="16">
        <v>43.923617710383169</v>
      </c>
      <c r="AR655" s="16">
        <v>96.740048947511539</v>
      </c>
    </row>
    <row r="656" spans="1:50" ht="12.75" hidden="1" customHeight="1" x14ac:dyDescent="0.25">
      <c r="A656">
        <v>41702</v>
      </c>
      <c r="B656">
        <v>1998</v>
      </c>
      <c r="C656" s="22" t="str">
        <f t="shared" si="38"/>
        <v>1998B41702</v>
      </c>
      <c r="D656" s="13">
        <v>36117</v>
      </c>
      <c r="E656">
        <v>980015</v>
      </c>
      <c r="F656" t="s">
        <v>97</v>
      </c>
      <c r="G656" s="14" t="s">
        <v>45</v>
      </c>
      <c r="I656" t="s">
        <v>70</v>
      </c>
      <c r="J656" s="15">
        <f t="shared" si="39"/>
        <v>1901.2000000000003</v>
      </c>
      <c r="K656">
        <v>50</v>
      </c>
      <c r="L656">
        <v>70</v>
      </c>
      <c r="M656" s="26">
        <v>57</v>
      </c>
      <c r="N656">
        <v>20</v>
      </c>
      <c r="O656">
        <v>4</v>
      </c>
      <c r="P656">
        <v>6</v>
      </c>
      <c r="Q656"/>
      <c r="R656">
        <v>30446</v>
      </c>
      <c r="S656" s="22">
        <v>1999</v>
      </c>
      <c r="T656" s="59" t="s">
        <v>77</v>
      </c>
      <c r="U656" s="66">
        <v>0.11219758064516128</v>
      </c>
      <c r="V656" s="66">
        <v>22.735717741935481</v>
      </c>
      <c r="W656" s="66">
        <v>0</v>
      </c>
      <c r="X656" s="66">
        <v>0.80782258064516121</v>
      </c>
      <c r="Y656" s="66">
        <v>0</v>
      </c>
      <c r="Z656" s="33"/>
      <c r="AA656" s="33"/>
      <c r="AB656" s="33">
        <v>16.111935483870965</v>
      </c>
      <c r="AC656" s="33">
        <v>0.53854838709677411</v>
      </c>
      <c r="AD656" s="33">
        <v>0</v>
      </c>
      <c r="AE656" s="33">
        <v>3.584838709677419</v>
      </c>
      <c r="AF656" s="33">
        <v>14.504838709677419</v>
      </c>
      <c r="AG656" s="33">
        <v>6.2719354838709673</v>
      </c>
      <c r="AH656" s="33">
        <v>3.9983870967741932</v>
      </c>
      <c r="AI656" s="33">
        <v>1.4445161290322579</v>
      </c>
      <c r="AJ656" s="33">
        <v>0.53096774193548379</v>
      </c>
      <c r="AK656" s="33">
        <v>4.6612903225806447E-2</v>
      </c>
      <c r="AL656" s="33">
        <v>0.30983870967741933</v>
      </c>
      <c r="AM656" s="33">
        <v>8.2203225806451599</v>
      </c>
      <c r="AN656" s="33">
        <v>4.2358064516129028</v>
      </c>
      <c r="AO656" s="33">
        <v>0.51403225806451602</v>
      </c>
      <c r="AP656" s="33">
        <v>0.65290322580645155</v>
      </c>
      <c r="AQ656" s="33">
        <v>88.278064516129049</v>
      </c>
      <c r="AR656" s="33">
        <v>23.269677419354835</v>
      </c>
    </row>
    <row r="657" spans="1:50" ht="12.75" hidden="1" customHeight="1" x14ac:dyDescent="0.25">
      <c r="A657">
        <v>41703</v>
      </c>
      <c r="B657">
        <v>1998</v>
      </c>
      <c r="C657" s="22" t="str">
        <f t="shared" si="38"/>
        <v>1998B41703</v>
      </c>
      <c r="D657" s="13">
        <v>36117</v>
      </c>
      <c r="E657">
        <v>980015</v>
      </c>
      <c r="F657" t="s">
        <v>97</v>
      </c>
      <c r="G657" s="14" t="s">
        <v>45</v>
      </c>
      <c r="I657" t="s">
        <v>70</v>
      </c>
      <c r="J657" s="15">
        <f t="shared" si="39"/>
        <v>135.80000000000001</v>
      </c>
      <c r="K657">
        <v>70</v>
      </c>
      <c r="L657">
        <v>100</v>
      </c>
      <c r="M657" s="26">
        <v>72</v>
      </c>
      <c r="N657">
        <v>30</v>
      </c>
      <c r="O657">
        <v>1</v>
      </c>
      <c r="P657">
        <v>6</v>
      </c>
      <c r="Q657"/>
      <c r="S657" s="55"/>
      <c r="T657" s="59" t="s">
        <v>77</v>
      </c>
      <c r="U657" s="66">
        <v>0</v>
      </c>
      <c r="V657" s="66">
        <v>0</v>
      </c>
      <c r="W657" s="66">
        <v>0</v>
      </c>
      <c r="X657" s="66">
        <v>0</v>
      </c>
      <c r="Y657" s="66">
        <v>0</v>
      </c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22"/>
      <c r="AT657" s="22"/>
      <c r="AU657" s="22"/>
      <c r="AV657" s="46"/>
      <c r="AW657" s="46"/>
      <c r="AX657" s="46"/>
    </row>
    <row r="658" spans="1:50" ht="12.75" hidden="1" customHeight="1" x14ac:dyDescent="0.25">
      <c r="A658">
        <v>41704</v>
      </c>
      <c r="B658">
        <v>1998</v>
      </c>
      <c r="C658" s="22" t="str">
        <f t="shared" si="38"/>
        <v>1998B41704</v>
      </c>
      <c r="D658" s="13">
        <v>36117</v>
      </c>
      <c r="E658">
        <v>980016</v>
      </c>
      <c r="F658" t="s">
        <v>97</v>
      </c>
      <c r="G658" s="14" t="s">
        <v>98</v>
      </c>
      <c r="I658" t="s">
        <v>87</v>
      </c>
      <c r="J658" s="15">
        <f t="shared" si="39"/>
        <v>2450</v>
      </c>
      <c r="K658">
        <v>0</v>
      </c>
      <c r="L658">
        <v>5</v>
      </c>
      <c r="M658">
        <v>5</v>
      </c>
      <c r="N658">
        <v>5</v>
      </c>
      <c r="O658">
        <v>4</v>
      </c>
      <c r="P658">
        <v>6</v>
      </c>
      <c r="Q658"/>
      <c r="R658">
        <v>30449</v>
      </c>
      <c r="S658" s="22">
        <v>1999</v>
      </c>
      <c r="T658" s="59" t="s">
        <v>77</v>
      </c>
      <c r="U658" s="25">
        <v>0.37989617706237422</v>
      </c>
      <c r="V658" s="66">
        <v>11.958880482897385</v>
      </c>
      <c r="W658" s="66">
        <v>0</v>
      </c>
      <c r="X658" s="66">
        <v>1.1114317907444669</v>
      </c>
      <c r="Y658" s="66">
        <v>0</v>
      </c>
      <c r="Z658" s="16">
        <v>533.40683572216005</v>
      </c>
      <c r="AA658" s="16">
        <v>14.578280044101399</v>
      </c>
      <c r="AB658" s="16">
        <v>0.22281695486300604</v>
      </c>
      <c r="AC658" s="16">
        <v>3.3552939188662316</v>
      </c>
      <c r="AD658" s="16">
        <v>3.2740824004100024</v>
      </c>
      <c r="AE658" s="16">
        <v>0.78868966487238146</v>
      </c>
      <c r="AF658" s="16">
        <v>0.72074650717801514</v>
      </c>
      <c r="AG658" s="16">
        <v>13.212084611045224</v>
      </c>
      <c r="AH658" s="16">
        <v>0.26294230792560486</v>
      </c>
      <c r="AI658" s="16">
        <v>0.66483638010561408</v>
      </c>
      <c r="AJ658" s="16">
        <v>0.43355512613590247</v>
      </c>
      <c r="AK658" s="16">
        <v>0.50081198930810344</v>
      </c>
      <c r="AL658" s="16">
        <v>7.7047998355092837E-2</v>
      </c>
      <c r="AM658" s="16">
        <v>3.6497142688751523</v>
      </c>
      <c r="AN658" s="16">
        <v>32.641036780577188</v>
      </c>
      <c r="AO658" s="16">
        <v>0.70011191854491128</v>
      </c>
      <c r="AP658" s="16">
        <v>1.0608283193950017</v>
      </c>
      <c r="AQ658" s="16">
        <v>1.3674647118984649</v>
      </c>
      <c r="AR658" s="16">
        <v>91.281746744801495</v>
      </c>
    </row>
    <row r="659" spans="1:50" ht="12.75" hidden="1" customHeight="1" x14ac:dyDescent="0.25">
      <c r="A659">
        <v>41705</v>
      </c>
      <c r="B659">
        <v>1998</v>
      </c>
      <c r="C659" s="22" t="str">
        <f t="shared" si="38"/>
        <v>1998B41705</v>
      </c>
      <c r="D659" s="13">
        <v>36117</v>
      </c>
      <c r="E659">
        <v>980016</v>
      </c>
      <c r="F659" t="s">
        <v>97</v>
      </c>
      <c r="G659" s="14" t="s">
        <v>98</v>
      </c>
      <c r="I659" t="s">
        <v>87</v>
      </c>
      <c r="J659" s="15">
        <f t="shared" si="39"/>
        <v>2450</v>
      </c>
      <c r="K659">
        <v>5</v>
      </c>
      <c r="L659">
        <v>10</v>
      </c>
      <c r="M659">
        <v>10</v>
      </c>
      <c r="N659">
        <v>5</v>
      </c>
      <c r="O659">
        <v>4</v>
      </c>
      <c r="P659">
        <v>6</v>
      </c>
      <c r="Q659"/>
      <c r="S659" s="22"/>
      <c r="T659" s="59" t="s">
        <v>77</v>
      </c>
      <c r="U659" s="25">
        <v>0</v>
      </c>
      <c r="V659" s="66">
        <v>0.69643964899471333</v>
      </c>
      <c r="W659" s="66">
        <v>0</v>
      </c>
      <c r="X659" s="66">
        <v>0.77918495382576836</v>
      </c>
      <c r="Y659" s="66">
        <v>0</v>
      </c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22"/>
      <c r="AT659" s="22"/>
      <c r="AU659" s="22"/>
      <c r="AV659" s="46"/>
      <c r="AW659" s="46"/>
      <c r="AX659" s="46"/>
    </row>
    <row r="660" spans="1:50" ht="12.75" hidden="1" customHeight="1" x14ac:dyDescent="0.25">
      <c r="A660">
        <v>41706</v>
      </c>
      <c r="B660">
        <v>1998</v>
      </c>
      <c r="C660" s="22" t="str">
        <f t="shared" si="38"/>
        <v>1998B41706</v>
      </c>
      <c r="D660" s="13">
        <v>36117</v>
      </c>
      <c r="E660">
        <v>980016</v>
      </c>
      <c r="F660" t="s">
        <v>97</v>
      </c>
      <c r="G660" s="14" t="s">
        <v>98</v>
      </c>
      <c r="I660" t="s">
        <v>70</v>
      </c>
      <c r="J660" s="15">
        <f t="shared" si="39"/>
        <v>2716</v>
      </c>
      <c r="K660">
        <v>10</v>
      </c>
      <c r="L660">
        <v>20</v>
      </c>
      <c r="M660">
        <v>20</v>
      </c>
      <c r="N660">
        <v>10</v>
      </c>
      <c r="O660">
        <v>4</v>
      </c>
      <c r="P660">
        <v>6</v>
      </c>
      <c r="Q660"/>
      <c r="R660">
        <v>30450</v>
      </c>
      <c r="S660" s="22">
        <v>1999</v>
      </c>
      <c r="T660" s="59" t="s">
        <v>77</v>
      </c>
      <c r="U660" s="25">
        <v>2.1258115043657937</v>
      </c>
      <c r="V660" s="66">
        <v>5.3777611144437785</v>
      </c>
      <c r="W660" s="66">
        <v>0</v>
      </c>
      <c r="X660" s="66">
        <v>4.4563753915883488</v>
      </c>
      <c r="Y660" s="66">
        <v>0</v>
      </c>
      <c r="Z660" s="16"/>
      <c r="AA660" s="16"/>
      <c r="AB660" s="16">
        <v>4.9105212244072751</v>
      </c>
      <c r="AC660" s="16">
        <v>2.3126040912095118</v>
      </c>
      <c r="AD660" s="16">
        <v>7.6844584627909907</v>
      </c>
      <c r="AE660" s="16">
        <v>11.233419069282929</v>
      </c>
      <c r="AF660" s="16">
        <v>8.2389013951961889</v>
      </c>
      <c r="AG660" s="16">
        <v>10.043481453745652</v>
      </c>
      <c r="AH660" s="16">
        <v>5.0570308767279029</v>
      </c>
      <c r="AI660" s="16">
        <v>0.94537710369637706</v>
      </c>
      <c r="AJ660" s="16">
        <v>0.35911183962995435</v>
      </c>
      <c r="AK660" s="16">
        <v>0.18472364888816764</v>
      </c>
      <c r="AL660" s="16">
        <v>0.15349061966511304</v>
      </c>
      <c r="AM660" s="16">
        <v>7.8685021473274244</v>
      </c>
      <c r="AN660" s="16">
        <v>81.441324969469619</v>
      </c>
      <c r="AO660" s="16">
        <v>0.55326432752885546</v>
      </c>
      <c r="AP660" s="16">
        <v>0.78785202887763284</v>
      </c>
      <c r="AQ660" s="16">
        <v>45.175834248263151</v>
      </c>
      <c r="AR660" s="16">
        <v>179.78706236361049</v>
      </c>
    </row>
    <row r="661" spans="1:50" ht="12.75" hidden="1" customHeight="1" x14ac:dyDescent="0.25">
      <c r="A661">
        <v>41707</v>
      </c>
      <c r="B661">
        <v>1998</v>
      </c>
      <c r="C661" s="22" t="str">
        <f t="shared" si="38"/>
        <v>1998B41707</v>
      </c>
      <c r="D661" s="13">
        <v>36117</v>
      </c>
      <c r="E661">
        <v>980016</v>
      </c>
      <c r="F661" t="s">
        <v>97</v>
      </c>
      <c r="G661" s="14" t="s">
        <v>98</v>
      </c>
      <c r="I661" t="s">
        <v>70</v>
      </c>
      <c r="J661" s="15">
        <f t="shared" si="39"/>
        <v>2716</v>
      </c>
      <c r="K661">
        <v>20</v>
      </c>
      <c r="L661">
        <v>30</v>
      </c>
      <c r="M661">
        <v>30</v>
      </c>
      <c r="N661">
        <v>10</v>
      </c>
      <c r="O661">
        <v>4</v>
      </c>
      <c r="P661">
        <v>6</v>
      </c>
      <c r="Q661"/>
      <c r="R661">
        <v>30451</v>
      </c>
      <c r="S661" s="55">
        <v>2002</v>
      </c>
      <c r="T661" s="59" t="s">
        <v>77</v>
      </c>
      <c r="U661" s="25">
        <v>0.4820327297616826</v>
      </c>
      <c r="V661" s="66">
        <v>0.88430464812395004</v>
      </c>
      <c r="W661" s="66">
        <v>0</v>
      </c>
      <c r="X661" s="66">
        <v>1.4495660506502395</v>
      </c>
      <c r="Y661" s="66">
        <v>0</v>
      </c>
      <c r="Z661" s="16">
        <v>390.00099999999998</v>
      </c>
      <c r="AA661" s="16">
        <v>0</v>
      </c>
      <c r="AB661" s="16">
        <v>11.60498046875</v>
      </c>
      <c r="AC661" s="16">
        <v>1.682568359375</v>
      </c>
      <c r="AD661" s="89">
        <v>9.2899902343750007</v>
      </c>
      <c r="AE661" s="89">
        <v>37.791552734374996</v>
      </c>
      <c r="AF661" s="89">
        <v>13.86572265625</v>
      </c>
      <c r="AG661" s="89">
        <v>5.8169433593750002</v>
      </c>
      <c r="AH661" s="16">
        <v>3.4624999999999999</v>
      </c>
      <c r="AI661" s="16">
        <v>0.94316406249999996</v>
      </c>
      <c r="AJ661" s="16">
        <v>0.41562500000000002</v>
      </c>
      <c r="AK661" s="16">
        <v>0.16777343750000001</v>
      </c>
      <c r="AL661" s="16">
        <v>0.18911132812500001</v>
      </c>
      <c r="AM661" s="89">
        <v>7.0545898437499996</v>
      </c>
      <c r="AN661" s="16">
        <v>23.467675781249998</v>
      </c>
      <c r="AO661" s="89">
        <v>0.56547851562499996</v>
      </c>
      <c r="AP661" s="16">
        <v>0.81093749999999998</v>
      </c>
      <c r="AQ661" s="16">
        <v>47.520898437500001</v>
      </c>
      <c r="AR661" s="89">
        <v>73.671923828125003</v>
      </c>
    </row>
    <row r="662" spans="1:50" ht="12.75" hidden="1" customHeight="1" x14ac:dyDescent="0.25">
      <c r="A662">
        <v>41708</v>
      </c>
      <c r="B662">
        <v>1998</v>
      </c>
      <c r="C662" s="22" t="str">
        <f t="shared" si="38"/>
        <v>1998B41708</v>
      </c>
      <c r="D662" s="13">
        <v>36117</v>
      </c>
      <c r="E662">
        <v>980016</v>
      </c>
      <c r="F662" t="s">
        <v>97</v>
      </c>
      <c r="G662" s="14" t="s">
        <v>98</v>
      </c>
      <c r="I662" t="s">
        <v>70</v>
      </c>
      <c r="J662" s="15">
        <f t="shared" si="39"/>
        <v>5432</v>
      </c>
      <c r="K662">
        <v>30</v>
      </c>
      <c r="L662">
        <v>50</v>
      </c>
      <c r="M662">
        <v>50</v>
      </c>
      <c r="N662">
        <v>20</v>
      </c>
      <c r="O662">
        <v>4</v>
      </c>
      <c r="P662">
        <v>6</v>
      </c>
      <c r="Q662"/>
      <c r="R662">
        <v>30452</v>
      </c>
      <c r="S662" s="22">
        <v>1999</v>
      </c>
      <c r="T662" s="59" t="s">
        <v>77</v>
      </c>
      <c r="U662" s="25">
        <v>0.28899999999999998</v>
      </c>
      <c r="V662" s="66">
        <v>0.41099999999999998</v>
      </c>
      <c r="W662" s="66">
        <v>0</v>
      </c>
      <c r="X662" s="66">
        <v>0.151</v>
      </c>
      <c r="Y662" s="66">
        <v>0</v>
      </c>
      <c r="Z662" s="16">
        <v>365.00099999999998</v>
      </c>
      <c r="AA662" s="16">
        <v>8.6300000000000008</v>
      </c>
      <c r="AB662" s="16">
        <v>13.316731141199226</v>
      </c>
      <c r="AC662" s="16">
        <v>1.4455996131528046</v>
      </c>
      <c r="AD662" s="16">
        <v>6.3878626692456475</v>
      </c>
      <c r="AE662" s="16">
        <v>48.045696324951642</v>
      </c>
      <c r="AF662" s="16">
        <v>19.638733075435205</v>
      </c>
      <c r="AG662" s="16">
        <v>4.6724371373307534</v>
      </c>
      <c r="AH662" s="16">
        <v>5.3206963249516432</v>
      </c>
      <c r="AI662" s="16">
        <v>1.6211315280464216</v>
      </c>
      <c r="AJ662" s="16">
        <v>0.79613152804642162</v>
      </c>
      <c r="AK662" s="16">
        <v>0.32611218568665373</v>
      </c>
      <c r="AL662" s="16">
        <v>0.22195357833655704</v>
      </c>
      <c r="AM662" s="16">
        <v>11.561411992263055</v>
      </c>
      <c r="AN662" s="16">
        <v>4.6911508704061893</v>
      </c>
      <c r="AO662" s="16">
        <v>0.51020309477756276</v>
      </c>
      <c r="AP662" s="16">
        <v>0.65802707930367499</v>
      </c>
      <c r="AQ662" s="16">
        <v>108.61995454545455</v>
      </c>
      <c r="AR662" s="16">
        <v>23.772678916827854</v>
      </c>
    </row>
    <row r="663" spans="1:50" ht="12.75" hidden="1" customHeight="1" x14ac:dyDescent="0.25">
      <c r="A663">
        <v>41709</v>
      </c>
      <c r="B663">
        <v>1998</v>
      </c>
      <c r="C663" s="22" t="str">
        <f t="shared" si="38"/>
        <v>1998B41709</v>
      </c>
      <c r="D663" s="13">
        <v>36117</v>
      </c>
      <c r="E663">
        <v>980016</v>
      </c>
      <c r="F663" t="s">
        <v>97</v>
      </c>
      <c r="G663" s="14" t="s">
        <v>98</v>
      </c>
      <c r="I663" t="s">
        <v>70</v>
      </c>
      <c r="J663" s="15">
        <f t="shared" si="39"/>
        <v>2709.2099999999996</v>
      </c>
      <c r="K663">
        <v>50</v>
      </c>
      <c r="L663">
        <v>70</v>
      </c>
      <c r="M663" s="26">
        <v>63.3</v>
      </c>
      <c r="N663">
        <v>20</v>
      </c>
      <c r="O663">
        <v>3</v>
      </c>
      <c r="P663">
        <v>6</v>
      </c>
      <c r="Q663"/>
      <c r="R663">
        <v>30453</v>
      </c>
      <c r="S663" s="22">
        <v>1999</v>
      </c>
      <c r="T663" s="59" t="s">
        <v>77</v>
      </c>
      <c r="U663" s="25">
        <v>0.80019820377825945</v>
      </c>
      <c r="V663" s="66">
        <v>0</v>
      </c>
      <c r="W663" s="66">
        <v>0</v>
      </c>
      <c r="X663" s="66">
        <v>3.2674759987612259</v>
      </c>
      <c r="Y663" s="66">
        <v>0</v>
      </c>
      <c r="Z663" s="16"/>
      <c r="AA663" s="16"/>
      <c r="AB663" s="16">
        <v>5.3217654154868157</v>
      </c>
      <c r="AC663" s="16">
        <v>2.1943643109312516</v>
      </c>
      <c r="AD663" s="16">
        <v>5.9325241360453971</v>
      </c>
      <c r="AE663" s="16">
        <v>22.585984068374593</v>
      </c>
      <c r="AF663" s="16">
        <v>6.8821431871605219</v>
      </c>
      <c r="AG663" s="16">
        <v>8.4805588853684988</v>
      </c>
      <c r="AH663" s="16">
        <v>1.8287951534238562</v>
      </c>
      <c r="AI663" s="16">
        <v>0.82518882887490019</v>
      </c>
      <c r="AJ663" s="16">
        <v>0.52101199871898896</v>
      </c>
      <c r="AK663" s="16">
        <v>0.92677097877091286</v>
      </c>
      <c r="AL663" s="16">
        <v>0.39829063507514545</v>
      </c>
      <c r="AM663" s="16">
        <v>5.7046763231945281</v>
      </c>
      <c r="AN663" s="16">
        <v>1.8020230354138791</v>
      </c>
      <c r="AO663" s="16">
        <v>0.39474633576413193</v>
      </c>
      <c r="AP663" s="16">
        <v>0.50904998854431827</v>
      </c>
      <c r="AQ663" s="16">
        <v>31.330340088177106</v>
      </c>
      <c r="AR663" s="16">
        <v>22.073389780519264</v>
      </c>
    </row>
    <row r="664" spans="1:50" ht="12.75" hidden="1" customHeight="1" x14ac:dyDescent="0.25">
      <c r="A664">
        <v>41710</v>
      </c>
      <c r="B664">
        <v>1998</v>
      </c>
      <c r="C664" s="22" t="str">
        <f t="shared" si="38"/>
        <v>1998B41710</v>
      </c>
      <c r="D664" s="13">
        <v>36117</v>
      </c>
      <c r="E664">
        <v>980016</v>
      </c>
      <c r="F664" t="s">
        <v>97</v>
      </c>
      <c r="G664" s="14" t="s">
        <v>98</v>
      </c>
      <c r="I664" t="s">
        <v>70</v>
      </c>
      <c r="J664" s="15">
        <f t="shared" si="39"/>
        <v>679</v>
      </c>
      <c r="K664">
        <v>70</v>
      </c>
      <c r="L664">
        <v>100</v>
      </c>
      <c r="M664" s="26">
        <v>80</v>
      </c>
      <c r="N664">
        <v>30</v>
      </c>
      <c r="O664">
        <v>1</v>
      </c>
      <c r="P664">
        <v>6</v>
      </c>
      <c r="Q664"/>
      <c r="S664" s="22"/>
      <c r="T664" s="59" t="s">
        <v>77</v>
      </c>
      <c r="U664" s="25">
        <v>0</v>
      </c>
      <c r="V664" s="66">
        <v>0</v>
      </c>
      <c r="W664" s="66">
        <v>0</v>
      </c>
      <c r="X664" s="66">
        <v>0</v>
      </c>
      <c r="Y664" s="66">
        <v>0</v>
      </c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</row>
    <row r="665" spans="1:50" ht="12.75" hidden="1" customHeight="1" x14ac:dyDescent="0.25">
      <c r="A665">
        <v>41711</v>
      </c>
      <c r="B665">
        <v>1998</v>
      </c>
      <c r="C665" s="22" t="str">
        <f t="shared" si="38"/>
        <v>1998B41711</v>
      </c>
      <c r="D665" s="13">
        <v>36119</v>
      </c>
      <c r="E665">
        <v>980017</v>
      </c>
      <c r="F665" t="s">
        <v>97</v>
      </c>
      <c r="G665" s="14" t="s">
        <v>99</v>
      </c>
      <c r="I665" t="s">
        <v>87</v>
      </c>
      <c r="J665" s="15">
        <f t="shared" si="39"/>
        <v>2450</v>
      </c>
      <c r="K665">
        <v>0</v>
      </c>
      <c r="L665">
        <v>5</v>
      </c>
      <c r="M665">
        <v>5</v>
      </c>
      <c r="N665">
        <v>5</v>
      </c>
      <c r="O665">
        <v>4</v>
      </c>
      <c r="P665">
        <v>6</v>
      </c>
      <c r="Q665"/>
      <c r="R665">
        <v>30456</v>
      </c>
      <c r="S665" s="22">
        <v>1999</v>
      </c>
      <c r="T665" s="59" t="s">
        <v>77</v>
      </c>
      <c r="U665" s="25">
        <v>4.3300447738386305</v>
      </c>
      <c r="V665" s="66">
        <v>1.7711479217603912</v>
      </c>
      <c r="W665" s="66">
        <v>0</v>
      </c>
      <c r="X665" s="66">
        <v>0.82378973105134479</v>
      </c>
      <c r="Y665" s="66">
        <v>0</v>
      </c>
      <c r="Z665" s="16">
        <v>502.10229702970202</v>
      </c>
      <c r="AA665" s="16">
        <v>12.023762376237601</v>
      </c>
      <c r="AB665" s="16">
        <v>2.3327899934853695</v>
      </c>
      <c r="AC665" s="16">
        <v>2.1984260902199186</v>
      </c>
      <c r="AD665" s="16">
        <v>2.3772394743663829</v>
      </c>
      <c r="AE665" s="16">
        <v>1.4378922413347099</v>
      </c>
      <c r="AF665" s="16">
        <v>5.7036576868814235</v>
      </c>
      <c r="AG665" s="16">
        <v>12.464271409790181</v>
      </c>
      <c r="AH665" s="16">
        <v>2.4768007726637302</v>
      </c>
      <c r="AI665" s="16">
        <v>0.95831788375036098</v>
      </c>
      <c r="AJ665" s="16">
        <v>0.29489899620850868</v>
      </c>
      <c r="AK665" s="16">
        <v>0.20706165236991231</v>
      </c>
      <c r="AL665" s="16">
        <v>6.7158872982216317E-2</v>
      </c>
      <c r="AM665" s="16">
        <v>4.0962296789050079</v>
      </c>
      <c r="AN665" s="16">
        <v>186.95082400146038</v>
      </c>
      <c r="AO665" s="16">
        <v>0.73445497380963987</v>
      </c>
      <c r="AP665" s="16">
        <v>0.89702098799752017</v>
      </c>
      <c r="AQ665" s="16">
        <v>33.971404291359008</v>
      </c>
      <c r="AR665" s="16">
        <v>104.8276617143777</v>
      </c>
    </row>
    <row r="666" spans="1:50" ht="12.75" hidden="1" customHeight="1" x14ac:dyDescent="0.25">
      <c r="A666">
        <v>41712</v>
      </c>
      <c r="B666">
        <v>1998</v>
      </c>
      <c r="C666" s="22" t="str">
        <f t="shared" si="38"/>
        <v>1998B41712</v>
      </c>
      <c r="D666" s="13">
        <v>36119</v>
      </c>
      <c r="E666">
        <v>980017</v>
      </c>
      <c r="F666" t="s">
        <v>97</v>
      </c>
      <c r="G666" s="14" t="s">
        <v>99</v>
      </c>
      <c r="I666" t="s">
        <v>87</v>
      </c>
      <c r="J666" s="15">
        <f t="shared" si="39"/>
        <v>2450</v>
      </c>
      <c r="K666">
        <v>5</v>
      </c>
      <c r="L666">
        <v>10</v>
      </c>
      <c r="M666">
        <v>10</v>
      </c>
      <c r="N666">
        <v>5</v>
      </c>
      <c r="O666">
        <v>4</v>
      </c>
      <c r="P666">
        <v>6</v>
      </c>
      <c r="Q666"/>
      <c r="R666">
        <v>30457</v>
      </c>
      <c r="S666" s="22">
        <v>1999</v>
      </c>
      <c r="T666" s="59" t="s">
        <v>77</v>
      </c>
      <c r="U666" s="66">
        <v>2.9146441244239631</v>
      </c>
      <c r="V666" s="66">
        <v>48.931948041474655</v>
      </c>
      <c r="W666" s="66">
        <v>0</v>
      </c>
      <c r="X666" s="66">
        <v>2.6245610599078337</v>
      </c>
      <c r="Y666" s="66">
        <v>0</v>
      </c>
      <c r="Z666" s="33">
        <v>445.00099999999998</v>
      </c>
      <c r="AA666" s="33">
        <v>9.94</v>
      </c>
      <c r="AB666" s="33">
        <v>2.7598046086024151</v>
      </c>
      <c r="AC666" s="33">
        <v>1.8345243633055575</v>
      </c>
      <c r="AD666" s="33">
        <v>2.3586004803099576</v>
      </c>
      <c r="AE666" s="33">
        <v>2.3606641106312214</v>
      </c>
      <c r="AF666" s="33">
        <v>5.8107960539948875</v>
      </c>
      <c r="AG666" s="33">
        <v>8.8899474548129458</v>
      </c>
      <c r="AH666" s="33">
        <v>3.0667266265921125</v>
      </c>
      <c r="AI666" s="33">
        <v>0.88499646173384505</v>
      </c>
      <c r="AJ666" s="33">
        <v>0.31130723242238384</v>
      </c>
      <c r="AK666" s="33">
        <v>0.20881359313292619</v>
      </c>
      <c r="AL666" s="33">
        <v>6.3499624677235314E-2</v>
      </c>
      <c r="AM666" s="33">
        <v>3.9315597003952711</v>
      </c>
      <c r="AN666" s="33">
        <v>85.765121036217565</v>
      </c>
      <c r="AO666" s="33">
        <v>0.62476407976275128</v>
      </c>
      <c r="AP666" s="33">
        <v>0.70761023870183892</v>
      </c>
      <c r="AQ666" s="33">
        <v>38.95016246789551</v>
      </c>
      <c r="AR666" s="33">
        <v>92.377293531636752</v>
      </c>
    </row>
    <row r="667" spans="1:50" ht="12.75" hidden="1" customHeight="1" x14ac:dyDescent="0.25">
      <c r="A667">
        <v>41713</v>
      </c>
      <c r="B667">
        <v>1998</v>
      </c>
      <c r="C667" s="22" t="str">
        <f t="shared" si="38"/>
        <v>1998B41713</v>
      </c>
      <c r="D667" s="13">
        <v>36119</v>
      </c>
      <c r="E667">
        <v>980017</v>
      </c>
      <c r="F667" t="s">
        <v>97</v>
      </c>
      <c r="G667" s="14" t="s">
        <v>99</v>
      </c>
      <c r="I667" t="s">
        <v>70</v>
      </c>
      <c r="J667" s="15">
        <f t="shared" si="39"/>
        <v>2716</v>
      </c>
      <c r="K667">
        <v>10</v>
      </c>
      <c r="L667">
        <v>20</v>
      </c>
      <c r="M667">
        <v>20</v>
      </c>
      <c r="N667">
        <v>10</v>
      </c>
      <c r="O667">
        <v>4</v>
      </c>
      <c r="P667">
        <v>6</v>
      </c>
      <c r="Q667"/>
      <c r="R667">
        <v>30458</v>
      </c>
      <c r="S667" s="22">
        <v>1999</v>
      </c>
      <c r="T667" s="59" t="s">
        <v>77</v>
      </c>
      <c r="U667" s="25">
        <v>0.90641476028230727</v>
      </c>
      <c r="V667" s="66">
        <v>3.369181552689219</v>
      </c>
      <c r="W667" s="66">
        <v>0</v>
      </c>
      <c r="X667" s="66">
        <v>2.6784410440496478</v>
      </c>
      <c r="Y667" s="66">
        <v>0</v>
      </c>
      <c r="Z667" s="16">
        <v>434</v>
      </c>
      <c r="AA667" s="16">
        <v>11.6</v>
      </c>
      <c r="AB667" s="16">
        <v>7.2997366469791105</v>
      </c>
      <c r="AC667" s="16">
        <v>1.3977785921740309</v>
      </c>
      <c r="AD667" s="16">
        <v>3.4852845225886058</v>
      </c>
      <c r="AE667" s="16">
        <v>7.1471793953960097</v>
      </c>
      <c r="AF667" s="16">
        <v>8.1249757338325779</v>
      </c>
      <c r="AG667" s="16">
        <v>18.913832141568584</v>
      </c>
      <c r="AH667" s="16">
        <v>3.531307380608089</v>
      </c>
      <c r="AI667" s="16">
        <v>1.4043127016459327</v>
      </c>
      <c r="AJ667" s="16">
        <v>0.34034187597123855</v>
      </c>
      <c r="AK667" s="16">
        <v>0.12116511694635497</v>
      </c>
      <c r="AL667" s="16">
        <v>0.26406325017968801</v>
      </c>
      <c r="AM667" s="16">
        <v>5.0034233051798438</v>
      </c>
      <c r="AN667" s="16">
        <v>47.732948104966212</v>
      </c>
      <c r="AO667" s="16">
        <v>0.65947157046847671</v>
      </c>
      <c r="AP667" s="16">
        <v>0.82585461890516731</v>
      </c>
      <c r="AQ667" s="16">
        <v>45.638766019221649</v>
      </c>
      <c r="AR667" s="16">
        <v>98.20084716149762</v>
      </c>
    </row>
    <row r="668" spans="1:50" ht="12.75" hidden="1" customHeight="1" x14ac:dyDescent="0.25">
      <c r="A668">
        <v>41714</v>
      </c>
      <c r="B668">
        <v>1998</v>
      </c>
      <c r="C668" s="22" t="str">
        <f t="shared" si="38"/>
        <v>1998B41714</v>
      </c>
      <c r="D668" s="13">
        <v>36119</v>
      </c>
      <c r="E668">
        <v>980017</v>
      </c>
      <c r="F668" t="s">
        <v>97</v>
      </c>
      <c r="G668" s="14" t="s">
        <v>99</v>
      </c>
      <c r="I668" t="s">
        <v>70</v>
      </c>
      <c r="J668" s="15">
        <f t="shared" si="39"/>
        <v>2716</v>
      </c>
      <c r="K668">
        <v>20</v>
      </c>
      <c r="L668">
        <v>30</v>
      </c>
      <c r="M668">
        <v>30</v>
      </c>
      <c r="N668">
        <v>10</v>
      </c>
      <c r="O668">
        <v>4</v>
      </c>
      <c r="P668">
        <v>6</v>
      </c>
      <c r="Q668"/>
      <c r="R668">
        <v>30459</v>
      </c>
      <c r="S668" s="22">
        <v>1999</v>
      </c>
      <c r="T668" s="59" t="s">
        <v>77</v>
      </c>
      <c r="U668" s="25">
        <v>1.5605754871608084</v>
      </c>
      <c r="V668" s="66">
        <v>5.4376302130759422</v>
      </c>
      <c r="W668" s="66">
        <v>0</v>
      </c>
      <c r="X668" s="66">
        <v>1.0972796394099436</v>
      </c>
      <c r="Y668" s="66">
        <v>0</v>
      </c>
      <c r="Z668" s="16">
        <v>404</v>
      </c>
      <c r="AA668" s="16">
        <v>8.6999999999999993</v>
      </c>
      <c r="AB668" s="16">
        <v>9.3278985507246368</v>
      </c>
      <c r="AC668" s="16">
        <v>1.6506340579710144</v>
      </c>
      <c r="AD668" s="16">
        <v>6.1118659420289845</v>
      </c>
      <c r="AE668" s="16">
        <v>26.878623188405793</v>
      </c>
      <c r="AF668" s="16">
        <v>8.7545289855072443</v>
      </c>
      <c r="AG668" s="16">
        <v>7.3586956521739131</v>
      </c>
      <c r="AH668" s="16">
        <v>2.6399909420289855</v>
      </c>
      <c r="AI668" s="16">
        <v>1.215534420289855</v>
      </c>
      <c r="AJ668" s="16">
        <v>0.45407608695652169</v>
      </c>
      <c r="AK668" s="16">
        <v>0.22839673913043476</v>
      </c>
      <c r="AL668" s="16">
        <v>0.1033514492753623</v>
      </c>
      <c r="AM668" s="16">
        <v>8.6653079710144922</v>
      </c>
      <c r="AN668" s="16">
        <v>9.9592391304347814</v>
      </c>
      <c r="AO668" s="16">
        <v>0.51843297101449271</v>
      </c>
      <c r="AP668" s="16">
        <v>0.65018115942028976</v>
      </c>
      <c r="AQ668" s="16">
        <v>48.941938405797103</v>
      </c>
      <c r="AR668" s="16">
        <v>138.55534420289854</v>
      </c>
    </row>
    <row r="669" spans="1:50" ht="12.75" hidden="1" customHeight="1" x14ac:dyDescent="0.25">
      <c r="A669">
        <v>41715</v>
      </c>
      <c r="B669">
        <v>1998</v>
      </c>
      <c r="C669" s="22" t="str">
        <f t="shared" si="38"/>
        <v>1998B41715</v>
      </c>
      <c r="D669" s="13">
        <v>36119</v>
      </c>
      <c r="E669">
        <v>980017</v>
      </c>
      <c r="F669" t="s">
        <v>97</v>
      </c>
      <c r="G669" s="14" t="s">
        <v>99</v>
      </c>
      <c r="I669" t="s">
        <v>70</v>
      </c>
      <c r="J669" s="15">
        <f t="shared" si="39"/>
        <v>4074.0000000000005</v>
      </c>
      <c r="K669">
        <v>30</v>
      </c>
      <c r="L669">
        <v>50</v>
      </c>
      <c r="M669" s="26">
        <v>50</v>
      </c>
      <c r="N669">
        <v>20</v>
      </c>
      <c r="O669">
        <v>3</v>
      </c>
      <c r="P669">
        <v>6</v>
      </c>
      <c r="Q669"/>
      <c r="R669">
        <v>30460</v>
      </c>
      <c r="S669" s="22">
        <v>1999</v>
      </c>
      <c r="T669" s="59" t="s">
        <v>77</v>
      </c>
      <c r="U669" s="25">
        <v>1.6120978028388102</v>
      </c>
      <c r="V669" s="66">
        <v>0.5301818977250633</v>
      </c>
      <c r="W669" s="66">
        <v>0</v>
      </c>
      <c r="X669" s="66">
        <v>2.2974548901419412</v>
      </c>
      <c r="Y669" s="66">
        <v>0</v>
      </c>
      <c r="Z669" s="16">
        <v>402</v>
      </c>
      <c r="AA669" s="16">
        <v>8.59</v>
      </c>
      <c r="AB669" s="16">
        <v>10.510679284262178</v>
      </c>
      <c r="AC669" s="16">
        <v>1.3392952311923085</v>
      </c>
      <c r="AD669" s="16">
        <v>3.0644923730472349</v>
      </c>
      <c r="AE669" s="16">
        <v>18.583369347615015</v>
      </c>
      <c r="AF669" s="16">
        <v>8.1410041492328489</v>
      </c>
      <c r="AG669" s="16">
        <v>8.462225701987796</v>
      </c>
      <c r="AH669" s="16">
        <v>2.4715164176674764</v>
      </c>
      <c r="AI669" s="16">
        <v>1.8067379975542588</v>
      </c>
      <c r="AJ669" s="16">
        <v>0.46472958280926907</v>
      </c>
      <c r="AK669" s="16">
        <v>0.19907984317799066</v>
      </c>
      <c r="AL669" s="16">
        <v>0.18764571249169087</v>
      </c>
      <c r="AM669" s="16">
        <v>9.9040405117064179</v>
      </c>
      <c r="AN669" s="16">
        <v>2.6811098471121069</v>
      </c>
      <c r="AO669" s="16">
        <v>0.49079552479752864</v>
      </c>
      <c r="AP669" s="16">
        <v>0.59074726889005602</v>
      </c>
      <c r="AQ669" s="16">
        <v>44.663749348351452</v>
      </c>
      <c r="AR669" s="16">
        <v>84.360337907631617</v>
      </c>
    </row>
    <row r="670" spans="1:50" ht="12.75" hidden="1" customHeight="1" x14ac:dyDescent="0.25">
      <c r="A670">
        <v>41716</v>
      </c>
      <c r="B670">
        <v>1998</v>
      </c>
      <c r="C670" s="22" t="str">
        <f t="shared" si="38"/>
        <v>1998B41716</v>
      </c>
      <c r="D670" s="13">
        <v>36119</v>
      </c>
      <c r="E670">
        <v>980017</v>
      </c>
      <c r="F670" t="s">
        <v>97</v>
      </c>
      <c r="G670" s="14" t="s">
        <v>99</v>
      </c>
      <c r="I670" t="s">
        <v>70</v>
      </c>
      <c r="J670" s="15">
        <f t="shared" si="39"/>
        <v>2790.690000000001</v>
      </c>
      <c r="K670">
        <v>50</v>
      </c>
      <c r="L670">
        <v>70</v>
      </c>
      <c r="M670" s="26">
        <v>63.7</v>
      </c>
      <c r="N670">
        <v>20</v>
      </c>
      <c r="O670">
        <v>3</v>
      </c>
      <c r="P670">
        <v>6</v>
      </c>
      <c r="Q670"/>
      <c r="R670">
        <v>30461</v>
      </c>
      <c r="S670" s="22">
        <v>1999</v>
      </c>
      <c r="T670" s="59" t="s">
        <v>77</v>
      </c>
      <c r="U670" s="25">
        <v>1.8485475407328085</v>
      </c>
      <c r="V670" s="66">
        <v>0</v>
      </c>
      <c r="W670" s="66">
        <v>0</v>
      </c>
      <c r="X670" s="66">
        <v>2.6052629082842502</v>
      </c>
      <c r="Y670" s="66">
        <v>0</v>
      </c>
      <c r="Z670" s="16">
        <v>412.99900000000002</v>
      </c>
      <c r="AA670" s="16">
        <v>9.1199999999999992</v>
      </c>
      <c r="AB670" s="16">
        <v>8.414694280078896</v>
      </c>
      <c r="AC670" s="16">
        <v>1.5787968441814595</v>
      </c>
      <c r="AD670" s="16">
        <v>5.0721893491124259</v>
      </c>
      <c r="AE670" s="16">
        <v>21.704585798816566</v>
      </c>
      <c r="AF670" s="16">
        <v>6.2498520710059164</v>
      </c>
      <c r="AG670" s="16">
        <v>8.0650887573964507</v>
      </c>
      <c r="AH670" s="16">
        <v>2.6975345167652858</v>
      </c>
      <c r="AI670" s="16">
        <v>3.7404832347140036</v>
      </c>
      <c r="AJ670" s="16">
        <v>0.56563116370808675</v>
      </c>
      <c r="AK670" s="16">
        <v>0.37943786982248517</v>
      </c>
      <c r="AL670" s="16">
        <v>0.25054240631163704</v>
      </c>
      <c r="AM670" s="16">
        <v>8.950690335305719</v>
      </c>
      <c r="AN670" s="16">
        <v>2.8449704142011831</v>
      </c>
      <c r="AO670" s="16">
        <v>0.60542406311637076</v>
      </c>
      <c r="AP670" s="16">
        <v>0.87361932938856013</v>
      </c>
      <c r="AQ670" s="16">
        <v>43.982741617357</v>
      </c>
      <c r="AR670" s="16">
        <v>38.51217948717948</v>
      </c>
      <c r="AS670" s="22"/>
      <c r="AT670" s="22"/>
      <c r="AU670" s="22"/>
      <c r="AV670" s="46"/>
      <c r="AW670" s="46"/>
      <c r="AX670" s="46"/>
    </row>
    <row r="671" spans="1:50" ht="12.75" hidden="1" customHeight="1" x14ac:dyDescent="0.25">
      <c r="A671">
        <v>41717</v>
      </c>
      <c r="B671">
        <v>1998</v>
      </c>
      <c r="C671" s="22" t="str">
        <f t="shared" si="38"/>
        <v>1998B41717</v>
      </c>
      <c r="D671" s="13">
        <v>36119</v>
      </c>
      <c r="E671">
        <v>980017</v>
      </c>
      <c r="F671" t="s">
        <v>97</v>
      </c>
      <c r="G671" s="14" t="s">
        <v>99</v>
      </c>
      <c r="I671" t="s">
        <v>70</v>
      </c>
      <c r="J671" s="15">
        <f t="shared" si="39"/>
        <v>135.80000000000001</v>
      </c>
      <c r="K671">
        <v>70</v>
      </c>
      <c r="L671">
        <v>100</v>
      </c>
      <c r="M671" s="26">
        <v>72</v>
      </c>
      <c r="N671">
        <v>30</v>
      </c>
      <c r="O671">
        <v>1</v>
      </c>
      <c r="P671">
        <v>6</v>
      </c>
      <c r="Q671"/>
      <c r="S671" s="55"/>
      <c r="T671" s="59" t="s">
        <v>77</v>
      </c>
      <c r="U671" s="66">
        <v>0</v>
      </c>
      <c r="V671" s="66">
        <v>0</v>
      </c>
      <c r="W671" s="66">
        <v>0</v>
      </c>
      <c r="X671" s="66">
        <v>0</v>
      </c>
      <c r="Y671" s="66">
        <v>0</v>
      </c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</row>
    <row r="672" spans="1:50" ht="12.75" hidden="1" customHeight="1" x14ac:dyDescent="0.25">
      <c r="A672">
        <v>41718</v>
      </c>
      <c r="B672">
        <v>1998</v>
      </c>
      <c r="C672" s="22" t="str">
        <f t="shared" si="38"/>
        <v>1998B41718</v>
      </c>
      <c r="D672" s="13">
        <v>36119</v>
      </c>
      <c r="E672">
        <v>980018</v>
      </c>
      <c r="F672" t="s">
        <v>97</v>
      </c>
      <c r="G672" s="14" t="s">
        <v>74</v>
      </c>
      <c r="I672" t="s">
        <v>87</v>
      </c>
      <c r="J672" s="15">
        <f t="shared" si="39"/>
        <v>2450</v>
      </c>
      <c r="K672">
        <v>0</v>
      </c>
      <c r="L672">
        <v>5</v>
      </c>
      <c r="M672">
        <v>5</v>
      </c>
      <c r="N672">
        <v>5</v>
      </c>
      <c r="O672">
        <v>4</v>
      </c>
      <c r="P672">
        <v>6</v>
      </c>
      <c r="Q672"/>
      <c r="R672">
        <v>30463</v>
      </c>
      <c r="S672" s="22">
        <v>1999</v>
      </c>
      <c r="T672" s="59" t="s">
        <v>77</v>
      </c>
      <c r="U672" s="25">
        <v>0.58896485145605804</v>
      </c>
      <c r="V672" s="66">
        <v>7.0908706127280201</v>
      </c>
      <c r="W672" s="66">
        <v>0</v>
      </c>
      <c r="X672" s="66">
        <v>8.6714260050536005</v>
      </c>
      <c r="Y672" s="66">
        <v>0</v>
      </c>
      <c r="Z672" s="16">
        <v>257</v>
      </c>
      <c r="AA672" s="16">
        <v>8.24</v>
      </c>
      <c r="AB672" s="16">
        <v>4.8318571189575792</v>
      </c>
      <c r="AC672" s="16">
        <v>1.6949921502761345</v>
      </c>
      <c r="AD672" s="16">
        <v>1.0780728526208438</v>
      </c>
      <c r="AE672" s="16">
        <v>1.3475438067521803</v>
      </c>
      <c r="AF672" s="16">
        <v>12.705541309585358</v>
      </c>
      <c r="AG672" s="16">
        <v>9.9432513641317239</v>
      </c>
      <c r="AH672" s="16">
        <v>3.3974512263244105</v>
      </c>
      <c r="AI672" s="16">
        <v>1.614935363833047</v>
      </c>
      <c r="AJ672" s="16">
        <v>0.43355428502295373</v>
      </c>
      <c r="AK672" s="16">
        <v>6.9848837286235615E-2</v>
      </c>
      <c r="AL672" s="16">
        <v>0.15070902713518633</v>
      </c>
      <c r="AM672" s="16">
        <v>4.4498624289815023</v>
      </c>
      <c r="AN672" s="16">
        <v>85.737415630827627</v>
      </c>
      <c r="AO672" s="16">
        <v>0.71342222440663938</v>
      </c>
      <c r="AP672" s="16">
        <v>0.848961104878171</v>
      </c>
      <c r="AQ672" s="16">
        <v>123.37109959461212</v>
      </c>
      <c r="AR672" s="16">
        <v>49.220273365097704</v>
      </c>
    </row>
    <row r="673" spans="1:50" ht="12.75" hidden="1" customHeight="1" x14ac:dyDescent="0.25">
      <c r="A673">
        <v>41719</v>
      </c>
      <c r="B673">
        <v>1998</v>
      </c>
      <c r="C673" s="22" t="str">
        <f t="shared" si="38"/>
        <v>1998B41719</v>
      </c>
      <c r="D673" s="13">
        <v>36119</v>
      </c>
      <c r="E673">
        <v>980018</v>
      </c>
      <c r="F673" t="s">
        <v>97</v>
      </c>
      <c r="G673" s="14" t="s">
        <v>74</v>
      </c>
      <c r="I673" t="s">
        <v>87</v>
      </c>
      <c r="J673" s="15">
        <f t="shared" si="39"/>
        <v>2450</v>
      </c>
      <c r="K673">
        <v>5</v>
      </c>
      <c r="L673">
        <v>10</v>
      </c>
      <c r="M673">
        <v>10</v>
      </c>
      <c r="N673">
        <v>5</v>
      </c>
      <c r="O673">
        <v>4</v>
      </c>
      <c r="P673">
        <v>6</v>
      </c>
      <c r="Q673"/>
      <c r="R673">
        <v>30464</v>
      </c>
      <c r="S673" s="22">
        <v>1999</v>
      </c>
      <c r="T673" s="59" t="s">
        <v>77</v>
      </c>
      <c r="U673" s="25">
        <v>0.72521152641898756</v>
      </c>
      <c r="V673" s="66">
        <v>20.77888677870056</v>
      </c>
      <c r="W673" s="66">
        <v>0</v>
      </c>
      <c r="X673" s="66">
        <v>5.0629674266766589</v>
      </c>
      <c r="Y673" s="66">
        <v>0</v>
      </c>
      <c r="Z673" s="16">
        <v>415.99900000000002</v>
      </c>
      <c r="AA673" s="16">
        <v>9.27</v>
      </c>
      <c r="AB673" s="16">
        <v>3.6737845567206859</v>
      </c>
      <c r="AC673" s="16">
        <v>1.9163489037178263</v>
      </c>
      <c r="AD673" s="16">
        <v>2.3871306005719735</v>
      </c>
      <c r="AE673" s="16">
        <v>2.1673498570066729</v>
      </c>
      <c r="AF673" s="16">
        <v>7.3644423260247844</v>
      </c>
      <c r="AG673" s="16">
        <v>7.2739275500476639</v>
      </c>
      <c r="AH673" s="16">
        <v>6.4494280266920878</v>
      </c>
      <c r="AI673" s="16">
        <v>1.0838894184938035</v>
      </c>
      <c r="AJ673" s="16">
        <v>0.41701620591039079</v>
      </c>
      <c r="AK673" s="16">
        <v>8.3603431839847461E-2</v>
      </c>
      <c r="AL673" s="16">
        <v>8.9323164918970438E-2</v>
      </c>
      <c r="AM673" s="16">
        <v>5.398045757864633</v>
      </c>
      <c r="AN673" s="16">
        <v>68.579647283126775</v>
      </c>
      <c r="AO673" s="16">
        <v>0.6474261201143946</v>
      </c>
      <c r="AP673" s="16">
        <v>0.69923736892278354</v>
      </c>
      <c r="AQ673" s="16">
        <v>39.62154432793136</v>
      </c>
      <c r="AR673" s="16">
        <v>59.049523355576738</v>
      </c>
    </row>
    <row r="674" spans="1:50" ht="12.75" hidden="1" customHeight="1" x14ac:dyDescent="0.25">
      <c r="A674">
        <v>41720</v>
      </c>
      <c r="B674">
        <v>1998</v>
      </c>
      <c r="C674" s="22" t="str">
        <f t="shared" si="38"/>
        <v>1998B41720</v>
      </c>
      <c r="D674" s="13">
        <v>36119</v>
      </c>
      <c r="E674">
        <v>980018</v>
      </c>
      <c r="F674" t="s">
        <v>97</v>
      </c>
      <c r="G674" s="14" t="s">
        <v>74</v>
      </c>
      <c r="I674" t="s">
        <v>70</v>
      </c>
      <c r="J674" s="15">
        <f t="shared" si="39"/>
        <v>2716</v>
      </c>
      <c r="K674">
        <v>10</v>
      </c>
      <c r="L674">
        <v>20</v>
      </c>
      <c r="M674">
        <v>20</v>
      </c>
      <c r="N674">
        <v>10</v>
      </c>
      <c r="O674">
        <v>4</v>
      </c>
      <c r="P674">
        <v>6</v>
      </c>
      <c r="Q674"/>
      <c r="R674">
        <v>30465</v>
      </c>
      <c r="S674" s="22">
        <v>1999</v>
      </c>
      <c r="T674" s="59" t="s">
        <v>77</v>
      </c>
      <c r="U674" s="25">
        <v>2.7271261206371311</v>
      </c>
      <c r="V674" s="66">
        <v>19.187916789973016</v>
      </c>
      <c r="W674" s="66">
        <v>0</v>
      </c>
      <c r="X674" s="66">
        <v>3.3242419705805553</v>
      </c>
      <c r="Y674" s="66">
        <v>0</v>
      </c>
      <c r="Z674" s="16">
        <v>475.2</v>
      </c>
      <c r="AA674" s="16">
        <v>8.9501538461538406</v>
      </c>
      <c r="AB674" s="16">
        <v>2.6107783340919393</v>
      </c>
      <c r="AC674" s="16">
        <v>2.4508511606736421</v>
      </c>
      <c r="AD674" s="16">
        <v>4.3179244424214769</v>
      </c>
      <c r="AE674" s="16">
        <v>3.7096768320436899</v>
      </c>
      <c r="AF674" s="16">
        <v>7.8805644060081805</v>
      </c>
      <c r="AG674" s="16">
        <v>10.780336822940356</v>
      </c>
      <c r="AH674" s="16">
        <v>3.3402822030040911</v>
      </c>
      <c r="AI674" s="16">
        <v>0.83852526172052655</v>
      </c>
      <c r="AJ674" s="16">
        <v>0.37720527992717279</v>
      </c>
      <c r="AK674" s="16">
        <v>0.10536185707783323</v>
      </c>
      <c r="AL674" s="16">
        <v>0.14064633591260786</v>
      </c>
      <c r="AM674" s="16">
        <v>4.2288393263541124</v>
      </c>
      <c r="AN674" s="16">
        <v>115.32447883477451</v>
      </c>
      <c r="AO674" s="16">
        <v>0.51654073736913886</v>
      </c>
      <c r="AP674" s="16">
        <v>0.59688666363222487</v>
      </c>
      <c r="AQ674" s="16">
        <v>47.443969048702705</v>
      </c>
      <c r="AR674" s="16">
        <v>74.053327264451411</v>
      </c>
    </row>
    <row r="675" spans="1:50" ht="12.75" hidden="1" customHeight="1" x14ac:dyDescent="0.25">
      <c r="A675">
        <v>41721</v>
      </c>
      <c r="B675">
        <v>1998</v>
      </c>
      <c r="C675" s="22" t="str">
        <f t="shared" si="38"/>
        <v>1998B41721</v>
      </c>
      <c r="D675" s="13">
        <v>36119</v>
      </c>
      <c r="E675">
        <v>980018</v>
      </c>
      <c r="F675" t="s">
        <v>97</v>
      </c>
      <c r="G675" s="14" t="s">
        <v>74</v>
      </c>
      <c r="I675" t="s">
        <v>70</v>
      </c>
      <c r="J675" s="15">
        <f t="shared" si="39"/>
        <v>2716</v>
      </c>
      <c r="K675">
        <v>20</v>
      </c>
      <c r="L675">
        <v>30</v>
      </c>
      <c r="M675">
        <v>30</v>
      </c>
      <c r="N675">
        <v>10</v>
      </c>
      <c r="O675">
        <v>4</v>
      </c>
      <c r="P675">
        <v>6</v>
      </c>
      <c r="Q675"/>
      <c r="R675">
        <v>41816</v>
      </c>
      <c r="S675" s="55">
        <v>2002</v>
      </c>
      <c r="T675" s="59" t="s">
        <v>77</v>
      </c>
      <c r="U675" s="25">
        <v>2.5214990372371813</v>
      </c>
      <c r="V675" s="66">
        <v>2.9464257430354976</v>
      </c>
      <c r="W675" s="66">
        <v>0</v>
      </c>
      <c r="X675" s="66">
        <v>2.3731755644585233</v>
      </c>
      <c r="Y675" s="66">
        <v>0</v>
      </c>
      <c r="Z675" s="16">
        <v>441</v>
      </c>
      <c r="AA675" s="16">
        <v>10.8</v>
      </c>
      <c r="AB675" s="16">
        <v>6.45</v>
      </c>
      <c r="AC675" s="16">
        <v>1.57</v>
      </c>
      <c r="AD675" s="16"/>
      <c r="AE675" s="16"/>
      <c r="AF675" s="16"/>
      <c r="AG675" s="16"/>
      <c r="AH675" s="16">
        <v>3.48</v>
      </c>
      <c r="AI675" s="16">
        <v>0.92</v>
      </c>
      <c r="AJ675" s="16">
        <v>0.42</v>
      </c>
      <c r="AK675" s="16">
        <v>0.14000000000000001</v>
      </c>
      <c r="AL675" s="16">
        <v>0.13</v>
      </c>
      <c r="AM675" s="16"/>
      <c r="AN675" s="16"/>
      <c r="AO675" s="16">
        <v>0.51</v>
      </c>
      <c r="AP675" s="16">
        <v>0.67</v>
      </c>
      <c r="AQ675" s="16">
        <v>75.069999999999993</v>
      </c>
      <c r="AR675" s="16"/>
    </row>
    <row r="676" spans="1:50" ht="12.75" hidden="1" customHeight="1" x14ac:dyDescent="0.25">
      <c r="A676">
        <v>41722</v>
      </c>
      <c r="B676">
        <v>1998</v>
      </c>
      <c r="C676" s="22" t="str">
        <f t="shared" si="38"/>
        <v>1998B41722</v>
      </c>
      <c r="D676" s="13">
        <v>36119</v>
      </c>
      <c r="E676">
        <v>980018</v>
      </c>
      <c r="F676" t="s">
        <v>97</v>
      </c>
      <c r="G676" s="14" t="s">
        <v>74</v>
      </c>
      <c r="I676" t="s">
        <v>70</v>
      </c>
      <c r="J676" s="15">
        <f t="shared" si="39"/>
        <v>5432</v>
      </c>
      <c r="K676">
        <v>30</v>
      </c>
      <c r="L676">
        <v>50</v>
      </c>
      <c r="M676">
        <v>50</v>
      </c>
      <c r="N676">
        <v>20</v>
      </c>
      <c r="O676">
        <v>4</v>
      </c>
      <c r="P676">
        <v>6</v>
      </c>
      <c r="Q676"/>
      <c r="R676">
        <v>30466</v>
      </c>
      <c r="S676" s="22">
        <v>1999</v>
      </c>
      <c r="T676" s="59" t="s">
        <v>77</v>
      </c>
      <c r="U676" s="25">
        <v>0.34200000000000003</v>
      </c>
      <c r="V676" s="66">
        <v>6.5579999999999998</v>
      </c>
      <c r="W676" s="66">
        <v>0</v>
      </c>
      <c r="X676" s="66">
        <v>0.155</v>
      </c>
      <c r="Y676" s="66">
        <v>0</v>
      </c>
      <c r="Z676" s="16">
        <v>394</v>
      </c>
      <c r="AA676" s="16">
        <v>7.32</v>
      </c>
      <c r="AB676" s="16">
        <v>19.070770593445527</v>
      </c>
      <c r="AC676" s="16">
        <v>1.0764836138175375</v>
      </c>
      <c r="AD676" s="16">
        <v>5.9431355181576615</v>
      </c>
      <c r="AE676" s="16">
        <v>20.489371124889281</v>
      </c>
      <c r="AF676" s="16">
        <v>16.186846767050486</v>
      </c>
      <c r="AG676" s="16">
        <v>7.6705048715677586</v>
      </c>
      <c r="AH676" s="16">
        <v>7.0570416297608496</v>
      </c>
      <c r="AI676" s="16">
        <v>2.3573959255978743</v>
      </c>
      <c r="AJ676" s="16">
        <v>1.4723649247121346</v>
      </c>
      <c r="AK676" s="16">
        <v>6.8024800708591668E-2</v>
      </c>
      <c r="AL676" s="16">
        <v>0.22767936226749336</v>
      </c>
      <c r="AM676" s="16">
        <v>14.581443755535872</v>
      </c>
      <c r="AN676" s="16">
        <v>8.0911868910540292</v>
      </c>
      <c r="AO676" s="16">
        <v>0.46992914083259518</v>
      </c>
      <c r="AP676" s="16">
        <v>0.6342781222320637</v>
      </c>
      <c r="AQ676" s="16">
        <v>81.4044286979628</v>
      </c>
      <c r="AR676" s="16">
        <v>34.323339238263948</v>
      </c>
    </row>
    <row r="677" spans="1:50" ht="12.75" hidden="1" customHeight="1" x14ac:dyDescent="0.25">
      <c r="A677">
        <v>41723</v>
      </c>
      <c r="B677">
        <v>1998</v>
      </c>
      <c r="C677" s="22" t="str">
        <f t="shared" si="38"/>
        <v>1998B41723</v>
      </c>
      <c r="D677" s="13">
        <v>36119</v>
      </c>
      <c r="E677">
        <v>980018</v>
      </c>
      <c r="F677" t="s">
        <v>97</v>
      </c>
      <c r="G677" s="14" t="s">
        <v>74</v>
      </c>
      <c r="I677" t="s">
        <v>70</v>
      </c>
      <c r="J677" s="15">
        <f t="shared" si="39"/>
        <v>5432</v>
      </c>
      <c r="K677">
        <v>50</v>
      </c>
      <c r="L677">
        <v>70</v>
      </c>
      <c r="M677">
        <v>70</v>
      </c>
      <c r="N677">
        <v>20</v>
      </c>
      <c r="O677">
        <v>4</v>
      </c>
      <c r="P677">
        <v>6</v>
      </c>
      <c r="Q677"/>
      <c r="R677">
        <v>30467</v>
      </c>
      <c r="S677" s="22">
        <v>1999</v>
      </c>
      <c r="T677" s="59" t="s">
        <v>77</v>
      </c>
      <c r="U677" s="25">
        <v>3.063253644314869</v>
      </c>
      <c r="V677" s="66">
        <v>138.70866316812439</v>
      </c>
      <c r="W677" s="66">
        <v>0</v>
      </c>
      <c r="X677" s="66">
        <v>0.79984956268221563</v>
      </c>
      <c r="Y677" s="66">
        <v>0</v>
      </c>
      <c r="Z677" s="16">
        <v>417</v>
      </c>
      <c r="AA677" s="16">
        <v>7.15</v>
      </c>
      <c r="AB677" s="16">
        <v>7.5992756657572356</v>
      </c>
      <c r="AC677" s="16">
        <v>1.8490557601511268</v>
      </c>
      <c r="AD677" s="16">
        <v>10.404136203040586</v>
      </c>
      <c r="AE677" s="16">
        <v>32.205014793649866</v>
      </c>
      <c r="AF677" s="16">
        <v>7.8448046816893227</v>
      </c>
      <c r="AG677" s="16">
        <v>6.3667294640838037</v>
      </c>
      <c r="AH677" s="16">
        <v>2.4566659128683686</v>
      </c>
      <c r="AI677" s="16">
        <v>1.3631568040901154</v>
      </c>
      <c r="AJ677" s="16">
        <v>0.51625151870293962</v>
      </c>
      <c r="AK677" s="16">
        <v>0.10868453025325045</v>
      </c>
      <c r="AL677" s="16">
        <v>0.2515049454040803</v>
      </c>
      <c r="AM677" s="16">
        <v>13.282900501204216</v>
      </c>
      <c r="AN677" s="16">
        <v>7.8993619083077453</v>
      </c>
      <c r="AO677" s="16">
        <v>0.47080865933676641</v>
      </c>
      <c r="AP677" s="16">
        <v>0.6014622540518092</v>
      </c>
      <c r="AQ677" s="16">
        <v>32.525393401026143</v>
      </c>
      <c r="AR677" s="16">
        <v>36.408758734960223</v>
      </c>
    </row>
    <row r="678" spans="1:50" ht="12.75" hidden="1" customHeight="1" x14ac:dyDescent="0.25">
      <c r="A678">
        <v>41724</v>
      </c>
      <c r="B678">
        <v>1998</v>
      </c>
      <c r="C678" s="22" t="str">
        <f t="shared" si="38"/>
        <v>1998B41724</v>
      </c>
      <c r="D678" s="13">
        <v>36119</v>
      </c>
      <c r="E678">
        <v>980018</v>
      </c>
      <c r="F678" t="s">
        <v>97</v>
      </c>
      <c r="G678" s="14" t="s">
        <v>74</v>
      </c>
      <c r="I678" t="s">
        <v>70</v>
      </c>
      <c r="J678" s="15">
        <f t="shared" si="39"/>
        <v>407.40000000000003</v>
      </c>
      <c r="K678">
        <v>70</v>
      </c>
      <c r="L678">
        <v>100</v>
      </c>
      <c r="M678" s="26">
        <v>76</v>
      </c>
      <c r="N678">
        <v>30</v>
      </c>
      <c r="O678">
        <v>1</v>
      </c>
      <c r="P678">
        <v>6</v>
      </c>
      <c r="Q678"/>
      <c r="R678">
        <v>30468</v>
      </c>
      <c r="S678" s="22">
        <v>1999</v>
      </c>
      <c r="T678" s="59" t="s">
        <v>77</v>
      </c>
      <c r="U678" s="66">
        <v>0.29072616182188482</v>
      </c>
      <c r="V678" s="66">
        <v>0</v>
      </c>
      <c r="W678" s="66">
        <v>0</v>
      </c>
      <c r="X678" s="66">
        <v>0.12459692649509348</v>
      </c>
      <c r="Y678" s="66">
        <v>0</v>
      </c>
      <c r="Z678" s="16">
        <v>0</v>
      </c>
      <c r="AA678" s="16">
        <v>0</v>
      </c>
      <c r="AB678" s="16">
        <v>12.133783783783784</v>
      </c>
      <c r="AC678" s="16">
        <v>2.4895270270270267</v>
      </c>
      <c r="AD678" s="16">
        <v>6.1679054054054054</v>
      </c>
      <c r="AE678" s="16">
        <v>27.540540540540537</v>
      </c>
      <c r="AF678" s="16">
        <v>13.215371621621621</v>
      </c>
      <c r="AG678" s="16">
        <v>12.552871621621621</v>
      </c>
      <c r="AH678" s="16">
        <v>3.8694256756756755</v>
      </c>
      <c r="AI678" s="16">
        <v>0.83496621621621614</v>
      </c>
      <c r="AJ678" s="16">
        <v>0.87229729729729721</v>
      </c>
      <c r="AK678" s="16">
        <v>0.10185810810810809</v>
      </c>
      <c r="AL678" s="16">
        <v>0</v>
      </c>
      <c r="AM678" s="16">
        <v>36.089527027027025</v>
      </c>
      <c r="AN678" s="16">
        <v>12.338175675675675</v>
      </c>
      <c r="AO678" s="16">
        <v>0.38361486486486485</v>
      </c>
      <c r="AP678" s="16">
        <v>0.52381756756756748</v>
      </c>
      <c r="AQ678" s="16">
        <v>55.219594594594589</v>
      </c>
      <c r="AR678" s="16">
        <v>78.883445945945937</v>
      </c>
    </row>
    <row r="679" spans="1:50" ht="12.75" hidden="1" customHeight="1" x14ac:dyDescent="0.25">
      <c r="A679">
        <v>41767</v>
      </c>
      <c r="B679">
        <v>1998</v>
      </c>
      <c r="C679" s="22" t="str">
        <f t="shared" si="38"/>
        <v>1998B41767</v>
      </c>
      <c r="D679" s="13">
        <v>36123</v>
      </c>
      <c r="E679">
        <v>980025</v>
      </c>
      <c r="F679" t="s">
        <v>106</v>
      </c>
      <c r="G679" s="14" t="s">
        <v>46</v>
      </c>
      <c r="I679" t="s">
        <v>87</v>
      </c>
      <c r="J679" s="15">
        <f t="shared" si="39"/>
        <v>2450</v>
      </c>
      <c r="K679">
        <v>0</v>
      </c>
      <c r="L679">
        <v>5</v>
      </c>
      <c r="M679">
        <v>5</v>
      </c>
      <c r="N679">
        <v>5</v>
      </c>
      <c r="O679">
        <v>4</v>
      </c>
      <c r="P679">
        <v>6</v>
      </c>
      <c r="Q679"/>
      <c r="R679">
        <v>30510</v>
      </c>
      <c r="S679" s="22">
        <v>1999</v>
      </c>
      <c r="T679" s="64" t="s">
        <v>77</v>
      </c>
      <c r="U679" s="25">
        <v>10.218631801621813</v>
      </c>
      <c r="V679" s="66">
        <v>20.804292866376777</v>
      </c>
      <c r="W679" s="66">
        <v>0</v>
      </c>
      <c r="X679" s="66">
        <v>2.0768485133388177</v>
      </c>
      <c r="Y679" s="66">
        <v>0</v>
      </c>
      <c r="Z679" s="90">
        <v>485.00221729489999</v>
      </c>
      <c r="AA679" s="90">
        <v>8.7166297117516596</v>
      </c>
      <c r="AB679" s="90">
        <v>4.2181310632195892</v>
      </c>
      <c r="AC679" s="90">
        <v>2.1922715156876404</v>
      </c>
      <c r="AD679" s="90">
        <v>1.8135627037856787</v>
      </c>
      <c r="AE679" s="90">
        <v>1.958406665903403</v>
      </c>
      <c r="AF679" s="90">
        <v>9.5623446377646371</v>
      </c>
      <c r="AG679" s="90">
        <v>9.6263085772399837</v>
      </c>
      <c r="AH679" s="90">
        <v>3.4759379142659963</v>
      </c>
      <c r="AI679" s="90">
        <v>1.5275751727430193</v>
      </c>
      <c r="AJ679" s="90">
        <v>0.76777872474373154</v>
      </c>
      <c r="AK679" s="90">
        <v>0.19923974205171607</v>
      </c>
      <c r="AL679" s="90">
        <v>7.4113589375565392E-2</v>
      </c>
      <c r="AM679" s="90">
        <v>7.34395891868789</v>
      </c>
      <c r="AN679" s="90">
        <v>228.47787023693601</v>
      </c>
      <c r="AO679" s="90">
        <v>0.79204273153644522</v>
      </c>
      <c r="AP679" s="90">
        <v>0.70804380606014461</v>
      </c>
      <c r="AQ679" s="90">
        <v>42.510857077393666</v>
      </c>
      <c r="AR679" s="90">
        <v>113.83984771262575</v>
      </c>
    </row>
    <row r="680" spans="1:50" ht="12.75" hidden="1" customHeight="1" x14ac:dyDescent="0.25">
      <c r="A680">
        <v>41768</v>
      </c>
      <c r="B680">
        <v>1998</v>
      </c>
      <c r="C680" s="22" t="str">
        <f t="shared" si="38"/>
        <v>1998B41768</v>
      </c>
      <c r="D680" s="13">
        <v>36123</v>
      </c>
      <c r="E680">
        <v>980025</v>
      </c>
      <c r="F680" t="s">
        <v>106</v>
      </c>
      <c r="G680" s="14" t="s">
        <v>46</v>
      </c>
      <c r="I680" t="s">
        <v>87</v>
      </c>
      <c r="J680" s="15">
        <f t="shared" si="39"/>
        <v>2450</v>
      </c>
      <c r="K680">
        <v>5</v>
      </c>
      <c r="L680">
        <v>10</v>
      </c>
      <c r="M680">
        <v>10</v>
      </c>
      <c r="N680">
        <v>5</v>
      </c>
      <c r="O680">
        <v>4</v>
      </c>
      <c r="P680">
        <v>6</v>
      </c>
      <c r="Q680"/>
      <c r="R680">
        <v>30511</v>
      </c>
      <c r="S680" s="22">
        <v>1999</v>
      </c>
      <c r="T680" s="64" t="s">
        <v>77</v>
      </c>
      <c r="U680" s="25">
        <v>2.8696648333872536</v>
      </c>
      <c r="V680" s="66">
        <v>2.8575360724684566</v>
      </c>
      <c r="W680" s="66">
        <v>0</v>
      </c>
      <c r="X680" s="66">
        <v>4.1722937560659981</v>
      </c>
      <c r="Y680" s="66">
        <v>0</v>
      </c>
      <c r="Z680" s="90">
        <v>477.41686746987898</v>
      </c>
      <c r="AA680" s="90">
        <v>8.8663132530120397</v>
      </c>
      <c r="AB680" s="90">
        <v>5.510774531983345</v>
      </c>
      <c r="AC680" s="90">
        <v>1.5072463254371988</v>
      </c>
      <c r="AD680" s="90">
        <v>1.5776399667486209</v>
      </c>
      <c r="AE680" s="90">
        <v>2.6820075244577213</v>
      </c>
      <c r="AF680" s="90">
        <v>10.953603045788491</v>
      </c>
      <c r="AG680" s="90">
        <v>11.355992288889944</v>
      </c>
      <c r="AH680" s="90">
        <v>4.7621445204565163</v>
      </c>
      <c r="AI680" s="90">
        <v>1.5895354151760728</v>
      </c>
      <c r="AJ680" s="90">
        <v>0.66071138858154832</v>
      </c>
      <c r="AK680" s="90">
        <v>0.18342487760354606</v>
      </c>
      <c r="AL680" s="90">
        <v>7.4701458025890399E-2</v>
      </c>
      <c r="AM680" s="90">
        <v>6.6462758559470112</v>
      </c>
      <c r="AN680" s="90">
        <v>230.19920044170362</v>
      </c>
      <c r="AO680" s="90">
        <v>0.82240137276209602</v>
      </c>
      <c r="AP680" s="90">
        <v>0.73786046974065922</v>
      </c>
      <c r="AQ680" s="90">
        <v>40.097843312746583</v>
      </c>
      <c r="AR680" s="90">
        <v>107.82749160597163</v>
      </c>
      <c r="AS680" s="22"/>
      <c r="AT680" s="22"/>
      <c r="AU680" s="22"/>
      <c r="AV680" s="46"/>
      <c r="AW680" s="46"/>
      <c r="AX680" s="46"/>
    </row>
    <row r="681" spans="1:50" ht="12.75" hidden="1" customHeight="1" x14ac:dyDescent="0.25">
      <c r="A681">
        <v>41769</v>
      </c>
      <c r="B681">
        <v>1998</v>
      </c>
      <c r="C681" s="22" t="str">
        <f t="shared" si="38"/>
        <v>1998B41769</v>
      </c>
      <c r="D681" s="13">
        <v>36123</v>
      </c>
      <c r="E681">
        <v>980025</v>
      </c>
      <c r="F681" t="s">
        <v>106</v>
      </c>
      <c r="G681" s="14" t="s">
        <v>46</v>
      </c>
      <c r="I681" t="s">
        <v>70</v>
      </c>
      <c r="J681" s="15">
        <f t="shared" si="39"/>
        <v>2716</v>
      </c>
      <c r="K681">
        <v>10</v>
      </c>
      <c r="L681">
        <v>20</v>
      </c>
      <c r="M681">
        <v>20</v>
      </c>
      <c r="N681">
        <v>10</v>
      </c>
      <c r="O681">
        <v>4</v>
      </c>
      <c r="P681">
        <v>6</v>
      </c>
      <c r="Q681"/>
      <c r="R681">
        <v>30512</v>
      </c>
      <c r="S681" s="22">
        <v>1999</v>
      </c>
      <c r="T681" s="64" t="s">
        <v>77</v>
      </c>
      <c r="U681" s="25">
        <v>5.7640965681498315</v>
      </c>
      <c r="V681" s="66">
        <v>7.1294868463786933</v>
      </c>
      <c r="W681" s="66">
        <v>0</v>
      </c>
      <c r="X681" s="66">
        <v>3.1487571722420697</v>
      </c>
      <c r="Y681" s="66">
        <v>0</v>
      </c>
      <c r="Z681" s="90">
        <v>498.24231323282999</v>
      </c>
      <c r="AA681" s="90">
        <v>7.1082412060301499</v>
      </c>
      <c r="AB681" s="90">
        <v>4.3748329113268802</v>
      </c>
      <c r="AC681" s="90">
        <v>1.4777783758936864</v>
      </c>
      <c r="AD681" s="90">
        <v>1.2170850653471901</v>
      </c>
      <c r="AE681" s="90">
        <v>2.7264156955983117</v>
      </c>
      <c r="AF681" s="90">
        <v>7.0384096150772839</v>
      </c>
      <c r="AG681" s="90">
        <v>8.7293095295199308</v>
      </c>
      <c r="AH681" s="90">
        <v>1.7014320834988461</v>
      </c>
      <c r="AI681" s="90">
        <v>2.7176978917996935</v>
      </c>
      <c r="AJ681" s="90">
        <v>0.65348126240708115</v>
      </c>
      <c r="AK681" s="90">
        <v>0.43681949896528055</v>
      </c>
      <c r="AL681" s="90">
        <v>0.13337797283774244</v>
      </c>
      <c r="AM681" s="90">
        <v>5.2267880317887974</v>
      </c>
      <c r="AN681" s="90">
        <v>59.174859083818575</v>
      </c>
      <c r="AO681" s="90">
        <v>0.71689554080007556</v>
      </c>
      <c r="AP681" s="90">
        <v>0.57444574167443085</v>
      </c>
      <c r="AQ681" s="90">
        <v>23.393983103130566</v>
      </c>
      <c r="AR681" s="90">
        <v>122.18639264244121</v>
      </c>
    </row>
    <row r="682" spans="1:50" ht="12.75" hidden="1" customHeight="1" x14ac:dyDescent="0.25">
      <c r="A682">
        <v>41770</v>
      </c>
      <c r="B682">
        <v>1998</v>
      </c>
      <c r="C682" s="22" t="str">
        <f t="shared" si="38"/>
        <v>1998B41770</v>
      </c>
      <c r="D682" s="13">
        <v>36123</v>
      </c>
      <c r="E682">
        <v>980025</v>
      </c>
      <c r="F682" t="s">
        <v>106</v>
      </c>
      <c r="G682" s="14" t="s">
        <v>46</v>
      </c>
      <c r="I682" t="s">
        <v>70</v>
      </c>
      <c r="J682" s="15">
        <f t="shared" si="39"/>
        <v>2716</v>
      </c>
      <c r="K682">
        <v>20</v>
      </c>
      <c r="L682">
        <v>30</v>
      </c>
      <c r="M682">
        <v>30</v>
      </c>
      <c r="N682">
        <v>10</v>
      </c>
      <c r="O682">
        <v>4</v>
      </c>
      <c r="P682">
        <v>6</v>
      </c>
      <c r="Q682"/>
      <c r="R682">
        <v>30513</v>
      </c>
      <c r="S682" s="22">
        <v>1999</v>
      </c>
      <c r="T682" s="64" t="s">
        <v>77</v>
      </c>
      <c r="U682" s="25">
        <v>5.6612623211446733</v>
      </c>
      <c r="V682" s="66">
        <v>9.8566073131955463</v>
      </c>
      <c r="W682" s="66">
        <v>0</v>
      </c>
      <c r="X682" s="66">
        <v>6.0660763116057224</v>
      </c>
      <c r="Y682" s="66">
        <v>0</v>
      </c>
      <c r="Z682" s="90">
        <v>441.105058365758</v>
      </c>
      <c r="AA682" s="90">
        <v>6.1557198443579697</v>
      </c>
      <c r="AB682" s="90">
        <v>7.2738708976027429</v>
      </c>
      <c r="AC682" s="90">
        <v>1.2657113742645472</v>
      </c>
      <c r="AD682" s="90">
        <v>1.1877855411286331</v>
      </c>
      <c r="AE682" s="90">
        <v>4.9212245613238057</v>
      </c>
      <c r="AF682" s="90">
        <v>13.259288706866631</v>
      </c>
      <c r="AG682" s="90">
        <v>9.2504324290994866</v>
      </c>
      <c r="AH682" s="90">
        <v>1.9478712805418281</v>
      </c>
      <c r="AI682" s="90">
        <v>2.355803636623258</v>
      </c>
      <c r="AJ682" s="90">
        <v>0.55541031274440811</v>
      </c>
      <c r="AK682" s="90">
        <v>0.4191430602025687</v>
      </c>
      <c r="AL682" s="90">
        <v>0.13937879491015548</v>
      </c>
      <c r="AM682" s="90">
        <v>7.4965292088413564</v>
      </c>
      <c r="AN682" s="90">
        <v>16.574911648163368</v>
      </c>
      <c r="AO682" s="90">
        <v>0.77330979447853831</v>
      </c>
      <c r="AP682" s="90">
        <v>0.51647027516445332</v>
      </c>
      <c r="AQ682" s="90">
        <v>58.850156583144901</v>
      </c>
      <c r="AR682" s="90">
        <v>97.459684302418125</v>
      </c>
      <c r="AS682" s="22"/>
      <c r="AT682" s="22"/>
      <c r="AU682" s="22"/>
      <c r="AV682" s="46"/>
      <c r="AW682" s="46"/>
      <c r="AX682" s="46"/>
    </row>
    <row r="683" spans="1:50" ht="12.75" hidden="1" customHeight="1" x14ac:dyDescent="0.25">
      <c r="A683">
        <v>41771</v>
      </c>
      <c r="B683">
        <v>1998</v>
      </c>
      <c r="C683" s="22" t="str">
        <f t="shared" si="38"/>
        <v>1998B41771</v>
      </c>
      <c r="D683" s="13">
        <v>36123</v>
      </c>
      <c r="E683">
        <v>980025</v>
      </c>
      <c r="F683" t="s">
        <v>106</v>
      </c>
      <c r="G683" s="14" t="s">
        <v>46</v>
      </c>
      <c r="I683" t="s">
        <v>70</v>
      </c>
      <c r="J683" s="15">
        <f t="shared" si="39"/>
        <v>5432</v>
      </c>
      <c r="K683">
        <v>30</v>
      </c>
      <c r="L683">
        <v>50</v>
      </c>
      <c r="M683">
        <v>50</v>
      </c>
      <c r="N683">
        <v>20</v>
      </c>
      <c r="O683">
        <v>4</v>
      </c>
      <c r="P683">
        <v>6</v>
      </c>
      <c r="Q683"/>
      <c r="R683">
        <v>30514</v>
      </c>
      <c r="S683" s="22">
        <v>1999</v>
      </c>
      <c r="T683" s="64" t="s">
        <v>77</v>
      </c>
      <c r="U683" s="25">
        <v>6.7440823205041633</v>
      </c>
      <c r="V683" s="66">
        <v>4.9559235313977039</v>
      </c>
      <c r="W683" s="66">
        <v>0</v>
      </c>
      <c r="X683" s="66">
        <v>3.4046069660139544</v>
      </c>
      <c r="Y683" s="66">
        <v>0</v>
      </c>
      <c r="Z683" s="90">
        <v>346.754430379746</v>
      </c>
      <c r="AA683" s="90">
        <v>4.4677974683544299</v>
      </c>
      <c r="AB683" s="90">
        <v>7.7459013160253614</v>
      </c>
      <c r="AC683" s="90">
        <v>1.4186782371714368</v>
      </c>
      <c r="AD683" s="90">
        <v>1.1120220891454762</v>
      </c>
      <c r="AE683" s="90">
        <v>5.3383042277763648</v>
      </c>
      <c r="AF683" s="90">
        <v>8.872248718040634</v>
      </c>
      <c r="AG683" s="90">
        <v>9.4977349063482066</v>
      </c>
      <c r="AH683" s="90">
        <v>1.7377706458206275</v>
      </c>
      <c r="AI683" s="90">
        <v>3.7230596096149813</v>
      </c>
      <c r="AJ683" s="90">
        <v>0.72812469370435184</v>
      </c>
      <c r="AK683" s="90">
        <v>0.4180052832263525</v>
      </c>
      <c r="AL683" s="90">
        <v>0.17715112178912454</v>
      </c>
      <c r="AM683" s="90">
        <v>7.4986453664192139</v>
      </c>
      <c r="AN683" s="90">
        <v>10.808002534036133</v>
      </c>
      <c r="AO683" s="90">
        <v>0.75037353127502404</v>
      </c>
      <c r="AP683" s="90">
        <v>0.52421199842220212</v>
      </c>
      <c r="AQ683" s="90">
        <v>42.295984747970834</v>
      </c>
      <c r="AR683" s="90">
        <v>85.841734978065944</v>
      </c>
    </row>
    <row r="684" spans="1:50" ht="12.75" hidden="1" customHeight="1" x14ac:dyDescent="0.25">
      <c r="A684">
        <v>41772</v>
      </c>
      <c r="B684">
        <v>1998</v>
      </c>
      <c r="C684" s="22" t="str">
        <f t="shared" si="38"/>
        <v>1998B41772</v>
      </c>
      <c r="D684" s="13">
        <v>36123</v>
      </c>
      <c r="E684">
        <v>980025</v>
      </c>
      <c r="F684" t="s">
        <v>106</v>
      </c>
      <c r="G684" s="14" t="s">
        <v>46</v>
      </c>
      <c r="I684" t="s">
        <v>70</v>
      </c>
      <c r="J684" s="15">
        <f t="shared" si="39"/>
        <v>5432</v>
      </c>
      <c r="K684">
        <v>50</v>
      </c>
      <c r="L684">
        <v>70</v>
      </c>
      <c r="M684">
        <v>70</v>
      </c>
      <c r="N684">
        <v>20</v>
      </c>
      <c r="O684">
        <v>4</v>
      </c>
      <c r="P684">
        <v>6</v>
      </c>
      <c r="Q684"/>
      <c r="R684">
        <v>41817</v>
      </c>
      <c r="S684" s="22">
        <v>2002</v>
      </c>
      <c r="T684" s="64" t="s">
        <v>77</v>
      </c>
      <c r="U684" s="25">
        <v>0.51229671434093549</v>
      </c>
      <c r="V684" s="66">
        <v>9.0623522226517199</v>
      </c>
      <c r="W684" s="66">
        <v>0</v>
      </c>
      <c r="X684" s="66">
        <v>5.599933049864708</v>
      </c>
      <c r="Y684" s="66">
        <v>0</v>
      </c>
      <c r="AB684" s="90">
        <v>10.47</v>
      </c>
      <c r="AC684" s="90">
        <v>1.34</v>
      </c>
      <c r="AH684" s="90">
        <v>2.78</v>
      </c>
      <c r="AI684" s="90">
        <v>2.2799999999999998</v>
      </c>
      <c r="AJ684" s="90">
        <v>0.71</v>
      </c>
      <c r="AK684" s="90">
        <v>0.36</v>
      </c>
      <c r="AL684" s="90">
        <v>0.32</v>
      </c>
      <c r="AO684" s="90">
        <v>0.73</v>
      </c>
      <c r="AP684" s="90">
        <v>0.62</v>
      </c>
      <c r="AQ684" s="90">
        <v>122.17</v>
      </c>
    </row>
    <row r="685" spans="1:50" ht="12.75" hidden="1" customHeight="1" x14ac:dyDescent="0.25">
      <c r="A685">
        <v>41773</v>
      </c>
      <c r="B685">
        <v>1998</v>
      </c>
      <c r="C685" s="22" t="str">
        <f t="shared" si="38"/>
        <v>1998B41773</v>
      </c>
      <c r="D685" s="13">
        <v>36123</v>
      </c>
      <c r="E685">
        <v>980025</v>
      </c>
      <c r="F685" t="s">
        <v>106</v>
      </c>
      <c r="G685" s="14" t="s">
        <v>46</v>
      </c>
      <c r="I685" t="s">
        <v>70</v>
      </c>
      <c r="J685" s="15">
        <f t="shared" si="39"/>
        <v>4291.28</v>
      </c>
      <c r="K685">
        <v>70</v>
      </c>
      <c r="L685">
        <v>100</v>
      </c>
      <c r="M685" s="26">
        <v>85.8</v>
      </c>
      <c r="N685">
        <v>30</v>
      </c>
      <c r="O685">
        <v>4</v>
      </c>
      <c r="P685">
        <v>6</v>
      </c>
      <c r="Q685"/>
      <c r="R685">
        <v>30515</v>
      </c>
      <c r="S685" s="22">
        <v>1999</v>
      </c>
      <c r="T685" s="64" t="s">
        <v>77</v>
      </c>
      <c r="U685" s="25">
        <v>2.2009406452826639E-2</v>
      </c>
      <c r="V685" s="66">
        <v>0</v>
      </c>
      <c r="W685" s="66">
        <v>0</v>
      </c>
      <c r="X685" s="66">
        <v>0.38883284733327061</v>
      </c>
      <c r="Y685" s="66">
        <v>0</v>
      </c>
      <c r="AB685" s="90">
        <v>22.751694915254234</v>
      </c>
      <c r="AC685" s="90">
        <v>0.32203389830508466</v>
      </c>
      <c r="AD685" s="90">
        <v>0</v>
      </c>
      <c r="AE685" s="90">
        <v>2.2830508474576265</v>
      </c>
      <c r="AF685" s="90">
        <v>33.40423728813559</v>
      </c>
      <c r="AG685" s="90">
        <v>19.507627118644063</v>
      </c>
      <c r="AH685" s="90">
        <v>3.3220338983050843</v>
      </c>
      <c r="AI685" s="90">
        <v>1.1432203389830506</v>
      </c>
      <c r="AJ685" s="90">
        <v>0.4076271186440677</v>
      </c>
      <c r="AK685" s="90">
        <v>0</v>
      </c>
      <c r="AL685" s="90">
        <v>0</v>
      </c>
      <c r="AM685" s="90">
        <v>12.682203389830507</v>
      </c>
      <c r="AN685" s="90">
        <v>0</v>
      </c>
      <c r="AO685" s="90">
        <v>0</v>
      </c>
      <c r="AP685" s="90">
        <v>0.53559322033898304</v>
      </c>
      <c r="AQ685" s="90">
        <v>35.618644067796609</v>
      </c>
      <c r="AR685" s="90">
        <v>64.099152542372877</v>
      </c>
    </row>
    <row r="686" spans="1:50" ht="12.75" hidden="1" customHeight="1" x14ac:dyDescent="0.25">
      <c r="A686">
        <v>41774</v>
      </c>
      <c r="B686">
        <v>1998</v>
      </c>
      <c r="C686" s="22" t="str">
        <f t="shared" si="38"/>
        <v>1998B41774</v>
      </c>
      <c r="D686" s="13">
        <v>36123</v>
      </c>
      <c r="E686">
        <v>980026</v>
      </c>
      <c r="F686" t="s">
        <v>106</v>
      </c>
      <c r="G686" s="14" t="s">
        <v>107</v>
      </c>
      <c r="I686" t="s">
        <v>87</v>
      </c>
      <c r="J686" s="15">
        <f t="shared" si="39"/>
        <v>2450</v>
      </c>
      <c r="K686">
        <v>0</v>
      </c>
      <c r="L686">
        <v>5</v>
      </c>
      <c r="M686">
        <v>5</v>
      </c>
      <c r="N686">
        <v>5</v>
      </c>
      <c r="O686">
        <v>4</v>
      </c>
      <c r="P686">
        <v>6</v>
      </c>
      <c r="Q686"/>
      <c r="R686">
        <v>30518</v>
      </c>
      <c r="S686" s="22">
        <v>1999</v>
      </c>
      <c r="T686" s="64" t="s">
        <v>77</v>
      </c>
      <c r="U686" s="25">
        <v>6.4867582697201014</v>
      </c>
      <c r="V686" s="66">
        <v>6.3413304252998905</v>
      </c>
      <c r="W686" s="66">
        <v>0</v>
      </c>
      <c r="X686" s="66">
        <v>4.6773653217011999</v>
      </c>
      <c r="Y686" s="66">
        <v>0</v>
      </c>
      <c r="Z686" s="90">
        <v>459.033379310344</v>
      </c>
      <c r="AA686" s="90">
        <v>8.3089655172413703</v>
      </c>
      <c r="AB686" s="90">
        <v>4.9293385379973076</v>
      </c>
      <c r="AC686" s="90">
        <v>1.4936201896952064</v>
      </c>
      <c r="AD686" s="90">
        <v>1.7198840528338737</v>
      </c>
      <c r="AE686" s="90">
        <v>1.5910320953613337</v>
      </c>
      <c r="AF686" s="90">
        <v>10.509730004744847</v>
      </c>
      <c r="AG686" s="90">
        <v>10.637362680429883</v>
      </c>
      <c r="AH686" s="90">
        <v>5.5520867109661447</v>
      </c>
      <c r="AI686" s="90">
        <v>1.1943736024186622</v>
      </c>
      <c r="AJ686" s="90">
        <v>0.56609511562792081</v>
      </c>
      <c r="AK686" s="90">
        <v>0.15241022343828634</v>
      </c>
      <c r="AL686" s="90">
        <v>8.7875380256703384E-2</v>
      </c>
      <c r="AM686" s="90">
        <v>4.844250087540618</v>
      </c>
      <c r="AN686" s="90">
        <v>263.06797098610099</v>
      </c>
      <c r="AO686" s="90">
        <v>0.90575218500467314</v>
      </c>
      <c r="AP686" s="90">
        <v>0.66646813420656359</v>
      </c>
      <c r="AQ686" s="90">
        <v>64.749436776184069</v>
      </c>
      <c r="AR686" s="90">
        <v>178.99461616328912</v>
      </c>
    </row>
    <row r="687" spans="1:50" ht="12.75" hidden="1" customHeight="1" x14ac:dyDescent="0.25">
      <c r="A687">
        <v>41775</v>
      </c>
      <c r="B687">
        <v>1998</v>
      </c>
      <c r="C687" s="22" t="str">
        <f t="shared" si="38"/>
        <v>1998B41775</v>
      </c>
      <c r="D687" s="13">
        <v>36123</v>
      </c>
      <c r="E687">
        <v>980026</v>
      </c>
      <c r="F687" t="s">
        <v>106</v>
      </c>
      <c r="G687" s="14" t="s">
        <v>107</v>
      </c>
      <c r="I687" t="s">
        <v>87</v>
      </c>
      <c r="J687" s="15">
        <f t="shared" si="39"/>
        <v>2450</v>
      </c>
      <c r="K687">
        <v>5</v>
      </c>
      <c r="L687">
        <v>10</v>
      </c>
      <c r="M687">
        <v>10</v>
      </c>
      <c r="N687">
        <v>5</v>
      </c>
      <c r="O687">
        <v>4</v>
      </c>
      <c r="P687">
        <v>6</v>
      </c>
      <c r="Q687"/>
      <c r="R687">
        <v>30519</v>
      </c>
      <c r="S687" s="22">
        <v>1999</v>
      </c>
      <c r="T687" s="64" t="s">
        <v>77</v>
      </c>
      <c r="U687" s="25">
        <v>10.497161364069346</v>
      </c>
      <c r="V687" s="66">
        <v>3.6819508477805294</v>
      </c>
      <c r="W687" s="66">
        <v>0</v>
      </c>
      <c r="X687" s="66">
        <v>1.9574928557820537</v>
      </c>
      <c r="Y687" s="66">
        <v>0</v>
      </c>
      <c r="Z687" s="90">
        <v>469.24565217391302</v>
      </c>
      <c r="AA687" s="90">
        <v>7.1832391304347798</v>
      </c>
      <c r="AB687" s="90">
        <v>5.3632433349189252</v>
      </c>
      <c r="AC687" s="90">
        <v>1.4424163375039034</v>
      </c>
      <c r="AD687" s="90">
        <v>1.816819389319158</v>
      </c>
      <c r="AE687" s="90">
        <v>2.4986402141182165</v>
      </c>
      <c r="AF687" s="90">
        <v>10.400982871569555</v>
      </c>
      <c r="AG687" s="90">
        <v>8.9411950184220288</v>
      </c>
      <c r="AH687" s="90">
        <v>6.1581799672380271</v>
      </c>
      <c r="AI687" s="90">
        <v>1.2280634452432615</v>
      </c>
      <c r="AJ687" s="90">
        <v>0.53141654539617489</v>
      </c>
      <c r="AK687" s="90">
        <v>0.2306526434429616</v>
      </c>
      <c r="AL687" s="90">
        <v>0.11610781664118108</v>
      </c>
      <c r="AM687" s="90">
        <v>4.6467687925377295</v>
      </c>
      <c r="AN687" s="90">
        <v>171.86194171207771</v>
      </c>
      <c r="AO687" s="90">
        <v>0.82615177225455771</v>
      </c>
      <c r="AP687" s="90">
        <v>0.53914218088806887</v>
      </c>
      <c r="AQ687" s="90">
        <v>54.722864374860158</v>
      </c>
      <c r="AR687" s="90">
        <v>172.8484115850022</v>
      </c>
      <c r="AS687" s="22"/>
      <c r="AT687" s="22"/>
      <c r="AU687" s="22"/>
      <c r="AV687" s="46"/>
      <c r="AW687" s="46"/>
      <c r="AX687" s="46"/>
    </row>
    <row r="688" spans="1:50" ht="12.75" hidden="1" customHeight="1" x14ac:dyDescent="0.25">
      <c r="A688">
        <v>41776</v>
      </c>
      <c r="B688">
        <v>1998</v>
      </c>
      <c r="C688" s="22" t="str">
        <f t="shared" si="38"/>
        <v>1998B41776</v>
      </c>
      <c r="D688" s="13">
        <v>36123</v>
      </c>
      <c r="E688">
        <v>980026</v>
      </c>
      <c r="F688" t="s">
        <v>106</v>
      </c>
      <c r="G688" s="14" t="s">
        <v>107</v>
      </c>
      <c r="I688" t="s">
        <v>70</v>
      </c>
      <c r="J688" s="15">
        <f t="shared" si="39"/>
        <v>2716</v>
      </c>
      <c r="K688">
        <v>10</v>
      </c>
      <c r="L688">
        <v>20</v>
      </c>
      <c r="M688">
        <v>20</v>
      </c>
      <c r="N688">
        <v>10</v>
      </c>
      <c r="O688">
        <v>4</v>
      </c>
      <c r="P688">
        <v>6</v>
      </c>
      <c r="Q688"/>
      <c r="R688">
        <v>30520</v>
      </c>
      <c r="S688" s="22">
        <v>1999</v>
      </c>
      <c r="T688" s="64" t="s">
        <v>77</v>
      </c>
      <c r="U688" s="25">
        <v>4.1956600635112657</v>
      </c>
      <c r="V688" s="66">
        <v>0</v>
      </c>
      <c r="W688" s="66">
        <v>0</v>
      </c>
      <c r="X688" s="66">
        <v>1.7891493270830183</v>
      </c>
      <c r="Y688" s="66">
        <v>0</v>
      </c>
      <c r="Z688" s="90">
        <v>485.62216845329198</v>
      </c>
      <c r="AA688" s="90">
        <v>6.6634609494640102</v>
      </c>
      <c r="AB688" s="90">
        <v>5.4515910661643652</v>
      </c>
      <c r="AC688" s="90">
        <v>1.2677145763989277</v>
      </c>
      <c r="AD688" s="90">
        <v>1.5884087093394486</v>
      </c>
      <c r="AE688" s="90">
        <v>3.7961148166939771</v>
      </c>
      <c r="AF688" s="90">
        <v>8.7217089305650326</v>
      </c>
      <c r="AG688" s="90">
        <v>8.033461247998618</v>
      </c>
      <c r="AH688" s="90">
        <v>2.8971671141029756</v>
      </c>
      <c r="AI688" s="90">
        <v>1.5982408190903972</v>
      </c>
      <c r="AJ688" s="90">
        <v>0.55645557313880334</v>
      </c>
      <c r="AK688" s="90">
        <v>0.3179746132221733</v>
      </c>
      <c r="AL688" s="90">
        <v>0.14049457252632339</v>
      </c>
      <c r="AM688" s="90">
        <v>5.3300912929015771</v>
      </c>
      <c r="AN688" s="90">
        <v>97.400644681739394</v>
      </c>
      <c r="AO688" s="90">
        <v>0.91626895125863084</v>
      </c>
      <c r="AP688" s="90">
        <v>0.50265092148041968</v>
      </c>
      <c r="AQ688" s="90">
        <v>37.553387564247238</v>
      </c>
      <c r="AR688" s="90">
        <v>155.46389686399559</v>
      </c>
    </row>
    <row r="689" spans="1:50" ht="12.75" hidden="1" customHeight="1" x14ac:dyDescent="0.25">
      <c r="A689">
        <v>41777</v>
      </c>
      <c r="B689">
        <v>1998</v>
      </c>
      <c r="C689" s="22" t="str">
        <f t="shared" si="38"/>
        <v>1998B41777</v>
      </c>
      <c r="D689" s="13">
        <v>36123</v>
      </c>
      <c r="E689">
        <v>980026</v>
      </c>
      <c r="F689" t="s">
        <v>106</v>
      </c>
      <c r="G689" s="14" t="s">
        <v>107</v>
      </c>
      <c r="I689" t="s">
        <v>70</v>
      </c>
      <c r="J689" s="15">
        <f t="shared" si="39"/>
        <v>2716</v>
      </c>
      <c r="K689">
        <v>20</v>
      </c>
      <c r="L689">
        <v>30</v>
      </c>
      <c r="M689">
        <v>30</v>
      </c>
      <c r="N689">
        <v>10</v>
      </c>
      <c r="O689">
        <v>4</v>
      </c>
      <c r="P689">
        <v>6</v>
      </c>
      <c r="Q689"/>
      <c r="R689">
        <v>30521</v>
      </c>
      <c r="S689" s="22">
        <v>1999</v>
      </c>
      <c r="T689" s="64" t="s">
        <v>77</v>
      </c>
      <c r="U689" s="25">
        <v>4.5560867947923116</v>
      </c>
      <c r="V689" s="66">
        <v>1.4905716057036575</v>
      </c>
      <c r="W689" s="66">
        <v>0</v>
      </c>
      <c r="X689" s="66">
        <v>2.9748934352827714</v>
      </c>
      <c r="Y689" s="66">
        <v>0</v>
      </c>
      <c r="Z689" s="90">
        <v>476.94409937888099</v>
      </c>
      <c r="AA689" s="90">
        <v>6.1274068322981297</v>
      </c>
      <c r="AB689" s="90">
        <v>7.0345284626321787</v>
      </c>
      <c r="AC689" s="90">
        <v>1.1971488438224944</v>
      </c>
      <c r="AD689" s="90">
        <v>1.1832332675182331</v>
      </c>
      <c r="AE689" s="90">
        <v>5.0090958674641213</v>
      </c>
      <c r="AF689" s="90">
        <v>7.1070736361595426</v>
      </c>
      <c r="AG689" s="90">
        <v>7.1669822385576687</v>
      </c>
      <c r="AH689" s="90">
        <v>1.3814790696469581</v>
      </c>
      <c r="AI689" s="90">
        <v>2.5586754327390775</v>
      </c>
      <c r="AJ689" s="90">
        <v>0.59345840121115112</v>
      </c>
      <c r="AK689" s="90">
        <v>0.46739965116078247</v>
      </c>
      <c r="AL689" s="90">
        <v>0.28506467340935643</v>
      </c>
      <c r="AM689" s="90">
        <v>6.3673993633396435</v>
      </c>
      <c r="AN689" s="90">
        <v>6.1042312585266991</v>
      </c>
      <c r="AO689" s="90">
        <v>0.89018760181672674</v>
      </c>
      <c r="AP689" s="90">
        <v>0.49098450658822562</v>
      </c>
      <c r="AQ689" s="90">
        <v>31.72833253702818</v>
      </c>
      <c r="AR689" s="90">
        <v>124.22199629862013</v>
      </c>
    </row>
    <row r="690" spans="1:50" ht="12.75" hidden="1" customHeight="1" x14ac:dyDescent="0.25">
      <c r="A690">
        <v>41778</v>
      </c>
      <c r="B690">
        <v>1998</v>
      </c>
      <c r="C690" s="22" t="str">
        <f t="shared" si="38"/>
        <v>1998B41778</v>
      </c>
      <c r="D690" s="13">
        <v>36123</v>
      </c>
      <c r="E690">
        <v>980026</v>
      </c>
      <c r="F690" t="s">
        <v>106</v>
      </c>
      <c r="G690" s="14" t="s">
        <v>107</v>
      </c>
      <c r="I690" t="s">
        <v>70</v>
      </c>
      <c r="J690" s="15">
        <f t="shared" si="39"/>
        <v>5432</v>
      </c>
      <c r="K690">
        <v>30</v>
      </c>
      <c r="L690">
        <v>50</v>
      </c>
      <c r="M690">
        <v>50</v>
      </c>
      <c r="N690">
        <v>20</v>
      </c>
      <c r="O690">
        <v>4</v>
      </c>
      <c r="P690">
        <v>6</v>
      </c>
      <c r="Q690"/>
      <c r="R690">
        <v>30522</v>
      </c>
      <c r="S690" s="22">
        <v>1999</v>
      </c>
      <c r="T690" s="64" t="s">
        <v>77</v>
      </c>
      <c r="U690" s="25">
        <v>6.6269044722370918</v>
      </c>
      <c r="V690" s="66">
        <v>5.0718034940873036</v>
      </c>
      <c r="W690" s="66">
        <v>0</v>
      </c>
      <c r="X690" s="66">
        <v>3.4788885103898002</v>
      </c>
      <c r="Y690" s="66">
        <v>0</v>
      </c>
      <c r="Z690" s="90">
        <v>464.40588095238002</v>
      </c>
      <c r="AA690" s="90">
        <v>6.6023809523809502</v>
      </c>
      <c r="AB690" s="90">
        <v>8.2589415226490868</v>
      </c>
      <c r="AC690" s="90">
        <v>1.4219404036636396</v>
      </c>
      <c r="AD690" s="90">
        <v>1.2818890132206047</v>
      </c>
      <c r="AE690" s="90">
        <v>7.2951873264536378</v>
      </c>
      <c r="AF690" s="90">
        <v>8.6670189398648834</v>
      </c>
      <c r="AG690" s="90">
        <v>8.8014215259645994</v>
      </c>
      <c r="AH690" s="90">
        <v>1.5891157942724508</v>
      </c>
      <c r="AI690" s="90">
        <v>3.458236976252639</v>
      </c>
      <c r="AJ690" s="90">
        <v>0.67201293049856936</v>
      </c>
      <c r="AK690" s="90">
        <v>0.47235691491566117</v>
      </c>
      <c r="AL690" s="90">
        <v>0.32061834307265086</v>
      </c>
      <c r="AM690" s="90">
        <v>8.1434819097351649</v>
      </c>
      <c r="AN690" s="90">
        <v>2.1817532844295222</v>
      </c>
      <c r="AO690" s="90">
        <v>1.0323676903311358</v>
      </c>
      <c r="AP690" s="90">
        <v>0.55869596750797734</v>
      </c>
      <c r="AQ690" s="90">
        <v>42.753657424675659</v>
      </c>
      <c r="AR690" s="90">
        <v>100.1053835633469</v>
      </c>
    </row>
    <row r="691" spans="1:50" ht="12.75" hidden="1" customHeight="1" x14ac:dyDescent="0.25">
      <c r="A691">
        <v>41779</v>
      </c>
      <c r="B691">
        <v>1998</v>
      </c>
      <c r="C691" s="22" t="str">
        <f t="shared" si="38"/>
        <v>1998B41779</v>
      </c>
      <c r="D691" s="13">
        <v>36123</v>
      </c>
      <c r="E691">
        <v>980026</v>
      </c>
      <c r="F691" t="s">
        <v>106</v>
      </c>
      <c r="G691" s="14" t="s">
        <v>107</v>
      </c>
      <c r="I691" t="s">
        <v>70</v>
      </c>
      <c r="J691" s="15">
        <f t="shared" si="39"/>
        <v>5432</v>
      </c>
      <c r="K691">
        <v>50</v>
      </c>
      <c r="L691">
        <v>70</v>
      </c>
      <c r="M691">
        <v>70</v>
      </c>
      <c r="N691">
        <v>20</v>
      </c>
      <c r="O691">
        <v>4</v>
      </c>
      <c r="P691">
        <v>6</v>
      </c>
      <c r="Q691"/>
      <c r="R691">
        <v>30523</v>
      </c>
      <c r="S691" s="22">
        <v>1999</v>
      </c>
      <c r="T691" s="64" t="s">
        <v>77</v>
      </c>
      <c r="U691" s="25">
        <v>7.8753955418043742E-3</v>
      </c>
      <c r="V691" s="66">
        <v>0</v>
      </c>
      <c r="W691" s="66">
        <v>0</v>
      </c>
      <c r="X691" s="66">
        <v>0.12994402643977218</v>
      </c>
      <c r="Y691" s="66">
        <v>0</v>
      </c>
      <c r="AB691" s="90">
        <v>11.739130434782609</v>
      </c>
      <c r="AC691" s="90">
        <v>0.86956521739130443</v>
      </c>
      <c r="AD691" s="90">
        <v>2.85</v>
      </c>
      <c r="AE691" s="90">
        <v>16.219565217391306</v>
      </c>
      <c r="AF691" s="90">
        <v>5.5913043478260871</v>
      </c>
      <c r="AG691" s="90">
        <v>4.6847826086956523</v>
      </c>
      <c r="AH691" s="90">
        <v>1.7391304347826089</v>
      </c>
      <c r="AI691" s="90">
        <v>3.6956521739130439</v>
      </c>
      <c r="AJ691" s="90">
        <v>0.65217391304347827</v>
      </c>
      <c r="AK691" s="90">
        <v>0</v>
      </c>
      <c r="AL691" s="90">
        <v>0</v>
      </c>
      <c r="AM691" s="90">
        <v>11.847826086956523</v>
      </c>
      <c r="AN691" s="90">
        <v>0</v>
      </c>
      <c r="AO691" s="90">
        <v>0</v>
      </c>
      <c r="AP691" s="90">
        <v>0</v>
      </c>
      <c r="AQ691" s="90">
        <v>18.273913043478263</v>
      </c>
      <c r="AR691" s="90">
        <v>105.40652173913044</v>
      </c>
    </row>
    <row r="692" spans="1:50" ht="12.75" hidden="1" customHeight="1" x14ac:dyDescent="0.25">
      <c r="A692">
        <v>41780</v>
      </c>
      <c r="B692">
        <v>1998</v>
      </c>
      <c r="C692" s="22" t="str">
        <f t="shared" si="38"/>
        <v>1998B41780</v>
      </c>
      <c r="D692" s="13">
        <v>36123</v>
      </c>
      <c r="E692">
        <v>980026</v>
      </c>
      <c r="F692" t="s">
        <v>106</v>
      </c>
      <c r="G692" s="14" t="s">
        <v>107</v>
      </c>
      <c r="I692" t="s">
        <v>70</v>
      </c>
      <c r="J692" s="15">
        <f t="shared" si="39"/>
        <v>4834.4799999999996</v>
      </c>
      <c r="K692">
        <v>70</v>
      </c>
      <c r="L692">
        <v>100</v>
      </c>
      <c r="M692" s="26">
        <v>87.8</v>
      </c>
      <c r="N692">
        <v>30</v>
      </c>
      <c r="O692">
        <v>4</v>
      </c>
      <c r="P692">
        <v>6</v>
      </c>
      <c r="Q692"/>
      <c r="R692">
        <v>30524</v>
      </c>
      <c r="S692" s="22">
        <v>1999</v>
      </c>
      <c r="T692" s="64" t="s">
        <v>77</v>
      </c>
      <c r="U692" s="25">
        <v>5.4303427845958527E-2</v>
      </c>
      <c r="V692" s="66">
        <v>0</v>
      </c>
      <c r="W692" s="66">
        <v>0</v>
      </c>
      <c r="X692" s="66">
        <v>0.53096685004937227</v>
      </c>
      <c r="Y692" s="66">
        <v>0</v>
      </c>
      <c r="AB692" s="90">
        <v>9.1818181818181834</v>
      </c>
      <c r="AC692" s="90">
        <v>0.3636363636363637</v>
      </c>
      <c r="AD692" s="90">
        <v>0</v>
      </c>
      <c r="AE692" s="90">
        <v>1.4890909090909092</v>
      </c>
      <c r="AF692" s="90">
        <v>7.4254545454545458</v>
      </c>
      <c r="AG692" s="90">
        <v>3.269545454545455</v>
      </c>
      <c r="AH692" s="90">
        <v>0.95454545454545459</v>
      </c>
      <c r="AI692" s="90">
        <v>0</v>
      </c>
      <c r="AJ692" s="90">
        <v>0.18181818181818185</v>
      </c>
      <c r="AK692" s="90">
        <v>0</v>
      </c>
      <c r="AL692" s="90">
        <v>0</v>
      </c>
      <c r="AM692" s="90">
        <v>5.0545454545454556</v>
      </c>
      <c r="AN692" s="90">
        <v>0</v>
      </c>
      <c r="AO692" s="90">
        <v>0</v>
      </c>
      <c r="AP692" s="90">
        <v>0.45454545454545459</v>
      </c>
      <c r="AQ692" s="90">
        <v>25.472727272727273</v>
      </c>
      <c r="AR692" s="90">
        <v>33.599090909090911</v>
      </c>
    </row>
    <row r="693" spans="1:50" ht="12.75" hidden="1" customHeight="1" x14ac:dyDescent="0.25">
      <c r="A693">
        <v>41781</v>
      </c>
      <c r="B693">
        <v>1998</v>
      </c>
      <c r="C693" s="22" t="str">
        <f t="shared" si="38"/>
        <v>1998B41781</v>
      </c>
      <c r="D693" s="13">
        <v>36122</v>
      </c>
      <c r="E693">
        <v>980027</v>
      </c>
      <c r="F693" t="s">
        <v>106</v>
      </c>
      <c r="G693" s="14" t="s">
        <v>108</v>
      </c>
      <c r="I693" t="s">
        <v>87</v>
      </c>
      <c r="J693" s="15">
        <f t="shared" si="39"/>
        <v>2450</v>
      </c>
      <c r="K693">
        <v>0</v>
      </c>
      <c r="L693">
        <v>5</v>
      </c>
      <c r="M693">
        <v>5</v>
      </c>
      <c r="N693">
        <v>5</v>
      </c>
      <c r="O693">
        <v>4</v>
      </c>
      <c r="P693">
        <v>6</v>
      </c>
      <c r="Q693"/>
      <c r="R693">
        <v>30526</v>
      </c>
      <c r="S693" s="22">
        <v>1999</v>
      </c>
      <c r="T693" s="64" t="s">
        <v>77</v>
      </c>
      <c r="U693" s="66">
        <v>10.136960990076423</v>
      </c>
      <c r="V693" s="66">
        <v>2.6401234173605568</v>
      </c>
      <c r="W693" s="66">
        <v>0</v>
      </c>
      <c r="X693" s="66">
        <v>1.5611971027717577</v>
      </c>
      <c r="Y693" s="66">
        <v>0</v>
      </c>
      <c r="Z693" s="90">
        <v>469.89640591966099</v>
      </c>
      <c r="AA693" s="90">
        <v>8.7443551797040104</v>
      </c>
      <c r="AB693" s="90">
        <v>5.0082265085583302</v>
      </c>
      <c r="AC693" s="90">
        <v>2.0332543517651342</v>
      </c>
      <c r="AD693" s="90">
        <v>2.5529113587215289</v>
      </c>
      <c r="AE693" s="90">
        <v>3.3249059320706702</v>
      </c>
      <c r="AF693" s="90">
        <v>9.6081434392661436</v>
      </c>
      <c r="AG693" s="90">
        <v>9.3545217122301754</v>
      </c>
      <c r="AH693" s="90">
        <v>5.125941234186838</v>
      </c>
      <c r="AI693" s="90">
        <v>1.3198496077629098</v>
      </c>
      <c r="AJ693" s="90">
        <v>0.94171780502806213</v>
      </c>
      <c r="AK693" s="90">
        <v>0.21402677387001415</v>
      </c>
      <c r="AL693" s="90">
        <v>0.11562796458327514</v>
      </c>
      <c r="AM693" s="90">
        <v>4.4018351514911132</v>
      </c>
      <c r="AN693" s="90">
        <v>315.76948396500472</v>
      </c>
      <c r="AO693" s="90">
        <v>0.86680843417355724</v>
      </c>
      <c r="AP693" s="90">
        <v>0.67193705656490932</v>
      </c>
      <c r="AQ693" s="90">
        <v>45.627404800865904</v>
      </c>
      <c r="AR693" s="90">
        <v>123.67531777409421</v>
      </c>
    </row>
    <row r="694" spans="1:50" ht="12.75" hidden="1" customHeight="1" x14ac:dyDescent="0.25">
      <c r="A694">
        <v>41782</v>
      </c>
      <c r="B694">
        <v>1998</v>
      </c>
      <c r="C694" s="22" t="str">
        <f t="shared" si="38"/>
        <v>1998B41782</v>
      </c>
      <c r="D694" s="13">
        <v>36122</v>
      </c>
      <c r="E694">
        <v>980027</v>
      </c>
      <c r="F694" t="s">
        <v>106</v>
      </c>
      <c r="G694" s="14" t="s">
        <v>108</v>
      </c>
      <c r="I694" t="s">
        <v>87</v>
      </c>
      <c r="J694" s="15">
        <f t="shared" si="39"/>
        <v>2450</v>
      </c>
      <c r="K694">
        <v>5</v>
      </c>
      <c r="L694">
        <v>10</v>
      </c>
      <c r="M694">
        <v>10</v>
      </c>
      <c r="N694">
        <v>5</v>
      </c>
      <c r="O694">
        <v>4</v>
      </c>
      <c r="P694">
        <v>6</v>
      </c>
      <c r="Q694"/>
      <c r="R694">
        <v>30527</v>
      </c>
      <c r="S694" s="22">
        <v>1999</v>
      </c>
      <c r="T694" s="64" t="s">
        <v>77</v>
      </c>
      <c r="U694" s="66">
        <v>5.280547534460708</v>
      </c>
      <c r="V694" s="66">
        <v>4.1671936904931082</v>
      </c>
      <c r="W694" s="66">
        <v>0</v>
      </c>
      <c r="X694" s="66">
        <v>0.89747477618303262</v>
      </c>
      <c r="Y694" s="66">
        <v>0</v>
      </c>
      <c r="Z694" s="90">
        <v>489.91031390134498</v>
      </c>
      <c r="AA694" s="90">
        <v>7.7578475336322796</v>
      </c>
      <c r="AB694" s="90">
        <v>5.2371888632121637</v>
      </c>
      <c r="AC694" s="90">
        <v>1.9960423789485768</v>
      </c>
      <c r="AD694" s="90">
        <v>2.4245132235947229</v>
      </c>
      <c r="AE694" s="90">
        <v>5.8684614893699294</v>
      </c>
      <c r="AF694" s="90">
        <v>8.3077996879150966</v>
      </c>
      <c r="AG694" s="90">
        <v>9.1289385782257622</v>
      </c>
      <c r="AH694" s="90">
        <v>3.5572672736480406</v>
      </c>
      <c r="AI694" s="90">
        <v>1.5502272825630234</v>
      </c>
      <c r="AJ694" s="90">
        <v>0.93503926975018281</v>
      </c>
      <c r="AK694" s="90">
        <v>0.53292393612704725</v>
      </c>
      <c r="AL694" s="90">
        <v>0.16869464959948896</v>
      </c>
      <c r="AM694" s="90">
        <v>4.6288804139384183</v>
      </c>
      <c r="AN694" s="90">
        <v>173.19485310666798</v>
      </c>
      <c r="AO694" s="90">
        <v>0.8090754303019716</v>
      </c>
      <c r="AP694" s="90">
        <v>0.59779531344287595</v>
      </c>
      <c r="AQ694" s="90">
        <v>32.12756172757183</v>
      </c>
      <c r="AR694" s="90">
        <v>142.29054560302995</v>
      </c>
    </row>
    <row r="695" spans="1:50" ht="12.75" hidden="1" customHeight="1" x14ac:dyDescent="0.25">
      <c r="A695">
        <v>41783</v>
      </c>
      <c r="B695">
        <v>1998</v>
      </c>
      <c r="C695" s="22" t="str">
        <f t="shared" si="38"/>
        <v>1998B41783</v>
      </c>
      <c r="D695" s="13">
        <v>36122</v>
      </c>
      <c r="E695">
        <v>980027</v>
      </c>
      <c r="F695" t="s">
        <v>106</v>
      </c>
      <c r="G695" s="14" t="s">
        <v>108</v>
      </c>
      <c r="I695" t="s">
        <v>70</v>
      </c>
      <c r="J695" s="15">
        <f t="shared" si="39"/>
        <v>2716</v>
      </c>
      <c r="K695">
        <v>10</v>
      </c>
      <c r="L695">
        <v>20</v>
      </c>
      <c r="M695">
        <v>20</v>
      </c>
      <c r="N695">
        <v>10</v>
      </c>
      <c r="O695">
        <v>4</v>
      </c>
      <c r="P695">
        <v>6</v>
      </c>
      <c r="Q695"/>
      <c r="R695">
        <v>30528</v>
      </c>
      <c r="S695" s="22">
        <v>1999</v>
      </c>
      <c r="T695" s="64" t="s">
        <v>77</v>
      </c>
      <c r="U695" s="66">
        <v>2.3624054226883233</v>
      </c>
      <c r="V695" s="66">
        <v>0.11764010743061774</v>
      </c>
      <c r="W695" s="66">
        <v>0</v>
      </c>
      <c r="X695" s="66">
        <v>0.54258498529223687</v>
      </c>
      <c r="Y695" s="66">
        <v>0</v>
      </c>
      <c r="Z695" s="90">
        <v>463.58058496732002</v>
      </c>
      <c r="AA695" s="90">
        <v>8.7033006535947699</v>
      </c>
      <c r="AB695" s="90">
        <v>8.1771555093976964</v>
      </c>
      <c r="AC695" s="90">
        <v>1.7044730481330292</v>
      </c>
      <c r="AD695" s="90">
        <v>1.4572165781127189</v>
      </c>
      <c r="AE695" s="90">
        <v>7.8149549866694281</v>
      </c>
      <c r="AF695" s="90">
        <v>9.6016311020605176</v>
      </c>
      <c r="AG695" s="90">
        <v>9.3719048137061343</v>
      </c>
      <c r="AH695" s="90">
        <v>2.0545912302669369</v>
      </c>
      <c r="AI695" s="90">
        <v>2.3651721103666201</v>
      </c>
      <c r="AJ695" s="90">
        <v>0.8630243281686224</v>
      </c>
      <c r="AK695" s="90">
        <v>0.64726824612646683</v>
      </c>
      <c r="AL695" s="90">
        <v>0.20254102201707355</v>
      </c>
      <c r="AM695" s="90">
        <v>5.9629587174400749</v>
      </c>
      <c r="AN695" s="90">
        <v>37.630449781136441</v>
      </c>
      <c r="AO695" s="90">
        <v>0.93853895688337685</v>
      </c>
      <c r="AP695" s="90">
        <v>0.67197231752029363</v>
      </c>
      <c r="AQ695" s="90">
        <v>47.507439582903267</v>
      </c>
      <c r="AR695" s="90">
        <v>129.47484726035401</v>
      </c>
    </row>
    <row r="696" spans="1:50" ht="12.75" hidden="1" customHeight="1" x14ac:dyDescent="0.25">
      <c r="A696">
        <v>41784</v>
      </c>
      <c r="B696">
        <v>1998</v>
      </c>
      <c r="C696" s="22" t="str">
        <f t="shared" si="38"/>
        <v>1998B41784</v>
      </c>
      <c r="D696" s="13">
        <v>36122</v>
      </c>
      <c r="E696">
        <v>980027</v>
      </c>
      <c r="F696" t="s">
        <v>106</v>
      </c>
      <c r="G696" s="14" t="s">
        <v>108</v>
      </c>
      <c r="I696" t="s">
        <v>70</v>
      </c>
      <c r="J696" s="15">
        <f t="shared" si="39"/>
        <v>2716</v>
      </c>
      <c r="K696">
        <v>20</v>
      </c>
      <c r="L696">
        <v>30</v>
      </c>
      <c r="M696">
        <v>30</v>
      </c>
      <c r="N696">
        <v>10</v>
      </c>
      <c r="O696">
        <v>4</v>
      </c>
      <c r="P696">
        <v>6</v>
      </c>
      <c r="Q696"/>
      <c r="R696">
        <v>30529</v>
      </c>
      <c r="S696" s="22">
        <v>1999</v>
      </c>
      <c r="T696" s="64" t="s">
        <v>77</v>
      </c>
      <c r="U696" s="66">
        <v>3.7400943757173835</v>
      </c>
      <c r="V696" s="66">
        <v>6.9959801045784973</v>
      </c>
      <c r="W696" s="66">
        <v>0</v>
      </c>
      <c r="X696" s="66">
        <v>0.7680550950133912</v>
      </c>
      <c r="Y696" s="66">
        <v>0</v>
      </c>
      <c r="Z696" s="90">
        <v>476.74242424242402</v>
      </c>
      <c r="AA696" s="90">
        <v>6.9534090909090898</v>
      </c>
      <c r="AB696" s="90">
        <v>4.7929674744049215</v>
      </c>
      <c r="AC696" s="90">
        <v>1.6713853466041477</v>
      </c>
      <c r="AD696" s="90">
        <v>1.3790729062934408</v>
      </c>
      <c r="AE696" s="90">
        <v>4.3511046160042186</v>
      </c>
      <c r="AF696" s="90">
        <v>6.3123853225716768</v>
      </c>
      <c r="AG696" s="90">
        <v>9.9671136623184573</v>
      </c>
      <c r="AH696" s="90">
        <v>1.1922377381638138</v>
      </c>
      <c r="AI696" s="90">
        <v>2.5404028723554362</v>
      </c>
      <c r="AJ696" s="90">
        <v>0.7662658973662092</v>
      </c>
      <c r="AK696" s="90">
        <v>0.53484331091332726</v>
      </c>
      <c r="AL696" s="90">
        <v>0.19336642779174137</v>
      </c>
      <c r="AM696" s="90">
        <v>4.5681790020970219</v>
      </c>
      <c r="AN696" s="90">
        <v>39.075498013603386</v>
      </c>
      <c r="AO696" s="90">
        <v>1.0002084186493558</v>
      </c>
      <c r="AP696" s="90">
        <v>0.51442669606403968</v>
      </c>
      <c r="AQ696" s="90">
        <v>32.278205231550771</v>
      </c>
      <c r="AR696" s="90">
        <v>113.81856503270502</v>
      </c>
      <c r="AS696" s="22"/>
      <c r="AT696" s="22"/>
      <c r="AU696" s="22"/>
      <c r="AV696" s="46"/>
      <c r="AW696" s="46"/>
      <c r="AX696" s="46"/>
    </row>
    <row r="697" spans="1:50" ht="12.75" hidden="1" customHeight="1" x14ac:dyDescent="0.25">
      <c r="A697">
        <v>41785</v>
      </c>
      <c r="B697">
        <v>1998</v>
      </c>
      <c r="C697" s="22" t="str">
        <f t="shared" ref="C697:C720" si="40">CONCATENATE(B697,"B",A697)</f>
        <v>1998B41785</v>
      </c>
      <c r="D697" s="13">
        <v>36122</v>
      </c>
      <c r="E697">
        <v>980027</v>
      </c>
      <c r="F697" t="s">
        <v>106</v>
      </c>
      <c r="G697" s="14" t="s">
        <v>108</v>
      </c>
      <c r="I697" t="s">
        <v>70</v>
      </c>
      <c r="J697" s="15">
        <f t="shared" si="39"/>
        <v>5432</v>
      </c>
      <c r="K697">
        <v>30</v>
      </c>
      <c r="L697">
        <v>50</v>
      </c>
      <c r="M697">
        <v>50</v>
      </c>
      <c r="N697">
        <v>20</v>
      </c>
      <c r="O697">
        <v>4</v>
      </c>
      <c r="P697">
        <v>6</v>
      </c>
      <c r="Q697"/>
      <c r="R697">
        <v>30530</v>
      </c>
      <c r="S697" s="22">
        <v>1999</v>
      </c>
      <c r="T697" s="64" t="s">
        <v>77</v>
      </c>
      <c r="U697" s="66">
        <v>2.8239691725768319</v>
      </c>
      <c r="V697" s="66">
        <v>7.6379837352245863</v>
      </c>
      <c r="W697" s="66">
        <v>0</v>
      </c>
      <c r="X697" s="66">
        <v>1.023451914893617</v>
      </c>
      <c r="Y697" s="66">
        <v>0</v>
      </c>
      <c r="Z697" s="90">
        <v>436.34234234234202</v>
      </c>
      <c r="AA697" s="90">
        <v>7.7156756756756701</v>
      </c>
      <c r="AB697" s="90">
        <v>8.8554341243761563</v>
      </c>
      <c r="AC697" s="90">
        <v>1.3645312740463522</v>
      </c>
      <c r="AD697" s="90">
        <v>1.4280380549172083</v>
      </c>
      <c r="AE697" s="90">
        <v>8.3450900817782045</v>
      </c>
      <c r="AF697" s="90">
        <v>11.652676505648095</v>
      </c>
      <c r="AG697" s="90">
        <v>10.438150210700673</v>
      </c>
      <c r="AH697" s="90">
        <v>2.1285285959430582</v>
      </c>
      <c r="AI697" s="90">
        <v>3.6329710561022455</v>
      </c>
      <c r="AJ697" s="90">
        <v>0.78507278780749035</v>
      </c>
      <c r="AK697" s="90">
        <v>0.67759258471479822</v>
      </c>
      <c r="AL697" s="90">
        <v>0.15523879768431445</v>
      </c>
      <c r="AM697" s="90">
        <v>7.2664094174353293</v>
      </c>
      <c r="AN697" s="90">
        <v>18.166537579342247</v>
      </c>
      <c r="AO697" s="90">
        <v>1.2523780186452822</v>
      </c>
      <c r="AP697" s="90">
        <v>0.58829055510169614</v>
      </c>
      <c r="AQ697" s="90">
        <v>71.012107564440754</v>
      </c>
      <c r="AR697" s="90">
        <v>107.33061868830096</v>
      </c>
    </row>
    <row r="698" spans="1:50" ht="12.75" hidden="1" customHeight="1" x14ac:dyDescent="0.25">
      <c r="A698">
        <v>41786</v>
      </c>
      <c r="B698">
        <v>1998</v>
      </c>
      <c r="C698" s="22" t="str">
        <f t="shared" si="40"/>
        <v>1998B41786</v>
      </c>
      <c r="D698" s="13">
        <v>36122</v>
      </c>
      <c r="E698">
        <v>980027</v>
      </c>
      <c r="F698" t="s">
        <v>106</v>
      </c>
      <c r="G698" s="14" t="s">
        <v>108</v>
      </c>
      <c r="I698" t="s">
        <v>70</v>
      </c>
      <c r="J698" s="15">
        <f t="shared" si="39"/>
        <v>5432</v>
      </c>
      <c r="K698">
        <v>50</v>
      </c>
      <c r="L698">
        <v>70</v>
      </c>
      <c r="M698">
        <v>70</v>
      </c>
      <c r="N698">
        <v>20</v>
      </c>
      <c r="O698">
        <v>4</v>
      </c>
      <c r="P698">
        <v>6</v>
      </c>
      <c r="Q698"/>
      <c r="S698" s="22"/>
      <c r="T698" s="64" t="s">
        <v>77</v>
      </c>
      <c r="U698" s="66">
        <v>0</v>
      </c>
      <c r="V698" s="66">
        <v>0</v>
      </c>
      <c r="W698" s="66">
        <v>0</v>
      </c>
      <c r="X698" s="66">
        <v>0</v>
      </c>
      <c r="Y698" s="66">
        <v>0</v>
      </c>
    </row>
    <row r="699" spans="1:50" ht="12.75" hidden="1" customHeight="1" x14ac:dyDescent="0.25">
      <c r="A699">
        <v>41787</v>
      </c>
      <c r="B699">
        <v>1998</v>
      </c>
      <c r="C699" s="22" t="str">
        <f t="shared" si="40"/>
        <v>1998B41787</v>
      </c>
      <c r="D699" s="13">
        <v>36122</v>
      </c>
      <c r="E699">
        <v>980027</v>
      </c>
      <c r="F699" t="s">
        <v>106</v>
      </c>
      <c r="G699" s="14" t="s">
        <v>108</v>
      </c>
      <c r="I699" t="s">
        <v>70</v>
      </c>
      <c r="J699" s="15">
        <f t="shared" si="39"/>
        <v>5975.2000000000007</v>
      </c>
      <c r="K699">
        <v>70</v>
      </c>
      <c r="L699">
        <v>100</v>
      </c>
      <c r="M699" s="26">
        <v>92</v>
      </c>
      <c r="N699">
        <v>30</v>
      </c>
      <c r="O699">
        <v>4</v>
      </c>
      <c r="P699">
        <v>6</v>
      </c>
      <c r="Q699"/>
      <c r="S699" s="22"/>
      <c r="T699" s="64" t="s">
        <v>77</v>
      </c>
      <c r="U699" s="66">
        <v>0</v>
      </c>
      <c r="V699" s="66">
        <v>0</v>
      </c>
      <c r="W699" s="66">
        <v>0</v>
      </c>
      <c r="X699" s="66">
        <v>0</v>
      </c>
      <c r="Y699" s="66">
        <v>0</v>
      </c>
      <c r="AS699" s="22"/>
      <c r="AT699" s="22"/>
      <c r="AU699" s="22"/>
      <c r="AV699" s="46"/>
      <c r="AW699" s="46"/>
      <c r="AX699" s="46"/>
    </row>
    <row r="700" spans="1:50" ht="12.75" hidden="1" customHeight="1" x14ac:dyDescent="0.25">
      <c r="A700">
        <v>41788</v>
      </c>
      <c r="B700">
        <v>1998</v>
      </c>
      <c r="C700" s="22" t="str">
        <f t="shared" si="40"/>
        <v>1998B41788</v>
      </c>
      <c r="D700" s="13">
        <v>36122</v>
      </c>
      <c r="E700">
        <v>980028</v>
      </c>
      <c r="F700" t="s">
        <v>106</v>
      </c>
      <c r="G700" s="14" t="s">
        <v>109</v>
      </c>
      <c r="I700" t="s">
        <v>87</v>
      </c>
      <c r="J700" s="15">
        <f t="shared" si="39"/>
        <v>2450</v>
      </c>
      <c r="K700">
        <v>0</v>
      </c>
      <c r="L700">
        <v>5</v>
      </c>
      <c r="M700">
        <v>5</v>
      </c>
      <c r="N700">
        <v>5</v>
      </c>
      <c r="O700">
        <v>4</v>
      </c>
      <c r="P700">
        <v>6</v>
      </c>
      <c r="Q700"/>
      <c r="R700">
        <v>30533</v>
      </c>
      <c r="S700" s="22">
        <v>1999</v>
      </c>
      <c r="T700" s="64" t="s">
        <v>77</v>
      </c>
      <c r="U700" s="25">
        <v>4.5991770496515061</v>
      </c>
      <c r="V700" s="66">
        <v>3.2480834950061079</v>
      </c>
      <c r="W700" s="66">
        <v>0</v>
      </c>
      <c r="X700" s="66">
        <v>1.3237987353596323</v>
      </c>
      <c r="Y700" s="66">
        <v>0</v>
      </c>
      <c r="Z700" s="90">
        <v>475.09327548806903</v>
      </c>
      <c r="AA700" s="90">
        <v>10.0084815618221</v>
      </c>
      <c r="AB700" s="90">
        <v>4.7264884381191159</v>
      </c>
      <c r="AC700" s="90">
        <v>2.0103688253066041</v>
      </c>
      <c r="AD700" s="90">
        <v>2.5512616852643406</v>
      </c>
      <c r="AE700" s="90">
        <v>2.9053673620586995</v>
      </c>
      <c r="AF700" s="90">
        <v>10.132740632483603</v>
      </c>
      <c r="AG700" s="90">
        <v>9.7628355313680526</v>
      </c>
      <c r="AH700" s="90">
        <v>6.0305452941816275</v>
      </c>
      <c r="AI700" s="90">
        <v>1.3615995681394195</v>
      </c>
      <c r="AJ700" s="90">
        <v>0.69491566317634812</v>
      </c>
      <c r="AK700" s="90">
        <v>0.14366252497520726</v>
      </c>
      <c r="AL700" s="90">
        <v>8.8278204199008073E-2</v>
      </c>
      <c r="AM700" s="90">
        <v>5.4418656508261884</v>
      </c>
      <c r="AN700" s="90">
        <v>257.97541771467434</v>
      </c>
      <c r="AO700" s="90">
        <v>0.83154183251124336</v>
      </c>
      <c r="AP700" s="90">
        <v>0.79329513866267554</v>
      </c>
      <c r="AQ700" s="90">
        <v>47.818036903736932</v>
      </c>
      <c r="AR700" s="90">
        <v>112.74581431950011</v>
      </c>
      <c r="AS700" s="22"/>
      <c r="AT700" s="22"/>
      <c r="AU700" s="22"/>
      <c r="AV700" s="46"/>
      <c r="AW700" s="46"/>
      <c r="AX700" s="46"/>
    </row>
    <row r="701" spans="1:50" ht="12.75" hidden="1" customHeight="1" x14ac:dyDescent="0.25">
      <c r="A701">
        <v>41789</v>
      </c>
      <c r="B701">
        <v>1998</v>
      </c>
      <c r="C701" s="22" t="str">
        <f t="shared" si="40"/>
        <v>1998B41789</v>
      </c>
      <c r="D701" s="13">
        <v>36122</v>
      </c>
      <c r="E701">
        <v>980028</v>
      </c>
      <c r="F701" t="s">
        <v>106</v>
      </c>
      <c r="G701" s="14" t="s">
        <v>109</v>
      </c>
      <c r="I701" t="s">
        <v>87</v>
      </c>
      <c r="J701" s="15">
        <f t="shared" si="39"/>
        <v>2450</v>
      </c>
      <c r="K701">
        <v>5</v>
      </c>
      <c r="L701">
        <v>10</v>
      </c>
      <c r="M701">
        <v>10</v>
      </c>
      <c r="N701">
        <v>5</v>
      </c>
      <c r="O701">
        <v>4</v>
      </c>
      <c r="P701">
        <v>6</v>
      </c>
      <c r="Q701"/>
      <c r="R701">
        <v>30534</v>
      </c>
      <c r="S701" s="22">
        <v>1999</v>
      </c>
      <c r="T701" s="64" t="s">
        <v>77</v>
      </c>
      <c r="U701" s="25">
        <v>8.4812196141083938</v>
      </c>
      <c r="V701" s="66">
        <v>8.4301059358485944</v>
      </c>
      <c r="W701" s="66">
        <v>0</v>
      </c>
      <c r="X701" s="66">
        <v>4.0306786284871583</v>
      </c>
      <c r="Y701" s="66">
        <v>0</v>
      </c>
      <c r="Z701" s="90">
        <v>504.60344827586198</v>
      </c>
      <c r="AA701" s="90">
        <v>7.3346120689655097</v>
      </c>
      <c r="AB701" s="90">
        <v>3.4234204223674842</v>
      </c>
      <c r="AC701" s="90">
        <v>1.8471665189086208</v>
      </c>
      <c r="AD701" s="90">
        <v>1.9475378437028623</v>
      </c>
      <c r="AE701" s="90">
        <v>2.7401414507634922</v>
      </c>
      <c r="AF701" s="90">
        <v>6.320651778389399</v>
      </c>
      <c r="AG701" s="90">
        <v>9.9737310450684191</v>
      </c>
      <c r="AH701" s="90">
        <v>3.2687294903009003</v>
      </c>
      <c r="AI701" s="90">
        <v>1.2986584341175547</v>
      </c>
      <c r="AJ701" s="90">
        <v>0.65851814115965868</v>
      </c>
      <c r="AK701" s="90">
        <v>0.24024002963982341</v>
      </c>
      <c r="AL701" s="90">
        <v>0.10803947124672515</v>
      </c>
      <c r="AM701" s="90">
        <v>4.9490816947627527</v>
      </c>
      <c r="AN701" s="90">
        <v>114.39657884986912</v>
      </c>
      <c r="AO701" s="90">
        <v>0.6846498134278991</v>
      </c>
      <c r="AP701" s="90">
        <v>0.54199658612750468</v>
      </c>
      <c r="AQ701" s="90">
        <v>22.126329491624126</v>
      </c>
      <c r="AR701" s="90">
        <v>152.83601172360878</v>
      </c>
    </row>
    <row r="702" spans="1:50" ht="12.75" hidden="1" customHeight="1" x14ac:dyDescent="0.25">
      <c r="A702">
        <v>41790</v>
      </c>
      <c r="B702">
        <v>1998</v>
      </c>
      <c r="C702" s="22" t="str">
        <f t="shared" si="40"/>
        <v>1998B41790</v>
      </c>
      <c r="D702" s="13">
        <v>36122</v>
      </c>
      <c r="E702">
        <v>980028</v>
      </c>
      <c r="F702" t="s">
        <v>106</v>
      </c>
      <c r="G702" s="14" t="s">
        <v>109</v>
      </c>
      <c r="I702" t="s">
        <v>70</v>
      </c>
      <c r="J702" s="15">
        <f t="shared" si="39"/>
        <v>2716</v>
      </c>
      <c r="K702">
        <v>10</v>
      </c>
      <c r="L702">
        <v>20</v>
      </c>
      <c r="M702">
        <v>20</v>
      </c>
      <c r="N702">
        <v>10</v>
      </c>
      <c r="O702">
        <v>4</v>
      </c>
      <c r="P702">
        <v>6</v>
      </c>
      <c r="Q702"/>
      <c r="R702">
        <v>30535</v>
      </c>
      <c r="S702" s="22">
        <v>1999</v>
      </c>
      <c r="T702" s="64" t="s">
        <v>77</v>
      </c>
      <c r="U702" s="25">
        <v>3.7800242216577069</v>
      </c>
      <c r="V702" s="66">
        <v>5.4914824245288596</v>
      </c>
      <c r="W702" s="66">
        <v>0</v>
      </c>
      <c r="X702" s="66">
        <v>3.9072913688190467</v>
      </c>
      <c r="Y702" s="66">
        <v>0</v>
      </c>
      <c r="Z702" s="90">
        <v>500.56004489337801</v>
      </c>
      <c r="AA702" s="90">
        <v>7.9910213243546497</v>
      </c>
      <c r="AB702" s="90">
        <v>5.9650140661819471</v>
      </c>
      <c r="AC702" s="90">
        <v>1.5707730953602435</v>
      </c>
      <c r="AD702" s="90">
        <v>2.3044744064657143</v>
      </c>
      <c r="AE702" s="90">
        <v>6.4976010511554207</v>
      </c>
      <c r="AF702" s="90">
        <v>7.4061259322161881</v>
      </c>
      <c r="AG702" s="90">
        <v>8.114233590528432</v>
      </c>
      <c r="AH702" s="90">
        <v>2.7911023612287802</v>
      </c>
      <c r="AI702" s="90">
        <v>1.9946119525119075</v>
      </c>
      <c r="AJ702" s="90">
        <v>0.69287097007347331</v>
      </c>
      <c r="AK702" s="90">
        <v>0.33819472718210786</v>
      </c>
      <c r="AL702" s="90">
        <v>0.13324633244100717</v>
      </c>
      <c r="AM702" s="90">
        <v>5.6978242979164602</v>
      </c>
      <c r="AN702" s="90">
        <v>71.980804067285149</v>
      </c>
      <c r="AO702" s="90">
        <v>0.80410875283625738</v>
      </c>
      <c r="AP702" s="90">
        <v>0.6531858703143244</v>
      </c>
      <c r="AQ702" s="90">
        <v>20.137424610783633</v>
      </c>
      <c r="AR702" s="90">
        <v>144.56360669929816</v>
      </c>
    </row>
    <row r="703" spans="1:50" ht="12.75" hidden="1" customHeight="1" x14ac:dyDescent="0.25">
      <c r="A703">
        <v>41791</v>
      </c>
      <c r="B703">
        <v>1998</v>
      </c>
      <c r="C703" s="22" t="str">
        <f t="shared" si="40"/>
        <v>1998B41791</v>
      </c>
      <c r="D703" s="13">
        <v>36122</v>
      </c>
      <c r="E703">
        <v>980028</v>
      </c>
      <c r="F703" t="s">
        <v>106</v>
      </c>
      <c r="G703" s="14" t="s">
        <v>109</v>
      </c>
      <c r="I703" t="s">
        <v>70</v>
      </c>
      <c r="J703" s="15">
        <f t="shared" si="39"/>
        <v>2716</v>
      </c>
      <c r="K703">
        <v>20</v>
      </c>
      <c r="L703">
        <v>30</v>
      </c>
      <c r="M703">
        <v>30</v>
      </c>
      <c r="N703">
        <v>10</v>
      </c>
      <c r="O703">
        <v>4</v>
      </c>
      <c r="P703">
        <v>6</v>
      </c>
      <c r="Q703"/>
      <c r="R703">
        <v>30536</v>
      </c>
      <c r="S703" s="22">
        <v>1999</v>
      </c>
      <c r="T703" s="64" t="s">
        <v>77</v>
      </c>
      <c r="U703" s="25">
        <v>2.2492552430230637</v>
      </c>
      <c r="V703" s="66">
        <v>3.2404524687620411</v>
      </c>
      <c r="W703" s="66">
        <v>0</v>
      </c>
      <c r="X703" s="66">
        <v>2.8883756261353004</v>
      </c>
      <c r="Y703" s="66">
        <v>0</v>
      </c>
      <c r="Z703" s="90">
        <v>505.75331392405002</v>
      </c>
      <c r="AA703" s="90">
        <v>8.1166329113924007</v>
      </c>
      <c r="AB703" s="90">
        <v>5.0049391572607353</v>
      </c>
      <c r="AC703" s="90">
        <v>1.8490082755919028</v>
      </c>
      <c r="AD703" s="90">
        <v>1.8217987170384173</v>
      </c>
      <c r="AE703" s="90">
        <v>6.3573729892515312</v>
      </c>
      <c r="AF703" s="90">
        <v>5.3071596111940904</v>
      </c>
      <c r="AG703" s="90">
        <v>7.2212224861053382</v>
      </c>
      <c r="AH703" s="90">
        <v>1.4615420023014973</v>
      </c>
      <c r="AI703" s="90">
        <v>1.4948521166417763</v>
      </c>
      <c r="AJ703" s="90">
        <v>0.48113409886639136</v>
      </c>
      <c r="AK703" s="90">
        <v>0.2862942242244696</v>
      </c>
      <c r="AL703" s="90">
        <v>0.18846938275836761</v>
      </c>
      <c r="AM703" s="90">
        <v>5.1230092059838945</v>
      </c>
      <c r="AN703" s="90">
        <v>45.91186506867767</v>
      </c>
      <c r="AO703" s="90">
        <v>0.78940112136718732</v>
      </c>
      <c r="AP703" s="90">
        <v>0.65697047229635508</v>
      </c>
      <c r="AQ703" s="90">
        <v>15.93400386847197</v>
      </c>
      <c r="AR703" s="90">
        <v>152.4867390984993</v>
      </c>
    </row>
    <row r="704" spans="1:50" ht="12.75" hidden="1" customHeight="1" x14ac:dyDescent="0.25">
      <c r="A704">
        <v>41792</v>
      </c>
      <c r="B704">
        <v>1998</v>
      </c>
      <c r="C704" s="22" t="str">
        <f t="shared" si="40"/>
        <v>1998B41792</v>
      </c>
      <c r="D704" s="13">
        <v>36122</v>
      </c>
      <c r="E704">
        <v>980028</v>
      </c>
      <c r="F704" t="s">
        <v>106</v>
      </c>
      <c r="G704" s="14" t="s">
        <v>109</v>
      </c>
      <c r="I704" t="s">
        <v>70</v>
      </c>
      <c r="J704" s="15">
        <f t="shared" si="39"/>
        <v>5432</v>
      </c>
      <c r="K704">
        <v>30</v>
      </c>
      <c r="L704">
        <v>50</v>
      </c>
      <c r="M704">
        <v>50</v>
      </c>
      <c r="N704">
        <v>20</v>
      </c>
      <c r="O704">
        <v>4</v>
      </c>
      <c r="P704">
        <v>6</v>
      </c>
      <c r="Q704"/>
      <c r="R704">
        <v>30537</v>
      </c>
      <c r="S704" s="22">
        <v>1999</v>
      </c>
      <c r="T704" s="64" t="s">
        <v>77</v>
      </c>
      <c r="U704" s="25">
        <v>3.4762212168962536</v>
      </c>
      <c r="V704" s="66">
        <v>4.3373862654399424</v>
      </c>
      <c r="W704" s="66">
        <v>0</v>
      </c>
      <c r="X704" s="66">
        <v>7.0381080668937113</v>
      </c>
      <c r="Y704" s="66">
        <v>0</v>
      </c>
      <c r="Z704" s="90">
        <v>485.22068965517201</v>
      </c>
      <c r="AA704" s="90">
        <v>8.5607586206896507</v>
      </c>
      <c r="AB704" s="90">
        <v>6.9151720907282765</v>
      </c>
      <c r="AC704" s="90">
        <v>1.4576593939579379</v>
      </c>
      <c r="AD704" s="90">
        <v>2.7944640294419436</v>
      </c>
      <c r="AE704" s="90">
        <v>11.603784015027269</v>
      </c>
      <c r="AF704" s="90">
        <v>6.7742817945081564</v>
      </c>
      <c r="AG704" s="90">
        <v>11.176967842695284</v>
      </c>
      <c r="AH704" s="90">
        <v>2.0523595549907463</v>
      </c>
      <c r="AI704" s="90">
        <v>1.9909205291434435</v>
      </c>
      <c r="AJ704" s="90">
        <v>0.5493981323357614</v>
      </c>
      <c r="AK704" s="90">
        <v>0.30127329541990688</v>
      </c>
      <c r="AL704" s="90">
        <v>0.26949278727077997</v>
      </c>
      <c r="AM704" s="90">
        <v>7.1315657681101428</v>
      </c>
      <c r="AN704" s="90">
        <v>28.285589876410619</v>
      </c>
      <c r="AO704" s="90">
        <v>0.93096162458583831</v>
      </c>
      <c r="AP704" s="90">
        <v>0.76421265403319871</v>
      </c>
      <c r="AQ704" s="90">
        <v>29.498628185127529</v>
      </c>
      <c r="AR704" s="90">
        <v>171.33824371466508</v>
      </c>
    </row>
    <row r="705" spans="1:50" ht="12.75" hidden="1" customHeight="1" x14ac:dyDescent="0.25">
      <c r="A705">
        <v>41793</v>
      </c>
      <c r="B705">
        <v>1998</v>
      </c>
      <c r="C705" s="22" t="str">
        <f t="shared" si="40"/>
        <v>1998B41793</v>
      </c>
      <c r="D705" s="13">
        <v>36122</v>
      </c>
      <c r="E705">
        <v>980028</v>
      </c>
      <c r="F705" t="s">
        <v>106</v>
      </c>
      <c r="G705" s="14" t="s">
        <v>109</v>
      </c>
      <c r="I705" t="s">
        <v>70</v>
      </c>
      <c r="J705" s="15">
        <f t="shared" si="39"/>
        <v>5432</v>
      </c>
      <c r="K705">
        <v>50</v>
      </c>
      <c r="L705">
        <v>70</v>
      </c>
      <c r="M705">
        <v>70</v>
      </c>
      <c r="N705">
        <v>20</v>
      </c>
      <c r="O705">
        <v>4</v>
      </c>
      <c r="P705">
        <v>6</v>
      </c>
      <c r="Q705"/>
      <c r="R705">
        <v>30538</v>
      </c>
      <c r="S705" s="55">
        <v>1999</v>
      </c>
      <c r="T705" s="64" t="s">
        <v>77</v>
      </c>
      <c r="U705" s="25">
        <v>0.44308548249041718</v>
      </c>
      <c r="V705" s="66">
        <v>0.84518067805440811</v>
      </c>
      <c r="W705" s="66">
        <v>0</v>
      </c>
      <c r="X705" s="66">
        <v>0</v>
      </c>
      <c r="Y705" s="66">
        <v>0</v>
      </c>
      <c r="AB705" s="90">
        <v>6.8563001458553012</v>
      </c>
      <c r="AC705" s="90">
        <v>1.0056373203039386</v>
      </c>
      <c r="AD705" s="91">
        <v>1.8479970155363099</v>
      </c>
      <c r="AE705" s="91">
        <v>7.3213272573245014</v>
      </c>
      <c r="AF705" s="91">
        <v>5.6398462172181798</v>
      </c>
      <c r="AG705" s="91">
        <v>7.0002124357835127</v>
      </c>
      <c r="AH705" s="90">
        <v>1.1400288601783943</v>
      </c>
      <c r="AI705" s="90">
        <v>2.9722227259656115</v>
      </c>
      <c r="AJ705" s="90">
        <v>0.49320075958746007</v>
      </c>
      <c r="AK705" s="90">
        <v>0.25168458985645042</v>
      </c>
      <c r="AL705" s="90">
        <v>0.14669727123645401</v>
      </c>
      <c r="AM705" s="91">
        <v>8.3362262596535235</v>
      </c>
      <c r="AN705" s="90">
        <v>2.7215744082238555</v>
      </c>
      <c r="AO705" s="91">
        <v>0.9102355187448673</v>
      </c>
      <c r="AP705" s="90">
        <v>0.56237192324332452</v>
      </c>
      <c r="AQ705" s="90">
        <v>17.421806792245576</v>
      </c>
      <c r="AR705" s="91">
        <v>103.9252692364488</v>
      </c>
    </row>
    <row r="706" spans="1:50" ht="12.75" hidden="1" customHeight="1" x14ac:dyDescent="0.25">
      <c r="A706">
        <v>41794</v>
      </c>
      <c r="B706">
        <v>1998</v>
      </c>
      <c r="C706" s="22" t="str">
        <f t="shared" si="40"/>
        <v>1998B41794</v>
      </c>
      <c r="D706" s="13">
        <v>36122</v>
      </c>
      <c r="E706">
        <v>980028</v>
      </c>
      <c r="F706" t="s">
        <v>106</v>
      </c>
      <c r="G706" s="14" t="s">
        <v>109</v>
      </c>
      <c r="I706" t="s">
        <v>70</v>
      </c>
      <c r="J706" s="15">
        <f t="shared" ref="J706:J769" si="41">IF(I706="WB",54.6*O706*(M706-K706),IF(I706="BZ",67.9*O706*(M706-K706),IF(I706="BZ+WB",122.5*O706*(M706-K706),IF(I706="RKS",19.6*(M706-K706)*O706,""))))</f>
        <v>4427.08</v>
      </c>
      <c r="K706">
        <v>70</v>
      </c>
      <c r="L706">
        <v>100</v>
      </c>
      <c r="M706" s="26">
        <v>86.3</v>
      </c>
      <c r="N706">
        <v>30</v>
      </c>
      <c r="O706">
        <v>4</v>
      </c>
      <c r="P706">
        <v>6</v>
      </c>
      <c r="Q706"/>
      <c r="R706">
        <v>30539</v>
      </c>
      <c r="S706" s="22">
        <v>1999</v>
      </c>
      <c r="T706" s="64" t="s">
        <v>77</v>
      </c>
      <c r="U706" s="25">
        <v>2.0147819375532503</v>
      </c>
      <c r="V706" s="66">
        <v>2.2287066606525334</v>
      </c>
      <c r="W706" s="66">
        <v>0</v>
      </c>
      <c r="X706" s="66">
        <v>2.535980353831504</v>
      </c>
      <c r="Y706" s="66">
        <v>0</v>
      </c>
      <c r="Z706" s="90">
        <v>427.99900000000002</v>
      </c>
      <c r="AA706" s="90">
        <v>6.36</v>
      </c>
      <c r="AB706" s="90">
        <v>6.1522548576096296</v>
      </c>
      <c r="AC706" s="90">
        <v>1.7565508361736928</v>
      </c>
      <c r="AD706" s="90">
        <v>2.5362683814439224</v>
      </c>
      <c r="AE706" s="90">
        <v>7.7948860712199117</v>
      </c>
      <c r="AF706" s="90">
        <v>10.042097146698071</v>
      </c>
      <c r="AG706" s="90">
        <v>10.348004300374178</v>
      </c>
      <c r="AH706" s="90">
        <v>1.7542614546913091</v>
      </c>
      <c r="AI706" s="90">
        <v>1.9087031294929111</v>
      </c>
      <c r="AJ706" s="90">
        <v>0.55380138058860917</v>
      </c>
      <c r="AK706" s="90">
        <v>0.28305912648191661</v>
      </c>
      <c r="AL706" s="90">
        <v>0.15151126650415112</v>
      </c>
      <c r="AM706" s="90">
        <v>13.041644764917153</v>
      </c>
      <c r="AN706" s="90">
        <v>25.877290984049424</v>
      </c>
      <c r="AO706" s="90">
        <v>0.6843877003437735</v>
      </c>
      <c r="AP706" s="90">
        <v>0.48695144130300605</v>
      </c>
      <c r="AQ706" s="90">
        <v>34.939532856287286</v>
      </c>
      <c r="AR706" s="90">
        <v>114.7025910303865</v>
      </c>
      <c r="AS706" s="22"/>
      <c r="AT706" s="22"/>
      <c r="AU706" s="22"/>
      <c r="AV706" s="46"/>
      <c r="AW706" s="46"/>
      <c r="AX706" s="46"/>
    </row>
    <row r="707" spans="1:50" ht="12.75" hidden="1" customHeight="1" x14ac:dyDescent="0.25">
      <c r="A707">
        <v>41795</v>
      </c>
      <c r="B707">
        <v>1998</v>
      </c>
      <c r="C707" s="22" t="str">
        <f t="shared" si="40"/>
        <v>1998B41795</v>
      </c>
      <c r="D707" s="13">
        <v>36121</v>
      </c>
      <c r="E707">
        <v>980029</v>
      </c>
      <c r="F707" t="s">
        <v>106</v>
      </c>
      <c r="G707" s="14" t="s">
        <v>110</v>
      </c>
      <c r="I707" t="s">
        <v>87</v>
      </c>
      <c r="J707" s="15">
        <f t="shared" si="41"/>
        <v>2450</v>
      </c>
      <c r="K707">
        <v>0</v>
      </c>
      <c r="L707">
        <v>5</v>
      </c>
      <c r="M707">
        <v>5</v>
      </c>
      <c r="N707">
        <v>5</v>
      </c>
      <c r="O707">
        <v>4</v>
      </c>
      <c r="P707">
        <v>6</v>
      </c>
      <c r="Q707"/>
      <c r="R707">
        <v>30542</v>
      </c>
      <c r="S707" s="22">
        <v>1999</v>
      </c>
      <c r="T707" s="64" t="s">
        <v>77</v>
      </c>
      <c r="U707" s="25">
        <v>6.1543836763788642</v>
      </c>
      <c r="V707" s="66">
        <v>2.6675997505123403</v>
      </c>
      <c r="W707" s="66">
        <v>0</v>
      </c>
      <c r="X707" s="66">
        <v>1.8799226588256257</v>
      </c>
      <c r="Y707" s="66">
        <v>0</v>
      </c>
      <c r="Z707" s="90">
        <v>481.946564885496</v>
      </c>
      <c r="AA707" s="90">
        <v>9.0068702290076299</v>
      </c>
      <c r="AB707" s="90">
        <v>3.9212121050982485</v>
      </c>
      <c r="AC707" s="90">
        <v>3.1812617140108368</v>
      </c>
      <c r="AD707" s="90">
        <v>1.5611437619492115</v>
      </c>
      <c r="AE707" s="90">
        <v>1.938443103142198</v>
      </c>
      <c r="AF707" s="90">
        <v>8.0794217092986447</v>
      </c>
      <c r="AG707" s="90">
        <v>10.692829286929149</v>
      </c>
      <c r="AH707" s="90">
        <v>4.1428415991675127</v>
      </c>
      <c r="AI707" s="90">
        <v>1.3981497691762093</v>
      </c>
      <c r="AJ707" s="90">
        <v>1.1849028233066992</v>
      </c>
      <c r="AK707" s="90">
        <v>0.18030945849875776</v>
      </c>
      <c r="AL707" s="90">
        <v>8.8228436607516114E-2</v>
      </c>
      <c r="AM707" s="90">
        <v>5.2779148303978944</v>
      </c>
      <c r="AN707" s="90">
        <v>175.19064273974709</v>
      </c>
      <c r="AO707" s="90">
        <v>0.74752855334880619</v>
      </c>
      <c r="AP707" s="90">
        <v>0.73796059429252081</v>
      </c>
      <c r="AQ707" s="90">
        <v>44.168323842138285</v>
      </c>
      <c r="AR707" s="90">
        <v>81.958502234609909</v>
      </c>
    </row>
    <row r="708" spans="1:50" ht="12.75" hidden="1" customHeight="1" x14ac:dyDescent="0.25">
      <c r="A708">
        <v>41796</v>
      </c>
      <c r="B708">
        <v>1998</v>
      </c>
      <c r="C708" s="22" t="str">
        <f t="shared" si="40"/>
        <v>1998B41796</v>
      </c>
      <c r="D708" s="13">
        <v>36121</v>
      </c>
      <c r="E708">
        <v>980029</v>
      </c>
      <c r="F708" t="s">
        <v>106</v>
      </c>
      <c r="G708" s="14" t="s">
        <v>110</v>
      </c>
      <c r="I708" t="s">
        <v>87</v>
      </c>
      <c r="J708" s="15">
        <f t="shared" si="41"/>
        <v>2450</v>
      </c>
      <c r="K708">
        <v>5</v>
      </c>
      <c r="L708">
        <v>10</v>
      </c>
      <c r="M708">
        <v>10</v>
      </c>
      <c r="N708">
        <v>5</v>
      </c>
      <c r="O708">
        <v>4</v>
      </c>
      <c r="P708">
        <v>6</v>
      </c>
      <c r="Q708"/>
      <c r="R708">
        <v>30543</v>
      </c>
      <c r="S708" s="22">
        <v>1999</v>
      </c>
      <c r="T708" s="64" t="s">
        <v>77</v>
      </c>
      <c r="U708" s="25">
        <v>6.0219729131902673</v>
      </c>
      <c r="V708" s="66">
        <v>0.46256975435600922</v>
      </c>
      <c r="W708" s="66">
        <v>0</v>
      </c>
      <c r="X708" s="66">
        <v>6.8100547169079135</v>
      </c>
      <c r="Y708" s="66">
        <v>0</v>
      </c>
      <c r="Z708" s="90">
        <v>505.35685210311999</v>
      </c>
      <c r="AA708" s="90">
        <v>7.7368792401628204</v>
      </c>
      <c r="AB708" s="90">
        <v>3.7612589924788424</v>
      </c>
      <c r="AC708" s="90">
        <v>2.351488248778729</v>
      </c>
      <c r="AD708" s="90">
        <v>1.4119528100806329</v>
      </c>
      <c r="AE708" s="90">
        <v>2.6411315838120122</v>
      </c>
      <c r="AF708" s="90">
        <v>6.0829256673904677</v>
      </c>
      <c r="AG708" s="90">
        <v>10.304548712197548</v>
      </c>
      <c r="AH708" s="90">
        <v>3.051775695041262</v>
      </c>
      <c r="AI708" s="90">
        <v>1.3531409257294802</v>
      </c>
      <c r="AJ708" s="90">
        <v>0.74024004261062148</v>
      </c>
      <c r="AK708" s="90">
        <v>0.22989627937619314</v>
      </c>
      <c r="AL708" s="90">
        <v>0.15056258025586616</v>
      </c>
      <c r="AM708" s="90">
        <v>4.3940582428295842</v>
      </c>
      <c r="AN708" s="90">
        <v>105.05059830982741</v>
      </c>
      <c r="AO708" s="90">
        <v>0.67134908973992491</v>
      </c>
      <c r="AP708" s="90">
        <v>0.59721078676369266</v>
      </c>
      <c r="AQ708" s="90">
        <v>21.836249993630275</v>
      </c>
      <c r="AR708" s="90">
        <v>129.92610309379168</v>
      </c>
    </row>
    <row r="709" spans="1:50" ht="12.75" hidden="1" customHeight="1" x14ac:dyDescent="0.25">
      <c r="A709">
        <v>41797</v>
      </c>
      <c r="B709">
        <v>1998</v>
      </c>
      <c r="C709" s="22" t="str">
        <f t="shared" si="40"/>
        <v>1998B41797</v>
      </c>
      <c r="D709" s="13">
        <v>36121</v>
      </c>
      <c r="E709">
        <v>980029</v>
      </c>
      <c r="F709" t="s">
        <v>106</v>
      </c>
      <c r="G709" s="14" t="s">
        <v>110</v>
      </c>
      <c r="I709" t="s">
        <v>70</v>
      </c>
      <c r="J709" s="15">
        <f t="shared" si="41"/>
        <v>2716</v>
      </c>
      <c r="K709">
        <v>10</v>
      </c>
      <c r="L709">
        <v>20</v>
      </c>
      <c r="M709">
        <v>20</v>
      </c>
      <c r="N709">
        <v>10</v>
      </c>
      <c r="O709">
        <v>4</v>
      </c>
      <c r="P709">
        <v>6</v>
      </c>
      <c r="Q709"/>
      <c r="R709">
        <v>30544</v>
      </c>
      <c r="S709" s="22">
        <v>1999</v>
      </c>
      <c r="T709" s="64" t="s">
        <v>77</v>
      </c>
      <c r="U709" s="25">
        <v>3.8115936096718479</v>
      </c>
      <c r="V709" s="66">
        <v>0</v>
      </c>
      <c r="W709" s="66">
        <v>0</v>
      </c>
      <c r="X709" s="66">
        <v>6.0421069084628671</v>
      </c>
      <c r="Y709" s="66">
        <v>0</v>
      </c>
      <c r="Z709" s="90">
        <v>505.34523809523802</v>
      </c>
      <c r="AA709" s="90">
        <v>7.6692261904761896</v>
      </c>
      <c r="AB709" s="90">
        <v>4.1200770298666862</v>
      </c>
      <c r="AC709" s="90">
        <v>1.4798874596577487</v>
      </c>
      <c r="AD709" s="90">
        <v>1.6775529138238714</v>
      </c>
      <c r="AE709" s="90">
        <v>4.1491570370402311</v>
      </c>
      <c r="AF709" s="90">
        <v>5.1343896449452826</v>
      </c>
      <c r="AG709" s="90">
        <v>11.845141638211899</v>
      </c>
      <c r="AH709" s="90">
        <v>2.4454222924334217</v>
      </c>
      <c r="AI709" s="90">
        <v>1.4496285332744652</v>
      </c>
      <c r="AJ709" s="90">
        <v>0.70961112099498247</v>
      </c>
      <c r="AK709" s="90">
        <v>0.33638494784533013</v>
      </c>
      <c r="AL709" s="90">
        <v>0.14554740076894176</v>
      </c>
      <c r="AM709" s="90">
        <v>4.0578890415529907</v>
      </c>
      <c r="AN709" s="90">
        <v>105.68981242323677</v>
      </c>
      <c r="AO709" s="90">
        <v>0.66245435260545016</v>
      </c>
      <c r="AP709" s="90">
        <v>0.57315122246777339</v>
      </c>
      <c r="AQ709" s="90">
        <v>12.938048867273048</v>
      </c>
      <c r="AR709" s="90">
        <v>146.74056525246442</v>
      </c>
    </row>
    <row r="710" spans="1:50" ht="12.75" hidden="1" customHeight="1" x14ac:dyDescent="0.25">
      <c r="A710">
        <v>41798</v>
      </c>
      <c r="B710">
        <v>1998</v>
      </c>
      <c r="C710" s="22" t="str">
        <f t="shared" si="40"/>
        <v>1998B41798</v>
      </c>
      <c r="D710" s="13">
        <v>36121</v>
      </c>
      <c r="E710">
        <v>980029</v>
      </c>
      <c r="F710" t="s">
        <v>106</v>
      </c>
      <c r="G710" s="14" t="s">
        <v>110</v>
      </c>
      <c r="I710" t="s">
        <v>70</v>
      </c>
      <c r="J710" s="15">
        <f t="shared" si="41"/>
        <v>2716</v>
      </c>
      <c r="K710">
        <v>20</v>
      </c>
      <c r="L710">
        <v>30</v>
      </c>
      <c r="M710">
        <v>30</v>
      </c>
      <c r="N710">
        <v>10</v>
      </c>
      <c r="O710">
        <v>4</v>
      </c>
      <c r="P710">
        <v>6</v>
      </c>
      <c r="Q710"/>
      <c r="R710">
        <v>30545</v>
      </c>
      <c r="S710" s="22">
        <v>1999</v>
      </c>
      <c r="T710" s="64" t="s">
        <v>77</v>
      </c>
      <c r="U710" s="25">
        <v>2.1236974763206411</v>
      </c>
      <c r="V710" s="66">
        <v>0.27653709236539314</v>
      </c>
      <c r="W710" s="66">
        <v>0</v>
      </c>
      <c r="X710" s="66">
        <v>3.6755269849342063</v>
      </c>
      <c r="Y710" s="66">
        <v>0</v>
      </c>
      <c r="Z710" s="90">
        <v>504.71121461187198</v>
      </c>
      <c r="AA710" s="90">
        <v>7.28657534246575</v>
      </c>
      <c r="AB710" s="90">
        <v>6.6595366774213387</v>
      </c>
      <c r="AC710" s="90">
        <v>1.9309377990246066</v>
      </c>
      <c r="AD710" s="90">
        <v>1.3673039178908153</v>
      </c>
      <c r="AE710" s="90">
        <v>4.9754875757393391</v>
      </c>
      <c r="AF710" s="90">
        <v>5.6188870144410892</v>
      </c>
      <c r="AG710" s="90">
        <v>21.86049546430462</v>
      </c>
      <c r="AH710" s="90">
        <v>1.1081398040868848</v>
      </c>
      <c r="AI710" s="90">
        <v>1.8651731180631372</v>
      </c>
      <c r="AJ710" s="90">
        <v>0.5838464142628782</v>
      </c>
      <c r="AK710" s="90">
        <v>0.47331836724967441</v>
      </c>
      <c r="AL710" s="90">
        <v>0.24890995065551569</v>
      </c>
      <c r="AM710" s="90">
        <v>5.5598762774764126</v>
      </c>
      <c r="AN710" s="90">
        <v>24.31271942261451</v>
      </c>
      <c r="AO710" s="90">
        <v>0.60371385536293232</v>
      </c>
      <c r="AP710" s="90">
        <v>0.52754711466917681</v>
      </c>
      <c r="AQ710" s="90">
        <v>18.279919168778747</v>
      </c>
      <c r="AR710" s="90">
        <v>141.90682152344078</v>
      </c>
    </row>
    <row r="711" spans="1:50" ht="12.75" hidden="1" customHeight="1" x14ac:dyDescent="0.25">
      <c r="A711">
        <v>41799</v>
      </c>
      <c r="B711">
        <v>1998</v>
      </c>
      <c r="C711" s="22" t="str">
        <f t="shared" si="40"/>
        <v>1998B41799</v>
      </c>
      <c r="D711" s="13">
        <v>36121</v>
      </c>
      <c r="E711">
        <v>980029</v>
      </c>
      <c r="F711" t="s">
        <v>106</v>
      </c>
      <c r="G711" s="14" t="s">
        <v>110</v>
      </c>
      <c r="I711" t="s">
        <v>70</v>
      </c>
      <c r="J711" s="15">
        <f t="shared" si="41"/>
        <v>5432</v>
      </c>
      <c r="K711">
        <v>30</v>
      </c>
      <c r="L711">
        <v>50</v>
      </c>
      <c r="M711">
        <v>50</v>
      </c>
      <c r="N711">
        <v>20</v>
      </c>
      <c r="O711">
        <v>4</v>
      </c>
      <c r="P711">
        <v>6</v>
      </c>
      <c r="Q711"/>
      <c r="R711">
        <v>30546</v>
      </c>
      <c r="S711" s="22">
        <v>1999</v>
      </c>
      <c r="T711" s="64" t="s">
        <v>77</v>
      </c>
      <c r="U711" s="25">
        <v>0.5</v>
      </c>
      <c r="V711" s="66">
        <v>0</v>
      </c>
      <c r="W711" s="66">
        <v>0</v>
      </c>
      <c r="X711" s="66">
        <v>0.63300000000000001</v>
      </c>
      <c r="Y711" s="66">
        <v>0</v>
      </c>
      <c r="Z711" s="90">
        <v>445.00099999999998</v>
      </c>
      <c r="AA711" s="90">
        <v>6.14</v>
      </c>
      <c r="AB711" s="90">
        <v>5.3108702522677778</v>
      </c>
      <c r="AC711" s="90">
        <v>1.7166716138471101</v>
      </c>
      <c r="AD711" s="90">
        <v>0.93621787574796089</v>
      </c>
      <c r="AE711" s="90">
        <v>4.136179066798463</v>
      </c>
      <c r="AF711" s="90">
        <v>5.4015525501034105</v>
      </c>
      <c r="AG711" s="90">
        <v>11.797296245810507</v>
      </c>
      <c r="AH711" s="90">
        <v>0.85951256343678228</v>
      </c>
      <c r="AI711" s="90">
        <v>2.1659044166313639</v>
      </c>
      <c r="AJ711" s="90">
        <v>0.6850644142106076</v>
      </c>
      <c r="AK711" s="90">
        <v>0.46748453645879867</v>
      </c>
      <c r="AL711" s="90">
        <v>0.20730126984035496</v>
      </c>
      <c r="AM711" s="90">
        <v>5.5166825648873141</v>
      </c>
      <c r="AN711" s="90">
        <v>3.9954485939921058</v>
      </c>
      <c r="AO711" s="90">
        <v>0.79231736498760319</v>
      </c>
      <c r="AP711" s="90">
        <v>0.45883897840243537</v>
      </c>
      <c r="AQ711" s="90">
        <v>21.533203265715464</v>
      </c>
      <c r="AR711" s="90">
        <v>92.113377848351149</v>
      </c>
    </row>
    <row r="712" spans="1:50" ht="12.75" hidden="1" customHeight="1" x14ac:dyDescent="0.25">
      <c r="A712">
        <v>41800</v>
      </c>
      <c r="B712">
        <v>1998</v>
      </c>
      <c r="C712" s="22" t="str">
        <f t="shared" si="40"/>
        <v>1998B41800</v>
      </c>
      <c r="D712" s="13">
        <v>36121</v>
      </c>
      <c r="E712">
        <v>980029</v>
      </c>
      <c r="F712" t="s">
        <v>106</v>
      </c>
      <c r="G712" s="14" t="s">
        <v>110</v>
      </c>
      <c r="I712" t="s">
        <v>70</v>
      </c>
      <c r="J712" s="15">
        <f t="shared" si="41"/>
        <v>4970.28</v>
      </c>
      <c r="K712">
        <v>50</v>
      </c>
      <c r="L712">
        <v>70</v>
      </c>
      <c r="M712" s="26">
        <v>68.3</v>
      </c>
      <c r="N712">
        <v>20</v>
      </c>
      <c r="O712">
        <v>4</v>
      </c>
      <c r="P712">
        <v>6</v>
      </c>
      <c r="Q712"/>
      <c r="R712">
        <v>30547</v>
      </c>
      <c r="S712" s="22">
        <v>1999</v>
      </c>
      <c r="T712" s="64" t="s">
        <v>77</v>
      </c>
      <c r="U712" s="66">
        <v>1.4079922795502231</v>
      </c>
      <c r="V712" s="66">
        <v>0.9739993651476837</v>
      </c>
      <c r="W712" s="66">
        <v>0</v>
      </c>
      <c r="X712" s="66">
        <v>0.2617209178458062</v>
      </c>
      <c r="Y712" s="66">
        <v>0</v>
      </c>
      <c r="Z712" s="90">
        <v>400.00099999999998</v>
      </c>
      <c r="AA712" s="90">
        <v>0</v>
      </c>
      <c r="AB712" s="90">
        <v>10.155785748130231</v>
      </c>
      <c r="AC712" s="90">
        <v>1.0782750740185185</v>
      </c>
      <c r="AD712" s="90">
        <v>1.3771414759375462</v>
      </c>
      <c r="AE712" s="90">
        <v>7.8324376067302088</v>
      </c>
      <c r="AF712" s="90">
        <v>10.209407179948988</v>
      </c>
      <c r="AG712" s="90">
        <v>7.2111881619236344</v>
      </c>
      <c r="AH712" s="90">
        <v>1.4998730363168491</v>
      </c>
      <c r="AI712" s="90">
        <v>1.3974731172943733</v>
      </c>
      <c r="AJ712" s="90">
        <v>0.57735753234956111</v>
      </c>
      <c r="AK712" s="90">
        <v>0.35558557308614247</v>
      </c>
      <c r="AL712" s="90">
        <v>0.11710327339425847</v>
      </c>
      <c r="AM712" s="90">
        <v>8.2670373482653101</v>
      </c>
      <c r="AN712" s="90">
        <v>1.0619574047750562</v>
      </c>
      <c r="AO712" s="90">
        <v>0.54960876860934194</v>
      </c>
      <c r="AP712" s="90">
        <v>0.40545481358153646</v>
      </c>
      <c r="AQ712" s="90">
        <v>49.471159174064155</v>
      </c>
      <c r="AR712" s="90">
        <v>78.036678979089828</v>
      </c>
      <c r="AS712" s="22"/>
      <c r="AT712" s="22"/>
      <c r="AU712" s="22"/>
      <c r="AV712" s="46"/>
      <c r="AW712" s="46"/>
      <c r="AX712" s="46"/>
    </row>
    <row r="713" spans="1:50" ht="12.75" hidden="1" customHeight="1" x14ac:dyDescent="0.25">
      <c r="A713">
        <v>41801</v>
      </c>
      <c r="B713">
        <v>1998</v>
      </c>
      <c r="C713" s="22" t="str">
        <f t="shared" si="40"/>
        <v>1998B41801</v>
      </c>
      <c r="D713" s="13">
        <v>36121</v>
      </c>
      <c r="E713">
        <v>980029</v>
      </c>
      <c r="F713" t="s">
        <v>106</v>
      </c>
      <c r="G713" s="14" t="s">
        <v>110</v>
      </c>
      <c r="I713" t="s">
        <v>70</v>
      </c>
      <c r="J713" s="15">
        <f t="shared" si="41"/>
        <v>814.80000000000007</v>
      </c>
      <c r="K713">
        <v>70</v>
      </c>
      <c r="L713">
        <v>100</v>
      </c>
      <c r="M713" s="26">
        <v>73</v>
      </c>
      <c r="N713">
        <v>30</v>
      </c>
      <c r="O713">
        <v>4</v>
      </c>
      <c r="P713">
        <v>6</v>
      </c>
      <c r="Q713"/>
      <c r="S713" s="55"/>
      <c r="T713" s="64" t="s">
        <v>77</v>
      </c>
      <c r="U713" s="66">
        <v>0</v>
      </c>
      <c r="V713" s="66">
        <v>0.9214330675618968</v>
      </c>
      <c r="W713" s="66">
        <v>0</v>
      </c>
      <c r="X713" s="66">
        <v>7.2046206928707973E-2</v>
      </c>
      <c r="Y713" s="66">
        <v>0</v>
      </c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  <c r="AO713" s="92"/>
      <c r="AP713" s="92"/>
      <c r="AQ713" s="92"/>
      <c r="AR713" s="92"/>
    </row>
    <row r="714" spans="1:50" ht="12.75" hidden="1" customHeight="1" x14ac:dyDescent="0.25">
      <c r="A714">
        <v>41802</v>
      </c>
      <c r="B714">
        <v>1998</v>
      </c>
      <c r="C714" s="22" t="str">
        <f t="shared" si="40"/>
        <v>1998B41802</v>
      </c>
      <c r="D714" s="13">
        <v>36121</v>
      </c>
      <c r="E714">
        <v>980030</v>
      </c>
      <c r="F714" t="s">
        <v>106</v>
      </c>
      <c r="G714" s="14" t="s">
        <v>103</v>
      </c>
      <c r="I714" t="s">
        <v>87</v>
      </c>
      <c r="J714" s="15">
        <f t="shared" si="41"/>
        <v>2450</v>
      </c>
      <c r="K714">
        <v>0</v>
      </c>
      <c r="L714">
        <v>5</v>
      </c>
      <c r="M714">
        <v>5</v>
      </c>
      <c r="N714">
        <v>5</v>
      </c>
      <c r="O714">
        <v>4</v>
      </c>
      <c r="P714">
        <v>6</v>
      </c>
      <c r="Q714"/>
      <c r="R714">
        <v>30550</v>
      </c>
      <c r="S714" s="22">
        <v>1999</v>
      </c>
      <c r="T714" s="64" t="s">
        <v>77</v>
      </c>
      <c r="U714" s="25">
        <v>6.9490001747793411</v>
      </c>
      <c r="V714" s="66">
        <v>3.0305432141920825</v>
      </c>
      <c r="W714" s="66">
        <v>0</v>
      </c>
      <c r="X714" s="66">
        <v>0.86008738967054099</v>
      </c>
      <c r="Y714" s="66">
        <v>0</v>
      </c>
      <c r="Z714" s="90">
        <v>417.92887931034397</v>
      </c>
      <c r="AA714" s="90">
        <v>8.5150215517241303</v>
      </c>
      <c r="AB714" s="90">
        <v>6.1931622692537305</v>
      </c>
      <c r="AC714" s="90">
        <v>1.98501981194132</v>
      </c>
      <c r="AD714" s="90">
        <v>1.3983925512238373</v>
      </c>
      <c r="AE714" s="90">
        <v>1.7687524372751691</v>
      </c>
      <c r="AF714" s="90">
        <v>12.810630852092446</v>
      </c>
      <c r="AG714" s="90">
        <v>9.982497416383028</v>
      </c>
      <c r="AH714" s="90">
        <v>7.1422822286738885</v>
      </c>
      <c r="AI714" s="90">
        <v>1.7475993365979121</v>
      </c>
      <c r="AJ714" s="90">
        <v>0.78712012197535663</v>
      </c>
      <c r="AK714" s="90">
        <v>0.13635120113973923</v>
      </c>
      <c r="AL714" s="90">
        <v>0.10508314529992266</v>
      </c>
      <c r="AM714" s="90">
        <v>5.2762736947364912</v>
      </c>
      <c r="AN714" s="90">
        <v>255.29047029619554</v>
      </c>
      <c r="AO714" s="90">
        <v>0.80080742241358194</v>
      </c>
      <c r="AP714" s="90">
        <v>0.71378669704680098</v>
      </c>
      <c r="AQ714" s="90">
        <v>85.738614661215522</v>
      </c>
      <c r="AR714" s="90">
        <v>87.763130964743979</v>
      </c>
      <c r="AS714" s="22"/>
      <c r="AT714" s="22"/>
      <c r="AU714" s="22"/>
      <c r="AV714" s="46"/>
      <c r="AW714" s="46"/>
      <c r="AX714" s="46"/>
    </row>
    <row r="715" spans="1:50" ht="12.75" hidden="1" customHeight="1" x14ac:dyDescent="0.25">
      <c r="A715">
        <v>41803</v>
      </c>
      <c r="B715">
        <v>1998</v>
      </c>
      <c r="C715" s="22" t="str">
        <f t="shared" si="40"/>
        <v>1998B41803</v>
      </c>
      <c r="D715" s="13">
        <v>36121</v>
      </c>
      <c r="E715">
        <v>980030</v>
      </c>
      <c r="F715" t="s">
        <v>106</v>
      </c>
      <c r="G715" s="14" t="s">
        <v>103</v>
      </c>
      <c r="I715" t="s">
        <v>87</v>
      </c>
      <c r="J715" s="15">
        <f t="shared" si="41"/>
        <v>2450</v>
      </c>
      <c r="K715">
        <v>5</v>
      </c>
      <c r="L715">
        <v>10</v>
      </c>
      <c r="M715">
        <v>10</v>
      </c>
      <c r="N715">
        <v>5</v>
      </c>
      <c r="O715">
        <v>4</v>
      </c>
      <c r="P715">
        <v>6</v>
      </c>
      <c r="Q715"/>
      <c r="R715">
        <v>30551</v>
      </c>
      <c r="S715" s="22">
        <v>1999</v>
      </c>
      <c r="T715" s="64" t="s">
        <v>77</v>
      </c>
      <c r="U715" s="25">
        <v>5.1995189816229725</v>
      </c>
      <c r="V715" s="66">
        <v>1.6067183119178281</v>
      </c>
      <c r="W715" s="66">
        <v>0</v>
      </c>
      <c r="X715" s="66">
        <v>1.0990399564160145</v>
      </c>
      <c r="Y715" s="66">
        <v>0</v>
      </c>
      <c r="Z715" s="90">
        <v>441.65742128603102</v>
      </c>
      <c r="AA715" s="90">
        <v>8.2532150776053204</v>
      </c>
      <c r="AB715" s="90">
        <v>6.6219109136810372</v>
      </c>
      <c r="AC715" s="90">
        <v>1.8611378762904993</v>
      </c>
      <c r="AD715" s="90">
        <v>1.874637863961657</v>
      </c>
      <c r="AE715" s="90">
        <v>3.4105834577281953</v>
      </c>
      <c r="AF715" s="90">
        <v>12.74103076710059</v>
      </c>
      <c r="AG715" s="90">
        <v>9.569249211428275</v>
      </c>
      <c r="AH715" s="90">
        <v>7.4747952937963218</v>
      </c>
      <c r="AI715" s="90">
        <v>1.8058499409163946</v>
      </c>
      <c r="AJ715" s="90">
        <v>0.77364947014428598</v>
      </c>
      <c r="AK715" s="90">
        <v>0.21156341103033102</v>
      </c>
      <c r="AL715" s="90">
        <v>0.12545924938213543</v>
      </c>
      <c r="AM715" s="90">
        <v>5.7848639749326223</v>
      </c>
      <c r="AN715" s="90">
        <v>219.58650617675025</v>
      </c>
      <c r="AO715" s="90">
        <v>0.79277842793981312</v>
      </c>
      <c r="AP715" s="90">
        <v>0.65854180141459295</v>
      </c>
      <c r="AQ715" s="90">
        <v>66.475656605699015</v>
      </c>
      <c r="AR715" s="90">
        <v>102.78127362632992</v>
      </c>
    </row>
    <row r="716" spans="1:50" ht="12.75" hidden="1" customHeight="1" x14ac:dyDescent="0.25">
      <c r="A716">
        <v>41804</v>
      </c>
      <c r="B716">
        <v>1998</v>
      </c>
      <c r="C716" s="22" t="str">
        <f t="shared" si="40"/>
        <v>1998B41804</v>
      </c>
      <c r="D716" s="13">
        <v>36121</v>
      </c>
      <c r="E716">
        <v>980030</v>
      </c>
      <c r="F716" t="s">
        <v>106</v>
      </c>
      <c r="G716" s="14" t="s">
        <v>103</v>
      </c>
      <c r="I716" t="s">
        <v>70</v>
      </c>
      <c r="J716" s="15">
        <f t="shared" si="41"/>
        <v>2716</v>
      </c>
      <c r="K716">
        <v>10</v>
      </c>
      <c r="L716">
        <v>20</v>
      </c>
      <c r="M716">
        <v>20</v>
      </c>
      <c r="N716">
        <v>10</v>
      </c>
      <c r="O716">
        <v>4</v>
      </c>
      <c r="P716">
        <v>6</v>
      </c>
      <c r="Q716"/>
      <c r="R716">
        <v>30552</v>
      </c>
      <c r="S716" s="22">
        <v>1999</v>
      </c>
      <c r="T716" s="64" t="s">
        <v>77</v>
      </c>
      <c r="U716" s="25">
        <v>4.2289442118752669</v>
      </c>
      <c r="V716" s="66">
        <v>1.4837201196070056</v>
      </c>
      <c r="W716" s="66">
        <v>0</v>
      </c>
      <c r="X716" s="66">
        <v>0.65297360102520285</v>
      </c>
      <c r="Y716" s="66">
        <v>0</v>
      </c>
      <c r="Z716" s="90">
        <v>362.01037858508602</v>
      </c>
      <c r="AA716" s="90">
        <v>6.5621414913957903</v>
      </c>
      <c r="AB716" s="90">
        <v>9.8794012313744979</v>
      </c>
      <c r="AC716" s="90">
        <v>1.5511029182634712</v>
      </c>
      <c r="AD716" s="90">
        <v>1.6335132462931206</v>
      </c>
      <c r="AE716" s="90">
        <v>6.3812425164539386</v>
      </c>
      <c r="AF716" s="90">
        <v>18.508380121172511</v>
      </c>
      <c r="AG716" s="90">
        <v>8.4194394510869675</v>
      </c>
      <c r="AH716" s="90">
        <v>5.3477275653968368</v>
      </c>
      <c r="AI716" s="90">
        <v>2.1599597913962172</v>
      </c>
      <c r="AJ716" s="90">
        <v>0.80366040822711982</v>
      </c>
      <c r="AK716" s="90">
        <v>0.40941110250595142</v>
      </c>
      <c r="AL716" s="90">
        <v>0.18147307893247258</v>
      </c>
      <c r="AM716" s="90">
        <v>6.7877575454167296</v>
      </c>
      <c r="AN716" s="90">
        <v>78.338661574548993</v>
      </c>
      <c r="AO716" s="90">
        <v>0.67546656462544363</v>
      </c>
      <c r="AP716" s="90">
        <v>0.54003253716586541</v>
      </c>
      <c r="AQ716" s="90">
        <v>134.13283865236284</v>
      </c>
      <c r="AR716" s="90">
        <v>119.30519764728042</v>
      </c>
      <c r="AS716" s="22"/>
      <c r="AT716" s="22"/>
      <c r="AU716" s="22"/>
      <c r="AV716" s="46"/>
      <c r="AW716" s="46"/>
      <c r="AX716" s="46"/>
    </row>
    <row r="717" spans="1:50" ht="12.75" hidden="1" customHeight="1" x14ac:dyDescent="0.25">
      <c r="A717">
        <v>41805</v>
      </c>
      <c r="B717">
        <v>1998</v>
      </c>
      <c r="C717" s="22" t="str">
        <f t="shared" si="40"/>
        <v>1998B41805</v>
      </c>
      <c r="D717" s="13">
        <v>36121</v>
      </c>
      <c r="E717">
        <v>980030</v>
      </c>
      <c r="F717" t="s">
        <v>106</v>
      </c>
      <c r="G717" s="14" t="s">
        <v>103</v>
      </c>
      <c r="I717" t="s">
        <v>70</v>
      </c>
      <c r="J717" s="15">
        <f t="shared" si="41"/>
        <v>2716</v>
      </c>
      <c r="K717">
        <v>20</v>
      </c>
      <c r="L717">
        <v>30</v>
      </c>
      <c r="M717">
        <v>30</v>
      </c>
      <c r="N717">
        <v>10</v>
      </c>
      <c r="O717">
        <v>4</v>
      </c>
      <c r="P717">
        <v>6</v>
      </c>
      <c r="Q717"/>
      <c r="R717">
        <v>30553</v>
      </c>
      <c r="S717" s="22">
        <v>1999</v>
      </c>
      <c r="T717" s="64" t="s">
        <v>77</v>
      </c>
      <c r="U717" s="25">
        <v>2.3774470951278857</v>
      </c>
      <c r="V717" s="66">
        <v>2.6735499376891583</v>
      </c>
      <c r="W717" s="66">
        <v>0</v>
      </c>
      <c r="X717" s="66">
        <v>8.7565947421518011</v>
      </c>
      <c r="Y717" s="66">
        <v>0</v>
      </c>
      <c r="Z717" s="90">
        <v>415.16556250000002</v>
      </c>
      <c r="AA717" s="90">
        <v>7.9831250000000002</v>
      </c>
      <c r="AB717" s="90">
        <v>10.177821892277084</v>
      </c>
      <c r="AC717" s="90">
        <v>1.3241201898228621</v>
      </c>
      <c r="AD717" s="90">
        <v>1.8760571817882801</v>
      </c>
      <c r="AE717" s="90">
        <v>8.8866896897367145</v>
      </c>
      <c r="AF717" s="90">
        <v>13.52796245830004</v>
      </c>
      <c r="AG717" s="90">
        <v>8.4530493821359691</v>
      </c>
      <c r="AH717" s="90">
        <v>2.7545458816896091</v>
      </c>
      <c r="AI717" s="90">
        <v>2.6362491973249362</v>
      </c>
      <c r="AJ717" s="90">
        <v>0.66553509060439409</v>
      </c>
      <c r="AK717" s="90">
        <v>0.44563148992153317</v>
      </c>
      <c r="AL717" s="90">
        <v>0.2546046140111824</v>
      </c>
      <c r="AM717" s="90">
        <v>6.7943017901611551</v>
      </c>
      <c r="AN717" s="90">
        <v>14.859766793528468</v>
      </c>
      <c r="AO717" s="90">
        <v>0.96022451408792531</v>
      </c>
      <c r="AP717" s="90">
        <v>0.66274530532976184</v>
      </c>
      <c r="AQ717" s="90">
        <v>82.466378682516492</v>
      </c>
      <c r="AR717" s="90">
        <v>134.15925660542831</v>
      </c>
    </row>
    <row r="718" spans="1:50" ht="12.75" hidden="1" customHeight="1" x14ac:dyDescent="0.25">
      <c r="A718">
        <v>41806</v>
      </c>
      <c r="B718">
        <v>1998</v>
      </c>
      <c r="C718" s="22" t="str">
        <f t="shared" si="40"/>
        <v>1998B41806</v>
      </c>
      <c r="D718" s="13">
        <v>36121</v>
      </c>
      <c r="E718">
        <v>980030</v>
      </c>
      <c r="F718" t="s">
        <v>106</v>
      </c>
      <c r="G718" s="14" t="s">
        <v>103</v>
      </c>
      <c r="I718" t="s">
        <v>70</v>
      </c>
      <c r="J718" s="15">
        <f t="shared" si="41"/>
        <v>5432</v>
      </c>
      <c r="K718">
        <v>30</v>
      </c>
      <c r="L718">
        <v>50</v>
      </c>
      <c r="M718">
        <v>50</v>
      </c>
      <c r="N718">
        <v>20</v>
      </c>
      <c r="O718">
        <v>4</v>
      </c>
      <c r="P718">
        <v>6</v>
      </c>
      <c r="Q718"/>
      <c r="R718">
        <v>30554</v>
      </c>
      <c r="S718" s="22">
        <v>1999</v>
      </c>
      <c r="T718" s="64" t="s">
        <v>77</v>
      </c>
      <c r="U718" s="25">
        <v>0.16300000000000001</v>
      </c>
      <c r="V718" s="66">
        <v>0.93600000000000005</v>
      </c>
      <c r="W718" s="66">
        <v>0</v>
      </c>
      <c r="X718" s="66">
        <v>1.1000000000000001</v>
      </c>
      <c r="Y718" s="66">
        <v>0</v>
      </c>
      <c r="AB718" s="90">
        <v>9.4771629778672022</v>
      </c>
      <c r="AC718" s="90">
        <v>0.6184104627766599</v>
      </c>
      <c r="AD718" s="90">
        <v>0.85231388329979874</v>
      </c>
      <c r="AE718" s="90">
        <v>3.2348088531187118</v>
      </c>
      <c r="AF718" s="90">
        <v>10.902414486921527</v>
      </c>
      <c r="AG718" s="90">
        <v>8.3624748490945677</v>
      </c>
      <c r="AH718" s="90">
        <v>1.5857142857142856</v>
      </c>
      <c r="AI718" s="90">
        <v>3.0821931589537219</v>
      </c>
      <c r="AJ718" s="90">
        <v>0.38752515090543255</v>
      </c>
      <c r="AK718" s="90">
        <v>0.19215291750503016</v>
      </c>
      <c r="AL718" s="90">
        <v>0.34406438631790742</v>
      </c>
      <c r="AM718" s="90">
        <v>6.9156941649899393</v>
      </c>
      <c r="AN718" s="90">
        <v>2.4431589537223339</v>
      </c>
      <c r="AO718" s="90">
        <v>0.99869215291750502</v>
      </c>
      <c r="AP718" s="90">
        <v>0.78581488933601606</v>
      </c>
      <c r="AQ718" s="90">
        <v>52.055935613682095</v>
      </c>
      <c r="AR718" s="90">
        <v>61.262374245472827</v>
      </c>
    </row>
    <row r="719" spans="1:50" ht="12.75" hidden="1" customHeight="1" x14ac:dyDescent="0.25">
      <c r="A719">
        <v>41807</v>
      </c>
      <c r="B719">
        <v>1998</v>
      </c>
      <c r="C719" s="22" t="str">
        <f t="shared" si="40"/>
        <v>1998B41807</v>
      </c>
      <c r="D719" s="13">
        <v>36121</v>
      </c>
      <c r="E719">
        <v>980030</v>
      </c>
      <c r="F719" t="s">
        <v>106</v>
      </c>
      <c r="G719" s="14" t="s">
        <v>103</v>
      </c>
      <c r="I719" t="s">
        <v>70</v>
      </c>
      <c r="J719" s="15">
        <f t="shared" si="41"/>
        <v>4481.4000000000005</v>
      </c>
      <c r="K719">
        <v>50</v>
      </c>
      <c r="L719">
        <v>70</v>
      </c>
      <c r="M719" s="26">
        <v>66.5</v>
      </c>
      <c r="N719">
        <v>20</v>
      </c>
      <c r="O719">
        <v>4</v>
      </c>
      <c r="P719">
        <v>6</v>
      </c>
      <c r="Q719"/>
      <c r="R719">
        <v>30555</v>
      </c>
      <c r="S719" s="55">
        <v>1999</v>
      </c>
      <c r="T719" s="64" t="s">
        <v>77</v>
      </c>
      <c r="U719" s="66">
        <v>9.1544847858902045E-2</v>
      </c>
      <c r="V719" s="66">
        <v>0.24167839834750141</v>
      </c>
      <c r="W719" s="66">
        <v>0</v>
      </c>
      <c r="X719" s="66">
        <v>10.066271470564869</v>
      </c>
      <c r="Y719" s="66">
        <v>0</v>
      </c>
      <c r="AB719" s="90">
        <v>16.990429687500001</v>
      </c>
      <c r="AC719" s="90">
        <v>0.65351562500000004</v>
      </c>
      <c r="AD719" s="90">
        <v>2.8859374999999998</v>
      </c>
      <c r="AE719" s="90">
        <v>7.9812500000000002</v>
      </c>
      <c r="AF719" s="90">
        <v>17.478906250000001</v>
      </c>
      <c r="AG719" s="90">
        <v>9.7283203124999993</v>
      </c>
      <c r="AH719" s="90">
        <v>4.9128906250000002</v>
      </c>
      <c r="AI719" s="90">
        <v>4.255859375</v>
      </c>
      <c r="AJ719" s="90">
        <v>0.95156249999999998</v>
      </c>
      <c r="AK719" s="90">
        <v>0.24374999999999999</v>
      </c>
      <c r="AL719" s="90">
        <v>0.30683593749999999</v>
      </c>
      <c r="AM719" s="90">
        <v>14.203320312500001</v>
      </c>
      <c r="AN719" s="90">
        <v>2.0646484374999998</v>
      </c>
      <c r="AO719" s="90">
        <v>0.958984375</v>
      </c>
      <c r="AP719" s="90">
        <v>0.69785156250000002</v>
      </c>
      <c r="AQ719" s="90">
        <v>78.806250000000006</v>
      </c>
      <c r="AR719" s="90">
        <v>80.470703125</v>
      </c>
    </row>
    <row r="720" spans="1:50" ht="12.75" hidden="1" customHeight="1" x14ac:dyDescent="0.25">
      <c r="A720">
        <v>41808</v>
      </c>
      <c r="B720">
        <v>1998</v>
      </c>
      <c r="C720" s="22" t="str">
        <f t="shared" si="40"/>
        <v>1998B41808</v>
      </c>
      <c r="D720" s="13">
        <v>36121</v>
      </c>
      <c r="E720">
        <v>980030</v>
      </c>
      <c r="F720" t="s">
        <v>106</v>
      </c>
      <c r="G720" s="14" t="s">
        <v>103</v>
      </c>
      <c r="I720" t="s">
        <v>70</v>
      </c>
      <c r="J720" s="15">
        <f t="shared" si="41"/>
        <v>2308.6000000000004</v>
      </c>
      <c r="K720">
        <v>70</v>
      </c>
      <c r="L720">
        <v>100</v>
      </c>
      <c r="M720" s="26">
        <v>78.5</v>
      </c>
      <c r="N720">
        <v>30</v>
      </c>
      <c r="O720">
        <v>4</v>
      </c>
      <c r="P720">
        <v>6</v>
      </c>
      <c r="Q720"/>
      <c r="R720">
        <v>30556</v>
      </c>
      <c r="S720" s="55">
        <v>1999</v>
      </c>
      <c r="T720" s="64" t="s">
        <v>77</v>
      </c>
      <c r="U720" s="66">
        <v>5.1595461133302691E-2</v>
      </c>
      <c r="V720" s="66">
        <v>0</v>
      </c>
      <c r="W720" s="66">
        <v>0</v>
      </c>
      <c r="X720" s="66">
        <v>0</v>
      </c>
      <c r="Y720" s="66">
        <v>0</v>
      </c>
      <c r="AB720" s="90">
        <v>12.310687022900764</v>
      </c>
      <c r="AC720" s="90">
        <v>1.6931297709923665</v>
      </c>
      <c r="AD720" s="90">
        <v>3.1400763358778625</v>
      </c>
      <c r="AE720" s="90">
        <v>9.1511450381679396</v>
      </c>
      <c r="AF720" s="90">
        <v>17.340076335877864</v>
      </c>
      <c r="AG720" s="90">
        <v>89.866412213740475</v>
      </c>
      <c r="AH720" s="90">
        <v>5.5118320610687022</v>
      </c>
      <c r="AI720" s="90">
        <v>2.9259541984732822</v>
      </c>
      <c r="AJ720" s="90">
        <v>0.9904580152671757</v>
      </c>
      <c r="AK720" s="90">
        <v>0.13740458015267176</v>
      </c>
      <c r="AL720" s="90">
        <v>0.41984732824427484</v>
      </c>
      <c r="AM720" s="90">
        <v>20.974045801526717</v>
      </c>
      <c r="AN720" s="90">
        <v>5.1778625954198478</v>
      </c>
      <c r="AO720" s="90">
        <v>1.3912213740458015</v>
      </c>
      <c r="AP720" s="90">
        <v>0.87442748091603051</v>
      </c>
      <c r="AQ720" s="90">
        <v>59.533587786259552</v>
      </c>
      <c r="AR720" s="90">
        <v>238.81641221374045</v>
      </c>
    </row>
    <row r="721" spans="1:69" ht="12.75" hidden="1" customHeight="1" x14ac:dyDescent="0.25">
      <c r="A721">
        <v>854</v>
      </c>
      <c r="B721">
        <v>2008</v>
      </c>
      <c r="C721" s="22" t="str">
        <f t="shared" ref="C721:C752" si="42">CONCATENATE(B721,"B00",A721)</f>
        <v>2008B00854</v>
      </c>
      <c r="D721" s="13">
        <v>39738</v>
      </c>
      <c r="E721">
        <v>80036</v>
      </c>
      <c r="F721" t="s">
        <v>301</v>
      </c>
      <c r="G721">
        <v>5</v>
      </c>
      <c r="H721">
        <v>4</v>
      </c>
      <c r="I721" t="s">
        <v>70</v>
      </c>
      <c r="J721" s="15">
        <f t="shared" si="41"/>
        <v>1358</v>
      </c>
      <c r="K721">
        <v>0</v>
      </c>
      <c r="L721">
        <v>5</v>
      </c>
      <c r="M721">
        <v>5</v>
      </c>
      <c r="N721">
        <f t="shared" ref="N721:N752" si="43">L721-K721</f>
        <v>5</v>
      </c>
      <c r="O721">
        <v>4</v>
      </c>
      <c r="P721">
        <v>6</v>
      </c>
      <c r="Q721"/>
      <c r="R721">
        <v>516</v>
      </c>
      <c r="S721" s="55">
        <v>2009</v>
      </c>
      <c r="T721" s="60" t="s">
        <v>88</v>
      </c>
      <c r="U721" s="46">
        <v>4.08</v>
      </c>
      <c r="V721" s="46">
        <v>2.79</v>
      </c>
      <c r="W721" s="46">
        <v>4.2</v>
      </c>
      <c r="X721" s="46">
        <v>0.56000000000000005</v>
      </c>
      <c r="Y721" s="46">
        <v>0</v>
      </c>
      <c r="Z721">
        <v>468.69</v>
      </c>
      <c r="AA721">
        <v>11.2</v>
      </c>
      <c r="AB721">
        <v>1.3713</v>
      </c>
      <c r="AC721">
        <v>3.5308000000000002</v>
      </c>
      <c r="AD721">
        <v>0.38290000000000002</v>
      </c>
      <c r="AE721">
        <v>0.67469999999999997</v>
      </c>
      <c r="AF721">
        <v>3.8445</v>
      </c>
      <c r="AG721">
        <v>9.6022999999999996</v>
      </c>
      <c r="AH721">
        <v>0.69299999999999995</v>
      </c>
      <c r="AI721">
        <v>1.9258</v>
      </c>
      <c r="AJ721">
        <v>0.4955</v>
      </c>
      <c r="AK721">
        <v>6.3399999999999998E-2</v>
      </c>
      <c r="AL721">
        <v>0.11799999999999999</v>
      </c>
      <c r="AM721">
        <v>4.1920999999999999</v>
      </c>
      <c r="AN721">
        <v>0.56030000000000002</v>
      </c>
      <c r="AO721">
        <v>18.6327</v>
      </c>
      <c r="AP721">
        <v>0.78059999999999996</v>
      </c>
      <c r="AQ721">
        <v>31.724799999999998</v>
      </c>
      <c r="AR721">
        <v>61.662199999999999</v>
      </c>
      <c r="AS721" s="22"/>
      <c r="AT721" s="22"/>
      <c r="AU721" s="61" t="s">
        <v>114</v>
      </c>
      <c r="AV721" s="46">
        <v>0</v>
      </c>
      <c r="AW721" s="46">
        <v>0</v>
      </c>
      <c r="AX721" s="46">
        <v>0</v>
      </c>
    </row>
    <row r="722" spans="1:69" ht="12.75" hidden="1" customHeight="1" x14ac:dyDescent="0.25">
      <c r="A722">
        <v>855</v>
      </c>
      <c r="B722">
        <v>2008</v>
      </c>
      <c r="C722" s="22" t="str">
        <f t="shared" si="42"/>
        <v>2008B00855</v>
      </c>
      <c r="D722" s="13">
        <v>39738</v>
      </c>
      <c r="E722">
        <v>80036</v>
      </c>
      <c r="F722" t="s">
        <v>301</v>
      </c>
      <c r="G722">
        <v>5</v>
      </c>
      <c r="H722">
        <v>4</v>
      </c>
      <c r="I722" t="s">
        <v>70</v>
      </c>
      <c r="J722" s="15">
        <f t="shared" si="41"/>
        <v>1358</v>
      </c>
      <c r="K722">
        <v>5</v>
      </c>
      <c r="L722">
        <v>10</v>
      </c>
      <c r="M722">
        <v>10</v>
      </c>
      <c r="N722">
        <f t="shared" si="43"/>
        <v>5</v>
      </c>
      <c r="O722">
        <v>4</v>
      </c>
      <c r="P722">
        <v>6</v>
      </c>
      <c r="Q722"/>
      <c r="R722">
        <v>517</v>
      </c>
      <c r="S722" s="55">
        <v>2009</v>
      </c>
      <c r="T722" s="60" t="s">
        <v>88</v>
      </c>
      <c r="U722" s="46">
        <v>1.17</v>
      </c>
      <c r="V722" s="46">
        <v>0.87</v>
      </c>
      <c r="W722" s="46">
        <v>1.41</v>
      </c>
      <c r="X722" s="46">
        <v>1.38</v>
      </c>
      <c r="Y722" s="46">
        <v>0</v>
      </c>
      <c r="Z722">
        <v>477.91</v>
      </c>
      <c r="AA722">
        <v>9.6300000000000008</v>
      </c>
      <c r="AB722">
        <v>1.7524</v>
      </c>
      <c r="AC722">
        <v>2.5188999999999999</v>
      </c>
      <c r="AD722">
        <v>0.30590000000000001</v>
      </c>
      <c r="AE722">
        <v>0.69550000000000001</v>
      </c>
      <c r="AF722">
        <v>3.0663</v>
      </c>
      <c r="AG722">
        <v>8.3948999999999998</v>
      </c>
      <c r="AH722">
        <v>0.73340000000000005</v>
      </c>
      <c r="AI722">
        <v>1.3281000000000001</v>
      </c>
      <c r="AJ722">
        <v>0.34799999999999998</v>
      </c>
      <c r="AK722">
        <v>2.75E-2</v>
      </c>
      <c r="AL722">
        <v>0.13969999999999999</v>
      </c>
      <c r="AM722">
        <v>3.6373000000000002</v>
      </c>
      <c r="AN722">
        <v>0.48909999999999998</v>
      </c>
      <c r="AO722">
        <v>15.5777</v>
      </c>
      <c r="AP722">
        <v>0.65769999999999995</v>
      </c>
      <c r="AQ722">
        <v>29.071999999999999</v>
      </c>
      <c r="AR722">
        <v>50.284100000000002</v>
      </c>
      <c r="AS722" s="22"/>
      <c r="AT722" s="22"/>
      <c r="AU722" s="61" t="s">
        <v>114</v>
      </c>
      <c r="AV722" s="46">
        <v>0</v>
      </c>
      <c r="AW722" s="46">
        <v>0</v>
      </c>
      <c r="AX722" s="46">
        <v>0</v>
      </c>
    </row>
    <row r="723" spans="1:69" ht="12.75" hidden="1" customHeight="1" x14ac:dyDescent="0.25">
      <c r="A723">
        <v>856</v>
      </c>
      <c r="B723">
        <v>2008</v>
      </c>
      <c r="C723" s="22" t="str">
        <f t="shared" si="42"/>
        <v>2008B00856</v>
      </c>
      <c r="D723" s="13">
        <v>39738</v>
      </c>
      <c r="E723">
        <v>80036</v>
      </c>
      <c r="F723" t="s">
        <v>301</v>
      </c>
      <c r="G723">
        <v>5</v>
      </c>
      <c r="H723">
        <v>4</v>
      </c>
      <c r="I723" t="s">
        <v>70</v>
      </c>
      <c r="J723" s="15">
        <f t="shared" si="41"/>
        <v>2716</v>
      </c>
      <c r="K723">
        <v>10</v>
      </c>
      <c r="L723">
        <v>20</v>
      </c>
      <c r="M723">
        <v>20</v>
      </c>
      <c r="N723">
        <f t="shared" si="43"/>
        <v>10</v>
      </c>
      <c r="O723">
        <v>4</v>
      </c>
      <c r="P723">
        <v>6</v>
      </c>
      <c r="Q723"/>
      <c r="R723">
        <v>518</v>
      </c>
      <c r="S723" s="55">
        <v>2009</v>
      </c>
      <c r="T723" s="60" t="s">
        <v>88</v>
      </c>
      <c r="U723" s="46">
        <v>0.55000000000000004</v>
      </c>
      <c r="V723" s="46">
        <v>0.99</v>
      </c>
      <c r="W723" s="46">
        <v>0</v>
      </c>
      <c r="X723" s="46">
        <v>2.11</v>
      </c>
      <c r="Y723" s="46">
        <v>0</v>
      </c>
      <c r="Z723">
        <v>462.44</v>
      </c>
      <c r="AA723">
        <v>9.3800000000000008</v>
      </c>
      <c r="AB723">
        <v>2.4586000000000001</v>
      </c>
      <c r="AC723">
        <v>2.6156000000000001</v>
      </c>
      <c r="AD723">
        <v>0.26779999999999998</v>
      </c>
      <c r="AE723">
        <v>0.77590000000000003</v>
      </c>
      <c r="AF723">
        <v>4.0522999999999998</v>
      </c>
      <c r="AG723">
        <v>7.4071999999999996</v>
      </c>
      <c r="AH723">
        <v>0.96379999999999999</v>
      </c>
      <c r="AI723">
        <v>1.1608000000000001</v>
      </c>
      <c r="AJ723">
        <v>0.34399999999999997</v>
      </c>
      <c r="AK723">
        <v>2.52E-2</v>
      </c>
      <c r="AL723">
        <v>9.1300000000000006E-2</v>
      </c>
      <c r="AM723">
        <v>4.2244999999999999</v>
      </c>
      <c r="AN723">
        <v>0.43580000000000002</v>
      </c>
      <c r="AO723">
        <v>12.9876</v>
      </c>
      <c r="AP723">
        <v>0.59660000000000002</v>
      </c>
      <c r="AQ723">
        <v>45.480499999999999</v>
      </c>
      <c r="AR723">
        <v>50.332999999999998</v>
      </c>
      <c r="AS723" s="22"/>
      <c r="AT723" s="22"/>
      <c r="AU723" s="61" t="s">
        <v>114</v>
      </c>
      <c r="AV723" s="46">
        <v>0</v>
      </c>
      <c r="AW723" s="46">
        <v>0</v>
      </c>
      <c r="AX723" s="46">
        <v>0</v>
      </c>
    </row>
    <row r="724" spans="1:69" ht="12.75" hidden="1" customHeight="1" x14ac:dyDescent="0.25">
      <c r="A724">
        <v>857</v>
      </c>
      <c r="B724">
        <v>2008</v>
      </c>
      <c r="C724" s="22" t="str">
        <f t="shared" si="42"/>
        <v>2008B00857</v>
      </c>
      <c r="D724" s="13">
        <v>39738</v>
      </c>
      <c r="E724">
        <v>80036</v>
      </c>
      <c r="F724" t="s">
        <v>301</v>
      </c>
      <c r="G724">
        <v>5</v>
      </c>
      <c r="H724">
        <v>4</v>
      </c>
      <c r="I724" t="s">
        <v>70</v>
      </c>
      <c r="J724" s="15">
        <f t="shared" si="41"/>
        <v>2716</v>
      </c>
      <c r="K724">
        <v>20</v>
      </c>
      <c r="L724">
        <v>30</v>
      </c>
      <c r="M724">
        <v>30</v>
      </c>
      <c r="N724">
        <f t="shared" si="43"/>
        <v>10</v>
      </c>
      <c r="O724">
        <v>4</v>
      </c>
      <c r="P724">
        <v>6</v>
      </c>
      <c r="Q724"/>
      <c r="R724">
        <v>519</v>
      </c>
      <c r="S724" s="55">
        <v>2009</v>
      </c>
      <c r="T724" s="60" t="s">
        <v>88</v>
      </c>
      <c r="U724" s="46">
        <v>2.73</v>
      </c>
      <c r="V724" s="46">
        <v>0.59</v>
      </c>
      <c r="W724" s="46">
        <v>5.12</v>
      </c>
      <c r="X724" s="46">
        <v>0</v>
      </c>
      <c r="Y724" s="46">
        <v>0</v>
      </c>
      <c r="Z724">
        <v>453.48</v>
      </c>
      <c r="AA724">
        <v>6.74</v>
      </c>
      <c r="AB724">
        <v>2.5261999999999998</v>
      </c>
      <c r="AC724">
        <v>2.9481999999999999</v>
      </c>
      <c r="AD724">
        <v>0.17080000000000001</v>
      </c>
      <c r="AE724">
        <v>0.498</v>
      </c>
      <c r="AF724">
        <v>5.2122000000000002</v>
      </c>
      <c r="AG724">
        <v>5.3948999999999998</v>
      </c>
      <c r="AH724">
        <v>0.69550000000000001</v>
      </c>
      <c r="AI724">
        <v>1.3617999999999999</v>
      </c>
      <c r="AJ724">
        <v>0.2863</v>
      </c>
      <c r="AK724">
        <v>2.5700000000000001E-2</v>
      </c>
      <c r="AL724">
        <v>0.08</v>
      </c>
      <c r="AM724">
        <v>4.6189999999999998</v>
      </c>
      <c r="AN724">
        <v>0.30309999999999998</v>
      </c>
      <c r="AO724">
        <v>6.0415000000000001</v>
      </c>
      <c r="AP724">
        <v>0.41160000000000002</v>
      </c>
      <c r="AQ724">
        <v>54.985199999999999</v>
      </c>
      <c r="AR724">
        <v>51.530099999999997</v>
      </c>
      <c r="AS724" s="22"/>
      <c r="AT724" s="22"/>
      <c r="AU724" s="61" t="s">
        <v>114</v>
      </c>
      <c r="AV724" s="46">
        <v>0</v>
      </c>
      <c r="AW724" s="46">
        <v>0</v>
      </c>
      <c r="AX724" s="46">
        <v>0</v>
      </c>
    </row>
    <row r="725" spans="1:69" ht="12.75" hidden="1" customHeight="1" x14ac:dyDescent="0.25">
      <c r="A725">
        <v>858</v>
      </c>
      <c r="B725">
        <v>2008</v>
      </c>
      <c r="C725" s="22" t="str">
        <f t="shared" si="42"/>
        <v>2008B00858</v>
      </c>
      <c r="D725" s="13">
        <v>39738</v>
      </c>
      <c r="E725">
        <v>80036</v>
      </c>
      <c r="F725" t="s">
        <v>301</v>
      </c>
      <c r="G725">
        <v>5</v>
      </c>
      <c r="H725">
        <v>4</v>
      </c>
      <c r="I725" t="s">
        <v>70</v>
      </c>
      <c r="J725" s="15">
        <f t="shared" si="41"/>
        <v>5432</v>
      </c>
      <c r="K725">
        <v>30</v>
      </c>
      <c r="L725">
        <v>50</v>
      </c>
      <c r="M725">
        <v>50</v>
      </c>
      <c r="N725">
        <f t="shared" si="43"/>
        <v>20</v>
      </c>
      <c r="O725">
        <v>4</v>
      </c>
      <c r="P725">
        <v>6</v>
      </c>
      <c r="Q725"/>
      <c r="R725">
        <v>520</v>
      </c>
      <c r="S725" s="55">
        <v>2009</v>
      </c>
      <c r="T725" s="60" t="s">
        <v>88</v>
      </c>
      <c r="U725" s="46">
        <v>0.72</v>
      </c>
      <c r="V725" s="46">
        <v>0.57999999999999996</v>
      </c>
      <c r="W725" s="46">
        <v>0</v>
      </c>
      <c r="X725" s="46">
        <v>1.67</v>
      </c>
      <c r="Y725" s="46">
        <v>0</v>
      </c>
      <c r="Z725">
        <v>449.73</v>
      </c>
      <c r="AA725">
        <v>7</v>
      </c>
      <c r="AB725">
        <v>2.2139000000000002</v>
      </c>
      <c r="AC725">
        <v>2.4996</v>
      </c>
      <c r="AD725">
        <v>0.16650000000000001</v>
      </c>
      <c r="AE725">
        <v>0.96460000000000001</v>
      </c>
      <c r="AF725">
        <v>3.8759999999999999</v>
      </c>
      <c r="AG725">
        <v>5.6022999999999996</v>
      </c>
      <c r="AH725">
        <v>0.46860000000000002</v>
      </c>
      <c r="AI725">
        <v>0.97609999999999997</v>
      </c>
      <c r="AJ725">
        <v>0.22409999999999999</v>
      </c>
      <c r="AK725">
        <v>1.95E-2</v>
      </c>
      <c r="AL725">
        <v>8.6800000000000002E-2</v>
      </c>
      <c r="AM725">
        <v>4.2099000000000002</v>
      </c>
      <c r="AN725">
        <v>0.28520000000000001</v>
      </c>
      <c r="AO725">
        <v>3.5607000000000002</v>
      </c>
      <c r="AP725">
        <v>0.4632</v>
      </c>
      <c r="AQ725">
        <v>55.801600000000001</v>
      </c>
      <c r="AR725">
        <v>57.440199999999997</v>
      </c>
      <c r="AS725" s="22"/>
      <c r="AT725" s="22"/>
      <c r="AU725" s="61" t="s">
        <v>114</v>
      </c>
      <c r="AV725" s="46">
        <v>0</v>
      </c>
      <c r="AW725" s="46">
        <v>0</v>
      </c>
      <c r="AX725" s="46">
        <v>0</v>
      </c>
    </row>
    <row r="726" spans="1:69" ht="12.75" hidden="1" customHeight="1" x14ac:dyDescent="0.25">
      <c r="A726">
        <v>859</v>
      </c>
      <c r="B726">
        <v>2008</v>
      </c>
      <c r="C726" s="22" t="str">
        <f t="shared" si="42"/>
        <v>2008B00859</v>
      </c>
      <c r="D726" s="13">
        <v>39738</v>
      </c>
      <c r="E726">
        <v>80036</v>
      </c>
      <c r="F726" t="s">
        <v>301</v>
      </c>
      <c r="G726">
        <v>5</v>
      </c>
      <c r="H726">
        <v>4</v>
      </c>
      <c r="I726" t="s">
        <v>70</v>
      </c>
      <c r="J726" s="15">
        <f t="shared" si="41"/>
        <v>2716</v>
      </c>
      <c r="K726">
        <v>50</v>
      </c>
      <c r="L726">
        <v>60</v>
      </c>
      <c r="M726">
        <v>60</v>
      </c>
      <c r="N726">
        <f t="shared" si="43"/>
        <v>10</v>
      </c>
      <c r="O726">
        <v>4</v>
      </c>
      <c r="P726">
        <v>6</v>
      </c>
      <c r="Q726"/>
      <c r="R726">
        <v>521</v>
      </c>
      <c r="S726" s="55">
        <v>2009</v>
      </c>
      <c r="T726" s="60" t="s">
        <v>88</v>
      </c>
      <c r="U726" s="46">
        <v>0.27</v>
      </c>
      <c r="V726" s="46">
        <v>0.56000000000000005</v>
      </c>
      <c r="W726" s="46">
        <v>0</v>
      </c>
      <c r="X726" s="46">
        <v>0.45</v>
      </c>
      <c r="Y726" s="46">
        <v>0</v>
      </c>
      <c r="Z726">
        <v>461.69</v>
      </c>
      <c r="AA726">
        <v>9.11</v>
      </c>
      <c r="AB726">
        <v>4.0053999999999998</v>
      </c>
      <c r="AC726">
        <v>2.7376999999999998</v>
      </c>
      <c r="AD726">
        <v>0.64939999999999998</v>
      </c>
      <c r="AE726">
        <v>2.4295</v>
      </c>
      <c r="AF726">
        <v>6.0602</v>
      </c>
      <c r="AG726">
        <v>7.5296000000000003</v>
      </c>
      <c r="AH726">
        <v>1.4964999999999999</v>
      </c>
      <c r="AI726">
        <v>1.0571999999999999</v>
      </c>
      <c r="AJ726">
        <v>0.58330000000000004</v>
      </c>
      <c r="AK726">
        <v>2.9100000000000001E-2</v>
      </c>
      <c r="AL726">
        <v>0.1356</v>
      </c>
      <c r="AM726">
        <v>6.7160000000000002</v>
      </c>
      <c r="AN726">
        <v>0.52659999999999996</v>
      </c>
      <c r="AO726">
        <v>4.1913</v>
      </c>
      <c r="AP726">
        <v>0.56999999999999995</v>
      </c>
      <c r="AQ726">
        <v>62.327399999999997</v>
      </c>
      <c r="AR726">
        <v>30.068999999999999</v>
      </c>
      <c r="AS726" s="22"/>
      <c r="AT726" s="22"/>
      <c r="AU726" s="61" t="s">
        <v>114</v>
      </c>
      <c r="AV726" s="46">
        <v>0</v>
      </c>
      <c r="AW726" s="46">
        <v>0</v>
      </c>
      <c r="AX726" s="46">
        <v>0</v>
      </c>
    </row>
    <row r="727" spans="1:69" ht="12.75" hidden="1" customHeight="1" x14ac:dyDescent="0.25">
      <c r="A727">
        <v>860</v>
      </c>
      <c r="B727">
        <v>2008</v>
      </c>
      <c r="C727" s="22" t="str">
        <f t="shared" si="42"/>
        <v>2008B00860</v>
      </c>
      <c r="D727" s="13">
        <v>39738</v>
      </c>
      <c r="E727">
        <v>80036</v>
      </c>
      <c r="F727" t="s">
        <v>301</v>
      </c>
      <c r="G727">
        <v>5</v>
      </c>
      <c r="H727">
        <v>4</v>
      </c>
      <c r="I727" t="s">
        <v>70</v>
      </c>
      <c r="J727" s="15">
        <f t="shared" si="41"/>
        <v>2716</v>
      </c>
      <c r="K727">
        <v>60</v>
      </c>
      <c r="L727">
        <v>70</v>
      </c>
      <c r="M727">
        <v>70</v>
      </c>
      <c r="N727">
        <f t="shared" si="43"/>
        <v>10</v>
      </c>
      <c r="O727">
        <v>4</v>
      </c>
      <c r="P727">
        <v>6</v>
      </c>
      <c r="Q727"/>
      <c r="R727">
        <v>522</v>
      </c>
      <c r="S727" s="55">
        <v>2009</v>
      </c>
      <c r="T727" s="60" t="s">
        <v>88</v>
      </c>
      <c r="U727" s="46">
        <v>0.45</v>
      </c>
      <c r="V727" s="46">
        <v>0.68</v>
      </c>
      <c r="W727" s="46">
        <v>0</v>
      </c>
      <c r="X727" s="46">
        <v>0.37</v>
      </c>
      <c r="Y727" s="46">
        <v>0</v>
      </c>
      <c r="Z727">
        <v>461.98</v>
      </c>
      <c r="AA727">
        <v>9.68</v>
      </c>
      <c r="AB727">
        <v>3.5101</v>
      </c>
      <c r="AC727">
        <v>3.6775000000000002</v>
      </c>
      <c r="AD727">
        <v>1.0414000000000001</v>
      </c>
      <c r="AE727">
        <v>2.5514999999999999</v>
      </c>
      <c r="AF727">
        <v>6.8066000000000004</v>
      </c>
      <c r="AG727">
        <v>8.4324999999999992</v>
      </c>
      <c r="AH727">
        <v>1.6727000000000001</v>
      </c>
      <c r="AI727">
        <v>1.2391000000000001</v>
      </c>
      <c r="AJ727">
        <v>0.8337</v>
      </c>
      <c r="AK727">
        <v>2.8199999999999999E-2</v>
      </c>
      <c r="AL727">
        <v>0.30769999999999997</v>
      </c>
      <c r="AM727">
        <v>7.2953999999999999</v>
      </c>
      <c r="AN727">
        <v>0.55789999999999995</v>
      </c>
      <c r="AO727">
        <v>2.6566999999999998</v>
      </c>
      <c r="AP727">
        <v>0.60629999999999995</v>
      </c>
      <c r="AQ727">
        <v>50.265700000000002</v>
      </c>
      <c r="AR727">
        <v>20.058399999999999</v>
      </c>
      <c r="AS727" s="22"/>
      <c r="AT727" s="22"/>
      <c r="AU727" s="61" t="s">
        <v>114</v>
      </c>
      <c r="AV727" s="46">
        <v>0</v>
      </c>
      <c r="AW727" s="46">
        <v>0</v>
      </c>
      <c r="AX727" s="46">
        <v>0</v>
      </c>
    </row>
    <row r="728" spans="1:69" ht="12.75" hidden="1" customHeight="1" x14ac:dyDescent="0.25">
      <c r="A728">
        <v>861</v>
      </c>
      <c r="B728">
        <v>2008</v>
      </c>
      <c r="C728" s="22" t="str">
        <f t="shared" si="42"/>
        <v>2008B00861</v>
      </c>
      <c r="D728" s="13">
        <v>39738</v>
      </c>
      <c r="E728">
        <v>80036</v>
      </c>
      <c r="F728" t="s">
        <v>301</v>
      </c>
      <c r="G728">
        <v>5</v>
      </c>
      <c r="H728">
        <v>4</v>
      </c>
      <c r="I728" t="s">
        <v>198</v>
      </c>
      <c r="J728" s="15">
        <f t="shared" si="41"/>
        <v>2352</v>
      </c>
      <c r="K728">
        <v>70</v>
      </c>
      <c r="L728">
        <v>100</v>
      </c>
      <c r="M728">
        <v>100</v>
      </c>
      <c r="N728">
        <f t="shared" si="43"/>
        <v>30</v>
      </c>
      <c r="O728">
        <v>4</v>
      </c>
      <c r="P728">
        <v>6</v>
      </c>
      <c r="Q728"/>
      <c r="R728">
        <v>523</v>
      </c>
      <c r="S728" s="55">
        <v>2009</v>
      </c>
      <c r="T728" s="60" t="s">
        <v>88</v>
      </c>
      <c r="U728" s="46">
        <v>1.33</v>
      </c>
      <c r="V728" s="46">
        <v>0.84</v>
      </c>
      <c r="W728" s="46">
        <v>7.98</v>
      </c>
      <c r="X728" s="46">
        <v>2.27</v>
      </c>
      <c r="Y728" s="46">
        <v>0</v>
      </c>
      <c r="Z728">
        <v>436.64</v>
      </c>
      <c r="AA728">
        <v>5.56</v>
      </c>
      <c r="AB728">
        <v>2.9159999999999999</v>
      </c>
      <c r="AC728">
        <v>22.1174</v>
      </c>
      <c r="AD728">
        <v>0.14319999999999999</v>
      </c>
      <c r="AE728">
        <v>0.89529999999999998</v>
      </c>
      <c r="AF728">
        <v>6.6432000000000002</v>
      </c>
      <c r="AG728">
        <v>10.2113</v>
      </c>
      <c r="AH728">
        <v>1.8197000000000001</v>
      </c>
      <c r="AI728">
        <v>0.79479999999999995</v>
      </c>
      <c r="AJ728">
        <v>1.2864</v>
      </c>
      <c r="AK728">
        <v>3.7100000000000001E-2</v>
      </c>
      <c r="AL728">
        <v>0.26200000000000001</v>
      </c>
      <c r="AM728">
        <v>7.5961999999999996</v>
      </c>
      <c r="AN728">
        <v>0.19389999999999999</v>
      </c>
      <c r="AO728">
        <v>1.7967</v>
      </c>
      <c r="AP728">
        <v>0.44040000000000001</v>
      </c>
      <c r="AQ728">
        <v>34.272300000000001</v>
      </c>
      <c r="AR728">
        <v>18.854500000000002</v>
      </c>
      <c r="AS728" s="22"/>
      <c r="AT728" s="22"/>
      <c r="AU728" s="61" t="s">
        <v>114</v>
      </c>
      <c r="AV728" s="46">
        <v>0</v>
      </c>
      <c r="AW728" s="46">
        <v>0</v>
      </c>
      <c r="AX728" s="46">
        <v>0</v>
      </c>
    </row>
    <row r="729" spans="1:69" ht="12.75" hidden="1" customHeight="1" x14ac:dyDescent="0.25">
      <c r="A729">
        <v>862</v>
      </c>
      <c r="B729">
        <v>2008</v>
      </c>
      <c r="C729" s="22" t="str">
        <f t="shared" si="42"/>
        <v>2008B00862</v>
      </c>
      <c r="D729" s="13">
        <v>39738</v>
      </c>
      <c r="E729">
        <v>80036</v>
      </c>
      <c r="F729" t="s">
        <v>301</v>
      </c>
      <c r="G729">
        <v>5</v>
      </c>
      <c r="H729">
        <v>4</v>
      </c>
      <c r="I729" t="s">
        <v>198</v>
      </c>
      <c r="J729" s="15">
        <f t="shared" si="41"/>
        <v>3920.0000000000005</v>
      </c>
      <c r="K729">
        <v>100</v>
      </c>
      <c r="L729">
        <v>150</v>
      </c>
      <c r="M729">
        <v>150</v>
      </c>
      <c r="N729">
        <f t="shared" si="43"/>
        <v>50</v>
      </c>
      <c r="O729">
        <v>4</v>
      </c>
      <c r="P729">
        <v>6</v>
      </c>
      <c r="Q729"/>
      <c r="R729">
        <v>524</v>
      </c>
      <c r="S729" s="55">
        <v>2009</v>
      </c>
      <c r="T729" s="60" t="s">
        <v>88</v>
      </c>
      <c r="U729" s="46">
        <v>0.43</v>
      </c>
      <c r="V729" s="46">
        <v>0.63</v>
      </c>
      <c r="W729" s="46">
        <v>0</v>
      </c>
      <c r="X729" s="46">
        <v>0</v>
      </c>
      <c r="Y729" s="46">
        <v>0</v>
      </c>
      <c r="Z729">
        <v>448.24</v>
      </c>
      <c r="AA729">
        <v>4.9400000000000004</v>
      </c>
      <c r="AB729">
        <v>2.4297</v>
      </c>
      <c r="AC729">
        <v>21.529</v>
      </c>
      <c r="AD729">
        <v>9.5399999999999999E-2</v>
      </c>
      <c r="AE729">
        <v>0.67349999999999999</v>
      </c>
      <c r="AF729">
        <v>5.5457000000000001</v>
      </c>
      <c r="AG729">
        <v>10.639099999999999</v>
      </c>
      <c r="AH729">
        <v>1.6076999999999999</v>
      </c>
      <c r="AI729">
        <v>0.77380000000000004</v>
      </c>
      <c r="AJ729">
        <v>0.99409999999999998</v>
      </c>
      <c r="AK729">
        <v>4.5699999999999998E-2</v>
      </c>
      <c r="AL729">
        <v>0.2571</v>
      </c>
      <c r="AM729">
        <v>5.88</v>
      </c>
      <c r="AN729">
        <v>0.2601</v>
      </c>
      <c r="AO729" t="s">
        <v>302</v>
      </c>
      <c r="AP729">
        <v>0.3987</v>
      </c>
      <c r="AQ729">
        <v>46.804299999999998</v>
      </c>
      <c r="AR729">
        <v>19.478899999999999</v>
      </c>
      <c r="AS729" s="22"/>
      <c r="AT729" s="22"/>
      <c r="AU729" s="61" t="s">
        <v>114</v>
      </c>
      <c r="AV729" s="46">
        <v>0</v>
      </c>
      <c r="AW729" s="46">
        <v>0</v>
      </c>
      <c r="AX729" s="46">
        <v>0</v>
      </c>
    </row>
    <row r="730" spans="1:69" ht="12.75" hidden="1" customHeight="1" x14ac:dyDescent="0.25">
      <c r="A730">
        <v>863</v>
      </c>
      <c r="B730">
        <v>2008</v>
      </c>
      <c r="C730" s="22" t="str">
        <f t="shared" si="42"/>
        <v>2008B00863</v>
      </c>
      <c r="D730" s="13">
        <v>39738</v>
      </c>
      <c r="E730">
        <v>80036</v>
      </c>
      <c r="F730" t="s">
        <v>301</v>
      </c>
      <c r="G730">
        <v>5</v>
      </c>
      <c r="H730">
        <v>4</v>
      </c>
      <c r="I730" t="s">
        <v>198</v>
      </c>
      <c r="J730" s="15">
        <f t="shared" si="41"/>
        <v>3920.0000000000005</v>
      </c>
      <c r="K730">
        <v>150</v>
      </c>
      <c r="L730">
        <v>200</v>
      </c>
      <c r="M730">
        <v>200</v>
      </c>
      <c r="N730">
        <f t="shared" si="43"/>
        <v>50</v>
      </c>
      <c r="O730">
        <v>4</v>
      </c>
      <c r="P730">
        <v>6</v>
      </c>
      <c r="Q730"/>
      <c r="S730" s="55"/>
      <c r="T730" s="60" t="s">
        <v>88</v>
      </c>
      <c r="U730" s="46">
        <v>0</v>
      </c>
      <c r="V730" s="46">
        <v>0</v>
      </c>
      <c r="W730" s="46">
        <v>0</v>
      </c>
      <c r="X730" s="46">
        <v>0.03</v>
      </c>
      <c r="Y730" s="46">
        <v>0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s="22"/>
      <c r="AT730" s="22"/>
      <c r="AU730" s="61" t="s">
        <v>114</v>
      </c>
      <c r="AV730" s="46">
        <v>0</v>
      </c>
      <c r="AW730" s="46">
        <v>0</v>
      </c>
      <c r="AX730" s="46">
        <v>0</v>
      </c>
    </row>
    <row r="731" spans="1:69" ht="12.75" hidden="1" customHeight="1" x14ac:dyDescent="0.25">
      <c r="A731">
        <v>864</v>
      </c>
      <c r="B731">
        <v>2008</v>
      </c>
      <c r="C731" s="22" t="str">
        <f t="shared" si="42"/>
        <v>2008B00864</v>
      </c>
      <c r="D731" s="13">
        <v>39738</v>
      </c>
      <c r="E731">
        <v>80033</v>
      </c>
      <c r="F731" t="s">
        <v>301</v>
      </c>
      <c r="G731">
        <v>9</v>
      </c>
      <c r="H731">
        <v>3</v>
      </c>
      <c r="I731" t="s">
        <v>70</v>
      </c>
      <c r="J731" s="15">
        <f t="shared" si="41"/>
        <v>1358</v>
      </c>
      <c r="K731">
        <v>0</v>
      </c>
      <c r="L731">
        <v>5</v>
      </c>
      <c r="M731">
        <v>5</v>
      </c>
      <c r="N731">
        <f t="shared" si="43"/>
        <v>5</v>
      </c>
      <c r="O731">
        <v>4</v>
      </c>
      <c r="P731">
        <v>6</v>
      </c>
      <c r="Q731"/>
      <c r="R731">
        <v>525</v>
      </c>
      <c r="S731" s="55">
        <v>2009</v>
      </c>
      <c r="T731" s="60" t="s">
        <v>88</v>
      </c>
      <c r="U731" s="46">
        <v>5.66</v>
      </c>
      <c r="V731" s="46">
        <v>4.54</v>
      </c>
      <c r="W731" s="46">
        <v>0</v>
      </c>
      <c r="X731" s="46">
        <v>0</v>
      </c>
      <c r="Y731" s="46">
        <v>0</v>
      </c>
      <c r="Z731">
        <v>514.46</v>
      </c>
      <c r="AA731">
        <v>9.34</v>
      </c>
      <c r="AB731">
        <v>1.8812</v>
      </c>
      <c r="AC731">
        <v>4.8258999999999999</v>
      </c>
      <c r="AD731">
        <v>0.22270000000000001</v>
      </c>
      <c r="AE731">
        <v>0.60289999999999999</v>
      </c>
      <c r="AF731">
        <v>4.7009999999999996</v>
      </c>
      <c r="AG731">
        <v>8.4389000000000003</v>
      </c>
      <c r="AH731">
        <v>0.995</v>
      </c>
      <c r="AI731">
        <v>1.5649</v>
      </c>
      <c r="AJ731">
        <v>0.42249999999999999</v>
      </c>
      <c r="AK731">
        <v>0.1129</v>
      </c>
      <c r="AL731">
        <v>7.6899999999999996E-2</v>
      </c>
      <c r="AM731">
        <v>3.9925000000000002</v>
      </c>
      <c r="AN731">
        <v>0.46010000000000001</v>
      </c>
      <c r="AO731">
        <v>29.949100000000001</v>
      </c>
      <c r="AP731">
        <v>0.67969999999999997</v>
      </c>
      <c r="AQ731">
        <v>50.5077</v>
      </c>
      <c r="AR731">
        <v>44.536700000000003</v>
      </c>
      <c r="AS731" s="22"/>
      <c r="AT731" s="22"/>
      <c r="AU731" s="61" t="s">
        <v>114</v>
      </c>
      <c r="AV731" s="46">
        <v>0</v>
      </c>
      <c r="AW731" s="46">
        <v>0</v>
      </c>
      <c r="AX731" s="46">
        <v>0</v>
      </c>
    </row>
    <row r="732" spans="1:69" ht="12.75" hidden="1" customHeight="1" x14ac:dyDescent="0.25">
      <c r="A732">
        <v>865</v>
      </c>
      <c r="B732">
        <v>2008</v>
      </c>
      <c r="C732" s="22" t="str">
        <f t="shared" si="42"/>
        <v>2008B00865</v>
      </c>
      <c r="D732" s="13">
        <v>39738</v>
      </c>
      <c r="E732">
        <v>80033</v>
      </c>
      <c r="F732" t="s">
        <v>301</v>
      </c>
      <c r="G732">
        <v>9</v>
      </c>
      <c r="H732">
        <v>3</v>
      </c>
      <c r="I732" t="s">
        <v>70</v>
      </c>
      <c r="J732" s="15">
        <f t="shared" si="41"/>
        <v>1358</v>
      </c>
      <c r="K732">
        <v>5</v>
      </c>
      <c r="L732">
        <v>10</v>
      </c>
      <c r="M732">
        <v>10</v>
      </c>
      <c r="N732">
        <f t="shared" si="43"/>
        <v>5</v>
      </c>
      <c r="O732">
        <v>4</v>
      </c>
      <c r="P732">
        <v>6</v>
      </c>
      <c r="Q732"/>
      <c r="R732">
        <v>526</v>
      </c>
      <c r="S732" s="55">
        <v>2009</v>
      </c>
      <c r="T732" s="60" t="s">
        <v>88</v>
      </c>
      <c r="U732" s="46">
        <v>2.6</v>
      </c>
      <c r="V732" s="46">
        <v>2.19</v>
      </c>
      <c r="W732" s="46">
        <v>0</v>
      </c>
      <c r="X732" s="46">
        <v>0</v>
      </c>
      <c r="Y732" s="46">
        <v>0</v>
      </c>
      <c r="Z732">
        <v>494.33</v>
      </c>
      <c r="AA732">
        <v>8.86</v>
      </c>
      <c r="AB732">
        <v>2.4422999999999999</v>
      </c>
      <c r="AC732">
        <v>3.9708000000000001</v>
      </c>
      <c r="AD732">
        <v>0.22450000000000001</v>
      </c>
      <c r="AE732">
        <v>0.63970000000000005</v>
      </c>
      <c r="AF732">
        <v>8.4831000000000003</v>
      </c>
      <c r="AG732">
        <v>7.3848000000000003</v>
      </c>
      <c r="AH732">
        <v>1.226</v>
      </c>
      <c r="AI732">
        <v>1.3440000000000001</v>
      </c>
      <c r="AJ732">
        <v>0.39400000000000002</v>
      </c>
      <c r="AK732">
        <v>6.7400000000000002E-2</v>
      </c>
      <c r="AL732">
        <v>8.2900000000000001E-2</v>
      </c>
      <c r="AM732">
        <v>5.7469000000000001</v>
      </c>
      <c r="AN732">
        <v>0.41139999999999999</v>
      </c>
      <c r="AO732">
        <v>32.024700000000003</v>
      </c>
      <c r="AP732">
        <v>0.59399999999999997</v>
      </c>
      <c r="AQ732">
        <v>90.563299999999998</v>
      </c>
      <c r="AR732">
        <v>43.2151</v>
      </c>
      <c r="AS732" s="22"/>
      <c r="AT732" s="22"/>
      <c r="AU732" s="61" t="s">
        <v>114</v>
      </c>
      <c r="AV732" s="46">
        <v>0</v>
      </c>
      <c r="AW732" s="46">
        <v>0</v>
      </c>
      <c r="AX732" s="46">
        <v>0</v>
      </c>
    </row>
    <row r="733" spans="1:69" ht="12.75" hidden="1" customHeight="1" x14ac:dyDescent="0.25">
      <c r="A733">
        <v>866</v>
      </c>
      <c r="B733">
        <v>2008</v>
      </c>
      <c r="C733" s="22" t="str">
        <f t="shared" si="42"/>
        <v>2008B00866</v>
      </c>
      <c r="D733" s="13">
        <v>39738</v>
      </c>
      <c r="E733">
        <v>80033</v>
      </c>
      <c r="F733" t="s">
        <v>301</v>
      </c>
      <c r="G733">
        <v>9</v>
      </c>
      <c r="H733">
        <v>3</v>
      </c>
      <c r="I733" t="s">
        <v>70</v>
      </c>
      <c r="J733" s="15">
        <f t="shared" si="41"/>
        <v>2716</v>
      </c>
      <c r="K733">
        <v>10</v>
      </c>
      <c r="L733">
        <v>20</v>
      </c>
      <c r="M733">
        <v>20</v>
      </c>
      <c r="N733">
        <f t="shared" si="43"/>
        <v>10</v>
      </c>
      <c r="O733">
        <v>4</v>
      </c>
      <c r="P733">
        <v>6</v>
      </c>
      <c r="Q733"/>
      <c r="R733">
        <v>527</v>
      </c>
      <c r="S733" s="55">
        <v>2009</v>
      </c>
      <c r="T733" s="60" t="s">
        <v>88</v>
      </c>
      <c r="U733" s="46">
        <v>3.46</v>
      </c>
      <c r="V733" s="46">
        <v>2.52</v>
      </c>
      <c r="W733" s="46">
        <v>2.98</v>
      </c>
      <c r="X733" s="46">
        <v>0</v>
      </c>
      <c r="Y733" s="46">
        <v>0</v>
      </c>
      <c r="Z733">
        <v>456.57</v>
      </c>
      <c r="AA733">
        <v>7.95</v>
      </c>
      <c r="AB733">
        <v>3.3338999999999999</v>
      </c>
      <c r="AC733">
        <v>2.0709</v>
      </c>
      <c r="AD733">
        <v>0.28039999999999998</v>
      </c>
      <c r="AE733">
        <v>0.71870000000000001</v>
      </c>
      <c r="AF733">
        <v>6.0217000000000001</v>
      </c>
      <c r="AG733">
        <v>6.5739000000000001</v>
      </c>
      <c r="AH733">
        <v>1.1356999999999999</v>
      </c>
      <c r="AI733">
        <v>1.3412999999999999</v>
      </c>
      <c r="AJ733">
        <v>0.3574</v>
      </c>
      <c r="AK733">
        <v>4.6100000000000002E-2</v>
      </c>
      <c r="AL733">
        <v>0.10390000000000001</v>
      </c>
      <c r="AM733">
        <v>4.6391</v>
      </c>
      <c r="AN733">
        <v>0.36170000000000002</v>
      </c>
      <c r="AO733">
        <v>22.2652</v>
      </c>
      <c r="AP733">
        <v>0.53129999999999999</v>
      </c>
      <c r="AQ733">
        <v>66.869600000000005</v>
      </c>
      <c r="AR733">
        <v>47.304299999999998</v>
      </c>
      <c r="AS733" s="22"/>
      <c r="AT733" s="22"/>
      <c r="AU733" s="61" t="s">
        <v>114</v>
      </c>
      <c r="AV733" s="46">
        <v>0</v>
      </c>
      <c r="AW733" s="46">
        <v>0</v>
      </c>
      <c r="AX733" s="46">
        <v>0</v>
      </c>
    </row>
    <row r="734" spans="1:69" ht="12.75" hidden="1" customHeight="1" x14ac:dyDescent="0.25">
      <c r="A734">
        <v>867</v>
      </c>
      <c r="B734">
        <v>2008</v>
      </c>
      <c r="C734" s="22" t="str">
        <f t="shared" si="42"/>
        <v>2008B00867</v>
      </c>
      <c r="D734" s="13">
        <v>39738</v>
      </c>
      <c r="E734">
        <v>80033</v>
      </c>
      <c r="F734" t="s">
        <v>301</v>
      </c>
      <c r="G734">
        <v>9</v>
      </c>
      <c r="H734">
        <v>3</v>
      </c>
      <c r="I734" t="s">
        <v>70</v>
      </c>
      <c r="J734" s="15">
        <f t="shared" si="41"/>
        <v>2716</v>
      </c>
      <c r="K734">
        <v>20</v>
      </c>
      <c r="L734">
        <v>30</v>
      </c>
      <c r="M734">
        <v>30</v>
      </c>
      <c r="N734">
        <f t="shared" si="43"/>
        <v>10</v>
      </c>
      <c r="O734">
        <v>4</v>
      </c>
      <c r="P734">
        <v>6</v>
      </c>
      <c r="Q734"/>
      <c r="R734">
        <v>528</v>
      </c>
      <c r="S734" s="55">
        <v>2009</v>
      </c>
      <c r="T734" s="60" t="s">
        <v>88</v>
      </c>
      <c r="U734" s="46">
        <v>3.78</v>
      </c>
      <c r="V734" s="46">
        <v>4.8600000000000003</v>
      </c>
      <c r="W734" s="46">
        <v>0</v>
      </c>
      <c r="X734" s="46">
        <v>0</v>
      </c>
      <c r="Y734" s="46">
        <v>0</v>
      </c>
      <c r="Z734">
        <v>508</v>
      </c>
      <c r="AA734">
        <v>8.2799999999999994</v>
      </c>
      <c r="AB734">
        <v>3.8834</v>
      </c>
      <c r="AC734">
        <v>2.0044</v>
      </c>
      <c r="AD734">
        <v>0.30049999999999999</v>
      </c>
      <c r="AE734">
        <v>0.80449999999999999</v>
      </c>
      <c r="AF734">
        <v>4.7903000000000002</v>
      </c>
      <c r="AG734">
        <v>5.6847000000000003</v>
      </c>
      <c r="AH734">
        <v>0.93030000000000002</v>
      </c>
      <c r="AI734">
        <v>1.4943</v>
      </c>
      <c r="AJ734">
        <v>0.37130000000000002</v>
      </c>
      <c r="AK734">
        <v>3.09E-2</v>
      </c>
      <c r="AL734">
        <v>0.1208</v>
      </c>
      <c r="AM734">
        <v>5.6946000000000003</v>
      </c>
      <c r="AN734">
        <v>0.36580000000000001</v>
      </c>
      <c r="AO734">
        <v>17.5581</v>
      </c>
      <c r="AP734">
        <v>0.52749999999999997</v>
      </c>
      <c r="AQ734">
        <v>68.0762</v>
      </c>
      <c r="AR734">
        <v>57.944600000000001</v>
      </c>
      <c r="AS734" s="22"/>
      <c r="AT734" s="22"/>
      <c r="AU734" s="61" t="s">
        <v>114</v>
      </c>
      <c r="AV734" s="46">
        <v>0</v>
      </c>
      <c r="AW734" s="46">
        <v>0</v>
      </c>
      <c r="AX734" s="46">
        <v>0</v>
      </c>
    </row>
    <row r="735" spans="1:69" ht="12.75" hidden="1" customHeight="1" x14ac:dyDescent="0.25">
      <c r="A735">
        <v>868</v>
      </c>
      <c r="B735">
        <v>2008</v>
      </c>
      <c r="C735" s="22" t="str">
        <f t="shared" si="42"/>
        <v>2008B00868</v>
      </c>
      <c r="D735" s="13">
        <v>39738</v>
      </c>
      <c r="E735">
        <v>80033</v>
      </c>
      <c r="F735" t="s">
        <v>301</v>
      </c>
      <c r="G735">
        <v>9</v>
      </c>
      <c r="H735">
        <v>3</v>
      </c>
      <c r="I735" t="s">
        <v>70</v>
      </c>
      <c r="J735" s="15">
        <f t="shared" si="41"/>
        <v>5432</v>
      </c>
      <c r="K735">
        <v>30</v>
      </c>
      <c r="L735">
        <v>50</v>
      </c>
      <c r="M735">
        <v>50</v>
      </c>
      <c r="N735">
        <f t="shared" si="43"/>
        <v>20</v>
      </c>
      <c r="O735">
        <v>4</v>
      </c>
      <c r="P735">
        <v>6</v>
      </c>
      <c r="Q735"/>
      <c r="R735">
        <v>529</v>
      </c>
      <c r="S735" s="55">
        <v>2009</v>
      </c>
      <c r="T735" s="60" t="s">
        <v>88</v>
      </c>
      <c r="U735" s="46">
        <v>0.52</v>
      </c>
      <c r="V735" s="46">
        <v>1.93</v>
      </c>
      <c r="W735" s="46">
        <v>0</v>
      </c>
      <c r="X735" s="46">
        <v>0.18</v>
      </c>
      <c r="Y735" s="46">
        <v>0</v>
      </c>
      <c r="Z735">
        <v>468.66</v>
      </c>
      <c r="AA735">
        <v>7.57</v>
      </c>
      <c r="AB735">
        <v>2.8805999999999998</v>
      </c>
      <c r="AC735">
        <v>1.7704</v>
      </c>
      <c r="AD735">
        <v>0.2387</v>
      </c>
      <c r="AE735">
        <v>0.72389999999999999</v>
      </c>
      <c r="AF735">
        <v>4.8178000000000001</v>
      </c>
      <c r="AG735">
        <v>5.6087999999999996</v>
      </c>
      <c r="AH735">
        <v>0.52249999999999996</v>
      </c>
      <c r="AI735">
        <v>1.2311000000000001</v>
      </c>
      <c r="AJ735">
        <v>0.29099999999999998</v>
      </c>
      <c r="AK735">
        <v>4.4600000000000001E-2</v>
      </c>
      <c r="AL735">
        <v>8.3900000000000002E-2</v>
      </c>
      <c r="AM735">
        <v>5.1773999999999996</v>
      </c>
      <c r="AN735">
        <v>0.35470000000000002</v>
      </c>
      <c r="AO735">
        <v>11.4765</v>
      </c>
      <c r="AP735">
        <v>0.47320000000000001</v>
      </c>
      <c r="AQ735">
        <v>66.538799999999995</v>
      </c>
      <c r="AR735">
        <v>32.257899999999999</v>
      </c>
      <c r="AS735" s="22">
        <v>565</v>
      </c>
      <c r="AT735" s="22">
        <v>2009</v>
      </c>
      <c r="AU735" s="61" t="s">
        <v>114</v>
      </c>
      <c r="AV735" s="46">
        <v>0.17</v>
      </c>
      <c r="AW735" s="46">
        <v>0.35</v>
      </c>
      <c r="AX735" s="46">
        <v>0</v>
      </c>
      <c r="AY735">
        <v>453.33</v>
      </c>
      <c r="AZ735">
        <v>5.52</v>
      </c>
      <c r="BA735">
        <v>2.2433000000000001</v>
      </c>
      <c r="BB735">
        <v>0.51580000000000004</v>
      </c>
      <c r="BC735">
        <v>0.56920000000000004</v>
      </c>
      <c r="BD735">
        <v>1.0485</v>
      </c>
      <c r="BE735">
        <v>4.226</v>
      </c>
      <c r="BF735">
        <v>3.7195999999999998</v>
      </c>
      <c r="BG735">
        <v>0.36799999999999999</v>
      </c>
      <c r="BH735">
        <v>1.4411</v>
      </c>
      <c r="BI735">
        <v>0.39860000000000001</v>
      </c>
      <c r="BJ735">
        <v>1.38E-2</v>
      </c>
      <c r="BK735">
        <v>0.20380000000000001</v>
      </c>
      <c r="BL735">
        <v>3.7176</v>
      </c>
      <c r="BM735">
        <v>0.24829999999999999</v>
      </c>
      <c r="BN735">
        <v>5.9593999999999996</v>
      </c>
      <c r="BO735">
        <v>0.48620000000000002</v>
      </c>
      <c r="BP735">
        <v>43.026699999999998</v>
      </c>
      <c r="BQ735">
        <v>33.6449</v>
      </c>
    </row>
    <row r="736" spans="1:69" ht="12.75" hidden="1" customHeight="1" x14ac:dyDescent="0.25">
      <c r="A736">
        <v>869</v>
      </c>
      <c r="B736">
        <v>2008</v>
      </c>
      <c r="C736" s="22" t="str">
        <f t="shared" si="42"/>
        <v>2008B00869</v>
      </c>
      <c r="D736" s="13">
        <v>39738</v>
      </c>
      <c r="E736">
        <v>80033</v>
      </c>
      <c r="F736" t="s">
        <v>301</v>
      </c>
      <c r="G736">
        <v>9</v>
      </c>
      <c r="H736">
        <v>3</v>
      </c>
      <c r="I736" t="s">
        <v>70</v>
      </c>
      <c r="J736" s="15">
        <f t="shared" si="41"/>
        <v>2716</v>
      </c>
      <c r="K736">
        <v>50</v>
      </c>
      <c r="L736">
        <v>60</v>
      </c>
      <c r="M736">
        <v>60</v>
      </c>
      <c r="N736">
        <f t="shared" si="43"/>
        <v>10</v>
      </c>
      <c r="O736">
        <v>4</v>
      </c>
      <c r="P736">
        <v>6</v>
      </c>
      <c r="Q736"/>
      <c r="S736" s="55"/>
      <c r="T736" s="60" t="s">
        <v>88</v>
      </c>
      <c r="U736" s="46">
        <v>0.05</v>
      </c>
      <c r="V736" s="46">
        <v>1.06</v>
      </c>
      <c r="W736" s="46">
        <v>18.46</v>
      </c>
      <c r="X736" s="46">
        <v>0.39</v>
      </c>
      <c r="Y736" s="46">
        <v>0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s="22"/>
      <c r="AT736" s="22"/>
      <c r="AU736" s="61" t="s">
        <v>114</v>
      </c>
      <c r="AV736" s="46">
        <v>0</v>
      </c>
      <c r="AW736" s="46">
        <v>0</v>
      </c>
      <c r="AX736" s="46">
        <v>0</v>
      </c>
    </row>
    <row r="737" spans="1:69" ht="12.75" hidden="1" customHeight="1" x14ac:dyDescent="0.25">
      <c r="A737">
        <v>870</v>
      </c>
      <c r="B737">
        <v>2008</v>
      </c>
      <c r="C737" s="22" t="str">
        <f t="shared" si="42"/>
        <v>2008B00870</v>
      </c>
      <c r="D737" s="13">
        <v>39738</v>
      </c>
      <c r="E737">
        <v>80033</v>
      </c>
      <c r="F737" t="s">
        <v>301</v>
      </c>
      <c r="G737">
        <v>9</v>
      </c>
      <c r="H737">
        <v>3</v>
      </c>
      <c r="I737" t="s">
        <v>70</v>
      </c>
      <c r="J737" s="15">
        <f t="shared" si="41"/>
        <v>2716</v>
      </c>
      <c r="K737">
        <v>60</v>
      </c>
      <c r="L737">
        <v>70</v>
      </c>
      <c r="M737">
        <v>70</v>
      </c>
      <c r="N737">
        <f t="shared" si="43"/>
        <v>10</v>
      </c>
      <c r="O737">
        <v>4</v>
      </c>
      <c r="P737">
        <v>6</v>
      </c>
      <c r="Q737"/>
      <c r="R737">
        <v>530</v>
      </c>
      <c r="S737" s="55">
        <v>2009</v>
      </c>
      <c r="T737" s="60" t="s">
        <v>88</v>
      </c>
      <c r="U737" s="46">
        <v>2.0499999999999998</v>
      </c>
      <c r="V737" s="46">
        <v>3.25</v>
      </c>
      <c r="W737" s="46">
        <v>0</v>
      </c>
      <c r="X737" s="46">
        <v>0</v>
      </c>
      <c r="Y737" s="46">
        <v>0</v>
      </c>
      <c r="Z737">
        <v>515.71</v>
      </c>
      <c r="AA737">
        <v>5.35</v>
      </c>
      <c r="AB737">
        <v>1.8362000000000001</v>
      </c>
      <c r="AC737">
        <v>6.8936999999999999</v>
      </c>
      <c r="AD737">
        <v>0.33910000000000001</v>
      </c>
      <c r="AE737">
        <v>1.2924</v>
      </c>
      <c r="AF737">
        <v>4.3442999999999996</v>
      </c>
      <c r="AG737">
        <v>5.1665999999999999</v>
      </c>
      <c r="AH737">
        <v>0.93920000000000003</v>
      </c>
      <c r="AI737">
        <v>1.6169</v>
      </c>
      <c r="AJ737">
        <v>0.61419999999999997</v>
      </c>
      <c r="AK737">
        <v>0.1552</v>
      </c>
      <c r="AL737">
        <v>0.27889999999999998</v>
      </c>
      <c r="AM737">
        <v>8.9215</v>
      </c>
      <c r="AN737">
        <v>0.26340000000000002</v>
      </c>
      <c r="AO737" t="s">
        <v>303</v>
      </c>
      <c r="AP737">
        <v>0.374</v>
      </c>
      <c r="AQ737">
        <v>23.091999999999999</v>
      </c>
      <c r="AR737">
        <v>28.273199999999999</v>
      </c>
      <c r="AS737" s="22"/>
      <c r="AT737" s="22"/>
      <c r="AU737" s="61" t="s">
        <v>114</v>
      </c>
      <c r="AV737" s="46">
        <v>0</v>
      </c>
      <c r="AW737" s="46">
        <v>0</v>
      </c>
      <c r="AX737" s="46">
        <v>0</v>
      </c>
    </row>
    <row r="738" spans="1:69" ht="12.75" hidden="1" customHeight="1" x14ac:dyDescent="0.25">
      <c r="A738">
        <v>871</v>
      </c>
      <c r="B738">
        <v>2008</v>
      </c>
      <c r="C738" s="22" t="str">
        <f t="shared" si="42"/>
        <v>2008B00871</v>
      </c>
      <c r="D738" s="13">
        <v>39738</v>
      </c>
      <c r="E738">
        <v>80033</v>
      </c>
      <c r="F738" t="s">
        <v>301</v>
      </c>
      <c r="G738">
        <v>9</v>
      </c>
      <c r="H738">
        <v>3</v>
      </c>
      <c r="I738" t="s">
        <v>198</v>
      </c>
      <c r="J738" s="15">
        <f t="shared" si="41"/>
        <v>2352</v>
      </c>
      <c r="K738">
        <v>70</v>
      </c>
      <c r="L738">
        <v>100</v>
      </c>
      <c r="M738">
        <v>100</v>
      </c>
      <c r="N738">
        <f t="shared" si="43"/>
        <v>30</v>
      </c>
      <c r="O738">
        <v>4</v>
      </c>
      <c r="P738">
        <v>6</v>
      </c>
      <c r="Q738"/>
      <c r="R738">
        <v>531</v>
      </c>
      <c r="S738" s="55">
        <v>2009</v>
      </c>
      <c r="T738" s="60" t="s">
        <v>88</v>
      </c>
      <c r="U738" s="46">
        <v>0.39</v>
      </c>
      <c r="V738" s="46">
        <v>2.37</v>
      </c>
      <c r="W738" s="46">
        <v>6.82</v>
      </c>
      <c r="X738" s="46">
        <v>0.43</v>
      </c>
      <c r="Y738" s="46">
        <v>0</v>
      </c>
      <c r="Z738">
        <v>489.42</v>
      </c>
      <c r="AA738">
        <v>6.28</v>
      </c>
      <c r="AB738">
        <v>2.8500999999999999</v>
      </c>
      <c r="AC738">
        <v>4.8994</v>
      </c>
      <c r="AD738">
        <v>0.41620000000000001</v>
      </c>
      <c r="AE738">
        <v>3.9540000000000002</v>
      </c>
      <c r="AF738">
        <v>6.5852000000000004</v>
      </c>
      <c r="AG738">
        <v>7.4234</v>
      </c>
      <c r="AH738">
        <v>1.5838000000000001</v>
      </c>
      <c r="AI738">
        <v>0.81989999999999996</v>
      </c>
      <c r="AJ738">
        <v>0.71460000000000001</v>
      </c>
      <c r="AK738">
        <v>5.8000000000000003E-2</v>
      </c>
      <c r="AL738">
        <v>0.41239999999999999</v>
      </c>
      <c r="AM738">
        <v>11.393700000000001</v>
      </c>
      <c r="AN738">
        <v>0.25619999999999998</v>
      </c>
      <c r="AO738">
        <v>4.0904999999999996</v>
      </c>
      <c r="AP738">
        <v>0.51580000000000004</v>
      </c>
      <c r="AQ738">
        <v>51.7241</v>
      </c>
      <c r="AR738">
        <v>34.396599999999999</v>
      </c>
      <c r="AS738" s="22"/>
      <c r="AT738" s="22"/>
      <c r="AU738" s="61" t="s">
        <v>114</v>
      </c>
      <c r="AV738" s="46">
        <v>0</v>
      </c>
      <c r="AW738" s="46">
        <v>0</v>
      </c>
      <c r="AX738" s="46">
        <v>0</v>
      </c>
    </row>
    <row r="739" spans="1:69" ht="12.75" hidden="1" customHeight="1" x14ac:dyDescent="0.25">
      <c r="A739">
        <v>872</v>
      </c>
      <c r="B739">
        <v>2008</v>
      </c>
      <c r="C739" s="22" t="str">
        <f t="shared" si="42"/>
        <v>2008B00872</v>
      </c>
      <c r="D739" s="13">
        <v>39738</v>
      </c>
      <c r="E739">
        <v>80033</v>
      </c>
      <c r="F739" t="s">
        <v>301</v>
      </c>
      <c r="G739">
        <v>9</v>
      </c>
      <c r="H739">
        <v>3</v>
      </c>
      <c r="I739" t="s">
        <v>198</v>
      </c>
      <c r="J739" s="15">
        <f t="shared" si="41"/>
        <v>3920.0000000000005</v>
      </c>
      <c r="K739">
        <v>100</v>
      </c>
      <c r="L739">
        <v>150</v>
      </c>
      <c r="M739">
        <v>150</v>
      </c>
      <c r="N739">
        <f t="shared" si="43"/>
        <v>50</v>
      </c>
      <c r="O739">
        <v>4</v>
      </c>
      <c r="P739">
        <v>6</v>
      </c>
      <c r="Q739"/>
      <c r="S739" s="55"/>
      <c r="T739" s="60" t="s">
        <v>88</v>
      </c>
      <c r="U739" s="46">
        <v>0</v>
      </c>
      <c r="V739" s="46">
        <v>0</v>
      </c>
      <c r="W739" s="46">
        <v>0</v>
      </c>
      <c r="X739" s="46">
        <v>0.25</v>
      </c>
      <c r="Y739" s="46">
        <v>0</v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s="22"/>
      <c r="AT739" s="22"/>
      <c r="AU739" s="61" t="s">
        <v>114</v>
      </c>
      <c r="AV739" s="46">
        <v>0</v>
      </c>
      <c r="AW739" s="46">
        <v>0</v>
      </c>
      <c r="AX739" s="46">
        <v>0</v>
      </c>
    </row>
    <row r="740" spans="1:69" ht="12.75" hidden="1" customHeight="1" x14ac:dyDescent="0.25">
      <c r="A740">
        <v>873</v>
      </c>
      <c r="B740">
        <v>2008</v>
      </c>
      <c r="C740" s="22" t="str">
        <f t="shared" si="42"/>
        <v>2008B00873</v>
      </c>
      <c r="D740" s="13">
        <v>39738</v>
      </c>
      <c r="E740">
        <v>80033</v>
      </c>
      <c r="F740" t="s">
        <v>301</v>
      </c>
      <c r="G740">
        <v>9</v>
      </c>
      <c r="H740">
        <v>3</v>
      </c>
      <c r="I740" t="s">
        <v>198</v>
      </c>
      <c r="J740" s="15">
        <f t="shared" si="41"/>
        <v>3920.0000000000005</v>
      </c>
      <c r="K740">
        <v>150</v>
      </c>
      <c r="L740">
        <v>200</v>
      </c>
      <c r="M740">
        <v>200</v>
      </c>
      <c r="N740">
        <f t="shared" si="43"/>
        <v>50</v>
      </c>
      <c r="O740">
        <v>4</v>
      </c>
      <c r="P740">
        <v>6</v>
      </c>
      <c r="Q740"/>
      <c r="S740" s="55"/>
      <c r="T740" s="60" t="s">
        <v>88</v>
      </c>
      <c r="U740" s="46">
        <v>0</v>
      </c>
      <c r="V740" s="46">
        <v>0</v>
      </c>
      <c r="W740" s="46">
        <v>0</v>
      </c>
      <c r="X740" s="46">
        <v>0</v>
      </c>
      <c r="Y740" s="46">
        <v>0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s="22">
        <v>566</v>
      </c>
      <c r="AT740" s="22">
        <v>2009</v>
      </c>
      <c r="AU740" s="61" t="s">
        <v>114</v>
      </c>
      <c r="AV740" s="46">
        <v>0.42</v>
      </c>
      <c r="AW740" s="46">
        <v>0</v>
      </c>
      <c r="AX740" s="46">
        <v>0</v>
      </c>
      <c r="AY740">
        <v>413.51</v>
      </c>
      <c r="AZ740">
        <v>5.0999999999999996</v>
      </c>
      <c r="BA740">
        <v>5.9843000000000002</v>
      </c>
      <c r="BB740">
        <v>12.2478</v>
      </c>
      <c r="BC740">
        <v>0.99660000000000004</v>
      </c>
      <c r="BD740">
        <v>3.4672000000000001</v>
      </c>
      <c r="BE740">
        <v>19.020600000000002</v>
      </c>
      <c r="BF740">
        <v>15.9207</v>
      </c>
      <c r="BG740">
        <v>2.5779000000000001</v>
      </c>
      <c r="BH740">
        <v>1.5098</v>
      </c>
      <c r="BI740">
        <v>1.1704000000000001</v>
      </c>
      <c r="BJ740">
        <v>4.2099999999999999E-2</v>
      </c>
      <c r="BK740">
        <v>0.33889999999999998</v>
      </c>
      <c r="BL740">
        <v>34.872700000000002</v>
      </c>
      <c r="BM740">
        <v>0.30309999999999998</v>
      </c>
      <c r="BN740">
        <v>4.8971999999999998</v>
      </c>
      <c r="BO740">
        <v>0.61360000000000003</v>
      </c>
      <c r="BP740">
        <v>163.0754</v>
      </c>
      <c r="BQ740">
        <v>14.2654</v>
      </c>
    </row>
    <row r="741" spans="1:69" ht="12.75" hidden="1" customHeight="1" x14ac:dyDescent="0.25">
      <c r="A741">
        <v>874</v>
      </c>
      <c r="B741">
        <v>2008</v>
      </c>
      <c r="C741" s="22" t="str">
        <f t="shared" si="42"/>
        <v>2008B00874</v>
      </c>
      <c r="D741" s="13">
        <v>39738</v>
      </c>
      <c r="E741">
        <v>80035</v>
      </c>
      <c r="F741" t="s">
        <v>301</v>
      </c>
      <c r="G741">
        <v>9</v>
      </c>
      <c r="H741">
        <v>5</v>
      </c>
      <c r="I741" t="s">
        <v>70</v>
      </c>
      <c r="J741" s="15">
        <f t="shared" si="41"/>
        <v>1358</v>
      </c>
      <c r="K741">
        <v>0</v>
      </c>
      <c r="L741">
        <v>5</v>
      </c>
      <c r="M741">
        <v>5</v>
      </c>
      <c r="N741">
        <f t="shared" si="43"/>
        <v>5</v>
      </c>
      <c r="O741">
        <v>4</v>
      </c>
      <c r="P741">
        <v>6</v>
      </c>
      <c r="Q741"/>
      <c r="R741">
        <v>532</v>
      </c>
      <c r="S741" s="55">
        <v>2009</v>
      </c>
      <c r="T741" s="60" t="s">
        <v>88</v>
      </c>
      <c r="U741" s="46">
        <v>4.45</v>
      </c>
      <c r="V741" s="46">
        <v>1.64</v>
      </c>
      <c r="W741" s="46">
        <v>0</v>
      </c>
      <c r="X741" s="46">
        <v>0</v>
      </c>
      <c r="Y741" s="46">
        <v>0</v>
      </c>
      <c r="Z741">
        <v>532.1</v>
      </c>
      <c r="AA741">
        <v>9.1</v>
      </c>
      <c r="AB741">
        <v>1.546</v>
      </c>
      <c r="AC741">
        <v>5.4576000000000002</v>
      </c>
      <c r="AD741">
        <v>0.21659999999999999</v>
      </c>
      <c r="AE741">
        <v>0.51419999999999999</v>
      </c>
      <c r="AF741">
        <v>3.8513999999999999</v>
      </c>
      <c r="AG741">
        <v>8.2251999999999992</v>
      </c>
      <c r="AH741">
        <v>0.87009999999999998</v>
      </c>
      <c r="AI741">
        <v>1.68</v>
      </c>
      <c r="AJ741">
        <v>0.52490000000000003</v>
      </c>
      <c r="AK741">
        <v>8.9300000000000004E-2</v>
      </c>
      <c r="AL741">
        <v>6.3600000000000004E-2</v>
      </c>
      <c r="AM741">
        <v>3.6255999999999999</v>
      </c>
      <c r="AN741">
        <v>0.38119999999999998</v>
      </c>
      <c r="AO741">
        <v>31.347000000000001</v>
      </c>
      <c r="AP741">
        <v>0.66669999999999996</v>
      </c>
      <c r="AQ741">
        <v>39.912100000000002</v>
      </c>
      <c r="AR741">
        <v>73.220799999999997</v>
      </c>
      <c r="AS741" s="22"/>
      <c r="AT741" s="22"/>
      <c r="AU741" s="61" t="s">
        <v>114</v>
      </c>
      <c r="AV741" s="46">
        <v>0</v>
      </c>
      <c r="AW741" s="46">
        <v>0</v>
      </c>
      <c r="AX741" s="46">
        <v>0</v>
      </c>
    </row>
    <row r="742" spans="1:69" ht="12.75" hidden="1" customHeight="1" x14ac:dyDescent="0.25">
      <c r="A742">
        <v>875</v>
      </c>
      <c r="B742">
        <v>2008</v>
      </c>
      <c r="C742" s="22" t="str">
        <f t="shared" si="42"/>
        <v>2008B00875</v>
      </c>
      <c r="D742" s="13">
        <v>39738</v>
      </c>
      <c r="E742">
        <v>80035</v>
      </c>
      <c r="F742" t="s">
        <v>301</v>
      </c>
      <c r="G742">
        <v>9</v>
      </c>
      <c r="H742">
        <v>5</v>
      </c>
      <c r="I742" t="s">
        <v>70</v>
      </c>
      <c r="J742" s="15">
        <f t="shared" si="41"/>
        <v>1358</v>
      </c>
      <c r="K742">
        <v>5</v>
      </c>
      <c r="L742">
        <v>10</v>
      </c>
      <c r="M742">
        <v>10</v>
      </c>
      <c r="N742">
        <f t="shared" si="43"/>
        <v>5</v>
      </c>
      <c r="O742">
        <v>4</v>
      </c>
      <c r="P742">
        <v>6</v>
      </c>
      <c r="Q742"/>
      <c r="R742">
        <v>533</v>
      </c>
      <c r="S742" s="55">
        <v>2009</v>
      </c>
      <c r="T742" s="60" t="s">
        <v>88</v>
      </c>
      <c r="U742" s="46">
        <v>4.54</v>
      </c>
      <c r="V742" s="46">
        <v>12.17</v>
      </c>
      <c r="W742" s="46">
        <v>3.43</v>
      </c>
      <c r="X742" s="46">
        <v>0</v>
      </c>
      <c r="Y742" s="46">
        <v>0</v>
      </c>
      <c r="Z742">
        <v>508.06</v>
      </c>
      <c r="AA742">
        <v>6.99</v>
      </c>
      <c r="AB742">
        <v>1.7101</v>
      </c>
      <c r="AC742">
        <v>4.6635</v>
      </c>
      <c r="AD742">
        <v>0.14960000000000001</v>
      </c>
      <c r="AE742">
        <v>0.42099999999999999</v>
      </c>
      <c r="AF742">
        <v>3.4718</v>
      </c>
      <c r="AG742">
        <v>6.6584000000000003</v>
      </c>
      <c r="AH742">
        <v>0.90690000000000004</v>
      </c>
      <c r="AI742">
        <v>1.8884000000000001</v>
      </c>
      <c r="AJ742">
        <v>0.52800000000000002</v>
      </c>
      <c r="AK742">
        <v>5.8000000000000003E-2</v>
      </c>
      <c r="AL742">
        <v>8.2500000000000004E-2</v>
      </c>
      <c r="AM742">
        <v>3.1855000000000002</v>
      </c>
      <c r="AN742">
        <v>0.27679999999999999</v>
      </c>
      <c r="AO742">
        <v>20.917200000000001</v>
      </c>
      <c r="AP742">
        <v>0.51839999999999997</v>
      </c>
      <c r="AQ742">
        <v>32.147500000000001</v>
      </c>
      <c r="AR742">
        <v>54.075899999999997</v>
      </c>
      <c r="AS742" s="22"/>
      <c r="AT742" s="22"/>
      <c r="AU742" s="61" t="s">
        <v>114</v>
      </c>
      <c r="AV742" s="46">
        <v>0</v>
      </c>
      <c r="AW742" s="46">
        <v>0</v>
      </c>
      <c r="AX742" s="46">
        <v>0</v>
      </c>
    </row>
    <row r="743" spans="1:69" ht="12.75" hidden="1" customHeight="1" x14ac:dyDescent="0.25">
      <c r="A743">
        <v>876</v>
      </c>
      <c r="B743">
        <v>2008</v>
      </c>
      <c r="C743" s="22" t="str">
        <f t="shared" si="42"/>
        <v>2008B00876</v>
      </c>
      <c r="D743" s="13">
        <v>39738</v>
      </c>
      <c r="E743">
        <v>80035</v>
      </c>
      <c r="F743" t="s">
        <v>301</v>
      </c>
      <c r="G743">
        <v>9</v>
      </c>
      <c r="H743">
        <v>5</v>
      </c>
      <c r="I743" t="s">
        <v>70</v>
      </c>
      <c r="J743" s="15">
        <f t="shared" si="41"/>
        <v>2716</v>
      </c>
      <c r="K743">
        <v>10</v>
      </c>
      <c r="L743">
        <v>20</v>
      </c>
      <c r="M743">
        <v>20</v>
      </c>
      <c r="N743">
        <f t="shared" si="43"/>
        <v>10</v>
      </c>
      <c r="O743">
        <v>4</v>
      </c>
      <c r="P743">
        <v>6</v>
      </c>
      <c r="Q743"/>
      <c r="R743">
        <v>534</v>
      </c>
      <c r="S743" s="55">
        <v>2009</v>
      </c>
      <c r="T743" s="60" t="s">
        <v>88</v>
      </c>
      <c r="U743" s="46">
        <v>3.31</v>
      </c>
      <c r="V743" s="46">
        <v>6.71</v>
      </c>
      <c r="W743" s="46">
        <v>21.12</v>
      </c>
      <c r="X743" s="46">
        <v>0.43</v>
      </c>
      <c r="Y743" s="46">
        <v>0</v>
      </c>
      <c r="Z743">
        <v>525.65</v>
      </c>
      <c r="AA743">
        <v>10.119999999999999</v>
      </c>
      <c r="AB743">
        <v>1.4974000000000001</v>
      </c>
      <c r="AC743">
        <v>4.6235999999999997</v>
      </c>
      <c r="AD743">
        <v>0.28460000000000002</v>
      </c>
      <c r="AE743">
        <v>0.65959999999999996</v>
      </c>
      <c r="AF743">
        <v>3.1027999999999998</v>
      </c>
      <c r="AG743">
        <v>9.3087999999999997</v>
      </c>
      <c r="AH743">
        <v>0.73299999999999998</v>
      </c>
      <c r="AI743">
        <v>1.5112000000000001</v>
      </c>
      <c r="AJ743">
        <v>0.40799999999999997</v>
      </c>
      <c r="AK743">
        <v>6.4399999999999999E-2</v>
      </c>
      <c r="AL743">
        <v>9.6299999999999997E-2</v>
      </c>
      <c r="AM743">
        <v>3.5442999999999998</v>
      </c>
      <c r="AN743">
        <v>0.45529999999999998</v>
      </c>
      <c r="AO743">
        <v>23.910399999999999</v>
      </c>
      <c r="AP743">
        <v>0.75800000000000001</v>
      </c>
      <c r="AQ743">
        <v>32.128799999999998</v>
      </c>
      <c r="AR743">
        <v>71.491900000000001</v>
      </c>
      <c r="AS743" s="22"/>
      <c r="AT743" s="22"/>
      <c r="AU743" s="61" t="s">
        <v>114</v>
      </c>
      <c r="AV743" s="46">
        <v>0</v>
      </c>
      <c r="AW743" s="46">
        <v>0</v>
      </c>
      <c r="AX743" s="46">
        <v>0</v>
      </c>
    </row>
    <row r="744" spans="1:69" ht="12.75" hidden="1" customHeight="1" x14ac:dyDescent="0.25">
      <c r="A744">
        <v>877</v>
      </c>
      <c r="B744">
        <v>2008</v>
      </c>
      <c r="C744" s="22" t="str">
        <f t="shared" si="42"/>
        <v>2008B00877</v>
      </c>
      <c r="D744" s="13">
        <v>39738</v>
      </c>
      <c r="E744">
        <v>80035</v>
      </c>
      <c r="F744" t="s">
        <v>301</v>
      </c>
      <c r="G744">
        <v>9</v>
      </c>
      <c r="H744">
        <v>5</v>
      </c>
      <c r="I744" t="s">
        <v>70</v>
      </c>
      <c r="J744" s="15">
        <f t="shared" si="41"/>
        <v>2716</v>
      </c>
      <c r="K744">
        <v>20</v>
      </c>
      <c r="L744">
        <v>30</v>
      </c>
      <c r="M744">
        <v>30</v>
      </c>
      <c r="N744">
        <f t="shared" si="43"/>
        <v>10</v>
      </c>
      <c r="O744">
        <v>4</v>
      </c>
      <c r="P744">
        <v>6</v>
      </c>
      <c r="Q744"/>
      <c r="R744">
        <v>535</v>
      </c>
      <c r="S744" s="55">
        <v>2009</v>
      </c>
      <c r="T744" s="60" t="s">
        <v>88</v>
      </c>
      <c r="U744" s="46">
        <v>3.74</v>
      </c>
      <c r="V744" s="46">
        <v>1.67</v>
      </c>
      <c r="W744" s="46">
        <v>13.84</v>
      </c>
      <c r="X744" s="46">
        <v>0</v>
      </c>
      <c r="Y744" s="46">
        <v>0</v>
      </c>
      <c r="Z744">
        <v>488.34</v>
      </c>
      <c r="AA744">
        <v>7.41</v>
      </c>
      <c r="AB744">
        <v>3.6518999999999999</v>
      </c>
      <c r="AC744">
        <v>3.0792000000000002</v>
      </c>
      <c r="AD744">
        <v>0.27250000000000002</v>
      </c>
      <c r="AE744">
        <v>0.71450000000000002</v>
      </c>
      <c r="AF744">
        <v>4.9555999999999996</v>
      </c>
      <c r="AG744">
        <v>6.3948999999999998</v>
      </c>
      <c r="AH744">
        <v>1.0405</v>
      </c>
      <c r="AI744">
        <v>1.4877</v>
      </c>
      <c r="AJ744">
        <v>0.41949999999999998</v>
      </c>
      <c r="AK744">
        <v>2.93E-2</v>
      </c>
      <c r="AL744">
        <v>9.5100000000000004E-2</v>
      </c>
      <c r="AM744">
        <v>4.7397</v>
      </c>
      <c r="AN744">
        <v>0.29709999999999998</v>
      </c>
      <c r="AO744">
        <v>25.178799999999999</v>
      </c>
      <c r="AP744">
        <v>0.53459999999999996</v>
      </c>
      <c r="AQ744">
        <v>55.621600000000001</v>
      </c>
      <c r="AR744">
        <v>63.795200000000001</v>
      </c>
      <c r="AS744" s="22"/>
      <c r="AT744" s="22"/>
      <c r="AU744" s="61" t="s">
        <v>114</v>
      </c>
      <c r="AV744" s="46">
        <v>0</v>
      </c>
      <c r="AW744" s="46">
        <v>0</v>
      </c>
      <c r="AX744" s="46">
        <v>0</v>
      </c>
    </row>
    <row r="745" spans="1:69" ht="12.75" hidden="1" customHeight="1" x14ac:dyDescent="0.25">
      <c r="A745">
        <v>878</v>
      </c>
      <c r="B745">
        <v>2008</v>
      </c>
      <c r="C745" s="22" t="str">
        <f t="shared" si="42"/>
        <v>2008B00878</v>
      </c>
      <c r="D745" s="13">
        <v>39738</v>
      </c>
      <c r="E745">
        <v>80035</v>
      </c>
      <c r="F745" t="s">
        <v>301</v>
      </c>
      <c r="G745">
        <v>9</v>
      </c>
      <c r="H745">
        <v>5</v>
      </c>
      <c r="I745" t="s">
        <v>70</v>
      </c>
      <c r="J745" s="15">
        <f t="shared" si="41"/>
        <v>5432</v>
      </c>
      <c r="K745">
        <v>30</v>
      </c>
      <c r="L745">
        <v>50</v>
      </c>
      <c r="M745">
        <v>50</v>
      </c>
      <c r="N745">
        <f t="shared" si="43"/>
        <v>20</v>
      </c>
      <c r="O745">
        <v>4</v>
      </c>
      <c r="P745">
        <v>6</v>
      </c>
      <c r="Q745"/>
      <c r="R745">
        <v>536</v>
      </c>
      <c r="S745" s="55">
        <v>2009</v>
      </c>
      <c r="T745" s="60" t="s">
        <v>88</v>
      </c>
      <c r="U745" s="46">
        <v>0.73</v>
      </c>
      <c r="V745" s="46">
        <v>5.67</v>
      </c>
      <c r="W745" s="46">
        <v>16.21</v>
      </c>
      <c r="X745" s="46">
        <v>0.73</v>
      </c>
      <c r="Y745" s="46">
        <v>0</v>
      </c>
      <c r="Z745">
        <v>457.85</v>
      </c>
      <c r="AA745">
        <v>6.48</v>
      </c>
      <c r="AB745">
        <v>3.6833</v>
      </c>
      <c r="AC745">
        <v>3.3119000000000001</v>
      </c>
      <c r="AD745">
        <v>0.31909999999999999</v>
      </c>
      <c r="AE745">
        <v>0.86709999999999998</v>
      </c>
      <c r="AF745">
        <v>4.3047000000000004</v>
      </c>
      <c r="AG745">
        <v>5.6958000000000002</v>
      </c>
      <c r="AH745">
        <v>0.98319999999999996</v>
      </c>
      <c r="AI745">
        <v>1.2702</v>
      </c>
      <c r="AJ745">
        <v>0.48749999999999999</v>
      </c>
      <c r="AK745">
        <v>3.8399999999999997E-2</v>
      </c>
      <c r="AL745">
        <v>9.8400000000000001E-2</v>
      </c>
      <c r="AM745">
        <v>5.3887</v>
      </c>
      <c r="AN745">
        <v>0.28310000000000002</v>
      </c>
      <c r="AO745">
        <v>11.7035</v>
      </c>
      <c r="AP745">
        <v>0.46789999999999998</v>
      </c>
      <c r="AQ745">
        <v>44.529800000000002</v>
      </c>
      <c r="AR745">
        <v>54.990400000000001</v>
      </c>
      <c r="AS745" s="22"/>
      <c r="AT745" s="22"/>
      <c r="AU745" s="61" t="s">
        <v>114</v>
      </c>
      <c r="AV745" s="46">
        <v>0</v>
      </c>
      <c r="AW745" s="46">
        <v>0</v>
      </c>
      <c r="AX745" s="46">
        <v>0</v>
      </c>
    </row>
    <row r="746" spans="1:69" ht="12.75" hidden="1" customHeight="1" x14ac:dyDescent="0.25">
      <c r="A746">
        <v>879</v>
      </c>
      <c r="B746">
        <v>2008</v>
      </c>
      <c r="C746" s="22" t="str">
        <f t="shared" si="42"/>
        <v>2008B00879</v>
      </c>
      <c r="D746" s="13">
        <v>39738</v>
      </c>
      <c r="E746">
        <v>80035</v>
      </c>
      <c r="F746" t="s">
        <v>301</v>
      </c>
      <c r="G746">
        <v>9</v>
      </c>
      <c r="H746">
        <v>5</v>
      </c>
      <c r="I746" t="s">
        <v>70</v>
      </c>
      <c r="J746" s="15">
        <f t="shared" si="41"/>
        <v>2716</v>
      </c>
      <c r="K746">
        <v>50</v>
      </c>
      <c r="L746">
        <v>60</v>
      </c>
      <c r="M746">
        <v>60</v>
      </c>
      <c r="N746">
        <f t="shared" si="43"/>
        <v>10</v>
      </c>
      <c r="O746">
        <v>4</v>
      </c>
      <c r="P746">
        <v>6</v>
      </c>
      <c r="Q746"/>
      <c r="S746" s="55"/>
      <c r="T746" s="60" t="s">
        <v>88</v>
      </c>
      <c r="U746" s="46">
        <v>0</v>
      </c>
      <c r="V746" s="46">
        <v>0</v>
      </c>
      <c r="W746" s="46">
        <v>0</v>
      </c>
      <c r="X746" s="46">
        <v>1.28</v>
      </c>
      <c r="Y746" s="46">
        <v>0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s="22"/>
      <c r="AT746" s="22"/>
      <c r="AU746" s="61" t="s">
        <v>114</v>
      </c>
      <c r="AV746" s="46">
        <v>0</v>
      </c>
      <c r="AW746" s="46">
        <v>0</v>
      </c>
      <c r="AX746" s="46">
        <v>0</v>
      </c>
    </row>
    <row r="747" spans="1:69" ht="12.75" hidden="1" customHeight="1" x14ac:dyDescent="0.25">
      <c r="A747">
        <v>880</v>
      </c>
      <c r="B747">
        <v>2008</v>
      </c>
      <c r="C747" s="22" t="str">
        <f t="shared" si="42"/>
        <v>2008B00880</v>
      </c>
      <c r="D747" s="13">
        <v>39738</v>
      </c>
      <c r="E747">
        <v>80035</v>
      </c>
      <c r="F747" t="s">
        <v>301</v>
      </c>
      <c r="G747">
        <v>9</v>
      </c>
      <c r="H747">
        <v>5</v>
      </c>
      <c r="I747" t="s">
        <v>70</v>
      </c>
      <c r="J747" s="15">
        <f t="shared" si="41"/>
        <v>2716</v>
      </c>
      <c r="K747">
        <v>60</v>
      </c>
      <c r="L747">
        <v>70</v>
      </c>
      <c r="M747">
        <v>70</v>
      </c>
      <c r="N747">
        <f t="shared" si="43"/>
        <v>10</v>
      </c>
      <c r="O747">
        <v>4</v>
      </c>
      <c r="P747">
        <v>6</v>
      </c>
      <c r="Q747"/>
      <c r="R747">
        <v>537</v>
      </c>
      <c r="S747" s="55">
        <v>2009</v>
      </c>
      <c r="T747" s="60" t="s">
        <v>88</v>
      </c>
      <c r="U747" s="46">
        <v>1.44</v>
      </c>
      <c r="V747" s="46">
        <v>0</v>
      </c>
      <c r="W747" s="46">
        <v>0</v>
      </c>
      <c r="X747" s="46">
        <v>0</v>
      </c>
      <c r="Y747" s="46">
        <v>0</v>
      </c>
      <c r="Z747">
        <v>445.51</v>
      </c>
      <c r="AA747">
        <v>5.36</v>
      </c>
      <c r="AB747">
        <v>1.8874</v>
      </c>
      <c r="AC747">
        <v>16.157599999999999</v>
      </c>
      <c r="AD747">
        <v>0.18740000000000001</v>
      </c>
      <c r="AE747">
        <v>0.51910000000000001</v>
      </c>
      <c r="AF747">
        <v>4.4043000000000001</v>
      </c>
      <c r="AG747">
        <v>6.5938999999999997</v>
      </c>
      <c r="AH747">
        <v>1.0214000000000001</v>
      </c>
      <c r="AI747">
        <v>1.4825999999999999</v>
      </c>
      <c r="AJ747">
        <v>1.0165</v>
      </c>
      <c r="AK747">
        <v>3.3399999999999999E-2</v>
      </c>
      <c r="AL747">
        <v>0.78320000000000001</v>
      </c>
      <c r="AM747">
        <v>5.6233000000000004</v>
      </c>
      <c r="AN747">
        <v>0.2898</v>
      </c>
      <c r="AO747" t="s">
        <v>304</v>
      </c>
      <c r="AP747">
        <v>0.50529999999999997</v>
      </c>
      <c r="AQ747">
        <v>26.536100000000001</v>
      </c>
      <c r="AR747">
        <v>12.2262</v>
      </c>
      <c r="AS747" s="22"/>
      <c r="AT747" s="22"/>
      <c r="AU747" s="61" t="s">
        <v>114</v>
      </c>
      <c r="AV747" s="46">
        <v>0</v>
      </c>
      <c r="AW747" s="46">
        <v>0</v>
      </c>
      <c r="AX747" s="46">
        <v>0</v>
      </c>
    </row>
    <row r="748" spans="1:69" ht="12.75" hidden="1" customHeight="1" x14ac:dyDescent="0.25">
      <c r="A748">
        <v>881</v>
      </c>
      <c r="B748">
        <v>2008</v>
      </c>
      <c r="C748" s="22" t="str">
        <f t="shared" si="42"/>
        <v>2008B00881</v>
      </c>
      <c r="D748" s="13">
        <v>39738</v>
      </c>
      <c r="E748">
        <v>80035</v>
      </c>
      <c r="F748" t="s">
        <v>301</v>
      </c>
      <c r="G748">
        <v>9</v>
      </c>
      <c r="H748">
        <v>5</v>
      </c>
      <c r="I748" t="s">
        <v>198</v>
      </c>
      <c r="J748" s="15">
        <f t="shared" si="41"/>
        <v>2352</v>
      </c>
      <c r="K748">
        <v>70</v>
      </c>
      <c r="L748">
        <v>100</v>
      </c>
      <c r="M748">
        <v>100</v>
      </c>
      <c r="N748">
        <f t="shared" si="43"/>
        <v>30</v>
      </c>
      <c r="O748">
        <v>4</v>
      </c>
      <c r="P748">
        <v>6</v>
      </c>
      <c r="Q748"/>
      <c r="R748">
        <v>538</v>
      </c>
      <c r="S748" s="55">
        <v>2009</v>
      </c>
      <c r="T748" s="60" t="s">
        <v>88</v>
      </c>
      <c r="U748" s="46">
        <v>1.68</v>
      </c>
      <c r="V748" s="46">
        <v>0</v>
      </c>
      <c r="W748" s="46">
        <v>0</v>
      </c>
      <c r="X748" s="46">
        <v>0</v>
      </c>
      <c r="Y748" s="46">
        <v>0</v>
      </c>
      <c r="Z748">
        <v>434.43</v>
      </c>
      <c r="AA748">
        <v>5.75</v>
      </c>
      <c r="AB748">
        <v>1.6376999999999999</v>
      </c>
      <c r="AC748">
        <v>21.730399999999999</v>
      </c>
      <c r="AD748">
        <v>0.1439</v>
      </c>
      <c r="AE748">
        <v>0.49430000000000002</v>
      </c>
      <c r="AF748">
        <v>3.1137999999999999</v>
      </c>
      <c r="AG748">
        <v>10.4207</v>
      </c>
      <c r="AH748">
        <v>0.85950000000000004</v>
      </c>
      <c r="AI748">
        <v>0.93359999999999999</v>
      </c>
      <c r="AJ748">
        <v>1.1362000000000001</v>
      </c>
      <c r="AK748">
        <v>3.6799999999999999E-2</v>
      </c>
      <c r="AL748">
        <v>0.47939999999999999</v>
      </c>
      <c r="AM748">
        <v>5.8509000000000002</v>
      </c>
      <c r="AN748">
        <v>0.23180000000000001</v>
      </c>
      <c r="AO748" t="s">
        <v>305</v>
      </c>
      <c r="AP748">
        <v>0.4904</v>
      </c>
      <c r="AQ748">
        <v>20.1721</v>
      </c>
      <c r="AR748">
        <v>13.0115</v>
      </c>
      <c r="AS748" s="22"/>
      <c r="AT748" s="22"/>
      <c r="AU748" s="61" t="s">
        <v>114</v>
      </c>
      <c r="AV748" s="46">
        <v>0</v>
      </c>
      <c r="AW748" s="46">
        <v>0</v>
      </c>
      <c r="AX748" s="46">
        <v>0</v>
      </c>
    </row>
    <row r="749" spans="1:69" ht="12.75" hidden="1" customHeight="1" x14ac:dyDescent="0.25">
      <c r="A749">
        <v>882</v>
      </c>
      <c r="B749">
        <v>2008</v>
      </c>
      <c r="C749" s="22" t="str">
        <f t="shared" si="42"/>
        <v>2008B00882</v>
      </c>
      <c r="D749" s="13">
        <v>39738</v>
      </c>
      <c r="E749">
        <v>80035</v>
      </c>
      <c r="F749" t="s">
        <v>301</v>
      </c>
      <c r="G749">
        <v>9</v>
      </c>
      <c r="H749">
        <v>5</v>
      </c>
      <c r="I749" t="s">
        <v>198</v>
      </c>
      <c r="J749" s="15">
        <f t="shared" si="41"/>
        <v>3920.0000000000005</v>
      </c>
      <c r="K749">
        <v>100</v>
      </c>
      <c r="L749">
        <v>150</v>
      </c>
      <c r="M749">
        <v>150</v>
      </c>
      <c r="N749">
        <f t="shared" si="43"/>
        <v>50</v>
      </c>
      <c r="O749">
        <v>4</v>
      </c>
      <c r="P749">
        <v>6</v>
      </c>
      <c r="Q749"/>
      <c r="S749" s="55"/>
      <c r="T749" s="60" t="s">
        <v>88</v>
      </c>
      <c r="U749" s="46">
        <v>0</v>
      </c>
      <c r="V749" s="46">
        <v>0</v>
      </c>
      <c r="W749" s="46">
        <v>0</v>
      </c>
      <c r="X749" s="46">
        <v>0.02</v>
      </c>
      <c r="Y749" s="46">
        <v>0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s="22"/>
      <c r="AT749" s="22"/>
      <c r="AU749" s="61" t="s">
        <v>114</v>
      </c>
      <c r="AV749" s="46">
        <v>0</v>
      </c>
      <c r="AW749" s="46">
        <v>0</v>
      </c>
      <c r="AX749" s="46">
        <v>0</v>
      </c>
    </row>
    <row r="750" spans="1:69" ht="12.75" hidden="1" customHeight="1" x14ac:dyDescent="0.25">
      <c r="A750">
        <v>883</v>
      </c>
      <c r="B750">
        <v>2008</v>
      </c>
      <c r="C750" s="22" t="str">
        <f t="shared" si="42"/>
        <v>2008B00883</v>
      </c>
      <c r="D750" s="13">
        <v>39738</v>
      </c>
      <c r="E750">
        <v>80035</v>
      </c>
      <c r="F750" t="s">
        <v>301</v>
      </c>
      <c r="G750">
        <v>9</v>
      </c>
      <c r="H750">
        <v>5</v>
      </c>
      <c r="I750" t="s">
        <v>198</v>
      </c>
      <c r="J750" s="15">
        <f t="shared" si="41"/>
        <v>3920.0000000000005</v>
      </c>
      <c r="K750">
        <v>150</v>
      </c>
      <c r="L750">
        <v>200</v>
      </c>
      <c r="M750">
        <v>200</v>
      </c>
      <c r="N750">
        <f t="shared" si="43"/>
        <v>50</v>
      </c>
      <c r="O750">
        <v>4</v>
      </c>
      <c r="P750">
        <v>6</v>
      </c>
      <c r="Q750"/>
      <c r="S750" s="55"/>
      <c r="T750" s="60" t="s">
        <v>88</v>
      </c>
      <c r="U750" s="46">
        <v>0.05</v>
      </c>
      <c r="V750" s="46">
        <v>0</v>
      </c>
      <c r="W750" s="46">
        <v>0</v>
      </c>
      <c r="X750" s="46">
        <v>0</v>
      </c>
      <c r="Y750" s="46">
        <v>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s="22"/>
      <c r="AT750" s="22"/>
      <c r="AU750" s="61" t="s">
        <v>114</v>
      </c>
      <c r="AV750" s="46">
        <v>0</v>
      </c>
      <c r="AW750" s="46">
        <v>0</v>
      </c>
      <c r="AX750" s="46">
        <v>0</v>
      </c>
    </row>
    <row r="751" spans="1:69" ht="12.75" hidden="1" customHeight="1" x14ac:dyDescent="0.25">
      <c r="A751">
        <v>884</v>
      </c>
      <c r="B751">
        <v>2008</v>
      </c>
      <c r="C751" s="22" t="str">
        <f t="shared" si="42"/>
        <v>2008B00884</v>
      </c>
      <c r="D751" s="13">
        <v>39751</v>
      </c>
      <c r="E751">
        <v>80034</v>
      </c>
      <c r="F751" t="s">
        <v>301</v>
      </c>
      <c r="G751">
        <v>6</v>
      </c>
      <c r="H751">
        <v>2</v>
      </c>
      <c r="I751" t="s">
        <v>70</v>
      </c>
      <c r="J751" s="15">
        <f t="shared" si="41"/>
        <v>1358</v>
      </c>
      <c r="K751">
        <v>0</v>
      </c>
      <c r="L751">
        <v>5</v>
      </c>
      <c r="M751">
        <v>5</v>
      </c>
      <c r="N751">
        <f t="shared" si="43"/>
        <v>5</v>
      </c>
      <c r="O751">
        <v>4</v>
      </c>
      <c r="P751">
        <v>6</v>
      </c>
      <c r="Q751"/>
      <c r="R751">
        <v>539</v>
      </c>
      <c r="S751" s="55">
        <v>2009</v>
      </c>
      <c r="T751" s="60" t="s">
        <v>88</v>
      </c>
      <c r="U751" s="46">
        <v>5.6</v>
      </c>
      <c r="V751" s="46">
        <v>0.65</v>
      </c>
      <c r="W751" s="46">
        <v>0</v>
      </c>
      <c r="X751" s="46">
        <v>0</v>
      </c>
      <c r="Y751" s="46">
        <v>0</v>
      </c>
      <c r="Z751">
        <v>516.4</v>
      </c>
      <c r="AA751">
        <v>9.4600000000000009</v>
      </c>
      <c r="AB751">
        <v>0.83460000000000001</v>
      </c>
      <c r="AC751">
        <v>5.8316999999999997</v>
      </c>
      <c r="AD751">
        <v>0.22850000000000001</v>
      </c>
      <c r="AE751">
        <v>0.37819999999999998</v>
      </c>
      <c r="AF751">
        <v>2.3531</v>
      </c>
      <c r="AG751">
        <v>8.4024999999999999</v>
      </c>
      <c r="AH751">
        <v>0.4763</v>
      </c>
      <c r="AI751">
        <v>1.8609</v>
      </c>
      <c r="AJ751">
        <v>0.48609999999999998</v>
      </c>
      <c r="AK751">
        <v>8.7400000000000005E-2</v>
      </c>
      <c r="AL751">
        <v>7.5600000000000001E-2</v>
      </c>
      <c r="AM751">
        <v>2.6444000000000001</v>
      </c>
      <c r="AN751">
        <v>0.44109999999999999</v>
      </c>
      <c r="AO751">
        <v>16.518799999999999</v>
      </c>
      <c r="AP751">
        <v>0.67259999999999998</v>
      </c>
      <c r="AQ751">
        <v>25.1462</v>
      </c>
      <c r="AR751">
        <v>57.652299999999997</v>
      </c>
      <c r="AS751" s="22"/>
      <c r="AT751" s="22"/>
      <c r="AU751" s="61" t="s">
        <v>114</v>
      </c>
      <c r="AV751" s="46">
        <v>0</v>
      </c>
      <c r="AW751" s="46">
        <v>0</v>
      </c>
      <c r="AX751" s="46">
        <v>0</v>
      </c>
    </row>
    <row r="752" spans="1:69" ht="12.75" hidden="1" customHeight="1" x14ac:dyDescent="0.25">
      <c r="A752">
        <v>885</v>
      </c>
      <c r="B752">
        <v>2008</v>
      </c>
      <c r="C752" s="22" t="str">
        <f t="shared" si="42"/>
        <v>2008B00885</v>
      </c>
      <c r="D752" s="13">
        <v>39751</v>
      </c>
      <c r="E752">
        <v>80034</v>
      </c>
      <c r="F752" t="s">
        <v>301</v>
      </c>
      <c r="G752">
        <v>6</v>
      </c>
      <c r="H752">
        <v>2</v>
      </c>
      <c r="I752" t="s">
        <v>70</v>
      </c>
      <c r="J752" s="15">
        <f t="shared" si="41"/>
        <v>1358</v>
      </c>
      <c r="K752">
        <v>5</v>
      </c>
      <c r="L752">
        <v>10</v>
      </c>
      <c r="M752">
        <v>10</v>
      </c>
      <c r="N752">
        <f t="shared" si="43"/>
        <v>5</v>
      </c>
      <c r="O752">
        <v>4</v>
      </c>
      <c r="P752">
        <v>6</v>
      </c>
      <c r="Q752"/>
      <c r="R752">
        <v>540</v>
      </c>
      <c r="S752" s="55">
        <v>2009</v>
      </c>
      <c r="T752" s="60" t="s">
        <v>88</v>
      </c>
      <c r="U752" s="46">
        <v>1.69</v>
      </c>
      <c r="V752" s="46">
        <v>4.54</v>
      </c>
      <c r="W752" s="46">
        <v>0</v>
      </c>
      <c r="X752" s="46">
        <v>0.24</v>
      </c>
      <c r="Y752" s="46">
        <v>0</v>
      </c>
      <c r="Z752">
        <v>470.57</v>
      </c>
      <c r="AA752">
        <v>8.19</v>
      </c>
      <c r="AB752">
        <v>1.7679</v>
      </c>
      <c r="AC752">
        <v>3.9801000000000002</v>
      </c>
      <c r="AD752">
        <v>0.2374</v>
      </c>
      <c r="AE752">
        <v>0.3891</v>
      </c>
      <c r="AF752">
        <v>3.3416000000000001</v>
      </c>
      <c r="AG752">
        <v>8.2025000000000006</v>
      </c>
      <c r="AH752">
        <v>0.7631</v>
      </c>
      <c r="AI752">
        <v>1.6075999999999999</v>
      </c>
      <c r="AJ752">
        <v>0.34739999999999999</v>
      </c>
      <c r="AK752">
        <v>2.6599999999999999E-2</v>
      </c>
      <c r="AL752">
        <v>7.1199999999999999E-2</v>
      </c>
      <c r="AM752">
        <v>3.5785</v>
      </c>
      <c r="AN752">
        <v>0.38279999999999997</v>
      </c>
      <c r="AO752">
        <v>30.1647</v>
      </c>
      <c r="AP752">
        <v>0.57509999999999994</v>
      </c>
      <c r="AQ752">
        <v>33.624000000000002</v>
      </c>
      <c r="AR752">
        <v>38.507800000000003</v>
      </c>
      <c r="AS752" s="22"/>
      <c r="AT752" s="22"/>
      <c r="AU752" s="61" t="s">
        <v>114</v>
      </c>
      <c r="AV752" s="46">
        <v>0</v>
      </c>
      <c r="AW752" s="46">
        <v>0</v>
      </c>
      <c r="AX752" s="46">
        <v>0</v>
      </c>
    </row>
    <row r="753" spans="1:50" ht="12.75" hidden="1" customHeight="1" x14ac:dyDescent="0.25">
      <c r="A753">
        <v>886</v>
      </c>
      <c r="B753">
        <v>2008</v>
      </c>
      <c r="C753" s="22" t="str">
        <f t="shared" ref="C753:C784" si="44">CONCATENATE(B753,"B00",A753)</f>
        <v>2008B00886</v>
      </c>
      <c r="D753" s="13">
        <v>39751</v>
      </c>
      <c r="E753">
        <v>80034</v>
      </c>
      <c r="F753" t="s">
        <v>301</v>
      </c>
      <c r="G753">
        <v>6</v>
      </c>
      <c r="H753">
        <v>2</v>
      </c>
      <c r="I753" t="s">
        <v>70</v>
      </c>
      <c r="J753" s="15">
        <f t="shared" si="41"/>
        <v>2716</v>
      </c>
      <c r="K753">
        <v>10</v>
      </c>
      <c r="L753">
        <v>20</v>
      </c>
      <c r="M753">
        <v>20</v>
      </c>
      <c r="N753">
        <f t="shared" ref="N753:N784" si="45">L753-K753</f>
        <v>10</v>
      </c>
      <c r="O753">
        <v>4</v>
      </c>
      <c r="P753">
        <v>6</v>
      </c>
      <c r="Q753"/>
      <c r="R753">
        <v>541</v>
      </c>
      <c r="S753" s="55">
        <v>2009</v>
      </c>
      <c r="T753" s="60" t="s">
        <v>88</v>
      </c>
      <c r="U753" s="46">
        <v>6.45</v>
      </c>
      <c r="V753" s="46">
        <v>0.84</v>
      </c>
      <c r="W753" s="46">
        <v>1.47</v>
      </c>
      <c r="X753" s="46">
        <v>0</v>
      </c>
      <c r="Y753" s="46">
        <v>0</v>
      </c>
      <c r="Z753">
        <v>494.58</v>
      </c>
      <c r="AA753">
        <v>8.3800000000000008</v>
      </c>
      <c r="AB753">
        <v>2.7395999999999998</v>
      </c>
      <c r="AC753">
        <v>4.0377000000000001</v>
      </c>
      <c r="AD753">
        <v>0.34739999999999999</v>
      </c>
      <c r="AE753">
        <v>0.71419999999999995</v>
      </c>
      <c r="AF753">
        <v>4.6346999999999996</v>
      </c>
      <c r="AG753">
        <v>6.2944000000000004</v>
      </c>
      <c r="AH753">
        <v>1.0417000000000001</v>
      </c>
      <c r="AI753">
        <v>1.6351</v>
      </c>
      <c r="AJ753">
        <v>0.43530000000000002</v>
      </c>
      <c r="AK753">
        <v>5.8099999999999999E-2</v>
      </c>
      <c r="AL753">
        <v>0.10150000000000001</v>
      </c>
      <c r="AM753">
        <v>4.9089</v>
      </c>
      <c r="AN753">
        <v>0.33639999999999998</v>
      </c>
      <c r="AO753">
        <v>30.7133</v>
      </c>
      <c r="AP753">
        <v>0.54310000000000003</v>
      </c>
      <c r="AQ753">
        <v>54.729199999999999</v>
      </c>
      <c r="AR753">
        <v>66.240200000000002</v>
      </c>
      <c r="AS753" s="22"/>
      <c r="AT753" s="22"/>
      <c r="AU753" s="61" t="s">
        <v>114</v>
      </c>
      <c r="AV753" s="46">
        <v>0</v>
      </c>
      <c r="AW753" s="46">
        <v>0</v>
      </c>
      <c r="AX753" s="46">
        <v>0</v>
      </c>
    </row>
    <row r="754" spans="1:50" ht="12.75" hidden="1" customHeight="1" x14ac:dyDescent="0.25">
      <c r="A754">
        <v>887</v>
      </c>
      <c r="B754">
        <v>2008</v>
      </c>
      <c r="C754" s="22" t="str">
        <f t="shared" si="44"/>
        <v>2008B00887</v>
      </c>
      <c r="D754" s="13">
        <v>39751</v>
      </c>
      <c r="E754">
        <v>80034</v>
      </c>
      <c r="F754" t="s">
        <v>301</v>
      </c>
      <c r="G754">
        <v>6</v>
      </c>
      <c r="H754">
        <v>2</v>
      </c>
      <c r="I754" t="s">
        <v>70</v>
      </c>
      <c r="J754" s="15">
        <f t="shared" si="41"/>
        <v>2716</v>
      </c>
      <c r="K754">
        <v>20</v>
      </c>
      <c r="L754">
        <v>30</v>
      </c>
      <c r="M754">
        <v>30</v>
      </c>
      <c r="N754">
        <f t="shared" si="45"/>
        <v>10</v>
      </c>
      <c r="O754">
        <v>4</v>
      </c>
      <c r="P754">
        <v>6</v>
      </c>
      <c r="Q754"/>
      <c r="R754">
        <v>542</v>
      </c>
      <c r="S754" s="55">
        <v>2009</v>
      </c>
      <c r="T754" s="60" t="s">
        <v>88</v>
      </c>
      <c r="U754" s="46">
        <v>5.74</v>
      </c>
      <c r="V754" s="46">
        <v>0</v>
      </c>
      <c r="W754" s="46">
        <v>0</v>
      </c>
      <c r="X754" s="46">
        <v>0.47</v>
      </c>
      <c r="Y754" s="46">
        <v>0</v>
      </c>
      <c r="Z754">
        <v>501.35</v>
      </c>
      <c r="AA754">
        <v>6.48</v>
      </c>
      <c r="AB754">
        <v>2.29</v>
      </c>
      <c r="AC754">
        <v>3.6644000000000001</v>
      </c>
      <c r="AD754">
        <v>0.19719999999999999</v>
      </c>
      <c r="AE754">
        <v>0.47020000000000001</v>
      </c>
      <c r="AF754">
        <v>3.7208999999999999</v>
      </c>
      <c r="AG754">
        <v>5.7077</v>
      </c>
      <c r="AH754">
        <v>0.66439999999999999</v>
      </c>
      <c r="AI754">
        <v>1.9258</v>
      </c>
      <c r="AJ754">
        <v>0.38650000000000001</v>
      </c>
      <c r="AK754">
        <v>4.1599999999999998E-2</v>
      </c>
      <c r="AL754">
        <v>0.1363</v>
      </c>
      <c r="AM754">
        <v>3.4607999999999999</v>
      </c>
      <c r="AN754">
        <v>0.2472</v>
      </c>
      <c r="AO754">
        <v>11.3063</v>
      </c>
      <c r="AP754">
        <v>0.45729999999999998</v>
      </c>
      <c r="AQ754">
        <v>50.041200000000003</v>
      </c>
      <c r="AR754">
        <v>61.734000000000002</v>
      </c>
      <c r="AS754" s="22"/>
      <c r="AT754" s="22"/>
      <c r="AU754" s="61" t="s">
        <v>114</v>
      </c>
      <c r="AV754" s="46">
        <v>0</v>
      </c>
      <c r="AW754" s="46">
        <v>0</v>
      </c>
      <c r="AX754" s="46">
        <v>0</v>
      </c>
    </row>
    <row r="755" spans="1:50" ht="12.75" hidden="1" customHeight="1" x14ac:dyDescent="0.25">
      <c r="A755">
        <v>888</v>
      </c>
      <c r="B755">
        <v>2008</v>
      </c>
      <c r="C755" s="22" t="str">
        <f t="shared" si="44"/>
        <v>2008B00888</v>
      </c>
      <c r="D755" s="13">
        <v>39751</v>
      </c>
      <c r="E755">
        <v>80034</v>
      </c>
      <c r="F755" t="s">
        <v>301</v>
      </c>
      <c r="G755">
        <v>6</v>
      </c>
      <c r="H755">
        <v>2</v>
      </c>
      <c r="I755" t="s">
        <v>70</v>
      </c>
      <c r="J755" s="15">
        <f t="shared" si="41"/>
        <v>5432</v>
      </c>
      <c r="K755">
        <v>30</v>
      </c>
      <c r="L755">
        <v>50</v>
      </c>
      <c r="M755">
        <v>50</v>
      </c>
      <c r="N755">
        <f t="shared" si="45"/>
        <v>20</v>
      </c>
      <c r="O755">
        <v>4</v>
      </c>
      <c r="P755">
        <v>6</v>
      </c>
      <c r="Q755"/>
      <c r="R755">
        <v>543</v>
      </c>
      <c r="S755" s="55">
        <v>2009</v>
      </c>
      <c r="T755" s="60" t="s">
        <v>88</v>
      </c>
      <c r="U755" s="46">
        <v>2.2400000000000002</v>
      </c>
      <c r="V755" s="46">
        <v>3.14</v>
      </c>
      <c r="W755" s="46">
        <v>16.25</v>
      </c>
      <c r="X755" s="46">
        <v>0</v>
      </c>
      <c r="Y755" s="46">
        <v>0</v>
      </c>
      <c r="Z755">
        <v>465.65</v>
      </c>
      <c r="AA755">
        <v>5.79</v>
      </c>
      <c r="AB755">
        <v>2.4540000000000002</v>
      </c>
      <c r="AC755">
        <v>4.0256999999999996</v>
      </c>
      <c r="AD755">
        <v>0.17899999999999999</v>
      </c>
      <c r="AE755">
        <v>0.46350000000000002</v>
      </c>
      <c r="AF755">
        <v>3.4855999999999998</v>
      </c>
      <c r="AG755">
        <v>4.6257999999999999</v>
      </c>
      <c r="AH755">
        <v>0.59330000000000005</v>
      </c>
      <c r="AI755">
        <v>1.0960000000000001</v>
      </c>
      <c r="AJ755">
        <v>0.31380000000000002</v>
      </c>
      <c r="AK755">
        <v>3.8800000000000001E-2</v>
      </c>
      <c r="AL755">
        <v>9.5100000000000004E-2</v>
      </c>
      <c r="AM755">
        <v>2.6410999999999998</v>
      </c>
      <c r="AN755">
        <v>0.22900000000000001</v>
      </c>
      <c r="AO755">
        <v>8.3138000000000005</v>
      </c>
      <c r="AP755">
        <v>0.38590000000000002</v>
      </c>
      <c r="AQ755">
        <v>31.830500000000001</v>
      </c>
      <c r="AR755">
        <v>53.155999999999999</v>
      </c>
      <c r="AS755" s="22"/>
      <c r="AT755" s="22"/>
      <c r="AU755" s="61" t="s">
        <v>114</v>
      </c>
      <c r="AV755" s="46">
        <v>0</v>
      </c>
      <c r="AW755" s="46">
        <v>0</v>
      </c>
      <c r="AX755" s="46">
        <v>0</v>
      </c>
    </row>
    <row r="756" spans="1:50" ht="12.75" hidden="1" customHeight="1" x14ac:dyDescent="0.25">
      <c r="A756">
        <v>889</v>
      </c>
      <c r="B756">
        <v>2008</v>
      </c>
      <c r="C756" s="22" t="str">
        <f t="shared" si="44"/>
        <v>2008B00889</v>
      </c>
      <c r="D756" s="13">
        <v>39751</v>
      </c>
      <c r="E756">
        <v>80034</v>
      </c>
      <c r="F756" t="s">
        <v>301</v>
      </c>
      <c r="G756">
        <v>6</v>
      </c>
      <c r="H756">
        <v>2</v>
      </c>
      <c r="I756" t="s">
        <v>70</v>
      </c>
      <c r="J756" s="15">
        <f t="shared" si="41"/>
        <v>2716</v>
      </c>
      <c r="K756">
        <v>50</v>
      </c>
      <c r="L756">
        <v>60</v>
      </c>
      <c r="M756">
        <v>60</v>
      </c>
      <c r="N756">
        <f t="shared" si="45"/>
        <v>10</v>
      </c>
      <c r="O756">
        <v>4</v>
      </c>
      <c r="P756">
        <v>6</v>
      </c>
      <c r="Q756"/>
      <c r="R756">
        <v>544</v>
      </c>
      <c r="S756" s="55">
        <v>2009</v>
      </c>
      <c r="T756" s="60" t="s">
        <v>88</v>
      </c>
      <c r="U756" s="46">
        <v>0.43</v>
      </c>
      <c r="V756" s="46">
        <v>0.28999999999999998</v>
      </c>
      <c r="W756" s="46">
        <v>0</v>
      </c>
      <c r="X756" s="46">
        <v>0.16</v>
      </c>
      <c r="Y756" s="46">
        <v>0</v>
      </c>
      <c r="Z756">
        <v>435.01</v>
      </c>
      <c r="AA756">
        <v>5.74</v>
      </c>
      <c r="AB756">
        <v>3.6732999999999998</v>
      </c>
      <c r="AC756">
        <v>2.6524999999999999</v>
      </c>
      <c r="AD756">
        <v>0.3861</v>
      </c>
      <c r="AE756">
        <v>1.2168000000000001</v>
      </c>
      <c r="AF756">
        <v>5.6782000000000004</v>
      </c>
      <c r="AG756">
        <v>5.0743</v>
      </c>
      <c r="AH756">
        <v>1.1355999999999999</v>
      </c>
      <c r="AI756">
        <v>1.3331999999999999</v>
      </c>
      <c r="AJ756">
        <v>0.44900000000000001</v>
      </c>
      <c r="AK756">
        <v>2.3800000000000002E-2</v>
      </c>
      <c r="AL756">
        <v>0.10150000000000001</v>
      </c>
      <c r="AM756">
        <v>5.8662999999999998</v>
      </c>
      <c r="AN756">
        <v>0.23710000000000001</v>
      </c>
      <c r="AO756">
        <v>3.3910999999999998</v>
      </c>
      <c r="AP756">
        <v>0.4163</v>
      </c>
      <c r="AQ756">
        <v>70.099000000000004</v>
      </c>
      <c r="AR756">
        <v>46.643599999999999</v>
      </c>
      <c r="AS756" s="22"/>
      <c r="AT756" s="22"/>
      <c r="AU756" s="61" t="s">
        <v>114</v>
      </c>
      <c r="AV756" s="46">
        <v>0</v>
      </c>
      <c r="AW756" s="46">
        <v>0</v>
      </c>
      <c r="AX756" s="46">
        <v>0</v>
      </c>
    </row>
    <row r="757" spans="1:50" ht="12.75" hidden="1" customHeight="1" x14ac:dyDescent="0.25">
      <c r="A757">
        <v>890</v>
      </c>
      <c r="B757">
        <v>2008</v>
      </c>
      <c r="C757" s="22" t="str">
        <f t="shared" si="44"/>
        <v>2008B00890</v>
      </c>
      <c r="D757" s="13">
        <v>39751</v>
      </c>
      <c r="E757">
        <v>80034</v>
      </c>
      <c r="F757" t="s">
        <v>301</v>
      </c>
      <c r="G757">
        <v>6</v>
      </c>
      <c r="H757">
        <v>2</v>
      </c>
      <c r="I757" t="s">
        <v>70</v>
      </c>
      <c r="J757" s="15">
        <f t="shared" si="41"/>
        <v>2716</v>
      </c>
      <c r="K757">
        <v>60</v>
      </c>
      <c r="L757">
        <v>70</v>
      </c>
      <c r="M757">
        <v>70</v>
      </c>
      <c r="N757">
        <f t="shared" si="45"/>
        <v>10</v>
      </c>
      <c r="O757">
        <v>4</v>
      </c>
      <c r="P757">
        <v>6</v>
      </c>
      <c r="Q757"/>
      <c r="R757">
        <v>545</v>
      </c>
      <c r="S757" s="55">
        <v>2009</v>
      </c>
      <c r="T757" s="60" t="s">
        <v>88</v>
      </c>
      <c r="U757" s="46">
        <v>1.82</v>
      </c>
      <c r="V757" s="46">
        <v>0</v>
      </c>
      <c r="W757" s="46">
        <v>0</v>
      </c>
      <c r="X757" s="46">
        <v>0</v>
      </c>
      <c r="Y757" s="46">
        <v>0</v>
      </c>
      <c r="Z757">
        <v>462.66</v>
      </c>
      <c r="AA757" t="s">
        <v>306</v>
      </c>
      <c r="AB757">
        <v>1.8399000000000001</v>
      </c>
      <c r="AC757">
        <v>10.518800000000001</v>
      </c>
      <c r="AD757">
        <v>0.1729</v>
      </c>
      <c r="AE757">
        <v>0.60129999999999995</v>
      </c>
      <c r="AF757">
        <v>3.4096000000000002</v>
      </c>
      <c r="AG757">
        <v>5.4941000000000004</v>
      </c>
      <c r="AH757">
        <v>1.0321</v>
      </c>
      <c r="AI757">
        <v>1.4511000000000001</v>
      </c>
      <c r="AJ757">
        <v>0.78949999999999998</v>
      </c>
      <c r="AK757">
        <v>1.6299999999999999E-2</v>
      </c>
      <c r="AL757">
        <v>0.19220000000000001</v>
      </c>
      <c r="AM757">
        <v>5.4791999999999996</v>
      </c>
      <c r="AN757">
        <v>0.2011</v>
      </c>
      <c r="AO757" t="s">
        <v>307</v>
      </c>
      <c r="AP757">
        <v>0.31969999999999998</v>
      </c>
      <c r="AQ757">
        <v>25.790500000000002</v>
      </c>
      <c r="AR757">
        <v>29.782599999999999</v>
      </c>
      <c r="AS757" s="22"/>
      <c r="AT757" s="22"/>
      <c r="AU757" s="61" t="s">
        <v>114</v>
      </c>
      <c r="AV757" s="46">
        <v>0</v>
      </c>
      <c r="AW757" s="46">
        <v>0</v>
      </c>
      <c r="AX757" s="46">
        <v>0</v>
      </c>
    </row>
    <row r="758" spans="1:50" ht="12.75" hidden="1" customHeight="1" x14ac:dyDescent="0.25">
      <c r="A758">
        <v>891</v>
      </c>
      <c r="B758">
        <v>2008</v>
      </c>
      <c r="C758" s="22" t="str">
        <f t="shared" si="44"/>
        <v>2008B00891</v>
      </c>
      <c r="D758" s="13">
        <v>39751</v>
      </c>
      <c r="E758">
        <v>80034</v>
      </c>
      <c r="F758" t="s">
        <v>301</v>
      </c>
      <c r="G758">
        <v>6</v>
      </c>
      <c r="H758">
        <v>2</v>
      </c>
      <c r="I758" t="s">
        <v>198</v>
      </c>
      <c r="J758" s="15">
        <f t="shared" si="41"/>
        <v>2352</v>
      </c>
      <c r="K758">
        <v>70</v>
      </c>
      <c r="L758">
        <v>100</v>
      </c>
      <c r="M758">
        <v>100</v>
      </c>
      <c r="N758">
        <f t="shared" si="45"/>
        <v>30</v>
      </c>
      <c r="O758">
        <v>4</v>
      </c>
      <c r="P758">
        <v>6</v>
      </c>
      <c r="Q758"/>
      <c r="R758">
        <v>546</v>
      </c>
      <c r="S758" s="55">
        <v>2009</v>
      </c>
      <c r="T758" s="60" t="s">
        <v>88</v>
      </c>
      <c r="U758" s="46">
        <v>1.54</v>
      </c>
      <c r="V758" s="46">
        <v>0.49</v>
      </c>
      <c r="W758" s="46">
        <v>0</v>
      </c>
      <c r="X758" s="46">
        <v>0.26</v>
      </c>
      <c r="Y758" s="46">
        <v>0</v>
      </c>
      <c r="Z758">
        <v>462.08</v>
      </c>
      <c r="AA758">
        <v>5.37</v>
      </c>
      <c r="AB758">
        <v>2.3628</v>
      </c>
      <c r="AC758">
        <v>14.6326</v>
      </c>
      <c r="AD758">
        <v>0.1502</v>
      </c>
      <c r="AE758">
        <v>1.014</v>
      </c>
      <c r="AF758">
        <v>3.8380999999999998</v>
      </c>
      <c r="AG758">
        <v>10.093</v>
      </c>
      <c r="AH758">
        <v>1.2665</v>
      </c>
      <c r="AI758">
        <v>1.0726</v>
      </c>
      <c r="AJ758">
        <v>1.2047000000000001</v>
      </c>
      <c r="AK758">
        <v>0.02</v>
      </c>
      <c r="AL758">
        <v>0.70879999999999999</v>
      </c>
      <c r="AM758">
        <v>6.907</v>
      </c>
      <c r="AN758">
        <v>0.2419</v>
      </c>
      <c r="AO758" t="s">
        <v>308</v>
      </c>
      <c r="AP758">
        <v>0.46139999999999998</v>
      </c>
      <c r="AQ758">
        <v>25.302299999999999</v>
      </c>
      <c r="AR758">
        <v>16.585999999999999</v>
      </c>
      <c r="AS758" s="22"/>
      <c r="AT758" s="22"/>
      <c r="AU758" s="61" t="s">
        <v>114</v>
      </c>
      <c r="AV758" s="46">
        <v>0</v>
      </c>
      <c r="AW758" s="46">
        <v>0</v>
      </c>
      <c r="AX758" s="46">
        <v>0</v>
      </c>
    </row>
    <row r="759" spans="1:50" ht="12.75" hidden="1" customHeight="1" x14ac:dyDescent="0.25">
      <c r="A759">
        <v>892</v>
      </c>
      <c r="B759">
        <v>2008</v>
      </c>
      <c r="C759" s="22" t="str">
        <f t="shared" si="44"/>
        <v>2008B00892</v>
      </c>
      <c r="D759" s="13">
        <v>39751</v>
      </c>
      <c r="E759">
        <v>80034</v>
      </c>
      <c r="F759" t="s">
        <v>301</v>
      </c>
      <c r="G759">
        <v>6</v>
      </c>
      <c r="H759">
        <v>2</v>
      </c>
      <c r="I759" t="s">
        <v>198</v>
      </c>
      <c r="J759" s="15">
        <f t="shared" si="41"/>
        <v>3920.0000000000005</v>
      </c>
      <c r="K759">
        <v>100</v>
      </c>
      <c r="L759">
        <v>150</v>
      </c>
      <c r="M759">
        <v>150</v>
      </c>
      <c r="N759">
        <f t="shared" si="45"/>
        <v>50</v>
      </c>
      <c r="O759">
        <v>4</v>
      </c>
      <c r="P759">
        <v>6</v>
      </c>
      <c r="Q759"/>
      <c r="S759" s="55"/>
      <c r="T759" s="60" t="s">
        <v>88</v>
      </c>
      <c r="U759" s="46">
        <v>0.06</v>
      </c>
      <c r="V759" s="46">
        <v>0</v>
      </c>
      <c r="W759" s="46">
        <v>0</v>
      </c>
      <c r="X759" s="46">
        <v>0.06</v>
      </c>
      <c r="Y759" s="46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s="22"/>
      <c r="AT759" s="22"/>
      <c r="AU759" s="61" t="s">
        <v>114</v>
      </c>
      <c r="AV759" s="46">
        <v>0</v>
      </c>
      <c r="AW759" s="46">
        <v>0</v>
      </c>
      <c r="AX759" s="46">
        <v>0</v>
      </c>
    </row>
    <row r="760" spans="1:50" ht="12.75" hidden="1" customHeight="1" x14ac:dyDescent="0.25">
      <c r="A760">
        <v>893</v>
      </c>
      <c r="B760">
        <v>2008</v>
      </c>
      <c r="C760" s="22" t="str">
        <f t="shared" si="44"/>
        <v>2008B00893</v>
      </c>
      <c r="D760" s="13">
        <v>39751</v>
      </c>
      <c r="E760">
        <v>80034</v>
      </c>
      <c r="F760" t="s">
        <v>301</v>
      </c>
      <c r="G760">
        <v>6</v>
      </c>
      <c r="H760">
        <v>2</v>
      </c>
      <c r="I760" t="s">
        <v>198</v>
      </c>
      <c r="J760" s="15">
        <f t="shared" si="41"/>
        <v>3920.0000000000005</v>
      </c>
      <c r="K760">
        <v>150</v>
      </c>
      <c r="L760">
        <v>200</v>
      </c>
      <c r="M760">
        <v>200</v>
      </c>
      <c r="N760">
        <f t="shared" si="45"/>
        <v>50</v>
      </c>
      <c r="O760">
        <v>4</v>
      </c>
      <c r="P760">
        <v>6</v>
      </c>
      <c r="Q760"/>
      <c r="S760" s="55"/>
      <c r="T760" s="60" t="s">
        <v>88</v>
      </c>
      <c r="U760" s="46">
        <v>0.08</v>
      </c>
      <c r="V760" s="46">
        <v>0.27</v>
      </c>
      <c r="W760" s="46">
        <v>0</v>
      </c>
      <c r="X760" s="46">
        <v>0.02</v>
      </c>
      <c r="Y760" s="46">
        <v>0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s="22"/>
      <c r="AT760" s="22"/>
      <c r="AU760" s="61" t="s">
        <v>114</v>
      </c>
      <c r="AV760" s="46">
        <v>0</v>
      </c>
      <c r="AW760" s="46">
        <v>0</v>
      </c>
      <c r="AX760" s="46">
        <v>0</v>
      </c>
    </row>
    <row r="761" spans="1:50" ht="12.75" hidden="1" customHeight="1" x14ac:dyDescent="0.25">
      <c r="A761">
        <v>894</v>
      </c>
      <c r="B761">
        <v>2008</v>
      </c>
      <c r="C761" s="22" t="str">
        <f t="shared" si="44"/>
        <v>2008B00894</v>
      </c>
      <c r="D761" s="13">
        <v>39751</v>
      </c>
      <c r="E761">
        <v>80032</v>
      </c>
      <c r="F761" t="s">
        <v>301</v>
      </c>
      <c r="G761">
        <v>6</v>
      </c>
      <c r="H761">
        <v>7</v>
      </c>
      <c r="I761" t="s">
        <v>70</v>
      </c>
      <c r="J761" s="15">
        <f t="shared" si="41"/>
        <v>1358</v>
      </c>
      <c r="K761">
        <v>0</v>
      </c>
      <c r="L761">
        <v>5</v>
      </c>
      <c r="M761">
        <v>5</v>
      </c>
      <c r="N761">
        <f t="shared" si="45"/>
        <v>5</v>
      </c>
      <c r="O761">
        <v>4</v>
      </c>
      <c r="P761">
        <v>6</v>
      </c>
      <c r="Q761"/>
      <c r="R761">
        <v>547</v>
      </c>
      <c r="S761" s="55">
        <v>2009</v>
      </c>
      <c r="T761" s="60" t="s">
        <v>88</v>
      </c>
      <c r="U761" s="46">
        <v>2.71</v>
      </c>
      <c r="V761" s="46">
        <v>1.66</v>
      </c>
      <c r="W761" s="46">
        <v>0</v>
      </c>
      <c r="X761" s="46">
        <v>0.52</v>
      </c>
      <c r="Y761" s="46">
        <v>0</v>
      </c>
      <c r="Z761">
        <v>472.1</v>
      </c>
      <c r="AA761">
        <v>12.25</v>
      </c>
      <c r="AB761">
        <v>1.2222</v>
      </c>
      <c r="AC761">
        <v>3.6088</v>
      </c>
      <c r="AD761">
        <v>0.35630000000000001</v>
      </c>
      <c r="AE761">
        <v>0.62990000000000002</v>
      </c>
      <c r="AF761">
        <v>2.5087000000000002</v>
      </c>
      <c r="AG761">
        <v>10.6198</v>
      </c>
      <c r="AH761">
        <v>0.82050000000000001</v>
      </c>
      <c r="AI761">
        <v>1.7906</v>
      </c>
      <c r="AJ761">
        <v>0.46139999999999998</v>
      </c>
      <c r="AK761">
        <v>0.1129</v>
      </c>
      <c r="AL761">
        <v>9.2700000000000005E-2</v>
      </c>
      <c r="AM761">
        <v>3.8664000000000001</v>
      </c>
      <c r="AN761">
        <v>0.63539999999999996</v>
      </c>
      <c r="AO761">
        <v>28.8705</v>
      </c>
      <c r="AP761">
        <v>0.87370000000000003</v>
      </c>
      <c r="AQ761">
        <v>39.944899999999997</v>
      </c>
      <c r="AR761">
        <v>99.6327</v>
      </c>
      <c r="AS761" s="22"/>
      <c r="AT761" s="22"/>
      <c r="AU761" s="61" t="s">
        <v>114</v>
      </c>
      <c r="AV761" s="46">
        <v>0</v>
      </c>
      <c r="AW761" s="46">
        <v>0</v>
      </c>
      <c r="AX761" s="46">
        <v>0</v>
      </c>
    </row>
    <row r="762" spans="1:50" ht="12.75" hidden="1" customHeight="1" x14ac:dyDescent="0.25">
      <c r="A762">
        <v>895</v>
      </c>
      <c r="B762">
        <v>2008</v>
      </c>
      <c r="C762" s="22" t="str">
        <f t="shared" si="44"/>
        <v>2008B00895</v>
      </c>
      <c r="D762" s="13">
        <v>39751</v>
      </c>
      <c r="E762">
        <v>80032</v>
      </c>
      <c r="F762" t="s">
        <v>301</v>
      </c>
      <c r="G762">
        <v>6</v>
      </c>
      <c r="H762">
        <v>7</v>
      </c>
      <c r="I762" t="s">
        <v>70</v>
      </c>
      <c r="J762" s="15">
        <f t="shared" si="41"/>
        <v>1358</v>
      </c>
      <c r="K762">
        <v>5</v>
      </c>
      <c r="L762">
        <v>10</v>
      </c>
      <c r="M762">
        <v>10</v>
      </c>
      <c r="N762">
        <f t="shared" si="45"/>
        <v>5</v>
      </c>
      <c r="O762">
        <v>4</v>
      </c>
      <c r="P762">
        <v>6</v>
      </c>
      <c r="Q762"/>
      <c r="R762">
        <v>548</v>
      </c>
      <c r="S762" s="55">
        <v>2009</v>
      </c>
      <c r="T762" s="60" t="s">
        <v>88</v>
      </c>
      <c r="U762" s="46">
        <v>2.1</v>
      </c>
      <c r="V762" s="46">
        <v>3.48</v>
      </c>
      <c r="W762" s="46">
        <v>3.18</v>
      </c>
      <c r="X762" s="46">
        <v>0.01</v>
      </c>
      <c r="Y762" s="46">
        <v>0</v>
      </c>
      <c r="Z762">
        <v>431.4</v>
      </c>
      <c r="AA762">
        <v>7.74</v>
      </c>
      <c r="AB762">
        <v>2.6736</v>
      </c>
      <c r="AC762">
        <v>3.9035000000000002</v>
      </c>
      <c r="AD762">
        <v>0.34770000000000001</v>
      </c>
      <c r="AE762">
        <v>0.80120000000000002</v>
      </c>
      <c r="AF762">
        <v>6.3143000000000002</v>
      </c>
      <c r="AG762">
        <v>8.3899000000000008</v>
      </c>
      <c r="AH762">
        <v>1.4984999999999999</v>
      </c>
      <c r="AI762">
        <v>0.88939999999999997</v>
      </c>
      <c r="AJ762">
        <v>0.40300000000000002</v>
      </c>
      <c r="AK762">
        <v>5.33E-2</v>
      </c>
      <c r="AL762">
        <v>9.2600000000000002E-2</v>
      </c>
      <c r="AM762">
        <v>6.1203000000000003</v>
      </c>
      <c r="AN762">
        <v>0.36759999999999998</v>
      </c>
      <c r="AO762">
        <v>40.218200000000003</v>
      </c>
      <c r="AP762">
        <v>0.5645</v>
      </c>
      <c r="AQ762">
        <v>85.742000000000004</v>
      </c>
      <c r="AR762">
        <v>147.2842</v>
      </c>
      <c r="AS762" s="22"/>
      <c r="AT762" s="22"/>
      <c r="AU762" s="61" t="s">
        <v>114</v>
      </c>
      <c r="AV762" s="46">
        <v>0</v>
      </c>
      <c r="AW762" s="46">
        <v>0</v>
      </c>
      <c r="AX762" s="46">
        <v>0</v>
      </c>
    </row>
    <row r="763" spans="1:50" ht="12.75" hidden="1" customHeight="1" x14ac:dyDescent="0.25">
      <c r="A763">
        <v>896</v>
      </c>
      <c r="B763">
        <v>2008</v>
      </c>
      <c r="C763" s="22" t="str">
        <f t="shared" si="44"/>
        <v>2008B00896</v>
      </c>
      <c r="D763" s="13">
        <v>39751</v>
      </c>
      <c r="E763">
        <v>80032</v>
      </c>
      <c r="F763" t="s">
        <v>301</v>
      </c>
      <c r="G763">
        <v>6</v>
      </c>
      <c r="H763">
        <v>7</v>
      </c>
      <c r="I763" t="s">
        <v>70</v>
      </c>
      <c r="J763" s="15">
        <f t="shared" si="41"/>
        <v>2716</v>
      </c>
      <c r="K763">
        <v>10</v>
      </c>
      <c r="L763">
        <v>20</v>
      </c>
      <c r="M763">
        <v>20</v>
      </c>
      <c r="N763">
        <f t="shared" si="45"/>
        <v>10</v>
      </c>
      <c r="O763">
        <v>4</v>
      </c>
      <c r="P763">
        <v>6</v>
      </c>
      <c r="Q763"/>
      <c r="R763">
        <v>549</v>
      </c>
      <c r="S763" s="55">
        <v>2009</v>
      </c>
      <c r="T763" s="60" t="s">
        <v>88</v>
      </c>
      <c r="U763" s="46">
        <v>1.48</v>
      </c>
      <c r="V763" s="46">
        <v>3.19</v>
      </c>
      <c r="W763" s="46">
        <v>0</v>
      </c>
      <c r="X763" s="46">
        <v>0</v>
      </c>
      <c r="Y763" s="46">
        <v>0</v>
      </c>
      <c r="Z763">
        <v>447.94</v>
      </c>
      <c r="AA763">
        <v>6.59</v>
      </c>
      <c r="AB763">
        <v>2.2458</v>
      </c>
      <c r="AC763">
        <v>4.4600999999999997</v>
      </c>
      <c r="AD763">
        <v>0.28720000000000001</v>
      </c>
      <c r="AE763">
        <v>0.66349999999999998</v>
      </c>
      <c r="AF763">
        <v>4.3581000000000003</v>
      </c>
      <c r="AG763">
        <v>6.5468000000000002</v>
      </c>
      <c r="AH763">
        <v>1.3867</v>
      </c>
      <c r="AI763">
        <v>0.90739999999999998</v>
      </c>
      <c r="AJ763">
        <v>0.39750000000000002</v>
      </c>
      <c r="AK763">
        <v>6.3100000000000003E-2</v>
      </c>
      <c r="AL763">
        <v>0.1069</v>
      </c>
      <c r="AM763">
        <v>4.8723999999999998</v>
      </c>
      <c r="AN763">
        <v>0.28420000000000001</v>
      </c>
      <c r="AO763">
        <v>26.068999999999999</v>
      </c>
      <c r="AP763">
        <v>0.436</v>
      </c>
      <c r="AQ763">
        <v>58.029600000000002</v>
      </c>
      <c r="AR763">
        <v>145.27090000000001</v>
      </c>
      <c r="AS763" s="22"/>
      <c r="AT763" s="22"/>
      <c r="AU763" s="61" t="s">
        <v>114</v>
      </c>
      <c r="AV763" s="46">
        <v>0</v>
      </c>
      <c r="AW763" s="46">
        <v>0</v>
      </c>
      <c r="AX763" s="46">
        <v>0</v>
      </c>
    </row>
    <row r="764" spans="1:50" ht="12.75" hidden="1" customHeight="1" x14ac:dyDescent="0.25">
      <c r="A764">
        <v>897</v>
      </c>
      <c r="B764">
        <v>2008</v>
      </c>
      <c r="C764" s="22" t="str">
        <f t="shared" si="44"/>
        <v>2008B00897</v>
      </c>
      <c r="D764" s="13">
        <v>39751</v>
      </c>
      <c r="E764">
        <v>80032</v>
      </c>
      <c r="F764" t="s">
        <v>301</v>
      </c>
      <c r="G764">
        <v>6</v>
      </c>
      <c r="H764">
        <v>7</v>
      </c>
      <c r="I764" t="s">
        <v>70</v>
      </c>
      <c r="J764" s="15">
        <f t="shared" si="41"/>
        <v>2716</v>
      </c>
      <c r="K764">
        <v>20</v>
      </c>
      <c r="L764">
        <v>30</v>
      </c>
      <c r="M764">
        <v>30</v>
      </c>
      <c r="N764">
        <f t="shared" si="45"/>
        <v>10</v>
      </c>
      <c r="O764">
        <v>4</v>
      </c>
      <c r="P764">
        <v>6</v>
      </c>
      <c r="Q764"/>
      <c r="R764">
        <v>550</v>
      </c>
      <c r="S764" s="55">
        <v>2009</v>
      </c>
      <c r="T764" s="60" t="s">
        <v>88</v>
      </c>
      <c r="U764" s="46">
        <v>0.77</v>
      </c>
      <c r="V764" s="46">
        <v>0.93</v>
      </c>
      <c r="W764" s="46">
        <v>8.8800000000000008</v>
      </c>
      <c r="X764" s="46">
        <v>0</v>
      </c>
      <c r="Y764" s="46">
        <v>0</v>
      </c>
      <c r="Z764">
        <v>400.96</v>
      </c>
      <c r="AA764">
        <v>5.4</v>
      </c>
      <c r="AB764">
        <v>2.6913999999999998</v>
      </c>
      <c r="AC764">
        <v>5.6805000000000003</v>
      </c>
      <c r="AD764">
        <v>0.28210000000000002</v>
      </c>
      <c r="AE764">
        <v>0.86250000000000004</v>
      </c>
      <c r="AF764">
        <v>8.2278000000000002</v>
      </c>
      <c r="AG764">
        <v>3.8691</v>
      </c>
      <c r="AH764">
        <v>0.9083</v>
      </c>
      <c r="AI764">
        <v>0.4783</v>
      </c>
      <c r="AJ764">
        <v>0.49619999999999997</v>
      </c>
      <c r="AK764">
        <v>3.5000000000000003E-2</v>
      </c>
      <c r="AL764">
        <v>0.1229</v>
      </c>
      <c r="AM764">
        <v>5.931</v>
      </c>
      <c r="AN764">
        <v>0.1966</v>
      </c>
      <c r="AO764">
        <v>9.3809000000000005</v>
      </c>
      <c r="AP764">
        <v>0.39040000000000002</v>
      </c>
      <c r="AQ764">
        <v>126.6541</v>
      </c>
      <c r="AR764">
        <v>191.11529999999999</v>
      </c>
      <c r="AS764" s="22"/>
      <c r="AT764" s="22"/>
      <c r="AU764" s="61" t="s">
        <v>114</v>
      </c>
      <c r="AV764" s="46">
        <v>0</v>
      </c>
      <c r="AW764" s="46">
        <v>0</v>
      </c>
      <c r="AX764" s="46">
        <v>0</v>
      </c>
    </row>
    <row r="765" spans="1:50" ht="12.75" hidden="1" customHeight="1" x14ac:dyDescent="0.25">
      <c r="A765">
        <v>898</v>
      </c>
      <c r="B765">
        <v>2008</v>
      </c>
      <c r="C765" s="22" t="str">
        <f t="shared" si="44"/>
        <v>2008B00898</v>
      </c>
      <c r="D765" s="13">
        <v>39751</v>
      </c>
      <c r="E765">
        <v>80032</v>
      </c>
      <c r="F765" t="s">
        <v>301</v>
      </c>
      <c r="G765">
        <v>6</v>
      </c>
      <c r="H765">
        <v>7</v>
      </c>
      <c r="I765" t="s">
        <v>70</v>
      </c>
      <c r="J765" s="15">
        <f t="shared" si="41"/>
        <v>5432</v>
      </c>
      <c r="K765">
        <v>30</v>
      </c>
      <c r="L765">
        <v>50</v>
      </c>
      <c r="M765">
        <v>50</v>
      </c>
      <c r="N765">
        <f t="shared" si="45"/>
        <v>20</v>
      </c>
      <c r="O765">
        <v>4</v>
      </c>
      <c r="P765">
        <v>6</v>
      </c>
      <c r="Q765"/>
      <c r="R765">
        <v>551</v>
      </c>
      <c r="S765" s="55">
        <v>2009</v>
      </c>
      <c r="T765" s="60" t="s">
        <v>88</v>
      </c>
      <c r="U765" s="46">
        <v>0.36</v>
      </c>
      <c r="V765" s="46">
        <v>0</v>
      </c>
      <c r="W765" s="46">
        <v>0</v>
      </c>
      <c r="X765" s="46">
        <v>4.8</v>
      </c>
      <c r="Y765" s="46">
        <v>0</v>
      </c>
      <c r="Z765">
        <v>448.66</v>
      </c>
      <c r="AA765">
        <v>8.11</v>
      </c>
      <c r="AB765">
        <v>2.9218000000000002</v>
      </c>
      <c r="AC765">
        <v>5.3421000000000003</v>
      </c>
      <c r="AD765">
        <v>0.74239999999999995</v>
      </c>
      <c r="AE765">
        <v>1.3816999999999999</v>
      </c>
      <c r="AF765">
        <v>6.7008999999999999</v>
      </c>
      <c r="AG765">
        <v>7.2531999999999996</v>
      </c>
      <c r="AH765">
        <v>1.1706000000000001</v>
      </c>
      <c r="AI765">
        <v>1.0732999999999999</v>
      </c>
      <c r="AJ765">
        <v>0.52980000000000005</v>
      </c>
      <c r="AK765">
        <v>4.2999999999999997E-2</v>
      </c>
      <c r="AL765">
        <v>0.36170000000000002</v>
      </c>
      <c r="AM765">
        <v>12.4047</v>
      </c>
      <c r="AN765">
        <v>0.33579999999999999</v>
      </c>
      <c r="AO765">
        <v>3.7780999999999998</v>
      </c>
      <c r="AP765">
        <v>0.55720000000000003</v>
      </c>
      <c r="AQ765">
        <v>61.290300000000002</v>
      </c>
      <c r="AR765">
        <v>68.572800000000001</v>
      </c>
      <c r="AS765" s="22"/>
      <c r="AT765" s="22"/>
      <c r="AU765" s="61" t="s">
        <v>114</v>
      </c>
      <c r="AV765" s="46">
        <v>0</v>
      </c>
      <c r="AW765" s="46">
        <v>0</v>
      </c>
      <c r="AX765" s="46">
        <v>0</v>
      </c>
    </row>
    <row r="766" spans="1:50" ht="12.75" hidden="1" customHeight="1" x14ac:dyDescent="0.25">
      <c r="A766">
        <v>899</v>
      </c>
      <c r="B766">
        <v>2008</v>
      </c>
      <c r="C766" s="22" t="str">
        <f t="shared" si="44"/>
        <v>2008B00899</v>
      </c>
      <c r="D766" s="13">
        <v>39751</v>
      </c>
      <c r="E766">
        <v>80032</v>
      </c>
      <c r="F766" t="s">
        <v>301</v>
      </c>
      <c r="G766">
        <v>6</v>
      </c>
      <c r="H766">
        <v>7</v>
      </c>
      <c r="I766" t="s">
        <v>70</v>
      </c>
      <c r="J766" s="15">
        <f t="shared" si="41"/>
        <v>2716</v>
      </c>
      <c r="K766">
        <v>50</v>
      </c>
      <c r="L766">
        <v>60</v>
      </c>
      <c r="M766">
        <v>60</v>
      </c>
      <c r="N766">
        <f t="shared" si="45"/>
        <v>10</v>
      </c>
      <c r="O766">
        <v>4</v>
      </c>
      <c r="P766">
        <v>6</v>
      </c>
      <c r="Q766"/>
      <c r="R766">
        <v>552</v>
      </c>
      <c r="S766" s="55">
        <v>2009</v>
      </c>
      <c r="T766" s="60" t="s">
        <v>88</v>
      </c>
      <c r="U766" s="46">
        <v>0.37</v>
      </c>
      <c r="V766" s="46">
        <v>0</v>
      </c>
      <c r="W766" s="46">
        <v>2.35</v>
      </c>
      <c r="X766" s="46">
        <v>2.17</v>
      </c>
      <c r="Y766" s="46">
        <v>0</v>
      </c>
      <c r="Z766">
        <v>458.07</v>
      </c>
      <c r="AA766">
        <v>7.44</v>
      </c>
      <c r="AB766">
        <v>4.1307999999999998</v>
      </c>
      <c r="AC766">
        <v>5.7008000000000001</v>
      </c>
      <c r="AD766">
        <v>0.67220000000000002</v>
      </c>
      <c r="AE766">
        <v>2.4619</v>
      </c>
      <c r="AF766">
        <v>8.7205999999999992</v>
      </c>
      <c r="AG766">
        <v>8.5042000000000009</v>
      </c>
      <c r="AH766">
        <v>1.8801000000000001</v>
      </c>
      <c r="AI766">
        <v>0.93230000000000002</v>
      </c>
      <c r="AJ766">
        <v>0.74219999999999997</v>
      </c>
      <c r="AK766">
        <v>6.1100000000000002E-2</v>
      </c>
      <c r="AL766">
        <v>0.33400000000000002</v>
      </c>
      <c r="AM766">
        <v>15.540900000000001</v>
      </c>
      <c r="AN766">
        <v>0.34010000000000001</v>
      </c>
      <c r="AO766">
        <v>3.81</v>
      </c>
      <c r="AP766">
        <v>0.5343</v>
      </c>
      <c r="AQ766">
        <v>68.015100000000004</v>
      </c>
      <c r="AR766">
        <v>61.006599999999999</v>
      </c>
      <c r="AS766" s="22"/>
      <c r="AT766" s="22"/>
      <c r="AU766" s="61" t="s">
        <v>114</v>
      </c>
      <c r="AV766" s="46">
        <v>0</v>
      </c>
      <c r="AW766" s="46">
        <v>0</v>
      </c>
      <c r="AX766" s="46">
        <v>0</v>
      </c>
    </row>
    <row r="767" spans="1:50" ht="12.75" hidden="1" customHeight="1" x14ac:dyDescent="0.25">
      <c r="A767">
        <v>900</v>
      </c>
      <c r="B767">
        <v>2008</v>
      </c>
      <c r="C767" s="22" t="str">
        <f t="shared" si="44"/>
        <v>2008B00900</v>
      </c>
      <c r="D767" s="13">
        <v>39751</v>
      </c>
      <c r="E767">
        <v>80032</v>
      </c>
      <c r="F767" t="s">
        <v>301</v>
      </c>
      <c r="G767">
        <v>6</v>
      </c>
      <c r="H767">
        <v>7</v>
      </c>
      <c r="I767" t="s">
        <v>70</v>
      </c>
      <c r="J767" s="15">
        <f t="shared" si="41"/>
        <v>2716</v>
      </c>
      <c r="K767">
        <v>60</v>
      </c>
      <c r="L767">
        <v>70</v>
      </c>
      <c r="M767">
        <v>70</v>
      </c>
      <c r="N767">
        <f t="shared" si="45"/>
        <v>10</v>
      </c>
      <c r="O767">
        <v>4</v>
      </c>
      <c r="P767">
        <v>6</v>
      </c>
      <c r="Q767"/>
      <c r="R767">
        <v>553</v>
      </c>
      <c r="S767" s="55">
        <v>2009</v>
      </c>
      <c r="T767" s="60" t="s">
        <v>88</v>
      </c>
      <c r="U767" s="46">
        <v>0.47</v>
      </c>
      <c r="V767" s="46">
        <v>0.27</v>
      </c>
      <c r="W767" s="46">
        <v>0</v>
      </c>
      <c r="X767" s="46">
        <v>0.23</v>
      </c>
      <c r="Y767" s="46">
        <v>0</v>
      </c>
      <c r="Z767">
        <v>422.71</v>
      </c>
      <c r="AA767">
        <v>5.22</v>
      </c>
      <c r="AB767">
        <v>2.7410000000000001</v>
      </c>
      <c r="AC767">
        <v>7.1532</v>
      </c>
      <c r="AD767">
        <v>0.36709999999999998</v>
      </c>
      <c r="AE767">
        <v>1.7774000000000001</v>
      </c>
      <c r="AF767">
        <v>8.9525000000000006</v>
      </c>
      <c r="AG767">
        <v>4.3167</v>
      </c>
      <c r="AH767">
        <v>0.99319999999999997</v>
      </c>
      <c r="AI767">
        <v>0.5907</v>
      </c>
      <c r="AJ767">
        <v>0.57469999999999999</v>
      </c>
      <c r="AK767">
        <v>6.6900000000000001E-2</v>
      </c>
      <c r="AL767">
        <v>0.26529999999999998</v>
      </c>
      <c r="AM767">
        <v>11.585800000000001</v>
      </c>
      <c r="AN767">
        <v>0.18140000000000001</v>
      </c>
      <c r="AO767">
        <v>2.3628</v>
      </c>
      <c r="AP767">
        <v>0.3337</v>
      </c>
      <c r="AQ767">
        <v>90.979600000000005</v>
      </c>
      <c r="AR767">
        <v>88.021299999999997</v>
      </c>
      <c r="AS767" s="22"/>
      <c r="AT767" s="22"/>
      <c r="AU767" s="61" t="s">
        <v>114</v>
      </c>
      <c r="AV767" s="46">
        <v>0</v>
      </c>
      <c r="AW767" s="46">
        <v>0</v>
      </c>
      <c r="AX767" s="46">
        <v>0</v>
      </c>
    </row>
    <row r="768" spans="1:50" ht="12.75" hidden="1" customHeight="1" x14ac:dyDescent="0.25">
      <c r="A768">
        <v>901</v>
      </c>
      <c r="B768">
        <v>2008</v>
      </c>
      <c r="C768" s="22" t="str">
        <f t="shared" si="44"/>
        <v>2008B00901</v>
      </c>
      <c r="D768" s="13">
        <v>39751</v>
      </c>
      <c r="E768">
        <v>80032</v>
      </c>
      <c r="F768" t="s">
        <v>301</v>
      </c>
      <c r="G768">
        <v>6</v>
      </c>
      <c r="H768">
        <v>7</v>
      </c>
      <c r="I768" t="s">
        <v>198</v>
      </c>
      <c r="J768" s="15">
        <f t="shared" si="41"/>
        <v>2352</v>
      </c>
      <c r="K768">
        <v>70</v>
      </c>
      <c r="L768">
        <v>100</v>
      </c>
      <c r="M768">
        <v>100</v>
      </c>
      <c r="N768">
        <f t="shared" si="45"/>
        <v>30</v>
      </c>
      <c r="O768">
        <v>4</v>
      </c>
      <c r="P768">
        <v>6</v>
      </c>
      <c r="Q768"/>
      <c r="R768">
        <v>554</v>
      </c>
      <c r="S768" s="55">
        <v>2009</v>
      </c>
      <c r="T768" s="60" t="s">
        <v>88</v>
      </c>
      <c r="U768" s="46">
        <v>0.91</v>
      </c>
      <c r="V768" s="46">
        <v>0</v>
      </c>
      <c r="W768" s="46">
        <v>0</v>
      </c>
      <c r="X768" s="46">
        <v>0</v>
      </c>
      <c r="Y768" s="46">
        <v>0</v>
      </c>
      <c r="Z768">
        <v>448.54</v>
      </c>
      <c r="AA768">
        <v>6.08</v>
      </c>
      <c r="AB768">
        <v>2.5796000000000001</v>
      </c>
      <c r="AC768">
        <v>12.9642</v>
      </c>
      <c r="AD768">
        <v>0.21390000000000001</v>
      </c>
      <c r="AE768">
        <v>0.96889999999999998</v>
      </c>
      <c r="AF768">
        <v>5.4429999999999996</v>
      </c>
      <c r="AG768">
        <v>7.1959999999999997</v>
      </c>
      <c r="AH768">
        <v>1.2493000000000001</v>
      </c>
      <c r="AI768">
        <v>1.0993999999999999</v>
      </c>
      <c r="AJ768">
        <v>0.81950000000000001</v>
      </c>
      <c r="AK768">
        <v>5.5599999999999997E-2</v>
      </c>
      <c r="AL768">
        <v>0.54569999999999996</v>
      </c>
      <c r="AM768">
        <v>7.4551999999999996</v>
      </c>
      <c r="AN768">
        <v>0.24790000000000001</v>
      </c>
      <c r="AO768">
        <v>1.9981</v>
      </c>
      <c r="AP768">
        <v>0.50090000000000001</v>
      </c>
      <c r="AQ768">
        <v>26.9557</v>
      </c>
      <c r="AR768">
        <v>48.963200000000001</v>
      </c>
      <c r="AS768" s="22"/>
      <c r="AT768" s="22"/>
      <c r="AU768" s="61" t="s">
        <v>114</v>
      </c>
      <c r="AV768" s="46">
        <v>0</v>
      </c>
      <c r="AW768" s="46">
        <v>0</v>
      </c>
      <c r="AX768" s="46">
        <v>0</v>
      </c>
    </row>
    <row r="769" spans="1:50" ht="12.75" hidden="1" customHeight="1" x14ac:dyDescent="0.25">
      <c r="A769">
        <v>902</v>
      </c>
      <c r="B769">
        <v>2008</v>
      </c>
      <c r="C769" s="22" t="str">
        <f t="shared" si="44"/>
        <v>2008B00902</v>
      </c>
      <c r="D769" s="13">
        <v>39751</v>
      </c>
      <c r="E769">
        <v>80032</v>
      </c>
      <c r="F769" t="s">
        <v>301</v>
      </c>
      <c r="G769">
        <v>6</v>
      </c>
      <c r="H769">
        <v>7</v>
      </c>
      <c r="I769" t="s">
        <v>198</v>
      </c>
      <c r="J769" s="15">
        <f t="shared" si="41"/>
        <v>3920.0000000000005</v>
      </c>
      <c r="K769">
        <v>100</v>
      </c>
      <c r="L769">
        <v>150</v>
      </c>
      <c r="M769">
        <v>150</v>
      </c>
      <c r="N769">
        <f t="shared" si="45"/>
        <v>50</v>
      </c>
      <c r="O769">
        <v>4</v>
      </c>
      <c r="P769">
        <v>6</v>
      </c>
      <c r="Q769"/>
      <c r="S769" s="55"/>
      <c r="T769" s="60" t="s">
        <v>88</v>
      </c>
      <c r="U769" s="46">
        <v>7.0000000000000007E-2</v>
      </c>
      <c r="V769" s="46">
        <v>0</v>
      </c>
      <c r="W769" s="46">
        <v>0</v>
      </c>
      <c r="X769" s="46">
        <v>0.05</v>
      </c>
      <c r="Y769" s="46">
        <v>0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s="22"/>
      <c r="AT769" s="22"/>
      <c r="AU769" s="61" t="s">
        <v>114</v>
      </c>
      <c r="AV769" s="46">
        <v>0</v>
      </c>
      <c r="AW769" s="46">
        <v>0</v>
      </c>
      <c r="AX769" s="46">
        <v>0</v>
      </c>
    </row>
    <row r="770" spans="1:50" ht="12.75" hidden="1" customHeight="1" x14ac:dyDescent="0.25">
      <c r="A770">
        <v>903</v>
      </c>
      <c r="B770">
        <v>2008</v>
      </c>
      <c r="C770" s="22" t="str">
        <f t="shared" si="44"/>
        <v>2008B00903</v>
      </c>
      <c r="D770" s="13">
        <v>39751</v>
      </c>
      <c r="E770">
        <v>80032</v>
      </c>
      <c r="F770" t="s">
        <v>301</v>
      </c>
      <c r="G770">
        <v>6</v>
      </c>
      <c r="H770">
        <v>7</v>
      </c>
      <c r="I770" t="s">
        <v>198</v>
      </c>
      <c r="J770" s="15">
        <f t="shared" ref="J770:J833" si="46">IF(I770="WB",54.6*O770*(M770-K770),IF(I770="BZ",67.9*O770*(M770-K770),IF(I770="BZ+WB",122.5*O770*(M770-K770),IF(I770="RKS",19.6*(M770-K770)*O770,""))))</f>
        <v>3920.0000000000005</v>
      </c>
      <c r="K770">
        <v>150</v>
      </c>
      <c r="L770">
        <v>200</v>
      </c>
      <c r="M770">
        <v>200</v>
      </c>
      <c r="N770">
        <f t="shared" si="45"/>
        <v>50</v>
      </c>
      <c r="O770">
        <v>4</v>
      </c>
      <c r="P770">
        <v>6</v>
      </c>
      <c r="Q770"/>
      <c r="R770">
        <v>555</v>
      </c>
      <c r="S770" s="55">
        <v>2009</v>
      </c>
      <c r="T770" s="60" t="s">
        <v>88</v>
      </c>
      <c r="U770" s="46">
        <v>0.18</v>
      </c>
      <c r="V770" s="46">
        <v>0</v>
      </c>
      <c r="W770" s="46">
        <v>0</v>
      </c>
      <c r="X770" s="46">
        <v>0.01</v>
      </c>
      <c r="Y770" s="46">
        <v>0</v>
      </c>
      <c r="Z770">
        <v>356.23</v>
      </c>
      <c r="AA770">
        <v>6.79</v>
      </c>
      <c r="AB770">
        <v>5.0819000000000001</v>
      </c>
      <c r="AC770">
        <v>45.939300000000003</v>
      </c>
      <c r="AD770">
        <v>0.58860000000000001</v>
      </c>
      <c r="AE770">
        <v>5.2746000000000004</v>
      </c>
      <c r="AF770">
        <v>15.2216</v>
      </c>
      <c r="AG770">
        <v>56.454700000000003</v>
      </c>
      <c r="AH770">
        <v>3.2770000000000001</v>
      </c>
      <c r="AI770">
        <v>1.5279</v>
      </c>
      <c r="AJ770">
        <v>2.3944999999999999</v>
      </c>
      <c r="AK770">
        <v>6.5000000000000002E-2</v>
      </c>
      <c r="AL770">
        <v>0.52649999999999997</v>
      </c>
      <c r="AM770">
        <v>30.833300000000001</v>
      </c>
      <c r="AN770">
        <v>0.3589</v>
      </c>
      <c r="AO770">
        <v>5.1059999999999999</v>
      </c>
      <c r="AP770">
        <v>0.83620000000000005</v>
      </c>
      <c r="AQ770">
        <v>140.2697</v>
      </c>
      <c r="AR770">
        <v>21.849699999999999</v>
      </c>
      <c r="AS770" s="22"/>
      <c r="AT770" s="22"/>
      <c r="AU770" s="61" t="s">
        <v>114</v>
      </c>
      <c r="AV770" s="46">
        <v>0</v>
      </c>
      <c r="AW770" s="46">
        <v>0</v>
      </c>
      <c r="AX770" s="46">
        <v>0</v>
      </c>
    </row>
    <row r="771" spans="1:50" ht="12.75" hidden="1" customHeight="1" x14ac:dyDescent="0.25">
      <c r="A771">
        <v>904</v>
      </c>
      <c r="B771">
        <v>2008</v>
      </c>
      <c r="C771" s="22" t="str">
        <f t="shared" si="44"/>
        <v>2008B00904</v>
      </c>
      <c r="D771" s="13">
        <v>39750</v>
      </c>
      <c r="E771">
        <v>80031</v>
      </c>
      <c r="F771" t="s">
        <v>301</v>
      </c>
      <c r="G771">
        <v>10</v>
      </c>
      <c r="H771">
        <v>9</v>
      </c>
      <c r="I771" t="s">
        <v>70</v>
      </c>
      <c r="J771" s="15">
        <f t="shared" si="46"/>
        <v>1358</v>
      </c>
      <c r="K771">
        <v>0</v>
      </c>
      <c r="L771">
        <v>5</v>
      </c>
      <c r="M771">
        <v>5</v>
      </c>
      <c r="N771">
        <f t="shared" si="45"/>
        <v>5</v>
      </c>
      <c r="O771">
        <v>4</v>
      </c>
      <c r="P771">
        <v>6</v>
      </c>
      <c r="Q771"/>
      <c r="R771">
        <v>556</v>
      </c>
      <c r="S771" s="55">
        <v>2009</v>
      </c>
      <c r="T771" s="60" t="s">
        <v>88</v>
      </c>
      <c r="U771" s="46">
        <v>3.5</v>
      </c>
      <c r="V771" s="46">
        <v>0</v>
      </c>
      <c r="W771" s="46">
        <v>0</v>
      </c>
      <c r="X771" s="46">
        <v>0.17</v>
      </c>
      <c r="Y771" s="46">
        <v>0</v>
      </c>
      <c r="Z771">
        <v>513.51</v>
      </c>
      <c r="AA771">
        <v>12.33</v>
      </c>
      <c r="AB771">
        <v>1.5307999999999999</v>
      </c>
      <c r="AC771">
        <v>5.1215000000000002</v>
      </c>
      <c r="AD771">
        <v>0.41020000000000001</v>
      </c>
      <c r="AE771">
        <v>0.66759999999999997</v>
      </c>
      <c r="AF771">
        <v>4.3041</v>
      </c>
      <c r="AG771">
        <v>11.3284</v>
      </c>
      <c r="AH771">
        <v>0.81989999999999996</v>
      </c>
      <c r="AI771">
        <v>1.9685999999999999</v>
      </c>
      <c r="AJ771">
        <v>0.53149999999999997</v>
      </c>
      <c r="AK771">
        <v>0.11310000000000001</v>
      </c>
      <c r="AL771">
        <v>9.9900000000000003E-2</v>
      </c>
      <c r="AM771">
        <v>4.8019999999999996</v>
      </c>
      <c r="AN771">
        <v>0.67010000000000003</v>
      </c>
      <c r="AO771">
        <v>23.986899999999999</v>
      </c>
      <c r="AP771">
        <v>0.9657</v>
      </c>
      <c r="AQ771">
        <v>52.794699999999999</v>
      </c>
      <c r="AR771">
        <v>75.319100000000006</v>
      </c>
      <c r="AS771" s="22"/>
      <c r="AT771" s="22"/>
      <c r="AU771" s="61" t="s">
        <v>114</v>
      </c>
      <c r="AV771" s="46">
        <v>0</v>
      </c>
      <c r="AW771" s="46">
        <v>0</v>
      </c>
      <c r="AX771" s="46">
        <v>0</v>
      </c>
    </row>
    <row r="772" spans="1:50" ht="12.75" hidden="1" customHeight="1" x14ac:dyDescent="0.25">
      <c r="A772">
        <v>905</v>
      </c>
      <c r="B772">
        <v>2008</v>
      </c>
      <c r="C772" s="22" t="str">
        <f t="shared" si="44"/>
        <v>2008B00905</v>
      </c>
      <c r="D772" s="13">
        <v>39750</v>
      </c>
      <c r="E772">
        <v>80031</v>
      </c>
      <c r="F772" t="s">
        <v>301</v>
      </c>
      <c r="G772">
        <v>10</v>
      </c>
      <c r="H772">
        <v>9</v>
      </c>
      <c r="I772" t="s">
        <v>70</v>
      </c>
      <c r="J772" s="15">
        <f t="shared" si="46"/>
        <v>1358</v>
      </c>
      <c r="K772">
        <v>5</v>
      </c>
      <c r="L772">
        <v>10</v>
      </c>
      <c r="M772">
        <v>10</v>
      </c>
      <c r="N772">
        <f t="shared" si="45"/>
        <v>5</v>
      </c>
      <c r="O772">
        <v>4</v>
      </c>
      <c r="P772">
        <v>6</v>
      </c>
      <c r="Q772"/>
      <c r="R772">
        <v>557</v>
      </c>
      <c r="S772" s="55">
        <v>2009</v>
      </c>
      <c r="T772" s="60" t="s">
        <v>88</v>
      </c>
      <c r="U772" s="46">
        <v>1.1499999999999999</v>
      </c>
      <c r="V772" s="46">
        <v>1.1399999999999999</v>
      </c>
      <c r="W772" s="46">
        <v>3.06</v>
      </c>
      <c r="X772" s="46">
        <v>0.63</v>
      </c>
      <c r="Y772" s="46">
        <v>0</v>
      </c>
      <c r="Z772">
        <v>468.1</v>
      </c>
      <c r="AA772">
        <v>12.35</v>
      </c>
      <c r="AB772">
        <v>1.85</v>
      </c>
      <c r="AC772">
        <v>2.9266999999999999</v>
      </c>
      <c r="AD772">
        <v>0.4395</v>
      </c>
      <c r="AE772">
        <v>0.75539999999999996</v>
      </c>
      <c r="AF772">
        <v>4.7634999999999996</v>
      </c>
      <c r="AG772">
        <v>11.736000000000001</v>
      </c>
      <c r="AH772">
        <v>0.99239999999999995</v>
      </c>
      <c r="AI772">
        <v>1.8046</v>
      </c>
      <c r="AJ772">
        <v>0.41249999999999998</v>
      </c>
      <c r="AK772">
        <v>5.91E-2</v>
      </c>
      <c r="AL772">
        <v>7.9500000000000001E-2</v>
      </c>
      <c r="AM772">
        <v>4.6684000000000001</v>
      </c>
      <c r="AN772">
        <v>0.67879999999999996</v>
      </c>
      <c r="AO772">
        <v>30.425699999999999</v>
      </c>
      <c r="AP772">
        <v>0.89400000000000002</v>
      </c>
      <c r="AQ772">
        <v>38.694400000000002</v>
      </c>
      <c r="AR772">
        <v>52.270600000000002</v>
      </c>
      <c r="AS772" s="22"/>
      <c r="AT772" s="22"/>
      <c r="AU772" s="61" t="s">
        <v>114</v>
      </c>
      <c r="AV772" s="46">
        <v>0</v>
      </c>
      <c r="AW772" s="46">
        <v>0</v>
      </c>
      <c r="AX772" s="46">
        <v>0</v>
      </c>
    </row>
    <row r="773" spans="1:50" ht="12.75" hidden="1" customHeight="1" x14ac:dyDescent="0.25">
      <c r="A773">
        <v>906</v>
      </c>
      <c r="B773">
        <v>2008</v>
      </c>
      <c r="C773" s="22" t="str">
        <f t="shared" si="44"/>
        <v>2008B00906</v>
      </c>
      <c r="D773" s="13">
        <v>39750</v>
      </c>
      <c r="E773">
        <v>80031</v>
      </c>
      <c r="F773" t="s">
        <v>301</v>
      </c>
      <c r="G773">
        <v>10</v>
      </c>
      <c r="H773">
        <v>9</v>
      </c>
      <c r="I773" t="s">
        <v>70</v>
      </c>
      <c r="J773" s="15">
        <f t="shared" si="46"/>
        <v>2716</v>
      </c>
      <c r="K773">
        <v>10</v>
      </c>
      <c r="L773">
        <v>20</v>
      </c>
      <c r="M773">
        <v>20</v>
      </c>
      <c r="N773">
        <f t="shared" si="45"/>
        <v>10</v>
      </c>
      <c r="O773">
        <v>4</v>
      </c>
      <c r="P773">
        <v>6</v>
      </c>
      <c r="Q773"/>
      <c r="R773">
        <v>558</v>
      </c>
      <c r="S773" s="55">
        <v>2009</v>
      </c>
      <c r="T773" s="60" t="s">
        <v>88</v>
      </c>
      <c r="U773" s="46">
        <v>1.23</v>
      </c>
      <c r="V773" s="46">
        <v>6.06</v>
      </c>
      <c r="W773" s="46">
        <v>10.35</v>
      </c>
      <c r="X773" s="46">
        <v>1.32</v>
      </c>
      <c r="Y773" s="46">
        <v>0</v>
      </c>
      <c r="Z773">
        <v>447.42</v>
      </c>
      <c r="AA773">
        <v>8.49</v>
      </c>
      <c r="AB773">
        <v>2.5651000000000002</v>
      </c>
      <c r="AC773">
        <v>2.3435000000000001</v>
      </c>
      <c r="AD773">
        <v>0.24540000000000001</v>
      </c>
      <c r="AE773">
        <v>0.6069</v>
      </c>
      <c r="AF773">
        <v>5.4859</v>
      </c>
      <c r="AG773">
        <v>8.5471000000000004</v>
      </c>
      <c r="AH773">
        <v>1.2263999999999999</v>
      </c>
      <c r="AI773">
        <v>1.7205999999999999</v>
      </c>
      <c r="AJ773">
        <v>0.38779999999999998</v>
      </c>
      <c r="AK773">
        <v>3.7400000000000003E-2</v>
      </c>
      <c r="AL773">
        <v>8.6499999999999994E-2</v>
      </c>
      <c r="AM773">
        <v>4.9271000000000003</v>
      </c>
      <c r="AN773">
        <v>0.47720000000000001</v>
      </c>
      <c r="AO773">
        <v>26.661799999999999</v>
      </c>
      <c r="AP773">
        <v>0.61419999999999997</v>
      </c>
      <c r="AQ773">
        <v>59.183700000000002</v>
      </c>
      <c r="AR773">
        <v>45.495600000000003</v>
      </c>
      <c r="AS773" s="22"/>
      <c r="AT773" s="22"/>
      <c r="AU773" s="61" t="s">
        <v>114</v>
      </c>
      <c r="AV773" s="46">
        <v>0</v>
      </c>
      <c r="AW773" s="46">
        <v>0</v>
      </c>
      <c r="AX773" s="46">
        <v>0</v>
      </c>
    </row>
    <row r="774" spans="1:50" ht="12.75" hidden="1" customHeight="1" x14ac:dyDescent="0.25">
      <c r="A774">
        <v>907</v>
      </c>
      <c r="B774">
        <v>2008</v>
      </c>
      <c r="C774" s="22" t="str">
        <f t="shared" si="44"/>
        <v>2008B00907</v>
      </c>
      <c r="D774" s="13">
        <v>39750</v>
      </c>
      <c r="E774">
        <v>80031</v>
      </c>
      <c r="F774" t="s">
        <v>301</v>
      </c>
      <c r="G774">
        <v>10</v>
      </c>
      <c r="H774">
        <v>9</v>
      </c>
      <c r="I774" t="s">
        <v>70</v>
      </c>
      <c r="J774" s="15">
        <f t="shared" si="46"/>
        <v>2716</v>
      </c>
      <c r="K774">
        <v>20</v>
      </c>
      <c r="L774">
        <v>30</v>
      </c>
      <c r="M774">
        <v>30</v>
      </c>
      <c r="N774">
        <f t="shared" si="45"/>
        <v>10</v>
      </c>
      <c r="O774">
        <v>4</v>
      </c>
      <c r="P774">
        <v>6</v>
      </c>
      <c r="Q774"/>
      <c r="R774">
        <v>559</v>
      </c>
      <c r="S774" s="55">
        <v>2009</v>
      </c>
      <c r="T774" s="60" t="s">
        <v>88</v>
      </c>
      <c r="U774" s="46">
        <v>0.36</v>
      </c>
      <c r="V774" s="46">
        <v>0.78</v>
      </c>
      <c r="W774" s="46">
        <v>3.18</v>
      </c>
      <c r="X774" s="46">
        <v>3.35</v>
      </c>
      <c r="Y774" s="46">
        <v>0</v>
      </c>
      <c r="Z774">
        <v>460.58</v>
      </c>
      <c r="AA774">
        <v>10.35</v>
      </c>
      <c r="AB774">
        <v>3.7507000000000001</v>
      </c>
      <c r="AC774">
        <v>1.2650999999999999</v>
      </c>
      <c r="AD774">
        <v>0.2823</v>
      </c>
      <c r="AE774">
        <v>0.79759999999999998</v>
      </c>
      <c r="AF774">
        <v>5.5549999999999997</v>
      </c>
      <c r="AG774">
        <v>9.5789000000000009</v>
      </c>
      <c r="AH774">
        <v>1.0731999999999999</v>
      </c>
      <c r="AI774">
        <v>1.5975999999999999</v>
      </c>
      <c r="AJ774">
        <v>0.3402</v>
      </c>
      <c r="AK774">
        <v>3.0099999999999998E-2</v>
      </c>
      <c r="AL774">
        <v>0.1182</v>
      </c>
      <c r="AM774">
        <v>6.2009999999999996</v>
      </c>
      <c r="AN774">
        <v>0.59430000000000005</v>
      </c>
      <c r="AO774">
        <v>19.215299999999999</v>
      </c>
      <c r="AP774">
        <v>0.71050000000000002</v>
      </c>
      <c r="AQ774">
        <v>55.789499999999997</v>
      </c>
      <c r="AR774">
        <v>48.803800000000003</v>
      </c>
      <c r="AS774" s="22"/>
      <c r="AT774" s="22"/>
      <c r="AU774" s="61" t="s">
        <v>114</v>
      </c>
      <c r="AV774" s="46">
        <v>0</v>
      </c>
      <c r="AW774" s="46">
        <v>0</v>
      </c>
      <c r="AX774" s="46">
        <v>0</v>
      </c>
    </row>
    <row r="775" spans="1:50" ht="12.75" hidden="1" customHeight="1" x14ac:dyDescent="0.25">
      <c r="A775">
        <v>908</v>
      </c>
      <c r="B775">
        <v>2008</v>
      </c>
      <c r="C775" s="22" t="str">
        <f t="shared" si="44"/>
        <v>2008B00908</v>
      </c>
      <c r="D775" s="13">
        <v>39750</v>
      </c>
      <c r="E775">
        <v>80031</v>
      </c>
      <c r="F775" t="s">
        <v>301</v>
      </c>
      <c r="G775">
        <v>10</v>
      </c>
      <c r="H775">
        <v>9</v>
      </c>
      <c r="I775" t="s">
        <v>70</v>
      </c>
      <c r="J775" s="15">
        <f t="shared" si="46"/>
        <v>5432</v>
      </c>
      <c r="K775">
        <v>30</v>
      </c>
      <c r="L775">
        <v>50</v>
      </c>
      <c r="M775">
        <v>50</v>
      </c>
      <c r="N775">
        <f t="shared" si="45"/>
        <v>20</v>
      </c>
      <c r="O775">
        <v>4</v>
      </c>
      <c r="P775">
        <v>6</v>
      </c>
      <c r="Q775"/>
      <c r="R775">
        <v>560</v>
      </c>
      <c r="S775" s="55">
        <v>2009</v>
      </c>
      <c r="T775" s="60" t="s">
        <v>88</v>
      </c>
      <c r="U775" s="46">
        <v>0.37</v>
      </c>
      <c r="V775" s="46">
        <v>4.8</v>
      </c>
      <c r="W775" s="46">
        <v>14.02</v>
      </c>
      <c r="X775" s="46">
        <v>2.4500000000000002</v>
      </c>
      <c r="Y775" s="46">
        <v>0</v>
      </c>
      <c r="Z775">
        <v>467.93</v>
      </c>
      <c r="AA775">
        <v>9.2799999999999994</v>
      </c>
      <c r="AB775">
        <v>4.0149999999999997</v>
      </c>
      <c r="AC775">
        <v>2.1585999999999999</v>
      </c>
      <c r="AD775">
        <v>0.45390000000000003</v>
      </c>
      <c r="AE775">
        <v>1.0184</v>
      </c>
      <c r="AF775">
        <v>7.4103000000000003</v>
      </c>
      <c r="AG775">
        <v>7.4635999999999996</v>
      </c>
      <c r="AH775">
        <v>0.65910000000000002</v>
      </c>
      <c r="AI775">
        <v>1.1309</v>
      </c>
      <c r="AJ775">
        <v>0.32879999999999998</v>
      </c>
      <c r="AK775">
        <v>3.5900000000000001E-2</v>
      </c>
      <c r="AL775">
        <v>0.1237</v>
      </c>
      <c r="AM775">
        <v>6.3822000000000001</v>
      </c>
      <c r="AN775">
        <v>0.43209999999999998</v>
      </c>
      <c r="AO775">
        <v>13.4724</v>
      </c>
      <c r="AP775">
        <v>0.61539999999999995</v>
      </c>
      <c r="AQ775">
        <v>34.238599999999998</v>
      </c>
      <c r="AR775">
        <v>72.4054</v>
      </c>
      <c r="AS775" s="22"/>
      <c r="AT775" s="22"/>
      <c r="AU775" s="61" t="s">
        <v>114</v>
      </c>
      <c r="AV775" s="46">
        <v>0</v>
      </c>
      <c r="AW775" s="46">
        <v>0</v>
      </c>
      <c r="AX775" s="46">
        <v>0</v>
      </c>
    </row>
    <row r="776" spans="1:50" ht="12.75" hidden="1" customHeight="1" x14ac:dyDescent="0.25">
      <c r="A776">
        <v>909</v>
      </c>
      <c r="B776">
        <v>2008</v>
      </c>
      <c r="C776" s="22" t="str">
        <f t="shared" si="44"/>
        <v>2008B00909</v>
      </c>
      <c r="D776" s="13">
        <v>39750</v>
      </c>
      <c r="E776">
        <v>80031</v>
      </c>
      <c r="F776" t="s">
        <v>301</v>
      </c>
      <c r="G776">
        <v>10</v>
      </c>
      <c r="H776">
        <v>9</v>
      </c>
      <c r="I776" t="s">
        <v>70</v>
      </c>
      <c r="J776" s="15">
        <f t="shared" si="46"/>
        <v>2716</v>
      </c>
      <c r="K776">
        <v>50</v>
      </c>
      <c r="L776">
        <v>60</v>
      </c>
      <c r="M776">
        <v>60</v>
      </c>
      <c r="N776">
        <f t="shared" si="45"/>
        <v>10</v>
      </c>
      <c r="O776">
        <v>4</v>
      </c>
      <c r="P776">
        <v>6</v>
      </c>
      <c r="Q776"/>
      <c r="R776">
        <v>561</v>
      </c>
      <c r="S776" s="55">
        <v>2009</v>
      </c>
      <c r="T776" s="60" t="s">
        <v>88</v>
      </c>
      <c r="U776" s="46">
        <v>1.1000000000000001</v>
      </c>
      <c r="V776" s="46">
        <v>0</v>
      </c>
      <c r="W776" s="46">
        <v>0</v>
      </c>
      <c r="X776" s="46">
        <v>0</v>
      </c>
      <c r="Y776" s="46">
        <v>0</v>
      </c>
      <c r="Z776">
        <v>398.63</v>
      </c>
      <c r="AA776">
        <v>7.14</v>
      </c>
      <c r="AB776">
        <v>5.67</v>
      </c>
      <c r="AC776">
        <v>3.3780999999999999</v>
      </c>
      <c r="AD776">
        <v>0.3498</v>
      </c>
      <c r="AE776">
        <v>2.0567000000000002</v>
      </c>
      <c r="AF776">
        <v>11.268000000000001</v>
      </c>
      <c r="AG776">
        <v>7.2392000000000003</v>
      </c>
      <c r="AH776">
        <v>1.9915</v>
      </c>
      <c r="AI776">
        <v>1.5274000000000001</v>
      </c>
      <c r="AJ776">
        <v>0.56379999999999997</v>
      </c>
      <c r="AK776">
        <v>3.5999999999999997E-2</v>
      </c>
      <c r="AL776">
        <v>9.6199999999999994E-2</v>
      </c>
      <c r="AM776">
        <v>9.4694000000000003</v>
      </c>
      <c r="AN776">
        <v>0.35339999999999999</v>
      </c>
      <c r="AO776">
        <v>6.0297000000000001</v>
      </c>
      <c r="AP776">
        <v>0.53369999999999995</v>
      </c>
      <c r="AQ776">
        <v>141.09710000000001</v>
      </c>
      <c r="AR776">
        <v>39.779699999999998</v>
      </c>
      <c r="AS776" s="22"/>
      <c r="AT776" s="22"/>
      <c r="AU776" s="61" t="s">
        <v>114</v>
      </c>
      <c r="AV776" s="46">
        <v>0</v>
      </c>
      <c r="AW776" s="46">
        <v>0</v>
      </c>
      <c r="AX776" s="46">
        <v>0</v>
      </c>
    </row>
    <row r="777" spans="1:50" ht="12.75" hidden="1" customHeight="1" x14ac:dyDescent="0.25">
      <c r="A777">
        <v>910</v>
      </c>
      <c r="B777">
        <v>2008</v>
      </c>
      <c r="C777" s="22" t="str">
        <f t="shared" si="44"/>
        <v>2008B00910</v>
      </c>
      <c r="D777" s="13">
        <v>39750</v>
      </c>
      <c r="E777">
        <v>80031</v>
      </c>
      <c r="F777" t="s">
        <v>301</v>
      </c>
      <c r="G777">
        <v>10</v>
      </c>
      <c r="H777">
        <v>9</v>
      </c>
      <c r="I777" t="s">
        <v>70</v>
      </c>
      <c r="J777" s="15">
        <f t="shared" si="46"/>
        <v>2716</v>
      </c>
      <c r="K777">
        <v>60</v>
      </c>
      <c r="L777">
        <v>70</v>
      </c>
      <c r="M777">
        <v>70</v>
      </c>
      <c r="N777">
        <f t="shared" si="45"/>
        <v>10</v>
      </c>
      <c r="O777">
        <v>4</v>
      </c>
      <c r="P777">
        <v>6</v>
      </c>
      <c r="Q777"/>
      <c r="R777">
        <v>562</v>
      </c>
      <c r="S777" s="55">
        <v>2009</v>
      </c>
      <c r="T777" s="60" t="s">
        <v>88</v>
      </c>
      <c r="U777" s="46">
        <v>0.43</v>
      </c>
      <c r="V777" s="46">
        <v>0</v>
      </c>
      <c r="W777" s="46">
        <v>0</v>
      </c>
      <c r="X777" s="46">
        <v>0.22</v>
      </c>
      <c r="Y777" s="46">
        <v>0</v>
      </c>
      <c r="Z777">
        <v>410.38</v>
      </c>
      <c r="AA777">
        <v>8.31</v>
      </c>
      <c r="AB777">
        <v>4.2008000000000001</v>
      </c>
      <c r="AC777">
        <v>4.92</v>
      </c>
      <c r="AD777">
        <v>0.46850000000000003</v>
      </c>
      <c r="AE777">
        <v>3.4276</v>
      </c>
      <c r="AF777">
        <v>8.4854000000000003</v>
      </c>
      <c r="AG777">
        <v>10.752599999999999</v>
      </c>
      <c r="AH777">
        <v>2.0047000000000001</v>
      </c>
      <c r="AI777">
        <v>1.4638</v>
      </c>
      <c r="AJ777">
        <v>0.58609999999999995</v>
      </c>
      <c r="AK777">
        <v>4.8899999999999999E-2</v>
      </c>
      <c r="AL777">
        <v>0.15240000000000001</v>
      </c>
      <c r="AM777">
        <v>14.388500000000001</v>
      </c>
      <c r="AN777">
        <v>0.4657</v>
      </c>
      <c r="AO777">
        <v>5.7290999999999999</v>
      </c>
      <c r="AP777">
        <v>0.61709999999999998</v>
      </c>
      <c r="AQ777">
        <v>108.4666</v>
      </c>
      <c r="AR777">
        <v>24.101600000000001</v>
      </c>
      <c r="AS777" s="22"/>
      <c r="AT777" s="22"/>
      <c r="AU777" s="61" t="s">
        <v>114</v>
      </c>
      <c r="AV777" s="46">
        <v>0</v>
      </c>
      <c r="AW777" s="46">
        <v>0</v>
      </c>
      <c r="AX777" s="46">
        <v>0</v>
      </c>
    </row>
    <row r="778" spans="1:50" ht="12.75" hidden="1" customHeight="1" x14ac:dyDescent="0.25">
      <c r="A778">
        <v>911</v>
      </c>
      <c r="B778">
        <v>2008</v>
      </c>
      <c r="C778" s="22" t="str">
        <f t="shared" si="44"/>
        <v>2008B00911</v>
      </c>
      <c r="D778" s="13">
        <v>39750</v>
      </c>
      <c r="E778">
        <v>80031</v>
      </c>
      <c r="F778" t="s">
        <v>301</v>
      </c>
      <c r="G778">
        <v>10</v>
      </c>
      <c r="H778">
        <v>9</v>
      </c>
      <c r="I778" t="s">
        <v>198</v>
      </c>
      <c r="J778" s="15">
        <f t="shared" si="46"/>
        <v>2352</v>
      </c>
      <c r="K778">
        <v>70</v>
      </c>
      <c r="L778">
        <v>100</v>
      </c>
      <c r="M778">
        <v>100</v>
      </c>
      <c r="N778">
        <f t="shared" si="45"/>
        <v>30</v>
      </c>
      <c r="O778">
        <v>4</v>
      </c>
      <c r="P778">
        <v>6</v>
      </c>
      <c r="Q778"/>
      <c r="R778">
        <v>563</v>
      </c>
      <c r="S778" s="55">
        <v>2009</v>
      </c>
      <c r="T778" s="60" t="s">
        <v>88</v>
      </c>
      <c r="U778" s="46">
        <v>0.67</v>
      </c>
      <c r="V778" s="46">
        <v>0</v>
      </c>
      <c r="W778" s="46">
        <v>0</v>
      </c>
      <c r="X778" s="46">
        <v>0.15</v>
      </c>
      <c r="Y778" s="46">
        <v>0</v>
      </c>
      <c r="Z778">
        <v>422.94</v>
      </c>
      <c r="AA778">
        <v>6.65</v>
      </c>
      <c r="AB778">
        <v>3.3626</v>
      </c>
      <c r="AC778">
        <v>13.090299999999999</v>
      </c>
      <c r="AD778">
        <v>0.4405</v>
      </c>
      <c r="AE778">
        <v>2.0619999999999998</v>
      </c>
      <c r="AF778">
        <v>8.2340999999999998</v>
      </c>
      <c r="AG778">
        <v>10.2034</v>
      </c>
      <c r="AH778">
        <v>1.7381</v>
      </c>
      <c r="AI778">
        <v>1.4881</v>
      </c>
      <c r="AJ778">
        <v>0.81889999999999996</v>
      </c>
      <c r="AK778">
        <v>3.5200000000000002E-2</v>
      </c>
      <c r="AL778">
        <v>0.24010000000000001</v>
      </c>
      <c r="AM778">
        <v>10.992100000000001</v>
      </c>
      <c r="AN778">
        <v>0.34229999999999999</v>
      </c>
      <c r="AO778">
        <v>3.2589000000000001</v>
      </c>
      <c r="AP778">
        <v>0.63839999999999997</v>
      </c>
      <c r="AQ778">
        <v>70.932500000000005</v>
      </c>
      <c r="AR778">
        <v>27.251999999999999</v>
      </c>
      <c r="AS778" s="22"/>
      <c r="AT778" s="22"/>
      <c r="AU778" s="61" t="s">
        <v>114</v>
      </c>
      <c r="AV778" s="46">
        <v>0</v>
      </c>
      <c r="AW778" s="46">
        <v>0</v>
      </c>
      <c r="AX778" s="46">
        <v>0</v>
      </c>
    </row>
    <row r="779" spans="1:50" ht="12.75" hidden="1" customHeight="1" x14ac:dyDescent="0.25">
      <c r="A779">
        <v>912</v>
      </c>
      <c r="B779">
        <v>2008</v>
      </c>
      <c r="C779" s="22" t="str">
        <f t="shared" si="44"/>
        <v>2008B00912</v>
      </c>
      <c r="D779" s="13">
        <v>39750</v>
      </c>
      <c r="E779">
        <v>80031</v>
      </c>
      <c r="F779" t="s">
        <v>301</v>
      </c>
      <c r="G779">
        <v>10</v>
      </c>
      <c r="H779">
        <v>9</v>
      </c>
      <c r="I779" t="s">
        <v>198</v>
      </c>
      <c r="J779" s="15">
        <f t="shared" si="46"/>
        <v>3920.0000000000005</v>
      </c>
      <c r="K779">
        <v>100</v>
      </c>
      <c r="L779">
        <v>150</v>
      </c>
      <c r="M779">
        <v>150</v>
      </c>
      <c r="N779">
        <f t="shared" si="45"/>
        <v>50</v>
      </c>
      <c r="O779">
        <v>4</v>
      </c>
      <c r="P779">
        <v>6</v>
      </c>
      <c r="Q779"/>
      <c r="R779">
        <v>564</v>
      </c>
      <c r="S779" s="55">
        <v>2009</v>
      </c>
      <c r="T779" s="60" t="s">
        <v>88</v>
      </c>
      <c r="U779" s="46">
        <v>0.13</v>
      </c>
      <c r="V779" s="46">
        <v>0</v>
      </c>
      <c r="W779" s="46">
        <v>0</v>
      </c>
      <c r="X779" s="46">
        <v>0.06</v>
      </c>
      <c r="Y779" s="46">
        <v>0</v>
      </c>
      <c r="Z779">
        <v>459.82</v>
      </c>
      <c r="AA779">
        <v>6.57</v>
      </c>
      <c r="AB779">
        <v>2.3395999999999999</v>
      </c>
      <c r="AC779">
        <v>15.876899999999999</v>
      </c>
      <c r="AD779">
        <v>0.1235</v>
      </c>
      <c r="AE779">
        <v>0.5766</v>
      </c>
      <c r="AF779">
        <v>5.2374000000000001</v>
      </c>
      <c r="AG779">
        <v>19.442799999999998</v>
      </c>
      <c r="AH779">
        <v>1.0111000000000001</v>
      </c>
      <c r="AI779">
        <v>1.7258</v>
      </c>
      <c r="AJ779">
        <v>0.91759999999999997</v>
      </c>
      <c r="AK779">
        <v>2.4199999999999999E-2</v>
      </c>
      <c r="AL779">
        <v>0.28050000000000003</v>
      </c>
      <c r="AM779">
        <v>11.5649</v>
      </c>
      <c r="AN779">
        <v>0.30669999999999997</v>
      </c>
      <c r="AO779">
        <v>6.9379999999999997</v>
      </c>
      <c r="AP779">
        <v>0.51790000000000003</v>
      </c>
      <c r="AQ779">
        <v>46.124000000000002</v>
      </c>
      <c r="AR779">
        <v>9.4234000000000009</v>
      </c>
      <c r="AS779" s="22"/>
      <c r="AT779" s="22"/>
      <c r="AU779" s="61" t="s">
        <v>114</v>
      </c>
      <c r="AV779" s="46">
        <v>0</v>
      </c>
      <c r="AW779" s="46">
        <v>0</v>
      </c>
      <c r="AX779" s="46">
        <v>0</v>
      </c>
    </row>
    <row r="780" spans="1:50" ht="12.75" hidden="1" customHeight="1" x14ac:dyDescent="0.25">
      <c r="A780">
        <v>913</v>
      </c>
      <c r="B780">
        <v>2008</v>
      </c>
      <c r="C780" s="22" t="str">
        <f t="shared" si="44"/>
        <v>2008B00913</v>
      </c>
      <c r="D780" s="13">
        <v>39750</v>
      </c>
      <c r="E780">
        <v>80031</v>
      </c>
      <c r="F780" t="s">
        <v>301</v>
      </c>
      <c r="G780">
        <v>10</v>
      </c>
      <c r="H780">
        <v>9</v>
      </c>
      <c r="I780" t="s">
        <v>198</v>
      </c>
      <c r="J780" s="15">
        <f t="shared" si="46"/>
        <v>3920.0000000000005</v>
      </c>
      <c r="K780">
        <v>150</v>
      </c>
      <c r="L780">
        <v>200</v>
      </c>
      <c r="M780">
        <v>200</v>
      </c>
      <c r="N780">
        <f t="shared" si="45"/>
        <v>50</v>
      </c>
      <c r="O780">
        <v>4</v>
      </c>
      <c r="P780">
        <v>6</v>
      </c>
      <c r="Q780"/>
      <c r="S780" s="55"/>
      <c r="T780" s="60" t="s">
        <v>88</v>
      </c>
      <c r="U780" s="46">
        <v>0.02</v>
      </c>
      <c r="V780" s="46">
        <v>0</v>
      </c>
      <c r="W780" s="46">
        <v>0</v>
      </c>
      <c r="X780" s="46">
        <v>0</v>
      </c>
      <c r="Y780" s="46">
        <v>0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s="22"/>
      <c r="AT780" s="22"/>
      <c r="AU780" s="61" t="s">
        <v>114</v>
      </c>
      <c r="AV780" s="46">
        <v>0</v>
      </c>
      <c r="AW780" s="46">
        <v>0</v>
      </c>
      <c r="AX780" s="46">
        <v>0</v>
      </c>
    </row>
    <row r="781" spans="1:50" ht="12.75" hidden="1" customHeight="1" x14ac:dyDescent="0.25">
      <c r="A781">
        <v>734</v>
      </c>
      <c r="B781">
        <v>2008</v>
      </c>
      <c r="C781" s="22" t="str">
        <f t="shared" si="44"/>
        <v>2008B00734</v>
      </c>
      <c r="D781" s="13">
        <v>39715</v>
      </c>
      <c r="E781">
        <v>80041</v>
      </c>
      <c r="F781" t="s">
        <v>264</v>
      </c>
      <c r="G781">
        <v>10</v>
      </c>
      <c r="H781">
        <v>2</v>
      </c>
      <c r="I781" t="s">
        <v>70</v>
      </c>
      <c r="J781" s="15">
        <f t="shared" si="46"/>
        <v>1358</v>
      </c>
      <c r="K781">
        <v>0</v>
      </c>
      <c r="L781">
        <v>5</v>
      </c>
      <c r="M781">
        <v>5</v>
      </c>
      <c r="N781">
        <f t="shared" si="45"/>
        <v>5</v>
      </c>
      <c r="O781">
        <v>4</v>
      </c>
      <c r="P781">
        <v>6</v>
      </c>
      <c r="Q781"/>
      <c r="R781">
        <v>421</v>
      </c>
      <c r="S781" s="55">
        <v>2009</v>
      </c>
      <c r="T781" s="60" t="s">
        <v>114</v>
      </c>
      <c r="U781" s="46">
        <v>2.5</v>
      </c>
      <c r="V781" s="46">
        <v>1.76</v>
      </c>
      <c r="W781" s="46">
        <v>0</v>
      </c>
      <c r="X781" s="46">
        <v>7.0000000000000007E-2</v>
      </c>
      <c r="Y781" s="46">
        <v>0</v>
      </c>
      <c r="Z781">
        <v>462.99</v>
      </c>
      <c r="AA781">
        <v>8.4499999999999993</v>
      </c>
      <c r="AB781">
        <v>1.6422000000000001</v>
      </c>
      <c r="AC781">
        <v>3.8990999999999998</v>
      </c>
      <c r="AD781" t="s">
        <v>265</v>
      </c>
      <c r="AE781">
        <v>1.123</v>
      </c>
      <c r="AF781">
        <v>6.0231000000000003</v>
      </c>
      <c r="AG781">
        <v>8.2757000000000005</v>
      </c>
      <c r="AH781">
        <v>1.1532</v>
      </c>
      <c r="AI781">
        <v>1.8924000000000001</v>
      </c>
      <c r="AJ781">
        <v>0.60950000000000004</v>
      </c>
      <c r="AK781">
        <v>0.25940000000000002</v>
      </c>
      <c r="AL781">
        <v>0.1061</v>
      </c>
      <c r="AM781">
        <v>5.3121999999999998</v>
      </c>
      <c r="AN781">
        <v>0.45200000000000001</v>
      </c>
      <c r="AO781">
        <v>25.2834</v>
      </c>
      <c r="AP781">
        <v>0.67100000000000004</v>
      </c>
      <c r="AQ781">
        <v>41.498600000000003</v>
      </c>
      <c r="AR781">
        <v>37.113399999999999</v>
      </c>
      <c r="AS781" s="22"/>
      <c r="AT781" s="22"/>
      <c r="AU781" s="22" t="s">
        <v>88</v>
      </c>
      <c r="AV781" s="46">
        <v>0</v>
      </c>
      <c r="AW781" s="46">
        <v>0</v>
      </c>
      <c r="AX781" s="46">
        <v>0</v>
      </c>
    </row>
    <row r="782" spans="1:50" ht="12.75" hidden="1" customHeight="1" x14ac:dyDescent="0.25">
      <c r="A782">
        <v>735</v>
      </c>
      <c r="B782">
        <v>2008</v>
      </c>
      <c r="C782" s="22" t="str">
        <f t="shared" si="44"/>
        <v>2008B00735</v>
      </c>
      <c r="D782" s="13">
        <v>39715</v>
      </c>
      <c r="E782">
        <v>80041</v>
      </c>
      <c r="F782" t="s">
        <v>264</v>
      </c>
      <c r="G782">
        <v>10</v>
      </c>
      <c r="H782">
        <v>2</v>
      </c>
      <c r="I782" t="s">
        <v>70</v>
      </c>
      <c r="J782" s="15">
        <f t="shared" si="46"/>
        <v>1358</v>
      </c>
      <c r="K782">
        <v>5</v>
      </c>
      <c r="L782">
        <v>10</v>
      </c>
      <c r="M782">
        <v>10</v>
      </c>
      <c r="N782">
        <f t="shared" si="45"/>
        <v>5</v>
      </c>
      <c r="O782">
        <v>4</v>
      </c>
      <c r="P782">
        <v>6</v>
      </c>
      <c r="Q782"/>
      <c r="R782">
        <v>422</v>
      </c>
      <c r="S782" s="55">
        <v>2009</v>
      </c>
      <c r="T782" s="60" t="s">
        <v>114</v>
      </c>
      <c r="U782" s="46">
        <v>2.84</v>
      </c>
      <c r="V782" s="46">
        <v>0</v>
      </c>
      <c r="W782" s="46">
        <v>0</v>
      </c>
      <c r="X782" s="46">
        <v>0</v>
      </c>
      <c r="Y782" s="46">
        <v>0</v>
      </c>
      <c r="Z782">
        <v>444.13</v>
      </c>
      <c r="AA782">
        <v>7.73</v>
      </c>
      <c r="AB782">
        <v>2.2364999999999999</v>
      </c>
      <c r="AC782">
        <v>3.5398999999999998</v>
      </c>
      <c r="AD782" t="s">
        <v>267</v>
      </c>
      <c r="AE782">
        <v>1.2659</v>
      </c>
      <c r="AF782">
        <v>4.2268999999999997</v>
      </c>
      <c r="AG782">
        <v>7.125</v>
      </c>
      <c r="AH782">
        <v>1.3649</v>
      </c>
      <c r="AI782">
        <v>2.4754999999999998</v>
      </c>
      <c r="AJ782">
        <v>0.60099999999999998</v>
      </c>
      <c r="AK782">
        <v>0.18940000000000001</v>
      </c>
      <c r="AL782">
        <v>0.1226</v>
      </c>
      <c r="AM782">
        <v>4.7489999999999997</v>
      </c>
      <c r="AN782">
        <v>0.37880000000000003</v>
      </c>
      <c r="AO782">
        <v>25.125</v>
      </c>
      <c r="AP782">
        <v>0.54900000000000004</v>
      </c>
      <c r="AQ782">
        <v>52.403799999999997</v>
      </c>
      <c r="AR782">
        <v>39.331699999999998</v>
      </c>
      <c r="AS782" s="22"/>
      <c r="AT782" s="22"/>
      <c r="AU782" s="22" t="s">
        <v>88</v>
      </c>
      <c r="AV782" s="46">
        <v>0</v>
      </c>
      <c r="AW782" s="46">
        <v>0</v>
      </c>
      <c r="AX782" s="46">
        <v>0</v>
      </c>
    </row>
    <row r="783" spans="1:50" ht="12.75" hidden="1" customHeight="1" x14ac:dyDescent="0.25">
      <c r="A783">
        <v>736</v>
      </c>
      <c r="B783">
        <v>2008</v>
      </c>
      <c r="C783" s="22" t="str">
        <f t="shared" si="44"/>
        <v>2008B00736</v>
      </c>
      <c r="D783" s="13">
        <v>39715</v>
      </c>
      <c r="E783">
        <v>80041</v>
      </c>
      <c r="F783" t="s">
        <v>264</v>
      </c>
      <c r="G783">
        <v>10</v>
      </c>
      <c r="H783">
        <v>2</v>
      </c>
      <c r="I783" t="s">
        <v>70</v>
      </c>
      <c r="J783" s="15">
        <f t="shared" si="46"/>
        <v>2716</v>
      </c>
      <c r="K783">
        <v>10</v>
      </c>
      <c r="L783">
        <v>20</v>
      </c>
      <c r="M783">
        <v>20</v>
      </c>
      <c r="N783">
        <f t="shared" si="45"/>
        <v>10</v>
      </c>
      <c r="O783">
        <v>4</v>
      </c>
      <c r="P783">
        <v>6</v>
      </c>
      <c r="Q783"/>
      <c r="R783">
        <v>423</v>
      </c>
      <c r="S783" s="55">
        <v>2009</v>
      </c>
      <c r="T783" s="60" t="s">
        <v>114</v>
      </c>
      <c r="U783" s="46">
        <v>2.17</v>
      </c>
      <c r="V783" s="46">
        <v>0</v>
      </c>
      <c r="W783" s="46">
        <v>0</v>
      </c>
      <c r="X783" s="46">
        <v>0</v>
      </c>
      <c r="Y783" s="46">
        <v>0</v>
      </c>
      <c r="Z783">
        <v>426.3</v>
      </c>
      <c r="AA783">
        <v>7.49</v>
      </c>
      <c r="AB783">
        <v>3.2406000000000001</v>
      </c>
      <c r="AC783">
        <v>3.8717000000000001</v>
      </c>
      <c r="AD783">
        <v>0.6028</v>
      </c>
      <c r="AE783">
        <v>2.6448999999999998</v>
      </c>
      <c r="AF783">
        <v>6.8975999999999997</v>
      </c>
      <c r="AG783">
        <v>8.1062999999999992</v>
      </c>
      <c r="AH783">
        <v>1.4961</v>
      </c>
      <c r="AI783">
        <v>1.4704999999999999</v>
      </c>
      <c r="AJ783">
        <v>0.56540000000000001</v>
      </c>
      <c r="AK783">
        <v>0.18310000000000001</v>
      </c>
      <c r="AL783">
        <v>0.15909999999999999</v>
      </c>
      <c r="AM783">
        <v>9.1417000000000002</v>
      </c>
      <c r="AN783">
        <v>0.36259999999999998</v>
      </c>
      <c r="AO783">
        <v>23.598400000000002</v>
      </c>
      <c r="AP783">
        <v>0.60940000000000005</v>
      </c>
      <c r="AQ783">
        <v>85.748000000000005</v>
      </c>
      <c r="AR783">
        <v>60.236199999999997</v>
      </c>
      <c r="AS783" s="22"/>
      <c r="AT783" s="22"/>
      <c r="AU783" s="22" t="s">
        <v>88</v>
      </c>
      <c r="AV783" s="46">
        <v>0</v>
      </c>
      <c r="AW783" s="46">
        <v>0</v>
      </c>
      <c r="AX783" s="46">
        <v>0</v>
      </c>
    </row>
    <row r="784" spans="1:50" ht="12.75" hidden="1" customHeight="1" x14ac:dyDescent="0.25">
      <c r="A784">
        <v>737</v>
      </c>
      <c r="B784">
        <v>2008</v>
      </c>
      <c r="C784" s="22" t="str">
        <f t="shared" si="44"/>
        <v>2008B00737</v>
      </c>
      <c r="D784" s="13">
        <v>39715</v>
      </c>
      <c r="E784">
        <v>80041</v>
      </c>
      <c r="F784" t="s">
        <v>264</v>
      </c>
      <c r="G784">
        <v>10</v>
      </c>
      <c r="H784">
        <v>2</v>
      </c>
      <c r="I784" t="s">
        <v>70</v>
      </c>
      <c r="J784" s="15">
        <f t="shared" si="46"/>
        <v>2716</v>
      </c>
      <c r="K784">
        <v>20</v>
      </c>
      <c r="L784">
        <v>30</v>
      </c>
      <c r="M784">
        <v>30</v>
      </c>
      <c r="N784">
        <f t="shared" si="45"/>
        <v>10</v>
      </c>
      <c r="O784">
        <v>4</v>
      </c>
      <c r="P784">
        <v>6</v>
      </c>
      <c r="Q784"/>
      <c r="R784">
        <v>424</v>
      </c>
      <c r="S784" s="55">
        <v>2009</v>
      </c>
      <c r="T784" s="60" t="s">
        <v>114</v>
      </c>
      <c r="U784" s="46">
        <v>1.57</v>
      </c>
      <c r="V784" s="46">
        <v>0.77</v>
      </c>
      <c r="W784" s="46">
        <v>2.21</v>
      </c>
      <c r="X784" s="46">
        <v>1053</v>
      </c>
      <c r="Y784" s="46">
        <v>0</v>
      </c>
      <c r="Z784">
        <v>432.61</v>
      </c>
      <c r="AA784">
        <v>7.61</v>
      </c>
      <c r="AB784">
        <v>3.3012999999999999</v>
      </c>
      <c r="AC784">
        <v>3.0369999999999999</v>
      </c>
      <c r="AD784">
        <v>0.27560000000000001</v>
      </c>
      <c r="AE784">
        <v>1.9571000000000001</v>
      </c>
      <c r="AF784">
        <v>5.1627000000000001</v>
      </c>
      <c r="AG784">
        <v>6.6025999999999998</v>
      </c>
      <c r="AH784">
        <v>1.2322</v>
      </c>
      <c r="AI784">
        <v>1.9265000000000001</v>
      </c>
      <c r="AJ784">
        <v>0.51039999999999996</v>
      </c>
      <c r="AK784">
        <v>0.1381</v>
      </c>
      <c r="AL784">
        <v>0.16070000000000001</v>
      </c>
      <c r="AM784">
        <v>7.0513000000000003</v>
      </c>
      <c r="AN784">
        <v>0.26079999999999998</v>
      </c>
      <c r="AO784">
        <v>7.7022000000000004</v>
      </c>
      <c r="AP784">
        <v>0.48220000000000002</v>
      </c>
      <c r="AQ784">
        <v>64.694299999999998</v>
      </c>
      <c r="AR784">
        <v>40.404299999999999</v>
      </c>
      <c r="AS784" s="22"/>
      <c r="AT784" s="22"/>
      <c r="AU784" s="22" t="s">
        <v>88</v>
      </c>
      <c r="AV784" s="46">
        <v>0</v>
      </c>
      <c r="AW784" s="46">
        <v>0</v>
      </c>
      <c r="AX784" s="46">
        <v>0</v>
      </c>
    </row>
    <row r="785" spans="1:69" ht="12.75" hidden="1" customHeight="1" x14ac:dyDescent="0.25">
      <c r="A785">
        <v>738</v>
      </c>
      <c r="B785">
        <v>2008</v>
      </c>
      <c r="C785" s="22" t="str">
        <f t="shared" ref="C785:C816" si="47">CONCATENATE(B785,"B00",A785)</f>
        <v>2008B00738</v>
      </c>
      <c r="D785" s="13">
        <v>39715</v>
      </c>
      <c r="E785">
        <v>80041</v>
      </c>
      <c r="F785" t="s">
        <v>264</v>
      </c>
      <c r="G785">
        <v>10</v>
      </c>
      <c r="H785">
        <v>2</v>
      </c>
      <c r="I785" t="s">
        <v>70</v>
      </c>
      <c r="J785" s="15">
        <f t="shared" si="46"/>
        <v>5432</v>
      </c>
      <c r="K785">
        <v>30</v>
      </c>
      <c r="L785">
        <v>50</v>
      </c>
      <c r="M785">
        <v>50</v>
      </c>
      <c r="N785">
        <f t="shared" ref="N785:N816" si="48">L785-K785</f>
        <v>20</v>
      </c>
      <c r="O785">
        <v>4</v>
      </c>
      <c r="P785">
        <v>6</v>
      </c>
      <c r="Q785"/>
      <c r="R785">
        <v>425</v>
      </c>
      <c r="S785" s="55">
        <v>2009</v>
      </c>
      <c r="T785" s="60" t="s">
        <v>114</v>
      </c>
      <c r="U785" s="46">
        <v>1.75</v>
      </c>
      <c r="V785" s="46">
        <v>2.04</v>
      </c>
      <c r="W785" s="46">
        <v>12.86</v>
      </c>
      <c r="X785" s="46">
        <v>0.28999999999999998</v>
      </c>
      <c r="Y785" s="46">
        <v>0</v>
      </c>
      <c r="Z785">
        <v>473.91</v>
      </c>
      <c r="AA785">
        <v>6.87</v>
      </c>
      <c r="AB785">
        <v>3.3744999999999998</v>
      </c>
      <c r="AC785">
        <v>8.5313999999999997</v>
      </c>
      <c r="AD785">
        <v>0.153</v>
      </c>
      <c r="AE785">
        <v>1.0746</v>
      </c>
      <c r="AF785">
        <v>5.4610000000000003</v>
      </c>
      <c r="AG785">
        <v>7.3906999999999998</v>
      </c>
      <c r="AH785">
        <v>1.3492999999999999</v>
      </c>
      <c r="AI785">
        <v>2.7656999999999998</v>
      </c>
      <c r="AJ785">
        <v>1.1107</v>
      </c>
      <c r="AK785">
        <v>0.11310000000000001</v>
      </c>
      <c r="AL785">
        <v>0.2467</v>
      </c>
      <c r="AM785">
        <v>13.673999999999999</v>
      </c>
      <c r="AN785">
        <v>0.35980000000000001</v>
      </c>
      <c r="AO785">
        <v>2.3260000000000001</v>
      </c>
      <c r="AP785">
        <v>0.61309999999999998</v>
      </c>
      <c r="AQ785">
        <v>22.3384</v>
      </c>
      <c r="AR785">
        <v>16.078900000000001</v>
      </c>
      <c r="AS785" s="22"/>
      <c r="AT785" s="22"/>
      <c r="AU785" s="22" t="s">
        <v>88</v>
      </c>
      <c r="AV785" s="46">
        <v>0</v>
      </c>
      <c r="AW785" s="46">
        <v>0</v>
      </c>
      <c r="AX785" s="46">
        <v>0</v>
      </c>
    </row>
    <row r="786" spans="1:69" ht="12.75" hidden="1" customHeight="1" x14ac:dyDescent="0.25">
      <c r="A786">
        <v>739</v>
      </c>
      <c r="B786">
        <v>2008</v>
      </c>
      <c r="C786" s="22" t="str">
        <f t="shared" si="47"/>
        <v>2008B00739</v>
      </c>
      <c r="D786" s="13">
        <v>39715</v>
      </c>
      <c r="E786">
        <v>80041</v>
      </c>
      <c r="F786" t="s">
        <v>264</v>
      </c>
      <c r="G786">
        <v>10</v>
      </c>
      <c r="H786">
        <v>2</v>
      </c>
      <c r="I786" t="s">
        <v>70</v>
      </c>
      <c r="J786" s="15">
        <f t="shared" si="46"/>
        <v>2716</v>
      </c>
      <c r="K786">
        <v>50</v>
      </c>
      <c r="L786">
        <v>60</v>
      </c>
      <c r="M786">
        <v>60</v>
      </c>
      <c r="N786">
        <f t="shared" si="48"/>
        <v>10</v>
      </c>
      <c r="O786">
        <v>4</v>
      </c>
      <c r="P786">
        <v>6</v>
      </c>
      <c r="Q786"/>
      <c r="R786">
        <v>426</v>
      </c>
      <c r="S786" s="55">
        <v>2009</v>
      </c>
      <c r="T786" s="60" t="s">
        <v>114</v>
      </c>
      <c r="U786" s="46">
        <v>1.8</v>
      </c>
      <c r="V786" s="46">
        <v>0.95</v>
      </c>
      <c r="W786" s="46">
        <v>0</v>
      </c>
      <c r="X786" s="46">
        <v>0</v>
      </c>
      <c r="Y786" s="46">
        <v>0</v>
      </c>
      <c r="Z786">
        <v>452.75</v>
      </c>
      <c r="AA786">
        <v>6.24</v>
      </c>
      <c r="AB786">
        <v>2.2238000000000002</v>
      </c>
      <c r="AC786">
        <v>22.091899999999999</v>
      </c>
      <c r="AD786" t="s">
        <v>268</v>
      </c>
      <c r="AE786">
        <v>0.78649999999999998</v>
      </c>
      <c r="AF786">
        <v>3.2917000000000001</v>
      </c>
      <c r="AG786">
        <v>7.7877999999999998</v>
      </c>
      <c r="AH786">
        <v>1.1077999999999999</v>
      </c>
      <c r="AI786">
        <v>2.1778</v>
      </c>
      <c r="AJ786">
        <v>0.90939999999999999</v>
      </c>
      <c r="AK786">
        <v>6.7000000000000004E-2</v>
      </c>
      <c r="AL786">
        <v>0.16109999999999999</v>
      </c>
      <c r="AM786">
        <v>8.6425999999999998</v>
      </c>
      <c r="AN786">
        <v>0.30840000000000001</v>
      </c>
      <c r="AO786" t="s">
        <v>269</v>
      </c>
      <c r="AP786">
        <v>0.50900000000000001</v>
      </c>
      <c r="AQ786">
        <v>13.488</v>
      </c>
      <c r="AR786">
        <v>10.0687</v>
      </c>
      <c r="AS786" s="22"/>
      <c r="AT786" s="22"/>
      <c r="AU786" s="22" t="s">
        <v>88</v>
      </c>
      <c r="AV786" s="46">
        <v>0</v>
      </c>
      <c r="AW786" s="46">
        <v>0</v>
      </c>
      <c r="AX786" s="46">
        <v>0</v>
      </c>
    </row>
    <row r="787" spans="1:69" ht="12.75" hidden="1" customHeight="1" x14ac:dyDescent="0.25">
      <c r="A787">
        <v>740</v>
      </c>
      <c r="B787">
        <v>2008</v>
      </c>
      <c r="C787" s="22" t="str">
        <f t="shared" si="47"/>
        <v>2008B00740</v>
      </c>
      <c r="D787" s="13">
        <v>39715</v>
      </c>
      <c r="E787">
        <v>80041</v>
      </c>
      <c r="F787" t="s">
        <v>264</v>
      </c>
      <c r="G787">
        <v>10</v>
      </c>
      <c r="H787">
        <v>2</v>
      </c>
      <c r="I787" t="s">
        <v>70</v>
      </c>
      <c r="J787" s="15">
        <f t="shared" si="46"/>
        <v>2716</v>
      </c>
      <c r="K787">
        <v>60</v>
      </c>
      <c r="L787">
        <v>70</v>
      </c>
      <c r="M787">
        <v>70</v>
      </c>
      <c r="N787">
        <f t="shared" si="48"/>
        <v>10</v>
      </c>
      <c r="O787">
        <v>4</v>
      </c>
      <c r="P787">
        <v>6</v>
      </c>
      <c r="Q787"/>
      <c r="R787">
        <v>427</v>
      </c>
      <c r="S787" s="55">
        <v>2009</v>
      </c>
      <c r="T787" s="60" t="s">
        <v>114</v>
      </c>
      <c r="U787" s="46">
        <v>0.2</v>
      </c>
      <c r="V787" s="46">
        <v>0</v>
      </c>
      <c r="W787" s="46">
        <v>0</v>
      </c>
      <c r="X787" s="46">
        <v>0.04</v>
      </c>
      <c r="Y787" s="46">
        <v>0</v>
      </c>
      <c r="Z787">
        <v>341.72</v>
      </c>
      <c r="AA787">
        <v>8.2200000000000006</v>
      </c>
      <c r="AB787">
        <v>3.0497000000000001</v>
      </c>
      <c r="AC787">
        <v>9.1948000000000008</v>
      </c>
      <c r="AD787">
        <v>0.1963</v>
      </c>
      <c r="AE787">
        <v>1.3533999999999999</v>
      </c>
      <c r="AF787">
        <v>4.7664</v>
      </c>
      <c r="AG787">
        <v>9.3041999999999998</v>
      </c>
      <c r="AH787">
        <v>1.5880000000000001</v>
      </c>
      <c r="AI787">
        <v>1.3717999999999999</v>
      </c>
      <c r="AJ787">
        <v>0.76039999999999996</v>
      </c>
      <c r="AK787">
        <v>5.7200000000000001E-2</v>
      </c>
      <c r="AL787">
        <v>0.29920000000000002</v>
      </c>
      <c r="AM787">
        <v>17.504999999999999</v>
      </c>
      <c r="AN787">
        <v>0.4274</v>
      </c>
      <c r="AO787" t="s">
        <v>270</v>
      </c>
      <c r="AP787">
        <v>0.67149999999999999</v>
      </c>
      <c r="AQ787">
        <v>118.6879</v>
      </c>
      <c r="AR787">
        <v>19.378699999999998</v>
      </c>
      <c r="AS787" s="22"/>
      <c r="AT787" s="22"/>
      <c r="AU787" s="22" t="s">
        <v>88</v>
      </c>
      <c r="AV787" s="46">
        <v>0</v>
      </c>
      <c r="AW787" s="46">
        <v>0</v>
      </c>
      <c r="AX787" s="46">
        <v>0</v>
      </c>
    </row>
    <row r="788" spans="1:69" ht="12.75" hidden="1" customHeight="1" x14ac:dyDescent="0.25">
      <c r="A788">
        <v>741</v>
      </c>
      <c r="B788">
        <v>2008</v>
      </c>
      <c r="C788" s="22" t="str">
        <f t="shared" si="47"/>
        <v>2008B00741</v>
      </c>
      <c r="D788" s="13">
        <v>39715</v>
      </c>
      <c r="E788">
        <v>80041</v>
      </c>
      <c r="F788" t="s">
        <v>264</v>
      </c>
      <c r="G788">
        <v>10</v>
      </c>
      <c r="H788">
        <v>2</v>
      </c>
      <c r="I788" t="s">
        <v>198</v>
      </c>
      <c r="J788" s="15">
        <f t="shared" si="46"/>
        <v>2352</v>
      </c>
      <c r="K788">
        <v>70</v>
      </c>
      <c r="L788">
        <v>100</v>
      </c>
      <c r="M788">
        <v>100</v>
      </c>
      <c r="N788">
        <f t="shared" si="48"/>
        <v>30</v>
      </c>
      <c r="O788">
        <v>4</v>
      </c>
      <c r="P788">
        <v>6</v>
      </c>
      <c r="Q788"/>
      <c r="R788">
        <v>428</v>
      </c>
      <c r="S788" s="55">
        <v>2009</v>
      </c>
      <c r="T788" s="60" t="s">
        <v>114</v>
      </c>
      <c r="U788" s="46">
        <v>0.82</v>
      </c>
      <c r="V788" s="46">
        <v>0</v>
      </c>
      <c r="W788" s="46">
        <v>0</v>
      </c>
      <c r="X788" s="46">
        <v>303</v>
      </c>
      <c r="Y788" s="46">
        <v>0</v>
      </c>
      <c r="Z788">
        <v>442.07</v>
      </c>
      <c r="AA788">
        <v>5.72</v>
      </c>
      <c r="AB788">
        <v>1.3198000000000001</v>
      </c>
      <c r="AC788">
        <v>37.479399999999998</v>
      </c>
      <c r="AD788" t="s">
        <v>271</v>
      </c>
      <c r="AE788">
        <v>0.99819999999999998</v>
      </c>
      <c r="AF788">
        <v>4.3266</v>
      </c>
      <c r="AG788">
        <v>5.1920999999999999</v>
      </c>
      <c r="AH788">
        <v>2.0882999999999998</v>
      </c>
      <c r="AI788">
        <v>1.5086999999999999</v>
      </c>
      <c r="AJ788">
        <v>0.8175</v>
      </c>
      <c r="AK788">
        <v>2.4199999999999999E-2</v>
      </c>
      <c r="AL788">
        <v>0.2036</v>
      </c>
      <c r="AM788">
        <v>6.9671000000000003</v>
      </c>
      <c r="AN788">
        <v>0.28449999999999998</v>
      </c>
      <c r="AO788" t="s">
        <v>272</v>
      </c>
      <c r="AP788">
        <v>0.70809999999999995</v>
      </c>
      <c r="AQ788">
        <v>89.844499999999996</v>
      </c>
      <c r="AR788">
        <v>7.7492999999999999</v>
      </c>
      <c r="AS788" s="22"/>
      <c r="AT788" s="22"/>
      <c r="AU788" s="22" t="s">
        <v>88</v>
      </c>
      <c r="AV788" s="46">
        <v>0</v>
      </c>
      <c r="AW788" s="46">
        <v>0</v>
      </c>
      <c r="AX788" s="46">
        <v>0</v>
      </c>
    </row>
    <row r="789" spans="1:69" ht="12.75" hidden="1" customHeight="1" x14ac:dyDescent="0.25">
      <c r="A789">
        <v>742</v>
      </c>
      <c r="B789">
        <v>2008</v>
      </c>
      <c r="C789" s="22" t="str">
        <f t="shared" si="47"/>
        <v>2008B00742</v>
      </c>
      <c r="D789" s="13">
        <v>39715</v>
      </c>
      <c r="E789">
        <v>80041</v>
      </c>
      <c r="F789" t="s">
        <v>264</v>
      </c>
      <c r="G789">
        <v>10</v>
      </c>
      <c r="H789">
        <v>2</v>
      </c>
      <c r="I789" t="s">
        <v>198</v>
      </c>
      <c r="J789" s="15">
        <f t="shared" si="46"/>
        <v>3920.0000000000005</v>
      </c>
      <c r="K789">
        <v>100</v>
      </c>
      <c r="L789">
        <v>150</v>
      </c>
      <c r="M789">
        <v>150</v>
      </c>
      <c r="N789">
        <f t="shared" si="48"/>
        <v>50</v>
      </c>
      <c r="O789">
        <v>4</v>
      </c>
      <c r="P789">
        <v>6</v>
      </c>
      <c r="Q789"/>
      <c r="S789" s="55"/>
      <c r="T789" s="60" t="s">
        <v>114</v>
      </c>
      <c r="U789" s="46">
        <v>0.01</v>
      </c>
      <c r="V789" s="46">
        <v>0.16</v>
      </c>
      <c r="W789" s="46">
        <v>0</v>
      </c>
      <c r="X789" s="46">
        <v>0</v>
      </c>
      <c r="Y789" s="46">
        <v>0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s="22"/>
      <c r="AT789" s="22"/>
      <c r="AU789" s="22" t="s">
        <v>88</v>
      </c>
      <c r="AV789" s="46">
        <v>0</v>
      </c>
      <c r="AW789" s="46">
        <v>0</v>
      </c>
      <c r="AX789" s="46">
        <v>0</v>
      </c>
    </row>
    <row r="790" spans="1:69" ht="12.75" hidden="1" customHeight="1" x14ac:dyDescent="0.25">
      <c r="A790">
        <v>743</v>
      </c>
      <c r="B790">
        <v>2008</v>
      </c>
      <c r="C790" s="22" t="str">
        <f t="shared" si="47"/>
        <v>2008B00743</v>
      </c>
      <c r="D790" s="13">
        <v>39715</v>
      </c>
      <c r="E790">
        <v>80041</v>
      </c>
      <c r="F790" t="s">
        <v>264</v>
      </c>
      <c r="G790">
        <v>10</v>
      </c>
      <c r="H790">
        <v>2</v>
      </c>
      <c r="I790" t="s">
        <v>198</v>
      </c>
      <c r="J790" s="15">
        <f t="shared" si="46"/>
        <v>2352</v>
      </c>
      <c r="K790">
        <v>150</v>
      </c>
      <c r="L790">
        <v>200</v>
      </c>
      <c r="M790" s="26">
        <v>180</v>
      </c>
      <c r="N790">
        <f t="shared" si="48"/>
        <v>50</v>
      </c>
      <c r="O790">
        <v>4</v>
      </c>
      <c r="P790">
        <v>6</v>
      </c>
      <c r="Q790"/>
      <c r="S790" s="55"/>
      <c r="T790" s="60" t="s">
        <v>114</v>
      </c>
      <c r="U790" s="46">
        <v>0</v>
      </c>
      <c r="V790" s="46">
        <v>0</v>
      </c>
      <c r="W790" s="46">
        <v>0</v>
      </c>
      <c r="X790" s="46">
        <v>0</v>
      </c>
      <c r="Y790" s="46">
        <v>0</v>
      </c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s="22"/>
      <c r="AT790" s="22"/>
      <c r="AU790" s="22" t="s">
        <v>88</v>
      </c>
      <c r="AV790" s="46">
        <v>0</v>
      </c>
      <c r="AW790" s="46">
        <v>0</v>
      </c>
      <c r="AX790" s="46">
        <v>0</v>
      </c>
    </row>
    <row r="791" spans="1:69" ht="12.75" hidden="1" customHeight="1" x14ac:dyDescent="0.25">
      <c r="A791">
        <v>744</v>
      </c>
      <c r="B791">
        <v>2008</v>
      </c>
      <c r="C791" s="22" t="str">
        <f t="shared" si="47"/>
        <v>2008B00744</v>
      </c>
      <c r="D791" s="13">
        <v>39716</v>
      </c>
      <c r="E791">
        <v>80042</v>
      </c>
      <c r="F791" t="s">
        <v>264</v>
      </c>
      <c r="G791">
        <v>5</v>
      </c>
      <c r="H791">
        <v>1</v>
      </c>
      <c r="I791" t="s">
        <v>70</v>
      </c>
      <c r="J791" s="15">
        <f t="shared" si="46"/>
        <v>1358</v>
      </c>
      <c r="K791">
        <v>0</v>
      </c>
      <c r="L791">
        <v>5</v>
      </c>
      <c r="M791">
        <v>5</v>
      </c>
      <c r="N791">
        <f t="shared" si="48"/>
        <v>5</v>
      </c>
      <c r="O791">
        <v>4</v>
      </c>
      <c r="P791">
        <v>6</v>
      </c>
      <c r="Q791"/>
      <c r="R791">
        <v>429</v>
      </c>
      <c r="S791" s="55">
        <v>2009</v>
      </c>
      <c r="T791" s="60" t="s">
        <v>114</v>
      </c>
      <c r="U791" s="46">
        <v>1.06</v>
      </c>
      <c r="V791" s="46">
        <v>0.73</v>
      </c>
      <c r="W791" s="46">
        <v>0</v>
      </c>
      <c r="X791" s="46">
        <v>0.14000000000000001</v>
      </c>
      <c r="Y791" s="46">
        <v>0</v>
      </c>
      <c r="Z791">
        <v>418.33</v>
      </c>
      <c r="AA791">
        <v>8.91</v>
      </c>
      <c r="AB791">
        <v>2.9237000000000002</v>
      </c>
      <c r="AC791">
        <v>4.3612000000000002</v>
      </c>
      <c r="AD791">
        <v>0.1535</v>
      </c>
      <c r="AE791">
        <v>0.64339999999999997</v>
      </c>
      <c r="AF791">
        <v>7.4585999999999997</v>
      </c>
      <c r="AG791">
        <v>8.2399000000000004</v>
      </c>
      <c r="AH791">
        <v>1.3869</v>
      </c>
      <c r="AI791">
        <v>1.3502000000000001</v>
      </c>
      <c r="AJ791">
        <v>0.32900000000000001</v>
      </c>
      <c r="AK791">
        <v>0.12130000000000001</v>
      </c>
      <c r="AL791">
        <v>5.7000000000000002E-2</v>
      </c>
      <c r="AM791">
        <v>5.5239000000000003</v>
      </c>
      <c r="AN791">
        <v>0.47889999999999999</v>
      </c>
      <c r="AO791">
        <v>43.952199999999998</v>
      </c>
      <c r="AP791">
        <v>0.56710000000000005</v>
      </c>
      <c r="AQ791">
        <v>138.0515</v>
      </c>
      <c r="AR791">
        <v>49.586399999999998</v>
      </c>
      <c r="AS791" s="22"/>
      <c r="AT791" s="22"/>
      <c r="AU791" s="22" t="s">
        <v>88</v>
      </c>
      <c r="AV791" s="46">
        <v>0</v>
      </c>
      <c r="AW791" s="46">
        <v>0</v>
      </c>
      <c r="AX791" s="46">
        <v>0</v>
      </c>
    </row>
    <row r="792" spans="1:69" ht="12.75" hidden="1" customHeight="1" x14ac:dyDescent="0.25">
      <c r="A792">
        <v>745</v>
      </c>
      <c r="B792">
        <v>2008</v>
      </c>
      <c r="C792" s="22" t="str">
        <f t="shared" si="47"/>
        <v>2008B00745</v>
      </c>
      <c r="D792" s="13">
        <v>39716</v>
      </c>
      <c r="E792">
        <v>80042</v>
      </c>
      <c r="F792" t="s">
        <v>264</v>
      </c>
      <c r="G792">
        <v>5</v>
      </c>
      <c r="H792">
        <v>1</v>
      </c>
      <c r="I792" t="s">
        <v>70</v>
      </c>
      <c r="J792" s="15">
        <f t="shared" si="46"/>
        <v>1358</v>
      </c>
      <c r="K792">
        <v>5</v>
      </c>
      <c r="L792">
        <v>10</v>
      </c>
      <c r="M792">
        <v>10</v>
      </c>
      <c r="N792">
        <f t="shared" si="48"/>
        <v>5</v>
      </c>
      <c r="O792">
        <v>4</v>
      </c>
      <c r="P792">
        <v>6</v>
      </c>
      <c r="Q792"/>
      <c r="R792">
        <v>430</v>
      </c>
      <c r="S792" s="55">
        <v>2009</v>
      </c>
      <c r="T792" s="60" t="s">
        <v>114</v>
      </c>
      <c r="U792" s="46">
        <v>0.75</v>
      </c>
      <c r="V792" s="46">
        <v>0</v>
      </c>
      <c r="W792" s="46">
        <v>5.98</v>
      </c>
      <c r="X792" s="46">
        <v>0</v>
      </c>
      <c r="Y792" s="46">
        <v>0</v>
      </c>
      <c r="Z792">
        <v>459.2</v>
      </c>
      <c r="AA792">
        <v>6.3</v>
      </c>
      <c r="AB792">
        <v>1.806</v>
      </c>
      <c r="AC792">
        <v>4.8864000000000001</v>
      </c>
      <c r="AD792">
        <v>8.1600000000000006E-2</v>
      </c>
      <c r="AE792">
        <v>0.4592</v>
      </c>
      <c r="AF792">
        <v>7.2390999999999996</v>
      </c>
      <c r="AG792">
        <v>5.7028999999999996</v>
      </c>
      <c r="AH792">
        <v>0.93899999999999995</v>
      </c>
      <c r="AI792">
        <v>2.3109999999999999</v>
      </c>
      <c r="AJ792">
        <v>0.37290000000000001</v>
      </c>
      <c r="AK792">
        <v>0.314</v>
      </c>
      <c r="AL792">
        <v>7.6600000000000001E-2</v>
      </c>
      <c r="AM792">
        <v>5.1220999999999997</v>
      </c>
      <c r="AN792">
        <v>0.28370000000000001</v>
      </c>
      <c r="AO792">
        <v>26.906600000000001</v>
      </c>
      <c r="AP792">
        <v>0.43859999999999999</v>
      </c>
      <c r="AQ792">
        <v>65.993300000000005</v>
      </c>
      <c r="AR792">
        <v>41.414099999999998</v>
      </c>
      <c r="AS792" s="22"/>
      <c r="AT792" s="22"/>
      <c r="AU792" s="22" t="s">
        <v>88</v>
      </c>
      <c r="AV792" s="46">
        <v>0</v>
      </c>
      <c r="AW792" s="46">
        <v>0</v>
      </c>
      <c r="AX792" s="46">
        <v>0</v>
      </c>
    </row>
    <row r="793" spans="1:69" ht="12.75" hidden="1" customHeight="1" x14ac:dyDescent="0.25">
      <c r="A793">
        <v>746</v>
      </c>
      <c r="B793">
        <v>2008</v>
      </c>
      <c r="C793" s="22" t="str">
        <f t="shared" si="47"/>
        <v>2008B00746</v>
      </c>
      <c r="D793" s="13">
        <v>39716</v>
      </c>
      <c r="E793">
        <v>80042</v>
      </c>
      <c r="F793" t="s">
        <v>264</v>
      </c>
      <c r="G793">
        <v>5</v>
      </c>
      <c r="H793">
        <v>1</v>
      </c>
      <c r="I793" t="s">
        <v>70</v>
      </c>
      <c r="J793" s="15">
        <f t="shared" si="46"/>
        <v>2716</v>
      </c>
      <c r="K793">
        <v>10</v>
      </c>
      <c r="L793">
        <v>20</v>
      </c>
      <c r="M793">
        <v>20</v>
      </c>
      <c r="N793">
        <f t="shared" si="48"/>
        <v>10</v>
      </c>
      <c r="O793">
        <v>4</v>
      </c>
      <c r="P793">
        <v>6</v>
      </c>
      <c r="Q793"/>
      <c r="S793" s="55"/>
      <c r="T793" s="60" t="s">
        <v>114</v>
      </c>
      <c r="U793" s="46">
        <v>0</v>
      </c>
      <c r="V793" s="46">
        <v>0.39</v>
      </c>
      <c r="W793" s="46">
        <v>2.2799999999999998</v>
      </c>
      <c r="X793" s="46">
        <v>0</v>
      </c>
      <c r="Y793" s="46">
        <v>0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s="22"/>
      <c r="AT793" s="22"/>
      <c r="AU793" s="22" t="s">
        <v>88</v>
      </c>
      <c r="AV793" s="46">
        <v>0</v>
      </c>
      <c r="AW793" s="46">
        <v>0</v>
      </c>
      <c r="AX793" s="46">
        <v>0</v>
      </c>
    </row>
    <row r="794" spans="1:69" ht="12.75" hidden="1" customHeight="1" x14ac:dyDescent="0.25">
      <c r="A794">
        <v>747</v>
      </c>
      <c r="B794">
        <v>2008</v>
      </c>
      <c r="C794" s="22" t="str">
        <f t="shared" si="47"/>
        <v>2008B00747</v>
      </c>
      <c r="D794" s="13">
        <v>39716</v>
      </c>
      <c r="E794">
        <v>80042</v>
      </c>
      <c r="F794" t="s">
        <v>264</v>
      </c>
      <c r="G794">
        <v>5</v>
      </c>
      <c r="H794">
        <v>1</v>
      </c>
      <c r="I794" t="s">
        <v>70</v>
      </c>
      <c r="J794" s="15">
        <f t="shared" si="46"/>
        <v>2716</v>
      </c>
      <c r="K794">
        <v>20</v>
      </c>
      <c r="L794">
        <v>30</v>
      </c>
      <c r="M794">
        <v>30</v>
      </c>
      <c r="N794">
        <f t="shared" si="48"/>
        <v>10</v>
      </c>
      <c r="O794">
        <v>4</v>
      </c>
      <c r="P794">
        <v>6</v>
      </c>
      <c r="Q794" t="s">
        <v>436</v>
      </c>
      <c r="R794">
        <v>431</v>
      </c>
      <c r="S794" s="55">
        <v>2009</v>
      </c>
      <c r="T794" s="60" t="s">
        <v>114</v>
      </c>
      <c r="U794" s="46">
        <v>0.15</v>
      </c>
      <c r="V794" s="46">
        <v>1.39</v>
      </c>
      <c r="W794" s="46">
        <v>0</v>
      </c>
      <c r="X794" s="46">
        <v>0.14000000000000001</v>
      </c>
      <c r="Y794" s="46">
        <v>0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s="22">
        <v>471</v>
      </c>
      <c r="AT794" s="22">
        <v>2009</v>
      </c>
      <c r="AU794" s="22" t="s">
        <v>88</v>
      </c>
      <c r="AV794" s="46">
        <v>0.15</v>
      </c>
      <c r="AW794" s="46">
        <v>0.34</v>
      </c>
      <c r="AX794" s="46">
        <v>0</v>
      </c>
      <c r="BA794">
        <v>4.2099999999999999E-2</v>
      </c>
      <c r="BB794">
        <v>2.7099999999999999E-2</v>
      </c>
      <c r="BC794" t="s">
        <v>273</v>
      </c>
      <c r="BD794" t="s">
        <v>274</v>
      </c>
      <c r="BE794" t="s">
        <v>275</v>
      </c>
      <c r="BF794" t="s">
        <v>276</v>
      </c>
      <c r="BG794">
        <v>7.7999999999999996E-3</v>
      </c>
      <c r="BH794" t="s">
        <v>277</v>
      </c>
      <c r="BI794">
        <v>2.3999999999999998E-3</v>
      </c>
      <c r="BJ794" t="s">
        <v>278</v>
      </c>
      <c r="BK794" t="s">
        <v>279</v>
      </c>
      <c r="BL794" t="s">
        <v>280</v>
      </c>
      <c r="BM794" t="s">
        <v>281</v>
      </c>
      <c r="BN794" t="s">
        <v>282</v>
      </c>
      <c r="BO794" t="s">
        <v>283</v>
      </c>
      <c r="BP794">
        <v>0.84240000000000004</v>
      </c>
      <c r="BQ794">
        <v>0.44400000000000001</v>
      </c>
    </row>
    <row r="795" spans="1:69" ht="12.75" hidden="1" customHeight="1" x14ac:dyDescent="0.25">
      <c r="A795">
        <v>748</v>
      </c>
      <c r="B795">
        <v>2008</v>
      </c>
      <c r="C795" s="22" t="str">
        <f t="shared" si="47"/>
        <v>2008B00748</v>
      </c>
      <c r="D795" s="13">
        <v>39716</v>
      </c>
      <c r="E795">
        <v>80042</v>
      </c>
      <c r="F795" t="s">
        <v>264</v>
      </c>
      <c r="G795">
        <v>5</v>
      </c>
      <c r="H795">
        <v>1</v>
      </c>
      <c r="I795" t="s">
        <v>70</v>
      </c>
      <c r="J795" s="15">
        <f t="shared" si="46"/>
        <v>5432</v>
      </c>
      <c r="K795">
        <v>30</v>
      </c>
      <c r="L795">
        <v>50</v>
      </c>
      <c r="M795">
        <v>50</v>
      </c>
      <c r="N795">
        <f t="shared" si="48"/>
        <v>20</v>
      </c>
      <c r="O795">
        <v>4</v>
      </c>
      <c r="P795">
        <v>6</v>
      </c>
      <c r="Q795"/>
      <c r="R795">
        <v>432</v>
      </c>
      <c r="S795" s="55">
        <v>2009</v>
      </c>
      <c r="T795" s="60" t="s">
        <v>114</v>
      </c>
      <c r="U795" s="46">
        <v>0.75</v>
      </c>
      <c r="V795" s="46">
        <v>1.48</v>
      </c>
      <c r="W795" s="46">
        <v>9</v>
      </c>
      <c r="X795" s="46">
        <v>0.68</v>
      </c>
      <c r="Y795" s="46">
        <v>0</v>
      </c>
      <c r="Z795">
        <v>453.38</v>
      </c>
      <c r="AA795">
        <v>8.56</v>
      </c>
      <c r="AB795">
        <v>5.8144</v>
      </c>
      <c r="AC795">
        <v>5.1628999999999996</v>
      </c>
      <c r="AD795">
        <v>0.86029999999999995</v>
      </c>
      <c r="AE795">
        <v>2.5499000000000001</v>
      </c>
      <c r="AF795">
        <v>8.9487000000000005</v>
      </c>
      <c r="AG795">
        <v>7.7641</v>
      </c>
      <c r="AH795">
        <v>1.4936</v>
      </c>
      <c r="AI795">
        <v>2.5163000000000002</v>
      </c>
      <c r="AJ795">
        <v>0.7823</v>
      </c>
      <c r="AK795">
        <v>0.2162</v>
      </c>
      <c r="AL795">
        <v>0.2117</v>
      </c>
      <c r="AM795">
        <v>12.7098</v>
      </c>
      <c r="AN795">
        <v>0.3322</v>
      </c>
      <c r="AO795">
        <v>12.0434</v>
      </c>
      <c r="AP795">
        <v>0.62490000000000001</v>
      </c>
      <c r="AQ795">
        <v>57.650500000000001</v>
      </c>
      <c r="AR795">
        <v>32.477800000000002</v>
      </c>
      <c r="AS795" s="22"/>
      <c r="AT795" s="22"/>
      <c r="AU795" s="22" t="s">
        <v>88</v>
      </c>
      <c r="AV795" s="46">
        <v>0</v>
      </c>
      <c r="AW795" s="46">
        <v>0</v>
      </c>
      <c r="AX795" s="46">
        <v>0</v>
      </c>
    </row>
    <row r="796" spans="1:69" ht="12.75" hidden="1" customHeight="1" x14ac:dyDescent="0.25">
      <c r="A796">
        <v>749</v>
      </c>
      <c r="B796">
        <v>2008</v>
      </c>
      <c r="C796" s="22" t="str">
        <f t="shared" si="47"/>
        <v>2008B00749</v>
      </c>
      <c r="D796" s="13">
        <v>39716</v>
      </c>
      <c r="E796">
        <v>80042</v>
      </c>
      <c r="F796" t="s">
        <v>264</v>
      </c>
      <c r="G796">
        <v>5</v>
      </c>
      <c r="H796">
        <v>1</v>
      </c>
      <c r="I796" t="s">
        <v>70</v>
      </c>
      <c r="J796" s="15">
        <f t="shared" si="46"/>
        <v>2716</v>
      </c>
      <c r="K796">
        <v>50</v>
      </c>
      <c r="L796">
        <v>60</v>
      </c>
      <c r="M796">
        <v>60</v>
      </c>
      <c r="N796">
        <f t="shared" si="48"/>
        <v>10</v>
      </c>
      <c r="O796">
        <v>4</v>
      </c>
      <c r="P796">
        <v>6</v>
      </c>
      <c r="Q796"/>
      <c r="R796">
        <v>433</v>
      </c>
      <c r="S796" s="55">
        <v>2009</v>
      </c>
      <c r="T796" s="60" t="s">
        <v>114</v>
      </c>
      <c r="U796" s="46">
        <v>0.57999999999999996</v>
      </c>
      <c r="V796" s="46">
        <v>1.63</v>
      </c>
      <c r="W796" s="46">
        <v>0</v>
      </c>
      <c r="X796" s="46">
        <v>0.14000000000000001</v>
      </c>
      <c r="Y796" s="46">
        <v>0</v>
      </c>
      <c r="Z796">
        <v>466.53</v>
      </c>
      <c r="AA796">
        <v>7.21</v>
      </c>
      <c r="AB796">
        <v>2.3222</v>
      </c>
      <c r="AC796">
        <v>8.4381000000000004</v>
      </c>
      <c r="AD796">
        <v>0.59770000000000001</v>
      </c>
      <c r="AE796">
        <v>0.64290000000000003</v>
      </c>
      <c r="AF796">
        <v>4.1158999999999999</v>
      </c>
      <c r="AG796">
        <v>6.9794</v>
      </c>
      <c r="AH796">
        <v>0.91600000000000004</v>
      </c>
      <c r="AI796">
        <v>3.5344000000000002</v>
      </c>
      <c r="AJ796">
        <v>0.8679</v>
      </c>
      <c r="AK796">
        <v>0.14099999999999999</v>
      </c>
      <c r="AL796">
        <v>0.20580000000000001</v>
      </c>
      <c r="AM796">
        <v>14.111000000000001</v>
      </c>
      <c r="AN796">
        <v>0.29320000000000002</v>
      </c>
      <c r="AO796">
        <v>3.7132000000000001</v>
      </c>
      <c r="AP796">
        <v>0.46860000000000002</v>
      </c>
      <c r="AQ796">
        <v>19.8428</v>
      </c>
      <c r="AR796">
        <v>16.409600000000001</v>
      </c>
      <c r="AS796" s="22"/>
      <c r="AT796" s="22"/>
      <c r="AU796" s="22" t="s">
        <v>88</v>
      </c>
      <c r="AV796" s="46">
        <v>0</v>
      </c>
      <c r="AW796" s="46">
        <v>0</v>
      </c>
      <c r="AX796" s="46">
        <v>0</v>
      </c>
    </row>
    <row r="797" spans="1:69" ht="12.75" hidden="1" customHeight="1" x14ac:dyDescent="0.25">
      <c r="A797">
        <v>750</v>
      </c>
      <c r="B797">
        <v>2008</v>
      </c>
      <c r="C797" s="22" t="str">
        <f t="shared" si="47"/>
        <v>2008B00750</v>
      </c>
      <c r="D797" s="13">
        <v>39716</v>
      </c>
      <c r="E797">
        <v>80042</v>
      </c>
      <c r="F797" t="s">
        <v>264</v>
      </c>
      <c r="G797">
        <v>5</v>
      </c>
      <c r="H797">
        <v>1</v>
      </c>
      <c r="I797" t="s">
        <v>70</v>
      </c>
      <c r="J797" s="15">
        <f t="shared" si="46"/>
        <v>2716</v>
      </c>
      <c r="K797">
        <v>60</v>
      </c>
      <c r="L797">
        <v>70</v>
      </c>
      <c r="M797">
        <v>70</v>
      </c>
      <c r="N797">
        <f t="shared" si="48"/>
        <v>10</v>
      </c>
      <c r="O797">
        <v>4</v>
      </c>
      <c r="P797">
        <v>6</v>
      </c>
      <c r="Q797"/>
      <c r="R797">
        <v>434</v>
      </c>
      <c r="S797" s="55">
        <v>2009</v>
      </c>
      <c r="T797" s="60" t="s">
        <v>114</v>
      </c>
      <c r="U797" s="46">
        <v>0.56999999999999995</v>
      </c>
      <c r="V797" s="46">
        <v>0.73</v>
      </c>
      <c r="W797" s="46">
        <v>0</v>
      </c>
      <c r="X797" s="46">
        <v>0.31</v>
      </c>
      <c r="Y797" s="46">
        <v>0</v>
      </c>
      <c r="Z797">
        <v>452.4</v>
      </c>
      <c r="AA797">
        <v>7.38</v>
      </c>
      <c r="AB797">
        <v>4.6406000000000001</v>
      </c>
      <c r="AC797">
        <v>13.8004</v>
      </c>
      <c r="AD797">
        <v>0.30730000000000002</v>
      </c>
      <c r="AE797">
        <v>0.69369999999999998</v>
      </c>
      <c r="AF797">
        <v>6.7157999999999998</v>
      </c>
      <c r="AG797">
        <v>12.6008</v>
      </c>
      <c r="AH797">
        <v>2.0171999999999999</v>
      </c>
      <c r="AI797">
        <v>2.5295000000000001</v>
      </c>
      <c r="AJ797">
        <v>1.2246999999999999</v>
      </c>
      <c r="AK797">
        <v>5.21E-2</v>
      </c>
      <c r="AL797">
        <v>0.9405</v>
      </c>
      <c r="AM797">
        <v>21.106200000000001</v>
      </c>
      <c r="AN797">
        <v>0.30969999999999998</v>
      </c>
      <c r="AO797">
        <v>6.3078000000000003</v>
      </c>
      <c r="AP797">
        <v>0.69320000000000004</v>
      </c>
      <c r="AQ797">
        <v>45.1327</v>
      </c>
      <c r="AR797">
        <v>12.355</v>
      </c>
      <c r="AS797" s="22"/>
      <c r="AT797" s="22"/>
      <c r="AU797" s="22" t="s">
        <v>88</v>
      </c>
      <c r="AV797" s="46">
        <v>0</v>
      </c>
      <c r="AW797" s="46">
        <v>0</v>
      </c>
      <c r="AX797" s="46">
        <v>0</v>
      </c>
    </row>
    <row r="798" spans="1:69" ht="12.75" hidden="1" customHeight="1" x14ac:dyDescent="0.25">
      <c r="A798">
        <v>751</v>
      </c>
      <c r="B798">
        <v>2008</v>
      </c>
      <c r="C798" s="22" t="str">
        <f t="shared" si="47"/>
        <v>2008B00751</v>
      </c>
      <c r="D798" s="13">
        <v>39716</v>
      </c>
      <c r="E798">
        <v>80042</v>
      </c>
      <c r="F798" t="s">
        <v>264</v>
      </c>
      <c r="G798">
        <v>5</v>
      </c>
      <c r="H798">
        <v>1</v>
      </c>
      <c r="I798" t="s">
        <v>198</v>
      </c>
      <c r="J798" s="15">
        <f t="shared" si="46"/>
        <v>2352</v>
      </c>
      <c r="K798">
        <v>70</v>
      </c>
      <c r="L798">
        <v>100</v>
      </c>
      <c r="M798">
        <v>100</v>
      </c>
      <c r="N798">
        <f t="shared" si="48"/>
        <v>30</v>
      </c>
      <c r="O798">
        <v>4</v>
      </c>
      <c r="P798">
        <v>6</v>
      </c>
      <c r="Q798"/>
      <c r="R798">
        <v>435</v>
      </c>
      <c r="S798" s="55">
        <v>2009</v>
      </c>
      <c r="T798" s="60" t="s">
        <v>114</v>
      </c>
      <c r="U798" s="46">
        <v>0.5</v>
      </c>
      <c r="V798" s="46">
        <v>0</v>
      </c>
      <c r="W798" s="46">
        <v>0</v>
      </c>
      <c r="X798" s="46">
        <v>0.21</v>
      </c>
      <c r="Y798" s="46">
        <v>0</v>
      </c>
      <c r="Z798">
        <v>446.15</v>
      </c>
      <c r="AA798">
        <v>6.29</v>
      </c>
      <c r="AB798">
        <v>2.3233000000000001</v>
      </c>
      <c r="AC798">
        <v>15.5022</v>
      </c>
      <c r="AD798">
        <v>0.63539999999999996</v>
      </c>
      <c r="AE798">
        <v>1.2332000000000001</v>
      </c>
      <c r="AF798">
        <v>3.8380999999999998</v>
      </c>
      <c r="AG798">
        <v>10.009</v>
      </c>
      <c r="AH798">
        <v>1.1771</v>
      </c>
      <c r="AI798">
        <v>2.1583000000000001</v>
      </c>
      <c r="AJ798">
        <v>1.0457000000000001</v>
      </c>
      <c r="AK798">
        <v>6.2300000000000001E-2</v>
      </c>
      <c r="AL798">
        <v>0.54039999999999999</v>
      </c>
      <c r="AM798">
        <v>7.5650000000000004</v>
      </c>
      <c r="AN798">
        <v>0.26369999999999999</v>
      </c>
      <c r="AO798">
        <v>3.0274000000000001</v>
      </c>
      <c r="AP798">
        <v>0.96550000000000002</v>
      </c>
      <c r="AQ798">
        <v>50.403599999999997</v>
      </c>
      <c r="AR798">
        <v>8.3766999999999996</v>
      </c>
      <c r="AS798" s="22"/>
      <c r="AT798" s="22"/>
      <c r="AU798" s="22" t="s">
        <v>88</v>
      </c>
      <c r="AV798" s="46">
        <v>0</v>
      </c>
      <c r="AW798" s="46">
        <v>0</v>
      </c>
      <c r="AX798" s="46">
        <v>0</v>
      </c>
    </row>
    <row r="799" spans="1:69" ht="12.75" hidden="1" customHeight="1" x14ac:dyDescent="0.25">
      <c r="A799">
        <v>752</v>
      </c>
      <c r="B799">
        <v>2008</v>
      </c>
      <c r="C799" s="22" t="str">
        <f t="shared" si="47"/>
        <v>2008B00752</v>
      </c>
      <c r="D799" s="13">
        <v>39716</v>
      </c>
      <c r="E799">
        <v>80042</v>
      </c>
      <c r="F799" t="s">
        <v>264</v>
      </c>
      <c r="G799">
        <v>5</v>
      </c>
      <c r="H799">
        <v>1</v>
      </c>
      <c r="I799" t="s">
        <v>198</v>
      </c>
      <c r="J799" s="15">
        <f t="shared" si="46"/>
        <v>3920.0000000000005</v>
      </c>
      <c r="K799">
        <v>100</v>
      </c>
      <c r="L799">
        <v>150</v>
      </c>
      <c r="M799">
        <v>150</v>
      </c>
      <c r="N799">
        <f t="shared" si="48"/>
        <v>50</v>
      </c>
      <c r="O799">
        <v>4</v>
      </c>
      <c r="P799">
        <v>6</v>
      </c>
      <c r="Q799"/>
      <c r="S799" s="55"/>
      <c r="T799" s="60" t="s">
        <v>114</v>
      </c>
      <c r="U799" s="46">
        <v>0</v>
      </c>
      <c r="V799" s="46">
        <v>0</v>
      </c>
      <c r="W799" s="46">
        <v>0</v>
      </c>
      <c r="X799" s="46">
        <v>0.26</v>
      </c>
      <c r="Y799" s="46">
        <v>0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s="22"/>
      <c r="AT799" s="22"/>
      <c r="AU799" s="22" t="s">
        <v>88</v>
      </c>
      <c r="AV799" s="46">
        <v>0</v>
      </c>
      <c r="AW799" s="46">
        <v>0</v>
      </c>
      <c r="AX799" s="46">
        <v>0</v>
      </c>
    </row>
    <row r="800" spans="1:69" ht="12.75" hidden="1" customHeight="1" x14ac:dyDescent="0.25">
      <c r="A800">
        <v>753</v>
      </c>
      <c r="B800">
        <v>2008</v>
      </c>
      <c r="C800" s="22" t="str">
        <f t="shared" si="47"/>
        <v>2008B00753</v>
      </c>
      <c r="D800" s="13">
        <v>39716</v>
      </c>
      <c r="E800">
        <v>80042</v>
      </c>
      <c r="F800" t="s">
        <v>264</v>
      </c>
      <c r="G800">
        <v>5</v>
      </c>
      <c r="H800">
        <v>1</v>
      </c>
      <c r="I800" t="s">
        <v>198</v>
      </c>
      <c r="J800" s="15">
        <f t="shared" si="46"/>
        <v>2352</v>
      </c>
      <c r="K800">
        <v>150</v>
      </c>
      <c r="L800">
        <v>200</v>
      </c>
      <c r="M800" s="26">
        <v>180</v>
      </c>
      <c r="N800">
        <f t="shared" si="48"/>
        <v>50</v>
      </c>
      <c r="O800">
        <v>4</v>
      </c>
      <c r="P800">
        <v>6</v>
      </c>
      <c r="Q800"/>
      <c r="R800">
        <v>436</v>
      </c>
      <c r="S800" s="55">
        <v>2009</v>
      </c>
      <c r="T800" s="60" t="s">
        <v>114</v>
      </c>
      <c r="U800" s="46">
        <v>0.23</v>
      </c>
      <c r="V800" s="46">
        <v>0</v>
      </c>
      <c r="W800" s="46">
        <v>0</v>
      </c>
      <c r="X800" s="46">
        <v>0.02</v>
      </c>
      <c r="Y800" s="46">
        <v>0</v>
      </c>
      <c r="Z800">
        <v>318.54000000000002</v>
      </c>
      <c r="AA800">
        <v>7.96</v>
      </c>
      <c r="AB800">
        <v>3.4198</v>
      </c>
      <c r="AC800">
        <v>52.674100000000003</v>
      </c>
      <c r="AD800">
        <v>0.20080000000000001</v>
      </c>
      <c r="AE800">
        <v>1.3769</v>
      </c>
      <c r="AF800">
        <v>8.4258000000000006</v>
      </c>
      <c r="AG800">
        <v>27.023199999999999</v>
      </c>
      <c r="AH800">
        <v>2.0912999999999999</v>
      </c>
      <c r="AI800">
        <v>1.8374999999999999</v>
      </c>
      <c r="AJ800">
        <v>2.4188000000000001</v>
      </c>
      <c r="AK800">
        <v>7.7200000000000005E-2</v>
      </c>
      <c r="AL800">
        <v>1.3193999999999999</v>
      </c>
      <c r="AM800">
        <v>12.1998</v>
      </c>
      <c r="AN800">
        <v>0.34660000000000002</v>
      </c>
      <c r="AO800">
        <v>3.4617</v>
      </c>
      <c r="AP800">
        <v>1.0298</v>
      </c>
      <c r="AQ800">
        <v>133.80420000000001</v>
      </c>
      <c r="AR800">
        <v>13.7841</v>
      </c>
      <c r="AS800" s="22"/>
      <c r="AT800" s="22"/>
      <c r="AU800" s="22" t="s">
        <v>88</v>
      </c>
      <c r="AV800" s="46">
        <v>0</v>
      </c>
      <c r="AW800" s="46">
        <v>0</v>
      </c>
      <c r="AX800" s="46">
        <v>0</v>
      </c>
    </row>
    <row r="801" spans="1:69" ht="12.75" hidden="1" customHeight="1" x14ac:dyDescent="0.25">
      <c r="A801">
        <v>754</v>
      </c>
      <c r="B801">
        <v>2008</v>
      </c>
      <c r="C801" s="22" t="str">
        <f t="shared" si="47"/>
        <v>2008B00754</v>
      </c>
      <c r="D801" s="13">
        <v>39728</v>
      </c>
      <c r="E801">
        <v>80040</v>
      </c>
      <c r="F801" t="s">
        <v>264</v>
      </c>
      <c r="G801">
        <v>3</v>
      </c>
      <c r="H801">
        <v>1</v>
      </c>
      <c r="I801" t="s">
        <v>70</v>
      </c>
      <c r="J801" s="15">
        <f t="shared" si="46"/>
        <v>1358</v>
      </c>
      <c r="K801">
        <v>0</v>
      </c>
      <c r="L801">
        <v>5</v>
      </c>
      <c r="M801">
        <v>5</v>
      </c>
      <c r="N801">
        <f t="shared" si="48"/>
        <v>5</v>
      </c>
      <c r="O801">
        <v>4</v>
      </c>
      <c r="P801">
        <v>6</v>
      </c>
      <c r="Q801"/>
      <c r="R801">
        <v>437</v>
      </c>
      <c r="S801" s="55">
        <v>2009</v>
      </c>
      <c r="T801" s="60" t="s">
        <v>114</v>
      </c>
      <c r="U801" s="46">
        <v>0.87</v>
      </c>
      <c r="V801" s="46">
        <v>0</v>
      </c>
      <c r="W801" s="46">
        <v>0</v>
      </c>
      <c r="X801" s="46">
        <v>0.22</v>
      </c>
      <c r="Y801" s="46">
        <v>0</v>
      </c>
      <c r="Z801">
        <v>489.32</v>
      </c>
      <c r="AA801">
        <v>8.83</v>
      </c>
      <c r="AB801">
        <v>0.59830000000000005</v>
      </c>
      <c r="AC801">
        <v>5.0335999999999999</v>
      </c>
      <c r="AD801">
        <v>0.41749999999999998</v>
      </c>
      <c r="AE801" t="s">
        <v>284</v>
      </c>
      <c r="AF801">
        <v>1.4865999999999999</v>
      </c>
      <c r="AG801">
        <v>7.6942000000000004</v>
      </c>
      <c r="AH801">
        <v>0.29909999999999998</v>
      </c>
      <c r="AI801">
        <v>4.0072000000000001</v>
      </c>
      <c r="AJ801">
        <v>0.83030000000000004</v>
      </c>
      <c r="AK801">
        <v>0.1328</v>
      </c>
      <c r="AL801">
        <v>6.7599999999999993E-2</v>
      </c>
      <c r="AM801">
        <v>2.1568000000000001</v>
      </c>
      <c r="AN801">
        <v>0.44679999999999997</v>
      </c>
      <c r="AO801">
        <v>15.1007</v>
      </c>
      <c r="AP801">
        <v>0.67930000000000001</v>
      </c>
      <c r="AQ801">
        <v>14.093999999999999</v>
      </c>
      <c r="AR801">
        <v>16.912800000000001</v>
      </c>
      <c r="AS801" s="22">
        <v>472</v>
      </c>
      <c r="AT801" s="22">
        <v>2009</v>
      </c>
      <c r="AU801" s="22" t="s">
        <v>88</v>
      </c>
      <c r="AV801" s="46">
        <v>0.57999999999999996</v>
      </c>
      <c r="AW801" s="46">
        <v>0</v>
      </c>
      <c r="AX801" s="46">
        <v>0</v>
      </c>
      <c r="AY801">
        <v>470.48</v>
      </c>
      <c r="AZ801">
        <v>7.22</v>
      </c>
      <c r="BA801">
        <v>0.34810000000000002</v>
      </c>
      <c r="BB801">
        <v>5.0368000000000004</v>
      </c>
      <c r="BC801" t="s">
        <v>285</v>
      </c>
      <c r="BD801" t="s">
        <v>286</v>
      </c>
      <c r="BE801">
        <v>2.9047000000000001</v>
      </c>
      <c r="BF801">
        <v>7.1086999999999998</v>
      </c>
      <c r="BG801">
        <v>0.2505</v>
      </c>
      <c r="BH801">
        <v>2.6381000000000001</v>
      </c>
      <c r="BI801">
        <v>0.59530000000000005</v>
      </c>
      <c r="BJ801">
        <v>0.25409999999999999</v>
      </c>
      <c r="BK801">
        <v>3.4500000000000003E-2</v>
      </c>
      <c r="BL801">
        <v>2.3134999999999999</v>
      </c>
      <c r="BM801">
        <v>0.37980000000000003</v>
      </c>
      <c r="BN801">
        <v>4.3467000000000002</v>
      </c>
      <c r="BO801">
        <v>0.43830000000000002</v>
      </c>
      <c r="BP801">
        <v>20.442</v>
      </c>
      <c r="BQ801">
        <v>34.221899999999998</v>
      </c>
    </row>
    <row r="802" spans="1:69" ht="12.75" hidden="1" customHeight="1" x14ac:dyDescent="0.25">
      <c r="A802">
        <v>755</v>
      </c>
      <c r="B802">
        <v>2008</v>
      </c>
      <c r="C802" s="22" t="str">
        <f t="shared" si="47"/>
        <v>2008B00755</v>
      </c>
      <c r="D802" s="13">
        <v>39728</v>
      </c>
      <c r="E802">
        <v>80040</v>
      </c>
      <c r="F802" t="s">
        <v>264</v>
      </c>
      <c r="G802">
        <v>3</v>
      </c>
      <c r="H802">
        <v>1</v>
      </c>
      <c r="I802" t="s">
        <v>70</v>
      </c>
      <c r="J802" s="15">
        <f t="shared" si="46"/>
        <v>1358</v>
      </c>
      <c r="K802">
        <v>5</v>
      </c>
      <c r="L802">
        <v>10</v>
      </c>
      <c r="M802">
        <v>10</v>
      </c>
      <c r="N802">
        <f t="shared" si="48"/>
        <v>5</v>
      </c>
      <c r="O802">
        <v>4</v>
      </c>
      <c r="P802">
        <v>6</v>
      </c>
      <c r="Q802"/>
      <c r="R802">
        <v>438</v>
      </c>
      <c r="S802" s="55">
        <v>2009</v>
      </c>
      <c r="T802" s="60" t="s">
        <v>114</v>
      </c>
      <c r="U802" s="46">
        <v>0.18</v>
      </c>
      <c r="V802" s="46">
        <v>1.88</v>
      </c>
      <c r="W802" s="46">
        <v>1.52</v>
      </c>
      <c r="X802" s="46">
        <v>0.22</v>
      </c>
      <c r="Y802" s="46">
        <v>0</v>
      </c>
      <c r="Z802"/>
      <c r="AA802"/>
      <c r="AB802">
        <v>1.2003999999999999</v>
      </c>
      <c r="AC802">
        <v>1.5871999999999999</v>
      </c>
      <c r="AD802">
        <v>0.29070000000000001</v>
      </c>
      <c r="AE802">
        <v>0.4556</v>
      </c>
      <c r="AF802">
        <v>2.2928000000000002</v>
      </c>
      <c r="AG802">
        <v>6.7953999999999999</v>
      </c>
      <c r="AH802">
        <v>0.62</v>
      </c>
      <c r="AI802">
        <v>0.55379999999999996</v>
      </c>
      <c r="AJ802">
        <v>0.27039999999999997</v>
      </c>
      <c r="AK802">
        <v>6.6799999999999998E-2</v>
      </c>
      <c r="AL802">
        <v>6.1100000000000002E-2</v>
      </c>
      <c r="AM802">
        <v>3.0089000000000001</v>
      </c>
      <c r="AN802">
        <v>0.40760000000000002</v>
      </c>
      <c r="AO802">
        <v>11.2056</v>
      </c>
      <c r="AP802">
        <v>0.52769999999999995</v>
      </c>
      <c r="AQ802">
        <v>37.056399999999996</v>
      </c>
      <c r="AR802">
        <v>26.837199999999999</v>
      </c>
      <c r="AS802" s="22"/>
      <c r="AT802" s="22"/>
      <c r="AU802" s="22" t="s">
        <v>88</v>
      </c>
      <c r="AV802" s="46">
        <v>0</v>
      </c>
      <c r="AW802" s="46">
        <v>0</v>
      </c>
      <c r="AX802" s="46">
        <v>0</v>
      </c>
    </row>
    <row r="803" spans="1:69" ht="12.75" hidden="1" customHeight="1" x14ac:dyDescent="0.25">
      <c r="A803">
        <v>756</v>
      </c>
      <c r="B803">
        <v>2008</v>
      </c>
      <c r="C803" s="22" t="str">
        <f t="shared" si="47"/>
        <v>2008B00756</v>
      </c>
      <c r="D803" s="13">
        <v>39728</v>
      </c>
      <c r="E803">
        <v>80040</v>
      </c>
      <c r="F803" t="s">
        <v>264</v>
      </c>
      <c r="G803">
        <v>3</v>
      </c>
      <c r="H803">
        <v>1</v>
      </c>
      <c r="I803" t="s">
        <v>70</v>
      </c>
      <c r="J803" s="15">
        <f t="shared" si="46"/>
        <v>2716</v>
      </c>
      <c r="K803">
        <v>10</v>
      </c>
      <c r="L803">
        <v>20</v>
      </c>
      <c r="M803">
        <v>20</v>
      </c>
      <c r="N803">
        <f t="shared" si="48"/>
        <v>10</v>
      </c>
      <c r="O803">
        <v>4</v>
      </c>
      <c r="P803">
        <v>6</v>
      </c>
      <c r="Q803"/>
      <c r="R803">
        <v>439</v>
      </c>
      <c r="S803" s="55">
        <v>2009</v>
      </c>
      <c r="T803" s="60" t="s">
        <v>114</v>
      </c>
      <c r="U803" s="46">
        <v>1.1000000000000001</v>
      </c>
      <c r="V803" s="46">
        <v>1.71</v>
      </c>
      <c r="W803" s="46">
        <v>0</v>
      </c>
      <c r="X803" s="46">
        <v>0</v>
      </c>
      <c r="Y803" s="46">
        <v>0</v>
      </c>
      <c r="Z803">
        <v>465.14</v>
      </c>
      <c r="AA803">
        <v>8.35</v>
      </c>
      <c r="AB803">
        <v>2.4775999999999998</v>
      </c>
      <c r="AC803">
        <v>3.1634000000000002</v>
      </c>
      <c r="AD803">
        <v>0.44700000000000001</v>
      </c>
      <c r="AE803">
        <v>0.57589999999999997</v>
      </c>
      <c r="AF803">
        <v>2.9672000000000001</v>
      </c>
      <c r="AG803">
        <v>6.3106</v>
      </c>
      <c r="AH803">
        <v>0.85860000000000003</v>
      </c>
      <c r="AI803">
        <v>1.7433000000000001</v>
      </c>
      <c r="AJ803">
        <v>0.38059999999999999</v>
      </c>
      <c r="AK803">
        <v>9.2499999999999999E-2</v>
      </c>
      <c r="AL803">
        <v>6.4199999999999993E-2</v>
      </c>
      <c r="AM803">
        <v>3.7904</v>
      </c>
      <c r="AN803">
        <v>0.39450000000000002</v>
      </c>
      <c r="AO803">
        <v>9.7800999999999991</v>
      </c>
      <c r="AP803">
        <v>0.56279999999999997</v>
      </c>
      <c r="AQ803">
        <v>35.906599999999997</v>
      </c>
      <c r="AR803">
        <v>38.438099999999999</v>
      </c>
      <c r="AS803" s="22"/>
      <c r="AT803" s="22"/>
      <c r="AU803" s="22" t="s">
        <v>88</v>
      </c>
      <c r="AV803" s="46">
        <v>0</v>
      </c>
      <c r="AW803" s="46">
        <v>1.0900000000000001</v>
      </c>
      <c r="AX803" s="46">
        <v>7.21</v>
      </c>
    </row>
    <row r="804" spans="1:69" ht="12.75" hidden="1" customHeight="1" x14ac:dyDescent="0.25">
      <c r="A804">
        <v>757</v>
      </c>
      <c r="B804">
        <v>2008</v>
      </c>
      <c r="C804" s="22" t="str">
        <f t="shared" si="47"/>
        <v>2008B00757</v>
      </c>
      <c r="D804" s="13">
        <v>39728</v>
      </c>
      <c r="E804">
        <v>80040</v>
      </c>
      <c r="F804" t="s">
        <v>264</v>
      </c>
      <c r="G804">
        <v>3</v>
      </c>
      <c r="H804">
        <v>1</v>
      </c>
      <c r="I804" t="s">
        <v>70</v>
      </c>
      <c r="J804" s="15">
        <f t="shared" si="46"/>
        <v>2716</v>
      </c>
      <c r="K804">
        <v>20</v>
      </c>
      <c r="L804">
        <v>30</v>
      </c>
      <c r="M804">
        <v>30</v>
      </c>
      <c r="N804">
        <f t="shared" si="48"/>
        <v>10</v>
      </c>
      <c r="O804">
        <v>4</v>
      </c>
      <c r="P804">
        <v>6</v>
      </c>
      <c r="Q804"/>
      <c r="R804">
        <v>440</v>
      </c>
      <c r="S804" s="55">
        <v>2009</v>
      </c>
      <c r="T804" s="60" t="s">
        <v>114</v>
      </c>
      <c r="U804" s="46">
        <v>2.42</v>
      </c>
      <c r="V804" s="46">
        <v>403</v>
      </c>
      <c r="W804" s="46">
        <v>3.22</v>
      </c>
      <c r="X804" s="46">
        <v>0</v>
      </c>
      <c r="Y804" s="46">
        <v>0</v>
      </c>
      <c r="Z804">
        <v>510.32</v>
      </c>
      <c r="AA804">
        <v>9.15</v>
      </c>
      <c r="AB804">
        <v>2.9066000000000001</v>
      </c>
      <c r="AC804">
        <v>3.0512999999999999</v>
      </c>
      <c r="AD804">
        <v>0.75460000000000005</v>
      </c>
      <c r="AE804">
        <v>0.67700000000000005</v>
      </c>
      <c r="AF804">
        <v>2.4931000000000001</v>
      </c>
      <c r="AG804">
        <v>7.1924999999999999</v>
      </c>
      <c r="AH804">
        <v>0.59199999999999997</v>
      </c>
      <c r="AI804">
        <v>1.8082</v>
      </c>
      <c r="AJ804">
        <v>0.49640000000000001</v>
      </c>
      <c r="AK804">
        <v>5.28E-2</v>
      </c>
      <c r="AL804">
        <v>8.9200000000000002E-2</v>
      </c>
      <c r="AM804">
        <v>4.7542999999999997</v>
      </c>
      <c r="AN804">
        <v>0.35649999999999998</v>
      </c>
      <c r="AO804">
        <v>6.9390000000000001</v>
      </c>
      <c r="AP804">
        <v>0.73299999999999998</v>
      </c>
      <c r="AQ804">
        <v>29.889500000000002</v>
      </c>
      <c r="AR804">
        <v>48.720999999999997</v>
      </c>
      <c r="AS804" s="22"/>
      <c r="AT804" s="22"/>
      <c r="AU804" s="22" t="s">
        <v>88</v>
      </c>
      <c r="AV804" s="46">
        <v>0</v>
      </c>
      <c r="AW804" s="46">
        <v>0</v>
      </c>
      <c r="AX804" s="46">
        <v>0</v>
      </c>
    </row>
    <row r="805" spans="1:69" ht="12.75" hidden="1" customHeight="1" x14ac:dyDescent="0.25">
      <c r="A805">
        <v>758</v>
      </c>
      <c r="B805">
        <v>2008</v>
      </c>
      <c r="C805" s="22" t="str">
        <f t="shared" si="47"/>
        <v>2008B00758</v>
      </c>
      <c r="D805" s="13">
        <v>39728</v>
      </c>
      <c r="E805">
        <v>80040</v>
      </c>
      <c r="F805" t="s">
        <v>264</v>
      </c>
      <c r="G805">
        <v>3</v>
      </c>
      <c r="H805">
        <v>1</v>
      </c>
      <c r="I805" t="s">
        <v>70</v>
      </c>
      <c r="J805" s="15">
        <f t="shared" si="46"/>
        <v>5432</v>
      </c>
      <c r="K805">
        <v>30</v>
      </c>
      <c r="L805">
        <v>50</v>
      </c>
      <c r="M805">
        <v>50</v>
      </c>
      <c r="N805">
        <f t="shared" si="48"/>
        <v>20</v>
      </c>
      <c r="O805">
        <v>4</v>
      </c>
      <c r="P805">
        <v>6</v>
      </c>
      <c r="Q805"/>
      <c r="R805">
        <v>441</v>
      </c>
      <c r="S805" s="55">
        <v>2009</v>
      </c>
      <c r="T805" s="60" t="s">
        <v>114</v>
      </c>
      <c r="U805" s="46">
        <v>1.51</v>
      </c>
      <c r="V805" s="46">
        <v>0.95</v>
      </c>
      <c r="W805" s="46">
        <v>3.06</v>
      </c>
      <c r="X805" s="46">
        <v>0.16</v>
      </c>
      <c r="Y805" s="46">
        <v>0</v>
      </c>
      <c r="Z805">
        <v>446.52</v>
      </c>
      <c r="AA805">
        <v>7.31</v>
      </c>
      <c r="AB805">
        <v>3.1450999999999998</v>
      </c>
      <c r="AC805">
        <v>5.4081999999999999</v>
      </c>
      <c r="AD805">
        <v>0.27150000000000002</v>
      </c>
      <c r="AE805">
        <v>1.3597999999999999</v>
      </c>
      <c r="AF805">
        <v>4.3177000000000003</v>
      </c>
      <c r="AG805">
        <v>5.4747000000000003</v>
      </c>
      <c r="AH805">
        <v>0.64690000000000003</v>
      </c>
      <c r="AI805">
        <v>1.9650000000000001</v>
      </c>
      <c r="AJ805">
        <v>0.59450000000000003</v>
      </c>
      <c r="AK805">
        <v>5.1900000000000002E-2</v>
      </c>
      <c r="AL805">
        <v>0.1158</v>
      </c>
      <c r="AM805">
        <v>6.992</v>
      </c>
      <c r="AN805">
        <v>0.26179999999999998</v>
      </c>
      <c r="AO805">
        <v>6.0781000000000001</v>
      </c>
      <c r="AP805">
        <v>0.51690000000000003</v>
      </c>
      <c r="AQ805">
        <v>43.389499999999998</v>
      </c>
      <c r="AR805">
        <v>40.7986</v>
      </c>
      <c r="AS805" s="22">
        <v>473</v>
      </c>
      <c r="AT805" s="22">
        <v>2009</v>
      </c>
      <c r="AU805" s="22" t="s">
        <v>88</v>
      </c>
      <c r="AV805" s="46">
        <v>0.72</v>
      </c>
      <c r="AW805" s="46">
        <v>1.44</v>
      </c>
      <c r="AX805" s="46">
        <v>1.48</v>
      </c>
      <c r="AY805">
        <v>475.45</v>
      </c>
      <c r="AZ805">
        <v>5.76</v>
      </c>
      <c r="BA805">
        <v>0.88339999999999996</v>
      </c>
      <c r="BB805">
        <v>3.4049</v>
      </c>
      <c r="BC805">
        <v>0.22289999999999999</v>
      </c>
      <c r="BD805" t="s">
        <v>287</v>
      </c>
      <c r="BE805">
        <v>2.3721999999999999</v>
      </c>
      <c r="BF805">
        <v>5.7023999999999999</v>
      </c>
      <c r="BG805">
        <v>0.38590000000000002</v>
      </c>
      <c r="BH805">
        <v>2.1863000000000001</v>
      </c>
      <c r="BI805">
        <v>0.38829999999999998</v>
      </c>
      <c r="BJ805">
        <v>9.6600000000000005E-2</v>
      </c>
      <c r="BK805">
        <v>0.16930000000000001</v>
      </c>
      <c r="BL805">
        <v>3.8917000000000002</v>
      </c>
      <c r="BM805">
        <v>0.29559999999999997</v>
      </c>
      <c r="BN805" t="s">
        <v>288</v>
      </c>
      <c r="BO805">
        <v>0.3654</v>
      </c>
      <c r="BP805">
        <v>12.6829</v>
      </c>
      <c r="BQ805">
        <v>32.9024</v>
      </c>
    </row>
    <row r="806" spans="1:69" ht="12.75" hidden="1" customHeight="1" x14ac:dyDescent="0.25">
      <c r="A806">
        <v>759</v>
      </c>
      <c r="B806">
        <v>2008</v>
      </c>
      <c r="C806" s="22" t="str">
        <f t="shared" si="47"/>
        <v>2008B00759</v>
      </c>
      <c r="D806" s="13">
        <v>39728</v>
      </c>
      <c r="E806">
        <v>80040</v>
      </c>
      <c r="F806" t="s">
        <v>264</v>
      </c>
      <c r="G806">
        <v>3</v>
      </c>
      <c r="H806">
        <v>1</v>
      </c>
      <c r="I806" t="s">
        <v>70</v>
      </c>
      <c r="J806" s="15">
        <f t="shared" si="46"/>
        <v>2716</v>
      </c>
      <c r="K806">
        <v>50</v>
      </c>
      <c r="L806">
        <v>60</v>
      </c>
      <c r="M806">
        <v>60</v>
      </c>
      <c r="N806">
        <f t="shared" si="48"/>
        <v>10</v>
      </c>
      <c r="O806">
        <v>4</v>
      </c>
      <c r="P806">
        <v>6</v>
      </c>
      <c r="Q806"/>
      <c r="R806">
        <v>442</v>
      </c>
      <c r="S806" s="55">
        <v>2009</v>
      </c>
      <c r="T806" s="60" t="s">
        <v>114</v>
      </c>
      <c r="U806" s="46">
        <v>2.34</v>
      </c>
      <c r="V806" s="46">
        <v>0</v>
      </c>
      <c r="W806" s="46">
        <v>2.12</v>
      </c>
      <c r="X806" s="46">
        <v>0.14000000000000001</v>
      </c>
      <c r="Y806" s="46">
        <v>0</v>
      </c>
      <c r="Z806">
        <v>499.13</v>
      </c>
      <c r="AA806">
        <v>8.1300000000000008</v>
      </c>
      <c r="AB806">
        <v>2.2387999999999999</v>
      </c>
      <c r="AC806">
        <v>12.986000000000001</v>
      </c>
      <c r="AD806">
        <v>0.1356</v>
      </c>
      <c r="AE806">
        <v>0.55249999999999999</v>
      </c>
      <c r="AF806">
        <v>4.1501000000000001</v>
      </c>
      <c r="AG806">
        <v>6.8048000000000002</v>
      </c>
      <c r="AH806">
        <v>1.0823</v>
      </c>
      <c r="AI806">
        <v>2.5754999999999999</v>
      </c>
      <c r="AJ806">
        <v>1.2249000000000001</v>
      </c>
      <c r="AK806">
        <v>0.12959999999999999</v>
      </c>
      <c r="AL806">
        <v>0.23860000000000001</v>
      </c>
      <c r="AM806">
        <v>9.3043999999999993</v>
      </c>
      <c r="AN806">
        <v>0.42080000000000001</v>
      </c>
      <c r="AO806">
        <v>3.2700999999999998</v>
      </c>
      <c r="AP806">
        <v>0.64249999999999996</v>
      </c>
      <c r="AQ806">
        <v>19.953499999999998</v>
      </c>
      <c r="AR806">
        <v>21.6615</v>
      </c>
      <c r="AS806" s="22"/>
      <c r="AT806" s="22"/>
      <c r="AU806" s="22" t="s">
        <v>88</v>
      </c>
      <c r="AV806" s="46">
        <v>0</v>
      </c>
      <c r="AW806" s="46">
        <v>0</v>
      </c>
      <c r="AX806" s="46">
        <v>1.08</v>
      </c>
    </row>
    <row r="807" spans="1:69" ht="12.75" hidden="1" customHeight="1" x14ac:dyDescent="0.25">
      <c r="A807">
        <v>760</v>
      </c>
      <c r="B807">
        <v>2008</v>
      </c>
      <c r="C807" s="22" t="str">
        <f t="shared" si="47"/>
        <v>2008B00760</v>
      </c>
      <c r="D807" s="13">
        <v>39728</v>
      </c>
      <c r="E807">
        <v>80040</v>
      </c>
      <c r="F807" t="s">
        <v>264</v>
      </c>
      <c r="G807">
        <v>3</v>
      </c>
      <c r="H807">
        <v>1</v>
      </c>
      <c r="I807" t="s">
        <v>70</v>
      </c>
      <c r="J807" s="15">
        <f t="shared" si="46"/>
        <v>2716</v>
      </c>
      <c r="K807">
        <v>60</v>
      </c>
      <c r="L807">
        <v>70</v>
      </c>
      <c r="M807">
        <v>70</v>
      </c>
      <c r="N807">
        <f t="shared" si="48"/>
        <v>10</v>
      </c>
      <c r="O807">
        <v>4</v>
      </c>
      <c r="P807">
        <v>6</v>
      </c>
      <c r="Q807"/>
      <c r="R807">
        <v>443</v>
      </c>
      <c r="S807" s="55">
        <v>2009</v>
      </c>
      <c r="T807" s="60" t="s">
        <v>114</v>
      </c>
      <c r="U807" s="46">
        <v>0.65</v>
      </c>
      <c r="V807" s="46">
        <v>0</v>
      </c>
      <c r="W807" s="46">
        <v>5.86</v>
      </c>
      <c r="X807" s="46">
        <v>0.26</v>
      </c>
      <c r="Y807" s="46">
        <v>0</v>
      </c>
      <c r="Z807">
        <v>456.66</v>
      </c>
      <c r="AA807">
        <v>6.42</v>
      </c>
      <c r="AB807">
        <v>2.1356999999999999</v>
      </c>
      <c r="AC807">
        <v>17.695</v>
      </c>
      <c r="AD807">
        <v>0.15939999999999999</v>
      </c>
      <c r="AE807">
        <v>0.41909999999999997</v>
      </c>
      <c r="AF807">
        <v>3.6219000000000001</v>
      </c>
      <c r="AG807">
        <v>6.5053999999999998</v>
      </c>
      <c r="AH807">
        <v>1.0813999999999999</v>
      </c>
      <c r="AI807">
        <v>1.2739</v>
      </c>
      <c r="AJ807">
        <v>0.93389999999999995</v>
      </c>
      <c r="AK807">
        <v>3.6499999999999998E-2</v>
      </c>
      <c r="AL807">
        <v>0.19789999999999999</v>
      </c>
      <c r="AM807">
        <v>11.031599999999999</v>
      </c>
      <c r="AN807">
        <v>0.24679999999999999</v>
      </c>
      <c r="AO807">
        <v>1.9723999999999999</v>
      </c>
      <c r="AP807">
        <v>0.49409999999999998</v>
      </c>
      <c r="AQ807">
        <v>27.443200000000001</v>
      </c>
      <c r="AR807">
        <v>11.085900000000001</v>
      </c>
      <c r="AS807" s="22"/>
      <c r="AT807" s="22"/>
      <c r="AU807" s="22" t="s">
        <v>88</v>
      </c>
      <c r="AV807" s="46">
        <v>0</v>
      </c>
      <c r="AW807" s="46">
        <v>0</v>
      </c>
      <c r="AX807" s="46">
        <v>1.1100000000000001</v>
      </c>
    </row>
    <row r="808" spans="1:69" ht="12.75" hidden="1" customHeight="1" x14ac:dyDescent="0.25">
      <c r="A808">
        <v>761</v>
      </c>
      <c r="B808">
        <v>2008</v>
      </c>
      <c r="C808" s="22" t="str">
        <f t="shared" si="47"/>
        <v>2008B00761</v>
      </c>
      <c r="D808" s="13">
        <v>39728</v>
      </c>
      <c r="E808">
        <v>80040</v>
      </c>
      <c r="F808" t="s">
        <v>264</v>
      </c>
      <c r="G808">
        <v>3</v>
      </c>
      <c r="H808">
        <v>1</v>
      </c>
      <c r="I808" t="s">
        <v>198</v>
      </c>
      <c r="J808" s="15">
        <f t="shared" si="46"/>
        <v>2352</v>
      </c>
      <c r="K808">
        <v>70</v>
      </c>
      <c r="L808">
        <v>100</v>
      </c>
      <c r="M808">
        <v>100</v>
      </c>
      <c r="N808">
        <f t="shared" si="48"/>
        <v>30</v>
      </c>
      <c r="O808">
        <v>4</v>
      </c>
      <c r="P808">
        <v>6</v>
      </c>
      <c r="Q808"/>
      <c r="R808">
        <v>444</v>
      </c>
      <c r="S808" s="55">
        <v>2009</v>
      </c>
      <c r="T808" s="60" t="s">
        <v>114</v>
      </c>
      <c r="U808" s="46">
        <v>0.89</v>
      </c>
      <c r="V808" s="46">
        <v>0</v>
      </c>
      <c r="W808" s="46">
        <v>0</v>
      </c>
      <c r="X808" s="46">
        <v>0.81</v>
      </c>
      <c r="Y808" s="46">
        <v>0</v>
      </c>
      <c r="Z808">
        <v>441.78</v>
      </c>
      <c r="AA808">
        <v>6.09</v>
      </c>
      <c r="AB808">
        <v>0.95889999999999997</v>
      </c>
      <c r="AC808">
        <v>29.014399999999998</v>
      </c>
      <c r="AD808">
        <v>0.1172</v>
      </c>
      <c r="AE808">
        <v>0.51200000000000001</v>
      </c>
      <c r="AF808">
        <v>2.4335</v>
      </c>
      <c r="AG808">
        <v>8.0670000000000002</v>
      </c>
      <c r="AH808">
        <v>0.53010000000000002</v>
      </c>
      <c r="AI808">
        <v>1.0177</v>
      </c>
      <c r="AJ808">
        <v>1.2010000000000001</v>
      </c>
      <c r="AK808">
        <v>3.5900000000000001E-2</v>
      </c>
      <c r="AL808">
        <v>0.37030000000000002</v>
      </c>
      <c r="AM808">
        <v>6.8803999999999998</v>
      </c>
      <c r="AN808">
        <v>0.29039999999999999</v>
      </c>
      <c r="AO808">
        <v>1.9187000000000001</v>
      </c>
      <c r="AP808">
        <v>0.67849999999999999</v>
      </c>
      <c r="AQ808">
        <v>20.191400000000002</v>
      </c>
      <c r="AR808">
        <v>5.3396999999999997</v>
      </c>
      <c r="AS808" s="22"/>
      <c r="AT808" s="22"/>
      <c r="AU808" s="22" t="s">
        <v>88</v>
      </c>
      <c r="AV808" s="46">
        <v>0</v>
      </c>
      <c r="AW808" s="46">
        <v>0</v>
      </c>
      <c r="AX808" s="46">
        <v>0</v>
      </c>
    </row>
    <row r="809" spans="1:69" ht="12.75" hidden="1" customHeight="1" x14ac:dyDescent="0.25">
      <c r="A809">
        <v>762</v>
      </c>
      <c r="B809">
        <v>2008</v>
      </c>
      <c r="C809" s="22" t="str">
        <f t="shared" si="47"/>
        <v>2008B00762</v>
      </c>
      <c r="D809" s="13">
        <v>39728</v>
      </c>
      <c r="E809">
        <v>80040</v>
      </c>
      <c r="F809" t="s">
        <v>264</v>
      </c>
      <c r="G809">
        <v>3</v>
      </c>
      <c r="H809">
        <v>1</v>
      </c>
      <c r="I809" t="s">
        <v>198</v>
      </c>
      <c r="J809" s="15">
        <f t="shared" si="46"/>
        <v>3920.0000000000005</v>
      </c>
      <c r="K809">
        <v>100</v>
      </c>
      <c r="L809">
        <v>150</v>
      </c>
      <c r="M809">
        <v>150</v>
      </c>
      <c r="N809">
        <f t="shared" si="48"/>
        <v>50</v>
      </c>
      <c r="O809">
        <v>4</v>
      </c>
      <c r="P809">
        <v>6</v>
      </c>
      <c r="Q809"/>
      <c r="R809">
        <v>445</v>
      </c>
      <c r="S809" s="55">
        <v>2009</v>
      </c>
      <c r="T809" s="60" t="s">
        <v>114</v>
      </c>
      <c r="U809" s="46">
        <v>0.39</v>
      </c>
      <c r="V809" s="46">
        <v>0</v>
      </c>
      <c r="W809" s="46">
        <v>0</v>
      </c>
      <c r="X809" s="46">
        <v>0.21</v>
      </c>
      <c r="Y809" s="46">
        <v>0</v>
      </c>
      <c r="Z809">
        <v>417.56</v>
      </c>
      <c r="AA809">
        <v>7.06</v>
      </c>
      <c r="AB809">
        <v>2.7343000000000002</v>
      </c>
      <c r="AC809">
        <v>14.7996</v>
      </c>
      <c r="AD809">
        <v>0.28289999999999998</v>
      </c>
      <c r="AE809">
        <v>2.3391999999999999</v>
      </c>
      <c r="AF809">
        <v>5.8349000000000002</v>
      </c>
      <c r="AG809">
        <v>6.4313000000000002</v>
      </c>
      <c r="AH809">
        <v>1.3507</v>
      </c>
      <c r="AI809">
        <v>1.5691999999999999</v>
      </c>
      <c r="AJ809">
        <v>1.1603000000000001</v>
      </c>
      <c r="AK809">
        <v>3.8600000000000002E-2</v>
      </c>
      <c r="AL809">
        <v>0.5716</v>
      </c>
      <c r="AM809">
        <v>9.5657999999999994</v>
      </c>
      <c r="AN809">
        <v>0.30919999999999997</v>
      </c>
      <c r="AO809">
        <v>3.6025999999999998</v>
      </c>
      <c r="AP809">
        <v>0.68030000000000002</v>
      </c>
      <c r="AQ809">
        <v>65.267200000000003</v>
      </c>
      <c r="AR809">
        <v>9.1364999999999998</v>
      </c>
      <c r="AS809" s="22"/>
      <c r="AT809" s="22"/>
      <c r="AU809" s="22" t="s">
        <v>88</v>
      </c>
      <c r="AV809" s="46">
        <v>0</v>
      </c>
      <c r="AW809" s="46">
        <v>0</v>
      </c>
      <c r="AX809" s="46">
        <v>0</v>
      </c>
    </row>
    <row r="810" spans="1:69" ht="12.75" hidden="1" customHeight="1" x14ac:dyDescent="0.25">
      <c r="A810">
        <v>763</v>
      </c>
      <c r="B810">
        <v>2008</v>
      </c>
      <c r="C810" s="22" t="str">
        <f t="shared" si="47"/>
        <v>2008B00763</v>
      </c>
      <c r="D810" s="13">
        <v>39728</v>
      </c>
      <c r="E810">
        <v>80040</v>
      </c>
      <c r="F810" t="s">
        <v>264</v>
      </c>
      <c r="G810">
        <v>3</v>
      </c>
      <c r="H810">
        <v>1</v>
      </c>
      <c r="I810" t="s">
        <v>198</v>
      </c>
      <c r="J810" s="15">
        <f t="shared" si="46"/>
        <v>2352</v>
      </c>
      <c r="K810">
        <v>150</v>
      </c>
      <c r="L810">
        <v>200</v>
      </c>
      <c r="M810" s="26">
        <v>180</v>
      </c>
      <c r="N810">
        <f t="shared" si="48"/>
        <v>50</v>
      </c>
      <c r="O810">
        <v>4</v>
      </c>
      <c r="P810">
        <v>6</v>
      </c>
      <c r="Q810"/>
      <c r="S810" s="55"/>
      <c r="T810" s="60" t="s">
        <v>114</v>
      </c>
      <c r="U810" s="46">
        <v>0.01</v>
      </c>
      <c r="V810" s="46">
        <v>0</v>
      </c>
      <c r="W810" s="46">
        <v>0</v>
      </c>
      <c r="X810" s="46">
        <v>0</v>
      </c>
      <c r="Y810" s="46">
        <v>0</v>
      </c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s="22"/>
      <c r="AT810" s="22"/>
      <c r="AU810" s="22" t="s">
        <v>88</v>
      </c>
      <c r="AV810" s="46">
        <v>0</v>
      </c>
      <c r="AW810" s="46">
        <v>0</v>
      </c>
      <c r="AX810" s="46">
        <v>0</v>
      </c>
    </row>
    <row r="811" spans="1:69" ht="12.75" hidden="1" customHeight="1" x14ac:dyDescent="0.25">
      <c r="A811">
        <v>764</v>
      </c>
      <c r="B811">
        <v>2008</v>
      </c>
      <c r="C811" s="22" t="str">
        <f t="shared" si="47"/>
        <v>2008B00764</v>
      </c>
      <c r="D811" s="13">
        <v>39728</v>
      </c>
      <c r="E811">
        <v>80039</v>
      </c>
      <c r="F811" t="s">
        <v>264</v>
      </c>
      <c r="G811">
        <v>1</v>
      </c>
      <c r="H811">
        <v>7</v>
      </c>
      <c r="I811" t="s">
        <v>70</v>
      </c>
      <c r="J811" s="15">
        <f t="shared" si="46"/>
        <v>1358</v>
      </c>
      <c r="K811">
        <v>0</v>
      </c>
      <c r="L811">
        <v>5</v>
      </c>
      <c r="M811">
        <v>5</v>
      </c>
      <c r="N811">
        <f t="shared" si="48"/>
        <v>5</v>
      </c>
      <c r="O811">
        <v>4</v>
      </c>
      <c r="P811">
        <v>6</v>
      </c>
      <c r="Q811"/>
      <c r="R811">
        <v>446</v>
      </c>
      <c r="S811" s="55">
        <v>2009</v>
      </c>
      <c r="T811" s="60" t="s">
        <v>114</v>
      </c>
      <c r="U811" s="46">
        <v>0.78</v>
      </c>
      <c r="V811" s="46">
        <v>0</v>
      </c>
      <c r="W811" s="46">
        <v>0.82</v>
      </c>
      <c r="X811" s="46">
        <v>0.36</v>
      </c>
      <c r="Y811" s="46">
        <v>0</v>
      </c>
      <c r="Z811">
        <v>438.67</v>
      </c>
      <c r="AA811">
        <v>10.27</v>
      </c>
      <c r="AB811">
        <v>3.0468999999999999</v>
      </c>
      <c r="AC811">
        <v>3.7557999999999998</v>
      </c>
      <c r="AD811">
        <v>0.3962</v>
      </c>
      <c r="AE811">
        <v>0.91259999999999997</v>
      </c>
      <c r="AF811">
        <v>9.6295999999999999</v>
      </c>
      <c r="AG811">
        <v>8.9276</v>
      </c>
      <c r="AH811">
        <v>1.7110000000000001</v>
      </c>
      <c r="AI811">
        <v>1.7416</v>
      </c>
      <c r="AJ811">
        <v>0.49099999999999999</v>
      </c>
      <c r="AK811">
        <v>0.25750000000000001</v>
      </c>
      <c r="AL811">
        <v>8.8700000000000001E-2</v>
      </c>
      <c r="AM811">
        <v>7.6486000000000001</v>
      </c>
      <c r="AN811">
        <v>0.55510000000000004</v>
      </c>
      <c r="AO811">
        <v>48.535699999999999</v>
      </c>
      <c r="AP811">
        <v>0.69420000000000004</v>
      </c>
      <c r="AQ811">
        <v>58.914700000000003</v>
      </c>
      <c r="AR811">
        <v>32.226500000000001</v>
      </c>
      <c r="AS811" s="22"/>
      <c r="AT811" s="22"/>
      <c r="AU811" s="22" t="s">
        <v>88</v>
      </c>
      <c r="AV811" s="46">
        <v>0</v>
      </c>
      <c r="AW811" s="46">
        <v>0</v>
      </c>
      <c r="AX811" s="46">
        <v>0</v>
      </c>
    </row>
    <row r="812" spans="1:69" ht="12.75" hidden="1" customHeight="1" x14ac:dyDescent="0.25">
      <c r="A812">
        <v>765</v>
      </c>
      <c r="B812">
        <v>2008</v>
      </c>
      <c r="C812" s="22" t="str">
        <f t="shared" si="47"/>
        <v>2008B00765</v>
      </c>
      <c r="D812" s="13">
        <v>39728</v>
      </c>
      <c r="E812">
        <v>80039</v>
      </c>
      <c r="F812" t="s">
        <v>264</v>
      </c>
      <c r="G812">
        <v>1</v>
      </c>
      <c r="H812">
        <v>7</v>
      </c>
      <c r="I812" t="s">
        <v>70</v>
      </c>
      <c r="J812" s="15">
        <f t="shared" si="46"/>
        <v>1358</v>
      </c>
      <c r="K812">
        <v>5</v>
      </c>
      <c r="L812">
        <v>10</v>
      </c>
      <c r="M812">
        <v>10</v>
      </c>
      <c r="N812">
        <f t="shared" si="48"/>
        <v>5</v>
      </c>
      <c r="O812">
        <v>4</v>
      </c>
      <c r="P812">
        <v>6</v>
      </c>
      <c r="Q812"/>
      <c r="R812">
        <v>447</v>
      </c>
      <c r="S812" s="55">
        <v>2009</v>
      </c>
      <c r="T812" s="60" t="s">
        <v>114</v>
      </c>
      <c r="U812" s="46">
        <v>0.35</v>
      </c>
      <c r="V812" s="46">
        <v>0</v>
      </c>
      <c r="W812" s="46">
        <v>0</v>
      </c>
      <c r="X812" s="46">
        <v>0.22</v>
      </c>
      <c r="Y812" s="46">
        <v>0</v>
      </c>
      <c r="Z812">
        <v>453.26</v>
      </c>
      <c r="AA812">
        <v>8.34</v>
      </c>
      <c r="AB812">
        <v>2.0358999999999998</v>
      </c>
      <c r="AC812">
        <v>2.4719000000000002</v>
      </c>
      <c r="AD812">
        <v>0.25740000000000002</v>
      </c>
      <c r="AE812">
        <v>0.57969999999999999</v>
      </c>
      <c r="AF812">
        <v>3.7648000000000001</v>
      </c>
      <c r="AG812">
        <v>7.0472000000000001</v>
      </c>
      <c r="AH812">
        <v>0.95720000000000005</v>
      </c>
      <c r="AI812">
        <v>1.7431000000000001</v>
      </c>
      <c r="AJ812">
        <v>0.4405</v>
      </c>
      <c r="AK812">
        <v>0.13239999999999999</v>
      </c>
      <c r="AL812">
        <v>0.10730000000000001</v>
      </c>
      <c r="AM812">
        <v>5.5462999999999996</v>
      </c>
      <c r="AN812">
        <v>0.3145</v>
      </c>
      <c r="AO812">
        <v>18.464600000000001</v>
      </c>
      <c r="AP812">
        <v>0.49509999999999998</v>
      </c>
      <c r="AQ812">
        <v>33.366100000000003</v>
      </c>
      <c r="AR812">
        <v>23.129899999999999</v>
      </c>
      <c r="AS812" s="22"/>
      <c r="AT812" s="22"/>
      <c r="AU812" s="22" t="s">
        <v>88</v>
      </c>
      <c r="AV812" s="46">
        <v>0</v>
      </c>
      <c r="AW812" s="46">
        <v>0</v>
      </c>
      <c r="AX812" s="46">
        <v>0</v>
      </c>
    </row>
    <row r="813" spans="1:69" ht="12.75" hidden="1" customHeight="1" x14ac:dyDescent="0.25">
      <c r="A813">
        <v>766</v>
      </c>
      <c r="B813">
        <v>2008</v>
      </c>
      <c r="C813" s="22" t="str">
        <f t="shared" si="47"/>
        <v>2008B00766</v>
      </c>
      <c r="D813" s="13">
        <v>39728</v>
      </c>
      <c r="E813">
        <v>80039</v>
      </c>
      <c r="F813" t="s">
        <v>264</v>
      </c>
      <c r="G813">
        <v>1</v>
      </c>
      <c r="H813">
        <v>7</v>
      </c>
      <c r="I813" t="s">
        <v>70</v>
      </c>
      <c r="J813" s="15">
        <f t="shared" si="46"/>
        <v>2716</v>
      </c>
      <c r="K813">
        <v>10</v>
      </c>
      <c r="L813">
        <v>20</v>
      </c>
      <c r="M813">
        <v>20</v>
      </c>
      <c r="N813">
        <f t="shared" si="48"/>
        <v>10</v>
      </c>
      <c r="O813">
        <v>4</v>
      </c>
      <c r="P813">
        <v>6</v>
      </c>
      <c r="Q813"/>
      <c r="S813" s="55"/>
      <c r="T813" s="60" t="s">
        <v>114</v>
      </c>
      <c r="U813" s="46">
        <v>0</v>
      </c>
      <c r="V813" s="46">
        <v>0</v>
      </c>
      <c r="W813" s="46">
        <v>0</v>
      </c>
      <c r="X813" s="46">
        <v>0.3</v>
      </c>
      <c r="Y813" s="46">
        <v>0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s="22"/>
      <c r="AT813" s="22"/>
      <c r="AU813" s="22" t="s">
        <v>88</v>
      </c>
      <c r="AV813" s="46">
        <v>0.08</v>
      </c>
      <c r="AW813" s="46">
        <v>0</v>
      </c>
      <c r="AX813" s="46">
        <v>1.72</v>
      </c>
    </row>
    <row r="814" spans="1:69" ht="12.75" hidden="1" customHeight="1" x14ac:dyDescent="0.25">
      <c r="A814">
        <v>767</v>
      </c>
      <c r="B814">
        <v>2008</v>
      </c>
      <c r="C814" s="22" t="str">
        <f t="shared" si="47"/>
        <v>2008B00767</v>
      </c>
      <c r="D814" s="13">
        <v>39728</v>
      </c>
      <c r="E814">
        <v>80039</v>
      </c>
      <c r="F814" t="s">
        <v>264</v>
      </c>
      <c r="G814">
        <v>1</v>
      </c>
      <c r="H814">
        <v>7</v>
      </c>
      <c r="I814" t="s">
        <v>70</v>
      </c>
      <c r="J814" s="15">
        <f t="shared" si="46"/>
        <v>2716</v>
      </c>
      <c r="K814">
        <v>20</v>
      </c>
      <c r="L814">
        <v>30</v>
      </c>
      <c r="M814">
        <v>30</v>
      </c>
      <c r="N814">
        <f t="shared" si="48"/>
        <v>10</v>
      </c>
      <c r="O814">
        <v>4</v>
      </c>
      <c r="P814">
        <v>6</v>
      </c>
      <c r="Q814"/>
      <c r="S814" s="55"/>
      <c r="T814" s="60" t="s">
        <v>114</v>
      </c>
      <c r="U814" s="46">
        <v>0</v>
      </c>
      <c r="V814" s="46">
        <v>0</v>
      </c>
      <c r="W814" s="46">
        <v>0.17</v>
      </c>
      <c r="X814" s="46">
        <v>0.08</v>
      </c>
      <c r="Y814" s="46">
        <v>0</v>
      </c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s="22">
        <v>474</v>
      </c>
      <c r="AT814" s="22">
        <v>2009</v>
      </c>
      <c r="AU814" s="22" t="s">
        <v>88</v>
      </c>
      <c r="AV814" s="46">
        <v>0.34</v>
      </c>
      <c r="AW814" s="46">
        <v>0.42</v>
      </c>
      <c r="AX814" s="46">
        <v>2.2200000000000002</v>
      </c>
      <c r="AY814">
        <v>471.64</v>
      </c>
      <c r="AZ814">
        <v>9.6300000000000008</v>
      </c>
      <c r="BA814">
        <v>2.6221999999999999</v>
      </c>
      <c r="BB814">
        <v>3.2016</v>
      </c>
      <c r="BC814">
        <v>1.0519000000000001</v>
      </c>
      <c r="BD814">
        <v>0.97609999999999997</v>
      </c>
      <c r="BE814">
        <v>4.2672999999999996</v>
      </c>
      <c r="BF814">
        <v>9.2311999999999994</v>
      </c>
      <c r="BG814">
        <v>0.96279999999999999</v>
      </c>
      <c r="BH814">
        <v>2.5554999999999999</v>
      </c>
      <c r="BI814">
        <v>0.56469999999999998</v>
      </c>
      <c r="BJ814">
        <v>9.01E-2</v>
      </c>
      <c r="BK814">
        <v>0.2286</v>
      </c>
      <c r="BL814">
        <v>11.833</v>
      </c>
      <c r="BM814">
        <v>0.48930000000000001</v>
      </c>
      <c r="BN814">
        <v>8.4164999999999992</v>
      </c>
      <c r="BO814">
        <v>0.72250000000000003</v>
      </c>
      <c r="BP814">
        <v>35.132399999999997</v>
      </c>
      <c r="BQ814">
        <v>45.264800000000001</v>
      </c>
    </row>
    <row r="815" spans="1:69" ht="12.75" hidden="1" customHeight="1" x14ac:dyDescent="0.25">
      <c r="A815">
        <v>768</v>
      </c>
      <c r="B815">
        <v>2008</v>
      </c>
      <c r="C815" s="22" t="str">
        <f t="shared" si="47"/>
        <v>2008B00768</v>
      </c>
      <c r="D815" s="13">
        <v>39728</v>
      </c>
      <c r="E815">
        <v>80039</v>
      </c>
      <c r="F815" t="s">
        <v>264</v>
      </c>
      <c r="G815">
        <v>1</v>
      </c>
      <c r="H815">
        <v>7</v>
      </c>
      <c r="I815" t="s">
        <v>70</v>
      </c>
      <c r="J815" s="15">
        <f t="shared" si="46"/>
        <v>5432</v>
      </c>
      <c r="K815">
        <v>30</v>
      </c>
      <c r="L815">
        <v>50</v>
      </c>
      <c r="M815">
        <v>50</v>
      </c>
      <c r="N815">
        <f t="shared" si="48"/>
        <v>20</v>
      </c>
      <c r="O815">
        <v>4</v>
      </c>
      <c r="P815">
        <v>6</v>
      </c>
      <c r="Q815"/>
      <c r="R815">
        <v>448</v>
      </c>
      <c r="S815" s="55">
        <v>2009</v>
      </c>
      <c r="T815" s="60" t="s">
        <v>114</v>
      </c>
      <c r="U815" s="46">
        <v>2.98</v>
      </c>
      <c r="V815" s="46">
        <v>1.87</v>
      </c>
      <c r="W815" s="46">
        <v>9.8000000000000007</v>
      </c>
      <c r="X815" s="46">
        <v>2.58</v>
      </c>
      <c r="Y815" s="46">
        <v>0</v>
      </c>
      <c r="Z815">
        <v>487.01</v>
      </c>
      <c r="AA815">
        <v>9</v>
      </c>
      <c r="AB815">
        <v>4.7096</v>
      </c>
      <c r="AC815">
        <v>10.6907</v>
      </c>
      <c r="AD815">
        <v>0.69220000000000004</v>
      </c>
      <c r="AE815">
        <v>1.3605</v>
      </c>
      <c r="AF815">
        <v>8.7440999999999995</v>
      </c>
      <c r="AG815">
        <v>8.9046000000000003</v>
      </c>
      <c r="AH815">
        <v>2.0112999999999999</v>
      </c>
      <c r="AI815">
        <v>2.7138</v>
      </c>
      <c r="AJ815">
        <v>1.1240000000000001</v>
      </c>
      <c r="AK815">
        <v>0.12740000000000001</v>
      </c>
      <c r="AL815">
        <v>0.22109999999999999</v>
      </c>
      <c r="AM815">
        <v>17.540099999999999</v>
      </c>
      <c r="AN815">
        <v>0.38</v>
      </c>
      <c r="AO815">
        <v>7.1391999999999998</v>
      </c>
      <c r="AP815">
        <v>0.66420000000000001</v>
      </c>
      <c r="AQ815">
        <v>63.781999999999996</v>
      </c>
      <c r="AR815">
        <v>21.63</v>
      </c>
      <c r="AS815" s="22"/>
      <c r="AT815" s="22"/>
      <c r="AU815" s="22" t="s">
        <v>88</v>
      </c>
      <c r="AV815" s="46">
        <v>0</v>
      </c>
      <c r="AW815" s="46">
        <v>0</v>
      </c>
      <c r="AX815" s="46">
        <v>0</v>
      </c>
    </row>
    <row r="816" spans="1:69" ht="12.75" hidden="1" customHeight="1" x14ac:dyDescent="0.25">
      <c r="A816">
        <v>769</v>
      </c>
      <c r="B816">
        <v>2008</v>
      </c>
      <c r="C816" s="22" t="str">
        <f t="shared" si="47"/>
        <v>2008B00769</v>
      </c>
      <c r="D816" s="13">
        <v>39728</v>
      </c>
      <c r="E816">
        <v>80039</v>
      </c>
      <c r="F816" t="s">
        <v>264</v>
      </c>
      <c r="G816">
        <v>1</v>
      </c>
      <c r="H816">
        <v>7</v>
      </c>
      <c r="I816" t="s">
        <v>70</v>
      </c>
      <c r="J816" s="15">
        <f t="shared" si="46"/>
        <v>2716</v>
      </c>
      <c r="K816">
        <v>50</v>
      </c>
      <c r="L816">
        <v>60</v>
      </c>
      <c r="M816">
        <v>60</v>
      </c>
      <c r="N816">
        <f t="shared" si="48"/>
        <v>10</v>
      </c>
      <c r="O816">
        <v>4</v>
      </c>
      <c r="P816">
        <v>6</v>
      </c>
      <c r="Q816"/>
      <c r="R816">
        <v>449</v>
      </c>
      <c r="S816" s="55">
        <v>2009</v>
      </c>
      <c r="T816" s="60" t="s">
        <v>114</v>
      </c>
      <c r="U816" s="46">
        <v>1.79</v>
      </c>
      <c r="V816" s="46">
        <v>1.93</v>
      </c>
      <c r="W816" s="46">
        <v>2.5</v>
      </c>
      <c r="X816" s="46">
        <v>0</v>
      </c>
      <c r="Y816" s="46">
        <v>0</v>
      </c>
      <c r="Z816">
        <v>440.95</v>
      </c>
      <c r="AA816">
        <v>7.11</v>
      </c>
      <c r="AB816">
        <v>2.6320000000000001</v>
      </c>
      <c r="AC816">
        <v>18.493200000000002</v>
      </c>
      <c r="AD816">
        <v>0.19270000000000001</v>
      </c>
      <c r="AE816">
        <v>0.68810000000000004</v>
      </c>
      <c r="AF816">
        <v>5.9268999999999998</v>
      </c>
      <c r="AG816">
        <v>7.4337999999999997</v>
      </c>
      <c r="AH816">
        <v>1.3123</v>
      </c>
      <c r="AI816">
        <v>2.5543</v>
      </c>
      <c r="AJ816">
        <v>1.2918000000000001</v>
      </c>
      <c r="AK816">
        <v>8.4000000000000005E-2</v>
      </c>
      <c r="AL816">
        <v>0.24610000000000001</v>
      </c>
      <c r="AM816">
        <v>9.5708000000000002</v>
      </c>
      <c r="AN816">
        <v>0.31509999999999999</v>
      </c>
      <c r="AO816">
        <v>3.1688999999999998</v>
      </c>
      <c r="AP816">
        <v>0.59730000000000005</v>
      </c>
      <c r="AQ816">
        <v>26.666699999999999</v>
      </c>
      <c r="AR816">
        <v>12.032</v>
      </c>
      <c r="AS816" s="22"/>
      <c r="AT816" s="22"/>
      <c r="AU816" s="22" t="s">
        <v>88</v>
      </c>
      <c r="AV816" s="46">
        <v>0</v>
      </c>
      <c r="AW816" s="46">
        <v>0</v>
      </c>
      <c r="AX816" s="46">
        <v>0</v>
      </c>
    </row>
    <row r="817" spans="1:50" ht="12.75" hidden="1" customHeight="1" x14ac:dyDescent="0.25">
      <c r="A817">
        <v>770</v>
      </c>
      <c r="B817">
        <v>2008</v>
      </c>
      <c r="C817" s="22" t="str">
        <f t="shared" ref="C817:C848" si="49">CONCATENATE(B817,"B00",A817)</f>
        <v>2008B00770</v>
      </c>
      <c r="D817" s="13">
        <v>39728</v>
      </c>
      <c r="E817">
        <v>80039</v>
      </c>
      <c r="F817" t="s">
        <v>264</v>
      </c>
      <c r="G817">
        <v>1</v>
      </c>
      <c r="H817">
        <v>7</v>
      </c>
      <c r="I817" t="s">
        <v>70</v>
      </c>
      <c r="J817" s="15">
        <f t="shared" si="46"/>
        <v>2716</v>
      </c>
      <c r="K817">
        <v>60</v>
      </c>
      <c r="L817">
        <v>70</v>
      </c>
      <c r="M817">
        <v>70</v>
      </c>
      <c r="N817">
        <f t="shared" ref="N817:N848" si="50">L817-K817</f>
        <v>10</v>
      </c>
      <c r="O817">
        <v>4</v>
      </c>
      <c r="P817">
        <v>6</v>
      </c>
      <c r="Q817"/>
      <c r="R817">
        <v>450</v>
      </c>
      <c r="S817" s="55">
        <v>2009</v>
      </c>
      <c r="T817" s="60" t="s">
        <v>114</v>
      </c>
      <c r="U817" s="46">
        <v>2.39</v>
      </c>
      <c r="V817" s="46">
        <v>0</v>
      </c>
      <c r="W817" s="46">
        <v>0</v>
      </c>
      <c r="X817" s="46">
        <v>0</v>
      </c>
      <c r="Y817" s="46">
        <v>0</v>
      </c>
      <c r="Z817">
        <v>480.46</v>
      </c>
      <c r="AA817">
        <v>7.25</v>
      </c>
      <c r="AB817">
        <v>1.3794</v>
      </c>
      <c r="AC817">
        <v>34.431199999999997</v>
      </c>
      <c r="AD817">
        <v>0.1123</v>
      </c>
      <c r="AE817" t="s">
        <v>289</v>
      </c>
      <c r="AF817">
        <v>4.2382999999999997</v>
      </c>
      <c r="AG817">
        <v>6.6226000000000003</v>
      </c>
      <c r="AH817">
        <v>0.79879999999999995</v>
      </c>
      <c r="AI817">
        <v>1.7543</v>
      </c>
      <c r="AJ817">
        <v>1.3962000000000001</v>
      </c>
      <c r="AK817">
        <v>5.0099999999999999E-2</v>
      </c>
      <c r="AL817">
        <v>0.52829999999999999</v>
      </c>
      <c r="AM817">
        <v>6.6542000000000003</v>
      </c>
      <c r="AN817">
        <v>0.29210000000000003</v>
      </c>
      <c r="AO817">
        <v>2.0775000000000001</v>
      </c>
      <c r="AP817">
        <v>0.6623</v>
      </c>
      <c r="AQ817">
        <v>37.014800000000001</v>
      </c>
      <c r="AR817">
        <v>9.2063000000000006</v>
      </c>
      <c r="AS817" s="22"/>
      <c r="AT817" s="22"/>
      <c r="AU817" s="22" t="s">
        <v>88</v>
      </c>
      <c r="AV817" s="46">
        <v>0</v>
      </c>
      <c r="AW817" s="46">
        <v>0</v>
      </c>
      <c r="AX817" s="46">
        <v>0</v>
      </c>
    </row>
    <row r="818" spans="1:50" ht="12.75" hidden="1" customHeight="1" x14ac:dyDescent="0.25">
      <c r="A818">
        <v>771</v>
      </c>
      <c r="B818">
        <v>2008</v>
      </c>
      <c r="C818" s="22" t="str">
        <f t="shared" si="49"/>
        <v>2008B00771</v>
      </c>
      <c r="D818" s="13">
        <v>39728</v>
      </c>
      <c r="E818">
        <v>80039</v>
      </c>
      <c r="F818" t="s">
        <v>264</v>
      </c>
      <c r="G818">
        <v>1</v>
      </c>
      <c r="H818">
        <v>7</v>
      </c>
      <c r="I818" t="s">
        <v>198</v>
      </c>
      <c r="J818" s="15">
        <f t="shared" si="46"/>
        <v>2352</v>
      </c>
      <c r="K818">
        <v>70</v>
      </c>
      <c r="L818">
        <v>100</v>
      </c>
      <c r="M818">
        <v>100</v>
      </c>
      <c r="N818">
        <f t="shared" si="50"/>
        <v>30</v>
      </c>
      <c r="O818">
        <v>4</v>
      </c>
      <c r="P818">
        <v>6</v>
      </c>
      <c r="Q818"/>
      <c r="R818">
        <v>451</v>
      </c>
      <c r="S818" s="55">
        <v>2009</v>
      </c>
      <c r="T818" s="60" t="s">
        <v>114</v>
      </c>
      <c r="U818" s="46">
        <v>0.71</v>
      </c>
      <c r="V818" s="46">
        <v>0</v>
      </c>
      <c r="W818" s="46">
        <v>0</v>
      </c>
      <c r="X818" s="46">
        <v>0</v>
      </c>
      <c r="Y818" s="46">
        <v>0</v>
      </c>
      <c r="Z818">
        <v>451.78</v>
      </c>
      <c r="AA818">
        <v>6.33</v>
      </c>
      <c r="AB818">
        <v>0.94550000000000001</v>
      </c>
      <c r="AC818">
        <v>22.731300000000001</v>
      </c>
      <c r="AD818" t="s">
        <v>290</v>
      </c>
      <c r="AE818" t="s">
        <v>291</v>
      </c>
      <c r="AF818">
        <v>2.1907999999999999</v>
      </c>
      <c r="AG818">
        <v>7.1810999999999998</v>
      </c>
      <c r="AH818">
        <v>0.52580000000000005</v>
      </c>
      <c r="AI818">
        <v>2.2322000000000002</v>
      </c>
      <c r="AJ818">
        <v>1.5779000000000001</v>
      </c>
      <c r="AK818">
        <v>2.87E-2</v>
      </c>
      <c r="AL818">
        <v>0.3992</v>
      </c>
      <c r="AM818">
        <v>5.6864999999999997</v>
      </c>
      <c r="AN818">
        <v>0.25269999999999998</v>
      </c>
      <c r="AO818">
        <v>1.8612</v>
      </c>
      <c r="AP818">
        <v>0.62119999999999997</v>
      </c>
      <c r="AQ818">
        <v>16.650400000000001</v>
      </c>
      <c r="AR818">
        <v>6.2462999999999997</v>
      </c>
      <c r="AS818" s="22"/>
      <c r="AT818" s="22"/>
      <c r="AU818" s="22" t="s">
        <v>88</v>
      </c>
      <c r="AV818" s="46">
        <v>0</v>
      </c>
      <c r="AW818" s="46">
        <v>0</v>
      </c>
      <c r="AX818" s="46">
        <v>0</v>
      </c>
    </row>
    <row r="819" spans="1:50" ht="12.75" hidden="1" customHeight="1" x14ac:dyDescent="0.25">
      <c r="A819">
        <v>772</v>
      </c>
      <c r="B819">
        <v>2008</v>
      </c>
      <c r="C819" s="22" t="str">
        <f t="shared" si="49"/>
        <v>2008B00772</v>
      </c>
      <c r="D819" s="13">
        <v>39728</v>
      </c>
      <c r="E819">
        <v>80039</v>
      </c>
      <c r="F819" t="s">
        <v>264</v>
      </c>
      <c r="G819">
        <v>1</v>
      </c>
      <c r="H819">
        <v>7</v>
      </c>
      <c r="I819" t="s">
        <v>198</v>
      </c>
      <c r="J819" s="15">
        <f t="shared" si="46"/>
        <v>3920.0000000000005</v>
      </c>
      <c r="K819">
        <v>100</v>
      </c>
      <c r="L819">
        <v>150</v>
      </c>
      <c r="M819">
        <v>150</v>
      </c>
      <c r="N819">
        <f t="shared" si="50"/>
        <v>50</v>
      </c>
      <c r="O819">
        <v>4</v>
      </c>
      <c r="P819">
        <v>6</v>
      </c>
      <c r="Q819"/>
      <c r="S819" s="55"/>
      <c r="T819" s="60" t="s">
        <v>114</v>
      </c>
      <c r="U819" s="46">
        <v>0</v>
      </c>
      <c r="V819" s="46">
        <v>0</v>
      </c>
      <c r="W819" s="46">
        <v>0</v>
      </c>
      <c r="X819" s="46">
        <v>0</v>
      </c>
      <c r="Y819" s="46">
        <v>0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s="22"/>
      <c r="AT819" s="22"/>
      <c r="AU819" s="22" t="s">
        <v>88</v>
      </c>
      <c r="AV819" s="46">
        <v>0</v>
      </c>
      <c r="AW819" s="46">
        <v>0</v>
      </c>
      <c r="AX819" s="46">
        <v>0</v>
      </c>
    </row>
    <row r="820" spans="1:50" ht="12.75" hidden="1" customHeight="1" x14ac:dyDescent="0.25">
      <c r="A820">
        <v>773</v>
      </c>
      <c r="B820">
        <v>2008</v>
      </c>
      <c r="C820" s="22" t="str">
        <f t="shared" si="49"/>
        <v>2008B00773</v>
      </c>
      <c r="D820" s="13">
        <v>39728</v>
      </c>
      <c r="E820">
        <v>80039</v>
      </c>
      <c r="F820" t="s">
        <v>264</v>
      </c>
      <c r="G820">
        <v>1</v>
      </c>
      <c r="H820">
        <v>7</v>
      </c>
      <c r="I820" t="s">
        <v>198</v>
      </c>
      <c r="J820" s="15">
        <f t="shared" si="46"/>
        <v>2156</v>
      </c>
      <c r="K820">
        <v>150</v>
      </c>
      <c r="L820">
        <v>200</v>
      </c>
      <c r="M820" s="26">
        <v>177.5</v>
      </c>
      <c r="N820">
        <f t="shared" si="50"/>
        <v>50</v>
      </c>
      <c r="O820">
        <v>4</v>
      </c>
      <c r="P820">
        <v>6</v>
      </c>
      <c r="Q820"/>
      <c r="S820" s="55"/>
      <c r="T820" s="60" t="s">
        <v>114</v>
      </c>
      <c r="U820" s="46">
        <v>7.0000000000000007E-2</v>
      </c>
      <c r="V820" s="46">
        <v>0</v>
      </c>
      <c r="W820" s="46">
        <v>0</v>
      </c>
      <c r="X820" s="46">
        <v>0</v>
      </c>
      <c r="Y820" s="46">
        <v>0</v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s="22"/>
      <c r="AT820" s="22"/>
      <c r="AU820" s="22" t="s">
        <v>88</v>
      </c>
      <c r="AV820" s="46">
        <v>0</v>
      </c>
      <c r="AW820" s="46">
        <v>0</v>
      </c>
      <c r="AX820" s="46">
        <v>0</v>
      </c>
    </row>
    <row r="821" spans="1:50" ht="12.75" hidden="1" customHeight="1" x14ac:dyDescent="0.25">
      <c r="A821">
        <v>774</v>
      </c>
      <c r="B821">
        <v>2008</v>
      </c>
      <c r="C821" s="22" t="str">
        <f t="shared" si="49"/>
        <v>2008B00774</v>
      </c>
      <c r="D821" s="13">
        <v>39728</v>
      </c>
      <c r="E821">
        <v>80038</v>
      </c>
      <c r="F821" t="s">
        <v>264</v>
      </c>
      <c r="G821">
        <v>6</v>
      </c>
      <c r="H821">
        <v>9</v>
      </c>
      <c r="I821" t="s">
        <v>70</v>
      </c>
      <c r="J821" s="15">
        <f t="shared" si="46"/>
        <v>1358</v>
      </c>
      <c r="K821">
        <v>0</v>
      </c>
      <c r="L821">
        <v>5</v>
      </c>
      <c r="M821">
        <v>5</v>
      </c>
      <c r="N821">
        <f t="shared" si="50"/>
        <v>5</v>
      </c>
      <c r="O821">
        <v>4</v>
      </c>
      <c r="P821">
        <v>6</v>
      </c>
      <c r="Q821"/>
      <c r="R821">
        <v>452</v>
      </c>
      <c r="S821" s="55">
        <v>2009</v>
      </c>
      <c r="T821" s="60" t="s">
        <v>114</v>
      </c>
      <c r="U821" s="46">
        <v>0.27</v>
      </c>
      <c r="V821" s="46">
        <v>0.56999999999999995</v>
      </c>
      <c r="W821" s="46">
        <v>0</v>
      </c>
      <c r="X821" s="46">
        <v>7.0000000000000007E-2</v>
      </c>
      <c r="Y821" s="46">
        <v>0</v>
      </c>
      <c r="Z821">
        <v>430.4</v>
      </c>
      <c r="AA821">
        <v>9.67</v>
      </c>
      <c r="AB821">
        <v>2.3982000000000001</v>
      </c>
      <c r="AC821">
        <v>8.1728000000000005</v>
      </c>
      <c r="AD821">
        <v>0.20899999999999999</v>
      </c>
      <c r="AE821">
        <v>0.70799999999999996</v>
      </c>
      <c r="AF821">
        <v>6.2561999999999998</v>
      </c>
      <c r="AG821">
        <v>10.506500000000001</v>
      </c>
      <c r="AH821">
        <v>1.5745</v>
      </c>
      <c r="AI821">
        <v>0.81130000000000002</v>
      </c>
      <c r="AJ821">
        <v>0.38529999999999998</v>
      </c>
      <c r="AK821">
        <v>0.27060000000000001</v>
      </c>
      <c r="AL821">
        <v>9.4799999999999995E-2</v>
      </c>
      <c r="AM821">
        <v>4.6162000000000001</v>
      </c>
      <c r="AN821">
        <v>0.50890000000000002</v>
      </c>
      <c r="AO821">
        <v>54.1708</v>
      </c>
      <c r="AP821">
        <v>0.79890000000000005</v>
      </c>
      <c r="AQ821">
        <v>60.377400000000002</v>
      </c>
      <c r="AR821">
        <v>31.727900000000002</v>
      </c>
      <c r="AS821" s="22"/>
      <c r="AT821" s="22"/>
      <c r="AU821" s="22" t="s">
        <v>88</v>
      </c>
      <c r="AV821" s="46">
        <v>0</v>
      </c>
      <c r="AW821" s="46">
        <v>0</v>
      </c>
      <c r="AX821" s="46">
        <v>0</v>
      </c>
    </row>
    <row r="822" spans="1:50" ht="12.75" hidden="1" customHeight="1" x14ac:dyDescent="0.25">
      <c r="A822">
        <v>775</v>
      </c>
      <c r="B822">
        <v>2008</v>
      </c>
      <c r="C822" s="22" t="str">
        <f t="shared" si="49"/>
        <v>2008B00775</v>
      </c>
      <c r="D822" s="13">
        <v>39728</v>
      </c>
      <c r="E822">
        <v>80038</v>
      </c>
      <c r="F822" t="s">
        <v>264</v>
      </c>
      <c r="G822">
        <v>6</v>
      </c>
      <c r="H822">
        <v>9</v>
      </c>
      <c r="I822" t="s">
        <v>70</v>
      </c>
      <c r="J822" s="15">
        <f t="shared" si="46"/>
        <v>1358</v>
      </c>
      <c r="K822">
        <v>5</v>
      </c>
      <c r="L822">
        <v>10</v>
      </c>
      <c r="M822">
        <v>10</v>
      </c>
      <c r="N822">
        <f t="shared" si="50"/>
        <v>5</v>
      </c>
      <c r="O822">
        <v>4</v>
      </c>
      <c r="P822">
        <v>6</v>
      </c>
      <c r="Q822"/>
      <c r="R822">
        <v>453</v>
      </c>
      <c r="S822" s="55">
        <v>2009</v>
      </c>
      <c r="T822" s="60" t="s">
        <v>114</v>
      </c>
      <c r="U822" s="46">
        <v>0.94</v>
      </c>
      <c r="V822" s="46">
        <v>0.97</v>
      </c>
      <c r="W822" s="46">
        <v>0</v>
      </c>
      <c r="X822" s="46">
        <v>0</v>
      </c>
      <c r="Y822" s="46">
        <v>0</v>
      </c>
      <c r="Z822">
        <v>457.52</v>
      </c>
      <c r="AA822">
        <v>8.94</v>
      </c>
      <c r="AB822">
        <v>1.5954999999999999</v>
      </c>
      <c r="AC822">
        <v>2.8578000000000001</v>
      </c>
      <c r="AD822">
        <v>0.20080000000000001</v>
      </c>
      <c r="AE822">
        <v>0.72619999999999996</v>
      </c>
      <c r="AF822">
        <v>7.4532999999999996</v>
      </c>
      <c r="AG822">
        <v>7.7206999999999999</v>
      </c>
      <c r="AH822">
        <v>1.0327</v>
      </c>
      <c r="AI822">
        <v>2.8654000000000002</v>
      </c>
      <c r="AJ822">
        <v>1.0216000000000001</v>
      </c>
      <c r="AK822">
        <v>0.29880000000000001</v>
      </c>
      <c r="AL822">
        <v>9.8500000000000004E-2</v>
      </c>
      <c r="AM822">
        <v>5.0212000000000003</v>
      </c>
      <c r="AN822">
        <v>0.43890000000000001</v>
      </c>
      <c r="AO822">
        <v>24.592500000000001</v>
      </c>
      <c r="AP822">
        <v>1.0505</v>
      </c>
      <c r="AQ822">
        <v>34.040700000000001</v>
      </c>
      <c r="AR822">
        <v>19.6053</v>
      </c>
      <c r="AS822" s="22"/>
      <c r="AT822" s="22"/>
      <c r="AU822" s="22" t="s">
        <v>88</v>
      </c>
      <c r="AV822" s="46">
        <v>0</v>
      </c>
      <c r="AW822" s="46">
        <v>0</v>
      </c>
      <c r="AX822" s="46">
        <v>0</v>
      </c>
    </row>
    <row r="823" spans="1:50" ht="12.75" hidden="1" customHeight="1" x14ac:dyDescent="0.25">
      <c r="A823">
        <v>776</v>
      </c>
      <c r="B823">
        <v>2008</v>
      </c>
      <c r="C823" s="22" t="str">
        <f t="shared" si="49"/>
        <v>2008B00776</v>
      </c>
      <c r="D823" s="13">
        <v>39728</v>
      </c>
      <c r="E823">
        <v>80038</v>
      </c>
      <c r="F823" t="s">
        <v>264</v>
      </c>
      <c r="G823">
        <v>6</v>
      </c>
      <c r="H823">
        <v>9</v>
      </c>
      <c r="I823" t="s">
        <v>70</v>
      </c>
      <c r="J823" s="15">
        <f t="shared" si="46"/>
        <v>2716</v>
      </c>
      <c r="K823">
        <v>10</v>
      </c>
      <c r="L823">
        <v>20</v>
      </c>
      <c r="M823">
        <v>20</v>
      </c>
      <c r="N823">
        <f t="shared" si="50"/>
        <v>10</v>
      </c>
      <c r="O823">
        <v>4</v>
      </c>
      <c r="P823">
        <v>6</v>
      </c>
      <c r="Q823"/>
      <c r="R823">
        <v>454</v>
      </c>
      <c r="S823" s="55">
        <v>2009</v>
      </c>
      <c r="T823" s="60" t="s">
        <v>114</v>
      </c>
      <c r="U823" s="46">
        <v>0.87</v>
      </c>
      <c r="V823" s="46">
        <v>0</v>
      </c>
      <c r="W823" s="46">
        <v>13.81</v>
      </c>
      <c r="X823" s="46">
        <v>0.28999999999999998</v>
      </c>
      <c r="Y823" s="46">
        <v>0</v>
      </c>
      <c r="Z823">
        <v>442.82</v>
      </c>
      <c r="AA823">
        <v>8.2100000000000009</v>
      </c>
      <c r="AB823">
        <v>3.7818999999999998</v>
      </c>
      <c r="AC823">
        <v>2.7361</v>
      </c>
      <c r="AD823">
        <v>0.2863</v>
      </c>
      <c r="AE823">
        <v>0.94940000000000002</v>
      </c>
      <c r="AF823">
        <v>5.3018999999999998</v>
      </c>
      <c r="AG823">
        <v>7.7313000000000001</v>
      </c>
      <c r="AH823">
        <v>1.4133</v>
      </c>
      <c r="AI823">
        <v>1.1986000000000001</v>
      </c>
      <c r="AJ823">
        <v>0.67190000000000005</v>
      </c>
      <c r="AK823">
        <v>0.1991</v>
      </c>
      <c r="AL823">
        <v>8.5699999999999998E-2</v>
      </c>
      <c r="AM823">
        <v>4.5773999999999999</v>
      </c>
      <c r="AN823">
        <v>0.45279999999999998</v>
      </c>
      <c r="AO823">
        <v>30.491700000000002</v>
      </c>
      <c r="AP823">
        <v>0.72099999999999997</v>
      </c>
      <c r="AQ823">
        <v>53.651400000000002</v>
      </c>
      <c r="AR823">
        <v>37.249299999999998</v>
      </c>
      <c r="AS823" s="22"/>
      <c r="AT823" s="22"/>
      <c r="AU823" s="22" t="s">
        <v>88</v>
      </c>
      <c r="AV823" s="46">
        <v>0</v>
      </c>
      <c r="AW823" s="46">
        <v>0</v>
      </c>
      <c r="AX823" s="46">
        <v>0</v>
      </c>
    </row>
    <row r="824" spans="1:50" ht="12.75" hidden="1" customHeight="1" x14ac:dyDescent="0.25">
      <c r="A824">
        <v>777</v>
      </c>
      <c r="B824">
        <v>2008</v>
      </c>
      <c r="C824" s="22" t="str">
        <f t="shared" si="49"/>
        <v>2008B00777</v>
      </c>
      <c r="D824" s="13">
        <v>39728</v>
      </c>
      <c r="E824">
        <v>80038</v>
      </c>
      <c r="F824" t="s">
        <v>264</v>
      </c>
      <c r="G824">
        <v>6</v>
      </c>
      <c r="H824">
        <v>9</v>
      </c>
      <c r="I824" t="s">
        <v>70</v>
      </c>
      <c r="J824" s="15">
        <f t="shared" si="46"/>
        <v>2716</v>
      </c>
      <c r="K824">
        <v>20</v>
      </c>
      <c r="L824">
        <v>30</v>
      </c>
      <c r="M824">
        <v>30</v>
      </c>
      <c r="N824">
        <f t="shared" si="50"/>
        <v>10</v>
      </c>
      <c r="O824">
        <v>4</v>
      </c>
      <c r="P824">
        <v>6</v>
      </c>
      <c r="Q824"/>
      <c r="R824">
        <v>455</v>
      </c>
      <c r="S824" s="55">
        <v>2009</v>
      </c>
      <c r="T824" s="60" t="s">
        <v>114</v>
      </c>
      <c r="U824" s="46">
        <v>0.11</v>
      </c>
      <c r="V824" s="46">
        <v>1.1599999999999999</v>
      </c>
      <c r="W824" s="46">
        <v>0</v>
      </c>
      <c r="X824" s="46">
        <v>0.1</v>
      </c>
      <c r="Y824" s="46">
        <v>0</v>
      </c>
      <c r="Z824"/>
      <c r="AA824"/>
      <c r="AB824">
        <v>9.0765999999999991</v>
      </c>
      <c r="AC824">
        <v>1.7244999999999999</v>
      </c>
      <c r="AD824">
        <v>3.286</v>
      </c>
      <c r="AE824">
        <v>3.3092999999999999</v>
      </c>
      <c r="AF824">
        <v>6.9842000000000004</v>
      </c>
      <c r="AG824">
        <v>8.8739000000000008</v>
      </c>
      <c r="AH824">
        <v>2.1200999999999999</v>
      </c>
      <c r="AI824">
        <v>1.2350000000000001</v>
      </c>
      <c r="AJ824">
        <v>0.62839999999999996</v>
      </c>
      <c r="AK824">
        <v>0.1381</v>
      </c>
      <c r="AL824">
        <v>0.35959999999999998</v>
      </c>
      <c r="AM824">
        <v>9.9849999999999994</v>
      </c>
      <c r="AN824">
        <v>0.93389999999999995</v>
      </c>
      <c r="AO824">
        <v>25.3078</v>
      </c>
      <c r="AP824">
        <v>0.94069999999999998</v>
      </c>
      <c r="AQ824">
        <v>40.540500000000002</v>
      </c>
      <c r="AR824">
        <v>91.366399999999999</v>
      </c>
      <c r="AS824" s="22"/>
      <c r="AT824" s="22"/>
      <c r="AU824" s="22" t="s">
        <v>88</v>
      </c>
      <c r="AV824" s="46">
        <v>0</v>
      </c>
      <c r="AW824" s="46">
        <v>0</v>
      </c>
      <c r="AX824" s="46">
        <v>0</v>
      </c>
    </row>
    <row r="825" spans="1:50" ht="12.75" hidden="1" customHeight="1" x14ac:dyDescent="0.25">
      <c r="A825">
        <v>778</v>
      </c>
      <c r="B825">
        <v>2008</v>
      </c>
      <c r="C825" s="22" t="str">
        <f t="shared" si="49"/>
        <v>2008B00778</v>
      </c>
      <c r="D825" s="13">
        <v>39728</v>
      </c>
      <c r="E825">
        <v>80038</v>
      </c>
      <c r="F825" t="s">
        <v>264</v>
      </c>
      <c r="G825">
        <v>6</v>
      </c>
      <c r="H825">
        <v>9</v>
      </c>
      <c r="I825" t="s">
        <v>70</v>
      </c>
      <c r="J825" s="15">
        <f t="shared" si="46"/>
        <v>5432</v>
      </c>
      <c r="K825">
        <v>30</v>
      </c>
      <c r="L825">
        <v>50</v>
      </c>
      <c r="M825">
        <v>50</v>
      </c>
      <c r="N825">
        <f t="shared" si="50"/>
        <v>20</v>
      </c>
      <c r="O825">
        <v>4</v>
      </c>
      <c r="P825">
        <v>6</v>
      </c>
      <c r="Q825"/>
      <c r="R825">
        <v>456</v>
      </c>
      <c r="S825" s="55">
        <v>2009</v>
      </c>
      <c r="T825" s="60" t="s">
        <v>114</v>
      </c>
      <c r="U825" s="46">
        <v>1.7</v>
      </c>
      <c r="V825" s="46">
        <v>0.49</v>
      </c>
      <c r="W825" s="46">
        <v>0</v>
      </c>
      <c r="X825" s="46">
        <v>0</v>
      </c>
      <c r="Y825" s="46">
        <v>0</v>
      </c>
      <c r="Z825">
        <v>381.7</v>
      </c>
      <c r="AA825">
        <v>8.86</v>
      </c>
      <c r="AB825">
        <v>6.0877999999999997</v>
      </c>
      <c r="AC825">
        <v>2.7610000000000001</v>
      </c>
      <c r="AD825">
        <v>4.7074999999999996</v>
      </c>
      <c r="AE825">
        <v>8.2156000000000002</v>
      </c>
      <c r="AF825">
        <v>13.9313</v>
      </c>
      <c r="AG825">
        <v>8.6593999999999998</v>
      </c>
      <c r="AH825">
        <v>2.1312000000000002</v>
      </c>
      <c r="AI825">
        <v>1.8234999999999999</v>
      </c>
      <c r="AJ825">
        <v>1.0458000000000001</v>
      </c>
      <c r="AK825">
        <v>0.15079999999999999</v>
      </c>
      <c r="AL825">
        <v>0.26340000000000002</v>
      </c>
      <c r="AM825">
        <v>13.726100000000001</v>
      </c>
      <c r="AN825">
        <v>0.46760000000000002</v>
      </c>
      <c r="AO825">
        <v>10.157400000000001</v>
      </c>
      <c r="AP825">
        <v>0.84540000000000004</v>
      </c>
      <c r="AQ825">
        <v>144.84729999999999</v>
      </c>
      <c r="AR825">
        <v>106.3931</v>
      </c>
      <c r="AS825" s="22"/>
      <c r="AT825" s="22"/>
      <c r="AU825" s="22" t="s">
        <v>88</v>
      </c>
      <c r="AV825" s="46">
        <v>0</v>
      </c>
      <c r="AW825" s="46">
        <v>0</v>
      </c>
      <c r="AX825" s="46">
        <v>0</v>
      </c>
    </row>
    <row r="826" spans="1:50" ht="12.75" hidden="1" customHeight="1" x14ac:dyDescent="0.25">
      <c r="A826">
        <v>779</v>
      </c>
      <c r="B826">
        <v>2008</v>
      </c>
      <c r="C826" s="22" t="str">
        <f t="shared" si="49"/>
        <v>2008B00779</v>
      </c>
      <c r="D826" s="13">
        <v>39728</v>
      </c>
      <c r="E826">
        <v>80038</v>
      </c>
      <c r="F826" t="s">
        <v>264</v>
      </c>
      <c r="G826">
        <v>6</v>
      </c>
      <c r="H826">
        <v>9</v>
      </c>
      <c r="I826" t="s">
        <v>70</v>
      </c>
      <c r="J826" s="15">
        <f t="shared" si="46"/>
        <v>2716</v>
      </c>
      <c r="K826">
        <v>50</v>
      </c>
      <c r="L826">
        <v>60</v>
      </c>
      <c r="M826">
        <v>60</v>
      </c>
      <c r="N826">
        <f t="shared" si="50"/>
        <v>10</v>
      </c>
      <c r="O826">
        <v>4</v>
      </c>
      <c r="P826">
        <v>6</v>
      </c>
      <c r="Q826"/>
      <c r="R826">
        <v>457</v>
      </c>
      <c r="S826" s="55">
        <v>2009</v>
      </c>
      <c r="T826" s="60" t="s">
        <v>114</v>
      </c>
      <c r="U826" s="46">
        <v>0.28999999999999998</v>
      </c>
      <c r="V826" s="46">
        <v>1.8</v>
      </c>
      <c r="W826" s="46">
        <v>0</v>
      </c>
      <c r="X826" s="46">
        <v>0</v>
      </c>
      <c r="Y826" s="46">
        <v>0</v>
      </c>
      <c r="Z826">
        <v>472.16</v>
      </c>
      <c r="AA826">
        <v>7.91</v>
      </c>
      <c r="AB826">
        <v>4.0636000000000001</v>
      </c>
      <c r="AC826">
        <v>16.0351</v>
      </c>
      <c r="AD826">
        <v>0.47989999999999999</v>
      </c>
      <c r="AE826">
        <v>1.8112999999999999</v>
      </c>
      <c r="AF826">
        <v>6.6862000000000004</v>
      </c>
      <c r="AG826">
        <v>8.7417999999999996</v>
      </c>
      <c r="AH826">
        <v>1.5578000000000001</v>
      </c>
      <c r="AI826">
        <v>1.1990000000000001</v>
      </c>
      <c r="AJ826">
        <v>1.1463000000000001</v>
      </c>
      <c r="AK826">
        <v>0.14849999999999999</v>
      </c>
      <c r="AL826">
        <v>0.15870000000000001</v>
      </c>
      <c r="AM826">
        <v>11.7081</v>
      </c>
      <c r="AN826">
        <v>0.38190000000000002</v>
      </c>
      <c r="AO826">
        <v>7.9005000000000001</v>
      </c>
      <c r="AP826">
        <v>0.96819999999999995</v>
      </c>
      <c r="AQ826">
        <v>25.0914</v>
      </c>
      <c r="AR826">
        <v>16.7118</v>
      </c>
      <c r="AS826" s="22"/>
      <c r="AT826" s="22"/>
      <c r="AU826" s="22" t="s">
        <v>88</v>
      </c>
      <c r="AV826" s="46">
        <v>0</v>
      </c>
      <c r="AW826" s="46">
        <v>0</v>
      </c>
      <c r="AX826" s="46">
        <v>0</v>
      </c>
    </row>
    <row r="827" spans="1:50" ht="12.75" hidden="1" customHeight="1" x14ac:dyDescent="0.25">
      <c r="A827">
        <v>780</v>
      </c>
      <c r="B827">
        <v>2008</v>
      </c>
      <c r="C827" s="22" t="str">
        <f t="shared" si="49"/>
        <v>2008B00780</v>
      </c>
      <c r="D827" s="13">
        <v>39728</v>
      </c>
      <c r="E827">
        <v>80038</v>
      </c>
      <c r="F827" t="s">
        <v>264</v>
      </c>
      <c r="G827">
        <v>6</v>
      </c>
      <c r="H827">
        <v>9</v>
      </c>
      <c r="I827" t="s">
        <v>70</v>
      </c>
      <c r="J827" s="15">
        <f t="shared" si="46"/>
        <v>2716</v>
      </c>
      <c r="K827">
        <v>60</v>
      </c>
      <c r="L827">
        <v>70</v>
      </c>
      <c r="M827">
        <v>70</v>
      </c>
      <c r="N827">
        <f t="shared" si="50"/>
        <v>10</v>
      </c>
      <c r="O827">
        <v>4</v>
      </c>
      <c r="P827">
        <v>6</v>
      </c>
      <c r="Q827"/>
      <c r="R827">
        <v>458</v>
      </c>
      <c r="S827" s="55">
        <v>2009</v>
      </c>
      <c r="T827" s="60" t="s">
        <v>114</v>
      </c>
      <c r="U827" s="46">
        <v>0.55000000000000004</v>
      </c>
      <c r="V827" s="46">
        <v>0.88</v>
      </c>
      <c r="W827" s="46">
        <v>3.63</v>
      </c>
      <c r="X827" s="46">
        <v>0</v>
      </c>
      <c r="Y827" s="46">
        <v>0</v>
      </c>
      <c r="Z827">
        <v>460.07</v>
      </c>
      <c r="AA827">
        <v>7.85</v>
      </c>
      <c r="AB827">
        <v>1.5371999999999999</v>
      </c>
      <c r="AC827">
        <v>15.9781</v>
      </c>
      <c r="AD827">
        <v>0.17080000000000001</v>
      </c>
      <c r="AE827">
        <v>0.3841</v>
      </c>
      <c r="AF827">
        <v>3.198</v>
      </c>
      <c r="AG827">
        <v>8.1631999999999998</v>
      </c>
      <c r="AH827">
        <v>0.73619999999999997</v>
      </c>
      <c r="AI827">
        <v>1.8797999999999999</v>
      </c>
      <c r="AJ827">
        <v>1.4661</v>
      </c>
      <c r="AK827">
        <v>8.0600000000000005E-2</v>
      </c>
      <c r="AL827">
        <v>0.2281</v>
      </c>
      <c r="AM827">
        <v>3.8119999999999998</v>
      </c>
      <c r="AN827">
        <v>0.3049</v>
      </c>
      <c r="AO827" t="s">
        <v>292</v>
      </c>
      <c r="AP827">
        <v>0.73329999999999995</v>
      </c>
      <c r="AQ827">
        <v>10.8779</v>
      </c>
      <c r="AR827">
        <v>10.8826</v>
      </c>
      <c r="AS827" s="22"/>
      <c r="AT827" s="22"/>
      <c r="AU827" s="22" t="s">
        <v>88</v>
      </c>
      <c r="AV827" s="46">
        <v>0</v>
      </c>
      <c r="AW827" s="46">
        <v>0</v>
      </c>
      <c r="AX827" s="46">
        <v>0</v>
      </c>
    </row>
    <row r="828" spans="1:50" ht="12.75" hidden="1" customHeight="1" x14ac:dyDescent="0.25">
      <c r="A828">
        <v>781</v>
      </c>
      <c r="B828">
        <v>2008</v>
      </c>
      <c r="C828" s="22" t="str">
        <f t="shared" si="49"/>
        <v>2008B00781</v>
      </c>
      <c r="D828" s="13">
        <v>39728</v>
      </c>
      <c r="E828">
        <v>80038</v>
      </c>
      <c r="F828" t="s">
        <v>264</v>
      </c>
      <c r="G828">
        <v>6</v>
      </c>
      <c r="H828">
        <v>9</v>
      </c>
      <c r="I828" t="s">
        <v>198</v>
      </c>
      <c r="J828" s="15">
        <f t="shared" si="46"/>
        <v>2352</v>
      </c>
      <c r="K828">
        <v>70</v>
      </c>
      <c r="L828">
        <v>100</v>
      </c>
      <c r="M828">
        <v>100</v>
      </c>
      <c r="N828">
        <f t="shared" si="50"/>
        <v>30</v>
      </c>
      <c r="O828">
        <v>4</v>
      </c>
      <c r="P828">
        <v>6</v>
      </c>
      <c r="Q828"/>
      <c r="R828">
        <v>459</v>
      </c>
      <c r="S828" s="55">
        <v>2009</v>
      </c>
      <c r="T828" s="60" t="s">
        <v>114</v>
      </c>
      <c r="U828" s="46">
        <v>1.53</v>
      </c>
      <c r="V828" s="46">
        <v>0.4</v>
      </c>
      <c r="W828" s="46">
        <v>0</v>
      </c>
      <c r="X828" s="46">
        <v>0</v>
      </c>
      <c r="Y828" s="46">
        <v>0</v>
      </c>
      <c r="Z828">
        <v>438.99</v>
      </c>
      <c r="AA828">
        <v>8.4700000000000006</v>
      </c>
      <c r="AB828">
        <v>1.7329000000000001</v>
      </c>
      <c r="AC828">
        <v>19.2989</v>
      </c>
      <c r="AD828">
        <v>0.22</v>
      </c>
      <c r="AE828">
        <v>0.43869999999999998</v>
      </c>
      <c r="AF828">
        <v>4.1836000000000002</v>
      </c>
      <c r="AG828">
        <v>9.4373000000000005</v>
      </c>
      <c r="AH828">
        <v>0.98619999999999997</v>
      </c>
      <c r="AI828">
        <v>2.488</v>
      </c>
      <c r="AJ828">
        <v>1.4903</v>
      </c>
      <c r="AK828">
        <v>5.2999999999999999E-2</v>
      </c>
      <c r="AL828">
        <v>0.31640000000000001</v>
      </c>
      <c r="AM828">
        <v>5.2076000000000002</v>
      </c>
      <c r="AN828">
        <v>0.40960000000000002</v>
      </c>
      <c r="AO828">
        <v>2.5451999999999999</v>
      </c>
      <c r="AP828">
        <v>0.89990000000000003</v>
      </c>
      <c r="AQ828">
        <v>21.217700000000001</v>
      </c>
      <c r="AR828">
        <v>31.332999999999998</v>
      </c>
      <c r="AS828" s="22"/>
      <c r="AT828" s="22"/>
      <c r="AU828" s="22" t="s">
        <v>88</v>
      </c>
      <c r="AV828" s="46">
        <v>0</v>
      </c>
      <c r="AW828" s="46">
        <v>0</v>
      </c>
      <c r="AX828" s="46">
        <v>0</v>
      </c>
    </row>
    <row r="829" spans="1:50" ht="12.75" hidden="1" customHeight="1" x14ac:dyDescent="0.25">
      <c r="A829">
        <v>782</v>
      </c>
      <c r="B829">
        <v>2008</v>
      </c>
      <c r="C829" s="22" t="str">
        <f t="shared" si="49"/>
        <v>2008B00782</v>
      </c>
      <c r="D829" s="13">
        <v>39728</v>
      </c>
      <c r="E829">
        <v>80038</v>
      </c>
      <c r="F829" t="s">
        <v>264</v>
      </c>
      <c r="G829">
        <v>6</v>
      </c>
      <c r="H829">
        <v>9</v>
      </c>
      <c r="I829" t="s">
        <v>198</v>
      </c>
      <c r="J829" s="15">
        <f t="shared" si="46"/>
        <v>3920.0000000000005</v>
      </c>
      <c r="K829">
        <v>100</v>
      </c>
      <c r="L829">
        <v>150</v>
      </c>
      <c r="M829">
        <v>150</v>
      </c>
      <c r="N829">
        <f t="shared" si="50"/>
        <v>50</v>
      </c>
      <c r="O829">
        <v>4</v>
      </c>
      <c r="P829">
        <v>6</v>
      </c>
      <c r="Q829"/>
      <c r="S829" s="55"/>
      <c r="T829" s="60" t="s">
        <v>114</v>
      </c>
      <c r="U829" s="46">
        <v>0.05</v>
      </c>
      <c r="V829" s="46">
        <v>0</v>
      </c>
      <c r="W829" s="46">
        <v>0</v>
      </c>
      <c r="X829" s="46">
        <v>0</v>
      </c>
      <c r="Y829" s="46">
        <v>0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s="22"/>
      <c r="AT829" s="22"/>
      <c r="AU829" s="22" t="s">
        <v>88</v>
      </c>
      <c r="AV829" s="46">
        <v>0</v>
      </c>
      <c r="AW829" s="46">
        <v>0</v>
      </c>
      <c r="AX829" s="46">
        <v>0</v>
      </c>
    </row>
    <row r="830" spans="1:50" ht="12.75" hidden="1" customHeight="1" x14ac:dyDescent="0.25">
      <c r="A830">
        <v>783</v>
      </c>
      <c r="B830">
        <v>2008</v>
      </c>
      <c r="C830" s="22" t="str">
        <f t="shared" si="49"/>
        <v>2008B00783</v>
      </c>
      <c r="D830" s="13">
        <v>39728</v>
      </c>
      <c r="E830">
        <v>80038</v>
      </c>
      <c r="F830" t="s">
        <v>264</v>
      </c>
      <c r="G830">
        <v>6</v>
      </c>
      <c r="H830">
        <v>9</v>
      </c>
      <c r="I830" t="s">
        <v>198</v>
      </c>
      <c r="J830" s="15">
        <f t="shared" si="46"/>
        <v>2646</v>
      </c>
      <c r="K830">
        <v>150</v>
      </c>
      <c r="L830">
        <v>200</v>
      </c>
      <c r="M830" s="26">
        <v>183.75</v>
      </c>
      <c r="N830">
        <f t="shared" si="50"/>
        <v>50</v>
      </c>
      <c r="O830">
        <v>4</v>
      </c>
      <c r="P830">
        <v>6</v>
      </c>
      <c r="Q830"/>
      <c r="R830">
        <v>460</v>
      </c>
      <c r="S830" s="55">
        <v>2009</v>
      </c>
      <c r="T830" s="60" t="s">
        <v>114</v>
      </c>
      <c r="U830" s="46">
        <v>0.3</v>
      </c>
      <c r="V830" s="46">
        <v>0</v>
      </c>
      <c r="W830" s="46">
        <v>0</v>
      </c>
      <c r="X830" s="46">
        <v>0</v>
      </c>
      <c r="Y830" s="46">
        <v>0</v>
      </c>
      <c r="Z830">
        <v>392.19</v>
      </c>
      <c r="AA830">
        <v>9.94</v>
      </c>
      <c r="AB830">
        <v>3.7955000000000001</v>
      </c>
      <c r="AC830">
        <v>13.804600000000001</v>
      </c>
      <c r="AD830">
        <v>1.8718999999999999</v>
      </c>
      <c r="AE830">
        <v>6.2428999999999997</v>
      </c>
      <c r="AF830">
        <v>6.7979000000000003</v>
      </c>
      <c r="AG830">
        <v>26.660299999999999</v>
      </c>
      <c r="AH830">
        <v>3.5356000000000001</v>
      </c>
      <c r="AI830">
        <v>2.9672999999999998</v>
      </c>
      <c r="AJ830">
        <v>1.4401999999999999</v>
      </c>
      <c r="AK830">
        <v>4.5499999999999999E-2</v>
      </c>
      <c r="AL830">
        <v>0.34300000000000003</v>
      </c>
      <c r="AM830">
        <v>25.820699999999999</v>
      </c>
      <c r="AN830">
        <v>0.42459999999999998</v>
      </c>
      <c r="AO830">
        <v>12.9175</v>
      </c>
      <c r="AP830">
        <v>0.96489999999999998</v>
      </c>
      <c r="AQ830">
        <v>64.990499999999997</v>
      </c>
      <c r="AR830">
        <v>23.3017</v>
      </c>
      <c r="AS830" s="22"/>
      <c r="AT830" s="22"/>
      <c r="AU830" s="22" t="s">
        <v>88</v>
      </c>
      <c r="AV830" s="46">
        <v>0</v>
      </c>
      <c r="AW830" s="46">
        <v>0</v>
      </c>
      <c r="AX830" s="46">
        <v>0</v>
      </c>
    </row>
    <row r="831" spans="1:50" ht="12.75" hidden="1" customHeight="1" x14ac:dyDescent="0.25">
      <c r="A831">
        <v>784</v>
      </c>
      <c r="B831">
        <v>2008</v>
      </c>
      <c r="C831" s="22" t="str">
        <f t="shared" si="49"/>
        <v>2008B00784</v>
      </c>
      <c r="D831" s="13">
        <v>39729</v>
      </c>
      <c r="E831">
        <v>80037</v>
      </c>
      <c r="F831" t="s">
        <v>264</v>
      </c>
      <c r="G831">
        <v>9</v>
      </c>
      <c r="H831">
        <v>9</v>
      </c>
      <c r="I831" t="s">
        <v>70</v>
      </c>
      <c r="J831" s="15">
        <f t="shared" si="46"/>
        <v>1358</v>
      </c>
      <c r="K831">
        <v>0</v>
      </c>
      <c r="L831">
        <v>5</v>
      </c>
      <c r="M831">
        <v>5</v>
      </c>
      <c r="N831">
        <f t="shared" si="50"/>
        <v>5</v>
      </c>
      <c r="O831">
        <v>4</v>
      </c>
      <c r="P831">
        <v>6</v>
      </c>
      <c r="Q831"/>
      <c r="R831">
        <v>461</v>
      </c>
      <c r="S831" s="55">
        <v>2009</v>
      </c>
      <c r="T831" s="60" t="s">
        <v>114</v>
      </c>
      <c r="U831" s="46">
        <v>0.54</v>
      </c>
      <c r="V831" s="46">
        <v>0.77</v>
      </c>
      <c r="W831" s="46">
        <v>1.65</v>
      </c>
      <c r="X831" s="46">
        <v>0.12</v>
      </c>
      <c r="Y831" s="46">
        <v>0</v>
      </c>
      <c r="Z831">
        <v>478.14</v>
      </c>
      <c r="AA831">
        <v>14.46</v>
      </c>
      <c r="AB831">
        <v>1.9123000000000001</v>
      </c>
      <c r="AC831">
        <v>3.4941</v>
      </c>
      <c r="AD831">
        <v>0.43480000000000002</v>
      </c>
      <c r="AE831">
        <v>0.66910000000000003</v>
      </c>
      <c r="AF831">
        <v>3.149</v>
      </c>
      <c r="AG831">
        <v>10.882400000000001</v>
      </c>
      <c r="AH831">
        <v>1.3176000000000001</v>
      </c>
      <c r="AI831">
        <v>1.4358</v>
      </c>
      <c r="AJ831">
        <v>0.76859999999999995</v>
      </c>
      <c r="AK831">
        <v>0.36470000000000002</v>
      </c>
      <c r="AL831">
        <v>0.14849999999999999</v>
      </c>
      <c r="AM831">
        <v>4.2294</v>
      </c>
      <c r="AN831">
        <v>0.72109999999999996</v>
      </c>
      <c r="AO831">
        <v>34.862699999999997</v>
      </c>
      <c r="AP831">
        <v>1.2534000000000001</v>
      </c>
      <c r="AQ831">
        <v>15.098000000000001</v>
      </c>
      <c r="AR831">
        <v>34.264699999999998</v>
      </c>
      <c r="AS831" s="22"/>
      <c r="AT831" s="22"/>
      <c r="AU831" s="22" t="s">
        <v>88</v>
      </c>
      <c r="AV831" s="46">
        <v>0</v>
      </c>
      <c r="AW831" s="46">
        <v>0</v>
      </c>
      <c r="AX831" s="46">
        <v>0</v>
      </c>
    </row>
    <row r="832" spans="1:50" ht="12.75" hidden="1" customHeight="1" x14ac:dyDescent="0.25">
      <c r="A832">
        <v>785</v>
      </c>
      <c r="B832">
        <v>2008</v>
      </c>
      <c r="C832" s="22" t="str">
        <f t="shared" si="49"/>
        <v>2008B00785</v>
      </c>
      <c r="D832" s="13">
        <v>39729</v>
      </c>
      <c r="E832">
        <v>80037</v>
      </c>
      <c r="F832" t="s">
        <v>264</v>
      </c>
      <c r="G832">
        <v>9</v>
      </c>
      <c r="H832">
        <v>9</v>
      </c>
      <c r="I832" t="s">
        <v>70</v>
      </c>
      <c r="J832" s="15">
        <f t="shared" si="46"/>
        <v>1358</v>
      </c>
      <c r="K832">
        <v>5</v>
      </c>
      <c r="L832">
        <v>10</v>
      </c>
      <c r="M832">
        <v>10</v>
      </c>
      <c r="N832">
        <f t="shared" si="50"/>
        <v>5</v>
      </c>
      <c r="O832">
        <v>4</v>
      </c>
      <c r="P832">
        <v>6</v>
      </c>
      <c r="Q832"/>
      <c r="R832">
        <v>462</v>
      </c>
      <c r="S832" s="55">
        <v>2009</v>
      </c>
      <c r="T832" s="60" t="s">
        <v>114</v>
      </c>
      <c r="U832" s="46">
        <v>0.19</v>
      </c>
      <c r="V832" s="46">
        <v>0.26</v>
      </c>
      <c r="W832" s="46">
        <v>1.5</v>
      </c>
      <c r="X832" s="46">
        <v>0.02</v>
      </c>
      <c r="Y832" s="46">
        <v>0</v>
      </c>
      <c r="Z832"/>
      <c r="AA832"/>
      <c r="AB832">
        <v>2.1760999999999999</v>
      </c>
      <c r="AC832">
        <v>2.1755</v>
      </c>
      <c r="AD832">
        <v>0.53369999999999995</v>
      </c>
      <c r="AE832">
        <v>1.2831999999999999</v>
      </c>
      <c r="AF832">
        <v>3.8853</v>
      </c>
      <c r="AG832">
        <v>12.059799999999999</v>
      </c>
      <c r="AH832">
        <v>1.5098</v>
      </c>
      <c r="AI832">
        <v>0.94020000000000004</v>
      </c>
      <c r="AJ832">
        <v>0.56030000000000002</v>
      </c>
      <c r="AK832">
        <v>0.20050000000000001</v>
      </c>
      <c r="AL832">
        <v>0.12770000000000001</v>
      </c>
      <c r="AM832">
        <v>5.1641000000000004</v>
      </c>
      <c r="AN832">
        <v>0.59509999999999996</v>
      </c>
      <c r="AO832">
        <v>50.75</v>
      </c>
      <c r="AP832">
        <v>1.1935</v>
      </c>
      <c r="AQ832">
        <v>58.260899999999999</v>
      </c>
      <c r="AR832">
        <v>38.603299999999997</v>
      </c>
      <c r="AS832" s="22"/>
      <c r="AT832" s="22"/>
      <c r="AU832" s="22" t="s">
        <v>88</v>
      </c>
      <c r="AV832" s="46">
        <v>0</v>
      </c>
      <c r="AW832" s="46">
        <v>0</v>
      </c>
      <c r="AX832" s="46">
        <v>0</v>
      </c>
    </row>
    <row r="833" spans="1:50" ht="12.75" hidden="1" customHeight="1" x14ac:dyDescent="0.25">
      <c r="A833">
        <v>786</v>
      </c>
      <c r="B833">
        <v>2008</v>
      </c>
      <c r="C833" s="22" t="str">
        <f t="shared" si="49"/>
        <v>2008B00786</v>
      </c>
      <c r="D833" s="13">
        <v>39729</v>
      </c>
      <c r="E833">
        <v>80037</v>
      </c>
      <c r="F833" t="s">
        <v>264</v>
      </c>
      <c r="G833">
        <v>9</v>
      </c>
      <c r="H833">
        <v>9</v>
      </c>
      <c r="I833" t="s">
        <v>70</v>
      </c>
      <c r="J833" s="15">
        <f t="shared" si="46"/>
        <v>2716</v>
      </c>
      <c r="K833">
        <v>10</v>
      </c>
      <c r="L833">
        <v>20</v>
      </c>
      <c r="M833">
        <v>20</v>
      </c>
      <c r="N833">
        <f t="shared" si="50"/>
        <v>10</v>
      </c>
      <c r="O833">
        <v>4</v>
      </c>
      <c r="P833">
        <v>6</v>
      </c>
      <c r="Q833"/>
      <c r="R833">
        <v>463</v>
      </c>
      <c r="S833" s="55">
        <v>2009</v>
      </c>
      <c r="T833" s="60" t="s">
        <v>114</v>
      </c>
      <c r="U833" s="46">
        <v>0.22</v>
      </c>
      <c r="V833" s="46">
        <v>1.39</v>
      </c>
      <c r="W833" s="46">
        <v>1.31</v>
      </c>
      <c r="X833" s="46">
        <v>0.16</v>
      </c>
      <c r="Y833" s="46">
        <v>0</v>
      </c>
      <c r="Z833">
        <v>458.13</v>
      </c>
      <c r="AA833">
        <v>10.75</v>
      </c>
      <c r="AB833">
        <v>3.4982000000000002</v>
      </c>
      <c r="AC833">
        <v>1.7798</v>
      </c>
      <c r="AD833">
        <v>1.2632000000000001</v>
      </c>
      <c r="AE833">
        <v>3.0097999999999998</v>
      </c>
      <c r="AF833">
        <v>5.4878999999999998</v>
      </c>
      <c r="AG833">
        <v>11.6517</v>
      </c>
      <c r="AH833">
        <v>2.7565</v>
      </c>
      <c r="AI833">
        <v>1.4539</v>
      </c>
      <c r="AJ833">
        <v>0.73319999999999996</v>
      </c>
      <c r="AK833">
        <v>0.2019</v>
      </c>
      <c r="AL833">
        <v>0.10920000000000001</v>
      </c>
      <c r="AM833">
        <v>6.9606000000000003</v>
      </c>
      <c r="AN833">
        <v>0.53</v>
      </c>
      <c r="AO833">
        <v>70.859399999999994</v>
      </c>
      <c r="AP833">
        <v>1.4235</v>
      </c>
      <c r="AQ833">
        <v>74.574799999999996</v>
      </c>
      <c r="AR833">
        <v>54.565800000000003</v>
      </c>
      <c r="AS833" s="22"/>
      <c r="AT833" s="22"/>
      <c r="AU833" s="22" t="s">
        <v>88</v>
      </c>
      <c r="AV833" s="46">
        <v>0</v>
      </c>
      <c r="AW833" s="46">
        <v>0</v>
      </c>
      <c r="AX833" s="46">
        <v>0</v>
      </c>
    </row>
    <row r="834" spans="1:50" ht="12.75" hidden="1" customHeight="1" x14ac:dyDescent="0.25">
      <c r="A834">
        <v>787</v>
      </c>
      <c r="B834">
        <v>2008</v>
      </c>
      <c r="C834" s="22" t="str">
        <f t="shared" si="49"/>
        <v>2008B00787</v>
      </c>
      <c r="D834" s="13">
        <v>39729</v>
      </c>
      <c r="E834">
        <v>80037</v>
      </c>
      <c r="F834" t="s">
        <v>264</v>
      </c>
      <c r="G834">
        <v>9</v>
      </c>
      <c r="H834">
        <v>9</v>
      </c>
      <c r="I834" t="s">
        <v>70</v>
      </c>
      <c r="J834" s="15">
        <f t="shared" ref="J834:J897" si="51">IF(I834="WB",54.6*O834*(M834-K834),IF(I834="BZ",67.9*O834*(M834-K834),IF(I834="BZ+WB",122.5*O834*(M834-K834),IF(I834="RKS",19.6*(M834-K834)*O834,""))))</f>
        <v>2716</v>
      </c>
      <c r="K834">
        <v>20</v>
      </c>
      <c r="L834">
        <v>30</v>
      </c>
      <c r="M834">
        <v>30</v>
      </c>
      <c r="N834">
        <f t="shared" si="50"/>
        <v>10</v>
      </c>
      <c r="O834">
        <v>4</v>
      </c>
      <c r="P834">
        <v>6</v>
      </c>
      <c r="Q834"/>
      <c r="R834">
        <v>464</v>
      </c>
      <c r="S834" s="55">
        <v>2009</v>
      </c>
      <c r="T834" s="60" t="s">
        <v>114</v>
      </c>
      <c r="U834" s="46">
        <v>0.62</v>
      </c>
      <c r="V834" s="46">
        <v>0</v>
      </c>
      <c r="W834" s="46">
        <v>4.7</v>
      </c>
      <c r="X834" s="46">
        <v>7.0000000000000007E-2</v>
      </c>
      <c r="Y834" s="46">
        <v>0</v>
      </c>
      <c r="Z834">
        <v>457.12</v>
      </c>
      <c r="AA834">
        <v>8.27</v>
      </c>
      <c r="AB834">
        <v>3.5543</v>
      </c>
      <c r="AC834">
        <v>2.5676000000000001</v>
      </c>
      <c r="AD834">
        <v>0.53129999999999999</v>
      </c>
      <c r="AE834">
        <v>1.4967999999999999</v>
      </c>
      <c r="AF834">
        <v>3.6835</v>
      </c>
      <c r="AG834">
        <v>7.8632999999999997</v>
      </c>
      <c r="AH834">
        <v>1.1043000000000001</v>
      </c>
      <c r="AI834">
        <v>1.7705</v>
      </c>
      <c r="AJ834">
        <v>0.62090000000000001</v>
      </c>
      <c r="AK834">
        <v>0.11119999999999999</v>
      </c>
      <c r="AL834">
        <v>0.1216</v>
      </c>
      <c r="AM834">
        <v>5.9028999999999998</v>
      </c>
      <c r="AN834">
        <v>0.3392</v>
      </c>
      <c r="AO834">
        <v>12.1942</v>
      </c>
      <c r="AP834">
        <v>0.72909999999999997</v>
      </c>
      <c r="AQ834">
        <v>38.417299999999997</v>
      </c>
      <c r="AR834">
        <v>41.474800000000002</v>
      </c>
      <c r="AS834" s="22"/>
      <c r="AT834" s="22"/>
      <c r="AU834" s="22" t="s">
        <v>88</v>
      </c>
      <c r="AV834" s="46">
        <v>0</v>
      </c>
      <c r="AW834" s="46">
        <v>0</v>
      </c>
      <c r="AX834" s="46">
        <v>0</v>
      </c>
    </row>
    <row r="835" spans="1:50" ht="12.75" hidden="1" customHeight="1" x14ac:dyDescent="0.25">
      <c r="A835">
        <v>788</v>
      </c>
      <c r="B835">
        <v>2008</v>
      </c>
      <c r="C835" s="22" t="str">
        <f t="shared" si="49"/>
        <v>2008B00788</v>
      </c>
      <c r="D835" s="13">
        <v>39729</v>
      </c>
      <c r="E835">
        <v>80037</v>
      </c>
      <c r="F835" t="s">
        <v>264</v>
      </c>
      <c r="G835">
        <v>9</v>
      </c>
      <c r="H835">
        <v>9</v>
      </c>
      <c r="I835" t="s">
        <v>70</v>
      </c>
      <c r="J835" s="15">
        <f t="shared" si="51"/>
        <v>5432</v>
      </c>
      <c r="K835">
        <v>30</v>
      </c>
      <c r="L835">
        <v>50</v>
      </c>
      <c r="M835">
        <v>50</v>
      </c>
      <c r="N835">
        <f t="shared" si="50"/>
        <v>20</v>
      </c>
      <c r="O835">
        <v>4</v>
      </c>
      <c r="P835">
        <v>6</v>
      </c>
      <c r="Q835"/>
      <c r="R835">
        <v>465</v>
      </c>
      <c r="S835" s="55">
        <v>2009</v>
      </c>
      <c r="T835" s="60" t="s">
        <v>114</v>
      </c>
      <c r="U835" s="46">
        <v>0.56000000000000005</v>
      </c>
      <c r="V835" s="46">
        <v>1.93</v>
      </c>
      <c r="W835" s="46">
        <v>4.67</v>
      </c>
      <c r="X835" s="46">
        <v>0</v>
      </c>
      <c r="Y835" s="46">
        <v>0</v>
      </c>
      <c r="Z835">
        <v>452.5</v>
      </c>
      <c r="AA835">
        <v>8.02</v>
      </c>
      <c r="AB835">
        <v>5.8452999999999999</v>
      </c>
      <c r="AC835">
        <v>3.1012</v>
      </c>
      <c r="AD835">
        <v>0.5504</v>
      </c>
      <c r="AE835">
        <v>2.4464999999999999</v>
      </c>
      <c r="AF835">
        <v>4.9729999999999999</v>
      </c>
      <c r="AG835">
        <v>6.2859999999999996</v>
      </c>
      <c r="AH835">
        <v>1.1298999999999999</v>
      </c>
      <c r="AI835">
        <v>1.4308000000000001</v>
      </c>
      <c r="AJ835">
        <v>0.69869999999999999</v>
      </c>
      <c r="AK835">
        <v>0.1147</v>
      </c>
      <c r="AL835">
        <v>5.3499999999999999E-2</v>
      </c>
      <c r="AM835">
        <v>7.6214000000000004</v>
      </c>
      <c r="AN835">
        <v>0.31830000000000003</v>
      </c>
      <c r="AO835">
        <v>8.5297000000000001</v>
      </c>
      <c r="AP835">
        <v>0.89029999999999998</v>
      </c>
      <c r="AQ835">
        <v>36.3309</v>
      </c>
      <c r="AR835">
        <v>54.945999999999998</v>
      </c>
      <c r="AS835" s="22"/>
      <c r="AT835" s="22"/>
      <c r="AU835" s="22" t="s">
        <v>88</v>
      </c>
      <c r="AV835" s="46">
        <v>0</v>
      </c>
      <c r="AW835" s="46">
        <v>0</v>
      </c>
      <c r="AX835" s="46">
        <v>0</v>
      </c>
    </row>
    <row r="836" spans="1:50" ht="12.75" hidden="1" customHeight="1" x14ac:dyDescent="0.25">
      <c r="A836">
        <v>789</v>
      </c>
      <c r="B836">
        <v>2008</v>
      </c>
      <c r="C836" s="22" t="str">
        <f t="shared" si="49"/>
        <v>2008B00789</v>
      </c>
      <c r="D836" s="13">
        <v>39729</v>
      </c>
      <c r="E836">
        <v>80037</v>
      </c>
      <c r="F836" t="s">
        <v>264</v>
      </c>
      <c r="G836">
        <v>9</v>
      </c>
      <c r="H836">
        <v>9</v>
      </c>
      <c r="I836" t="s">
        <v>70</v>
      </c>
      <c r="J836" s="15">
        <f t="shared" si="51"/>
        <v>2716</v>
      </c>
      <c r="K836">
        <v>50</v>
      </c>
      <c r="L836">
        <v>60</v>
      </c>
      <c r="M836">
        <v>60</v>
      </c>
      <c r="N836">
        <f t="shared" si="50"/>
        <v>10</v>
      </c>
      <c r="O836">
        <v>4</v>
      </c>
      <c r="P836">
        <v>6</v>
      </c>
      <c r="Q836"/>
      <c r="R836">
        <v>466</v>
      </c>
      <c r="S836" s="55">
        <v>2009</v>
      </c>
      <c r="T836" s="60" t="s">
        <v>114</v>
      </c>
      <c r="U836" s="46">
        <v>2.5499999999999998</v>
      </c>
      <c r="V836" s="46">
        <v>0</v>
      </c>
      <c r="W836" s="46">
        <v>5.5</v>
      </c>
      <c r="X836" s="46">
        <v>0.14000000000000001</v>
      </c>
      <c r="Y836" s="46">
        <v>0</v>
      </c>
      <c r="Z836">
        <v>493.25</v>
      </c>
      <c r="AA836">
        <v>7.51</v>
      </c>
      <c r="AB836">
        <v>2.5318000000000001</v>
      </c>
      <c r="AC836">
        <v>13.6219</v>
      </c>
      <c r="AD836">
        <v>0.3624</v>
      </c>
      <c r="AE836">
        <v>0.99919999999999998</v>
      </c>
      <c r="AF836">
        <v>4.0515999999999996</v>
      </c>
      <c r="AG836">
        <v>8.3759999999999994</v>
      </c>
      <c r="AH836">
        <v>1.1877</v>
      </c>
      <c r="AI836">
        <v>3.1573000000000002</v>
      </c>
      <c r="AJ836">
        <v>1.3426</v>
      </c>
      <c r="AK836">
        <v>7.9299999999999995E-2</v>
      </c>
      <c r="AL836">
        <v>0.33460000000000001</v>
      </c>
      <c r="AM836">
        <v>11.1457</v>
      </c>
      <c r="AN836">
        <v>0.35060000000000002</v>
      </c>
      <c r="AO836">
        <v>4.6132</v>
      </c>
      <c r="AP836">
        <v>0.70630000000000004</v>
      </c>
      <c r="AQ836">
        <v>25.9465</v>
      </c>
      <c r="AR836">
        <v>12.607699999999999</v>
      </c>
      <c r="AS836" s="22"/>
      <c r="AT836" s="22"/>
      <c r="AU836" s="22" t="s">
        <v>88</v>
      </c>
      <c r="AV836" s="46">
        <v>0</v>
      </c>
      <c r="AW836" s="46">
        <v>0</v>
      </c>
      <c r="AX836" s="46">
        <v>0</v>
      </c>
    </row>
    <row r="837" spans="1:50" ht="12.75" hidden="1" customHeight="1" x14ac:dyDescent="0.25">
      <c r="A837">
        <v>790</v>
      </c>
      <c r="B837">
        <v>2008</v>
      </c>
      <c r="C837" s="22" t="str">
        <f t="shared" si="49"/>
        <v>2008B00790</v>
      </c>
      <c r="D837" s="13">
        <v>39729</v>
      </c>
      <c r="E837">
        <v>80037</v>
      </c>
      <c r="F837" t="s">
        <v>264</v>
      </c>
      <c r="G837">
        <v>9</v>
      </c>
      <c r="H837">
        <v>9</v>
      </c>
      <c r="I837" t="s">
        <v>70</v>
      </c>
      <c r="J837" s="15">
        <f t="shared" si="51"/>
        <v>2716</v>
      </c>
      <c r="K837">
        <v>60</v>
      </c>
      <c r="L837">
        <v>70</v>
      </c>
      <c r="M837">
        <v>70</v>
      </c>
      <c r="N837">
        <f t="shared" si="50"/>
        <v>10</v>
      </c>
      <c r="O837">
        <v>4</v>
      </c>
      <c r="P837">
        <v>6</v>
      </c>
      <c r="Q837"/>
      <c r="R837">
        <v>467</v>
      </c>
      <c r="S837" s="55">
        <v>2009</v>
      </c>
      <c r="T837" s="60" t="s">
        <v>114</v>
      </c>
      <c r="U837" s="46">
        <v>0.31</v>
      </c>
      <c r="V837" s="46">
        <v>1.36</v>
      </c>
      <c r="W837" s="46">
        <v>0</v>
      </c>
      <c r="X837" s="46">
        <v>0</v>
      </c>
      <c r="Y837" s="46">
        <v>0</v>
      </c>
      <c r="Z837">
        <v>450.9</v>
      </c>
      <c r="AA837">
        <v>8.39</v>
      </c>
      <c r="AB837">
        <v>3.1677</v>
      </c>
      <c r="AC837">
        <v>9.1771999999999991</v>
      </c>
      <c r="AD837">
        <v>0.46429999999999999</v>
      </c>
      <c r="AE837">
        <v>1.1134999999999999</v>
      </c>
      <c r="AF837">
        <v>4.5523999999999996</v>
      </c>
      <c r="AG837">
        <v>8.6120999999999999</v>
      </c>
      <c r="AH837">
        <v>1.2847999999999999</v>
      </c>
      <c r="AI837">
        <v>2.0895000000000001</v>
      </c>
      <c r="AJ837">
        <v>1.1798999999999999</v>
      </c>
      <c r="AK837">
        <v>0.1401</v>
      </c>
      <c r="AL837">
        <v>0.2712</v>
      </c>
      <c r="AM837">
        <v>19.529800000000002</v>
      </c>
      <c r="AN837">
        <v>0.34129999999999999</v>
      </c>
      <c r="AO837">
        <v>3.1324999999999998</v>
      </c>
      <c r="AP837">
        <v>0.91139999999999999</v>
      </c>
      <c r="AQ837">
        <v>22.2423</v>
      </c>
      <c r="AR837">
        <v>10.7911</v>
      </c>
      <c r="AS837" s="22"/>
      <c r="AT837" s="22"/>
      <c r="AU837" s="22" t="s">
        <v>88</v>
      </c>
      <c r="AV837" s="46">
        <v>0</v>
      </c>
      <c r="AW837" s="46">
        <v>0</v>
      </c>
      <c r="AX837" s="46">
        <v>0</v>
      </c>
    </row>
    <row r="838" spans="1:50" ht="12.75" hidden="1" customHeight="1" x14ac:dyDescent="0.25">
      <c r="A838">
        <v>791</v>
      </c>
      <c r="B838">
        <v>2008</v>
      </c>
      <c r="C838" s="22" t="str">
        <f t="shared" si="49"/>
        <v>2008B00791</v>
      </c>
      <c r="D838" s="13">
        <v>39729</v>
      </c>
      <c r="E838">
        <v>80037</v>
      </c>
      <c r="F838" t="s">
        <v>264</v>
      </c>
      <c r="G838">
        <v>9</v>
      </c>
      <c r="H838">
        <v>9</v>
      </c>
      <c r="I838" t="s">
        <v>198</v>
      </c>
      <c r="J838" s="15">
        <f t="shared" si="51"/>
        <v>2352</v>
      </c>
      <c r="K838">
        <v>70</v>
      </c>
      <c r="L838">
        <v>100</v>
      </c>
      <c r="M838">
        <v>100</v>
      </c>
      <c r="N838">
        <f t="shared" si="50"/>
        <v>30</v>
      </c>
      <c r="O838">
        <v>4</v>
      </c>
      <c r="P838">
        <v>6</v>
      </c>
      <c r="Q838"/>
      <c r="R838">
        <v>468</v>
      </c>
      <c r="S838" s="55">
        <v>2009</v>
      </c>
      <c r="T838" s="60" t="s">
        <v>114</v>
      </c>
      <c r="U838" s="46">
        <v>1.69</v>
      </c>
      <c r="V838" s="46">
        <v>1.39</v>
      </c>
      <c r="W838" s="46">
        <v>1.63</v>
      </c>
      <c r="X838" s="46">
        <v>0.25</v>
      </c>
      <c r="Y838" s="46">
        <v>0</v>
      </c>
      <c r="Z838">
        <v>461.05</v>
      </c>
      <c r="AA838">
        <v>7.05</v>
      </c>
      <c r="AB838">
        <v>1.8353999999999999</v>
      </c>
      <c r="AC838">
        <v>16.876799999999999</v>
      </c>
      <c r="AD838">
        <v>0.35039999999999999</v>
      </c>
      <c r="AE838">
        <v>0.57530000000000003</v>
      </c>
      <c r="AF838">
        <v>2.8942000000000001</v>
      </c>
      <c r="AG838">
        <v>8.0244999999999997</v>
      </c>
      <c r="AH838">
        <v>0.89929999999999999</v>
      </c>
      <c r="AI838">
        <v>2.9712999999999998</v>
      </c>
      <c r="AJ838">
        <v>1.2807999999999999</v>
      </c>
      <c r="AK838">
        <v>6.2100000000000002E-2</v>
      </c>
      <c r="AL838">
        <v>0.32690000000000002</v>
      </c>
      <c r="AM838">
        <v>9.6989999999999998</v>
      </c>
      <c r="AN838">
        <v>0.34379999999999999</v>
      </c>
      <c r="AO838" t="s">
        <v>293</v>
      </c>
      <c r="AP838">
        <v>0.68910000000000005</v>
      </c>
      <c r="AQ838">
        <v>15.8043</v>
      </c>
      <c r="AR838">
        <v>9.7742000000000004</v>
      </c>
      <c r="AS838" s="22"/>
      <c r="AT838" s="22"/>
      <c r="AU838" s="22" t="s">
        <v>88</v>
      </c>
      <c r="AV838" s="46">
        <v>0</v>
      </c>
      <c r="AW838" s="46">
        <v>0</v>
      </c>
      <c r="AX838" s="46">
        <v>0</v>
      </c>
    </row>
    <row r="839" spans="1:50" ht="12.75" hidden="1" customHeight="1" x14ac:dyDescent="0.25">
      <c r="A839">
        <v>792</v>
      </c>
      <c r="B839">
        <v>2008</v>
      </c>
      <c r="C839" s="22" t="str">
        <f t="shared" si="49"/>
        <v>2008B00792</v>
      </c>
      <c r="D839" s="13">
        <v>39729</v>
      </c>
      <c r="E839">
        <v>80037</v>
      </c>
      <c r="F839" t="s">
        <v>264</v>
      </c>
      <c r="G839">
        <v>9</v>
      </c>
      <c r="H839">
        <v>9</v>
      </c>
      <c r="I839" t="s">
        <v>198</v>
      </c>
      <c r="J839" s="15">
        <f t="shared" si="51"/>
        <v>3920.0000000000005</v>
      </c>
      <c r="K839">
        <v>100</v>
      </c>
      <c r="L839">
        <v>150</v>
      </c>
      <c r="M839">
        <v>150</v>
      </c>
      <c r="N839">
        <f t="shared" si="50"/>
        <v>50</v>
      </c>
      <c r="O839">
        <v>4</v>
      </c>
      <c r="P839">
        <v>6</v>
      </c>
      <c r="Q839"/>
      <c r="R839">
        <v>469</v>
      </c>
      <c r="S839" s="55">
        <v>2009</v>
      </c>
      <c r="T839" s="60" t="s">
        <v>114</v>
      </c>
      <c r="U839" s="46">
        <v>0.18</v>
      </c>
      <c r="V839" s="46">
        <v>0</v>
      </c>
      <c r="W839" s="46">
        <v>0</v>
      </c>
      <c r="X839" s="46">
        <v>0.01</v>
      </c>
      <c r="Y839" s="46">
        <v>0</v>
      </c>
      <c r="Z839"/>
      <c r="AA839"/>
      <c r="AB839">
        <v>2.7976999999999999</v>
      </c>
      <c r="AC839">
        <v>11.668100000000001</v>
      </c>
      <c r="AD839">
        <v>0.47589999999999999</v>
      </c>
      <c r="AE839">
        <v>1.4119999999999999</v>
      </c>
      <c r="AF839">
        <v>5.2671000000000001</v>
      </c>
      <c r="AG839">
        <v>15.1182</v>
      </c>
      <c r="AH839">
        <v>1.2407999999999999</v>
      </c>
      <c r="AI839">
        <v>3.6518999999999999</v>
      </c>
      <c r="AJ839">
        <v>1.5232000000000001</v>
      </c>
      <c r="AK839">
        <v>0.1055</v>
      </c>
      <c r="AL839">
        <v>0.66159999999999997</v>
      </c>
      <c r="AM839">
        <v>15.81</v>
      </c>
      <c r="AN839">
        <v>0.34189999999999998</v>
      </c>
      <c r="AO839">
        <v>2.831</v>
      </c>
      <c r="AP839">
        <v>0.92430000000000001</v>
      </c>
      <c r="AQ839">
        <v>42.294199999999996</v>
      </c>
      <c r="AR839">
        <v>8.9098000000000006</v>
      </c>
      <c r="AS839" s="22"/>
      <c r="AT839" s="22"/>
      <c r="AU839" s="22" t="s">
        <v>88</v>
      </c>
      <c r="AV839" s="46">
        <v>0</v>
      </c>
      <c r="AW839" s="46">
        <v>0</v>
      </c>
      <c r="AX839" s="46">
        <v>0</v>
      </c>
    </row>
    <row r="840" spans="1:50" ht="12.75" hidden="1" customHeight="1" x14ac:dyDescent="0.25">
      <c r="A840">
        <v>793</v>
      </c>
      <c r="B840">
        <v>2008</v>
      </c>
      <c r="C840" s="22" t="str">
        <f t="shared" si="49"/>
        <v>2008B00793</v>
      </c>
      <c r="D840" s="13">
        <v>39729</v>
      </c>
      <c r="E840">
        <v>80037</v>
      </c>
      <c r="F840" t="s">
        <v>264</v>
      </c>
      <c r="G840">
        <v>9</v>
      </c>
      <c r="H840">
        <v>9</v>
      </c>
      <c r="I840" t="s">
        <v>198</v>
      </c>
      <c r="J840" s="15">
        <f t="shared" si="51"/>
        <v>3528.0000000000005</v>
      </c>
      <c r="K840">
        <v>150</v>
      </c>
      <c r="L840">
        <v>200</v>
      </c>
      <c r="M840" s="26">
        <v>195</v>
      </c>
      <c r="N840">
        <f t="shared" si="50"/>
        <v>50</v>
      </c>
      <c r="O840">
        <v>4</v>
      </c>
      <c r="P840">
        <v>6</v>
      </c>
      <c r="Q840"/>
      <c r="R840">
        <v>470</v>
      </c>
      <c r="S840" s="55">
        <v>2009</v>
      </c>
      <c r="T840" s="60" t="s">
        <v>114</v>
      </c>
      <c r="U840" s="46">
        <v>0.44</v>
      </c>
      <c r="V840" s="46">
        <v>0.06</v>
      </c>
      <c r="W840" s="46">
        <v>0.39</v>
      </c>
      <c r="X840" s="46">
        <v>0.23</v>
      </c>
      <c r="Y840" s="46">
        <v>0</v>
      </c>
      <c r="Z840">
        <v>417.66</v>
      </c>
      <c r="AA840">
        <v>7.54</v>
      </c>
      <c r="AB840">
        <v>1.6779999999999999</v>
      </c>
      <c r="AC840">
        <v>22.970199999999998</v>
      </c>
      <c r="AD840">
        <v>0.7087</v>
      </c>
      <c r="AE840">
        <v>1.5931</v>
      </c>
      <c r="AF840">
        <v>7.2024999999999997</v>
      </c>
      <c r="AG840">
        <v>23.382899999999999</v>
      </c>
      <c r="AH840">
        <v>0.99660000000000004</v>
      </c>
      <c r="AI840">
        <v>4.8464</v>
      </c>
      <c r="AJ840">
        <v>1.8560000000000001</v>
      </c>
      <c r="AK840">
        <v>5.1799999999999999E-2</v>
      </c>
      <c r="AL840">
        <v>0.75480000000000003</v>
      </c>
      <c r="AM840">
        <v>23.6036</v>
      </c>
      <c r="AN840">
        <v>0.48420000000000002</v>
      </c>
      <c r="AO840">
        <v>2.5369000000000002</v>
      </c>
      <c r="AP840">
        <v>0.95920000000000005</v>
      </c>
      <c r="AQ840">
        <v>49.424199999999999</v>
      </c>
      <c r="AR840">
        <v>11.5067</v>
      </c>
      <c r="AS840" s="22"/>
      <c r="AT840" s="22"/>
      <c r="AU840" s="22" t="s">
        <v>88</v>
      </c>
      <c r="AV840" s="46">
        <v>0</v>
      </c>
      <c r="AW840" s="46">
        <v>0</v>
      </c>
      <c r="AX840" s="46">
        <v>0</v>
      </c>
    </row>
    <row r="841" spans="1:50" ht="12.75" hidden="1" customHeight="1" x14ac:dyDescent="0.25">
      <c r="A841">
        <v>794</v>
      </c>
      <c r="B841">
        <v>2008</v>
      </c>
      <c r="C841" s="22" t="str">
        <f t="shared" si="49"/>
        <v>2008B00794</v>
      </c>
      <c r="D841" s="13">
        <v>39730</v>
      </c>
      <c r="E841">
        <v>80048</v>
      </c>
      <c r="F841" t="s">
        <v>294</v>
      </c>
      <c r="G841">
        <v>4</v>
      </c>
      <c r="H841">
        <v>3</v>
      </c>
      <c r="I841" t="s">
        <v>70</v>
      </c>
      <c r="J841" s="15">
        <f t="shared" si="51"/>
        <v>1358</v>
      </c>
      <c r="K841">
        <v>0</v>
      </c>
      <c r="L841">
        <v>5</v>
      </c>
      <c r="M841">
        <v>5</v>
      </c>
      <c r="N841">
        <f t="shared" si="50"/>
        <v>5</v>
      </c>
      <c r="O841">
        <v>4</v>
      </c>
      <c r="P841">
        <v>6</v>
      </c>
      <c r="Q841"/>
      <c r="R841">
        <v>475</v>
      </c>
      <c r="S841" s="55">
        <v>2009</v>
      </c>
      <c r="T841" s="60" t="s">
        <v>113</v>
      </c>
      <c r="U841" s="46">
        <v>0.1</v>
      </c>
      <c r="V841" s="46">
        <v>0</v>
      </c>
      <c r="W841" s="46">
        <v>0</v>
      </c>
      <c r="X841" s="46">
        <v>7.0000000000000007E-2</v>
      </c>
      <c r="Y841" s="46">
        <v>0</v>
      </c>
      <c r="Z841">
        <v>489.42</v>
      </c>
      <c r="AA841">
        <v>8.1300000000000008</v>
      </c>
      <c r="AB841">
        <v>1.2182999999999999</v>
      </c>
      <c r="AC841">
        <v>0.67200000000000004</v>
      </c>
      <c r="AD841">
        <v>0.38850000000000001</v>
      </c>
      <c r="AE841" t="s">
        <v>295</v>
      </c>
      <c r="AF841">
        <v>2.6133999999999999</v>
      </c>
      <c r="AG841">
        <v>5.7031999999999998</v>
      </c>
      <c r="AH841">
        <v>0.63139999999999996</v>
      </c>
      <c r="AI841">
        <v>0.76559999999999995</v>
      </c>
      <c r="AJ841">
        <v>0.24099999999999999</v>
      </c>
      <c r="AK841">
        <v>2.93E-2</v>
      </c>
      <c r="AL841">
        <v>8.9800000000000005E-2</v>
      </c>
      <c r="AM841">
        <v>2.9159000000000002</v>
      </c>
      <c r="AN841">
        <v>0.43190000000000001</v>
      </c>
      <c r="AO841">
        <v>21.966000000000001</v>
      </c>
      <c r="AP841">
        <v>0.56810000000000005</v>
      </c>
      <c r="AQ841">
        <v>73.534999999999997</v>
      </c>
      <c r="AR841">
        <v>50.491500000000002</v>
      </c>
      <c r="AS841" s="22"/>
      <c r="AT841" s="22"/>
      <c r="AU841" s="22" t="s">
        <v>88</v>
      </c>
      <c r="AV841" s="46">
        <v>0</v>
      </c>
      <c r="AW841" s="46">
        <v>0</v>
      </c>
      <c r="AX841" s="46">
        <v>0</v>
      </c>
    </row>
    <row r="842" spans="1:50" ht="12.75" hidden="1" customHeight="1" x14ac:dyDescent="0.25">
      <c r="A842">
        <v>795</v>
      </c>
      <c r="B842">
        <v>2008</v>
      </c>
      <c r="C842" s="22" t="str">
        <f t="shared" si="49"/>
        <v>2008B00795</v>
      </c>
      <c r="D842" s="13">
        <v>39730</v>
      </c>
      <c r="E842">
        <v>80048</v>
      </c>
      <c r="F842" t="s">
        <v>294</v>
      </c>
      <c r="G842">
        <v>4</v>
      </c>
      <c r="H842">
        <v>3</v>
      </c>
      <c r="I842" t="s">
        <v>70</v>
      </c>
      <c r="J842" s="15">
        <f t="shared" si="51"/>
        <v>1358</v>
      </c>
      <c r="K842">
        <v>5</v>
      </c>
      <c r="L842">
        <v>10</v>
      </c>
      <c r="M842">
        <v>10</v>
      </c>
      <c r="N842">
        <f t="shared" si="50"/>
        <v>5</v>
      </c>
      <c r="O842">
        <v>4</v>
      </c>
      <c r="P842">
        <v>6</v>
      </c>
      <c r="Q842"/>
      <c r="S842" s="55"/>
      <c r="T842" s="60" t="s">
        <v>113</v>
      </c>
      <c r="U842" s="46">
        <v>0.04</v>
      </c>
      <c r="V842" s="46">
        <v>0.2</v>
      </c>
      <c r="W842" s="46">
        <v>2.2000000000000002</v>
      </c>
      <c r="X842" s="46">
        <v>0.3</v>
      </c>
      <c r="Y842" s="46">
        <v>0</v>
      </c>
      <c r="AS842" s="22"/>
      <c r="AT842" s="22"/>
      <c r="AU842" s="22" t="s">
        <v>88</v>
      </c>
      <c r="AV842" s="46">
        <v>0</v>
      </c>
      <c r="AW842" s="46">
        <v>0</v>
      </c>
      <c r="AX842" s="46">
        <v>0</v>
      </c>
    </row>
    <row r="843" spans="1:50" ht="12.75" hidden="1" customHeight="1" x14ac:dyDescent="0.25">
      <c r="A843">
        <v>796</v>
      </c>
      <c r="B843">
        <v>2008</v>
      </c>
      <c r="C843" s="22" t="str">
        <f t="shared" si="49"/>
        <v>2008B00796</v>
      </c>
      <c r="D843" s="13">
        <v>39730</v>
      </c>
      <c r="E843">
        <v>80048</v>
      </c>
      <c r="F843" t="s">
        <v>294</v>
      </c>
      <c r="G843">
        <v>4</v>
      </c>
      <c r="H843">
        <v>3</v>
      </c>
      <c r="I843" t="s">
        <v>70</v>
      </c>
      <c r="J843" s="15">
        <f t="shared" si="51"/>
        <v>2716</v>
      </c>
      <c r="K843">
        <v>10</v>
      </c>
      <c r="L843">
        <v>20</v>
      </c>
      <c r="M843">
        <v>20</v>
      </c>
      <c r="N843">
        <f t="shared" si="50"/>
        <v>10</v>
      </c>
      <c r="O843">
        <v>4</v>
      </c>
      <c r="P843">
        <v>6</v>
      </c>
      <c r="Q843"/>
      <c r="S843" s="55"/>
      <c r="T843" s="60" t="s">
        <v>113</v>
      </c>
      <c r="U843" s="46">
        <v>0.03</v>
      </c>
      <c r="V843" s="46">
        <v>0</v>
      </c>
      <c r="W843" s="46">
        <v>1.1200000000000001</v>
      </c>
      <c r="X843" s="46">
        <v>0.16</v>
      </c>
      <c r="Y843" s="46">
        <v>0</v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s="22"/>
      <c r="AT843" s="22"/>
      <c r="AU843" s="22" t="s">
        <v>88</v>
      </c>
      <c r="AV843" s="46">
        <v>0</v>
      </c>
      <c r="AW843" s="46">
        <v>0</v>
      </c>
      <c r="AX843" s="46">
        <v>0</v>
      </c>
    </row>
    <row r="844" spans="1:50" ht="12.75" hidden="1" customHeight="1" x14ac:dyDescent="0.25">
      <c r="A844">
        <v>797</v>
      </c>
      <c r="B844">
        <v>2008</v>
      </c>
      <c r="C844" s="22" t="str">
        <f t="shared" si="49"/>
        <v>2008B00797</v>
      </c>
      <c r="D844" s="13">
        <v>39730</v>
      </c>
      <c r="E844">
        <v>80048</v>
      </c>
      <c r="F844" t="s">
        <v>294</v>
      </c>
      <c r="G844">
        <v>4</v>
      </c>
      <c r="H844">
        <v>3</v>
      </c>
      <c r="I844" t="s">
        <v>70</v>
      </c>
      <c r="J844" s="15">
        <f t="shared" si="51"/>
        <v>2716</v>
      </c>
      <c r="K844">
        <v>20</v>
      </c>
      <c r="L844">
        <v>30</v>
      </c>
      <c r="M844">
        <v>30</v>
      </c>
      <c r="N844">
        <f t="shared" si="50"/>
        <v>10</v>
      </c>
      <c r="O844">
        <v>4</v>
      </c>
      <c r="P844">
        <v>6</v>
      </c>
      <c r="Q844"/>
      <c r="R844">
        <v>476</v>
      </c>
      <c r="S844" s="55">
        <v>2009</v>
      </c>
      <c r="T844" s="60" t="s">
        <v>113</v>
      </c>
      <c r="U844" s="46">
        <v>0.41</v>
      </c>
      <c r="V844" s="46">
        <v>0.71</v>
      </c>
      <c r="W844" s="46">
        <v>0</v>
      </c>
      <c r="X844" s="46">
        <v>0.03</v>
      </c>
      <c r="Y844" s="46">
        <v>0</v>
      </c>
      <c r="Z844">
        <v>443.5</v>
      </c>
      <c r="AA844">
        <v>5.77</v>
      </c>
      <c r="AB844">
        <v>2.7019000000000002</v>
      </c>
      <c r="AC844">
        <v>0.48039999999999999</v>
      </c>
      <c r="AD844">
        <v>0.23849999999999999</v>
      </c>
      <c r="AE844">
        <v>0.41060000000000002</v>
      </c>
      <c r="AF844">
        <v>6.5494000000000003</v>
      </c>
      <c r="AG844">
        <v>3.8690000000000002</v>
      </c>
      <c r="AH844">
        <v>1.1955</v>
      </c>
      <c r="AI844">
        <v>0.51080000000000003</v>
      </c>
      <c r="AJ844">
        <v>0.13980000000000001</v>
      </c>
      <c r="AK844">
        <v>1.52E-2</v>
      </c>
      <c r="AL844">
        <v>6.3E-2</v>
      </c>
      <c r="AM844">
        <v>3.8754</v>
      </c>
      <c r="AN844">
        <v>0.33429999999999999</v>
      </c>
      <c r="AO844">
        <v>18.695</v>
      </c>
      <c r="AP844">
        <v>0.4506</v>
      </c>
      <c r="AQ844">
        <v>119.0616</v>
      </c>
      <c r="AR844">
        <v>13.2502</v>
      </c>
      <c r="AS844" s="22"/>
      <c r="AT844" s="22"/>
      <c r="AU844" s="22" t="s">
        <v>88</v>
      </c>
      <c r="AV844" s="46">
        <v>0</v>
      </c>
      <c r="AW844" s="46">
        <v>0</v>
      </c>
      <c r="AX844" s="46">
        <v>0</v>
      </c>
    </row>
    <row r="845" spans="1:50" ht="12.75" hidden="1" customHeight="1" x14ac:dyDescent="0.25">
      <c r="A845">
        <v>798</v>
      </c>
      <c r="B845">
        <v>2008</v>
      </c>
      <c r="C845" s="22" t="str">
        <f t="shared" si="49"/>
        <v>2008B00798</v>
      </c>
      <c r="D845" s="13">
        <v>39730</v>
      </c>
      <c r="E845">
        <v>80048</v>
      </c>
      <c r="F845" t="s">
        <v>294</v>
      </c>
      <c r="G845">
        <v>4</v>
      </c>
      <c r="H845">
        <v>3</v>
      </c>
      <c r="I845" t="s">
        <v>70</v>
      </c>
      <c r="J845" s="15">
        <f t="shared" si="51"/>
        <v>5432</v>
      </c>
      <c r="K845">
        <v>30</v>
      </c>
      <c r="L845">
        <v>50</v>
      </c>
      <c r="M845">
        <v>50</v>
      </c>
      <c r="N845">
        <f t="shared" si="50"/>
        <v>20</v>
      </c>
      <c r="O845">
        <v>4</v>
      </c>
      <c r="P845">
        <v>6</v>
      </c>
      <c r="Q845"/>
      <c r="R845">
        <v>477</v>
      </c>
      <c r="S845" s="55">
        <v>2009</v>
      </c>
      <c r="T845" s="60" t="s">
        <v>113</v>
      </c>
      <c r="U845" s="46">
        <v>0.82</v>
      </c>
      <c r="V845" s="46">
        <v>1.65</v>
      </c>
      <c r="W845" s="46">
        <v>4.54</v>
      </c>
      <c r="X845" s="46">
        <v>0.66</v>
      </c>
      <c r="Y845" s="46">
        <v>0</v>
      </c>
      <c r="Z845">
        <v>432.84</v>
      </c>
      <c r="AA845">
        <v>5.31</v>
      </c>
      <c r="AB845">
        <v>3.8828999999999998</v>
      </c>
      <c r="AC845">
        <v>0.92469999999999997</v>
      </c>
      <c r="AD845">
        <v>0.94610000000000005</v>
      </c>
      <c r="AE845">
        <v>1.0009999999999999</v>
      </c>
      <c r="AF845">
        <v>7.5948000000000002</v>
      </c>
      <c r="AG845">
        <v>3.8090000000000002</v>
      </c>
      <c r="AH845">
        <v>1.2122999999999999</v>
      </c>
      <c r="AI845">
        <v>1.3047</v>
      </c>
      <c r="AJ845">
        <v>0.43780000000000002</v>
      </c>
      <c r="AK845">
        <v>2.6200000000000001E-2</v>
      </c>
      <c r="AL845">
        <v>0.22889999999999999</v>
      </c>
      <c r="AM845">
        <v>5.0972</v>
      </c>
      <c r="AN845">
        <v>0.2843</v>
      </c>
      <c r="AO845">
        <v>14.446099999999999</v>
      </c>
      <c r="AP845">
        <v>0.53839999999999999</v>
      </c>
      <c r="AQ845">
        <v>111.9534</v>
      </c>
      <c r="AR845">
        <v>25.267199999999999</v>
      </c>
      <c r="AS845" s="22"/>
      <c r="AT845" s="22"/>
      <c r="AU845" s="22" t="s">
        <v>88</v>
      </c>
      <c r="AV845" s="46">
        <v>0</v>
      </c>
      <c r="AW845" s="46">
        <v>0</v>
      </c>
      <c r="AX845" s="46">
        <v>0</v>
      </c>
    </row>
    <row r="846" spans="1:50" ht="12.75" hidden="1" customHeight="1" x14ac:dyDescent="0.25">
      <c r="A846">
        <v>799</v>
      </c>
      <c r="B846">
        <v>2008</v>
      </c>
      <c r="C846" s="22" t="str">
        <f t="shared" si="49"/>
        <v>2008B00799</v>
      </c>
      <c r="D846" s="13">
        <v>39730</v>
      </c>
      <c r="E846">
        <v>80048</v>
      </c>
      <c r="F846" t="s">
        <v>294</v>
      </c>
      <c r="G846">
        <v>4</v>
      </c>
      <c r="H846">
        <v>3</v>
      </c>
      <c r="I846" t="s">
        <v>70</v>
      </c>
      <c r="J846" s="15">
        <f t="shared" si="51"/>
        <v>2716</v>
      </c>
      <c r="K846">
        <v>50</v>
      </c>
      <c r="L846">
        <v>60</v>
      </c>
      <c r="M846">
        <v>60</v>
      </c>
      <c r="N846">
        <f t="shared" si="50"/>
        <v>10</v>
      </c>
      <c r="O846">
        <v>4</v>
      </c>
      <c r="P846">
        <v>6</v>
      </c>
      <c r="Q846"/>
      <c r="S846" s="55"/>
      <c r="T846" s="60" t="s">
        <v>113</v>
      </c>
      <c r="U846" s="46">
        <v>0</v>
      </c>
      <c r="V846" s="46">
        <v>0</v>
      </c>
      <c r="W846" s="46">
        <v>0</v>
      </c>
      <c r="X846" s="46">
        <v>0.04</v>
      </c>
      <c r="Y846" s="46">
        <v>0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s="22"/>
      <c r="AT846" s="22"/>
      <c r="AU846" s="22" t="s">
        <v>88</v>
      </c>
      <c r="AV846" s="46">
        <v>0</v>
      </c>
      <c r="AW846" s="46">
        <v>0</v>
      </c>
      <c r="AX846" s="46">
        <v>0</v>
      </c>
    </row>
    <row r="847" spans="1:50" ht="12.75" hidden="1" customHeight="1" x14ac:dyDescent="0.25">
      <c r="A847">
        <v>800</v>
      </c>
      <c r="B847">
        <v>2008</v>
      </c>
      <c r="C847" s="22" t="str">
        <f t="shared" si="49"/>
        <v>2008B00800</v>
      </c>
      <c r="D847" s="13">
        <v>39730</v>
      </c>
      <c r="E847">
        <v>80048</v>
      </c>
      <c r="F847" t="s">
        <v>294</v>
      </c>
      <c r="G847">
        <v>4</v>
      </c>
      <c r="H847">
        <v>3</v>
      </c>
      <c r="I847" t="s">
        <v>70</v>
      </c>
      <c r="J847" s="15">
        <f t="shared" si="51"/>
        <v>2716</v>
      </c>
      <c r="K847">
        <v>60</v>
      </c>
      <c r="L847">
        <v>70</v>
      </c>
      <c r="M847">
        <v>70</v>
      </c>
      <c r="N847">
        <f t="shared" si="50"/>
        <v>10</v>
      </c>
      <c r="O847">
        <v>4</v>
      </c>
      <c r="P847">
        <v>6</v>
      </c>
      <c r="Q847"/>
      <c r="R847">
        <v>478</v>
      </c>
      <c r="S847" s="55">
        <v>2009</v>
      </c>
      <c r="T847" s="60" t="s">
        <v>113</v>
      </c>
      <c r="U847" s="46">
        <v>0.16</v>
      </c>
      <c r="V847" s="46">
        <v>0</v>
      </c>
      <c r="W847" s="46">
        <v>0</v>
      </c>
      <c r="X847" s="46">
        <v>0.04</v>
      </c>
      <c r="Y847" s="46">
        <v>0</v>
      </c>
      <c r="Z847">
        <v>436.21</v>
      </c>
      <c r="AA847">
        <v>5.47</v>
      </c>
      <c r="AB847">
        <v>4.8863000000000003</v>
      </c>
      <c r="AC847">
        <v>6.4786999999999999</v>
      </c>
      <c r="AD847">
        <v>0.3251</v>
      </c>
      <c r="AE847">
        <v>2.4312999999999998</v>
      </c>
      <c r="AF847">
        <v>10.3886</v>
      </c>
      <c r="AG847">
        <v>9.3602000000000007</v>
      </c>
      <c r="AH847">
        <v>2.6648999999999998</v>
      </c>
      <c r="AI847">
        <v>1.0858000000000001</v>
      </c>
      <c r="AJ847">
        <v>0.77959999999999996</v>
      </c>
      <c r="AK847">
        <v>8.72E-2</v>
      </c>
      <c r="AL847">
        <v>8.6300000000000002E-2</v>
      </c>
      <c r="AM847">
        <v>10.360200000000001</v>
      </c>
      <c r="AN847">
        <v>0.22750000000000001</v>
      </c>
      <c r="AO847">
        <v>2.9464000000000001</v>
      </c>
      <c r="AP847">
        <v>0.42420000000000002</v>
      </c>
      <c r="AQ847">
        <v>137.15639999999999</v>
      </c>
      <c r="AR847">
        <v>13.0379</v>
      </c>
      <c r="AS847" s="22"/>
      <c r="AT847" s="22"/>
      <c r="AU847" s="22" t="s">
        <v>88</v>
      </c>
      <c r="AV847" s="46">
        <v>0</v>
      </c>
      <c r="AW847" s="46">
        <v>0</v>
      </c>
      <c r="AX847" s="46">
        <v>0</v>
      </c>
    </row>
    <row r="848" spans="1:50" ht="12.75" hidden="1" customHeight="1" x14ac:dyDescent="0.25">
      <c r="A848">
        <v>801</v>
      </c>
      <c r="B848">
        <v>2008</v>
      </c>
      <c r="C848" s="22" t="str">
        <f t="shared" si="49"/>
        <v>2008B00801</v>
      </c>
      <c r="D848" s="13">
        <v>39730</v>
      </c>
      <c r="E848">
        <v>80048</v>
      </c>
      <c r="F848" t="s">
        <v>294</v>
      </c>
      <c r="G848">
        <v>4</v>
      </c>
      <c r="H848">
        <v>3</v>
      </c>
      <c r="I848" t="s">
        <v>198</v>
      </c>
      <c r="J848" s="15">
        <f t="shared" si="51"/>
        <v>2352</v>
      </c>
      <c r="K848">
        <v>70</v>
      </c>
      <c r="L848">
        <v>100</v>
      </c>
      <c r="M848">
        <v>100</v>
      </c>
      <c r="N848">
        <f t="shared" si="50"/>
        <v>30</v>
      </c>
      <c r="O848">
        <v>4</v>
      </c>
      <c r="P848">
        <v>6</v>
      </c>
      <c r="Q848"/>
      <c r="S848" s="55"/>
      <c r="T848" s="60" t="s">
        <v>113</v>
      </c>
      <c r="U848" s="46">
        <v>0</v>
      </c>
      <c r="V848" s="46">
        <v>0.02</v>
      </c>
      <c r="W848" s="46">
        <v>0</v>
      </c>
      <c r="X848" s="46">
        <v>0.41</v>
      </c>
      <c r="Y848" s="46">
        <v>0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s="22"/>
      <c r="AT848" s="22"/>
      <c r="AU848" s="22" t="s">
        <v>88</v>
      </c>
      <c r="AV848" s="46">
        <v>0</v>
      </c>
      <c r="AW848" s="46">
        <v>0</v>
      </c>
      <c r="AX848" s="46">
        <v>0</v>
      </c>
    </row>
    <row r="849" spans="1:50" ht="12.75" hidden="1" customHeight="1" x14ac:dyDescent="0.25">
      <c r="A849">
        <v>802</v>
      </c>
      <c r="B849">
        <v>2008</v>
      </c>
      <c r="C849" s="22" t="str">
        <f t="shared" ref="C849:C880" si="52">CONCATENATE(B849,"B00",A849)</f>
        <v>2008B00802</v>
      </c>
      <c r="D849" s="13">
        <v>39730</v>
      </c>
      <c r="E849">
        <v>80048</v>
      </c>
      <c r="F849" t="s">
        <v>294</v>
      </c>
      <c r="G849">
        <v>4</v>
      </c>
      <c r="H849">
        <v>3</v>
      </c>
      <c r="I849" t="s">
        <v>198</v>
      </c>
      <c r="J849" s="15">
        <f t="shared" si="51"/>
        <v>3920.0000000000005</v>
      </c>
      <c r="K849">
        <v>100</v>
      </c>
      <c r="L849">
        <v>150</v>
      </c>
      <c r="M849">
        <v>150</v>
      </c>
      <c r="N849">
        <f t="shared" ref="N849:N880" si="53">L849-K849</f>
        <v>50</v>
      </c>
      <c r="O849">
        <v>4</v>
      </c>
      <c r="P849">
        <v>6</v>
      </c>
      <c r="Q849"/>
      <c r="S849" s="55"/>
      <c r="T849" s="60" t="s">
        <v>113</v>
      </c>
      <c r="U849" s="46">
        <v>0</v>
      </c>
      <c r="V849" s="46">
        <v>0</v>
      </c>
      <c r="W849" s="46">
        <v>0</v>
      </c>
      <c r="X849" s="46">
        <v>0</v>
      </c>
      <c r="Y849" s="46">
        <v>0</v>
      </c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s="22"/>
      <c r="AT849" s="22"/>
      <c r="AU849" s="22" t="s">
        <v>88</v>
      </c>
      <c r="AV849" s="46">
        <v>0</v>
      </c>
      <c r="AW849" s="46">
        <v>0</v>
      </c>
      <c r="AX849" s="46">
        <v>0</v>
      </c>
    </row>
    <row r="850" spans="1:50" ht="12.75" hidden="1" customHeight="1" x14ac:dyDescent="0.25">
      <c r="A850">
        <v>803</v>
      </c>
      <c r="B850">
        <v>2008</v>
      </c>
      <c r="C850" s="22" t="str">
        <f t="shared" si="52"/>
        <v>2008B00803</v>
      </c>
      <c r="D850" s="13">
        <v>39730</v>
      </c>
      <c r="E850">
        <v>80048</v>
      </c>
      <c r="F850" t="s">
        <v>294</v>
      </c>
      <c r="G850">
        <v>4</v>
      </c>
      <c r="H850">
        <v>3</v>
      </c>
      <c r="I850" t="s">
        <v>198</v>
      </c>
      <c r="J850" s="15">
        <f t="shared" si="51"/>
        <v>3920.0000000000005</v>
      </c>
      <c r="K850">
        <v>150</v>
      </c>
      <c r="L850">
        <v>200</v>
      </c>
      <c r="M850">
        <v>200</v>
      </c>
      <c r="N850">
        <f t="shared" si="53"/>
        <v>50</v>
      </c>
      <c r="O850">
        <v>4</v>
      </c>
      <c r="P850">
        <v>6</v>
      </c>
      <c r="Q850"/>
      <c r="R850">
        <v>479</v>
      </c>
      <c r="S850" s="55">
        <v>2009</v>
      </c>
      <c r="T850" s="60" t="s">
        <v>113</v>
      </c>
      <c r="U850" s="46">
        <v>0.42</v>
      </c>
      <c r="V850" s="46">
        <v>0</v>
      </c>
      <c r="W850" s="46">
        <v>0</v>
      </c>
      <c r="X850" s="46">
        <v>0</v>
      </c>
      <c r="Y850" s="46">
        <v>0</v>
      </c>
      <c r="Z850">
        <v>437.01</v>
      </c>
      <c r="AA850">
        <v>7.53</v>
      </c>
      <c r="AB850">
        <v>5.0370999999999997</v>
      </c>
      <c r="AC850">
        <v>17.7319</v>
      </c>
      <c r="AD850">
        <v>0.58579999999999999</v>
      </c>
      <c r="AE850">
        <v>3.9864999999999999</v>
      </c>
      <c r="AF850">
        <v>15.1577</v>
      </c>
      <c r="AG850">
        <v>60.946199999999997</v>
      </c>
      <c r="AH850">
        <v>1.5449999999999999</v>
      </c>
      <c r="AI850">
        <v>0.53290000000000004</v>
      </c>
      <c r="AJ850">
        <v>0.6099</v>
      </c>
      <c r="AK850">
        <v>8.6699999999999999E-2</v>
      </c>
      <c r="AL850">
        <v>8.0199999999999994E-2</v>
      </c>
      <c r="AM850">
        <v>29.295000000000002</v>
      </c>
      <c r="AN850">
        <v>0.3196</v>
      </c>
      <c r="AO850">
        <v>8.1585999999999999</v>
      </c>
      <c r="AP850">
        <v>0.81589999999999996</v>
      </c>
      <c r="AQ850">
        <v>32.003700000000002</v>
      </c>
      <c r="AR850">
        <v>11.159599999999999</v>
      </c>
      <c r="AS850" s="22"/>
      <c r="AT850" s="22"/>
      <c r="AU850" s="22" t="s">
        <v>88</v>
      </c>
      <c r="AV850" s="46">
        <v>0</v>
      </c>
      <c r="AW850" s="46">
        <v>0</v>
      </c>
      <c r="AX850" s="46">
        <v>0</v>
      </c>
    </row>
    <row r="851" spans="1:50" ht="12.75" hidden="1" customHeight="1" x14ac:dyDescent="0.25">
      <c r="A851">
        <v>804</v>
      </c>
      <c r="B851">
        <v>2008</v>
      </c>
      <c r="C851" s="22" t="str">
        <f t="shared" si="52"/>
        <v>2008B00804</v>
      </c>
      <c r="D851" s="13">
        <v>39736</v>
      </c>
      <c r="E851">
        <v>80043</v>
      </c>
      <c r="F851" t="s">
        <v>294</v>
      </c>
      <c r="G851">
        <v>9</v>
      </c>
      <c r="H851">
        <v>3</v>
      </c>
      <c r="I851" t="s">
        <v>70</v>
      </c>
      <c r="J851" s="15">
        <f t="shared" si="51"/>
        <v>1358</v>
      </c>
      <c r="K851">
        <v>0</v>
      </c>
      <c r="L851">
        <v>5</v>
      </c>
      <c r="M851">
        <v>5</v>
      </c>
      <c r="N851">
        <f t="shared" si="53"/>
        <v>5</v>
      </c>
      <c r="O851">
        <v>4</v>
      </c>
      <c r="P851">
        <v>6</v>
      </c>
      <c r="Q851"/>
      <c r="R851">
        <v>480</v>
      </c>
      <c r="S851" s="55">
        <v>2009</v>
      </c>
      <c r="T851" s="60" t="s">
        <v>113</v>
      </c>
      <c r="U851" s="46">
        <v>0.78</v>
      </c>
      <c r="V851" s="46">
        <v>0.89</v>
      </c>
      <c r="W851" s="46">
        <v>0</v>
      </c>
      <c r="X851" s="46">
        <v>0.44</v>
      </c>
      <c r="Y851" s="46">
        <v>0</v>
      </c>
      <c r="Z851">
        <v>440.06</v>
      </c>
      <c r="AA851">
        <v>11.31</v>
      </c>
      <c r="AB851">
        <v>2.9300999999999999</v>
      </c>
      <c r="AC851">
        <v>1.5638000000000001</v>
      </c>
      <c r="AD851">
        <v>0.43340000000000001</v>
      </c>
      <c r="AE851">
        <v>0.66779999999999995</v>
      </c>
      <c r="AF851">
        <v>10.392200000000001</v>
      </c>
      <c r="AG851">
        <v>10.7845</v>
      </c>
      <c r="AH851">
        <v>1.5892999999999999</v>
      </c>
      <c r="AI851">
        <v>1.6256999999999999</v>
      </c>
      <c r="AJ851">
        <v>0.45040000000000002</v>
      </c>
      <c r="AK851">
        <v>5.7700000000000001E-2</v>
      </c>
      <c r="AL851">
        <v>0.1139</v>
      </c>
      <c r="AM851">
        <v>6.6303999999999998</v>
      </c>
      <c r="AN851">
        <v>0.60629999999999995</v>
      </c>
      <c r="AO851">
        <v>38.019799999999996</v>
      </c>
      <c r="AP851">
        <v>0.86199999999999999</v>
      </c>
      <c r="AQ851">
        <v>104.34780000000001</v>
      </c>
      <c r="AR851">
        <v>37.670099999999998</v>
      </c>
      <c r="AS851" s="22"/>
      <c r="AT851" s="22"/>
      <c r="AU851" s="22" t="s">
        <v>88</v>
      </c>
      <c r="AV851" s="46">
        <v>0</v>
      </c>
      <c r="AW851" s="46">
        <v>0</v>
      </c>
      <c r="AX851" s="46">
        <v>0</v>
      </c>
    </row>
    <row r="852" spans="1:50" ht="12.75" hidden="1" customHeight="1" x14ac:dyDescent="0.25">
      <c r="A852">
        <v>805</v>
      </c>
      <c r="B852">
        <v>2008</v>
      </c>
      <c r="C852" s="22" t="str">
        <f t="shared" si="52"/>
        <v>2008B00805</v>
      </c>
      <c r="D852" s="13">
        <v>39736</v>
      </c>
      <c r="E852">
        <v>80043</v>
      </c>
      <c r="F852" t="s">
        <v>294</v>
      </c>
      <c r="G852">
        <v>9</v>
      </c>
      <c r="H852">
        <v>3</v>
      </c>
      <c r="I852" t="s">
        <v>70</v>
      </c>
      <c r="J852" s="15">
        <f t="shared" si="51"/>
        <v>1358</v>
      </c>
      <c r="K852">
        <v>5</v>
      </c>
      <c r="L852">
        <v>10</v>
      </c>
      <c r="M852">
        <v>10</v>
      </c>
      <c r="N852">
        <f t="shared" si="53"/>
        <v>5</v>
      </c>
      <c r="O852">
        <v>4</v>
      </c>
      <c r="P852">
        <v>6</v>
      </c>
      <c r="Q852"/>
      <c r="R852">
        <v>481</v>
      </c>
      <c r="S852" s="55">
        <v>2009</v>
      </c>
      <c r="T852" s="60" t="s">
        <v>113</v>
      </c>
      <c r="U852" s="46">
        <v>0.6</v>
      </c>
      <c r="V852" s="46">
        <v>0</v>
      </c>
      <c r="W852" s="46">
        <v>0</v>
      </c>
      <c r="X852" s="46">
        <v>0.43</v>
      </c>
      <c r="Y852" s="46">
        <v>0</v>
      </c>
      <c r="Z852">
        <v>474.21</v>
      </c>
      <c r="AA852">
        <v>5.44</v>
      </c>
      <c r="AB852">
        <v>1.4160999999999999</v>
      </c>
      <c r="AC852">
        <v>1.3105</v>
      </c>
      <c r="AD852">
        <v>0.42480000000000001</v>
      </c>
      <c r="AE852">
        <v>0.42670000000000002</v>
      </c>
      <c r="AF852">
        <v>3.7179000000000002</v>
      </c>
      <c r="AG852">
        <v>4.2435</v>
      </c>
      <c r="AH852">
        <v>0.70830000000000004</v>
      </c>
      <c r="AI852">
        <v>1.3133999999999999</v>
      </c>
      <c r="AJ852">
        <v>0.45469999999999999</v>
      </c>
      <c r="AK852">
        <v>5.21E-2</v>
      </c>
      <c r="AL852">
        <v>0.1326</v>
      </c>
      <c r="AM852">
        <v>2.8755999999999999</v>
      </c>
      <c r="AN852">
        <v>0.27629999999999999</v>
      </c>
      <c r="AO852">
        <v>16.779199999999999</v>
      </c>
      <c r="AP852">
        <v>0.60850000000000004</v>
      </c>
      <c r="AQ852">
        <v>23.433</v>
      </c>
      <c r="AR852">
        <v>39.662500000000001</v>
      </c>
      <c r="AS852" s="22"/>
      <c r="AT852" s="22"/>
      <c r="AU852" s="22" t="s">
        <v>88</v>
      </c>
      <c r="AV852" s="46">
        <v>0</v>
      </c>
      <c r="AW852" s="46">
        <v>0</v>
      </c>
      <c r="AX852" s="46">
        <v>0</v>
      </c>
    </row>
    <row r="853" spans="1:50" ht="12.75" hidden="1" customHeight="1" x14ac:dyDescent="0.25">
      <c r="A853">
        <v>806</v>
      </c>
      <c r="B853">
        <v>2008</v>
      </c>
      <c r="C853" s="22" t="str">
        <f t="shared" si="52"/>
        <v>2008B00806</v>
      </c>
      <c r="D853" s="13">
        <v>39736</v>
      </c>
      <c r="E853">
        <v>80043</v>
      </c>
      <c r="F853" t="s">
        <v>294</v>
      </c>
      <c r="G853">
        <v>9</v>
      </c>
      <c r="H853">
        <v>3</v>
      </c>
      <c r="I853" t="s">
        <v>70</v>
      </c>
      <c r="J853" s="15">
        <f t="shared" si="51"/>
        <v>2716</v>
      </c>
      <c r="K853">
        <v>10</v>
      </c>
      <c r="L853">
        <v>20</v>
      </c>
      <c r="M853">
        <v>20</v>
      </c>
      <c r="N853">
        <f t="shared" si="53"/>
        <v>10</v>
      </c>
      <c r="O853">
        <v>4</v>
      </c>
      <c r="P853">
        <v>6</v>
      </c>
      <c r="Q853"/>
      <c r="R853">
        <v>482</v>
      </c>
      <c r="S853" s="55">
        <v>2009</v>
      </c>
      <c r="T853" s="60" t="s">
        <v>113</v>
      </c>
      <c r="U853" s="46">
        <v>0.92</v>
      </c>
      <c r="V853" s="46">
        <v>0.47</v>
      </c>
      <c r="W853" s="46">
        <v>0</v>
      </c>
      <c r="X853" s="46">
        <v>0</v>
      </c>
      <c r="Y853" s="46">
        <v>0</v>
      </c>
      <c r="Z853">
        <v>463.83</v>
      </c>
      <c r="AA853">
        <v>5.45</v>
      </c>
      <c r="AB853">
        <v>1.6493</v>
      </c>
      <c r="AC853">
        <v>1.1677</v>
      </c>
      <c r="AD853">
        <v>0.33729999999999999</v>
      </c>
      <c r="AE853">
        <v>0.51390000000000002</v>
      </c>
      <c r="AF853">
        <v>3.3218999999999999</v>
      </c>
      <c r="AG853">
        <v>5.2530000000000001</v>
      </c>
      <c r="AH853">
        <v>0.67510000000000003</v>
      </c>
      <c r="AI853">
        <v>0.9355</v>
      </c>
      <c r="AJ853">
        <v>0.40629999999999999</v>
      </c>
      <c r="AK853">
        <v>6.4000000000000001E-2</v>
      </c>
      <c r="AL853">
        <v>0.127</v>
      </c>
      <c r="AM853">
        <v>3.0198</v>
      </c>
      <c r="AN853">
        <v>0.32440000000000002</v>
      </c>
      <c r="AO853">
        <v>20.754000000000001</v>
      </c>
      <c r="AP853">
        <v>0.64880000000000004</v>
      </c>
      <c r="AQ853">
        <v>29.166699999999999</v>
      </c>
      <c r="AR853">
        <v>33.6706</v>
      </c>
      <c r="AS853" s="22"/>
      <c r="AT853" s="22"/>
      <c r="AU853" s="22" t="s">
        <v>88</v>
      </c>
      <c r="AV853" s="46">
        <v>0</v>
      </c>
      <c r="AW853" s="46">
        <v>0</v>
      </c>
      <c r="AX853" s="46">
        <v>0</v>
      </c>
    </row>
    <row r="854" spans="1:50" ht="12.75" hidden="1" customHeight="1" x14ac:dyDescent="0.25">
      <c r="A854">
        <v>807</v>
      </c>
      <c r="B854">
        <v>2008</v>
      </c>
      <c r="C854" s="22" t="str">
        <f t="shared" si="52"/>
        <v>2008B00807</v>
      </c>
      <c r="D854" s="13">
        <v>39736</v>
      </c>
      <c r="E854">
        <v>80043</v>
      </c>
      <c r="F854" t="s">
        <v>294</v>
      </c>
      <c r="G854">
        <v>9</v>
      </c>
      <c r="H854">
        <v>3</v>
      </c>
      <c r="I854" t="s">
        <v>70</v>
      </c>
      <c r="J854" s="15">
        <f t="shared" si="51"/>
        <v>2716</v>
      </c>
      <c r="K854">
        <v>20</v>
      </c>
      <c r="L854">
        <v>30</v>
      </c>
      <c r="M854">
        <v>30</v>
      </c>
      <c r="N854">
        <f t="shared" si="53"/>
        <v>10</v>
      </c>
      <c r="O854">
        <v>4</v>
      </c>
      <c r="P854">
        <v>6</v>
      </c>
      <c r="Q854"/>
      <c r="R854">
        <v>483</v>
      </c>
      <c r="S854" s="55">
        <v>2009</v>
      </c>
      <c r="T854" s="60" t="s">
        <v>113</v>
      </c>
      <c r="U854" s="46">
        <v>0.53</v>
      </c>
      <c r="V854" s="46">
        <v>0</v>
      </c>
      <c r="W854" s="46">
        <v>0</v>
      </c>
      <c r="X854" s="46">
        <v>0</v>
      </c>
      <c r="Y854" s="46">
        <v>0</v>
      </c>
      <c r="Z854">
        <v>481.35</v>
      </c>
      <c r="AA854">
        <v>5.82</v>
      </c>
      <c r="AB854">
        <v>1.8051999999999999</v>
      </c>
      <c r="AC854">
        <v>0.98680000000000001</v>
      </c>
      <c r="AD854">
        <v>0.52890000000000004</v>
      </c>
      <c r="AE854">
        <v>0.99309999999999998</v>
      </c>
      <c r="AF854">
        <v>2.8096000000000001</v>
      </c>
      <c r="AG854">
        <v>4.2885</v>
      </c>
      <c r="AH854">
        <v>0.73650000000000004</v>
      </c>
      <c r="AI854">
        <v>0.95830000000000004</v>
      </c>
      <c r="AJ854">
        <v>0.25609999999999999</v>
      </c>
      <c r="AK854">
        <v>3.2399999999999998E-2</v>
      </c>
      <c r="AL854">
        <v>0.1487</v>
      </c>
      <c r="AM854">
        <v>4.3445</v>
      </c>
      <c r="AN854">
        <v>0.2777</v>
      </c>
      <c r="AO854">
        <v>9.9116999999999997</v>
      </c>
      <c r="AP854">
        <v>0.54510000000000003</v>
      </c>
      <c r="AQ854">
        <v>15.5054</v>
      </c>
      <c r="AR854">
        <v>31.962700000000002</v>
      </c>
      <c r="AS854" s="22"/>
      <c r="AT854" s="22"/>
      <c r="AU854" s="22" t="s">
        <v>88</v>
      </c>
      <c r="AV854" s="46">
        <v>0</v>
      </c>
      <c r="AW854" s="46">
        <v>0</v>
      </c>
      <c r="AX854" s="46">
        <v>0</v>
      </c>
    </row>
    <row r="855" spans="1:50" ht="12.75" hidden="1" customHeight="1" x14ac:dyDescent="0.25">
      <c r="A855">
        <v>808</v>
      </c>
      <c r="B855">
        <v>2008</v>
      </c>
      <c r="C855" s="22" t="str">
        <f t="shared" si="52"/>
        <v>2008B00808</v>
      </c>
      <c r="D855" s="13">
        <v>39736</v>
      </c>
      <c r="E855">
        <v>80043</v>
      </c>
      <c r="F855" t="s">
        <v>294</v>
      </c>
      <c r="G855">
        <v>9</v>
      </c>
      <c r="H855">
        <v>3</v>
      </c>
      <c r="I855" t="s">
        <v>70</v>
      </c>
      <c r="J855" s="15">
        <f t="shared" si="51"/>
        <v>5432</v>
      </c>
      <c r="K855">
        <v>30</v>
      </c>
      <c r="L855">
        <v>50</v>
      </c>
      <c r="M855">
        <v>50</v>
      </c>
      <c r="N855">
        <f t="shared" si="53"/>
        <v>20</v>
      </c>
      <c r="O855">
        <v>4</v>
      </c>
      <c r="P855">
        <v>6</v>
      </c>
      <c r="Q855"/>
      <c r="R855">
        <v>484</v>
      </c>
      <c r="S855" s="55">
        <v>2009</v>
      </c>
      <c r="T855" s="60" t="s">
        <v>113</v>
      </c>
      <c r="U855" s="46">
        <v>0.26</v>
      </c>
      <c r="V855" s="46">
        <v>0.57999999999999996</v>
      </c>
      <c r="W855" s="46">
        <v>6.01</v>
      </c>
      <c r="X855" s="46">
        <v>0.12</v>
      </c>
      <c r="Y855" s="46">
        <v>0</v>
      </c>
      <c r="Z855">
        <v>426.56</v>
      </c>
      <c r="AA855">
        <v>4.37</v>
      </c>
      <c r="AB855">
        <v>1.4981</v>
      </c>
      <c r="AC855">
        <v>1.8892</v>
      </c>
      <c r="AD855">
        <v>0.34660000000000002</v>
      </c>
      <c r="AE855">
        <v>0.6341</v>
      </c>
      <c r="AF855">
        <v>5.7744</v>
      </c>
      <c r="AG855">
        <v>3.9500999999999999</v>
      </c>
      <c r="AH855">
        <v>0.499</v>
      </c>
      <c r="AI855">
        <v>0.81799999999999995</v>
      </c>
      <c r="AJ855">
        <v>0.50339999999999996</v>
      </c>
      <c r="AK855">
        <v>1.4E-2</v>
      </c>
      <c r="AL855">
        <v>0.4506</v>
      </c>
      <c r="AM855">
        <v>2.9350999999999998</v>
      </c>
      <c r="AN855">
        <v>0.21679999999999999</v>
      </c>
      <c r="AO855">
        <v>3.5773999999999999</v>
      </c>
      <c r="AP855">
        <v>0.56579999999999997</v>
      </c>
      <c r="AQ855">
        <v>64.665999999999997</v>
      </c>
      <c r="AR855">
        <v>34.908000000000001</v>
      </c>
      <c r="AS855" s="22"/>
      <c r="AT855" s="22"/>
      <c r="AU855" s="22" t="s">
        <v>88</v>
      </c>
      <c r="AV855" s="46">
        <v>0</v>
      </c>
      <c r="AW855" s="46">
        <v>0</v>
      </c>
      <c r="AX855" s="46">
        <v>0</v>
      </c>
    </row>
    <row r="856" spans="1:50" ht="12.75" hidden="1" customHeight="1" x14ac:dyDescent="0.25">
      <c r="A856">
        <v>809</v>
      </c>
      <c r="B856">
        <v>2008</v>
      </c>
      <c r="C856" s="22" t="str">
        <f t="shared" si="52"/>
        <v>2008B00809</v>
      </c>
      <c r="D856" s="13">
        <v>39736</v>
      </c>
      <c r="E856">
        <v>80043</v>
      </c>
      <c r="F856" t="s">
        <v>294</v>
      </c>
      <c r="G856">
        <v>9</v>
      </c>
      <c r="H856">
        <v>3</v>
      </c>
      <c r="I856" t="s">
        <v>70</v>
      </c>
      <c r="J856" s="15">
        <f t="shared" si="51"/>
        <v>2716</v>
      </c>
      <c r="K856">
        <v>50</v>
      </c>
      <c r="L856">
        <v>60</v>
      </c>
      <c r="M856">
        <v>60</v>
      </c>
      <c r="N856">
        <f t="shared" si="53"/>
        <v>10</v>
      </c>
      <c r="O856">
        <v>4</v>
      </c>
      <c r="P856">
        <v>6</v>
      </c>
      <c r="Q856"/>
      <c r="R856">
        <v>485</v>
      </c>
      <c r="S856" s="55">
        <v>2009</v>
      </c>
      <c r="T856" s="60" t="s">
        <v>113</v>
      </c>
      <c r="U856" s="46">
        <v>0.2</v>
      </c>
      <c r="V856" s="46">
        <v>0</v>
      </c>
      <c r="W856" s="46">
        <v>0</v>
      </c>
      <c r="X856" s="46">
        <v>0</v>
      </c>
      <c r="Y856" s="46">
        <v>0</v>
      </c>
      <c r="Z856">
        <v>405.01</v>
      </c>
      <c r="AA856">
        <v>7.53</v>
      </c>
      <c r="AB856">
        <v>6.3727</v>
      </c>
      <c r="AC856">
        <v>9.1727000000000007</v>
      </c>
      <c r="AD856">
        <v>0.19139999999999999</v>
      </c>
      <c r="AE856">
        <v>1.4495</v>
      </c>
      <c r="AF856">
        <v>9.1864000000000008</v>
      </c>
      <c r="AG856">
        <v>9.0954999999999995</v>
      </c>
      <c r="AH856">
        <v>1.9340999999999999</v>
      </c>
      <c r="AI856">
        <v>1.2718</v>
      </c>
      <c r="AJ856">
        <v>1.4045000000000001</v>
      </c>
      <c r="AK856">
        <v>4.9500000000000002E-2</v>
      </c>
      <c r="AL856">
        <v>7.6399999999999996E-2</v>
      </c>
      <c r="AM856">
        <v>6.6364000000000001</v>
      </c>
      <c r="AN856">
        <v>0.33450000000000002</v>
      </c>
      <c r="AO856">
        <v>6.3955000000000002</v>
      </c>
      <c r="AP856">
        <v>0.91590000000000005</v>
      </c>
      <c r="AQ856">
        <v>53.909100000000002</v>
      </c>
      <c r="AR856">
        <v>19.872699999999998</v>
      </c>
      <c r="AS856" s="22"/>
      <c r="AT856" s="22"/>
      <c r="AU856" s="22" t="s">
        <v>88</v>
      </c>
      <c r="AV856" s="46">
        <v>0</v>
      </c>
      <c r="AW856" s="46">
        <v>0</v>
      </c>
      <c r="AX856" s="46">
        <v>0</v>
      </c>
    </row>
    <row r="857" spans="1:50" ht="12.75" hidden="1" customHeight="1" x14ac:dyDescent="0.25">
      <c r="A857">
        <v>810</v>
      </c>
      <c r="B857">
        <v>2008</v>
      </c>
      <c r="C857" s="22" t="str">
        <f t="shared" si="52"/>
        <v>2008B00810</v>
      </c>
      <c r="D857" s="13">
        <v>39736</v>
      </c>
      <c r="E857">
        <v>80043</v>
      </c>
      <c r="F857" t="s">
        <v>294</v>
      </c>
      <c r="G857">
        <v>9</v>
      </c>
      <c r="H857">
        <v>3</v>
      </c>
      <c r="I857" t="s">
        <v>70</v>
      </c>
      <c r="J857" s="15">
        <f t="shared" si="51"/>
        <v>2716</v>
      </c>
      <c r="K857">
        <v>60</v>
      </c>
      <c r="L857">
        <v>70</v>
      </c>
      <c r="M857">
        <v>70</v>
      </c>
      <c r="N857">
        <f t="shared" si="53"/>
        <v>10</v>
      </c>
      <c r="O857">
        <v>4</v>
      </c>
      <c r="P857">
        <v>6</v>
      </c>
      <c r="Q857"/>
      <c r="R857">
        <v>486</v>
      </c>
      <c r="S857" s="55">
        <v>2009</v>
      </c>
      <c r="T857" s="60" t="s">
        <v>113</v>
      </c>
      <c r="U857" s="46">
        <v>0.28999999999999998</v>
      </c>
      <c r="V857" s="46">
        <v>0</v>
      </c>
      <c r="W857" s="46">
        <v>0</v>
      </c>
      <c r="X857" s="46">
        <v>0.28999999999999998</v>
      </c>
      <c r="Y857" s="46">
        <v>0</v>
      </c>
      <c r="Z857">
        <v>436.65</v>
      </c>
      <c r="AA857">
        <v>6.12</v>
      </c>
      <c r="AB857">
        <v>1.7485999999999999</v>
      </c>
      <c r="AC857">
        <v>6.3479999999999999</v>
      </c>
      <c r="AD857">
        <v>0.1157</v>
      </c>
      <c r="AE857">
        <v>0.68640000000000001</v>
      </c>
      <c r="AF857">
        <v>6.5057</v>
      </c>
      <c r="AG857">
        <v>5.2533000000000003</v>
      </c>
      <c r="AH857">
        <v>0.77769999999999995</v>
      </c>
      <c r="AI857">
        <v>1.0792999999999999</v>
      </c>
      <c r="AJ857">
        <v>0.9637</v>
      </c>
      <c r="AK857">
        <v>1.4800000000000001E-2</v>
      </c>
      <c r="AL857">
        <v>9.8000000000000004E-2</v>
      </c>
      <c r="AM857">
        <v>4.9043999999999999</v>
      </c>
      <c r="AN857">
        <v>0.28389999999999999</v>
      </c>
      <c r="AO857">
        <v>1.8976999999999999</v>
      </c>
      <c r="AP857">
        <v>0.77490000000000003</v>
      </c>
      <c r="AQ857">
        <v>43.499000000000002</v>
      </c>
      <c r="AR857">
        <v>12.7151</v>
      </c>
      <c r="AS857" s="22"/>
      <c r="AT857" s="22"/>
      <c r="AU857" s="22" t="s">
        <v>88</v>
      </c>
      <c r="AV857" s="46">
        <v>0</v>
      </c>
      <c r="AW857" s="46">
        <v>0</v>
      </c>
      <c r="AX857" s="46">
        <v>0</v>
      </c>
    </row>
    <row r="858" spans="1:50" ht="12.75" hidden="1" customHeight="1" x14ac:dyDescent="0.25">
      <c r="A858">
        <v>811</v>
      </c>
      <c r="B858">
        <v>2008</v>
      </c>
      <c r="C858" s="22" t="str">
        <f t="shared" si="52"/>
        <v>2008B00811</v>
      </c>
      <c r="D858" s="13">
        <v>39736</v>
      </c>
      <c r="E858">
        <v>80043</v>
      </c>
      <c r="F858" t="s">
        <v>294</v>
      </c>
      <c r="G858">
        <v>9</v>
      </c>
      <c r="H858">
        <v>3</v>
      </c>
      <c r="I858" t="s">
        <v>198</v>
      </c>
      <c r="J858" s="15">
        <f t="shared" si="51"/>
        <v>2352</v>
      </c>
      <c r="K858">
        <v>70</v>
      </c>
      <c r="L858">
        <v>100</v>
      </c>
      <c r="M858">
        <v>100</v>
      </c>
      <c r="N858">
        <f t="shared" si="53"/>
        <v>30</v>
      </c>
      <c r="O858">
        <v>4</v>
      </c>
      <c r="P858">
        <v>6</v>
      </c>
      <c r="Q858"/>
      <c r="R858">
        <v>487</v>
      </c>
      <c r="S858" s="55">
        <v>2009</v>
      </c>
      <c r="T858" s="60" t="s">
        <v>113</v>
      </c>
      <c r="U858" s="46">
        <v>0.79</v>
      </c>
      <c r="V858" s="46">
        <v>0</v>
      </c>
      <c r="W858" s="46">
        <v>0</v>
      </c>
      <c r="X858" s="46">
        <v>0.76</v>
      </c>
      <c r="Y858" s="46">
        <v>0</v>
      </c>
      <c r="Z858">
        <v>410.38</v>
      </c>
      <c r="AA858">
        <v>6.98</v>
      </c>
      <c r="AB858">
        <v>1.903</v>
      </c>
      <c r="AC858">
        <v>26.562200000000001</v>
      </c>
      <c r="AD858">
        <v>0.12239999999999999</v>
      </c>
      <c r="AE858">
        <v>0.72919999999999996</v>
      </c>
      <c r="AF858">
        <v>6.3907999999999996</v>
      </c>
      <c r="AG858">
        <v>8.0704999999999991</v>
      </c>
      <c r="AH858">
        <v>1.3794999999999999</v>
      </c>
      <c r="AI858">
        <v>1.3722000000000001</v>
      </c>
      <c r="AJ858">
        <v>1.8159000000000001</v>
      </c>
      <c r="AK858">
        <v>4.0599999999999997E-2</v>
      </c>
      <c r="AL858">
        <v>0.23699999999999999</v>
      </c>
      <c r="AM858">
        <v>6.4250999999999996</v>
      </c>
      <c r="AN858">
        <v>0.37269999999999998</v>
      </c>
      <c r="AO858" t="s">
        <v>296</v>
      </c>
      <c r="AP858">
        <v>0.8095</v>
      </c>
      <c r="AQ858">
        <v>71.596500000000006</v>
      </c>
      <c r="AR858">
        <v>9.0646000000000004</v>
      </c>
      <c r="AS858" s="22"/>
      <c r="AT858" s="22"/>
      <c r="AU858" s="22" t="s">
        <v>88</v>
      </c>
      <c r="AV858" s="46">
        <v>0</v>
      </c>
      <c r="AW858" s="46">
        <v>0</v>
      </c>
      <c r="AX858" s="46">
        <v>0</v>
      </c>
    </row>
    <row r="859" spans="1:50" ht="12.75" hidden="1" customHeight="1" x14ac:dyDescent="0.25">
      <c r="A859">
        <v>812</v>
      </c>
      <c r="B859">
        <v>2008</v>
      </c>
      <c r="C859" s="22" t="str">
        <f t="shared" si="52"/>
        <v>2008B00812</v>
      </c>
      <c r="D859" s="13">
        <v>39736</v>
      </c>
      <c r="E859">
        <v>80043</v>
      </c>
      <c r="F859" t="s">
        <v>294</v>
      </c>
      <c r="G859">
        <v>9</v>
      </c>
      <c r="H859">
        <v>3</v>
      </c>
      <c r="I859" t="s">
        <v>198</v>
      </c>
      <c r="J859" s="15">
        <f t="shared" si="51"/>
        <v>3920.0000000000005</v>
      </c>
      <c r="K859">
        <v>100</v>
      </c>
      <c r="L859">
        <v>150</v>
      </c>
      <c r="M859">
        <v>150</v>
      </c>
      <c r="N859">
        <f t="shared" si="53"/>
        <v>50</v>
      </c>
      <c r="O859">
        <v>4</v>
      </c>
      <c r="P859">
        <v>6</v>
      </c>
      <c r="Q859"/>
      <c r="S859" s="55"/>
      <c r="T859" s="60" t="s">
        <v>113</v>
      </c>
      <c r="U859" s="46">
        <v>0</v>
      </c>
      <c r="V859" s="46">
        <v>0</v>
      </c>
      <c r="W859" s="46">
        <v>0</v>
      </c>
      <c r="X859" s="46">
        <v>0.65</v>
      </c>
      <c r="Y859" s="46">
        <v>0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s="22"/>
      <c r="AT859" s="22"/>
      <c r="AU859" s="22" t="s">
        <v>88</v>
      </c>
      <c r="AV859" s="46">
        <v>0</v>
      </c>
      <c r="AW859" s="46">
        <v>0</v>
      </c>
      <c r="AX859" s="46">
        <v>0</v>
      </c>
    </row>
    <row r="860" spans="1:50" ht="12.75" hidden="1" customHeight="1" x14ac:dyDescent="0.25">
      <c r="A860">
        <v>813</v>
      </c>
      <c r="B860">
        <v>2008</v>
      </c>
      <c r="C860" s="22" t="str">
        <f t="shared" si="52"/>
        <v>2008B00813</v>
      </c>
      <c r="D860" s="13">
        <v>39736</v>
      </c>
      <c r="E860">
        <v>80043</v>
      </c>
      <c r="F860" t="s">
        <v>294</v>
      </c>
      <c r="G860">
        <v>9</v>
      </c>
      <c r="H860">
        <v>3</v>
      </c>
      <c r="I860" t="s">
        <v>198</v>
      </c>
      <c r="J860" s="15">
        <f t="shared" si="51"/>
        <v>3920.0000000000005</v>
      </c>
      <c r="K860">
        <v>150</v>
      </c>
      <c r="L860">
        <v>200</v>
      </c>
      <c r="M860">
        <v>200</v>
      </c>
      <c r="N860">
        <f t="shared" si="53"/>
        <v>50</v>
      </c>
      <c r="O860">
        <v>4</v>
      </c>
      <c r="P860">
        <v>6</v>
      </c>
      <c r="Q860"/>
      <c r="R860">
        <v>488</v>
      </c>
      <c r="S860" s="55">
        <v>2009</v>
      </c>
      <c r="T860" s="60" t="s">
        <v>113</v>
      </c>
      <c r="U860" s="46">
        <v>0.31</v>
      </c>
      <c r="V860" s="46">
        <v>0</v>
      </c>
      <c r="W860" s="46">
        <v>0</v>
      </c>
      <c r="X860" s="46">
        <v>0</v>
      </c>
      <c r="Y860" s="46">
        <v>0</v>
      </c>
      <c r="Z860">
        <v>334.58</v>
      </c>
      <c r="AA860">
        <v>8.76</v>
      </c>
      <c r="AB860">
        <v>1.5754999999999999</v>
      </c>
      <c r="AC860">
        <v>48.852899999999998</v>
      </c>
      <c r="AD860">
        <v>0.30980000000000002</v>
      </c>
      <c r="AE860">
        <v>1.1108</v>
      </c>
      <c r="AF860">
        <v>7.3823999999999996</v>
      </c>
      <c r="AG860">
        <v>19.367599999999999</v>
      </c>
      <c r="AH860">
        <v>1.6289</v>
      </c>
      <c r="AI860">
        <v>0.65390000000000004</v>
      </c>
      <c r="AJ860">
        <v>2.5417000000000001</v>
      </c>
      <c r="AK860">
        <v>4.1200000000000001E-2</v>
      </c>
      <c r="AL860">
        <v>0.24709999999999999</v>
      </c>
      <c r="AM860">
        <v>7.9020000000000001</v>
      </c>
      <c r="AN860">
        <v>0.33679999999999999</v>
      </c>
      <c r="AO860" t="s">
        <v>297</v>
      </c>
      <c r="AP860">
        <v>1.2250000000000001</v>
      </c>
      <c r="AQ860">
        <v>170.29409999999999</v>
      </c>
      <c r="AR860">
        <v>5.3971</v>
      </c>
      <c r="AS860" s="22"/>
      <c r="AT860" s="22"/>
      <c r="AU860" s="22" t="s">
        <v>88</v>
      </c>
      <c r="AV860" s="46">
        <v>0</v>
      </c>
      <c r="AW860" s="46">
        <v>0</v>
      </c>
      <c r="AX860" s="46">
        <v>0</v>
      </c>
    </row>
    <row r="861" spans="1:50" ht="12.75" hidden="1" customHeight="1" x14ac:dyDescent="0.25">
      <c r="A861">
        <v>814</v>
      </c>
      <c r="B861">
        <v>2008</v>
      </c>
      <c r="C861" s="22" t="str">
        <f t="shared" si="52"/>
        <v>2008B00814</v>
      </c>
      <c r="D861" s="13">
        <v>39722</v>
      </c>
      <c r="E861">
        <v>80044</v>
      </c>
      <c r="F861" t="s">
        <v>294</v>
      </c>
      <c r="G861">
        <v>9</v>
      </c>
      <c r="H861">
        <v>7</v>
      </c>
      <c r="I861" t="s">
        <v>70</v>
      </c>
      <c r="J861" s="15">
        <f t="shared" si="51"/>
        <v>1358</v>
      </c>
      <c r="K861">
        <v>0</v>
      </c>
      <c r="L861">
        <v>5</v>
      </c>
      <c r="M861">
        <v>5</v>
      </c>
      <c r="N861">
        <f t="shared" si="53"/>
        <v>5</v>
      </c>
      <c r="O861">
        <v>4</v>
      </c>
      <c r="P861">
        <v>6</v>
      </c>
      <c r="Q861"/>
      <c r="R861">
        <v>489</v>
      </c>
      <c r="S861" s="55">
        <v>2009</v>
      </c>
      <c r="T861" s="60" t="s">
        <v>113</v>
      </c>
      <c r="U861" s="46">
        <v>0.93</v>
      </c>
      <c r="V861" s="46">
        <v>0</v>
      </c>
      <c r="W861" s="46">
        <v>0</v>
      </c>
      <c r="X861" s="46">
        <v>0</v>
      </c>
      <c r="Y861" s="46">
        <v>0</v>
      </c>
      <c r="Z861">
        <v>451.56</v>
      </c>
      <c r="AA861">
        <v>8.09</v>
      </c>
      <c r="AB861">
        <v>1.5847</v>
      </c>
      <c r="AC861">
        <v>1.3821000000000001</v>
      </c>
      <c r="AD861">
        <v>0.30780000000000002</v>
      </c>
      <c r="AE861">
        <v>0.70720000000000005</v>
      </c>
      <c r="AF861">
        <v>3.9064999999999999</v>
      </c>
      <c r="AG861">
        <v>5.8605999999999998</v>
      </c>
      <c r="AH861">
        <v>0.63939999999999997</v>
      </c>
      <c r="AI861">
        <v>1.9345000000000001</v>
      </c>
      <c r="AJ861">
        <v>0.4677</v>
      </c>
      <c r="AK861">
        <v>7.0599999999999996E-2</v>
      </c>
      <c r="AL861">
        <v>5.7099999999999998E-2</v>
      </c>
      <c r="AM861">
        <v>4.3966000000000003</v>
      </c>
      <c r="AN861">
        <v>0.42749999999999999</v>
      </c>
      <c r="AO861">
        <v>32.754899999999999</v>
      </c>
      <c r="AP861">
        <v>0.83399999999999996</v>
      </c>
      <c r="AQ861">
        <v>35.173099999999998</v>
      </c>
      <c r="AR861">
        <v>29.817599999999999</v>
      </c>
      <c r="AS861" s="22"/>
      <c r="AT861" s="22"/>
      <c r="AU861" s="22" t="s">
        <v>88</v>
      </c>
      <c r="AV861" s="46">
        <v>0</v>
      </c>
      <c r="AW861" s="46">
        <v>0</v>
      </c>
      <c r="AX861" s="46">
        <v>0</v>
      </c>
    </row>
    <row r="862" spans="1:50" ht="12.75" hidden="1" customHeight="1" x14ac:dyDescent="0.25">
      <c r="A862">
        <v>815</v>
      </c>
      <c r="B862">
        <v>2008</v>
      </c>
      <c r="C862" s="22" t="str">
        <f t="shared" si="52"/>
        <v>2008B00815</v>
      </c>
      <c r="D862" s="13">
        <v>39722</v>
      </c>
      <c r="E862">
        <v>80044</v>
      </c>
      <c r="F862" t="s">
        <v>294</v>
      </c>
      <c r="G862">
        <v>9</v>
      </c>
      <c r="H862">
        <v>7</v>
      </c>
      <c r="I862" t="s">
        <v>70</v>
      </c>
      <c r="J862" s="15">
        <f t="shared" si="51"/>
        <v>1358</v>
      </c>
      <c r="K862">
        <v>5</v>
      </c>
      <c r="L862">
        <v>10</v>
      </c>
      <c r="M862">
        <v>10</v>
      </c>
      <c r="N862">
        <f t="shared" si="53"/>
        <v>5</v>
      </c>
      <c r="O862">
        <v>4</v>
      </c>
      <c r="P862">
        <v>6</v>
      </c>
      <c r="Q862"/>
      <c r="R862">
        <v>490</v>
      </c>
      <c r="S862" s="55">
        <v>2009</v>
      </c>
      <c r="T862" s="60" t="s">
        <v>113</v>
      </c>
      <c r="U862" s="46">
        <v>0.11</v>
      </c>
      <c r="V862" s="46">
        <v>0.62</v>
      </c>
      <c r="W862" s="46">
        <v>0</v>
      </c>
      <c r="X862" s="46">
        <v>0.2</v>
      </c>
      <c r="Y862" s="46">
        <v>0</v>
      </c>
      <c r="Z862">
        <v>451.37</v>
      </c>
      <c r="AA862">
        <v>6.67</v>
      </c>
      <c r="AB862">
        <v>2.7021999999999999</v>
      </c>
      <c r="AC862">
        <v>0.58150000000000002</v>
      </c>
      <c r="AD862">
        <v>0.17949999999999999</v>
      </c>
      <c r="AE862">
        <v>0.39639999999999997</v>
      </c>
      <c r="AF862">
        <v>7.9718</v>
      </c>
      <c r="AG862">
        <v>5.6948999999999996</v>
      </c>
      <c r="AH862">
        <v>1.367</v>
      </c>
      <c r="AI862">
        <v>0.56369999999999998</v>
      </c>
      <c r="AJ862">
        <v>0.13300000000000001</v>
      </c>
      <c r="AK862">
        <v>2.0799999999999999E-2</v>
      </c>
      <c r="AL862">
        <v>6.3100000000000003E-2</v>
      </c>
      <c r="AM862">
        <v>4.1506999999999996</v>
      </c>
      <c r="AN862">
        <v>0.3241</v>
      </c>
      <c r="AO862">
        <v>64.215699999999998</v>
      </c>
      <c r="AP862">
        <v>0.58579999999999999</v>
      </c>
      <c r="AQ862">
        <v>57.8431</v>
      </c>
      <c r="AR862">
        <v>14.5527</v>
      </c>
      <c r="AS862" s="22"/>
      <c r="AT862" s="22"/>
      <c r="AU862" s="22" t="s">
        <v>88</v>
      </c>
      <c r="AV862" s="46">
        <v>0</v>
      </c>
      <c r="AW862" s="46">
        <v>0</v>
      </c>
      <c r="AX862" s="46">
        <v>0</v>
      </c>
    </row>
    <row r="863" spans="1:50" ht="12.75" hidden="1" customHeight="1" x14ac:dyDescent="0.25">
      <c r="A863">
        <v>816</v>
      </c>
      <c r="B863">
        <v>2008</v>
      </c>
      <c r="C863" s="22" t="str">
        <f t="shared" si="52"/>
        <v>2008B00816</v>
      </c>
      <c r="D863" s="13">
        <v>39722</v>
      </c>
      <c r="E863">
        <v>80044</v>
      </c>
      <c r="F863" t="s">
        <v>294</v>
      </c>
      <c r="G863">
        <v>9</v>
      </c>
      <c r="H863">
        <v>7</v>
      </c>
      <c r="I863" t="s">
        <v>70</v>
      </c>
      <c r="J863" s="15">
        <f t="shared" si="51"/>
        <v>2716</v>
      </c>
      <c r="K863">
        <v>10</v>
      </c>
      <c r="L863">
        <v>20</v>
      </c>
      <c r="M863">
        <v>20</v>
      </c>
      <c r="N863">
        <f t="shared" si="53"/>
        <v>10</v>
      </c>
      <c r="O863">
        <v>4</v>
      </c>
      <c r="P863">
        <v>6</v>
      </c>
      <c r="Q863"/>
      <c r="R863">
        <v>491</v>
      </c>
      <c r="S863" s="55">
        <v>2009</v>
      </c>
      <c r="T863" s="60" t="s">
        <v>113</v>
      </c>
      <c r="U863" s="46">
        <v>0.74</v>
      </c>
      <c r="V863" s="46">
        <v>0</v>
      </c>
      <c r="W863" s="46">
        <v>0</v>
      </c>
      <c r="X863" s="46">
        <v>0</v>
      </c>
      <c r="Y863" s="46">
        <v>0</v>
      </c>
      <c r="Z863">
        <v>464.04</v>
      </c>
      <c r="AA863">
        <v>5.32</v>
      </c>
      <c r="AB863">
        <v>1.8119000000000001</v>
      </c>
      <c r="AC863">
        <v>0.76910000000000001</v>
      </c>
      <c r="AD863">
        <v>0.49819999999999998</v>
      </c>
      <c r="AE863">
        <v>0.6431</v>
      </c>
      <c r="AF863">
        <v>4.6917999999999997</v>
      </c>
      <c r="AG863">
        <v>4.5060000000000002</v>
      </c>
      <c r="AH863">
        <v>0.80630000000000002</v>
      </c>
      <c r="AI863">
        <v>1.2267999999999999</v>
      </c>
      <c r="AJ863">
        <v>0.30080000000000001</v>
      </c>
      <c r="AK863">
        <v>3.4500000000000003E-2</v>
      </c>
      <c r="AL863">
        <v>0.13980000000000001</v>
      </c>
      <c r="AM863">
        <v>3.4043000000000001</v>
      </c>
      <c r="AN863">
        <v>0.33529999999999999</v>
      </c>
      <c r="AO863">
        <v>22.539100000000001</v>
      </c>
      <c r="AP863">
        <v>0.48670000000000002</v>
      </c>
      <c r="AQ863">
        <v>40.662399999999998</v>
      </c>
      <c r="AR863">
        <v>22.681699999999999</v>
      </c>
      <c r="AS863" s="22"/>
      <c r="AT863" s="22"/>
      <c r="AU863" s="22" t="s">
        <v>88</v>
      </c>
      <c r="AV863" s="46">
        <v>0</v>
      </c>
      <c r="AW863" s="46">
        <v>0</v>
      </c>
      <c r="AX863" s="46">
        <v>0</v>
      </c>
    </row>
    <row r="864" spans="1:50" ht="12.75" hidden="1" customHeight="1" x14ac:dyDescent="0.25">
      <c r="A864">
        <v>817</v>
      </c>
      <c r="B864">
        <v>2008</v>
      </c>
      <c r="C864" s="22" t="str">
        <f t="shared" si="52"/>
        <v>2008B00817</v>
      </c>
      <c r="D864" s="13">
        <v>39722</v>
      </c>
      <c r="E864">
        <v>80044</v>
      </c>
      <c r="F864" t="s">
        <v>294</v>
      </c>
      <c r="G864">
        <v>9</v>
      </c>
      <c r="H864">
        <v>7</v>
      </c>
      <c r="I864" t="s">
        <v>70</v>
      </c>
      <c r="J864" s="15">
        <f t="shared" si="51"/>
        <v>2716</v>
      </c>
      <c r="K864">
        <v>20</v>
      </c>
      <c r="L864">
        <v>30</v>
      </c>
      <c r="M864">
        <v>30</v>
      </c>
      <c r="N864">
        <f t="shared" si="53"/>
        <v>10</v>
      </c>
      <c r="O864">
        <v>4</v>
      </c>
      <c r="P864">
        <v>6</v>
      </c>
      <c r="Q864"/>
      <c r="R864">
        <v>492</v>
      </c>
      <c r="S864" s="55">
        <v>2009</v>
      </c>
      <c r="T864" s="60" t="s">
        <v>113</v>
      </c>
      <c r="U864" s="46">
        <v>0.16</v>
      </c>
      <c r="V864" s="46">
        <v>0</v>
      </c>
      <c r="W864" s="46">
        <v>0</v>
      </c>
      <c r="X864" s="46">
        <v>0.38</v>
      </c>
      <c r="Y864" s="46">
        <v>0</v>
      </c>
      <c r="Z864">
        <v>468.71</v>
      </c>
      <c r="AA864">
        <v>5.56</v>
      </c>
      <c r="AB864">
        <v>1.1838</v>
      </c>
      <c r="AC864">
        <v>1.3483000000000001</v>
      </c>
      <c r="AD864">
        <v>0.55910000000000004</v>
      </c>
      <c r="AE864">
        <v>0.495</v>
      </c>
      <c r="AF864">
        <v>1.7232000000000001</v>
      </c>
      <c r="AG864">
        <v>4.6883999999999997</v>
      </c>
      <c r="AH864">
        <v>0.42159999999999997</v>
      </c>
      <c r="AI864">
        <v>1.2383</v>
      </c>
      <c r="AJ864">
        <v>0.49130000000000001</v>
      </c>
      <c r="AK864">
        <v>5.1299999999999998E-2</v>
      </c>
      <c r="AL864">
        <v>0.19620000000000001</v>
      </c>
      <c r="AM864">
        <v>1.0815999999999999</v>
      </c>
      <c r="AN864">
        <v>0.36659999999999998</v>
      </c>
      <c r="AO864">
        <v>5.9211999999999998</v>
      </c>
      <c r="AP864">
        <v>0.56140000000000001</v>
      </c>
      <c r="AQ864">
        <v>45.187899999999999</v>
      </c>
      <c r="AR864">
        <v>53.849699999999999</v>
      </c>
      <c r="AS864" s="22"/>
      <c r="AT864" s="22"/>
      <c r="AU864" s="22" t="s">
        <v>88</v>
      </c>
      <c r="AV864" s="46">
        <v>0</v>
      </c>
      <c r="AW864" s="46">
        <v>0</v>
      </c>
      <c r="AX864" s="46">
        <v>0</v>
      </c>
    </row>
    <row r="865" spans="1:69" ht="12.75" hidden="1" customHeight="1" x14ac:dyDescent="0.25">
      <c r="A865">
        <v>818</v>
      </c>
      <c r="B865">
        <v>2008</v>
      </c>
      <c r="C865" s="22" t="str">
        <f t="shared" si="52"/>
        <v>2008B00818</v>
      </c>
      <c r="D865" s="13">
        <v>39722</v>
      </c>
      <c r="E865">
        <v>80044</v>
      </c>
      <c r="F865" t="s">
        <v>294</v>
      </c>
      <c r="G865">
        <v>9</v>
      </c>
      <c r="H865">
        <v>7</v>
      </c>
      <c r="I865" t="s">
        <v>70</v>
      </c>
      <c r="J865" s="15">
        <f t="shared" si="51"/>
        <v>5432</v>
      </c>
      <c r="K865">
        <v>30</v>
      </c>
      <c r="L865">
        <v>50</v>
      </c>
      <c r="M865">
        <v>50</v>
      </c>
      <c r="N865">
        <f t="shared" si="53"/>
        <v>20</v>
      </c>
      <c r="O865">
        <v>4</v>
      </c>
      <c r="P865">
        <v>6</v>
      </c>
      <c r="Q865"/>
      <c r="R865">
        <v>493</v>
      </c>
      <c r="S865" s="55">
        <v>2009</v>
      </c>
      <c r="T865" s="60" t="s">
        <v>113</v>
      </c>
      <c r="U865" s="46">
        <v>0.43</v>
      </c>
      <c r="V865" s="46">
        <v>1.05</v>
      </c>
      <c r="W865" s="46">
        <v>0</v>
      </c>
      <c r="X865" s="46">
        <v>0.49</v>
      </c>
      <c r="Y865" s="46">
        <v>0</v>
      </c>
      <c r="Z865">
        <v>344.56</v>
      </c>
      <c r="AA865">
        <v>5.43</v>
      </c>
      <c r="AB865">
        <v>6.8860999999999999</v>
      </c>
      <c r="AC865">
        <v>0.64410000000000001</v>
      </c>
      <c r="AD865">
        <v>1.554</v>
      </c>
      <c r="AE865">
        <v>1.7969999999999999</v>
      </c>
      <c r="AF865">
        <v>10.2525</v>
      </c>
      <c r="AG865">
        <v>3.7974999999999999</v>
      </c>
      <c r="AH865">
        <v>1.3192999999999999</v>
      </c>
      <c r="AI865">
        <v>0.70499999999999996</v>
      </c>
      <c r="AJ865">
        <v>0.2777</v>
      </c>
      <c r="AK865">
        <v>2.4799999999999999E-2</v>
      </c>
      <c r="AL865">
        <v>0.12820000000000001</v>
      </c>
      <c r="AM865">
        <v>9.0693000000000001</v>
      </c>
      <c r="AN865">
        <v>0.252</v>
      </c>
      <c r="AO865">
        <v>17.643599999999999</v>
      </c>
      <c r="AP865">
        <v>0.58860000000000001</v>
      </c>
      <c r="AQ865">
        <v>161.48509999999999</v>
      </c>
      <c r="AR865">
        <v>46.326700000000002</v>
      </c>
      <c r="AS865" s="22"/>
      <c r="AT865" s="22"/>
      <c r="AU865" s="22" t="s">
        <v>88</v>
      </c>
      <c r="AV865" s="46">
        <v>0</v>
      </c>
      <c r="AW865" s="46">
        <v>0</v>
      </c>
      <c r="AX865" s="46">
        <v>0</v>
      </c>
    </row>
    <row r="866" spans="1:69" ht="12.75" hidden="1" customHeight="1" x14ac:dyDescent="0.25">
      <c r="A866">
        <v>819</v>
      </c>
      <c r="B866">
        <v>2008</v>
      </c>
      <c r="C866" s="22" t="str">
        <f t="shared" si="52"/>
        <v>2008B00819</v>
      </c>
      <c r="D866" s="13">
        <v>39722</v>
      </c>
      <c r="E866">
        <v>80044</v>
      </c>
      <c r="F866" t="s">
        <v>294</v>
      </c>
      <c r="G866">
        <v>9</v>
      </c>
      <c r="H866">
        <v>7</v>
      </c>
      <c r="I866" t="s">
        <v>70</v>
      </c>
      <c r="J866" s="15">
        <f t="shared" si="51"/>
        <v>2716</v>
      </c>
      <c r="K866">
        <v>50</v>
      </c>
      <c r="L866">
        <v>60</v>
      </c>
      <c r="M866">
        <v>60</v>
      </c>
      <c r="N866">
        <f t="shared" si="53"/>
        <v>10</v>
      </c>
      <c r="O866">
        <v>4</v>
      </c>
      <c r="P866">
        <v>6</v>
      </c>
      <c r="Q866"/>
      <c r="R866">
        <v>494</v>
      </c>
      <c r="S866" s="55">
        <v>2009</v>
      </c>
      <c r="T866" s="60" t="s">
        <v>113</v>
      </c>
      <c r="U866" s="46">
        <v>0.25</v>
      </c>
      <c r="V866" s="46">
        <v>0</v>
      </c>
      <c r="W866" s="46">
        <v>0</v>
      </c>
      <c r="X866" s="46">
        <v>0</v>
      </c>
      <c r="Y866" s="46">
        <v>0</v>
      </c>
      <c r="Z866">
        <v>283.22000000000003</v>
      </c>
      <c r="AA866">
        <v>4.43</v>
      </c>
      <c r="AB866">
        <v>6.6797000000000004</v>
      </c>
      <c r="AC866">
        <v>1.1069</v>
      </c>
      <c r="AD866">
        <v>1.5054000000000001</v>
      </c>
      <c r="AE866">
        <v>1.4745999999999999</v>
      </c>
      <c r="AF866">
        <v>12.2217</v>
      </c>
      <c r="AG866">
        <v>3.3662000000000001</v>
      </c>
      <c r="AH866">
        <v>1.4775</v>
      </c>
      <c r="AI866">
        <v>1.9634</v>
      </c>
      <c r="AJ866">
        <v>0.46089999999999998</v>
      </c>
      <c r="AK866">
        <v>3.56E-2</v>
      </c>
      <c r="AL866">
        <v>0.34129999999999999</v>
      </c>
      <c r="AM866">
        <v>7.8467000000000002</v>
      </c>
      <c r="AN866">
        <v>0.31879999999999997</v>
      </c>
      <c r="AO866">
        <v>6.9824000000000002</v>
      </c>
      <c r="AP866">
        <v>0.93989999999999996</v>
      </c>
      <c r="AQ866">
        <v>268.94529999999997</v>
      </c>
      <c r="AR866">
        <v>49.414099999999998</v>
      </c>
      <c r="AS866" s="22"/>
      <c r="AT866" s="22"/>
      <c r="AU866" s="22" t="s">
        <v>88</v>
      </c>
      <c r="AV866" s="46">
        <v>0</v>
      </c>
      <c r="AW866" s="46">
        <v>0</v>
      </c>
      <c r="AX866" s="46">
        <v>0</v>
      </c>
    </row>
    <row r="867" spans="1:69" ht="12.75" hidden="1" customHeight="1" x14ac:dyDescent="0.25">
      <c r="A867">
        <v>820</v>
      </c>
      <c r="B867">
        <v>2008</v>
      </c>
      <c r="C867" s="22" t="str">
        <f t="shared" si="52"/>
        <v>2008B00820</v>
      </c>
      <c r="D867" s="13">
        <v>39722</v>
      </c>
      <c r="E867">
        <v>80044</v>
      </c>
      <c r="F867" t="s">
        <v>294</v>
      </c>
      <c r="G867">
        <v>9</v>
      </c>
      <c r="H867">
        <v>7</v>
      </c>
      <c r="I867" t="s">
        <v>70</v>
      </c>
      <c r="J867" s="15">
        <f t="shared" si="51"/>
        <v>2716</v>
      </c>
      <c r="K867">
        <v>60</v>
      </c>
      <c r="L867">
        <v>70</v>
      </c>
      <c r="M867">
        <v>70</v>
      </c>
      <c r="N867">
        <f t="shared" si="53"/>
        <v>10</v>
      </c>
      <c r="O867">
        <v>4</v>
      </c>
      <c r="P867">
        <v>6</v>
      </c>
      <c r="Q867"/>
      <c r="R867">
        <v>495</v>
      </c>
      <c r="S867" s="55">
        <v>2009</v>
      </c>
      <c r="T867" s="60" t="s">
        <v>113</v>
      </c>
      <c r="U867" s="46">
        <v>0.47</v>
      </c>
      <c r="V867" s="46">
        <v>0</v>
      </c>
      <c r="W867" s="46">
        <v>0</v>
      </c>
      <c r="X867" s="46">
        <v>0</v>
      </c>
      <c r="Y867" s="46">
        <v>0</v>
      </c>
      <c r="Z867">
        <v>424.71</v>
      </c>
      <c r="AA867">
        <v>5.9</v>
      </c>
      <c r="AB867">
        <v>4.8666999999999998</v>
      </c>
      <c r="AC867">
        <v>1.1396999999999999</v>
      </c>
      <c r="AD867">
        <v>0.7581</v>
      </c>
      <c r="AE867">
        <v>1.5548</v>
      </c>
      <c r="AF867">
        <v>13.149100000000001</v>
      </c>
      <c r="AG867">
        <v>4.2847999999999997</v>
      </c>
      <c r="AH867">
        <v>0.9506</v>
      </c>
      <c r="AI867">
        <v>1.6396999999999999</v>
      </c>
      <c r="AJ867">
        <v>0.56020000000000003</v>
      </c>
      <c r="AK867">
        <v>3.0599999999999999E-2</v>
      </c>
      <c r="AL867">
        <v>0.37859999999999999</v>
      </c>
      <c r="AM867">
        <v>8.3564000000000007</v>
      </c>
      <c r="AN867">
        <v>0.3115</v>
      </c>
      <c r="AO867">
        <v>4.7088000000000001</v>
      </c>
      <c r="AP867">
        <v>0.94469999999999998</v>
      </c>
      <c r="AQ867">
        <v>114.7088</v>
      </c>
      <c r="AR867">
        <v>46.406700000000001</v>
      </c>
      <c r="AS867" s="22"/>
      <c r="AT867" s="22"/>
      <c r="AU867" s="22" t="s">
        <v>88</v>
      </c>
      <c r="AV867" s="46">
        <v>0</v>
      </c>
      <c r="AW867" s="46">
        <v>0</v>
      </c>
      <c r="AX867" s="46">
        <v>0</v>
      </c>
    </row>
    <row r="868" spans="1:69" ht="12.75" hidden="1" customHeight="1" x14ac:dyDescent="0.25">
      <c r="A868">
        <v>821</v>
      </c>
      <c r="B868">
        <v>2008</v>
      </c>
      <c r="C868" s="22" t="str">
        <f t="shared" si="52"/>
        <v>2008B00821</v>
      </c>
      <c r="D868" s="13">
        <v>39722</v>
      </c>
      <c r="E868">
        <v>80044</v>
      </c>
      <c r="F868" t="s">
        <v>294</v>
      </c>
      <c r="G868">
        <v>9</v>
      </c>
      <c r="H868">
        <v>7</v>
      </c>
      <c r="I868" t="s">
        <v>198</v>
      </c>
      <c r="J868" s="15">
        <f t="shared" si="51"/>
        <v>2352</v>
      </c>
      <c r="K868">
        <v>70</v>
      </c>
      <c r="L868">
        <v>100</v>
      </c>
      <c r="M868">
        <v>100</v>
      </c>
      <c r="N868">
        <f t="shared" si="53"/>
        <v>30</v>
      </c>
      <c r="O868">
        <v>4</v>
      </c>
      <c r="P868">
        <v>6</v>
      </c>
      <c r="Q868"/>
      <c r="S868" s="55"/>
      <c r="T868" s="60" t="s">
        <v>113</v>
      </c>
      <c r="U868" s="46">
        <v>0.04</v>
      </c>
      <c r="V868" s="46">
        <v>0</v>
      </c>
      <c r="W868" s="46">
        <v>2.19</v>
      </c>
      <c r="X868" s="46">
        <v>0.22</v>
      </c>
      <c r="Y868" s="46">
        <v>0</v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s="22"/>
      <c r="AT868" s="22"/>
      <c r="AU868" s="22" t="s">
        <v>88</v>
      </c>
      <c r="AV868" s="46">
        <v>0</v>
      </c>
      <c r="AW868" s="46">
        <v>0</v>
      </c>
      <c r="AX868" s="46">
        <v>0</v>
      </c>
    </row>
    <row r="869" spans="1:69" ht="12.75" hidden="1" customHeight="1" x14ac:dyDescent="0.25">
      <c r="A869">
        <v>822</v>
      </c>
      <c r="B869">
        <v>2008</v>
      </c>
      <c r="C869" s="22" t="str">
        <f t="shared" si="52"/>
        <v>2008B00822</v>
      </c>
      <c r="D869" s="13">
        <v>39722</v>
      </c>
      <c r="E869">
        <v>80044</v>
      </c>
      <c r="F869" t="s">
        <v>294</v>
      </c>
      <c r="G869">
        <v>9</v>
      </c>
      <c r="H869">
        <v>7</v>
      </c>
      <c r="I869" t="s">
        <v>198</v>
      </c>
      <c r="J869" s="15">
        <f t="shared" si="51"/>
        <v>3920.0000000000005</v>
      </c>
      <c r="K869">
        <v>100</v>
      </c>
      <c r="L869">
        <v>150</v>
      </c>
      <c r="M869">
        <v>150</v>
      </c>
      <c r="N869">
        <f t="shared" si="53"/>
        <v>50</v>
      </c>
      <c r="O869">
        <v>4</v>
      </c>
      <c r="P869">
        <v>6</v>
      </c>
      <c r="Q869"/>
      <c r="R869">
        <v>496</v>
      </c>
      <c r="S869" s="55">
        <v>2009</v>
      </c>
      <c r="T869" s="60" t="s">
        <v>113</v>
      </c>
      <c r="U869" s="46">
        <v>0.59</v>
      </c>
      <c r="V869" s="46">
        <v>1.92</v>
      </c>
      <c r="W869" s="46">
        <v>0</v>
      </c>
      <c r="X869" s="46">
        <v>0</v>
      </c>
      <c r="Y869" s="46">
        <v>0</v>
      </c>
      <c r="Z869">
        <v>460.92</v>
      </c>
      <c r="AA869">
        <v>5.59</v>
      </c>
      <c r="AB869">
        <v>1.3879999999999999</v>
      </c>
      <c r="AC869">
        <v>4.1010999999999997</v>
      </c>
      <c r="AD869">
        <v>0.24929999999999999</v>
      </c>
      <c r="AE869">
        <v>2.2597</v>
      </c>
      <c r="AF869">
        <v>4.5058999999999996</v>
      </c>
      <c r="AG869">
        <v>4.8869999999999996</v>
      </c>
      <c r="AH869">
        <v>0.53269999999999995</v>
      </c>
      <c r="AI869">
        <v>0.3543</v>
      </c>
      <c r="AJ869">
        <v>0.37409999999999999</v>
      </c>
      <c r="AK869">
        <v>6.54E-2</v>
      </c>
      <c r="AL869">
        <v>8.72E-2</v>
      </c>
      <c r="AM869">
        <v>5.9067999999999996</v>
      </c>
      <c r="AN869">
        <v>0.18140000000000001</v>
      </c>
      <c r="AO869">
        <v>2.6065</v>
      </c>
      <c r="AP869">
        <v>0.44900000000000001</v>
      </c>
      <c r="AQ869">
        <v>19.6234</v>
      </c>
      <c r="AR869">
        <v>23.701699999999999</v>
      </c>
      <c r="AS869" s="22">
        <v>515</v>
      </c>
      <c r="AT869" s="22">
        <v>2009</v>
      </c>
      <c r="AU869" s="22" t="s">
        <v>88</v>
      </c>
      <c r="AV869" s="46">
        <v>0.59</v>
      </c>
      <c r="AW869" s="46">
        <v>0</v>
      </c>
      <c r="AX869" s="46">
        <v>0</v>
      </c>
      <c r="AY869">
        <v>460.02</v>
      </c>
      <c r="AZ869">
        <v>5.28</v>
      </c>
      <c r="BA869">
        <v>2.7103000000000002</v>
      </c>
      <c r="BB869">
        <v>7.4596</v>
      </c>
      <c r="BC869">
        <v>0.38440000000000002</v>
      </c>
      <c r="BD869">
        <v>0.99429999999999996</v>
      </c>
      <c r="BE869">
        <v>5.1379999999999999</v>
      </c>
      <c r="BF869">
        <v>5.2759</v>
      </c>
      <c r="BG869">
        <v>1.2755000000000001</v>
      </c>
      <c r="BH869">
        <v>1.3191999999999999</v>
      </c>
      <c r="BI869">
        <v>1.2512000000000001</v>
      </c>
      <c r="BJ869">
        <v>6.0400000000000002E-2</v>
      </c>
      <c r="BK869">
        <v>0.4234</v>
      </c>
      <c r="BL869">
        <v>9.3957999999999995</v>
      </c>
      <c r="BM869">
        <v>0.23449999999999999</v>
      </c>
      <c r="BN869">
        <v>2.3549000000000002</v>
      </c>
      <c r="BO869">
        <v>0.46189999999999998</v>
      </c>
      <c r="BP869">
        <v>33.872500000000002</v>
      </c>
      <c r="BQ869">
        <v>10.3949</v>
      </c>
    </row>
    <row r="870" spans="1:69" ht="12.75" hidden="1" customHeight="1" x14ac:dyDescent="0.25">
      <c r="A870">
        <v>823</v>
      </c>
      <c r="B870">
        <v>2008</v>
      </c>
      <c r="C870" s="22" t="str">
        <f t="shared" si="52"/>
        <v>2008B00823</v>
      </c>
      <c r="D870" s="13">
        <v>39722</v>
      </c>
      <c r="E870">
        <v>80044</v>
      </c>
      <c r="F870" t="s">
        <v>294</v>
      </c>
      <c r="G870">
        <v>9</v>
      </c>
      <c r="H870">
        <v>7</v>
      </c>
      <c r="I870" t="s">
        <v>198</v>
      </c>
      <c r="J870" s="15">
        <f t="shared" si="51"/>
        <v>3920.0000000000005</v>
      </c>
      <c r="K870">
        <v>150</v>
      </c>
      <c r="L870">
        <v>200</v>
      </c>
      <c r="M870">
        <v>200</v>
      </c>
      <c r="N870">
        <f t="shared" si="53"/>
        <v>50</v>
      </c>
      <c r="O870">
        <v>4</v>
      </c>
      <c r="P870">
        <v>6</v>
      </c>
      <c r="Q870"/>
      <c r="S870" s="55"/>
      <c r="T870" s="60" t="s">
        <v>113</v>
      </c>
      <c r="U870" s="46">
        <v>0</v>
      </c>
      <c r="V870" s="46">
        <v>0</v>
      </c>
      <c r="W870" s="46">
        <v>0</v>
      </c>
      <c r="X870" s="46">
        <v>0</v>
      </c>
      <c r="Y870" s="46">
        <v>0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s="22"/>
      <c r="AT870" s="22"/>
      <c r="AU870" s="22" t="s">
        <v>88</v>
      </c>
      <c r="AV870" s="46">
        <v>0</v>
      </c>
      <c r="AW870" s="46">
        <v>0</v>
      </c>
      <c r="AX870" s="46">
        <v>0</v>
      </c>
    </row>
    <row r="871" spans="1:69" ht="12.75" hidden="1" customHeight="1" x14ac:dyDescent="0.25">
      <c r="A871">
        <v>824</v>
      </c>
      <c r="B871">
        <v>2008</v>
      </c>
      <c r="C871" s="22" t="str">
        <f t="shared" si="52"/>
        <v>2008B00824</v>
      </c>
      <c r="D871" s="13">
        <v>39723</v>
      </c>
      <c r="E871">
        <v>80045</v>
      </c>
      <c r="F871" t="s">
        <v>294</v>
      </c>
      <c r="G871">
        <v>8</v>
      </c>
      <c r="H871">
        <v>8</v>
      </c>
      <c r="I871" t="s">
        <v>70</v>
      </c>
      <c r="J871" s="15">
        <f t="shared" si="51"/>
        <v>1358</v>
      </c>
      <c r="K871">
        <v>0</v>
      </c>
      <c r="L871">
        <v>5</v>
      </c>
      <c r="M871">
        <v>5</v>
      </c>
      <c r="N871">
        <f t="shared" si="53"/>
        <v>5</v>
      </c>
      <c r="O871">
        <v>4</v>
      </c>
      <c r="P871">
        <v>6</v>
      </c>
      <c r="Q871"/>
      <c r="S871" s="55"/>
      <c r="T871" s="60" t="s">
        <v>113</v>
      </c>
      <c r="U871" s="46">
        <v>0</v>
      </c>
      <c r="V871" s="46">
        <v>0</v>
      </c>
      <c r="W871" s="46">
        <v>0</v>
      </c>
      <c r="X871" s="46">
        <v>0.13</v>
      </c>
      <c r="Y871" s="46">
        <v>0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s="22"/>
      <c r="AT871" s="22"/>
      <c r="AU871" s="22" t="s">
        <v>88</v>
      </c>
      <c r="AV871" s="46">
        <v>0</v>
      </c>
      <c r="AW871" s="46">
        <v>0.17</v>
      </c>
      <c r="AX871" s="46">
        <v>0</v>
      </c>
    </row>
    <row r="872" spans="1:69" ht="12.75" hidden="1" customHeight="1" x14ac:dyDescent="0.25">
      <c r="A872">
        <v>825</v>
      </c>
      <c r="B872">
        <v>2008</v>
      </c>
      <c r="C872" s="22" t="str">
        <f t="shared" si="52"/>
        <v>2008B00825</v>
      </c>
      <c r="D872" s="13">
        <v>39723</v>
      </c>
      <c r="E872">
        <v>80045</v>
      </c>
      <c r="F872" t="s">
        <v>294</v>
      </c>
      <c r="G872">
        <v>8</v>
      </c>
      <c r="H872">
        <v>8</v>
      </c>
      <c r="I872" t="s">
        <v>70</v>
      </c>
      <c r="J872" s="15">
        <f t="shared" si="51"/>
        <v>1358</v>
      </c>
      <c r="K872">
        <v>5</v>
      </c>
      <c r="L872">
        <v>10</v>
      </c>
      <c r="M872">
        <v>10</v>
      </c>
      <c r="N872">
        <f t="shared" si="53"/>
        <v>5</v>
      </c>
      <c r="O872">
        <v>4</v>
      </c>
      <c r="P872">
        <v>6</v>
      </c>
      <c r="Q872"/>
      <c r="R872">
        <v>497</v>
      </c>
      <c r="S872" s="55">
        <v>2009</v>
      </c>
      <c r="T872" s="60" t="s">
        <v>113</v>
      </c>
      <c r="U872" s="46">
        <v>0.35</v>
      </c>
      <c r="V872" s="46">
        <v>0.57999999999999996</v>
      </c>
      <c r="W872" s="46">
        <v>1.17</v>
      </c>
      <c r="X872" s="46">
        <v>1.34</v>
      </c>
      <c r="Y872" s="46">
        <v>0</v>
      </c>
      <c r="Z872">
        <v>452.59</v>
      </c>
      <c r="AA872">
        <v>11.76</v>
      </c>
      <c r="AB872">
        <v>3.0619000000000001</v>
      </c>
      <c r="AC872">
        <v>1.2512000000000001</v>
      </c>
      <c r="AD872">
        <v>0.75970000000000004</v>
      </c>
      <c r="AE872">
        <v>1.1893</v>
      </c>
      <c r="AF872">
        <v>7.0679999999999996</v>
      </c>
      <c r="AG872">
        <v>7.4709000000000003</v>
      </c>
      <c r="AH872">
        <v>1.4478</v>
      </c>
      <c r="AI872">
        <v>0.93330000000000002</v>
      </c>
      <c r="AJ872">
        <v>0.31309999999999999</v>
      </c>
      <c r="AK872">
        <v>5.3400000000000003E-2</v>
      </c>
      <c r="AL872">
        <v>0.1104</v>
      </c>
      <c r="AM872">
        <v>6.665</v>
      </c>
      <c r="AN872">
        <v>0.69420000000000004</v>
      </c>
      <c r="AO872">
        <v>77.1845</v>
      </c>
      <c r="AP872">
        <v>0.74880000000000002</v>
      </c>
      <c r="AQ872">
        <v>24.757300000000001</v>
      </c>
      <c r="AR872">
        <v>32.948999999999998</v>
      </c>
      <c r="AS872" s="22"/>
      <c r="AT872" s="22"/>
      <c r="AU872" s="22" t="s">
        <v>88</v>
      </c>
      <c r="AV872" s="46">
        <v>0</v>
      </c>
      <c r="AW872" s="46">
        <v>0</v>
      </c>
      <c r="AX872" s="46">
        <v>0</v>
      </c>
    </row>
    <row r="873" spans="1:69" ht="12.75" hidden="1" customHeight="1" x14ac:dyDescent="0.25">
      <c r="A873">
        <v>826</v>
      </c>
      <c r="B873">
        <v>2008</v>
      </c>
      <c r="C873" s="22" t="str">
        <f t="shared" si="52"/>
        <v>2008B00826</v>
      </c>
      <c r="D873" s="13">
        <v>39723</v>
      </c>
      <c r="E873">
        <v>80045</v>
      </c>
      <c r="F873" t="s">
        <v>294</v>
      </c>
      <c r="G873">
        <v>8</v>
      </c>
      <c r="H873">
        <v>8</v>
      </c>
      <c r="I873" t="s">
        <v>70</v>
      </c>
      <c r="J873" s="15">
        <f t="shared" si="51"/>
        <v>2716</v>
      </c>
      <c r="K873">
        <v>10</v>
      </c>
      <c r="L873">
        <v>20</v>
      </c>
      <c r="M873">
        <v>20</v>
      </c>
      <c r="N873">
        <f t="shared" si="53"/>
        <v>10</v>
      </c>
      <c r="O873">
        <v>4</v>
      </c>
      <c r="P873">
        <v>6</v>
      </c>
      <c r="Q873"/>
      <c r="R873">
        <v>498</v>
      </c>
      <c r="S873" s="55">
        <v>2009</v>
      </c>
      <c r="T873" s="60" t="s">
        <v>113</v>
      </c>
      <c r="U873" s="46">
        <v>0.88</v>
      </c>
      <c r="V873" s="46">
        <v>0.51</v>
      </c>
      <c r="W873" s="46">
        <v>0</v>
      </c>
      <c r="X873" s="46">
        <v>0.79</v>
      </c>
      <c r="Y873" s="46">
        <v>0</v>
      </c>
      <c r="Z873">
        <v>431.67</v>
      </c>
      <c r="AA873">
        <v>6.72</v>
      </c>
      <c r="AB873">
        <v>2.0817000000000001</v>
      </c>
      <c r="AC873">
        <v>1.0327</v>
      </c>
      <c r="AD873">
        <v>0.52329999999999999</v>
      </c>
      <c r="AE873">
        <v>0.72770000000000001</v>
      </c>
      <c r="AF873">
        <v>6.1782000000000004</v>
      </c>
      <c r="AG873">
        <v>5.9257</v>
      </c>
      <c r="AH873">
        <v>0.98609999999999998</v>
      </c>
      <c r="AI873">
        <v>1.0198</v>
      </c>
      <c r="AJ873">
        <v>0.37569999999999998</v>
      </c>
      <c r="AK873">
        <v>4.9000000000000002E-2</v>
      </c>
      <c r="AL873">
        <v>9.6000000000000002E-2</v>
      </c>
      <c r="AM873">
        <v>4.5792000000000002</v>
      </c>
      <c r="AN873">
        <v>0.35499999999999998</v>
      </c>
      <c r="AO873">
        <v>25.5198</v>
      </c>
      <c r="AP873">
        <v>0.58609999999999995</v>
      </c>
      <c r="AQ873">
        <v>107.3267</v>
      </c>
      <c r="AR873">
        <v>30.351500000000001</v>
      </c>
      <c r="AS873" s="22"/>
      <c r="AT873" s="22"/>
      <c r="AU873" s="22" t="s">
        <v>88</v>
      </c>
      <c r="AV873" s="46">
        <v>0</v>
      </c>
      <c r="AW873" s="46">
        <v>0</v>
      </c>
      <c r="AX873" s="46">
        <v>0</v>
      </c>
    </row>
    <row r="874" spans="1:69" ht="12.75" hidden="1" customHeight="1" x14ac:dyDescent="0.25">
      <c r="A874">
        <v>827</v>
      </c>
      <c r="B874">
        <v>2008</v>
      </c>
      <c r="C874" s="22" t="str">
        <f t="shared" si="52"/>
        <v>2008B00827</v>
      </c>
      <c r="D874" s="13">
        <v>39723</v>
      </c>
      <c r="E874">
        <v>80045</v>
      </c>
      <c r="F874" t="s">
        <v>294</v>
      </c>
      <c r="G874">
        <v>8</v>
      </c>
      <c r="H874">
        <v>8</v>
      </c>
      <c r="I874" t="s">
        <v>70</v>
      </c>
      <c r="J874" s="15">
        <f t="shared" si="51"/>
        <v>2716</v>
      </c>
      <c r="K874">
        <v>20</v>
      </c>
      <c r="L874">
        <v>30</v>
      </c>
      <c r="M874">
        <v>30</v>
      </c>
      <c r="N874">
        <f t="shared" si="53"/>
        <v>10</v>
      </c>
      <c r="O874">
        <v>4</v>
      </c>
      <c r="P874">
        <v>6</v>
      </c>
      <c r="Q874"/>
      <c r="S874" s="55"/>
      <c r="T874" s="60" t="s">
        <v>113</v>
      </c>
      <c r="U874" s="46">
        <v>0</v>
      </c>
      <c r="V874" s="46">
        <v>0</v>
      </c>
      <c r="W874" s="46">
        <v>0</v>
      </c>
      <c r="X874" s="46">
        <v>0.08</v>
      </c>
      <c r="Y874" s="46">
        <v>0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s="22"/>
      <c r="AT874" s="22"/>
      <c r="AU874" s="22" t="s">
        <v>88</v>
      </c>
      <c r="AV874" s="46">
        <v>0</v>
      </c>
      <c r="AW874" s="46">
        <v>0</v>
      </c>
      <c r="AX874" s="46">
        <v>0</v>
      </c>
    </row>
    <row r="875" spans="1:69" ht="12.75" hidden="1" customHeight="1" x14ac:dyDescent="0.25">
      <c r="A875">
        <v>828</v>
      </c>
      <c r="B875">
        <v>2008</v>
      </c>
      <c r="C875" s="22" t="str">
        <f t="shared" si="52"/>
        <v>2008B00828</v>
      </c>
      <c r="D875" s="13">
        <v>39723</v>
      </c>
      <c r="E875">
        <v>80045</v>
      </c>
      <c r="F875" t="s">
        <v>294</v>
      </c>
      <c r="G875">
        <v>8</v>
      </c>
      <c r="H875">
        <v>8</v>
      </c>
      <c r="I875" t="s">
        <v>70</v>
      </c>
      <c r="J875" s="15">
        <f t="shared" si="51"/>
        <v>5432</v>
      </c>
      <c r="K875">
        <v>30</v>
      </c>
      <c r="L875">
        <v>50</v>
      </c>
      <c r="M875">
        <v>50</v>
      </c>
      <c r="N875">
        <f t="shared" si="53"/>
        <v>20</v>
      </c>
      <c r="O875">
        <v>4</v>
      </c>
      <c r="P875">
        <v>6</v>
      </c>
      <c r="Q875"/>
      <c r="R875">
        <v>499</v>
      </c>
      <c r="S875" s="55">
        <v>2009</v>
      </c>
      <c r="T875" s="60" t="s">
        <v>113</v>
      </c>
      <c r="U875" s="46">
        <v>0.72</v>
      </c>
      <c r="V875" s="46">
        <v>0</v>
      </c>
      <c r="W875" s="46">
        <v>1.45</v>
      </c>
      <c r="X875" s="46">
        <v>0</v>
      </c>
      <c r="Y875" s="46">
        <v>0</v>
      </c>
      <c r="Z875">
        <v>395.51</v>
      </c>
      <c r="AA875">
        <v>6.42</v>
      </c>
      <c r="AB875">
        <v>4.7983000000000002</v>
      </c>
      <c r="AC875">
        <v>1.2032</v>
      </c>
      <c r="AD875">
        <v>2.0082</v>
      </c>
      <c r="AE875">
        <v>2.4582999999999999</v>
      </c>
      <c r="AF875">
        <v>11.324</v>
      </c>
      <c r="AG875">
        <v>4.7938999999999998</v>
      </c>
      <c r="AH875">
        <v>1.5155000000000001</v>
      </c>
      <c r="AI875">
        <v>0.94910000000000005</v>
      </c>
      <c r="AJ875">
        <v>0.41710000000000003</v>
      </c>
      <c r="AK875">
        <v>4.07E-2</v>
      </c>
      <c r="AL875">
        <v>0.24099999999999999</v>
      </c>
      <c r="AM875">
        <v>9.2871000000000006</v>
      </c>
      <c r="AN875">
        <v>0.31519999999999998</v>
      </c>
      <c r="AO875">
        <v>19.1465</v>
      </c>
      <c r="AP875">
        <v>0.58440000000000003</v>
      </c>
      <c r="AQ875">
        <v>173.90880000000001</v>
      </c>
      <c r="AR875">
        <v>73.714799999999997</v>
      </c>
      <c r="AS875" s="22"/>
      <c r="AT875" s="22"/>
      <c r="AU875" s="22" t="s">
        <v>88</v>
      </c>
      <c r="AV875" s="46">
        <v>0</v>
      </c>
      <c r="AW875" s="46">
        <v>0</v>
      </c>
      <c r="AX875" s="46">
        <v>0</v>
      </c>
    </row>
    <row r="876" spans="1:69" ht="12.75" hidden="1" customHeight="1" x14ac:dyDescent="0.25">
      <c r="A876">
        <v>829</v>
      </c>
      <c r="B876">
        <v>2008</v>
      </c>
      <c r="C876" s="22" t="str">
        <f t="shared" si="52"/>
        <v>2008B00829</v>
      </c>
      <c r="D876" s="13">
        <v>39723</v>
      </c>
      <c r="E876">
        <v>80045</v>
      </c>
      <c r="F876" t="s">
        <v>294</v>
      </c>
      <c r="G876">
        <v>8</v>
      </c>
      <c r="H876">
        <v>8</v>
      </c>
      <c r="I876" t="s">
        <v>70</v>
      </c>
      <c r="J876" s="15">
        <f t="shared" si="51"/>
        <v>2716</v>
      </c>
      <c r="K876">
        <v>50</v>
      </c>
      <c r="L876">
        <v>60</v>
      </c>
      <c r="M876">
        <v>60</v>
      </c>
      <c r="N876">
        <f t="shared" si="53"/>
        <v>10</v>
      </c>
      <c r="O876">
        <v>4</v>
      </c>
      <c r="P876">
        <v>6</v>
      </c>
      <c r="Q876"/>
      <c r="S876" s="55"/>
      <c r="T876" s="60" t="s">
        <v>113</v>
      </c>
      <c r="U876" s="46">
        <v>0.09</v>
      </c>
      <c r="V876" s="46">
        <v>0</v>
      </c>
      <c r="W876" s="46">
        <v>0</v>
      </c>
      <c r="X876" s="46">
        <v>0.09</v>
      </c>
      <c r="Y876" s="46">
        <v>0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s="22"/>
      <c r="AT876" s="22"/>
      <c r="AU876" s="22" t="s">
        <v>88</v>
      </c>
      <c r="AV876" s="46">
        <v>0</v>
      </c>
      <c r="AW876" s="46">
        <v>0</v>
      </c>
      <c r="AX876" s="46">
        <v>0</v>
      </c>
    </row>
    <row r="877" spans="1:69" ht="12.75" hidden="1" customHeight="1" x14ac:dyDescent="0.25">
      <c r="A877">
        <v>830</v>
      </c>
      <c r="B877">
        <v>2008</v>
      </c>
      <c r="C877" s="22" t="str">
        <f t="shared" si="52"/>
        <v>2008B00830</v>
      </c>
      <c r="D877" s="13">
        <v>39723</v>
      </c>
      <c r="E877">
        <v>80045</v>
      </c>
      <c r="F877" t="s">
        <v>294</v>
      </c>
      <c r="G877">
        <v>8</v>
      </c>
      <c r="H877">
        <v>8</v>
      </c>
      <c r="I877" t="s">
        <v>70</v>
      </c>
      <c r="J877" s="15">
        <f t="shared" si="51"/>
        <v>2716</v>
      </c>
      <c r="K877">
        <v>60</v>
      </c>
      <c r="L877">
        <v>70</v>
      </c>
      <c r="M877">
        <v>70</v>
      </c>
      <c r="N877">
        <f t="shared" si="53"/>
        <v>10</v>
      </c>
      <c r="O877">
        <v>4</v>
      </c>
      <c r="P877">
        <v>6</v>
      </c>
      <c r="Q877"/>
      <c r="R877">
        <v>500</v>
      </c>
      <c r="S877" s="55">
        <v>2009</v>
      </c>
      <c r="T877" s="60" t="s">
        <v>113</v>
      </c>
      <c r="U877" s="46">
        <v>0.11</v>
      </c>
      <c r="V877" s="46">
        <v>0</v>
      </c>
      <c r="W877" s="46">
        <v>0</v>
      </c>
      <c r="X877" s="46">
        <v>0</v>
      </c>
      <c r="Y877" s="46">
        <v>0</v>
      </c>
      <c r="Z877">
        <v>463.9</v>
      </c>
      <c r="AA877">
        <v>6.58</v>
      </c>
      <c r="AB877">
        <v>3.3010000000000002</v>
      </c>
      <c r="AC877">
        <v>4.5213000000000001</v>
      </c>
      <c r="AD877">
        <v>1.1384000000000001</v>
      </c>
      <c r="AE877">
        <v>4.6185</v>
      </c>
      <c r="AF877">
        <v>9.2836999999999996</v>
      </c>
      <c r="AG877">
        <v>10.489000000000001</v>
      </c>
      <c r="AH877">
        <v>1.3120000000000001</v>
      </c>
      <c r="AI877">
        <v>0.78369999999999995</v>
      </c>
      <c r="AJ877">
        <v>0.98760000000000003</v>
      </c>
      <c r="AK877">
        <v>1.4628000000000001</v>
      </c>
      <c r="AL877">
        <v>0.53369999999999995</v>
      </c>
      <c r="AM877">
        <v>17.465599999999998</v>
      </c>
      <c r="AN877">
        <v>0.30030000000000001</v>
      </c>
      <c r="AO877">
        <v>3.1128999999999998</v>
      </c>
      <c r="AP877">
        <v>0.68320000000000003</v>
      </c>
      <c r="AQ877">
        <v>31.680399999999999</v>
      </c>
      <c r="AR877">
        <v>18.2163</v>
      </c>
      <c r="AS877" s="22"/>
      <c r="AT877" s="22"/>
      <c r="AU877" s="22" t="s">
        <v>88</v>
      </c>
      <c r="AV877" s="46">
        <v>0</v>
      </c>
      <c r="AW877" s="46">
        <v>0</v>
      </c>
      <c r="AX877" s="46">
        <v>0</v>
      </c>
    </row>
    <row r="878" spans="1:69" ht="12.75" hidden="1" customHeight="1" x14ac:dyDescent="0.25">
      <c r="A878">
        <v>831</v>
      </c>
      <c r="B878">
        <v>2008</v>
      </c>
      <c r="C878" s="22" t="str">
        <f t="shared" si="52"/>
        <v>2008B00831</v>
      </c>
      <c r="D878" s="13">
        <v>39723</v>
      </c>
      <c r="E878">
        <v>80045</v>
      </c>
      <c r="F878" t="s">
        <v>294</v>
      </c>
      <c r="G878">
        <v>8</v>
      </c>
      <c r="H878">
        <v>8</v>
      </c>
      <c r="I878" t="s">
        <v>198</v>
      </c>
      <c r="J878" s="15">
        <f t="shared" si="51"/>
        <v>2352</v>
      </c>
      <c r="K878">
        <v>70</v>
      </c>
      <c r="L878">
        <v>100</v>
      </c>
      <c r="M878">
        <v>100</v>
      </c>
      <c r="N878">
        <f t="shared" si="53"/>
        <v>30</v>
      </c>
      <c r="O878">
        <v>4</v>
      </c>
      <c r="P878">
        <v>6</v>
      </c>
      <c r="Q878"/>
      <c r="R878">
        <v>501</v>
      </c>
      <c r="S878" s="55">
        <v>2009</v>
      </c>
      <c r="T878" s="60" t="s">
        <v>113</v>
      </c>
      <c r="U878" s="46">
        <v>0.12</v>
      </c>
      <c r="V878" s="46">
        <v>0</v>
      </c>
      <c r="W878" s="46">
        <v>0</v>
      </c>
      <c r="X878" s="46">
        <v>0</v>
      </c>
      <c r="Y878" s="46">
        <v>0</v>
      </c>
      <c r="Z878">
        <v>456.15</v>
      </c>
      <c r="AA878">
        <v>6.79</v>
      </c>
      <c r="AB878">
        <v>3.9630999999999998</v>
      </c>
      <c r="AC878">
        <v>7.4157000000000002</v>
      </c>
      <c r="AD878">
        <v>0.63349999999999995</v>
      </c>
      <c r="AE878">
        <v>0.85129999999999995</v>
      </c>
      <c r="AF878">
        <v>8.3116000000000003</v>
      </c>
      <c r="AG878">
        <v>10.6439</v>
      </c>
      <c r="AH878">
        <v>1.5218</v>
      </c>
      <c r="AI878">
        <v>1.4157</v>
      </c>
      <c r="AJ878">
        <v>1.4697</v>
      </c>
      <c r="AK878">
        <v>8.6199999999999999E-2</v>
      </c>
      <c r="AL878">
        <v>0.56530000000000002</v>
      </c>
      <c r="AM878">
        <v>15.928000000000001</v>
      </c>
      <c r="AN878">
        <v>0.36930000000000002</v>
      </c>
      <c r="AO878" t="s">
        <v>298</v>
      </c>
      <c r="AP878">
        <v>0.96689999999999998</v>
      </c>
      <c r="AQ878">
        <v>26.5152</v>
      </c>
      <c r="AR878">
        <v>13.266999999999999</v>
      </c>
      <c r="AS878" s="22"/>
      <c r="AT878" s="22"/>
      <c r="AU878" s="22" t="s">
        <v>88</v>
      </c>
      <c r="AV878" s="46">
        <v>0</v>
      </c>
      <c r="AW878" s="46">
        <v>0</v>
      </c>
      <c r="AX878" s="46">
        <v>0</v>
      </c>
    </row>
    <row r="879" spans="1:69" ht="12.75" hidden="1" customHeight="1" x14ac:dyDescent="0.25">
      <c r="A879">
        <v>832</v>
      </c>
      <c r="B879">
        <v>2008</v>
      </c>
      <c r="C879" s="22" t="str">
        <f t="shared" si="52"/>
        <v>2008B00832</v>
      </c>
      <c r="D879" s="13">
        <v>39723</v>
      </c>
      <c r="E879">
        <v>80045</v>
      </c>
      <c r="F879" t="s">
        <v>294</v>
      </c>
      <c r="G879">
        <v>8</v>
      </c>
      <c r="H879">
        <v>8</v>
      </c>
      <c r="I879" t="s">
        <v>198</v>
      </c>
      <c r="J879" s="15">
        <f t="shared" si="51"/>
        <v>3920.0000000000005</v>
      </c>
      <c r="K879">
        <v>100</v>
      </c>
      <c r="L879">
        <v>150</v>
      </c>
      <c r="M879">
        <v>150</v>
      </c>
      <c r="N879">
        <f t="shared" si="53"/>
        <v>50</v>
      </c>
      <c r="O879">
        <v>4</v>
      </c>
      <c r="P879">
        <v>6</v>
      </c>
      <c r="Q879"/>
      <c r="S879" s="55"/>
      <c r="T879" s="60" t="s">
        <v>113</v>
      </c>
      <c r="U879" s="46">
        <v>0</v>
      </c>
      <c r="V879" s="46">
        <v>0</v>
      </c>
      <c r="W879" s="46">
        <v>0</v>
      </c>
      <c r="X879" s="46">
        <v>0.18</v>
      </c>
      <c r="Y879" s="46">
        <v>0</v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s="22"/>
      <c r="AT879" s="22"/>
      <c r="AU879" s="22" t="s">
        <v>88</v>
      </c>
      <c r="AV879" s="46">
        <v>0</v>
      </c>
      <c r="AW879" s="46">
        <v>0</v>
      </c>
      <c r="AX879" s="46">
        <v>0</v>
      </c>
    </row>
    <row r="880" spans="1:69" ht="12.75" hidden="1" customHeight="1" x14ac:dyDescent="0.25">
      <c r="A880">
        <v>833</v>
      </c>
      <c r="B880">
        <v>2008</v>
      </c>
      <c r="C880" s="22" t="str">
        <f t="shared" si="52"/>
        <v>2008B00833</v>
      </c>
      <c r="D880" s="13">
        <v>39723</v>
      </c>
      <c r="E880">
        <v>80045</v>
      </c>
      <c r="F880" t="s">
        <v>294</v>
      </c>
      <c r="G880">
        <v>8</v>
      </c>
      <c r="H880">
        <v>8</v>
      </c>
      <c r="I880" t="s">
        <v>198</v>
      </c>
      <c r="J880" s="15">
        <f t="shared" si="51"/>
        <v>3920.0000000000005</v>
      </c>
      <c r="K880">
        <v>150</v>
      </c>
      <c r="L880">
        <v>200</v>
      </c>
      <c r="M880">
        <v>200</v>
      </c>
      <c r="N880">
        <f t="shared" si="53"/>
        <v>50</v>
      </c>
      <c r="O880">
        <v>4</v>
      </c>
      <c r="P880">
        <v>6</v>
      </c>
      <c r="Q880"/>
      <c r="S880" s="55"/>
      <c r="T880" s="60" t="s">
        <v>113</v>
      </c>
      <c r="U880" s="46">
        <v>0</v>
      </c>
      <c r="V880" s="46">
        <v>0</v>
      </c>
      <c r="W880" s="46">
        <v>0</v>
      </c>
      <c r="X880" s="46">
        <v>0.24</v>
      </c>
      <c r="Y880" s="46">
        <v>0</v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s="22"/>
      <c r="AT880" s="22"/>
      <c r="AU880" s="22" t="s">
        <v>88</v>
      </c>
      <c r="AV880" s="46">
        <v>0</v>
      </c>
      <c r="AW880" s="46">
        <v>0</v>
      </c>
      <c r="AX880" s="46">
        <v>0</v>
      </c>
    </row>
    <row r="881" spans="1:50" ht="12.75" hidden="1" customHeight="1" x14ac:dyDescent="0.25">
      <c r="A881">
        <v>834</v>
      </c>
      <c r="B881">
        <v>2008</v>
      </c>
      <c r="C881" s="22" t="str">
        <f t="shared" ref="C881:C900" si="54">CONCATENATE(B881,"B00",A881)</f>
        <v>2008B00834</v>
      </c>
      <c r="D881" s="13">
        <v>39723</v>
      </c>
      <c r="E881">
        <v>80047</v>
      </c>
      <c r="F881" t="s">
        <v>294</v>
      </c>
      <c r="G881">
        <v>4</v>
      </c>
      <c r="H881">
        <v>8</v>
      </c>
      <c r="I881" t="s">
        <v>70</v>
      </c>
      <c r="J881" s="15">
        <f t="shared" si="51"/>
        <v>1358</v>
      </c>
      <c r="K881">
        <v>0</v>
      </c>
      <c r="L881">
        <v>5</v>
      </c>
      <c r="M881">
        <v>5</v>
      </c>
      <c r="N881">
        <f t="shared" ref="N881:N900" si="55">L881-K881</f>
        <v>5</v>
      </c>
      <c r="O881">
        <v>4</v>
      </c>
      <c r="P881">
        <v>6</v>
      </c>
      <c r="Q881"/>
      <c r="R881">
        <v>502</v>
      </c>
      <c r="S881" s="55">
        <v>2009</v>
      </c>
      <c r="T881" s="60" t="s">
        <v>113</v>
      </c>
      <c r="U881" s="46">
        <v>0.91</v>
      </c>
      <c r="V881" s="46">
        <v>0</v>
      </c>
      <c r="W881" s="46">
        <v>0</v>
      </c>
      <c r="X881" s="46">
        <v>0</v>
      </c>
      <c r="Y881" s="46">
        <v>0</v>
      </c>
      <c r="Z881">
        <v>444.47</v>
      </c>
      <c r="AA881">
        <v>7.33</v>
      </c>
      <c r="AB881">
        <v>1.9783999999999999</v>
      </c>
      <c r="AC881">
        <v>1.5261</v>
      </c>
      <c r="AD881">
        <v>0.35870000000000002</v>
      </c>
      <c r="AE881">
        <v>0.47749999999999998</v>
      </c>
      <c r="AF881">
        <v>5.2518000000000002</v>
      </c>
      <c r="AG881">
        <v>5.4108000000000001</v>
      </c>
      <c r="AH881">
        <v>0.89</v>
      </c>
      <c r="AI881">
        <v>1.8123</v>
      </c>
      <c r="AJ881">
        <v>0.4254</v>
      </c>
      <c r="AK881">
        <v>9.5000000000000001E-2</v>
      </c>
      <c r="AL881">
        <v>7.9500000000000001E-2</v>
      </c>
      <c r="AM881">
        <v>4.9470000000000001</v>
      </c>
      <c r="AN881">
        <v>0.53310000000000002</v>
      </c>
      <c r="AO881">
        <v>39.730600000000003</v>
      </c>
      <c r="AP881">
        <v>0.7752</v>
      </c>
      <c r="AQ881">
        <v>51.678400000000003</v>
      </c>
      <c r="AR881">
        <v>31.3781</v>
      </c>
      <c r="AS881" s="22"/>
      <c r="AT881" s="22"/>
      <c r="AU881" s="22" t="s">
        <v>88</v>
      </c>
      <c r="AV881" s="46">
        <v>0</v>
      </c>
      <c r="AW881" s="46">
        <v>0</v>
      </c>
      <c r="AX881" s="46">
        <v>0</v>
      </c>
    </row>
    <row r="882" spans="1:50" ht="12.75" hidden="1" customHeight="1" x14ac:dyDescent="0.25">
      <c r="A882">
        <v>835</v>
      </c>
      <c r="B882">
        <v>2008</v>
      </c>
      <c r="C882" s="22" t="str">
        <f t="shared" si="54"/>
        <v>2008B00835</v>
      </c>
      <c r="D882" s="13">
        <v>39723</v>
      </c>
      <c r="E882">
        <v>80047</v>
      </c>
      <c r="F882" t="s">
        <v>294</v>
      </c>
      <c r="G882">
        <v>4</v>
      </c>
      <c r="H882">
        <v>8</v>
      </c>
      <c r="I882" t="s">
        <v>70</v>
      </c>
      <c r="J882" s="15">
        <f t="shared" si="51"/>
        <v>1358</v>
      </c>
      <c r="K882">
        <v>5</v>
      </c>
      <c r="L882">
        <v>10</v>
      </c>
      <c r="M882">
        <v>10</v>
      </c>
      <c r="N882">
        <f t="shared" si="55"/>
        <v>5</v>
      </c>
      <c r="O882">
        <v>4</v>
      </c>
      <c r="P882">
        <v>6</v>
      </c>
      <c r="Q882"/>
      <c r="S882" s="55"/>
      <c r="T882" s="60" t="s">
        <v>113</v>
      </c>
      <c r="U882" s="46">
        <v>0</v>
      </c>
      <c r="V882" s="46">
        <v>0</v>
      </c>
      <c r="W882" s="46">
        <v>0</v>
      </c>
      <c r="X882" s="46">
        <v>0.1</v>
      </c>
      <c r="Y882" s="46">
        <v>0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s="22"/>
      <c r="AT882" s="22"/>
      <c r="AU882" s="22" t="s">
        <v>88</v>
      </c>
      <c r="AV882" s="46">
        <v>0.02</v>
      </c>
      <c r="AW882" s="46">
        <v>0.33</v>
      </c>
      <c r="AX882" s="46">
        <v>0</v>
      </c>
    </row>
    <row r="883" spans="1:50" ht="12.75" hidden="1" customHeight="1" x14ac:dyDescent="0.25">
      <c r="A883">
        <v>836</v>
      </c>
      <c r="B883">
        <v>2008</v>
      </c>
      <c r="C883" s="22" t="str">
        <f t="shared" si="54"/>
        <v>2008B00836</v>
      </c>
      <c r="D883" s="13">
        <v>39723</v>
      </c>
      <c r="E883">
        <v>80047</v>
      </c>
      <c r="F883" t="s">
        <v>294</v>
      </c>
      <c r="G883">
        <v>4</v>
      </c>
      <c r="H883">
        <v>8</v>
      </c>
      <c r="I883" t="s">
        <v>70</v>
      </c>
      <c r="J883" s="15">
        <f t="shared" si="51"/>
        <v>2716</v>
      </c>
      <c r="K883">
        <v>10</v>
      </c>
      <c r="L883">
        <v>20</v>
      </c>
      <c r="M883">
        <v>20</v>
      </c>
      <c r="N883">
        <f t="shared" si="55"/>
        <v>10</v>
      </c>
      <c r="O883">
        <v>4</v>
      </c>
      <c r="P883">
        <v>6</v>
      </c>
      <c r="Q883"/>
      <c r="R883">
        <v>503</v>
      </c>
      <c r="S883" s="55">
        <v>2009</v>
      </c>
      <c r="T883" s="60" t="s">
        <v>113</v>
      </c>
      <c r="U883" s="46">
        <v>0.41</v>
      </c>
      <c r="V883" s="46">
        <v>0.34</v>
      </c>
      <c r="W883" s="46">
        <v>0</v>
      </c>
      <c r="X883" s="46">
        <v>0.94</v>
      </c>
      <c r="Y883" s="46">
        <v>0</v>
      </c>
      <c r="Z883">
        <v>454.62</v>
      </c>
      <c r="AA883">
        <v>5.61</v>
      </c>
      <c r="AB883">
        <v>2.7343000000000002</v>
      </c>
      <c r="AC883">
        <v>0.64290000000000003</v>
      </c>
      <c r="AD883">
        <v>0.30430000000000001</v>
      </c>
      <c r="AE883">
        <v>0.68</v>
      </c>
      <c r="AF883">
        <v>6.0861000000000001</v>
      </c>
      <c r="AG883">
        <v>4.8924000000000003</v>
      </c>
      <c r="AH883">
        <v>0.77500000000000002</v>
      </c>
      <c r="AI883">
        <v>0.62960000000000005</v>
      </c>
      <c r="AJ883">
        <v>0.27010000000000001</v>
      </c>
      <c r="AK883">
        <v>1.7600000000000001E-2</v>
      </c>
      <c r="AL883">
        <v>0.20499999999999999</v>
      </c>
      <c r="AM883">
        <v>4.6081000000000003</v>
      </c>
      <c r="AN883">
        <v>0.27639999999999998</v>
      </c>
      <c r="AO883">
        <v>15.777900000000001</v>
      </c>
      <c r="AP883">
        <v>0.499</v>
      </c>
      <c r="AQ883">
        <v>47.553800000000003</v>
      </c>
      <c r="AR883">
        <v>21.594899999999999</v>
      </c>
      <c r="AS883" s="22"/>
      <c r="AT883" s="22"/>
      <c r="AU883" s="22" t="s">
        <v>88</v>
      </c>
      <c r="AV883" s="46">
        <v>0</v>
      </c>
      <c r="AW883" s="46">
        <v>0.84</v>
      </c>
      <c r="AX883" s="46">
        <v>0</v>
      </c>
    </row>
    <row r="884" spans="1:50" ht="12.75" hidden="1" customHeight="1" x14ac:dyDescent="0.25">
      <c r="A884">
        <v>837</v>
      </c>
      <c r="B884">
        <v>2008</v>
      </c>
      <c r="C884" s="22" t="str">
        <f t="shared" si="54"/>
        <v>2008B00837</v>
      </c>
      <c r="D884" s="13">
        <v>39723</v>
      </c>
      <c r="E884">
        <v>80047</v>
      </c>
      <c r="F884" t="s">
        <v>294</v>
      </c>
      <c r="G884">
        <v>4</v>
      </c>
      <c r="H884">
        <v>8</v>
      </c>
      <c r="I884" t="s">
        <v>70</v>
      </c>
      <c r="J884" s="15">
        <f t="shared" si="51"/>
        <v>2716</v>
      </c>
      <c r="K884">
        <v>20</v>
      </c>
      <c r="L884">
        <v>30</v>
      </c>
      <c r="M884">
        <v>30</v>
      </c>
      <c r="N884">
        <f t="shared" si="55"/>
        <v>10</v>
      </c>
      <c r="O884">
        <v>4</v>
      </c>
      <c r="P884">
        <v>6</v>
      </c>
      <c r="Q884"/>
      <c r="R884">
        <v>504</v>
      </c>
      <c r="S884" s="55">
        <v>2009</v>
      </c>
      <c r="T884" s="60" t="s">
        <v>113</v>
      </c>
      <c r="U884" s="46">
        <v>0.28999999999999998</v>
      </c>
      <c r="V884" s="46">
        <v>0</v>
      </c>
      <c r="W884" s="46">
        <v>0</v>
      </c>
      <c r="X884" s="46">
        <v>0.39</v>
      </c>
      <c r="Y884" s="46">
        <v>0</v>
      </c>
      <c r="Z884">
        <v>466.19</v>
      </c>
      <c r="AA884">
        <v>6.52</v>
      </c>
      <c r="AB884">
        <v>2.5882000000000001</v>
      </c>
      <c r="AC884">
        <v>0.65690000000000004</v>
      </c>
      <c r="AD884">
        <v>0.39129999999999998</v>
      </c>
      <c r="AE884">
        <v>0.4854</v>
      </c>
      <c r="AF884">
        <v>6.4912000000000001</v>
      </c>
      <c r="AG884">
        <v>4.5808999999999997</v>
      </c>
      <c r="AH884">
        <v>0.93469999999999998</v>
      </c>
      <c r="AI884">
        <v>0.38650000000000001</v>
      </c>
      <c r="AJ884">
        <v>0.27100000000000002</v>
      </c>
      <c r="AK884">
        <v>1.3599999999999999E-2</v>
      </c>
      <c r="AL884">
        <v>0.13450000000000001</v>
      </c>
      <c r="AM884">
        <v>4.7583000000000002</v>
      </c>
      <c r="AN884">
        <v>0.30409999999999998</v>
      </c>
      <c r="AO884">
        <v>27.368400000000001</v>
      </c>
      <c r="AP884">
        <v>0.50970000000000004</v>
      </c>
      <c r="AQ884">
        <v>24.9513</v>
      </c>
      <c r="AR884">
        <v>26.505800000000001</v>
      </c>
      <c r="AS884" s="22"/>
      <c r="AT884" s="22"/>
      <c r="AU884" s="22" t="s">
        <v>88</v>
      </c>
      <c r="AV884" s="46">
        <v>0</v>
      </c>
      <c r="AW884" s="46">
        <v>0</v>
      </c>
      <c r="AX884" s="46">
        <v>0</v>
      </c>
    </row>
    <row r="885" spans="1:50" ht="12.75" hidden="1" customHeight="1" x14ac:dyDescent="0.25">
      <c r="A885">
        <v>838</v>
      </c>
      <c r="B885">
        <v>2008</v>
      </c>
      <c r="C885" s="22" t="str">
        <f t="shared" si="54"/>
        <v>2008B00838</v>
      </c>
      <c r="D885" s="13">
        <v>39723</v>
      </c>
      <c r="E885">
        <v>80047</v>
      </c>
      <c r="F885" t="s">
        <v>294</v>
      </c>
      <c r="G885">
        <v>4</v>
      </c>
      <c r="H885">
        <v>8</v>
      </c>
      <c r="I885" t="s">
        <v>70</v>
      </c>
      <c r="J885" s="15">
        <f t="shared" si="51"/>
        <v>5432</v>
      </c>
      <c r="K885">
        <v>30</v>
      </c>
      <c r="L885">
        <v>50</v>
      </c>
      <c r="M885">
        <v>50</v>
      </c>
      <c r="N885">
        <f t="shared" si="55"/>
        <v>20</v>
      </c>
      <c r="O885">
        <v>4</v>
      </c>
      <c r="P885">
        <v>6</v>
      </c>
      <c r="Q885"/>
      <c r="S885" s="55"/>
      <c r="T885" s="60" t="s">
        <v>113</v>
      </c>
      <c r="U885" s="46">
        <v>0</v>
      </c>
      <c r="V885" s="46">
        <v>1.75</v>
      </c>
      <c r="W885" s="46">
        <v>2.52</v>
      </c>
      <c r="X885" s="46">
        <v>1.87</v>
      </c>
      <c r="Y885" s="46">
        <v>0</v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s="22"/>
      <c r="AT885" s="22"/>
      <c r="AU885" s="22" t="s">
        <v>88</v>
      </c>
      <c r="AV885" s="46">
        <v>0</v>
      </c>
      <c r="AW885" s="46">
        <v>0</v>
      </c>
      <c r="AX885" s="46">
        <v>0</v>
      </c>
    </row>
    <row r="886" spans="1:50" ht="12.75" hidden="1" customHeight="1" x14ac:dyDescent="0.25">
      <c r="A886">
        <v>839</v>
      </c>
      <c r="B886">
        <v>2008</v>
      </c>
      <c r="C886" s="22" t="str">
        <f t="shared" si="54"/>
        <v>2008B00839</v>
      </c>
      <c r="D886" s="13">
        <v>39723</v>
      </c>
      <c r="E886">
        <v>80047</v>
      </c>
      <c r="F886" t="s">
        <v>294</v>
      </c>
      <c r="G886">
        <v>4</v>
      </c>
      <c r="H886">
        <v>8</v>
      </c>
      <c r="I886" t="s">
        <v>70</v>
      </c>
      <c r="J886" s="15">
        <f t="shared" si="51"/>
        <v>2716</v>
      </c>
      <c r="K886">
        <v>50</v>
      </c>
      <c r="L886">
        <v>60</v>
      </c>
      <c r="M886">
        <v>60</v>
      </c>
      <c r="N886">
        <f t="shared" si="55"/>
        <v>10</v>
      </c>
      <c r="O886">
        <v>4</v>
      </c>
      <c r="P886">
        <v>6</v>
      </c>
      <c r="Q886"/>
      <c r="R886">
        <v>505</v>
      </c>
      <c r="S886" s="55">
        <v>2009</v>
      </c>
      <c r="T886" s="60" t="s">
        <v>113</v>
      </c>
      <c r="U886" s="46">
        <v>2.2000000000000002</v>
      </c>
      <c r="V886" s="46">
        <v>2.25</v>
      </c>
      <c r="W886" s="46">
        <v>1.3</v>
      </c>
      <c r="X886" s="46">
        <v>0</v>
      </c>
      <c r="Y886" s="46">
        <v>0</v>
      </c>
      <c r="Z886">
        <v>406.23</v>
      </c>
      <c r="AA886">
        <v>4.87</v>
      </c>
      <c r="AB886">
        <v>3.641</v>
      </c>
      <c r="AC886">
        <v>0.86040000000000005</v>
      </c>
      <c r="AD886">
        <v>0.65169999999999995</v>
      </c>
      <c r="AE886">
        <v>1.0504</v>
      </c>
      <c r="AF886">
        <v>10.5649</v>
      </c>
      <c r="AG886">
        <v>3.7833999999999999</v>
      </c>
      <c r="AH886">
        <v>1.1709000000000001</v>
      </c>
      <c r="AI886">
        <v>1.7791999999999999</v>
      </c>
      <c r="AJ886">
        <v>0.43459999999999999</v>
      </c>
      <c r="AK886">
        <v>4.3400000000000001E-2</v>
      </c>
      <c r="AL886">
        <v>0.36880000000000002</v>
      </c>
      <c r="AM886">
        <v>6.9093999999999998</v>
      </c>
      <c r="AN886">
        <v>0.27079999999999999</v>
      </c>
      <c r="AO886">
        <v>5.7282999999999999</v>
      </c>
      <c r="AP886">
        <v>0.61439999999999995</v>
      </c>
      <c r="AQ886">
        <v>98.039199999999994</v>
      </c>
      <c r="AR886">
        <v>35.308100000000003</v>
      </c>
      <c r="AS886" s="22"/>
      <c r="AT886" s="22"/>
      <c r="AU886" s="22" t="s">
        <v>88</v>
      </c>
      <c r="AV886" s="46">
        <v>0</v>
      </c>
      <c r="AW886" s="46">
        <v>0</v>
      </c>
      <c r="AX886" s="46">
        <v>0</v>
      </c>
    </row>
    <row r="887" spans="1:50" ht="12.75" hidden="1" customHeight="1" x14ac:dyDescent="0.25">
      <c r="A887">
        <v>840</v>
      </c>
      <c r="B887">
        <v>2008</v>
      </c>
      <c r="C887" s="22" t="str">
        <f t="shared" si="54"/>
        <v>2008B00840</v>
      </c>
      <c r="D887" s="13">
        <v>39723</v>
      </c>
      <c r="E887">
        <v>80047</v>
      </c>
      <c r="F887" t="s">
        <v>294</v>
      </c>
      <c r="G887">
        <v>4</v>
      </c>
      <c r="H887">
        <v>8</v>
      </c>
      <c r="I887" t="s">
        <v>70</v>
      </c>
      <c r="J887" s="15">
        <f t="shared" si="51"/>
        <v>2716</v>
      </c>
      <c r="K887">
        <v>60</v>
      </c>
      <c r="L887">
        <v>70</v>
      </c>
      <c r="M887">
        <v>70</v>
      </c>
      <c r="N887">
        <f t="shared" si="55"/>
        <v>10</v>
      </c>
      <c r="O887">
        <v>4</v>
      </c>
      <c r="P887">
        <v>6</v>
      </c>
      <c r="Q887"/>
      <c r="R887">
        <v>506</v>
      </c>
      <c r="S887" s="55">
        <v>2009</v>
      </c>
      <c r="T887" s="60" t="s">
        <v>113</v>
      </c>
      <c r="U887" s="46">
        <v>2.4</v>
      </c>
      <c r="V887" s="46">
        <v>0</v>
      </c>
      <c r="W887" s="46">
        <v>0</v>
      </c>
      <c r="X887" s="46">
        <v>0</v>
      </c>
      <c r="Y887" s="46">
        <v>0</v>
      </c>
      <c r="Z887">
        <v>496.43</v>
      </c>
      <c r="AA887">
        <v>4.6399999999999997</v>
      </c>
      <c r="AB887">
        <v>3.3136999999999999</v>
      </c>
      <c r="AC887">
        <v>0.63080000000000003</v>
      </c>
      <c r="AD887">
        <v>0.3221</v>
      </c>
      <c r="AE887">
        <v>1.0752999999999999</v>
      </c>
      <c r="AF887">
        <v>7.0911999999999997</v>
      </c>
      <c r="AG887">
        <v>3.9024000000000001</v>
      </c>
      <c r="AH887">
        <v>1.2056</v>
      </c>
      <c r="AI887">
        <v>1.0390999999999999</v>
      </c>
      <c r="AJ887">
        <v>0.31809999999999999</v>
      </c>
      <c r="AK887">
        <v>4.1599999999999998E-2</v>
      </c>
      <c r="AL887">
        <v>0.22700000000000001</v>
      </c>
      <c r="AM887">
        <v>5.7729999999999997</v>
      </c>
      <c r="AN887">
        <v>0.25219999999999998</v>
      </c>
      <c r="AO887">
        <v>3.4192</v>
      </c>
      <c r="AP887">
        <v>0.47220000000000001</v>
      </c>
      <c r="AQ887">
        <v>66.501499999999993</v>
      </c>
      <c r="AR887">
        <v>19.3855</v>
      </c>
      <c r="AS887" s="22"/>
      <c r="AT887" s="22"/>
      <c r="AU887" s="22" t="s">
        <v>88</v>
      </c>
      <c r="AV887" s="46">
        <v>0</v>
      </c>
      <c r="AW887" s="46">
        <v>0</v>
      </c>
      <c r="AX887" s="46">
        <v>0</v>
      </c>
    </row>
    <row r="888" spans="1:50" ht="12.75" hidden="1" customHeight="1" x14ac:dyDescent="0.25">
      <c r="A888">
        <v>841</v>
      </c>
      <c r="B888">
        <v>2008</v>
      </c>
      <c r="C888" s="22" t="str">
        <f t="shared" si="54"/>
        <v>2008B00841</v>
      </c>
      <c r="D888" s="13">
        <v>39723</v>
      </c>
      <c r="E888">
        <v>80047</v>
      </c>
      <c r="F888" t="s">
        <v>294</v>
      </c>
      <c r="G888">
        <v>4</v>
      </c>
      <c r="H888">
        <v>8</v>
      </c>
      <c r="I888" t="s">
        <v>198</v>
      </c>
      <c r="J888" s="15">
        <f t="shared" si="51"/>
        <v>2352</v>
      </c>
      <c r="K888">
        <v>70</v>
      </c>
      <c r="L888">
        <v>100</v>
      </c>
      <c r="M888">
        <v>100</v>
      </c>
      <c r="N888">
        <f t="shared" si="55"/>
        <v>30</v>
      </c>
      <c r="O888">
        <v>4</v>
      </c>
      <c r="P888">
        <v>6</v>
      </c>
      <c r="Q888"/>
      <c r="S888" s="55"/>
      <c r="T888" s="60" t="s">
        <v>113</v>
      </c>
      <c r="U888" s="46">
        <v>0</v>
      </c>
      <c r="V888" s="46">
        <v>0</v>
      </c>
      <c r="W888" s="46">
        <v>0</v>
      </c>
      <c r="X888" s="46">
        <v>0.16</v>
      </c>
      <c r="Y888" s="46">
        <v>0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s="22"/>
      <c r="AT888" s="22"/>
      <c r="AU888" s="22" t="s">
        <v>88</v>
      </c>
      <c r="AV888" s="46">
        <v>0</v>
      </c>
      <c r="AW888" s="46">
        <v>0</v>
      </c>
      <c r="AX888" s="46">
        <v>0</v>
      </c>
    </row>
    <row r="889" spans="1:50" ht="12.75" hidden="1" customHeight="1" x14ac:dyDescent="0.25">
      <c r="A889">
        <v>842</v>
      </c>
      <c r="B889">
        <v>2008</v>
      </c>
      <c r="C889" s="22" t="str">
        <f t="shared" si="54"/>
        <v>2008B00842</v>
      </c>
      <c r="D889" s="13">
        <v>39723</v>
      </c>
      <c r="E889">
        <v>80047</v>
      </c>
      <c r="F889" t="s">
        <v>294</v>
      </c>
      <c r="G889">
        <v>4</v>
      </c>
      <c r="H889">
        <v>8</v>
      </c>
      <c r="I889" t="s">
        <v>198</v>
      </c>
      <c r="J889" s="15">
        <f t="shared" si="51"/>
        <v>3920.0000000000005</v>
      </c>
      <c r="K889">
        <v>100</v>
      </c>
      <c r="L889">
        <v>150</v>
      </c>
      <c r="M889">
        <v>150</v>
      </c>
      <c r="N889">
        <f t="shared" si="55"/>
        <v>50</v>
      </c>
      <c r="O889">
        <v>4</v>
      </c>
      <c r="P889">
        <v>6</v>
      </c>
      <c r="Q889"/>
      <c r="S889" s="55"/>
      <c r="T889" s="60" t="s">
        <v>113</v>
      </c>
      <c r="U889" s="46">
        <v>0.02</v>
      </c>
      <c r="V889" s="46">
        <v>0</v>
      </c>
      <c r="W889" s="46">
        <v>0</v>
      </c>
      <c r="X889" s="46">
        <v>0</v>
      </c>
      <c r="Y889" s="46">
        <v>0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s="22"/>
      <c r="AT889" s="22"/>
      <c r="AU889" s="22" t="s">
        <v>88</v>
      </c>
      <c r="AV889" s="46">
        <v>0</v>
      </c>
      <c r="AW889" s="46">
        <v>0</v>
      </c>
      <c r="AX889" s="46">
        <v>0</v>
      </c>
    </row>
    <row r="890" spans="1:50" ht="12.75" hidden="1" customHeight="1" x14ac:dyDescent="0.25">
      <c r="A890">
        <v>843</v>
      </c>
      <c r="B890">
        <v>2008</v>
      </c>
      <c r="C890" s="22" t="str">
        <f t="shared" si="54"/>
        <v>2008B00843</v>
      </c>
      <c r="D890" s="13">
        <v>39723</v>
      </c>
      <c r="E890">
        <v>80047</v>
      </c>
      <c r="F890" t="s">
        <v>294</v>
      </c>
      <c r="G890">
        <v>4</v>
      </c>
      <c r="H890">
        <v>8</v>
      </c>
      <c r="I890" t="s">
        <v>198</v>
      </c>
      <c r="J890" s="15">
        <f t="shared" si="51"/>
        <v>3920.0000000000005</v>
      </c>
      <c r="K890">
        <v>150</v>
      </c>
      <c r="L890">
        <v>200</v>
      </c>
      <c r="M890">
        <v>200</v>
      </c>
      <c r="N890">
        <f t="shared" si="55"/>
        <v>50</v>
      </c>
      <c r="O890">
        <v>4</v>
      </c>
      <c r="P890">
        <v>6</v>
      </c>
      <c r="Q890"/>
      <c r="R890">
        <v>507</v>
      </c>
      <c r="S890" s="55">
        <v>2009</v>
      </c>
      <c r="T890" s="60" t="s">
        <v>113</v>
      </c>
      <c r="U890" s="46">
        <v>0.31</v>
      </c>
      <c r="V890" s="46">
        <v>0</v>
      </c>
      <c r="W890" s="46">
        <v>0</v>
      </c>
      <c r="X890" s="46">
        <v>0</v>
      </c>
      <c r="Y890" s="46">
        <v>0</v>
      </c>
      <c r="Z890">
        <v>412.97</v>
      </c>
      <c r="AA890">
        <v>8.1199999999999992</v>
      </c>
      <c r="AB890">
        <v>3.1619000000000002</v>
      </c>
      <c r="AC890">
        <v>12.838100000000001</v>
      </c>
      <c r="AD890">
        <v>1.4762</v>
      </c>
      <c r="AE890" t="s">
        <v>299</v>
      </c>
      <c r="AF890">
        <v>9.7142999999999997</v>
      </c>
      <c r="AG890">
        <v>24.619</v>
      </c>
      <c r="AH890">
        <v>2.0548000000000002</v>
      </c>
      <c r="AI890">
        <v>3.2713999999999999</v>
      </c>
      <c r="AJ890">
        <v>1.7547999999999999</v>
      </c>
      <c r="AK890">
        <v>3.1E-2</v>
      </c>
      <c r="AL890">
        <v>1.1071</v>
      </c>
      <c r="AM890">
        <v>19.647600000000001</v>
      </c>
      <c r="AN890">
        <v>0.71189999999999998</v>
      </c>
      <c r="AO890" t="s">
        <v>300</v>
      </c>
      <c r="AP890">
        <v>1.0071000000000001</v>
      </c>
      <c r="AQ890">
        <v>97.142899999999997</v>
      </c>
      <c r="AR890">
        <v>22.6738</v>
      </c>
      <c r="AS890" s="22"/>
      <c r="AT890" s="22"/>
      <c r="AU890" s="22" t="s">
        <v>88</v>
      </c>
      <c r="AV890" s="46">
        <v>0</v>
      </c>
      <c r="AW890" s="46">
        <v>0</v>
      </c>
      <c r="AX890" s="46">
        <v>0</v>
      </c>
    </row>
    <row r="891" spans="1:50" ht="12.75" hidden="1" customHeight="1" x14ac:dyDescent="0.25">
      <c r="A891">
        <v>844</v>
      </c>
      <c r="B891">
        <v>2008</v>
      </c>
      <c r="C891" s="22" t="str">
        <f t="shared" si="54"/>
        <v>2008B00844</v>
      </c>
      <c r="D891" s="13">
        <v>39723</v>
      </c>
      <c r="E891">
        <v>80046</v>
      </c>
      <c r="F891" t="s">
        <v>294</v>
      </c>
      <c r="G891">
        <v>1</v>
      </c>
      <c r="H891">
        <v>8</v>
      </c>
      <c r="I891" t="s">
        <v>70</v>
      </c>
      <c r="J891" s="15">
        <f t="shared" si="51"/>
        <v>1358</v>
      </c>
      <c r="K891">
        <v>0</v>
      </c>
      <c r="L891">
        <v>5</v>
      </c>
      <c r="M891">
        <v>5</v>
      </c>
      <c r="N891">
        <f t="shared" si="55"/>
        <v>5</v>
      </c>
      <c r="O891">
        <v>4</v>
      </c>
      <c r="P891">
        <v>6</v>
      </c>
      <c r="Q891"/>
      <c r="R891">
        <v>508</v>
      </c>
      <c r="S891" s="55">
        <v>2009</v>
      </c>
      <c r="T891" s="60" t="s">
        <v>113</v>
      </c>
      <c r="U891" s="46">
        <v>1.04</v>
      </c>
      <c r="V891" s="46">
        <v>0</v>
      </c>
      <c r="W891" s="46">
        <v>0</v>
      </c>
      <c r="X891" s="46">
        <v>0</v>
      </c>
      <c r="Y891" s="46">
        <v>0</v>
      </c>
      <c r="Z891">
        <v>453.62</v>
      </c>
      <c r="AA891">
        <v>4.5999999999999996</v>
      </c>
      <c r="AB891">
        <v>1.5085999999999999</v>
      </c>
      <c r="AC891">
        <v>1.0259</v>
      </c>
      <c r="AD891">
        <v>0.20519999999999999</v>
      </c>
      <c r="AE891">
        <v>0.26850000000000002</v>
      </c>
      <c r="AF891">
        <v>4.6261000000000001</v>
      </c>
      <c r="AG891">
        <v>4.2157</v>
      </c>
      <c r="AH891">
        <v>0.8054</v>
      </c>
      <c r="AI891">
        <v>0.76219999999999999</v>
      </c>
      <c r="AJ891">
        <v>0.27560000000000001</v>
      </c>
      <c r="AK891">
        <v>5.3199999999999997E-2</v>
      </c>
      <c r="AL891">
        <v>0.222</v>
      </c>
      <c r="AM891">
        <v>2.8542999999999998</v>
      </c>
      <c r="AN891">
        <v>0.22439999999999999</v>
      </c>
      <c r="AO891">
        <v>23.681699999999999</v>
      </c>
      <c r="AP891">
        <v>0.56379999999999997</v>
      </c>
      <c r="AQ891">
        <v>53.020099999999999</v>
      </c>
      <c r="AR891">
        <v>27.794799999999999</v>
      </c>
      <c r="AS891" s="22"/>
      <c r="AT891" s="22"/>
      <c r="AU891" s="22" t="s">
        <v>88</v>
      </c>
      <c r="AV891" s="46">
        <v>0</v>
      </c>
      <c r="AW891" s="46">
        <v>0</v>
      </c>
      <c r="AX891" s="46">
        <v>0</v>
      </c>
    </row>
    <row r="892" spans="1:50" ht="12.75" hidden="1" customHeight="1" x14ac:dyDescent="0.25">
      <c r="A892">
        <v>845</v>
      </c>
      <c r="B892">
        <v>2008</v>
      </c>
      <c r="C892" s="22" t="str">
        <f t="shared" si="54"/>
        <v>2008B00845</v>
      </c>
      <c r="D892" s="13">
        <v>39723</v>
      </c>
      <c r="E892">
        <v>80046</v>
      </c>
      <c r="F892" t="s">
        <v>294</v>
      </c>
      <c r="G892">
        <v>1</v>
      </c>
      <c r="H892">
        <v>8</v>
      </c>
      <c r="I892" t="s">
        <v>70</v>
      </c>
      <c r="J892" s="15">
        <f t="shared" si="51"/>
        <v>1358</v>
      </c>
      <c r="K892">
        <v>5</v>
      </c>
      <c r="L892">
        <v>10</v>
      </c>
      <c r="M892">
        <v>10</v>
      </c>
      <c r="N892">
        <f t="shared" si="55"/>
        <v>5</v>
      </c>
      <c r="O892">
        <v>4</v>
      </c>
      <c r="P892">
        <v>6</v>
      </c>
      <c r="Q892"/>
      <c r="R892">
        <v>509</v>
      </c>
      <c r="S892" s="55">
        <v>2009</v>
      </c>
      <c r="T892" s="60" t="s">
        <v>113</v>
      </c>
      <c r="U892" s="46">
        <v>0.55000000000000004</v>
      </c>
      <c r="V892" s="46">
        <v>1.21</v>
      </c>
      <c r="W892" s="46">
        <v>0</v>
      </c>
      <c r="X892" s="46">
        <v>0.36</v>
      </c>
      <c r="Y892" s="46">
        <v>0</v>
      </c>
      <c r="Z892">
        <v>434.3</v>
      </c>
      <c r="AA892">
        <v>5.53</v>
      </c>
      <c r="AB892">
        <v>2.9470999999999998</v>
      </c>
      <c r="AC892">
        <v>0.77210000000000001</v>
      </c>
      <c r="AD892">
        <v>0.13089999999999999</v>
      </c>
      <c r="AE892">
        <v>0.44130000000000003</v>
      </c>
      <c r="AF892">
        <v>8.8991000000000007</v>
      </c>
      <c r="AG892">
        <v>4.6148999999999996</v>
      </c>
      <c r="AH892">
        <v>1.7186999999999999</v>
      </c>
      <c r="AI892">
        <v>0.65759999999999996</v>
      </c>
      <c r="AJ892">
        <v>0.30020000000000002</v>
      </c>
      <c r="AK892">
        <v>3.6900000000000002E-2</v>
      </c>
      <c r="AL892">
        <v>0.22409999999999999</v>
      </c>
      <c r="AM892">
        <v>4.9564000000000004</v>
      </c>
      <c r="AN892">
        <v>0.25319999999999998</v>
      </c>
      <c r="AO892">
        <v>32.478200000000001</v>
      </c>
      <c r="AP892">
        <v>0.4758</v>
      </c>
      <c r="AQ892">
        <v>80.9893</v>
      </c>
      <c r="AR892">
        <v>19.0107</v>
      </c>
      <c r="AS892" s="22"/>
      <c r="AT892" s="22"/>
      <c r="AU892" s="22" t="s">
        <v>88</v>
      </c>
      <c r="AV892" s="46">
        <v>0</v>
      </c>
      <c r="AW892" s="46">
        <v>0</v>
      </c>
      <c r="AX892" s="46">
        <v>0</v>
      </c>
    </row>
    <row r="893" spans="1:50" ht="12.75" hidden="1" customHeight="1" x14ac:dyDescent="0.25">
      <c r="A893">
        <v>846</v>
      </c>
      <c r="B893">
        <v>2008</v>
      </c>
      <c r="C893" s="22" t="str">
        <f t="shared" si="54"/>
        <v>2008B00846</v>
      </c>
      <c r="D893" s="13">
        <v>39723</v>
      </c>
      <c r="E893">
        <v>80046</v>
      </c>
      <c r="F893" t="s">
        <v>294</v>
      </c>
      <c r="G893">
        <v>1</v>
      </c>
      <c r="H893">
        <v>8</v>
      </c>
      <c r="I893" t="s">
        <v>70</v>
      </c>
      <c r="J893" s="15">
        <f t="shared" si="51"/>
        <v>2716</v>
      </c>
      <c r="K893">
        <v>10</v>
      </c>
      <c r="L893">
        <v>20</v>
      </c>
      <c r="M893">
        <v>20</v>
      </c>
      <c r="N893">
        <f t="shared" si="55"/>
        <v>10</v>
      </c>
      <c r="O893">
        <v>4</v>
      </c>
      <c r="P893">
        <v>6</v>
      </c>
      <c r="Q893"/>
      <c r="S893" s="55"/>
      <c r="T893" s="60" t="s">
        <v>113</v>
      </c>
      <c r="U893" s="46">
        <v>0</v>
      </c>
      <c r="V893" s="46">
        <v>1.55</v>
      </c>
      <c r="W893" s="46">
        <v>0</v>
      </c>
      <c r="X893" s="46">
        <v>0</v>
      </c>
      <c r="Y893" s="46">
        <v>0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s="22"/>
      <c r="AT893" s="22"/>
      <c r="AU893" s="22" t="s">
        <v>88</v>
      </c>
      <c r="AV893" s="25">
        <v>0</v>
      </c>
      <c r="AW893" s="25">
        <v>0</v>
      </c>
      <c r="AX893" s="46">
        <v>0</v>
      </c>
    </row>
    <row r="894" spans="1:50" ht="12.75" hidden="1" customHeight="1" x14ac:dyDescent="0.25">
      <c r="A894">
        <v>847</v>
      </c>
      <c r="B894">
        <v>2008</v>
      </c>
      <c r="C894" s="22" t="str">
        <f t="shared" si="54"/>
        <v>2008B00847</v>
      </c>
      <c r="D894" s="13">
        <v>39723</v>
      </c>
      <c r="E894">
        <v>80046</v>
      </c>
      <c r="F894" t="s">
        <v>294</v>
      </c>
      <c r="G894">
        <v>1</v>
      </c>
      <c r="H894">
        <v>8</v>
      </c>
      <c r="I894" t="s">
        <v>70</v>
      </c>
      <c r="J894" s="15">
        <f t="shared" si="51"/>
        <v>2716</v>
      </c>
      <c r="K894">
        <v>20</v>
      </c>
      <c r="L894">
        <v>30</v>
      </c>
      <c r="M894">
        <v>30</v>
      </c>
      <c r="N894">
        <f t="shared" si="55"/>
        <v>10</v>
      </c>
      <c r="O894">
        <v>4</v>
      </c>
      <c r="P894">
        <v>6</v>
      </c>
      <c r="Q894"/>
      <c r="R894">
        <v>510</v>
      </c>
      <c r="S894" s="55">
        <v>2009</v>
      </c>
      <c r="T894" s="60" t="s">
        <v>113</v>
      </c>
      <c r="U894" s="46">
        <v>0.22</v>
      </c>
      <c r="V894" s="46">
        <v>0</v>
      </c>
      <c r="W894" s="46">
        <v>0</v>
      </c>
      <c r="X894" s="46">
        <v>0.28999999999999998</v>
      </c>
      <c r="Y894" s="46">
        <v>0</v>
      </c>
      <c r="Z894">
        <v>438.37</v>
      </c>
      <c r="AA894">
        <v>3.8</v>
      </c>
      <c r="AB894">
        <v>1.5154000000000001</v>
      </c>
      <c r="AC894">
        <v>0.64270000000000005</v>
      </c>
      <c r="AD894">
        <v>0.15859999999999999</v>
      </c>
      <c r="AE894">
        <v>0.3221</v>
      </c>
      <c r="AF894">
        <v>7.1208999999999998</v>
      </c>
      <c r="AG894">
        <v>3.9969999999999999</v>
      </c>
      <c r="AH894">
        <v>0.71660000000000001</v>
      </c>
      <c r="AI894">
        <v>0.56589999999999996</v>
      </c>
      <c r="AJ894">
        <v>0.16900000000000001</v>
      </c>
      <c r="AK894">
        <v>1.9800000000000002E-2</v>
      </c>
      <c r="AL894">
        <v>0.1734</v>
      </c>
      <c r="AM894">
        <v>4.0286999999999997</v>
      </c>
      <c r="AN894">
        <v>0.20960000000000001</v>
      </c>
      <c r="AO894">
        <v>10.698700000000001</v>
      </c>
      <c r="AP894">
        <v>0.4163</v>
      </c>
      <c r="AQ894">
        <v>63.924700000000001</v>
      </c>
      <c r="AR894">
        <v>15.8474</v>
      </c>
      <c r="AS894" s="22"/>
      <c r="AT894" s="22"/>
      <c r="AU894" s="22" t="s">
        <v>88</v>
      </c>
      <c r="AV894" s="46">
        <v>0</v>
      </c>
      <c r="AW894" s="46">
        <v>0</v>
      </c>
      <c r="AX894" s="46">
        <v>0</v>
      </c>
    </row>
    <row r="895" spans="1:50" ht="12.75" hidden="1" customHeight="1" x14ac:dyDescent="0.25">
      <c r="A895">
        <v>848</v>
      </c>
      <c r="B895">
        <v>2008</v>
      </c>
      <c r="C895" s="22" t="str">
        <f t="shared" si="54"/>
        <v>2008B00848</v>
      </c>
      <c r="D895" s="13">
        <v>39723</v>
      </c>
      <c r="E895">
        <v>80046</v>
      </c>
      <c r="F895" t="s">
        <v>294</v>
      </c>
      <c r="G895">
        <v>1</v>
      </c>
      <c r="H895">
        <v>8</v>
      </c>
      <c r="I895" t="s">
        <v>70</v>
      </c>
      <c r="J895" s="15">
        <f t="shared" si="51"/>
        <v>5432</v>
      </c>
      <c r="K895">
        <v>30</v>
      </c>
      <c r="L895">
        <v>50</v>
      </c>
      <c r="M895">
        <v>50</v>
      </c>
      <c r="N895">
        <f t="shared" si="55"/>
        <v>20</v>
      </c>
      <c r="O895">
        <v>4</v>
      </c>
      <c r="P895">
        <v>6</v>
      </c>
      <c r="Q895"/>
      <c r="R895">
        <v>511</v>
      </c>
      <c r="S895" s="55">
        <v>2009</v>
      </c>
      <c r="T895" s="60" t="s">
        <v>113</v>
      </c>
      <c r="U895" s="46">
        <v>1.2</v>
      </c>
      <c r="V895" s="46">
        <v>0</v>
      </c>
      <c r="W895" s="46">
        <v>0</v>
      </c>
      <c r="X895" s="46">
        <v>0</v>
      </c>
      <c r="Y895" s="46">
        <v>0</v>
      </c>
      <c r="Z895">
        <v>413.78</v>
      </c>
      <c r="AA895">
        <v>5.5</v>
      </c>
      <c r="AB895">
        <v>3.7111000000000001</v>
      </c>
      <c r="AC895">
        <v>1.1561999999999999</v>
      </c>
      <c r="AD895">
        <v>0.57789999999999997</v>
      </c>
      <c r="AE895">
        <v>1.1332</v>
      </c>
      <c r="AF895">
        <v>9.3437999999999999</v>
      </c>
      <c r="AG895">
        <v>4.3795000000000002</v>
      </c>
      <c r="AH895">
        <v>1.6185</v>
      </c>
      <c r="AI895">
        <v>0.77959999999999996</v>
      </c>
      <c r="AJ895">
        <v>0.2414</v>
      </c>
      <c r="AK895">
        <v>4.02E-2</v>
      </c>
      <c r="AL895">
        <v>0.20419999999999999</v>
      </c>
      <c r="AM895">
        <v>7.3898000000000001</v>
      </c>
      <c r="AN895">
        <v>0.3604</v>
      </c>
      <c r="AO895">
        <v>22.9922</v>
      </c>
      <c r="AP895">
        <v>0.50539999999999996</v>
      </c>
      <c r="AQ895">
        <v>127.03230000000001</v>
      </c>
      <c r="AR895">
        <v>27.585699999999999</v>
      </c>
      <c r="AS895" s="22"/>
      <c r="AT895" s="22"/>
      <c r="AU895" s="22" t="s">
        <v>88</v>
      </c>
      <c r="AV895" s="46">
        <v>0</v>
      </c>
      <c r="AW895" s="46">
        <v>0</v>
      </c>
      <c r="AX895" s="46">
        <v>0</v>
      </c>
    </row>
    <row r="896" spans="1:50" ht="12.75" hidden="1" customHeight="1" x14ac:dyDescent="0.25">
      <c r="A896">
        <v>849</v>
      </c>
      <c r="B896">
        <v>2008</v>
      </c>
      <c r="C896" s="22" t="str">
        <f t="shared" si="54"/>
        <v>2008B00849</v>
      </c>
      <c r="D896" s="13">
        <v>39723</v>
      </c>
      <c r="E896">
        <v>80046</v>
      </c>
      <c r="F896" t="s">
        <v>294</v>
      </c>
      <c r="G896">
        <v>1</v>
      </c>
      <c r="H896">
        <v>8</v>
      </c>
      <c r="I896" t="s">
        <v>70</v>
      </c>
      <c r="J896" s="15">
        <f t="shared" si="51"/>
        <v>2716</v>
      </c>
      <c r="K896">
        <v>50</v>
      </c>
      <c r="L896">
        <v>60</v>
      </c>
      <c r="M896">
        <v>60</v>
      </c>
      <c r="N896">
        <f t="shared" si="55"/>
        <v>10</v>
      </c>
      <c r="O896">
        <v>4</v>
      </c>
      <c r="P896">
        <v>6</v>
      </c>
      <c r="Q896"/>
      <c r="R896">
        <v>512</v>
      </c>
      <c r="S896" s="55">
        <v>2009</v>
      </c>
      <c r="T896" s="60" t="s">
        <v>113</v>
      </c>
      <c r="U896" s="46">
        <v>0.45</v>
      </c>
      <c r="V896" s="46">
        <v>0</v>
      </c>
      <c r="W896" s="46">
        <v>0</v>
      </c>
      <c r="X896" s="46">
        <v>0</v>
      </c>
      <c r="Y896" s="46">
        <v>0</v>
      </c>
      <c r="Z896">
        <v>446.43</v>
      </c>
      <c r="AA896">
        <v>6.02</v>
      </c>
      <c r="AB896">
        <v>4.0917000000000003</v>
      </c>
      <c r="AC896">
        <v>10.7288</v>
      </c>
      <c r="AD896">
        <v>0.24129999999999999</v>
      </c>
      <c r="AE896">
        <v>1.3030999999999999</v>
      </c>
      <c r="AF896">
        <v>12.379300000000001</v>
      </c>
      <c r="AG896">
        <v>8.7017000000000007</v>
      </c>
      <c r="AH896">
        <v>1.9488000000000001</v>
      </c>
      <c r="AI896">
        <v>1.2312000000000001</v>
      </c>
      <c r="AJ896">
        <v>0.91800000000000004</v>
      </c>
      <c r="AK896">
        <v>0.13950000000000001</v>
      </c>
      <c r="AL896">
        <v>0.1762</v>
      </c>
      <c r="AM896">
        <v>9.9807000000000006</v>
      </c>
      <c r="AN896">
        <v>0.3649</v>
      </c>
      <c r="AO896">
        <v>2.7654000000000001</v>
      </c>
      <c r="AP896">
        <v>0.65880000000000005</v>
      </c>
      <c r="AQ896">
        <v>41.795400000000001</v>
      </c>
      <c r="AR896">
        <v>16.414100000000001</v>
      </c>
      <c r="AS896" s="22"/>
      <c r="AT896" s="22"/>
      <c r="AU896" s="22" t="s">
        <v>88</v>
      </c>
      <c r="AV896" s="46">
        <v>0</v>
      </c>
      <c r="AW896" s="46">
        <v>0</v>
      </c>
      <c r="AX896" s="46">
        <v>0</v>
      </c>
    </row>
    <row r="897" spans="1:50" ht="12.75" hidden="1" customHeight="1" x14ac:dyDescent="0.25">
      <c r="A897">
        <v>850</v>
      </c>
      <c r="B897">
        <v>2008</v>
      </c>
      <c r="C897" s="22" t="str">
        <f t="shared" si="54"/>
        <v>2008B00850</v>
      </c>
      <c r="D897" s="13">
        <v>39723</v>
      </c>
      <c r="E897">
        <v>80046</v>
      </c>
      <c r="F897" t="s">
        <v>294</v>
      </c>
      <c r="G897">
        <v>1</v>
      </c>
      <c r="H897">
        <v>8</v>
      </c>
      <c r="I897" t="s">
        <v>70</v>
      </c>
      <c r="J897" s="15">
        <f t="shared" si="51"/>
        <v>2716</v>
      </c>
      <c r="K897">
        <v>60</v>
      </c>
      <c r="L897">
        <v>70</v>
      </c>
      <c r="M897">
        <v>70</v>
      </c>
      <c r="N897">
        <f t="shared" si="55"/>
        <v>10</v>
      </c>
      <c r="O897">
        <v>4</v>
      </c>
      <c r="P897">
        <v>6</v>
      </c>
      <c r="Q897"/>
      <c r="R897">
        <v>513</v>
      </c>
      <c r="S897" s="55">
        <v>2009</v>
      </c>
      <c r="T897" s="60" t="s">
        <v>113</v>
      </c>
      <c r="U897" s="46">
        <v>0.56000000000000005</v>
      </c>
      <c r="V897" s="46">
        <v>0.66</v>
      </c>
      <c r="W897" s="46">
        <v>0</v>
      </c>
      <c r="X897" s="46">
        <v>0</v>
      </c>
      <c r="Y897" s="46">
        <v>0</v>
      </c>
      <c r="Z897">
        <v>429.06</v>
      </c>
      <c r="AA897">
        <v>5.83</v>
      </c>
      <c r="AB897">
        <v>3.1253000000000002</v>
      </c>
      <c r="AC897">
        <v>8.1081000000000003</v>
      </c>
      <c r="AD897">
        <v>0.29220000000000002</v>
      </c>
      <c r="AE897">
        <v>1.7567999999999999</v>
      </c>
      <c r="AF897">
        <v>8.6998999999999995</v>
      </c>
      <c r="AG897">
        <v>6.5983000000000001</v>
      </c>
      <c r="AH897">
        <v>1.5466</v>
      </c>
      <c r="AI897">
        <v>1.6612</v>
      </c>
      <c r="AJ897">
        <v>0.79079999999999995</v>
      </c>
      <c r="AK897">
        <v>0.36809999999999998</v>
      </c>
      <c r="AL897">
        <v>0.192</v>
      </c>
      <c r="AM897">
        <v>10.1212</v>
      </c>
      <c r="AN897">
        <v>0.37369999999999998</v>
      </c>
      <c r="AO897">
        <v>1.7801</v>
      </c>
      <c r="AP897">
        <v>0.72230000000000005</v>
      </c>
      <c r="AQ897">
        <v>57.595500000000001</v>
      </c>
      <c r="AR897">
        <v>12.7027</v>
      </c>
      <c r="AS897" s="22"/>
      <c r="AT897" s="22"/>
      <c r="AU897" s="22" t="s">
        <v>88</v>
      </c>
      <c r="AV897" s="46">
        <v>0</v>
      </c>
      <c r="AW897" s="46">
        <v>0</v>
      </c>
      <c r="AX897" s="46">
        <v>0</v>
      </c>
    </row>
    <row r="898" spans="1:50" ht="12.75" hidden="1" customHeight="1" x14ac:dyDescent="0.25">
      <c r="A898">
        <v>851</v>
      </c>
      <c r="B898">
        <v>2008</v>
      </c>
      <c r="C898" s="22" t="str">
        <f t="shared" si="54"/>
        <v>2008B00851</v>
      </c>
      <c r="D898" s="13">
        <v>39723</v>
      </c>
      <c r="E898">
        <v>80046</v>
      </c>
      <c r="F898" t="s">
        <v>294</v>
      </c>
      <c r="G898">
        <v>1</v>
      </c>
      <c r="H898">
        <v>8</v>
      </c>
      <c r="I898" t="s">
        <v>198</v>
      </c>
      <c r="J898" s="15">
        <f t="shared" ref="J898:J961" si="56">IF(I898="WB",54.6*O898*(M898-K898),IF(I898="BZ",67.9*O898*(M898-K898),IF(I898="BZ+WB",122.5*O898*(M898-K898),IF(I898="RKS",19.6*(M898-K898)*O898,""))))</f>
        <v>2352</v>
      </c>
      <c r="K898">
        <v>70</v>
      </c>
      <c r="L898">
        <v>100</v>
      </c>
      <c r="M898">
        <v>100</v>
      </c>
      <c r="N898">
        <f t="shared" si="55"/>
        <v>30</v>
      </c>
      <c r="O898">
        <v>4</v>
      </c>
      <c r="P898">
        <v>6</v>
      </c>
      <c r="Q898"/>
      <c r="R898">
        <v>514</v>
      </c>
      <c r="S898" s="55">
        <v>2009</v>
      </c>
      <c r="T898" s="60" t="s">
        <v>113</v>
      </c>
      <c r="U898" s="46">
        <v>2.34</v>
      </c>
      <c r="V898" s="46">
        <v>4.78</v>
      </c>
      <c r="W898" s="46">
        <v>0</v>
      </c>
      <c r="X898" s="46">
        <v>0</v>
      </c>
      <c r="Y898" s="46">
        <v>0</v>
      </c>
      <c r="Z898">
        <v>428.58</v>
      </c>
      <c r="AA898">
        <v>4.8899999999999997</v>
      </c>
      <c r="AB898">
        <v>2.8424</v>
      </c>
      <c r="AC898">
        <v>3.6547999999999998</v>
      </c>
      <c r="AD898">
        <v>0.25</v>
      </c>
      <c r="AE898">
        <v>2.33</v>
      </c>
      <c r="AF898">
        <v>7.8333000000000004</v>
      </c>
      <c r="AG898">
        <v>4.1786000000000003</v>
      </c>
      <c r="AH898">
        <v>1.1248</v>
      </c>
      <c r="AI898">
        <v>1.7657</v>
      </c>
      <c r="AJ898">
        <v>0.44290000000000002</v>
      </c>
      <c r="AK898">
        <v>0.19520000000000001</v>
      </c>
      <c r="AL898">
        <v>0.43380000000000002</v>
      </c>
      <c r="AM898">
        <v>7.0429000000000004</v>
      </c>
      <c r="AN898">
        <v>0.34139999999999998</v>
      </c>
      <c r="AO898">
        <v>2.3123999999999998</v>
      </c>
      <c r="AP898">
        <v>0.69140000000000001</v>
      </c>
      <c r="AQ898">
        <v>79.8095</v>
      </c>
      <c r="AR898">
        <v>13.9238</v>
      </c>
      <c r="AS898" s="22"/>
      <c r="AT898" s="22"/>
      <c r="AU898" s="22" t="s">
        <v>88</v>
      </c>
      <c r="AV898" s="46">
        <v>0</v>
      </c>
      <c r="AW898" s="46">
        <v>0</v>
      </c>
      <c r="AX898" s="46">
        <v>0</v>
      </c>
    </row>
    <row r="899" spans="1:50" ht="12.75" hidden="1" customHeight="1" x14ac:dyDescent="0.25">
      <c r="A899">
        <v>852</v>
      </c>
      <c r="B899">
        <v>2008</v>
      </c>
      <c r="C899" s="22" t="str">
        <f t="shared" si="54"/>
        <v>2008B00852</v>
      </c>
      <c r="D899" s="13">
        <v>39723</v>
      </c>
      <c r="E899">
        <v>80046</v>
      </c>
      <c r="F899" t="s">
        <v>294</v>
      </c>
      <c r="G899">
        <v>1</v>
      </c>
      <c r="H899">
        <v>8</v>
      </c>
      <c r="I899" t="s">
        <v>198</v>
      </c>
      <c r="J899" s="15">
        <f t="shared" si="56"/>
        <v>3920.0000000000005</v>
      </c>
      <c r="K899">
        <v>100</v>
      </c>
      <c r="L899">
        <v>150</v>
      </c>
      <c r="M899">
        <v>150</v>
      </c>
      <c r="N899">
        <f t="shared" si="55"/>
        <v>50</v>
      </c>
      <c r="O899">
        <v>4</v>
      </c>
      <c r="P899">
        <v>6</v>
      </c>
      <c r="Q899"/>
      <c r="S899" s="55"/>
      <c r="T899" s="60" t="s">
        <v>113</v>
      </c>
      <c r="U899" s="46">
        <v>0</v>
      </c>
      <c r="V899" s="46">
        <v>0.13</v>
      </c>
      <c r="W899" s="46">
        <v>0</v>
      </c>
      <c r="X899" s="46">
        <v>0.04</v>
      </c>
      <c r="Y899" s="46">
        <v>0</v>
      </c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s="22"/>
      <c r="AT899" s="22"/>
      <c r="AU899" s="22" t="s">
        <v>88</v>
      </c>
      <c r="AV899" s="46">
        <v>0</v>
      </c>
      <c r="AW899" s="46">
        <v>0</v>
      </c>
      <c r="AX899" s="46">
        <v>0</v>
      </c>
    </row>
    <row r="900" spans="1:50" ht="12.75" hidden="1" customHeight="1" x14ac:dyDescent="0.25">
      <c r="A900">
        <v>853</v>
      </c>
      <c r="B900">
        <v>2008</v>
      </c>
      <c r="C900" s="22" t="str">
        <f t="shared" si="54"/>
        <v>2008B00853</v>
      </c>
      <c r="D900" s="13">
        <v>39723</v>
      </c>
      <c r="E900">
        <v>80046</v>
      </c>
      <c r="F900" t="s">
        <v>294</v>
      </c>
      <c r="G900">
        <v>1</v>
      </c>
      <c r="H900">
        <v>8</v>
      </c>
      <c r="I900" t="s">
        <v>198</v>
      </c>
      <c r="J900" s="15">
        <f t="shared" si="56"/>
        <v>3920.0000000000005</v>
      </c>
      <c r="K900">
        <v>150</v>
      </c>
      <c r="L900">
        <v>200</v>
      </c>
      <c r="M900">
        <v>200</v>
      </c>
      <c r="N900">
        <f t="shared" si="55"/>
        <v>50</v>
      </c>
      <c r="O900">
        <v>4</v>
      </c>
      <c r="P900">
        <v>6</v>
      </c>
      <c r="Q900"/>
      <c r="S900" s="55"/>
      <c r="T900" s="60" t="s">
        <v>113</v>
      </c>
      <c r="U900" s="46">
        <v>0</v>
      </c>
      <c r="V900" s="46">
        <v>0</v>
      </c>
      <c r="W900" s="46">
        <v>0</v>
      </c>
      <c r="X900" s="46">
        <v>0</v>
      </c>
      <c r="Y900" s="46">
        <v>0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s="22"/>
      <c r="AT900" s="22"/>
      <c r="AU900" s="22" t="s">
        <v>88</v>
      </c>
      <c r="AV900" s="46">
        <v>0</v>
      </c>
      <c r="AW900" s="46">
        <v>0</v>
      </c>
      <c r="AX900" s="46">
        <v>0</v>
      </c>
    </row>
    <row r="901" spans="1:50" ht="12.75" hidden="1" customHeight="1" x14ac:dyDescent="0.25">
      <c r="A901">
        <v>20426</v>
      </c>
      <c r="B901">
        <v>2002</v>
      </c>
      <c r="C901" s="22" t="str">
        <f t="shared" ref="C901:C942" si="57">CONCATENATE(B901,"B",A901)</f>
        <v>2002B20426</v>
      </c>
      <c r="D901" s="20">
        <v>37348</v>
      </c>
      <c r="E901">
        <v>20007</v>
      </c>
      <c r="F901" t="s">
        <v>48</v>
      </c>
      <c r="G901" t="s">
        <v>205</v>
      </c>
      <c r="I901" t="s">
        <v>87</v>
      </c>
      <c r="J901" s="15">
        <f t="shared" si="56"/>
        <v>2450</v>
      </c>
      <c r="K901">
        <v>0</v>
      </c>
      <c r="L901">
        <v>5</v>
      </c>
      <c r="M901">
        <v>5</v>
      </c>
      <c r="N901">
        <v>5</v>
      </c>
      <c r="O901">
        <v>4</v>
      </c>
      <c r="P901">
        <v>6</v>
      </c>
      <c r="Q901"/>
      <c r="R901">
        <v>41395</v>
      </c>
      <c r="S901" s="55">
        <v>2002</v>
      </c>
      <c r="T901" s="60" t="s">
        <v>114</v>
      </c>
      <c r="U901" s="65">
        <v>0.44105345211581293</v>
      </c>
      <c r="V901" s="65">
        <v>1.1899795100222716</v>
      </c>
      <c r="W901" s="65">
        <v>0</v>
      </c>
      <c r="X901" s="65">
        <v>1.7054066815144766</v>
      </c>
      <c r="Y901" s="65">
        <v>0</v>
      </c>
      <c r="Z901">
        <v>472</v>
      </c>
      <c r="AA901">
        <v>14.9</v>
      </c>
      <c r="AB901">
        <v>3.03</v>
      </c>
      <c r="AC901">
        <v>2.12</v>
      </c>
      <c r="AD901"/>
      <c r="AE901"/>
      <c r="AF901"/>
      <c r="AG901"/>
      <c r="AH901">
        <v>1.25</v>
      </c>
      <c r="AI901">
        <v>1.26</v>
      </c>
      <c r="AJ901">
        <v>0.9</v>
      </c>
      <c r="AK901">
        <v>7.0000000000000007E-2</v>
      </c>
      <c r="AL901">
        <v>0.25</v>
      </c>
      <c r="AM901"/>
      <c r="AN901">
        <v>0.08</v>
      </c>
      <c r="AO901"/>
      <c r="AP901">
        <v>1.29</v>
      </c>
      <c r="AQ901">
        <v>72.38</v>
      </c>
      <c r="AR901"/>
    </row>
    <row r="902" spans="1:50" ht="12.75" hidden="1" customHeight="1" x14ac:dyDescent="0.25">
      <c r="A902">
        <v>20427</v>
      </c>
      <c r="B902">
        <v>2002</v>
      </c>
      <c r="C902" s="22" t="str">
        <f t="shared" si="57"/>
        <v>2002B20427</v>
      </c>
      <c r="D902" s="20">
        <v>37348</v>
      </c>
      <c r="E902">
        <v>20007</v>
      </c>
      <c r="F902" t="s">
        <v>48</v>
      </c>
      <c r="G902" t="s">
        <v>205</v>
      </c>
      <c r="I902" t="s">
        <v>87</v>
      </c>
      <c r="J902" s="15">
        <f t="shared" si="56"/>
        <v>2450</v>
      </c>
      <c r="K902">
        <v>5</v>
      </c>
      <c r="L902">
        <v>10</v>
      </c>
      <c r="M902">
        <v>10</v>
      </c>
      <c r="N902">
        <v>5</v>
      </c>
      <c r="O902">
        <v>4</v>
      </c>
      <c r="P902">
        <v>6</v>
      </c>
      <c r="Q902"/>
      <c r="R902">
        <v>41396</v>
      </c>
      <c r="S902" s="55">
        <v>2002</v>
      </c>
      <c r="T902" s="60" t="s">
        <v>114</v>
      </c>
      <c r="U902" s="65">
        <v>1.2216141973298598</v>
      </c>
      <c r="V902" s="65">
        <v>0.47556326929338977</v>
      </c>
      <c r="W902" s="65">
        <v>7.4410624552263096</v>
      </c>
      <c r="X902" s="65">
        <v>0.62936997720612176</v>
      </c>
      <c r="Y902" s="65">
        <v>0</v>
      </c>
      <c r="Z902">
        <v>482</v>
      </c>
      <c r="AA902">
        <v>12.7</v>
      </c>
      <c r="AB902">
        <v>1.8</v>
      </c>
      <c r="AC902">
        <v>1.83</v>
      </c>
      <c r="AD902"/>
      <c r="AE902"/>
      <c r="AF902"/>
      <c r="AG902"/>
      <c r="AH902">
        <v>1.71</v>
      </c>
      <c r="AI902">
        <v>1.52</v>
      </c>
      <c r="AJ902">
        <v>0.57999999999999996</v>
      </c>
      <c r="AK902">
        <v>0.11</v>
      </c>
      <c r="AL902">
        <v>0.16</v>
      </c>
      <c r="AM902"/>
      <c r="AN902">
        <v>1</v>
      </c>
      <c r="AO902"/>
      <c r="AP902">
        <v>0.96</v>
      </c>
      <c r="AQ902">
        <v>25.92</v>
      </c>
      <c r="AR902"/>
    </row>
    <row r="903" spans="1:50" ht="12.75" hidden="1" customHeight="1" x14ac:dyDescent="0.25">
      <c r="A903">
        <v>20428</v>
      </c>
      <c r="B903">
        <v>2002</v>
      </c>
      <c r="C903" s="22" t="str">
        <f t="shared" si="57"/>
        <v>2002B20428</v>
      </c>
      <c r="D903" s="20">
        <v>37348</v>
      </c>
      <c r="E903">
        <v>20007</v>
      </c>
      <c r="F903" t="s">
        <v>48</v>
      </c>
      <c r="G903" t="s">
        <v>205</v>
      </c>
      <c r="I903" t="s">
        <v>70</v>
      </c>
      <c r="J903" s="15">
        <f t="shared" si="56"/>
        <v>2716</v>
      </c>
      <c r="K903">
        <v>10</v>
      </c>
      <c r="L903">
        <v>20</v>
      </c>
      <c r="M903">
        <v>20</v>
      </c>
      <c r="N903">
        <v>10</v>
      </c>
      <c r="O903">
        <v>4</v>
      </c>
      <c r="P903">
        <v>6</v>
      </c>
      <c r="Q903"/>
      <c r="R903">
        <v>41397</v>
      </c>
      <c r="S903" s="55">
        <v>2002</v>
      </c>
      <c r="T903" s="60" t="s">
        <v>114</v>
      </c>
      <c r="U903" s="65">
        <v>2.6914642653596261</v>
      </c>
      <c r="V903" s="65">
        <v>0.57235495269577108</v>
      </c>
      <c r="W903" s="65">
        <v>10.994799042516814</v>
      </c>
      <c r="X903" s="65">
        <v>1.0930583608799727</v>
      </c>
      <c r="Y903" s="65">
        <v>0</v>
      </c>
      <c r="Z903">
        <v>541.9</v>
      </c>
      <c r="AA903">
        <v>11.391</v>
      </c>
      <c r="AB903">
        <v>2.33</v>
      </c>
      <c r="AC903">
        <v>1.74</v>
      </c>
      <c r="AD903"/>
      <c r="AE903"/>
      <c r="AF903"/>
      <c r="AG903"/>
      <c r="AH903">
        <v>0.93</v>
      </c>
      <c r="AI903">
        <v>2.11</v>
      </c>
      <c r="AJ903">
        <v>0.89</v>
      </c>
      <c r="AK903">
        <v>7.0000000000000007E-2</v>
      </c>
      <c r="AL903">
        <v>0.28000000000000003</v>
      </c>
      <c r="AM903"/>
      <c r="AN903">
        <v>0.89</v>
      </c>
      <c r="AO903"/>
      <c r="AP903">
        <v>0.89</v>
      </c>
      <c r="AQ903">
        <v>15.99</v>
      </c>
      <c r="AR903"/>
    </row>
    <row r="904" spans="1:50" ht="12.75" hidden="1" customHeight="1" x14ac:dyDescent="0.25">
      <c r="A904">
        <v>20429</v>
      </c>
      <c r="B904">
        <v>2002</v>
      </c>
      <c r="C904" s="22" t="str">
        <f t="shared" si="57"/>
        <v>2002B20429</v>
      </c>
      <c r="D904" s="20">
        <v>37348</v>
      </c>
      <c r="E904">
        <v>20007</v>
      </c>
      <c r="F904" t="s">
        <v>48</v>
      </c>
      <c r="G904" t="s">
        <v>205</v>
      </c>
      <c r="I904" t="s">
        <v>70</v>
      </c>
      <c r="J904" s="15">
        <f t="shared" si="56"/>
        <v>2716</v>
      </c>
      <c r="K904">
        <v>20</v>
      </c>
      <c r="L904">
        <v>30</v>
      </c>
      <c r="M904">
        <v>30</v>
      </c>
      <c r="N904">
        <v>10</v>
      </c>
      <c r="O904">
        <v>4</v>
      </c>
      <c r="P904">
        <v>6</v>
      </c>
      <c r="Q904"/>
      <c r="R904">
        <v>41398</v>
      </c>
      <c r="S904" s="55">
        <v>2002</v>
      </c>
      <c r="T904" s="60" t="s">
        <v>114</v>
      </c>
      <c r="U904" s="65">
        <v>2.7283464927920127</v>
      </c>
      <c r="V904" s="65">
        <v>3.8888701543477158</v>
      </c>
      <c r="W904" s="65">
        <v>10.167600733533696</v>
      </c>
      <c r="X904" s="65">
        <v>1.6459350007640976</v>
      </c>
      <c r="Y904" s="65">
        <v>0</v>
      </c>
      <c r="Z904">
        <v>544.98</v>
      </c>
      <c r="AA904">
        <v>11.654</v>
      </c>
      <c r="AB904">
        <v>5.58</v>
      </c>
      <c r="AC904">
        <v>1.61</v>
      </c>
      <c r="AD904"/>
      <c r="AE904"/>
      <c r="AF904"/>
      <c r="AG904"/>
      <c r="AH904">
        <v>0.82</v>
      </c>
      <c r="AI904">
        <v>1.75</v>
      </c>
      <c r="AJ904">
        <v>0.89</v>
      </c>
      <c r="AK904">
        <v>0.06</v>
      </c>
      <c r="AL904">
        <v>0.37</v>
      </c>
      <c r="AM904"/>
      <c r="AN904">
        <v>0.86</v>
      </c>
      <c r="AO904"/>
      <c r="AP904">
        <v>0.93</v>
      </c>
      <c r="AQ904">
        <v>20.54</v>
      </c>
      <c r="AR904"/>
    </row>
    <row r="905" spans="1:50" ht="12.75" hidden="1" customHeight="1" x14ac:dyDescent="0.25">
      <c r="A905">
        <v>20430</v>
      </c>
      <c r="B905">
        <v>2002</v>
      </c>
      <c r="C905" s="22" t="str">
        <f t="shared" si="57"/>
        <v>2002B20430</v>
      </c>
      <c r="D905" s="20">
        <v>37348</v>
      </c>
      <c r="E905">
        <v>20007</v>
      </c>
      <c r="F905" t="s">
        <v>48</v>
      </c>
      <c r="G905" t="s">
        <v>205</v>
      </c>
      <c r="I905" t="s">
        <v>70</v>
      </c>
      <c r="J905" s="15">
        <f t="shared" si="56"/>
        <v>5432</v>
      </c>
      <c r="K905">
        <v>30</v>
      </c>
      <c r="L905">
        <v>50</v>
      </c>
      <c r="M905">
        <v>50</v>
      </c>
      <c r="N905">
        <v>20</v>
      </c>
      <c r="O905">
        <v>4</v>
      </c>
      <c r="P905">
        <v>6</v>
      </c>
      <c r="Q905"/>
      <c r="R905">
        <v>41399</v>
      </c>
      <c r="S905" s="55">
        <v>2002</v>
      </c>
      <c r="T905" s="60" t="s">
        <v>114</v>
      </c>
      <c r="U905" s="65">
        <v>3.4441975599160095</v>
      </c>
      <c r="V905" s="65">
        <v>0.75925421765259582</v>
      </c>
      <c r="W905" s="65">
        <v>4.1452831076678018</v>
      </c>
      <c r="X905" s="65">
        <v>3.9860846426761283</v>
      </c>
      <c r="Y905" s="65">
        <v>0</v>
      </c>
      <c r="Z905">
        <v>524.03</v>
      </c>
      <c r="AA905">
        <v>8.5340000000000007</v>
      </c>
      <c r="AB905">
        <v>6.94</v>
      </c>
      <c r="AC905">
        <v>1</v>
      </c>
      <c r="AD905"/>
      <c r="AE905"/>
      <c r="AF905"/>
      <c r="AG905"/>
      <c r="AH905">
        <v>0.68</v>
      </c>
      <c r="AI905">
        <v>1.33</v>
      </c>
      <c r="AJ905">
        <v>0.92</v>
      </c>
      <c r="AK905">
        <v>0.03</v>
      </c>
      <c r="AL905">
        <v>0.42</v>
      </c>
      <c r="AM905"/>
      <c r="AN905">
        <v>0.54</v>
      </c>
      <c r="AO905"/>
      <c r="AP905">
        <v>0.64</v>
      </c>
      <c r="AQ905">
        <v>27.1</v>
      </c>
      <c r="AR905"/>
    </row>
    <row r="906" spans="1:50" ht="12.75" hidden="1" customHeight="1" x14ac:dyDescent="0.25">
      <c r="A906">
        <v>20431</v>
      </c>
      <c r="B906">
        <v>2002</v>
      </c>
      <c r="C906" s="22" t="str">
        <f t="shared" si="57"/>
        <v>2002B20431</v>
      </c>
      <c r="D906" s="20">
        <v>37348</v>
      </c>
      <c r="E906">
        <v>20007</v>
      </c>
      <c r="F906" t="s">
        <v>48</v>
      </c>
      <c r="G906" t="s">
        <v>205</v>
      </c>
      <c r="I906" t="s">
        <v>70</v>
      </c>
      <c r="J906" s="15">
        <f t="shared" si="56"/>
        <v>5432</v>
      </c>
      <c r="K906">
        <v>50</v>
      </c>
      <c r="L906">
        <v>70</v>
      </c>
      <c r="M906">
        <v>70</v>
      </c>
      <c r="N906">
        <v>20</v>
      </c>
      <c r="O906">
        <v>4</v>
      </c>
      <c r="P906">
        <v>6</v>
      </c>
      <c r="Q906"/>
      <c r="S906" s="55"/>
      <c r="T906" s="60" t="s">
        <v>114</v>
      </c>
      <c r="U906" s="65">
        <v>0</v>
      </c>
      <c r="V906" s="65">
        <v>0</v>
      </c>
      <c r="W906" s="65">
        <v>0</v>
      </c>
      <c r="X906" s="65">
        <v>0</v>
      </c>
      <c r="Y906" s="65">
        <v>0</v>
      </c>
      <c r="Z906" s="22"/>
      <c r="AA906" s="22"/>
      <c r="AB906" s="22"/>
      <c r="AC906" s="22"/>
      <c r="AD906"/>
      <c r="AE906"/>
      <c r="AF906"/>
      <c r="AG906"/>
      <c r="AH906" s="22"/>
      <c r="AI906" s="22"/>
      <c r="AJ906" s="22"/>
      <c r="AK906" s="22"/>
      <c r="AL906" s="22"/>
      <c r="AM906"/>
      <c r="AN906" s="22"/>
      <c r="AO906"/>
      <c r="AP906" s="22"/>
      <c r="AQ906" s="22"/>
      <c r="AR906"/>
    </row>
    <row r="907" spans="1:50" ht="12.75" hidden="1" customHeight="1" x14ac:dyDescent="0.25">
      <c r="A907">
        <v>20432</v>
      </c>
      <c r="B907">
        <v>2002</v>
      </c>
      <c r="C907" s="22" t="str">
        <f t="shared" si="57"/>
        <v>2002B20432</v>
      </c>
      <c r="D907" s="20">
        <v>37348</v>
      </c>
      <c r="E907">
        <v>20007</v>
      </c>
      <c r="F907" t="s">
        <v>48</v>
      </c>
      <c r="G907" t="s">
        <v>205</v>
      </c>
      <c r="I907" t="s">
        <v>70</v>
      </c>
      <c r="J907" s="15">
        <f t="shared" si="56"/>
        <v>5160.4000000000005</v>
      </c>
      <c r="K907">
        <v>70</v>
      </c>
      <c r="L907">
        <v>100</v>
      </c>
      <c r="M907" s="26">
        <v>89</v>
      </c>
      <c r="N907">
        <v>30</v>
      </c>
      <c r="O907">
        <v>4</v>
      </c>
      <c r="P907">
        <v>6</v>
      </c>
      <c r="Q907"/>
      <c r="S907" s="55"/>
      <c r="T907" s="60" t="s">
        <v>114</v>
      </c>
      <c r="U907" s="65">
        <v>0</v>
      </c>
      <c r="V907" s="65">
        <v>0</v>
      </c>
      <c r="W907" s="65">
        <v>0</v>
      </c>
      <c r="X907" s="65">
        <v>0.128</v>
      </c>
      <c r="Y907" s="65">
        <v>0</v>
      </c>
      <c r="Z907" s="22"/>
      <c r="AA907" s="22"/>
      <c r="AB907" s="22"/>
      <c r="AC907" s="22"/>
      <c r="AD907"/>
      <c r="AE907"/>
      <c r="AF907"/>
      <c r="AG907"/>
      <c r="AH907" s="22"/>
      <c r="AI907" s="22"/>
      <c r="AJ907" s="22"/>
      <c r="AK907" s="22"/>
      <c r="AL907" s="22"/>
      <c r="AM907"/>
      <c r="AN907" s="22"/>
      <c r="AO907"/>
      <c r="AP907" s="22"/>
      <c r="AQ907" s="22"/>
      <c r="AR907"/>
    </row>
    <row r="908" spans="1:50" ht="12.75" hidden="1" customHeight="1" x14ac:dyDescent="0.25">
      <c r="A908">
        <v>20433</v>
      </c>
      <c r="B908">
        <v>2002</v>
      </c>
      <c r="C908" s="22" t="str">
        <f t="shared" si="57"/>
        <v>2002B20433</v>
      </c>
      <c r="D908" s="20">
        <v>37348</v>
      </c>
      <c r="E908">
        <v>20008</v>
      </c>
      <c r="F908" t="s">
        <v>48</v>
      </c>
      <c r="G908" t="s">
        <v>209</v>
      </c>
      <c r="I908" t="s">
        <v>87</v>
      </c>
      <c r="J908" s="15">
        <f t="shared" si="56"/>
        <v>2450</v>
      </c>
      <c r="K908">
        <v>0</v>
      </c>
      <c r="L908">
        <v>5</v>
      </c>
      <c r="M908">
        <v>5</v>
      </c>
      <c r="N908">
        <v>5</v>
      </c>
      <c r="O908">
        <v>4</v>
      </c>
      <c r="P908">
        <v>6</v>
      </c>
      <c r="Q908"/>
      <c r="R908">
        <v>41400</v>
      </c>
      <c r="S908" s="55">
        <v>2002</v>
      </c>
      <c r="T908" s="60" t="s">
        <v>114</v>
      </c>
      <c r="U908" s="65">
        <v>0.21952718591890544</v>
      </c>
      <c r="V908" s="65">
        <v>0</v>
      </c>
      <c r="W908" s="65">
        <v>0</v>
      </c>
      <c r="X908" s="65">
        <v>0.25640775315328151</v>
      </c>
      <c r="Y908" s="65">
        <v>0</v>
      </c>
      <c r="Z908"/>
      <c r="AA908"/>
      <c r="AB908">
        <v>1.22</v>
      </c>
      <c r="AC908">
        <v>1.38</v>
      </c>
      <c r="AD908"/>
      <c r="AE908"/>
      <c r="AF908"/>
      <c r="AG908"/>
      <c r="AH908">
        <v>0.89</v>
      </c>
      <c r="AI908">
        <v>1.34</v>
      </c>
      <c r="AJ908">
        <v>0.52</v>
      </c>
      <c r="AK908">
        <v>0.06</v>
      </c>
      <c r="AL908">
        <v>0.22</v>
      </c>
      <c r="AM908"/>
      <c r="AN908">
        <v>1.21</v>
      </c>
      <c r="AO908"/>
      <c r="AP908">
        <v>1.53</v>
      </c>
      <c r="AQ908">
        <v>13.7</v>
      </c>
      <c r="AR908"/>
    </row>
    <row r="909" spans="1:50" ht="12.75" hidden="1" customHeight="1" x14ac:dyDescent="0.25">
      <c r="A909">
        <v>20434</v>
      </c>
      <c r="B909">
        <v>2002</v>
      </c>
      <c r="C909" s="22" t="str">
        <f t="shared" si="57"/>
        <v>2002B20434</v>
      </c>
      <c r="D909" s="20">
        <v>37348</v>
      </c>
      <c r="E909">
        <v>20008</v>
      </c>
      <c r="F909" t="s">
        <v>48</v>
      </c>
      <c r="G909" t="s">
        <v>209</v>
      </c>
      <c r="I909" t="s">
        <v>87</v>
      </c>
      <c r="J909" s="15">
        <f t="shared" si="56"/>
        <v>2450</v>
      </c>
      <c r="K909">
        <v>5</v>
      </c>
      <c r="L909">
        <v>10</v>
      </c>
      <c r="M909">
        <v>10</v>
      </c>
      <c r="N909">
        <v>5</v>
      </c>
      <c r="O909">
        <v>4</v>
      </c>
      <c r="P909">
        <v>6</v>
      </c>
      <c r="Q909"/>
      <c r="R909">
        <v>41401</v>
      </c>
      <c r="S909" s="55">
        <v>2002</v>
      </c>
      <c r="T909" s="60" t="s">
        <v>114</v>
      </c>
      <c r="U909" s="65">
        <v>0.8871456029011785</v>
      </c>
      <c r="V909" s="65">
        <v>0.55422955575702626</v>
      </c>
      <c r="W909" s="65">
        <v>0</v>
      </c>
      <c r="X909" s="65">
        <v>0.45019329102447864</v>
      </c>
      <c r="Y909" s="65">
        <v>0</v>
      </c>
      <c r="Z909">
        <v>483</v>
      </c>
      <c r="AA909">
        <v>14.4</v>
      </c>
      <c r="AB909">
        <v>1.65</v>
      </c>
      <c r="AC909">
        <v>1.29</v>
      </c>
      <c r="AD909"/>
      <c r="AE909"/>
      <c r="AF909"/>
      <c r="AG909"/>
      <c r="AH909">
        <v>1.24</v>
      </c>
      <c r="AI909">
        <v>1.64</v>
      </c>
      <c r="AJ909">
        <v>0.71</v>
      </c>
      <c r="AK909">
        <v>0.1</v>
      </c>
      <c r="AL909">
        <v>0.39</v>
      </c>
      <c r="AM909"/>
      <c r="AN909">
        <v>0.77</v>
      </c>
      <c r="AO909"/>
      <c r="AP909">
        <v>1.1000000000000001</v>
      </c>
      <c r="AQ909">
        <v>28.24</v>
      </c>
      <c r="AR909"/>
    </row>
    <row r="910" spans="1:50" ht="12.75" hidden="1" customHeight="1" x14ac:dyDescent="0.25">
      <c r="A910">
        <v>20435</v>
      </c>
      <c r="B910">
        <v>2002</v>
      </c>
      <c r="C910" s="22" t="str">
        <f t="shared" si="57"/>
        <v>2002B20435</v>
      </c>
      <c r="D910" s="20">
        <v>37348</v>
      </c>
      <c r="E910">
        <v>20008</v>
      </c>
      <c r="F910" t="s">
        <v>48</v>
      </c>
      <c r="G910" t="s">
        <v>209</v>
      </c>
      <c r="I910" t="s">
        <v>70</v>
      </c>
      <c r="J910" s="15">
        <f t="shared" si="56"/>
        <v>2716</v>
      </c>
      <c r="K910">
        <v>10</v>
      </c>
      <c r="L910">
        <v>20</v>
      </c>
      <c r="M910">
        <v>20</v>
      </c>
      <c r="N910">
        <v>10</v>
      </c>
      <c r="O910">
        <v>4</v>
      </c>
      <c r="P910">
        <v>6</v>
      </c>
      <c r="Q910"/>
      <c r="R910">
        <v>41402</v>
      </c>
      <c r="S910" s="55">
        <v>2002</v>
      </c>
      <c r="T910" s="60" t="s">
        <v>114</v>
      </c>
      <c r="U910" s="65">
        <v>0.53874445570903562</v>
      </c>
      <c r="V910" s="65">
        <v>0.21761050563933595</v>
      </c>
      <c r="W910" s="65">
        <v>0</v>
      </c>
      <c r="X910" s="65">
        <v>0.36338841718413384</v>
      </c>
      <c r="Y910" s="65">
        <v>0</v>
      </c>
      <c r="Z910"/>
      <c r="AA910"/>
      <c r="AB910">
        <v>5.28</v>
      </c>
      <c r="AC910">
        <v>0.83</v>
      </c>
      <c r="AD910"/>
      <c r="AE910"/>
      <c r="AF910"/>
      <c r="AG910"/>
      <c r="AH910">
        <v>2.36</v>
      </c>
      <c r="AI910">
        <v>1.54</v>
      </c>
      <c r="AJ910">
        <v>0.71</v>
      </c>
      <c r="AK910">
        <v>7.0000000000000007E-2</v>
      </c>
      <c r="AL910">
        <v>0.5</v>
      </c>
      <c r="AM910"/>
      <c r="AN910">
        <v>0.38</v>
      </c>
      <c r="AO910"/>
      <c r="AP910">
        <v>0.97</v>
      </c>
      <c r="AQ910">
        <v>45.6</v>
      </c>
      <c r="AR910"/>
    </row>
    <row r="911" spans="1:50" ht="12.75" hidden="1" customHeight="1" x14ac:dyDescent="0.25">
      <c r="A911">
        <v>20436</v>
      </c>
      <c r="B911">
        <v>2002</v>
      </c>
      <c r="C911" s="22" t="str">
        <f t="shared" si="57"/>
        <v>2002B20436</v>
      </c>
      <c r="D911" s="20">
        <v>37348</v>
      </c>
      <c r="E911">
        <v>20008</v>
      </c>
      <c r="F911" t="s">
        <v>48</v>
      </c>
      <c r="G911" t="s">
        <v>209</v>
      </c>
      <c r="I911" t="s">
        <v>70</v>
      </c>
      <c r="J911" s="15">
        <f t="shared" si="56"/>
        <v>2716</v>
      </c>
      <c r="K911">
        <v>20</v>
      </c>
      <c r="L911">
        <v>30</v>
      </c>
      <c r="M911">
        <v>30</v>
      </c>
      <c r="N911">
        <v>10</v>
      </c>
      <c r="O911">
        <v>4</v>
      </c>
      <c r="P911">
        <v>6</v>
      </c>
      <c r="Q911"/>
      <c r="R911">
        <v>41403</v>
      </c>
      <c r="S911" s="55">
        <v>2002</v>
      </c>
      <c r="T911" s="60" t="s">
        <v>114</v>
      </c>
      <c r="U911" s="65">
        <v>0.27828598982991409</v>
      </c>
      <c r="V911" s="65">
        <v>0</v>
      </c>
      <c r="W911" s="65">
        <v>0</v>
      </c>
      <c r="X911" s="65">
        <v>0.51833421006487812</v>
      </c>
      <c r="Y911" s="65">
        <v>0</v>
      </c>
      <c r="Z911"/>
      <c r="AA911"/>
      <c r="AB911">
        <v>5.57</v>
      </c>
      <c r="AC911">
        <v>1.07</v>
      </c>
      <c r="AD911"/>
      <c r="AE911"/>
      <c r="AF911"/>
      <c r="AG911"/>
      <c r="AH911">
        <v>2.64</v>
      </c>
      <c r="AI911">
        <v>1.76</v>
      </c>
      <c r="AJ911">
        <v>0.82</v>
      </c>
      <c r="AK911">
        <v>0.09</v>
      </c>
      <c r="AL911">
        <v>0.6</v>
      </c>
      <c r="AM911"/>
      <c r="AN911">
        <v>0.83</v>
      </c>
      <c r="AO911"/>
      <c r="AP911">
        <v>0.9</v>
      </c>
      <c r="AQ911">
        <v>15.7</v>
      </c>
      <c r="AR911"/>
    </row>
    <row r="912" spans="1:50" ht="12.75" hidden="1" customHeight="1" x14ac:dyDescent="0.25">
      <c r="A912">
        <v>20437</v>
      </c>
      <c r="B912">
        <v>2002</v>
      </c>
      <c r="C912" s="22" t="str">
        <f t="shared" si="57"/>
        <v>2002B20437</v>
      </c>
      <c r="D912" s="20">
        <v>37348</v>
      </c>
      <c r="E912">
        <v>20008</v>
      </c>
      <c r="F912" t="s">
        <v>48</v>
      </c>
      <c r="G912" t="s">
        <v>209</v>
      </c>
      <c r="I912" t="s">
        <v>70</v>
      </c>
      <c r="J912" s="15">
        <f t="shared" si="56"/>
        <v>5432</v>
      </c>
      <c r="K912">
        <v>30</v>
      </c>
      <c r="L912">
        <v>50</v>
      </c>
      <c r="M912">
        <v>50</v>
      </c>
      <c r="N912">
        <v>20</v>
      </c>
      <c r="O912">
        <v>4</v>
      </c>
      <c r="P912">
        <v>6</v>
      </c>
      <c r="Q912"/>
      <c r="R912">
        <v>41404</v>
      </c>
      <c r="S912" s="55">
        <v>2002</v>
      </c>
      <c r="T912" s="60" t="s">
        <v>114</v>
      </c>
      <c r="U912" s="65">
        <v>2.2977693899131073</v>
      </c>
      <c r="V912" s="65">
        <v>2.1518792699186249</v>
      </c>
      <c r="W912" s="65">
        <v>0</v>
      </c>
      <c r="X912" s="65">
        <v>0.8186056733023771</v>
      </c>
      <c r="Y912" s="65">
        <v>0</v>
      </c>
      <c r="Z912">
        <v>401</v>
      </c>
      <c r="AA912">
        <v>8</v>
      </c>
      <c r="AB912">
        <v>3.41</v>
      </c>
      <c r="AC912">
        <v>0.66</v>
      </c>
      <c r="AD912"/>
      <c r="AE912"/>
      <c r="AF912"/>
      <c r="AG912"/>
      <c r="AH912">
        <v>1.19</v>
      </c>
      <c r="AI912">
        <v>2.14</v>
      </c>
      <c r="AJ912">
        <v>0.67</v>
      </c>
      <c r="AK912">
        <v>0.03</v>
      </c>
      <c r="AL912">
        <v>0.67</v>
      </c>
      <c r="AM912"/>
      <c r="AN912">
        <v>0.57999999999999996</v>
      </c>
      <c r="AO912"/>
      <c r="AP912">
        <v>0.76</v>
      </c>
      <c r="AQ912">
        <v>13.24</v>
      </c>
      <c r="AR912"/>
      <c r="AS912" s="22"/>
      <c r="AT912" s="22"/>
      <c r="AU912" s="22"/>
      <c r="AV912" s="46"/>
      <c r="AW912" s="46"/>
      <c r="AX912" s="46"/>
    </row>
    <row r="913" spans="1:44" ht="12.75" hidden="1" customHeight="1" x14ac:dyDescent="0.25">
      <c r="A913">
        <v>20438</v>
      </c>
      <c r="B913">
        <v>2002</v>
      </c>
      <c r="C913" s="22" t="str">
        <f t="shared" si="57"/>
        <v>2002B20438</v>
      </c>
      <c r="D913" s="20">
        <v>37348</v>
      </c>
      <c r="E913">
        <v>20008</v>
      </c>
      <c r="F913" t="s">
        <v>48</v>
      </c>
      <c r="G913" t="s">
        <v>209</v>
      </c>
      <c r="I913" t="s">
        <v>70</v>
      </c>
      <c r="J913" s="15">
        <f t="shared" si="56"/>
        <v>5432</v>
      </c>
      <c r="K913">
        <v>50</v>
      </c>
      <c r="L913">
        <v>70</v>
      </c>
      <c r="M913">
        <v>70</v>
      </c>
      <c r="N913">
        <v>20</v>
      </c>
      <c r="O913">
        <v>4</v>
      </c>
      <c r="P913">
        <v>6</v>
      </c>
      <c r="Q913"/>
      <c r="R913">
        <v>41405</v>
      </c>
      <c r="S913" s="55">
        <v>2002</v>
      </c>
      <c r="T913" s="60" t="s">
        <v>114</v>
      </c>
      <c r="U913" s="65">
        <v>1.5623922574241045</v>
      </c>
      <c r="V913" s="65">
        <v>2.1408996608487056</v>
      </c>
      <c r="W913" s="65">
        <v>0</v>
      </c>
      <c r="X913" s="65">
        <v>0.82764562825709331</v>
      </c>
      <c r="Y913" s="65">
        <v>0</v>
      </c>
      <c r="Z913">
        <v>454</v>
      </c>
      <c r="AA913">
        <v>8.5500000000000007</v>
      </c>
      <c r="AB913">
        <v>7.07</v>
      </c>
      <c r="AC913">
        <v>0.71</v>
      </c>
      <c r="AD913"/>
      <c r="AE913"/>
      <c r="AF913"/>
      <c r="AG913"/>
      <c r="AH913">
        <v>1.07</v>
      </c>
      <c r="AI913">
        <v>2.16</v>
      </c>
      <c r="AJ913">
        <v>0.65</v>
      </c>
      <c r="AK913">
        <v>0.05</v>
      </c>
      <c r="AL913">
        <v>1.02</v>
      </c>
      <c r="AM913"/>
      <c r="AN913">
        <v>0.56000000000000005</v>
      </c>
      <c r="AO913"/>
      <c r="AP913">
        <v>1.1399999999999999</v>
      </c>
      <c r="AQ913">
        <v>39.35</v>
      </c>
      <c r="AR913"/>
    </row>
    <row r="914" spans="1:44" ht="12.75" hidden="1" customHeight="1" x14ac:dyDescent="0.25">
      <c r="A914">
        <v>20439</v>
      </c>
      <c r="B914">
        <v>2002</v>
      </c>
      <c r="C914" s="22" t="str">
        <f t="shared" si="57"/>
        <v>2002B20439</v>
      </c>
      <c r="D914" s="20">
        <v>37348</v>
      </c>
      <c r="E914">
        <v>20008</v>
      </c>
      <c r="F914" t="s">
        <v>48</v>
      </c>
      <c r="G914" t="s">
        <v>209</v>
      </c>
      <c r="I914" t="s">
        <v>70</v>
      </c>
      <c r="J914" s="15">
        <f t="shared" si="56"/>
        <v>5153.6099999999997</v>
      </c>
      <c r="K914">
        <v>70</v>
      </c>
      <c r="L914">
        <v>100</v>
      </c>
      <c r="M914" s="26">
        <v>95.3</v>
      </c>
      <c r="N914">
        <v>30</v>
      </c>
      <c r="O914">
        <v>3</v>
      </c>
      <c r="P914">
        <v>6</v>
      </c>
      <c r="Q914"/>
      <c r="R914">
        <v>41406</v>
      </c>
      <c r="S914" s="55">
        <v>2002</v>
      </c>
      <c r="T914" s="60" t="s">
        <v>114</v>
      </c>
      <c r="U914" s="65">
        <v>0.21003044172891749</v>
      </c>
      <c r="V914" s="65">
        <v>0</v>
      </c>
      <c r="W914" s="65">
        <v>0</v>
      </c>
      <c r="X914" s="65">
        <v>0.17735903968219699</v>
      </c>
      <c r="Y914" s="65">
        <v>0</v>
      </c>
      <c r="Z914"/>
      <c r="AA914"/>
      <c r="AB914">
        <v>4.63</v>
      </c>
      <c r="AC914">
        <v>0.87</v>
      </c>
      <c r="AD914"/>
      <c r="AE914"/>
      <c r="AF914"/>
      <c r="AG914"/>
      <c r="AH914">
        <v>1.07</v>
      </c>
      <c r="AI914">
        <v>1.95</v>
      </c>
      <c r="AJ914">
        <v>0.5</v>
      </c>
      <c r="AK914">
        <v>0.05</v>
      </c>
      <c r="AL914">
        <v>1.54</v>
      </c>
      <c r="AM914"/>
      <c r="AN914">
        <v>0.44</v>
      </c>
      <c r="AO914"/>
      <c r="AP914">
        <v>0.89</v>
      </c>
      <c r="AQ914">
        <v>23.6</v>
      </c>
      <c r="AR914"/>
    </row>
    <row r="915" spans="1:44" ht="12.75" hidden="1" customHeight="1" x14ac:dyDescent="0.25">
      <c r="A915">
        <v>20440</v>
      </c>
      <c r="B915">
        <v>2002</v>
      </c>
      <c r="C915" s="22" t="str">
        <f t="shared" si="57"/>
        <v>2002B20440</v>
      </c>
      <c r="D915" s="20">
        <v>37348</v>
      </c>
      <c r="E915">
        <v>20009</v>
      </c>
      <c r="F915" t="s">
        <v>48</v>
      </c>
      <c r="G915" t="s">
        <v>210</v>
      </c>
      <c r="I915" t="s">
        <v>87</v>
      </c>
      <c r="J915" s="15">
        <f t="shared" si="56"/>
        <v>2450</v>
      </c>
      <c r="K915">
        <v>0</v>
      </c>
      <c r="L915">
        <v>5</v>
      </c>
      <c r="M915">
        <v>5</v>
      </c>
      <c r="N915">
        <v>5</v>
      </c>
      <c r="O915">
        <v>4</v>
      </c>
      <c r="P915">
        <v>6</v>
      </c>
      <c r="Q915"/>
      <c r="R915">
        <v>41407</v>
      </c>
      <c r="S915" s="55">
        <v>2002</v>
      </c>
      <c r="T915" s="60" t="s">
        <v>114</v>
      </c>
      <c r="U915" s="65">
        <v>0.51863899566533078</v>
      </c>
      <c r="V915" s="65">
        <v>0</v>
      </c>
      <c r="W915" s="65">
        <v>0</v>
      </c>
      <c r="X915" s="65">
        <v>0.74344156375235138</v>
      </c>
      <c r="Y915" s="65">
        <v>0</v>
      </c>
      <c r="Z915">
        <v>489</v>
      </c>
      <c r="AA915">
        <v>17.5</v>
      </c>
      <c r="AB915">
        <v>1.3</v>
      </c>
      <c r="AC915">
        <v>1.21</v>
      </c>
      <c r="AD915"/>
      <c r="AE915"/>
      <c r="AF915"/>
      <c r="AG915"/>
      <c r="AH915">
        <v>0.7</v>
      </c>
      <c r="AI915">
        <v>1.2</v>
      </c>
      <c r="AJ915">
        <v>0.6</v>
      </c>
      <c r="AK915">
        <v>0.06</v>
      </c>
      <c r="AL915">
        <v>0.15</v>
      </c>
      <c r="AM915"/>
      <c r="AN915">
        <v>0.24</v>
      </c>
      <c r="AO915"/>
      <c r="AP915">
        <v>1.1200000000000001</v>
      </c>
      <c r="AQ915">
        <v>46.28</v>
      </c>
      <c r="AR915"/>
    </row>
    <row r="916" spans="1:44" ht="12.75" hidden="1" customHeight="1" x14ac:dyDescent="0.25">
      <c r="A916">
        <v>20441</v>
      </c>
      <c r="B916">
        <v>2002</v>
      </c>
      <c r="C916" s="22" t="str">
        <f t="shared" si="57"/>
        <v>2002B20441</v>
      </c>
      <c r="D916" s="20">
        <v>37348</v>
      </c>
      <c r="E916">
        <v>20009</v>
      </c>
      <c r="F916" t="s">
        <v>48</v>
      </c>
      <c r="G916" t="s">
        <v>210</v>
      </c>
      <c r="I916" t="s">
        <v>87</v>
      </c>
      <c r="J916" s="15">
        <f t="shared" si="56"/>
        <v>2450</v>
      </c>
      <c r="K916">
        <v>5</v>
      </c>
      <c r="L916">
        <v>10</v>
      </c>
      <c r="M916">
        <v>10</v>
      </c>
      <c r="N916">
        <v>5</v>
      </c>
      <c r="O916">
        <v>4</v>
      </c>
      <c r="P916">
        <v>6</v>
      </c>
      <c r="Q916"/>
      <c r="R916">
        <v>41408</v>
      </c>
      <c r="S916" s="55">
        <v>2002</v>
      </c>
      <c r="T916" s="60" t="s">
        <v>114</v>
      </c>
      <c r="U916" s="65">
        <v>0.89080290432134912</v>
      </c>
      <c r="V916" s="65">
        <v>0.53230905258226957</v>
      </c>
      <c r="W916" s="65">
        <v>0</v>
      </c>
      <c r="X916" s="65">
        <v>0.32409292657219813</v>
      </c>
      <c r="Y916" s="65">
        <v>0</v>
      </c>
      <c r="Z916">
        <v>500</v>
      </c>
      <c r="AA916">
        <v>13.5</v>
      </c>
      <c r="AB916">
        <v>2.08</v>
      </c>
      <c r="AC916">
        <v>0.78</v>
      </c>
      <c r="AD916"/>
      <c r="AE916"/>
      <c r="AF916"/>
      <c r="AG916"/>
      <c r="AH916">
        <v>1.32</v>
      </c>
      <c r="AI916">
        <v>1.23</v>
      </c>
      <c r="AJ916">
        <v>0.35</v>
      </c>
      <c r="AK916">
        <v>0.05</v>
      </c>
      <c r="AL916">
        <v>0.14000000000000001</v>
      </c>
      <c r="AM916"/>
      <c r="AN916">
        <v>0.9</v>
      </c>
      <c r="AO916"/>
      <c r="AP916">
        <v>0.94</v>
      </c>
      <c r="AQ916">
        <v>30.35</v>
      </c>
      <c r="AR916"/>
    </row>
    <row r="917" spans="1:44" ht="12.75" hidden="1" customHeight="1" x14ac:dyDescent="0.25">
      <c r="A917">
        <v>20442</v>
      </c>
      <c r="B917">
        <v>2002</v>
      </c>
      <c r="C917" s="22" t="str">
        <f t="shared" si="57"/>
        <v>2002B20442</v>
      </c>
      <c r="D917" s="20">
        <v>37348</v>
      </c>
      <c r="E917">
        <v>20009</v>
      </c>
      <c r="F917" t="s">
        <v>48</v>
      </c>
      <c r="G917" t="s">
        <v>210</v>
      </c>
      <c r="I917" t="s">
        <v>70</v>
      </c>
      <c r="J917" s="15">
        <f t="shared" si="56"/>
        <v>2716</v>
      </c>
      <c r="K917">
        <v>10</v>
      </c>
      <c r="L917">
        <v>20</v>
      </c>
      <c r="M917">
        <v>20</v>
      </c>
      <c r="N917">
        <v>10</v>
      </c>
      <c r="O917">
        <v>4</v>
      </c>
      <c r="P917">
        <v>6</v>
      </c>
      <c r="Q917"/>
      <c r="R917">
        <v>41409</v>
      </c>
      <c r="S917" s="55">
        <v>2002</v>
      </c>
      <c r="T917" s="60" t="s">
        <v>114</v>
      </c>
      <c r="U917" s="65">
        <v>1.3437914931745112</v>
      </c>
      <c r="V917" s="65">
        <v>0</v>
      </c>
      <c r="W917" s="65">
        <v>19.928748642808205</v>
      </c>
      <c r="X917" s="65">
        <v>0.36357223422758661</v>
      </c>
      <c r="Y917" s="65">
        <v>0</v>
      </c>
      <c r="Z917">
        <v>496</v>
      </c>
      <c r="AA917">
        <v>11.5</v>
      </c>
      <c r="AB917">
        <v>2.21</v>
      </c>
      <c r="AC917">
        <v>1.07</v>
      </c>
      <c r="AD917"/>
      <c r="AE917"/>
      <c r="AF917"/>
      <c r="AG917"/>
      <c r="AH917">
        <v>1.17</v>
      </c>
      <c r="AI917">
        <v>1.57</v>
      </c>
      <c r="AJ917">
        <v>0.52</v>
      </c>
      <c r="AK917">
        <v>7.0000000000000007E-2</v>
      </c>
      <c r="AL917">
        <v>0.24</v>
      </c>
      <c r="AM917"/>
      <c r="AN917">
        <v>0.69</v>
      </c>
      <c r="AO917"/>
      <c r="AP917">
        <v>0.75</v>
      </c>
      <c r="AQ917">
        <v>18.690000000000001</v>
      </c>
      <c r="AR917"/>
    </row>
    <row r="918" spans="1:44" ht="12.75" hidden="1" customHeight="1" x14ac:dyDescent="0.25">
      <c r="A918">
        <v>20443</v>
      </c>
      <c r="B918">
        <v>2002</v>
      </c>
      <c r="C918" s="22" t="str">
        <f t="shared" si="57"/>
        <v>2002B20443</v>
      </c>
      <c r="D918" s="20">
        <v>37348</v>
      </c>
      <c r="E918">
        <v>20009</v>
      </c>
      <c r="F918" t="s">
        <v>48</v>
      </c>
      <c r="G918" t="s">
        <v>210</v>
      </c>
      <c r="I918" t="s">
        <v>70</v>
      </c>
      <c r="J918" s="15">
        <f t="shared" si="56"/>
        <v>2716</v>
      </c>
      <c r="K918">
        <v>20</v>
      </c>
      <c r="L918">
        <v>30</v>
      </c>
      <c r="M918">
        <v>30</v>
      </c>
      <c r="N918">
        <v>10</v>
      </c>
      <c r="O918">
        <v>4</v>
      </c>
      <c r="P918">
        <v>6</v>
      </c>
      <c r="Q918"/>
      <c r="R918">
        <v>41410</v>
      </c>
      <c r="S918" s="55">
        <v>2002</v>
      </c>
      <c r="T918" s="60" t="s">
        <v>114</v>
      </c>
      <c r="U918" s="65">
        <v>1.3702956992277777</v>
      </c>
      <c r="V918" s="65">
        <v>0.72028363677357543</v>
      </c>
      <c r="W918" s="65">
        <v>0</v>
      </c>
      <c r="X918" s="65">
        <v>2.0774034158164705</v>
      </c>
      <c r="Y918" s="65">
        <v>0</v>
      </c>
      <c r="Z918">
        <v>470</v>
      </c>
      <c r="AA918">
        <v>9.1999999999999993</v>
      </c>
      <c r="AB918">
        <v>4.38</v>
      </c>
      <c r="AC918">
        <v>1</v>
      </c>
      <c r="AD918"/>
      <c r="AE918"/>
      <c r="AF918"/>
      <c r="AG918"/>
      <c r="AH918">
        <v>1.39</v>
      </c>
      <c r="AI918">
        <v>1.42</v>
      </c>
      <c r="AJ918">
        <v>0.56999999999999995</v>
      </c>
      <c r="AK918">
        <v>7.0000000000000007E-2</v>
      </c>
      <c r="AL918">
        <v>0.46</v>
      </c>
      <c r="AM918"/>
      <c r="AN918">
        <v>0.67</v>
      </c>
      <c r="AO918"/>
      <c r="AP918">
        <v>0.74</v>
      </c>
      <c r="AQ918">
        <v>55.66</v>
      </c>
      <c r="AR918"/>
    </row>
    <row r="919" spans="1:44" ht="12.75" hidden="1" customHeight="1" x14ac:dyDescent="0.25">
      <c r="A919">
        <v>20444</v>
      </c>
      <c r="B919">
        <v>2002</v>
      </c>
      <c r="C919" s="22" t="str">
        <f t="shared" si="57"/>
        <v>2002B20444</v>
      </c>
      <c r="D919" s="20">
        <v>37348</v>
      </c>
      <c r="E919">
        <v>20009</v>
      </c>
      <c r="F919" t="s">
        <v>48</v>
      </c>
      <c r="G919" t="s">
        <v>210</v>
      </c>
      <c r="I919" t="s">
        <v>70</v>
      </c>
      <c r="J919" s="15">
        <f t="shared" si="56"/>
        <v>5432</v>
      </c>
      <c r="K919">
        <v>30</v>
      </c>
      <c r="L919">
        <v>50</v>
      </c>
      <c r="M919">
        <v>50</v>
      </c>
      <c r="N919">
        <v>20</v>
      </c>
      <c r="O919">
        <v>4</v>
      </c>
      <c r="P919">
        <v>6</v>
      </c>
      <c r="Q919"/>
      <c r="R919">
        <v>41411</v>
      </c>
      <c r="S919" s="55">
        <v>2002</v>
      </c>
      <c r="T919" s="60" t="s">
        <v>114</v>
      </c>
      <c r="U919" s="65">
        <v>1.7790990606319381</v>
      </c>
      <c r="V919" s="65">
        <v>1.24349660658906</v>
      </c>
      <c r="W919" s="65">
        <v>0</v>
      </c>
      <c r="X919" s="65">
        <v>5.8991179378848475</v>
      </c>
      <c r="Y919" s="65">
        <v>0</v>
      </c>
      <c r="Z919">
        <v>408</v>
      </c>
      <c r="AA919">
        <v>7.26</v>
      </c>
      <c r="AB919">
        <v>5.4</v>
      </c>
      <c r="AC919">
        <v>0.7</v>
      </c>
      <c r="AD919"/>
      <c r="AE919"/>
      <c r="AF919"/>
      <c r="AG919"/>
      <c r="AH919">
        <v>1.1200000000000001</v>
      </c>
      <c r="AI919">
        <v>0.88</v>
      </c>
      <c r="AJ919">
        <v>0.6</v>
      </c>
      <c r="AK919">
        <v>0.05</v>
      </c>
      <c r="AL919">
        <v>0.26</v>
      </c>
      <c r="AM919"/>
      <c r="AN919">
        <v>0.43</v>
      </c>
      <c r="AO919"/>
      <c r="AP919">
        <v>0.55000000000000004</v>
      </c>
      <c r="AQ919">
        <v>24.66</v>
      </c>
      <c r="AR919"/>
    </row>
    <row r="920" spans="1:44" ht="12.75" hidden="1" customHeight="1" x14ac:dyDescent="0.25">
      <c r="A920">
        <v>20445</v>
      </c>
      <c r="B920">
        <v>2002</v>
      </c>
      <c r="C920" s="22" t="str">
        <f t="shared" si="57"/>
        <v>2002B20445</v>
      </c>
      <c r="D920" s="20">
        <v>37348</v>
      </c>
      <c r="E920">
        <v>20009</v>
      </c>
      <c r="F920" t="s">
        <v>48</v>
      </c>
      <c r="G920" t="s">
        <v>210</v>
      </c>
      <c r="I920" t="s">
        <v>70</v>
      </c>
      <c r="J920" s="15">
        <f t="shared" si="56"/>
        <v>5432</v>
      </c>
      <c r="K920">
        <v>50</v>
      </c>
      <c r="L920">
        <v>70</v>
      </c>
      <c r="M920">
        <v>70</v>
      </c>
      <c r="N920">
        <v>20</v>
      </c>
      <c r="O920">
        <v>4</v>
      </c>
      <c r="P920">
        <v>6</v>
      </c>
      <c r="Q920"/>
      <c r="R920">
        <v>41412</v>
      </c>
      <c r="S920" s="55">
        <v>2002</v>
      </c>
      <c r="T920" s="60" t="s">
        <v>114</v>
      </c>
      <c r="U920" s="65">
        <v>1.0811972945891786</v>
      </c>
      <c r="V920" s="65">
        <v>9.7998932865731483</v>
      </c>
      <c r="W920" s="65">
        <v>0</v>
      </c>
      <c r="X920" s="65">
        <v>6.7735282565130275</v>
      </c>
      <c r="Y920" s="65">
        <v>0</v>
      </c>
      <c r="Z920"/>
      <c r="AA920"/>
      <c r="AB920">
        <v>4.3499999999999996</v>
      </c>
      <c r="AC920">
        <v>0.52</v>
      </c>
      <c r="AD920"/>
      <c r="AE920"/>
      <c r="AF920"/>
      <c r="AG920"/>
      <c r="AH920">
        <v>1.21</v>
      </c>
      <c r="AI920">
        <v>1.07</v>
      </c>
      <c r="AJ920">
        <v>0.76</v>
      </c>
      <c r="AK920">
        <v>0.06</v>
      </c>
      <c r="AL920">
        <v>0.28999999999999998</v>
      </c>
      <c r="AM920"/>
      <c r="AN920">
        <v>0.04</v>
      </c>
      <c r="AO920"/>
      <c r="AP920">
        <v>0.38</v>
      </c>
      <c r="AQ920">
        <v>88.5</v>
      </c>
      <c r="AR920"/>
    </row>
    <row r="921" spans="1:44" ht="12.75" hidden="1" customHeight="1" x14ac:dyDescent="0.25">
      <c r="A921">
        <v>20446</v>
      </c>
      <c r="B921">
        <v>2002</v>
      </c>
      <c r="C921" s="22" t="str">
        <f t="shared" si="57"/>
        <v>2002B20446</v>
      </c>
      <c r="D921" s="20">
        <v>37348</v>
      </c>
      <c r="E921">
        <v>20009</v>
      </c>
      <c r="F921" t="s">
        <v>48</v>
      </c>
      <c r="G921" t="s">
        <v>210</v>
      </c>
      <c r="I921" t="s">
        <v>70</v>
      </c>
      <c r="J921" s="15">
        <f t="shared" si="56"/>
        <v>6056.6799999999994</v>
      </c>
      <c r="K921">
        <v>70</v>
      </c>
      <c r="L921">
        <v>100</v>
      </c>
      <c r="M921" s="26">
        <v>92.3</v>
      </c>
      <c r="N921">
        <v>30</v>
      </c>
      <c r="O921">
        <v>4</v>
      </c>
      <c r="P921">
        <v>6</v>
      </c>
      <c r="Q921"/>
      <c r="S921" s="55"/>
      <c r="T921" s="60" t="s">
        <v>114</v>
      </c>
      <c r="U921" s="65">
        <v>0</v>
      </c>
      <c r="V921" s="65">
        <v>0</v>
      </c>
      <c r="W921" s="65">
        <v>0</v>
      </c>
      <c r="X921" s="65">
        <v>0</v>
      </c>
      <c r="Y921" s="65">
        <v>0</v>
      </c>
      <c r="Z921" s="22"/>
      <c r="AA921" s="22"/>
      <c r="AB921" s="22"/>
      <c r="AC921" s="22"/>
      <c r="AD921"/>
      <c r="AE921"/>
      <c r="AF921"/>
      <c r="AG921"/>
      <c r="AH921" s="22"/>
      <c r="AI921" s="22"/>
      <c r="AJ921" s="22"/>
      <c r="AK921" s="22"/>
      <c r="AL921" s="22"/>
      <c r="AM921"/>
      <c r="AN921" s="22"/>
      <c r="AO921"/>
      <c r="AP921" s="22"/>
      <c r="AQ921" s="22"/>
      <c r="AR921"/>
    </row>
    <row r="922" spans="1:44" ht="12.75" hidden="1" customHeight="1" x14ac:dyDescent="0.25">
      <c r="A922">
        <v>20447</v>
      </c>
      <c r="B922">
        <v>2002</v>
      </c>
      <c r="C922" s="22" t="str">
        <f t="shared" si="57"/>
        <v>2002B20447</v>
      </c>
      <c r="D922" s="20">
        <v>37348</v>
      </c>
      <c r="E922">
        <v>20010</v>
      </c>
      <c r="F922" t="s">
        <v>48</v>
      </c>
      <c r="G922" t="s">
        <v>211</v>
      </c>
      <c r="I922" t="s">
        <v>87</v>
      </c>
      <c r="J922" s="15">
        <f t="shared" si="56"/>
        <v>2450</v>
      </c>
      <c r="K922">
        <v>0</v>
      </c>
      <c r="L922">
        <v>5</v>
      </c>
      <c r="M922">
        <v>5</v>
      </c>
      <c r="N922">
        <v>5</v>
      </c>
      <c r="O922">
        <v>4</v>
      </c>
      <c r="P922">
        <v>6</v>
      </c>
      <c r="Q922"/>
      <c r="R922">
        <v>41413</v>
      </c>
      <c r="S922" s="55">
        <v>2002</v>
      </c>
      <c r="T922" s="60" t="s">
        <v>114</v>
      </c>
      <c r="U922" s="65">
        <v>1.3460972794723827</v>
      </c>
      <c r="V922" s="65">
        <v>0</v>
      </c>
      <c r="W922" s="65">
        <v>0</v>
      </c>
      <c r="X922" s="65">
        <v>0.40470898598516081</v>
      </c>
      <c r="Y922" s="65">
        <v>0</v>
      </c>
      <c r="Z922">
        <v>495</v>
      </c>
      <c r="AA922">
        <v>13.4</v>
      </c>
      <c r="AB922">
        <v>0.92</v>
      </c>
      <c r="AC922">
        <v>1.92</v>
      </c>
      <c r="AD922"/>
      <c r="AE922"/>
      <c r="AF922"/>
      <c r="AG922"/>
      <c r="AH922">
        <v>0.88</v>
      </c>
      <c r="AI922">
        <v>0.96</v>
      </c>
      <c r="AJ922">
        <v>0.4</v>
      </c>
      <c r="AK922">
        <v>7.0000000000000007E-2</v>
      </c>
      <c r="AL922">
        <v>0.1</v>
      </c>
      <c r="AM922"/>
      <c r="AN922">
        <v>0.73</v>
      </c>
      <c r="AO922"/>
      <c r="AP922">
        <v>0.89</v>
      </c>
      <c r="AQ922">
        <v>15.18</v>
      </c>
      <c r="AR922"/>
    </row>
    <row r="923" spans="1:44" ht="12.75" hidden="1" customHeight="1" x14ac:dyDescent="0.25">
      <c r="A923">
        <v>20448</v>
      </c>
      <c r="B923">
        <v>2002</v>
      </c>
      <c r="C923" s="22" t="str">
        <f t="shared" si="57"/>
        <v>2002B20448</v>
      </c>
      <c r="D923" s="20">
        <v>37348</v>
      </c>
      <c r="E923">
        <v>20010</v>
      </c>
      <c r="F923" t="s">
        <v>48</v>
      </c>
      <c r="G923" t="s">
        <v>211</v>
      </c>
      <c r="I923" t="s">
        <v>87</v>
      </c>
      <c r="J923" s="15">
        <f t="shared" si="56"/>
        <v>2450</v>
      </c>
      <c r="K923">
        <v>5</v>
      </c>
      <c r="L923">
        <v>10</v>
      </c>
      <c r="M923">
        <v>10</v>
      </c>
      <c r="N923">
        <v>5</v>
      </c>
      <c r="O923">
        <v>4</v>
      </c>
      <c r="P923">
        <v>6</v>
      </c>
      <c r="Q923"/>
      <c r="R923">
        <v>41414</v>
      </c>
      <c r="S923" s="55">
        <v>2002</v>
      </c>
      <c r="T923" s="60" t="s">
        <v>114</v>
      </c>
      <c r="U923" s="65">
        <v>1.5865292439372325</v>
      </c>
      <c r="V923" s="65">
        <v>1.3812136947218261</v>
      </c>
      <c r="W923" s="65">
        <v>0</v>
      </c>
      <c r="X923" s="65">
        <v>2.1236679029957206</v>
      </c>
      <c r="Y923" s="65">
        <v>0</v>
      </c>
      <c r="Z923">
        <v>494</v>
      </c>
      <c r="AA923">
        <v>10.6</v>
      </c>
      <c r="AB923">
        <v>1.04</v>
      </c>
      <c r="AC923">
        <v>1.79</v>
      </c>
      <c r="AD923"/>
      <c r="AE923"/>
      <c r="AF923"/>
      <c r="AG923"/>
      <c r="AH923">
        <v>1.05</v>
      </c>
      <c r="AI923">
        <v>0.78</v>
      </c>
      <c r="AJ923">
        <v>0.44</v>
      </c>
      <c r="AK923">
        <v>0.08</v>
      </c>
      <c r="AL923">
        <v>0.13</v>
      </c>
      <c r="AM923"/>
      <c r="AN923">
        <v>0.63</v>
      </c>
      <c r="AO923"/>
      <c r="AP923">
        <v>0.71</v>
      </c>
      <c r="AQ923">
        <v>19.21</v>
      </c>
      <c r="AR923"/>
    </row>
    <row r="924" spans="1:44" ht="12.75" hidden="1" customHeight="1" x14ac:dyDescent="0.25">
      <c r="A924">
        <v>20449</v>
      </c>
      <c r="B924">
        <v>2002</v>
      </c>
      <c r="C924" s="22" t="str">
        <f t="shared" si="57"/>
        <v>2002B20449</v>
      </c>
      <c r="D924" s="20">
        <v>37348</v>
      </c>
      <c r="E924">
        <v>20010</v>
      </c>
      <c r="F924" t="s">
        <v>48</v>
      </c>
      <c r="G924" t="s">
        <v>211</v>
      </c>
      <c r="I924" t="s">
        <v>70</v>
      </c>
      <c r="J924" s="15">
        <f t="shared" si="56"/>
        <v>2716</v>
      </c>
      <c r="K924">
        <v>10</v>
      </c>
      <c r="L924">
        <v>20</v>
      </c>
      <c r="M924">
        <v>20</v>
      </c>
      <c r="N924">
        <v>10</v>
      </c>
      <c r="O924">
        <v>4</v>
      </c>
      <c r="P924">
        <v>6</v>
      </c>
      <c r="Q924"/>
      <c r="R924">
        <v>41415</v>
      </c>
      <c r="S924" s="55">
        <v>2002</v>
      </c>
      <c r="T924" s="60" t="s">
        <v>114</v>
      </c>
      <c r="U924" s="65">
        <v>2.5060635696821514</v>
      </c>
      <c r="V924" s="65">
        <v>0.85980392390720961</v>
      </c>
      <c r="W924" s="65">
        <v>0</v>
      </c>
      <c r="X924" s="65">
        <v>0.9270397757767308</v>
      </c>
      <c r="Y924" s="65">
        <v>0</v>
      </c>
      <c r="Z924">
        <v>491</v>
      </c>
      <c r="AA924">
        <v>10.5</v>
      </c>
      <c r="AB924">
        <v>2.25</v>
      </c>
      <c r="AC924">
        <v>1.95</v>
      </c>
      <c r="AD924"/>
      <c r="AE924"/>
      <c r="AF924"/>
      <c r="AG924"/>
      <c r="AH924">
        <v>0.94</v>
      </c>
      <c r="AI924">
        <v>1.82</v>
      </c>
      <c r="AJ924">
        <v>0.59</v>
      </c>
      <c r="AK924">
        <v>0.08</v>
      </c>
      <c r="AL924">
        <v>0.23</v>
      </c>
      <c r="AM924"/>
      <c r="AN924">
        <v>0.74</v>
      </c>
      <c r="AO924"/>
      <c r="AP924">
        <v>0.75</v>
      </c>
      <c r="AQ924">
        <v>19.309999999999999</v>
      </c>
      <c r="AR924"/>
    </row>
    <row r="925" spans="1:44" ht="12.75" hidden="1" customHeight="1" x14ac:dyDescent="0.25">
      <c r="A925">
        <v>20450</v>
      </c>
      <c r="B925">
        <v>2002</v>
      </c>
      <c r="C925" s="22" t="str">
        <f t="shared" si="57"/>
        <v>2002B20450</v>
      </c>
      <c r="D925" s="20">
        <v>37348</v>
      </c>
      <c r="E925">
        <v>20010</v>
      </c>
      <c r="F925" t="s">
        <v>48</v>
      </c>
      <c r="G925" t="s">
        <v>211</v>
      </c>
      <c r="I925" t="s">
        <v>70</v>
      </c>
      <c r="J925" s="15">
        <f t="shared" si="56"/>
        <v>2716</v>
      </c>
      <c r="K925">
        <v>20</v>
      </c>
      <c r="L925">
        <v>30</v>
      </c>
      <c r="M925">
        <v>30</v>
      </c>
      <c r="N925">
        <v>10</v>
      </c>
      <c r="O925">
        <v>4</v>
      </c>
      <c r="P925">
        <v>6</v>
      </c>
      <c r="Q925"/>
      <c r="R925">
        <v>41416</v>
      </c>
      <c r="S925" s="55">
        <v>2002</v>
      </c>
      <c r="T925" s="60" t="s">
        <v>114</v>
      </c>
      <c r="U925" s="65">
        <v>0.73429697913422609</v>
      </c>
      <c r="V925" s="65">
        <v>3.8426706944876985</v>
      </c>
      <c r="W925" s="65">
        <v>32.547826222360634</v>
      </c>
      <c r="X925" s="65">
        <v>0.86944366241046411</v>
      </c>
      <c r="Y925" s="65">
        <v>0</v>
      </c>
      <c r="Z925"/>
      <c r="AA925"/>
      <c r="AB925">
        <v>2.34</v>
      </c>
      <c r="AC925">
        <v>1.88</v>
      </c>
      <c r="AD925"/>
      <c r="AE925"/>
      <c r="AF925"/>
      <c r="AG925"/>
      <c r="AH925">
        <v>0.81</v>
      </c>
      <c r="AI925">
        <v>0.43</v>
      </c>
      <c r="AJ925">
        <v>0.5</v>
      </c>
      <c r="AK925">
        <v>0.05</v>
      </c>
      <c r="AL925">
        <v>0.17</v>
      </c>
      <c r="AM925"/>
      <c r="AN925">
        <v>0.45</v>
      </c>
      <c r="AO925"/>
      <c r="AP925">
        <v>0.64</v>
      </c>
      <c r="AQ925">
        <v>18.52</v>
      </c>
      <c r="AR925"/>
    </row>
    <row r="926" spans="1:44" ht="12.75" hidden="1" customHeight="1" x14ac:dyDescent="0.25">
      <c r="A926">
        <v>20451</v>
      </c>
      <c r="B926">
        <v>2002</v>
      </c>
      <c r="C926" s="22" t="str">
        <f t="shared" si="57"/>
        <v>2002B20451</v>
      </c>
      <c r="D926" s="20">
        <v>37348</v>
      </c>
      <c r="E926">
        <v>20010</v>
      </c>
      <c r="F926" t="s">
        <v>48</v>
      </c>
      <c r="G926" t="s">
        <v>211</v>
      </c>
      <c r="I926" t="s">
        <v>70</v>
      </c>
      <c r="J926" s="15">
        <f t="shared" si="56"/>
        <v>5432</v>
      </c>
      <c r="K926">
        <v>30</v>
      </c>
      <c r="L926">
        <v>50</v>
      </c>
      <c r="M926">
        <v>50</v>
      </c>
      <c r="N926">
        <v>20</v>
      </c>
      <c r="O926">
        <v>4</v>
      </c>
      <c r="P926">
        <v>6</v>
      </c>
      <c r="Q926"/>
      <c r="R926">
        <v>41417</v>
      </c>
      <c r="S926" s="55">
        <v>2002</v>
      </c>
      <c r="T926" s="60" t="s">
        <v>114</v>
      </c>
      <c r="U926" s="65">
        <v>3.4266897061541299</v>
      </c>
      <c r="V926" s="65">
        <v>3.6832775827019031</v>
      </c>
      <c r="W926" s="65">
        <v>8.4756769543522434</v>
      </c>
      <c r="X926" s="65">
        <v>2.6279564775457396</v>
      </c>
      <c r="Y926" s="65">
        <v>0</v>
      </c>
      <c r="Z926">
        <v>482</v>
      </c>
      <c r="AA926">
        <v>7.63</v>
      </c>
      <c r="AB926">
        <v>3.77</v>
      </c>
      <c r="AC926">
        <v>0.99</v>
      </c>
      <c r="AD926"/>
      <c r="AE926"/>
      <c r="AF926"/>
      <c r="AG926"/>
      <c r="AH926">
        <v>0.99</v>
      </c>
      <c r="AI926">
        <v>0.56000000000000005</v>
      </c>
      <c r="AJ926">
        <v>0.49</v>
      </c>
      <c r="AK926">
        <v>0.04</v>
      </c>
      <c r="AL926">
        <v>0.18</v>
      </c>
      <c r="AM926"/>
      <c r="AN926">
        <v>0.38</v>
      </c>
      <c r="AO926"/>
      <c r="AP926">
        <v>0.54</v>
      </c>
      <c r="AQ926">
        <v>32.79</v>
      </c>
      <c r="AR926"/>
    </row>
    <row r="927" spans="1:44" ht="12.75" hidden="1" customHeight="1" x14ac:dyDescent="0.25">
      <c r="A927">
        <v>20452</v>
      </c>
      <c r="B927">
        <v>2002</v>
      </c>
      <c r="C927" s="22" t="str">
        <f t="shared" si="57"/>
        <v>2002B20452</v>
      </c>
      <c r="D927" s="20">
        <v>37348</v>
      </c>
      <c r="E927">
        <v>20010</v>
      </c>
      <c r="F927" t="s">
        <v>48</v>
      </c>
      <c r="G927" t="s">
        <v>211</v>
      </c>
      <c r="I927" t="s">
        <v>70</v>
      </c>
      <c r="J927" s="15">
        <f t="shared" si="56"/>
        <v>5432</v>
      </c>
      <c r="K927">
        <v>50</v>
      </c>
      <c r="L927">
        <v>70</v>
      </c>
      <c r="M927">
        <v>70</v>
      </c>
      <c r="N927">
        <v>20</v>
      </c>
      <c r="O927">
        <v>4</v>
      </c>
      <c r="P927">
        <v>6</v>
      </c>
      <c r="Q927"/>
      <c r="R927">
        <v>41418</v>
      </c>
      <c r="S927" s="55">
        <v>2002</v>
      </c>
      <c r="T927" s="60" t="s">
        <v>114</v>
      </c>
      <c r="U927" s="65">
        <v>1.266272106670925</v>
      </c>
      <c r="V927" s="65">
        <v>4.1143598546848175</v>
      </c>
      <c r="W927" s="65">
        <v>4.7659367639426726</v>
      </c>
      <c r="X927" s="65">
        <v>10.171156533194939</v>
      </c>
      <c r="Y927" s="65">
        <v>0</v>
      </c>
      <c r="Z927">
        <v>462</v>
      </c>
      <c r="AA927">
        <v>6.55</v>
      </c>
      <c r="AB927">
        <v>7.52</v>
      </c>
      <c r="AC927">
        <v>0.81</v>
      </c>
      <c r="AD927"/>
      <c r="AE927"/>
      <c r="AF927"/>
      <c r="AG927"/>
      <c r="AH927">
        <v>1.78</v>
      </c>
      <c r="AI927">
        <v>2.83</v>
      </c>
      <c r="AJ927">
        <v>0.87</v>
      </c>
      <c r="AK927">
        <v>0.03</v>
      </c>
      <c r="AL927">
        <v>0.56999999999999995</v>
      </c>
      <c r="AM927"/>
      <c r="AN927">
        <v>0.08</v>
      </c>
      <c r="AO927"/>
      <c r="AP927">
        <v>2.76</v>
      </c>
      <c r="AQ927">
        <v>27.93</v>
      </c>
      <c r="AR927"/>
    </row>
    <row r="928" spans="1:44" ht="12.75" hidden="1" customHeight="1" x14ac:dyDescent="0.25">
      <c r="A928">
        <v>20453</v>
      </c>
      <c r="B928">
        <v>2002</v>
      </c>
      <c r="C928" s="22" t="str">
        <f t="shared" si="57"/>
        <v>2002B20453</v>
      </c>
      <c r="D928" s="20">
        <v>37348</v>
      </c>
      <c r="E928">
        <v>20010</v>
      </c>
      <c r="F928" t="s">
        <v>48</v>
      </c>
      <c r="G928" t="s">
        <v>211</v>
      </c>
      <c r="I928" t="s">
        <v>70</v>
      </c>
      <c r="J928" s="15">
        <f t="shared" si="56"/>
        <v>4549.3</v>
      </c>
      <c r="K928">
        <v>70</v>
      </c>
      <c r="L928">
        <v>100</v>
      </c>
      <c r="M928" s="26">
        <v>86.75</v>
      </c>
      <c r="N928">
        <v>30</v>
      </c>
      <c r="O928">
        <v>4</v>
      </c>
      <c r="P928">
        <v>6</v>
      </c>
      <c r="Q928"/>
      <c r="R928">
        <v>41419</v>
      </c>
      <c r="S928" s="55">
        <v>2002</v>
      </c>
      <c r="T928" s="60" t="s">
        <v>114</v>
      </c>
      <c r="U928" s="65">
        <v>0.27250339797778889</v>
      </c>
      <c r="V928" s="65">
        <v>0</v>
      </c>
      <c r="W928" s="65">
        <v>0</v>
      </c>
      <c r="X928" s="65">
        <v>0.34780038952428316</v>
      </c>
      <c r="Y928" s="65">
        <v>0</v>
      </c>
      <c r="Z928"/>
      <c r="AA928"/>
      <c r="AB928">
        <v>6.75</v>
      </c>
      <c r="AC928">
        <v>0.5</v>
      </c>
      <c r="AD928"/>
      <c r="AE928"/>
      <c r="AF928"/>
      <c r="AG928"/>
      <c r="AH928">
        <v>0.96</v>
      </c>
      <c r="AI928">
        <v>3.7</v>
      </c>
      <c r="AJ928">
        <v>0.72</v>
      </c>
      <c r="AK928">
        <v>0.03</v>
      </c>
      <c r="AL928">
        <v>0.66</v>
      </c>
      <c r="AM928"/>
      <c r="AN928">
        <v>0.47</v>
      </c>
      <c r="AO928"/>
      <c r="AP928">
        <v>1.97</v>
      </c>
      <c r="AQ928">
        <v>33.33</v>
      </c>
      <c r="AR928"/>
    </row>
    <row r="929" spans="1:50" ht="12.75" hidden="1" customHeight="1" x14ac:dyDescent="0.25">
      <c r="A929">
        <v>20454</v>
      </c>
      <c r="B929">
        <v>2002</v>
      </c>
      <c r="C929" s="22" t="str">
        <f t="shared" si="57"/>
        <v>2002B20454</v>
      </c>
      <c r="D929" s="20">
        <v>37348</v>
      </c>
      <c r="E929">
        <v>20011</v>
      </c>
      <c r="F929" t="s">
        <v>48</v>
      </c>
      <c r="G929" t="s">
        <v>212</v>
      </c>
      <c r="I929" t="s">
        <v>87</v>
      </c>
      <c r="J929" s="15">
        <f t="shared" si="56"/>
        <v>2450</v>
      </c>
      <c r="K929">
        <v>0</v>
      </c>
      <c r="L929">
        <v>5</v>
      </c>
      <c r="M929">
        <v>5</v>
      </c>
      <c r="N929">
        <v>5</v>
      </c>
      <c r="O929">
        <v>4</v>
      </c>
      <c r="P929">
        <v>6</v>
      </c>
      <c r="Q929"/>
      <c r="R929">
        <v>41420</v>
      </c>
      <c r="S929" s="55">
        <v>2002</v>
      </c>
      <c r="T929" s="60" t="s">
        <v>114</v>
      </c>
      <c r="U929" s="65">
        <v>0.16915637860082305</v>
      </c>
      <c r="V929" s="65">
        <v>0</v>
      </c>
      <c r="W929" s="65">
        <v>0</v>
      </c>
      <c r="X929" s="65">
        <v>2.9320438957475995E-2</v>
      </c>
      <c r="Y929" s="65">
        <v>0</v>
      </c>
      <c r="Z929"/>
      <c r="AA929"/>
      <c r="AB929">
        <v>1.82</v>
      </c>
      <c r="AC929">
        <v>1.03</v>
      </c>
      <c r="AD929"/>
      <c r="AE929"/>
      <c r="AF929"/>
      <c r="AG929"/>
      <c r="AH929">
        <v>1.24</v>
      </c>
      <c r="AI929">
        <v>0.59</v>
      </c>
      <c r="AJ929">
        <v>0.28999999999999998</v>
      </c>
      <c r="AK929">
        <v>0.04</v>
      </c>
      <c r="AL929">
        <v>0.21</v>
      </c>
      <c r="AM929"/>
      <c r="AN929">
        <v>0.8</v>
      </c>
      <c r="AO929"/>
      <c r="AP929">
        <v>1.05</v>
      </c>
      <c r="AQ929">
        <v>30.06</v>
      </c>
      <c r="AR929"/>
    </row>
    <row r="930" spans="1:50" ht="12.75" hidden="1" customHeight="1" x14ac:dyDescent="0.25">
      <c r="A930">
        <v>20455</v>
      </c>
      <c r="B930">
        <v>2002</v>
      </c>
      <c r="C930" s="22" t="str">
        <f t="shared" si="57"/>
        <v>2002B20455</v>
      </c>
      <c r="D930" s="20">
        <v>37348</v>
      </c>
      <c r="E930">
        <v>20011</v>
      </c>
      <c r="F930" t="s">
        <v>48</v>
      </c>
      <c r="G930" t="s">
        <v>212</v>
      </c>
      <c r="I930" t="s">
        <v>87</v>
      </c>
      <c r="J930" s="15">
        <f t="shared" si="56"/>
        <v>2450</v>
      </c>
      <c r="K930">
        <v>5</v>
      </c>
      <c r="L930">
        <v>10</v>
      </c>
      <c r="M930">
        <v>10</v>
      </c>
      <c r="N930">
        <v>5</v>
      </c>
      <c r="O930">
        <v>4</v>
      </c>
      <c r="P930">
        <v>6</v>
      </c>
      <c r="Q930"/>
      <c r="R930">
        <v>41421</v>
      </c>
      <c r="S930" s="55">
        <v>2002</v>
      </c>
      <c r="T930" s="60" t="s">
        <v>114</v>
      </c>
      <c r="U930" s="65">
        <v>0.73590276883451389</v>
      </c>
      <c r="V930" s="65">
        <v>0</v>
      </c>
      <c r="W930" s="65">
        <v>0</v>
      </c>
      <c r="X930" s="65">
        <v>0.11833612363168063</v>
      </c>
      <c r="Y930" s="65">
        <v>0</v>
      </c>
      <c r="Z930">
        <v>481</v>
      </c>
      <c r="AA930">
        <v>11.5</v>
      </c>
      <c r="AB930">
        <v>2.3199999999999998</v>
      </c>
      <c r="AC930">
        <v>0.88</v>
      </c>
      <c r="AD930"/>
      <c r="AE930"/>
      <c r="AF930"/>
      <c r="AG930"/>
      <c r="AH930">
        <v>1.69</v>
      </c>
      <c r="AI930">
        <v>0.65</v>
      </c>
      <c r="AJ930">
        <v>0.36</v>
      </c>
      <c r="AK930">
        <v>0.04</v>
      </c>
      <c r="AL930">
        <v>0.12</v>
      </c>
      <c r="AM930"/>
      <c r="AN930">
        <v>0.25</v>
      </c>
      <c r="AO930"/>
      <c r="AP930">
        <v>0.81</v>
      </c>
      <c r="AQ930">
        <v>38.590000000000003</v>
      </c>
      <c r="AR930"/>
    </row>
    <row r="931" spans="1:50" ht="12.75" hidden="1" customHeight="1" x14ac:dyDescent="0.25">
      <c r="A931">
        <v>20456</v>
      </c>
      <c r="B931">
        <v>2002</v>
      </c>
      <c r="C931" s="22" t="str">
        <f t="shared" si="57"/>
        <v>2002B20456</v>
      </c>
      <c r="D931" s="20">
        <v>37348</v>
      </c>
      <c r="E931">
        <v>20011</v>
      </c>
      <c r="F931" t="s">
        <v>48</v>
      </c>
      <c r="G931" t="s">
        <v>212</v>
      </c>
      <c r="I931" t="s">
        <v>70</v>
      </c>
      <c r="J931" s="15">
        <f t="shared" si="56"/>
        <v>2716</v>
      </c>
      <c r="K931">
        <v>10</v>
      </c>
      <c r="L931">
        <v>20</v>
      </c>
      <c r="M931">
        <v>20</v>
      </c>
      <c r="N931">
        <v>10</v>
      </c>
      <c r="O931">
        <v>4</v>
      </c>
      <c r="P931">
        <v>6</v>
      </c>
      <c r="Q931"/>
      <c r="R931">
        <v>41422</v>
      </c>
      <c r="S931" s="55">
        <v>2002</v>
      </c>
      <c r="T931" s="60" t="s">
        <v>114</v>
      </c>
      <c r="U931" s="65">
        <v>0.66828069117942546</v>
      </c>
      <c r="V931" s="65">
        <v>0</v>
      </c>
      <c r="W931" s="65">
        <v>0</v>
      </c>
      <c r="X931" s="65">
        <v>0.8749654410287323</v>
      </c>
      <c r="Y931" s="65">
        <v>0</v>
      </c>
      <c r="Z931">
        <v>473</v>
      </c>
      <c r="AA931">
        <v>12.6</v>
      </c>
      <c r="AB931">
        <v>2.75</v>
      </c>
      <c r="AC931">
        <v>0.97</v>
      </c>
      <c r="AD931"/>
      <c r="AE931"/>
      <c r="AF931"/>
      <c r="AG931"/>
      <c r="AH931">
        <v>1.4</v>
      </c>
      <c r="AI931">
        <v>1.76</v>
      </c>
      <c r="AJ931">
        <v>0.4</v>
      </c>
      <c r="AK931">
        <v>0.06</v>
      </c>
      <c r="AL931">
        <v>0.17</v>
      </c>
      <c r="AM931"/>
      <c r="AN931">
        <v>0.66</v>
      </c>
      <c r="AO931"/>
      <c r="AP931">
        <v>0.75</v>
      </c>
      <c r="AQ931">
        <v>24.65</v>
      </c>
      <c r="AR931"/>
    </row>
    <row r="932" spans="1:50" ht="12.75" hidden="1" customHeight="1" x14ac:dyDescent="0.25">
      <c r="A932">
        <v>20457</v>
      </c>
      <c r="B932">
        <v>2002</v>
      </c>
      <c r="C932" s="22" t="str">
        <f t="shared" si="57"/>
        <v>2002B20457</v>
      </c>
      <c r="D932" s="20">
        <v>37348</v>
      </c>
      <c r="E932">
        <v>20011</v>
      </c>
      <c r="F932" t="s">
        <v>48</v>
      </c>
      <c r="G932" t="s">
        <v>212</v>
      </c>
      <c r="I932" t="s">
        <v>70</v>
      </c>
      <c r="J932" s="15">
        <f t="shared" si="56"/>
        <v>2716</v>
      </c>
      <c r="K932">
        <v>20</v>
      </c>
      <c r="L932">
        <v>30</v>
      </c>
      <c r="M932">
        <v>30</v>
      </c>
      <c r="N932">
        <v>10</v>
      </c>
      <c r="O932">
        <v>4</v>
      </c>
      <c r="P932">
        <v>6</v>
      </c>
      <c r="Q932"/>
      <c r="R932">
        <v>41423</v>
      </c>
      <c r="S932" s="55">
        <v>2002</v>
      </c>
      <c r="T932" s="60" t="s">
        <v>114</v>
      </c>
      <c r="U932" s="65">
        <v>0.58527264051434025</v>
      </c>
      <c r="V932" s="65">
        <v>0</v>
      </c>
      <c r="W932" s="65">
        <v>0</v>
      </c>
      <c r="X932" s="65">
        <v>0.27573635039429401</v>
      </c>
      <c r="Y932" s="65">
        <v>0</v>
      </c>
      <c r="Z932">
        <v>334</v>
      </c>
      <c r="AA932">
        <v>9.0299999999999994</v>
      </c>
      <c r="AB932">
        <v>4.05</v>
      </c>
      <c r="AC932">
        <v>0.49</v>
      </c>
      <c r="AD932"/>
      <c r="AE932"/>
      <c r="AF932"/>
      <c r="AG932"/>
      <c r="AH932">
        <v>1.48</v>
      </c>
      <c r="AI932">
        <v>0.66</v>
      </c>
      <c r="AJ932">
        <v>0.22</v>
      </c>
      <c r="AK932">
        <v>0.05</v>
      </c>
      <c r="AL932">
        <v>0.26</v>
      </c>
      <c r="AM932"/>
      <c r="AN932">
        <v>0.43</v>
      </c>
      <c r="AO932"/>
      <c r="AP932">
        <v>0.64</v>
      </c>
      <c r="AQ932">
        <v>39.979999999999997</v>
      </c>
      <c r="AR932"/>
    </row>
    <row r="933" spans="1:50" ht="12.75" hidden="1" customHeight="1" x14ac:dyDescent="0.25">
      <c r="A933">
        <v>20458</v>
      </c>
      <c r="B933">
        <v>2002</v>
      </c>
      <c r="C933" s="22" t="str">
        <f t="shared" si="57"/>
        <v>2002B20458</v>
      </c>
      <c r="D933" s="20">
        <v>37348</v>
      </c>
      <c r="E933">
        <v>20011</v>
      </c>
      <c r="F933" t="s">
        <v>48</v>
      </c>
      <c r="G933" t="s">
        <v>212</v>
      </c>
      <c r="I933" t="s">
        <v>70</v>
      </c>
      <c r="J933" s="15">
        <f t="shared" si="56"/>
        <v>5432</v>
      </c>
      <c r="K933">
        <v>30</v>
      </c>
      <c r="L933">
        <v>50</v>
      </c>
      <c r="M933">
        <v>50</v>
      </c>
      <c r="N933">
        <v>20</v>
      </c>
      <c r="O933">
        <v>4</v>
      </c>
      <c r="P933">
        <v>6</v>
      </c>
      <c r="Q933"/>
      <c r="R933">
        <v>41424</v>
      </c>
      <c r="S933" s="55">
        <v>2002</v>
      </c>
      <c r="T933" s="60" t="s">
        <v>114</v>
      </c>
      <c r="U933" s="65">
        <v>3.311726222307104</v>
      </c>
      <c r="V933" s="65">
        <v>1.0341599503437737</v>
      </c>
      <c r="W933" s="65">
        <v>10.812403838808248</v>
      </c>
      <c r="X933" s="65">
        <v>1.4325328495034375</v>
      </c>
      <c r="Y933" s="65">
        <v>0</v>
      </c>
      <c r="Z933">
        <v>485</v>
      </c>
      <c r="AA933">
        <v>9.11</v>
      </c>
      <c r="AB933">
        <v>4.28</v>
      </c>
      <c r="AC933">
        <v>0.78</v>
      </c>
      <c r="AD933"/>
      <c r="AE933"/>
      <c r="AF933"/>
      <c r="AG933"/>
      <c r="AH933">
        <v>0.91</v>
      </c>
      <c r="AI933">
        <v>1.4</v>
      </c>
      <c r="AJ933">
        <v>0.34</v>
      </c>
      <c r="AK933">
        <v>0.06</v>
      </c>
      <c r="AL933">
        <v>0.25</v>
      </c>
      <c r="AM933"/>
      <c r="AN933">
        <v>0.4</v>
      </c>
      <c r="AO933"/>
      <c r="AP933">
        <v>0.52</v>
      </c>
      <c r="AQ933">
        <v>22.78</v>
      </c>
      <c r="AR933"/>
    </row>
    <row r="934" spans="1:50" ht="12.75" hidden="1" customHeight="1" x14ac:dyDescent="0.25">
      <c r="A934">
        <v>20459</v>
      </c>
      <c r="B934">
        <v>2002</v>
      </c>
      <c r="C934" s="22" t="str">
        <f t="shared" si="57"/>
        <v>2002B20459</v>
      </c>
      <c r="D934" s="20">
        <v>37348</v>
      </c>
      <c r="E934">
        <v>20011</v>
      </c>
      <c r="F934" t="s">
        <v>48</v>
      </c>
      <c r="G934" t="s">
        <v>212</v>
      </c>
      <c r="I934" t="s">
        <v>70</v>
      </c>
      <c r="J934" s="15">
        <f t="shared" si="56"/>
        <v>5432</v>
      </c>
      <c r="K934">
        <v>50</v>
      </c>
      <c r="L934">
        <v>70</v>
      </c>
      <c r="M934">
        <v>70</v>
      </c>
      <c r="N934">
        <v>20</v>
      </c>
      <c r="O934">
        <v>4</v>
      </c>
      <c r="P934">
        <v>6</v>
      </c>
      <c r="Q934"/>
      <c r="R934">
        <v>41425</v>
      </c>
      <c r="S934" s="55">
        <v>2002</v>
      </c>
      <c r="T934" s="60" t="s">
        <v>114</v>
      </c>
      <c r="U934" s="65">
        <v>0.12047882321145903</v>
      </c>
      <c r="V934" s="65">
        <v>0</v>
      </c>
      <c r="W934" s="65">
        <v>0</v>
      </c>
      <c r="X934" s="65">
        <v>0.20597992355507511</v>
      </c>
      <c r="Y934" s="65">
        <v>0</v>
      </c>
      <c r="Z934"/>
      <c r="AA934"/>
      <c r="AB934">
        <v>7.72</v>
      </c>
      <c r="AC934">
        <v>0.98</v>
      </c>
      <c r="AD934"/>
      <c r="AE934"/>
      <c r="AF934"/>
      <c r="AG934"/>
      <c r="AH934">
        <v>1.18</v>
      </c>
      <c r="AI934">
        <v>2.6</v>
      </c>
      <c r="AJ934">
        <v>0.67</v>
      </c>
      <c r="AK934">
        <v>0.09</v>
      </c>
      <c r="AL934">
        <v>0.69</v>
      </c>
      <c r="AM934"/>
      <c r="AN934">
        <v>0.51</v>
      </c>
      <c r="AO934"/>
      <c r="AP934">
        <v>1.08</v>
      </c>
      <c r="AQ934">
        <v>3.13</v>
      </c>
      <c r="AR934"/>
    </row>
    <row r="935" spans="1:50" ht="12.75" hidden="1" customHeight="1" x14ac:dyDescent="0.25">
      <c r="A935">
        <v>20460</v>
      </c>
      <c r="B935">
        <v>2002</v>
      </c>
      <c r="C935" s="22" t="str">
        <f t="shared" si="57"/>
        <v>2002B20460</v>
      </c>
      <c r="D935" s="20">
        <v>37348</v>
      </c>
      <c r="E935">
        <v>20011</v>
      </c>
      <c r="F935" t="s">
        <v>48</v>
      </c>
      <c r="G935" t="s">
        <v>212</v>
      </c>
      <c r="I935" t="s">
        <v>70</v>
      </c>
      <c r="J935" s="15">
        <f t="shared" si="56"/>
        <v>6382.6</v>
      </c>
      <c r="K935">
        <v>70</v>
      </c>
      <c r="L935">
        <v>100</v>
      </c>
      <c r="M935" s="26">
        <v>93.5</v>
      </c>
      <c r="N935">
        <v>30</v>
      </c>
      <c r="O935">
        <v>4</v>
      </c>
      <c r="P935">
        <v>6</v>
      </c>
      <c r="Q935" t="s">
        <v>425</v>
      </c>
      <c r="R935">
        <v>41426</v>
      </c>
      <c r="S935" s="55">
        <v>2002</v>
      </c>
      <c r="T935" s="60" t="s">
        <v>114</v>
      </c>
      <c r="U935" s="65"/>
      <c r="V935" s="65"/>
      <c r="W935" s="65"/>
      <c r="X935" s="65"/>
      <c r="Y935" s="65"/>
      <c r="Z935">
        <v>552.14</v>
      </c>
      <c r="AA935">
        <v>15.839</v>
      </c>
      <c r="AB935">
        <v>0.96</v>
      </c>
      <c r="AC935">
        <v>1.1499999999999999</v>
      </c>
      <c r="AD935"/>
      <c r="AE935"/>
      <c r="AF935"/>
      <c r="AG935"/>
      <c r="AH935">
        <v>0.84</v>
      </c>
      <c r="AI935">
        <v>1.1299999999999999</v>
      </c>
      <c r="AJ935">
        <v>0.33</v>
      </c>
      <c r="AK935">
        <v>0.06</v>
      </c>
      <c r="AL935">
        <v>0.23</v>
      </c>
      <c r="AM935"/>
      <c r="AN935">
        <v>0.79</v>
      </c>
      <c r="AO935"/>
      <c r="AP935">
        <v>1.05</v>
      </c>
      <c r="AQ935">
        <v>26.98</v>
      </c>
      <c r="AR935"/>
    </row>
    <row r="936" spans="1:50" ht="12.75" hidden="1" customHeight="1" x14ac:dyDescent="0.25">
      <c r="A936">
        <v>20461</v>
      </c>
      <c r="B936">
        <v>2002</v>
      </c>
      <c r="C936" s="22" t="str">
        <f t="shared" si="57"/>
        <v>2002B20461</v>
      </c>
      <c r="D936" s="20">
        <v>37348</v>
      </c>
      <c r="E936">
        <v>20012</v>
      </c>
      <c r="F936" t="s">
        <v>48</v>
      </c>
      <c r="G936" t="s">
        <v>213</v>
      </c>
      <c r="I936" t="s">
        <v>87</v>
      </c>
      <c r="J936" s="15">
        <f t="shared" si="56"/>
        <v>2450</v>
      </c>
      <c r="K936">
        <v>0</v>
      </c>
      <c r="L936">
        <v>5</v>
      </c>
      <c r="M936">
        <v>5</v>
      </c>
      <c r="N936">
        <v>5</v>
      </c>
      <c r="O936">
        <v>4</v>
      </c>
      <c r="P936">
        <v>6</v>
      </c>
      <c r="Q936" t="s">
        <v>423</v>
      </c>
      <c r="S936" s="55"/>
      <c r="T936" s="60" t="s">
        <v>114</v>
      </c>
      <c r="U936" s="65">
        <v>3.5235634569377989</v>
      </c>
      <c r="V936" s="65">
        <v>0.242390490430622</v>
      </c>
      <c r="W936" s="65">
        <v>9.4573374401913863</v>
      </c>
      <c r="X936" s="65">
        <v>0.44095897129186601</v>
      </c>
      <c r="Y936" s="65">
        <v>0</v>
      </c>
      <c r="Z936" s="22"/>
      <c r="AA936" s="22"/>
      <c r="AB936" s="22"/>
      <c r="AC936" s="22"/>
      <c r="AD936"/>
      <c r="AE936"/>
      <c r="AF936"/>
      <c r="AG936"/>
      <c r="AH936" s="22"/>
      <c r="AI936" s="22"/>
      <c r="AJ936" s="22"/>
      <c r="AK936" s="22"/>
      <c r="AL936" s="22"/>
      <c r="AM936"/>
      <c r="AN936" s="22"/>
      <c r="AO936"/>
      <c r="AP936" s="22"/>
      <c r="AQ936" s="22"/>
      <c r="AR936"/>
    </row>
    <row r="937" spans="1:50" ht="12.75" hidden="1" customHeight="1" x14ac:dyDescent="0.25">
      <c r="A937">
        <v>20462</v>
      </c>
      <c r="B937">
        <v>2002</v>
      </c>
      <c r="C937" s="22" t="str">
        <f t="shared" si="57"/>
        <v>2002B20462</v>
      </c>
      <c r="D937" s="20">
        <v>37348</v>
      </c>
      <c r="E937">
        <v>20012</v>
      </c>
      <c r="F937" t="s">
        <v>48</v>
      </c>
      <c r="G937" t="s">
        <v>213</v>
      </c>
      <c r="I937" t="s">
        <v>87</v>
      </c>
      <c r="J937" s="15">
        <f t="shared" si="56"/>
        <v>2450</v>
      </c>
      <c r="K937">
        <v>5</v>
      </c>
      <c r="L937">
        <v>10</v>
      </c>
      <c r="M937">
        <v>10</v>
      </c>
      <c r="N937">
        <v>5</v>
      </c>
      <c r="O937">
        <v>4</v>
      </c>
      <c r="P937">
        <v>6</v>
      </c>
      <c r="Q937"/>
      <c r="R937">
        <v>41427</v>
      </c>
      <c r="S937" s="55">
        <v>2002</v>
      </c>
      <c r="T937" s="60" t="s">
        <v>114</v>
      </c>
      <c r="U937" s="65">
        <v>3.4116111305157761</v>
      </c>
      <c r="V937" s="65">
        <v>1.1595248573757133</v>
      </c>
      <c r="W937" s="65">
        <v>0</v>
      </c>
      <c r="X937" s="65">
        <v>0.13040249155897077</v>
      </c>
      <c r="Y937" s="65">
        <v>0</v>
      </c>
      <c r="Z937">
        <v>537.11</v>
      </c>
      <c r="AA937">
        <v>13.262</v>
      </c>
      <c r="AB937">
        <v>1.49</v>
      </c>
      <c r="AC937">
        <v>1.2</v>
      </c>
      <c r="AD937"/>
      <c r="AE937"/>
      <c r="AF937"/>
      <c r="AG937"/>
      <c r="AH937">
        <v>1.88</v>
      </c>
      <c r="AI937">
        <v>1.33</v>
      </c>
      <c r="AJ937">
        <v>0.31</v>
      </c>
      <c r="AK937">
        <v>0.08</v>
      </c>
      <c r="AL937">
        <v>0.24</v>
      </c>
      <c r="AM937"/>
      <c r="AN937">
        <v>0.79</v>
      </c>
      <c r="AO937"/>
      <c r="AP937">
        <v>0.95</v>
      </c>
      <c r="AQ937">
        <v>27.57</v>
      </c>
      <c r="AR937"/>
    </row>
    <row r="938" spans="1:50" ht="12.75" hidden="1" customHeight="1" x14ac:dyDescent="0.25">
      <c r="A938">
        <v>20463</v>
      </c>
      <c r="B938">
        <v>2002</v>
      </c>
      <c r="C938" s="22" t="str">
        <f t="shared" si="57"/>
        <v>2002B20463</v>
      </c>
      <c r="D938" s="20">
        <v>37348</v>
      </c>
      <c r="E938">
        <v>20012</v>
      </c>
      <c r="F938" t="s">
        <v>48</v>
      </c>
      <c r="G938" t="s">
        <v>213</v>
      </c>
      <c r="I938" t="s">
        <v>70</v>
      </c>
      <c r="J938" s="15">
        <f t="shared" si="56"/>
        <v>2716</v>
      </c>
      <c r="K938">
        <v>10</v>
      </c>
      <c r="L938">
        <v>20</v>
      </c>
      <c r="M938">
        <v>20</v>
      </c>
      <c r="N938">
        <v>10</v>
      </c>
      <c r="O938">
        <v>4</v>
      </c>
      <c r="P938">
        <v>6</v>
      </c>
      <c r="Q938"/>
      <c r="R938">
        <v>41428</v>
      </c>
      <c r="S938" s="55">
        <v>2002</v>
      </c>
      <c r="T938" s="60" t="s">
        <v>114</v>
      </c>
      <c r="U938" s="65">
        <v>5.026206744868035</v>
      </c>
      <c r="V938" s="65">
        <v>0.34456259869163092</v>
      </c>
      <c r="W938" s="65">
        <v>0</v>
      </c>
      <c r="X938" s="65">
        <v>1.3001228287841191</v>
      </c>
      <c r="Y938" s="65">
        <v>0</v>
      </c>
      <c r="Z938">
        <v>529.57000000000005</v>
      </c>
      <c r="AA938">
        <v>12.000999999999999</v>
      </c>
      <c r="AB938">
        <v>2.8</v>
      </c>
      <c r="AC938">
        <v>0.91</v>
      </c>
      <c r="AD938"/>
      <c r="AE938"/>
      <c r="AF938"/>
      <c r="AG938"/>
      <c r="AH938">
        <v>1.96</v>
      </c>
      <c r="AI938">
        <v>1.02</v>
      </c>
      <c r="AJ938">
        <v>0.31</v>
      </c>
      <c r="AK938">
        <v>7.0000000000000007E-2</v>
      </c>
      <c r="AL938">
        <v>0.25</v>
      </c>
      <c r="AM938"/>
      <c r="AN938">
        <v>0.75</v>
      </c>
      <c r="AO938"/>
      <c r="AP938">
        <v>0.78</v>
      </c>
      <c r="AQ938">
        <v>38.01</v>
      </c>
      <c r="AR938"/>
    </row>
    <row r="939" spans="1:50" ht="12.75" hidden="1" customHeight="1" x14ac:dyDescent="0.25">
      <c r="A939">
        <v>20464</v>
      </c>
      <c r="B939">
        <v>2002</v>
      </c>
      <c r="C939" s="22" t="str">
        <f t="shared" si="57"/>
        <v>2002B20464</v>
      </c>
      <c r="D939" s="20">
        <v>37348</v>
      </c>
      <c r="E939">
        <v>20012</v>
      </c>
      <c r="F939" t="s">
        <v>48</v>
      </c>
      <c r="G939" t="s">
        <v>213</v>
      </c>
      <c r="I939" t="s">
        <v>70</v>
      </c>
      <c r="J939" s="15">
        <f t="shared" si="56"/>
        <v>2716</v>
      </c>
      <c r="K939">
        <v>20</v>
      </c>
      <c r="L939">
        <v>30</v>
      </c>
      <c r="M939">
        <v>30</v>
      </c>
      <c r="N939">
        <v>10</v>
      </c>
      <c r="O939">
        <v>4</v>
      </c>
      <c r="P939">
        <v>6</v>
      </c>
      <c r="Q939"/>
      <c r="R939">
        <v>41429</v>
      </c>
      <c r="S939" s="55">
        <v>2002</v>
      </c>
      <c r="T939" s="60" t="s">
        <v>114</v>
      </c>
      <c r="U939" s="65">
        <v>4.0161488545310915</v>
      </c>
      <c r="V939" s="65">
        <v>2.2933746191174809</v>
      </c>
      <c r="W939" s="65">
        <v>82.098422130685023</v>
      </c>
      <c r="X939" s="65">
        <v>4.6745339126509426</v>
      </c>
      <c r="Y939" s="65">
        <v>0</v>
      </c>
      <c r="Z939">
        <v>533.49</v>
      </c>
      <c r="AA939">
        <v>10.122999999999999</v>
      </c>
      <c r="AB939">
        <v>2.65</v>
      </c>
      <c r="AC939">
        <v>0.98</v>
      </c>
      <c r="AD939"/>
      <c r="AE939"/>
      <c r="AF939"/>
      <c r="AG939"/>
      <c r="AH939">
        <v>1.27</v>
      </c>
      <c r="AI939">
        <v>1.01</v>
      </c>
      <c r="AJ939">
        <v>0.32</v>
      </c>
      <c r="AK939">
        <v>0.09</v>
      </c>
      <c r="AL939">
        <v>0.26</v>
      </c>
      <c r="AM939"/>
      <c r="AN939">
        <v>0.64</v>
      </c>
      <c r="AO939"/>
      <c r="AP939">
        <v>0.66</v>
      </c>
      <c r="AQ939">
        <v>27.87</v>
      </c>
      <c r="AR939"/>
    </row>
    <row r="940" spans="1:50" ht="12.75" hidden="1" customHeight="1" x14ac:dyDescent="0.25">
      <c r="A940">
        <v>20465</v>
      </c>
      <c r="B940">
        <v>2002</v>
      </c>
      <c r="C940" s="22" t="str">
        <f t="shared" si="57"/>
        <v>2002B20465</v>
      </c>
      <c r="D940" s="20">
        <v>37348</v>
      </c>
      <c r="E940">
        <v>20012</v>
      </c>
      <c r="F940" t="s">
        <v>48</v>
      </c>
      <c r="G940" t="s">
        <v>213</v>
      </c>
      <c r="I940" t="s">
        <v>70</v>
      </c>
      <c r="J940" s="15">
        <f t="shared" si="56"/>
        <v>5432</v>
      </c>
      <c r="K940">
        <v>30</v>
      </c>
      <c r="L940">
        <v>50</v>
      </c>
      <c r="M940">
        <v>50</v>
      </c>
      <c r="N940">
        <v>20</v>
      </c>
      <c r="O940">
        <v>4</v>
      </c>
      <c r="P940">
        <v>6</v>
      </c>
      <c r="Q940"/>
      <c r="R940">
        <v>41430</v>
      </c>
      <c r="S940" s="55">
        <v>2002</v>
      </c>
      <c r="T940" s="60" t="s">
        <v>114</v>
      </c>
      <c r="U940" s="65">
        <v>7.0055540910473484</v>
      </c>
      <c r="V940" s="65">
        <v>10.561672918990165</v>
      </c>
      <c r="W940" s="65">
        <v>24.146046841731724</v>
      </c>
      <c r="X940" s="65">
        <v>10.558709486633548</v>
      </c>
      <c r="Y940" s="65">
        <v>0</v>
      </c>
      <c r="Z940">
        <v>531.4</v>
      </c>
      <c r="AA940">
        <v>7.8550000000000004</v>
      </c>
      <c r="AB940">
        <v>4.13</v>
      </c>
      <c r="AC940">
        <v>0.71</v>
      </c>
      <c r="AD940"/>
      <c r="AE940"/>
      <c r="AF940"/>
      <c r="AG940"/>
      <c r="AH940">
        <v>3.01</v>
      </c>
      <c r="AI940">
        <v>0.46</v>
      </c>
      <c r="AJ940">
        <v>0.28999999999999998</v>
      </c>
      <c r="AK940">
        <v>0.05</v>
      </c>
      <c r="AL940">
        <v>0.24</v>
      </c>
      <c r="AM940"/>
      <c r="AN940">
        <v>0.32</v>
      </c>
      <c r="AO940"/>
      <c r="AP940">
        <v>0.86</v>
      </c>
      <c r="AQ940">
        <v>28.68</v>
      </c>
      <c r="AR940"/>
      <c r="AS940" s="22"/>
      <c r="AT940" s="22"/>
      <c r="AU940" s="22"/>
      <c r="AV940" s="46"/>
      <c r="AW940" s="46"/>
      <c r="AX940" s="46"/>
    </row>
    <row r="941" spans="1:50" ht="12.75" hidden="1" customHeight="1" x14ac:dyDescent="0.25">
      <c r="A941">
        <v>20466</v>
      </c>
      <c r="B941">
        <v>2002</v>
      </c>
      <c r="C941" s="22" t="str">
        <f t="shared" si="57"/>
        <v>2002B20466</v>
      </c>
      <c r="D941" s="20">
        <v>37348</v>
      </c>
      <c r="E941">
        <v>20012</v>
      </c>
      <c r="F941" t="s">
        <v>48</v>
      </c>
      <c r="G941" t="s">
        <v>213</v>
      </c>
      <c r="I941" t="s">
        <v>70</v>
      </c>
      <c r="J941" s="15">
        <f t="shared" si="56"/>
        <v>5432</v>
      </c>
      <c r="K941">
        <v>50</v>
      </c>
      <c r="L941">
        <v>70</v>
      </c>
      <c r="M941">
        <v>70</v>
      </c>
      <c r="N941">
        <v>20</v>
      </c>
      <c r="O941">
        <v>4</v>
      </c>
      <c r="P941">
        <v>6</v>
      </c>
      <c r="Q941"/>
      <c r="R941">
        <v>41431</v>
      </c>
      <c r="S941" s="55">
        <v>2002</v>
      </c>
      <c r="T941" s="60" t="s">
        <v>114</v>
      </c>
      <c r="U941" s="65">
        <v>0.70703026841804684</v>
      </c>
      <c r="V941" s="65">
        <v>0</v>
      </c>
      <c r="W941" s="65">
        <v>0</v>
      </c>
      <c r="X941" s="65">
        <v>3.7667647058823528</v>
      </c>
      <c r="Y941" s="65">
        <v>0</v>
      </c>
      <c r="Z941"/>
      <c r="AA941"/>
      <c r="AB941">
        <v>9.18</v>
      </c>
      <c r="AC941">
        <v>0.33</v>
      </c>
      <c r="AD941"/>
      <c r="AE941"/>
      <c r="AF941"/>
      <c r="AG941"/>
      <c r="AH941">
        <v>2.52</v>
      </c>
      <c r="AI941">
        <v>0.38</v>
      </c>
      <c r="AJ941">
        <v>0.4</v>
      </c>
      <c r="AK941">
        <v>0.03</v>
      </c>
      <c r="AL941">
        <v>0.13</v>
      </c>
      <c r="AM941"/>
      <c r="AN941">
        <v>0.42</v>
      </c>
      <c r="AO941"/>
      <c r="AP941">
        <v>1.1499999999999999</v>
      </c>
      <c r="AQ941">
        <v>65.760000000000005</v>
      </c>
      <c r="AR941"/>
    </row>
    <row r="942" spans="1:50" ht="12.75" hidden="1" customHeight="1" x14ac:dyDescent="0.25">
      <c r="A942">
        <v>20467</v>
      </c>
      <c r="B942">
        <v>2002</v>
      </c>
      <c r="C942" s="22" t="str">
        <f t="shared" si="57"/>
        <v>2002B20467</v>
      </c>
      <c r="D942" s="20">
        <v>37348</v>
      </c>
      <c r="E942">
        <v>20012</v>
      </c>
      <c r="F942" t="s">
        <v>48</v>
      </c>
      <c r="G942" t="s">
        <v>213</v>
      </c>
      <c r="I942" t="s">
        <v>70</v>
      </c>
      <c r="J942" s="15">
        <f t="shared" si="56"/>
        <v>7129.5000000000009</v>
      </c>
      <c r="K942">
        <v>70</v>
      </c>
      <c r="L942">
        <v>100</v>
      </c>
      <c r="M942" s="26">
        <v>96.25</v>
      </c>
      <c r="N942">
        <v>30</v>
      </c>
      <c r="O942">
        <v>4</v>
      </c>
      <c r="P942">
        <v>6</v>
      </c>
      <c r="Q942"/>
      <c r="R942">
        <v>41432</v>
      </c>
      <c r="S942" s="55">
        <v>2002</v>
      </c>
      <c r="T942" s="60" t="s">
        <v>114</v>
      </c>
      <c r="U942" s="65">
        <v>0.15673149025586092</v>
      </c>
      <c r="V942" s="65">
        <v>0</v>
      </c>
      <c r="W942" s="65">
        <v>0</v>
      </c>
      <c r="X942" s="65">
        <v>4.1795064068229582E-2</v>
      </c>
      <c r="Y942" s="65">
        <v>0</v>
      </c>
      <c r="Z942"/>
      <c r="AA942"/>
      <c r="AB942">
        <v>9.8699999999999992</v>
      </c>
      <c r="AC942">
        <v>0.42</v>
      </c>
      <c r="AD942"/>
      <c r="AE942"/>
      <c r="AF942"/>
      <c r="AG942"/>
      <c r="AH942">
        <v>1.92</v>
      </c>
      <c r="AI942">
        <v>0.6</v>
      </c>
      <c r="AJ942">
        <v>0.39</v>
      </c>
      <c r="AK942">
        <v>0.03</v>
      </c>
      <c r="AL942">
        <v>0.48</v>
      </c>
      <c r="AM942"/>
      <c r="AN942">
        <v>0.32</v>
      </c>
      <c r="AO942"/>
      <c r="AP942">
        <v>0.95</v>
      </c>
      <c r="AQ942">
        <v>115.38</v>
      </c>
      <c r="AR942"/>
    </row>
    <row r="943" spans="1:50" ht="12.75" hidden="1" customHeight="1" x14ac:dyDescent="0.25">
      <c r="A943">
        <v>1547</v>
      </c>
      <c r="B943">
        <v>2017</v>
      </c>
      <c r="C943" s="22" t="str">
        <f t="shared" ref="C943:C974" si="58">CONCATENATE(B943,"B0",A943)</f>
        <v>2017B01547</v>
      </c>
      <c r="D943" s="13">
        <v>43021</v>
      </c>
      <c r="E943">
        <v>190017</v>
      </c>
      <c r="F943" s="105" t="s">
        <v>5291</v>
      </c>
      <c r="G943" s="105">
        <v>2</v>
      </c>
      <c r="H943" s="105">
        <v>2</v>
      </c>
      <c r="I943" t="s">
        <v>70</v>
      </c>
      <c r="J943" s="15">
        <f t="shared" si="56"/>
        <v>1358</v>
      </c>
      <c r="K943">
        <v>0</v>
      </c>
      <c r="L943">
        <v>5</v>
      </c>
      <c r="M943">
        <v>5</v>
      </c>
      <c r="N943">
        <f t="shared" ref="N943:N1006" si="59">L943-K943</f>
        <v>5</v>
      </c>
      <c r="O943">
        <v>4</v>
      </c>
      <c r="P943">
        <v>6</v>
      </c>
      <c r="R943">
        <v>969</v>
      </c>
      <c r="S943">
        <v>2017</v>
      </c>
      <c r="T943" s="60" t="s">
        <v>88</v>
      </c>
      <c r="U943" s="65">
        <v>1.38</v>
      </c>
      <c r="V943" s="65">
        <v>0.24</v>
      </c>
      <c r="W943" s="65">
        <v>0</v>
      </c>
      <c r="X943" s="65">
        <v>0.02</v>
      </c>
      <c r="Y943" s="65">
        <v>0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</row>
    <row r="944" spans="1:50" ht="12.75" hidden="1" customHeight="1" x14ac:dyDescent="0.25">
      <c r="A944">
        <v>1548</v>
      </c>
      <c r="B944">
        <v>2017</v>
      </c>
      <c r="C944" s="22" t="str">
        <f t="shared" si="58"/>
        <v>2017B01548</v>
      </c>
      <c r="D944" s="13">
        <v>43021</v>
      </c>
      <c r="E944">
        <v>190017</v>
      </c>
      <c r="F944" s="105" t="s">
        <v>5291</v>
      </c>
      <c r="G944" s="105">
        <v>2</v>
      </c>
      <c r="H944" s="105">
        <v>2</v>
      </c>
      <c r="I944" t="s">
        <v>70</v>
      </c>
      <c r="J944" s="15">
        <f t="shared" si="56"/>
        <v>1358</v>
      </c>
      <c r="K944">
        <v>5</v>
      </c>
      <c r="L944">
        <v>10</v>
      </c>
      <c r="M944">
        <v>10</v>
      </c>
      <c r="N944">
        <f t="shared" si="59"/>
        <v>5</v>
      </c>
      <c r="O944">
        <v>4</v>
      </c>
      <c r="P944">
        <v>6</v>
      </c>
      <c r="R944">
        <v>970</v>
      </c>
      <c r="S944">
        <v>2017</v>
      </c>
      <c r="T944" s="60" t="s">
        <v>88</v>
      </c>
      <c r="U944" s="65">
        <v>1.68</v>
      </c>
      <c r="V944" s="65">
        <v>0</v>
      </c>
      <c r="W944" s="65">
        <v>0</v>
      </c>
      <c r="X944" s="65">
        <v>0</v>
      </c>
      <c r="Y944" s="65">
        <v>0</v>
      </c>
    </row>
    <row r="945" spans="1:25" ht="12.75" hidden="1" customHeight="1" x14ac:dyDescent="0.25">
      <c r="A945">
        <v>1549</v>
      </c>
      <c r="B945">
        <v>2017</v>
      </c>
      <c r="C945" s="22" t="str">
        <f t="shared" si="58"/>
        <v>2017B01549</v>
      </c>
      <c r="D945" s="13">
        <v>43021</v>
      </c>
      <c r="E945">
        <v>190017</v>
      </c>
      <c r="F945" s="105" t="s">
        <v>5291</v>
      </c>
      <c r="G945" s="105">
        <v>2</v>
      </c>
      <c r="H945" s="105">
        <v>2</v>
      </c>
      <c r="I945" t="s">
        <v>70</v>
      </c>
      <c r="J945" s="15">
        <f t="shared" si="56"/>
        <v>2716</v>
      </c>
      <c r="K945">
        <v>10</v>
      </c>
      <c r="L945">
        <v>20</v>
      </c>
      <c r="M945">
        <v>20</v>
      </c>
      <c r="N945">
        <f t="shared" si="59"/>
        <v>10</v>
      </c>
      <c r="O945">
        <v>4</v>
      </c>
      <c r="P945">
        <v>6</v>
      </c>
      <c r="R945">
        <v>971</v>
      </c>
      <c r="S945">
        <v>2017</v>
      </c>
      <c r="T945" s="60" t="s">
        <v>88</v>
      </c>
      <c r="U945" s="65">
        <v>1.1599999999999999</v>
      </c>
      <c r="V945" s="65">
        <v>0.28000000000000003</v>
      </c>
      <c r="W945" s="65">
        <v>0</v>
      </c>
      <c r="X945" s="65">
        <v>0.09</v>
      </c>
      <c r="Y945" s="65">
        <v>0</v>
      </c>
    </row>
    <row r="946" spans="1:25" ht="12.75" hidden="1" customHeight="1" x14ac:dyDescent="0.25">
      <c r="A946">
        <v>1550</v>
      </c>
      <c r="B946">
        <v>2017</v>
      </c>
      <c r="C946" s="22" t="str">
        <f t="shared" si="58"/>
        <v>2017B01550</v>
      </c>
      <c r="D946" s="13">
        <v>43021</v>
      </c>
      <c r="E946">
        <v>190017</v>
      </c>
      <c r="F946" s="105" t="s">
        <v>5291</v>
      </c>
      <c r="G946" s="105">
        <v>2</v>
      </c>
      <c r="H946" s="105">
        <v>2</v>
      </c>
      <c r="I946" t="s">
        <v>70</v>
      </c>
      <c r="J946" s="15">
        <f t="shared" si="56"/>
        <v>2716</v>
      </c>
      <c r="K946">
        <v>20</v>
      </c>
      <c r="L946">
        <v>30</v>
      </c>
      <c r="M946">
        <v>30</v>
      </c>
      <c r="N946">
        <f t="shared" si="59"/>
        <v>10</v>
      </c>
      <c r="O946">
        <v>4</v>
      </c>
      <c r="P946">
        <v>6</v>
      </c>
      <c r="R946">
        <v>972</v>
      </c>
      <c r="S946">
        <v>2017</v>
      </c>
      <c r="T946" s="60" t="s">
        <v>88</v>
      </c>
      <c r="U946" s="65">
        <v>0.68</v>
      </c>
      <c r="V946" s="65">
        <v>0.27</v>
      </c>
      <c r="W946" s="65">
        <v>0</v>
      </c>
      <c r="X946" s="65">
        <v>0.21</v>
      </c>
      <c r="Y946" s="65">
        <v>0</v>
      </c>
    </row>
    <row r="947" spans="1:25" ht="12.75" hidden="1" customHeight="1" x14ac:dyDescent="0.25">
      <c r="A947">
        <v>1551</v>
      </c>
      <c r="B947">
        <v>2017</v>
      </c>
      <c r="C947" s="22" t="str">
        <f t="shared" si="58"/>
        <v>2017B01551</v>
      </c>
      <c r="D947" s="13">
        <v>43021</v>
      </c>
      <c r="E947">
        <v>190017</v>
      </c>
      <c r="F947" s="105" t="s">
        <v>5291</v>
      </c>
      <c r="G947" s="105">
        <v>2</v>
      </c>
      <c r="H947" s="105">
        <v>2</v>
      </c>
      <c r="I947" t="s">
        <v>70</v>
      </c>
      <c r="J947" s="15">
        <f t="shared" si="56"/>
        <v>2716</v>
      </c>
      <c r="K947">
        <v>30</v>
      </c>
      <c r="L947">
        <v>40</v>
      </c>
      <c r="M947">
        <v>40</v>
      </c>
      <c r="N947">
        <f t="shared" si="59"/>
        <v>10</v>
      </c>
      <c r="O947">
        <v>4</v>
      </c>
      <c r="P947">
        <v>6</v>
      </c>
      <c r="R947">
        <v>973</v>
      </c>
      <c r="S947">
        <v>2017</v>
      </c>
      <c r="T947" s="60" t="s">
        <v>88</v>
      </c>
      <c r="U947" s="65">
        <v>0.59</v>
      </c>
      <c r="V947" s="65">
        <v>0.33</v>
      </c>
      <c r="W947" s="65">
        <v>0</v>
      </c>
      <c r="X947" s="65">
        <v>0.1</v>
      </c>
      <c r="Y947" s="65">
        <v>0</v>
      </c>
    </row>
    <row r="948" spans="1:25" ht="12.75" hidden="1" customHeight="1" x14ac:dyDescent="0.25">
      <c r="A948">
        <v>1552</v>
      </c>
      <c r="B948">
        <v>2017</v>
      </c>
      <c r="C948" s="22" t="str">
        <f t="shared" si="58"/>
        <v>2017B01552</v>
      </c>
      <c r="D948" s="13">
        <v>43021</v>
      </c>
      <c r="E948">
        <v>190017</v>
      </c>
      <c r="F948" s="105" t="s">
        <v>5291</v>
      </c>
      <c r="G948" s="105">
        <v>2</v>
      </c>
      <c r="H948" s="105">
        <v>2</v>
      </c>
      <c r="I948" t="s">
        <v>70</v>
      </c>
      <c r="J948" s="15">
        <f t="shared" si="56"/>
        <v>2037.0000000000002</v>
      </c>
      <c r="K948">
        <v>40</v>
      </c>
      <c r="L948">
        <v>50</v>
      </c>
      <c r="M948">
        <v>50</v>
      </c>
      <c r="N948">
        <f t="shared" si="59"/>
        <v>10</v>
      </c>
      <c r="O948" s="106">
        <v>3</v>
      </c>
      <c r="P948">
        <v>6</v>
      </c>
      <c r="R948">
        <v>974</v>
      </c>
      <c r="S948">
        <v>2017</v>
      </c>
      <c r="T948" s="60" t="s">
        <v>88</v>
      </c>
      <c r="U948" s="65">
        <v>0.14000000000000001</v>
      </c>
      <c r="V948" s="65">
        <v>0.21</v>
      </c>
      <c r="W948" s="65">
        <v>0</v>
      </c>
      <c r="X948" s="65">
        <v>0</v>
      </c>
      <c r="Y948" s="65">
        <v>0</v>
      </c>
    </row>
    <row r="949" spans="1:25" ht="12.75" hidden="1" customHeight="1" x14ac:dyDescent="0.25">
      <c r="A949">
        <v>1553</v>
      </c>
      <c r="B949">
        <v>2017</v>
      </c>
      <c r="C949" s="22" t="str">
        <f t="shared" si="58"/>
        <v>2017B01553</v>
      </c>
      <c r="D949" s="13">
        <v>43021</v>
      </c>
      <c r="E949">
        <v>190017</v>
      </c>
      <c r="F949" s="105" t="s">
        <v>5291</v>
      </c>
      <c r="G949" s="105">
        <v>2</v>
      </c>
      <c r="H949" s="105">
        <v>2</v>
      </c>
      <c r="I949" t="s">
        <v>70</v>
      </c>
      <c r="J949" s="15">
        <f t="shared" si="56"/>
        <v>0</v>
      </c>
      <c r="K949">
        <v>50</v>
      </c>
      <c r="L949">
        <v>70</v>
      </c>
      <c r="N949">
        <f t="shared" si="59"/>
        <v>20</v>
      </c>
      <c r="O949" s="106">
        <v>0</v>
      </c>
      <c r="P949">
        <v>6</v>
      </c>
      <c r="S949"/>
      <c r="T949" s="60" t="s">
        <v>88</v>
      </c>
      <c r="U949" s="65">
        <v>0</v>
      </c>
      <c r="V949" s="65">
        <v>0</v>
      </c>
      <c r="W949" s="65">
        <v>0</v>
      </c>
      <c r="X949" s="65">
        <v>0</v>
      </c>
      <c r="Y949" s="65">
        <v>0</v>
      </c>
    </row>
    <row r="950" spans="1:25" ht="12.75" hidden="1" customHeight="1" x14ac:dyDescent="0.25">
      <c r="A950">
        <v>1554</v>
      </c>
      <c r="B950">
        <v>2017</v>
      </c>
      <c r="C950" s="22" t="str">
        <f t="shared" si="58"/>
        <v>2017B01554</v>
      </c>
      <c r="D950" s="13">
        <v>43021</v>
      </c>
      <c r="E950">
        <v>190017</v>
      </c>
      <c r="F950" s="105" t="s">
        <v>5291</v>
      </c>
      <c r="G950" s="105">
        <v>2</v>
      </c>
      <c r="H950" s="105">
        <v>2</v>
      </c>
      <c r="I950" t="s">
        <v>70</v>
      </c>
      <c r="J950" s="15">
        <f t="shared" si="56"/>
        <v>0</v>
      </c>
      <c r="K950">
        <v>70</v>
      </c>
      <c r="L950">
        <v>80</v>
      </c>
      <c r="N950">
        <f t="shared" si="59"/>
        <v>10</v>
      </c>
      <c r="O950" s="106">
        <v>0</v>
      </c>
      <c r="P950">
        <v>6</v>
      </c>
      <c r="S950"/>
      <c r="T950" s="60" t="s">
        <v>88</v>
      </c>
      <c r="U950" s="65">
        <v>0</v>
      </c>
      <c r="V950" s="65">
        <v>0</v>
      </c>
      <c r="W950" s="65">
        <v>0</v>
      </c>
      <c r="X950" s="65">
        <v>0</v>
      </c>
      <c r="Y950" s="65">
        <v>0</v>
      </c>
    </row>
    <row r="951" spans="1:25" ht="12.75" hidden="1" customHeight="1" x14ac:dyDescent="0.25">
      <c r="A951">
        <v>1555</v>
      </c>
      <c r="B951">
        <v>2017</v>
      </c>
      <c r="C951" s="22" t="str">
        <f t="shared" si="58"/>
        <v>2017B01555</v>
      </c>
      <c r="D951" s="13">
        <v>43021</v>
      </c>
      <c r="E951">
        <v>190017</v>
      </c>
      <c r="F951" s="105" t="s">
        <v>5291</v>
      </c>
      <c r="G951" s="105">
        <v>2</v>
      </c>
      <c r="H951" s="105">
        <v>2</v>
      </c>
      <c r="I951" t="s">
        <v>70</v>
      </c>
      <c r="J951" s="15">
        <f t="shared" si="56"/>
        <v>0</v>
      </c>
      <c r="K951">
        <v>80</v>
      </c>
      <c r="L951">
        <v>100</v>
      </c>
      <c r="N951">
        <f t="shared" si="59"/>
        <v>20</v>
      </c>
      <c r="O951" s="106">
        <v>0</v>
      </c>
      <c r="P951">
        <v>6</v>
      </c>
      <c r="S951"/>
      <c r="T951" s="60" t="s">
        <v>88</v>
      </c>
      <c r="U951" s="65">
        <v>0</v>
      </c>
      <c r="V951" s="65">
        <v>0</v>
      </c>
      <c r="W951" s="65">
        <v>0</v>
      </c>
      <c r="X951" s="65">
        <v>0</v>
      </c>
      <c r="Y951" s="65">
        <v>0</v>
      </c>
    </row>
    <row r="952" spans="1:25" ht="12.75" hidden="1" customHeight="1" x14ac:dyDescent="0.25">
      <c r="A952">
        <v>1556</v>
      </c>
      <c r="B952">
        <v>2017</v>
      </c>
      <c r="C952" s="22" t="str">
        <f t="shared" si="58"/>
        <v>2017B01556</v>
      </c>
      <c r="D952" s="13">
        <v>43021</v>
      </c>
      <c r="E952">
        <v>200017</v>
      </c>
      <c r="F952" s="105" t="s">
        <v>5291</v>
      </c>
      <c r="G952" s="105">
        <v>4</v>
      </c>
      <c r="H952" s="105">
        <v>3</v>
      </c>
      <c r="I952" t="s">
        <v>70</v>
      </c>
      <c r="J952" s="15">
        <f t="shared" si="56"/>
        <v>1358</v>
      </c>
      <c r="K952">
        <v>0</v>
      </c>
      <c r="L952">
        <v>5</v>
      </c>
      <c r="M952">
        <v>5</v>
      </c>
      <c r="N952">
        <f t="shared" si="59"/>
        <v>5</v>
      </c>
      <c r="O952" s="106">
        <v>4</v>
      </c>
      <c r="P952">
        <v>6</v>
      </c>
      <c r="R952">
        <v>975</v>
      </c>
      <c r="S952">
        <v>2017</v>
      </c>
      <c r="T952" s="60" t="s">
        <v>88</v>
      </c>
      <c r="U952" s="65">
        <v>2.1800000000000002</v>
      </c>
      <c r="V952" s="65">
        <v>0.19</v>
      </c>
      <c r="W952" s="65">
        <v>0</v>
      </c>
      <c r="X952" s="65">
        <v>0.25</v>
      </c>
      <c r="Y952" s="65">
        <v>0</v>
      </c>
    </row>
    <row r="953" spans="1:25" ht="12.75" hidden="1" customHeight="1" x14ac:dyDescent="0.25">
      <c r="A953">
        <v>1557</v>
      </c>
      <c r="B953">
        <v>2017</v>
      </c>
      <c r="C953" s="22" t="str">
        <f t="shared" si="58"/>
        <v>2017B01557</v>
      </c>
      <c r="D953" s="13">
        <v>43021</v>
      </c>
      <c r="E953">
        <v>200017</v>
      </c>
      <c r="F953" s="105" t="s">
        <v>5291</v>
      </c>
      <c r="G953" s="105">
        <v>4</v>
      </c>
      <c r="H953" s="105">
        <v>3</v>
      </c>
      <c r="I953" t="s">
        <v>70</v>
      </c>
      <c r="J953" s="15">
        <f t="shared" si="56"/>
        <v>1358</v>
      </c>
      <c r="K953">
        <v>5</v>
      </c>
      <c r="L953">
        <v>10</v>
      </c>
      <c r="M953">
        <v>10</v>
      </c>
      <c r="N953">
        <f t="shared" si="59"/>
        <v>5</v>
      </c>
      <c r="O953" s="106">
        <v>4</v>
      </c>
      <c r="P953">
        <v>6</v>
      </c>
      <c r="R953">
        <v>976</v>
      </c>
      <c r="S953">
        <v>2017</v>
      </c>
      <c r="T953" s="60" t="s">
        <v>88</v>
      </c>
      <c r="U953" s="65">
        <v>1.25</v>
      </c>
      <c r="V953" s="65">
        <v>0.27</v>
      </c>
      <c r="W953" s="65">
        <v>0</v>
      </c>
      <c r="X953" s="65">
        <v>7.0000000000000007E-2</v>
      </c>
      <c r="Y953" s="65">
        <v>0</v>
      </c>
    </row>
    <row r="954" spans="1:25" ht="12.75" hidden="1" customHeight="1" x14ac:dyDescent="0.25">
      <c r="A954">
        <v>1558</v>
      </c>
      <c r="B954">
        <v>2017</v>
      </c>
      <c r="C954" s="22" t="str">
        <f t="shared" si="58"/>
        <v>2017B01558</v>
      </c>
      <c r="D954" s="13">
        <v>43021</v>
      </c>
      <c r="E954">
        <v>200017</v>
      </c>
      <c r="F954" s="105" t="s">
        <v>5291</v>
      </c>
      <c r="G954" s="105">
        <v>4</v>
      </c>
      <c r="H954" s="105">
        <v>3</v>
      </c>
      <c r="I954" t="s">
        <v>70</v>
      </c>
      <c r="J954" s="15">
        <f t="shared" si="56"/>
        <v>2716</v>
      </c>
      <c r="K954">
        <v>10</v>
      </c>
      <c r="L954">
        <v>20</v>
      </c>
      <c r="M954">
        <v>20</v>
      </c>
      <c r="N954">
        <f t="shared" si="59"/>
        <v>10</v>
      </c>
      <c r="O954" s="106">
        <v>4</v>
      </c>
      <c r="P954">
        <v>6</v>
      </c>
      <c r="R954">
        <v>977</v>
      </c>
      <c r="S954">
        <v>2017</v>
      </c>
      <c r="T954" s="60" t="s">
        <v>88</v>
      </c>
      <c r="U954" s="65">
        <v>0.37</v>
      </c>
      <c r="V954" s="65">
        <v>0</v>
      </c>
      <c r="W954" s="65">
        <v>0</v>
      </c>
      <c r="X954" s="65">
        <v>0.09</v>
      </c>
      <c r="Y954" s="65">
        <v>0</v>
      </c>
    </row>
    <row r="955" spans="1:25" ht="12.75" hidden="1" customHeight="1" x14ac:dyDescent="0.25">
      <c r="A955">
        <v>1559</v>
      </c>
      <c r="B955">
        <v>2017</v>
      </c>
      <c r="C955" s="22" t="str">
        <f t="shared" si="58"/>
        <v>2017B01559</v>
      </c>
      <c r="D955" s="13">
        <v>43021</v>
      </c>
      <c r="E955">
        <v>200017</v>
      </c>
      <c r="F955" s="105" t="s">
        <v>5291</v>
      </c>
      <c r="G955" s="105">
        <v>4</v>
      </c>
      <c r="H955" s="105">
        <v>3</v>
      </c>
      <c r="I955" t="s">
        <v>70</v>
      </c>
      <c r="J955" s="15">
        <f t="shared" si="56"/>
        <v>2716</v>
      </c>
      <c r="K955">
        <v>20</v>
      </c>
      <c r="L955">
        <v>30</v>
      </c>
      <c r="M955">
        <v>30</v>
      </c>
      <c r="N955">
        <f t="shared" si="59"/>
        <v>10</v>
      </c>
      <c r="O955" s="106">
        <v>4</v>
      </c>
      <c r="P955">
        <v>6</v>
      </c>
      <c r="R955">
        <v>978</v>
      </c>
      <c r="S955">
        <v>2017</v>
      </c>
      <c r="T955" s="60" t="s">
        <v>88</v>
      </c>
      <c r="U955" s="65">
        <v>0.3</v>
      </c>
      <c r="V955" s="65">
        <v>0</v>
      </c>
      <c r="W955" s="65">
        <v>0</v>
      </c>
      <c r="X955" s="65">
        <v>0.26</v>
      </c>
      <c r="Y955" s="65">
        <v>0</v>
      </c>
    </row>
    <row r="956" spans="1:25" ht="12.75" hidden="1" customHeight="1" x14ac:dyDescent="0.25">
      <c r="A956">
        <v>1560</v>
      </c>
      <c r="B956">
        <v>2017</v>
      </c>
      <c r="C956" s="22" t="str">
        <f t="shared" si="58"/>
        <v>2017B01560</v>
      </c>
      <c r="D956" s="13">
        <v>43021</v>
      </c>
      <c r="E956">
        <v>200017</v>
      </c>
      <c r="F956" s="105" t="s">
        <v>5291</v>
      </c>
      <c r="G956" s="105">
        <v>4</v>
      </c>
      <c r="H956" s="105">
        <v>3</v>
      </c>
      <c r="I956" t="s">
        <v>70</v>
      </c>
      <c r="J956" s="15">
        <f t="shared" si="56"/>
        <v>1833.3000000000002</v>
      </c>
      <c r="K956">
        <v>30</v>
      </c>
      <c r="L956">
        <v>40</v>
      </c>
      <c r="M956">
        <v>39</v>
      </c>
      <c r="N956">
        <f t="shared" si="59"/>
        <v>10</v>
      </c>
      <c r="O956" s="106">
        <v>3</v>
      </c>
      <c r="P956">
        <v>6</v>
      </c>
      <c r="R956">
        <v>979</v>
      </c>
      <c r="S956">
        <v>2017</v>
      </c>
      <c r="T956" s="60" t="s">
        <v>88</v>
      </c>
      <c r="U956" s="65">
        <v>0.51</v>
      </c>
      <c r="V956" s="65">
        <v>2.83</v>
      </c>
      <c r="W956" s="65">
        <v>2.16</v>
      </c>
      <c r="X956" s="65">
        <v>0</v>
      </c>
      <c r="Y956" s="65">
        <v>0</v>
      </c>
    </row>
    <row r="957" spans="1:25" ht="12.75" hidden="1" customHeight="1" x14ac:dyDescent="0.25">
      <c r="A957">
        <v>1561</v>
      </c>
      <c r="B957">
        <v>2017</v>
      </c>
      <c r="C957" s="22" t="str">
        <f t="shared" si="58"/>
        <v>2017B01561</v>
      </c>
      <c r="D957" s="13">
        <v>43021</v>
      </c>
      <c r="E957">
        <v>200017</v>
      </c>
      <c r="F957" s="105" t="s">
        <v>5291</v>
      </c>
      <c r="G957" s="105">
        <v>4</v>
      </c>
      <c r="H957" s="105">
        <v>3</v>
      </c>
      <c r="I957" t="s">
        <v>70</v>
      </c>
      <c r="J957" s="15">
        <f t="shared" si="56"/>
        <v>1358</v>
      </c>
      <c r="K957">
        <v>40</v>
      </c>
      <c r="L957">
        <v>50</v>
      </c>
      <c r="M957">
        <v>50</v>
      </c>
      <c r="N957">
        <f t="shared" si="59"/>
        <v>10</v>
      </c>
      <c r="O957" s="106">
        <v>2</v>
      </c>
      <c r="P957">
        <v>6</v>
      </c>
      <c r="R957">
        <v>980</v>
      </c>
      <c r="S957">
        <v>2017</v>
      </c>
      <c r="T957" s="60" t="s">
        <v>88</v>
      </c>
      <c r="U957" s="65">
        <v>0.08</v>
      </c>
      <c r="V957" s="65">
        <v>0</v>
      </c>
      <c r="W957" s="65">
        <v>0</v>
      </c>
      <c r="X957" s="65">
        <v>0</v>
      </c>
      <c r="Y957" s="65">
        <v>0</v>
      </c>
    </row>
    <row r="958" spans="1:25" ht="12.75" hidden="1" customHeight="1" x14ac:dyDescent="0.25">
      <c r="A958">
        <v>1562</v>
      </c>
      <c r="B958">
        <v>2017</v>
      </c>
      <c r="C958" s="22" t="str">
        <f t="shared" si="58"/>
        <v>2017B01562</v>
      </c>
      <c r="D958" s="13">
        <v>43021</v>
      </c>
      <c r="E958">
        <v>200017</v>
      </c>
      <c r="F958" s="105" t="s">
        <v>5291</v>
      </c>
      <c r="G958" s="105">
        <v>4</v>
      </c>
      <c r="H958" s="105">
        <v>3</v>
      </c>
      <c r="I958" t="s">
        <v>70</v>
      </c>
      <c r="J958" s="15">
        <f t="shared" si="56"/>
        <v>2308.6000000000004</v>
      </c>
      <c r="K958">
        <v>50</v>
      </c>
      <c r="L958">
        <v>70</v>
      </c>
      <c r="M958">
        <v>67</v>
      </c>
      <c r="N958">
        <f t="shared" si="59"/>
        <v>20</v>
      </c>
      <c r="O958" s="106">
        <v>2</v>
      </c>
      <c r="P958">
        <v>6</v>
      </c>
      <c r="R958">
        <v>981</v>
      </c>
      <c r="S958">
        <v>2017</v>
      </c>
      <c r="T958" s="60" t="s">
        <v>88</v>
      </c>
      <c r="U958" s="65">
        <v>0.35</v>
      </c>
      <c r="V958" s="65">
        <v>0.13</v>
      </c>
      <c r="W958" s="65">
        <v>0</v>
      </c>
      <c r="X958" s="65">
        <v>0.61</v>
      </c>
      <c r="Y958" s="65">
        <v>0</v>
      </c>
    </row>
    <row r="959" spans="1:25" ht="12.75" hidden="1" customHeight="1" x14ac:dyDescent="0.25">
      <c r="A959">
        <v>1563</v>
      </c>
      <c r="B959">
        <v>2017</v>
      </c>
      <c r="C959" s="22" t="str">
        <f t="shared" si="58"/>
        <v>2017B01563</v>
      </c>
      <c r="D959" s="13">
        <v>43021</v>
      </c>
      <c r="E959">
        <v>200017</v>
      </c>
      <c r="F959" s="105" t="s">
        <v>5291</v>
      </c>
      <c r="G959" s="105">
        <v>4</v>
      </c>
      <c r="H959" s="105">
        <v>3</v>
      </c>
      <c r="I959" t="s">
        <v>70</v>
      </c>
      <c r="J959" s="15">
        <f t="shared" si="56"/>
        <v>0</v>
      </c>
      <c r="K959">
        <v>70</v>
      </c>
      <c r="L959">
        <v>80</v>
      </c>
      <c r="N959">
        <f t="shared" si="59"/>
        <v>10</v>
      </c>
      <c r="O959" s="106">
        <v>0</v>
      </c>
      <c r="P959">
        <v>6</v>
      </c>
      <c r="S959"/>
      <c r="T959" s="60" t="s">
        <v>88</v>
      </c>
      <c r="U959" s="65">
        <v>0</v>
      </c>
      <c r="V959" s="65">
        <v>0</v>
      </c>
      <c r="W959" s="65">
        <v>0</v>
      </c>
      <c r="X959" s="65">
        <v>0</v>
      </c>
      <c r="Y959" s="65">
        <v>0</v>
      </c>
    </row>
    <row r="960" spans="1:25" ht="12.75" hidden="1" customHeight="1" x14ac:dyDescent="0.25">
      <c r="A960">
        <v>1564</v>
      </c>
      <c r="B960">
        <v>2017</v>
      </c>
      <c r="C960" s="22" t="str">
        <f t="shared" si="58"/>
        <v>2017B01564</v>
      </c>
      <c r="D960" s="13">
        <v>43021</v>
      </c>
      <c r="E960">
        <v>200017</v>
      </c>
      <c r="F960" s="105" t="s">
        <v>5291</v>
      </c>
      <c r="G960" s="105">
        <v>4</v>
      </c>
      <c r="H960" s="105">
        <v>3</v>
      </c>
      <c r="I960" t="s">
        <v>70</v>
      </c>
      <c r="J960" s="15">
        <f t="shared" si="56"/>
        <v>0</v>
      </c>
      <c r="K960">
        <v>80</v>
      </c>
      <c r="L960">
        <v>100</v>
      </c>
      <c r="N960">
        <f t="shared" si="59"/>
        <v>20</v>
      </c>
      <c r="O960" s="106">
        <v>0</v>
      </c>
      <c r="P960">
        <v>6</v>
      </c>
      <c r="S960"/>
      <c r="T960" s="60" t="s">
        <v>88</v>
      </c>
      <c r="U960" s="65">
        <v>0</v>
      </c>
      <c r="V960" s="65">
        <v>0</v>
      </c>
      <c r="W960" s="65">
        <v>0</v>
      </c>
      <c r="X960" s="65">
        <v>0</v>
      </c>
      <c r="Y960" s="65">
        <v>0</v>
      </c>
    </row>
    <row r="961" spans="1:25" ht="12.75" hidden="1" customHeight="1" x14ac:dyDescent="0.25">
      <c r="A961">
        <v>1565</v>
      </c>
      <c r="B961">
        <v>2017</v>
      </c>
      <c r="C961" s="22" t="str">
        <f t="shared" si="58"/>
        <v>2017B01565</v>
      </c>
      <c r="D961" s="13">
        <v>43022</v>
      </c>
      <c r="E961">
        <v>210017</v>
      </c>
      <c r="F961" s="105" t="s">
        <v>5291</v>
      </c>
      <c r="G961" s="105">
        <v>8</v>
      </c>
      <c r="H961" s="105">
        <v>1</v>
      </c>
      <c r="I961" t="s">
        <v>70</v>
      </c>
      <c r="J961" s="15">
        <f t="shared" si="56"/>
        <v>1358</v>
      </c>
      <c r="K961">
        <v>0</v>
      </c>
      <c r="L961">
        <v>5</v>
      </c>
      <c r="M961">
        <v>5</v>
      </c>
      <c r="N961">
        <f t="shared" si="59"/>
        <v>5</v>
      </c>
      <c r="O961" s="106">
        <v>4</v>
      </c>
      <c r="P961">
        <v>6</v>
      </c>
      <c r="R961">
        <v>982</v>
      </c>
      <c r="S961">
        <v>2017</v>
      </c>
      <c r="T961" s="60" t="s">
        <v>88</v>
      </c>
      <c r="U961" s="65">
        <v>0.3</v>
      </c>
      <c r="V961" s="65">
        <v>0</v>
      </c>
      <c r="W961" s="65">
        <v>0.56999999999999995</v>
      </c>
      <c r="X961" s="65">
        <v>0</v>
      </c>
      <c r="Y961" s="65">
        <v>0</v>
      </c>
    </row>
    <row r="962" spans="1:25" ht="12.75" hidden="1" customHeight="1" x14ac:dyDescent="0.25">
      <c r="A962">
        <v>1566</v>
      </c>
      <c r="B962">
        <v>2017</v>
      </c>
      <c r="C962" s="22" t="str">
        <f t="shared" si="58"/>
        <v>2017B01566</v>
      </c>
      <c r="D962" s="13">
        <v>43022</v>
      </c>
      <c r="E962">
        <v>210017</v>
      </c>
      <c r="F962" s="105" t="s">
        <v>5291</v>
      </c>
      <c r="G962" s="105">
        <v>8</v>
      </c>
      <c r="H962" s="105">
        <v>1</v>
      </c>
      <c r="I962" t="s">
        <v>70</v>
      </c>
      <c r="J962" s="15">
        <f t="shared" ref="J962:J1025" si="60">IF(I962="WB",54.6*O962*(M962-K962),IF(I962="BZ",67.9*O962*(M962-K962),IF(I962="BZ+WB",122.5*O962*(M962-K962),IF(I962="RKS",19.6*(M962-K962)*O962,""))))</f>
        <v>1358</v>
      </c>
      <c r="K962">
        <v>5</v>
      </c>
      <c r="L962">
        <v>10</v>
      </c>
      <c r="M962">
        <v>10</v>
      </c>
      <c r="N962">
        <f t="shared" si="59"/>
        <v>5</v>
      </c>
      <c r="O962" s="106">
        <v>4</v>
      </c>
      <c r="P962">
        <v>6</v>
      </c>
      <c r="R962">
        <v>983</v>
      </c>
      <c r="S962">
        <v>2017</v>
      </c>
      <c r="T962" s="60" t="s">
        <v>88</v>
      </c>
      <c r="U962" s="65">
        <v>1.19</v>
      </c>
      <c r="V962" s="65">
        <v>0.56000000000000005</v>
      </c>
      <c r="W962" s="65">
        <v>0</v>
      </c>
      <c r="X962" s="65">
        <v>0.15</v>
      </c>
      <c r="Y962" s="65">
        <v>0</v>
      </c>
    </row>
    <row r="963" spans="1:25" ht="12.75" hidden="1" customHeight="1" x14ac:dyDescent="0.25">
      <c r="A963">
        <v>1567</v>
      </c>
      <c r="B963">
        <v>2017</v>
      </c>
      <c r="C963" s="22" t="str">
        <f t="shared" si="58"/>
        <v>2017B01567</v>
      </c>
      <c r="D963" s="13">
        <v>43022</v>
      </c>
      <c r="E963">
        <v>210017</v>
      </c>
      <c r="F963" s="105" t="s">
        <v>5291</v>
      </c>
      <c r="G963" s="105">
        <v>8</v>
      </c>
      <c r="H963" s="105">
        <v>1</v>
      </c>
      <c r="I963" t="s">
        <v>70</v>
      </c>
      <c r="J963" s="15">
        <f t="shared" si="60"/>
        <v>2716</v>
      </c>
      <c r="K963">
        <v>10</v>
      </c>
      <c r="L963">
        <v>20</v>
      </c>
      <c r="M963">
        <v>20</v>
      </c>
      <c r="N963">
        <f t="shared" si="59"/>
        <v>10</v>
      </c>
      <c r="O963" s="106">
        <v>4</v>
      </c>
      <c r="P963">
        <v>6</v>
      </c>
      <c r="R963">
        <v>984</v>
      </c>
      <c r="S963">
        <v>2017</v>
      </c>
      <c r="T963" s="60" t="s">
        <v>88</v>
      </c>
      <c r="U963" s="65">
        <v>0.72</v>
      </c>
      <c r="V963" s="65">
        <v>0</v>
      </c>
      <c r="W963" s="65">
        <v>0</v>
      </c>
      <c r="X963" s="65">
        <v>0</v>
      </c>
      <c r="Y963" s="65">
        <v>0</v>
      </c>
    </row>
    <row r="964" spans="1:25" ht="12.75" hidden="1" customHeight="1" x14ac:dyDescent="0.25">
      <c r="A964">
        <v>1568</v>
      </c>
      <c r="B964">
        <v>2017</v>
      </c>
      <c r="C964" s="22" t="str">
        <f t="shared" si="58"/>
        <v>2017B01568</v>
      </c>
      <c r="D964" s="13">
        <v>43022</v>
      </c>
      <c r="E964">
        <v>210017</v>
      </c>
      <c r="F964" s="105" t="s">
        <v>5291</v>
      </c>
      <c r="G964" s="105">
        <v>8</v>
      </c>
      <c r="H964" s="105">
        <v>1</v>
      </c>
      <c r="I964" t="s">
        <v>70</v>
      </c>
      <c r="J964" s="15">
        <f t="shared" si="60"/>
        <v>2716</v>
      </c>
      <c r="K964">
        <v>20</v>
      </c>
      <c r="L964">
        <v>30</v>
      </c>
      <c r="M964">
        <v>30</v>
      </c>
      <c r="N964">
        <f t="shared" si="59"/>
        <v>10</v>
      </c>
      <c r="O964" s="106">
        <v>4</v>
      </c>
      <c r="P964">
        <v>6</v>
      </c>
      <c r="R964">
        <v>985</v>
      </c>
      <c r="S964">
        <v>2017</v>
      </c>
      <c r="T964" s="60" t="s">
        <v>88</v>
      </c>
      <c r="U964" s="65">
        <v>0.38</v>
      </c>
      <c r="V964" s="65">
        <v>0</v>
      </c>
      <c r="W964" s="65">
        <v>0</v>
      </c>
      <c r="X964" s="65">
        <v>0</v>
      </c>
      <c r="Y964" s="65">
        <v>0</v>
      </c>
    </row>
    <row r="965" spans="1:25" ht="12.75" hidden="1" customHeight="1" x14ac:dyDescent="0.25">
      <c r="A965">
        <v>1569</v>
      </c>
      <c r="B965">
        <v>2017</v>
      </c>
      <c r="C965" s="22" t="str">
        <f t="shared" si="58"/>
        <v>2017B01569</v>
      </c>
      <c r="D965" s="13">
        <v>43022</v>
      </c>
      <c r="E965">
        <v>210017</v>
      </c>
      <c r="F965" s="105" t="s">
        <v>5291</v>
      </c>
      <c r="G965" s="105">
        <v>8</v>
      </c>
      <c r="H965" s="105">
        <v>1</v>
      </c>
      <c r="I965" t="s">
        <v>70</v>
      </c>
      <c r="J965" s="15">
        <f t="shared" si="60"/>
        <v>2716</v>
      </c>
      <c r="K965">
        <v>30</v>
      </c>
      <c r="L965">
        <v>40</v>
      </c>
      <c r="M965">
        <v>40</v>
      </c>
      <c r="N965">
        <f t="shared" si="59"/>
        <v>10</v>
      </c>
      <c r="O965" s="106">
        <v>4</v>
      </c>
      <c r="P965">
        <v>6</v>
      </c>
      <c r="R965">
        <v>986</v>
      </c>
      <c r="S965">
        <v>2017</v>
      </c>
      <c r="T965" s="60" t="s">
        <v>88</v>
      </c>
      <c r="U965" s="65">
        <v>0.37</v>
      </c>
      <c r="V965" s="65">
        <v>0.18</v>
      </c>
      <c r="W965" s="65">
        <v>0</v>
      </c>
      <c r="X965" s="65">
        <v>0.01</v>
      </c>
      <c r="Y965" s="65">
        <v>0</v>
      </c>
    </row>
    <row r="966" spans="1:25" ht="12.75" hidden="1" customHeight="1" x14ac:dyDescent="0.25">
      <c r="A966">
        <v>1570</v>
      </c>
      <c r="B966">
        <v>2017</v>
      </c>
      <c r="C966" s="22" t="str">
        <f t="shared" si="58"/>
        <v>2017B01570</v>
      </c>
      <c r="D966" s="13">
        <v>43022</v>
      </c>
      <c r="E966">
        <v>210017</v>
      </c>
      <c r="F966" s="105" t="s">
        <v>5291</v>
      </c>
      <c r="G966" s="105">
        <v>8</v>
      </c>
      <c r="H966" s="105">
        <v>1</v>
      </c>
      <c r="I966" t="s">
        <v>70</v>
      </c>
      <c r="J966" s="15">
        <f t="shared" si="60"/>
        <v>2716</v>
      </c>
      <c r="K966">
        <v>40</v>
      </c>
      <c r="L966">
        <v>50</v>
      </c>
      <c r="M966">
        <v>50</v>
      </c>
      <c r="N966">
        <f t="shared" si="59"/>
        <v>10</v>
      </c>
      <c r="O966" s="106">
        <v>4</v>
      </c>
      <c r="P966">
        <v>6</v>
      </c>
      <c r="R966">
        <v>987</v>
      </c>
      <c r="S966">
        <v>2017</v>
      </c>
      <c r="T966" s="60" t="s">
        <v>88</v>
      </c>
      <c r="U966" s="65">
        <v>0.23</v>
      </c>
      <c r="V966" s="65">
        <v>0</v>
      </c>
      <c r="W966" s="65">
        <v>0</v>
      </c>
      <c r="X966" s="65">
        <v>0</v>
      </c>
      <c r="Y966" s="65">
        <v>0</v>
      </c>
    </row>
    <row r="967" spans="1:25" ht="12.75" hidden="1" customHeight="1" x14ac:dyDescent="0.25">
      <c r="A967">
        <v>1571</v>
      </c>
      <c r="B967">
        <v>2017</v>
      </c>
      <c r="C967" s="22" t="str">
        <f t="shared" si="58"/>
        <v>2017B01571</v>
      </c>
      <c r="D967" s="13">
        <v>43022</v>
      </c>
      <c r="E967">
        <v>210017</v>
      </c>
      <c r="F967" s="105" t="s">
        <v>5291</v>
      </c>
      <c r="G967" s="105">
        <v>8</v>
      </c>
      <c r="H967" s="105">
        <v>1</v>
      </c>
      <c r="I967" t="s">
        <v>70</v>
      </c>
      <c r="J967" s="15">
        <f t="shared" si="60"/>
        <v>2444.4</v>
      </c>
      <c r="K967">
        <v>50</v>
      </c>
      <c r="L967">
        <v>70</v>
      </c>
      <c r="M967">
        <v>62</v>
      </c>
      <c r="N967">
        <f t="shared" si="59"/>
        <v>20</v>
      </c>
      <c r="O967" s="106">
        <v>3</v>
      </c>
      <c r="P967">
        <v>6</v>
      </c>
      <c r="R967">
        <v>988</v>
      </c>
      <c r="S967">
        <v>2017</v>
      </c>
      <c r="T967" s="60" t="s">
        <v>88</v>
      </c>
      <c r="U967" s="65">
        <v>0.15</v>
      </c>
      <c r="V967" s="65">
        <v>0.05</v>
      </c>
      <c r="W967" s="65">
        <v>0</v>
      </c>
      <c r="X967" s="65">
        <v>0</v>
      </c>
      <c r="Y967" s="65">
        <v>0</v>
      </c>
    </row>
    <row r="968" spans="1:25" ht="12.75" hidden="1" customHeight="1" x14ac:dyDescent="0.25">
      <c r="A968">
        <v>1572</v>
      </c>
      <c r="B968">
        <v>2017</v>
      </c>
      <c r="C968" s="22" t="str">
        <f t="shared" si="58"/>
        <v>2017B01572</v>
      </c>
      <c r="D968" s="13">
        <v>43022</v>
      </c>
      <c r="E968">
        <v>210017</v>
      </c>
      <c r="F968" s="105" t="s">
        <v>5291</v>
      </c>
      <c r="G968" s="105">
        <v>8</v>
      </c>
      <c r="H968" s="105">
        <v>1</v>
      </c>
      <c r="I968" t="s">
        <v>70</v>
      </c>
      <c r="J968" s="15">
        <f t="shared" si="60"/>
        <v>679</v>
      </c>
      <c r="K968">
        <v>70</v>
      </c>
      <c r="L968">
        <v>80</v>
      </c>
      <c r="M968">
        <v>80</v>
      </c>
      <c r="N968">
        <f t="shared" si="59"/>
        <v>10</v>
      </c>
      <c r="O968" s="106">
        <v>1</v>
      </c>
      <c r="P968">
        <v>6</v>
      </c>
      <c r="R968">
        <v>989</v>
      </c>
      <c r="S968">
        <v>2017</v>
      </c>
      <c r="T968" s="60" t="s">
        <v>88</v>
      </c>
      <c r="U968" s="65">
        <v>0.24</v>
      </c>
      <c r="V968" s="65">
        <v>0</v>
      </c>
      <c r="W968" s="65">
        <v>0</v>
      </c>
      <c r="X968" s="65">
        <v>0</v>
      </c>
      <c r="Y968" s="65">
        <v>0</v>
      </c>
    </row>
    <row r="969" spans="1:25" ht="12.75" hidden="1" customHeight="1" x14ac:dyDescent="0.25">
      <c r="A969">
        <v>1573</v>
      </c>
      <c r="B969">
        <v>2017</v>
      </c>
      <c r="C969" s="22" t="str">
        <f t="shared" si="58"/>
        <v>2017B01573</v>
      </c>
      <c r="D969" s="13">
        <v>43022</v>
      </c>
      <c r="E969">
        <v>210017</v>
      </c>
      <c r="F969" s="105" t="s">
        <v>5291</v>
      </c>
      <c r="G969" s="105">
        <v>8</v>
      </c>
      <c r="H969" s="105">
        <v>1</v>
      </c>
      <c r="I969" t="s">
        <v>70</v>
      </c>
      <c r="J969" s="15">
        <f t="shared" si="60"/>
        <v>1086.4000000000001</v>
      </c>
      <c r="K969">
        <v>80</v>
      </c>
      <c r="L969">
        <v>100</v>
      </c>
      <c r="M969">
        <v>96</v>
      </c>
      <c r="N969">
        <f t="shared" si="59"/>
        <v>20</v>
      </c>
      <c r="O969" s="106">
        <v>1</v>
      </c>
      <c r="P969">
        <v>6</v>
      </c>
      <c r="R969">
        <v>990</v>
      </c>
      <c r="S969">
        <v>2017</v>
      </c>
      <c r="T969" s="60" t="s">
        <v>88</v>
      </c>
      <c r="U969" s="65">
        <v>0.01</v>
      </c>
      <c r="V969" s="65">
        <v>0</v>
      </c>
      <c r="W969" s="65">
        <v>0</v>
      </c>
      <c r="X969" s="65">
        <v>0</v>
      </c>
      <c r="Y969" s="65">
        <v>0</v>
      </c>
    </row>
    <row r="970" spans="1:25" ht="12.75" hidden="1" customHeight="1" x14ac:dyDescent="0.25">
      <c r="A970">
        <v>1574</v>
      </c>
      <c r="B970">
        <v>2017</v>
      </c>
      <c r="C970" s="22" t="str">
        <f t="shared" si="58"/>
        <v>2017B01574</v>
      </c>
      <c r="D970" s="13">
        <v>43022</v>
      </c>
      <c r="E970">
        <v>220017</v>
      </c>
      <c r="F970" s="105" t="s">
        <v>5291</v>
      </c>
      <c r="G970" s="105">
        <v>10</v>
      </c>
      <c r="H970" s="105">
        <v>3</v>
      </c>
      <c r="I970" t="s">
        <v>70</v>
      </c>
      <c r="J970" s="15">
        <f t="shared" si="60"/>
        <v>1358</v>
      </c>
      <c r="K970">
        <v>0</v>
      </c>
      <c r="L970">
        <v>5</v>
      </c>
      <c r="M970">
        <v>5</v>
      </c>
      <c r="N970">
        <f t="shared" si="59"/>
        <v>5</v>
      </c>
      <c r="O970" s="106">
        <v>4</v>
      </c>
      <c r="P970">
        <v>6</v>
      </c>
      <c r="R970">
        <v>991</v>
      </c>
      <c r="S970">
        <v>2017</v>
      </c>
      <c r="T970" s="60" t="s">
        <v>88</v>
      </c>
      <c r="U970" s="65">
        <v>1.39</v>
      </c>
      <c r="V970" s="65">
        <v>0</v>
      </c>
      <c r="W970" s="65">
        <v>0</v>
      </c>
      <c r="X970" s="65">
        <v>0.13</v>
      </c>
      <c r="Y970" s="65">
        <v>0</v>
      </c>
    </row>
    <row r="971" spans="1:25" ht="12.75" hidden="1" customHeight="1" x14ac:dyDescent="0.25">
      <c r="A971">
        <v>1575</v>
      </c>
      <c r="B971">
        <v>2017</v>
      </c>
      <c r="C971" s="22" t="str">
        <f t="shared" si="58"/>
        <v>2017B01575</v>
      </c>
      <c r="D971" s="13">
        <v>43022</v>
      </c>
      <c r="E971">
        <v>220017</v>
      </c>
      <c r="F971" s="105" t="s">
        <v>5291</v>
      </c>
      <c r="G971" s="105">
        <v>10</v>
      </c>
      <c r="H971" s="105">
        <v>3</v>
      </c>
      <c r="I971" t="s">
        <v>70</v>
      </c>
      <c r="J971" s="15">
        <f t="shared" si="60"/>
        <v>1358</v>
      </c>
      <c r="K971">
        <v>5</v>
      </c>
      <c r="L971">
        <v>10</v>
      </c>
      <c r="M971">
        <v>10</v>
      </c>
      <c r="N971">
        <f t="shared" si="59"/>
        <v>5</v>
      </c>
      <c r="O971" s="106">
        <v>4</v>
      </c>
      <c r="P971">
        <v>6</v>
      </c>
      <c r="R971">
        <v>992</v>
      </c>
      <c r="S971">
        <v>2017</v>
      </c>
      <c r="T971" s="60" t="s">
        <v>88</v>
      </c>
      <c r="U971" s="65">
        <v>0.8</v>
      </c>
      <c r="V971" s="65">
        <v>0</v>
      </c>
      <c r="W971" s="65">
        <v>0</v>
      </c>
      <c r="X971" s="65">
        <v>0.12</v>
      </c>
      <c r="Y971" s="65">
        <v>0</v>
      </c>
    </row>
    <row r="972" spans="1:25" ht="12.75" hidden="1" customHeight="1" x14ac:dyDescent="0.25">
      <c r="A972">
        <v>1576</v>
      </c>
      <c r="B972">
        <v>2017</v>
      </c>
      <c r="C972" s="22" t="str">
        <f t="shared" si="58"/>
        <v>2017B01576</v>
      </c>
      <c r="D972" s="13">
        <v>43022</v>
      </c>
      <c r="E972">
        <v>220017</v>
      </c>
      <c r="F972" s="105" t="s">
        <v>5291</v>
      </c>
      <c r="G972" s="105">
        <v>10</v>
      </c>
      <c r="H972" s="105">
        <v>3</v>
      </c>
      <c r="I972" t="s">
        <v>70</v>
      </c>
      <c r="J972" s="15">
        <f t="shared" si="60"/>
        <v>2716</v>
      </c>
      <c r="K972">
        <v>10</v>
      </c>
      <c r="L972">
        <v>20</v>
      </c>
      <c r="M972">
        <v>20</v>
      </c>
      <c r="N972">
        <f t="shared" si="59"/>
        <v>10</v>
      </c>
      <c r="O972" s="106">
        <v>4</v>
      </c>
      <c r="P972">
        <v>6</v>
      </c>
      <c r="R972">
        <v>993</v>
      </c>
      <c r="S972">
        <v>2017</v>
      </c>
      <c r="T972" s="60" t="s">
        <v>88</v>
      </c>
      <c r="U972" s="65">
        <v>1.01</v>
      </c>
      <c r="V972" s="65">
        <v>0</v>
      </c>
      <c r="W972" s="65">
        <v>0</v>
      </c>
      <c r="X972" s="65">
        <v>0.02</v>
      </c>
      <c r="Y972" s="65">
        <v>0</v>
      </c>
    </row>
    <row r="973" spans="1:25" ht="12.75" hidden="1" customHeight="1" x14ac:dyDescent="0.25">
      <c r="A973">
        <v>1577</v>
      </c>
      <c r="B973">
        <v>2017</v>
      </c>
      <c r="C973" s="22" t="str">
        <f t="shared" si="58"/>
        <v>2017B01577</v>
      </c>
      <c r="D973" s="13">
        <v>43022</v>
      </c>
      <c r="E973">
        <v>220017</v>
      </c>
      <c r="F973" s="105" t="s">
        <v>5291</v>
      </c>
      <c r="G973" s="105">
        <v>10</v>
      </c>
      <c r="H973" s="105">
        <v>3</v>
      </c>
      <c r="I973" t="s">
        <v>70</v>
      </c>
      <c r="J973" s="15">
        <f t="shared" si="60"/>
        <v>2716</v>
      </c>
      <c r="K973">
        <v>20</v>
      </c>
      <c r="L973">
        <v>30</v>
      </c>
      <c r="M973">
        <v>30</v>
      </c>
      <c r="N973">
        <f t="shared" si="59"/>
        <v>10</v>
      </c>
      <c r="O973" s="106">
        <v>4</v>
      </c>
      <c r="P973">
        <v>6</v>
      </c>
      <c r="R973">
        <v>994</v>
      </c>
      <c r="S973">
        <v>2017</v>
      </c>
      <c r="T973" s="60" t="s">
        <v>88</v>
      </c>
      <c r="U973" s="65">
        <v>0.38</v>
      </c>
      <c r="V973" s="65">
        <v>0.26</v>
      </c>
      <c r="W973" s="65">
        <v>0</v>
      </c>
      <c r="X973" s="65">
        <v>0.13</v>
      </c>
      <c r="Y973" s="65">
        <v>0</v>
      </c>
    </row>
    <row r="974" spans="1:25" ht="12.75" hidden="1" customHeight="1" x14ac:dyDescent="0.25">
      <c r="A974">
        <v>1578</v>
      </c>
      <c r="B974">
        <v>2017</v>
      </c>
      <c r="C974" s="22" t="str">
        <f t="shared" si="58"/>
        <v>2017B01578</v>
      </c>
      <c r="D974" s="13">
        <v>43022</v>
      </c>
      <c r="E974">
        <v>220017</v>
      </c>
      <c r="F974" s="105" t="s">
        <v>5291</v>
      </c>
      <c r="G974" s="105">
        <v>10</v>
      </c>
      <c r="H974" s="105">
        <v>3</v>
      </c>
      <c r="I974" t="s">
        <v>70</v>
      </c>
      <c r="J974" s="15">
        <f t="shared" si="60"/>
        <v>2716</v>
      </c>
      <c r="K974">
        <v>30</v>
      </c>
      <c r="L974">
        <v>40</v>
      </c>
      <c r="M974">
        <v>40</v>
      </c>
      <c r="N974">
        <f t="shared" si="59"/>
        <v>10</v>
      </c>
      <c r="O974" s="106">
        <v>4</v>
      </c>
      <c r="P974">
        <v>6</v>
      </c>
      <c r="R974">
        <v>995</v>
      </c>
      <c r="S974">
        <v>2017</v>
      </c>
      <c r="T974" s="60" t="s">
        <v>88</v>
      </c>
      <c r="U974" s="65">
        <v>0.36</v>
      </c>
      <c r="V974" s="65">
        <v>0.28999999999999998</v>
      </c>
      <c r="W974" s="65">
        <v>0</v>
      </c>
      <c r="X974" s="65">
        <v>0</v>
      </c>
      <c r="Y974" s="65">
        <v>0</v>
      </c>
    </row>
    <row r="975" spans="1:25" ht="12.75" hidden="1" customHeight="1" x14ac:dyDescent="0.25">
      <c r="A975">
        <v>1579</v>
      </c>
      <c r="B975">
        <v>2017</v>
      </c>
      <c r="C975" s="22" t="str">
        <f t="shared" ref="C975:C996" si="61">CONCATENATE(B975,"B0",A975)</f>
        <v>2017B01579</v>
      </c>
      <c r="D975" s="13">
        <v>43022</v>
      </c>
      <c r="E975">
        <v>220017</v>
      </c>
      <c r="F975" s="105" t="s">
        <v>5291</v>
      </c>
      <c r="G975" s="105">
        <v>10</v>
      </c>
      <c r="H975" s="105">
        <v>3</v>
      </c>
      <c r="I975" t="s">
        <v>70</v>
      </c>
      <c r="J975" s="15">
        <f t="shared" si="60"/>
        <v>2716</v>
      </c>
      <c r="K975">
        <v>40</v>
      </c>
      <c r="L975">
        <v>50</v>
      </c>
      <c r="M975">
        <v>50</v>
      </c>
      <c r="N975">
        <f t="shared" si="59"/>
        <v>10</v>
      </c>
      <c r="O975" s="106">
        <v>4</v>
      </c>
      <c r="P975">
        <v>6</v>
      </c>
      <c r="R975">
        <v>996</v>
      </c>
      <c r="S975">
        <v>2017</v>
      </c>
      <c r="T975" s="60" t="s">
        <v>88</v>
      </c>
      <c r="U975" s="65">
        <v>0.88</v>
      </c>
      <c r="V975" s="65">
        <v>0.14000000000000001</v>
      </c>
      <c r="W975" s="65">
        <v>0</v>
      </c>
      <c r="X975" s="65">
        <v>0.12</v>
      </c>
      <c r="Y975" s="65">
        <v>0</v>
      </c>
    </row>
    <row r="976" spans="1:25" ht="12.75" hidden="1" customHeight="1" x14ac:dyDescent="0.25">
      <c r="A976">
        <v>1580</v>
      </c>
      <c r="B976">
        <v>2017</v>
      </c>
      <c r="C976" s="22" t="str">
        <f t="shared" si="61"/>
        <v>2017B01580</v>
      </c>
      <c r="D976" s="13">
        <v>43022</v>
      </c>
      <c r="E976">
        <v>220017</v>
      </c>
      <c r="F976" s="105" t="s">
        <v>5291</v>
      </c>
      <c r="G976" s="105">
        <v>10</v>
      </c>
      <c r="H976" s="105">
        <v>3</v>
      </c>
      <c r="I976" t="s">
        <v>70</v>
      </c>
      <c r="J976" s="15">
        <f t="shared" si="60"/>
        <v>4888.8</v>
      </c>
      <c r="K976">
        <v>50</v>
      </c>
      <c r="L976">
        <v>70</v>
      </c>
      <c r="M976">
        <v>68</v>
      </c>
      <c r="N976">
        <f t="shared" si="59"/>
        <v>20</v>
      </c>
      <c r="O976" s="106">
        <v>4</v>
      </c>
      <c r="P976">
        <v>6</v>
      </c>
      <c r="R976">
        <v>997</v>
      </c>
      <c r="S976">
        <v>2017</v>
      </c>
      <c r="T976" s="60" t="s">
        <v>88</v>
      </c>
      <c r="U976" s="65">
        <v>0.45</v>
      </c>
      <c r="V976" s="65">
        <v>0</v>
      </c>
      <c r="W976" s="65">
        <v>0</v>
      </c>
      <c r="X976" s="65">
        <v>0.01</v>
      </c>
      <c r="Y976" s="65">
        <v>0</v>
      </c>
    </row>
    <row r="977" spans="1:25" ht="12.75" hidden="1" customHeight="1" x14ac:dyDescent="0.25">
      <c r="A977">
        <v>1581</v>
      </c>
      <c r="B977">
        <v>2017</v>
      </c>
      <c r="C977" s="22" t="str">
        <f t="shared" si="61"/>
        <v>2017B01581</v>
      </c>
      <c r="D977" s="13">
        <v>43022</v>
      </c>
      <c r="E977">
        <v>220017</v>
      </c>
      <c r="F977" s="105" t="s">
        <v>5291</v>
      </c>
      <c r="G977" s="105">
        <v>10</v>
      </c>
      <c r="H977" s="105">
        <v>3</v>
      </c>
      <c r="I977" t="s">
        <v>70</v>
      </c>
      <c r="J977" s="15">
        <f t="shared" si="60"/>
        <v>1833.3000000000002</v>
      </c>
      <c r="K977">
        <v>70</v>
      </c>
      <c r="L977">
        <v>80</v>
      </c>
      <c r="M977">
        <v>79</v>
      </c>
      <c r="N977">
        <f t="shared" si="59"/>
        <v>10</v>
      </c>
      <c r="O977" s="106">
        <v>3</v>
      </c>
      <c r="P977">
        <v>6</v>
      </c>
      <c r="R977">
        <v>998</v>
      </c>
      <c r="S977">
        <v>2017</v>
      </c>
      <c r="T977" s="60" t="s">
        <v>88</v>
      </c>
      <c r="U977" s="65">
        <v>0.06</v>
      </c>
      <c r="V977" s="65">
        <v>0</v>
      </c>
      <c r="W977" s="65">
        <v>0</v>
      </c>
      <c r="X977" s="65">
        <v>0</v>
      </c>
      <c r="Y977" s="65">
        <v>0</v>
      </c>
    </row>
    <row r="978" spans="1:25" ht="12.75" hidden="1" customHeight="1" x14ac:dyDescent="0.25">
      <c r="A978">
        <v>1582</v>
      </c>
      <c r="B978">
        <v>2017</v>
      </c>
      <c r="C978" s="22" t="str">
        <f t="shared" si="61"/>
        <v>2017B01582</v>
      </c>
      <c r="D978" s="13">
        <v>43022</v>
      </c>
      <c r="E978">
        <v>220017</v>
      </c>
      <c r="F978" s="105" t="s">
        <v>5291</v>
      </c>
      <c r="G978" s="105">
        <v>10</v>
      </c>
      <c r="H978" s="105">
        <v>3</v>
      </c>
      <c r="I978" t="s">
        <v>70</v>
      </c>
      <c r="J978" s="15">
        <f t="shared" si="60"/>
        <v>0</v>
      </c>
      <c r="K978">
        <v>80</v>
      </c>
      <c r="L978">
        <v>100</v>
      </c>
      <c r="N978">
        <f t="shared" si="59"/>
        <v>20</v>
      </c>
      <c r="O978" s="106">
        <v>0</v>
      </c>
      <c r="P978">
        <v>6</v>
      </c>
      <c r="S978"/>
      <c r="T978" s="60" t="s">
        <v>88</v>
      </c>
      <c r="U978" s="65">
        <v>0</v>
      </c>
      <c r="V978" s="65">
        <v>0</v>
      </c>
      <c r="W978" s="65">
        <v>0</v>
      </c>
      <c r="X978" s="65">
        <v>0</v>
      </c>
      <c r="Y978" s="65">
        <v>0</v>
      </c>
    </row>
    <row r="979" spans="1:25" ht="12.75" hidden="1" customHeight="1" x14ac:dyDescent="0.25">
      <c r="A979">
        <v>1583</v>
      </c>
      <c r="B979">
        <v>2017</v>
      </c>
      <c r="C979" s="22" t="str">
        <f t="shared" si="61"/>
        <v>2017B01583</v>
      </c>
      <c r="D979" s="13">
        <v>43022</v>
      </c>
      <c r="E979">
        <v>230017</v>
      </c>
      <c r="F979" s="105" t="s">
        <v>5291</v>
      </c>
      <c r="G979" s="105">
        <v>10</v>
      </c>
      <c r="H979" s="105">
        <v>7</v>
      </c>
      <c r="I979" t="s">
        <v>70</v>
      </c>
      <c r="J979" s="15">
        <f t="shared" si="60"/>
        <v>1358</v>
      </c>
      <c r="K979">
        <v>0</v>
      </c>
      <c r="L979">
        <v>5</v>
      </c>
      <c r="M979">
        <v>5</v>
      </c>
      <c r="N979">
        <f t="shared" si="59"/>
        <v>5</v>
      </c>
      <c r="O979" s="106">
        <v>4</v>
      </c>
      <c r="P979">
        <v>6</v>
      </c>
      <c r="R979">
        <v>999</v>
      </c>
      <c r="S979">
        <v>2017</v>
      </c>
      <c r="T979" s="60" t="s">
        <v>88</v>
      </c>
      <c r="U979" s="65">
        <v>1.49</v>
      </c>
      <c r="V979" s="65">
        <v>0</v>
      </c>
      <c r="W979" s="65">
        <v>0</v>
      </c>
      <c r="X979" s="65">
        <v>0.34</v>
      </c>
      <c r="Y979" s="65">
        <v>0</v>
      </c>
    </row>
    <row r="980" spans="1:25" ht="12.75" hidden="1" customHeight="1" x14ac:dyDescent="0.25">
      <c r="A980">
        <v>1584</v>
      </c>
      <c r="B980">
        <v>2017</v>
      </c>
      <c r="C980" s="22" t="str">
        <f t="shared" si="61"/>
        <v>2017B01584</v>
      </c>
      <c r="D980" s="13">
        <v>43022</v>
      </c>
      <c r="E980">
        <v>230017</v>
      </c>
      <c r="F980" s="105" t="s">
        <v>5291</v>
      </c>
      <c r="G980" s="105">
        <v>10</v>
      </c>
      <c r="H980" s="105">
        <v>7</v>
      </c>
      <c r="I980" t="s">
        <v>70</v>
      </c>
      <c r="J980" s="15">
        <f t="shared" si="60"/>
        <v>1358</v>
      </c>
      <c r="K980">
        <v>5</v>
      </c>
      <c r="L980">
        <v>10</v>
      </c>
      <c r="M980">
        <v>10</v>
      </c>
      <c r="N980">
        <f t="shared" si="59"/>
        <v>5</v>
      </c>
      <c r="O980" s="106">
        <v>4</v>
      </c>
      <c r="P980">
        <v>6</v>
      </c>
      <c r="R980">
        <v>1000</v>
      </c>
      <c r="S980">
        <v>2017</v>
      </c>
      <c r="T980" s="60" t="s">
        <v>88</v>
      </c>
      <c r="U980" s="65">
        <v>1.1000000000000001</v>
      </c>
      <c r="V980" s="65">
        <v>0</v>
      </c>
      <c r="W980" s="65">
        <v>0</v>
      </c>
      <c r="X980" s="65">
        <v>0.13</v>
      </c>
      <c r="Y980" s="65">
        <v>0</v>
      </c>
    </row>
    <row r="981" spans="1:25" ht="12.75" hidden="1" customHeight="1" x14ac:dyDescent="0.25">
      <c r="A981">
        <v>1585</v>
      </c>
      <c r="B981">
        <v>2017</v>
      </c>
      <c r="C981" s="22" t="str">
        <f t="shared" si="61"/>
        <v>2017B01585</v>
      </c>
      <c r="D981" s="13">
        <v>43022</v>
      </c>
      <c r="E981">
        <v>230017</v>
      </c>
      <c r="F981" s="105" t="s">
        <v>5291</v>
      </c>
      <c r="G981" s="105">
        <v>10</v>
      </c>
      <c r="H981" s="105">
        <v>7</v>
      </c>
      <c r="I981" t="s">
        <v>70</v>
      </c>
      <c r="J981" s="15">
        <f t="shared" si="60"/>
        <v>2716</v>
      </c>
      <c r="K981">
        <v>10</v>
      </c>
      <c r="L981">
        <v>20</v>
      </c>
      <c r="M981">
        <v>20</v>
      </c>
      <c r="N981">
        <f t="shared" si="59"/>
        <v>10</v>
      </c>
      <c r="O981" s="106">
        <v>4</v>
      </c>
      <c r="P981">
        <v>6</v>
      </c>
      <c r="R981">
        <v>1001</v>
      </c>
      <c r="S981">
        <v>2017</v>
      </c>
      <c r="T981" s="60" t="s">
        <v>88</v>
      </c>
      <c r="U981" s="65">
        <v>1.48</v>
      </c>
      <c r="V981" s="65">
        <v>0</v>
      </c>
      <c r="W981" s="65">
        <v>0</v>
      </c>
      <c r="X981" s="65">
        <v>0.16</v>
      </c>
      <c r="Y981" s="65">
        <v>0</v>
      </c>
    </row>
    <row r="982" spans="1:25" ht="12.75" hidden="1" customHeight="1" x14ac:dyDescent="0.25">
      <c r="A982">
        <v>1586</v>
      </c>
      <c r="B982">
        <v>2017</v>
      </c>
      <c r="C982" s="22" t="str">
        <f t="shared" si="61"/>
        <v>2017B01586</v>
      </c>
      <c r="D982" s="13">
        <v>43022</v>
      </c>
      <c r="E982">
        <v>230017</v>
      </c>
      <c r="F982" s="105" t="s">
        <v>5291</v>
      </c>
      <c r="G982" s="105">
        <v>10</v>
      </c>
      <c r="H982" s="105">
        <v>7</v>
      </c>
      <c r="I982" t="s">
        <v>70</v>
      </c>
      <c r="J982" s="15">
        <f t="shared" si="60"/>
        <v>2716</v>
      </c>
      <c r="K982">
        <v>20</v>
      </c>
      <c r="L982">
        <v>30</v>
      </c>
      <c r="M982">
        <v>30</v>
      </c>
      <c r="N982">
        <f t="shared" si="59"/>
        <v>10</v>
      </c>
      <c r="O982" s="106">
        <v>4</v>
      </c>
      <c r="P982">
        <v>6</v>
      </c>
      <c r="R982">
        <v>1002</v>
      </c>
      <c r="S982">
        <v>2017</v>
      </c>
      <c r="T982" s="60" t="s">
        <v>88</v>
      </c>
      <c r="U982" s="65">
        <v>0.81</v>
      </c>
      <c r="V982" s="65">
        <v>0.16</v>
      </c>
      <c r="W982" s="65">
        <v>0</v>
      </c>
      <c r="X982" s="65">
        <v>0</v>
      </c>
      <c r="Y982" s="65">
        <v>0</v>
      </c>
    </row>
    <row r="983" spans="1:25" ht="12.75" hidden="1" customHeight="1" x14ac:dyDescent="0.25">
      <c r="A983">
        <v>1587</v>
      </c>
      <c r="B983">
        <v>2017</v>
      </c>
      <c r="C983" s="22" t="str">
        <f t="shared" si="61"/>
        <v>2017B01587</v>
      </c>
      <c r="D983" s="13">
        <v>43022</v>
      </c>
      <c r="E983">
        <v>230017</v>
      </c>
      <c r="F983" s="105" t="s">
        <v>5291</v>
      </c>
      <c r="G983" s="105">
        <v>10</v>
      </c>
      <c r="H983" s="105">
        <v>7</v>
      </c>
      <c r="I983" t="s">
        <v>70</v>
      </c>
      <c r="J983" s="15">
        <f t="shared" si="60"/>
        <v>2444.4</v>
      </c>
      <c r="K983">
        <v>30</v>
      </c>
      <c r="L983">
        <v>40</v>
      </c>
      <c r="M983">
        <v>39</v>
      </c>
      <c r="N983">
        <f t="shared" si="59"/>
        <v>10</v>
      </c>
      <c r="O983" s="106">
        <v>4</v>
      </c>
      <c r="P983">
        <v>6</v>
      </c>
      <c r="R983">
        <v>1003</v>
      </c>
      <c r="S983">
        <v>2017</v>
      </c>
      <c r="T983" s="60" t="s">
        <v>88</v>
      </c>
      <c r="U983" s="65">
        <v>0.36</v>
      </c>
      <c r="V983" s="65">
        <v>0.43</v>
      </c>
      <c r="W983" s="65">
        <v>0</v>
      </c>
      <c r="X983" s="65">
        <v>0.06</v>
      </c>
      <c r="Y983" s="65">
        <v>0</v>
      </c>
    </row>
    <row r="984" spans="1:25" ht="12.75" hidden="1" customHeight="1" x14ac:dyDescent="0.25">
      <c r="A984">
        <v>1588</v>
      </c>
      <c r="B984">
        <v>2017</v>
      </c>
      <c r="C984" s="22" t="str">
        <f t="shared" si="61"/>
        <v>2017B01588</v>
      </c>
      <c r="D984" s="13">
        <v>43022</v>
      </c>
      <c r="E984">
        <v>230017</v>
      </c>
      <c r="F984" s="105" t="s">
        <v>5291</v>
      </c>
      <c r="G984" s="105">
        <v>10</v>
      </c>
      <c r="H984" s="105">
        <v>7</v>
      </c>
      <c r="I984" t="s">
        <v>70</v>
      </c>
      <c r="J984" s="15">
        <f t="shared" si="60"/>
        <v>1833.3000000000002</v>
      </c>
      <c r="K984">
        <v>40</v>
      </c>
      <c r="L984">
        <v>50</v>
      </c>
      <c r="M984">
        <v>49</v>
      </c>
      <c r="N984">
        <f t="shared" si="59"/>
        <v>10</v>
      </c>
      <c r="O984" s="106">
        <v>3</v>
      </c>
      <c r="P984">
        <v>6</v>
      </c>
      <c r="R984">
        <v>1004</v>
      </c>
      <c r="S984">
        <v>2017</v>
      </c>
      <c r="T984" s="60" t="s">
        <v>88</v>
      </c>
      <c r="U984" s="65">
        <v>0.04</v>
      </c>
      <c r="V984" s="65">
        <v>0</v>
      </c>
      <c r="W984" s="65">
        <v>0</v>
      </c>
      <c r="X984" s="65">
        <v>0.02</v>
      </c>
      <c r="Y984" s="65">
        <v>0</v>
      </c>
    </row>
    <row r="985" spans="1:25" ht="12.75" hidden="1" customHeight="1" x14ac:dyDescent="0.25">
      <c r="A985">
        <v>1589</v>
      </c>
      <c r="B985">
        <v>2017</v>
      </c>
      <c r="C985" s="22" t="str">
        <f t="shared" si="61"/>
        <v>2017B01589</v>
      </c>
      <c r="D985" s="13">
        <v>43022</v>
      </c>
      <c r="E985">
        <v>230017</v>
      </c>
      <c r="F985" s="105" t="s">
        <v>5291</v>
      </c>
      <c r="G985" s="105">
        <v>10</v>
      </c>
      <c r="H985" s="105">
        <v>7</v>
      </c>
      <c r="I985" t="s">
        <v>70</v>
      </c>
      <c r="J985" s="15">
        <f t="shared" si="60"/>
        <v>679</v>
      </c>
      <c r="K985">
        <v>50</v>
      </c>
      <c r="L985">
        <v>70</v>
      </c>
      <c r="M985">
        <v>60</v>
      </c>
      <c r="N985">
        <f t="shared" si="59"/>
        <v>20</v>
      </c>
      <c r="O985" s="106">
        <v>1</v>
      </c>
      <c r="P985">
        <v>6</v>
      </c>
      <c r="R985">
        <v>1005</v>
      </c>
      <c r="S985">
        <v>2017</v>
      </c>
      <c r="T985" s="60" t="s">
        <v>88</v>
      </c>
      <c r="U985" s="65">
        <v>0.16</v>
      </c>
      <c r="V985" s="65">
        <v>0</v>
      </c>
      <c r="W985" s="65">
        <v>0</v>
      </c>
      <c r="X985" s="65">
        <v>0</v>
      </c>
      <c r="Y985" s="65">
        <v>0</v>
      </c>
    </row>
    <row r="986" spans="1:25" ht="12.75" hidden="1" customHeight="1" x14ac:dyDescent="0.25">
      <c r="A986">
        <v>1590</v>
      </c>
      <c r="B986">
        <v>2017</v>
      </c>
      <c r="C986" s="22" t="str">
        <f t="shared" si="61"/>
        <v>2017B01590</v>
      </c>
      <c r="D986" s="13">
        <v>43022</v>
      </c>
      <c r="E986">
        <v>230017</v>
      </c>
      <c r="F986" s="105" t="s">
        <v>5291</v>
      </c>
      <c r="G986" s="105">
        <v>10</v>
      </c>
      <c r="H986" s="105">
        <v>7</v>
      </c>
      <c r="I986" t="s">
        <v>70</v>
      </c>
      <c r="J986" s="15">
        <f t="shared" si="60"/>
        <v>0</v>
      </c>
      <c r="K986">
        <v>70</v>
      </c>
      <c r="L986">
        <v>80</v>
      </c>
      <c r="N986">
        <f t="shared" si="59"/>
        <v>10</v>
      </c>
      <c r="O986" s="106">
        <v>0</v>
      </c>
      <c r="P986">
        <v>6</v>
      </c>
      <c r="S986" s="18"/>
      <c r="T986" s="60" t="s">
        <v>88</v>
      </c>
      <c r="U986" s="65">
        <v>0</v>
      </c>
      <c r="V986" s="65">
        <v>0</v>
      </c>
      <c r="W986" s="65">
        <v>0</v>
      </c>
      <c r="X986" s="65">
        <v>0</v>
      </c>
      <c r="Y986" s="65">
        <v>0</v>
      </c>
    </row>
    <row r="987" spans="1:25" ht="12.75" hidden="1" customHeight="1" x14ac:dyDescent="0.25">
      <c r="A987">
        <v>1591</v>
      </c>
      <c r="B987">
        <v>2017</v>
      </c>
      <c r="C987" s="22" t="str">
        <f t="shared" si="61"/>
        <v>2017B01591</v>
      </c>
      <c r="D987" s="13">
        <v>43022</v>
      </c>
      <c r="E987">
        <v>230017</v>
      </c>
      <c r="F987" s="105" t="s">
        <v>5291</v>
      </c>
      <c r="G987" s="105">
        <v>10</v>
      </c>
      <c r="H987" s="105">
        <v>7</v>
      </c>
      <c r="I987" t="s">
        <v>70</v>
      </c>
      <c r="J987" s="15">
        <f t="shared" si="60"/>
        <v>0</v>
      </c>
      <c r="K987">
        <v>80</v>
      </c>
      <c r="L987">
        <v>100</v>
      </c>
      <c r="N987">
        <f t="shared" si="59"/>
        <v>20</v>
      </c>
      <c r="O987" s="106">
        <v>0</v>
      </c>
      <c r="P987">
        <v>6</v>
      </c>
      <c r="S987" s="18"/>
      <c r="T987" s="60" t="s">
        <v>88</v>
      </c>
      <c r="U987" s="65">
        <v>0</v>
      </c>
      <c r="V987" s="65">
        <v>0</v>
      </c>
      <c r="W987" s="65">
        <v>0</v>
      </c>
      <c r="X987" s="65">
        <v>0</v>
      </c>
      <c r="Y987" s="65">
        <v>0</v>
      </c>
    </row>
    <row r="988" spans="1:25" ht="12.75" hidden="1" customHeight="1" x14ac:dyDescent="0.25">
      <c r="A988">
        <v>1592</v>
      </c>
      <c r="B988">
        <v>2017</v>
      </c>
      <c r="C988" s="22" t="str">
        <f t="shared" si="61"/>
        <v>2017B01592</v>
      </c>
      <c r="D988" s="13">
        <v>43024</v>
      </c>
      <c r="E988">
        <v>240017</v>
      </c>
      <c r="F988" s="105" t="s">
        <v>5291</v>
      </c>
      <c r="G988" s="105">
        <v>8</v>
      </c>
      <c r="H988" s="105">
        <v>5</v>
      </c>
      <c r="I988" t="s">
        <v>70</v>
      </c>
      <c r="J988" s="15">
        <f t="shared" si="60"/>
        <v>1358</v>
      </c>
      <c r="K988">
        <v>0</v>
      </c>
      <c r="L988">
        <v>5</v>
      </c>
      <c r="M988">
        <v>5</v>
      </c>
      <c r="N988">
        <f t="shared" si="59"/>
        <v>5</v>
      </c>
      <c r="O988" s="106">
        <v>4</v>
      </c>
      <c r="P988">
        <v>6</v>
      </c>
      <c r="R988" s="14">
        <v>1006</v>
      </c>
      <c r="S988" s="18">
        <v>2017</v>
      </c>
      <c r="T988" s="60" t="s">
        <v>88</v>
      </c>
      <c r="U988" s="65">
        <v>1.18</v>
      </c>
      <c r="V988" s="65">
        <v>0.1</v>
      </c>
      <c r="W988" s="65">
        <v>0</v>
      </c>
      <c r="X988" s="65">
        <v>0</v>
      </c>
      <c r="Y988" s="65">
        <v>0</v>
      </c>
    </row>
    <row r="989" spans="1:25" ht="12.75" hidden="1" customHeight="1" x14ac:dyDescent="0.25">
      <c r="A989">
        <v>1593</v>
      </c>
      <c r="B989">
        <v>2017</v>
      </c>
      <c r="C989" s="22" t="str">
        <f t="shared" si="61"/>
        <v>2017B01593</v>
      </c>
      <c r="D989" s="13">
        <v>43024</v>
      </c>
      <c r="E989">
        <v>240017</v>
      </c>
      <c r="F989" s="105" t="s">
        <v>5291</v>
      </c>
      <c r="G989" s="105">
        <v>8</v>
      </c>
      <c r="H989" s="105">
        <v>5</v>
      </c>
      <c r="I989" t="s">
        <v>70</v>
      </c>
      <c r="J989" s="15">
        <f t="shared" si="60"/>
        <v>1358</v>
      </c>
      <c r="K989">
        <v>5</v>
      </c>
      <c r="L989">
        <v>10</v>
      </c>
      <c r="M989">
        <v>10</v>
      </c>
      <c r="N989">
        <f t="shared" si="59"/>
        <v>5</v>
      </c>
      <c r="O989" s="106">
        <v>4</v>
      </c>
      <c r="P989">
        <v>6</v>
      </c>
      <c r="R989" s="14">
        <v>1007</v>
      </c>
      <c r="S989" s="18">
        <v>2017</v>
      </c>
      <c r="T989" s="60" t="s">
        <v>88</v>
      </c>
      <c r="U989" s="65">
        <v>1.72</v>
      </c>
      <c r="V989" s="65">
        <v>0.23</v>
      </c>
      <c r="W989" s="65">
        <v>0</v>
      </c>
      <c r="X989" s="65">
        <v>0.03</v>
      </c>
      <c r="Y989" s="65">
        <v>0</v>
      </c>
    </row>
    <row r="990" spans="1:25" ht="12.75" hidden="1" customHeight="1" x14ac:dyDescent="0.25">
      <c r="A990">
        <v>1594</v>
      </c>
      <c r="B990">
        <v>2017</v>
      </c>
      <c r="C990" s="22" t="str">
        <f t="shared" si="61"/>
        <v>2017B01594</v>
      </c>
      <c r="D990" s="13">
        <v>43024</v>
      </c>
      <c r="E990">
        <v>240017</v>
      </c>
      <c r="F990" s="105" t="s">
        <v>5291</v>
      </c>
      <c r="G990" s="105">
        <v>8</v>
      </c>
      <c r="H990" s="105">
        <v>5</v>
      </c>
      <c r="I990" t="s">
        <v>70</v>
      </c>
      <c r="J990" s="15">
        <f t="shared" si="60"/>
        <v>2716</v>
      </c>
      <c r="K990">
        <v>10</v>
      </c>
      <c r="L990">
        <v>20</v>
      </c>
      <c r="M990">
        <v>20</v>
      </c>
      <c r="N990">
        <f t="shared" si="59"/>
        <v>10</v>
      </c>
      <c r="O990" s="106">
        <v>4</v>
      </c>
      <c r="P990">
        <v>6</v>
      </c>
      <c r="R990" s="14">
        <v>1008</v>
      </c>
      <c r="S990" s="18">
        <v>2017</v>
      </c>
      <c r="T990" s="60" t="s">
        <v>88</v>
      </c>
      <c r="U990" s="65">
        <v>0.91</v>
      </c>
      <c r="V990" s="65">
        <v>0</v>
      </c>
      <c r="W990" s="65">
        <v>0.65</v>
      </c>
      <c r="X990" s="65">
        <v>0.23</v>
      </c>
      <c r="Y990" s="65">
        <v>0</v>
      </c>
    </row>
    <row r="991" spans="1:25" ht="12.75" hidden="1" customHeight="1" x14ac:dyDescent="0.25">
      <c r="A991">
        <v>1595</v>
      </c>
      <c r="B991">
        <v>2017</v>
      </c>
      <c r="C991" s="22" t="str">
        <f t="shared" si="61"/>
        <v>2017B01595</v>
      </c>
      <c r="D991" s="13">
        <v>43024</v>
      </c>
      <c r="E991">
        <v>240017</v>
      </c>
      <c r="F991" s="105" t="s">
        <v>5291</v>
      </c>
      <c r="G991" s="105">
        <v>8</v>
      </c>
      <c r="H991" s="105">
        <v>5</v>
      </c>
      <c r="I991" t="s">
        <v>70</v>
      </c>
      <c r="J991" s="15">
        <f t="shared" si="60"/>
        <v>2716</v>
      </c>
      <c r="K991">
        <v>20</v>
      </c>
      <c r="L991">
        <v>30</v>
      </c>
      <c r="M991">
        <v>30</v>
      </c>
      <c r="N991">
        <f t="shared" si="59"/>
        <v>10</v>
      </c>
      <c r="O991" s="106">
        <v>4</v>
      </c>
      <c r="P991">
        <v>6</v>
      </c>
      <c r="R991" s="14">
        <v>1009</v>
      </c>
      <c r="S991" s="18">
        <v>2017</v>
      </c>
      <c r="T991" s="60" t="s">
        <v>88</v>
      </c>
      <c r="U991" s="65">
        <v>0.45</v>
      </c>
      <c r="V991" s="65">
        <v>0.28000000000000003</v>
      </c>
      <c r="W991" s="65">
        <v>0</v>
      </c>
      <c r="X991" s="65">
        <v>0</v>
      </c>
      <c r="Y991" s="65">
        <v>0</v>
      </c>
    </row>
    <row r="992" spans="1:25" ht="12.75" hidden="1" customHeight="1" x14ac:dyDescent="0.25">
      <c r="A992">
        <v>1596</v>
      </c>
      <c r="B992">
        <v>2017</v>
      </c>
      <c r="C992" s="22" t="str">
        <f t="shared" si="61"/>
        <v>2017B01596</v>
      </c>
      <c r="D992" s="13">
        <v>43024</v>
      </c>
      <c r="E992">
        <v>240017</v>
      </c>
      <c r="F992" s="105" t="s">
        <v>5291</v>
      </c>
      <c r="G992" s="105">
        <v>8</v>
      </c>
      <c r="H992" s="105">
        <v>5</v>
      </c>
      <c r="I992" t="s">
        <v>70</v>
      </c>
      <c r="J992" s="15">
        <f t="shared" si="60"/>
        <v>2716</v>
      </c>
      <c r="K992">
        <v>30</v>
      </c>
      <c r="L992">
        <v>40</v>
      </c>
      <c r="M992">
        <v>40</v>
      </c>
      <c r="N992">
        <f t="shared" si="59"/>
        <v>10</v>
      </c>
      <c r="O992" s="106">
        <v>4</v>
      </c>
      <c r="P992">
        <v>6</v>
      </c>
      <c r="R992" s="14">
        <v>1010</v>
      </c>
      <c r="S992" s="18">
        <v>2017</v>
      </c>
      <c r="T992" s="60" t="s">
        <v>88</v>
      </c>
      <c r="U992" s="65">
        <v>0.24</v>
      </c>
      <c r="V992" s="65">
        <v>0</v>
      </c>
      <c r="W992" s="65">
        <v>0</v>
      </c>
      <c r="X992" s="65">
        <v>0</v>
      </c>
      <c r="Y992" s="65">
        <v>0</v>
      </c>
    </row>
    <row r="993" spans="1:50" ht="12.75" hidden="1" customHeight="1" x14ac:dyDescent="0.25">
      <c r="A993">
        <v>1597</v>
      </c>
      <c r="B993">
        <v>2017</v>
      </c>
      <c r="C993" s="22" t="str">
        <f t="shared" si="61"/>
        <v>2017B01597</v>
      </c>
      <c r="D993" s="13">
        <v>43024</v>
      </c>
      <c r="E993">
        <v>240017</v>
      </c>
      <c r="F993" s="105" t="s">
        <v>5291</v>
      </c>
      <c r="G993" s="105">
        <v>8</v>
      </c>
      <c r="H993" s="105">
        <v>5</v>
      </c>
      <c r="I993" t="s">
        <v>70</v>
      </c>
      <c r="J993" s="15">
        <f t="shared" si="60"/>
        <v>2716</v>
      </c>
      <c r="K993">
        <v>40</v>
      </c>
      <c r="L993">
        <v>50</v>
      </c>
      <c r="M993">
        <v>50</v>
      </c>
      <c r="N993">
        <f t="shared" si="59"/>
        <v>10</v>
      </c>
      <c r="O993" s="106">
        <v>4</v>
      </c>
      <c r="P993">
        <v>6</v>
      </c>
      <c r="R993" s="14">
        <v>1011</v>
      </c>
      <c r="S993" s="18">
        <v>2017</v>
      </c>
      <c r="T993" s="60" t="s">
        <v>88</v>
      </c>
      <c r="U993" s="65">
        <v>0.08</v>
      </c>
      <c r="V993" s="65">
        <v>0</v>
      </c>
      <c r="W993" s="65">
        <v>0</v>
      </c>
      <c r="X993" s="65">
        <v>0</v>
      </c>
      <c r="Y993" s="65">
        <v>0</v>
      </c>
    </row>
    <row r="994" spans="1:50" ht="12.75" hidden="1" customHeight="1" x14ac:dyDescent="0.25">
      <c r="A994">
        <v>1598</v>
      </c>
      <c r="B994">
        <v>2017</v>
      </c>
      <c r="C994" s="22" t="str">
        <f t="shared" si="61"/>
        <v>2017B01598</v>
      </c>
      <c r="D994" s="13">
        <v>43024</v>
      </c>
      <c r="E994">
        <v>240017</v>
      </c>
      <c r="F994" s="105" t="s">
        <v>5291</v>
      </c>
      <c r="G994" s="105">
        <v>8</v>
      </c>
      <c r="H994" s="105">
        <v>5</v>
      </c>
      <c r="I994" t="s">
        <v>70</v>
      </c>
      <c r="J994" s="15">
        <f t="shared" si="60"/>
        <v>1833.3000000000002</v>
      </c>
      <c r="K994">
        <v>50</v>
      </c>
      <c r="L994">
        <v>70</v>
      </c>
      <c r="M994">
        <v>59</v>
      </c>
      <c r="N994">
        <f t="shared" si="59"/>
        <v>20</v>
      </c>
      <c r="O994">
        <v>3</v>
      </c>
      <c r="P994">
        <v>6</v>
      </c>
      <c r="R994" s="14">
        <v>1012</v>
      </c>
      <c r="S994" s="18">
        <v>2017</v>
      </c>
      <c r="T994" s="60" t="s">
        <v>88</v>
      </c>
      <c r="U994" s="65">
        <v>0.28000000000000003</v>
      </c>
      <c r="V994" s="65">
        <v>0.17</v>
      </c>
      <c r="W994" s="65">
        <v>0</v>
      </c>
      <c r="X994" s="65">
        <v>0.16</v>
      </c>
      <c r="Y994" s="65">
        <v>0</v>
      </c>
    </row>
    <row r="995" spans="1:50" ht="12.75" hidden="1" customHeight="1" x14ac:dyDescent="0.25">
      <c r="A995">
        <v>1599</v>
      </c>
      <c r="B995">
        <v>2017</v>
      </c>
      <c r="C995" s="22" t="str">
        <f t="shared" si="61"/>
        <v>2017B01599</v>
      </c>
      <c r="D995" s="13">
        <v>43024</v>
      </c>
      <c r="E995">
        <v>240017</v>
      </c>
      <c r="F995" s="105" t="s">
        <v>5291</v>
      </c>
      <c r="G995" s="105">
        <v>8</v>
      </c>
      <c r="H995" s="105">
        <v>5</v>
      </c>
      <c r="I995" t="s">
        <v>70</v>
      </c>
      <c r="J995" s="15">
        <f t="shared" si="60"/>
        <v>339.5</v>
      </c>
      <c r="K995">
        <v>70</v>
      </c>
      <c r="L995">
        <v>80</v>
      </c>
      <c r="M995">
        <v>75</v>
      </c>
      <c r="N995">
        <f t="shared" si="59"/>
        <v>10</v>
      </c>
      <c r="O995">
        <v>1</v>
      </c>
      <c r="P995">
        <v>6</v>
      </c>
      <c r="R995" s="14">
        <v>1013</v>
      </c>
      <c r="S995" s="18">
        <v>2017</v>
      </c>
      <c r="T995" s="60" t="s">
        <v>88</v>
      </c>
      <c r="U995" s="65">
        <v>0.02</v>
      </c>
      <c r="V995" s="65">
        <v>0</v>
      </c>
      <c r="W995" s="65">
        <v>0</v>
      </c>
      <c r="X995" s="65">
        <v>0</v>
      </c>
      <c r="Y995" s="65">
        <v>0</v>
      </c>
    </row>
    <row r="996" spans="1:50" ht="12.75" hidden="1" customHeight="1" x14ac:dyDescent="0.25">
      <c r="A996">
        <v>1600</v>
      </c>
      <c r="B996">
        <v>2017</v>
      </c>
      <c r="C996" s="22" t="str">
        <f t="shared" si="61"/>
        <v>2017B01600</v>
      </c>
      <c r="D996" s="13">
        <v>43024</v>
      </c>
      <c r="E996">
        <v>240017</v>
      </c>
      <c r="F996" s="105" t="s">
        <v>5291</v>
      </c>
      <c r="G996" s="105">
        <v>8</v>
      </c>
      <c r="H996" s="105">
        <v>5</v>
      </c>
      <c r="I996" t="s">
        <v>70</v>
      </c>
      <c r="J996" s="15">
        <f t="shared" si="60"/>
        <v>0</v>
      </c>
      <c r="K996">
        <v>80</v>
      </c>
      <c r="L996">
        <v>100</v>
      </c>
      <c r="N996">
        <f t="shared" si="59"/>
        <v>20</v>
      </c>
      <c r="O996">
        <v>0</v>
      </c>
      <c r="P996">
        <v>6</v>
      </c>
      <c r="T996" s="60" t="s">
        <v>88</v>
      </c>
      <c r="U996" s="19">
        <v>0</v>
      </c>
      <c r="V996" s="19">
        <v>0</v>
      </c>
      <c r="W996" s="19">
        <v>0</v>
      </c>
      <c r="X996" s="19">
        <v>0</v>
      </c>
      <c r="Y996" s="19">
        <v>0</v>
      </c>
    </row>
    <row r="997" spans="1:50" ht="12.75" hidden="1" customHeight="1" x14ac:dyDescent="0.25">
      <c r="A997">
        <v>612</v>
      </c>
      <c r="B997">
        <v>2008</v>
      </c>
      <c r="C997" s="22" t="str">
        <f t="shared" ref="C997:C1028" si="62">CONCATENATE(B997,"B00",A997)</f>
        <v>2008B00612</v>
      </c>
      <c r="D997" s="13">
        <v>39660</v>
      </c>
      <c r="E997">
        <v>80019</v>
      </c>
      <c r="F997" t="s">
        <v>261</v>
      </c>
      <c r="G997">
        <v>1</v>
      </c>
      <c r="I997" t="s">
        <v>70</v>
      </c>
      <c r="J997" s="15">
        <f t="shared" si="60"/>
        <v>1358</v>
      </c>
      <c r="K997">
        <v>0</v>
      </c>
      <c r="L997">
        <v>5</v>
      </c>
      <c r="M997">
        <v>5</v>
      </c>
      <c r="N997">
        <f t="shared" si="59"/>
        <v>5</v>
      </c>
      <c r="O997">
        <v>4</v>
      </c>
      <c r="P997">
        <v>6</v>
      </c>
      <c r="Q997"/>
      <c r="R997">
        <v>361</v>
      </c>
      <c r="S997" s="55">
        <v>2009</v>
      </c>
      <c r="T997" s="60" t="s">
        <v>88</v>
      </c>
      <c r="U997" s="46">
        <v>2.2400000000000002</v>
      </c>
      <c r="V997" s="46">
        <v>0.61</v>
      </c>
      <c r="W997" s="46">
        <v>2.11</v>
      </c>
      <c r="X997" s="46">
        <v>7.0000000000000007E-2</v>
      </c>
      <c r="Y997" s="46">
        <v>0</v>
      </c>
      <c r="Z997">
        <v>524.4</v>
      </c>
      <c r="AA997">
        <v>15.49</v>
      </c>
      <c r="AB997">
        <v>3.9794</v>
      </c>
      <c r="AC997">
        <v>3.6909000000000001</v>
      </c>
      <c r="AD997">
        <v>0.73509999999999998</v>
      </c>
      <c r="AE997">
        <v>7.6085000000000003</v>
      </c>
      <c r="AF997">
        <v>24.244</v>
      </c>
      <c r="AG997">
        <v>18.5</v>
      </c>
      <c r="AH997">
        <v>3.4613999999999998</v>
      </c>
      <c r="AI997">
        <v>2.1509</v>
      </c>
      <c r="AJ997">
        <v>1.0601</v>
      </c>
      <c r="AK997">
        <v>0.22620000000000001</v>
      </c>
      <c r="AL997">
        <v>0.18049999999999999</v>
      </c>
      <c r="AM997">
        <v>28.795100000000001</v>
      </c>
      <c r="AN997">
        <v>0.8538</v>
      </c>
      <c r="AO997">
        <v>24.013000000000002</v>
      </c>
      <c r="AP997">
        <v>1.1299999999999999</v>
      </c>
      <c r="AQ997">
        <v>51.368099999999998</v>
      </c>
      <c r="AR997">
        <v>129.17240000000001</v>
      </c>
      <c r="AS997" s="22"/>
      <c r="AT997" s="22"/>
      <c r="AU997" s="22"/>
      <c r="AV997" s="46"/>
      <c r="AW997" s="46"/>
      <c r="AX997" s="46"/>
    </row>
    <row r="998" spans="1:50" ht="12.75" hidden="1" customHeight="1" x14ac:dyDescent="0.25">
      <c r="A998">
        <v>613</v>
      </c>
      <c r="B998">
        <v>2008</v>
      </c>
      <c r="C998" s="22" t="str">
        <f t="shared" si="62"/>
        <v>2008B00613</v>
      </c>
      <c r="D998" s="13">
        <v>39660</v>
      </c>
      <c r="E998">
        <v>80019</v>
      </c>
      <c r="F998" t="s">
        <v>261</v>
      </c>
      <c r="G998">
        <v>1</v>
      </c>
      <c r="I998" t="s">
        <v>70</v>
      </c>
      <c r="J998" s="15">
        <f t="shared" si="60"/>
        <v>1358</v>
      </c>
      <c r="K998">
        <v>5</v>
      </c>
      <c r="L998">
        <v>10</v>
      </c>
      <c r="M998">
        <v>10</v>
      </c>
      <c r="N998">
        <f t="shared" si="59"/>
        <v>5</v>
      </c>
      <c r="O998">
        <v>4</v>
      </c>
      <c r="P998">
        <v>6</v>
      </c>
      <c r="Q998"/>
      <c r="R998">
        <v>362</v>
      </c>
      <c r="S998" s="55">
        <v>2009</v>
      </c>
      <c r="T998" s="60" t="s">
        <v>88</v>
      </c>
      <c r="U998" s="46">
        <v>1.18</v>
      </c>
      <c r="V998" s="46">
        <v>0</v>
      </c>
      <c r="W998" s="46">
        <v>0</v>
      </c>
      <c r="X998" s="46">
        <v>0.09</v>
      </c>
      <c r="Y998" s="46">
        <v>0</v>
      </c>
      <c r="Z998">
        <v>496.3</v>
      </c>
      <c r="AA998">
        <v>9.56</v>
      </c>
      <c r="AB998">
        <v>3.6168999999999998</v>
      </c>
      <c r="AC998">
        <v>1.7805</v>
      </c>
      <c r="AD998">
        <v>0.56189999999999996</v>
      </c>
      <c r="AE998">
        <v>9.6579999999999995</v>
      </c>
      <c r="AF998">
        <v>22.153400000000001</v>
      </c>
      <c r="AG998">
        <v>12.985200000000001</v>
      </c>
      <c r="AH998">
        <v>2.0152000000000001</v>
      </c>
      <c r="AI998">
        <v>1.3683000000000001</v>
      </c>
      <c r="AJ998">
        <v>0.95150000000000001</v>
      </c>
      <c r="AK998">
        <v>0.1691</v>
      </c>
      <c r="AL998">
        <v>0.18809999999999999</v>
      </c>
      <c r="AM998">
        <v>15.3835</v>
      </c>
      <c r="AN998">
        <v>0.54069999999999996</v>
      </c>
      <c r="AO998">
        <v>8.7661999999999995</v>
      </c>
      <c r="AP998">
        <v>0.71160000000000001</v>
      </c>
      <c r="AQ998">
        <v>36.5989</v>
      </c>
      <c r="AR998">
        <v>77.218100000000007</v>
      </c>
    </row>
    <row r="999" spans="1:50" ht="12.75" hidden="1" customHeight="1" x14ac:dyDescent="0.25">
      <c r="A999">
        <v>614</v>
      </c>
      <c r="B999">
        <v>2008</v>
      </c>
      <c r="C999" s="22" t="str">
        <f t="shared" si="62"/>
        <v>2008B00614</v>
      </c>
      <c r="D999" s="13">
        <v>39660</v>
      </c>
      <c r="E999">
        <v>80019</v>
      </c>
      <c r="F999" t="s">
        <v>261</v>
      </c>
      <c r="G999">
        <v>1</v>
      </c>
      <c r="I999" t="s">
        <v>70</v>
      </c>
      <c r="J999" s="15">
        <f t="shared" si="60"/>
        <v>2716</v>
      </c>
      <c r="K999">
        <v>10</v>
      </c>
      <c r="L999">
        <v>20</v>
      </c>
      <c r="M999">
        <v>20</v>
      </c>
      <c r="N999">
        <f t="shared" si="59"/>
        <v>10</v>
      </c>
      <c r="O999">
        <v>4</v>
      </c>
      <c r="P999">
        <v>6</v>
      </c>
      <c r="Q999"/>
      <c r="R999">
        <v>363</v>
      </c>
      <c r="S999" s="55">
        <v>2009</v>
      </c>
      <c r="T999" s="60" t="s">
        <v>88</v>
      </c>
      <c r="U999" s="46">
        <v>1.47</v>
      </c>
      <c r="V999" s="46">
        <v>0.77</v>
      </c>
      <c r="W999" s="46">
        <v>0</v>
      </c>
      <c r="X999" s="46">
        <v>0.01</v>
      </c>
      <c r="Y999" s="46">
        <v>0</v>
      </c>
      <c r="Z999">
        <v>491.76</v>
      </c>
      <c r="AA999">
        <v>9.0399999999999991</v>
      </c>
      <c r="AB999">
        <v>4.6128999999999998</v>
      </c>
      <c r="AC999">
        <v>1.3312999999999999</v>
      </c>
      <c r="AD999">
        <v>0.79910000000000003</v>
      </c>
      <c r="AE999">
        <v>14.2074</v>
      </c>
      <c r="AF999">
        <v>25.903199999999998</v>
      </c>
      <c r="AG999">
        <v>15.106</v>
      </c>
      <c r="AH999">
        <v>1.7392000000000001</v>
      </c>
      <c r="AI999">
        <v>1.2769999999999999</v>
      </c>
      <c r="AJ999">
        <v>1.1249</v>
      </c>
      <c r="AK999">
        <v>0.22170000000000001</v>
      </c>
      <c r="AL999">
        <v>0.15479999999999999</v>
      </c>
      <c r="AM999">
        <v>22.092199999999998</v>
      </c>
      <c r="AN999">
        <v>0.50319999999999998</v>
      </c>
      <c r="AO999">
        <v>4.4497999999999998</v>
      </c>
      <c r="AP999">
        <v>0.72350000000000003</v>
      </c>
      <c r="AQ999">
        <v>38.8018</v>
      </c>
      <c r="AR999">
        <v>79.078299999999999</v>
      </c>
    </row>
    <row r="1000" spans="1:50" ht="12.75" hidden="1" customHeight="1" x14ac:dyDescent="0.25">
      <c r="A1000">
        <v>615</v>
      </c>
      <c r="B1000">
        <v>2008</v>
      </c>
      <c r="C1000" s="22" t="str">
        <f t="shared" si="62"/>
        <v>2008B00615</v>
      </c>
      <c r="D1000" s="13">
        <v>39660</v>
      </c>
      <c r="E1000">
        <v>80019</v>
      </c>
      <c r="F1000" t="s">
        <v>261</v>
      </c>
      <c r="G1000">
        <v>1</v>
      </c>
      <c r="I1000" t="s">
        <v>70</v>
      </c>
      <c r="J1000" s="15">
        <f t="shared" si="60"/>
        <v>5432</v>
      </c>
      <c r="K1000">
        <v>20</v>
      </c>
      <c r="L1000">
        <v>40</v>
      </c>
      <c r="M1000">
        <v>40</v>
      </c>
      <c r="N1000">
        <f t="shared" si="59"/>
        <v>20</v>
      </c>
      <c r="O1000">
        <v>4</v>
      </c>
      <c r="P1000">
        <v>6</v>
      </c>
      <c r="Q1000"/>
      <c r="R1000">
        <v>364</v>
      </c>
      <c r="S1000" s="55">
        <v>2009</v>
      </c>
      <c r="T1000" s="60" t="s">
        <v>88</v>
      </c>
      <c r="U1000" s="46">
        <v>1.52</v>
      </c>
      <c r="V1000" s="46">
        <v>1.18</v>
      </c>
      <c r="W1000" s="46">
        <v>13.48</v>
      </c>
      <c r="X1000" s="46">
        <v>0.21</v>
      </c>
      <c r="Y1000" s="46">
        <v>0</v>
      </c>
      <c r="Z1000">
        <v>499.15</v>
      </c>
      <c r="AA1000">
        <v>8.06</v>
      </c>
      <c r="AB1000">
        <v>3.5137999999999998</v>
      </c>
      <c r="AC1000">
        <v>1.5138</v>
      </c>
      <c r="AD1000">
        <v>1.2128000000000001</v>
      </c>
      <c r="AE1000">
        <v>10.653600000000001</v>
      </c>
      <c r="AF1000">
        <v>41.5458</v>
      </c>
      <c r="AG1000">
        <v>14.8712</v>
      </c>
      <c r="AH1000">
        <v>1.0872999999999999</v>
      </c>
      <c r="AI1000">
        <v>1.3259000000000001</v>
      </c>
      <c r="AJ1000">
        <v>1.1073</v>
      </c>
      <c r="AK1000">
        <v>0.27150000000000002</v>
      </c>
      <c r="AL1000">
        <v>0.188</v>
      </c>
      <c r="AM1000">
        <v>24.971399999999999</v>
      </c>
      <c r="AN1000">
        <v>0.4289</v>
      </c>
      <c r="AO1000">
        <v>3.4418000000000002</v>
      </c>
      <c r="AP1000">
        <v>0.58109999999999995</v>
      </c>
      <c r="AQ1000">
        <v>28.339700000000001</v>
      </c>
      <c r="AR1000">
        <v>72.996200000000002</v>
      </c>
    </row>
    <row r="1001" spans="1:50" ht="12.75" hidden="1" customHeight="1" x14ac:dyDescent="0.25">
      <c r="A1001">
        <v>616</v>
      </c>
      <c r="B1001">
        <v>2008</v>
      </c>
      <c r="C1001" s="22" t="str">
        <f t="shared" si="62"/>
        <v>2008B00616</v>
      </c>
      <c r="D1001" s="13">
        <v>39660</v>
      </c>
      <c r="E1001">
        <v>80019</v>
      </c>
      <c r="F1001" t="s">
        <v>261</v>
      </c>
      <c r="G1001">
        <v>1</v>
      </c>
      <c r="I1001" t="s">
        <v>70</v>
      </c>
      <c r="J1001" s="15">
        <f t="shared" si="60"/>
        <v>10864</v>
      </c>
      <c r="K1001">
        <v>40</v>
      </c>
      <c r="L1001">
        <v>80</v>
      </c>
      <c r="M1001">
        <v>80</v>
      </c>
      <c r="N1001">
        <f t="shared" si="59"/>
        <v>40</v>
      </c>
      <c r="O1001">
        <v>4</v>
      </c>
      <c r="P1001">
        <v>6</v>
      </c>
      <c r="Q1001"/>
      <c r="R1001">
        <v>365</v>
      </c>
      <c r="S1001" s="55">
        <v>2009</v>
      </c>
      <c r="T1001" s="60" t="s">
        <v>88</v>
      </c>
      <c r="U1001" s="46">
        <v>0.19</v>
      </c>
      <c r="V1001" s="46">
        <v>0</v>
      </c>
      <c r="W1001" s="46">
        <v>0</v>
      </c>
      <c r="X1001" s="46">
        <v>0</v>
      </c>
      <c r="Y1001" s="46">
        <v>0</v>
      </c>
      <c r="Z1001"/>
      <c r="AA1001"/>
      <c r="AB1001">
        <v>4.1689999999999996</v>
      </c>
      <c r="AC1001">
        <v>1.6559999999999999</v>
      </c>
      <c r="AD1001">
        <v>3.044</v>
      </c>
      <c r="AE1001">
        <v>4.9988000000000001</v>
      </c>
      <c r="AF1001">
        <v>100.9524</v>
      </c>
      <c r="AG1001">
        <v>16.511900000000001</v>
      </c>
      <c r="AH1001">
        <v>0.29759999999999998</v>
      </c>
      <c r="AI1001">
        <v>0.54290000000000005</v>
      </c>
      <c r="AJ1001">
        <v>1.1798</v>
      </c>
      <c r="AK1001">
        <v>0.1333</v>
      </c>
      <c r="AL1001">
        <v>0.1464</v>
      </c>
      <c r="AM1001">
        <v>62.869</v>
      </c>
      <c r="AN1001">
        <v>0.1036</v>
      </c>
      <c r="AO1001" t="s">
        <v>262</v>
      </c>
      <c r="AP1001">
        <v>0.59760000000000002</v>
      </c>
      <c r="AQ1001">
        <v>40.476199999999999</v>
      </c>
      <c r="AR1001">
        <v>73.797600000000003</v>
      </c>
    </row>
    <row r="1002" spans="1:50" ht="12.75" hidden="1" customHeight="1" x14ac:dyDescent="0.25">
      <c r="A1002">
        <v>617</v>
      </c>
      <c r="B1002">
        <v>2008</v>
      </c>
      <c r="C1002" s="22" t="str">
        <f t="shared" si="62"/>
        <v>2008B00617</v>
      </c>
      <c r="D1002" s="13">
        <v>39660</v>
      </c>
      <c r="E1002">
        <v>80020</v>
      </c>
      <c r="F1002" t="s">
        <v>261</v>
      </c>
      <c r="G1002">
        <v>2</v>
      </c>
      <c r="I1002" t="s">
        <v>70</v>
      </c>
      <c r="J1002" s="15">
        <f t="shared" si="60"/>
        <v>1358</v>
      </c>
      <c r="K1002">
        <v>0</v>
      </c>
      <c r="L1002">
        <v>5</v>
      </c>
      <c r="M1002">
        <v>5</v>
      </c>
      <c r="N1002">
        <f t="shared" si="59"/>
        <v>5</v>
      </c>
      <c r="O1002">
        <v>4</v>
      </c>
      <c r="P1002">
        <v>6</v>
      </c>
      <c r="Q1002"/>
      <c r="R1002">
        <v>366</v>
      </c>
      <c r="S1002" s="55">
        <v>2009</v>
      </c>
      <c r="T1002" s="60" t="s">
        <v>88</v>
      </c>
      <c r="U1002" s="46">
        <v>1.83</v>
      </c>
      <c r="V1002" s="46">
        <v>0.43</v>
      </c>
      <c r="W1002" s="46">
        <v>4.0999999999999996</v>
      </c>
      <c r="X1002" s="46">
        <v>0.09</v>
      </c>
      <c r="Y1002" s="46">
        <v>0</v>
      </c>
      <c r="Z1002">
        <v>486.5</v>
      </c>
      <c r="AA1002">
        <v>12.74</v>
      </c>
      <c r="AB1002">
        <v>2.8759999999999999</v>
      </c>
      <c r="AC1002">
        <v>4.3300999999999998</v>
      </c>
      <c r="AD1002">
        <v>0.44740000000000002</v>
      </c>
      <c r="AE1002">
        <v>6.4897</v>
      </c>
      <c r="AF1002">
        <v>15.829599999999999</v>
      </c>
      <c r="AG1002">
        <v>14.4335</v>
      </c>
      <c r="AH1002">
        <v>2.0985999999999998</v>
      </c>
      <c r="AI1002">
        <v>1.7302</v>
      </c>
      <c r="AJ1002">
        <v>1.0642</v>
      </c>
      <c r="AK1002">
        <v>0.30459999999999998</v>
      </c>
      <c r="AL1002">
        <v>0.17219999999999999</v>
      </c>
      <c r="AM1002">
        <v>21.132899999999999</v>
      </c>
      <c r="AN1002">
        <v>0.62270000000000003</v>
      </c>
      <c r="AO1002">
        <v>15.561999999999999</v>
      </c>
      <c r="AP1002">
        <v>0.99019999999999997</v>
      </c>
      <c r="AQ1002">
        <v>32.2926</v>
      </c>
      <c r="AR1002">
        <v>74.040999999999997</v>
      </c>
    </row>
    <row r="1003" spans="1:50" ht="12.75" hidden="1" customHeight="1" x14ac:dyDescent="0.25">
      <c r="A1003">
        <v>618</v>
      </c>
      <c r="B1003">
        <v>2008</v>
      </c>
      <c r="C1003" s="22" t="str">
        <f t="shared" si="62"/>
        <v>2008B00618</v>
      </c>
      <c r="D1003" s="13">
        <v>39660</v>
      </c>
      <c r="E1003">
        <v>80020</v>
      </c>
      <c r="F1003" t="s">
        <v>261</v>
      </c>
      <c r="G1003">
        <v>2</v>
      </c>
      <c r="I1003" t="s">
        <v>70</v>
      </c>
      <c r="J1003" s="15">
        <f t="shared" si="60"/>
        <v>1358</v>
      </c>
      <c r="K1003">
        <v>5</v>
      </c>
      <c r="L1003">
        <v>10</v>
      </c>
      <c r="M1003">
        <v>10</v>
      </c>
      <c r="N1003">
        <f t="shared" si="59"/>
        <v>5</v>
      </c>
      <c r="O1003">
        <v>4</v>
      </c>
      <c r="P1003">
        <v>6</v>
      </c>
      <c r="Q1003"/>
      <c r="R1003">
        <v>367</v>
      </c>
      <c r="S1003" s="55">
        <v>2009</v>
      </c>
      <c r="T1003" s="60" t="s">
        <v>88</v>
      </c>
      <c r="U1003" s="46">
        <v>1.46</v>
      </c>
      <c r="V1003" s="46">
        <v>0.25</v>
      </c>
      <c r="W1003" s="46">
        <v>0</v>
      </c>
      <c r="X1003" s="46">
        <v>0.1</v>
      </c>
      <c r="Y1003" s="46">
        <v>0</v>
      </c>
      <c r="Z1003">
        <v>479.62</v>
      </c>
      <c r="AA1003">
        <v>10.58</v>
      </c>
      <c r="AB1003">
        <v>3.6667000000000001</v>
      </c>
      <c r="AC1003">
        <v>1.9822</v>
      </c>
      <c r="AD1003">
        <v>0.73829999999999996</v>
      </c>
      <c r="AE1003">
        <v>18.988700000000001</v>
      </c>
      <c r="AF1003">
        <v>25.805</v>
      </c>
      <c r="AG1003">
        <v>12.835800000000001</v>
      </c>
      <c r="AH1003">
        <v>2.5421</v>
      </c>
      <c r="AI1003">
        <v>1.9066000000000001</v>
      </c>
      <c r="AJ1003">
        <v>0.99309999999999998</v>
      </c>
      <c r="AK1003">
        <v>0.22289999999999999</v>
      </c>
      <c r="AL1003">
        <v>0.20269999999999999</v>
      </c>
      <c r="AM1003">
        <v>25.351900000000001</v>
      </c>
      <c r="AN1003">
        <v>0.51129999999999998</v>
      </c>
      <c r="AO1003">
        <v>13.75</v>
      </c>
      <c r="AP1003">
        <v>0.89480000000000004</v>
      </c>
      <c r="AQ1003">
        <v>43.122999999999998</v>
      </c>
      <c r="AR1003">
        <v>72.411000000000001</v>
      </c>
    </row>
    <row r="1004" spans="1:50" ht="12.75" hidden="1" customHeight="1" x14ac:dyDescent="0.25">
      <c r="A1004">
        <v>619</v>
      </c>
      <c r="B1004">
        <v>2008</v>
      </c>
      <c r="C1004" s="22" t="str">
        <f t="shared" si="62"/>
        <v>2008B00619</v>
      </c>
      <c r="D1004" s="13">
        <v>39660</v>
      </c>
      <c r="E1004">
        <v>80020</v>
      </c>
      <c r="F1004" t="s">
        <v>261</v>
      </c>
      <c r="G1004">
        <v>2</v>
      </c>
      <c r="I1004" t="s">
        <v>70</v>
      </c>
      <c r="J1004" s="15">
        <f t="shared" si="60"/>
        <v>2716</v>
      </c>
      <c r="K1004">
        <v>10</v>
      </c>
      <c r="L1004">
        <v>20</v>
      </c>
      <c r="M1004">
        <v>20</v>
      </c>
      <c r="N1004">
        <f t="shared" si="59"/>
        <v>10</v>
      </c>
      <c r="O1004">
        <v>4</v>
      </c>
      <c r="P1004">
        <v>6</v>
      </c>
      <c r="Q1004"/>
      <c r="R1004">
        <v>368</v>
      </c>
      <c r="S1004" s="55">
        <v>2009</v>
      </c>
      <c r="T1004" s="60" t="s">
        <v>88</v>
      </c>
      <c r="U1004" s="46">
        <v>1.1200000000000001</v>
      </c>
      <c r="V1004" s="46">
        <v>0</v>
      </c>
      <c r="W1004" s="46">
        <v>0</v>
      </c>
      <c r="X1004" s="46">
        <v>0.16</v>
      </c>
      <c r="Y1004" s="46">
        <v>0</v>
      </c>
      <c r="Z1004">
        <v>481.77</v>
      </c>
      <c r="AA1004">
        <v>9.01</v>
      </c>
      <c r="AB1004">
        <v>4.4134000000000002</v>
      </c>
      <c r="AC1004">
        <v>1.6149</v>
      </c>
      <c r="AD1004">
        <v>0.98070000000000002</v>
      </c>
      <c r="AE1004">
        <v>17.802</v>
      </c>
      <c r="AF1004">
        <v>30.623799999999999</v>
      </c>
      <c r="AG1004">
        <v>14.683199999999999</v>
      </c>
      <c r="AH1004">
        <v>2.5649000000000002</v>
      </c>
      <c r="AI1004">
        <v>1.9559</v>
      </c>
      <c r="AJ1004">
        <v>0.87919999999999998</v>
      </c>
      <c r="AK1004">
        <v>0.19550000000000001</v>
      </c>
      <c r="AL1004">
        <v>0.1847</v>
      </c>
      <c r="AM1004">
        <v>29.425699999999999</v>
      </c>
      <c r="AN1004">
        <v>0.48759999999999998</v>
      </c>
      <c r="AO1004">
        <v>7.6683000000000003</v>
      </c>
      <c r="AP1004">
        <v>0.72230000000000005</v>
      </c>
      <c r="AQ1004">
        <v>50.494999999999997</v>
      </c>
      <c r="AR1004">
        <v>75.296999999999997</v>
      </c>
    </row>
    <row r="1005" spans="1:50" ht="12.75" hidden="1" customHeight="1" x14ac:dyDescent="0.25">
      <c r="A1005">
        <v>620</v>
      </c>
      <c r="B1005">
        <v>2008</v>
      </c>
      <c r="C1005" s="22" t="str">
        <f t="shared" si="62"/>
        <v>2008B00620</v>
      </c>
      <c r="D1005" s="13">
        <v>39660</v>
      </c>
      <c r="E1005">
        <v>80020</v>
      </c>
      <c r="F1005" t="s">
        <v>261</v>
      </c>
      <c r="G1005">
        <v>2</v>
      </c>
      <c r="I1005" t="s">
        <v>70</v>
      </c>
      <c r="J1005" s="15">
        <f t="shared" si="60"/>
        <v>5432</v>
      </c>
      <c r="K1005">
        <v>20</v>
      </c>
      <c r="L1005">
        <v>40</v>
      </c>
      <c r="M1005">
        <v>40</v>
      </c>
      <c r="N1005">
        <f t="shared" si="59"/>
        <v>20</v>
      </c>
      <c r="O1005">
        <v>4</v>
      </c>
      <c r="P1005">
        <v>6</v>
      </c>
      <c r="Q1005"/>
      <c r="R1005">
        <v>369</v>
      </c>
      <c r="S1005" s="55">
        <v>2009</v>
      </c>
      <c r="T1005" s="60" t="s">
        <v>88</v>
      </c>
      <c r="U1005" s="46">
        <v>1.38</v>
      </c>
      <c r="V1005" s="46">
        <v>0.85</v>
      </c>
      <c r="W1005" s="46">
        <v>0</v>
      </c>
      <c r="X1005" s="46">
        <v>0.09</v>
      </c>
      <c r="Y1005" s="46">
        <v>0</v>
      </c>
      <c r="Z1005">
        <v>504.16</v>
      </c>
      <c r="AA1005">
        <v>8.07</v>
      </c>
      <c r="AB1005">
        <v>4.452</v>
      </c>
      <c r="AC1005">
        <v>1.7435</v>
      </c>
      <c r="AD1005">
        <v>1.7628999999999999</v>
      </c>
      <c r="AE1005">
        <v>18.3856</v>
      </c>
      <c r="AF1005">
        <v>61.346899999999998</v>
      </c>
      <c r="AG1005">
        <v>16.905000000000001</v>
      </c>
      <c r="AH1005">
        <v>1.7628999999999999</v>
      </c>
      <c r="AI1005">
        <v>1.6462000000000001</v>
      </c>
      <c r="AJ1005">
        <v>1.0669</v>
      </c>
      <c r="AK1005">
        <v>0.22509999999999999</v>
      </c>
      <c r="AL1005">
        <v>0.19739999999999999</v>
      </c>
      <c r="AM1005">
        <v>50.645800000000001</v>
      </c>
      <c r="AN1005">
        <v>0.41049999999999998</v>
      </c>
      <c r="AO1005">
        <v>3.875</v>
      </c>
      <c r="AP1005">
        <v>0.68130000000000002</v>
      </c>
      <c r="AQ1005">
        <v>34.409599999999998</v>
      </c>
      <c r="AR1005">
        <v>69.4649</v>
      </c>
    </row>
    <row r="1006" spans="1:50" ht="12.75" hidden="1" customHeight="1" x14ac:dyDescent="0.25">
      <c r="A1006">
        <v>621</v>
      </c>
      <c r="B1006">
        <v>2008</v>
      </c>
      <c r="C1006" s="22" t="str">
        <f t="shared" si="62"/>
        <v>2008B00621</v>
      </c>
      <c r="D1006" s="13">
        <v>39660</v>
      </c>
      <c r="E1006">
        <v>80020</v>
      </c>
      <c r="F1006" t="s">
        <v>261</v>
      </c>
      <c r="G1006">
        <v>2</v>
      </c>
      <c r="I1006" t="s">
        <v>70</v>
      </c>
      <c r="J1006" s="15">
        <f t="shared" si="60"/>
        <v>9506</v>
      </c>
      <c r="K1006">
        <v>40</v>
      </c>
      <c r="L1006">
        <v>80</v>
      </c>
      <c r="M1006" s="26">
        <v>75</v>
      </c>
      <c r="N1006">
        <f t="shared" si="59"/>
        <v>40</v>
      </c>
      <c r="O1006">
        <v>4</v>
      </c>
      <c r="P1006">
        <v>6</v>
      </c>
      <c r="Q1006"/>
      <c r="R1006">
        <v>370</v>
      </c>
      <c r="S1006" s="55">
        <v>2009</v>
      </c>
      <c r="T1006" s="60" t="s">
        <v>88</v>
      </c>
      <c r="U1006" s="46">
        <v>0.89</v>
      </c>
      <c r="V1006" s="46">
        <v>0.23</v>
      </c>
      <c r="W1006" s="46">
        <v>0.82</v>
      </c>
      <c r="X1006" s="46">
        <v>0.14000000000000001</v>
      </c>
      <c r="Y1006" s="46">
        <v>0</v>
      </c>
      <c r="Z1006">
        <v>496.36</v>
      </c>
      <c r="AA1006">
        <v>7.03</v>
      </c>
      <c r="AB1006">
        <v>5.0331000000000001</v>
      </c>
      <c r="AC1006">
        <v>2.2650999999999999</v>
      </c>
      <c r="AD1006">
        <v>1.8954</v>
      </c>
      <c r="AE1006">
        <v>5.0620000000000003</v>
      </c>
      <c r="AF1006">
        <v>108.5608</v>
      </c>
      <c r="AG1006">
        <v>21.004999999999999</v>
      </c>
      <c r="AH1006">
        <v>1.9702</v>
      </c>
      <c r="AI1006">
        <v>1.0714999999999999</v>
      </c>
      <c r="AJ1006">
        <v>1.0426</v>
      </c>
      <c r="AK1006">
        <v>0.1588</v>
      </c>
      <c r="AL1006">
        <v>0.1046</v>
      </c>
      <c r="AM1006">
        <v>84.822199999999995</v>
      </c>
      <c r="AN1006">
        <v>0.34620000000000001</v>
      </c>
      <c r="AO1006">
        <v>3.5674000000000001</v>
      </c>
      <c r="AP1006">
        <v>0.52480000000000004</v>
      </c>
      <c r="AQ1006">
        <v>38.461500000000001</v>
      </c>
      <c r="AR1006">
        <v>45.492100000000001</v>
      </c>
    </row>
    <row r="1007" spans="1:50" ht="12.75" hidden="1" customHeight="1" x14ac:dyDescent="0.25">
      <c r="A1007">
        <v>622</v>
      </c>
      <c r="B1007">
        <v>2008</v>
      </c>
      <c r="C1007" s="22" t="str">
        <f t="shared" si="62"/>
        <v>2008B00622</v>
      </c>
      <c r="D1007" s="13">
        <v>39660</v>
      </c>
      <c r="E1007">
        <v>80021</v>
      </c>
      <c r="F1007" t="s">
        <v>261</v>
      </c>
      <c r="G1007">
        <v>3</v>
      </c>
      <c r="I1007" t="s">
        <v>70</v>
      </c>
      <c r="J1007" s="15">
        <f t="shared" si="60"/>
        <v>1358</v>
      </c>
      <c r="K1007">
        <v>0</v>
      </c>
      <c r="L1007">
        <v>5</v>
      </c>
      <c r="M1007">
        <v>5</v>
      </c>
      <c r="N1007">
        <f t="shared" ref="N1007:N1070" si="63">L1007-K1007</f>
        <v>5</v>
      </c>
      <c r="O1007">
        <v>4</v>
      </c>
      <c r="P1007">
        <v>6</v>
      </c>
      <c r="Q1007"/>
      <c r="R1007">
        <v>371</v>
      </c>
      <c r="S1007" s="55">
        <v>2009</v>
      </c>
      <c r="T1007" s="60" t="s">
        <v>88</v>
      </c>
      <c r="U1007" s="46">
        <v>2.44</v>
      </c>
      <c r="V1007" s="46">
        <v>1.53</v>
      </c>
      <c r="W1007" s="46">
        <v>0</v>
      </c>
      <c r="X1007" s="46">
        <v>0.26</v>
      </c>
      <c r="Y1007" s="46">
        <v>0</v>
      </c>
      <c r="Z1007">
        <v>498.79</v>
      </c>
      <c r="AA1007">
        <v>12.54</v>
      </c>
      <c r="AB1007">
        <v>6.3234000000000004</v>
      </c>
      <c r="AC1007">
        <v>4.4008000000000003</v>
      </c>
      <c r="AD1007">
        <v>0.84009999999999996</v>
      </c>
      <c r="AE1007">
        <v>4.2904999999999998</v>
      </c>
      <c r="AF1007">
        <v>24.2441</v>
      </c>
      <c r="AG1007">
        <v>15.209199999999999</v>
      </c>
      <c r="AH1007">
        <v>4.0683999999999996</v>
      </c>
      <c r="AI1007">
        <v>2.0084</v>
      </c>
      <c r="AJ1007">
        <v>1.3206</v>
      </c>
      <c r="AK1007">
        <v>0.47470000000000001</v>
      </c>
      <c r="AL1007">
        <v>0.16669999999999999</v>
      </c>
      <c r="AM1007">
        <v>24.260100000000001</v>
      </c>
      <c r="AN1007">
        <v>0.68669999999999998</v>
      </c>
      <c r="AO1007">
        <v>22.661899999999999</v>
      </c>
      <c r="AP1007">
        <v>0.99139999999999995</v>
      </c>
      <c r="AQ1007">
        <v>100.1515</v>
      </c>
      <c r="AR1007">
        <v>71.597700000000003</v>
      </c>
    </row>
    <row r="1008" spans="1:50" ht="12.75" hidden="1" customHeight="1" x14ac:dyDescent="0.25">
      <c r="A1008">
        <v>623</v>
      </c>
      <c r="B1008">
        <v>2008</v>
      </c>
      <c r="C1008" s="22" t="str">
        <f t="shared" si="62"/>
        <v>2008B00623</v>
      </c>
      <c r="D1008" s="13">
        <v>39660</v>
      </c>
      <c r="E1008">
        <v>80021</v>
      </c>
      <c r="F1008" t="s">
        <v>261</v>
      </c>
      <c r="G1008">
        <v>3</v>
      </c>
      <c r="I1008" t="s">
        <v>70</v>
      </c>
      <c r="J1008" s="15">
        <f t="shared" si="60"/>
        <v>1358</v>
      </c>
      <c r="K1008">
        <v>5</v>
      </c>
      <c r="L1008">
        <v>10</v>
      </c>
      <c r="M1008">
        <v>10</v>
      </c>
      <c r="N1008">
        <f t="shared" si="63"/>
        <v>5</v>
      </c>
      <c r="O1008">
        <v>4</v>
      </c>
      <c r="P1008">
        <v>6</v>
      </c>
      <c r="Q1008"/>
      <c r="R1008">
        <v>372</v>
      </c>
      <c r="S1008" s="55">
        <v>2009</v>
      </c>
      <c r="T1008" s="60" t="s">
        <v>88</v>
      </c>
      <c r="U1008" s="46">
        <v>1.39</v>
      </c>
      <c r="V1008" s="46">
        <v>0.53</v>
      </c>
      <c r="W1008" s="46">
        <v>4.74</v>
      </c>
      <c r="X1008" s="46">
        <v>0.19</v>
      </c>
      <c r="Y1008" s="46">
        <v>0</v>
      </c>
      <c r="Z1008">
        <v>479.01</v>
      </c>
      <c r="AA1008">
        <v>8.83</v>
      </c>
      <c r="AB1008">
        <v>5.7950999999999997</v>
      </c>
      <c r="AC1008">
        <v>1.8605</v>
      </c>
      <c r="AD1008">
        <v>0.9546</v>
      </c>
      <c r="AE1008">
        <v>6.2828999999999997</v>
      </c>
      <c r="AF1008">
        <v>23.604900000000001</v>
      </c>
      <c r="AG1008">
        <v>13.848800000000001</v>
      </c>
      <c r="AH1008">
        <v>3.1951000000000001</v>
      </c>
      <c r="AI1008">
        <v>1.8024</v>
      </c>
      <c r="AJ1008">
        <v>1.1477999999999999</v>
      </c>
      <c r="AK1008">
        <v>0.28239999999999998</v>
      </c>
      <c r="AL1008">
        <v>0.22489999999999999</v>
      </c>
      <c r="AM1008">
        <v>20.107299999999999</v>
      </c>
      <c r="AN1008">
        <v>0.4859</v>
      </c>
      <c r="AO1008">
        <v>8.4585000000000008</v>
      </c>
      <c r="AP1008">
        <v>0.84199999999999997</v>
      </c>
      <c r="AQ1008">
        <v>88.390199999999993</v>
      </c>
      <c r="AR1008">
        <v>56.878</v>
      </c>
    </row>
    <row r="1009" spans="1:50" ht="12.75" hidden="1" customHeight="1" x14ac:dyDescent="0.25">
      <c r="A1009">
        <v>624</v>
      </c>
      <c r="B1009">
        <v>2008</v>
      </c>
      <c r="C1009" s="22" t="str">
        <f t="shared" si="62"/>
        <v>2008B00624</v>
      </c>
      <c r="D1009" s="13">
        <v>39660</v>
      </c>
      <c r="E1009">
        <v>80021</v>
      </c>
      <c r="F1009" t="s">
        <v>261</v>
      </c>
      <c r="G1009">
        <v>3</v>
      </c>
      <c r="I1009" t="s">
        <v>70</v>
      </c>
      <c r="J1009" s="15">
        <f t="shared" si="60"/>
        <v>2716</v>
      </c>
      <c r="K1009">
        <v>10</v>
      </c>
      <c r="L1009">
        <v>20</v>
      </c>
      <c r="M1009">
        <v>20</v>
      </c>
      <c r="N1009">
        <f t="shared" si="63"/>
        <v>10</v>
      </c>
      <c r="O1009">
        <v>4</v>
      </c>
      <c r="P1009">
        <v>6</v>
      </c>
      <c r="Q1009"/>
      <c r="R1009">
        <v>373</v>
      </c>
      <c r="S1009" s="55">
        <v>2009</v>
      </c>
      <c r="T1009" s="60" t="s">
        <v>88</v>
      </c>
      <c r="U1009" s="46">
        <v>1.39</v>
      </c>
      <c r="V1009" s="46">
        <v>0.25</v>
      </c>
      <c r="W1009" s="46">
        <v>3.21</v>
      </c>
      <c r="X1009" s="46">
        <v>0.03</v>
      </c>
      <c r="Y1009" s="46">
        <v>0</v>
      </c>
      <c r="Z1009">
        <v>488.6</v>
      </c>
      <c r="AA1009">
        <v>8.02</v>
      </c>
      <c r="AB1009">
        <v>4.8482000000000003</v>
      </c>
      <c r="AC1009">
        <v>1.7638</v>
      </c>
      <c r="AD1009">
        <v>0.86050000000000004</v>
      </c>
      <c r="AE1009">
        <v>5.8917999999999999</v>
      </c>
      <c r="AF1009">
        <v>20.939299999999999</v>
      </c>
      <c r="AG1009">
        <v>13.017099999999999</v>
      </c>
      <c r="AH1009">
        <v>1.7472000000000001</v>
      </c>
      <c r="AI1009">
        <v>1.6532</v>
      </c>
      <c r="AJ1009">
        <v>1.2557</v>
      </c>
      <c r="AK1009">
        <v>0.30170000000000002</v>
      </c>
      <c r="AL1009">
        <v>0.13239999999999999</v>
      </c>
      <c r="AM1009">
        <v>19.644200000000001</v>
      </c>
      <c r="AN1009">
        <v>0.4526</v>
      </c>
      <c r="AO1009">
        <v>5.9344999999999999</v>
      </c>
      <c r="AP1009">
        <v>0.78559999999999997</v>
      </c>
      <c r="AQ1009">
        <v>51.233400000000003</v>
      </c>
      <c r="AR1009">
        <v>62.476300000000002</v>
      </c>
    </row>
    <row r="1010" spans="1:50" ht="12.75" hidden="1" customHeight="1" x14ac:dyDescent="0.25">
      <c r="A1010">
        <v>625</v>
      </c>
      <c r="B1010">
        <v>2008</v>
      </c>
      <c r="C1010" s="22" t="str">
        <f t="shared" si="62"/>
        <v>2008B00625</v>
      </c>
      <c r="D1010" s="13">
        <v>39660</v>
      </c>
      <c r="E1010">
        <v>80021</v>
      </c>
      <c r="F1010" t="s">
        <v>261</v>
      </c>
      <c r="G1010">
        <v>3</v>
      </c>
      <c r="I1010" t="s">
        <v>70</v>
      </c>
      <c r="J1010" s="15">
        <f t="shared" si="60"/>
        <v>5432</v>
      </c>
      <c r="K1010">
        <v>20</v>
      </c>
      <c r="L1010">
        <v>40</v>
      </c>
      <c r="M1010">
        <v>40</v>
      </c>
      <c r="N1010">
        <f t="shared" si="63"/>
        <v>20</v>
      </c>
      <c r="O1010">
        <v>4</v>
      </c>
      <c r="P1010">
        <v>6</v>
      </c>
      <c r="Q1010"/>
      <c r="R1010">
        <v>374</v>
      </c>
      <c r="S1010" s="55">
        <v>2009</v>
      </c>
      <c r="T1010" s="60" t="s">
        <v>88</v>
      </c>
      <c r="U1010" s="46">
        <v>1.62</v>
      </c>
      <c r="V1010" s="46">
        <v>0.31</v>
      </c>
      <c r="W1010" s="46">
        <v>2.65</v>
      </c>
      <c r="X1010" s="46">
        <v>0.05</v>
      </c>
      <c r="Y1010" s="46">
        <v>0</v>
      </c>
      <c r="Z1010">
        <v>494.98</v>
      </c>
      <c r="AA1010">
        <v>6.95</v>
      </c>
      <c r="AB1010">
        <v>4.1863000000000001</v>
      </c>
      <c r="AC1010">
        <v>1.8919999999999999</v>
      </c>
      <c r="AD1010">
        <v>1.1234</v>
      </c>
      <c r="AE1010">
        <v>2.9342000000000001</v>
      </c>
      <c r="AF1010">
        <v>31.2089</v>
      </c>
      <c r="AG1010">
        <v>11.8169</v>
      </c>
      <c r="AH1010">
        <v>1.2454000000000001</v>
      </c>
      <c r="AI1010">
        <v>1.4985999999999999</v>
      </c>
      <c r="AJ1010">
        <v>1.1637999999999999</v>
      </c>
      <c r="AK1010">
        <v>0.25679999999999997</v>
      </c>
      <c r="AL1010">
        <v>0.15840000000000001</v>
      </c>
      <c r="AM1010">
        <v>31.0122</v>
      </c>
      <c r="AN1010">
        <v>0.35549999999999998</v>
      </c>
      <c r="AO1010">
        <v>2.9988999999999999</v>
      </c>
      <c r="AP1010">
        <v>0.63880000000000003</v>
      </c>
      <c r="AQ1010">
        <v>36.051499999999997</v>
      </c>
      <c r="AR1010">
        <v>52.110199999999999</v>
      </c>
    </row>
    <row r="1011" spans="1:50" ht="12.75" hidden="1" customHeight="1" x14ac:dyDescent="0.25">
      <c r="A1011">
        <v>626</v>
      </c>
      <c r="B1011">
        <v>2008</v>
      </c>
      <c r="C1011" s="22" t="str">
        <f t="shared" si="62"/>
        <v>2008B00626</v>
      </c>
      <c r="D1011" s="13">
        <v>39660</v>
      </c>
      <c r="E1011">
        <v>80021</v>
      </c>
      <c r="F1011" t="s">
        <v>261</v>
      </c>
      <c r="G1011">
        <v>3</v>
      </c>
      <c r="I1011" t="s">
        <v>70</v>
      </c>
      <c r="J1011" s="15">
        <f t="shared" si="60"/>
        <v>10864</v>
      </c>
      <c r="K1011">
        <v>40</v>
      </c>
      <c r="L1011">
        <v>80</v>
      </c>
      <c r="M1011">
        <v>80</v>
      </c>
      <c r="N1011">
        <f t="shared" si="63"/>
        <v>40</v>
      </c>
      <c r="O1011">
        <v>4</v>
      </c>
      <c r="P1011">
        <v>6</v>
      </c>
      <c r="Q1011"/>
      <c r="R1011">
        <v>375</v>
      </c>
      <c r="S1011" s="55">
        <v>2009</v>
      </c>
      <c r="T1011" s="60" t="s">
        <v>88</v>
      </c>
      <c r="U1011" s="46">
        <v>0.74</v>
      </c>
      <c r="V1011" s="46">
        <v>0.18</v>
      </c>
      <c r="W1011" s="46">
        <v>2.19</v>
      </c>
      <c r="X1011" s="46">
        <v>0</v>
      </c>
      <c r="Y1011" s="46">
        <v>0</v>
      </c>
      <c r="Z1011">
        <v>489.07</v>
      </c>
      <c r="AA1011">
        <v>6.71</v>
      </c>
      <c r="AB1011">
        <v>4.8022999999999998</v>
      </c>
      <c r="AC1011">
        <v>2.8934000000000002</v>
      </c>
      <c r="AD1011">
        <v>1.8038000000000001</v>
      </c>
      <c r="AE1011">
        <v>5.0248999999999997</v>
      </c>
      <c r="AF1011">
        <v>40.463099999999997</v>
      </c>
      <c r="AG1011">
        <v>15.946199999999999</v>
      </c>
      <c r="AH1011">
        <v>1.9845999999999999</v>
      </c>
      <c r="AI1011">
        <v>1.5418000000000001</v>
      </c>
      <c r="AJ1011">
        <v>1.6154999999999999</v>
      </c>
      <c r="AK1011">
        <v>0.15590000000000001</v>
      </c>
      <c r="AL1011">
        <v>0.32919999999999999</v>
      </c>
      <c r="AM1011">
        <v>70.717100000000002</v>
      </c>
      <c r="AN1011">
        <v>0.42680000000000001</v>
      </c>
      <c r="AO1011">
        <v>4.0427999999999997</v>
      </c>
      <c r="AP1011">
        <v>1.0354000000000001</v>
      </c>
      <c r="AQ1011">
        <v>41.035899999999998</v>
      </c>
      <c r="AR1011">
        <v>58.665300000000002</v>
      </c>
    </row>
    <row r="1012" spans="1:50" ht="12.75" hidden="1" customHeight="1" x14ac:dyDescent="0.25">
      <c r="A1012">
        <v>627</v>
      </c>
      <c r="B1012">
        <v>2008</v>
      </c>
      <c r="C1012" s="22" t="str">
        <f t="shared" si="62"/>
        <v>2008B00627</v>
      </c>
      <c r="D1012" s="13">
        <v>39660</v>
      </c>
      <c r="E1012">
        <v>80022</v>
      </c>
      <c r="F1012" t="s">
        <v>261</v>
      </c>
      <c r="G1012">
        <v>4</v>
      </c>
      <c r="I1012" t="s">
        <v>70</v>
      </c>
      <c r="J1012" s="15">
        <f t="shared" si="60"/>
        <v>1358</v>
      </c>
      <c r="K1012">
        <v>0</v>
      </c>
      <c r="L1012">
        <v>5</v>
      </c>
      <c r="M1012">
        <v>5</v>
      </c>
      <c r="N1012">
        <f t="shared" si="63"/>
        <v>5</v>
      </c>
      <c r="O1012">
        <v>4</v>
      </c>
      <c r="P1012">
        <v>6</v>
      </c>
      <c r="Q1012"/>
      <c r="R1012">
        <v>376</v>
      </c>
      <c r="S1012" s="55">
        <v>2009</v>
      </c>
      <c r="T1012" s="60" t="s">
        <v>88</v>
      </c>
      <c r="U1012" s="46">
        <v>0.39</v>
      </c>
      <c r="V1012" s="46">
        <v>0.47</v>
      </c>
      <c r="W1012" s="46">
        <v>2.04</v>
      </c>
      <c r="X1012" s="46">
        <v>1.46</v>
      </c>
      <c r="Y1012" s="46">
        <v>0</v>
      </c>
      <c r="Z1012">
        <v>470.06</v>
      </c>
      <c r="AA1012">
        <v>14.36</v>
      </c>
      <c r="AB1012">
        <v>3.0095000000000001</v>
      </c>
      <c r="AC1012">
        <v>6.3308</v>
      </c>
      <c r="AD1012">
        <v>1.1896</v>
      </c>
      <c r="AE1012">
        <v>7.5475000000000003</v>
      </c>
      <c r="AF1012">
        <v>16.706299999999999</v>
      </c>
      <c r="AG1012">
        <v>19.020900000000001</v>
      </c>
      <c r="AH1012">
        <v>5.3707000000000003</v>
      </c>
      <c r="AI1012">
        <v>1.5489999999999999</v>
      </c>
      <c r="AJ1012">
        <v>2.0575000000000001</v>
      </c>
      <c r="AK1012">
        <v>0.71389999999999998</v>
      </c>
      <c r="AL1012">
        <v>0.1545</v>
      </c>
      <c r="AM1012">
        <v>19.667300000000001</v>
      </c>
      <c r="AN1012">
        <v>0.94389999999999996</v>
      </c>
      <c r="AO1012">
        <v>15.289899999999999</v>
      </c>
      <c r="AP1012">
        <v>1.2215</v>
      </c>
      <c r="AQ1012">
        <v>30.038</v>
      </c>
      <c r="AR1012">
        <v>65.589399999999998</v>
      </c>
    </row>
    <row r="1013" spans="1:50" ht="12.75" hidden="1" customHeight="1" x14ac:dyDescent="0.25">
      <c r="A1013">
        <v>628</v>
      </c>
      <c r="B1013">
        <v>2008</v>
      </c>
      <c r="C1013" s="22" t="str">
        <f t="shared" si="62"/>
        <v>2008B00628</v>
      </c>
      <c r="D1013" s="13">
        <v>39660</v>
      </c>
      <c r="E1013">
        <v>80022</v>
      </c>
      <c r="F1013" t="s">
        <v>261</v>
      </c>
      <c r="G1013">
        <v>4</v>
      </c>
      <c r="I1013" t="s">
        <v>70</v>
      </c>
      <c r="J1013" s="15">
        <f t="shared" si="60"/>
        <v>1358</v>
      </c>
      <c r="K1013">
        <v>5</v>
      </c>
      <c r="L1013">
        <v>10</v>
      </c>
      <c r="M1013">
        <v>10</v>
      </c>
      <c r="N1013">
        <f t="shared" si="63"/>
        <v>5</v>
      </c>
      <c r="O1013">
        <v>4</v>
      </c>
      <c r="P1013">
        <v>6</v>
      </c>
      <c r="Q1013"/>
      <c r="R1013">
        <v>377</v>
      </c>
      <c r="S1013" s="55">
        <v>2009</v>
      </c>
      <c r="T1013" s="60" t="s">
        <v>88</v>
      </c>
      <c r="U1013" s="46">
        <v>1.08</v>
      </c>
      <c r="V1013" s="46">
        <v>0</v>
      </c>
      <c r="W1013" s="46">
        <v>0</v>
      </c>
      <c r="X1013" s="46">
        <v>0.16</v>
      </c>
      <c r="Y1013" s="46">
        <v>0</v>
      </c>
      <c r="Z1013">
        <v>481.28</v>
      </c>
      <c r="AA1013">
        <v>8.61</v>
      </c>
      <c r="AB1013">
        <v>3.9136000000000002</v>
      </c>
      <c r="AC1013">
        <v>4.4593999999999996</v>
      </c>
      <c r="AD1013">
        <v>1.4470000000000001</v>
      </c>
      <c r="AE1013">
        <v>11.879799999999999</v>
      </c>
      <c r="AF1013">
        <v>23.325399999999998</v>
      </c>
      <c r="AG1013">
        <v>18.9695</v>
      </c>
      <c r="AH1013">
        <v>4.2580999999999998</v>
      </c>
      <c r="AI1013">
        <v>2.0615000000000001</v>
      </c>
      <c r="AJ1013">
        <v>2.0072000000000001</v>
      </c>
      <c r="AK1013">
        <v>0.30149999999999999</v>
      </c>
      <c r="AL1013">
        <v>0.15459999999999999</v>
      </c>
      <c r="AM1013">
        <v>20.105</v>
      </c>
      <c r="AN1013">
        <v>0.96609999999999996</v>
      </c>
      <c r="AO1013">
        <v>10.558199999999999</v>
      </c>
      <c r="AP1013">
        <v>0.9385</v>
      </c>
      <c r="AQ1013">
        <v>44.561100000000003</v>
      </c>
      <c r="AR1013">
        <v>76.049599999999998</v>
      </c>
    </row>
    <row r="1014" spans="1:50" ht="12.75" hidden="1" customHeight="1" x14ac:dyDescent="0.25">
      <c r="A1014">
        <v>629</v>
      </c>
      <c r="B1014">
        <v>2008</v>
      </c>
      <c r="C1014" s="22" t="str">
        <f t="shared" si="62"/>
        <v>2008B00629</v>
      </c>
      <c r="D1014" s="13">
        <v>39660</v>
      </c>
      <c r="E1014">
        <v>80022</v>
      </c>
      <c r="F1014" t="s">
        <v>261</v>
      </c>
      <c r="G1014">
        <v>4</v>
      </c>
      <c r="I1014" t="s">
        <v>70</v>
      </c>
      <c r="J1014" s="15">
        <f t="shared" si="60"/>
        <v>2716</v>
      </c>
      <c r="K1014">
        <v>10</v>
      </c>
      <c r="L1014">
        <v>20</v>
      </c>
      <c r="M1014">
        <v>20</v>
      </c>
      <c r="N1014">
        <f t="shared" si="63"/>
        <v>10</v>
      </c>
      <c r="O1014">
        <v>4</v>
      </c>
      <c r="P1014">
        <v>6</v>
      </c>
      <c r="Q1014"/>
      <c r="R1014">
        <v>378</v>
      </c>
      <c r="S1014" s="55">
        <v>2009</v>
      </c>
      <c r="T1014" s="60" t="s">
        <v>88</v>
      </c>
      <c r="U1014" s="46">
        <v>0.39</v>
      </c>
      <c r="V1014" s="46">
        <v>0.74</v>
      </c>
      <c r="W1014" s="46">
        <v>0</v>
      </c>
      <c r="X1014" s="46">
        <v>1.1399999999999999</v>
      </c>
      <c r="Y1014" s="46">
        <v>0</v>
      </c>
      <c r="Z1014">
        <v>471.2</v>
      </c>
      <c r="AA1014">
        <v>8.0299999999999994</v>
      </c>
      <c r="AB1014">
        <v>4.3324999999999996</v>
      </c>
      <c r="AC1014">
        <v>2.4769000000000001</v>
      </c>
      <c r="AD1014">
        <v>2.9838</v>
      </c>
      <c r="AE1014">
        <v>37.78</v>
      </c>
      <c r="AF1014">
        <v>28.330100000000002</v>
      </c>
      <c r="AG1014">
        <v>19.965599999999998</v>
      </c>
      <c r="AH1014">
        <v>4.2435999999999998</v>
      </c>
      <c r="AI1014">
        <v>1.7185999999999999</v>
      </c>
      <c r="AJ1014">
        <v>1.4159999999999999</v>
      </c>
      <c r="AK1014">
        <v>0.41449999999999998</v>
      </c>
      <c r="AL1014">
        <v>0.18809999999999999</v>
      </c>
      <c r="AM1014">
        <v>37.9617</v>
      </c>
      <c r="AN1014">
        <v>0.87080000000000002</v>
      </c>
      <c r="AO1014">
        <v>6.4980000000000002</v>
      </c>
      <c r="AP1014">
        <v>0.94010000000000005</v>
      </c>
      <c r="AQ1014">
        <v>39.292700000000004</v>
      </c>
      <c r="AR1014">
        <v>99.508799999999994</v>
      </c>
    </row>
    <row r="1015" spans="1:50" ht="12.75" hidden="1" customHeight="1" x14ac:dyDescent="0.25">
      <c r="A1015">
        <v>630</v>
      </c>
      <c r="B1015">
        <v>2008</v>
      </c>
      <c r="C1015" s="22" t="str">
        <f t="shared" si="62"/>
        <v>2008B00630</v>
      </c>
      <c r="D1015" s="13">
        <v>39660</v>
      </c>
      <c r="E1015">
        <v>80022</v>
      </c>
      <c r="F1015" t="s">
        <v>261</v>
      </c>
      <c r="G1015">
        <v>4</v>
      </c>
      <c r="I1015" t="s">
        <v>70</v>
      </c>
      <c r="J1015" s="15">
        <f t="shared" si="60"/>
        <v>5432</v>
      </c>
      <c r="K1015">
        <v>20</v>
      </c>
      <c r="L1015">
        <v>40</v>
      </c>
      <c r="M1015">
        <v>40</v>
      </c>
      <c r="N1015">
        <f t="shared" si="63"/>
        <v>20</v>
      </c>
      <c r="O1015">
        <v>4</v>
      </c>
      <c r="P1015">
        <v>6</v>
      </c>
      <c r="Q1015"/>
      <c r="R1015">
        <v>379</v>
      </c>
      <c r="S1015" s="55">
        <v>2009</v>
      </c>
      <c r="T1015" s="60" t="s">
        <v>88</v>
      </c>
      <c r="U1015" s="46">
        <v>0.82</v>
      </c>
      <c r="V1015" s="46">
        <v>0.09</v>
      </c>
      <c r="W1015" s="46">
        <v>0</v>
      </c>
      <c r="X1015" s="46">
        <v>0.17</v>
      </c>
      <c r="Y1015" s="46">
        <v>0</v>
      </c>
      <c r="Z1015">
        <v>450.91</v>
      </c>
      <c r="AA1015">
        <v>7.69</v>
      </c>
      <c r="AB1015">
        <v>5.1927000000000003</v>
      </c>
      <c r="AC1015">
        <v>2.8208000000000002</v>
      </c>
      <c r="AD1015">
        <v>4.9551999999999996</v>
      </c>
      <c r="AE1015">
        <v>22.598600000000001</v>
      </c>
      <c r="AF1015">
        <v>32.240099999999998</v>
      </c>
      <c r="AG1015">
        <v>15.9498</v>
      </c>
      <c r="AH1015">
        <v>3.8024</v>
      </c>
      <c r="AI1015">
        <v>1.621</v>
      </c>
      <c r="AJ1015">
        <v>1.9991000000000001</v>
      </c>
      <c r="AK1015">
        <v>0.20519999999999999</v>
      </c>
      <c r="AL1015">
        <v>0.2621</v>
      </c>
      <c r="AM1015">
        <v>59.498199999999997</v>
      </c>
      <c r="AN1015">
        <v>0.58830000000000005</v>
      </c>
      <c r="AO1015">
        <v>6.1425000000000001</v>
      </c>
      <c r="AP1015">
        <v>0.86509999999999998</v>
      </c>
      <c r="AQ1015">
        <v>59.767000000000003</v>
      </c>
      <c r="AR1015">
        <v>124.9552</v>
      </c>
    </row>
    <row r="1016" spans="1:50" ht="12.75" hidden="1" customHeight="1" x14ac:dyDescent="0.25">
      <c r="A1016">
        <v>631</v>
      </c>
      <c r="B1016">
        <v>2008</v>
      </c>
      <c r="C1016" s="22" t="str">
        <f t="shared" si="62"/>
        <v>2008B00631</v>
      </c>
      <c r="D1016" s="13">
        <v>39660</v>
      </c>
      <c r="E1016">
        <v>80022</v>
      </c>
      <c r="F1016" t="s">
        <v>261</v>
      </c>
      <c r="G1016">
        <v>4</v>
      </c>
      <c r="I1016" t="s">
        <v>70</v>
      </c>
      <c r="J1016" s="15">
        <f t="shared" si="60"/>
        <v>10864</v>
      </c>
      <c r="K1016">
        <v>40</v>
      </c>
      <c r="L1016">
        <v>80</v>
      </c>
      <c r="M1016">
        <v>80</v>
      </c>
      <c r="N1016">
        <f t="shared" si="63"/>
        <v>40</v>
      </c>
      <c r="O1016">
        <v>4</v>
      </c>
      <c r="P1016">
        <v>6</v>
      </c>
      <c r="Q1016"/>
      <c r="R1016">
        <v>380</v>
      </c>
      <c r="S1016" s="55">
        <v>2009</v>
      </c>
      <c r="T1016" s="60" t="s">
        <v>88</v>
      </c>
      <c r="U1016" s="46">
        <v>0.43</v>
      </c>
      <c r="V1016" s="46">
        <v>0.92</v>
      </c>
      <c r="W1016" s="46">
        <v>2.75</v>
      </c>
      <c r="X1016" s="46">
        <v>0.1</v>
      </c>
      <c r="Y1016" s="46">
        <v>0</v>
      </c>
      <c r="Z1016">
        <v>481.34</v>
      </c>
      <c r="AA1016">
        <v>5.48</v>
      </c>
      <c r="AB1016">
        <v>2.5983999999999998</v>
      </c>
      <c r="AC1016">
        <v>3.0406</v>
      </c>
      <c r="AD1016">
        <v>0.46650000000000003</v>
      </c>
      <c r="AE1016">
        <v>2.2934999999999999</v>
      </c>
      <c r="AF1016">
        <v>18.451000000000001</v>
      </c>
      <c r="AG1016">
        <v>12.5905</v>
      </c>
      <c r="AH1016">
        <v>1.4157</v>
      </c>
      <c r="AI1016">
        <v>1.8596999999999999</v>
      </c>
      <c r="AJ1016">
        <v>1.6302000000000001</v>
      </c>
      <c r="AK1016">
        <v>5.4699999999999999E-2</v>
      </c>
      <c r="AL1016">
        <v>0.15490000000000001</v>
      </c>
      <c r="AM1016">
        <v>60.061799999999998</v>
      </c>
      <c r="AN1016">
        <v>0.46729999999999999</v>
      </c>
      <c r="AO1016">
        <v>3.2440000000000002</v>
      </c>
      <c r="AP1016">
        <v>0.72950000000000004</v>
      </c>
      <c r="AQ1016">
        <v>26.654900000000001</v>
      </c>
      <c r="AR1016">
        <v>57.8994</v>
      </c>
    </row>
    <row r="1017" spans="1:50" ht="12.75" hidden="1" customHeight="1" x14ac:dyDescent="0.25">
      <c r="A1017">
        <v>632</v>
      </c>
      <c r="B1017">
        <v>2008</v>
      </c>
      <c r="C1017" s="22" t="str">
        <f t="shared" si="62"/>
        <v>2008B00632</v>
      </c>
      <c r="D1017" s="13">
        <v>39661</v>
      </c>
      <c r="E1017">
        <v>80023</v>
      </c>
      <c r="F1017" t="s">
        <v>261</v>
      </c>
      <c r="G1017">
        <v>5</v>
      </c>
      <c r="I1017" t="s">
        <v>70</v>
      </c>
      <c r="J1017" s="15">
        <f t="shared" si="60"/>
        <v>1358</v>
      </c>
      <c r="K1017">
        <v>0</v>
      </c>
      <c r="L1017">
        <v>5</v>
      </c>
      <c r="M1017">
        <v>5</v>
      </c>
      <c r="N1017">
        <f t="shared" si="63"/>
        <v>5</v>
      </c>
      <c r="O1017">
        <v>4</v>
      </c>
      <c r="P1017">
        <v>6</v>
      </c>
      <c r="Q1017"/>
      <c r="R1017">
        <v>381</v>
      </c>
      <c r="S1017" s="55">
        <v>2009</v>
      </c>
      <c r="T1017" s="60" t="s">
        <v>88</v>
      </c>
      <c r="U1017" s="46">
        <v>3.98</v>
      </c>
      <c r="V1017" s="46">
        <v>0.51</v>
      </c>
      <c r="W1017" s="46">
        <v>0</v>
      </c>
      <c r="X1017" s="46">
        <v>0.31</v>
      </c>
      <c r="Y1017" s="46">
        <v>0</v>
      </c>
      <c r="Z1017">
        <v>430.28</v>
      </c>
      <c r="AA1017">
        <v>12.71</v>
      </c>
      <c r="AB1017">
        <v>4.1165000000000003</v>
      </c>
      <c r="AC1017">
        <v>3.1741000000000001</v>
      </c>
      <c r="AD1017">
        <v>0.70679999999999998</v>
      </c>
      <c r="AE1017">
        <v>7.2251000000000003</v>
      </c>
      <c r="AF1017">
        <v>25.955500000000001</v>
      </c>
      <c r="AG1017">
        <v>13.2461</v>
      </c>
      <c r="AH1017">
        <v>3.6859000000000002</v>
      </c>
      <c r="AI1017">
        <v>2.5034999999999998</v>
      </c>
      <c r="AJ1017">
        <v>1.2579</v>
      </c>
      <c r="AK1017">
        <v>0.40310000000000001</v>
      </c>
      <c r="AL1017">
        <v>0.1191</v>
      </c>
      <c r="AM1017">
        <v>22.896999999999998</v>
      </c>
      <c r="AN1017">
        <v>0.82199999999999995</v>
      </c>
      <c r="AO1017">
        <v>46.902299999999997</v>
      </c>
      <c r="AP1017">
        <v>1.0323</v>
      </c>
      <c r="AQ1017">
        <v>92.146600000000007</v>
      </c>
      <c r="AR1017">
        <v>78.839399999999998</v>
      </c>
    </row>
    <row r="1018" spans="1:50" ht="12.75" hidden="1" customHeight="1" x14ac:dyDescent="0.25">
      <c r="A1018">
        <v>633</v>
      </c>
      <c r="B1018">
        <v>2008</v>
      </c>
      <c r="C1018" s="22" t="str">
        <f t="shared" si="62"/>
        <v>2008B00633</v>
      </c>
      <c r="D1018" s="13">
        <v>39661</v>
      </c>
      <c r="E1018">
        <v>80023</v>
      </c>
      <c r="F1018" t="s">
        <v>261</v>
      </c>
      <c r="G1018">
        <v>5</v>
      </c>
      <c r="I1018" t="s">
        <v>70</v>
      </c>
      <c r="J1018" s="15">
        <f t="shared" si="60"/>
        <v>1358</v>
      </c>
      <c r="K1018">
        <v>5</v>
      </c>
      <c r="L1018">
        <v>10</v>
      </c>
      <c r="M1018">
        <v>10</v>
      </c>
      <c r="N1018">
        <f t="shared" si="63"/>
        <v>5</v>
      </c>
      <c r="O1018">
        <v>4</v>
      </c>
      <c r="P1018">
        <v>6</v>
      </c>
      <c r="Q1018"/>
      <c r="R1018">
        <v>382</v>
      </c>
      <c r="S1018" s="55">
        <v>2009</v>
      </c>
      <c r="T1018" s="60" t="s">
        <v>88</v>
      </c>
      <c r="U1018" s="46">
        <v>2.63</v>
      </c>
      <c r="V1018" s="46">
        <v>2.4</v>
      </c>
      <c r="W1018" s="46">
        <v>0</v>
      </c>
      <c r="X1018" s="46">
        <v>0.39</v>
      </c>
      <c r="Y1018" s="46">
        <v>0</v>
      </c>
      <c r="Z1018">
        <v>459.85</v>
      </c>
      <c r="AA1018">
        <v>8.2200000000000006</v>
      </c>
      <c r="AB1018">
        <v>4.1134000000000004</v>
      </c>
      <c r="AC1018">
        <v>1.6341000000000001</v>
      </c>
      <c r="AD1018">
        <v>0.7681</v>
      </c>
      <c r="AE1018">
        <v>13.4619</v>
      </c>
      <c r="AF1018">
        <v>21.652899999999999</v>
      </c>
      <c r="AG1018">
        <v>10.1286</v>
      </c>
      <c r="AH1018">
        <v>2.6882000000000001</v>
      </c>
      <c r="AI1018">
        <v>2.2694999999999999</v>
      </c>
      <c r="AJ1018">
        <v>1.2617</v>
      </c>
      <c r="AK1018">
        <v>0.21629999999999999</v>
      </c>
      <c r="AL1018">
        <v>0.14510000000000001</v>
      </c>
      <c r="AM1018">
        <v>19.719899999999999</v>
      </c>
      <c r="AN1018">
        <v>0.58589999999999998</v>
      </c>
      <c r="AO1018">
        <v>19.1873</v>
      </c>
      <c r="AP1018">
        <v>0.79890000000000005</v>
      </c>
      <c r="AQ1018">
        <v>57.116599999999998</v>
      </c>
      <c r="AR1018">
        <v>84.251599999999996</v>
      </c>
    </row>
    <row r="1019" spans="1:50" ht="12.75" hidden="1" customHeight="1" x14ac:dyDescent="0.25">
      <c r="A1019">
        <v>634</v>
      </c>
      <c r="B1019">
        <v>2008</v>
      </c>
      <c r="C1019" s="22" t="str">
        <f t="shared" si="62"/>
        <v>2008B00634</v>
      </c>
      <c r="D1019" s="13">
        <v>39661</v>
      </c>
      <c r="E1019">
        <v>80023</v>
      </c>
      <c r="F1019" t="s">
        <v>261</v>
      </c>
      <c r="G1019">
        <v>5</v>
      </c>
      <c r="I1019" t="s">
        <v>70</v>
      </c>
      <c r="J1019" s="15">
        <f t="shared" si="60"/>
        <v>2716</v>
      </c>
      <c r="K1019">
        <v>10</v>
      </c>
      <c r="L1019">
        <v>20</v>
      </c>
      <c r="M1019">
        <v>20</v>
      </c>
      <c r="N1019">
        <f t="shared" si="63"/>
        <v>10</v>
      </c>
      <c r="O1019">
        <v>4</v>
      </c>
      <c r="P1019">
        <v>6</v>
      </c>
      <c r="Q1019"/>
      <c r="R1019">
        <v>383</v>
      </c>
      <c r="S1019" s="55">
        <v>2009</v>
      </c>
      <c r="T1019" s="60" t="s">
        <v>88</v>
      </c>
      <c r="U1019" s="46">
        <v>3.99</v>
      </c>
      <c r="V1019" s="46">
        <v>0.64</v>
      </c>
      <c r="W1019" s="46">
        <v>0</v>
      </c>
      <c r="X1019" s="46">
        <v>0.26</v>
      </c>
      <c r="Y1019" s="46">
        <v>0</v>
      </c>
      <c r="Z1019">
        <v>513.79</v>
      </c>
      <c r="AA1019">
        <v>9.25</v>
      </c>
      <c r="AB1019">
        <v>4.4942000000000002</v>
      </c>
      <c r="AC1019">
        <v>2.0546000000000002</v>
      </c>
      <c r="AD1019">
        <v>1.0373000000000001</v>
      </c>
      <c r="AE1019">
        <v>14.7399</v>
      </c>
      <c r="AF1019">
        <v>54.128900000000002</v>
      </c>
      <c r="AG1019">
        <v>12.960699999999999</v>
      </c>
      <c r="AH1019">
        <v>2.5485000000000002</v>
      </c>
      <c r="AI1019">
        <v>2.6029</v>
      </c>
      <c r="AJ1019">
        <v>1.3117000000000001</v>
      </c>
      <c r="AK1019">
        <v>0.28299999999999997</v>
      </c>
      <c r="AL1019">
        <v>0.1326</v>
      </c>
      <c r="AM1019">
        <v>21.856400000000001</v>
      </c>
      <c r="AN1019">
        <v>0.86260000000000003</v>
      </c>
      <c r="AO1019">
        <v>14.4434</v>
      </c>
      <c r="AP1019">
        <v>0.90139999999999998</v>
      </c>
      <c r="AQ1019">
        <v>53.050699999999999</v>
      </c>
      <c r="AR1019">
        <v>92.676900000000003</v>
      </c>
    </row>
    <row r="1020" spans="1:50" ht="12.75" hidden="1" customHeight="1" x14ac:dyDescent="0.25">
      <c r="A1020">
        <v>635</v>
      </c>
      <c r="B1020">
        <v>2008</v>
      </c>
      <c r="C1020" s="22" t="str">
        <f t="shared" si="62"/>
        <v>2008B00635</v>
      </c>
      <c r="D1020" s="13">
        <v>39661</v>
      </c>
      <c r="E1020">
        <v>80023</v>
      </c>
      <c r="F1020" t="s">
        <v>261</v>
      </c>
      <c r="G1020">
        <v>5</v>
      </c>
      <c r="I1020" t="s">
        <v>70</v>
      </c>
      <c r="J1020" s="15">
        <f t="shared" si="60"/>
        <v>5432</v>
      </c>
      <c r="K1020">
        <v>20</v>
      </c>
      <c r="L1020">
        <v>40</v>
      </c>
      <c r="M1020">
        <v>40</v>
      </c>
      <c r="N1020">
        <f t="shared" si="63"/>
        <v>20</v>
      </c>
      <c r="O1020">
        <v>4</v>
      </c>
      <c r="P1020">
        <v>6</v>
      </c>
      <c r="Q1020"/>
      <c r="R1020">
        <v>384</v>
      </c>
      <c r="S1020" s="55">
        <v>2009</v>
      </c>
      <c r="T1020" s="60" t="s">
        <v>88</v>
      </c>
      <c r="U1020" s="46">
        <v>2.64</v>
      </c>
      <c r="V1020" s="46">
        <v>1.52</v>
      </c>
      <c r="W1020" s="46">
        <v>13.57</v>
      </c>
      <c r="X1020" s="46">
        <v>0</v>
      </c>
      <c r="Y1020" s="46">
        <v>0</v>
      </c>
      <c r="Z1020">
        <v>520.62</v>
      </c>
      <c r="AA1020">
        <v>7.75</v>
      </c>
      <c r="AB1020">
        <v>4.8860000000000001</v>
      </c>
      <c r="AC1020">
        <v>1.8694999999999999</v>
      </c>
      <c r="AD1020">
        <v>1.3725000000000001</v>
      </c>
      <c r="AE1020">
        <v>14.2178</v>
      </c>
      <c r="AF1020">
        <v>34.749200000000002</v>
      </c>
      <c r="AG1020">
        <v>13.0557</v>
      </c>
      <c r="AH1020">
        <v>2.2806999999999999</v>
      </c>
      <c r="AI1020">
        <v>2.7214999999999998</v>
      </c>
      <c r="AJ1020">
        <v>1.3763000000000001</v>
      </c>
      <c r="AK1020">
        <v>0.32929999999999998</v>
      </c>
      <c r="AL1020">
        <v>0.1323</v>
      </c>
      <c r="AM1020">
        <v>37.110799999999998</v>
      </c>
      <c r="AN1020">
        <v>0.70530000000000004</v>
      </c>
      <c r="AO1020">
        <v>7.4489000000000001</v>
      </c>
      <c r="AP1020">
        <v>0.77700000000000002</v>
      </c>
      <c r="AQ1020">
        <v>54.407800000000002</v>
      </c>
      <c r="AR1020">
        <v>101.15770000000001</v>
      </c>
    </row>
    <row r="1021" spans="1:50" ht="12.75" hidden="1" customHeight="1" x14ac:dyDescent="0.25">
      <c r="A1021">
        <v>636</v>
      </c>
      <c r="B1021">
        <v>2008</v>
      </c>
      <c r="C1021" s="22" t="str">
        <f t="shared" si="62"/>
        <v>2008B00636</v>
      </c>
      <c r="D1021" s="13">
        <v>39661</v>
      </c>
      <c r="E1021">
        <v>80023</v>
      </c>
      <c r="F1021" t="s">
        <v>261</v>
      </c>
      <c r="G1021">
        <v>5</v>
      </c>
      <c r="I1021" t="s">
        <v>70</v>
      </c>
      <c r="J1021" s="15">
        <f t="shared" si="60"/>
        <v>10864</v>
      </c>
      <c r="K1021">
        <v>40</v>
      </c>
      <c r="L1021">
        <v>80</v>
      </c>
      <c r="M1021">
        <v>80</v>
      </c>
      <c r="N1021">
        <f t="shared" si="63"/>
        <v>40</v>
      </c>
      <c r="O1021">
        <v>4</v>
      </c>
      <c r="P1021">
        <v>6</v>
      </c>
      <c r="Q1021"/>
      <c r="R1021">
        <v>385</v>
      </c>
      <c r="S1021" s="55">
        <v>2009</v>
      </c>
      <c r="T1021" s="60" t="s">
        <v>88</v>
      </c>
      <c r="U1021" s="46">
        <v>2.3199999999999998</v>
      </c>
      <c r="V1021" s="46">
        <v>1.29</v>
      </c>
      <c r="W1021" s="46">
        <v>11.59</v>
      </c>
      <c r="X1021" s="46">
        <v>0.04</v>
      </c>
      <c r="Y1021" s="46">
        <v>0</v>
      </c>
      <c r="Z1021">
        <v>472.76</v>
      </c>
      <c r="AA1021">
        <v>6.26</v>
      </c>
      <c r="AB1021">
        <v>3.5537999999999998</v>
      </c>
      <c r="AC1021">
        <v>2.3713000000000002</v>
      </c>
      <c r="AD1021">
        <v>1.3061</v>
      </c>
      <c r="AE1021">
        <v>3.0602</v>
      </c>
      <c r="AF1021">
        <v>39.0349</v>
      </c>
      <c r="AG1021">
        <v>12.550599999999999</v>
      </c>
      <c r="AH1021">
        <v>1.6039000000000001</v>
      </c>
      <c r="AI1021">
        <v>2.9853000000000001</v>
      </c>
      <c r="AJ1021">
        <v>1.6883999999999999</v>
      </c>
      <c r="AK1021">
        <v>0.1305</v>
      </c>
      <c r="AL1021">
        <v>0.12039999999999999</v>
      </c>
      <c r="AM1021">
        <v>61.351100000000002</v>
      </c>
      <c r="AN1021">
        <v>0.54600000000000004</v>
      </c>
      <c r="AO1021">
        <v>2.2381000000000002</v>
      </c>
      <c r="AP1021">
        <v>0.80379999999999996</v>
      </c>
      <c r="AQ1021">
        <v>34.375</v>
      </c>
      <c r="AR1021">
        <v>53.492600000000003</v>
      </c>
      <c r="AS1021" s="22"/>
      <c r="AT1021" s="22"/>
      <c r="AU1021" s="22"/>
      <c r="AV1021" s="46"/>
      <c r="AW1021" s="46"/>
      <c r="AX1021" s="46"/>
    </row>
    <row r="1022" spans="1:50" ht="12.75" hidden="1" customHeight="1" x14ac:dyDescent="0.25">
      <c r="A1022">
        <v>637</v>
      </c>
      <c r="B1022">
        <v>2008</v>
      </c>
      <c r="C1022" s="22" t="str">
        <f t="shared" si="62"/>
        <v>2008B00637</v>
      </c>
      <c r="D1022" s="13">
        <v>39661</v>
      </c>
      <c r="E1022">
        <v>80024</v>
      </c>
      <c r="F1022" t="s">
        <v>261</v>
      </c>
      <c r="G1022">
        <v>6</v>
      </c>
      <c r="I1022" t="s">
        <v>70</v>
      </c>
      <c r="J1022" s="15">
        <f t="shared" si="60"/>
        <v>1358</v>
      </c>
      <c r="K1022">
        <v>0</v>
      </c>
      <c r="L1022">
        <v>5</v>
      </c>
      <c r="M1022">
        <v>5</v>
      </c>
      <c r="N1022">
        <f t="shared" si="63"/>
        <v>5</v>
      </c>
      <c r="O1022">
        <v>4</v>
      </c>
      <c r="P1022">
        <v>6</v>
      </c>
      <c r="Q1022"/>
      <c r="R1022">
        <v>386</v>
      </c>
      <c r="S1022" s="55">
        <v>2009</v>
      </c>
      <c r="T1022" s="60" t="s">
        <v>88</v>
      </c>
      <c r="U1022" s="46">
        <v>4.3600000000000003</v>
      </c>
      <c r="V1022" s="46">
        <v>1.07</v>
      </c>
      <c r="W1022" s="46">
        <v>1.18</v>
      </c>
      <c r="X1022" s="46">
        <v>0.06</v>
      </c>
      <c r="Y1022" s="46">
        <v>0</v>
      </c>
      <c r="Z1022">
        <v>504.56</v>
      </c>
      <c r="AA1022">
        <v>11.78</v>
      </c>
      <c r="AB1022">
        <v>3.3127</v>
      </c>
      <c r="AC1022">
        <v>3.7204000000000002</v>
      </c>
      <c r="AD1022">
        <v>1.1173999999999999</v>
      </c>
      <c r="AE1022">
        <v>9.5068999999999999</v>
      </c>
      <c r="AF1022">
        <v>16.749099999999999</v>
      </c>
      <c r="AG1022">
        <v>14.3688</v>
      </c>
      <c r="AH1022">
        <v>2.8193000000000001</v>
      </c>
      <c r="AI1022">
        <v>1.8049999999999999</v>
      </c>
      <c r="AJ1022">
        <v>1.4109</v>
      </c>
      <c r="AK1022">
        <v>0.32140000000000002</v>
      </c>
      <c r="AL1022">
        <v>0.1421</v>
      </c>
      <c r="AM1022">
        <v>26.294599999999999</v>
      </c>
      <c r="AN1022">
        <v>0.71989999999999998</v>
      </c>
      <c r="AO1022">
        <v>49.148800000000001</v>
      </c>
      <c r="AP1022">
        <v>1.0095000000000001</v>
      </c>
      <c r="AQ1022">
        <v>47.221400000000003</v>
      </c>
      <c r="AR1022">
        <v>145.27809999999999</v>
      </c>
    </row>
    <row r="1023" spans="1:50" ht="12.75" hidden="1" customHeight="1" x14ac:dyDescent="0.25">
      <c r="A1023">
        <v>638</v>
      </c>
      <c r="B1023">
        <v>2008</v>
      </c>
      <c r="C1023" s="22" t="str">
        <f t="shared" si="62"/>
        <v>2008B00638</v>
      </c>
      <c r="D1023" s="13">
        <v>39661</v>
      </c>
      <c r="E1023">
        <v>80024</v>
      </c>
      <c r="F1023" t="s">
        <v>261</v>
      </c>
      <c r="G1023">
        <v>6</v>
      </c>
      <c r="I1023" t="s">
        <v>70</v>
      </c>
      <c r="J1023" s="15">
        <f t="shared" si="60"/>
        <v>1358</v>
      </c>
      <c r="K1023">
        <v>5</v>
      </c>
      <c r="L1023">
        <v>10</v>
      </c>
      <c r="M1023">
        <v>10</v>
      </c>
      <c r="N1023">
        <f t="shared" si="63"/>
        <v>5</v>
      </c>
      <c r="O1023">
        <v>4</v>
      </c>
      <c r="P1023">
        <v>6</v>
      </c>
      <c r="Q1023"/>
      <c r="R1023">
        <v>387</v>
      </c>
      <c r="S1023" s="55">
        <v>2009</v>
      </c>
      <c r="T1023" s="60" t="s">
        <v>88</v>
      </c>
      <c r="U1023" s="46">
        <v>2.08</v>
      </c>
      <c r="V1023" s="46">
        <v>0.77</v>
      </c>
      <c r="W1023" s="46">
        <v>1.8</v>
      </c>
      <c r="X1023" s="46">
        <v>0.03</v>
      </c>
      <c r="Y1023" s="46">
        <v>0</v>
      </c>
      <c r="Z1023">
        <v>449.47</v>
      </c>
      <c r="AA1023">
        <v>8.14</v>
      </c>
      <c r="AB1023">
        <v>4.1948999999999996</v>
      </c>
      <c r="AC1023">
        <v>2.0085000000000002</v>
      </c>
      <c r="AD1023">
        <v>0.97060000000000002</v>
      </c>
      <c r="AE1023">
        <v>15.125</v>
      </c>
      <c r="AF1023">
        <v>27.091899999999999</v>
      </c>
      <c r="AG1023">
        <v>12.533099999999999</v>
      </c>
      <c r="AH1023">
        <v>2.6021999999999998</v>
      </c>
      <c r="AI1023">
        <v>1.6493</v>
      </c>
      <c r="AJ1023">
        <v>1.3471</v>
      </c>
      <c r="AK1023">
        <v>0.2404</v>
      </c>
      <c r="AL1023">
        <v>0.12790000000000001</v>
      </c>
      <c r="AM1023">
        <v>23.9375</v>
      </c>
      <c r="AN1023">
        <v>0.63529999999999998</v>
      </c>
      <c r="AO1023">
        <v>9.6580999999999992</v>
      </c>
      <c r="AP1023">
        <v>0.79930000000000001</v>
      </c>
      <c r="AQ1023">
        <v>50.073500000000003</v>
      </c>
      <c r="AR1023">
        <v>125.4044</v>
      </c>
    </row>
    <row r="1024" spans="1:50" ht="12.75" hidden="1" customHeight="1" x14ac:dyDescent="0.25">
      <c r="A1024">
        <v>639</v>
      </c>
      <c r="B1024">
        <v>2008</v>
      </c>
      <c r="C1024" s="22" t="str">
        <f t="shared" si="62"/>
        <v>2008B00639</v>
      </c>
      <c r="D1024" s="13">
        <v>39661</v>
      </c>
      <c r="E1024">
        <v>80024</v>
      </c>
      <c r="F1024" t="s">
        <v>261</v>
      </c>
      <c r="G1024">
        <v>6</v>
      </c>
      <c r="I1024" t="s">
        <v>70</v>
      </c>
      <c r="J1024" s="15">
        <f t="shared" si="60"/>
        <v>2716</v>
      </c>
      <c r="K1024">
        <v>10</v>
      </c>
      <c r="L1024">
        <v>20</v>
      </c>
      <c r="M1024">
        <v>20</v>
      </c>
      <c r="N1024">
        <f t="shared" si="63"/>
        <v>10</v>
      </c>
      <c r="O1024">
        <v>4</v>
      </c>
      <c r="P1024">
        <v>6</v>
      </c>
      <c r="Q1024"/>
      <c r="R1024">
        <v>388</v>
      </c>
      <c r="S1024" s="55">
        <v>2009</v>
      </c>
      <c r="T1024" s="60" t="s">
        <v>88</v>
      </c>
      <c r="U1024" s="46">
        <v>0.89</v>
      </c>
      <c r="V1024" s="46">
        <v>0.8</v>
      </c>
      <c r="W1024" s="46">
        <v>0</v>
      </c>
      <c r="X1024" s="46">
        <v>0.21</v>
      </c>
      <c r="Y1024" s="46">
        <v>0</v>
      </c>
      <c r="Z1024">
        <v>470.91</v>
      </c>
      <c r="AA1024">
        <v>7.45</v>
      </c>
      <c r="AB1024">
        <v>4.4261999999999997</v>
      </c>
      <c r="AC1024">
        <v>1.8058000000000001</v>
      </c>
      <c r="AD1024">
        <v>1.3478000000000001</v>
      </c>
      <c r="AE1024">
        <v>16.267099999999999</v>
      </c>
      <c r="AF1024">
        <v>30.218800000000002</v>
      </c>
      <c r="AG1024">
        <v>11.663600000000001</v>
      </c>
      <c r="AH1024">
        <v>2.0228000000000002</v>
      </c>
      <c r="AI1024">
        <v>1.8974</v>
      </c>
      <c r="AJ1024">
        <v>1.5278</v>
      </c>
      <c r="AK1024">
        <v>0.23380000000000001</v>
      </c>
      <c r="AL1024">
        <v>8.8400000000000006E-2</v>
      </c>
      <c r="AM1024">
        <v>23.773900000000001</v>
      </c>
      <c r="AN1024">
        <v>0.65359999999999996</v>
      </c>
      <c r="AO1024">
        <v>3.3250000000000002</v>
      </c>
      <c r="AP1024">
        <v>0.67320000000000002</v>
      </c>
      <c r="AQ1024">
        <v>45.9435</v>
      </c>
      <c r="AR1024">
        <v>80.537800000000004</v>
      </c>
    </row>
    <row r="1025" spans="1:50" ht="12.75" hidden="1" customHeight="1" x14ac:dyDescent="0.25">
      <c r="A1025">
        <v>640</v>
      </c>
      <c r="B1025">
        <v>2008</v>
      </c>
      <c r="C1025" s="22" t="str">
        <f t="shared" si="62"/>
        <v>2008B00640</v>
      </c>
      <c r="D1025" s="13">
        <v>39661</v>
      </c>
      <c r="E1025">
        <v>80024</v>
      </c>
      <c r="F1025" t="s">
        <v>261</v>
      </c>
      <c r="G1025">
        <v>6</v>
      </c>
      <c r="I1025" t="s">
        <v>70</v>
      </c>
      <c r="J1025" s="15">
        <f t="shared" si="60"/>
        <v>5432</v>
      </c>
      <c r="K1025">
        <v>20</v>
      </c>
      <c r="L1025">
        <v>40</v>
      </c>
      <c r="M1025">
        <v>40</v>
      </c>
      <c r="N1025">
        <f t="shared" si="63"/>
        <v>20</v>
      </c>
      <c r="O1025">
        <v>4</v>
      </c>
      <c r="P1025">
        <v>6</v>
      </c>
      <c r="Q1025"/>
      <c r="R1025">
        <v>389</v>
      </c>
      <c r="S1025" s="55">
        <v>2009</v>
      </c>
      <c r="T1025" s="60" t="s">
        <v>88</v>
      </c>
      <c r="U1025" s="46">
        <v>1.87</v>
      </c>
      <c r="V1025" s="46">
        <v>7.0000000000000007E-2</v>
      </c>
      <c r="W1025" s="46">
        <v>2.95</v>
      </c>
      <c r="X1025" s="46">
        <v>0.55000000000000004</v>
      </c>
      <c r="Y1025" s="46">
        <v>0</v>
      </c>
      <c r="Z1025">
        <v>477.12</v>
      </c>
      <c r="AA1025">
        <v>7.08</v>
      </c>
      <c r="AB1025">
        <v>3.1621999999999999</v>
      </c>
      <c r="AC1025">
        <v>2.2886000000000002</v>
      </c>
      <c r="AD1025">
        <v>1.8797999999999999</v>
      </c>
      <c r="AE1025">
        <v>5.9169999999999998</v>
      </c>
      <c r="AF1025">
        <v>48.151499999999999</v>
      </c>
      <c r="AG1025">
        <v>14.454599999999999</v>
      </c>
      <c r="AH1025">
        <v>1.0935999999999999</v>
      </c>
      <c r="AI1025">
        <v>1.5444</v>
      </c>
      <c r="AJ1025">
        <v>1.6032999999999999</v>
      </c>
      <c r="AK1025">
        <v>0.20419999999999999</v>
      </c>
      <c r="AL1025">
        <v>0.1028</v>
      </c>
      <c r="AM1025">
        <v>49.806899999999999</v>
      </c>
      <c r="AN1025">
        <v>0.63800000000000001</v>
      </c>
      <c r="AO1025">
        <v>2.3668</v>
      </c>
      <c r="AP1025">
        <v>0.57869999999999999</v>
      </c>
      <c r="AQ1025">
        <v>24.4208</v>
      </c>
      <c r="AR1025">
        <v>115.97490000000001</v>
      </c>
    </row>
    <row r="1026" spans="1:50" ht="12.75" hidden="1" customHeight="1" x14ac:dyDescent="0.25">
      <c r="A1026">
        <v>641</v>
      </c>
      <c r="B1026">
        <v>2008</v>
      </c>
      <c r="C1026" s="22" t="str">
        <f t="shared" si="62"/>
        <v>2008B00641</v>
      </c>
      <c r="D1026" s="13">
        <v>39661</v>
      </c>
      <c r="E1026">
        <v>80024</v>
      </c>
      <c r="F1026" t="s">
        <v>261</v>
      </c>
      <c r="G1026">
        <v>6</v>
      </c>
      <c r="I1026" t="s">
        <v>70</v>
      </c>
      <c r="J1026" s="15">
        <f t="shared" ref="J1026:J1089" si="64">IF(I1026="WB",54.6*O1026*(M1026-K1026),IF(I1026="BZ",67.9*O1026*(M1026-K1026),IF(I1026="BZ+WB",122.5*O1026*(M1026-K1026),IF(I1026="RKS",19.6*(M1026-K1026)*O1026,""))))</f>
        <v>9506</v>
      </c>
      <c r="K1026">
        <v>40</v>
      </c>
      <c r="L1026">
        <v>80</v>
      </c>
      <c r="M1026" s="26">
        <v>75</v>
      </c>
      <c r="N1026">
        <f t="shared" si="63"/>
        <v>40</v>
      </c>
      <c r="O1026">
        <v>4</v>
      </c>
      <c r="P1026">
        <v>6</v>
      </c>
      <c r="Q1026"/>
      <c r="R1026">
        <v>390</v>
      </c>
      <c r="S1026" s="55">
        <v>2009</v>
      </c>
      <c r="T1026" s="60" t="s">
        <v>88</v>
      </c>
      <c r="U1026" s="46">
        <v>0.65</v>
      </c>
      <c r="V1026" s="46">
        <v>0.32</v>
      </c>
      <c r="W1026" s="46">
        <v>0</v>
      </c>
      <c r="X1026" s="46">
        <v>0.01</v>
      </c>
      <c r="Y1026" s="46">
        <v>0</v>
      </c>
      <c r="Z1026">
        <v>472.81</v>
      </c>
      <c r="AA1026">
        <v>7.39</v>
      </c>
      <c r="AB1026">
        <v>4.0305999999999997</v>
      </c>
      <c r="AC1026">
        <v>2.7176</v>
      </c>
      <c r="AD1026">
        <v>2.2814999999999999</v>
      </c>
      <c r="AE1026">
        <v>3.944</v>
      </c>
      <c r="AF1026">
        <v>46.620399999999997</v>
      </c>
      <c r="AG1026">
        <v>17.430599999999998</v>
      </c>
      <c r="AH1026">
        <v>1.6046</v>
      </c>
      <c r="AI1026">
        <v>1.6167</v>
      </c>
      <c r="AJ1026">
        <v>1.6541999999999999</v>
      </c>
      <c r="AK1026">
        <v>7.8700000000000006E-2</v>
      </c>
      <c r="AL1026">
        <v>0.15</v>
      </c>
      <c r="AM1026">
        <v>93.564800000000005</v>
      </c>
      <c r="AN1026">
        <v>0.54720000000000002</v>
      </c>
      <c r="AO1026">
        <v>2.3241000000000001</v>
      </c>
      <c r="AP1026">
        <v>0.59770000000000001</v>
      </c>
      <c r="AQ1026">
        <v>31.666699999999999</v>
      </c>
      <c r="AR1026">
        <v>61.527799999999999</v>
      </c>
    </row>
    <row r="1027" spans="1:50" ht="12.75" hidden="1" customHeight="1" x14ac:dyDescent="0.25">
      <c r="A1027">
        <v>654</v>
      </c>
      <c r="B1027">
        <v>2012</v>
      </c>
      <c r="C1027" s="22" t="str">
        <f t="shared" si="62"/>
        <v>2012B00654</v>
      </c>
      <c r="D1027" s="13">
        <v>41129</v>
      </c>
      <c r="E1027">
        <v>120013</v>
      </c>
      <c r="F1027" t="s">
        <v>341</v>
      </c>
      <c r="G1027">
        <v>2</v>
      </c>
      <c r="H1027">
        <v>16</v>
      </c>
      <c r="I1027" t="s">
        <v>70</v>
      </c>
      <c r="J1027" s="15">
        <f t="shared" si="64"/>
        <v>1358</v>
      </c>
      <c r="K1027">
        <v>0</v>
      </c>
      <c r="L1027">
        <v>5</v>
      </c>
      <c r="M1027">
        <v>5</v>
      </c>
      <c r="N1027">
        <f t="shared" si="63"/>
        <v>5</v>
      </c>
      <c r="O1027">
        <v>4</v>
      </c>
      <c r="P1027">
        <v>6</v>
      </c>
      <c r="Q1027"/>
      <c r="R1027">
        <v>142</v>
      </c>
      <c r="S1027" s="22">
        <v>2013</v>
      </c>
      <c r="T1027" s="60" t="s">
        <v>172</v>
      </c>
      <c r="U1027" s="46">
        <v>1.48</v>
      </c>
      <c r="V1027" s="46">
        <v>0</v>
      </c>
      <c r="W1027" s="46">
        <v>0</v>
      </c>
      <c r="X1027" s="46">
        <v>0.7</v>
      </c>
      <c r="Y1027" s="46">
        <v>0</v>
      </c>
      <c r="Z1027">
        <v>454.08</v>
      </c>
      <c r="AA1027">
        <v>11.15</v>
      </c>
      <c r="AB1027">
        <v>5.0808999999999997</v>
      </c>
      <c r="AC1027">
        <v>0.93889999999999996</v>
      </c>
      <c r="AD1027">
        <v>0.54979999999999996</v>
      </c>
      <c r="AE1027">
        <v>1.6104000000000001</v>
      </c>
      <c r="AF1027">
        <v>5.5380000000000003</v>
      </c>
      <c r="AG1027">
        <v>8.3940000000000001</v>
      </c>
      <c r="AH1027">
        <v>3.5958999999999999</v>
      </c>
      <c r="AI1027">
        <v>1.0488999999999999</v>
      </c>
      <c r="AJ1027">
        <v>0.39400000000000002</v>
      </c>
      <c r="AK1027">
        <v>0.14000000000000001</v>
      </c>
      <c r="AL1027">
        <v>0.20349999999999999</v>
      </c>
      <c r="AM1027">
        <v>7.9207000000000001</v>
      </c>
      <c r="AN1027">
        <v>0.77869999999999995</v>
      </c>
      <c r="AO1027">
        <v>161.44820000000001</v>
      </c>
      <c r="AP1027">
        <v>1.0235000000000001</v>
      </c>
      <c r="AQ1027">
        <v>72.8155</v>
      </c>
      <c r="AR1027">
        <v>78.114900000000006</v>
      </c>
    </row>
    <row r="1028" spans="1:50" ht="12.75" hidden="1" customHeight="1" x14ac:dyDescent="0.25">
      <c r="A1028">
        <v>655</v>
      </c>
      <c r="B1028">
        <v>2012</v>
      </c>
      <c r="C1028" s="22" t="str">
        <f t="shared" si="62"/>
        <v>2012B00655</v>
      </c>
      <c r="D1028" s="13">
        <v>41129</v>
      </c>
      <c r="E1028">
        <v>120013</v>
      </c>
      <c r="F1028" t="s">
        <v>341</v>
      </c>
      <c r="G1028">
        <v>2</v>
      </c>
      <c r="H1028">
        <v>16</v>
      </c>
      <c r="I1028" t="s">
        <v>70</v>
      </c>
      <c r="J1028" s="15">
        <f t="shared" si="64"/>
        <v>1358</v>
      </c>
      <c r="K1028">
        <v>5</v>
      </c>
      <c r="L1028">
        <v>10</v>
      </c>
      <c r="M1028">
        <v>10</v>
      </c>
      <c r="N1028">
        <f t="shared" si="63"/>
        <v>5</v>
      </c>
      <c r="O1028">
        <v>4</v>
      </c>
      <c r="P1028">
        <v>6</v>
      </c>
      <c r="Q1028"/>
      <c r="R1028">
        <v>143</v>
      </c>
      <c r="S1028" s="22">
        <v>2013</v>
      </c>
      <c r="T1028" s="60" t="s">
        <v>172</v>
      </c>
      <c r="U1028" s="46">
        <v>1.32</v>
      </c>
      <c r="V1028" s="46">
        <v>0</v>
      </c>
      <c r="W1028" s="46">
        <v>4.0999999999999996</v>
      </c>
      <c r="X1028" s="46">
        <v>0.18</v>
      </c>
      <c r="Y1028" s="46">
        <v>0</v>
      </c>
      <c r="Z1028">
        <v>453.64</v>
      </c>
      <c r="AA1028">
        <v>9.7899999999999991</v>
      </c>
      <c r="AB1028">
        <v>6.2999000000000001</v>
      </c>
      <c r="AC1028">
        <v>0.6895</v>
      </c>
      <c r="AD1028">
        <v>0.69969999999999999</v>
      </c>
      <c r="AE1028">
        <v>2.1907000000000001</v>
      </c>
      <c r="AF1028">
        <v>6.8089000000000004</v>
      </c>
      <c r="AG1028">
        <v>8.3085000000000004</v>
      </c>
      <c r="AH1028">
        <v>3.0697000000000001</v>
      </c>
      <c r="AI1028">
        <v>1.0341</v>
      </c>
      <c r="AJ1028">
        <v>0.31950000000000001</v>
      </c>
      <c r="AK1028">
        <v>0.112</v>
      </c>
      <c r="AL1028">
        <v>0.16880000000000001</v>
      </c>
      <c r="AM1028">
        <v>8.0501000000000005</v>
      </c>
      <c r="AN1028">
        <v>0.6754</v>
      </c>
      <c r="AO1028">
        <v>130.03129999999999</v>
      </c>
      <c r="AP1028">
        <v>0.91779999999999995</v>
      </c>
      <c r="AQ1028">
        <v>63.978099999999998</v>
      </c>
      <c r="AR1028">
        <v>75.215299999999999</v>
      </c>
    </row>
    <row r="1029" spans="1:50" ht="12.75" hidden="1" customHeight="1" x14ac:dyDescent="0.25">
      <c r="A1029">
        <v>656</v>
      </c>
      <c r="B1029">
        <v>2012</v>
      </c>
      <c r="C1029" s="22" t="str">
        <f t="shared" ref="C1029:C1060" si="65">CONCATENATE(B1029,"B00",A1029)</f>
        <v>2012B00656</v>
      </c>
      <c r="D1029" s="13">
        <v>41129</v>
      </c>
      <c r="E1029">
        <v>120013</v>
      </c>
      <c r="F1029" t="s">
        <v>341</v>
      </c>
      <c r="G1029">
        <v>2</v>
      </c>
      <c r="H1029">
        <v>16</v>
      </c>
      <c r="I1029" t="s">
        <v>70</v>
      </c>
      <c r="J1029" s="15">
        <f t="shared" si="64"/>
        <v>2716</v>
      </c>
      <c r="K1029">
        <v>10</v>
      </c>
      <c r="L1029">
        <v>20</v>
      </c>
      <c r="M1029">
        <v>20</v>
      </c>
      <c r="N1029">
        <f t="shared" si="63"/>
        <v>10</v>
      </c>
      <c r="O1029">
        <v>4</v>
      </c>
      <c r="P1029">
        <v>6</v>
      </c>
      <c r="Q1029"/>
      <c r="R1029">
        <v>144</v>
      </c>
      <c r="S1029" s="22">
        <v>2013</v>
      </c>
      <c r="T1029" s="60" t="s">
        <v>172</v>
      </c>
      <c r="U1029" s="46">
        <v>2.27</v>
      </c>
      <c r="V1029" s="46">
        <v>1.0900000000000001</v>
      </c>
      <c r="W1029" s="46">
        <v>0</v>
      </c>
      <c r="X1029" s="46">
        <v>1.01</v>
      </c>
      <c r="Y1029" s="46">
        <v>0</v>
      </c>
      <c r="Z1029">
        <v>465.84800000000001</v>
      </c>
      <c r="AA1029">
        <v>9.8819999999999997</v>
      </c>
      <c r="AB1029">
        <v>10.259399999999999</v>
      </c>
      <c r="AC1029">
        <v>0.69269999999999998</v>
      </c>
      <c r="AD1029">
        <v>1.1077999999999999</v>
      </c>
      <c r="AE1029">
        <v>5.7323000000000004</v>
      </c>
      <c r="AF1029">
        <v>8.2765000000000004</v>
      </c>
      <c r="AG1029">
        <v>10.1357</v>
      </c>
      <c r="AH1029">
        <v>2.5695000000000001</v>
      </c>
      <c r="AI1029">
        <v>1.2020999999999999</v>
      </c>
      <c r="AJ1029">
        <v>0.41720000000000002</v>
      </c>
      <c r="AK1029">
        <v>0.13600000000000001</v>
      </c>
      <c r="AL1029">
        <v>0.2477</v>
      </c>
      <c r="AM1029">
        <v>9.3787000000000003</v>
      </c>
      <c r="AN1029">
        <v>0.72770000000000001</v>
      </c>
      <c r="AO1029">
        <v>137.46090000000001</v>
      </c>
      <c r="AP1029">
        <v>1.0295000000000001</v>
      </c>
      <c r="AQ1029">
        <v>92.19</v>
      </c>
      <c r="AR1029">
        <v>148.89449999999999</v>
      </c>
      <c r="AS1029" s="22"/>
      <c r="AT1029" s="22"/>
      <c r="AU1029" s="22"/>
      <c r="AV1029" s="46"/>
      <c r="AW1029" s="46"/>
      <c r="AX1029" s="46"/>
    </row>
    <row r="1030" spans="1:50" ht="12.75" hidden="1" customHeight="1" x14ac:dyDescent="0.25">
      <c r="A1030">
        <v>657</v>
      </c>
      <c r="B1030">
        <v>2012</v>
      </c>
      <c r="C1030" s="22" t="str">
        <f t="shared" si="65"/>
        <v>2012B00657</v>
      </c>
      <c r="D1030" s="13">
        <v>41129</v>
      </c>
      <c r="E1030">
        <v>120013</v>
      </c>
      <c r="F1030" t="s">
        <v>341</v>
      </c>
      <c r="G1030">
        <v>2</v>
      </c>
      <c r="H1030">
        <v>16</v>
      </c>
      <c r="I1030" t="s">
        <v>70</v>
      </c>
      <c r="J1030" s="15">
        <f t="shared" si="64"/>
        <v>2716</v>
      </c>
      <c r="K1030">
        <v>20</v>
      </c>
      <c r="L1030">
        <v>30</v>
      </c>
      <c r="M1030">
        <v>30</v>
      </c>
      <c r="N1030">
        <f t="shared" si="63"/>
        <v>10</v>
      </c>
      <c r="O1030">
        <v>4</v>
      </c>
      <c r="P1030">
        <v>6</v>
      </c>
      <c r="Q1030"/>
      <c r="R1030">
        <v>145</v>
      </c>
      <c r="S1030" s="22">
        <v>2013</v>
      </c>
      <c r="T1030" s="60" t="s">
        <v>172</v>
      </c>
      <c r="U1030" s="46">
        <v>1.62</v>
      </c>
      <c r="V1030" s="46">
        <v>0.72</v>
      </c>
      <c r="W1030" s="46">
        <v>0</v>
      </c>
      <c r="X1030" s="46">
        <v>0.57999999999999996</v>
      </c>
      <c r="Y1030" s="46">
        <v>0</v>
      </c>
      <c r="Z1030">
        <v>468.88299999999998</v>
      </c>
      <c r="AA1030">
        <v>8.8789999999999996</v>
      </c>
      <c r="AB1030">
        <v>9.5189000000000004</v>
      </c>
      <c r="AC1030">
        <v>0.55010000000000003</v>
      </c>
      <c r="AD1030">
        <v>1.2605999999999999</v>
      </c>
      <c r="AE1030">
        <v>7.4539</v>
      </c>
      <c r="AF1030">
        <v>8.9911999999999992</v>
      </c>
      <c r="AG1030">
        <v>8.2806999999999995</v>
      </c>
      <c r="AH1030">
        <v>2.0384000000000002</v>
      </c>
      <c r="AI1030">
        <v>0.98599999999999999</v>
      </c>
      <c r="AJ1030">
        <v>0.35649999999999998</v>
      </c>
      <c r="AK1030">
        <v>0.13250000000000001</v>
      </c>
      <c r="AL1030">
        <v>0.16950000000000001</v>
      </c>
      <c r="AM1030">
        <v>9.4939</v>
      </c>
      <c r="AN1030">
        <v>0.61819999999999997</v>
      </c>
      <c r="AO1030">
        <v>59.3735</v>
      </c>
      <c r="AP1030">
        <v>0.84719999999999995</v>
      </c>
      <c r="AQ1030">
        <v>125.2287</v>
      </c>
      <c r="AR1030">
        <v>168.35659999999999</v>
      </c>
    </row>
    <row r="1031" spans="1:50" ht="12.75" hidden="1" customHeight="1" x14ac:dyDescent="0.25">
      <c r="A1031">
        <v>658</v>
      </c>
      <c r="B1031">
        <v>2012</v>
      </c>
      <c r="C1031" s="22" t="str">
        <f t="shared" si="65"/>
        <v>2012B00658</v>
      </c>
      <c r="D1031" s="13">
        <v>41129</v>
      </c>
      <c r="E1031">
        <v>120013</v>
      </c>
      <c r="F1031" t="s">
        <v>341</v>
      </c>
      <c r="G1031">
        <v>2</v>
      </c>
      <c r="H1031">
        <v>16</v>
      </c>
      <c r="I1031" t="s">
        <v>70</v>
      </c>
      <c r="J1031" s="15">
        <f t="shared" si="64"/>
        <v>2716</v>
      </c>
      <c r="K1031">
        <v>30</v>
      </c>
      <c r="L1031">
        <v>40</v>
      </c>
      <c r="M1031">
        <v>40</v>
      </c>
      <c r="N1031">
        <f t="shared" si="63"/>
        <v>10</v>
      </c>
      <c r="O1031">
        <v>4</v>
      </c>
      <c r="P1031">
        <v>6</v>
      </c>
      <c r="Q1031"/>
      <c r="R1031">
        <v>146</v>
      </c>
      <c r="S1031" s="22">
        <v>2013</v>
      </c>
      <c r="T1031" s="60" t="s">
        <v>172</v>
      </c>
      <c r="U1031" s="46">
        <v>0.93</v>
      </c>
      <c r="V1031" s="46">
        <v>0.46</v>
      </c>
      <c r="W1031" s="46">
        <v>0</v>
      </c>
      <c r="X1031" s="46">
        <v>0.4</v>
      </c>
      <c r="Y1031" s="46">
        <v>0</v>
      </c>
      <c r="Z1031">
        <v>357.35</v>
      </c>
      <c r="AA1031">
        <v>6.73</v>
      </c>
      <c r="AB1031">
        <v>10.9161</v>
      </c>
      <c r="AC1031">
        <v>0.38629999999999998</v>
      </c>
      <c r="AD1031">
        <v>0.90949999999999998</v>
      </c>
      <c r="AE1031">
        <v>6.8433000000000002</v>
      </c>
      <c r="AF1031">
        <v>14.1501</v>
      </c>
      <c r="AG1031">
        <v>8.4327000000000005</v>
      </c>
      <c r="AH1031">
        <v>1.5502</v>
      </c>
      <c r="AI1031">
        <v>0.63080000000000003</v>
      </c>
      <c r="AJ1031">
        <v>0.2417</v>
      </c>
      <c r="AK1031">
        <v>5.91E-2</v>
      </c>
      <c r="AL1031">
        <v>9.7699999999999995E-2</v>
      </c>
      <c r="AM1031">
        <v>11.0596</v>
      </c>
      <c r="AN1031">
        <v>0.49280000000000002</v>
      </c>
      <c r="AO1031">
        <v>12.936</v>
      </c>
      <c r="AP1031">
        <v>0.69089999999999996</v>
      </c>
      <c r="AQ1031">
        <v>225.27590000000001</v>
      </c>
      <c r="AR1031">
        <v>142.1634</v>
      </c>
    </row>
    <row r="1032" spans="1:50" ht="12.75" hidden="1" customHeight="1" x14ac:dyDescent="0.25">
      <c r="A1032">
        <v>659</v>
      </c>
      <c r="B1032">
        <v>2012</v>
      </c>
      <c r="C1032" s="22" t="str">
        <f t="shared" si="65"/>
        <v>2012B00659</v>
      </c>
      <c r="D1032" s="13">
        <v>41129</v>
      </c>
      <c r="E1032">
        <v>120013</v>
      </c>
      <c r="F1032" t="s">
        <v>341</v>
      </c>
      <c r="G1032">
        <v>2</v>
      </c>
      <c r="H1032">
        <v>16</v>
      </c>
      <c r="I1032" t="s">
        <v>70</v>
      </c>
      <c r="J1032" s="15">
        <f t="shared" si="64"/>
        <v>2716</v>
      </c>
      <c r="K1032">
        <v>40</v>
      </c>
      <c r="L1032">
        <v>50</v>
      </c>
      <c r="M1032">
        <v>50</v>
      </c>
      <c r="N1032">
        <f t="shared" si="63"/>
        <v>10</v>
      </c>
      <c r="O1032">
        <v>4</v>
      </c>
      <c r="P1032">
        <v>6</v>
      </c>
      <c r="Q1032"/>
      <c r="R1032">
        <v>147</v>
      </c>
      <c r="S1032" s="22">
        <v>2013</v>
      </c>
      <c r="T1032" s="60" t="s">
        <v>172</v>
      </c>
      <c r="U1032" s="46">
        <v>1.26</v>
      </c>
      <c r="V1032" s="46">
        <v>0.92</v>
      </c>
      <c r="W1032" s="46">
        <v>0</v>
      </c>
      <c r="X1032" s="46">
        <v>0.09</v>
      </c>
      <c r="Y1032" s="46">
        <v>0</v>
      </c>
      <c r="Z1032">
        <v>413.59</v>
      </c>
      <c r="AA1032">
        <v>6.24</v>
      </c>
      <c r="AB1032">
        <v>9.9825999999999997</v>
      </c>
      <c r="AC1032">
        <v>0.37440000000000001</v>
      </c>
      <c r="AD1032">
        <v>1.0376000000000001</v>
      </c>
      <c r="AE1032">
        <v>18.998799999999999</v>
      </c>
      <c r="AF1032">
        <v>12.5289</v>
      </c>
      <c r="AG1032">
        <v>7.5174000000000003</v>
      </c>
      <c r="AH1032">
        <v>1.2975000000000001</v>
      </c>
      <c r="AI1032">
        <v>1.2616000000000001</v>
      </c>
      <c r="AJ1032">
        <v>0.2888</v>
      </c>
      <c r="AK1032">
        <v>0.12559999999999999</v>
      </c>
      <c r="AL1032">
        <v>0.2089</v>
      </c>
      <c r="AM1032">
        <v>11.174799999999999</v>
      </c>
      <c r="AN1032">
        <v>0.43630000000000002</v>
      </c>
      <c r="AO1032">
        <v>8.2002000000000006</v>
      </c>
      <c r="AP1032">
        <v>0.66669999999999996</v>
      </c>
      <c r="AQ1032">
        <v>130.78700000000001</v>
      </c>
      <c r="AR1032">
        <v>181.42359999999999</v>
      </c>
    </row>
    <row r="1033" spans="1:50" ht="12.75" hidden="1" customHeight="1" x14ac:dyDescent="0.25">
      <c r="A1033">
        <v>660</v>
      </c>
      <c r="B1033">
        <v>2012</v>
      </c>
      <c r="C1033" s="22" t="str">
        <f t="shared" si="65"/>
        <v>2012B00660</v>
      </c>
      <c r="D1033" s="13">
        <v>41129</v>
      </c>
      <c r="E1033">
        <v>120013</v>
      </c>
      <c r="F1033" t="s">
        <v>341</v>
      </c>
      <c r="G1033">
        <v>2</v>
      </c>
      <c r="H1033">
        <v>16</v>
      </c>
      <c r="I1033" t="s">
        <v>70</v>
      </c>
      <c r="J1033" s="15">
        <f t="shared" si="64"/>
        <v>5432</v>
      </c>
      <c r="K1033">
        <v>50</v>
      </c>
      <c r="L1033">
        <v>70</v>
      </c>
      <c r="M1033">
        <v>70</v>
      </c>
      <c r="N1033">
        <f t="shared" si="63"/>
        <v>20</v>
      </c>
      <c r="O1033">
        <v>4</v>
      </c>
      <c r="P1033">
        <v>6</v>
      </c>
      <c r="Q1033"/>
      <c r="R1033">
        <v>148</v>
      </c>
      <c r="S1033" s="22">
        <v>2013</v>
      </c>
      <c r="T1033" s="60" t="s">
        <v>172</v>
      </c>
      <c r="U1033" s="46">
        <v>0.33</v>
      </c>
      <c r="V1033" s="46">
        <v>0</v>
      </c>
      <c r="W1033" s="46">
        <v>0</v>
      </c>
      <c r="X1033" s="46">
        <v>0.03</v>
      </c>
      <c r="Y1033" s="46">
        <v>0</v>
      </c>
      <c r="Z1033">
        <v>409.4</v>
      </c>
      <c r="AA1033">
        <v>5.82</v>
      </c>
      <c r="AB1033">
        <v>7.5267999999999997</v>
      </c>
      <c r="AC1033">
        <v>0.3019</v>
      </c>
      <c r="AD1033">
        <v>0.92290000000000005</v>
      </c>
      <c r="AE1033">
        <v>16.9754</v>
      </c>
      <c r="AF1033">
        <v>9.6949000000000005</v>
      </c>
      <c r="AG1033">
        <v>7.8800999999999997</v>
      </c>
      <c r="AH1033">
        <v>0.83730000000000004</v>
      </c>
      <c r="AI1033">
        <v>0.38059999999999999</v>
      </c>
      <c r="AJ1033">
        <v>0.2157</v>
      </c>
      <c r="AK1033">
        <v>8.9399999999999993E-2</v>
      </c>
      <c r="AL1033">
        <v>7.17E-2</v>
      </c>
      <c r="AM1033">
        <v>7.2323000000000004</v>
      </c>
      <c r="AN1033">
        <v>0.43149999999999999</v>
      </c>
      <c r="AO1033">
        <v>5.8297999999999996</v>
      </c>
      <c r="AP1033">
        <v>0.55249999999999999</v>
      </c>
      <c r="AQ1033">
        <v>166.48820000000001</v>
      </c>
      <c r="AR1033">
        <v>156.2099</v>
      </c>
    </row>
    <row r="1034" spans="1:50" ht="12.75" hidden="1" customHeight="1" x14ac:dyDescent="0.25">
      <c r="A1034">
        <v>661</v>
      </c>
      <c r="B1034">
        <v>2012</v>
      </c>
      <c r="C1034" s="22" t="str">
        <f t="shared" si="65"/>
        <v>2012B00661</v>
      </c>
      <c r="D1034" s="13">
        <v>41129</v>
      </c>
      <c r="E1034">
        <v>120013</v>
      </c>
      <c r="F1034" t="s">
        <v>341</v>
      </c>
      <c r="G1034">
        <v>2</v>
      </c>
      <c r="H1034">
        <v>16</v>
      </c>
      <c r="I1034" t="s">
        <v>70</v>
      </c>
      <c r="J1034" s="15">
        <f t="shared" si="64"/>
        <v>2716</v>
      </c>
      <c r="K1034">
        <v>70</v>
      </c>
      <c r="L1034">
        <v>80</v>
      </c>
      <c r="M1034">
        <v>80</v>
      </c>
      <c r="N1034">
        <f t="shared" si="63"/>
        <v>10</v>
      </c>
      <c r="O1034">
        <v>4</v>
      </c>
      <c r="P1034">
        <v>6</v>
      </c>
      <c r="Q1034"/>
      <c r="R1034">
        <v>149</v>
      </c>
      <c r="S1034" s="22">
        <v>2013</v>
      </c>
      <c r="T1034" s="60" t="s">
        <v>172</v>
      </c>
      <c r="U1034" s="46">
        <v>0.22</v>
      </c>
      <c r="V1034" s="46">
        <v>0.39</v>
      </c>
      <c r="W1034" s="46">
        <v>0</v>
      </c>
      <c r="X1034" s="46">
        <v>0.36</v>
      </c>
      <c r="Y1034" s="46">
        <v>0</v>
      </c>
      <c r="Z1034"/>
      <c r="AA1034"/>
      <c r="AB1034">
        <v>9.6045999999999996</v>
      </c>
      <c r="AC1034">
        <v>0.21410000000000001</v>
      </c>
      <c r="AD1034">
        <v>0.57269999999999999</v>
      </c>
      <c r="AE1034">
        <v>4.7510000000000003</v>
      </c>
      <c r="AF1034">
        <v>9.0726999999999993</v>
      </c>
      <c r="AG1034">
        <v>6.5548000000000002</v>
      </c>
      <c r="AH1034">
        <v>0.79079999999999995</v>
      </c>
      <c r="AI1034">
        <v>0.26490000000000002</v>
      </c>
      <c r="AJ1034">
        <v>0.15840000000000001</v>
      </c>
      <c r="AK1034">
        <v>8.0699999999999994E-2</v>
      </c>
      <c r="AL1034">
        <v>0.1026</v>
      </c>
      <c r="AM1034">
        <v>6.1275000000000004</v>
      </c>
      <c r="AN1034">
        <v>0.39739999999999998</v>
      </c>
      <c r="AO1034" t="s">
        <v>342</v>
      </c>
      <c r="AP1034">
        <v>0.52190000000000003</v>
      </c>
      <c r="AQ1034">
        <v>212.94820000000001</v>
      </c>
      <c r="AR1034">
        <v>78.2072</v>
      </c>
    </row>
    <row r="1035" spans="1:50" ht="12.75" hidden="1" customHeight="1" x14ac:dyDescent="0.25">
      <c r="A1035">
        <v>662</v>
      </c>
      <c r="B1035">
        <v>2012</v>
      </c>
      <c r="C1035" s="22" t="str">
        <f t="shared" si="65"/>
        <v>2012B00662</v>
      </c>
      <c r="D1035" s="13">
        <v>41129</v>
      </c>
      <c r="E1035">
        <v>120013</v>
      </c>
      <c r="F1035" t="s">
        <v>341</v>
      </c>
      <c r="G1035">
        <v>2</v>
      </c>
      <c r="H1035">
        <v>16</v>
      </c>
      <c r="I1035" t="s">
        <v>70</v>
      </c>
      <c r="J1035" s="15">
        <f t="shared" si="64"/>
        <v>5432</v>
      </c>
      <c r="K1035">
        <v>80</v>
      </c>
      <c r="L1035">
        <v>100</v>
      </c>
      <c r="M1035">
        <v>100</v>
      </c>
      <c r="N1035">
        <f t="shared" si="63"/>
        <v>20</v>
      </c>
      <c r="O1035">
        <v>4</v>
      </c>
      <c r="P1035">
        <v>6</v>
      </c>
      <c r="Q1035"/>
      <c r="R1035">
        <v>150</v>
      </c>
      <c r="S1035" s="22">
        <v>2013</v>
      </c>
      <c r="T1035" s="60" t="s">
        <v>172</v>
      </c>
      <c r="U1035" s="46">
        <v>0.23</v>
      </c>
      <c r="V1035" s="46">
        <v>0</v>
      </c>
      <c r="W1035" s="46">
        <v>0</v>
      </c>
      <c r="X1035" s="46">
        <v>0.16</v>
      </c>
      <c r="Y1035" s="46">
        <v>0</v>
      </c>
      <c r="Z1035"/>
      <c r="AA1035"/>
      <c r="AB1035">
        <v>7.3795000000000002</v>
      </c>
      <c r="AC1035">
        <v>0.31509999999999999</v>
      </c>
      <c r="AD1035">
        <v>0.55179999999999996</v>
      </c>
      <c r="AE1035">
        <v>10.9217</v>
      </c>
      <c r="AF1035">
        <v>8.5241000000000007</v>
      </c>
      <c r="AG1035">
        <v>5.5590000000000002</v>
      </c>
      <c r="AH1035">
        <v>1.0343</v>
      </c>
      <c r="AI1035">
        <v>0.16569999999999999</v>
      </c>
      <c r="AJ1035">
        <v>0.153</v>
      </c>
      <c r="AK1035">
        <v>7.7100000000000002E-2</v>
      </c>
      <c r="AL1035">
        <v>3.1899999999999998E-2</v>
      </c>
      <c r="AM1035">
        <v>7.6204999999999998</v>
      </c>
      <c r="AN1035">
        <v>0.31019999999999998</v>
      </c>
      <c r="AO1035">
        <v>3.2873000000000001</v>
      </c>
      <c r="AP1035">
        <v>0.43669999999999998</v>
      </c>
      <c r="AQ1035">
        <v>358.79520000000002</v>
      </c>
      <c r="AR1035">
        <v>111.20480000000001</v>
      </c>
    </row>
    <row r="1036" spans="1:50" ht="12.75" hidden="1" customHeight="1" x14ac:dyDescent="0.25">
      <c r="A1036">
        <v>663</v>
      </c>
      <c r="B1036">
        <v>2012</v>
      </c>
      <c r="C1036" s="22" t="str">
        <f t="shared" si="65"/>
        <v>2012B00663</v>
      </c>
      <c r="D1036" s="13">
        <v>41129</v>
      </c>
      <c r="E1036">
        <v>120013</v>
      </c>
      <c r="F1036" t="s">
        <v>341</v>
      </c>
      <c r="G1036">
        <v>2</v>
      </c>
      <c r="H1036">
        <v>16</v>
      </c>
      <c r="I1036" t="s">
        <v>198</v>
      </c>
      <c r="J1036" s="15">
        <f t="shared" si="64"/>
        <v>3920.0000000000005</v>
      </c>
      <c r="K1036">
        <v>100</v>
      </c>
      <c r="L1036">
        <v>150</v>
      </c>
      <c r="M1036">
        <v>150</v>
      </c>
      <c r="N1036">
        <f t="shared" si="63"/>
        <v>50</v>
      </c>
      <c r="O1036">
        <v>4</v>
      </c>
      <c r="P1036">
        <v>6</v>
      </c>
      <c r="Q1036"/>
      <c r="S1036" s="22"/>
      <c r="T1036" s="60" t="s">
        <v>172</v>
      </c>
      <c r="U1036" s="46">
        <v>0</v>
      </c>
      <c r="V1036" s="46">
        <v>0</v>
      </c>
      <c r="W1036" s="46">
        <v>0</v>
      </c>
      <c r="X1036" s="46">
        <v>0</v>
      </c>
      <c r="Y1036" s="46">
        <v>0</v>
      </c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</row>
    <row r="1037" spans="1:50" ht="12.75" hidden="1" customHeight="1" x14ac:dyDescent="0.25">
      <c r="A1037">
        <v>664</v>
      </c>
      <c r="B1037">
        <v>2012</v>
      </c>
      <c r="C1037" s="22" t="str">
        <f t="shared" si="65"/>
        <v>2012B00664</v>
      </c>
      <c r="D1037" s="13">
        <v>41129</v>
      </c>
      <c r="E1037">
        <v>120013</v>
      </c>
      <c r="F1037" t="s">
        <v>341</v>
      </c>
      <c r="G1037">
        <v>2</v>
      </c>
      <c r="H1037">
        <v>16</v>
      </c>
      <c r="I1037" t="s">
        <v>198</v>
      </c>
      <c r="J1037" s="15">
        <f t="shared" si="64"/>
        <v>2195.2000000000003</v>
      </c>
      <c r="K1037">
        <v>150</v>
      </c>
      <c r="L1037">
        <v>200</v>
      </c>
      <c r="M1037" s="26">
        <v>178</v>
      </c>
      <c r="N1037">
        <f t="shared" si="63"/>
        <v>50</v>
      </c>
      <c r="O1037">
        <v>4</v>
      </c>
      <c r="P1037">
        <v>6</v>
      </c>
      <c r="Q1037"/>
      <c r="R1037">
        <v>151</v>
      </c>
      <c r="S1037" s="22">
        <v>2013</v>
      </c>
      <c r="T1037" s="60" t="s">
        <v>172</v>
      </c>
      <c r="U1037" s="46">
        <v>0.08</v>
      </c>
      <c r="V1037" s="46">
        <v>0</v>
      </c>
      <c r="W1037" s="46">
        <v>0</v>
      </c>
      <c r="X1037" s="46">
        <v>0</v>
      </c>
      <c r="Y1037" s="46">
        <v>0</v>
      </c>
      <c r="Z1037"/>
      <c r="AA1037"/>
      <c r="AB1037">
        <v>11.6981</v>
      </c>
      <c r="AC1037">
        <v>0.24440000000000001</v>
      </c>
      <c r="AD1037">
        <v>1.0840000000000001</v>
      </c>
      <c r="AE1037">
        <v>42.753</v>
      </c>
      <c r="AF1037">
        <v>8.7736000000000001</v>
      </c>
      <c r="AG1037">
        <v>8.5582999999999991</v>
      </c>
      <c r="AH1037">
        <v>2.8576000000000001</v>
      </c>
      <c r="AI1037">
        <v>1.0686</v>
      </c>
      <c r="AJ1037">
        <v>0.32419999999999999</v>
      </c>
      <c r="AK1037">
        <v>0.16209999999999999</v>
      </c>
      <c r="AL1037">
        <v>1.6286</v>
      </c>
      <c r="AM1037">
        <v>17.5901</v>
      </c>
      <c r="AN1037">
        <v>0.57199999999999995</v>
      </c>
      <c r="AO1037">
        <v>3.9270999999999998</v>
      </c>
      <c r="AP1037">
        <v>1.2213000000000001</v>
      </c>
      <c r="AQ1037">
        <v>344.59690000000001</v>
      </c>
      <c r="AR1037">
        <v>234.5626</v>
      </c>
    </row>
    <row r="1038" spans="1:50" ht="12.75" hidden="1" customHeight="1" x14ac:dyDescent="0.25">
      <c r="A1038">
        <v>665</v>
      </c>
      <c r="B1038">
        <v>2012</v>
      </c>
      <c r="C1038" s="22" t="str">
        <f t="shared" si="65"/>
        <v>2012B00665</v>
      </c>
      <c r="D1038" s="13">
        <v>41129</v>
      </c>
      <c r="E1038">
        <v>120014</v>
      </c>
      <c r="F1038" t="s">
        <v>341</v>
      </c>
      <c r="G1038">
        <v>3</v>
      </c>
      <c r="H1038">
        <v>18</v>
      </c>
      <c r="I1038" t="s">
        <v>70</v>
      </c>
      <c r="J1038" s="15">
        <f t="shared" si="64"/>
        <v>1358</v>
      </c>
      <c r="K1038">
        <v>0</v>
      </c>
      <c r="L1038">
        <v>5</v>
      </c>
      <c r="M1038">
        <v>5</v>
      </c>
      <c r="N1038">
        <f t="shared" si="63"/>
        <v>5</v>
      </c>
      <c r="O1038">
        <v>4</v>
      </c>
      <c r="P1038">
        <v>6</v>
      </c>
      <c r="Q1038"/>
      <c r="R1038">
        <v>152</v>
      </c>
      <c r="S1038" s="22">
        <v>2013</v>
      </c>
      <c r="T1038" s="60" t="s">
        <v>172</v>
      </c>
      <c r="U1038" s="46">
        <v>0.77</v>
      </c>
      <c r="V1038" s="46">
        <v>0</v>
      </c>
      <c r="W1038" s="46">
        <v>0.28999999999999998</v>
      </c>
      <c r="X1038" s="46">
        <v>0.5</v>
      </c>
      <c r="Y1038" s="46">
        <v>0</v>
      </c>
      <c r="Z1038">
        <v>435.68</v>
      </c>
      <c r="AA1038">
        <v>11.33</v>
      </c>
      <c r="AB1038">
        <v>7.8021000000000003</v>
      </c>
      <c r="AC1038">
        <v>0.61609999999999998</v>
      </c>
      <c r="AD1038">
        <v>0.90359999999999996</v>
      </c>
      <c r="AE1038">
        <v>1.6990000000000001</v>
      </c>
      <c r="AF1038">
        <v>8.4740000000000002</v>
      </c>
      <c r="AG1038">
        <v>10.0938</v>
      </c>
      <c r="AH1038">
        <v>5.6146000000000003</v>
      </c>
      <c r="AI1038">
        <v>0.8911</v>
      </c>
      <c r="AJ1038">
        <v>0.35049999999999998</v>
      </c>
      <c r="AK1038">
        <v>0.1125</v>
      </c>
      <c r="AL1038">
        <v>0.10100000000000001</v>
      </c>
      <c r="AM1038">
        <v>8.3177000000000003</v>
      </c>
      <c r="AN1038">
        <v>0.68540000000000001</v>
      </c>
      <c r="AO1038">
        <v>220.8854</v>
      </c>
      <c r="AP1038">
        <v>1.0885</v>
      </c>
      <c r="AQ1038">
        <v>75.625</v>
      </c>
      <c r="AR1038">
        <v>92.656300000000002</v>
      </c>
    </row>
    <row r="1039" spans="1:50" ht="12.75" hidden="1" customHeight="1" x14ac:dyDescent="0.25">
      <c r="A1039">
        <v>666</v>
      </c>
      <c r="B1039">
        <v>2012</v>
      </c>
      <c r="C1039" s="22" t="str">
        <f t="shared" si="65"/>
        <v>2012B00666</v>
      </c>
      <c r="D1039" s="13">
        <v>41129</v>
      </c>
      <c r="E1039">
        <v>120014</v>
      </c>
      <c r="F1039" t="s">
        <v>341</v>
      </c>
      <c r="G1039">
        <v>3</v>
      </c>
      <c r="H1039">
        <v>18</v>
      </c>
      <c r="I1039" t="s">
        <v>70</v>
      </c>
      <c r="J1039" s="15">
        <f t="shared" si="64"/>
        <v>1358</v>
      </c>
      <c r="K1039">
        <v>5</v>
      </c>
      <c r="L1039">
        <v>10</v>
      </c>
      <c r="M1039">
        <v>10</v>
      </c>
      <c r="N1039">
        <f t="shared" si="63"/>
        <v>5</v>
      </c>
      <c r="O1039">
        <v>4</v>
      </c>
      <c r="P1039">
        <v>6</v>
      </c>
      <c r="Q1039"/>
      <c r="R1039">
        <v>153</v>
      </c>
      <c r="S1039" s="22">
        <v>2013</v>
      </c>
      <c r="T1039" s="60" t="s">
        <v>172</v>
      </c>
      <c r="U1039" s="46">
        <v>0.73</v>
      </c>
      <c r="V1039" s="46">
        <v>0.16</v>
      </c>
      <c r="W1039" s="46">
        <v>0.34</v>
      </c>
      <c r="X1039" s="46">
        <v>0.16</v>
      </c>
      <c r="Y1039" s="46">
        <v>0</v>
      </c>
      <c r="Z1039">
        <v>442.72</v>
      </c>
      <c r="AA1039">
        <v>10.199999999999999</v>
      </c>
      <c r="AB1039">
        <v>9.9260000000000002</v>
      </c>
      <c r="AC1039">
        <v>0.50370000000000004</v>
      </c>
      <c r="AD1039">
        <v>1.1753</v>
      </c>
      <c r="AE1039">
        <v>4.0946999999999996</v>
      </c>
      <c r="AF1039">
        <v>8.6834000000000007</v>
      </c>
      <c r="AG1039">
        <v>11.1982</v>
      </c>
      <c r="AH1039">
        <v>3.8927999999999998</v>
      </c>
      <c r="AI1039">
        <v>0.77139999999999997</v>
      </c>
      <c r="AJ1039">
        <v>0.3831</v>
      </c>
      <c r="AK1039">
        <v>0.13020000000000001</v>
      </c>
      <c r="AL1039">
        <v>9.7600000000000006E-2</v>
      </c>
      <c r="AM1039">
        <v>9.1494</v>
      </c>
      <c r="AN1039">
        <v>0.62429999999999997</v>
      </c>
      <c r="AO1039">
        <v>156.95269999999999</v>
      </c>
      <c r="AP1039">
        <v>1.0022</v>
      </c>
      <c r="AQ1039">
        <v>62.721899999999998</v>
      </c>
      <c r="AR1039">
        <v>152.8107</v>
      </c>
    </row>
    <row r="1040" spans="1:50" ht="12.75" hidden="1" customHeight="1" x14ac:dyDescent="0.25">
      <c r="A1040">
        <v>667</v>
      </c>
      <c r="B1040">
        <v>2012</v>
      </c>
      <c r="C1040" s="22" t="str">
        <f t="shared" si="65"/>
        <v>2012B00667</v>
      </c>
      <c r="D1040" s="13">
        <v>41129</v>
      </c>
      <c r="E1040">
        <v>120014</v>
      </c>
      <c r="F1040" t="s">
        <v>341</v>
      </c>
      <c r="G1040">
        <v>3</v>
      </c>
      <c r="H1040">
        <v>18</v>
      </c>
      <c r="I1040" t="s">
        <v>70</v>
      </c>
      <c r="J1040" s="15">
        <f t="shared" si="64"/>
        <v>2716</v>
      </c>
      <c r="K1040">
        <v>10</v>
      </c>
      <c r="L1040">
        <v>20</v>
      </c>
      <c r="M1040">
        <v>20</v>
      </c>
      <c r="N1040">
        <f t="shared" si="63"/>
        <v>10</v>
      </c>
      <c r="O1040">
        <v>4</v>
      </c>
      <c r="P1040">
        <v>6</v>
      </c>
      <c r="Q1040"/>
      <c r="R1040">
        <v>154</v>
      </c>
      <c r="S1040" s="22">
        <v>2013</v>
      </c>
      <c r="T1040" s="60" t="s">
        <v>172</v>
      </c>
      <c r="U1040" s="46">
        <v>1.38</v>
      </c>
      <c r="V1040" s="46">
        <v>1.03</v>
      </c>
      <c r="W1040" s="46">
        <v>0.49</v>
      </c>
      <c r="X1040" s="46">
        <v>0.82</v>
      </c>
      <c r="Y1040" s="46">
        <v>0</v>
      </c>
      <c r="Z1040">
        <v>478.67500000000001</v>
      </c>
      <c r="AA1040">
        <v>9.2590000000000003</v>
      </c>
      <c r="AB1040">
        <v>12.6815</v>
      </c>
      <c r="AC1040">
        <v>0.53300000000000003</v>
      </c>
      <c r="AD1040">
        <v>1.3293999999999999</v>
      </c>
      <c r="AE1040">
        <v>10.588800000000001</v>
      </c>
      <c r="AF1040">
        <v>8.1785999999999994</v>
      </c>
      <c r="AG1040">
        <v>9.3635999999999999</v>
      </c>
      <c r="AH1040">
        <v>2.1110000000000002</v>
      </c>
      <c r="AI1040">
        <v>0.75439999999999996</v>
      </c>
      <c r="AJ1040">
        <v>0.38229999999999997</v>
      </c>
      <c r="AK1040">
        <v>0.16589999999999999</v>
      </c>
      <c r="AL1040">
        <v>0.1096</v>
      </c>
      <c r="AM1040">
        <v>8.5587</v>
      </c>
      <c r="AN1040">
        <v>0.58530000000000004</v>
      </c>
      <c r="AO1040">
        <v>69.578299999999999</v>
      </c>
      <c r="AP1040">
        <v>0.89070000000000005</v>
      </c>
      <c r="AQ1040">
        <v>93.099000000000004</v>
      </c>
      <c r="AR1040">
        <v>185.30359999999999</v>
      </c>
    </row>
    <row r="1041" spans="1:44" ht="12.75" hidden="1" customHeight="1" x14ac:dyDescent="0.25">
      <c r="A1041">
        <v>668</v>
      </c>
      <c r="B1041">
        <v>2012</v>
      </c>
      <c r="C1041" s="22" t="str">
        <f t="shared" si="65"/>
        <v>2012B00668</v>
      </c>
      <c r="D1041" s="13">
        <v>41129</v>
      </c>
      <c r="E1041">
        <v>120014</v>
      </c>
      <c r="F1041" t="s">
        <v>341</v>
      </c>
      <c r="G1041">
        <v>3</v>
      </c>
      <c r="H1041">
        <v>18</v>
      </c>
      <c r="I1041" t="s">
        <v>70</v>
      </c>
      <c r="J1041" s="15">
        <f t="shared" si="64"/>
        <v>2716</v>
      </c>
      <c r="K1041">
        <v>20</v>
      </c>
      <c r="L1041">
        <v>30</v>
      </c>
      <c r="M1041">
        <v>30</v>
      </c>
      <c r="N1041">
        <f t="shared" si="63"/>
        <v>10</v>
      </c>
      <c r="O1041">
        <v>4</v>
      </c>
      <c r="P1041">
        <v>6</v>
      </c>
      <c r="Q1041"/>
      <c r="R1041">
        <v>155</v>
      </c>
      <c r="S1041" s="22">
        <v>2013</v>
      </c>
      <c r="T1041" s="60" t="s">
        <v>172</v>
      </c>
      <c r="U1041" s="46">
        <v>1</v>
      </c>
      <c r="V1041" s="46">
        <v>0.87</v>
      </c>
      <c r="W1041" s="46">
        <v>0</v>
      </c>
      <c r="X1041" s="46">
        <v>0.32</v>
      </c>
      <c r="Y1041" s="46">
        <v>0</v>
      </c>
      <c r="Z1041">
        <v>404.42</v>
      </c>
      <c r="AA1041">
        <v>6.33</v>
      </c>
      <c r="AB1041">
        <v>10.9641</v>
      </c>
      <c r="AC1041">
        <v>0.3175</v>
      </c>
      <c r="AD1041">
        <v>0.81920000000000004</v>
      </c>
      <c r="AE1041">
        <v>8.6819000000000006</v>
      </c>
      <c r="AF1041">
        <v>11.514200000000001</v>
      </c>
      <c r="AG1041">
        <v>7.2168000000000001</v>
      </c>
      <c r="AH1041">
        <v>1.2025999999999999</v>
      </c>
      <c r="AI1041">
        <v>0.58609999999999995</v>
      </c>
      <c r="AJ1041">
        <v>0.25269999999999998</v>
      </c>
      <c r="AK1041">
        <v>0.1623</v>
      </c>
      <c r="AL1041">
        <v>8.9899999999999994E-2</v>
      </c>
      <c r="AM1041">
        <v>8.2951999999999995</v>
      </c>
      <c r="AN1041">
        <v>0.42370000000000002</v>
      </c>
      <c r="AO1041">
        <v>19.9237</v>
      </c>
      <c r="AP1041">
        <v>0.65090000000000003</v>
      </c>
      <c r="AQ1041">
        <v>114.9237</v>
      </c>
      <c r="AR1041">
        <v>137.69059999999999</v>
      </c>
    </row>
    <row r="1042" spans="1:44" ht="12.75" hidden="1" customHeight="1" x14ac:dyDescent="0.25">
      <c r="A1042">
        <v>669</v>
      </c>
      <c r="B1042">
        <v>2012</v>
      </c>
      <c r="C1042" s="22" t="str">
        <f t="shared" si="65"/>
        <v>2012B00669</v>
      </c>
      <c r="D1042" s="13">
        <v>41129</v>
      </c>
      <c r="E1042">
        <v>120014</v>
      </c>
      <c r="F1042" t="s">
        <v>341</v>
      </c>
      <c r="G1042">
        <v>3</v>
      </c>
      <c r="H1042">
        <v>18</v>
      </c>
      <c r="I1042" t="s">
        <v>70</v>
      </c>
      <c r="J1042" s="15">
        <f t="shared" si="64"/>
        <v>2716</v>
      </c>
      <c r="K1042">
        <v>30</v>
      </c>
      <c r="L1042">
        <v>40</v>
      </c>
      <c r="M1042">
        <v>40</v>
      </c>
      <c r="N1042">
        <f t="shared" si="63"/>
        <v>10</v>
      </c>
      <c r="O1042">
        <v>4</v>
      </c>
      <c r="P1042">
        <v>6</v>
      </c>
      <c r="Q1042"/>
      <c r="R1042">
        <v>156</v>
      </c>
      <c r="S1042" s="22">
        <v>2013</v>
      </c>
      <c r="T1042" s="60" t="s">
        <v>172</v>
      </c>
      <c r="U1042" s="46">
        <v>1.01</v>
      </c>
      <c r="V1042" s="46">
        <v>0</v>
      </c>
      <c r="W1042" s="46">
        <v>3.19</v>
      </c>
      <c r="X1042" s="46">
        <v>0.16</v>
      </c>
      <c r="Y1042" s="46">
        <v>0</v>
      </c>
      <c r="Z1042">
        <v>427.24</v>
      </c>
      <c r="AA1042">
        <v>5.87</v>
      </c>
      <c r="AB1042">
        <v>9.7213999999999992</v>
      </c>
      <c r="AC1042">
        <v>0.30830000000000002</v>
      </c>
      <c r="AD1042">
        <v>0.79669999999999996</v>
      </c>
      <c r="AE1042">
        <v>10.6082</v>
      </c>
      <c r="AF1042">
        <v>9.6610999999999994</v>
      </c>
      <c r="AG1042">
        <v>6.3091999999999997</v>
      </c>
      <c r="AH1042">
        <v>1.1732</v>
      </c>
      <c r="AI1042">
        <v>0.57289999999999996</v>
      </c>
      <c r="AJ1042">
        <v>0.25950000000000001</v>
      </c>
      <c r="AK1042">
        <v>0.13320000000000001</v>
      </c>
      <c r="AL1042">
        <v>9.8900000000000002E-2</v>
      </c>
      <c r="AM1042">
        <v>8.2498000000000005</v>
      </c>
      <c r="AN1042">
        <v>0.42149999999999999</v>
      </c>
      <c r="AO1042">
        <v>9.3082999999999991</v>
      </c>
      <c r="AP1042">
        <v>0.56169999999999998</v>
      </c>
      <c r="AQ1042">
        <v>103.0641</v>
      </c>
      <c r="AR1042">
        <v>140.38999999999999</v>
      </c>
    </row>
    <row r="1043" spans="1:44" ht="12.75" hidden="1" customHeight="1" x14ac:dyDescent="0.25">
      <c r="A1043">
        <v>670</v>
      </c>
      <c r="B1043">
        <v>2012</v>
      </c>
      <c r="C1043" s="22" t="str">
        <f t="shared" si="65"/>
        <v>2012B00670</v>
      </c>
      <c r="D1043" s="13">
        <v>41129</v>
      </c>
      <c r="E1043">
        <v>120014</v>
      </c>
      <c r="F1043" t="s">
        <v>341</v>
      </c>
      <c r="G1043">
        <v>3</v>
      </c>
      <c r="H1043">
        <v>18</v>
      </c>
      <c r="I1043" t="s">
        <v>70</v>
      </c>
      <c r="J1043" s="15">
        <f t="shared" si="64"/>
        <v>2716</v>
      </c>
      <c r="K1043">
        <v>40</v>
      </c>
      <c r="L1043">
        <v>50</v>
      </c>
      <c r="M1043">
        <v>50</v>
      </c>
      <c r="N1043">
        <f t="shared" si="63"/>
        <v>10</v>
      </c>
      <c r="O1043">
        <v>4</v>
      </c>
      <c r="P1043">
        <v>6</v>
      </c>
      <c r="Q1043"/>
      <c r="S1043" s="22"/>
      <c r="T1043" s="60" t="s">
        <v>172</v>
      </c>
      <c r="U1043" s="46">
        <v>0.02</v>
      </c>
      <c r="V1043" s="46">
        <v>0</v>
      </c>
      <c r="W1043" s="46">
        <v>0</v>
      </c>
      <c r="X1043" s="46">
        <v>0.21</v>
      </c>
      <c r="Y1043" s="46">
        <v>0</v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</row>
    <row r="1044" spans="1:44" ht="12.75" hidden="1" customHeight="1" x14ac:dyDescent="0.25">
      <c r="A1044">
        <v>671</v>
      </c>
      <c r="B1044">
        <v>2012</v>
      </c>
      <c r="C1044" s="22" t="str">
        <f t="shared" si="65"/>
        <v>2012B00671</v>
      </c>
      <c r="D1044" s="13">
        <v>41129</v>
      </c>
      <c r="E1044">
        <v>120014</v>
      </c>
      <c r="F1044" t="s">
        <v>341</v>
      </c>
      <c r="G1044">
        <v>3</v>
      </c>
      <c r="H1044">
        <v>18</v>
      </c>
      <c r="I1044" t="s">
        <v>70</v>
      </c>
      <c r="J1044" s="15">
        <f t="shared" si="64"/>
        <v>5432</v>
      </c>
      <c r="K1044">
        <v>50</v>
      </c>
      <c r="L1044">
        <v>70</v>
      </c>
      <c r="M1044">
        <v>70</v>
      </c>
      <c r="N1044">
        <f t="shared" si="63"/>
        <v>20</v>
      </c>
      <c r="O1044">
        <v>4</v>
      </c>
      <c r="P1044">
        <v>6</v>
      </c>
      <c r="Q1044"/>
      <c r="R1044">
        <v>157</v>
      </c>
      <c r="S1044" s="22">
        <v>2013</v>
      </c>
      <c r="T1044" s="60" t="s">
        <v>172</v>
      </c>
      <c r="U1044" s="46">
        <v>0.2</v>
      </c>
      <c r="V1044" s="46">
        <v>0</v>
      </c>
      <c r="W1044" s="46">
        <v>0</v>
      </c>
      <c r="X1044" s="46">
        <v>0.15</v>
      </c>
      <c r="Y1044" s="46">
        <v>0</v>
      </c>
      <c r="Z1044"/>
      <c r="AA1044"/>
      <c r="AB1044">
        <v>8.0245999999999995</v>
      </c>
      <c r="AC1044">
        <v>0.26619999999999999</v>
      </c>
      <c r="AD1044">
        <v>0.96430000000000005</v>
      </c>
      <c r="AE1044">
        <v>21.473199999999999</v>
      </c>
      <c r="AF1044">
        <v>11.01</v>
      </c>
      <c r="AG1044">
        <v>8.4989000000000008</v>
      </c>
      <c r="AH1044">
        <v>1.5234000000000001</v>
      </c>
      <c r="AI1044">
        <v>0.31809999999999999</v>
      </c>
      <c r="AJ1044">
        <v>0.21479999999999999</v>
      </c>
      <c r="AK1044">
        <v>8.5400000000000004E-2</v>
      </c>
      <c r="AL1044">
        <v>7.0900000000000005E-2</v>
      </c>
      <c r="AM1044">
        <v>11.3002</v>
      </c>
      <c r="AN1044">
        <v>0.36220000000000002</v>
      </c>
      <c r="AO1044">
        <v>4.4275000000000002</v>
      </c>
      <c r="AP1044">
        <v>0.48830000000000001</v>
      </c>
      <c r="AQ1044">
        <v>157.58930000000001</v>
      </c>
      <c r="AR1044">
        <v>146.37280000000001</v>
      </c>
    </row>
    <row r="1045" spans="1:44" ht="12.75" hidden="1" customHeight="1" x14ac:dyDescent="0.25">
      <c r="A1045">
        <v>672</v>
      </c>
      <c r="B1045">
        <v>2012</v>
      </c>
      <c r="C1045" s="22" t="str">
        <f t="shared" si="65"/>
        <v>2012B00672</v>
      </c>
      <c r="D1045" s="13">
        <v>41129</v>
      </c>
      <c r="E1045">
        <v>120014</v>
      </c>
      <c r="F1045" t="s">
        <v>341</v>
      </c>
      <c r="G1045">
        <v>3</v>
      </c>
      <c r="H1045">
        <v>18</v>
      </c>
      <c r="I1045" t="s">
        <v>70</v>
      </c>
      <c r="J1045" s="15">
        <f t="shared" si="64"/>
        <v>2716</v>
      </c>
      <c r="K1045">
        <v>70</v>
      </c>
      <c r="L1045">
        <v>80</v>
      </c>
      <c r="M1045">
        <v>80</v>
      </c>
      <c r="N1045">
        <f t="shared" si="63"/>
        <v>10</v>
      </c>
      <c r="O1045">
        <v>4</v>
      </c>
      <c r="P1045">
        <v>6</v>
      </c>
      <c r="Q1045"/>
      <c r="R1045">
        <v>158</v>
      </c>
      <c r="S1045" s="22">
        <v>2013</v>
      </c>
      <c r="T1045" s="60" t="s">
        <v>172</v>
      </c>
      <c r="U1045" s="46">
        <v>0.05</v>
      </c>
      <c r="V1045" s="46">
        <v>0.14000000000000001</v>
      </c>
      <c r="W1045" s="46">
        <v>0</v>
      </c>
      <c r="X1045" s="46">
        <v>0.06</v>
      </c>
      <c r="Y1045" s="46">
        <v>0</v>
      </c>
      <c r="Z1045"/>
      <c r="AA1045"/>
      <c r="AB1045">
        <v>11.332100000000001</v>
      </c>
      <c r="AC1045">
        <v>0.1963</v>
      </c>
      <c r="AD1045">
        <v>1.5355000000000001</v>
      </c>
      <c r="AE1045">
        <v>81.474199999999996</v>
      </c>
      <c r="AF1045">
        <v>5.0373000000000001</v>
      </c>
      <c r="AG1045">
        <v>11.0657</v>
      </c>
      <c r="AH1045">
        <v>4.7122999999999999</v>
      </c>
      <c r="AI1045">
        <v>0.4254</v>
      </c>
      <c r="AJ1045">
        <v>0.222</v>
      </c>
      <c r="AK1045">
        <v>8.4400000000000003E-2</v>
      </c>
      <c r="AL1045">
        <v>0.1163</v>
      </c>
      <c r="AM1045">
        <v>17.326799999999999</v>
      </c>
      <c r="AN1045">
        <v>0.54090000000000005</v>
      </c>
      <c r="AO1045">
        <v>4.9173999999999998</v>
      </c>
      <c r="AP1045">
        <v>0.627</v>
      </c>
      <c r="AQ1045">
        <v>173.7123</v>
      </c>
      <c r="AR1045">
        <v>175.84370000000001</v>
      </c>
    </row>
    <row r="1046" spans="1:44" ht="12.75" hidden="1" customHeight="1" x14ac:dyDescent="0.25">
      <c r="A1046">
        <v>673</v>
      </c>
      <c r="B1046">
        <v>2012</v>
      </c>
      <c r="C1046" s="22" t="str">
        <f t="shared" si="65"/>
        <v>2012B00673</v>
      </c>
      <c r="D1046" s="13">
        <v>41129</v>
      </c>
      <c r="E1046">
        <v>120014</v>
      </c>
      <c r="F1046" t="s">
        <v>341</v>
      </c>
      <c r="G1046">
        <v>3</v>
      </c>
      <c r="H1046">
        <v>18</v>
      </c>
      <c r="I1046" t="s">
        <v>70</v>
      </c>
      <c r="J1046" s="15">
        <f t="shared" si="64"/>
        <v>5432</v>
      </c>
      <c r="K1046">
        <v>80</v>
      </c>
      <c r="L1046">
        <v>100</v>
      </c>
      <c r="M1046">
        <v>100</v>
      </c>
      <c r="N1046">
        <f t="shared" si="63"/>
        <v>20</v>
      </c>
      <c r="O1046">
        <v>4</v>
      </c>
      <c r="P1046">
        <v>6</v>
      </c>
      <c r="Q1046"/>
      <c r="R1046">
        <v>159</v>
      </c>
      <c r="S1046" s="22">
        <v>2013</v>
      </c>
      <c r="T1046" s="60" t="s">
        <v>172</v>
      </c>
      <c r="U1046" s="46">
        <v>0.26</v>
      </c>
      <c r="V1046" s="46">
        <v>0</v>
      </c>
      <c r="W1046" s="46">
        <v>0</v>
      </c>
      <c r="X1046" s="46">
        <v>0.13</v>
      </c>
      <c r="Y1046" s="46">
        <v>0</v>
      </c>
      <c r="Z1046"/>
      <c r="AA1046"/>
      <c r="AB1046">
        <v>6.5846</v>
      </c>
      <c r="AC1046">
        <v>0.15629999999999999</v>
      </c>
      <c r="AD1046">
        <v>0.69969999999999999</v>
      </c>
      <c r="AE1046">
        <v>29.7561</v>
      </c>
      <c r="AF1046">
        <v>15.1905</v>
      </c>
      <c r="AG1046">
        <v>6.7652000000000001</v>
      </c>
      <c r="AH1046">
        <v>1.4702999999999999</v>
      </c>
      <c r="AI1046">
        <v>0.22259999999999999</v>
      </c>
      <c r="AJ1046">
        <v>0.1212</v>
      </c>
      <c r="AK1046">
        <v>3.5099999999999999E-2</v>
      </c>
      <c r="AL1046">
        <v>0.13719999999999999</v>
      </c>
      <c r="AM1046">
        <v>15.2058</v>
      </c>
      <c r="AN1046">
        <v>0.29730000000000001</v>
      </c>
      <c r="AO1046" t="s">
        <v>343</v>
      </c>
      <c r="AP1046">
        <v>0.55720000000000003</v>
      </c>
      <c r="AQ1046">
        <v>388.87200000000001</v>
      </c>
      <c r="AR1046">
        <v>36.0595</v>
      </c>
    </row>
    <row r="1047" spans="1:44" ht="12.75" hidden="1" customHeight="1" x14ac:dyDescent="0.25">
      <c r="A1047">
        <v>674</v>
      </c>
      <c r="B1047">
        <v>2012</v>
      </c>
      <c r="C1047" s="22" t="str">
        <f t="shared" si="65"/>
        <v>2012B00674</v>
      </c>
      <c r="D1047" s="13">
        <v>41129</v>
      </c>
      <c r="E1047">
        <v>120014</v>
      </c>
      <c r="F1047" t="s">
        <v>341</v>
      </c>
      <c r="G1047">
        <v>3</v>
      </c>
      <c r="H1047">
        <v>18</v>
      </c>
      <c r="I1047" t="s">
        <v>198</v>
      </c>
      <c r="J1047" s="15">
        <f t="shared" si="64"/>
        <v>3920.0000000000005</v>
      </c>
      <c r="K1047">
        <v>100</v>
      </c>
      <c r="L1047">
        <v>150</v>
      </c>
      <c r="M1047">
        <v>150</v>
      </c>
      <c r="N1047">
        <f t="shared" si="63"/>
        <v>50</v>
      </c>
      <c r="O1047">
        <v>4</v>
      </c>
      <c r="P1047">
        <v>6</v>
      </c>
      <c r="Q1047"/>
      <c r="R1047">
        <v>160</v>
      </c>
      <c r="S1047" s="22">
        <v>2013</v>
      </c>
      <c r="T1047" s="60" t="s">
        <v>172</v>
      </c>
      <c r="U1047" s="46">
        <v>0.16</v>
      </c>
      <c r="V1047" s="46">
        <v>0</v>
      </c>
      <c r="W1047" s="46">
        <v>0</v>
      </c>
      <c r="X1047" s="46">
        <v>0.14000000000000001</v>
      </c>
      <c r="Y1047" s="46">
        <v>0</v>
      </c>
      <c r="Z1047"/>
      <c r="AA1047"/>
      <c r="AB1047">
        <v>4.3666999999999998</v>
      </c>
      <c r="AC1047">
        <v>0.55730000000000002</v>
      </c>
      <c r="AD1047">
        <v>0.5333</v>
      </c>
      <c r="AE1047">
        <v>11.770799999999999</v>
      </c>
      <c r="AF1047">
        <v>15.0313</v>
      </c>
      <c r="AG1047">
        <v>11.7188</v>
      </c>
      <c r="AH1047">
        <v>3.1448</v>
      </c>
      <c r="AI1047">
        <v>0.24790000000000001</v>
      </c>
      <c r="AJ1047">
        <v>0.35</v>
      </c>
      <c r="AK1047">
        <v>7.2900000000000006E-2</v>
      </c>
      <c r="AL1047">
        <v>7.3999999999999996E-2</v>
      </c>
      <c r="AM1047">
        <v>11.0625</v>
      </c>
      <c r="AN1047">
        <v>0.1958</v>
      </c>
      <c r="AO1047">
        <v>7.4843999999999999</v>
      </c>
      <c r="AP1047">
        <v>0.33960000000000001</v>
      </c>
      <c r="AQ1047">
        <v>560.83330000000001</v>
      </c>
      <c r="AR1047">
        <v>24.208300000000001</v>
      </c>
    </row>
    <row r="1048" spans="1:44" ht="12.75" hidden="1" customHeight="1" x14ac:dyDescent="0.25">
      <c r="A1048">
        <v>675</v>
      </c>
      <c r="B1048">
        <v>2012</v>
      </c>
      <c r="C1048" s="22" t="str">
        <f t="shared" si="65"/>
        <v>2012B00675</v>
      </c>
      <c r="D1048" s="13">
        <v>41129</v>
      </c>
      <c r="E1048">
        <v>120014</v>
      </c>
      <c r="F1048" t="s">
        <v>341</v>
      </c>
      <c r="G1048">
        <v>3</v>
      </c>
      <c r="H1048">
        <v>18</v>
      </c>
      <c r="I1048" t="s">
        <v>198</v>
      </c>
      <c r="J1048" s="15">
        <f t="shared" si="64"/>
        <v>2116.8000000000002</v>
      </c>
      <c r="K1048">
        <v>150</v>
      </c>
      <c r="L1048">
        <v>200</v>
      </c>
      <c r="M1048" s="26">
        <v>177</v>
      </c>
      <c r="N1048">
        <f t="shared" si="63"/>
        <v>50</v>
      </c>
      <c r="O1048">
        <v>4</v>
      </c>
      <c r="P1048">
        <v>6</v>
      </c>
      <c r="Q1048"/>
      <c r="S1048" s="22"/>
      <c r="T1048" s="60" t="s">
        <v>172</v>
      </c>
      <c r="U1048" s="46">
        <v>0</v>
      </c>
      <c r="V1048" s="46">
        <v>0</v>
      </c>
      <c r="W1048" s="46">
        <v>0</v>
      </c>
      <c r="X1048" s="46">
        <v>0</v>
      </c>
      <c r="Y1048" s="46">
        <v>0</v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</row>
    <row r="1049" spans="1:44" ht="12.75" hidden="1" customHeight="1" x14ac:dyDescent="0.25">
      <c r="A1049">
        <v>676</v>
      </c>
      <c r="B1049">
        <v>2012</v>
      </c>
      <c r="C1049" s="22" t="str">
        <f t="shared" si="65"/>
        <v>2012B00676</v>
      </c>
      <c r="D1049" s="13">
        <v>41131</v>
      </c>
      <c r="E1049">
        <v>120015</v>
      </c>
      <c r="F1049" t="s">
        <v>341</v>
      </c>
      <c r="G1049">
        <v>9</v>
      </c>
      <c r="H1049">
        <v>16</v>
      </c>
      <c r="I1049" t="s">
        <v>70</v>
      </c>
      <c r="J1049" s="15">
        <f t="shared" si="64"/>
        <v>1358</v>
      </c>
      <c r="K1049">
        <v>0</v>
      </c>
      <c r="L1049">
        <v>5</v>
      </c>
      <c r="M1049">
        <v>5</v>
      </c>
      <c r="N1049">
        <f t="shared" si="63"/>
        <v>5</v>
      </c>
      <c r="O1049">
        <v>4</v>
      </c>
      <c r="P1049">
        <v>6</v>
      </c>
      <c r="Q1049"/>
      <c r="R1049">
        <v>161</v>
      </c>
      <c r="S1049" s="22">
        <v>2013</v>
      </c>
      <c r="T1049" s="60" t="s">
        <v>172</v>
      </c>
      <c r="U1049" s="46">
        <v>0.79</v>
      </c>
      <c r="V1049" s="46">
        <v>0.24</v>
      </c>
      <c r="W1049" s="46">
        <v>0</v>
      </c>
      <c r="X1049" s="46">
        <v>0.4</v>
      </c>
      <c r="Y1049" s="46">
        <v>0</v>
      </c>
      <c r="Z1049">
        <v>448.54</v>
      </c>
      <c r="AA1049">
        <v>13.67</v>
      </c>
      <c r="AB1049">
        <v>4.6536999999999997</v>
      </c>
      <c r="AC1049">
        <v>0.85899999999999999</v>
      </c>
      <c r="AD1049">
        <v>0.76959999999999995</v>
      </c>
      <c r="AE1049">
        <v>2.1812</v>
      </c>
      <c r="AF1049">
        <v>7.8437999999999999</v>
      </c>
      <c r="AG1049">
        <v>7.9961000000000002</v>
      </c>
      <c r="AH1049">
        <v>3.3816000000000002</v>
      </c>
      <c r="AI1049">
        <v>1.3541000000000001</v>
      </c>
      <c r="AJ1049">
        <v>0.29759999999999998</v>
      </c>
      <c r="AK1049">
        <v>0.1179</v>
      </c>
      <c r="AL1049">
        <v>0.1081</v>
      </c>
      <c r="AM1049">
        <v>11.9892</v>
      </c>
      <c r="AN1049">
        <v>1.1228</v>
      </c>
      <c r="AO1049">
        <v>140.2259</v>
      </c>
      <c r="AP1049">
        <v>1.0206</v>
      </c>
      <c r="AQ1049">
        <v>53.831000000000003</v>
      </c>
      <c r="AR1049">
        <v>150.98230000000001</v>
      </c>
    </row>
    <row r="1050" spans="1:44" ht="12.75" hidden="1" customHeight="1" x14ac:dyDescent="0.25">
      <c r="A1050">
        <v>677</v>
      </c>
      <c r="B1050">
        <v>2012</v>
      </c>
      <c r="C1050" s="22" t="str">
        <f t="shared" si="65"/>
        <v>2012B00677</v>
      </c>
      <c r="D1050" s="13">
        <v>41131</v>
      </c>
      <c r="E1050">
        <v>120015</v>
      </c>
      <c r="F1050" t="s">
        <v>341</v>
      </c>
      <c r="G1050">
        <v>9</v>
      </c>
      <c r="H1050">
        <v>16</v>
      </c>
      <c r="I1050" t="s">
        <v>70</v>
      </c>
      <c r="J1050" s="15">
        <f t="shared" si="64"/>
        <v>1358</v>
      </c>
      <c r="K1050">
        <v>5</v>
      </c>
      <c r="L1050">
        <v>10</v>
      </c>
      <c r="M1050">
        <v>10</v>
      </c>
      <c r="N1050">
        <f t="shared" si="63"/>
        <v>5</v>
      </c>
      <c r="O1050">
        <v>4</v>
      </c>
      <c r="P1050">
        <v>6</v>
      </c>
      <c r="Q1050"/>
      <c r="R1050">
        <v>162</v>
      </c>
      <c r="S1050" s="22">
        <v>2013</v>
      </c>
      <c r="T1050" s="60" t="s">
        <v>172</v>
      </c>
      <c r="U1050" s="46">
        <v>1.1399999999999999</v>
      </c>
      <c r="V1050" s="46">
        <v>0</v>
      </c>
      <c r="W1050" s="46">
        <v>0</v>
      </c>
      <c r="X1050" s="46">
        <v>0.27</v>
      </c>
      <c r="Y1050" s="46">
        <v>0</v>
      </c>
      <c r="Z1050">
        <v>426.69</v>
      </c>
      <c r="AA1050">
        <v>10.7</v>
      </c>
      <c r="AB1050">
        <v>7.4791999999999996</v>
      </c>
      <c r="AC1050">
        <v>0.67349999999999999</v>
      </c>
      <c r="AD1050">
        <v>1.3247</v>
      </c>
      <c r="AE1050">
        <v>4.0896999999999997</v>
      </c>
      <c r="AF1050">
        <v>10.8881</v>
      </c>
      <c r="AG1050">
        <v>8.5984999999999996</v>
      </c>
      <c r="AH1050">
        <v>4.6715999999999998</v>
      </c>
      <c r="AI1050">
        <v>0.88070000000000004</v>
      </c>
      <c r="AJ1050">
        <v>0.32100000000000001</v>
      </c>
      <c r="AK1050">
        <v>0.1124</v>
      </c>
      <c r="AL1050">
        <v>0.1105</v>
      </c>
      <c r="AM1050">
        <v>13.3719</v>
      </c>
      <c r="AN1050">
        <v>0.76129999999999998</v>
      </c>
      <c r="AO1050">
        <v>136.95650000000001</v>
      </c>
      <c r="AP1050">
        <v>0.98470000000000002</v>
      </c>
      <c r="AQ1050">
        <v>97.872299999999996</v>
      </c>
      <c r="AR1050">
        <v>172.01669999999999</v>
      </c>
    </row>
    <row r="1051" spans="1:44" ht="12.75" hidden="1" customHeight="1" x14ac:dyDescent="0.25">
      <c r="A1051">
        <v>678</v>
      </c>
      <c r="B1051">
        <v>2012</v>
      </c>
      <c r="C1051" s="22" t="str">
        <f t="shared" si="65"/>
        <v>2012B00678</v>
      </c>
      <c r="D1051" s="13">
        <v>41131</v>
      </c>
      <c r="E1051">
        <v>120015</v>
      </c>
      <c r="F1051" t="s">
        <v>341</v>
      </c>
      <c r="G1051">
        <v>9</v>
      </c>
      <c r="H1051">
        <v>16</v>
      </c>
      <c r="I1051" t="s">
        <v>70</v>
      </c>
      <c r="J1051" s="15">
        <f t="shared" si="64"/>
        <v>2716</v>
      </c>
      <c r="K1051">
        <v>10</v>
      </c>
      <c r="L1051">
        <v>20</v>
      </c>
      <c r="M1051">
        <v>20</v>
      </c>
      <c r="N1051">
        <f t="shared" si="63"/>
        <v>10</v>
      </c>
      <c r="O1051">
        <v>4</v>
      </c>
      <c r="P1051">
        <v>6</v>
      </c>
      <c r="Q1051"/>
      <c r="R1051">
        <v>163</v>
      </c>
      <c r="S1051" s="22">
        <v>2013</v>
      </c>
      <c r="T1051" s="60" t="s">
        <v>172</v>
      </c>
      <c r="U1051" s="46">
        <v>1.83</v>
      </c>
      <c r="V1051" s="46">
        <v>0.72</v>
      </c>
      <c r="W1051" s="46">
        <v>0.38</v>
      </c>
      <c r="X1051" s="46">
        <v>0.49</v>
      </c>
      <c r="Y1051" s="46">
        <v>0</v>
      </c>
      <c r="Z1051">
        <v>484.59399999999999</v>
      </c>
      <c r="AA1051">
        <v>10.012</v>
      </c>
      <c r="AB1051">
        <v>10.025</v>
      </c>
      <c r="AC1051">
        <v>0.77239999999999998</v>
      </c>
      <c r="AD1051">
        <v>1.2434000000000001</v>
      </c>
      <c r="AE1051">
        <v>6.0800999999999998</v>
      </c>
      <c r="AF1051">
        <v>8.1844000000000001</v>
      </c>
      <c r="AG1051">
        <v>9.1046999999999993</v>
      </c>
      <c r="AH1051">
        <v>2.5510000000000002</v>
      </c>
      <c r="AI1051">
        <v>1.1218999999999999</v>
      </c>
      <c r="AJ1051">
        <v>0.30759999999999998</v>
      </c>
      <c r="AK1051">
        <v>0.15409999999999999</v>
      </c>
      <c r="AL1051">
        <v>0.12559999999999999</v>
      </c>
      <c r="AM1051">
        <v>10.1594</v>
      </c>
      <c r="AN1051">
        <v>0.73670000000000002</v>
      </c>
      <c r="AO1051">
        <v>84.170400000000001</v>
      </c>
      <c r="AP1051">
        <v>0.93989999999999996</v>
      </c>
      <c r="AQ1051">
        <v>91.718900000000005</v>
      </c>
      <c r="AR1051">
        <v>142.07640000000001</v>
      </c>
    </row>
    <row r="1052" spans="1:44" ht="12.75" hidden="1" customHeight="1" x14ac:dyDescent="0.25">
      <c r="A1052">
        <v>679</v>
      </c>
      <c r="B1052">
        <v>2012</v>
      </c>
      <c r="C1052" s="22" t="str">
        <f t="shared" si="65"/>
        <v>2012B00679</v>
      </c>
      <c r="D1052" s="13">
        <v>41131</v>
      </c>
      <c r="E1052">
        <v>120015</v>
      </c>
      <c r="F1052" t="s">
        <v>341</v>
      </c>
      <c r="G1052">
        <v>9</v>
      </c>
      <c r="H1052">
        <v>16</v>
      </c>
      <c r="I1052" t="s">
        <v>70</v>
      </c>
      <c r="J1052" s="15">
        <f t="shared" si="64"/>
        <v>2716</v>
      </c>
      <c r="K1052">
        <v>20</v>
      </c>
      <c r="L1052">
        <v>30</v>
      </c>
      <c r="M1052">
        <v>30</v>
      </c>
      <c r="N1052">
        <f t="shared" si="63"/>
        <v>10</v>
      </c>
      <c r="O1052">
        <v>4</v>
      </c>
      <c r="P1052">
        <v>6</v>
      </c>
      <c r="Q1052"/>
      <c r="R1052">
        <v>164</v>
      </c>
      <c r="S1052" s="22">
        <v>2013</v>
      </c>
      <c r="T1052" s="60" t="s">
        <v>172</v>
      </c>
      <c r="U1052" s="46">
        <v>1.32</v>
      </c>
      <c r="V1052" s="46">
        <v>0</v>
      </c>
      <c r="W1052" s="46">
        <v>0</v>
      </c>
      <c r="X1052" s="46">
        <v>0.51</v>
      </c>
      <c r="Y1052" s="46">
        <v>0</v>
      </c>
      <c r="Z1052">
        <v>401.16</v>
      </c>
      <c r="AA1052">
        <v>7.41</v>
      </c>
      <c r="AB1052">
        <v>10.2151</v>
      </c>
      <c r="AC1052">
        <v>0.57799999999999996</v>
      </c>
      <c r="AD1052">
        <v>0.88490000000000002</v>
      </c>
      <c r="AE1052">
        <v>6.8056000000000001</v>
      </c>
      <c r="AF1052">
        <v>10.089600000000001</v>
      </c>
      <c r="AG1052">
        <v>6.8144999999999998</v>
      </c>
      <c r="AH1052">
        <v>1.4798</v>
      </c>
      <c r="AI1052">
        <v>0.89200000000000002</v>
      </c>
      <c r="AJ1052">
        <v>0.29210000000000003</v>
      </c>
      <c r="AK1052">
        <v>0.13039999999999999</v>
      </c>
      <c r="AL1052">
        <v>0.1241</v>
      </c>
      <c r="AM1052">
        <v>8.5797000000000008</v>
      </c>
      <c r="AN1052">
        <v>0.51429999999999998</v>
      </c>
      <c r="AO1052">
        <v>38.006300000000003</v>
      </c>
      <c r="AP1052">
        <v>0.7379</v>
      </c>
      <c r="AQ1052">
        <v>140.94980000000001</v>
      </c>
      <c r="AR1052">
        <v>137.27600000000001</v>
      </c>
    </row>
    <row r="1053" spans="1:44" ht="12.75" hidden="1" customHeight="1" x14ac:dyDescent="0.25">
      <c r="A1053">
        <v>680</v>
      </c>
      <c r="B1053">
        <v>2012</v>
      </c>
      <c r="C1053" s="22" t="str">
        <f t="shared" si="65"/>
        <v>2012B00680</v>
      </c>
      <c r="D1053" s="13">
        <v>41131</v>
      </c>
      <c r="E1053">
        <v>120015</v>
      </c>
      <c r="F1053" t="s">
        <v>341</v>
      </c>
      <c r="G1053">
        <v>9</v>
      </c>
      <c r="H1053">
        <v>16</v>
      </c>
      <c r="I1053" t="s">
        <v>70</v>
      </c>
      <c r="J1053" s="15">
        <f t="shared" si="64"/>
        <v>2716</v>
      </c>
      <c r="K1053">
        <v>30</v>
      </c>
      <c r="L1053">
        <v>40</v>
      </c>
      <c r="M1053">
        <v>40</v>
      </c>
      <c r="N1053">
        <f t="shared" si="63"/>
        <v>10</v>
      </c>
      <c r="O1053">
        <v>4</v>
      </c>
      <c r="P1053">
        <v>6</v>
      </c>
      <c r="Q1053"/>
      <c r="R1053">
        <v>165</v>
      </c>
      <c r="S1053" s="22">
        <v>2013</v>
      </c>
      <c r="T1053" s="60" t="s">
        <v>172</v>
      </c>
      <c r="U1053" s="46">
        <v>1.1599999999999999</v>
      </c>
      <c r="V1053" s="46">
        <v>0</v>
      </c>
      <c r="W1053" s="46">
        <v>0</v>
      </c>
      <c r="X1053" s="46">
        <v>0.14000000000000001</v>
      </c>
      <c r="Y1053" s="46">
        <v>0</v>
      </c>
      <c r="Z1053">
        <v>418.01</v>
      </c>
      <c r="AA1053">
        <v>7.95</v>
      </c>
      <c r="AB1053">
        <v>13.0747</v>
      </c>
      <c r="AC1053">
        <v>0.42049999999999998</v>
      </c>
      <c r="AD1053">
        <v>0.77110000000000001</v>
      </c>
      <c r="AE1053">
        <v>10.674099999999999</v>
      </c>
      <c r="AF1053">
        <v>10.0291</v>
      </c>
      <c r="AG1053">
        <v>6.3094000000000001</v>
      </c>
      <c r="AH1053">
        <v>1.1309</v>
      </c>
      <c r="AI1053">
        <v>0.5786</v>
      </c>
      <c r="AJ1053">
        <v>0.21479999999999999</v>
      </c>
      <c r="AK1053">
        <v>9.7500000000000003E-2</v>
      </c>
      <c r="AL1053">
        <v>8.1500000000000003E-2</v>
      </c>
      <c r="AM1053">
        <v>9.1707000000000001</v>
      </c>
      <c r="AN1053">
        <v>0.54359999999999997</v>
      </c>
      <c r="AO1053">
        <v>15.3977</v>
      </c>
      <c r="AP1053">
        <v>0.70709999999999995</v>
      </c>
      <c r="AQ1053">
        <v>110.5723</v>
      </c>
      <c r="AR1053">
        <v>152.52180000000001</v>
      </c>
    </row>
    <row r="1054" spans="1:44" ht="12.75" hidden="1" customHeight="1" x14ac:dyDescent="0.25">
      <c r="A1054">
        <v>681</v>
      </c>
      <c r="B1054">
        <v>2012</v>
      </c>
      <c r="C1054" s="22" t="str">
        <f t="shared" si="65"/>
        <v>2012B00681</v>
      </c>
      <c r="D1054" s="13">
        <v>41131</v>
      </c>
      <c r="E1054">
        <v>120015</v>
      </c>
      <c r="F1054" t="s">
        <v>341</v>
      </c>
      <c r="G1054">
        <v>9</v>
      </c>
      <c r="H1054">
        <v>16</v>
      </c>
      <c r="I1054" t="s">
        <v>70</v>
      </c>
      <c r="J1054" s="15">
        <f t="shared" si="64"/>
        <v>2716</v>
      </c>
      <c r="K1054">
        <v>40</v>
      </c>
      <c r="L1054">
        <v>50</v>
      </c>
      <c r="M1054">
        <v>50</v>
      </c>
      <c r="N1054">
        <f t="shared" si="63"/>
        <v>10</v>
      </c>
      <c r="O1054">
        <v>4</v>
      </c>
      <c r="P1054">
        <v>6</v>
      </c>
      <c r="Q1054"/>
      <c r="R1054">
        <v>166</v>
      </c>
      <c r="S1054" s="22">
        <v>2013</v>
      </c>
      <c r="T1054" s="60" t="s">
        <v>172</v>
      </c>
      <c r="U1054" s="46">
        <v>1.1100000000000001</v>
      </c>
      <c r="V1054" s="46">
        <v>0.7</v>
      </c>
      <c r="W1054" s="46">
        <v>0</v>
      </c>
      <c r="X1054" s="46">
        <v>0.28000000000000003</v>
      </c>
      <c r="Y1054" s="46">
        <v>0</v>
      </c>
      <c r="Z1054">
        <v>412.54</v>
      </c>
      <c r="AA1054">
        <v>8.7100000000000009</v>
      </c>
      <c r="AB1054">
        <v>12.4171</v>
      </c>
      <c r="AC1054">
        <v>0.45529999999999998</v>
      </c>
      <c r="AD1054">
        <v>0.6492</v>
      </c>
      <c r="AE1054">
        <v>5.8540999999999999</v>
      </c>
      <c r="AF1054">
        <v>9.9262999999999995</v>
      </c>
      <c r="AG1054">
        <v>7.3849</v>
      </c>
      <c r="AH1054">
        <v>1.105</v>
      </c>
      <c r="AI1054">
        <v>0.76700000000000002</v>
      </c>
      <c r="AJ1054">
        <v>0.20349999999999999</v>
      </c>
      <c r="AK1054">
        <v>9.7100000000000006E-2</v>
      </c>
      <c r="AL1054">
        <v>8.2900000000000001E-2</v>
      </c>
      <c r="AM1054">
        <v>7.9466000000000001</v>
      </c>
      <c r="AN1054">
        <v>0.51239999999999997</v>
      </c>
      <c r="AO1054">
        <v>12.113300000000001</v>
      </c>
      <c r="AP1054">
        <v>0.6653</v>
      </c>
      <c r="AQ1054">
        <v>99.815799999999996</v>
      </c>
      <c r="AR1054">
        <v>100.2762</v>
      </c>
    </row>
    <row r="1055" spans="1:44" ht="12.75" hidden="1" customHeight="1" x14ac:dyDescent="0.25">
      <c r="A1055">
        <v>682</v>
      </c>
      <c r="B1055">
        <v>2012</v>
      </c>
      <c r="C1055" s="22" t="str">
        <f t="shared" si="65"/>
        <v>2012B00682</v>
      </c>
      <c r="D1055" s="13">
        <v>41131</v>
      </c>
      <c r="E1055">
        <v>120015</v>
      </c>
      <c r="F1055" t="s">
        <v>341</v>
      </c>
      <c r="G1055">
        <v>9</v>
      </c>
      <c r="H1055">
        <v>16</v>
      </c>
      <c r="I1055" t="s">
        <v>70</v>
      </c>
      <c r="J1055" s="15">
        <f t="shared" si="64"/>
        <v>5432</v>
      </c>
      <c r="K1055">
        <v>50</v>
      </c>
      <c r="L1055">
        <v>70</v>
      </c>
      <c r="M1055">
        <v>70</v>
      </c>
      <c r="N1055">
        <f t="shared" si="63"/>
        <v>20</v>
      </c>
      <c r="O1055">
        <v>4</v>
      </c>
      <c r="P1055">
        <v>6</v>
      </c>
      <c r="Q1055"/>
      <c r="R1055">
        <v>167</v>
      </c>
      <c r="S1055" s="22">
        <v>2013</v>
      </c>
      <c r="T1055" s="60" t="s">
        <v>172</v>
      </c>
      <c r="U1055" s="46">
        <v>0.67</v>
      </c>
      <c r="V1055" s="46">
        <v>0.3</v>
      </c>
      <c r="W1055" s="46">
        <v>1.21</v>
      </c>
      <c r="X1055" s="46">
        <v>0.14000000000000001</v>
      </c>
      <c r="Y1055" s="46">
        <v>0</v>
      </c>
      <c r="Z1055">
        <v>431.93</v>
      </c>
      <c r="AA1055">
        <v>6.57</v>
      </c>
      <c r="AB1055">
        <v>10.9941</v>
      </c>
      <c r="AC1055">
        <v>0.18559999999999999</v>
      </c>
      <c r="AD1055">
        <v>0.48380000000000001</v>
      </c>
      <c r="AE1055">
        <v>2.782</v>
      </c>
      <c r="AF1055">
        <v>7.3932000000000002</v>
      </c>
      <c r="AG1055">
        <v>6.8541999999999996</v>
      </c>
      <c r="AH1055">
        <v>0.70909999999999995</v>
      </c>
      <c r="AI1055">
        <v>0.48670000000000002</v>
      </c>
      <c r="AJ1055">
        <v>0.10680000000000001</v>
      </c>
      <c r="AK1055">
        <v>5.2999999999999999E-2</v>
      </c>
      <c r="AL1055">
        <v>4.7899999999999998E-2</v>
      </c>
      <c r="AM1055">
        <v>4.6567999999999996</v>
      </c>
      <c r="AN1055">
        <v>0.47639999999999999</v>
      </c>
      <c r="AO1055">
        <v>8.4756999999999998</v>
      </c>
      <c r="AP1055">
        <v>0.58030000000000004</v>
      </c>
      <c r="AQ1055">
        <v>86.156099999999995</v>
      </c>
      <c r="AR1055">
        <v>46.377000000000002</v>
      </c>
    </row>
    <row r="1056" spans="1:44" ht="12.75" hidden="1" customHeight="1" x14ac:dyDescent="0.25">
      <c r="A1056">
        <v>683</v>
      </c>
      <c r="B1056">
        <v>2012</v>
      </c>
      <c r="C1056" s="22" t="str">
        <f t="shared" si="65"/>
        <v>2012B00683</v>
      </c>
      <c r="D1056" s="13">
        <v>41131</v>
      </c>
      <c r="E1056">
        <v>120015</v>
      </c>
      <c r="F1056" t="s">
        <v>341</v>
      </c>
      <c r="G1056">
        <v>9</v>
      </c>
      <c r="H1056">
        <v>16</v>
      </c>
      <c r="I1056" t="s">
        <v>70</v>
      </c>
      <c r="J1056" s="15">
        <f t="shared" si="64"/>
        <v>2716</v>
      </c>
      <c r="K1056">
        <v>70</v>
      </c>
      <c r="L1056">
        <v>80</v>
      </c>
      <c r="M1056">
        <v>80</v>
      </c>
      <c r="N1056">
        <f t="shared" si="63"/>
        <v>10</v>
      </c>
      <c r="O1056">
        <v>4</v>
      </c>
      <c r="P1056">
        <v>6</v>
      </c>
      <c r="Q1056"/>
      <c r="R1056">
        <v>168</v>
      </c>
      <c r="S1056" s="22">
        <v>2013</v>
      </c>
      <c r="T1056" s="60" t="s">
        <v>172</v>
      </c>
      <c r="U1056" s="46">
        <v>0.09</v>
      </c>
      <c r="V1056" s="46">
        <v>0</v>
      </c>
      <c r="W1056" s="46">
        <v>0</v>
      </c>
      <c r="X1056" s="46">
        <v>0</v>
      </c>
      <c r="Y1056" s="46">
        <v>0</v>
      </c>
      <c r="Z1056"/>
      <c r="AA1056"/>
      <c r="AB1056">
        <v>16.812999999999999</v>
      </c>
      <c r="AC1056">
        <v>0.32719999999999999</v>
      </c>
      <c r="AD1056">
        <v>0.2918</v>
      </c>
      <c r="AE1056">
        <v>2.6204000000000001</v>
      </c>
      <c r="AF1056">
        <v>8.0452999999999992</v>
      </c>
      <c r="AG1056">
        <v>7.8754</v>
      </c>
      <c r="AH1056">
        <v>2.5432000000000001</v>
      </c>
      <c r="AI1056">
        <v>0.60840000000000005</v>
      </c>
      <c r="AJ1056">
        <v>0.21809999999999999</v>
      </c>
      <c r="AK1056">
        <v>6.4399999999999999E-2</v>
      </c>
      <c r="AL1056">
        <v>3.8199999999999998E-2</v>
      </c>
      <c r="AM1056">
        <v>6.5616000000000003</v>
      </c>
      <c r="AN1056">
        <v>0.64380000000000004</v>
      </c>
      <c r="AO1056">
        <v>7.8823999999999996</v>
      </c>
      <c r="AP1056">
        <v>0.75780000000000003</v>
      </c>
      <c r="AQ1056">
        <v>142.77619999999999</v>
      </c>
      <c r="AR1056">
        <v>39.043900000000001</v>
      </c>
    </row>
    <row r="1057" spans="1:44" ht="12.75" hidden="1" customHeight="1" x14ac:dyDescent="0.25">
      <c r="A1057">
        <v>684</v>
      </c>
      <c r="B1057">
        <v>2012</v>
      </c>
      <c r="C1057" s="22" t="str">
        <f t="shared" si="65"/>
        <v>2012B00684</v>
      </c>
      <c r="D1057" s="13">
        <v>41131</v>
      </c>
      <c r="E1057">
        <v>120015</v>
      </c>
      <c r="F1057" t="s">
        <v>341</v>
      </c>
      <c r="G1057">
        <v>9</v>
      </c>
      <c r="H1057">
        <v>16</v>
      </c>
      <c r="I1057" t="s">
        <v>70</v>
      </c>
      <c r="J1057" s="15">
        <f t="shared" si="64"/>
        <v>5432</v>
      </c>
      <c r="K1057">
        <v>80</v>
      </c>
      <c r="L1057">
        <v>100</v>
      </c>
      <c r="M1057">
        <v>100</v>
      </c>
      <c r="N1057">
        <f t="shared" si="63"/>
        <v>20</v>
      </c>
      <c r="O1057">
        <v>4</v>
      </c>
      <c r="P1057">
        <v>6</v>
      </c>
      <c r="Q1057"/>
      <c r="S1057" s="22"/>
      <c r="T1057" s="60" t="s">
        <v>172</v>
      </c>
      <c r="U1057" s="46">
        <v>0.03</v>
      </c>
      <c r="V1057" s="46">
        <v>0</v>
      </c>
      <c r="W1057" s="46">
        <v>0</v>
      </c>
      <c r="X1057" s="46">
        <v>0</v>
      </c>
      <c r="Y1057" s="46">
        <v>0</v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</row>
    <row r="1058" spans="1:44" ht="12.75" hidden="1" customHeight="1" x14ac:dyDescent="0.25">
      <c r="A1058">
        <v>685</v>
      </c>
      <c r="B1058">
        <v>2012</v>
      </c>
      <c r="C1058" s="22" t="str">
        <f t="shared" si="65"/>
        <v>2012B00685</v>
      </c>
      <c r="D1058" s="13">
        <v>41131</v>
      </c>
      <c r="E1058">
        <v>120015</v>
      </c>
      <c r="F1058" t="s">
        <v>341</v>
      </c>
      <c r="G1058">
        <v>9</v>
      </c>
      <c r="H1058">
        <v>16</v>
      </c>
      <c r="I1058" t="s">
        <v>198</v>
      </c>
      <c r="J1058" s="15">
        <f t="shared" si="64"/>
        <v>3920.0000000000005</v>
      </c>
      <c r="K1058">
        <v>100</v>
      </c>
      <c r="L1058">
        <v>150</v>
      </c>
      <c r="M1058">
        <v>150</v>
      </c>
      <c r="N1058">
        <f t="shared" si="63"/>
        <v>50</v>
      </c>
      <c r="O1058">
        <v>4</v>
      </c>
      <c r="P1058">
        <v>6</v>
      </c>
      <c r="Q1058"/>
      <c r="S1058" s="22"/>
      <c r="T1058" s="60" t="s">
        <v>172</v>
      </c>
      <c r="U1058" s="46">
        <v>0</v>
      </c>
      <c r="V1058" s="46">
        <v>0</v>
      </c>
      <c r="W1058" s="46">
        <v>0</v>
      </c>
      <c r="X1058" s="46">
        <v>0</v>
      </c>
      <c r="Y1058" s="46">
        <v>0</v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</row>
    <row r="1059" spans="1:44" ht="12.75" hidden="1" customHeight="1" x14ac:dyDescent="0.25">
      <c r="A1059">
        <v>686</v>
      </c>
      <c r="B1059">
        <v>2012</v>
      </c>
      <c r="C1059" s="22" t="str">
        <f t="shared" si="65"/>
        <v>2012B00686</v>
      </c>
      <c r="D1059" s="13">
        <v>41131</v>
      </c>
      <c r="E1059">
        <v>120015</v>
      </c>
      <c r="F1059" t="s">
        <v>341</v>
      </c>
      <c r="G1059">
        <v>9</v>
      </c>
      <c r="H1059">
        <v>16</v>
      </c>
      <c r="I1059" t="s">
        <v>198</v>
      </c>
      <c r="J1059" s="15">
        <f t="shared" si="64"/>
        <v>3371.2000000000003</v>
      </c>
      <c r="K1059">
        <v>150</v>
      </c>
      <c r="L1059">
        <v>200</v>
      </c>
      <c r="M1059" s="26">
        <v>193</v>
      </c>
      <c r="N1059">
        <f t="shared" si="63"/>
        <v>50</v>
      </c>
      <c r="O1059">
        <v>4</v>
      </c>
      <c r="P1059">
        <v>6</v>
      </c>
      <c r="Q1059"/>
      <c r="S1059" s="22"/>
      <c r="T1059" s="60" t="s">
        <v>172</v>
      </c>
      <c r="U1059" s="46">
        <v>0.02</v>
      </c>
      <c r="V1059" s="46">
        <v>0</v>
      </c>
      <c r="W1059" s="46">
        <v>0</v>
      </c>
      <c r="X1059" s="46">
        <v>0</v>
      </c>
      <c r="Y1059" s="46">
        <v>0</v>
      </c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</row>
    <row r="1060" spans="1:44" ht="12.75" hidden="1" customHeight="1" x14ac:dyDescent="0.25">
      <c r="A1060">
        <v>687</v>
      </c>
      <c r="B1060">
        <v>2012</v>
      </c>
      <c r="C1060" s="22" t="str">
        <f t="shared" si="65"/>
        <v>2012B00687</v>
      </c>
      <c r="D1060" s="13">
        <v>41134</v>
      </c>
      <c r="E1060">
        <v>120016</v>
      </c>
      <c r="F1060" t="s">
        <v>341</v>
      </c>
      <c r="G1060">
        <v>8</v>
      </c>
      <c r="H1060">
        <v>13</v>
      </c>
      <c r="I1060" t="s">
        <v>70</v>
      </c>
      <c r="J1060" s="15">
        <f t="shared" si="64"/>
        <v>1358</v>
      </c>
      <c r="K1060">
        <v>0</v>
      </c>
      <c r="L1060">
        <v>5</v>
      </c>
      <c r="M1060">
        <v>5</v>
      </c>
      <c r="N1060">
        <f t="shared" si="63"/>
        <v>5</v>
      </c>
      <c r="O1060">
        <v>4</v>
      </c>
      <c r="P1060">
        <v>6</v>
      </c>
      <c r="Q1060"/>
      <c r="R1060">
        <v>169</v>
      </c>
      <c r="S1060" s="22">
        <v>2013</v>
      </c>
      <c r="T1060" s="60" t="s">
        <v>172</v>
      </c>
      <c r="U1060" s="46">
        <v>0.79</v>
      </c>
      <c r="V1060" s="46">
        <v>0.38</v>
      </c>
      <c r="W1060" s="46">
        <v>0</v>
      </c>
      <c r="X1060" s="46">
        <v>7.0000000000000007E-2</v>
      </c>
      <c r="Y1060" s="46">
        <v>0</v>
      </c>
      <c r="Z1060">
        <v>461.44</v>
      </c>
      <c r="AA1060">
        <v>10.8</v>
      </c>
      <c r="AB1060">
        <v>6.4924999999999997</v>
      </c>
      <c r="AC1060">
        <v>1.0459000000000001</v>
      </c>
      <c r="AD1060">
        <v>1.2336</v>
      </c>
      <c r="AE1060">
        <v>3.5510999999999999</v>
      </c>
      <c r="AF1060">
        <v>6.5155000000000003</v>
      </c>
      <c r="AG1060">
        <v>8.3984000000000005</v>
      </c>
      <c r="AH1060">
        <v>5.4040999999999997</v>
      </c>
      <c r="AI1060">
        <v>0.83699999999999997</v>
      </c>
      <c r="AJ1060">
        <v>0.42770000000000002</v>
      </c>
      <c r="AK1060">
        <v>0.16070000000000001</v>
      </c>
      <c r="AL1060">
        <v>0.1613</v>
      </c>
      <c r="AM1060">
        <v>8.8605</v>
      </c>
      <c r="AN1060">
        <v>0.79969999999999997</v>
      </c>
      <c r="AO1060">
        <v>167.91040000000001</v>
      </c>
      <c r="AP1060">
        <v>1.0229999999999999</v>
      </c>
      <c r="AQ1060">
        <v>34.443199999999997</v>
      </c>
      <c r="AR1060">
        <v>158.72559999999999</v>
      </c>
    </row>
    <row r="1061" spans="1:44" ht="12.75" hidden="1" customHeight="1" x14ac:dyDescent="0.25">
      <c r="A1061">
        <v>688</v>
      </c>
      <c r="B1061">
        <v>2012</v>
      </c>
      <c r="C1061" s="22" t="str">
        <f t="shared" ref="C1061:C1092" si="66">CONCATENATE(B1061,"B00",A1061)</f>
        <v>2012B00688</v>
      </c>
      <c r="D1061" s="13">
        <v>41134</v>
      </c>
      <c r="E1061">
        <v>120016</v>
      </c>
      <c r="F1061" t="s">
        <v>341</v>
      </c>
      <c r="G1061">
        <v>8</v>
      </c>
      <c r="H1061">
        <v>13</v>
      </c>
      <c r="I1061" t="s">
        <v>70</v>
      </c>
      <c r="J1061" s="15">
        <f t="shared" si="64"/>
        <v>1358</v>
      </c>
      <c r="K1061">
        <v>5</v>
      </c>
      <c r="L1061">
        <v>10</v>
      </c>
      <c r="M1061">
        <v>10</v>
      </c>
      <c r="N1061">
        <f t="shared" si="63"/>
        <v>5</v>
      </c>
      <c r="O1061">
        <v>4</v>
      </c>
      <c r="P1061">
        <v>6</v>
      </c>
      <c r="Q1061"/>
      <c r="R1061">
        <v>170</v>
      </c>
      <c r="S1061" s="22">
        <v>2013</v>
      </c>
      <c r="T1061" s="60" t="s">
        <v>172</v>
      </c>
      <c r="U1061" s="46">
        <v>1.29</v>
      </c>
      <c r="V1061" s="46">
        <v>0</v>
      </c>
      <c r="W1061" s="46">
        <v>1.42</v>
      </c>
      <c r="X1061" s="46">
        <v>0.34</v>
      </c>
      <c r="Y1061" s="46">
        <v>0</v>
      </c>
      <c r="Z1061">
        <v>502.20400000000001</v>
      </c>
      <c r="AA1061">
        <v>11.028</v>
      </c>
      <c r="AB1061">
        <v>9.1989000000000001</v>
      </c>
      <c r="AC1061">
        <v>0.94110000000000005</v>
      </c>
      <c r="AD1061">
        <v>1.2856000000000001</v>
      </c>
      <c r="AE1061">
        <v>3.8311999999999999</v>
      </c>
      <c r="AF1061">
        <v>6.2496999999999998</v>
      </c>
      <c r="AG1061">
        <v>15.3873</v>
      </c>
      <c r="AH1061">
        <v>4.4249999999999998</v>
      </c>
      <c r="AI1061">
        <v>0.9093</v>
      </c>
      <c r="AJ1061">
        <v>0.42649999999999999</v>
      </c>
      <c r="AK1061">
        <v>0.13439999999999999</v>
      </c>
      <c r="AL1061">
        <v>0.24079999999999999</v>
      </c>
      <c r="AM1061">
        <v>7.4762000000000004</v>
      </c>
      <c r="AN1061">
        <v>0.81950000000000001</v>
      </c>
      <c r="AO1061">
        <v>118.5827</v>
      </c>
      <c r="AP1061">
        <v>1.0476000000000001</v>
      </c>
      <c r="AQ1061">
        <v>64.782899999999998</v>
      </c>
      <c r="AR1061">
        <v>194.96190000000001</v>
      </c>
    </row>
    <row r="1062" spans="1:44" ht="12.75" hidden="1" customHeight="1" x14ac:dyDescent="0.25">
      <c r="A1062">
        <v>689</v>
      </c>
      <c r="B1062">
        <v>2012</v>
      </c>
      <c r="C1062" s="22" t="str">
        <f t="shared" si="66"/>
        <v>2012B00689</v>
      </c>
      <c r="D1062" s="13">
        <v>41134</v>
      </c>
      <c r="E1062">
        <v>120016</v>
      </c>
      <c r="F1062" t="s">
        <v>341</v>
      </c>
      <c r="G1062">
        <v>8</v>
      </c>
      <c r="H1062">
        <v>13</v>
      </c>
      <c r="I1062" t="s">
        <v>70</v>
      </c>
      <c r="J1062" s="15">
        <f t="shared" si="64"/>
        <v>2716</v>
      </c>
      <c r="K1062">
        <v>10</v>
      </c>
      <c r="L1062">
        <v>20</v>
      </c>
      <c r="M1062">
        <v>20</v>
      </c>
      <c r="N1062">
        <f t="shared" si="63"/>
        <v>10</v>
      </c>
      <c r="O1062">
        <v>4</v>
      </c>
      <c r="P1062">
        <v>6</v>
      </c>
      <c r="Q1062"/>
      <c r="R1062">
        <v>171</v>
      </c>
      <c r="S1062" s="22">
        <v>2013</v>
      </c>
      <c r="T1062" s="60" t="s">
        <v>172</v>
      </c>
      <c r="U1062" s="46">
        <v>1.97</v>
      </c>
      <c r="V1062" s="46">
        <v>0.16</v>
      </c>
      <c r="W1062" s="46">
        <v>0.95</v>
      </c>
      <c r="X1062" s="46">
        <v>0.55000000000000004</v>
      </c>
      <c r="Y1062" s="46">
        <v>0</v>
      </c>
      <c r="Z1062">
        <v>468.50599999999997</v>
      </c>
      <c r="AA1062">
        <v>9.3719999999999999</v>
      </c>
      <c r="AB1062">
        <v>10.7669</v>
      </c>
      <c r="AC1062">
        <v>0.55579999999999996</v>
      </c>
      <c r="AD1062">
        <v>1.4576</v>
      </c>
      <c r="AE1062">
        <v>5.5712000000000002</v>
      </c>
      <c r="AF1062">
        <v>8.2629000000000001</v>
      </c>
      <c r="AG1062">
        <v>14.2478</v>
      </c>
      <c r="AH1062">
        <v>2.6263999999999998</v>
      </c>
      <c r="AI1062">
        <v>1.2435</v>
      </c>
      <c r="AJ1062">
        <v>0.41139999999999999</v>
      </c>
      <c r="AK1062">
        <v>0.15690000000000001</v>
      </c>
      <c r="AL1062">
        <v>0.1739</v>
      </c>
      <c r="AM1062">
        <v>7.7979000000000003</v>
      </c>
      <c r="AN1062">
        <v>0.77890000000000004</v>
      </c>
      <c r="AO1062">
        <v>69.975700000000003</v>
      </c>
      <c r="AP1062">
        <v>0.87060000000000004</v>
      </c>
      <c r="AQ1062">
        <v>96.222200000000001</v>
      </c>
      <c r="AR1062">
        <v>212.02860000000001</v>
      </c>
    </row>
    <row r="1063" spans="1:44" ht="12.75" hidden="1" customHeight="1" x14ac:dyDescent="0.25">
      <c r="A1063">
        <v>690</v>
      </c>
      <c r="B1063">
        <v>2012</v>
      </c>
      <c r="C1063" s="22" t="str">
        <f t="shared" si="66"/>
        <v>2012B00690</v>
      </c>
      <c r="D1063" s="13">
        <v>41134</v>
      </c>
      <c r="E1063">
        <v>120016</v>
      </c>
      <c r="F1063" t="s">
        <v>341</v>
      </c>
      <c r="G1063">
        <v>8</v>
      </c>
      <c r="H1063">
        <v>13</v>
      </c>
      <c r="I1063" t="s">
        <v>70</v>
      </c>
      <c r="J1063" s="15">
        <f t="shared" si="64"/>
        <v>2716</v>
      </c>
      <c r="K1063">
        <v>20</v>
      </c>
      <c r="L1063">
        <v>30</v>
      </c>
      <c r="M1063">
        <v>30</v>
      </c>
      <c r="N1063">
        <f t="shared" si="63"/>
        <v>10</v>
      </c>
      <c r="O1063">
        <v>4</v>
      </c>
      <c r="P1063">
        <v>6</v>
      </c>
      <c r="Q1063"/>
      <c r="R1063">
        <v>172</v>
      </c>
      <c r="S1063" s="22">
        <v>2013</v>
      </c>
      <c r="T1063" s="60" t="s">
        <v>172</v>
      </c>
      <c r="U1063" s="46">
        <v>1.59</v>
      </c>
      <c r="V1063" s="46">
        <v>0.84</v>
      </c>
      <c r="W1063" s="46">
        <v>1.07</v>
      </c>
      <c r="X1063" s="46">
        <v>0.25</v>
      </c>
      <c r="Y1063" s="46">
        <v>0</v>
      </c>
      <c r="Z1063">
        <v>432.27100000000002</v>
      </c>
      <c r="AA1063">
        <v>7.7370000000000001</v>
      </c>
      <c r="AB1063">
        <v>9.6737000000000002</v>
      </c>
      <c r="AC1063">
        <v>0.52039999999999997</v>
      </c>
      <c r="AD1063">
        <v>1.3115000000000001</v>
      </c>
      <c r="AE1063">
        <v>4.944</v>
      </c>
      <c r="AF1063">
        <v>10.9192</v>
      </c>
      <c r="AG1063">
        <v>7.3569000000000004</v>
      </c>
      <c r="AH1063">
        <v>1.8223</v>
      </c>
      <c r="AI1063">
        <v>1.4401999999999999</v>
      </c>
      <c r="AJ1063">
        <v>0.40639999999999998</v>
      </c>
      <c r="AK1063">
        <v>0.17150000000000001</v>
      </c>
      <c r="AL1063">
        <v>0.1182</v>
      </c>
      <c r="AM1063">
        <v>8.0376999999999992</v>
      </c>
      <c r="AN1063">
        <v>0.66869999999999996</v>
      </c>
      <c r="AO1063">
        <v>31.945</v>
      </c>
      <c r="AP1063">
        <v>0.6956</v>
      </c>
      <c r="AQ1063">
        <v>153.57640000000001</v>
      </c>
      <c r="AR1063">
        <v>149.3544</v>
      </c>
    </row>
    <row r="1064" spans="1:44" ht="12.75" hidden="1" customHeight="1" x14ac:dyDescent="0.25">
      <c r="A1064">
        <v>691</v>
      </c>
      <c r="B1064">
        <v>2012</v>
      </c>
      <c r="C1064" s="22" t="str">
        <f t="shared" si="66"/>
        <v>2012B00691</v>
      </c>
      <c r="D1064" s="13">
        <v>41134</v>
      </c>
      <c r="E1064">
        <v>120016</v>
      </c>
      <c r="F1064" t="s">
        <v>341</v>
      </c>
      <c r="G1064">
        <v>8</v>
      </c>
      <c r="H1064">
        <v>13</v>
      </c>
      <c r="I1064" t="s">
        <v>70</v>
      </c>
      <c r="J1064" s="15">
        <f t="shared" si="64"/>
        <v>2716</v>
      </c>
      <c r="K1064">
        <v>30</v>
      </c>
      <c r="L1064">
        <v>40</v>
      </c>
      <c r="M1064">
        <v>40</v>
      </c>
      <c r="N1064">
        <f t="shared" si="63"/>
        <v>10</v>
      </c>
      <c r="O1064">
        <v>4</v>
      </c>
      <c r="P1064">
        <v>6</v>
      </c>
      <c r="Q1064"/>
      <c r="R1064">
        <v>173</v>
      </c>
      <c r="S1064" s="22">
        <v>2013</v>
      </c>
      <c r="T1064" s="60" t="s">
        <v>172</v>
      </c>
      <c r="U1064" s="46">
        <v>0.67</v>
      </c>
      <c r="V1064" s="46">
        <v>0.97</v>
      </c>
      <c r="W1064" s="46">
        <v>1.08</v>
      </c>
      <c r="X1064" s="46">
        <v>0.57999999999999996</v>
      </c>
      <c r="Y1064" s="46">
        <v>0</v>
      </c>
      <c r="Z1064">
        <v>425.07</v>
      </c>
      <c r="AA1064">
        <v>6.7</v>
      </c>
      <c r="AB1064">
        <v>10.4391</v>
      </c>
      <c r="AC1064">
        <v>0.50049999999999994</v>
      </c>
      <c r="AD1064">
        <v>1.0829</v>
      </c>
      <c r="AE1064">
        <v>10.2689</v>
      </c>
      <c r="AF1064">
        <v>9.3468999999999998</v>
      </c>
      <c r="AG1064">
        <v>5.5652999999999997</v>
      </c>
      <c r="AH1064">
        <v>1.2492000000000001</v>
      </c>
      <c r="AI1064">
        <v>0.90069999999999995</v>
      </c>
      <c r="AJ1064">
        <v>0.30080000000000001</v>
      </c>
      <c r="AK1064">
        <v>0.2069</v>
      </c>
      <c r="AL1064">
        <v>6.3700000000000007E-2</v>
      </c>
      <c r="AM1064">
        <v>8.7925000000000004</v>
      </c>
      <c r="AN1064">
        <v>0.52800000000000002</v>
      </c>
      <c r="AO1064">
        <v>16.904499999999999</v>
      </c>
      <c r="AP1064">
        <v>0.59389999999999998</v>
      </c>
      <c r="AQ1064">
        <v>146.65199999999999</v>
      </c>
      <c r="AR1064">
        <v>181.33920000000001</v>
      </c>
    </row>
    <row r="1065" spans="1:44" ht="12.75" hidden="1" customHeight="1" x14ac:dyDescent="0.25">
      <c r="A1065">
        <v>692</v>
      </c>
      <c r="B1065">
        <v>2012</v>
      </c>
      <c r="C1065" s="22" t="str">
        <f t="shared" si="66"/>
        <v>2012B00692</v>
      </c>
      <c r="D1065" s="13">
        <v>41134</v>
      </c>
      <c r="E1065">
        <v>120016</v>
      </c>
      <c r="F1065" t="s">
        <v>341</v>
      </c>
      <c r="G1065">
        <v>8</v>
      </c>
      <c r="H1065">
        <v>13</v>
      </c>
      <c r="I1065" t="s">
        <v>70</v>
      </c>
      <c r="J1065" s="15">
        <f t="shared" si="64"/>
        <v>2716</v>
      </c>
      <c r="K1065">
        <v>40</v>
      </c>
      <c r="L1065">
        <v>50</v>
      </c>
      <c r="M1065">
        <v>50</v>
      </c>
      <c r="N1065">
        <f t="shared" si="63"/>
        <v>10</v>
      </c>
      <c r="O1065">
        <v>4</v>
      </c>
      <c r="P1065">
        <v>6</v>
      </c>
      <c r="Q1065"/>
      <c r="R1065">
        <v>174</v>
      </c>
      <c r="S1065" s="22">
        <v>2013</v>
      </c>
      <c r="T1065" s="60" t="s">
        <v>172</v>
      </c>
      <c r="U1065" s="46">
        <v>1.1599999999999999</v>
      </c>
      <c r="V1065" s="46">
        <v>1.32</v>
      </c>
      <c r="W1065" s="46">
        <v>0</v>
      </c>
      <c r="X1065" s="46">
        <v>0.3</v>
      </c>
      <c r="Y1065" s="46">
        <v>0</v>
      </c>
      <c r="Z1065">
        <v>476.96300000000002</v>
      </c>
      <c r="AA1065">
        <v>6.335</v>
      </c>
      <c r="AB1065">
        <v>9.5610999999999997</v>
      </c>
      <c r="AC1065">
        <v>0.41539999999999999</v>
      </c>
      <c r="AD1065">
        <v>1.0025999999999999</v>
      </c>
      <c r="AE1065">
        <v>9.9481000000000002</v>
      </c>
      <c r="AF1065">
        <v>9.1889000000000003</v>
      </c>
      <c r="AG1065">
        <v>5.7454999999999998</v>
      </c>
      <c r="AH1065">
        <v>0.91200000000000003</v>
      </c>
      <c r="AI1065">
        <v>1.1779999999999999</v>
      </c>
      <c r="AJ1065">
        <v>0.33450000000000002</v>
      </c>
      <c r="AK1065">
        <v>0.2356</v>
      </c>
      <c r="AL1065">
        <v>7.8899999999999998E-2</v>
      </c>
      <c r="AM1065">
        <v>8.7040000000000006</v>
      </c>
      <c r="AN1065">
        <v>0.55149999999999999</v>
      </c>
      <c r="AO1065">
        <v>6.4654999999999996</v>
      </c>
      <c r="AP1065">
        <v>0.56430000000000002</v>
      </c>
      <c r="AQ1065">
        <v>89.341800000000006</v>
      </c>
      <c r="AR1065">
        <v>140.8211</v>
      </c>
    </row>
    <row r="1066" spans="1:44" ht="12.75" hidden="1" customHeight="1" x14ac:dyDescent="0.25">
      <c r="A1066">
        <v>693</v>
      </c>
      <c r="B1066">
        <v>2012</v>
      </c>
      <c r="C1066" s="22" t="str">
        <f t="shared" si="66"/>
        <v>2012B00693</v>
      </c>
      <c r="D1066" s="13">
        <v>41134</v>
      </c>
      <c r="E1066">
        <v>120016</v>
      </c>
      <c r="F1066" t="s">
        <v>341</v>
      </c>
      <c r="G1066">
        <v>8</v>
      </c>
      <c r="H1066">
        <v>13</v>
      </c>
      <c r="I1066" t="s">
        <v>70</v>
      </c>
      <c r="J1066" s="15">
        <f t="shared" si="64"/>
        <v>5432</v>
      </c>
      <c r="K1066">
        <v>50</v>
      </c>
      <c r="L1066">
        <v>70</v>
      </c>
      <c r="M1066">
        <v>70</v>
      </c>
      <c r="N1066">
        <f t="shared" si="63"/>
        <v>20</v>
      </c>
      <c r="O1066">
        <v>4</v>
      </c>
      <c r="P1066">
        <v>6</v>
      </c>
      <c r="Q1066"/>
      <c r="R1066">
        <v>175</v>
      </c>
      <c r="S1066" s="22">
        <v>2013</v>
      </c>
      <c r="T1066" s="60" t="s">
        <v>172</v>
      </c>
      <c r="U1066" s="46">
        <v>0.61</v>
      </c>
      <c r="V1066" s="46">
        <v>0.84</v>
      </c>
      <c r="W1066" s="46">
        <v>0</v>
      </c>
      <c r="X1066" s="46">
        <v>0.4</v>
      </c>
      <c r="Y1066" s="46">
        <v>0</v>
      </c>
      <c r="Z1066">
        <v>440.935</v>
      </c>
      <c r="AA1066">
        <v>5.6989999999999998</v>
      </c>
      <c r="AB1066">
        <v>9.1234999999999999</v>
      </c>
      <c r="AC1066">
        <v>0.29920000000000002</v>
      </c>
      <c r="AD1066">
        <v>1.0044999999999999</v>
      </c>
      <c r="AE1066">
        <v>11.9626</v>
      </c>
      <c r="AF1066">
        <v>11.9307</v>
      </c>
      <c r="AG1066">
        <v>5.8178999999999998</v>
      </c>
      <c r="AH1066">
        <v>0.95279999999999998</v>
      </c>
      <c r="AI1066">
        <v>1.5837000000000001</v>
      </c>
      <c r="AJ1066">
        <v>0.30620000000000003</v>
      </c>
      <c r="AK1066">
        <v>0.28920000000000001</v>
      </c>
      <c r="AL1066">
        <v>0.1326</v>
      </c>
      <c r="AM1066">
        <v>11.0871</v>
      </c>
      <c r="AN1066">
        <v>0.48699999999999999</v>
      </c>
      <c r="AO1066">
        <v>5.7405999999999997</v>
      </c>
      <c r="AP1066">
        <v>0.49759999999999999</v>
      </c>
      <c r="AQ1066">
        <v>187.14779999999999</v>
      </c>
      <c r="AR1066">
        <v>133.20099999999999</v>
      </c>
    </row>
    <row r="1067" spans="1:44" ht="12.75" hidden="1" customHeight="1" x14ac:dyDescent="0.25">
      <c r="A1067">
        <v>694</v>
      </c>
      <c r="B1067">
        <v>2012</v>
      </c>
      <c r="C1067" s="22" t="str">
        <f t="shared" si="66"/>
        <v>2012B00694</v>
      </c>
      <c r="D1067" s="13">
        <v>41134</v>
      </c>
      <c r="E1067">
        <v>120016</v>
      </c>
      <c r="F1067" t="s">
        <v>341</v>
      </c>
      <c r="G1067">
        <v>8</v>
      </c>
      <c r="H1067">
        <v>13</v>
      </c>
      <c r="I1067" t="s">
        <v>70</v>
      </c>
      <c r="J1067" s="15">
        <f t="shared" si="64"/>
        <v>2716</v>
      </c>
      <c r="K1067">
        <v>70</v>
      </c>
      <c r="L1067">
        <v>80</v>
      </c>
      <c r="M1067">
        <v>80</v>
      </c>
      <c r="N1067">
        <f t="shared" si="63"/>
        <v>10</v>
      </c>
      <c r="O1067">
        <v>4</v>
      </c>
      <c r="P1067">
        <v>6</v>
      </c>
      <c r="Q1067"/>
      <c r="S1067" s="22"/>
      <c r="T1067" s="60" t="s">
        <v>172</v>
      </c>
      <c r="U1067" s="46">
        <v>0</v>
      </c>
      <c r="V1067" s="46">
        <v>0</v>
      </c>
      <c r="W1067" s="46">
        <v>0</v>
      </c>
      <c r="X1067" s="46">
        <v>0.12</v>
      </c>
      <c r="Y1067" s="46">
        <v>0</v>
      </c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</row>
    <row r="1068" spans="1:44" ht="12.75" hidden="1" customHeight="1" x14ac:dyDescent="0.25">
      <c r="A1068">
        <v>695</v>
      </c>
      <c r="B1068">
        <v>2012</v>
      </c>
      <c r="C1068" s="22" t="str">
        <f t="shared" si="66"/>
        <v>2012B00695</v>
      </c>
      <c r="D1068" s="13">
        <v>41134</v>
      </c>
      <c r="E1068">
        <v>120016</v>
      </c>
      <c r="F1068" t="s">
        <v>341</v>
      </c>
      <c r="G1068">
        <v>8</v>
      </c>
      <c r="H1068">
        <v>13</v>
      </c>
      <c r="I1068" t="s">
        <v>70</v>
      </c>
      <c r="J1068" s="15">
        <f t="shared" si="64"/>
        <v>5432</v>
      </c>
      <c r="K1068">
        <v>80</v>
      </c>
      <c r="L1068">
        <v>100</v>
      </c>
      <c r="M1068">
        <v>100</v>
      </c>
      <c r="N1068">
        <f t="shared" si="63"/>
        <v>20</v>
      </c>
      <c r="O1068">
        <v>4</v>
      </c>
      <c r="P1068">
        <v>6</v>
      </c>
      <c r="Q1068"/>
      <c r="R1068">
        <v>176</v>
      </c>
      <c r="S1068" s="22">
        <v>2013</v>
      </c>
      <c r="T1068" s="60" t="s">
        <v>172</v>
      </c>
      <c r="U1068" s="46">
        <v>0.3</v>
      </c>
      <c r="V1068" s="46">
        <v>0</v>
      </c>
      <c r="W1068" s="46">
        <v>0</v>
      </c>
      <c r="X1068" s="46">
        <v>0</v>
      </c>
      <c r="Y1068" s="46">
        <v>0</v>
      </c>
      <c r="Z1068"/>
      <c r="AA1068"/>
      <c r="AB1068">
        <v>9.3969000000000005</v>
      </c>
      <c r="AC1068">
        <v>0.14979999999999999</v>
      </c>
      <c r="AD1068">
        <v>0.38779999999999998</v>
      </c>
      <c r="AE1068">
        <v>2.2820999999999998</v>
      </c>
      <c r="AF1068">
        <v>11.893599999999999</v>
      </c>
      <c r="AG1068">
        <v>4.4889999999999999</v>
      </c>
      <c r="AH1068">
        <v>0.75680000000000003</v>
      </c>
      <c r="AI1068">
        <v>0.26779999999999998</v>
      </c>
      <c r="AJ1068">
        <v>9.6600000000000005E-2</v>
      </c>
      <c r="AK1068">
        <v>8.6300000000000002E-2</v>
      </c>
      <c r="AL1068">
        <v>3.6299999999999999E-2</v>
      </c>
      <c r="AM1068">
        <v>7.8663999999999996</v>
      </c>
      <c r="AN1068">
        <v>0.27500000000000002</v>
      </c>
      <c r="AO1068">
        <v>3.9817999999999998</v>
      </c>
      <c r="AP1068">
        <v>0.47860000000000003</v>
      </c>
      <c r="AQ1068">
        <v>178.46950000000001</v>
      </c>
      <c r="AR1068">
        <v>30.440999999999999</v>
      </c>
    </row>
    <row r="1069" spans="1:44" ht="12.75" hidden="1" customHeight="1" x14ac:dyDescent="0.25">
      <c r="A1069">
        <v>696</v>
      </c>
      <c r="B1069">
        <v>2012</v>
      </c>
      <c r="C1069" s="22" t="str">
        <f t="shared" si="66"/>
        <v>2012B00696</v>
      </c>
      <c r="D1069" s="13">
        <v>41134</v>
      </c>
      <c r="E1069">
        <v>120016</v>
      </c>
      <c r="F1069" t="s">
        <v>341</v>
      </c>
      <c r="G1069">
        <v>8</v>
      </c>
      <c r="H1069">
        <v>13</v>
      </c>
      <c r="I1069" t="s">
        <v>198</v>
      </c>
      <c r="J1069" s="15">
        <f t="shared" si="64"/>
        <v>3920.0000000000005</v>
      </c>
      <c r="K1069">
        <v>100</v>
      </c>
      <c r="L1069">
        <v>150</v>
      </c>
      <c r="M1069">
        <v>150</v>
      </c>
      <c r="N1069">
        <f t="shared" si="63"/>
        <v>50</v>
      </c>
      <c r="O1069">
        <v>4</v>
      </c>
      <c r="P1069">
        <v>6</v>
      </c>
      <c r="Q1069"/>
      <c r="S1069" s="22"/>
      <c r="T1069" s="60" t="s">
        <v>172</v>
      </c>
      <c r="U1069" s="46">
        <v>0</v>
      </c>
      <c r="V1069" s="46">
        <v>0</v>
      </c>
      <c r="W1069" s="46">
        <v>0</v>
      </c>
      <c r="X1069" s="46">
        <v>0</v>
      </c>
      <c r="Y1069" s="46">
        <v>0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</row>
    <row r="1070" spans="1:44" ht="12.75" hidden="1" customHeight="1" x14ac:dyDescent="0.25">
      <c r="A1070">
        <v>697</v>
      </c>
      <c r="B1070">
        <v>2012</v>
      </c>
      <c r="C1070" s="22" t="str">
        <f t="shared" si="66"/>
        <v>2012B00697</v>
      </c>
      <c r="D1070" s="13">
        <v>41134</v>
      </c>
      <c r="E1070">
        <v>120016</v>
      </c>
      <c r="F1070" t="s">
        <v>341</v>
      </c>
      <c r="G1070">
        <v>8</v>
      </c>
      <c r="H1070">
        <v>13</v>
      </c>
      <c r="I1070" t="s">
        <v>198</v>
      </c>
      <c r="J1070" s="15">
        <f t="shared" si="64"/>
        <v>3096.8</v>
      </c>
      <c r="K1070">
        <v>150</v>
      </c>
      <c r="L1070">
        <v>200</v>
      </c>
      <c r="M1070" s="26">
        <v>189.5</v>
      </c>
      <c r="N1070">
        <f t="shared" si="63"/>
        <v>50</v>
      </c>
      <c r="O1070">
        <v>4</v>
      </c>
      <c r="P1070">
        <v>6</v>
      </c>
      <c r="Q1070"/>
      <c r="S1070" s="22"/>
      <c r="T1070" s="60" t="s">
        <v>172</v>
      </c>
      <c r="U1070" s="46">
        <v>0.02</v>
      </c>
      <c r="V1070" s="46">
        <v>0</v>
      </c>
      <c r="W1070" s="46">
        <v>0</v>
      </c>
      <c r="X1070" s="46">
        <v>0</v>
      </c>
      <c r="Y1070" s="46">
        <v>0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</row>
    <row r="1071" spans="1:44" ht="12.75" hidden="1" customHeight="1" x14ac:dyDescent="0.25">
      <c r="A1071">
        <v>698</v>
      </c>
      <c r="B1071">
        <v>2012</v>
      </c>
      <c r="C1071" s="22" t="str">
        <f t="shared" si="66"/>
        <v>2012B00698</v>
      </c>
      <c r="D1071" s="13">
        <v>41135</v>
      </c>
      <c r="E1071">
        <v>120017</v>
      </c>
      <c r="F1071" t="s">
        <v>341</v>
      </c>
      <c r="G1071">
        <v>6.5</v>
      </c>
      <c r="H1071">
        <v>11</v>
      </c>
      <c r="I1071" t="s">
        <v>70</v>
      </c>
      <c r="J1071" s="15">
        <f t="shared" si="64"/>
        <v>1358</v>
      </c>
      <c r="K1071">
        <v>0</v>
      </c>
      <c r="L1071">
        <v>5</v>
      </c>
      <c r="M1071">
        <v>5</v>
      </c>
      <c r="N1071">
        <f t="shared" ref="N1071:N1134" si="67">L1071-K1071</f>
        <v>5</v>
      </c>
      <c r="O1071">
        <v>4</v>
      </c>
      <c r="P1071">
        <v>6</v>
      </c>
      <c r="Q1071"/>
      <c r="R1071">
        <v>177</v>
      </c>
      <c r="S1071" s="22">
        <v>2013</v>
      </c>
      <c r="T1071" s="60" t="s">
        <v>172</v>
      </c>
      <c r="U1071" s="46">
        <v>1.44</v>
      </c>
      <c r="V1071" s="46">
        <v>0</v>
      </c>
      <c r="W1071" s="46">
        <v>0</v>
      </c>
      <c r="X1071" s="46">
        <v>0.02</v>
      </c>
      <c r="Y1071" s="46">
        <v>0</v>
      </c>
      <c r="Z1071">
        <v>462.02</v>
      </c>
      <c r="AA1071">
        <v>9.42</v>
      </c>
      <c r="AB1071">
        <v>4.3140000000000001</v>
      </c>
      <c r="AC1071">
        <v>1.2753000000000001</v>
      </c>
      <c r="AD1071">
        <v>0.78659999999999997</v>
      </c>
      <c r="AE1071">
        <v>2.8304</v>
      </c>
      <c r="AF1071">
        <v>6.8475999999999999</v>
      </c>
      <c r="AG1071">
        <v>7.0538999999999996</v>
      </c>
      <c r="AH1071">
        <v>3.2639</v>
      </c>
      <c r="AI1071">
        <v>0.88590000000000002</v>
      </c>
      <c r="AJ1071">
        <v>0.51090000000000002</v>
      </c>
      <c r="AK1071">
        <v>0.17799999999999999</v>
      </c>
      <c r="AL1071">
        <v>8.2100000000000006E-2</v>
      </c>
      <c r="AM1071">
        <v>7.1970000000000001</v>
      </c>
      <c r="AN1071">
        <v>0.74660000000000004</v>
      </c>
      <c r="AO1071">
        <v>133.2492</v>
      </c>
      <c r="AP1071">
        <v>0.89690000000000003</v>
      </c>
      <c r="AQ1071">
        <v>45.454500000000003</v>
      </c>
      <c r="AR1071">
        <v>96.6751</v>
      </c>
    </row>
    <row r="1072" spans="1:44" ht="12.75" hidden="1" customHeight="1" x14ac:dyDescent="0.25">
      <c r="A1072">
        <v>699</v>
      </c>
      <c r="B1072">
        <v>2012</v>
      </c>
      <c r="C1072" s="22" t="str">
        <f t="shared" si="66"/>
        <v>2012B00699</v>
      </c>
      <c r="D1072" s="13">
        <v>41135</v>
      </c>
      <c r="E1072">
        <v>120017</v>
      </c>
      <c r="F1072" t="s">
        <v>341</v>
      </c>
      <c r="G1072">
        <v>6.5</v>
      </c>
      <c r="H1072">
        <v>11</v>
      </c>
      <c r="I1072" t="s">
        <v>70</v>
      </c>
      <c r="J1072" s="15">
        <f t="shared" si="64"/>
        <v>1358</v>
      </c>
      <c r="K1072">
        <v>5</v>
      </c>
      <c r="L1072">
        <v>10</v>
      </c>
      <c r="M1072">
        <v>10</v>
      </c>
      <c r="N1072">
        <f t="shared" si="67"/>
        <v>5</v>
      </c>
      <c r="O1072">
        <v>4</v>
      </c>
      <c r="P1072">
        <v>6</v>
      </c>
      <c r="Q1072"/>
      <c r="R1072">
        <v>178</v>
      </c>
      <c r="S1072" s="22">
        <v>2013</v>
      </c>
      <c r="T1072" s="60" t="s">
        <v>172</v>
      </c>
      <c r="U1072" s="46">
        <v>1.0900000000000001</v>
      </c>
      <c r="V1072" s="46">
        <v>0.63</v>
      </c>
      <c r="W1072" s="46">
        <v>0</v>
      </c>
      <c r="X1072" s="46">
        <v>7.0000000000000007E-2</v>
      </c>
      <c r="Y1072" s="46">
        <v>0</v>
      </c>
      <c r="Z1072">
        <v>448.81</v>
      </c>
      <c r="AA1072">
        <v>10.27</v>
      </c>
      <c r="AB1072">
        <v>6.8875000000000002</v>
      </c>
      <c r="AC1072">
        <v>0.83940000000000003</v>
      </c>
      <c r="AD1072">
        <v>1.0092000000000001</v>
      </c>
      <c r="AE1072">
        <v>7.3323999999999998</v>
      </c>
      <c r="AF1072">
        <v>7.5270000000000001</v>
      </c>
      <c r="AG1072">
        <v>9.0985999999999994</v>
      </c>
      <c r="AH1072">
        <v>4.01</v>
      </c>
      <c r="AI1072">
        <v>0.80620000000000003</v>
      </c>
      <c r="AJ1072">
        <v>0.45450000000000002</v>
      </c>
      <c r="AK1072">
        <v>0.1394</v>
      </c>
      <c r="AL1072">
        <v>0.1133</v>
      </c>
      <c r="AM1072">
        <v>9.4298999999999999</v>
      </c>
      <c r="AN1072">
        <v>0.77310000000000001</v>
      </c>
      <c r="AO1072">
        <v>124.5378</v>
      </c>
      <c r="AP1072">
        <v>0.94799999999999995</v>
      </c>
      <c r="AQ1072">
        <v>66.409899999999993</v>
      </c>
      <c r="AR1072">
        <v>152.27269999999999</v>
      </c>
    </row>
    <row r="1073" spans="1:50" ht="12.75" hidden="1" customHeight="1" x14ac:dyDescent="0.25">
      <c r="A1073">
        <v>700</v>
      </c>
      <c r="B1073">
        <v>2012</v>
      </c>
      <c r="C1073" s="22" t="str">
        <f t="shared" si="66"/>
        <v>2012B00700</v>
      </c>
      <c r="D1073" s="13">
        <v>41135</v>
      </c>
      <c r="E1073">
        <v>120017</v>
      </c>
      <c r="F1073" t="s">
        <v>341</v>
      </c>
      <c r="G1073">
        <v>6.5</v>
      </c>
      <c r="H1073">
        <v>11</v>
      </c>
      <c r="I1073" t="s">
        <v>70</v>
      </c>
      <c r="J1073" s="15">
        <f t="shared" si="64"/>
        <v>2716</v>
      </c>
      <c r="K1073">
        <v>10</v>
      </c>
      <c r="L1073">
        <v>20</v>
      </c>
      <c r="M1073">
        <v>20</v>
      </c>
      <c r="N1073">
        <f t="shared" si="67"/>
        <v>10</v>
      </c>
      <c r="O1073">
        <v>4</v>
      </c>
      <c r="P1073">
        <v>6</v>
      </c>
      <c r="Q1073"/>
      <c r="R1073">
        <v>179</v>
      </c>
      <c r="S1073" s="22">
        <v>2013</v>
      </c>
      <c r="T1073" s="60" t="s">
        <v>172</v>
      </c>
      <c r="U1073" s="46">
        <v>2.33</v>
      </c>
      <c r="V1073" s="46">
        <v>0</v>
      </c>
      <c r="W1073" s="46">
        <v>2.87</v>
      </c>
      <c r="X1073" s="46">
        <v>0.44</v>
      </c>
      <c r="Y1073" s="46">
        <v>0</v>
      </c>
      <c r="Z1073">
        <v>512.55499999999995</v>
      </c>
      <c r="AA1073">
        <v>10.598000000000001</v>
      </c>
      <c r="AB1073">
        <v>7.9988999999999999</v>
      </c>
      <c r="AC1073">
        <v>1.1931</v>
      </c>
      <c r="AD1073">
        <v>1.0159</v>
      </c>
      <c r="AE1073">
        <v>11.2285</v>
      </c>
      <c r="AF1073">
        <v>6.5624000000000002</v>
      </c>
      <c r="AG1073">
        <v>9.4923000000000002</v>
      </c>
      <c r="AH1073">
        <v>2.2059000000000002</v>
      </c>
      <c r="AI1073">
        <v>1.1011</v>
      </c>
      <c r="AJ1073">
        <v>0.53949999999999998</v>
      </c>
      <c r="AK1073">
        <v>0.1767</v>
      </c>
      <c r="AL1073">
        <v>0.1772</v>
      </c>
      <c r="AM1073">
        <v>8.4433000000000007</v>
      </c>
      <c r="AN1073">
        <v>0.77300000000000002</v>
      </c>
      <c r="AO1073">
        <v>100.7616</v>
      </c>
      <c r="AP1073">
        <v>1.0924</v>
      </c>
      <c r="AQ1073">
        <v>33.6905</v>
      </c>
      <c r="AR1073">
        <v>170.6746</v>
      </c>
      <c r="AS1073" s="22"/>
      <c r="AT1073" s="22"/>
      <c r="AU1073" s="22"/>
      <c r="AV1073" s="46"/>
      <c r="AW1073" s="46"/>
      <c r="AX1073" s="46"/>
    </row>
    <row r="1074" spans="1:50" ht="12.75" hidden="1" customHeight="1" x14ac:dyDescent="0.25">
      <c r="A1074">
        <v>701</v>
      </c>
      <c r="B1074">
        <v>2012</v>
      </c>
      <c r="C1074" s="22" t="str">
        <f t="shared" si="66"/>
        <v>2012B00701</v>
      </c>
      <c r="D1074" s="13">
        <v>41135</v>
      </c>
      <c r="E1074">
        <v>120017</v>
      </c>
      <c r="F1074" t="s">
        <v>341</v>
      </c>
      <c r="G1074">
        <v>6.5</v>
      </c>
      <c r="H1074">
        <v>11</v>
      </c>
      <c r="I1074" t="s">
        <v>70</v>
      </c>
      <c r="J1074" s="15">
        <f t="shared" si="64"/>
        <v>2716</v>
      </c>
      <c r="K1074">
        <v>20</v>
      </c>
      <c r="L1074">
        <v>30</v>
      </c>
      <c r="M1074">
        <v>30</v>
      </c>
      <c r="N1074">
        <f t="shared" si="67"/>
        <v>10</v>
      </c>
      <c r="O1074">
        <v>4</v>
      </c>
      <c r="P1074">
        <v>6</v>
      </c>
      <c r="Q1074"/>
      <c r="R1074">
        <v>180</v>
      </c>
      <c r="S1074" s="22">
        <v>2013</v>
      </c>
      <c r="T1074" s="60" t="s">
        <v>172</v>
      </c>
      <c r="U1074" s="46">
        <v>1.84</v>
      </c>
      <c r="V1074" s="46">
        <v>0.45</v>
      </c>
      <c r="W1074" s="46">
        <v>0.32</v>
      </c>
      <c r="X1074" s="46">
        <v>0.37</v>
      </c>
      <c r="Y1074" s="46">
        <v>0</v>
      </c>
      <c r="Z1074">
        <v>498.11599999999999</v>
      </c>
      <c r="AA1074">
        <v>10.269</v>
      </c>
      <c r="AB1074">
        <v>8.3267000000000007</v>
      </c>
      <c r="AC1074">
        <v>0.89349999999999996</v>
      </c>
      <c r="AD1074">
        <v>0.81589999999999996</v>
      </c>
      <c r="AE1074">
        <v>8.4153000000000002</v>
      </c>
      <c r="AF1074">
        <v>8.1016999999999992</v>
      </c>
      <c r="AG1074">
        <v>8.2932000000000006</v>
      </c>
      <c r="AH1074">
        <v>4.0450999999999997</v>
      </c>
      <c r="AI1074">
        <v>0.66459999999999997</v>
      </c>
      <c r="AJ1074">
        <v>0.5181</v>
      </c>
      <c r="AK1074">
        <v>0.13789999999999999</v>
      </c>
      <c r="AL1074">
        <v>9.5799999999999996E-2</v>
      </c>
      <c r="AM1074">
        <v>10.6778</v>
      </c>
      <c r="AN1074">
        <v>0.79769999999999996</v>
      </c>
      <c r="AO1074">
        <v>87.433099999999996</v>
      </c>
      <c r="AP1074">
        <v>0.97870000000000001</v>
      </c>
      <c r="AQ1074">
        <v>58.129199999999997</v>
      </c>
      <c r="AR1074">
        <v>140.43889999999999</v>
      </c>
    </row>
    <row r="1075" spans="1:50" ht="12.75" hidden="1" customHeight="1" x14ac:dyDescent="0.25">
      <c r="A1075">
        <v>702</v>
      </c>
      <c r="B1075">
        <v>2012</v>
      </c>
      <c r="C1075" s="22" t="str">
        <f t="shared" si="66"/>
        <v>2012B00702</v>
      </c>
      <c r="D1075" s="13">
        <v>41135</v>
      </c>
      <c r="E1075">
        <v>120017</v>
      </c>
      <c r="F1075" t="s">
        <v>341</v>
      </c>
      <c r="G1075">
        <v>6.5</v>
      </c>
      <c r="H1075">
        <v>11</v>
      </c>
      <c r="I1075" t="s">
        <v>70</v>
      </c>
      <c r="J1075" s="15">
        <f t="shared" si="64"/>
        <v>2716</v>
      </c>
      <c r="K1075">
        <v>30</v>
      </c>
      <c r="L1075">
        <v>40</v>
      </c>
      <c r="M1075">
        <v>40</v>
      </c>
      <c r="N1075">
        <f t="shared" si="67"/>
        <v>10</v>
      </c>
      <c r="O1075">
        <v>4</v>
      </c>
      <c r="P1075">
        <v>6</v>
      </c>
      <c r="Q1075"/>
      <c r="R1075">
        <v>181</v>
      </c>
      <c r="S1075" s="22">
        <v>2013</v>
      </c>
      <c r="T1075" s="60" t="s">
        <v>172</v>
      </c>
      <c r="U1075" s="46">
        <v>1.1200000000000001</v>
      </c>
      <c r="V1075" s="46">
        <v>0</v>
      </c>
      <c r="W1075" s="46">
        <v>0</v>
      </c>
      <c r="X1075" s="46">
        <v>1.1100000000000001</v>
      </c>
      <c r="Y1075" s="46">
        <v>0</v>
      </c>
      <c r="Z1075">
        <v>388.63</v>
      </c>
      <c r="AA1075">
        <v>7.76</v>
      </c>
      <c r="AB1075">
        <v>10.1252</v>
      </c>
      <c r="AC1075">
        <v>0.50580000000000003</v>
      </c>
      <c r="AD1075">
        <v>0.55630000000000002</v>
      </c>
      <c r="AE1075">
        <v>6.2896000000000001</v>
      </c>
      <c r="AF1075">
        <v>10.8222</v>
      </c>
      <c r="AG1075">
        <v>9.1486000000000001</v>
      </c>
      <c r="AH1075">
        <v>2.5225</v>
      </c>
      <c r="AI1075">
        <v>0.36599999999999999</v>
      </c>
      <c r="AJ1075">
        <v>0.3543</v>
      </c>
      <c r="AK1075">
        <v>8.5599999999999996E-2</v>
      </c>
      <c r="AL1075">
        <v>4.9200000000000001E-2</v>
      </c>
      <c r="AM1075">
        <v>11.364800000000001</v>
      </c>
      <c r="AN1075">
        <v>0.60429999999999995</v>
      </c>
      <c r="AO1075">
        <v>41.206200000000003</v>
      </c>
      <c r="AP1075">
        <v>0.75129999999999997</v>
      </c>
      <c r="AQ1075">
        <v>157.9299</v>
      </c>
      <c r="AR1075">
        <v>121.1185</v>
      </c>
    </row>
    <row r="1076" spans="1:50" ht="12.75" hidden="1" customHeight="1" x14ac:dyDescent="0.25">
      <c r="A1076">
        <v>703</v>
      </c>
      <c r="B1076">
        <v>2012</v>
      </c>
      <c r="C1076" s="22" t="str">
        <f t="shared" si="66"/>
        <v>2012B00703</v>
      </c>
      <c r="D1076" s="13">
        <v>41135</v>
      </c>
      <c r="E1076">
        <v>120017</v>
      </c>
      <c r="F1076" t="s">
        <v>341</v>
      </c>
      <c r="G1076">
        <v>6.5</v>
      </c>
      <c r="H1076">
        <v>11</v>
      </c>
      <c r="I1076" t="s">
        <v>70</v>
      </c>
      <c r="J1076" s="15">
        <f t="shared" si="64"/>
        <v>2716</v>
      </c>
      <c r="K1076">
        <v>40</v>
      </c>
      <c r="L1076">
        <v>50</v>
      </c>
      <c r="M1076">
        <v>50</v>
      </c>
      <c r="N1076">
        <f t="shared" si="67"/>
        <v>10</v>
      </c>
      <c r="O1076">
        <v>4</v>
      </c>
      <c r="P1076">
        <v>6</v>
      </c>
      <c r="Q1076"/>
      <c r="R1076">
        <v>182</v>
      </c>
      <c r="S1076" s="22">
        <v>2013</v>
      </c>
      <c r="T1076" s="60" t="s">
        <v>172</v>
      </c>
      <c r="U1076" s="46">
        <v>0.94</v>
      </c>
      <c r="V1076" s="46">
        <v>0.28999999999999998</v>
      </c>
      <c r="W1076" s="46">
        <v>0</v>
      </c>
      <c r="X1076" s="46">
        <v>0.34</v>
      </c>
      <c r="Y1076" s="46">
        <v>0</v>
      </c>
      <c r="Z1076">
        <v>396.2</v>
      </c>
      <c r="AA1076">
        <v>7.16</v>
      </c>
      <c r="AB1076">
        <v>11.1488</v>
      </c>
      <c r="AC1076">
        <v>0.39500000000000002</v>
      </c>
      <c r="AD1076">
        <v>0.60009999999999997</v>
      </c>
      <c r="AE1076">
        <v>18.621400000000001</v>
      </c>
      <c r="AF1076">
        <v>11.963900000000001</v>
      </c>
      <c r="AG1076">
        <v>6.6848999999999998</v>
      </c>
      <c r="AH1076">
        <v>1.256</v>
      </c>
      <c r="AI1076">
        <v>0.38129999999999997</v>
      </c>
      <c r="AJ1076">
        <v>0.2828</v>
      </c>
      <c r="AK1076">
        <v>9.4600000000000004E-2</v>
      </c>
      <c r="AL1076">
        <v>0.16189999999999999</v>
      </c>
      <c r="AM1076">
        <v>13.5777</v>
      </c>
      <c r="AN1076">
        <v>0.51149999999999995</v>
      </c>
      <c r="AO1076">
        <v>14.863200000000001</v>
      </c>
      <c r="AP1076">
        <v>0.7248</v>
      </c>
      <c r="AQ1076">
        <v>173.4136</v>
      </c>
      <c r="AR1076">
        <v>163.23849999999999</v>
      </c>
    </row>
    <row r="1077" spans="1:50" ht="12.75" hidden="1" customHeight="1" x14ac:dyDescent="0.25">
      <c r="A1077">
        <v>704</v>
      </c>
      <c r="B1077">
        <v>2012</v>
      </c>
      <c r="C1077" s="22" t="str">
        <f t="shared" si="66"/>
        <v>2012B00704</v>
      </c>
      <c r="D1077" s="13">
        <v>41135</v>
      </c>
      <c r="E1077">
        <v>120017</v>
      </c>
      <c r="F1077" t="s">
        <v>341</v>
      </c>
      <c r="G1077">
        <v>6.5</v>
      </c>
      <c r="H1077">
        <v>11</v>
      </c>
      <c r="I1077" t="s">
        <v>70</v>
      </c>
      <c r="J1077" s="15">
        <f t="shared" si="64"/>
        <v>5432</v>
      </c>
      <c r="K1077">
        <v>50</v>
      </c>
      <c r="L1077">
        <v>70</v>
      </c>
      <c r="M1077">
        <v>70</v>
      </c>
      <c r="N1077">
        <f t="shared" si="67"/>
        <v>20</v>
      </c>
      <c r="O1077">
        <v>4</v>
      </c>
      <c r="P1077">
        <v>6</v>
      </c>
      <c r="Q1077"/>
      <c r="R1077">
        <v>183</v>
      </c>
      <c r="S1077" s="22">
        <v>2013</v>
      </c>
      <c r="T1077" s="60" t="s">
        <v>172</v>
      </c>
      <c r="U1077" s="46">
        <v>0.52</v>
      </c>
      <c r="V1077" s="46">
        <v>0</v>
      </c>
      <c r="W1077" s="46">
        <v>0</v>
      </c>
      <c r="X1077" s="46">
        <v>0.46</v>
      </c>
      <c r="Y1077" s="46">
        <v>0</v>
      </c>
      <c r="Z1077">
        <v>377.03</v>
      </c>
      <c r="AA1077">
        <v>6.67</v>
      </c>
      <c r="AB1077">
        <v>10.1204</v>
      </c>
      <c r="AC1077">
        <v>0.4083</v>
      </c>
      <c r="AD1077">
        <v>0.45810000000000001</v>
      </c>
      <c r="AE1077">
        <v>8.6754999999999995</v>
      </c>
      <c r="AF1077">
        <v>12.6778</v>
      </c>
      <c r="AG1077">
        <v>6.9150999999999998</v>
      </c>
      <c r="AH1077">
        <v>0.88819999999999999</v>
      </c>
      <c r="AI1077">
        <v>0.29010000000000002</v>
      </c>
      <c r="AJ1077">
        <v>0.23050000000000001</v>
      </c>
      <c r="AK1077">
        <v>7.0000000000000007E-2</v>
      </c>
      <c r="AL1077">
        <v>5.2200000000000003E-2</v>
      </c>
      <c r="AM1077">
        <v>10.2294</v>
      </c>
      <c r="AN1077">
        <v>0.48620000000000002</v>
      </c>
      <c r="AO1077">
        <v>13.8819</v>
      </c>
      <c r="AP1077">
        <v>0.73109999999999997</v>
      </c>
      <c r="AQ1077">
        <v>197.24770000000001</v>
      </c>
      <c r="AR1077">
        <v>109.633</v>
      </c>
    </row>
    <row r="1078" spans="1:50" ht="12.75" hidden="1" customHeight="1" x14ac:dyDescent="0.25">
      <c r="A1078">
        <v>705</v>
      </c>
      <c r="B1078">
        <v>2012</v>
      </c>
      <c r="C1078" s="22" t="str">
        <f t="shared" si="66"/>
        <v>2012B00705</v>
      </c>
      <c r="D1078" s="13">
        <v>41135</v>
      </c>
      <c r="E1078">
        <v>120017</v>
      </c>
      <c r="F1078" t="s">
        <v>341</v>
      </c>
      <c r="G1078">
        <v>6.5</v>
      </c>
      <c r="H1078">
        <v>11</v>
      </c>
      <c r="I1078" t="s">
        <v>70</v>
      </c>
      <c r="J1078" s="15">
        <f t="shared" si="64"/>
        <v>2716</v>
      </c>
      <c r="K1078">
        <v>70</v>
      </c>
      <c r="L1078">
        <v>80</v>
      </c>
      <c r="M1078">
        <v>80</v>
      </c>
      <c r="N1078">
        <f t="shared" si="67"/>
        <v>10</v>
      </c>
      <c r="O1078">
        <v>4</v>
      </c>
      <c r="P1078">
        <v>6</v>
      </c>
      <c r="Q1078"/>
      <c r="R1078">
        <v>184</v>
      </c>
      <c r="S1078" s="22">
        <v>2013</v>
      </c>
      <c r="T1078" s="60" t="s">
        <v>172</v>
      </c>
      <c r="U1078" s="46">
        <v>0.23</v>
      </c>
      <c r="V1078" s="46">
        <v>0.13</v>
      </c>
      <c r="W1078" s="46">
        <v>1.0900000000000001</v>
      </c>
      <c r="X1078" s="46">
        <v>0</v>
      </c>
      <c r="Y1078" s="46">
        <v>0</v>
      </c>
      <c r="Z1078">
        <v>468.06</v>
      </c>
      <c r="AA1078">
        <v>6.6</v>
      </c>
      <c r="AB1078">
        <v>6.3548999999999998</v>
      </c>
      <c r="AC1078">
        <v>0.74319999999999997</v>
      </c>
      <c r="AD1078">
        <v>0.55649999999999999</v>
      </c>
      <c r="AE1078">
        <v>7.9973000000000001</v>
      </c>
      <c r="AF1078">
        <v>4.0007000000000001</v>
      </c>
      <c r="AG1078">
        <v>7.8746999999999998</v>
      </c>
      <c r="AH1078">
        <v>1.2350000000000001</v>
      </c>
      <c r="AI1078">
        <v>0.70369999999999999</v>
      </c>
      <c r="AJ1078">
        <v>0.52380000000000004</v>
      </c>
      <c r="AK1078">
        <v>0.11310000000000001</v>
      </c>
      <c r="AL1078">
        <v>4.7699999999999999E-2</v>
      </c>
      <c r="AM1078">
        <v>5.9359999999999999</v>
      </c>
      <c r="AN1078">
        <v>0.49249999999999999</v>
      </c>
      <c r="AO1078">
        <v>18.412800000000001</v>
      </c>
      <c r="AP1078">
        <v>0.67849999999999999</v>
      </c>
      <c r="AQ1078">
        <v>62.534100000000002</v>
      </c>
      <c r="AR1078">
        <v>96.117199999999997</v>
      </c>
    </row>
    <row r="1079" spans="1:50" ht="12.75" hidden="1" customHeight="1" x14ac:dyDescent="0.25">
      <c r="A1079">
        <v>706</v>
      </c>
      <c r="B1079">
        <v>2012</v>
      </c>
      <c r="C1079" s="22" t="str">
        <f t="shared" si="66"/>
        <v>2012B00706</v>
      </c>
      <c r="D1079" s="13">
        <v>41135</v>
      </c>
      <c r="E1079">
        <v>120017</v>
      </c>
      <c r="F1079" t="s">
        <v>341</v>
      </c>
      <c r="G1079">
        <v>6.5</v>
      </c>
      <c r="H1079">
        <v>11</v>
      </c>
      <c r="I1079" t="s">
        <v>70</v>
      </c>
      <c r="J1079" s="15">
        <f t="shared" si="64"/>
        <v>5432</v>
      </c>
      <c r="K1079">
        <v>80</v>
      </c>
      <c r="L1079">
        <v>100</v>
      </c>
      <c r="M1079">
        <v>100</v>
      </c>
      <c r="N1079">
        <f t="shared" si="67"/>
        <v>20</v>
      </c>
      <c r="O1079">
        <v>4</v>
      </c>
      <c r="P1079">
        <v>6</v>
      </c>
      <c r="Q1079"/>
      <c r="S1079" s="22"/>
      <c r="T1079" s="60" t="s">
        <v>172</v>
      </c>
      <c r="U1079" s="46">
        <v>0.03</v>
      </c>
      <c r="V1079" s="46">
        <v>0</v>
      </c>
      <c r="W1079" s="46">
        <v>0</v>
      </c>
      <c r="X1079" s="46">
        <v>0</v>
      </c>
      <c r="Y1079" s="46">
        <v>0</v>
      </c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</row>
    <row r="1080" spans="1:50" ht="12.75" hidden="1" customHeight="1" x14ac:dyDescent="0.25">
      <c r="A1080">
        <v>707</v>
      </c>
      <c r="B1080">
        <v>2012</v>
      </c>
      <c r="C1080" s="22" t="str">
        <f t="shared" si="66"/>
        <v>2012B00707</v>
      </c>
      <c r="D1080" s="13">
        <v>41135</v>
      </c>
      <c r="E1080">
        <v>120017</v>
      </c>
      <c r="F1080" t="s">
        <v>341</v>
      </c>
      <c r="G1080">
        <v>6.5</v>
      </c>
      <c r="H1080">
        <v>11</v>
      </c>
      <c r="I1080" t="s">
        <v>198</v>
      </c>
      <c r="J1080" s="15">
        <f t="shared" si="64"/>
        <v>3920.0000000000005</v>
      </c>
      <c r="K1080">
        <v>100</v>
      </c>
      <c r="L1080">
        <v>150</v>
      </c>
      <c r="M1080">
        <v>150</v>
      </c>
      <c r="N1080">
        <f t="shared" si="67"/>
        <v>50</v>
      </c>
      <c r="O1080">
        <v>4</v>
      </c>
      <c r="P1080">
        <v>6</v>
      </c>
      <c r="Q1080"/>
      <c r="R1080">
        <v>185</v>
      </c>
      <c r="S1080" s="22">
        <v>2013</v>
      </c>
      <c r="T1080" s="60" t="s">
        <v>172</v>
      </c>
      <c r="U1080" s="46">
        <v>0.28999999999999998</v>
      </c>
      <c r="V1080" s="46">
        <v>0</v>
      </c>
      <c r="W1080" s="46">
        <v>0</v>
      </c>
      <c r="X1080" s="46">
        <v>0</v>
      </c>
      <c r="Y1080" s="46">
        <v>0</v>
      </c>
      <c r="Z1080">
        <v>444.63</v>
      </c>
      <c r="AA1080">
        <v>6.73</v>
      </c>
      <c r="AB1080">
        <v>8.4139999999999997</v>
      </c>
      <c r="AC1080">
        <v>0.51</v>
      </c>
      <c r="AD1080">
        <v>0.78959999999999997</v>
      </c>
      <c r="AE1080">
        <v>36.185299999999998</v>
      </c>
      <c r="AF1080">
        <v>5.5617999999999999</v>
      </c>
      <c r="AG1080">
        <v>8.6477000000000004</v>
      </c>
      <c r="AH1080">
        <v>2.1703000000000001</v>
      </c>
      <c r="AI1080">
        <v>1.3923000000000001</v>
      </c>
      <c r="AJ1080">
        <v>0.40570000000000001</v>
      </c>
      <c r="AK1080">
        <v>0.1736</v>
      </c>
      <c r="AL1080">
        <v>0.54169999999999996</v>
      </c>
      <c r="AM1080">
        <v>11.827999999999999</v>
      </c>
      <c r="AN1080">
        <v>0.51090000000000002</v>
      </c>
      <c r="AO1080">
        <v>6.01</v>
      </c>
      <c r="AP1080">
        <v>1.091</v>
      </c>
      <c r="AQ1080">
        <v>71.285499999999999</v>
      </c>
      <c r="AR1080">
        <v>132.72120000000001</v>
      </c>
    </row>
    <row r="1081" spans="1:50" ht="12.75" hidden="1" customHeight="1" x14ac:dyDescent="0.25">
      <c r="A1081">
        <v>708</v>
      </c>
      <c r="B1081">
        <v>2012</v>
      </c>
      <c r="C1081" s="22" t="str">
        <f t="shared" si="66"/>
        <v>2012B00708</v>
      </c>
      <c r="D1081" s="13">
        <v>41135</v>
      </c>
      <c r="E1081">
        <v>120017</v>
      </c>
      <c r="F1081" t="s">
        <v>341</v>
      </c>
      <c r="G1081">
        <v>6.5</v>
      </c>
      <c r="H1081">
        <v>11</v>
      </c>
      <c r="I1081" t="s">
        <v>198</v>
      </c>
      <c r="J1081" s="15">
        <f t="shared" si="64"/>
        <v>3175.2000000000003</v>
      </c>
      <c r="K1081">
        <v>150</v>
      </c>
      <c r="L1081">
        <v>200</v>
      </c>
      <c r="M1081" s="26">
        <v>190.5</v>
      </c>
      <c r="N1081">
        <f t="shared" si="67"/>
        <v>50</v>
      </c>
      <c r="O1081">
        <v>4</v>
      </c>
      <c r="P1081">
        <v>6</v>
      </c>
      <c r="Q1081"/>
      <c r="R1081">
        <v>186</v>
      </c>
      <c r="S1081" s="22">
        <v>2013</v>
      </c>
      <c r="T1081" s="60" t="s">
        <v>172</v>
      </c>
      <c r="U1081" s="46">
        <v>0.26</v>
      </c>
      <c r="V1081" s="46">
        <v>0</v>
      </c>
      <c r="W1081" s="46">
        <v>0</v>
      </c>
      <c r="X1081" s="46">
        <v>0</v>
      </c>
      <c r="Y1081" s="46">
        <v>0</v>
      </c>
      <c r="Z1081">
        <v>413.43</v>
      </c>
      <c r="AA1081">
        <v>6.08</v>
      </c>
      <c r="AB1081">
        <v>9.8713999999999995</v>
      </c>
      <c r="AC1081">
        <v>0.62649999999999995</v>
      </c>
      <c r="AD1081">
        <v>0.86739999999999995</v>
      </c>
      <c r="AE1081">
        <v>22.246300000000002</v>
      </c>
      <c r="AF1081">
        <v>7.8281000000000001</v>
      </c>
      <c r="AG1081">
        <v>7.4560000000000004</v>
      </c>
      <c r="AH1081">
        <v>1.8599000000000001</v>
      </c>
      <c r="AI1081">
        <v>1.5115000000000001</v>
      </c>
      <c r="AJ1081">
        <v>0.52300000000000002</v>
      </c>
      <c r="AK1081">
        <v>0.2666</v>
      </c>
      <c r="AL1081">
        <v>0.81059999999999999</v>
      </c>
      <c r="AM1081">
        <v>9.8646999999999991</v>
      </c>
      <c r="AN1081">
        <v>0.53649999999999998</v>
      </c>
      <c r="AO1081">
        <v>7.0162000000000004</v>
      </c>
      <c r="AP1081">
        <v>1.4241999999999999</v>
      </c>
      <c r="AQ1081">
        <v>136.40049999999999</v>
      </c>
      <c r="AR1081">
        <v>59.871400000000001</v>
      </c>
    </row>
    <row r="1082" spans="1:50" ht="12.75" hidden="1" customHeight="1" x14ac:dyDescent="0.25">
      <c r="A1082">
        <v>709</v>
      </c>
      <c r="B1082">
        <v>2012</v>
      </c>
      <c r="C1082" s="22" t="str">
        <f t="shared" si="66"/>
        <v>2012B00709</v>
      </c>
      <c r="D1082" s="13">
        <v>41135</v>
      </c>
      <c r="E1082">
        <v>120018</v>
      </c>
      <c r="F1082" t="s">
        <v>341</v>
      </c>
      <c r="G1082">
        <v>4</v>
      </c>
      <c r="H1082">
        <v>13</v>
      </c>
      <c r="I1082" t="s">
        <v>70</v>
      </c>
      <c r="J1082" s="15">
        <f t="shared" si="64"/>
        <v>1358</v>
      </c>
      <c r="K1082">
        <v>0</v>
      </c>
      <c r="L1082">
        <v>5</v>
      </c>
      <c r="M1082">
        <v>5</v>
      </c>
      <c r="N1082">
        <f t="shared" si="67"/>
        <v>5</v>
      </c>
      <c r="O1082">
        <v>4</v>
      </c>
      <c r="P1082">
        <v>6</v>
      </c>
      <c r="Q1082"/>
      <c r="R1082">
        <v>187</v>
      </c>
      <c r="S1082" s="22">
        <v>2013</v>
      </c>
      <c r="T1082" s="60" t="s">
        <v>172</v>
      </c>
      <c r="U1082" s="46">
        <v>1.1399999999999999</v>
      </c>
      <c r="V1082" s="46">
        <v>0.94</v>
      </c>
      <c r="W1082" s="46">
        <v>0</v>
      </c>
      <c r="X1082" s="46">
        <v>0.31</v>
      </c>
      <c r="Y1082" s="46">
        <v>0</v>
      </c>
      <c r="Z1082">
        <v>517.49099999999999</v>
      </c>
      <c r="AA1082">
        <v>11.234</v>
      </c>
      <c r="AB1082">
        <v>5.03</v>
      </c>
      <c r="AC1082">
        <v>1.2645999999999999</v>
      </c>
      <c r="AD1082">
        <v>0.62909999999999999</v>
      </c>
      <c r="AE1082">
        <v>1.0347</v>
      </c>
      <c r="AF1082">
        <v>7.7682000000000002</v>
      </c>
      <c r="AG1082">
        <v>9.0952000000000002</v>
      </c>
      <c r="AH1082">
        <v>3.7906</v>
      </c>
      <c r="AI1082">
        <v>0.94499999999999995</v>
      </c>
      <c r="AJ1082">
        <v>0.32879999999999998</v>
      </c>
      <c r="AK1082">
        <v>0.2031</v>
      </c>
      <c r="AL1082">
        <v>6.0199999999999997E-2</v>
      </c>
      <c r="AM1082">
        <v>8.1496999999999993</v>
      </c>
      <c r="AN1082">
        <v>0.91810000000000003</v>
      </c>
      <c r="AO1082">
        <v>135.2724</v>
      </c>
      <c r="AP1082">
        <v>1.0410999999999999</v>
      </c>
      <c r="AQ1082">
        <v>34.811999999999998</v>
      </c>
      <c r="AR1082">
        <v>101.32</v>
      </c>
    </row>
    <row r="1083" spans="1:50" ht="12.75" hidden="1" customHeight="1" x14ac:dyDescent="0.25">
      <c r="A1083">
        <v>710</v>
      </c>
      <c r="B1083">
        <v>2012</v>
      </c>
      <c r="C1083" s="22" t="str">
        <f t="shared" si="66"/>
        <v>2012B00710</v>
      </c>
      <c r="D1083" s="13">
        <v>41135</v>
      </c>
      <c r="E1083">
        <v>120018</v>
      </c>
      <c r="F1083" t="s">
        <v>341</v>
      </c>
      <c r="G1083">
        <v>4</v>
      </c>
      <c r="H1083">
        <v>13</v>
      </c>
      <c r="I1083" t="s">
        <v>70</v>
      </c>
      <c r="J1083" s="15">
        <f t="shared" si="64"/>
        <v>1358</v>
      </c>
      <c r="K1083">
        <v>5</v>
      </c>
      <c r="L1083">
        <v>10</v>
      </c>
      <c r="M1083">
        <v>10</v>
      </c>
      <c r="N1083">
        <f t="shared" si="67"/>
        <v>5</v>
      </c>
      <c r="O1083">
        <v>4</v>
      </c>
      <c r="P1083">
        <v>6</v>
      </c>
      <c r="Q1083"/>
      <c r="R1083">
        <v>188</v>
      </c>
      <c r="S1083" s="22">
        <v>2013</v>
      </c>
      <c r="T1083" s="60" t="s">
        <v>172</v>
      </c>
      <c r="U1083" s="46">
        <v>1.1299999999999999</v>
      </c>
      <c r="V1083" s="46">
        <v>0.26</v>
      </c>
      <c r="W1083" s="46">
        <v>0</v>
      </c>
      <c r="X1083" s="46">
        <v>0.2</v>
      </c>
      <c r="Y1083" s="46">
        <v>0</v>
      </c>
      <c r="Z1083">
        <v>478.49200000000002</v>
      </c>
      <c r="AA1083">
        <v>11.414999999999999</v>
      </c>
      <c r="AB1083">
        <v>6.5694999999999997</v>
      </c>
      <c r="AC1083">
        <v>0.80110000000000003</v>
      </c>
      <c r="AD1083">
        <v>0.89470000000000005</v>
      </c>
      <c r="AE1083">
        <v>2.1778</v>
      </c>
      <c r="AF1083">
        <v>10.4213</v>
      </c>
      <c r="AG1083">
        <v>10.0007</v>
      </c>
      <c r="AH1083">
        <v>5.4162999999999997</v>
      </c>
      <c r="AI1083">
        <v>0.93340000000000001</v>
      </c>
      <c r="AJ1083">
        <v>0.35780000000000001</v>
      </c>
      <c r="AK1083">
        <v>0.12379999999999999</v>
      </c>
      <c r="AL1083">
        <v>8.8400000000000006E-2</v>
      </c>
      <c r="AM1083">
        <v>9.6036999999999999</v>
      </c>
      <c r="AN1083">
        <v>1.0785</v>
      </c>
      <c r="AO1083">
        <v>139.09309999999999</v>
      </c>
      <c r="AP1083">
        <v>1.0152000000000001</v>
      </c>
      <c r="AQ1083">
        <v>87.340800000000002</v>
      </c>
      <c r="AR1083">
        <v>119.6683</v>
      </c>
    </row>
    <row r="1084" spans="1:50" ht="12.75" hidden="1" customHeight="1" x14ac:dyDescent="0.25">
      <c r="A1084">
        <v>711</v>
      </c>
      <c r="B1084">
        <v>2012</v>
      </c>
      <c r="C1084" s="22" t="str">
        <f t="shared" si="66"/>
        <v>2012B00711</v>
      </c>
      <c r="D1084" s="13">
        <v>41135</v>
      </c>
      <c r="E1084">
        <v>120018</v>
      </c>
      <c r="F1084" t="s">
        <v>341</v>
      </c>
      <c r="G1084">
        <v>4</v>
      </c>
      <c r="H1084">
        <v>13</v>
      </c>
      <c r="I1084" t="s">
        <v>70</v>
      </c>
      <c r="J1084" s="15">
        <f t="shared" si="64"/>
        <v>2716</v>
      </c>
      <c r="K1084">
        <v>10</v>
      </c>
      <c r="L1084">
        <v>20</v>
      </c>
      <c r="M1084">
        <v>20</v>
      </c>
      <c r="N1084">
        <f t="shared" si="67"/>
        <v>10</v>
      </c>
      <c r="O1084">
        <v>4</v>
      </c>
      <c r="P1084">
        <v>6</v>
      </c>
      <c r="Q1084"/>
      <c r="R1084">
        <v>189</v>
      </c>
      <c r="S1084" s="22">
        <v>2013</v>
      </c>
      <c r="T1084" s="60" t="s">
        <v>172</v>
      </c>
      <c r="U1084" s="46">
        <v>1.72</v>
      </c>
      <c r="V1084" s="46">
        <v>1.1200000000000001</v>
      </c>
      <c r="W1084" s="46">
        <v>0</v>
      </c>
      <c r="X1084" s="46">
        <v>0.59</v>
      </c>
      <c r="Y1084" s="46">
        <v>0</v>
      </c>
      <c r="Z1084">
        <v>494.28699999999998</v>
      </c>
      <c r="AA1084">
        <v>10.792999999999999</v>
      </c>
      <c r="AB1084">
        <v>7.6765999999999996</v>
      </c>
      <c r="AC1084">
        <v>0.81789999999999996</v>
      </c>
      <c r="AD1084">
        <v>0.95569999999999999</v>
      </c>
      <c r="AE1084">
        <v>2.8127</v>
      </c>
      <c r="AF1084">
        <v>7.2725999999999997</v>
      </c>
      <c r="AG1084">
        <v>9.6553000000000004</v>
      </c>
      <c r="AH1084">
        <v>3.1524999999999999</v>
      </c>
      <c r="AI1084">
        <v>1.4742</v>
      </c>
      <c r="AJ1084">
        <v>0.30609999999999998</v>
      </c>
      <c r="AK1084">
        <v>0.13619999999999999</v>
      </c>
      <c r="AL1084">
        <v>8.5999999999999993E-2</v>
      </c>
      <c r="AM1084">
        <v>7.0290999999999997</v>
      </c>
      <c r="AN1084">
        <v>1.0282</v>
      </c>
      <c r="AO1084">
        <v>79.304100000000005</v>
      </c>
      <c r="AP1084">
        <v>0.95569999999999999</v>
      </c>
      <c r="AQ1084">
        <v>62.573099999999997</v>
      </c>
      <c r="AR1084">
        <v>114.0612</v>
      </c>
    </row>
    <row r="1085" spans="1:50" ht="12.75" hidden="1" customHeight="1" x14ac:dyDescent="0.25">
      <c r="A1085">
        <v>712</v>
      </c>
      <c r="B1085">
        <v>2012</v>
      </c>
      <c r="C1085" s="22" t="str">
        <f t="shared" si="66"/>
        <v>2012B00712</v>
      </c>
      <c r="D1085" s="13">
        <v>41135</v>
      </c>
      <c r="E1085">
        <v>120018</v>
      </c>
      <c r="F1085" t="s">
        <v>341</v>
      </c>
      <c r="G1085">
        <v>4</v>
      </c>
      <c r="H1085">
        <v>13</v>
      </c>
      <c r="I1085" t="s">
        <v>70</v>
      </c>
      <c r="J1085" s="15">
        <f t="shared" si="64"/>
        <v>2716</v>
      </c>
      <c r="K1085">
        <v>20</v>
      </c>
      <c r="L1085">
        <v>30</v>
      </c>
      <c r="M1085">
        <v>30</v>
      </c>
      <c r="N1085">
        <f t="shared" si="67"/>
        <v>10</v>
      </c>
      <c r="O1085">
        <v>4</v>
      </c>
      <c r="P1085">
        <v>6</v>
      </c>
      <c r="Q1085"/>
      <c r="R1085">
        <v>190</v>
      </c>
      <c r="S1085" s="22">
        <v>2013</v>
      </c>
      <c r="T1085" s="60" t="s">
        <v>172</v>
      </c>
      <c r="U1085" s="46">
        <v>0.92</v>
      </c>
      <c r="V1085" s="46">
        <v>1.03</v>
      </c>
      <c r="W1085" s="46">
        <v>3.54</v>
      </c>
      <c r="X1085" s="46">
        <v>0.08</v>
      </c>
      <c r="Y1085" s="46">
        <v>0</v>
      </c>
      <c r="Z1085">
        <v>437.43</v>
      </c>
      <c r="AA1085">
        <v>8.5299999999999994</v>
      </c>
      <c r="AB1085">
        <v>8.5098000000000003</v>
      </c>
      <c r="AC1085">
        <v>0.56389999999999996</v>
      </c>
      <c r="AD1085">
        <v>1.0028999999999999</v>
      </c>
      <c r="AE1085">
        <v>3.3673000000000002</v>
      </c>
      <c r="AF1085">
        <v>9.0634999999999994</v>
      </c>
      <c r="AG1085">
        <v>8.5056999999999992</v>
      </c>
      <c r="AH1085">
        <v>2.0798000000000001</v>
      </c>
      <c r="AI1085">
        <v>0.67869999999999997</v>
      </c>
      <c r="AJ1085">
        <v>0.27</v>
      </c>
      <c r="AK1085">
        <v>0.11849999999999999</v>
      </c>
      <c r="AL1085">
        <v>6.9199999999999998E-2</v>
      </c>
      <c r="AM1085">
        <v>6.7305000000000001</v>
      </c>
      <c r="AN1085">
        <v>0.69630000000000003</v>
      </c>
      <c r="AO1085">
        <v>54.6417</v>
      </c>
      <c r="AP1085">
        <v>0.74429999999999996</v>
      </c>
      <c r="AQ1085">
        <v>94.625399999999999</v>
      </c>
      <c r="AR1085">
        <v>112.5814</v>
      </c>
    </row>
    <row r="1086" spans="1:50" ht="12.75" hidden="1" customHeight="1" x14ac:dyDescent="0.25">
      <c r="A1086">
        <v>713</v>
      </c>
      <c r="B1086">
        <v>2012</v>
      </c>
      <c r="C1086" s="22" t="str">
        <f t="shared" si="66"/>
        <v>2012B00713</v>
      </c>
      <c r="D1086" s="13">
        <v>41135</v>
      </c>
      <c r="E1086">
        <v>120018</v>
      </c>
      <c r="F1086" t="s">
        <v>341</v>
      </c>
      <c r="G1086">
        <v>4</v>
      </c>
      <c r="H1086">
        <v>13</v>
      </c>
      <c r="I1086" t="s">
        <v>70</v>
      </c>
      <c r="J1086" s="15">
        <f t="shared" si="64"/>
        <v>2716</v>
      </c>
      <c r="K1086">
        <v>30</v>
      </c>
      <c r="L1086">
        <v>40</v>
      </c>
      <c r="M1086">
        <v>40</v>
      </c>
      <c r="N1086">
        <f t="shared" si="67"/>
        <v>10</v>
      </c>
      <c r="O1086">
        <v>4</v>
      </c>
      <c r="P1086">
        <v>6</v>
      </c>
      <c r="Q1086"/>
      <c r="R1086">
        <v>191</v>
      </c>
      <c r="S1086" s="22">
        <v>2013</v>
      </c>
      <c r="T1086" s="60" t="s">
        <v>172</v>
      </c>
      <c r="U1086" s="46">
        <v>0.72</v>
      </c>
      <c r="V1086" s="46">
        <v>1.17</v>
      </c>
      <c r="W1086" s="46">
        <v>0.39</v>
      </c>
      <c r="X1086" s="46">
        <v>0.05</v>
      </c>
      <c r="Y1086" s="46">
        <v>0</v>
      </c>
      <c r="Z1086">
        <v>427.19</v>
      </c>
      <c r="AA1086">
        <v>8.9700000000000006</v>
      </c>
      <c r="AB1086">
        <v>11.2514</v>
      </c>
      <c r="AC1086">
        <v>0.77090000000000003</v>
      </c>
      <c r="AD1086">
        <v>1.3732</v>
      </c>
      <c r="AE1086">
        <v>4.1712999999999996</v>
      </c>
      <c r="AF1086">
        <v>7.6085000000000003</v>
      </c>
      <c r="AG1086">
        <v>10.178000000000001</v>
      </c>
      <c r="AH1086">
        <v>0.93879999999999997</v>
      </c>
      <c r="AI1086">
        <v>1.3137000000000001</v>
      </c>
      <c r="AJ1086">
        <v>0.26419999999999999</v>
      </c>
      <c r="AK1086">
        <v>0.1174</v>
      </c>
      <c r="AL1086">
        <v>9.4500000000000001E-2</v>
      </c>
      <c r="AM1086">
        <v>5.8120000000000003</v>
      </c>
      <c r="AN1086">
        <v>0.88600000000000001</v>
      </c>
      <c r="AO1086">
        <v>17.741900000000001</v>
      </c>
      <c r="AP1086">
        <v>0.78590000000000004</v>
      </c>
      <c r="AQ1086">
        <v>70.0779</v>
      </c>
      <c r="AR1086">
        <v>107.56399999999999</v>
      </c>
    </row>
    <row r="1087" spans="1:50" ht="12.75" hidden="1" customHeight="1" x14ac:dyDescent="0.25">
      <c r="A1087">
        <v>714</v>
      </c>
      <c r="B1087">
        <v>2012</v>
      </c>
      <c r="C1087" s="22" t="str">
        <f t="shared" si="66"/>
        <v>2012B00714</v>
      </c>
      <c r="D1087" s="13">
        <v>41135</v>
      </c>
      <c r="E1087">
        <v>120018</v>
      </c>
      <c r="F1087" t="s">
        <v>341</v>
      </c>
      <c r="G1087">
        <v>4</v>
      </c>
      <c r="H1087">
        <v>13</v>
      </c>
      <c r="I1087" t="s">
        <v>70</v>
      </c>
      <c r="J1087" s="15">
        <f t="shared" si="64"/>
        <v>2716</v>
      </c>
      <c r="K1087">
        <v>40</v>
      </c>
      <c r="L1087">
        <v>50</v>
      </c>
      <c r="M1087">
        <v>50</v>
      </c>
      <c r="N1087">
        <f t="shared" si="67"/>
        <v>10</v>
      </c>
      <c r="O1087">
        <v>4</v>
      </c>
      <c r="P1087">
        <v>6</v>
      </c>
      <c r="Q1087"/>
      <c r="R1087">
        <v>192</v>
      </c>
      <c r="S1087" s="22">
        <v>2013</v>
      </c>
      <c r="T1087" s="60" t="s">
        <v>172</v>
      </c>
      <c r="U1087" s="46">
        <v>0.54</v>
      </c>
      <c r="V1087" s="46">
        <v>0.05</v>
      </c>
      <c r="W1087" s="46">
        <v>0</v>
      </c>
      <c r="X1087" s="46">
        <v>0.13</v>
      </c>
      <c r="Y1087" s="46">
        <v>0</v>
      </c>
      <c r="Z1087">
        <v>426.56</v>
      </c>
      <c r="AA1087">
        <v>8.4</v>
      </c>
      <c r="AB1087">
        <v>11.4604</v>
      </c>
      <c r="AC1087">
        <v>0.38679999999999998</v>
      </c>
      <c r="AD1087">
        <v>0.68869999999999998</v>
      </c>
      <c r="AE1087">
        <v>4.3997999999999999</v>
      </c>
      <c r="AF1087">
        <v>9.2326999999999995</v>
      </c>
      <c r="AG1087">
        <v>8.9913000000000007</v>
      </c>
      <c r="AH1087">
        <v>0.79390000000000005</v>
      </c>
      <c r="AI1087">
        <v>0.49320000000000003</v>
      </c>
      <c r="AJ1087">
        <v>0.16520000000000001</v>
      </c>
      <c r="AK1087">
        <v>0.1188</v>
      </c>
      <c r="AL1087">
        <v>6.3100000000000003E-2</v>
      </c>
      <c r="AM1087">
        <v>6.5532000000000004</v>
      </c>
      <c r="AN1087">
        <v>0.73640000000000005</v>
      </c>
      <c r="AO1087">
        <v>13.7005</v>
      </c>
      <c r="AP1087">
        <v>0.76549999999999996</v>
      </c>
      <c r="AQ1087">
        <v>76.980199999999996</v>
      </c>
      <c r="AR1087">
        <v>83.292100000000005</v>
      </c>
    </row>
    <row r="1088" spans="1:50" ht="12.75" hidden="1" customHeight="1" x14ac:dyDescent="0.25">
      <c r="A1088">
        <v>715</v>
      </c>
      <c r="B1088">
        <v>2012</v>
      </c>
      <c r="C1088" s="22" t="str">
        <f t="shared" si="66"/>
        <v>2012B00715</v>
      </c>
      <c r="D1088" s="13">
        <v>41135</v>
      </c>
      <c r="E1088">
        <v>120018</v>
      </c>
      <c r="F1088" t="s">
        <v>341</v>
      </c>
      <c r="G1088">
        <v>4</v>
      </c>
      <c r="H1088">
        <v>13</v>
      </c>
      <c r="I1088" t="s">
        <v>70</v>
      </c>
      <c r="J1088" s="15">
        <f t="shared" si="64"/>
        <v>5432</v>
      </c>
      <c r="K1088">
        <v>50</v>
      </c>
      <c r="L1088">
        <v>70</v>
      </c>
      <c r="M1088">
        <v>70</v>
      </c>
      <c r="N1088">
        <f t="shared" si="67"/>
        <v>20</v>
      </c>
      <c r="O1088">
        <v>4</v>
      </c>
      <c r="P1088">
        <v>6</v>
      </c>
      <c r="Q1088"/>
      <c r="R1088">
        <v>193</v>
      </c>
      <c r="S1088" s="22">
        <v>2013</v>
      </c>
      <c r="T1088" s="60" t="s">
        <v>172</v>
      </c>
      <c r="U1088" s="46">
        <v>0.28000000000000003</v>
      </c>
      <c r="V1088" s="46">
        <v>0</v>
      </c>
      <c r="W1088" s="46">
        <v>0</v>
      </c>
      <c r="X1088" s="46">
        <v>0</v>
      </c>
      <c r="Y1088" s="46">
        <v>0</v>
      </c>
      <c r="Z1088">
        <v>429.68</v>
      </c>
      <c r="AA1088">
        <v>9.4</v>
      </c>
      <c r="AB1088">
        <v>12.1502</v>
      </c>
      <c r="AC1088">
        <v>0.28749999999999998</v>
      </c>
      <c r="AD1088">
        <v>0.39600000000000002</v>
      </c>
      <c r="AE1088">
        <v>2.3877000000000002</v>
      </c>
      <c r="AF1088">
        <v>3.4607999999999999</v>
      </c>
      <c r="AG1088">
        <v>13.754799999999999</v>
      </c>
      <c r="AH1088">
        <v>1.0166999999999999</v>
      </c>
      <c r="AI1088">
        <v>0.50770000000000004</v>
      </c>
      <c r="AJ1088">
        <v>0.1502</v>
      </c>
      <c r="AK1088">
        <v>3.7900000000000003E-2</v>
      </c>
      <c r="AL1088">
        <v>4.2999999999999997E-2</v>
      </c>
      <c r="AM1088">
        <v>4.0095999999999998</v>
      </c>
      <c r="AN1088">
        <v>0.7137</v>
      </c>
      <c r="AO1088">
        <v>9.4288000000000007</v>
      </c>
      <c r="AP1088">
        <v>0.92549999999999999</v>
      </c>
      <c r="AQ1088">
        <v>97.175899999999999</v>
      </c>
      <c r="AR1088">
        <v>24.403099999999998</v>
      </c>
    </row>
    <row r="1089" spans="1:69" ht="12.75" hidden="1" customHeight="1" x14ac:dyDescent="0.25">
      <c r="A1089">
        <v>716</v>
      </c>
      <c r="B1089">
        <v>2012</v>
      </c>
      <c r="C1089" s="22" t="str">
        <f t="shared" si="66"/>
        <v>2012B00716</v>
      </c>
      <c r="D1089" s="13">
        <v>41135</v>
      </c>
      <c r="E1089">
        <v>120018</v>
      </c>
      <c r="F1089" t="s">
        <v>341</v>
      </c>
      <c r="G1089">
        <v>4</v>
      </c>
      <c r="H1089">
        <v>13</v>
      </c>
      <c r="I1089" t="s">
        <v>70</v>
      </c>
      <c r="J1089" s="15">
        <f t="shared" si="64"/>
        <v>2716</v>
      </c>
      <c r="K1089">
        <v>70</v>
      </c>
      <c r="L1089">
        <v>80</v>
      </c>
      <c r="M1089">
        <v>80</v>
      </c>
      <c r="N1089">
        <f t="shared" si="67"/>
        <v>10</v>
      </c>
      <c r="O1089">
        <v>4</v>
      </c>
      <c r="P1089">
        <v>6</v>
      </c>
      <c r="Q1089"/>
      <c r="R1089">
        <v>194</v>
      </c>
      <c r="S1089" s="22">
        <v>2013</v>
      </c>
      <c r="T1089" s="60" t="s">
        <v>172</v>
      </c>
      <c r="U1089" s="46">
        <v>0.21</v>
      </c>
      <c r="V1089" s="46">
        <v>0</v>
      </c>
      <c r="W1089" s="46">
        <v>0</v>
      </c>
      <c r="X1089" s="46">
        <v>0</v>
      </c>
      <c r="Y1089" s="46">
        <v>0</v>
      </c>
      <c r="Z1089">
        <v>424.42</v>
      </c>
      <c r="AA1089">
        <v>10.210000000000001</v>
      </c>
      <c r="AB1089">
        <v>15.0085</v>
      </c>
      <c r="AC1089">
        <v>0.20150000000000001</v>
      </c>
      <c r="AD1089">
        <v>0.47360000000000002</v>
      </c>
      <c r="AE1089">
        <v>6.0373999999999999</v>
      </c>
      <c r="AF1089">
        <v>3.7934000000000001</v>
      </c>
      <c r="AG1089">
        <v>12.6616</v>
      </c>
      <c r="AH1089">
        <v>0.9294</v>
      </c>
      <c r="AI1089">
        <v>0.50770000000000004</v>
      </c>
      <c r="AJ1089">
        <v>0.14030000000000001</v>
      </c>
      <c r="AK1089">
        <v>3.32E-2</v>
      </c>
      <c r="AL1089">
        <v>4.5900000000000003E-2</v>
      </c>
      <c r="AM1089">
        <v>5.7797999999999998</v>
      </c>
      <c r="AN1089">
        <v>0.88180000000000003</v>
      </c>
      <c r="AO1089">
        <v>7.1147999999999998</v>
      </c>
      <c r="AP1089">
        <v>1.0246999999999999</v>
      </c>
      <c r="AQ1089">
        <v>101.53060000000001</v>
      </c>
      <c r="AR1089">
        <v>24.387799999999999</v>
      </c>
    </row>
    <row r="1090" spans="1:69" ht="12.75" hidden="1" customHeight="1" x14ac:dyDescent="0.25">
      <c r="A1090">
        <v>717</v>
      </c>
      <c r="B1090">
        <v>2012</v>
      </c>
      <c r="C1090" s="22" t="str">
        <f t="shared" si="66"/>
        <v>2012B00717</v>
      </c>
      <c r="D1090" s="13">
        <v>41135</v>
      </c>
      <c r="E1090">
        <v>120018</v>
      </c>
      <c r="F1090" t="s">
        <v>341</v>
      </c>
      <c r="G1090">
        <v>4</v>
      </c>
      <c r="H1090">
        <v>13</v>
      </c>
      <c r="I1090" t="s">
        <v>70</v>
      </c>
      <c r="J1090" s="15">
        <f t="shared" ref="J1090:J1153" si="68">IF(I1090="WB",54.6*O1090*(M1090-K1090),IF(I1090="BZ",67.9*O1090*(M1090-K1090),IF(I1090="BZ+WB",122.5*O1090*(M1090-K1090),IF(I1090="RKS",19.6*(M1090-K1090)*O1090,""))))</f>
        <v>5432</v>
      </c>
      <c r="K1090">
        <v>80</v>
      </c>
      <c r="L1090">
        <v>100</v>
      </c>
      <c r="M1090">
        <v>100</v>
      </c>
      <c r="N1090">
        <f t="shared" si="67"/>
        <v>20</v>
      </c>
      <c r="O1090">
        <v>4</v>
      </c>
      <c r="P1090">
        <v>6</v>
      </c>
      <c r="Q1090"/>
      <c r="R1090">
        <v>195</v>
      </c>
      <c r="S1090" s="22">
        <v>2013</v>
      </c>
      <c r="T1090" s="60" t="s">
        <v>172</v>
      </c>
      <c r="U1090" s="46">
        <v>0.14000000000000001</v>
      </c>
      <c r="V1090" s="46">
        <v>0.3</v>
      </c>
      <c r="W1090" s="46">
        <v>0</v>
      </c>
      <c r="X1090" s="46">
        <v>0.04</v>
      </c>
      <c r="Y1090" s="46">
        <v>0</v>
      </c>
      <c r="Z1090"/>
      <c r="AA1090"/>
      <c r="AB1090">
        <v>17.246400000000001</v>
      </c>
      <c r="AC1090">
        <v>0.49059999999999998</v>
      </c>
      <c r="AD1090">
        <v>0.2833</v>
      </c>
      <c r="AE1090">
        <v>4.6833</v>
      </c>
      <c r="AF1090">
        <v>4.4659000000000004</v>
      </c>
      <c r="AG1090">
        <v>11.029</v>
      </c>
      <c r="AH1090">
        <v>1.2884</v>
      </c>
      <c r="AI1090">
        <v>0.33700000000000002</v>
      </c>
      <c r="AJ1090">
        <v>0.1326</v>
      </c>
      <c r="AK1090">
        <v>3.04E-2</v>
      </c>
      <c r="AL1090">
        <v>6.88E-2</v>
      </c>
      <c r="AM1090">
        <v>5.5681000000000003</v>
      </c>
      <c r="AN1090">
        <v>0.76670000000000005</v>
      </c>
      <c r="AO1090">
        <v>7.1565000000000003</v>
      </c>
      <c r="AP1090">
        <v>0.77170000000000005</v>
      </c>
      <c r="AQ1090">
        <v>134.05799999999999</v>
      </c>
      <c r="AR1090">
        <v>18.724599999999999</v>
      </c>
    </row>
    <row r="1091" spans="1:69" ht="12.75" hidden="1" customHeight="1" x14ac:dyDescent="0.25">
      <c r="A1091">
        <v>718</v>
      </c>
      <c r="B1091">
        <v>2012</v>
      </c>
      <c r="C1091" s="22" t="str">
        <f t="shared" si="66"/>
        <v>2012B00718</v>
      </c>
      <c r="D1091" s="13">
        <v>41135</v>
      </c>
      <c r="E1091">
        <v>120018</v>
      </c>
      <c r="F1091" t="s">
        <v>341</v>
      </c>
      <c r="G1091">
        <v>4</v>
      </c>
      <c r="H1091">
        <v>13</v>
      </c>
      <c r="I1091" t="s">
        <v>198</v>
      </c>
      <c r="J1091" s="15">
        <f t="shared" si="68"/>
        <v>3920.0000000000005</v>
      </c>
      <c r="K1091">
        <v>100</v>
      </c>
      <c r="L1091">
        <v>150</v>
      </c>
      <c r="M1091">
        <v>150</v>
      </c>
      <c r="N1091">
        <f t="shared" si="67"/>
        <v>50</v>
      </c>
      <c r="O1091">
        <v>4</v>
      </c>
      <c r="P1091">
        <v>6</v>
      </c>
      <c r="Q1091"/>
      <c r="R1091">
        <v>196</v>
      </c>
      <c r="S1091" s="22">
        <v>2013</v>
      </c>
      <c r="T1091" s="60" t="s">
        <v>172</v>
      </c>
      <c r="U1091" s="46">
        <v>0.24</v>
      </c>
      <c r="V1091" s="46">
        <v>0</v>
      </c>
      <c r="W1091" s="46">
        <v>0</v>
      </c>
      <c r="X1091" s="46">
        <v>0</v>
      </c>
      <c r="Y1091" s="46">
        <v>0</v>
      </c>
      <c r="Z1091">
        <v>460.42</v>
      </c>
      <c r="AA1091">
        <v>8.02</v>
      </c>
      <c r="AB1091">
        <v>15.1572</v>
      </c>
      <c r="AC1091">
        <v>0.19420000000000001</v>
      </c>
      <c r="AD1091">
        <v>0.21229999999999999</v>
      </c>
      <c r="AE1091">
        <v>2.7162000000000002</v>
      </c>
      <c r="AF1091">
        <v>3.4064000000000001</v>
      </c>
      <c r="AG1091">
        <v>6.5936000000000003</v>
      </c>
      <c r="AH1091">
        <v>1.2241</v>
      </c>
      <c r="AI1091">
        <v>0.4088</v>
      </c>
      <c r="AJ1091">
        <v>0.1038</v>
      </c>
      <c r="AK1091">
        <v>4.5600000000000002E-2</v>
      </c>
      <c r="AL1091">
        <v>5.11E-2</v>
      </c>
      <c r="AM1091">
        <v>5.3167999999999997</v>
      </c>
      <c r="AN1091">
        <v>0.67369999999999997</v>
      </c>
      <c r="AO1091">
        <v>3.798</v>
      </c>
      <c r="AP1091">
        <v>0.75470000000000004</v>
      </c>
      <c r="AQ1091">
        <v>26.1006</v>
      </c>
      <c r="AR1091">
        <v>19.158799999999999</v>
      </c>
    </row>
    <row r="1092" spans="1:69" ht="12.75" hidden="1" customHeight="1" x14ac:dyDescent="0.25">
      <c r="A1092">
        <v>719</v>
      </c>
      <c r="B1092">
        <v>2012</v>
      </c>
      <c r="C1092" s="22" t="str">
        <f t="shared" si="66"/>
        <v>2012B00719</v>
      </c>
      <c r="D1092" s="13">
        <v>41135</v>
      </c>
      <c r="E1092">
        <v>120018</v>
      </c>
      <c r="F1092" t="s">
        <v>341</v>
      </c>
      <c r="G1092">
        <v>4</v>
      </c>
      <c r="H1092">
        <v>13</v>
      </c>
      <c r="I1092" t="s">
        <v>198</v>
      </c>
      <c r="J1092" s="15">
        <f t="shared" si="68"/>
        <v>2606.8000000000002</v>
      </c>
      <c r="K1092">
        <v>150</v>
      </c>
      <c r="L1092">
        <v>200</v>
      </c>
      <c r="M1092" s="26">
        <v>183.25</v>
      </c>
      <c r="N1092">
        <f t="shared" si="67"/>
        <v>50</v>
      </c>
      <c r="O1092">
        <v>4</v>
      </c>
      <c r="P1092">
        <v>6</v>
      </c>
      <c r="Q1092"/>
      <c r="S1092" s="22"/>
      <c r="T1092" s="60" t="s">
        <v>172</v>
      </c>
      <c r="U1092" s="46">
        <v>0</v>
      </c>
      <c r="V1092" s="46">
        <v>0</v>
      </c>
      <c r="W1092" s="46">
        <v>0</v>
      </c>
      <c r="X1092" s="46">
        <v>0</v>
      </c>
      <c r="Y1092" s="46">
        <v>0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</row>
    <row r="1093" spans="1:69" ht="12.75" hidden="1" customHeight="1" x14ac:dyDescent="0.25">
      <c r="A1093">
        <v>100</v>
      </c>
      <c r="B1093">
        <v>2009</v>
      </c>
      <c r="C1093" s="22" t="str">
        <f t="shared" ref="C1093:C1124" si="69">CONCATENATE(B1093,"B00",A1093)</f>
        <v>2009B00100</v>
      </c>
      <c r="D1093" s="13">
        <v>39947</v>
      </c>
      <c r="E1093">
        <v>90008</v>
      </c>
      <c r="F1093" t="s">
        <v>320</v>
      </c>
      <c r="G1093">
        <v>2</v>
      </c>
      <c r="I1093" t="s">
        <v>70</v>
      </c>
      <c r="J1093" s="15">
        <f t="shared" si="68"/>
        <v>2716</v>
      </c>
      <c r="K1093">
        <v>10</v>
      </c>
      <c r="L1093">
        <v>20</v>
      </c>
      <c r="M1093">
        <v>20</v>
      </c>
      <c r="N1093">
        <f t="shared" si="67"/>
        <v>10</v>
      </c>
      <c r="O1093">
        <v>4</v>
      </c>
      <c r="P1093">
        <v>6</v>
      </c>
      <c r="Q1093"/>
      <c r="R1093">
        <v>986</v>
      </c>
      <c r="S1093" s="55">
        <v>2009</v>
      </c>
      <c r="T1093" s="60" t="s">
        <v>113</v>
      </c>
      <c r="U1093" s="46">
        <v>0.72</v>
      </c>
      <c r="V1093" s="46">
        <v>0.23</v>
      </c>
      <c r="W1093" s="46">
        <v>0</v>
      </c>
      <c r="X1093" s="46">
        <v>0</v>
      </c>
      <c r="Y1093" s="46">
        <v>0</v>
      </c>
      <c r="Z1093">
        <v>450.41</v>
      </c>
      <c r="AA1093">
        <v>5.04</v>
      </c>
      <c r="AB1093">
        <v>4.1826999999999996</v>
      </c>
      <c r="AC1093">
        <v>0.90139999999999998</v>
      </c>
      <c r="AD1093">
        <v>0.77569999999999995</v>
      </c>
      <c r="AE1093">
        <v>0.78349999999999997</v>
      </c>
      <c r="AF1093">
        <v>4.7828999999999997</v>
      </c>
      <c r="AG1093">
        <v>5.8803999999999998</v>
      </c>
      <c r="AH1093">
        <v>1.3588</v>
      </c>
      <c r="AI1093">
        <v>1.7431000000000001</v>
      </c>
      <c r="AJ1093">
        <v>0.39700000000000002</v>
      </c>
      <c r="AK1093">
        <v>3.1600000000000003E-2</v>
      </c>
      <c r="AL1093">
        <v>0.12180000000000001</v>
      </c>
      <c r="AM1093">
        <v>2.0785999999999998</v>
      </c>
      <c r="AN1093">
        <v>0.21260000000000001</v>
      </c>
      <c r="AO1093">
        <v>49.003300000000003</v>
      </c>
      <c r="AP1093">
        <v>0.66500000000000004</v>
      </c>
      <c r="AQ1093">
        <v>50.055399999999999</v>
      </c>
      <c r="AR1093">
        <v>27.580300000000001</v>
      </c>
      <c r="AS1093" s="22"/>
      <c r="AT1093" s="22"/>
      <c r="AU1093" s="22" t="s">
        <v>114</v>
      </c>
      <c r="AV1093" s="46">
        <v>0</v>
      </c>
      <c r="AW1093" s="46">
        <v>0</v>
      </c>
      <c r="AX1093" s="46">
        <v>0</v>
      </c>
    </row>
    <row r="1094" spans="1:69" ht="12.75" hidden="1" customHeight="1" x14ac:dyDescent="0.25">
      <c r="A1094">
        <v>101</v>
      </c>
      <c r="B1094">
        <v>2009</v>
      </c>
      <c r="C1094" s="22" t="str">
        <f t="shared" si="69"/>
        <v>2009B00101</v>
      </c>
      <c r="D1094" s="13">
        <v>39947</v>
      </c>
      <c r="E1094">
        <v>90008</v>
      </c>
      <c r="F1094" t="s">
        <v>320</v>
      </c>
      <c r="G1094">
        <v>2</v>
      </c>
      <c r="I1094" t="s">
        <v>70</v>
      </c>
      <c r="J1094" s="15">
        <f t="shared" si="68"/>
        <v>5432</v>
      </c>
      <c r="K1094">
        <v>20</v>
      </c>
      <c r="L1094">
        <v>40</v>
      </c>
      <c r="M1094">
        <v>40</v>
      </c>
      <c r="N1094">
        <f t="shared" si="67"/>
        <v>20</v>
      </c>
      <c r="O1094">
        <v>4</v>
      </c>
      <c r="P1094">
        <v>6</v>
      </c>
      <c r="Q1094"/>
      <c r="R1094">
        <v>987</v>
      </c>
      <c r="S1094" s="55">
        <v>2009</v>
      </c>
      <c r="T1094" s="60" t="s">
        <v>113</v>
      </c>
      <c r="U1094" s="46">
        <v>0.61</v>
      </c>
      <c r="V1094" s="46">
        <v>0</v>
      </c>
      <c r="W1094" s="46">
        <v>0</v>
      </c>
      <c r="X1094" s="46">
        <v>0.42</v>
      </c>
      <c r="Y1094" s="46">
        <v>0</v>
      </c>
      <c r="Z1094"/>
      <c r="AA1094"/>
      <c r="AB1094">
        <v>6.5224000000000002</v>
      </c>
      <c r="AC1094">
        <v>0.96530000000000005</v>
      </c>
      <c r="AD1094">
        <v>1.8365</v>
      </c>
      <c r="AE1094">
        <v>2.6031</v>
      </c>
      <c r="AF1094">
        <v>7.0833000000000004</v>
      </c>
      <c r="AG1094">
        <v>4.4663000000000004</v>
      </c>
      <c r="AH1094">
        <v>1.0032000000000001</v>
      </c>
      <c r="AI1094">
        <v>2.0657000000000001</v>
      </c>
      <c r="AJ1094">
        <v>0.38679999999999998</v>
      </c>
      <c r="AK1094">
        <v>3.2599999999999997E-2</v>
      </c>
      <c r="AL1094">
        <v>0.22539999999999999</v>
      </c>
      <c r="AM1094">
        <v>3.6031</v>
      </c>
      <c r="AN1094">
        <v>0.2094</v>
      </c>
      <c r="AO1094">
        <v>12.729699999999999</v>
      </c>
      <c r="AP1094">
        <v>0.56840000000000002</v>
      </c>
      <c r="AQ1094">
        <v>115.1709</v>
      </c>
      <c r="AR1094">
        <v>49.626100000000001</v>
      </c>
      <c r="AS1094" s="22">
        <v>1010</v>
      </c>
      <c r="AT1094" s="23">
        <v>2009</v>
      </c>
      <c r="AU1094" s="22" t="s">
        <v>114</v>
      </c>
      <c r="AV1094" s="46">
        <v>0.1</v>
      </c>
      <c r="AW1094" s="46">
        <v>0</v>
      </c>
      <c r="AX1094" s="46">
        <v>0</v>
      </c>
      <c r="BA1094">
        <v>4.0312999999999999</v>
      </c>
      <c r="BB1094">
        <v>0.51680000000000004</v>
      </c>
      <c r="BC1094">
        <v>0.22839999999999999</v>
      </c>
      <c r="BD1094">
        <v>0.98080000000000001</v>
      </c>
      <c r="BE1094">
        <v>3.2968999999999999</v>
      </c>
      <c r="BF1094">
        <v>3.3281000000000001</v>
      </c>
      <c r="BG1094">
        <v>0.95669999999999999</v>
      </c>
      <c r="BH1094">
        <v>3.3389000000000002</v>
      </c>
      <c r="BI1094">
        <v>0.40139999999999998</v>
      </c>
      <c r="BJ1094">
        <v>3.85E-2</v>
      </c>
      <c r="BK1094">
        <v>0.12859999999999999</v>
      </c>
      <c r="BL1094">
        <v>1.3197000000000001</v>
      </c>
      <c r="BM1094">
        <v>0.2127</v>
      </c>
      <c r="BN1094" t="s">
        <v>323</v>
      </c>
      <c r="BO1094">
        <v>0.53610000000000002</v>
      </c>
      <c r="BP1094">
        <v>42.307699999999997</v>
      </c>
      <c r="BQ1094">
        <v>32.067300000000003</v>
      </c>
    </row>
    <row r="1095" spans="1:69" ht="12.75" hidden="1" customHeight="1" x14ac:dyDescent="0.25">
      <c r="A1095">
        <v>102</v>
      </c>
      <c r="B1095">
        <v>2009</v>
      </c>
      <c r="C1095" s="22" t="str">
        <f t="shared" si="69"/>
        <v>2009B00102</v>
      </c>
      <c r="D1095" s="13">
        <v>39947</v>
      </c>
      <c r="E1095">
        <v>90008</v>
      </c>
      <c r="F1095" t="s">
        <v>320</v>
      </c>
      <c r="G1095">
        <v>2</v>
      </c>
      <c r="I1095" t="s">
        <v>70</v>
      </c>
      <c r="J1095" s="15">
        <f t="shared" si="68"/>
        <v>10864</v>
      </c>
      <c r="K1095">
        <v>40</v>
      </c>
      <c r="L1095">
        <v>80</v>
      </c>
      <c r="M1095">
        <v>80</v>
      </c>
      <c r="N1095">
        <f t="shared" si="67"/>
        <v>40</v>
      </c>
      <c r="O1095">
        <v>4</v>
      </c>
      <c r="P1095">
        <v>6</v>
      </c>
      <c r="Q1095"/>
      <c r="R1095">
        <v>988</v>
      </c>
      <c r="S1095" s="55">
        <v>2009</v>
      </c>
      <c r="T1095" s="60" t="s">
        <v>113</v>
      </c>
      <c r="U1095" s="46">
        <v>0.62</v>
      </c>
      <c r="V1095" s="46">
        <v>0.97</v>
      </c>
      <c r="W1095" s="46">
        <v>0</v>
      </c>
      <c r="X1095" s="46">
        <v>0</v>
      </c>
      <c r="Y1095" s="46">
        <v>0</v>
      </c>
      <c r="Z1095">
        <v>368.94</v>
      </c>
      <c r="AA1095" t="s">
        <v>324</v>
      </c>
      <c r="AB1095">
        <v>6.0416999999999996</v>
      </c>
      <c r="AC1095">
        <v>0.65790000000000004</v>
      </c>
      <c r="AD1095">
        <v>1.3663000000000001</v>
      </c>
      <c r="AE1095">
        <v>2.4636999999999998</v>
      </c>
      <c r="AF1095">
        <v>9.7093000000000007</v>
      </c>
      <c r="AG1095">
        <v>3.5697999999999999</v>
      </c>
      <c r="AH1095">
        <v>1.3479000000000001</v>
      </c>
      <c r="AI1095">
        <v>1.8769</v>
      </c>
      <c r="AJ1095">
        <v>0.38319999999999999</v>
      </c>
      <c r="AK1095">
        <v>5.7700000000000001E-2</v>
      </c>
      <c r="AL1095">
        <v>0.1206</v>
      </c>
      <c r="AM1095">
        <v>4.7630999999999997</v>
      </c>
      <c r="AN1095">
        <v>0.1933</v>
      </c>
      <c r="AO1095">
        <v>4.7534000000000001</v>
      </c>
      <c r="AP1095">
        <v>0.57899999999999996</v>
      </c>
      <c r="AQ1095">
        <v>153.876</v>
      </c>
      <c r="AR1095">
        <v>30.479700000000001</v>
      </c>
      <c r="AS1095" s="22"/>
      <c r="AT1095" s="22"/>
      <c r="AU1095" s="22" t="s">
        <v>114</v>
      </c>
      <c r="AV1095" s="46">
        <v>0</v>
      </c>
      <c r="AW1095" s="46">
        <v>0</v>
      </c>
      <c r="AX1095" s="46">
        <v>0</v>
      </c>
    </row>
    <row r="1096" spans="1:69" ht="12.75" hidden="1" customHeight="1" x14ac:dyDescent="0.25">
      <c r="A1096">
        <v>103</v>
      </c>
      <c r="B1096">
        <v>2009</v>
      </c>
      <c r="C1096" s="22" t="str">
        <f t="shared" si="69"/>
        <v>2009B00103</v>
      </c>
      <c r="D1096" s="13">
        <v>39947</v>
      </c>
      <c r="E1096">
        <v>90008</v>
      </c>
      <c r="F1096" t="s">
        <v>320</v>
      </c>
      <c r="G1096">
        <v>2</v>
      </c>
      <c r="I1096" t="s">
        <v>70</v>
      </c>
      <c r="J1096" s="15">
        <f t="shared" si="68"/>
        <v>5432</v>
      </c>
      <c r="K1096">
        <v>80</v>
      </c>
      <c r="L1096">
        <v>100</v>
      </c>
      <c r="M1096">
        <v>100</v>
      </c>
      <c r="N1096">
        <f t="shared" si="67"/>
        <v>20</v>
      </c>
      <c r="O1096">
        <v>4</v>
      </c>
      <c r="P1096">
        <v>6</v>
      </c>
      <c r="Q1096"/>
      <c r="R1096">
        <v>989</v>
      </c>
      <c r="S1096" s="55">
        <v>2009</v>
      </c>
      <c r="T1096" s="60" t="s">
        <v>113</v>
      </c>
      <c r="U1096" s="46">
        <v>0.43</v>
      </c>
      <c r="V1096" s="46">
        <v>0</v>
      </c>
      <c r="W1096" s="46">
        <v>0</v>
      </c>
      <c r="X1096" s="46">
        <v>0</v>
      </c>
      <c r="Y1096" s="46">
        <v>0</v>
      </c>
      <c r="Z1096">
        <v>373.17</v>
      </c>
      <c r="AA1096">
        <v>3.93</v>
      </c>
      <c r="AB1096">
        <v>7.3545999999999996</v>
      </c>
      <c r="AC1096">
        <v>0.62729999999999997</v>
      </c>
      <c r="AD1096">
        <v>1.2531000000000001</v>
      </c>
      <c r="AE1096">
        <v>4.5175999999999998</v>
      </c>
      <c r="AF1096">
        <v>13.6463</v>
      </c>
      <c r="AG1096">
        <v>5.734</v>
      </c>
      <c r="AH1096">
        <v>3.3856000000000002</v>
      </c>
      <c r="AI1096">
        <v>1.7741</v>
      </c>
      <c r="AJ1096">
        <v>0.63629999999999998</v>
      </c>
      <c r="AK1096">
        <v>5.3900000000000003E-2</v>
      </c>
      <c r="AL1096">
        <v>9.2499999999999999E-2</v>
      </c>
      <c r="AM1096">
        <v>6.4870999999999999</v>
      </c>
      <c r="AN1096">
        <v>0.26690000000000003</v>
      </c>
      <c r="AO1096">
        <v>5.7960000000000003</v>
      </c>
      <c r="AP1096">
        <v>0.52049999999999996</v>
      </c>
      <c r="AQ1096">
        <v>251.38229999999999</v>
      </c>
      <c r="AR1096">
        <v>25.848400000000002</v>
      </c>
      <c r="AS1096" s="22"/>
      <c r="AT1096" s="22"/>
      <c r="AU1096" s="22" t="s">
        <v>114</v>
      </c>
      <c r="AV1096" s="46">
        <v>0</v>
      </c>
      <c r="AW1096" s="46">
        <v>0</v>
      </c>
      <c r="AX1096" s="46">
        <v>0</v>
      </c>
    </row>
    <row r="1097" spans="1:69" ht="12.75" hidden="1" customHeight="1" x14ac:dyDescent="0.25">
      <c r="A1097">
        <v>104</v>
      </c>
      <c r="B1097">
        <v>2009</v>
      </c>
      <c r="C1097" s="22" t="str">
        <f t="shared" si="69"/>
        <v>2009B00104</v>
      </c>
      <c r="D1097" s="13">
        <v>39947</v>
      </c>
      <c r="E1097">
        <v>90009</v>
      </c>
      <c r="F1097" t="s">
        <v>320</v>
      </c>
      <c r="G1097">
        <v>3</v>
      </c>
      <c r="I1097" t="s">
        <v>70</v>
      </c>
      <c r="J1097" s="15">
        <f t="shared" si="68"/>
        <v>1358</v>
      </c>
      <c r="K1097">
        <v>0</v>
      </c>
      <c r="L1097">
        <v>5</v>
      </c>
      <c r="M1097">
        <v>5</v>
      </c>
      <c r="N1097">
        <f t="shared" si="67"/>
        <v>5</v>
      </c>
      <c r="O1097">
        <v>4</v>
      </c>
      <c r="P1097">
        <v>6</v>
      </c>
      <c r="Q1097"/>
      <c r="R1097">
        <v>990</v>
      </c>
      <c r="S1097" s="55">
        <v>2009</v>
      </c>
      <c r="T1097" s="60" t="s">
        <v>113</v>
      </c>
      <c r="U1097" s="46">
        <v>0.46480000000000005</v>
      </c>
      <c r="V1097" s="46">
        <v>0</v>
      </c>
      <c r="W1097" s="46">
        <v>0</v>
      </c>
      <c r="X1097" s="46">
        <v>3.32E-2</v>
      </c>
      <c r="Y1097" s="46">
        <v>0</v>
      </c>
      <c r="Z1097"/>
      <c r="AA1097"/>
      <c r="AB1097">
        <v>1.0630999999999999</v>
      </c>
      <c r="AC1097">
        <v>1.0265</v>
      </c>
      <c r="AD1097">
        <v>0.72789999999999999</v>
      </c>
      <c r="AE1097" t="s">
        <v>325</v>
      </c>
      <c r="AF1097">
        <v>4.1825000000000001</v>
      </c>
      <c r="AG1097">
        <v>7.0907</v>
      </c>
      <c r="AH1097">
        <v>1.0144</v>
      </c>
      <c r="AI1097">
        <v>1.7577</v>
      </c>
      <c r="AJ1097">
        <v>0.3639</v>
      </c>
      <c r="AK1097">
        <v>0.27210000000000001</v>
      </c>
      <c r="AL1097">
        <v>4.9799999999999997E-2</v>
      </c>
      <c r="AM1097">
        <v>2.0253999999999999</v>
      </c>
      <c r="AN1097">
        <v>0.3241</v>
      </c>
      <c r="AO1097">
        <v>55.8628</v>
      </c>
      <c r="AP1097">
        <v>0.74560000000000004</v>
      </c>
      <c r="AQ1097">
        <v>60.177</v>
      </c>
      <c r="AR1097">
        <v>28.252199999999998</v>
      </c>
      <c r="AS1097" s="22"/>
      <c r="AT1097" s="22"/>
      <c r="AU1097" s="22" t="s">
        <v>114</v>
      </c>
      <c r="AV1097" s="46">
        <v>0</v>
      </c>
      <c r="AW1097" s="46">
        <v>0</v>
      </c>
      <c r="AX1097" s="46">
        <v>0</v>
      </c>
    </row>
    <row r="1098" spans="1:69" ht="12.75" hidden="1" customHeight="1" x14ac:dyDescent="0.25">
      <c r="A1098">
        <v>105</v>
      </c>
      <c r="B1098">
        <v>2009</v>
      </c>
      <c r="C1098" s="22" t="str">
        <f t="shared" si="69"/>
        <v>2009B00105</v>
      </c>
      <c r="D1098" s="13">
        <v>39947</v>
      </c>
      <c r="E1098">
        <v>90009</v>
      </c>
      <c r="F1098" t="s">
        <v>320</v>
      </c>
      <c r="G1098">
        <v>3</v>
      </c>
      <c r="I1098" t="s">
        <v>70</v>
      </c>
      <c r="J1098" s="15">
        <f t="shared" si="68"/>
        <v>1358</v>
      </c>
      <c r="K1098">
        <v>5</v>
      </c>
      <c r="L1098">
        <v>10</v>
      </c>
      <c r="M1098">
        <v>10</v>
      </c>
      <c r="N1098">
        <f t="shared" si="67"/>
        <v>5</v>
      </c>
      <c r="O1098">
        <v>4</v>
      </c>
      <c r="P1098">
        <v>6</v>
      </c>
      <c r="Q1098"/>
      <c r="R1098">
        <v>991</v>
      </c>
      <c r="S1098" s="55">
        <v>2009</v>
      </c>
      <c r="T1098" s="60" t="s">
        <v>113</v>
      </c>
      <c r="U1098" s="46">
        <v>0.76</v>
      </c>
      <c r="V1098" s="46">
        <v>0</v>
      </c>
      <c r="W1098" s="46">
        <v>2.2799999999999998</v>
      </c>
      <c r="X1098" s="46">
        <v>0.1</v>
      </c>
      <c r="Y1098" s="46">
        <v>0</v>
      </c>
      <c r="Z1098">
        <v>452.05</v>
      </c>
      <c r="AA1098">
        <v>7.42</v>
      </c>
      <c r="AB1098">
        <v>3.1970000000000001</v>
      </c>
      <c r="AC1098">
        <v>1.3371999999999999</v>
      </c>
      <c r="AD1098">
        <v>0.60850000000000004</v>
      </c>
      <c r="AE1098">
        <v>1.2226999999999999</v>
      </c>
      <c r="AF1098">
        <v>6.6059000000000001</v>
      </c>
      <c r="AG1098">
        <v>9.5876999999999999</v>
      </c>
      <c r="AH1098">
        <v>2.7869000000000002</v>
      </c>
      <c r="AI1098">
        <v>2.02</v>
      </c>
      <c r="AJ1098">
        <v>0.54900000000000004</v>
      </c>
      <c r="AK1098">
        <v>0.22270000000000001</v>
      </c>
      <c r="AL1098">
        <v>9.0300000000000005E-2</v>
      </c>
      <c r="AM1098">
        <v>3.339</v>
      </c>
      <c r="AN1098">
        <v>0.33029999999999998</v>
      </c>
      <c r="AO1098">
        <v>112.5868</v>
      </c>
      <c r="AP1098">
        <v>0.94920000000000004</v>
      </c>
      <c r="AQ1098">
        <v>55.381900000000002</v>
      </c>
      <c r="AR1098">
        <v>33.632800000000003</v>
      </c>
      <c r="AS1098" s="22"/>
      <c r="AT1098" s="22"/>
      <c r="AU1098" s="22" t="s">
        <v>114</v>
      </c>
      <c r="AV1098" s="46">
        <v>0</v>
      </c>
      <c r="AW1098" s="46">
        <v>0</v>
      </c>
      <c r="AX1098" s="46">
        <v>0</v>
      </c>
    </row>
    <row r="1099" spans="1:69" ht="12.75" hidden="1" customHeight="1" x14ac:dyDescent="0.25">
      <c r="A1099">
        <v>106</v>
      </c>
      <c r="B1099">
        <v>2009</v>
      </c>
      <c r="C1099" s="22" t="str">
        <f t="shared" si="69"/>
        <v>2009B00106</v>
      </c>
      <c r="D1099" s="13">
        <v>39947</v>
      </c>
      <c r="E1099">
        <v>90009</v>
      </c>
      <c r="F1099" t="s">
        <v>320</v>
      </c>
      <c r="G1099">
        <v>3</v>
      </c>
      <c r="I1099" t="s">
        <v>70</v>
      </c>
      <c r="J1099" s="15">
        <f t="shared" si="68"/>
        <v>2716</v>
      </c>
      <c r="K1099">
        <v>10</v>
      </c>
      <c r="L1099">
        <v>20</v>
      </c>
      <c r="M1099">
        <v>20</v>
      </c>
      <c r="N1099">
        <f t="shared" si="67"/>
        <v>10</v>
      </c>
      <c r="O1099">
        <v>4</v>
      </c>
      <c r="P1099">
        <v>6</v>
      </c>
      <c r="Q1099"/>
      <c r="R1099">
        <v>992</v>
      </c>
      <c r="S1099" s="55">
        <v>2009</v>
      </c>
      <c r="T1099" s="60" t="s">
        <v>113</v>
      </c>
      <c r="U1099" s="46">
        <v>2.0335999999999999</v>
      </c>
      <c r="V1099" s="46">
        <v>0</v>
      </c>
      <c r="W1099" s="46">
        <v>0</v>
      </c>
      <c r="X1099" s="46">
        <v>0</v>
      </c>
      <c r="Y1099" s="46">
        <v>0</v>
      </c>
      <c r="Z1099">
        <v>402.13</v>
      </c>
      <c r="AA1099">
        <v>6.49</v>
      </c>
      <c r="AB1099">
        <v>6.3323999999999998</v>
      </c>
      <c r="AC1099">
        <v>0.79279999999999995</v>
      </c>
      <c r="AD1099">
        <v>1.1332</v>
      </c>
      <c r="AE1099">
        <v>3.2023999999999999</v>
      </c>
      <c r="AF1099">
        <v>12.8531</v>
      </c>
      <c r="AG1099">
        <v>12.919</v>
      </c>
      <c r="AH1099">
        <v>2.0146000000000002</v>
      </c>
      <c r="AI1099">
        <v>1.5777000000000001</v>
      </c>
      <c r="AJ1099">
        <v>0.4929</v>
      </c>
      <c r="AK1099">
        <v>0.31640000000000001</v>
      </c>
      <c r="AL1099">
        <v>0.17230000000000001</v>
      </c>
      <c r="AM1099">
        <v>6.4878</v>
      </c>
      <c r="AN1099">
        <v>0.28110000000000002</v>
      </c>
      <c r="AO1099">
        <v>49.011299999999999</v>
      </c>
      <c r="AP1099">
        <v>0.76370000000000005</v>
      </c>
      <c r="AQ1099">
        <v>196.61019999999999</v>
      </c>
      <c r="AR1099">
        <v>37.914299999999997</v>
      </c>
      <c r="AS1099" s="22"/>
      <c r="AT1099" s="22"/>
      <c r="AU1099" s="22" t="s">
        <v>114</v>
      </c>
      <c r="AV1099" s="46">
        <v>0</v>
      </c>
      <c r="AW1099" s="46">
        <v>0</v>
      </c>
      <c r="AX1099" s="46">
        <v>0</v>
      </c>
    </row>
    <row r="1100" spans="1:69" ht="12.75" hidden="1" customHeight="1" x14ac:dyDescent="0.25">
      <c r="A1100">
        <v>107</v>
      </c>
      <c r="B1100">
        <v>2009</v>
      </c>
      <c r="C1100" s="22" t="str">
        <f t="shared" si="69"/>
        <v>2009B00107</v>
      </c>
      <c r="D1100" s="13">
        <v>39947</v>
      </c>
      <c r="E1100">
        <v>90009</v>
      </c>
      <c r="F1100" t="s">
        <v>320</v>
      </c>
      <c r="G1100">
        <v>3</v>
      </c>
      <c r="I1100" t="s">
        <v>70</v>
      </c>
      <c r="J1100" s="15">
        <f t="shared" si="68"/>
        <v>5432</v>
      </c>
      <c r="K1100">
        <v>20</v>
      </c>
      <c r="L1100">
        <v>40</v>
      </c>
      <c r="M1100">
        <v>40</v>
      </c>
      <c r="N1100">
        <f t="shared" si="67"/>
        <v>20</v>
      </c>
      <c r="O1100">
        <v>4</v>
      </c>
      <c r="P1100">
        <v>6</v>
      </c>
      <c r="Q1100"/>
      <c r="R1100">
        <v>993</v>
      </c>
      <c r="S1100" s="55">
        <v>2009</v>
      </c>
      <c r="T1100" s="60" t="s">
        <v>113</v>
      </c>
      <c r="U1100" s="46">
        <v>2.42</v>
      </c>
      <c r="V1100" s="46">
        <v>0</v>
      </c>
      <c r="W1100" s="46">
        <v>0</v>
      </c>
      <c r="X1100" s="46">
        <v>0</v>
      </c>
      <c r="Y1100" s="46">
        <v>0</v>
      </c>
      <c r="Z1100">
        <v>416.49</v>
      </c>
      <c r="AA1100">
        <v>5.88</v>
      </c>
      <c r="AB1100">
        <v>4.9269999999999996</v>
      </c>
      <c r="AC1100">
        <v>1.0243</v>
      </c>
      <c r="AD1100">
        <v>0.88660000000000005</v>
      </c>
      <c r="AE1100">
        <v>4.7507000000000001</v>
      </c>
      <c r="AF1100">
        <v>12.2493</v>
      </c>
      <c r="AG1100">
        <v>5.37</v>
      </c>
      <c r="AH1100">
        <v>1.2975000000000001</v>
      </c>
      <c r="AI1100">
        <v>1.1850000000000001</v>
      </c>
      <c r="AJ1100">
        <v>0.371</v>
      </c>
      <c r="AK1100">
        <v>0.29110000000000003</v>
      </c>
      <c r="AL1100">
        <v>0.1207</v>
      </c>
      <c r="AM1100">
        <v>7.2541000000000002</v>
      </c>
      <c r="AN1100">
        <v>0.2356</v>
      </c>
      <c r="AO1100">
        <v>6.9132999999999996</v>
      </c>
      <c r="AP1100">
        <v>0.69430000000000003</v>
      </c>
      <c r="AQ1100">
        <v>153.9435</v>
      </c>
      <c r="AR1100">
        <v>38.549199999999999</v>
      </c>
      <c r="AS1100" s="22"/>
      <c r="AT1100" s="22"/>
      <c r="AU1100" s="22" t="s">
        <v>114</v>
      </c>
      <c r="AV1100" s="46">
        <v>0</v>
      </c>
      <c r="AW1100" s="46">
        <v>0</v>
      </c>
      <c r="AX1100" s="46">
        <v>0</v>
      </c>
    </row>
    <row r="1101" spans="1:69" ht="12.75" hidden="1" customHeight="1" x14ac:dyDescent="0.25">
      <c r="A1101">
        <v>108</v>
      </c>
      <c r="B1101">
        <v>2009</v>
      </c>
      <c r="C1101" s="22" t="str">
        <f t="shared" si="69"/>
        <v>2009B00108</v>
      </c>
      <c r="D1101" s="13">
        <v>39947</v>
      </c>
      <c r="E1101">
        <v>90009</v>
      </c>
      <c r="F1101" t="s">
        <v>320</v>
      </c>
      <c r="G1101">
        <v>3</v>
      </c>
      <c r="I1101" t="s">
        <v>70</v>
      </c>
      <c r="J1101" s="15">
        <f t="shared" si="68"/>
        <v>10864</v>
      </c>
      <c r="K1101">
        <v>40</v>
      </c>
      <c r="L1101">
        <v>80</v>
      </c>
      <c r="M1101">
        <v>80</v>
      </c>
      <c r="N1101">
        <f t="shared" si="67"/>
        <v>40</v>
      </c>
      <c r="O1101">
        <v>4</v>
      </c>
      <c r="P1101">
        <v>6</v>
      </c>
      <c r="Q1101"/>
      <c r="R1101">
        <v>994</v>
      </c>
      <c r="S1101" s="55">
        <v>2009</v>
      </c>
      <c r="T1101" s="60" t="s">
        <v>113</v>
      </c>
      <c r="U1101" s="46">
        <v>1.04</v>
      </c>
      <c r="V1101" s="46">
        <v>0</v>
      </c>
      <c r="W1101" s="46">
        <v>0</v>
      </c>
      <c r="X1101" s="46">
        <v>0</v>
      </c>
      <c r="Y1101" s="46">
        <v>0</v>
      </c>
      <c r="Z1101">
        <v>464.28</v>
      </c>
      <c r="AA1101">
        <v>6.97</v>
      </c>
      <c r="AB1101">
        <v>3.6230000000000002</v>
      </c>
      <c r="AC1101">
        <v>0.66490000000000005</v>
      </c>
      <c r="AD1101">
        <v>0.81320000000000003</v>
      </c>
      <c r="AE1101">
        <v>3.4523000000000001</v>
      </c>
      <c r="AF1101">
        <v>4.5442999999999998</v>
      </c>
      <c r="AG1101">
        <v>7.9504000000000001</v>
      </c>
      <c r="AH1101">
        <v>0.80030000000000001</v>
      </c>
      <c r="AI1101">
        <v>2.5629</v>
      </c>
      <c r="AJ1101">
        <v>0.55910000000000004</v>
      </c>
      <c r="AK1101">
        <v>0.18260000000000001</v>
      </c>
      <c r="AL1101">
        <v>0.1797</v>
      </c>
      <c r="AM1101">
        <v>3.3431999999999999</v>
      </c>
      <c r="AN1101">
        <v>0.28689999999999999</v>
      </c>
      <c r="AO1101">
        <v>3.53</v>
      </c>
      <c r="AP1101">
        <v>1.0505</v>
      </c>
      <c r="AQ1101">
        <v>28.98</v>
      </c>
      <c r="AR1101">
        <v>40.3337</v>
      </c>
      <c r="AS1101" s="22"/>
      <c r="AT1101" s="22"/>
      <c r="AU1101" s="22" t="s">
        <v>114</v>
      </c>
      <c r="AV1101" s="46">
        <v>0</v>
      </c>
      <c r="AW1101" s="46">
        <v>0</v>
      </c>
      <c r="AX1101" s="46">
        <v>0</v>
      </c>
    </row>
    <row r="1102" spans="1:69" ht="12.75" hidden="1" customHeight="1" x14ac:dyDescent="0.25">
      <c r="A1102">
        <v>109</v>
      </c>
      <c r="B1102">
        <v>2009</v>
      </c>
      <c r="C1102" s="22" t="str">
        <f t="shared" si="69"/>
        <v>2009B00109</v>
      </c>
      <c r="D1102" s="13">
        <v>39947</v>
      </c>
      <c r="E1102">
        <v>90009</v>
      </c>
      <c r="F1102" t="s">
        <v>320</v>
      </c>
      <c r="G1102">
        <v>3</v>
      </c>
      <c r="I1102" t="s">
        <v>70</v>
      </c>
      <c r="J1102" s="15">
        <f t="shared" si="68"/>
        <v>4753</v>
      </c>
      <c r="K1102">
        <v>80</v>
      </c>
      <c r="L1102">
        <v>100</v>
      </c>
      <c r="M1102" s="26">
        <v>97.5</v>
      </c>
      <c r="N1102">
        <f t="shared" si="67"/>
        <v>20</v>
      </c>
      <c r="O1102">
        <v>4</v>
      </c>
      <c r="P1102">
        <v>6</v>
      </c>
      <c r="Q1102"/>
      <c r="S1102" s="55"/>
      <c r="T1102" s="60" t="s">
        <v>113</v>
      </c>
      <c r="U1102" s="46">
        <v>0</v>
      </c>
      <c r="V1102" s="46">
        <v>0</v>
      </c>
      <c r="W1102" s="46">
        <v>0</v>
      </c>
      <c r="X1102" s="46">
        <v>0</v>
      </c>
      <c r="Y1102" s="46">
        <v>0</v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s="22"/>
      <c r="AT1102" s="22"/>
      <c r="AU1102" s="22" t="s">
        <v>114</v>
      </c>
      <c r="AV1102" s="46">
        <v>0</v>
      </c>
      <c r="AW1102" s="46">
        <v>0</v>
      </c>
      <c r="AX1102" s="46">
        <v>0</v>
      </c>
    </row>
    <row r="1103" spans="1:69" ht="12.75" hidden="1" customHeight="1" x14ac:dyDescent="0.25">
      <c r="A1103">
        <v>110</v>
      </c>
      <c r="B1103">
        <v>2009</v>
      </c>
      <c r="C1103" s="22" t="str">
        <f t="shared" si="69"/>
        <v>2009B00110</v>
      </c>
      <c r="D1103" s="13">
        <v>39947</v>
      </c>
      <c r="E1103">
        <v>90010</v>
      </c>
      <c r="F1103" t="s">
        <v>320</v>
      </c>
      <c r="G1103">
        <v>4</v>
      </c>
      <c r="I1103" t="s">
        <v>70</v>
      </c>
      <c r="J1103" s="15">
        <f t="shared" si="68"/>
        <v>1358</v>
      </c>
      <c r="K1103">
        <v>0</v>
      </c>
      <c r="L1103">
        <v>5</v>
      </c>
      <c r="M1103">
        <v>5</v>
      </c>
      <c r="N1103">
        <f t="shared" si="67"/>
        <v>5</v>
      </c>
      <c r="O1103">
        <v>4</v>
      </c>
      <c r="P1103">
        <v>6</v>
      </c>
      <c r="Q1103"/>
      <c r="R1103">
        <v>995</v>
      </c>
      <c r="S1103" s="55">
        <v>2009</v>
      </c>
      <c r="T1103" s="60" t="s">
        <v>113</v>
      </c>
      <c r="U1103" s="46">
        <v>2.2816000000000001</v>
      </c>
      <c r="V1103" s="46">
        <v>0.77280000000000004</v>
      </c>
      <c r="W1103" s="46">
        <v>0</v>
      </c>
      <c r="X1103" s="46">
        <v>0.47840000000000005</v>
      </c>
      <c r="Y1103" s="46">
        <v>0</v>
      </c>
      <c r="Z1103">
        <v>447.65</v>
      </c>
      <c r="AA1103">
        <v>9.61</v>
      </c>
      <c r="AB1103">
        <v>2.5720000000000001</v>
      </c>
      <c r="AC1103">
        <v>1.2830999999999999</v>
      </c>
      <c r="AD1103">
        <v>2.1981000000000002</v>
      </c>
      <c r="AE1103">
        <v>0.80630000000000002</v>
      </c>
      <c r="AF1103">
        <v>6.4686000000000003</v>
      </c>
      <c r="AG1103">
        <v>8.6425000000000001</v>
      </c>
      <c r="AH1103">
        <v>2.5878999999999999</v>
      </c>
      <c r="AI1103">
        <v>2.3329</v>
      </c>
      <c r="AJ1103">
        <v>0.43819999999999998</v>
      </c>
      <c r="AK1103">
        <v>0.1845</v>
      </c>
      <c r="AL1103">
        <v>0.1101</v>
      </c>
      <c r="AM1103">
        <v>4.1883999999999997</v>
      </c>
      <c r="AN1103">
        <v>0.52800000000000002</v>
      </c>
      <c r="AO1103">
        <v>85.845399999999998</v>
      </c>
      <c r="AP1103">
        <v>1.0179</v>
      </c>
      <c r="AQ1103">
        <v>59.033799999999999</v>
      </c>
      <c r="AR1103">
        <v>59.130400000000002</v>
      </c>
      <c r="AS1103" s="22"/>
      <c r="AT1103" s="22"/>
      <c r="AU1103" s="22" t="s">
        <v>114</v>
      </c>
      <c r="AV1103" s="46">
        <v>0</v>
      </c>
      <c r="AW1103" s="46">
        <v>0</v>
      </c>
      <c r="AX1103" s="46">
        <v>0</v>
      </c>
    </row>
    <row r="1104" spans="1:69" ht="12.75" hidden="1" customHeight="1" x14ac:dyDescent="0.25">
      <c r="A1104">
        <v>111</v>
      </c>
      <c r="B1104">
        <v>2009</v>
      </c>
      <c r="C1104" s="22" t="str">
        <f t="shared" si="69"/>
        <v>2009B00111</v>
      </c>
      <c r="D1104" s="13">
        <v>39947</v>
      </c>
      <c r="E1104">
        <v>90010</v>
      </c>
      <c r="F1104" t="s">
        <v>320</v>
      </c>
      <c r="G1104">
        <v>4</v>
      </c>
      <c r="I1104" t="s">
        <v>70</v>
      </c>
      <c r="J1104" s="15">
        <f t="shared" si="68"/>
        <v>1358</v>
      </c>
      <c r="K1104">
        <v>5</v>
      </c>
      <c r="L1104">
        <v>10</v>
      </c>
      <c r="M1104">
        <v>10</v>
      </c>
      <c r="N1104">
        <f t="shared" si="67"/>
        <v>5</v>
      </c>
      <c r="O1104">
        <v>4</v>
      </c>
      <c r="P1104">
        <v>6</v>
      </c>
      <c r="Q1104"/>
      <c r="R1104">
        <v>996</v>
      </c>
      <c r="S1104" s="55">
        <v>2009</v>
      </c>
      <c r="T1104" s="60" t="s">
        <v>113</v>
      </c>
      <c r="U1104" s="46">
        <v>1.4076</v>
      </c>
      <c r="V1104" s="46">
        <v>0</v>
      </c>
      <c r="W1104" s="46">
        <v>0</v>
      </c>
      <c r="X1104" s="46">
        <v>2.76E-2</v>
      </c>
      <c r="Y1104" s="46">
        <v>0</v>
      </c>
      <c r="Z1104">
        <v>449.12</v>
      </c>
      <c r="AA1104">
        <v>6.06</v>
      </c>
      <c r="AB1104">
        <v>2.7688000000000001</v>
      </c>
      <c r="AC1104">
        <v>1.0414000000000001</v>
      </c>
      <c r="AD1104">
        <v>0.78949999999999998</v>
      </c>
      <c r="AE1104">
        <v>0.68689999999999996</v>
      </c>
      <c r="AF1104">
        <v>4.7027999999999999</v>
      </c>
      <c r="AG1104">
        <v>6.6378000000000004</v>
      </c>
      <c r="AH1104">
        <v>1.7971999999999999</v>
      </c>
      <c r="AI1104">
        <v>1.4610000000000001</v>
      </c>
      <c r="AJ1104">
        <v>0.58330000000000004</v>
      </c>
      <c r="AK1104">
        <v>0.1623</v>
      </c>
      <c r="AL1104">
        <v>0.1016</v>
      </c>
      <c r="AM1104">
        <v>2.6627999999999998</v>
      </c>
      <c r="AN1104">
        <v>0.33239999999999997</v>
      </c>
      <c r="AO1104">
        <v>68.448899999999995</v>
      </c>
      <c r="AP1104">
        <v>0.94220000000000004</v>
      </c>
      <c r="AQ1104">
        <v>51.9268</v>
      </c>
      <c r="AR1104">
        <v>46.098300000000002</v>
      </c>
      <c r="AS1104" s="22"/>
      <c r="AT1104" s="22"/>
      <c r="AU1104" s="22" t="s">
        <v>114</v>
      </c>
      <c r="AV1104" s="46">
        <v>0</v>
      </c>
      <c r="AW1104" s="46">
        <v>0</v>
      </c>
      <c r="AX1104" s="46">
        <v>0</v>
      </c>
    </row>
    <row r="1105" spans="1:69" ht="12.75" hidden="1" customHeight="1" x14ac:dyDescent="0.25">
      <c r="A1105">
        <v>112</v>
      </c>
      <c r="B1105">
        <v>2009</v>
      </c>
      <c r="C1105" s="22" t="str">
        <f t="shared" si="69"/>
        <v>2009B00112</v>
      </c>
      <c r="D1105" s="13">
        <v>39947</v>
      </c>
      <c r="E1105">
        <v>90010</v>
      </c>
      <c r="F1105" t="s">
        <v>320</v>
      </c>
      <c r="G1105">
        <v>4</v>
      </c>
      <c r="I1105" t="s">
        <v>70</v>
      </c>
      <c r="J1105" s="15">
        <f t="shared" si="68"/>
        <v>2716</v>
      </c>
      <c r="K1105">
        <v>10</v>
      </c>
      <c r="L1105">
        <v>20</v>
      </c>
      <c r="M1105">
        <v>20</v>
      </c>
      <c r="N1105">
        <f t="shared" si="67"/>
        <v>10</v>
      </c>
      <c r="O1105">
        <v>4</v>
      </c>
      <c r="P1105">
        <v>6</v>
      </c>
      <c r="Q1105" t="s">
        <v>432</v>
      </c>
      <c r="R1105">
        <v>997</v>
      </c>
      <c r="S1105" s="55">
        <v>2009</v>
      </c>
      <c r="T1105" s="60" t="s">
        <v>113</v>
      </c>
      <c r="U1105" s="46">
        <v>2.2875999999999999</v>
      </c>
      <c r="V1105" s="46">
        <v>2.4982999999999995</v>
      </c>
      <c r="W1105" s="46">
        <v>9.0901999999999994</v>
      </c>
      <c r="X1105" s="46">
        <v>0</v>
      </c>
      <c r="Y1105" s="46">
        <v>0</v>
      </c>
      <c r="Z1105">
        <v>457.9</v>
      </c>
      <c r="AA1105">
        <v>5.5</v>
      </c>
      <c r="AB1105">
        <v>3.8439999999999999</v>
      </c>
      <c r="AC1105">
        <v>0.73380000000000001</v>
      </c>
      <c r="AD1105">
        <v>1.208</v>
      </c>
      <c r="AE1105">
        <v>2.2233000000000001</v>
      </c>
      <c r="AF1105">
        <v>5.4771000000000001</v>
      </c>
      <c r="AG1105">
        <v>6.1641000000000004</v>
      </c>
      <c r="AH1105">
        <v>0.84260000000000002</v>
      </c>
      <c r="AI1105">
        <v>1.9532</v>
      </c>
      <c r="AJ1105">
        <v>0.73850000000000005</v>
      </c>
      <c r="AK1105">
        <v>0.2147</v>
      </c>
      <c r="AL1105">
        <v>0.124</v>
      </c>
      <c r="AM1105">
        <v>3.3411</v>
      </c>
      <c r="AN1105">
        <v>0.32779999999999998</v>
      </c>
      <c r="AO1105">
        <v>25.491399999999999</v>
      </c>
      <c r="AP1105">
        <v>0.94269999999999998</v>
      </c>
      <c r="AQ1105">
        <v>39.4084</v>
      </c>
      <c r="AR1105">
        <v>54.389299999999999</v>
      </c>
      <c r="AS1105" s="22">
        <v>1011</v>
      </c>
      <c r="AT1105" s="23">
        <v>2009</v>
      </c>
      <c r="AU1105" s="22" t="s">
        <v>114</v>
      </c>
      <c r="AV1105" s="46">
        <v>0.15049999999999999</v>
      </c>
      <c r="AW1105" s="46">
        <v>0</v>
      </c>
      <c r="AX1105" s="46">
        <v>0</v>
      </c>
    </row>
    <row r="1106" spans="1:69" ht="12.75" hidden="1" customHeight="1" x14ac:dyDescent="0.25">
      <c r="A1106">
        <v>113</v>
      </c>
      <c r="B1106">
        <v>2009</v>
      </c>
      <c r="C1106" s="22" t="str">
        <f t="shared" si="69"/>
        <v>2009B00113</v>
      </c>
      <c r="D1106" s="13">
        <v>39947</v>
      </c>
      <c r="E1106">
        <v>90010</v>
      </c>
      <c r="F1106" t="s">
        <v>320</v>
      </c>
      <c r="G1106">
        <v>4</v>
      </c>
      <c r="I1106" t="s">
        <v>70</v>
      </c>
      <c r="J1106" s="15">
        <f t="shared" si="68"/>
        <v>5432</v>
      </c>
      <c r="K1106">
        <v>20</v>
      </c>
      <c r="L1106">
        <v>40</v>
      </c>
      <c r="M1106">
        <v>40</v>
      </c>
      <c r="N1106">
        <f t="shared" si="67"/>
        <v>20</v>
      </c>
      <c r="O1106">
        <v>4</v>
      </c>
      <c r="P1106">
        <v>6</v>
      </c>
      <c r="Q1106"/>
      <c r="R1106">
        <v>998</v>
      </c>
      <c r="S1106" s="55">
        <v>2009</v>
      </c>
      <c r="T1106" s="60" t="s">
        <v>113</v>
      </c>
      <c r="U1106" s="46">
        <v>1.3095000000000001</v>
      </c>
      <c r="V1106" s="46">
        <v>0</v>
      </c>
      <c r="W1106" s="46">
        <v>3.5502000000000002</v>
      </c>
      <c r="X1106" s="46">
        <v>0.14550000000000002</v>
      </c>
      <c r="Y1106" s="46">
        <v>0</v>
      </c>
      <c r="Z1106">
        <v>404.25</v>
      </c>
      <c r="AA1106">
        <v>4.55</v>
      </c>
      <c r="AB1106">
        <v>5.0461999999999998</v>
      </c>
      <c r="AC1106">
        <v>0.63939999999999997</v>
      </c>
      <c r="AD1106">
        <v>1.3767</v>
      </c>
      <c r="AE1106">
        <v>2.4750999999999999</v>
      </c>
      <c r="AF1106">
        <v>8.3332999999999995</v>
      </c>
      <c r="AG1106">
        <v>5.3555000000000001</v>
      </c>
      <c r="AH1106">
        <v>1.1278999999999999</v>
      </c>
      <c r="AI1106">
        <v>1.0522</v>
      </c>
      <c r="AJ1106">
        <v>0.31490000000000001</v>
      </c>
      <c r="AK1106">
        <v>0.157</v>
      </c>
      <c r="AL1106">
        <v>8.8599999999999998E-2</v>
      </c>
      <c r="AM1106">
        <v>4.9676999999999998</v>
      </c>
      <c r="AN1106">
        <v>0.25990000000000002</v>
      </c>
      <c r="AO1106">
        <v>14.164400000000001</v>
      </c>
      <c r="AP1106">
        <v>0.53920000000000001</v>
      </c>
      <c r="AQ1106">
        <v>161.5882</v>
      </c>
      <c r="AR1106">
        <v>50.6464</v>
      </c>
      <c r="AS1106" s="22"/>
      <c r="AT1106" s="22"/>
      <c r="AU1106" s="22" t="s">
        <v>114</v>
      </c>
      <c r="AV1106" s="46">
        <v>0</v>
      </c>
      <c r="AW1106" s="46">
        <v>0</v>
      </c>
      <c r="AX1106" s="46">
        <v>0</v>
      </c>
    </row>
    <row r="1107" spans="1:69" ht="12.75" hidden="1" customHeight="1" x14ac:dyDescent="0.25">
      <c r="A1107">
        <v>114</v>
      </c>
      <c r="B1107">
        <v>2009</v>
      </c>
      <c r="C1107" s="22" t="str">
        <f t="shared" si="69"/>
        <v>2009B00114</v>
      </c>
      <c r="D1107" s="13">
        <v>39947</v>
      </c>
      <c r="E1107">
        <v>90010</v>
      </c>
      <c r="F1107" t="s">
        <v>320</v>
      </c>
      <c r="G1107">
        <v>4</v>
      </c>
      <c r="I1107" t="s">
        <v>70</v>
      </c>
      <c r="J1107" s="15">
        <f t="shared" si="68"/>
        <v>10864</v>
      </c>
      <c r="K1107">
        <v>40</v>
      </c>
      <c r="L1107">
        <v>80</v>
      </c>
      <c r="M1107">
        <v>80</v>
      </c>
      <c r="N1107">
        <f t="shared" si="67"/>
        <v>40</v>
      </c>
      <c r="O1107">
        <v>4</v>
      </c>
      <c r="P1107">
        <v>6</v>
      </c>
      <c r="Q1107"/>
      <c r="R1107">
        <v>999</v>
      </c>
      <c r="S1107" s="55">
        <v>2009</v>
      </c>
      <c r="T1107" s="60" t="s">
        <v>113</v>
      </c>
      <c r="U1107" s="46">
        <v>2.8896999999999999</v>
      </c>
      <c r="V1107" s="46">
        <v>0</v>
      </c>
      <c r="W1107" s="46">
        <v>0</v>
      </c>
      <c r="X1107" s="46">
        <v>0</v>
      </c>
      <c r="Y1107" s="46">
        <v>0</v>
      </c>
      <c r="Z1107">
        <v>360.05</v>
      </c>
      <c r="AA1107">
        <v>4.53</v>
      </c>
      <c r="AB1107">
        <v>5.5956999999999999</v>
      </c>
      <c r="AC1107">
        <v>0.89119999999999999</v>
      </c>
      <c r="AD1107">
        <v>1.5582</v>
      </c>
      <c r="AE1107">
        <v>7.1856999999999998</v>
      </c>
      <c r="AF1107">
        <v>12.7486</v>
      </c>
      <c r="AG1107">
        <v>4.9203000000000001</v>
      </c>
      <c r="AH1107">
        <v>1.2931999999999999</v>
      </c>
      <c r="AI1107">
        <v>1.56</v>
      </c>
      <c r="AJ1107">
        <v>1.075</v>
      </c>
      <c r="AK1107">
        <v>0.28420000000000001</v>
      </c>
      <c r="AL1107">
        <v>6.8900000000000003E-2</v>
      </c>
      <c r="AM1107">
        <v>7.6970000000000001</v>
      </c>
      <c r="AN1107">
        <v>0.26590000000000003</v>
      </c>
      <c r="AO1107">
        <v>3.4653</v>
      </c>
      <c r="AP1107">
        <v>1.0797000000000001</v>
      </c>
      <c r="AQ1107">
        <v>167.3546</v>
      </c>
      <c r="AR1107">
        <v>48.733600000000003</v>
      </c>
      <c r="AS1107" s="22"/>
      <c r="AT1107" s="22"/>
      <c r="AU1107" s="22" t="s">
        <v>114</v>
      </c>
      <c r="AV1107" s="46">
        <v>0</v>
      </c>
      <c r="AW1107" s="46">
        <v>0</v>
      </c>
      <c r="AX1107" s="46">
        <v>0</v>
      </c>
    </row>
    <row r="1108" spans="1:69" ht="12.75" hidden="1" customHeight="1" x14ac:dyDescent="0.25">
      <c r="A1108">
        <v>115</v>
      </c>
      <c r="B1108">
        <v>2009</v>
      </c>
      <c r="C1108" s="22" t="str">
        <f t="shared" si="69"/>
        <v>2009B00115</v>
      </c>
      <c r="D1108" s="13">
        <v>39947</v>
      </c>
      <c r="E1108">
        <v>90010</v>
      </c>
      <c r="F1108" t="s">
        <v>320</v>
      </c>
      <c r="G1108">
        <v>4</v>
      </c>
      <c r="I1108" t="s">
        <v>70</v>
      </c>
      <c r="J1108" s="15">
        <f t="shared" si="68"/>
        <v>5432</v>
      </c>
      <c r="K1108">
        <v>80</v>
      </c>
      <c r="L1108">
        <v>100</v>
      </c>
      <c r="M1108">
        <v>100</v>
      </c>
      <c r="N1108">
        <f t="shared" si="67"/>
        <v>20</v>
      </c>
      <c r="O1108">
        <v>4</v>
      </c>
      <c r="P1108">
        <v>6</v>
      </c>
      <c r="Q1108" t="s">
        <v>436</v>
      </c>
      <c r="R1108">
        <v>1000</v>
      </c>
      <c r="S1108" s="55">
        <v>2009</v>
      </c>
      <c r="T1108" s="60" t="s">
        <v>113</v>
      </c>
      <c r="U1108" s="46">
        <v>0.06</v>
      </c>
      <c r="V1108" s="46">
        <v>0</v>
      </c>
      <c r="W1108" s="46">
        <v>0</v>
      </c>
      <c r="X1108" s="46">
        <v>0</v>
      </c>
      <c r="Y1108" s="46">
        <v>0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s="22"/>
      <c r="AT1108" s="22"/>
      <c r="AU1108" s="22" t="s">
        <v>114</v>
      </c>
      <c r="AV1108" s="46">
        <v>0</v>
      </c>
      <c r="AW1108" s="46">
        <v>0</v>
      </c>
      <c r="AX1108" s="46">
        <v>0</v>
      </c>
    </row>
    <row r="1109" spans="1:69" ht="12.75" hidden="1" customHeight="1" x14ac:dyDescent="0.25">
      <c r="A1109">
        <v>116</v>
      </c>
      <c r="B1109">
        <v>2009</v>
      </c>
      <c r="C1109" s="22" t="str">
        <f t="shared" si="69"/>
        <v>2009B00116</v>
      </c>
      <c r="D1109" s="13">
        <v>39947</v>
      </c>
      <c r="E1109">
        <v>90011</v>
      </c>
      <c r="F1109" t="s">
        <v>320</v>
      </c>
      <c r="G1109">
        <v>5</v>
      </c>
      <c r="I1109" t="s">
        <v>70</v>
      </c>
      <c r="J1109" s="15">
        <f t="shared" si="68"/>
        <v>1358</v>
      </c>
      <c r="K1109">
        <v>0</v>
      </c>
      <c r="L1109">
        <v>5</v>
      </c>
      <c r="M1109">
        <v>5</v>
      </c>
      <c r="N1109">
        <f t="shared" si="67"/>
        <v>5</v>
      </c>
      <c r="O1109">
        <v>4</v>
      </c>
      <c r="P1109">
        <v>6</v>
      </c>
      <c r="Q1109"/>
      <c r="R1109">
        <v>1001</v>
      </c>
      <c r="S1109" s="55">
        <v>2009</v>
      </c>
      <c r="T1109" s="60" t="s">
        <v>113</v>
      </c>
      <c r="U1109" s="46">
        <v>1.1334600000000001</v>
      </c>
      <c r="V1109" s="46">
        <v>1.2594000000000001</v>
      </c>
      <c r="W1109" s="46">
        <v>0</v>
      </c>
      <c r="X1109" s="46">
        <v>0</v>
      </c>
      <c r="Y1109" s="46">
        <v>0</v>
      </c>
      <c r="Z1109">
        <v>467.35</v>
      </c>
      <c r="AA1109">
        <v>8.0399999999999991</v>
      </c>
      <c r="AB1109">
        <v>1.4045000000000001</v>
      </c>
      <c r="AC1109">
        <v>2.0228000000000002</v>
      </c>
      <c r="AD1109">
        <v>0.39689999999999998</v>
      </c>
      <c r="AE1109">
        <v>0.4073</v>
      </c>
      <c r="AF1109">
        <v>3.5352000000000001</v>
      </c>
      <c r="AG1109">
        <v>7.2481</v>
      </c>
      <c r="AH1109">
        <v>0.83979999999999999</v>
      </c>
      <c r="AI1109">
        <v>2.8256000000000001</v>
      </c>
      <c r="AJ1109">
        <v>0.54420000000000002</v>
      </c>
      <c r="AK1109">
        <v>0.14449999999999999</v>
      </c>
      <c r="AL1109">
        <v>0.1012</v>
      </c>
      <c r="AM1109">
        <v>1.8146</v>
      </c>
      <c r="AN1109">
        <v>0.47720000000000001</v>
      </c>
      <c r="AO1109">
        <v>46.934399999999997</v>
      </c>
      <c r="AP1109">
        <v>1.0669999999999999</v>
      </c>
      <c r="AQ1109">
        <v>22.3384</v>
      </c>
      <c r="AR1109">
        <v>23.127400000000002</v>
      </c>
      <c r="AS1109" s="22"/>
      <c r="AT1109" s="22"/>
      <c r="AU1109" s="22" t="s">
        <v>114</v>
      </c>
      <c r="AV1109" s="46">
        <v>0</v>
      </c>
      <c r="AW1109" s="46">
        <v>0</v>
      </c>
      <c r="AX1109" s="46">
        <v>0</v>
      </c>
    </row>
    <row r="1110" spans="1:69" ht="12.75" hidden="1" customHeight="1" x14ac:dyDescent="0.25">
      <c r="A1110">
        <v>117</v>
      </c>
      <c r="B1110">
        <v>2009</v>
      </c>
      <c r="C1110" s="22" t="str">
        <f t="shared" si="69"/>
        <v>2009B00117</v>
      </c>
      <c r="D1110" s="13">
        <v>39947</v>
      </c>
      <c r="E1110">
        <v>90011</v>
      </c>
      <c r="F1110" t="s">
        <v>320</v>
      </c>
      <c r="G1110">
        <v>5</v>
      </c>
      <c r="I1110" t="s">
        <v>70</v>
      </c>
      <c r="J1110" s="15">
        <f t="shared" si="68"/>
        <v>1358</v>
      </c>
      <c r="K1110">
        <v>5</v>
      </c>
      <c r="L1110">
        <v>10</v>
      </c>
      <c r="M1110">
        <v>10</v>
      </c>
      <c r="N1110">
        <f t="shared" si="67"/>
        <v>5</v>
      </c>
      <c r="O1110">
        <v>4</v>
      </c>
      <c r="P1110">
        <v>6</v>
      </c>
      <c r="Q1110"/>
      <c r="R1110">
        <v>1002</v>
      </c>
      <c r="S1110" s="55">
        <v>2009</v>
      </c>
      <c r="T1110" s="60" t="s">
        <v>113</v>
      </c>
      <c r="U1110" s="46">
        <v>2.2218</v>
      </c>
      <c r="V1110" s="46">
        <v>0</v>
      </c>
      <c r="W1110" s="46">
        <v>0</v>
      </c>
      <c r="X1110" s="46">
        <v>0</v>
      </c>
      <c r="Y1110" s="46">
        <v>0</v>
      </c>
      <c r="Z1110"/>
      <c r="AA1110"/>
      <c r="AB1110">
        <v>1.0241</v>
      </c>
      <c r="AC1110">
        <v>8.0937000000000001</v>
      </c>
      <c r="AD1110" t="s">
        <v>327</v>
      </c>
      <c r="AE1110" t="s">
        <v>328</v>
      </c>
      <c r="AF1110">
        <v>1.0761000000000001</v>
      </c>
      <c r="AG1110">
        <v>6.3905000000000003</v>
      </c>
      <c r="AH1110">
        <v>0.63449999999999995</v>
      </c>
      <c r="AI1110">
        <v>2.9889000000000001</v>
      </c>
      <c r="AJ1110">
        <v>0.51019999999999999</v>
      </c>
      <c r="AK1110">
        <v>0.24030000000000001</v>
      </c>
      <c r="AL1110">
        <v>4.9200000000000001E-2</v>
      </c>
      <c r="AM1110" t="s">
        <v>329</v>
      </c>
      <c r="AN1110">
        <v>0.52880000000000005</v>
      </c>
      <c r="AO1110">
        <v>23.218900000000001</v>
      </c>
      <c r="AP1110">
        <v>1.2327999999999999</v>
      </c>
      <c r="AQ1110">
        <v>9.8330000000000002</v>
      </c>
      <c r="AR1110">
        <v>14.526899999999999</v>
      </c>
      <c r="AS1110" s="22">
        <v>1012</v>
      </c>
      <c r="AT1110" s="23">
        <v>2009</v>
      </c>
      <c r="AU1110" s="22" t="s">
        <v>114</v>
      </c>
      <c r="AV1110" s="46">
        <v>4.4965000000000002</v>
      </c>
      <c r="AW1110" s="46">
        <v>0</v>
      </c>
      <c r="AX1110" s="46">
        <v>0</v>
      </c>
      <c r="AY1110">
        <v>448.04</v>
      </c>
      <c r="AZ1110">
        <v>7.36</v>
      </c>
      <c r="BA1110">
        <v>1.6664000000000001</v>
      </c>
      <c r="BB1110">
        <v>1.5621</v>
      </c>
      <c r="BC1110">
        <v>0.4592</v>
      </c>
      <c r="BD1110">
        <v>0.5171</v>
      </c>
      <c r="BE1110">
        <v>6.1658999999999997</v>
      </c>
      <c r="BF1110">
        <v>6.5166000000000004</v>
      </c>
      <c r="BG1110">
        <v>1.3403</v>
      </c>
      <c r="BH1110">
        <v>2.0918999999999999</v>
      </c>
      <c r="BI1110">
        <v>0.58530000000000004</v>
      </c>
      <c r="BJ1110">
        <v>0.20430000000000001</v>
      </c>
      <c r="BK1110">
        <v>0.1071</v>
      </c>
      <c r="BL1110">
        <v>3.4678</v>
      </c>
      <c r="BM1110">
        <v>0.48770000000000002</v>
      </c>
      <c r="BN1110">
        <v>53.744100000000003</v>
      </c>
      <c r="BO1110">
        <v>0.7137</v>
      </c>
      <c r="BP1110">
        <v>62.369700000000002</v>
      </c>
      <c r="BQ1110">
        <v>50.189599999999999</v>
      </c>
    </row>
    <row r="1111" spans="1:69" ht="12.75" hidden="1" customHeight="1" x14ac:dyDescent="0.25">
      <c r="A1111">
        <v>118</v>
      </c>
      <c r="B1111">
        <v>2009</v>
      </c>
      <c r="C1111" s="22" t="str">
        <f t="shared" si="69"/>
        <v>2009B00118</v>
      </c>
      <c r="D1111" s="13">
        <v>39947</v>
      </c>
      <c r="E1111">
        <v>90011</v>
      </c>
      <c r="F1111" t="s">
        <v>320</v>
      </c>
      <c r="G1111">
        <v>5</v>
      </c>
      <c r="I1111" t="s">
        <v>70</v>
      </c>
      <c r="J1111" s="15">
        <f t="shared" si="68"/>
        <v>2716</v>
      </c>
      <c r="K1111">
        <v>10</v>
      </c>
      <c r="L1111">
        <v>20</v>
      </c>
      <c r="M1111">
        <v>20</v>
      </c>
      <c r="N1111">
        <f t="shared" si="67"/>
        <v>10</v>
      </c>
      <c r="O1111">
        <v>4</v>
      </c>
      <c r="P1111">
        <v>6</v>
      </c>
      <c r="Q1111"/>
      <c r="R1111">
        <v>1003</v>
      </c>
      <c r="S1111" s="55">
        <v>2009</v>
      </c>
      <c r="T1111" s="60" t="s">
        <v>113</v>
      </c>
      <c r="U1111" s="46">
        <v>6.0675999999999997</v>
      </c>
      <c r="V1111" s="46">
        <v>9.2983999999999991</v>
      </c>
      <c r="W1111" s="46">
        <v>0</v>
      </c>
      <c r="X1111" s="46">
        <v>5.4371999999999998</v>
      </c>
      <c r="Y1111" s="46">
        <v>0</v>
      </c>
      <c r="Z1111">
        <v>349.48</v>
      </c>
      <c r="AA1111">
        <v>5.58</v>
      </c>
      <c r="AB1111">
        <v>5.4493</v>
      </c>
      <c r="AC1111">
        <v>0.77290000000000003</v>
      </c>
      <c r="AD1111">
        <v>1.2101</v>
      </c>
      <c r="AE1111">
        <v>1.4883999999999999</v>
      </c>
      <c r="AF1111">
        <v>12.3285</v>
      </c>
      <c r="AG1111">
        <v>8.1498000000000008</v>
      </c>
      <c r="AH1111">
        <v>1.6425000000000001</v>
      </c>
      <c r="AI1111">
        <v>1.8502000000000001</v>
      </c>
      <c r="AJ1111">
        <v>0.32269999999999999</v>
      </c>
      <c r="AK1111">
        <v>0.15559999999999999</v>
      </c>
      <c r="AL1111">
        <v>0.29470000000000002</v>
      </c>
      <c r="AM1111">
        <v>6.6618000000000004</v>
      </c>
      <c r="AN1111">
        <v>0.3256</v>
      </c>
      <c r="AO1111">
        <v>59.758499999999998</v>
      </c>
      <c r="AP1111">
        <v>0.76139999999999997</v>
      </c>
      <c r="AQ1111">
        <v>213.5266</v>
      </c>
      <c r="AR1111">
        <v>39.782600000000002</v>
      </c>
      <c r="AS1111" s="22"/>
      <c r="AT1111" s="22"/>
      <c r="AU1111" s="22" t="s">
        <v>114</v>
      </c>
      <c r="AV1111" s="46">
        <v>0</v>
      </c>
      <c r="AW1111" s="46">
        <v>0</v>
      </c>
      <c r="AX1111" s="46">
        <v>0</v>
      </c>
    </row>
    <row r="1112" spans="1:69" ht="12.75" hidden="1" customHeight="1" x14ac:dyDescent="0.25">
      <c r="A1112">
        <v>119</v>
      </c>
      <c r="B1112">
        <v>2009</v>
      </c>
      <c r="C1112" s="22" t="str">
        <f t="shared" si="69"/>
        <v>2009B00119</v>
      </c>
      <c r="D1112" s="13">
        <v>39947</v>
      </c>
      <c r="E1112">
        <v>90011</v>
      </c>
      <c r="F1112" t="s">
        <v>320</v>
      </c>
      <c r="G1112">
        <v>5</v>
      </c>
      <c r="I1112" t="s">
        <v>70</v>
      </c>
      <c r="J1112" s="15">
        <f t="shared" si="68"/>
        <v>5432</v>
      </c>
      <c r="K1112">
        <v>20</v>
      </c>
      <c r="L1112">
        <v>40</v>
      </c>
      <c r="M1112">
        <v>40</v>
      </c>
      <c r="N1112">
        <f t="shared" si="67"/>
        <v>20</v>
      </c>
      <c r="O1112">
        <v>4</v>
      </c>
      <c r="P1112">
        <v>6</v>
      </c>
      <c r="Q1112"/>
      <c r="R1112">
        <v>1004</v>
      </c>
      <c r="S1112" s="55">
        <v>2009</v>
      </c>
      <c r="T1112" s="60" t="s">
        <v>113</v>
      </c>
      <c r="U1112" s="46">
        <v>1.9716</v>
      </c>
      <c r="V1112" s="46">
        <v>0</v>
      </c>
      <c r="W1112" s="46">
        <v>0</v>
      </c>
      <c r="X1112" s="46">
        <v>1.7808000000000002</v>
      </c>
      <c r="Y1112" s="46">
        <v>0</v>
      </c>
      <c r="Z1112">
        <v>424.12</v>
      </c>
      <c r="AA1112">
        <v>6.18</v>
      </c>
      <c r="AB1112">
        <v>5.2408999999999999</v>
      </c>
      <c r="AC1112">
        <v>1.2793000000000001</v>
      </c>
      <c r="AD1112">
        <v>1.0777000000000001</v>
      </c>
      <c r="AE1112">
        <v>1.4941</v>
      </c>
      <c r="AF1112">
        <v>11.238899999999999</v>
      </c>
      <c r="AG1112">
        <v>8.0579999999999998</v>
      </c>
      <c r="AH1112">
        <v>1.0015000000000001</v>
      </c>
      <c r="AI1112">
        <v>3.3864000000000001</v>
      </c>
      <c r="AJ1112">
        <v>0.33329999999999999</v>
      </c>
      <c r="AK1112">
        <v>0.28370000000000001</v>
      </c>
      <c r="AL1112">
        <v>0.38200000000000001</v>
      </c>
      <c r="AM1112">
        <v>6.2733999999999996</v>
      </c>
      <c r="AN1112">
        <v>0.36630000000000001</v>
      </c>
      <c r="AO1112">
        <v>7.9596999999999998</v>
      </c>
      <c r="AP1112">
        <v>1.1779999999999999</v>
      </c>
      <c r="AQ1112">
        <v>93.018699999999995</v>
      </c>
      <c r="AR1112">
        <v>79.203500000000005</v>
      </c>
      <c r="AS1112" s="22"/>
      <c r="AT1112" s="22"/>
      <c r="AU1112" s="22" t="s">
        <v>114</v>
      </c>
      <c r="AV1112" s="46">
        <v>0</v>
      </c>
      <c r="AW1112" s="46">
        <v>0</v>
      </c>
      <c r="AX1112" s="46">
        <v>0</v>
      </c>
    </row>
    <row r="1113" spans="1:69" ht="12.75" hidden="1" customHeight="1" x14ac:dyDescent="0.25">
      <c r="A1113">
        <v>120</v>
      </c>
      <c r="B1113">
        <v>2009</v>
      </c>
      <c r="C1113" s="22" t="str">
        <f t="shared" si="69"/>
        <v>2009B00120</v>
      </c>
      <c r="D1113" s="13">
        <v>39947</v>
      </c>
      <c r="E1113">
        <v>90011</v>
      </c>
      <c r="F1113" t="s">
        <v>320</v>
      </c>
      <c r="G1113">
        <v>5</v>
      </c>
      <c r="I1113" t="s">
        <v>70</v>
      </c>
      <c r="J1113" s="15">
        <f t="shared" si="68"/>
        <v>10864</v>
      </c>
      <c r="K1113">
        <v>40</v>
      </c>
      <c r="L1113">
        <v>80</v>
      </c>
      <c r="M1113">
        <v>80</v>
      </c>
      <c r="N1113">
        <f t="shared" si="67"/>
        <v>40</v>
      </c>
      <c r="O1113">
        <v>4</v>
      </c>
      <c r="P1113">
        <v>6</v>
      </c>
      <c r="Q1113"/>
      <c r="S1113" s="55"/>
      <c r="T1113" s="60" t="s">
        <v>113</v>
      </c>
      <c r="U1113" s="46">
        <v>0</v>
      </c>
      <c r="V1113" s="46">
        <v>0</v>
      </c>
      <c r="W1113" s="46">
        <v>0</v>
      </c>
      <c r="X1113" s="46">
        <v>2.7140000000000004</v>
      </c>
      <c r="Y1113" s="46">
        <v>0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s="22"/>
      <c r="AT1113" s="22"/>
      <c r="AU1113" s="22" t="s">
        <v>114</v>
      </c>
      <c r="AV1113" s="46">
        <v>0</v>
      </c>
      <c r="AW1113" s="46">
        <v>0</v>
      </c>
      <c r="AX1113" s="46">
        <v>0</v>
      </c>
    </row>
    <row r="1114" spans="1:69" ht="12.75" hidden="1" customHeight="1" x14ac:dyDescent="0.25">
      <c r="A1114">
        <v>121</v>
      </c>
      <c r="B1114">
        <v>2009</v>
      </c>
      <c r="C1114" s="22" t="str">
        <f t="shared" si="69"/>
        <v>2009B00121</v>
      </c>
      <c r="D1114" s="13">
        <v>39947</v>
      </c>
      <c r="E1114">
        <v>90011</v>
      </c>
      <c r="F1114" t="s">
        <v>320</v>
      </c>
      <c r="G1114">
        <v>5</v>
      </c>
      <c r="I1114" t="s">
        <v>70</v>
      </c>
      <c r="J1114" s="15">
        <f t="shared" si="68"/>
        <v>4155.4799999999996</v>
      </c>
      <c r="K1114">
        <v>80</v>
      </c>
      <c r="L1114">
        <v>100</v>
      </c>
      <c r="M1114" s="26">
        <v>95.3</v>
      </c>
      <c r="N1114">
        <f t="shared" si="67"/>
        <v>20</v>
      </c>
      <c r="O1114">
        <v>4</v>
      </c>
      <c r="P1114">
        <v>6</v>
      </c>
      <c r="Q1114"/>
      <c r="S1114" s="55"/>
      <c r="T1114" s="60" t="s">
        <v>113</v>
      </c>
      <c r="U1114" s="46">
        <v>0</v>
      </c>
      <c r="V1114" s="46">
        <v>0</v>
      </c>
      <c r="W1114" s="46">
        <v>0</v>
      </c>
      <c r="X1114" s="46">
        <v>0</v>
      </c>
      <c r="Y1114" s="46">
        <v>0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s="22"/>
      <c r="AT1114" s="22"/>
      <c r="AU1114" s="22" t="s">
        <v>114</v>
      </c>
      <c r="AV1114" s="46">
        <v>0</v>
      </c>
      <c r="AW1114" s="46">
        <v>0</v>
      </c>
      <c r="AX1114" s="46">
        <v>0</v>
      </c>
    </row>
    <row r="1115" spans="1:69" ht="12.75" hidden="1" customHeight="1" x14ac:dyDescent="0.25">
      <c r="A1115">
        <v>122</v>
      </c>
      <c r="B1115">
        <v>2009</v>
      </c>
      <c r="C1115" s="22" t="str">
        <f t="shared" si="69"/>
        <v>2009B00122</v>
      </c>
      <c r="D1115" s="13">
        <v>39948</v>
      </c>
      <c r="E1115">
        <v>90012</v>
      </c>
      <c r="F1115" t="s">
        <v>320</v>
      </c>
      <c r="G1115">
        <v>6</v>
      </c>
      <c r="I1115" t="s">
        <v>70</v>
      </c>
      <c r="J1115" s="15">
        <f t="shared" si="68"/>
        <v>1358</v>
      </c>
      <c r="K1115">
        <v>0</v>
      </c>
      <c r="L1115">
        <v>5</v>
      </c>
      <c r="M1115">
        <v>5</v>
      </c>
      <c r="N1115">
        <f t="shared" si="67"/>
        <v>5</v>
      </c>
      <c r="O1115">
        <v>4</v>
      </c>
      <c r="P1115">
        <v>6</v>
      </c>
      <c r="Q1115"/>
      <c r="R1115">
        <v>1005</v>
      </c>
      <c r="S1115" s="55">
        <v>2009</v>
      </c>
      <c r="T1115" s="60" t="s">
        <v>113</v>
      </c>
      <c r="U1115" s="46">
        <v>1.3418999999999999</v>
      </c>
      <c r="V1115" s="46">
        <v>0.91589999999999994</v>
      </c>
      <c r="W1115" s="46">
        <v>17.615099999999998</v>
      </c>
      <c r="X1115" s="46">
        <v>2.1299999999999999E-2</v>
      </c>
      <c r="Y1115" s="46">
        <v>0</v>
      </c>
      <c r="Z1115">
        <v>465.24</v>
      </c>
      <c r="AA1115">
        <v>7.75</v>
      </c>
      <c r="AB1115">
        <v>2.3269000000000002</v>
      </c>
      <c r="AC1115">
        <v>1.9990000000000001</v>
      </c>
      <c r="AD1115">
        <v>1.0284</v>
      </c>
      <c r="AE1115">
        <v>0.46250000000000002</v>
      </c>
      <c r="AF1115">
        <v>4.8654000000000002</v>
      </c>
      <c r="AG1115">
        <v>12.2067</v>
      </c>
      <c r="AH1115">
        <v>2.1278999999999999</v>
      </c>
      <c r="AI1115">
        <v>1.9212</v>
      </c>
      <c r="AJ1115">
        <v>0.4163</v>
      </c>
      <c r="AK1115">
        <v>0.1106</v>
      </c>
      <c r="AL1115">
        <v>0.1192</v>
      </c>
      <c r="AM1115">
        <v>2.7688000000000001</v>
      </c>
      <c r="AN1115">
        <v>0.42070000000000002</v>
      </c>
      <c r="AO1115">
        <v>73.365399999999994</v>
      </c>
      <c r="AP1115">
        <v>0.84089999999999998</v>
      </c>
      <c r="AQ1115">
        <v>31.25</v>
      </c>
      <c r="AR1115">
        <v>36.586500000000001</v>
      </c>
      <c r="AS1115" s="22"/>
      <c r="AT1115" s="22"/>
      <c r="AU1115" s="22" t="s">
        <v>114</v>
      </c>
      <c r="AV1115" s="46">
        <v>0</v>
      </c>
      <c r="AW1115" s="46">
        <v>0</v>
      </c>
      <c r="AX1115" s="46">
        <v>0</v>
      </c>
    </row>
    <row r="1116" spans="1:69" ht="12.75" hidden="1" customHeight="1" x14ac:dyDescent="0.25">
      <c r="A1116">
        <v>123</v>
      </c>
      <c r="B1116">
        <v>2009</v>
      </c>
      <c r="C1116" s="22" t="str">
        <f t="shared" si="69"/>
        <v>2009B00123</v>
      </c>
      <c r="D1116" s="13">
        <v>39948</v>
      </c>
      <c r="E1116">
        <v>90012</v>
      </c>
      <c r="F1116" t="s">
        <v>320</v>
      </c>
      <c r="G1116">
        <v>6</v>
      </c>
      <c r="I1116" t="s">
        <v>70</v>
      </c>
      <c r="J1116" s="15">
        <f t="shared" si="68"/>
        <v>1358</v>
      </c>
      <c r="K1116">
        <v>5</v>
      </c>
      <c r="L1116">
        <v>10</v>
      </c>
      <c r="M1116">
        <v>10</v>
      </c>
      <c r="N1116">
        <f t="shared" si="67"/>
        <v>5</v>
      </c>
      <c r="O1116">
        <v>4</v>
      </c>
      <c r="P1116">
        <v>6</v>
      </c>
      <c r="Q1116"/>
      <c r="R1116">
        <v>1006</v>
      </c>
      <c r="S1116" s="55">
        <v>2009</v>
      </c>
      <c r="T1116" s="60" t="s">
        <v>113</v>
      </c>
      <c r="U1116" s="46">
        <v>4.0425000000000004</v>
      </c>
      <c r="V1116" s="46">
        <v>3.0415000000000001</v>
      </c>
      <c r="W1116" s="46">
        <v>0</v>
      </c>
      <c r="X1116" s="46">
        <v>0.77</v>
      </c>
      <c r="Y1116" s="46">
        <v>0</v>
      </c>
      <c r="Z1116">
        <v>415.37</v>
      </c>
      <c r="AA1116">
        <v>6.15</v>
      </c>
      <c r="AB1116">
        <v>4.7480000000000002</v>
      </c>
      <c r="AC1116">
        <v>1.0858000000000001</v>
      </c>
      <c r="AD1116">
        <v>0.82150000000000001</v>
      </c>
      <c r="AE1116">
        <v>0.96060000000000001</v>
      </c>
      <c r="AF1116">
        <v>10.6805</v>
      </c>
      <c r="AG1116">
        <v>11.296799999999999</v>
      </c>
      <c r="AH1116">
        <v>2.4047999999999998</v>
      </c>
      <c r="AI1116">
        <v>2.2075999999999998</v>
      </c>
      <c r="AJ1116">
        <v>0.45119999999999999</v>
      </c>
      <c r="AK1116">
        <v>5.1799999999999999E-2</v>
      </c>
      <c r="AL1116">
        <v>0.15340000000000001</v>
      </c>
      <c r="AM1116">
        <v>5.5275999999999996</v>
      </c>
      <c r="AN1116">
        <v>0.35899999999999999</v>
      </c>
      <c r="AO1116">
        <v>70.414199999999994</v>
      </c>
      <c r="AP1116">
        <v>0.96940000000000004</v>
      </c>
      <c r="AQ1116">
        <v>122.48520000000001</v>
      </c>
      <c r="AR1116">
        <v>49.556199999999997</v>
      </c>
      <c r="AS1116" s="22"/>
      <c r="AT1116" s="22"/>
      <c r="AU1116" s="22" t="s">
        <v>114</v>
      </c>
      <c r="AV1116" s="46">
        <v>0</v>
      </c>
      <c r="AW1116" s="46">
        <v>0</v>
      </c>
      <c r="AX1116" s="46">
        <v>0</v>
      </c>
    </row>
    <row r="1117" spans="1:69" ht="12.75" hidden="1" customHeight="1" x14ac:dyDescent="0.25">
      <c r="A1117">
        <v>124</v>
      </c>
      <c r="B1117">
        <v>2009</v>
      </c>
      <c r="C1117" s="22" t="str">
        <f t="shared" si="69"/>
        <v>2009B00124</v>
      </c>
      <c r="D1117" s="13">
        <v>39948</v>
      </c>
      <c r="E1117">
        <v>90012</v>
      </c>
      <c r="F1117" t="s">
        <v>320</v>
      </c>
      <c r="G1117">
        <v>6</v>
      </c>
      <c r="I1117" t="s">
        <v>70</v>
      </c>
      <c r="J1117" s="15">
        <f t="shared" si="68"/>
        <v>2716</v>
      </c>
      <c r="K1117">
        <v>10</v>
      </c>
      <c r="L1117">
        <v>20</v>
      </c>
      <c r="M1117">
        <v>20</v>
      </c>
      <c r="N1117">
        <f t="shared" si="67"/>
        <v>10</v>
      </c>
      <c r="O1117">
        <v>4</v>
      </c>
      <c r="P1117">
        <v>6</v>
      </c>
      <c r="Q1117"/>
      <c r="R1117">
        <v>1007</v>
      </c>
      <c r="S1117" s="55">
        <v>2009</v>
      </c>
      <c r="T1117" s="60" t="s">
        <v>113</v>
      </c>
      <c r="U1117" s="46">
        <v>4.2381000000000002</v>
      </c>
      <c r="V1117" s="46">
        <v>0</v>
      </c>
      <c r="W1117" s="46">
        <v>17.340199999999999</v>
      </c>
      <c r="X1117" s="46">
        <v>0</v>
      </c>
      <c r="Y1117" s="46">
        <v>0</v>
      </c>
      <c r="Z1117">
        <v>466.91</v>
      </c>
      <c r="AA1117">
        <v>5.05</v>
      </c>
      <c r="AB1117">
        <v>3.9931999999999999</v>
      </c>
      <c r="AC1117">
        <v>1.1492</v>
      </c>
      <c r="AD1117">
        <v>0.95630000000000004</v>
      </c>
      <c r="AE1117">
        <v>1.9830000000000001</v>
      </c>
      <c r="AF1117">
        <v>5.6608000000000001</v>
      </c>
      <c r="AG1117">
        <v>8.0077999999999996</v>
      </c>
      <c r="AH1117">
        <v>0.69920000000000004</v>
      </c>
      <c r="AI1117">
        <v>1.776</v>
      </c>
      <c r="AJ1117">
        <v>0.57050000000000001</v>
      </c>
      <c r="AK1117">
        <v>0.2157</v>
      </c>
      <c r="AL1117">
        <v>0.1263</v>
      </c>
      <c r="AM1117">
        <v>2.8567</v>
      </c>
      <c r="AN1117">
        <v>0.28770000000000001</v>
      </c>
      <c r="AO1117">
        <v>28.017499999999998</v>
      </c>
      <c r="AP1117">
        <v>0.93200000000000005</v>
      </c>
      <c r="AQ1117">
        <v>30.612200000000001</v>
      </c>
      <c r="AR1117">
        <v>40.782299999999999</v>
      </c>
      <c r="AS1117" s="22"/>
      <c r="AT1117" s="22"/>
      <c r="AU1117" s="22" t="s">
        <v>114</v>
      </c>
      <c r="AV1117" s="46">
        <v>0</v>
      </c>
      <c r="AW1117" s="46">
        <v>0</v>
      </c>
      <c r="AX1117" s="46">
        <v>0</v>
      </c>
    </row>
    <row r="1118" spans="1:69" ht="12.75" hidden="1" customHeight="1" x14ac:dyDescent="0.25">
      <c r="A1118">
        <v>125</v>
      </c>
      <c r="B1118">
        <v>2009</v>
      </c>
      <c r="C1118" s="22" t="str">
        <f t="shared" si="69"/>
        <v>2009B00125</v>
      </c>
      <c r="D1118" s="13">
        <v>39948</v>
      </c>
      <c r="E1118">
        <v>90012</v>
      </c>
      <c r="F1118" t="s">
        <v>320</v>
      </c>
      <c r="G1118">
        <v>6</v>
      </c>
      <c r="I1118" t="s">
        <v>70</v>
      </c>
      <c r="J1118" s="15">
        <f t="shared" si="68"/>
        <v>5432</v>
      </c>
      <c r="K1118">
        <v>20</v>
      </c>
      <c r="L1118">
        <v>40</v>
      </c>
      <c r="M1118">
        <v>40</v>
      </c>
      <c r="N1118">
        <f t="shared" si="67"/>
        <v>20</v>
      </c>
      <c r="O1118">
        <v>4</v>
      </c>
      <c r="P1118">
        <v>6</v>
      </c>
      <c r="Q1118"/>
      <c r="R1118">
        <v>1008</v>
      </c>
      <c r="S1118" s="55">
        <v>2009</v>
      </c>
      <c r="T1118" s="60" t="s">
        <v>113</v>
      </c>
      <c r="U1118" s="46">
        <v>5.6167999999999996</v>
      </c>
      <c r="V1118" s="46">
        <v>0</v>
      </c>
      <c r="W1118" s="46">
        <v>3.0225999999999997</v>
      </c>
      <c r="X1118" s="46">
        <v>0</v>
      </c>
      <c r="Y1118" s="46">
        <v>0</v>
      </c>
      <c r="Z1118">
        <v>426.15</v>
      </c>
      <c r="AA1118">
        <v>4.9800000000000004</v>
      </c>
      <c r="AB1118">
        <v>6.1683000000000003</v>
      </c>
      <c r="AC1118">
        <v>1.0116000000000001</v>
      </c>
      <c r="AD1118">
        <v>1.2363</v>
      </c>
      <c r="AE1118">
        <v>1.9338</v>
      </c>
      <c r="AF1118">
        <v>10.3089</v>
      </c>
      <c r="AG1118">
        <v>6.4950999999999999</v>
      </c>
      <c r="AH1118">
        <v>1.0564</v>
      </c>
      <c r="AI1118">
        <v>1.9369000000000001</v>
      </c>
      <c r="AJ1118">
        <v>0.46060000000000001</v>
      </c>
      <c r="AK1118">
        <v>0.1464</v>
      </c>
      <c r="AL1118">
        <v>0.12759999999999999</v>
      </c>
      <c r="AM1118">
        <v>5.2731000000000003</v>
      </c>
      <c r="AN1118">
        <v>0.29189999999999999</v>
      </c>
      <c r="AO1118">
        <v>11.454800000000001</v>
      </c>
      <c r="AP1118">
        <v>0.69699999999999995</v>
      </c>
      <c r="AQ1118">
        <v>92.748400000000004</v>
      </c>
      <c r="AR1118">
        <v>44.941800000000001</v>
      </c>
      <c r="AS1118" s="22"/>
      <c r="AT1118" s="22"/>
      <c r="AU1118" s="22" t="s">
        <v>114</v>
      </c>
      <c r="AV1118" s="46">
        <v>0</v>
      </c>
      <c r="AW1118" s="46">
        <v>0</v>
      </c>
      <c r="AX1118" s="46">
        <v>0</v>
      </c>
    </row>
    <row r="1119" spans="1:69" ht="12.75" hidden="1" customHeight="1" x14ac:dyDescent="0.25">
      <c r="A1119">
        <v>126</v>
      </c>
      <c r="B1119">
        <v>2009</v>
      </c>
      <c r="C1119" s="22" t="str">
        <f t="shared" si="69"/>
        <v>2009B00126</v>
      </c>
      <c r="D1119" s="13">
        <v>39948</v>
      </c>
      <c r="E1119">
        <v>90012</v>
      </c>
      <c r="F1119" t="s">
        <v>320</v>
      </c>
      <c r="G1119">
        <v>6</v>
      </c>
      <c r="I1119" t="s">
        <v>70</v>
      </c>
      <c r="J1119" s="15">
        <f t="shared" si="68"/>
        <v>10864</v>
      </c>
      <c r="K1119">
        <v>40</v>
      </c>
      <c r="L1119">
        <v>80</v>
      </c>
      <c r="M1119">
        <v>80</v>
      </c>
      <c r="N1119">
        <f t="shared" si="67"/>
        <v>40</v>
      </c>
      <c r="O1119">
        <v>4</v>
      </c>
      <c r="P1119">
        <v>6</v>
      </c>
      <c r="Q1119"/>
      <c r="S1119" s="55"/>
      <c r="T1119" s="60" t="s">
        <v>113</v>
      </c>
      <c r="U1119" s="46">
        <v>0</v>
      </c>
      <c r="V1119" s="46">
        <v>0</v>
      </c>
      <c r="W1119" s="46">
        <v>0</v>
      </c>
      <c r="X1119" s="46">
        <v>0</v>
      </c>
      <c r="Y1119" s="46">
        <v>0</v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s="22">
        <v>1013</v>
      </c>
      <c r="AT1119" s="23">
        <v>2009</v>
      </c>
      <c r="AU1119" s="22" t="s">
        <v>114</v>
      </c>
      <c r="AV1119" s="46">
        <v>0.79</v>
      </c>
      <c r="AW1119" s="46">
        <v>0</v>
      </c>
      <c r="AX1119" s="46">
        <v>0</v>
      </c>
      <c r="AY1119">
        <v>467.95</v>
      </c>
      <c r="AZ1119">
        <v>7.04</v>
      </c>
      <c r="BA1119">
        <v>2.5205000000000002</v>
      </c>
      <c r="BB1119">
        <v>2.0933999999999999</v>
      </c>
      <c r="BC1119">
        <v>0.22450000000000001</v>
      </c>
      <c r="BD1119">
        <v>1.8960999999999999</v>
      </c>
      <c r="BE1119">
        <v>2.1335000000000002</v>
      </c>
      <c r="BF1119">
        <v>7.5690999999999997</v>
      </c>
      <c r="BG1119">
        <v>0.28460000000000002</v>
      </c>
      <c r="BH1119">
        <v>3.7069000000000001</v>
      </c>
      <c r="BI1119">
        <v>0.48</v>
      </c>
      <c r="BJ1119">
        <v>0.20449999999999999</v>
      </c>
      <c r="BK1119">
        <v>0.13009999999999999</v>
      </c>
      <c r="BL1119">
        <v>1.7436</v>
      </c>
      <c r="BM1119">
        <v>0.29270000000000002</v>
      </c>
      <c r="BN1119">
        <v>1.9809000000000001</v>
      </c>
      <c r="BO1119">
        <v>0.54859999999999998</v>
      </c>
      <c r="BP1119">
        <v>10.295500000000001</v>
      </c>
      <c r="BQ1119">
        <v>36.020000000000003</v>
      </c>
    </row>
    <row r="1120" spans="1:69" ht="15" hidden="1" customHeight="1" x14ac:dyDescent="0.25">
      <c r="A1120">
        <v>127</v>
      </c>
      <c r="B1120">
        <v>2009</v>
      </c>
      <c r="C1120" s="22" t="str">
        <f t="shared" si="69"/>
        <v>2009B00127</v>
      </c>
      <c r="D1120" s="13">
        <v>39948</v>
      </c>
      <c r="E1120">
        <v>90012</v>
      </c>
      <c r="F1120" t="s">
        <v>320</v>
      </c>
      <c r="G1120">
        <v>6</v>
      </c>
      <c r="I1120" t="s">
        <v>70</v>
      </c>
      <c r="J1120" s="15">
        <f t="shared" si="68"/>
        <v>4291.28</v>
      </c>
      <c r="K1120">
        <v>80</v>
      </c>
      <c r="L1120">
        <v>100</v>
      </c>
      <c r="M1120" s="26">
        <v>95.8</v>
      </c>
      <c r="N1120">
        <f t="shared" si="67"/>
        <v>20</v>
      </c>
      <c r="O1120">
        <v>4</v>
      </c>
      <c r="P1120">
        <v>6</v>
      </c>
      <c r="Q1120"/>
      <c r="R1120">
        <v>1009</v>
      </c>
      <c r="S1120" s="55">
        <v>2009</v>
      </c>
      <c r="T1120" s="60" t="s">
        <v>113</v>
      </c>
      <c r="U1120" s="46">
        <v>0.46</v>
      </c>
      <c r="V1120" s="46">
        <v>0</v>
      </c>
      <c r="W1120" s="46">
        <v>0</v>
      </c>
      <c r="X1120" s="46">
        <v>0.59</v>
      </c>
      <c r="Y1120" s="46">
        <v>0</v>
      </c>
      <c r="Z1120">
        <v>337.38</v>
      </c>
      <c r="AA1120">
        <v>5.21</v>
      </c>
      <c r="AB1120">
        <v>8.7178000000000004</v>
      </c>
      <c r="AC1120">
        <v>0.49409999999999998</v>
      </c>
      <c r="AD1120">
        <v>1.4450000000000001</v>
      </c>
      <c r="AE1120">
        <v>6.7870999999999997</v>
      </c>
      <c r="AF1120">
        <v>12.123799999999999</v>
      </c>
      <c r="AG1120">
        <v>5.5495000000000001</v>
      </c>
      <c r="AH1120">
        <v>0.78610000000000002</v>
      </c>
      <c r="AI1120">
        <v>0.9738</v>
      </c>
      <c r="AJ1120">
        <v>0.24060000000000001</v>
      </c>
      <c r="AK1120">
        <v>0.12670000000000001</v>
      </c>
      <c r="AL1120">
        <v>0.2064</v>
      </c>
      <c r="AM1120">
        <v>8.0198</v>
      </c>
      <c r="AN1120">
        <v>0.3604</v>
      </c>
      <c r="AO1120">
        <v>2.9777</v>
      </c>
      <c r="AP1120">
        <v>0.65449999999999997</v>
      </c>
      <c r="AQ1120">
        <v>222.1782</v>
      </c>
      <c r="AR1120">
        <v>59.455399999999997</v>
      </c>
      <c r="AS1120" s="22">
        <v>1014</v>
      </c>
      <c r="AT1120" s="23">
        <v>2009</v>
      </c>
      <c r="AU1120" s="22" t="s">
        <v>114</v>
      </c>
      <c r="AV1120" s="46">
        <v>0.41</v>
      </c>
      <c r="AW1120" s="46">
        <v>0</v>
      </c>
      <c r="AX1120" s="46">
        <v>0</v>
      </c>
      <c r="AY1120">
        <v>458.78</v>
      </c>
      <c r="AZ1120">
        <v>9.33</v>
      </c>
      <c r="BA1120">
        <v>3.5177</v>
      </c>
      <c r="BB1120">
        <v>2.5425</v>
      </c>
      <c r="BC1120">
        <v>0.81469999999999998</v>
      </c>
      <c r="BD1120">
        <v>6.8863000000000003</v>
      </c>
      <c r="BE1120">
        <v>2.5712000000000002</v>
      </c>
      <c r="BF1120">
        <v>12.344799999999999</v>
      </c>
      <c r="BG1120">
        <v>0.4718</v>
      </c>
      <c r="BH1120">
        <v>3.5062000000000002</v>
      </c>
      <c r="BI1120">
        <v>0.59789999999999999</v>
      </c>
      <c r="BJ1120">
        <v>0.1915</v>
      </c>
      <c r="BK1120">
        <v>0.2412</v>
      </c>
      <c r="BL1120">
        <v>2.9986000000000002</v>
      </c>
      <c r="BM1120">
        <v>0.40110000000000001</v>
      </c>
      <c r="BN1120">
        <v>4.0411000000000001</v>
      </c>
      <c r="BO1120">
        <v>0.8629</v>
      </c>
      <c r="BP1120">
        <v>38.2044</v>
      </c>
      <c r="BQ1120">
        <v>129.2741</v>
      </c>
    </row>
    <row r="1121" spans="1:50" ht="12.75" hidden="1" customHeight="1" x14ac:dyDescent="0.25">
      <c r="A1121">
        <v>92</v>
      </c>
      <c r="B1121">
        <v>2009</v>
      </c>
      <c r="C1121" s="22" t="str">
        <f t="shared" si="69"/>
        <v>2009B0092</v>
      </c>
      <c r="D1121" s="13">
        <v>39947</v>
      </c>
      <c r="E1121">
        <v>90007</v>
      </c>
      <c r="F1121" t="s">
        <v>320</v>
      </c>
      <c r="G1121">
        <v>1</v>
      </c>
      <c r="I1121" t="s">
        <v>70</v>
      </c>
      <c r="J1121" s="15">
        <f t="shared" si="68"/>
        <v>1358</v>
      </c>
      <c r="K1121">
        <v>0</v>
      </c>
      <c r="L1121">
        <v>5</v>
      </c>
      <c r="M1121">
        <v>5</v>
      </c>
      <c r="N1121">
        <f t="shared" si="67"/>
        <v>5</v>
      </c>
      <c r="O1121">
        <v>4</v>
      </c>
      <c r="P1121">
        <v>6</v>
      </c>
      <c r="Q1121"/>
      <c r="R1121">
        <v>979</v>
      </c>
      <c r="S1121" s="55">
        <v>2009</v>
      </c>
      <c r="T1121" s="60" t="s">
        <v>113</v>
      </c>
      <c r="U1121" s="19">
        <v>0.68</v>
      </c>
      <c r="V1121" s="19">
        <v>1.53</v>
      </c>
      <c r="W1121" s="19">
        <v>0</v>
      </c>
      <c r="X1121" s="19">
        <v>0.15</v>
      </c>
      <c r="Y1121" s="19">
        <v>0</v>
      </c>
      <c r="Z1121">
        <v>475.82</v>
      </c>
      <c r="AA1121">
        <v>9.2100000000000009</v>
      </c>
      <c r="AB1121">
        <v>1.9971000000000001</v>
      </c>
      <c r="AC1121">
        <v>1.4327000000000001</v>
      </c>
      <c r="AD1121">
        <v>0.93120000000000003</v>
      </c>
      <c r="AE1121">
        <v>0.49759999999999999</v>
      </c>
      <c r="AF1121">
        <v>3.9089</v>
      </c>
      <c r="AG1121">
        <v>7.2431999999999999</v>
      </c>
      <c r="AH1121">
        <v>1.4065000000000001</v>
      </c>
      <c r="AI1121">
        <v>1.9453</v>
      </c>
      <c r="AJ1121">
        <v>0.52470000000000006</v>
      </c>
      <c r="AK1121">
        <v>7.6600000000000001E-2</v>
      </c>
      <c r="AL1121">
        <v>8.48E-2</v>
      </c>
      <c r="AM1121">
        <v>2.7833999999999999</v>
      </c>
      <c r="AN1121">
        <v>0.4632</v>
      </c>
      <c r="AO1121">
        <v>76.453500000000005</v>
      </c>
      <c r="AP1121">
        <v>1.1042000000000001</v>
      </c>
      <c r="AQ1121">
        <v>19.767399999999999</v>
      </c>
      <c r="AR1121">
        <v>49.273299999999999</v>
      </c>
      <c r="AS1121" s="22"/>
      <c r="AT1121" s="22"/>
      <c r="AU1121" s="22" t="s">
        <v>114</v>
      </c>
      <c r="AV1121" s="46">
        <v>0</v>
      </c>
      <c r="AW1121" s="46">
        <v>0</v>
      </c>
      <c r="AX1121" s="46">
        <v>0</v>
      </c>
    </row>
    <row r="1122" spans="1:50" ht="12.75" hidden="1" customHeight="1" x14ac:dyDescent="0.25">
      <c r="A1122">
        <v>93</v>
      </c>
      <c r="B1122">
        <v>2009</v>
      </c>
      <c r="C1122" s="22" t="str">
        <f t="shared" si="69"/>
        <v>2009B0093</v>
      </c>
      <c r="D1122" s="13">
        <v>39947</v>
      </c>
      <c r="E1122">
        <v>90007</v>
      </c>
      <c r="F1122" t="s">
        <v>320</v>
      </c>
      <c r="G1122">
        <v>1</v>
      </c>
      <c r="I1122" t="s">
        <v>70</v>
      </c>
      <c r="J1122" s="15">
        <f t="shared" si="68"/>
        <v>1358</v>
      </c>
      <c r="K1122">
        <v>5</v>
      </c>
      <c r="L1122">
        <v>10</v>
      </c>
      <c r="M1122">
        <v>10</v>
      </c>
      <c r="N1122">
        <f t="shared" si="67"/>
        <v>5</v>
      </c>
      <c r="O1122">
        <v>4</v>
      </c>
      <c r="P1122">
        <v>6</v>
      </c>
      <c r="Q1122"/>
      <c r="R1122">
        <v>980</v>
      </c>
      <c r="S1122" s="55">
        <v>2009</v>
      </c>
      <c r="T1122" s="60" t="s">
        <v>113</v>
      </c>
      <c r="U1122" s="46">
        <v>1.24</v>
      </c>
      <c r="V1122" s="46">
        <v>0.45</v>
      </c>
      <c r="W1122" s="46">
        <v>1.63</v>
      </c>
      <c r="X1122" s="46">
        <v>0.61</v>
      </c>
      <c r="Y1122" s="46">
        <v>0</v>
      </c>
      <c r="Z1122">
        <v>445.52</v>
      </c>
      <c r="AA1122">
        <v>7.44</v>
      </c>
      <c r="AB1122">
        <v>3.4443999999999999</v>
      </c>
      <c r="AC1122">
        <v>1.2050000000000001</v>
      </c>
      <c r="AD1122">
        <v>0.80700000000000005</v>
      </c>
      <c r="AE1122">
        <v>0.75380000000000003</v>
      </c>
      <c r="AF1122">
        <v>5.2489999999999997</v>
      </c>
      <c r="AG1122">
        <v>6.9923000000000002</v>
      </c>
      <c r="AH1122">
        <v>2.4750999999999999</v>
      </c>
      <c r="AI1122">
        <v>1.7261</v>
      </c>
      <c r="AJ1122">
        <v>0.46739999999999998</v>
      </c>
      <c r="AK1122">
        <v>4.02E-2</v>
      </c>
      <c r="AL1122">
        <v>0.1087</v>
      </c>
      <c r="AM1122">
        <v>3.1882000000000001</v>
      </c>
      <c r="AN1122">
        <v>0.35730000000000001</v>
      </c>
      <c r="AO1122">
        <v>89.224100000000007</v>
      </c>
      <c r="AP1122">
        <v>0.92049999999999998</v>
      </c>
      <c r="AQ1122">
        <v>46.551699999999997</v>
      </c>
      <c r="AR1122">
        <v>44.8324</v>
      </c>
      <c r="AS1122" s="22"/>
      <c r="AT1122" s="22"/>
      <c r="AU1122" s="22" t="s">
        <v>114</v>
      </c>
      <c r="AV1122" s="46">
        <v>0</v>
      </c>
      <c r="AW1122" s="46">
        <v>0</v>
      </c>
      <c r="AX1122" s="46">
        <v>0</v>
      </c>
    </row>
    <row r="1123" spans="1:50" ht="12.75" hidden="1" customHeight="1" x14ac:dyDescent="0.25">
      <c r="A1123">
        <v>94</v>
      </c>
      <c r="B1123">
        <v>2009</v>
      </c>
      <c r="C1123" s="22" t="str">
        <f t="shared" si="69"/>
        <v>2009B0094</v>
      </c>
      <c r="D1123" s="13">
        <v>39947</v>
      </c>
      <c r="E1123">
        <v>90007</v>
      </c>
      <c r="F1123" t="s">
        <v>320</v>
      </c>
      <c r="G1123">
        <v>1</v>
      </c>
      <c r="I1123" t="s">
        <v>70</v>
      </c>
      <c r="J1123" s="15">
        <f t="shared" si="68"/>
        <v>2716</v>
      </c>
      <c r="K1123">
        <v>10</v>
      </c>
      <c r="L1123">
        <v>20</v>
      </c>
      <c r="M1123">
        <v>20</v>
      </c>
      <c r="N1123">
        <f t="shared" si="67"/>
        <v>10</v>
      </c>
      <c r="O1123">
        <v>4</v>
      </c>
      <c r="P1123">
        <v>6</v>
      </c>
      <c r="Q1123"/>
      <c r="R1123">
        <v>981</v>
      </c>
      <c r="S1123" s="55">
        <v>2009</v>
      </c>
      <c r="T1123" s="60" t="s">
        <v>113</v>
      </c>
      <c r="U1123" s="46">
        <v>0.44</v>
      </c>
      <c r="V1123" s="46">
        <v>0</v>
      </c>
      <c r="W1123" s="46">
        <v>0</v>
      </c>
      <c r="X1123" s="46">
        <v>0</v>
      </c>
      <c r="Y1123" s="46">
        <v>0</v>
      </c>
      <c r="Z1123">
        <v>418.37</v>
      </c>
      <c r="AA1123">
        <v>4.8600000000000003</v>
      </c>
      <c r="AB1123">
        <v>3.7037</v>
      </c>
      <c r="AC1123">
        <v>1.1251</v>
      </c>
      <c r="AD1123">
        <v>1.2626999999999999</v>
      </c>
      <c r="AE1123">
        <v>0.81210000000000004</v>
      </c>
      <c r="AF1123">
        <v>7.9722</v>
      </c>
      <c r="AG1123">
        <v>5.0670999999999999</v>
      </c>
      <c r="AH1123">
        <v>2.4127999999999998</v>
      </c>
      <c r="AI1123">
        <v>1.3455999999999999</v>
      </c>
      <c r="AJ1123">
        <v>0.52439999999999998</v>
      </c>
      <c r="AK1123">
        <v>5.8999999999999997E-2</v>
      </c>
      <c r="AL1123">
        <v>0.12180000000000001</v>
      </c>
      <c r="AM1123">
        <v>4.0507999999999997</v>
      </c>
      <c r="AN1123">
        <v>0.24110000000000001</v>
      </c>
      <c r="AO1123">
        <v>65.1965</v>
      </c>
      <c r="AP1123">
        <v>0.65869999999999995</v>
      </c>
      <c r="AQ1123">
        <v>134.70760000000001</v>
      </c>
      <c r="AR1123">
        <v>36.927100000000003</v>
      </c>
      <c r="AS1123" s="22"/>
      <c r="AT1123" s="22"/>
      <c r="AU1123" s="22" t="s">
        <v>114</v>
      </c>
      <c r="AV1123" s="46">
        <v>0</v>
      </c>
      <c r="AW1123" s="46">
        <v>0</v>
      </c>
      <c r="AX1123" s="46">
        <v>0</v>
      </c>
    </row>
    <row r="1124" spans="1:50" ht="12.75" hidden="1" customHeight="1" x14ac:dyDescent="0.25">
      <c r="A1124">
        <v>95</v>
      </c>
      <c r="B1124">
        <v>2009</v>
      </c>
      <c r="C1124" s="22" t="str">
        <f t="shared" si="69"/>
        <v>2009B0095</v>
      </c>
      <c r="D1124" s="13">
        <v>39947</v>
      </c>
      <c r="E1124">
        <v>90007</v>
      </c>
      <c r="F1124" t="s">
        <v>320</v>
      </c>
      <c r="G1124">
        <v>1</v>
      </c>
      <c r="I1124" t="s">
        <v>70</v>
      </c>
      <c r="J1124" s="15">
        <f t="shared" si="68"/>
        <v>5432</v>
      </c>
      <c r="K1124">
        <v>20</v>
      </c>
      <c r="L1124">
        <v>40</v>
      </c>
      <c r="M1124">
        <v>40</v>
      </c>
      <c r="N1124">
        <f t="shared" si="67"/>
        <v>20</v>
      </c>
      <c r="O1124">
        <v>4</v>
      </c>
      <c r="P1124">
        <v>6</v>
      </c>
      <c r="Q1124"/>
      <c r="R1124">
        <v>982</v>
      </c>
      <c r="S1124" s="55">
        <v>2009</v>
      </c>
      <c r="T1124" s="60" t="s">
        <v>113</v>
      </c>
      <c r="U1124" s="46">
        <v>0.68</v>
      </c>
      <c r="V1124" s="46">
        <v>0.4</v>
      </c>
      <c r="W1124" s="46">
        <v>0</v>
      </c>
      <c r="X1124" s="46">
        <v>0.7</v>
      </c>
      <c r="Y1124" s="46">
        <v>0</v>
      </c>
      <c r="Z1124">
        <v>375.22</v>
      </c>
      <c r="AA1124" t="s">
        <v>321</v>
      </c>
      <c r="AB1124">
        <v>6.5922999999999998</v>
      </c>
      <c r="AC1124">
        <v>1.0510999999999999</v>
      </c>
      <c r="AD1124">
        <v>1.2891999999999999</v>
      </c>
      <c r="AE1124">
        <v>1.8661000000000001</v>
      </c>
      <c r="AF1124">
        <v>8.7599</v>
      </c>
      <c r="AG1124">
        <v>4.5148999999999999</v>
      </c>
      <c r="AH1124">
        <v>1.4534</v>
      </c>
      <c r="AI1124">
        <v>1.6274999999999999</v>
      </c>
      <c r="AJ1124">
        <v>0.44</v>
      </c>
      <c r="AK1124">
        <v>3.4700000000000002E-2</v>
      </c>
      <c r="AL1124">
        <v>0.15429999999999999</v>
      </c>
      <c r="AM1124">
        <v>4.0526</v>
      </c>
      <c r="AN1124">
        <v>0.1915</v>
      </c>
      <c r="AO1124">
        <v>10.540699999999999</v>
      </c>
      <c r="AP1124">
        <v>0.59870000000000001</v>
      </c>
      <c r="AQ1124">
        <v>120.2381</v>
      </c>
      <c r="AR1124">
        <v>43.115099999999998</v>
      </c>
      <c r="AS1124" s="22"/>
      <c r="AT1124" s="22"/>
      <c r="AU1124" s="22" t="s">
        <v>114</v>
      </c>
      <c r="AV1124" s="46">
        <v>0</v>
      </c>
      <c r="AW1124" s="46">
        <v>0</v>
      </c>
      <c r="AX1124" s="46">
        <v>0</v>
      </c>
    </row>
    <row r="1125" spans="1:50" ht="12.75" hidden="1" customHeight="1" x14ac:dyDescent="0.25">
      <c r="A1125">
        <v>96</v>
      </c>
      <c r="B1125">
        <v>2009</v>
      </c>
      <c r="C1125" s="22" t="str">
        <f t="shared" ref="C1125:C1156" si="70">CONCATENATE(B1125,"B00",A1125)</f>
        <v>2009B0096</v>
      </c>
      <c r="D1125" s="13">
        <v>39947</v>
      </c>
      <c r="E1125">
        <v>90007</v>
      </c>
      <c r="F1125" t="s">
        <v>320</v>
      </c>
      <c r="G1125">
        <v>1</v>
      </c>
      <c r="I1125" t="s">
        <v>70</v>
      </c>
      <c r="J1125" s="15">
        <f t="shared" si="68"/>
        <v>10864</v>
      </c>
      <c r="K1125">
        <v>40</v>
      </c>
      <c r="L1125">
        <v>80</v>
      </c>
      <c r="M1125">
        <v>80</v>
      </c>
      <c r="N1125">
        <f t="shared" si="67"/>
        <v>40</v>
      </c>
      <c r="O1125">
        <v>4</v>
      </c>
      <c r="P1125">
        <v>6</v>
      </c>
      <c r="Q1125"/>
      <c r="R1125">
        <v>983</v>
      </c>
      <c r="S1125" s="55">
        <v>2009</v>
      </c>
      <c r="T1125" s="60" t="s">
        <v>113</v>
      </c>
      <c r="U1125" s="46">
        <v>0.71</v>
      </c>
      <c r="V1125" s="46">
        <v>0.98</v>
      </c>
      <c r="W1125" s="46">
        <v>0</v>
      </c>
      <c r="X1125" s="46">
        <v>0</v>
      </c>
      <c r="Y1125" s="46">
        <v>0</v>
      </c>
      <c r="Z1125">
        <v>426.63</v>
      </c>
      <c r="AA1125" t="s">
        <v>322</v>
      </c>
      <c r="AB1125">
        <v>6.4358000000000004</v>
      </c>
      <c r="AC1125">
        <v>0.81069999999999998</v>
      </c>
      <c r="AD1125">
        <v>1.3512999999999999</v>
      </c>
      <c r="AE1125">
        <v>1.7359</v>
      </c>
      <c r="AF1125">
        <v>10.992599999999999</v>
      </c>
      <c r="AG1125">
        <v>5.4108999999999998</v>
      </c>
      <c r="AH1125">
        <v>1.9367000000000001</v>
      </c>
      <c r="AI1125">
        <v>1.9935</v>
      </c>
      <c r="AJ1125">
        <v>0.70220000000000005</v>
      </c>
      <c r="AK1125">
        <v>3.9699999999999999E-2</v>
      </c>
      <c r="AL1125">
        <v>0.2031</v>
      </c>
      <c r="AM1125">
        <v>5.4478</v>
      </c>
      <c r="AN1125">
        <v>0.2087</v>
      </c>
      <c r="AO1125">
        <v>6.4542999999999999</v>
      </c>
      <c r="AP1125">
        <v>0.85360000000000003</v>
      </c>
      <c r="AQ1125">
        <v>96.029499999999999</v>
      </c>
      <c r="AR1125">
        <v>29.1828</v>
      </c>
      <c r="AS1125" s="22"/>
      <c r="AT1125" s="22"/>
      <c r="AU1125" s="22" t="s">
        <v>114</v>
      </c>
      <c r="AV1125" s="46">
        <v>0</v>
      </c>
      <c r="AW1125" s="46">
        <v>0</v>
      </c>
      <c r="AX1125" s="46">
        <v>0</v>
      </c>
    </row>
    <row r="1126" spans="1:50" ht="12.75" hidden="1" customHeight="1" x14ac:dyDescent="0.25">
      <c r="A1126">
        <v>97</v>
      </c>
      <c r="B1126">
        <v>2009</v>
      </c>
      <c r="C1126" s="22" t="str">
        <f t="shared" si="70"/>
        <v>2009B0097</v>
      </c>
      <c r="D1126" s="13">
        <v>39947</v>
      </c>
      <c r="E1126">
        <v>90007</v>
      </c>
      <c r="F1126" t="s">
        <v>320</v>
      </c>
      <c r="G1126">
        <v>1</v>
      </c>
      <c r="I1126" t="s">
        <v>70</v>
      </c>
      <c r="J1126" s="15">
        <f t="shared" si="68"/>
        <v>4155.4799999999996</v>
      </c>
      <c r="K1126">
        <v>80</v>
      </c>
      <c r="L1126">
        <v>100</v>
      </c>
      <c r="M1126" s="26">
        <v>95.3</v>
      </c>
      <c r="N1126">
        <f t="shared" si="67"/>
        <v>20</v>
      </c>
      <c r="O1126">
        <v>4</v>
      </c>
      <c r="P1126">
        <v>6</v>
      </c>
      <c r="Q1126"/>
      <c r="S1126" s="55"/>
      <c r="T1126" s="60" t="s">
        <v>113</v>
      </c>
      <c r="U1126" s="46">
        <v>0.03</v>
      </c>
      <c r="V1126" s="46">
        <v>0</v>
      </c>
      <c r="W1126" s="46">
        <v>0</v>
      </c>
      <c r="X1126" s="46">
        <v>0</v>
      </c>
      <c r="Y1126" s="46">
        <v>0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s="22"/>
      <c r="AT1126" s="22"/>
      <c r="AU1126" s="22" t="s">
        <v>114</v>
      </c>
      <c r="AV1126" s="46">
        <v>0</v>
      </c>
      <c r="AW1126" s="46">
        <v>0</v>
      </c>
      <c r="AX1126" s="46">
        <v>0</v>
      </c>
    </row>
    <row r="1127" spans="1:50" ht="15" hidden="1" customHeight="1" x14ac:dyDescent="0.25">
      <c r="A1127">
        <v>98</v>
      </c>
      <c r="B1127">
        <v>2009</v>
      </c>
      <c r="C1127" s="22" t="str">
        <f t="shared" si="70"/>
        <v>2009B0098</v>
      </c>
      <c r="D1127" s="13">
        <v>39947</v>
      </c>
      <c r="E1127">
        <v>90008</v>
      </c>
      <c r="F1127" t="s">
        <v>320</v>
      </c>
      <c r="G1127">
        <v>2</v>
      </c>
      <c r="I1127" t="s">
        <v>70</v>
      </c>
      <c r="J1127" s="15">
        <f t="shared" si="68"/>
        <v>1358</v>
      </c>
      <c r="K1127">
        <v>0</v>
      </c>
      <c r="L1127">
        <v>5</v>
      </c>
      <c r="M1127">
        <v>5</v>
      </c>
      <c r="N1127">
        <f t="shared" si="67"/>
        <v>5</v>
      </c>
      <c r="O1127">
        <v>4</v>
      </c>
      <c r="P1127">
        <v>6</v>
      </c>
      <c r="Q1127"/>
      <c r="R1127">
        <v>984</v>
      </c>
      <c r="S1127" s="55">
        <v>2009</v>
      </c>
      <c r="T1127" s="60" t="s">
        <v>113</v>
      </c>
      <c r="U1127" s="46">
        <v>1.03</v>
      </c>
      <c r="V1127" s="46">
        <v>0.61</v>
      </c>
      <c r="W1127" s="46">
        <v>0</v>
      </c>
      <c r="X1127" s="46">
        <v>0.41</v>
      </c>
      <c r="Y1127" s="46">
        <v>0</v>
      </c>
      <c r="Z1127">
        <v>469.79</v>
      </c>
      <c r="AA1127">
        <v>6.43</v>
      </c>
      <c r="AB1127">
        <v>1.2615000000000001</v>
      </c>
      <c r="AC1127">
        <v>1.2110000000000001</v>
      </c>
      <c r="AD1127">
        <v>0.56530000000000002</v>
      </c>
      <c r="AE1127">
        <v>0.38169999999999998</v>
      </c>
      <c r="AF1127">
        <v>3.371</v>
      </c>
      <c r="AG1127">
        <v>6.6388999999999996</v>
      </c>
      <c r="AH1127">
        <v>0.92930000000000001</v>
      </c>
      <c r="AI1127">
        <v>2.4371999999999998</v>
      </c>
      <c r="AJ1127">
        <v>0.48230000000000001</v>
      </c>
      <c r="AK1127">
        <v>9.5200000000000007E-2</v>
      </c>
      <c r="AL1127">
        <v>9.5699999999999993E-2</v>
      </c>
      <c r="AM1127">
        <v>2.0594000000000001</v>
      </c>
      <c r="AN1127">
        <v>0.33169999999999999</v>
      </c>
      <c r="AO1127">
        <v>44.327800000000003</v>
      </c>
      <c r="AP1127">
        <v>0.92689999999999995</v>
      </c>
      <c r="AQ1127">
        <v>22.571100000000001</v>
      </c>
      <c r="AR1127">
        <v>31.697700000000001</v>
      </c>
      <c r="AS1127" s="22"/>
      <c r="AT1127" s="22"/>
      <c r="AU1127" s="22" t="s">
        <v>114</v>
      </c>
      <c r="AV1127" s="46">
        <v>0</v>
      </c>
      <c r="AW1127" s="46">
        <v>0</v>
      </c>
      <c r="AX1127" s="46">
        <v>0</v>
      </c>
    </row>
    <row r="1128" spans="1:50" ht="12.75" hidden="1" customHeight="1" x14ac:dyDescent="0.25">
      <c r="A1128">
        <v>99</v>
      </c>
      <c r="B1128">
        <v>2009</v>
      </c>
      <c r="C1128" s="22" t="str">
        <f t="shared" si="70"/>
        <v>2009B0099</v>
      </c>
      <c r="D1128" s="13">
        <v>39947</v>
      </c>
      <c r="E1128">
        <v>90008</v>
      </c>
      <c r="F1128" t="s">
        <v>320</v>
      </c>
      <c r="G1128">
        <v>2</v>
      </c>
      <c r="I1128" t="s">
        <v>70</v>
      </c>
      <c r="J1128" s="15">
        <f t="shared" si="68"/>
        <v>1358</v>
      </c>
      <c r="K1128">
        <v>5</v>
      </c>
      <c r="L1128">
        <v>10</v>
      </c>
      <c r="M1128">
        <v>10</v>
      </c>
      <c r="N1128">
        <f t="shared" si="67"/>
        <v>5</v>
      </c>
      <c r="O1128">
        <v>4</v>
      </c>
      <c r="P1128">
        <v>6</v>
      </c>
      <c r="Q1128"/>
      <c r="R1128">
        <v>985</v>
      </c>
      <c r="S1128" s="55">
        <v>2009</v>
      </c>
      <c r="T1128" s="60" t="s">
        <v>113</v>
      </c>
      <c r="U1128" s="46">
        <v>1.1399999999999999</v>
      </c>
      <c r="V1128" s="46">
        <v>1.06</v>
      </c>
      <c r="W1128" s="46">
        <v>0</v>
      </c>
      <c r="X1128" s="46">
        <v>0</v>
      </c>
      <c r="Y1128" s="46">
        <v>0</v>
      </c>
      <c r="Z1128">
        <v>473.85</v>
      </c>
      <c r="AA1128">
        <v>5.34</v>
      </c>
      <c r="AB1128">
        <v>1.3188</v>
      </c>
      <c r="AC1128">
        <v>1.3066</v>
      </c>
      <c r="AD1128">
        <v>0.75090000000000001</v>
      </c>
      <c r="AE1128">
        <v>0.3216</v>
      </c>
      <c r="AF1128">
        <v>2.4340000000000002</v>
      </c>
      <c r="AG1128">
        <v>5.4682000000000004</v>
      </c>
      <c r="AH1128">
        <v>1.2116</v>
      </c>
      <c r="AI1128">
        <v>2.4274</v>
      </c>
      <c r="AJ1128">
        <v>0.4803</v>
      </c>
      <c r="AK1128">
        <v>8.43E-2</v>
      </c>
      <c r="AL1128">
        <v>6.3700000000000007E-2</v>
      </c>
      <c r="AM1128">
        <v>1.4204000000000001</v>
      </c>
      <c r="AN1128">
        <v>0.26729999999999998</v>
      </c>
      <c r="AO1128">
        <v>42.930700000000002</v>
      </c>
      <c r="AP1128">
        <v>0.8165</v>
      </c>
      <c r="AQ1128">
        <v>14.419499999999999</v>
      </c>
      <c r="AR1128">
        <v>25.365200000000002</v>
      </c>
      <c r="AS1128" s="22"/>
      <c r="AT1128" s="22"/>
      <c r="AU1128" s="22" t="s">
        <v>114</v>
      </c>
      <c r="AV1128" s="46">
        <v>0</v>
      </c>
      <c r="AW1128" s="46">
        <v>1.49</v>
      </c>
      <c r="AX1128" s="46">
        <v>0</v>
      </c>
    </row>
    <row r="1129" spans="1:50" ht="12.75" hidden="1" customHeight="1" x14ac:dyDescent="0.25">
      <c r="A1129" s="50">
        <v>355</v>
      </c>
      <c r="B1129" s="50">
        <v>2009</v>
      </c>
      <c r="C1129" s="22" t="str">
        <f t="shared" si="70"/>
        <v>2009B00355</v>
      </c>
      <c r="D1129" s="13">
        <v>39981</v>
      </c>
      <c r="E1129">
        <v>90013</v>
      </c>
      <c r="F1129" t="s">
        <v>330</v>
      </c>
      <c r="G1129">
        <v>3</v>
      </c>
      <c r="H1129">
        <v>7</v>
      </c>
      <c r="I1129" t="s">
        <v>70</v>
      </c>
      <c r="J1129" s="15">
        <f t="shared" si="68"/>
        <v>1358</v>
      </c>
      <c r="K1129">
        <v>0</v>
      </c>
      <c r="L1129">
        <v>5</v>
      </c>
      <c r="M1129">
        <v>5</v>
      </c>
      <c r="N1129">
        <f t="shared" si="67"/>
        <v>5</v>
      </c>
      <c r="O1129">
        <v>4</v>
      </c>
      <c r="P1129">
        <v>6</v>
      </c>
      <c r="Q1129"/>
      <c r="R1129">
        <v>1015</v>
      </c>
      <c r="S1129" s="55">
        <v>2009</v>
      </c>
      <c r="T1129" s="60" t="s">
        <v>88</v>
      </c>
      <c r="U1129" s="46">
        <v>1.72</v>
      </c>
      <c r="V1129" s="46">
        <v>0</v>
      </c>
      <c r="W1129" s="46">
        <v>0</v>
      </c>
      <c r="X1129" s="46">
        <v>0</v>
      </c>
      <c r="Y1129" s="46">
        <v>0</v>
      </c>
      <c r="Z1129">
        <v>460.95</v>
      </c>
      <c r="AA1129">
        <v>11.46</v>
      </c>
      <c r="AB1129">
        <v>3.9586000000000001</v>
      </c>
      <c r="AC1129">
        <v>2.7307999999999999</v>
      </c>
      <c r="AD1129">
        <v>0.73370000000000002</v>
      </c>
      <c r="AE1129">
        <v>3.0143</v>
      </c>
      <c r="AF1129">
        <v>10.858000000000001</v>
      </c>
      <c r="AG1129">
        <v>14.038500000000001</v>
      </c>
      <c r="AH1129">
        <v>3.0621</v>
      </c>
      <c r="AI1129">
        <v>1.8475999999999999</v>
      </c>
      <c r="AJ1129">
        <v>0.62519999999999998</v>
      </c>
      <c r="AK1129">
        <v>0.61639999999999995</v>
      </c>
      <c r="AL1129">
        <v>0.1114</v>
      </c>
      <c r="AM1129">
        <v>11.316599999999999</v>
      </c>
      <c r="AN1129">
        <v>0.75839999999999996</v>
      </c>
      <c r="AO1129">
        <v>53.846200000000003</v>
      </c>
      <c r="AP1129">
        <v>0.94179999999999997</v>
      </c>
      <c r="AQ1129">
        <v>67.258399999999995</v>
      </c>
      <c r="AR1129">
        <v>78.6982</v>
      </c>
      <c r="AU1129" s="22" t="s">
        <v>114</v>
      </c>
      <c r="AV1129" s="46">
        <v>0</v>
      </c>
      <c r="AW1129" s="46">
        <v>0</v>
      </c>
      <c r="AX1129" s="46">
        <v>0</v>
      </c>
    </row>
    <row r="1130" spans="1:50" ht="12.75" hidden="1" customHeight="1" x14ac:dyDescent="0.25">
      <c r="A1130">
        <v>356</v>
      </c>
      <c r="B1130">
        <v>2009</v>
      </c>
      <c r="C1130" s="22" t="str">
        <f t="shared" si="70"/>
        <v>2009B00356</v>
      </c>
      <c r="D1130" s="13">
        <v>39981</v>
      </c>
      <c r="E1130">
        <v>90013</v>
      </c>
      <c r="F1130" t="s">
        <v>330</v>
      </c>
      <c r="G1130">
        <v>3</v>
      </c>
      <c r="H1130">
        <v>7</v>
      </c>
      <c r="I1130" t="s">
        <v>70</v>
      </c>
      <c r="J1130" s="15">
        <f t="shared" si="68"/>
        <v>1358</v>
      </c>
      <c r="K1130">
        <v>5</v>
      </c>
      <c r="L1130">
        <v>10</v>
      </c>
      <c r="M1130">
        <v>10</v>
      </c>
      <c r="N1130">
        <f t="shared" si="67"/>
        <v>5</v>
      </c>
      <c r="O1130">
        <v>4</v>
      </c>
      <c r="P1130">
        <v>6</v>
      </c>
      <c r="Q1130"/>
      <c r="R1130">
        <v>1016</v>
      </c>
      <c r="S1130" s="55">
        <v>2009</v>
      </c>
      <c r="T1130" s="60" t="s">
        <v>88</v>
      </c>
      <c r="U1130" s="46">
        <v>1.76</v>
      </c>
      <c r="V1130" s="46">
        <v>1.77</v>
      </c>
      <c r="W1130" s="46">
        <v>0</v>
      </c>
      <c r="X1130" s="46">
        <v>0.21</v>
      </c>
      <c r="Y1130" s="46">
        <v>0</v>
      </c>
      <c r="Z1130">
        <v>453.92</v>
      </c>
      <c r="AA1130">
        <v>7.72</v>
      </c>
      <c r="AB1130">
        <v>5.2237</v>
      </c>
      <c r="AC1130">
        <v>2.1863000000000001</v>
      </c>
      <c r="AD1130">
        <v>0.85019999999999996</v>
      </c>
      <c r="AE1130">
        <v>5.2054999999999998</v>
      </c>
      <c r="AF1130">
        <v>11.4155</v>
      </c>
      <c r="AG1130">
        <v>11.342499999999999</v>
      </c>
      <c r="AH1130">
        <v>3.0123000000000002</v>
      </c>
      <c r="AI1130">
        <v>2.3813</v>
      </c>
      <c r="AJ1130">
        <v>0.9123</v>
      </c>
      <c r="AK1130">
        <v>0.43609999999999999</v>
      </c>
      <c r="AL1130">
        <v>0.14610000000000001</v>
      </c>
      <c r="AM1130">
        <v>9.1644000000000005</v>
      </c>
      <c r="AN1130">
        <v>0.58950000000000002</v>
      </c>
      <c r="AO1130">
        <v>25.9224</v>
      </c>
      <c r="AP1130">
        <v>0.64610000000000001</v>
      </c>
      <c r="AQ1130">
        <v>73.9726</v>
      </c>
      <c r="AR1130">
        <v>104.0183</v>
      </c>
      <c r="AU1130" s="22" t="s">
        <v>114</v>
      </c>
      <c r="AV1130" s="46">
        <v>0</v>
      </c>
      <c r="AW1130" s="46">
        <v>0</v>
      </c>
      <c r="AX1130" s="46">
        <v>0</v>
      </c>
    </row>
    <row r="1131" spans="1:50" ht="12.75" hidden="1" customHeight="1" x14ac:dyDescent="0.25">
      <c r="A1131">
        <v>357</v>
      </c>
      <c r="B1131">
        <v>2009</v>
      </c>
      <c r="C1131" s="22" t="str">
        <f t="shared" si="70"/>
        <v>2009B00357</v>
      </c>
      <c r="D1131" s="13">
        <v>39981</v>
      </c>
      <c r="E1131">
        <v>90013</v>
      </c>
      <c r="F1131" t="s">
        <v>330</v>
      </c>
      <c r="G1131">
        <v>3</v>
      </c>
      <c r="H1131">
        <v>7</v>
      </c>
      <c r="I1131" t="s">
        <v>70</v>
      </c>
      <c r="J1131" s="15">
        <f t="shared" si="68"/>
        <v>2716</v>
      </c>
      <c r="K1131">
        <v>10</v>
      </c>
      <c r="L1131">
        <v>20</v>
      </c>
      <c r="M1131">
        <v>20</v>
      </c>
      <c r="N1131">
        <f t="shared" si="67"/>
        <v>10</v>
      </c>
      <c r="O1131">
        <v>4</v>
      </c>
      <c r="P1131">
        <v>6</v>
      </c>
      <c r="Q1131"/>
      <c r="R1131">
        <v>1017</v>
      </c>
      <c r="S1131" s="55">
        <v>2009</v>
      </c>
      <c r="T1131" s="60" t="s">
        <v>88</v>
      </c>
      <c r="U1131" s="46">
        <v>2.68</v>
      </c>
      <c r="V1131" s="46">
        <v>0.94</v>
      </c>
      <c r="W1131" s="46">
        <v>0</v>
      </c>
      <c r="X1131" s="46">
        <v>0</v>
      </c>
      <c r="Y1131" s="46">
        <v>0</v>
      </c>
      <c r="Z1131">
        <v>458.62</v>
      </c>
      <c r="AA1131">
        <v>7.67</v>
      </c>
      <c r="AB1131">
        <v>5.8457999999999997</v>
      </c>
      <c r="AC1131">
        <v>1.8438000000000001</v>
      </c>
      <c r="AD1131">
        <v>1.8458000000000001</v>
      </c>
      <c r="AE1131">
        <v>8.3831000000000007</v>
      </c>
      <c r="AF1131">
        <v>12.616899999999999</v>
      </c>
      <c r="AG1131">
        <v>14.9552</v>
      </c>
      <c r="AH1131">
        <v>2.6652</v>
      </c>
      <c r="AI1131">
        <v>3.0045000000000002</v>
      </c>
      <c r="AJ1131">
        <v>0.95520000000000005</v>
      </c>
      <c r="AK1131">
        <v>0.29849999999999999</v>
      </c>
      <c r="AL1131">
        <v>0.1333</v>
      </c>
      <c r="AM1131">
        <v>14.0398</v>
      </c>
      <c r="AN1131">
        <v>0.69</v>
      </c>
      <c r="AO1131">
        <v>8.4030000000000005</v>
      </c>
      <c r="AP1131">
        <v>0.68659999999999999</v>
      </c>
      <c r="AQ1131">
        <v>58.706499999999998</v>
      </c>
      <c r="AR1131">
        <v>125.12439999999999</v>
      </c>
      <c r="AU1131" s="22" t="s">
        <v>114</v>
      </c>
      <c r="AV1131" s="46">
        <v>0</v>
      </c>
      <c r="AW1131" s="46">
        <v>0</v>
      </c>
      <c r="AX1131" s="46">
        <v>0</v>
      </c>
    </row>
    <row r="1132" spans="1:50" ht="12.75" hidden="1" customHeight="1" x14ac:dyDescent="0.25">
      <c r="A1132">
        <v>358</v>
      </c>
      <c r="B1132">
        <v>2009</v>
      </c>
      <c r="C1132" s="22" t="str">
        <f t="shared" si="70"/>
        <v>2009B00358</v>
      </c>
      <c r="D1132" s="13">
        <v>39981</v>
      </c>
      <c r="E1132">
        <v>90013</v>
      </c>
      <c r="F1132" t="s">
        <v>330</v>
      </c>
      <c r="G1132">
        <v>3</v>
      </c>
      <c r="H1132">
        <v>7</v>
      </c>
      <c r="I1132" t="s">
        <v>70</v>
      </c>
      <c r="J1132" s="15">
        <f t="shared" si="68"/>
        <v>5432</v>
      </c>
      <c r="K1132">
        <v>20</v>
      </c>
      <c r="L1132">
        <v>40</v>
      </c>
      <c r="M1132">
        <v>40</v>
      </c>
      <c r="N1132">
        <f t="shared" si="67"/>
        <v>20</v>
      </c>
      <c r="O1132">
        <v>4</v>
      </c>
      <c r="P1132">
        <v>6</v>
      </c>
      <c r="Q1132"/>
      <c r="R1132">
        <v>1018</v>
      </c>
      <c r="S1132" s="55">
        <v>2009</v>
      </c>
      <c r="T1132" s="60" t="s">
        <v>88</v>
      </c>
      <c r="U1132" s="46">
        <v>2.5299999999999998</v>
      </c>
      <c r="V1132" s="46">
        <v>1.28</v>
      </c>
      <c r="W1132" s="46">
        <v>1.44</v>
      </c>
      <c r="X1132" s="46">
        <v>0</v>
      </c>
      <c r="Y1132" s="46">
        <v>0</v>
      </c>
      <c r="Z1132">
        <v>421.77</v>
      </c>
      <c r="AA1132">
        <v>6.2</v>
      </c>
      <c r="AB1132">
        <v>8.6041000000000007</v>
      </c>
      <c r="AC1132">
        <v>2.7938000000000001</v>
      </c>
      <c r="AD1132">
        <v>1.2938000000000001</v>
      </c>
      <c r="AE1132">
        <v>8.0447000000000006</v>
      </c>
      <c r="AF1132">
        <v>16.6099</v>
      </c>
      <c r="AG1132">
        <v>12.670199999999999</v>
      </c>
      <c r="AH1132">
        <v>4.4324000000000003</v>
      </c>
      <c r="AI1132">
        <v>3.4217</v>
      </c>
      <c r="AJ1132">
        <v>1.43</v>
      </c>
      <c r="AK1132">
        <v>0.21740000000000001</v>
      </c>
      <c r="AL1132">
        <v>0.21740000000000001</v>
      </c>
      <c r="AM1132">
        <v>16.780200000000001</v>
      </c>
      <c r="AN1132">
        <v>0.66679999999999995</v>
      </c>
      <c r="AO1132">
        <v>8.7354000000000003</v>
      </c>
      <c r="AP1132">
        <v>0.54039999999999999</v>
      </c>
      <c r="AQ1132">
        <v>105.15560000000001</v>
      </c>
      <c r="AR1132">
        <v>66.342399999999998</v>
      </c>
      <c r="AU1132" s="22" t="s">
        <v>114</v>
      </c>
      <c r="AV1132" s="46">
        <v>0</v>
      </c>
      <c r="AW1132" s="46">
        <v>0</v>
      </c>
      <c r="AX1132" s="46">
        <v>0</v>
      </c>
    </row>
    <row r="1133" spans="1:50" ht="12.75" hidden="1" customHeight="1" x14ac:dyDescent="0.25">
      <c r="A1133">
        <v>359</v>
      </c>
      <c r="B1133">
        <v>2009</v>
      </c>
      <c r="C1133" s="22" t="str">
        <f t="shared" si="70"/>
        <v>2009B00359</v>
      </c>
      <c r="D1133" s="13">
        <v>39981</v>
      </c>
      <c r="E1133">
        <v>90013</v>
      </c>
      <c r="F1133" t="s">
        <v>330</v>
      </c>
      <c r="G1133">
        <v>3</v>
      </c>
      <c r="H1133">
        <v>7</v>
      </c>
      <c r="I1133" t="s">
        <v>70</v>
      </c>
      <c r="J1133" s="15">
        <f t="shared" si="68"/>
        <v>10864</v>
      </c>
      <c r="K1133">
        <v>40</v>
      </c>
      <c r="L1133">
        <v>80</v>
      </c>
      <c r="M1133">
        <v>80</v>
      </c>
      <c r="N1133">
        <f t="shared" si="67"/>
        <v>40</v>
      </c>
      <c r="O1133">
        <v>4</v>
      </c>
      <c r="P1133">
        <v>6</v>
      </c>
      <c r="Q1133"/>
      <c r="R1133">
        <v>1019</v>
      </c>
      <c r="S1133" s="55">
        <v>2009</v>
      </c>
      <c r="T1133" s="60" t="s">
        <v>88</v>
      </c>
      <c r="U1133" s="46">
        <v>1.32</v>
      </c>
      <c r="V1133" s="46">
        <v>1.62</v>
      </c>
      <c r="W1133" s="46">
        <v>9.8000000000000007</v>
      </c>
      <c r="X1133" s="46">
        <v>0</v>
      </c>
      <c r="Y1133" s="46">
        <v>0</v>
      </c>
      <c r="Z1133">
        <v>455.37</v>
      </c>
      <c r="AA1133">
        <v>5.65</v>
      </c>
      <c r="AB1133">
        <v>4.7316000000000003</v>
      </c>
      <c r="AC1133">
        <v>4.0248999999999997</v>
      </c>
      <c r="AD1133">
        <v>0.83320000000000005</v>
      </c>
      <c r="AE1133">
        <v>4.6738</v>
      </c>
      <c r="AF1133">
        <v>10.9811</v>
      </c>
      <c r="AG1133">
        <v>14.4323</v>
      </c>
      <c r="AH1133">
        <v>2.1394000000000002</v>
      </c>
      <c r="AI1133">
        <v>1.758</v>
      </c>
      <c r="AJ1133">
        <v>1.1514</v>
      </c>
      <c r="AK1133">
        <v>0.1225</v>
      </c>
      <c r="AL1133">
        <v>0.19020000000000001</v>
      </c>
      <c r="AM1133">
        <v>23.705200000000001</v>
      </c>
      <c r="AN1133">
        <v>0.57020000000000004</v>
      </c>
      <c r="AO1133">
        <v>5.3186999999999998</v>
      </c>
      <c r="AP1133">
        <v>0.49399999999999999</v>
      </c>
      <c r="AQ1133">
        <v>42.529899999999998</v>
      </c>
      <c r="AR1133">
        <v>65.3386</v>
      </c>
      <c r="AU1133" s="22" t="s">
        <v>114</v>
      </c>
      <c r="AV1133" s="46">
        <v>0</v>
      </c>
      <c r="AW1133" s="46">
        <v>0</v>
      </c>
      <c r="AX1133" s="46">
        <v>0</v>
      </c>
    </row>
    <row r="1134" spans="1:50" ht="15" hidden="1" customHeight="1" x14ac:dyDescent="0.25">
      <c r="A1134">
        <v>360</v>
      </c>
      <c r="B1134">
        <v>2009</v>
      </c>
      <c r="C1134" s="22" t="str">
        <f t="shared" si="70"/>
        <v>2009B00360</v>
      </c>
      <c r="D1134" s="13">
        <v>39981</v>
      </c>
      <c r="E1134">
        <v>90013</v>
      </c>
      <c r="F1134" t="s">
        <v>330</v>
      </c>
      <c r="G1134">
        <v>3</v>
      </c>
      <c r="H1134">
        <v>7</v>
      </c>
      <c r="I1134" t="s">
        <v>70</v>
      </c>
      <c r="J1134" s="15">
        <f t="shared" si="68"/>
        <v>5432</v>
      </c>
      <c r="K1134">
        <v>80</v>
      </c>
      <c r="L1134">
        <v>100</v>
      </c>
      <c r="M1134">
        <v>100</v>
      </c>
      <c r="N1134">
        <f t="shared" si="67"/>
        <v>20</v>
      </c>
      <c r="O1134">
        <v>4</v>
      </c>
      <c r="P1134">
        <v>6</v>
      </c>
      <c r="Q1134"/>
      <c r="S1134" s="55"/>
      <c r="T1134" s="60" t="s">
        <v>88</v>
      </c>
      <c r="U1134" s="46">
        <v>0.02</v>
      </c>
      <c r="V1134" s="46">
        <v>0</v>
      </c>
      <c r="W1134" s="46">
        <v>0</v>
      </c>
      <c r="X1134" s="46">
        <v>0</v>
      </c>
      <c r="Y1134" s="46">
        <v>0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U1134" s="22" t="s">
        <v>114</v>
      </c>
      <c r="AV1134" s="46">
        <v>0</v>
      </c>
      <c r="AW1134" s="46">
        <v>0</v>
      </c>
      <c r="AX1134" s="46">
        <v>0</v>
      </c>
    </row>
    <row r="1135" spans="1:50" ht="12.75" hidden="1" customHeight="1" x14ac:dyDescent="0.25">
      <c r="A1135">
        <v>361</v>
      </c>
      <c r="B1135">
        <v>2009</v>
      </c>
      <c r="C1135" s="22" t="str">
        <f t="shared" si="70"/>
        <v>2009B00361</v>
      </c>
      <c r="D1135" s="13">
        <v>39981</v>
      </c>
      <c r="E1135">
        <v>90014</v>
      </c>
      <c r="F1135" t="s">
        <v>330</v>
      </c>
      <c r="G1135">
        <v>0</v>
      </c>
      <c r="H1135">
        <v>4</v>
      </c>
      <c r="I1135" t="s">
        <v>70</v>
      </c>
      <c r="J1135" s="15">
        <f t="shared" si="68"/>
        <v>1358</v>
      </c>
      <c r="K1135">
        <v>0</v>
      </c>
      <c r="L1135">
        <v>5</v>
      </c>
      <c r="M1135">
        <v>5</v>
      </c>
      <c r="N1135">
        <f t="shared" ref="N1135:N1198" si="71">L1135-K1135</f>
        <v>5</v>
      </c>
      <c r="O1135">
        <v>4</v>
      </c>
      <c r="P1135">
        <v>6</v>
      </c>
      <c r="Q1135"/>
      <c r="R1135">
        <v>1020</v>
      </c>
      <c r="S1135" s="55">
        <v>2009</v>
      </c>
      <c r="T1135" s="60" t="s">
        <v>88</v>
      </c>
      <c r="U1135" s="46">
        <v>1.55</v>
      </c>
      <c r="V1135" s="46">
        <v>2.98</v>
      </c>
      <c r="W1135" s="46">
        <v>0</v>
      </c>
      <c r="X1135" s="46">
        <v>0</v>
      </c>
      <c r="Y1135" s="46">
        <v>0</v>
      </c>
      <c r="Z1135">
        <v>460.79</v>
      </c>
      <c r="AA1135">
        <v>5.84</v>
      </c>
      <c r="AB1135">
        <v>5.3807999999999998</v>
      </c>
      <c r="AC1135">
        <v>3.4430999999999998</v>
      </c>
      <c r="AD1135">
        <v>1.0846</v>
      </c>
      <c r="AE1135">
        <v>7.1760999999999999</v>
      </c>
      <c r="AF1135">
        <v>9.5350999999999999</v>
      </c>
      <c r="AG1135">
        <v>11.424300000000001</v>
      </c>
      <c r="AH1135">
        <v>2.5419999999999998</v>
      </c>
      <c r="AI1135">
        <v>3.3843000000000001</v>
      </c>
      <c r="AJ1135">
        <v>1.1192</v>
      </c>
      <c r="AK1135">
        <v>9.8900000000000002E-2</v>
      </c>
      <c r="AL1135">
        <v>0.2077</v>
      </c>
      <c r="AM1135">
        <v>13.9367</v>
      </c>
      <c r="AN1135">
        <v>0.70520000000000005</v>
      </c>
      <c r="AO1135">
        <v>6.0831</v>
      </c>
      <c r="AP1135">
        <v>0.53069999999999995</v>
      </c>
      <c r="AQ1135">
        <v>50.741799999999998</v>
      </c>
      <c r="AR1135">
        <v>41.988100000000003</v>
      </c>
      <c r="AU1135" s="22" t="s">
        <v>114</v>
      </c>
      <c r="AV1135" s="46">
        <v>0</v>
      </c>
      <c r="AW1135" s="46">
        <v>0</v>
      </c>
      <c r="AX1135" s="46">
        <v>0</v>
      </c>
    </row>
    <row r="1136" spans="1:50" ht="12.75" hidden="1" customHeight="1" x14ac:dyDescent="0.25">
      <c r="A1136">
        <v>362</v>
      </c>
      <c r="B1136">
        <v>2009</v>
      </c>
      <c r="C1136" s="22" t="str">
        <f t="shared" si="70"/>
        <v>2009B00362</v>
      </c>
      <c r="D1136" s="13">
        <v>39981</v>
      </c>
      <c r="E1136">
        <v>90014</v>
      </c>
      <c r="F1136" t="s">
        <v>330</v>
      </c>
      <c r="G1136">
        <v>0</v>
      </c>
      <c r="H1136">
        <v>4</v>
      </c>
      <c r="I1136" t="s">
        <v>70</v>
      </c>
      <c r="J1136" s="15">
        <f t="shared" si="68"/>
        <v>1358</v>
      </c>
      <c r="K1136">
        <v>5</v>
      </c>
      <c r="L1136">
        <v>10</v>
      </c>
      <c r="M1136">
        <v>10</v>
      </c>
      <c r="N1136">
        <f t="shared" si="71"/>
        <v>5</v>
      </c>
      <c r="O1136">
        <v>4</v>
      </c>
      <c r="P1136">
        <v>6</v>
      </c>
      <c r="Q1136"/>
      <c r="R1136">
        <v>1021</v>
      </c>
      <c r="S1136" s="55">
        <v>2009</v>
      </c>
      <c r="T1136" s="60" t="s">
        <v>88</v>
      </c>
      <c r="U1136" s="46">
        <v>1.59</v>
      </c>
      <c r="V1136" s="46">
        <v>3.08</v>
      </c>
      <c r="W1136" s="46">
        <v>0</v>
      </c>
      <c r="X1136" s="46">
        <v>0.65</v>
      </c>
      <c r="Y1136" s="46">
        <v>0</v>
      </c>
      <c r="Z1136">
        <v>445.05</v>
      </c>
      <c r="AA1136">
        <v>7.15</v>
      </c>
      <c r="AB1136">
        <v>5.8357999999999999</v>
      </c>
      <c r="AC1136">
        <v>2.1833999999999998</v>
      </c>
      <c r="AD1136">
        <v>0.52259999999999995</v>
      </c>
      <c r="AE1136">
        <v>5.1573000000000002</v>
      </c>
      <c r="AF1136">
        <v>13.279299999999999</v>
      </c>
      <c r="AG1136">
        <v>11.819100000000001</v>
      </c>
      <c r="AH1136">
        <v>3.3471000000000002</v>
      </c>
      <c r="AI1136">
        <v>2.6558999999999999</v>
      </c>
      <c r="AJ1136">
        <v>0.85050000000000003</v>
      </c>
      <c r="AK1136">
        <v>0.38690000000000002</v>
      </c>
      <c r="AL1136">
        <v>0.1318</v>
      </c>
      <c r="AM1136">
        <v>9.3510000000000009</v>
      </c>
      <c r="AN1136">
        <v>0.5806</v>
      </c>
      <c r="AO1136">
        <v>28.279299999999999</v>
      </c>
      <c r="AP1136">
        <v>0.64410000000000001</v>
      </c>
      <c r="AQ1136">
        <v>107.178</v>
      </c>
      <c r="AR1136">
        <v>106.1455</v>
      </c>
      <c r="AU1136" s="22" t="s">
        <v>114</v>
      </c>
      <c r="AV1136" s="46">
        <v>0</v>
      </c>
      <c r="AW1136" s="46">
        <v>0</v>
      </c>
      <c r="AX1136" s="46">
        <v>0</v>
      </c>
    </row>
    <row r="1137" spans="1:50" ht="12.75" hidden="1" customHeight="1" x14ac:dyDescent="0.25">
      <c r="A1137">
        <v>363</v>
      </c>
      <c r="B1137">
        <v>2009</v>
      </c>
      <c r="C1137" s="22" t="str">
        <f t="shared" si="70"/>
        <v>2009B00363</v>
      </c>
      <c r="D1137" s="13">
        <v>39981</v>
      </c>
      <c r="E1137">
        <v>90014</v>
      </c>
      <c r="F1137" t="s">
        <v>330</v>
      </c>
      <c r="G1137">
        <v>0</v>
      </c>
      <c r="H1137">
        <v>4</v>
      </c>
      <c r="I1137" t="s">
        <v>70</v>
      </c>
      <c r="J1137" s="15">
        <f t="shared" si="68"/>
        <v>2716</v>
      </c>
      <c r="K1137">
        <v>10</v>
      </c>
      <c r="L1137">
        <v>20</v>
      </c>
      <c r="M1137">
        <v>20</v>
      </c>
      <c r="N1137">
        <f t="shared" si="71"/>
        <v>10</v>
      </c>
      <c r="O1137">
        <v>4</v>
      </c>
      <c r="P1137">
        <v>6</v>
      </c>
      <c r="Q1137"/>
      <c r="R1137">
        <v>1022</v>
      </c>
      <c r="S1137" s="55">
        <v>2009</v>
      </c>
      <c r="T1137" s="60" t="s">
        <v>88</v>
      </c>
      <c r="U1137" s="46">
        <v>1.29</v>
      </c>
      <c r="V1137" s="46">
        <v>2.7</v>
      </c>
      <c r="W1137" s="46">
        <v>0</v>
      </c>
      <c r="X1137" s="46">
        <v>0.32</v>
      </c>
      <c r="Y1137" s="46">
        <v>0</v>
      </c>
      <c r="Z1137">
        <v>462.25</v>
      </c>
      <c r="AA1137">
        <v>7.03</v>
      </c>
      <c r="AB1137">
        <v>5.0340999999999996</v>
      </c>
      <c r="AC1137">
        <v>1.4318</v>
      </c>
      <c r="AD1137">
        <v>0.80410000000000004</v>
      </c>
      <c r="AE1137">
        <v>6.6326000000000001</v>
      </c>
      <c r="AF1137">
        <v>9.5419</v>
      </c>
      <c r="AG1137">
        <v>12.5341</v>
      </c>
      <c r="AH1137">
        <v>2.2471000000000001</v>
      </c>
      <c r="AI1137">
        <v>2.4376000000000002</v>
      </c>
      <c r="AJ1137">
        <v>0.75</v>
      </c>
      <c r="AK1137">
        <v>0.3826</v>
      </c>
      <c r="AL1137">
        <v>0.1394</v>
      </c>
      <c r="AM1137">
        <v>10.2583</v>
      </c>
      <c r="AN1137">
        <v>0.59360000000000002</v>
      </c>
      <c r="AO1137">
        <v>11.0283</v>
      </c>
      <c r="AP1137">
        <v>0.63790000000000002</v>
      </c>
      <c r="AQ1137">
        <v>69.882999999999996</v>
      </c>
      <c r="AR1137">
        <v>124.5127</v>
      </c>
      <c r="AU1137" s="22" t="s">
        <v>114</v>
      </c>
      <c r="AV1137" s="46">
        <v>0</v>
      </c>
      <c r="AW1137" s="46">
        <v>0</v>
      </c>
      <c r="AX1137" s="46">
        <v>0</v>
      </c>
    </row>
    <row r="1138" spans="1:50" ht="12.75" hidden="1" customHeight="1" x14ac:dyDescent="0.25">
      <c r="A1138">
        <v>364</v>
      </c>
      <c r="B1138">
        <v>2009</v>
      </c>
      <c r="C1138" s="22" t="str">
        <f t="shared" si="70"/>
        <v>2009B00364</v>
      </c>
      <c r="D1138" s="13">
        <v>39981</v>
      </c>
      <c r="E1138">
        <v>90014</v>
      </c>
      <c r="F1138" t="s">
        <v>330</v>
      </c>
      <c r="G1138">
        <v>0</v>
      </c>
      <c r="H1138">
        <v>4</v>
      </c>
      <c r="I1138" t="s">
        <v>70</v>
      </c>
      <c r="J1138" s="15">
        <f t="shared" si="68"/>
        <v>5432</v>
      </c>
      <c r="K1138">
        <v>20</v>
      </c>
      <c r="L1138">
        <v>40</v>
      </c>
      <c r="M1138">
        <v>40</v>
      </c>
      <c r="N1138">
        <f t="shared" si="71"/>
        <v>20</v>
      </c>
      <c r="O1138">
        <v>4</v>
      </c>
      <c r="P1138">
        <v>6</v>
      </c>
      <c r="Q1138"/>
      <c r="R1138">
        <v>1023</v>
      </c>
      <c r="S1138" s="55">
        <v>2009</v>
      </c>
      <c r="T1138" s="60" t="s">
        <v>88</v>
      </c>
      <c r="U1138" s="46">
        <v>1.07</v>
      </c>
      <c r="V1138" s="46">
        <v>0</v>
      </c>
      <c r="W1138" s="46">
        <v>0</v>
      </c>
      <c r="X1138" s="46">
        <v>0</v>
      </c>
      <c r="Y1138" s="46">
        <v>0</v>
      </c>
      <c r="Z1138">
        <v>460.47</v>
      </c>
      <c r="AA1138">
        <v>6.81</v>
      </c>
      <c r="AB1138">
        <v>5.0784000000000002</v>
      </c>
      <c r="AC1138">
        <v>2.0939999999999999</v>
      </c>
      <c r="AD1138">
        <v>2.9256000000000002</v>
      </c>
      <c r="AE1138">
        <v>9.8237000000000005</v>
      </c>
      <c r="AF1138">
        <v>13.3399</v>
      </c>
      <c r="AG1138">
        <v>17.448599999999999</v>
      </c>
      <c r="AH1138">
        <v>2.0754000000000001</v>
      </c>
      <c r="AI1138">
        <v>2.3809999999999998</v>
      </c>
      <c r="AJ1138">
        <v>1.0009999999999999</v>
      </c>
      <c r="AK1138">
        <v>0.42409999999999998</v>
      </c>
      <c r="AL1138">
        <v>0.15570000000000001</v>
      </c>
      <c r="AM1138">
        <v>17.845199999999998</v>
      </c>
      <c r="AN1138">
        <v>0.64539999999999997</v>
      </c>
      <c r="AO1138">
        <v>6.9931000000000001</v>
      </c>
      <c r="AP1138">
        <v>0.58520000000000005</v>
      </c>
      <c r="AQ1138">
        <v>61.410400000000003</v>
      </c>
      <c r="AR1138">
        <v>206.1704</v>
      </c>
      <c r="AU1138" s="22" t="s">
        <v>114</v>
      </c>
      <c r="AV1138" s="46">
        <v>0</v>
      </c>
      <c r="AW1138" s="46">
        <v>0</v>
      </c>
      <c r="AX1138" s="46">
        <v>0</v>
      </c>
    </row>
    <row r="1139" spans="1:50" ht="12.75" hidden="1" customHeight="1" x14ac:dyDescent="0.25">
      <c r="A1139">
        <v>365</v>
      </c>
      <c r="B1139">
        <v>2009</v>
      </c>
      <c r="C1139" s="22" t="str">
        <f t="shared" si="70"/>
        <v>2009B00365</v>
      </c>
      <c r="D1139" s="13">
        <v>39981</v>
      </c>
      <c r="E1139">
        <v>90014</v>
      </c>
      <c r="F1139" t="s">
        <v>330</v>
      </c>
      <c r="G1139">
        <v>0</v>
      </c>
      <c r="H1139">
        <v>4</v>
      </c>
      <c r="I1139" t="s">
        <v>70</v>
      </c>
      <c r="J1139" s="15">
        <f t="shared" si="68"/>
        <v>10864</v>
      </c>
      <c r="K1139">
        <v>40</v>
      </c>
      <c r="L1139">
        <v>80</v>
      </c>
      <c r="M1139">
        <v>80</v>
      </c>
      <c r="N1139">
        <f t="shared" si="71"/>
        <v>40</v>
      </c>
      <c r="O1139">
        <v>4</v>
      </c>
      <c r="P1139">
        <v>6</v>
      </c>
      <c r="Q1139"/>
      <c r="R1139">
        <v>1024</v>
      </c>
      <c r="S1139" s="55">
        <v>2009</v>
      </c>
      <c r="T1139" s="60" t="s">
        <v>88</v>
      </c>
      <c r="U1139" s="46">
        <v>2.33</v>
      </c>
      <c r="V1139" s="46">
        <v>1.01</v>
      </c>
      <c r="W1139" s="46">
        <v>0</v>
      </c>
      <c r="X1139" s="46">
        <v>0</v>
      </c>
      <c r="Y1139" s="46">
        <v>0</v>
      </c>
      <c r="Z1139">
        <v>473</v>
      </c>
      <c r="AA1139">
        <v>5.23</v>
      </c>
      <c r="AB1139">
        <v>3.0796999999999999</v>
      </c>
      <c r="AC1139">
        <v>3.3321999999999998</v>
      </c>
      <c r="AD1139">
        <v>0.62570000000000003</v>
      </c>
      <c r="AE1139">
        <v>1.4925999999999999</v>
      </c>
      <c r="AF1139">
        <v>13.955399999999999</v>
      </c>
      <c r="AG1139">
        <v>11.193099999999999</v>
      </c>
      <c r="AH1139">
        <v>1.3816999999999999</v>
      </c>
      <c r="AI1139">
        <v>2.2847</v>
      </c>
      <c r="AJ1139">
        <v>1.5767</v>
      </c>
      <c r="AK1139">
        <v>0.1129</v>
      </c>
      <c r="AL1139">
        <v>0.30399999999999999</v>
      </c>
      <c r="AM1139">
        <v>15.2178</v>
      </c>
      <c r="AN1139">
        <v>0.57769999999999999</v>
      </c>
      <c r="AO1139">
        <v>3.3891</v>
      </c>
      <c r="AP1139">
        <v>0.55200000000000005</v>
      </c>
      <c r="AQ1139">
        <v>32.0792</v>
      </c>
      <c r="AR1139">
        <v>210.14850000000001</v>
      </c>
      <c r="AS1139" s="22"/>
      <c r="AT1139" s="22"/>
      <c r="AU1139" s="22" t="s">
        <v>114</v>
      </c>
      <c r="AV1139" s="46">
        <v>0</v>
      </c>
      <c r="AW1139" s="46">
        <v>0</v>
      </c>
      <c r="AX1139" s="46">
        <v>0</v>
      </c>
    </row>
    <row r="1140" spans="1:50" ht="12.75" hidden="1" customHeight="1" x14ac:dyDescent="0.25">
      <c r="A1140">
        <v>366</v>
      </c>
      <c r="B1140">
        <v>2009</v>
      </c>
      <c r="C1140" s="22" t="str">
        <f t="shared" si="70"/>
        <v>2009B00366</v>
      </c>
      <c r="D1140" s="13">
        <v>39981</v>
      </c>
      <c r="E1140">
        <v>90014</v>
      </c>
      <c r="F1140" t="s">
        <v>330</v>
      </c>
      <c r="G1140">
        <v>0</v>
      </c>
      <c r="H1140">
        <v>4</v>
      </c>
      <c r="I1140" t="s">
        <v>70</v>
      </c>
      <c r="J1140" s="15">
        <f t="shared" si="68"/>
        <v>5432</v>
      </c>
      <c r="K1140">
        <v>80</v>
      </c>
      <c r="L1140">
        <v>100</v>
      </c>
      <c r="M1140">
        <v>100</v>
      </c>
      <c r="N1140">
        <f t="shared" si="71"/>
        <v>20</v>
      </c>
      <c r="O1140">
        <v>4</v>
      </c>
      <c r="P1140">
        <v>6</v>
      </c>
      <c r="Q1140"/>
      <c r="R1140">
        <v>1025</v>
      </c>
      <c r="S1140" s="55">
        <v>2009</v>
      </c>
      <c r="T1140" s="60" t="s">
        <v>88</v>
      </c>
      <c r="U1140" s="46">
        <v>0.37</v>
      </c>
      <c r="V1140" s="46">
        <v>0</v>
      </c>
      <c r="W1140" s="46">
        <v>0</v>
      </c>
      <c r="X1140" s="46">
        <v>0</v>
      </c>
      <c r="Y1140" s="46">
        <v>0</v>
      </c>
      <c r="Z1140">
        <v>480.48</v>
      </c>
      <c r="AA1140">
        <v>5.46</v>
      </c>
      <c r="AB1140">
        <v>3.6042999999999998</v>
      </c>
      <c r="AC1140">
        <v>3.4975999999999998</v>
      </c>
      <c r="AD1140">
        <v>0.23549999999999999</v>
      </c>
      <c r="AE1140">
        <v>2.8412000000000002</v>
      </c>
      <c r="AF1140">
        <v>12.033200000000001</v>
      </c>
      <c r="AG1140">
        <v>9.7962000000000007</v>
      </c>
      <c r="AH1140">
        <v>1.4402999999999999</v>
      </c>
      <c r="AI1140">
        <v>1.4498</v>
      </c>
      <c r="AJ1140">
        <v>1.6213</v>
      </c>
      <c r="AK1140">
        <v>7.1599999999999997E-2</v>
      </c>
      <c r="AL1140">
        <v>0.54410000000000003</v>
      </c>
      <c r="AM1140">
        <v>19.9147</v>
      </c>
      <c r="AN1140">
        <v>0.58579999999999999</v>
      </c>
      <c r="AO1140">
        <v>3.6137000000000001</v>
      </c>
      <c r="AP1140">
        <v>0.53549999999999998</v>
      </c>
      <c r="AQ1140">
        <v>29.383900000000001</v>
      </c>
      <c r="AR1140">
        <v>142.84360000000001</v>
      </c>
      <c r="AU1140" s="22" t="s">
        <v>114</v>
      </c>
      <c r="AV1140" s="46">
        <v>0</v>
      </c>
      <c r="AW1140" s="46">
        <v>0</v>
      </c>
      <c r="AX1140" s="46">
        <v>0</v>
      </c>
    </row>
    <row r="1141" spans="1:50" ht="15" hidden="1" customHeight="1" x14ac:dyDescent="0.25">
      <c r="A1141">
        <v>367</v>
      </c>
      <c r="B1141">
        <v>2009</v>
      </c>
      <c r="C1141" s="22" t="str">
        <f t="shared" si="70"/>
        <v>2009B00367</v>
      </c>
      <c r="D1141" s="13">
        <v>39982</v>
      </c>
      <c r="E1141">
        <v>90015</v>
      </c>
      <c r="F1141" t="s">
        <v>330</v>
      </c>
      <c r="G1141">
        <v>1</v>
      </c>
      <c r="H1141">
        <v>2</v>
      </c>
      <c r="I1141" t="s">
        <v>70</v>
      </c>
      <c r="J1141" s="15">
        <f t="shared" si="68"/>
        <v>1358</v>
      </c>
      <c r="K1141">
        <v>0</v>
      </c>
      <c r="L1141">
        <v>5</v>
      </c>
      <c r="M1141">
        <v>5</v>
      </c>
      <c r="N1141">
        <f t="shared" si="71"/>
        <v>5</v>
      </c>
      <c r="O1141">
        <v>4</v>
      </c>
      <c r="P1141">
        <v>6</v>
      </c>
      <c r="Q1141"/>
      <c r="R1141">
        <v>1026</v>
      </c>
      <c r="S1141" s="55">
        <v>2009</v>
      </c>
      <c r="T1141" s="60" t="s">
        <v>88</v>
      </c>
      <c r="U1141" s="46">
        <v>2.1</v>
      </c>
      <c r="V1141" s="46">
        <v>0.78</v>
      </c>
      <c r="W1141" s="46">
        <v>0.88</v>
      </c>
      <c r="X1141" s="46">
        <v>0.2</v>
      </c>
      <c r="Y1141" s="46">
        <v>0</v>
      </c>
      <c r="Z1141">
        <v>413.1</v>
      </c>
      <c r="AA1141">
        <v>11.55</v>
      </c>
      <c r="AB1141">
        <v>6.0957999999999997</v>
      </c>
      <c r="AC1141">
        <v>2.8464999999999998</v>
      </c>
      <c r="AD1141">
        <v>0.77890000000000004</v>
      </c>
      <c r="AE1141">
        <v>4.0099</v>
      </c>
      <c r="AF1141">
        <v>15.7453</v>
      </c>
      <c r="AG1141">
        <v>13.356400000000001</v>
      </c>
      <c r="AH1141">
        <v>3.9373</v>
      </c>
      <c r="AI1141">
        <v>2.4033000000000002</v>
      </c>
      <c r="AJ1141">
        <v>0.83509999999999995</v>
      </c>
      <c r="AK1141">
        <v>0.72160000000000002</v>
      </c>
      <c r="AL1141">
        <v>0.1525</v>
      </c>
      <c r="AM1141">
        <v>11.5893</v>
      </c>
      <c r="AN1141">
        <v>0.7873</v>
      </c>
      <c r="AO1141">
        <v>31.228999999999999</v>
      </c>
      <c r="AP1141">
        <v>1.0355000000000001</v>
      </c>
      <c r="AQ1141">
        <v>129.5163</v>
      </c>
      <c r="AR1141">
        <v>92.152000000000001</v>
      </c>
      <c r="AU1141" s="22" t="s">
        <v>114</v>
      </c>
      <c r="AV1141" s="46">
        <v>0</v>
      </c>
      <c r="AW1141" s="46">
        <v>0</v>
      </c>
      <c r="AX1141" s="46">
        <v>0</v>
      </c>
    </row>
    <row r="1142" spans="1:50" ht="12.75" hidden="1" customHeight="1" x14ac:dyDescent="0.25">
      <c r="A1142">
        <v>368</v>
      </c>
      <c r="B1142">
        <v>2009</v>
      </c>
      <c r="C1142" s="22" t="str">
        <f t="shared" si="70"/>
        <v>2009B00368</v>
      </c>
      <c r="D1142" s="13">
        <v>39982</v>
      </c>
      <c r="E1142">
        <v>90015</v>
      </c>
      <c r="F1142" t="s">
        <v>330</v>
      </c>
      <c r="G1142">
        <v>1</v>
      </c>
      <c r="H1142">
        <v>2</v>
      </c>
      <c r="I1142" t="s">
        <v>70</v>
      </c>
      <c r="J1142" s="15">
        <f t="shared" si="68"/>
        <v>1358</v>
      </c>
      <c r="K1142">
        <v>5</v>
      </c>
      <c r="L1142">
        <v>10</v>
      </c>
      <c r="M1142">
        <v>10</v>
      </c>
      <c r="N1142">
        <f t="shared" si="71"/>
        <v>5</v>
      </c>
      <c r="O1142">
        <v>4</v>
      </c>
      <c r="P1142">
        <v>6</v>
      </c>
      <c r="Q1142"/>
      <c r="R1142">
        <v>1027</v>
      </c>
      <c r="S1142" s="55">
        <v>2009</v>
      </c>
      <c r="T1142" s="60" t="s">
        <v>88</v>
      </c>
      <c r="U1142" s="46">
        <v>0.16</v>
      </c>
      <c r="V1142" s="46">
        <v>0.88</v>
      </c>
      <c r="W1142" s="46">
        <v>0.68</v>
      </c>
      <c r="X1142" s="46">
        <v>0.11</v>
      </c>
      <c r="Y1142" s="46">
        <v>0</v>
      </c>
      <c r="Z1142">
        <v>462.7</v>
      </c>
      <c r="AA1142">
        <v>10.6</v>
      </c>
      <c r="AB1142">
        <v>4.1829999999999998</v>
      </c>
      <c r="AC1142">
        <v>2.3273999999999999</v>
      </c>
      <c r="AD1142">
        <v>1.1205000000000001</v>
      </c>
      <c r="AE1142">
        <v>11.379</v>
      </c>
      <c r="AF1142">
        <v>8.4969999999999999</v>
      </c>
      <c r="AG1142">
        <v>13.541700000000001</v>
      </c>
      <c r="AH1142">
        <v>2.8601000000000001</v>
      </c>
      <c r="AI1142">
        <v>2.13</v>
      </c>
      <c r="AJ1142">
        <v>0.63939999999999997</v>
      </c>
      <c r="AK1142">
        <v>0.36059999999999998</v>
      </c>
      <c r="AL1142">
        <v>0.1066</v>
      </c>
      <c r="AM1142">
        <v>12.1081</v>
      </c>
      <c r="AN1142">
        <v>0.752</v>
      </c>
      <c r="AO1142">
        <v>36.889899999999997</v>
      </c>
      <c r="AP1142">
        <v>0.96479999999999999</v>
      </c>
      <c r="AQ1142">
        <v>63.392899999999997</v>
      </c>
      <c r="AR1142">
        <v>95.882900000000006</v>
      </c>
      <c r="AU1142" s="22" t="s">
        <v>114</v>
      </c>
      <c r="AV1142" s="46">
        <v>0</v>
      </c>
      <c r="AW1142" s="46">
        <v>0</v>
      </c>
      <c r="AX1142" s="46">
        <v>0</v>
      </c>
    </row>
    <row r="1143" spans="1:50" ht="12.75" hidden="1" customHeight="1" x14ac:dyDescent="0.25">
      <c r="A1143">
        <v>369</v>
      </c>
      <c r="B1143">
        <v>2009</v>
      </c>
      <c r="C1143" s="22" t="str">
        <f t="shared" si="70"/>
        <v>2009B00369</v>
      </c>
      <c r="D1143" s="13">
        <v>39982</v>
      </c>
      <c r="E1143">
        <v>90015</v>
      </c>
      <c r="F1143" t="s">
        <v>330</v>
      </c>
      <c r="G1143">
        <v>1</v>
      </c>
      <c r="H1143">
        <v>2</v>
      </c>
      <c r="I1143" t="s">
        <v>70</v>
      </c>
      <c r="J1143" s="15">
        <f t="shared" si="68"/>
        <v>2716</v>
      </c>
      <c r="K1143">
        <v>10</v>
      </c>
      <c r="L1143">
        <v>20</v>
      </c>
      <c r="M1143">
        <v>20</v>
      </c>
      <c r="N1143">
        <f t="shared" si="71"/>
        <v>10</v>
      </c>
      <c r="O1143">
        <v>4</v>
      </c>
      <c r="P1143">
        <v>6</v>
      </c>
      <c r="Q1143"/>
      <c r="R1143">
        <v>1028</v>
      </c>
      <c r="S1143" s="55">
        <v>2009</v>
      </c>
      <c r="T1143" s="60" t="s">
        <v>88</v>
      </c>
      <c r="U1143" s="46">
        <v>2.62</v>
      </c>
      <c r="V1143" s="46">
        <v>0.86</v>
      </c>
      <c r="W1143" s="46">
        <v>0</v>
      </c>
      <c r="X1143" s="46">
        <v>0.44</v>
      </c>
      <c r="Y1143" s="46">
        <v>0</v>
      </c>
      <c r="Z1143">
        <v>426.19</v>
      </c>
      <c r="AA1143">
        <v>8.2899999999999991</v>
      </c>
      <c r="AB1143">
        <v>7.7861000000000002</v>
      </c>
      <c r="AC1143">
        <v>2.3995000000000002</v>
      </c>
      <c r="AD1143">
        <v>1.8755999999999999</v>
      </c>
      <c r="AE1143">
        <v>13.248799999999999</v>
      </c>
      <c r="AF1143">
        <v>17.383099999999999</v>
      </c>
      <c r="AG1143">
        <v>15.298500000000001</v>
      </c>
      <c r="AH1143">
        <v>4.2403000000000004</v>
      </c>
      <c r="AI1143">
        <v>3.1269</v>
      </c>
      <c r="AJ1143">
        <v>1.1760999999999999</v>
      </c>
      <c r="AK1143">
        <v>0.57509999999999994</v>
      </c>
      <c r="AL1143">
        <v>0.18310000000000001</v>
      </c>
      <c r="AM1143">
        <v>15.9055</v>
      </c>
      <c r="AN1143">
        <v>0.86119999999999997</v>
      </c>
      <c r="AO1143">
        <v>15.0647</v>
      </c>
      <c r="AP1143">
        <v>0.83330000000000004</v>
      </c>
      <c r="AQ1143">
        <v>117.61190000000001</v>
      </c>
      <c r="AR1143">
        <v>112.6866</v>
      </c>
      <c r="AU1143" s="22" t="s">
        <v>114</v>
      </c>
      <c r="AV1143" s="46">
        <v>0</v>
      </c>
      <c r="AW1143" s="46">
        <v>0</v>
      </c>
      <c r="AX1143" s="46">
        <v>0</v>
      </c>
    </row>
    <row r="1144" spans="1:50" ht="12.75" hidden="1" customHeight="1" x14ac:dyDescent="0.25">
      <c r="A1144">
        <v>370</v>
      </c>
      <c r="B1144">
        <v>2009</v>
      </c>
      <c r="C1144" s="22" t="str">
        <f t="shared" si="70"/>
        <v>2009B00370</v>
      </c>
      <c r="D1144" s="13">
        <v>39982</v>
      </c>
      <c r="E1144">
        <v>90015</v>
      </c>
      <c r="F1144" t="s">
        <v>330</v>
      </c>
      <c r="G1144">
        <v>1</v>
      </c>
      <c r="H1144">
        <v>2</v>
      </c>
      <c r="I1144" t="s">
        <v>70</v>
      </c>
      <c r="J1144" s="15">
        <f t="shared" si="68"/>
        <v>5432</v>
      </c>
      <c r="K1144">
        <v>20</v>
      </c>
      <c r="L1144">
        <v>40</v>
      </c>
      <c r="M1144">
        <v>40</v>
      </c>
      <c r="N1144">
        <f t="shared" si="71"/>
        <v>20</v>
      </c>
      <c r="O1144">
        <v>4</v>
      </c>
      <c r="P1144">
        <v>6</v>
      </c>
      <c r="Q1144"/>
      <c r="R1144">
        <v>1029</v>
      </c>
      <c r="S1144" s="55">
        <v>2009</v>
      </c>
      <c r="T1144" s="60" t="s">
        <v>88</v>
      </c>
      <c r="U1144" s="46">
        <v>2.2799999999999998</v>
      </c>
      <c r="V1144" s="46">
        <v>1.02</v>
      </c>
      <c r="W1144" s="46">
        <v>4.76</v>
      </c>
      <c r="X1144" s="46">
        <v>0</v>
      </c>
      <c r="Y1144" s="46">
        <v>0</v>
      </c>
      <c r="Z1144">
        <v>457.7</v>
      </c>
      <c r="AA1144">
        <v>5.43</v>
      </c>
      <c r="AB1144">
        <v>4.5758999999999999</v>
      </c>
      <c r="AC1144">
        <v>2.7778</v>
      </c>
      <c r="AD1144">
        <v>1.0920000000000001</v>
      </c>
      <c r="AE1144">
        <v>5.0465999999999998</v>
      </c>
      <c r="AF1144">
        <v>12.107699999999999</v>
      </c>
      <c r="AG1144">
        <v>9.0542999999999996</v>
      </c>
      <c r="AH1144">
        <v>2.5173999999999999</v>
      </c>
      <c r="AI1144">
        <v>3.4661</v>
      </c>
      <c r="AJ1144">
        <v>1.4948999999999999</v>
      </c>
      <c r="AK1144">
        <v>0.15390000000000001</v>
      </c>
      <c r="AL1144">
        <v>0.2621</v>
      </c>
      <c r="AM1144">
        <v>21.157800000000002</v>
      </c>
      <c r="AN1144">
        <v>0.74219999999999997</v>
      </c>
      <c r="AO1144">
        <v>4.1196000000000002</v>
      </c>
      <c r="AP1144">
        <v>0.69079999999999997</v>
      </c>
      <c r="AQ1144">
        <v>53.859200000000001</v>
      </c>
      <c r="AR1144">
        <v>138.42240000000001</v>
      </c>
      <c r="AS1144" s="22"/>
      <c r="AT1144" s="22"/>
      <c r="AU1144" s="22" t="s">
        <v>114</v>
      </c>
      <c r="AV1144" s="46">
        <v>0</v>
      </c>
      <c r="AW1144" s="46">
        <v>0.85</v>
      </c>
      <c r="AX1144" s="46">
        <v>0</v>
      </c>
    </row>
    <row r="1145" spans="1:50" ht="12.75" hidden="1" customHeight="1" x14ac:dyDescent="0.25">
      <c r="A1145">
        <v>371</v>
      </c>
      <c r="B1145">
        <v>2009</v>
      </c>
      <c r="C1145" s="22" t="str">
        <f t="shared" si="70"/>
        <v>2009B00371</v>
      </c>
      <c r="D1145" s="13">
        <v>39982</v>
      </c>
      <c r="E1145">
        <v>90015</v>
      </c>
      <c r="F1145" t="s">
        <v>330</v>
      </c>
      <c r="G1145">
        <v>1</v>
      </c>
      <c r="H1145">
        <v>2</v>
      </c>
      <c r="I1145" t="s">
        <v>70</v>
      </c>
      <c r="J1145" s="15">
        <f t="shared" si="68"/>
        <v>10864</v>
      </c>
      <c r="K1145">
        <v>40</v>
      </c>
      <c r="L1145">
        <v>80</v>
      </c>
      <c r="M1145">
        <v>80</v>
      </c>
      <c r="N1145">
        <f t="shared" si="71"/>
        <v>40</v>
      </c>
      <c r="O1145">
        <v>4</v>
      </c>
      <c r="P1145">
        <v>6</v>
      </c>
      <c r="Q1145"/>
      <c r="R1145">
        <v>1030</v>
      </c>
      <c r="S1145" s="55">
        <v>2009</v>
      </c>
      <c r="T1145" s="60" t="s">
        <v>88</v>
      </c>
      <c r="U1145" s="46">
        <v>0.17</v>
      </c>
      <c r="V1145" s="46">
        <v>0</v>
      </c>
      <c r="W1145" s="46">
        <v>0</v>
      </c>
      <c r="X1145" s="46">
        <v>0</v>
      </c>
      <c r="Y1145" s="46">
        <v>0</v>
      </c>
      <c r="Z1145"/>
      <c r="AA1145"/>
      <c r="AB1145">
        <v>2.9243999999999999</v>
      </c>
      <c r="AC1145">
        <v>2.9493999999999998</v>
      </c>
      <c r="AD1145">
        <v>0.2394</v>
      </c>
      <c r="AE1145">
        <v>1.7938000000000001</v>
      </c>
      <c r="AF1145">
        <v>10.35</v>
      </c>
      <c r="AG1145">
        <v>7.9249999999999998</v>
      </c>
      <c r="AH1145">
        <v>1.4162999999999999</v>
      </c>
      <c r="AI1145">
        <v>1.5024999999999999</v>
      </c>
      <c r="AJ1145">
        <v>1.9013</v>
      </c>
      <c r="AK1145">
        <v>6.4399999999999999E-2</v>
      </c>
      <c r="AL1145">
        <v>0.4219</v>
      </c>
      <c r="AM1145">
        <v>25.55</v>
      </c>
      <c r="AN1145">
        <v>0.55130000000000001</v>
      </c>
      <c r="AO1145">
        <v>2.56</v>
      </c>
      <c r="AP1145">
        <v>0.69</v>
      </c>
      <c r="AQ1145">
        <v>22.5</v>
      </c>
      <c r="AR1145">
        <v>101.1875</v>
      </c>
      <c r="AU1145" s="22" t="s">
        <v>114</v>
      </c>
      <c r="AV1145" s="46">
        <v>0</v>
      </c>
      <c r="AW1145" s="46">
        <v>0</v>
      </c>
      <c r="AX1145" s="46">
        <v>0</v>
      </c>
    </row>
    <row r="1146" spans="1:50" ht="12.75" hidden="1" customHeight="1" x14ac:dyDescent="0.25">
      <c r="A1146">
        <v>372</v>
      </c>
      <c r="B1146">
        <v>2009</v>
      </c>
      <c r="C1146" s="22" t="str">
        <f t="shared" si="70"/>
        <v>2009B00372</v>
      </c>
      <c r="D1146" s="13">
        <v>39982</v>
      </c>
      <c r="E1146">
        <v>90015</v>
      </c>
      <c r="F1146" t="s">
        <v>330</v>
      </c>
      <c r="G1146">
        <v>1</v>
      </c>
      <c r="H1146">
        <v>2</v>
      </c>
      <c r="I1146" t="s">
        <v>70</v>
      </c>
      <c r="J1146" s="15">
        <f t="shared" si="68"/>
        <v>5432</v>
      </c>
      <c r="K1146">
        <v>80</v>
      </c>
      <c r="L1146">
        <v>100</v>
      </c>
      <c r="M1146">
        <v>100</v>
      </c>
      <c r="N1146">
        <f t="shared" si="71"/>
        <v>20</v>
      </c>
      <c r="O1146">
        <v>4</v>
      </c>
      <c r="P1146">
        <v>6</v>
      </c>
      <c r="Q1146"/>
      <c r="R1146">
        <v>1031</v>
      </c>
      <c r="S1146" s="55">
        <v>2009</v>
      </c>
      <c r="T1146" s="60" t="s">
        <v>88</v>
      </c>
      <c r="U1146" s="46">
        <v>2.83</v>
      </c>
      <c r="V1146" s="46">
        <v>0.48</v>
      </c>
      <c r="W1146" s="46">
        <v>0</v>
      </c>
      <c r="X1146" s="46">
        <v>0</v>
      </c>
      <c r="Y1146" s="46">
        <v>0</v>
      </c>
      <c r="Z1146">
        <v>473.07</v>
      </c>
      <c r="AA1146">
        <v>8.5</v>
      </c>
      <c r="AB1146">
        <v>4.5307000000000004</v>
      </c>
      <c r="AC1146">
        <v>1.9462999999999999</v>
      </c>
      <c r="AD1146">
        <v>1.3344</v>
      </c>
      <c r="AE1146">
        <v>16.188099999999999</v>
      </c>
      <c r="AF1146">
        <v>8.2706</v>
      </c>
      <c r="AG1146">
        <v>18.394500000000001</v>
      </c>
      <c r="AH1146">
        <v>2.5436000000000001</v>
      </c>
      <c r="AI1146">
        <v>2.3431000000000002</v>
      </c>
      <c r="AJ1146">
        <v>0.74860000000000004</v>
      </c>
      <c r="AK1146">
        <v>0.35410000000000003</v>
      </c>
      <c r="AL1146">
        <v>0.1128</v>
      </c>
      <c r="AM1146">
        <v>11.9862</v>
      </c>
      <c r="AN1146">
        <v>0.92020000000000002</v>
      </c>
      <c r="AO1146">
        <v>31.844000000000001</v>
      </c>
      <c r="AP1146">
        <v>0.77480000000000004</v>
      </c>
      <c r="AQ1146">
        <v>44.495399999999997</v>
      </c>
      <c r="AR1146">
        <v>109.22020000000001</v>
      </c>
      <c r="AU1146" s="22" t="s">
        <v>114</v>
      </c>
      <c r="AV1146" s="46">
        <v>0</v>
      </c>
      <c r="AW1146" s="46">
        <v>0</v>
      </c>
      <c r="AX1146" s="46">
        <v>0</v>
      </c>
    </row>
    <row r="1147" spans="1:50" ht="12.75" hidden="1" customHeight="1" x14ac:dyDescent="0.25">
      <c r="A1147">
        <v>373</v>
      </c>
      <c r="B1147">
        <v>2009</v>
      </c>
      <c r="C1147" s="22" t="str">
        <f t="shared" si="70"/>
        <v>2009B00373</v>
      </c>
      <c r="D1147" s="13">
        <v>39982</v>
      </c>
      <c r="E1147">
        <v>90016</v>
      </c>
      <c r="F1147" t="s">
        <v>330</v>
      </c>
      <c r="G1147">
        <v>2</v>
      </c>
      <c r="H1147">
        <v>1</v>
      </c>
      <c r="I1147" t="s">
        <v>70</v>
      </c>
      <c r="J1147" s="15">
        <f t="shared" si="68"/>
        <v>1358</v>
      </c>
      <c r="K1147">
        <v>0</v>
      </c>
      <c r="L1147">
        <v>5</v>
      </c>
      <c r="M1147">
        <v>5</v>
      </c>
      <c r="N1147">
        <f t="shared" si="71"/>
        <v>5</v>
      </c>
      <c r="O1147">
        <v>4</v>
      </c>
      <c r="P1147">
        <v>6</v>
      </c>
      <c r="Q1147"/>
      <c r="R1147">
        <v>1032</v>
      </c>
      <c r="S1147" s="55">
        <v>2009</v>
      </c>
      <c r="T1147" s="60" t="s">
        <v>88</v>
      </c>
      <c r="U1147" s="46">
        <v>2.4700000000000002</v>
      </c>
      <c r="V1147" s="46">
        <v>0</v>
      </c>
      <c r="W1147" s="46">
        <v>0</v>
      </c>
      <c r="X1147" s="46">
        <v>0.15</v>
      </c>
      <c r="Y1147" s="46">
        <v>0</v>
      </c>
      <c r="Z1147">
        <v>452.81</v>
      </c>
      <c r="AA1147">
        <v>11.55</v>
      </c>
      <c r="AB1147">
        <v>5.0872999999999999</v>
      </c>
      <c r="AC1147">
        <v>2.3321999999999998</v>
      </c>
      <c r="AD1147">
        <v>0.71</v>
      </c>
      <c r="AE1147">
        <v>5.4316000000000004</v>
      </c>
      <c r="AF1147">
        <v>10.097</v>
      </c>
      <c r="AG1147">
        <v>14.1562</v>
      </c>
      <c r="AH1147">
        <v>3.7313000000000001</v>
      </c>
      <c r="AI1147">
        <v>1.9699</v>
      </c>
      <c r="AJ1147">
        <v>0.6925</v>
      </c>
      <c r="AK1147">
        <v>0.42530000000000001</v>
      </c>
      <c r="AL1147">
        <v>0.1305</v>
      </c>
      <c r="AM1147">
        <v>9.9952000000000005</v>
      </c>
      <c r="AN1147">
        <v>0.8206</v>
      </c>
      <c r="AO1147">
        <v>47.444200000000002</v>
      </c>
      <c r="AP1147">
        <v>0.93359999999999999</v>
      </c>
      <c r="AQ1147">
        <v>75.654700000000005</v>
      </c>
      <c r="AR1147">
        <v>53.055300000000003</v>
      </c>
      <c r="AU1147" s="22" t="s">
        <v>114</v>
      </c>
      <c r="AV1147" s="46">
        <v>0</v>
      </c>
      <c r="AW1147" s="46">
        <v>0</v>
      </c>
      <c r="AX1147" s="46">
        <v>0</v>
      </c>
    </row>
    <row r="1148" spans="1:50" ht="15" hidden="1" customHeight="1" x14ac:dyDescent="0.25">
      <c r="A1148">
        <v>374</v>
      </c>
      <c r="B1148">
        <v>2009</v>
      </c>
      <c r="C1148" s="22" t="str">
        <f t="shared" si="70"/>
        <v>2009B00374</v>
      </c>
      <c r="D1148" s="13">
        <v>39982</v>
      </c>
      <c r="E1148">
        <v>90016</v>
      </c>
      <c r="F1148" t="s">
        <v>330</v>
      </c>
      <c r="G1148">
        <v>2</v>
      </c>
      <c r="H1148">
        <v>1</v>
      </c>
      <c r="I1148" t="s">
        <v>70</v>
      </c>
      <c r="J1148" s="15">
        <f t="shared" si="68"/>
        <v>1358</v>
      </c>
      <c r="K1148">
        <v>5</v>
      </c>
      <c r="L1148">
        <v>10</v>
      </c>
      <c r="M1148">
        <v>10</v>
      </c>
      <c r="N1148">
        <f t="shared" si="71"/>
        <v>5</v>
      </c>
      <c r="O1148">
        <v>4</v>
      </c>
      <c r="P1148">
        <v>6</v>
      </c>
      <c r="Q1148"/>
      <c r="R1148">
        <v>1033</v>
      </c>
      <c r="S1148" s="55">
        <v>2009</v>
      </c>
      <c r="T1148" s="60" t="s">
        <v>88</v>
      </c>
      <c r="U1148" s="46">
        <v>2.87</v>
      </c>
      <c r="V1148" s="46">
        <v>0</v>
      </c>
      <c r="W1148" s="46">
        <v>0</v>
      </c>
      <c r="X1148" s="46">
        <v>0</v>
      </c>
      <c r="Y1148" s="46">
        <v>0</v>
      </c>
      <c r="Z1148">
        <v>419.4</v>
      </c>
      <c r="AA1148">
        <v>8.9499999999999993</v>
      </c>
      <c r="AB1148">
        <v>6.1736000000000004</v>
      </c>
      <c r="AC1148">
        <v>3.2244999999999999</v>
      </c>
      <c r="AD1148">
        <v>1.1111</v>
      </c>
      <c r="AE1148">
        <v>5.3783000000000003</v>
      </c>
      <c r="AF1148">
        <v>14.0107</v>
      </c>
      <c r="AG1148">
        <v>11.799200000000001</v>
      </c>
      <c r="AH1148">
        <v>4.048</v>
      </c>
      <c r="AI1148">
        <v>2.7444000000000002</v>
      </c>
      <c r="AJ1148">
        <v>0.92920000000000003</v>
      </c>
      <c r="AK1148">
        <v>0.54900000000000004</v>
      </c>
      <c r="AL1148">
        <v>0.1353</v>
      </c>
      <c r="AM1148">
        <v>12.1096</v>
      </c>
      <c r="AN1148">
        <v>0.73280000000000001</v>
      </c>
      <c r="AO1148">
        <v>45.421900000000001</v>
      </c>
      <c r="AP1148">
        <v>0.75509999999999999</v>
      </c>
      <c r="AQ1148">
        <v>120.7565</v>
      </c>
      <c r="AR1148">
        <v>76.576099999999997</v>
      </c>
      <c r="AU1148" s="22" t="s">
        <v>114</v>
      </c>
      <c r="AV1148" s="46">
        <v>0</v>
      </c>
      <c r="AW1148" s="46">
        <v>0</v>
      </c>
      <c r="AX1148" s="46">
        <v>0</v>
      </c>
    </row>
    <row r="1149" spans="1:50" ht="12.75" hidden="1" customHeight="1" x14ac:dyDescent="0.25">
      <c r="A1149">
        <v>375</v>
      </c>
      <c r="B1149">
        <v>2009</v>
      </c>
      <c r="C1149" s="22" t="str">
        <f t="shared" si="70"/>
        <v>2009B00375</v>
      </c>
      <c r="D1149" s="13">
        <v>39982</v>
      </c>
      <c r="E1149">
        <v>90016</v>
      </c>
      <c r="F1149" t="s">
        <v>330</v>
      </c>
      <c r="G1149">
        <v>2</v>
      </c>
      <c r="H1149">
        <v>1</v>
      </c>
      <c r="I1149" t="s">
        <v>70</v>
      </c>
      <c r="J1149" s="15">
        <f t="shared" si="68"/>
        <v>2716</v>
      </c>
      <c r="K1149">
        <v>10</v>
      </c>
      <c r="L1149">
        <v>20</v>
      </c>
      <c r="M1149">
        <v>20</v>
      </c>
      <c r="N1149">
        <f t="shared" si="71"/>
        <v>10</v>
      </c>
      <c r="O1149">
        <v>4</v>
      </c>
      <c r="P1149">
        <v>6</v>
      </c>
      <c r="Q1149"/>
      <c r="R1149">
        <v>1034</v>
      </c>
      <c r="S1149" s="55">
        <v>2009</v>
      </c>
      <c r="T1149" s="60" t="s">
        <v>88</v>
      </c>
      <c r="U1149" s="46">
        <v>2.71</v>
      </c>
      <c r="V1149" s="46">
        <v>1.62</v>
      </c>
      <c r="W1149" s="46">
        <v>0</v>
      </c>
      <c r="X1149" s="46">
        <v>0.1</v>
      </c>
      <c r="Y1149" s="46">
        <v>0</v>
      </c>
      <c r="Z1149">
        <v>468.17</v>
      </c>
      <c r="AA1149">
        <v>9.3699999999999992</v>
      </c>
      <c r="AB1149">
        <v>4.1359000000000004</v>
      </c>
      <c r="AC1149">
        <v>1.9905999999999999</v>
      </c>
      <c r="AD1149">
        <v>1.8974</v>
      </c>
      <c r="AE1149">
        <v>6.7994000000000003</v>
      </c>
      <c r="AF1149">
        <v>10.4124</v>
      </c>
      <c r="AG1149">
        <v>12.9147</v>
      </c>
      <c r="AH1149">
        <v>2.44</v>
      </c>
      <c r="AI1149">
        <v>2.1560000000000001</v>
      </c>
      <c r="AJ1149">
        <v>0.60070000000000001</v>
      </c>
      <c r="AK1149">
        <v>0.3997</v>
      </c>
      <c r="AL1149">
        <v>0.13589999999999999</v>
      </c>
      <c r="AM1149">
        <v>12.483599999999999</v>
      </c>
      <c r="AN1149">
        <v>0.79010000000000002</v>
      </c>
      <c r="AO1149">
        <v>43.823799999999999</v>
      </c>
      <c r="AP1149">
        <v>0.78680000000000005</v>
      </c>
      <c r="AQ1149">
        <v>55.107799999999997</v>
      </c>
      <c r="AR1149">
        <v>98.266199999999998</v>
      </c>
      <c r="AU1149" s="22" t="s">
        <v>114</v>
      </c>
      <c r="AV1149" s="46">
        <v>0</v>
      </c>
      <c r="AW1149" s="46">
        <v>0</v>
      </c>
      <c r="AX1149" s="46">
        <v>0</v>
      </c>
    </row>
    <row r="1150" spans="1:50" ht="12.75" hidden="1" customHeight="1" x14ac:dyDescent="0.25">
      <c r="A1150">
        <v>376</v>
      </c>
      <c r="B1150">
        <v>2009</v>
      </c>
      <c r="C1150" s="22" t="str">
        <f t="shared" si="70"/>
        <v>2009B00376</v>
      </c>
      <c r="D1150" s="13">
        <v>39982</v>
      </c>
      <c r="E1150">
        <v>90016</v>
      </c>
      <c r="F1150" t="s">
        <v>330</v>
      </c>
      <c r="G1150">
        <v>2</v>
      </c>
      <c r="H1150">
        <v>1</v>
      </c>
      <c r="I1150" t="s">
        <v>70</v>
      </c>
      <c r="J1150" s="15">
        <f t="shared" si="68"/>
        <v>5432</v>
      </c>
      <c r="K1150">
        <v>20</v>
      </c>
      <c r="L1150">
        <v>40</v>
      </c>
      <c r="M1150">
        <v>40</v>
      </c>
      <c r="N1150">
        <f t="shared" si="71"/>
        <v>20</v>
      </c>
      <c r="O1150">
        <v>4</v>
      </c>
      <c r="P1150">
        <v>6</v>
      </c>
      <c r="Q1150"/>
      <c r="R1150">
        <v>1035</v>
      </c>
      <c r="S1150" s="55">
        <v>2009</v>
      </c>
      <c r="T1150" s="60" t="s">
        <v>88</v>
      </c>
      <c r="U1150" s="46">
        <v>3.78</v>
      </c>
      <c r="V1150" s="46">
        <v>2.4900000000000002</v>
      </c>
      <c r="W1150" s="46">
        <v>1.68</v>
      </c>
      <c r="X1150" s="46">
        <v>0</v>
      </c>
      <c r="Y1150" s="46">
        <v>0</v>
      </c>
      <c r="Z1150">
        <v>462.55</v>
      </c>
      <c r="AA1150">
        <v>7.02</v>
      </c>
      <c r="AB1150">
        <v>5.0496999999999996</v>
      </c>
      <c r="AC1150">
        <v>2.3969999999999998</v>
      </c>
      <c r="AD1150">
        <v>1.7209000000000001</v>
      </c>
      <c r="AE1150">
        <v>8.8391999999999999</v>
      </c>
      <c r="AF1150">
        <v>16.065899999999999</v>
      </c>
      <c r="AG1150">
        <v>11.1563</v>
      </c>
      <c r="AH1150">
        <v>2.7326000000000001</v>
      </c>
      <c r="AI1150">
        <v>3.0727000000000002</v>
      </c>
      <c r="AJ1150">
        <v>0.84960000000000002</v>
      </c>
      <c r="AK1150">
        <v>0.25969999999999999</v>
      </c>
      <c r="AL1150">
        <v>0.1278</v>
      </c>
      <c r="AM1150">
        <v>13.432700000000001</v>
      </c>
      <c r="AN1150">
        <v>0.71179999999999999</v>
      </c>
      <c r="AO1150">
        <v>12.655799999999999</v>
      </c>
      <c r="AP1150">
        <v>0.64229999999999998</v>
      </c>
      <c r="AQ1150">
        <v>70.099400000000003</v>
      </c>
      <c r="AR1150">
        <v>70.189700000000002</v>
      </c>
      <c r="AU1150" s="22" t="s">
        <v>114</v>
      </c>
      <c r="AV1150" s="46">
        <v>0</v>
      </c>
      <c r="AW1150" s="46">
        <v>0</v>
      </c>
      <c r="AX1150" s="46">
        <v>0</v>
      </c>
    </row>
    <row r="1151" spans="1:50" ht="12.75" hidden="1" customHeight="1" x14ac:dyDescent="0.25">
      <c r="A1151">
        <v>377</v>
      </c>
      <c r="B1151">
        <v>2009</v>
      </c>
      <c r="C1151" s="22" t="str">
        <f t="shared" si="70"/>
        <v>2009B00377</v>
      </c>
      <c r="D1151" s="13">
        <v>39982</v>
      </c>
      <c r="E1151">
        <v>90016</v>
      </c>
      <c r="F1151" t="s">
        <v>330</v>
      </c>
      <c r="G1151">
        <v>2</v>
      </c>
      <c r="H1151">
        <v>1</v>
      </c>
      <c r="I1151" t="s">
        <v>70</v>
      </c>
      <c r="J1151" s="15">
        <f t="shared" si="68"/>
        <v>10864</v>
      </c>
      <c r="K1151">
        <v>40</v>
      </c>
      <c r="L1151">
        <v>80</v>
      </c>
      <c r="M1151">
        <v>80</v>
      </c>
      <c r="N1151">
        <f t="shared" si="71"/>
        <v>40</v>
      </c>
      <c r="O1151">
        <v>4</v>
      </c>
      <c r="P1151">
        <v>6</v>
      </c>
      <c r="Q1151"/>
      <c r="R1151">
        <v>1036</v>
      </c>
      <c r="S1151" s="55">
        <v>2009</v>
      </c>
      <c r="T1151" s="60" t="s">
        <v>88</v>
      </c>
      <c r="U1151" s="46">
        <v>2.44</v>
      </c>
      <c r="V1151" s="46">
        <v>2.62</v>
      </c>
      <c r="W1151" s="46">
        <v>2.35</v>
      </c>
      <c r="X1151" s="46">
        <v>0</v>
      </c>
      <c r="Y1151" s="46">
        <v>0</v>
      </c>
      <c r="Z1151">
        <v>477.94</v>
      </c>
      <c r="AA1151">
        <v>6.26</v>
      </c>
      <c r="AB1151">
        <v>4.1477000000000004</v>
      </c>
      <c r="AC1151">
        <v>3.05</v>
      </c>
      <c r="AD1151">
        <v>1.4311</v>
      </c>
      <c r="AE1151">
        <v>7.2546999999999997</v>
      </c>
      <c r="AF1151">
        <v>13.632300000000001</v>
      </c>
      <c r="AG1151">
        <v>11.427199999999999</v>
      </c>
      <c r="AH1151">
        <v>1.7665999999999999</v>
      </c>
      <c r="AI1151">
        <v>2.4028999999999998</v>
      </c>
      <c r="AJ1151">
        <v>0.92810000000000004</v>
      </c>
      <c r="AK1151">
        <v>0.1467</v>
      </c>
      <c r="AL1151">
        <v>0.13969999999999999</v>
      </c>
      <c r="AM1151">
        <v>15.8573</v>
      </c>
      <c r="AN1151">
        <v>0.54910000000000003</v>
      </c>
      <c r="AO1151">
        <v>4.3147000000000002</v>
      </c>
      <c r="AP1151">
        <v>0.58179999999999998</v>
      </c>
      <c r="AQ1151">
        <v>38.057499999999997</v>
      </c>
      <c r="AR1151">
        <v>40.277500000000003</v>
      </c>
      <c r="AU1151" s="22" t="s">
        <v>114</v>
      </c>
      <c r="AV1151" s="46">
        <v>0</v>
      </c>
      <c r="AW1151" s="46">
        <v>0</v>
      </c>
      <c r="AX1151" s="46">
        <v>0</v>
      </c>
    </row>
    <row r="1152" spans="1:50" ht="12.75" hidden="1" customHeight="1" x14ac:dyDescent="0.25">
      <c r="A1152">
        <v>378</v>
      </c>
      <c r="B1152">
        <v>2009</v>
      </c>
      <c r="C1152" s="22" t="str">
        <f t="shared" si="70"/>
        <v>2009B00378</v>
      </c>
      <c r="D1152" s="13">
        <v>39982</v>
      </c>
      <c r="E1152">
        <v>90016</v>
      </c>
      <c r="F1152" t="s">
        <v>330</v>
      </c>
      <c r="G1152">
        <v>2</v>
      </c>
      <c r="H1152">
        <v>1</v>
      </c>
      <c r="I1152" t="s">
        <v>70</v>
      </c>
      <c r="J1152" s="15">
        <f t="shared" si="68"/>
        <v>5106.08</v>
      </c>
      <c r="K1152">
        <v>80</v>
      </c>
      <c r="L1152">
        <v>100</v>
      </c>
      <c r="M1152" s="26">
        <v>98.8</v>
      </c>
      <c r="N1152">
        <f t="shared" si="71"/>
        <v>20</v>
      </c>
      <c r="O1152">
        <v>4</v>
      </c>
      <c r="P1152">
        <v>6</v>
      </c>
      <c r="Q1152"/>
      <c r="R1152">
        <v>1037</v>
      </c>
      <c r="S1152" s="55">
        <v>2009</v>
      </c>
      <c r="T1152" s="60" t="s">
        <v>88</v>
      </c>
      <c r="U1152" s="46">
        <v>0.33</v>
      </c>
      <c r="V1152" s="46">
        <v>0</v>
      </c>
      <c r="W1152" s="46">
        <v>0</v>
      </c>
      <c r="X1152" s="46">
        <v>0</v>
      </c>
      <c r="Y1152" s="46">
        <v>0</v>
      </c>
      <c r="Z1152">
        <v>460.1</v>
      </c>
      <c r="AA1152">
        <v>5.75</v>
      </c>
      <c r="AB1152">
        <v>5.1955999999999998</v>
      </c>
      <c r="AC1152">
        <v>3.7118000000000002</v>
      </c>
      <c r="AD1152">
        <v>0.20180000000000001</v>
      </c>
      <c r="AE1152">
        <v>1.2653000000000001</v>
      </c>
      <c r="AF1152">
        <v>19.828199999999999</v>
      </c>
      <c r="AG1152">
        <v>10.4246</v>
      </c>
      <c r="AH1152">
        <v>2.4666000000000001</v>
      </c>
      <c r="AI1152">
        <v>2.1899000000000002</v>
      </c>
      <c r="AJ1152">
        <v>1.2824</v>
      </c>
      <c r="AK1152">
        <v>5.2999999999999999E-2</v>
      </c>
      <c r="AL1152">
        <v>0.14549999999999999</v>
      </c>
      <c r="AM1152">
        <v>21.259499999999999</v>
      </c>
      <c r="AN1152">
        <v>0.44419999999999998</v>
      </c>
      <c r="AO1152">
        <v>2.3645</v>
      </c>
      <c r="AP1152">
        <v>0.60499999999999998</v>
      </c>
      <c r="AQ1152">
        <v>50.095399999999998</v>
      </c>
      <c r="AR1152">
        <v>45.1479</v>
      </c>
      <c r="AU1152" s="22" t="s">
        <v>114</v>
      </c>
      <c r="AV1152" s="46">
        <v>0</v>
      </c>
      <c r="AW1152" s="46">
        <v>0</v>
      </c>
      <c r="AX1152" s="46">
        <v>0</v>
      </c>
    </row>
    <row r="1153" spans="1:50" ht="12.75" hidden="1" customHeight="1" x14ac:dyDescent="0.25">
      <c r="A1153">
        <v>379</v>
      </c>
      <c r="B1153">
        <v>2009</v>
      </c>
      <c r="C1153" s="22" t="str">
        <f t="shared" si="70"/>
        <v>2009B00379</v>
      </c>
      <c r="D1153" s="13">
        <v>39986</v>
      </c>
      <c r="E1153">
        <v>90017</v>
      </c>
      <c r="F1153" t="s">
        <v>330</v>
      </c>
      <c r="G1153">
        <v>4</v>
      </c>
      <c r="H1153">
        <v>2</v>
      </c>
      <c r="I1153" t="s">
        <v>70</v>
      </c>
      <c r="J1153" s="15">
        <f t="shared" si="68"/>
        <v>1358</v>
      </c>
      <c r="K1153">
        <v>0</v>
      </c>
      <c r="L1153">
        <v>5</v>
      </c>
      <c r="M1153">
        <v>5</v>
      </c>
      <c r="N1153">
        <f t="shared" si="71"/>
        <v>5</v>
      </c>
      <c r="O1153">
        <v>4</v>
      </c>
      <c r="P1153">
        <v>6</v>
      </c>
      <c r="Q1153"/>
      <c r="R1153">
        <v>1038</v>
      </c>
      <c r="S1153" s="55">
        <v>2009</v>
      </c>
      <c r="T1153" s="60" t="s">
        <v>88</v>
      </c>
      <c r="U1153" s="46">
        <v>2.2200000000000002</v>
      </c>
      <c r="V1153" s="46">
        <v>0</v>
      </c>
      <c r="W1153" s="46">
        <v>0</v>
      </c>
      <c r="X1153" s="46">
        <v>0.96</v>
      </c>
      <c r="Y1153" s="46">
        <v>0</v>
      </c>
      <c r="Z1153">
        <v>446.08</v>
      </c>
      <c r="AA1153">
        <v>11.66</v>
      </c>
      <c r="AB1153">
        <v>3.8767999999999998</v>
      </c>
      <c r="AC1153">
        <v>3.4483000000000001</v>
      </c>
      <c r="AD1153">
        <v>0.75670000000000004</v>
      </c>
      <c r="AE1153">
        <v>4.9507000000000003</v>
      </c>
      <c r="AF1153">
        <v>9.2759</v>
      </c>
      <c r="AG1153">
        <v>13.354699999999999</v>
      </c>
      <c r="AH1153">
        <v>4.3910999999999998</v>
      </c>
      <c r="AI1153">
        <v>1.6133</v>
      </c>
      <c r="AJ1153">
        <v>0.62319999999999998</v>
      </c>
      <c r="AK1153">
        <v>0.41770000000000002</v>
      </c>
      <c r="AL1153">
        <v>9.4600000000000004E-2</v>
      </c>
      <c r="AM1153">
        <v>7.7241</v>
      </c>
      <c r="AN1153">
        <v>0.76700000000000002</v>
      </c>
      <c r="AO1153">
        <v>42.6798</v>
      </c>
      <c r="AP1153">
        <v>1.0107999999999999</v>
      </c>
      <c r="AQ1153">
        <v>82.167500000000004</v>
      </c>
      <c r="AR1153">
        <v>77.487700000000004</v>
      </c>
      <c r="AS1153" s="22"/>
      <c r="AT1153" s="22"/>
      <c r="AU1153" s="22" t="s">
        <v>114</v>
      </c>
      <c r="AV1153" s="46">
        <v>0</v>
      </c>
      <c r="AW1153" s="46">
        <v>0</v>
      </c>
      <c r="AX1153" s="46">
        <v>0</v>
      </c>
    </row>
    <row r="1154" spans="1:50" ht="12.75" hidden="1" customHeight="1" x14ac:dyDescent="0.25">
      <c r="A1154">
        <v>380</v>
      </c>
      <c r="B1154">
        <v>2009</v>
      </c>
      <c r="C1154" s="22" t="str">
        <f t="shared" si="70"/>
        <v>2009B00380</v>
      </c>
      <c r="D1154" s="13">
        <v>39986</v>
      </c>
      <c r="E1154">
        <v>90017</v>
      </c>
      <c r="F1154" t="s">
        <v>330</v>
      </c>
      <c r="G1154">
        <v>4</v>
      </c>
      <c r="H1154">
        <v>2</v>
      </c>
      <c r="I1154" t="s">
        <v>70</v>
      </c>
      <c r="J1154" s="15">
        <f t="shared" ref="J1154:J1217" si="72">IF(I1154="WB",54.6*O1154*(M1154-K1154),IF(I1154="BZ",67.9*O1154*(M1154-K1154),IF(I1154="BZ+WB",122.5*O1154*(M1154-K1154),IF(I1154="RKS",19.6*(M1154-K1154)*O1154,""))))</f>
        <v>1358</v>
      </c>
      <c r="K1154">
        <v>5</v>
      </c>
      <c r="L1154">
        <v>10</v>
      </c>
      <c r="M1154">
        <v>10</v>
      </c>
      <c r="N1154">
        <f t="shared" si="71"/>
        <v>5</v>
      </c>
      <c r="O1154">
        <v>4</v>
      </c>
      <c r="P1154">
        <v>6</v>
      </c>
      <c r="Q1154"/>
      <c r="R1154">
        <v>1039</v>
      </c>
      <c r="S1154" s="55">
        <v>2009</v>
      </c>
      <c r="T1154" s="60" t="s">
        <v>88</v>
      </c>
      <c r="U1154" s="46">
        <v>1.1100000000000001</v>
      </c>
      <c r="V1154" s="46">
        <v>0.38</v>
      </c>
      <c r="W1154" s="46">
        <v>0</v>
      </c>
      <c r="X1154" s="46">
        <v>0.13</v>
      </c>
      <c r="Y1154" s="46">
        <v>0</v>
      </c>
      <c r="Z1154">
        <v>444.3</v>
      </c>
      <c r="AA1154">
        <v>7.66</v>
      </c>
      <c r="AB1154">
        <v>4.4132999999999996</v>
      </c>
      <c r="AC1154">
        <v>2.2884000000000002</v>
      </c>
      <c r="AD1154">
        <v>0.83599999999999997</v>
      </c>
      <c r="AE1154">
        <v>4.0334000000000003</v>
      </c>
      <c r="AF1154">
        <v>9.5091000000000001</v>
      </c>
      <c r="AG1154">
        <v>13.041</v>
      </c>
      <c r="AH1154">
        <v>4.1872999999999996</v>
      </c>
      <c r="AI1154">
        <v>2.3727</v>
      </c>
      <c r="AJ1154">
        <v>0.6573</v>
      </c>
      <c r="AK1154">
        <v>0.33029999999999998</v>
      </c>
      <c r="AL1154">
        <v>0.1077</v>
      </c>
      <c r="AM1154">
        <v>7.3832000000000004</v>
      </c>
      <c r="AN1154">
        <v>0.57769999999999999</v>
      </c>
      <c r="AO1154">
        <v>42.926600000000001</v>
      </c>
      <c r="AP1154">
        <v>0.89319999999999999</v>
      </c>
      <c r="AQ1154">
        <v>95.996200000000002</v>
      </c>
      <c r="AR1154">
        <v>63.393700000000003</v>
      </c>
      <c r="AU1154" s="22" t="s">
        <v>114</v>
      </c>
      <c r="AV1154" s="46">
        <v>0</v>
      </c>
      <c r="AW1154" s="46">
        <v>0</v>
      </c>
      <c r="AX1154" s="46">
        <v>0</v>
      </c>
    </row>
    <row r="1155" spans="1:50" ht="15" hidden="1" customHeight="1" x14ac:dyDescent="0.25">
      <c r="A1155">
        <v>381</v>
      </c>
      <c r="B1155">
        <v>2009</v>
      </c>
      <c r="C1155" s="22" t="str">
        <f t="shared" si="70"/>
        <v>2009B00381</v>
      </c>
      <c r="D1155" s="13">
        <v>39986</v>
      </c>
      <c r="E1155">
        <v>90017</v>
      </c>
      <c r="F1155" t="s">
        <v>330</v>
      </c>
      <c r="G1155">
        <v>4</v>
      </c>
      <c r="H1155">
        <v>2</v>
      </c>
      <c r="I1155" t="s">
        <v>70</v>
      </c>
      <c r="J1155" s="15">
        <f t="shared" si="72"/>
        <v>2716</v>
      </c>
      <c r="K1155">
        <v>10</v>
      </c>
      <c r="L1155">
        <v>20</v>
      </c>
      <c r="M1155">
        <v>20</v>
      </c>
      <c r="N1155">
        <f t="shared" si="71"/>
        <v>10</v>
      </c>
      <c r="O1155">
        <v>4</v>
      </c>
      <c r="P1155">
        <v>6</v>
      </c>
      <c r="Q1155"/>
      <c r="R1155">
        <v>1040</v>
      </c>
      <c r="S1155" s="55">
        <v>2009</v>
      </c>
      <c r="T1155" s="60" t="s">
        <v>88</v>
      </c>
      <c r="U1155" s="46">
        <v>3.07</v>
      </c>
      <c r="V1155" s="46">
        <v>2.88</v>
      </c>
      <c r="W1155" s="46">
        <v>8.3000000000000007</v>
      </c>
      <c r="X1155" s="46">
        <v>0.64</v>
      </c>
      <c r="Y1155" s="46">
        <v>0</v>
      </c>
      <c r="Z1155">
        <v>453.38</v>
      </c>
      <c r="AA1155">
        <v>6.67</v>
      </c>
      <c r="AB1155">
        <v>5.0235000000000003</v>
      </c>
      <c r="AC1155">
        <v>1.9088000000000001</v>
      </c>
      <c r="AD1155">
        <v>0.92290000000000005</v>
      </c>
      <c r="AE1155">
        <v>6.8703000000000003</v>
      </c>
      <c r="AF1155">
        <v>11.212400000000001</v>
      </c>
      <c r="AG1155">
        <v>11.630599999999999</v>
      </c>
      <c r="AH1155">
        <v>2.7204000000000002</v>
      </c>
      <c r="AI1155">
        <v>2.4087999999999998</v>
      </c>
      <c r="AJ1155">
        <v>0.66490000000000005</v>
      </c>
      <c r="AK1155">
        <v>0.27679999999999999</v>
      </c>
      <c r="AL1155">
        <v>0.10290000000000001</v>
      </c>
      <c r="AM1155">
        <v>8.2471999999999994</v>
      </c>
      <c r="AN1155">
        <v>0.63109999999999999</v>
      </c>
      <c r="AO1155">
        <v>18.214300000000001</v>
      </c>
      <c r="AP1155">
        <v>0.62080000000000002</v>
      </c>
      <c r="AQ1155">
        <v>81.954899999999995</v>
      </c>
      <c r="AR1155">
        <v>71.851500000000001</v>
      </c>
      <c r="AU1155" s="22" t="s">
        <v>114</v>
      </c>
      <c r="AV1155" s="46">
        <v>0</v>
      </c>
      <c r="AW1155" s="46">
        <v>0</v>
      </c>
      <c r="AX1155" s="46">
        <v>0</v>
      </c>
    </row>
    <row r="1156" spans="1:50" ht="12.75" hidden="1" customHeight="1" x14ac:dyDescent="0.25">
      <c r="A1156">
        <v>382</v>
      </c>
      <c r="B1156">
        <v>2009</v>
      </c>
      <c r="C1156" s="22" t="str">
        <f t="shared" si="70"/>
        <v>2009B00382</v>
      </c>
      <c r="D1156" s="13">
        <v>39986</v>
      </c>
      <c r="E1156">
        <v>90017</v>
      </c>
      <c r="F1156" t="s">
        <v>330</v>
      </c>
      <c r="G1156">
        <v>4</v>
      </c>
      <c r="H1156">
        <v>2</v>
      </c>
      <c r="I1156" t="s">
        <v>70</v>
      </c>
      <c r="J1156" s="15">
        <f t="shared" si="72"/>
        <v>5432</v>
      </c>
      <c r="K1156">
        <v>20</v>
      </c>
      <c r="L1156">
        <v>40</v>
      </c>
      <c r="M1156">
        <v>40</v>
      </c>
      <c r="N1156">
        <f t="shared" si="71"/>
        <v>20</v>
      </c>
      <c r="O1156">
        <v>4</v>
      </c>
      <c r="P1156">
        <v>6</v>
      </c>
      <c r="Q1156"/>
      <c r="R1156">
        <v>1041</v>
      </c>
      <c r="S1156" s="55">
        <v>2009</v>
      </c>
      <c r="T1156" s="60" t="s">
        <v>88</v>
      </c>
      <c r="U1156" s="46">
        <v>2.39</v>
      </c>
      <c r="V1156" s="46">
        <v>1.66</v>
      </c>
      <c r="W1156" s="46">
        <v>6.72</v>
      </c>
      <c r="X1156" s="46">
        <v>0.11</v>
      </c>
      <c r="Y1156" s="46">
        <v>0</v>
      </c>
      <c r="Z1156">
        <v>467.42</v>
      </c>
      <c r="AA1156">
        <v>6.38</v>
      </c>
      <c r="AB1156">
        <v>5.2182000000000004</v>
      </c>
      <c r="AC1156">
        <v>2.29</v>
      </c>
      <c r="AD1156">
        <v>0.94620000000000004</v>
      </c>
      <c r="AE1156">
        <v>9.7818000000000005</v>
      </c>
      <c r="AF1156">
        <v>8.9621999999999993</v>
      </c>
      <c r="AG1156">
        <v>10.7226</v>
      </c>
      <c r="AH1156">
        <v>2.3754</v>
      </c>
      <c r="AI1156">
        <v>3.1124999999999998</v>
      </c>
      <c r="AJ1156">
        <v>0.85499999999999998</v>
      </c>
      <c r="AK1156">
        <v>0.18329999999999999</v>
      </c>
      <c r="AL1156">
        <v>0.13969999999999999</v>
      </c>
      <c r="AM1156">
        <v>8.9621999999999993</v>
      </c>
      <c r="AN1156">
        <v>0.72789999999999999</v>
      </c>
      <c r="AO1156">
        <v>4.4355000000000002</v>
      </c>
      <c r="AP1156">
        <v>0.6169</v>
      </c>
      <c r="AQ1156">
        <v>58.680900000000001</v>
      </c>
      <c r="AR1156">
        <v>56.45</v>
      </c>
      <c r="AS1156" s="22"/>
      <c r="AT1156" s="22"/>
      <c r="AU1156" s="22" t="s">
        <v>114</v>
      </c>
      <c r="AV1156" s="46">
        <v>0</v>
      </c>
      <c r="AW1156" s="46">
        <v>0</v>
      </c>
      <c r="AX1156" s="46">
        <v>0</v>
      </c>
    </row>
    <row r="1157" spans="1:50" ht="12.75" hidden="1" customHeight="1" x14ac:dyDescent="0.25">
      <c r="A1157">
        <v>383</v>
      </c>
      <c r="B1157">
        <v>2009</v>
      </c>
      <c r="C1157" s="22" t="str">
        <f t="shared" ref="C1157:C1164" si="73">CONCATENATE(B1157,"B00",A1157)</f>
        <v>2009B00383</v>
      </c>
      <c r="D1157" s="13">
        <v>39986</v>
      </c>
      <c r="E1157">
        <v>90017</v>
      </c>
      <c r="F1157" t="s">
        <v>330</v>
      </c>
      <c r="G1157">
        <v>4</v>
      </c>
      <c r="H1157">
        <v>2</v>
      </c>
      <c r="I1157" t="s">
        <v>70</v>
      </c>
      <c r="J1157" s="15">
        <f t="shared" si="72"/>
        <v>10864</v>
      </c>
      <c r="K1157">
        <v>40</v>
      </c>
      <c r="L1157">
        <v>80</v>
      </c>
      <c r="M1157">
        <v>80</v>
      </c>
      <c r="N1157">
        <f t="shared" si="71"/>
        <v>40</v>
      </c>
      <c r="O1157">
        <v>4</v>
      </c>
      <c r="P1157">
        <v>6</v>
      </c>
      <c r="Q1157"/>
      <c r="S1157" s="55"/>
      <c r="T1157" s="60" t="s">
        <v>88</v>
      </c>
      <c r="U1157" s="46">
        <v>0</v>
      </c>
      <c r="V1157" s="46">
        <v>0</v>
      </c>
      <c r="W1157" s="46">
        <v>0</v>
      </c>
      <c r="X1157" s="46">
        <v>0</v>
      </c>
      <c r="Y1157" s="46">
        <v>0</v>
      </c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U1157" s="22" t="s">
        <v>114</v>
      </c>
      <c r="AV1157" s="46">
        <v>0</v>
      </c>
      <c r="AW1157" s="46">
        <v>0</v>
      </c>
      <c r="AX1157" s="46">
        <v>0</v>
      </c>
    </row>
    <row r="1158" spans="1:50" ht="12.75" hidden="1" customHeight="1" x14ac:dyDescent="0.25">
      <c r="A1158">
        <v>384</v>
      </c>
      <c r="B1158">
        <v>2009</v>
      </c>
      <c r="C1158" s="22" t="str">
        <f t="shared" si="73"/>
        <v>2009B00384</v>
      </c>
      <c r="D1158" s="13">
        <v>39986</v>
      </c>
      <c r="E1158">
        <v>90017</v>
      </c>
      <c r="F1158" t="s">
        <v>330</v>
      </c>
      <c r="G1158">
        <v>4</v>
      </c>
      <c r="H1158">
        <v>2</v>
      </c>
      <c r="I1158" t="s">
        <v>70</v>
      </c>
      <c r="J1158" s="15">
        <f t="shared" si="72"/>
        <v>5296.2000000000007</v>
      </c>
      <c r="K1158">
        <v>80</v>
      </c>
      <c r="L1158">
        <v>100</v>
      </c>
      <c r="M1158" s="26">
        <v>99.5</v>
      </c>
      <c r="N1158">
        <f t="shared" si="71"/>
        <v>20</v>
      </c>
      <c r="O1158">
        <v>4</v>
      </c>
      <c r="P1158">
        <v>6</v>
      </c>
      <c r="Q1158" t="s">
        <v>436</v>
      </c>
      <c r="R1158">
        <v>1042</v>
      </c>
      <c r="S1158" s="55">
        <v>2009</v>
      </c>
      <c r="T1158" s="60" t="s">
        <v>88</v>
      </c>
      <c r="U1158" s="46">
        <v>0.12</v>
      </c>
      <c r="V1158" s="46">
        <v>0</v>
      </c>
      <c r="W1158" s="46">
        <v>0</v>
      </c>
      <c r="X1158" s="46">
        <v>0</v>
      </c>
      <c r="Y1158" s="46">
        <v>0</v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U1158" s="22" t="s">
        <v>114</v>
      </c>
      <c r="AV1158" s="46">
        <v>0</v>
      </c>
      <c r="AW1158" s="46">
        <v>0</v>
      </c>
      <c r="AX1158" s="46">
        <v>0</v>
      </c>
    </row>
    <row r="1159" spans="1:50" ht="12.75" hidden="1" customHeight="1" x14ac:dyDescent="0.25">
      <c r="A1159">
        <v>385</v>
      </c>
      <c r="B1159">
        <v>2009</v>
      </c>
      <c r="C1159" s="22" t="str">
        <f t="shared" si="73"/>
        <v>2009B00385</v>
      </c>
      <c r="D1159" s="13">
        <v>39986</v>
      </c>
      <c r="E1159">
        <v>90018</v>
      </c>
      <c r="F1159" t="s">
        <v>330</v>
      </c>
      <c r="G1159">
        <v>5</v>
      </c>
      <c r="H1159">
        <v>5</v>
      </c>
      <c r="I1159" t="s">
        <v>70</v>
      </c>
      <c r="J1159" s="15">
        <f t="shared" si="72"/>
        <v>1358</v>
      </c>
      <c r="K1159">
        <v>0</v>
      </c>
      <c r="L1159">
        <v>5</v>
      </c>
      <c r="M1159">
        <v>5</v>
      </c>
      <c r="N1159">
        <f t="shared" si="71"/>
        <v>5</v>
      </c>
      <c r="O1159">
        <v>4</v>
      </c>
      <c r="P1159">
        <v>6</v>
      </c>
      <c r="Q1159"/>
      <c r="R1159">
        <v>1043</v>
      </c>
      <c r="S1159" s="55">
        <v>2009</v>
      </c>
      <c r="T1159" s="60" t="s">
        <v>88</v>
      </c>
      <c r="U1159" s="46">
        <v>2.04</v>
      </c>
      <c r="V1159" s="46">
        <v>0</v>
      </c>
      <c r="W1159" s="46">
        <v>0</v>
      </c>
      <c r="X1159" s="46">
        <v>0</v>
      </c>
      <c r="Y1159" s="46">
        <v>0</v>
      </c>
      <c r="Z1159">
        <v>447.22</v>
      </c>
      <c r="AA1159">
        <v>11.73</v>
      </c>
      <c r="AB1159">
        <v>5.3244999999999996</v>
      </c>
      <c r="AC1159">
        <v>3.3706999999999998</v>
      </c>
      <c r="AD1159">
        <v>0.87760000000000005</v>
      </c>
      <c r="AE1159">
        <v>3.0274999999999999</v>
      </c>
      <c r="AF1159">
        <v>10.8948</v>
      </c>
      <c r="AG1159">
        <v>14.2478</v>
      </c>
      <c r="AH1159">
        <v>3.6431</v>
      </c>
      <c r="AI1159">
        <v>2.0442</v>
      </c>
      <c r="AJ1159">
        <v>0.6996</v>
      </c>
      <c r="AK1159">
        <v>0.53290000000000004</v>
      </c>
      <c r="AL1159">
        <v>0.11409999999999999</v>
      </c>
      <c r="AM1159">
        <v>11.0472</v>
      </c>
      <c r="AN1159">
        <v>0.79110000000000003</v>
      </c>
      <c r="AO1159">
        <v>47.133699999999997</v>
      </c>
      <c r="AP1159">
        <v>0.9607</v>
      </c>
      <c r="AQ1159">
        <v>95.870199999999997</v>
      </c>
      <c r="AR1159">
        <v>78.367699999999999</v>
      </c>
      <c r="AU1159" s="22" t="s">
        <v>114</v>
      </c>
      <c r="AV1159" s="46">
        <v>0</v>
      </c>
      <c r="AW1159" s="46">
        <v>0</v>
      </c>
      <c r="AX1159" s="46">
        <v>0</v>
      </c>
    </row>
    <row r="1160" spans="1:50" ht="12.75" hidden="1" customHeight="1" x14ac:dyDescent="0.25">
      <c r="A1160">
        <v>386</v>
      </c>
      <c r="B1160">
        <v>2009</v>
      </c>
      <c r="C1160" s="22" t="str">
        <f t="shared" si="73"/>
        <v>2009B00386</v>
      </c>
      <c r="D1160" s="13">
        <v>39986</v>
      </c>
      <c r="E1160">
        <v>90018</v>
      </c>
      <c r="F1160" t="s">
        <v>330</v>
      </c>
      <c r="G1160">
        <v>5</v>
      </c>
      <c r="H1160">
        <v>5</v>
      </c>
      <c r="I1160" t="s">
        <v>70</v>
      </c>
      <c r="J1160" s="15">
        <f t="shared" si="72"/>
        <v>1358</v>
      </c>
      <c r="K1160">
        <v>5</v>
      </c>
      <c r="L1160">
        <v>10</v>
      </c>
      <c r="M1160">
        <v>10</v>
      </c>
      <c r="N1160">
        <f t="shared" si="71"/>
        <v>5</v>
      </c>
      <c r="O1160">
        <v>4</v>
      </c>
      <c r="P1160">
        <v>6</v>
      </c>
      <c r="Q1160"/>
      <c r="R1160">
        <v>1044</v>
      </c>
      <c r="S1160" s="55">
        <v>2009</v>
      </c>
      <c r="T1160" s="60" t="s">
        <v>88</v>
      </c>
      <c r="U1160" s="46">
        <v>1.37</v>
      </c>
      <c r="V1160" s="46">
        <v>2.2999999999999998</v>
      </c>
      <c r="W1160" s="46">
        <v>0</v>
      </c>
      <c r="X1160" s="46">
        <v>0</v>
      </c>
      <c r="Y1160" s="46">
        <v>0</v>
      </c>
      <c r="Z1160">
        <v>460.71</v>
      </c>
      <c r="AA1160">
        <v>8.73</v>
      </c>
      <c r="AB1160">
        <v>4.9244000000000003</v>
      </c>
      <c r="AC1160">
        <v>2.2002000000000002</v>
      </c>
      <c r="AD1160">
        <v>2.1183000000000001</v>
      </c>
      <c r="AE1160">
        <v>12.1219</v>
      </c>
      <c r="AF1160">
        <v>8.7811000000000003</v>
      </c>
      <c r="AG1160">
        <v>12.113</v>
      </c>
      <c r="AH1160">
        <v>3.0476000000000001</v>
      </c>
      <c r="AI1160">
        <v>1.9306000000000001</v>
      </c>
      <c r="AJ1160">
        <v>0.56720000000000004</v>
      </c>
      <c r="AK1160">
        <v>0.2429</v>
      </c>
      <c r="AL1160">
        <v>0.109</v>
      </c>
      <c r="AM1160">
        <v>25.7073</v>
      </c>
      <c r="AN1160">
        <v>0.63919999999999999</v>
      </c>
      <c r="AO1160">
        <v>100.17789999999999</v>
      </c>
      <c r="AP1160">
        <v>0.70689999999999997</v>
      </c>
      <c r="AQ1160">
        <v>67.615700000000004</v>
      </c>
      <c r="AR1160">
        <v>226.33449999999999</v>
      </c>
      <c r="AU1160" s="22" t="s">
        <v>114</v>
      </c>
      <c r="AV1160" s="46">
        <v>0</v>
      </c>
      <c r="AW1160" s="46">
        <v>0</v>
      </c>
      <c r="AX1160" s="46">
        <v>0</v>
      </c>
    </row>
    <row r="1161" spans="1:50" ht="15" hidden="1" customHeight="1" x14ac:dyDescent="0.25">
      <c r="A1161">
        <v>387</v>
      </c>
      <c r="B1161">
        <v>2009</v>
      </c>
      <c r="C1161" s="22" t="str">
        <f t="shared" si="73"/>
        <v>2009B00387</v>
      </c>
      <c r="D1161" s="13">
        <v>39986</v>
      </c>
      <c r="E1161">
        <v>90018</v>
      </c>
      <c r="F1161" t="s">
        <v>330</v>
      </c>
      <c r="G1161">
        <v>5</v>
      </c>
      <c r="H1161">
        <v>5</v>
      </c>
      <c r="I1161" t="s">
        <v>70</v>
      </c>
      <c r="J1161" s="15">
        <f t="shared" si="72"/>
        <v>2716</v>
      </c>
      <c r="K1161">
        <v>10</v>
      </c>
      <c r="L1161">
        <v>20</v>
      </c>
      <c r="M1161">
        <v>20</v>
      </c>
      <c r="N1161">
        <f t="shared" si="71"/>
        <v>10</v>
      </c>
      <c r="O1161">
        <v>4</v>
      </c>
      <c r="P1161">
        <v>6</v>
      </c>
      <c r="Q1161"/>
      <c r="R1161">
        <v>1045</v>
      </c>
      <c r="S1161" s="55">
        <v>2009</v>
      </c>
      <c r="T1161" s="60" t="s">
        <v>88</v>
      </c>
      <c r="U1161" s="46">
        <v>1.53</v>
      </c>
      <c r="V1161" s="46">
        <v>0</v>
      </c>
      <c r="W1161" s="46">
        <v>2.9</v>
      </c>
      <c r="X1161" s="46">
        <v>0.31</v>
      </c>
      <c r="Y1161" s="46">
        <v>0</v>
      </c>
      <c r="Z1161">
        <v>456.74</v>
      </c>
      <c r="AA1161">
        <v>7.86</v>
      </c>
      <c r="AB1161">
        <v>6.0664999999999996</v>
      </c>
      <c r="AC1161">
        <v>2.379</v>
      </c>
      <c r="AD1161">
        <v>1.2887</v>
      </c>
      <c r="AE1161">
        <v>8.6508000000000003</v>
      </c>
      <c r="AF1161">
        <v>11.830399999999999</v>
      </c>
      <c r="AG1161">
        <v>12.0685</v>
      </c>
      <c r="AH1161">
        <v>3.1156000000000001</v>
      </c>
      <c r="AI1161">
        <v>2.4607999999999999</v>
      </c>
      <c r="AJ1161">
        <v>0.74750000000000005</v>
      </c>
      <c r="AK1161">
        <v>0.23069999999999999</v>
      </c>
      <c r="AL1161">
        <v>0.122</v>
      </c>
      <c r="AM1161">
        <v>9.7520000000000007</v>
      </c>
      <c r="AN1161">
        <v>0.68600000000000005</v>
      </c>
      <c r="AO1161">
        <v>11.7956</v>
      </c>
      <c r="AP1161">
        <v>0.67910000000000004</v>
      </c>
      <c r="AQ1161">
        <v>76.388900000000007</v>
      </c>
      <c r="AR1161">
        <v>117.1627</v>
      </c>
      <c r="AU1161" s="22" t="s">
        <v>114</v>
      </c>
      <c r="AV1161" s="46">
        <v>0</v>
      </c>
      <c r="AW1161" s="46">
        <v>0</v>
      </c>
      <c r="AX1161" s="46">
        <v>0</v>
      </c>
    </row>
    <row r="1162" spans="1:50" ht="15" hidden="1" customHeight="1" x14ac:dyDescent="0.25">
      <c r="A1162">
        <v>388</v>
      </c>
      <c r="B1162">
        <v>2009</v>
      </c>
      <c r="C1162" s="22" t="str">
        <f t="shared" si="73"/>
        <v>2009B00388</v>
      </c>
      <c r="D1162" s="13">
        <v>39986</v>
      </c>
      <c r="E1162">
        <v>90018</v>
      </c>
      <c r="F1162" t="s">
        <v>330</v>
      </c>
      <c r="G1162">
        <v>5</v>
      </c>
      <c r="H1162">
        <v>5</v>
      </c>
      <c r="I1162" t="s">
        <v>70</v>
      </c>
      <c r="J1162" s="15">
        <f t="shared" si="72"/>
        <v>5432</v>
      </c>
      <c r="K1162">
        <v>20</v>
      </c>
      <c r="L1162">
        <v>40</v>
      </c>
      <c r="M1162">
        <v>40</v>
      </c>
      <c r="N1162">
        <f t="shared" si="71"/>
        <v>20</v>
      </c>
      <c r="O1162">
        <v>4</v>
      </c>
      <c r="P1162">
        <v>6</v>
      </c>
      <c r="Q1162"/>
      <c r="R1162">
        <v>1046</v>
      </c>
      <c r="S1162" s="55">
        <v>2009</v>
      </c>
      <c r="T1162" s="60" t="s">
        <v>88</v>
      </c>
      <c r="U1162" s="46">
        <v>0.78</v>
      </c>
      <c r="V1162" s="46">
        <v>0</v>
      </c>
      <c r="W1162" s="46">
        <v>0.12</v>
      </c>
      <c r="X1162" s="46">
        <v>0.31</v>
      </c>
      <c r="Y1162" s="46">
        <v>0</v>
      </c>
      <c r="Z1162">
        <v>481.25</v>
      </c>
      <c r="AA1162">
        <v>7.61</v>
      </c>
      <c r="AB1162">
        <v>4.6878000000000002</v>
      </c>
      <c r="AC1162">
        <v>2.6738</v>
      </c>
      <c r="AD1162">
        <v>2.6774</v>
      </c>
      <c r="AE1162">
        <v>15.7783</v>
      </c>
      <c r="AF1162">
        <v>8.6334999999999997</v>
      </c>
      <c r="AG1162">
        <v>16.085999999999999</v>
      </c>
      <c r="AH1162">
        <v>1.8805000000000001</v>
      </c>
      <c r="AI1162">
        <v>2.6175999999999999</v>
      </c>
      <c r="AJ1162">
        <v>0.89049999999999996</v>
      </c>
      <c r="AK1162">
        <v>0.12709999999999999</v>
      </c>
      <c r="AL1162">
        <v>0.1525</v>
      </c>
      <c r="AM1162">
        <v>14.3665</v>
      </c>
      <c r="AN1162">
        <v>0.69910000000000005</v>
      </c>
      <c r="AO1162">
        <v>5.1673999999999998</v>
      </c>
      <c r="AP1162">
        <v>0.66830000000000001</v>
      </c>
      <c r="AQ1162">
        <v>39.366500000000002</v>
      </c>
      <c r="AR1162">
        <v>87.692300000000003</v>
      </c>
      <c r="AU1162" s="22" t="s">
        <v>114</v>
      </c>
      <c r="AV1162" s="46">
        <v>0</v>
      </c>
      <c r="AW1162" s="46">
        <v>0</v>
      </c>
      <c r="AX1162" s="46">
        <v>0</v>
      </c>
    </row>
    <row r="1163" spans="1:50" ht="12.75" hidden="1" customHeight="1" x14ac:dyDescent="0.25">
      <c r="A1163">
        <v>389</v>
      </c>
      <c r="B1163">
        <v>2009</v>
      </c>
      <c r="C1163" s="22" t="str">
        <f t="shared" si="73"/>
        <v>2009B00389</v>
      </c>
      <c r="D1163" s="13">
        <v>39986</v>
      </c>
      <c r="E1163">
        <v>90018</v>
      </c>
      <c r="F1163" t="s">
        <v>330</v>
      </c>
      <c r="G1163">
        <v>5</v>
      </c>
      <c r="H1163">
        <v>5</v>
      </c>
      <c r="I1163" t="s">
        <v>70</v>
      </c>
      <c r="J1163" s="15">
        <f t="shared" si="72"/>
        <v>10864</v>
      </c>
      <c r="K1163">
        <v>40</v>
      </c>
      <c r="L1163">
        <v>80</v>
      </c>
      <c r="M1163">
        <v>80</v>
      </c>
      <c r="N1163">
        <f t="shared" si="71"/>
        <v>40</v>
      </c>
      <c r="O1163">
        <v>4</v>
      </c>
      <c r="P1163">
        <v>6</v>
      </c>
      <c r="Q1163"/>
      <c r="R1163">
        <v>1047</v>
      </c>
      <c r="S1163" s="55">
        <v>2009</v>
      </c>
      <c r="T1163" s="60" t="s">
        <v>88</v>
      </c>
      <c r="U1163" s="46">
        <v>0.67</v>
      </c>
      <c r="V1163" s="46">
        <v>0</v>
      </c>
      <c r="W1163" s="46">
        <v>0</v>
      </c>
      <c r="X1163" s="46">
        <v>0.19</v>
      </c>
      <c r="Y1163" s="46">
        <v>0</v>
      </c>
      <c r="Z1163">
        <v>476.62</v>
      </c>
      <c r="AA1163">
        <v>6.17</v>
      </c>
      <c r="AB1163">
        <v>5.0640999999999998</v>
      </c>
      <c r="AC1163">
        <v>3.8304</v>
      </c>
      <c r="AD1163">
        <v>0.4778</v>
      </c>
      <c r="AE1163">
        <v>11.193300000000001</v>
      </c>
      <c r="AF1163">
        <v>7.3865999999999996</v>
      </c>
      <c r="AG1163">
        <v>13.091699999999999</v>
      </c>
      <c r="AH1163">
        <v>1.9995000000000001</v>
      </c>
      <c r="AI1163">
        <v>2.5192000000000001</v>
      </c>
      <c r="AJ1163">
        <v>0.91169999999999995</v>
      </c>
      <c r="AK1163">
        <v>6.7100000000000007E-2</v>
      </c>
      <c r="AL1163">
        <v>0.2145</v>
      </c>
      <c r="AM1163">
        <v>15.4191</v>
      </c>
      <c r="AN1163">
        <v>0.44919999999999999</v>
      </c>
      <c r="AO1163">
        <v>4.8544999999999998</v>
      </c>
      <c r="AP1163">
        <v>0.59960000000000002</v>
      </c>
      <c r="AQ1163">
        <v>31.2623</v>
      </c>
      <c r="AR1163">
        <v>40.098599999999998</v>
      </c>
      <c r="AU1163" s="22" t="s">
        <v>114</v>
      </c>
      <c r="AV1163" s="46">
        <v>0</v>
      </c>
      <c r="AW1163" s="46">
        <v>0</v>
      </c>
      <c r="AX1163" s="46">
        <v>0</v>
      </c>
    </row>
    <row r="1164" spans="1:50" ht="12.75" hidden="1" customHeight="1" x14ac:dyDescent="0.25">
      <c r="A1164">
        <v>390</v>
      </c>
      <c r="B1164">
        <v>2009</v>
      </c>
      <c r="C1164" s="22" t="str">
        <f t="shared" si="73"/>
        <v>2009B00390</v>
      </c>
      <c r="D1164" s="13">
        <v>39986</v>
      </c>
      <c r="E1164">
        <v>90018</v>
      </c>
      <c r="F1164" t="s">
        <v>330</v>
      </c>
      <c r="G1164">
        <v>5</v>
      </c>
      <c r="H1164">
        <v>5</v>
      </c>
      <c r="I1164" t="s">
        <v>70</v>
      </c>
      <c r="J1164" s="15">
        <f t="shared" si="72"/>
        <v>5432</v>
      </c>
      <c r="K1164">
        <v>80</v>
      </c>
      <c r="L1164">
        <v>100</v>
      </c>
      <c r="M1164">
        <v>100</v>
      </c>
      <c r="N1164">
        <f t="shared" si="71"/>
        <v>20</v>
      </c>
      <c r="O1164">
        <v>4</v>
      </c>
      <c r="P1164">
        <v>6</v>
      </c>
      <c r="Q1164"/>
      <c r="R1164">
        <v>1048</v>
      </c>
      <c r="S1164" s="55">
        <v>2009</v>
      </c>
      <c r="T1164" s="60" t="s">
        <v>88</v>
      </c>
      <c r="U1164" s="46">
        <v>0.12</v>
      </c>
      <c r="V1164" s="46">
        <v>0</v>
      </c>
      <c r="W1164" s="46">
        <v>0</v>
      </c>
      <c r="X1164" s="46">
        <v>0.05</v>
      </c>
      <c r="Y1164" s="46">
        <v>0</v>
      </c>
      <c r="Z1164"/>
      <c r="AA1164"/>
      <c r="AB1164">
        <v>6.5856000000000003</v>
      </c>
      <c r="AC1164">
        <v>3.4986000000000002</v>
      </c>
      <c r="AD1164">
        <v>1.0938000000000001</v>
      </c>
      <c r="AE1164">
        <v>27.6495</v>
      </c>
      <c r="AF1164">
        <v>7.2228000000000003</v>
      </c>
      <c r="AG1164">
        <v>14.334199999999999</v>
      </c>
      <c r="AH1164">
        <v>2.1562999999999999</v>
      </c>
      <c r="AI1164">
        <v>1.9279999999999999</v>
      </c>
      <c r="AJ1164">
        <v>0.89670000000000005</v>
      </c>
      <c r="AK1164">
        <v>6.1100000000000002E-2</v>
      </c>
      <c r="AL1164">
        <v>0.23230000000000001</v>
      </c>
      <c r="AM1164">
        <v>23.369599999999998</v>
      </c>
      <c r="AN1164">
        <v>0.3342</v>
      </c>
      <c r="AO1164" t="s">
        <v>331</v>
      </c>
      <c r="AP1164">
        <v>0.62639999999999996</v>
      </c>
      <c r="AQ1164">
        <v>32.065199999999997</v>
      </c>
      <c r="AR1164">
        <v>41.195700000000002</v>
      </c>
      <c r="AU1164" s="22" t="s">
        <v>114</v>
      </c>
      <c r="AV1164" s="46">
        <v>0</v>
      </c>
      <c r="AW1164" s="46">
        <v>0</v>
      </c>
      <c r="AX1164" s="46">
        <v>0</v>
      </c>
    </row>
    <row r="1165" spans="1:50" ht="12.75" hidden="1" customHeight="1" x14ac:dyDescent="0.25">
      <c r="A1165">
        <v>1819</v>
      </c>
      <c r="B1165">
        <v>2014</v>
      </c>
      <c r="C1165" s="22" t="str">
        <f t="shared" ref="C1165:C1196" si="74">CONCATENATE(B1165,"B0",A1165)</f>
        <v>2014B01819</v>
      </c>
      <c r="D1165" s="13">
        <v>41912</v>
      </c>
      <c r="E1165">
        <v>140013</v>
      </c>
      <c r="F1165" t="s">
        <v>394</v>
      </c>
      <c r="G1165">
        <v>15</v>
      </c>
      <c r="H1165">
        <v>6</v>
      </c>
      <c r="I1165" t="s">
        <v>70</v>
      </c>
      <c r="J1165" s="15">
        <f t="shared" si="72"/>
        <v>1358</v>
      </c>
      <c r="K1165">
        <v>0</v>
      </c>
      <c r="L1165">
        <v>5</v>
      </c>
      <c r="M1165">
        <v>5</v>
      </c>
      <c r="N1165">
        <f t="shared" si="71"/>
        <v>5</v>
      </c>
      <c r="O1165">
        <v>4</v>
      </c>
      <c r="P1165">
        <v>6</v>
      </c>
      <c r="Q1165"/>
      <c r="R1165">
        <v>190</v>
      </c>
      <c r="S1165" s="55">
        <v>2015</v>
      </c>
      <c r="T1165" s="60" t="s">
        <v>77</v>
      </c>
      <c r="U1165" s="46">
        <v>1.29</v>
      </c>
      <c r="V1165" s="46">
        <v>0.49</v>
      </c>
      <c r="W1165" s="46">
        <v>0</v>
      </c>
      <c r="X1165" s="46">
        <v>0</v>
      </c>
      <c r="Y1165" s="46">
        <v>0</v>
      </c>
      <c r="Z1165">
        <v>422.69</v>
      </c>
      <c r="AA1165">
        <v>9.27</v>
      </c>
      <c r="AB1165">
        <v>8.9529999999999994</v>
      </c>
      <c r="AC1165">
        <v>1.2110000000000001</v>
      </c>
      <c r="AD1165">
        <v>1.7101</v>
      </c>
      <c r="AE1165">
        <v>12.541</v>
      </c>
      <c r="AF1165">
        <v>12.339</v>
      </c>
      <c r="AG1165">
        <v>11.526</v>
      </c>
      <c r="AH1165">
        <v>5.4084000000000003</v>
      </c>
      <c r="AI1165">
        <v>2.6309999999999998</v>
      </c>
      <c r="AJ1165">
        <v>0.84599999999999997</v>
      </c>
      <c r="AK1165">
        <v>0.97699999999999998</v>
      </c>
      <c r="AL1165">
        <v>0.30399999999999999</v>
      </c>
      <c r="AM1165">
        <v>9.6760000000000002</v>
      </c>
      <c r="AN1165">
        <v>0.70399999999999996</v>
      </c>
      <c r="AO1165">
        <v>245.917</v>
      </c>
      <c r="AP1165">
        <v>0.73399999999999999</v>
      </c>
      <c r="AQ1165"/>
      <c r="AR1165">
        <v>142.72890000000001</v>
      </c>
    </row>
    <row r="1166" spans="1:50" ht="12.75" hidden="1" customHeight="1" x14ac:dyDescent="0.25">
      <c r="A1166">
        <v>1820</v>
      </c>
      <c r="B1166">
        <v>2014</v>
      </c>
      <c r="C1166" s="22" t="str">
        <f t="shared" si="74"/>
        <v>2014B01820</v>
      </c>
      <c r="D1166" s="13">
        <v>41912</v>
      </c>
      <c r="E1166">
        <v>140013</v>
      </c>
      <c r="F1166" t="s">
        <v>394</v>
      </c>
      <c r="G1166">
        <v>15</v>
      </c>
      <c r="H1166">
        <v>6</v>
      </c>
      <c r="I1166" t="s">
        <v>70</v>
      </c>
      <c r="J1166" s="15">
        <f t="shared" si="72"/>
        <v>1358</v>
      </c>
      <c r="K1166">
        <v>5</v>
      </c>
      <c r="L1166">
        <v>10</v>
      </c>
      <c r="M1166">
        <v>10</v>
      </c>
      <c r="N1166">
        <f t="shared" si="71"/>
        <v>5</v>
      </c>
      <c r="O1166">
        <v>4</v>
      </c>
      <c r="P1166">
        <v>6</v>
      </c>
      <c r="Q1166"/>
      <c r="R1166">
        <v>191</v>
      </c>
      <c r="S1166" s="55">
        <v>2015</v>
      </c>
      <c r="T1166" s="60" t="s">
        <v>77</v>
      </c>
      <c r="U1166" s="46">
        <v>1.53</v>
      </c>
      <c r="V1166" s="46">
        <v>0</v>
      </c>
      <c r="W1166" s="46">
        <v>0</v>
      </c>
      <c r="X1166" s="46">
        <v>0</v>
      </c>
      <c r="Y1166" s="46">
        <v>0</v>
      </c>
      <c r="Z1166">
        <v>406.7</v>
      </c>
      <c r="AA1166">
        <v>8.75</v>
      </c>
      <c r="AB1166">
        <v>11.436</v>
      </c>
      <c r="AC1166">
        <v>1.5109999999999999</v>
      </c>
      <c r="AD1166">
        <v>1.5860000000000001</v>
      </c>
      <c r="AE1166">
        <v>20.693999999999999</v>
      </c>
      <c r="AF1166">
        <v>16.253</v>
      </c>
      <c r="AG1166">
        <v>9.91</v>
      </c>
      <c r="AH1166">
        <v>4.9653999999999998</v>
      </c>
      <c r="AI1166">
        <v>3.157</v>
      </c>
      <c r="AJ1166">
        <v>1.0640000000000001</v>
      </c>
      <c r="AK1166">
        <v>1.36</v>
      </c>
      <c r="AL1166">
        <v>0.33900000000000002</v>
      </c>
      <c r="AM1166">
        <v>10.236000000000001</v>
      </c>
      <c r="AN1166">
        <v>0.57699999999999996</v>
      </c>
      <c r="AO1166">
        <v>152.30000000000001</v>
      </c>
      <c r="AP1166">
        <v>0.61799999999999999</v>
      </c>
      <c r="AQ1166"/>
      <c r="AR1166">
        <v>137.8458</v>
      </c>
    </row>
    <row r="1167" spans="1:50" ht="12.75" hidden="1" customHeight="1" x14ac:dyDescent="0.25">
      <c r="A1167">
        <v>1821</v>
      </c>
      <c r="B1167">
        <v>2014</v>
      </c>
      <c r="C1167" s="22" t="str">
        <f t="shared" si="74"/>
        <v>2014B01821</v>
      </c>
      <c r="D1167" s="13">
        <v>41912</v>
      </c>
      <c r="E1167">
        <v>140013</v>
      </c>
      <c r="F1167" t="s">
        <v>394</v>
      </c>
      <c r="G1167">
        <v>15</v>
      </c>
      <c r="H1167">
        <v>6</v>
      </c>
      <c r="I1167" t="s">
        <v>70</v>
      </c>
      <c r="J1167" s="15">
        <f t="shared" si="72"/>
        <v>2716</v>
      </c>
      <c r="K1167">
        <v>10</v>
      </c>
      <c r="L1167">
        <v>20</v>
      </c>
      <c r="M1167">
        <v>20</v>
      </c>
      <c r="N1167">
        <f t="shared" si="71"/>
        <v>10</v>
      </c>
      <c r="O1167">
        <v>4</v>
      </c>
      <c r="P1167">
        <v>6</v>
      </c>
      <c r="Q1167"/>
      <c r="R1167">
        <v>192</v>
      </c>
      <c r="S1167" s="55">
        <v>2015</v>
      </c>
      <c r="T1167" s="60" t="s">
        <v>77</v>
      </c>
      <c r="U1167" s="46">
        <v>0.53</v>
      </c>
      <c r="V1167" s="46">
        <v>0</v>
      </c>
      <c r="W1167" s="46">
        <v>0</v>
      </c>
      <c r="X1167" s="46">
        <v>0</v>
      </c>
      <c r="Y1167" s="46">
        <v>0</v>
      </c>
      <c r="Z1167">
        <v>421.52</v>
      </c>
      <c r="AA1167">
        <v>8.3000000000000007</v>
      </c>
      <c r="AB1167">
        <v>9.9380000000000006</v>
      </c>
      <c r="AC1167">
        <v>1.427</v>
      </c>
      <c r="AD1167">
        <v>2.2240000000000002</v>
      </c>
      <c r="AE1167">
        <v>36.258000000000003</v>
      </c>
      <c r="AF1167">
        <v>11.617000000000001</v>
      </c>
      <c r="AG1167">
        <v>8.8309999999999995</v>
      </c>
      <c r="AH1167">
        <v>2.77</v>
      </c>
      <c r="AI1167">
        <v>2.74</v>
      </c>
      <c r="AJ1167">
        <v>0.80800000000000005</v>
      </c>
      <c r="AK1167">
        <v>1.1919999999999999</v>
      </c>
      <c r="AL1167">
        <v>0.39700000000000002</v>
      </c>
      <c r="AM1167">
        <v>18.632999999999999</v>
      </c>
      <c r="AN1167">
        <v>0.59699999999999998</v>
      </c>
      <c r="AO1167">
        <v>47.744</v>
      </c>
      <c r="AP1167">
        <v>0.61799999999999999</v>
      </c>
      <c r="AQ1167"/>
      <c r="AR1167">
        <v>181.03399999999999</v>
      </c>
    </row>
    <row r="1168" spans="1:50" ht="12.75" hidden="1" customHeight="1" x14ac:dyDescent="0.25">
      <c r="A1168">
        <v>1822</v>
      </c>
      <c r="B1168">
        <v>2014</v>
      </c>
      <c r="C1168" s="22" t="str">
        <f t="shared" si="74"/>
        <v>2014B01822</v>
      </c>
      <c r="D1168" s="13">
        <v>41912</v>
      </c>
      <c r="E1168">
        <v>140013</v>
      </c>
      <c r="F1168" t="s">
        <v>394</v>
      </c>
      <c r="G1168">
        <v>15</v>
      </c>
      <c r="H1168">
        <v>6</v>
      </c>
      <c r="I1168" t="s">
        <v>70</v>
      </c>
      <c r="J1168" s="15">
        <f t="shared" si="72"/>
        <v>2716</v>
      </c>
      <c r="K1168">
        <v>20</v>
      </c>
      <c r="L1168">
        <v>30</v>
      </c>
      <c r="M1168">
        <v>30</v>
      </c>
      <c r="N1168">
        <f t="shared" si="71"/>
        <v>10</v>
      </c>
      <c r="O1168">
        <v>4</v>
      </c>
      <c r="P1168">
        <v>6</v>
      </c>
      <c r="Q1168"/>
      <c r="R1168">
        <v>193</v>
      </c>
      <c r="S1168" s="55">
        <v>2015</v>
      </c>
      <c r="T1168" s="60" t="s">
        <v>77</v>
      </c>
      <c r="U1168" s="46">
        <v>0.67</v>
      </c>
      <c r="V1168" s="46">
        <v>0.56999999999999995</v>
      </c>
      <c r="W1168" s="46">
        <v>0</v>
      </c>
      <c r="X1168" s="46">
        <v>0</v>
      </c>
      <c r="Y1168" s="46">
        <v>0</v>
      </c>
      <c r="Z1168">
        <v>424.93</v>
      </c>
      <c r="AA1168">
        <v>7.86</v>
      </c>
      <c r="AB1168">
        <v>10.427</v>
      </c>
      <c r="AC1168">
        <v>1.65</v>
      </c>
      <c r="AD1168">
        <v>1.9</v>
      </c>
      <c r="AE1168">
        <v>39.438000000000002</v>
      </c>
      <c r="AF1168">
        <v>11.978</v>
      </c>
      <c r="AG1168">
        <v>10.644</v>
      </c>
      <c r="AH1168">
        <v>2.629</v>
      </c>
      <c r="AI1168">
        <v>2.4910000000000001</v>
      </c>
      <c r="AJ1168">
        <v>0.73799999999999999</v>
      </c>
      <c r="AK1168">
        <v>1.3740000000000001</v>
      </c>
      <c r="AL1168">
        <v>0.41099999999999998</v>
      </c>
      <c r="AM1168">
        <v>9.68</v>
      </c>
      <c r="AN1168">
        <v>0.61699999999999999</v>
      </c>
      <c r="AO1168">
        <v>19.329999999999998</v>
      </c>
      <c r="AP1168">
        <v>0.59899999999999998</v>
      </c>
      <c r="AQ1168"/>
      <c r="AR1168">
        <v>147.74299999999999</v>
      </c>
    </row>
    <row r="1169" spans="1:44" ht="12.75" hidden="1" customHeight="1" x14ac:dyDescent="0.25">
      <c r="A1169">
        <v>1823</v>
      </c>
      <c r="B1169">
        <v>2014</v>
      </c>
      <c r="C1169" s="22" t="str">
        <f t="shared" si="74"/>
        <v>2014B01823</v>
      </c>
      <c r="D1169" s="13">
        <v>41912</v>
      </c>
      <c r="E1169">
        <v>140013</v>
      </c>
      <c r="F1169" t="s">
        <v>394</v>
      </c>
      <c r="G1169">
        <v>15</v>
      </c>
      <c r="H1169">
        <v>6</v>
      </c>
      <c r="I1169" t="s">
        <v>70</v>
      </c>
      <c r="J1169" s="15">
        <f t="shared" si="72"/>
        <v>2716</v>
      </c>
      <c r="K1169">
        <v>30</v>
      </c>
      <c r="L1169">
        <v>40</v>
      </c>
      <c r="M1169">
        <v>40</v>
      </c>
      <c r="N1169">
        <f t="shared" si="71"/>
        <v>10</v>
      </c>
      <c r="O1169">
        <v>4</v>
      </c>
      <c r="P1169">
        <v>6</v>
      </c>
      <c r="Q1169"/>
      <c r="R1169">
        <v>194</v>
      </c>
      <c r="S1169" s="55">
        <v>2015</v>
      </c>
      <c r="T1169" s="60" t="s">
        <v>77</v>
      </c>
      <c r="U1169" s="46">
        <v>0.54</v>
      </c>
      <c r="V1169" s="46">
        <v>0.17</v>
      </c>
      <c r="W1169" s="46">
        <v>0</v>
      </c>
      <c r="X1169" s="46">
        <v>0</v>
      </c>
      <c r="Y1169" s="46">
        <v>0</v>
      </c>
      <c r="Z1169">
        <v>403.21</v>
      </c>
      <c r="AA1169">
        <v>12.08</v>
      </c>
      <c r="AB1169">
        <v>13.51</v>
      </c>
      <c r="AC1169">
        <v>1.5369999999999999</v>
      </c>
      <c r="AD1169">
        <v>2.1495000000000002</v>
      </c>
      <c r="AE1169">
        <v>18.495000000000001</v>
      </c>
      <c r="AF1169">
        <v>19.535</v>
      </c>
      <c r="AG1169">
        <v>12.917</v>
      </c>
      <c r="AH1169">
        <v>7.7103000000000002</v>
      </c>
      <c r="AI1169">
        <v>3.8580000000000001</v>
      </c>
      <c r="AJ1169">
        <v>1.0429999999999999</v>
      </c>
      <c r="AK1169">
        <v>1</v>
      </c>
      <c r="AL1169">
        <v>0.45100000000000001</v>
      </c>
      <c r="AM1169">
        <v>12.03</v>
      </c>
      <c r="AN1169">
        <v>0.82099999999999995</v>
      </c>
      <c r="AO1169">
        <v>311.30840000000001</v>
      </c>
      <c r="AP1169">
        <v>0.99399999999999999</v>
      </c>
      <c r="AQ1169"/>
      <c r="AR1169">
        <v>146.4486</v>
      </c>
    </row>
    <row r="1170" spans="1:44" ht="12.75" hidden="1" customHeight="1" x14ac:dyDescent="0.25">
      <c r="A1170">
        <v>1824</v>
      </c>
      <c r="B1170">
        <v>2014</v>
      </c>
      <c r="C1170" s="22" t="str">
        <f t="shared" si="74"/>
        <v>2014B01824</v>
      </c>
      <c r="D1170" s="13">
        <v>41912</v>
      </c>
      <c r="E1170">
        <v>140013</v>
      </c>
      <c r="F1170" t="s">
        <v>394</v>
      </c>
      <c r="G1170">
        <v>15</v>
      </c>
      <c r="H1170">
        <v>6</v>
      </c>
      <c r="I1170" t="s">
        <v>70</v>
      </c>
      <c r="J1170" s="15">
        <f t="shared" si="72"/>
        <v>2716</v>
      </c>
      <c r="K1170">
        <v>40</v>
      </c>
      <c r="L1170">
        <v>50</v>
      </c>
      <c r="M1170">
        <v>50</v>
      </c>
      <c r="N1170">
        <f t="shared" si="71"/>
        <v>10</v>
      </c>
      <c r="O1170">
        <v>4</v>
      </c>
      <c r="P1170">
        <v>6</v>
      </c>
      <c r="Q1170"/>
      <c r="R1170">
        <v>195</v>
      </c>
      <c r="S1170" s="55">
        <v>2015</v>
      </c>
      <c r="T1170" s="60" t="s">
        <v>77</v>
      </c>
      <c r="U1170" s="46">
        <v>0.63</v>
      </c>
      <c r="V1170" s="46">
        <v>0</v>
      </c>
      <c r="W1170" s="46">
        <v>0</v>
      </c>
      <c r="X1170" s="46">
        <v>0</v>
      </c>
      <c r="Y1170" s="46">
        <v>0</v>
      </c>
      <c r="Z1170">
        <v>418.31</v>
      </c>
      <c r="AA1170">
        <v>7.9</v>
      </c>
      <c r="AB1170">
        <v>13.226000000000001</v>
      </c>
      <c r="AC1170">
        <v>1.298</v>
      </c>
      <c r="AD1170">
        <v>2.0659999999999998</v>
      </c>
      <c r="AE1170">
        <v>33.414999999999999</v>
      </c>
      <c r="AF1170">
        <v>14.518000000000001</v>
      </c>
      <c r="AG1170">
        <v>11.680899999999999</v>
      </c>
      <c r="AH1170">
        <v>3.4249999999999998</v>
      </c>
      <c r="AI1170">
        <v>3.0179999999999998</v>
      </c>
      <c r="AJ1170">
        <v>0.95399999999999996</v>
      </c>
      <c r="AK1170">
        <v>1.0620000000000001</v>
      </c>
      <c r="AL1170">
        <v>0.48699999999999999</v>
      </c>
      <c r="AM1170">
        <v>11.712999999999999</v>
      </c>
      <c r="AN1170">
        <v>0.60799999999999998</v>
      </c>
      <c r="AO1170">
        <v>7.7350000000000003</v>
      </c>
      <c r="AP1170">
        <v>0.60099999999999998</v>
      </c>
      <c r="AQ1170"/>
      <c r="AR1170">
        <v>136.352</v>
      </c>
    </row>
    <row r="1171" spans="1:44" ht="12.75" hidden="1" customHeight="1" x14ac:dyDescent="0.25">
      <c r="A1171">
        <v>1825</v>
      </c>
      <c r="B1171">
        <v>2014</v>
      </c>
      <c r="C1171" s="22" t="str">
        <f t="shared" si="74"/>
        <v>2014B01825</v>
      </c>
      <c r="D1171" s="13">
        <v>41912</v>
      </c>
      <c r="E1171">
        <v>140013</v>
      </c>
      <c r="F1171" t="s">
        <v>394</v>
      </c>
      <c r="G1171">
        <v>15</v>
      </c>
      <c r="H1171">
        <v>6</v>
      </c>
      <c r="I1171" t="s">
        <v>70</v>
      </c>
      <c r="J1171" s="15">
        <f t="shared" si="72"/>
        <v>5432</v>
      </c>
      <c r="K1171">
        <v>50</v>
      </c>
      <c r="L1171">
        <v>70</v>
      </c>
      <c r="M1171">
        <v>70</v>
      </c>
      <c r="N1171">
        <f t="shared" si="71"/>
        <v>20</v>
      </c>
      <c r="O1171">
        <v>4</v>
      </c>
      <c r="P1171">
        <v>6</v>
      </c>
      <c r="Q1171"/>
      <c r="R1171">
        <v>196</v>
      </c>
      <c r="S1171" s="55">
        <v>2015</v>
      </c>
      <c r="T1171" s="60" t="s">
        <v>77</v>
      </c>
      <c r="U1171" s="46">
        <v>0.14000000000000001</v>
      </c>
      <c r="V1171" s="46">
        <v>0</v>
      </c>
      <c r="W1171" s="46">
        <v>0</v>
      </c>
      <c r="X1171" s="46">
        <v>0</v>
      </c>
      <c r="Y1171" s="46">
        <v>0</v>
      </c>
      <c r="Z1171"/>
      <c r="AA1171"/>
      <c r="AB1171">
        <v>22.792300000000001</v>
      </c>
      <c r="AC1171">
        <v>0.70899999999999996</v>
      </c>
      <c r="AD1171">
        <v>2.5731000000000002</v>
      </c>
      <c r="AE1171">
        <v>41.503</v>
      </c>
      <c r="AF1171">
        <v>29.21</v>
      </c>
      <c r="AG1171">
        <v>26.103000000000002</v>
      </c>
      <c r="AH1171">
        <v>6.2731000000000003</v>
      </c>
      <c r="AI1171">
        <v>4.67</v>
      </c>
      <c r="AJ1171">
        <v>1.1100000000000001</v>
      </c>
      <c r="AK1171">
        <v>0.67600000000000005</v>
      </c>
      <c r="AL1171">
        <v>0.60699999999999998</v>
      </c>
      <c r="AM1171">
        <v>17.443999999999999</v>
      </c>
      <c r="AN1171">
        <v>0.80300000000000005</v>
      </c>
      <c r="AO1171">
        <v>9.0980000000000008</v>
      </c>
      <c r="AP1171">
        <v>0.91800000000000004</v>
      </c>
      <c r="AQ1171"/>
      <c r="AR1171">
        <v>102.6923</v>
      </c>
    </row>
    <row r="1172" spans="1:44" ht="12.75" hidden="1" customHeight="1" x14ac:dyDescent="0.25">
      <c r="A1172">
        <v>1826</v>
      </c>
      <c r="B1172">
        <v>2014</v>
      </c>
      <c r="C1172" s="22" t="str">
        <f t="shared" si="74"/>
        <v>2014B01826</v>
      </c>
      <c r="D1172" s="13">
        <v>41912</v>
      </c>
      <c r="E1172">
        <v>140013</v>
      </c>
      <c r="F1172" t="s">
        <v>394</v>
      </c>
      <c r="G1172">
        <v>15</v>
      </c>
      <c r="H1172">
        <v>6</v>
      </c>
      <c r="I1172" t="s">
        <v>70</v>
      </c>
      <c r="J1172" s="15">
        <f t="shared" si="72"/>
        <v>2716</v>
      </c>
      <c r="K1172">
        <v>70</v>
      </c>
      <c r="L1172">
        <v>80</v>
      </c>
      <c r="M1172">
        <v>80</v>
      </c>
      <c r="N1172">
        <f t="shared" si="71"/>
        <v>10</v>
      </c>
      <c r="O1172">
        <v>4</v>
      </c>
      <c r="P1172">
        <v>6</v>
      </c>
      <c r="Q1172"/>
      <c r="R1172">
        <v>197</v>
      </c>
      <c r="S1172" s="55">
        <v>2015</v>
      </c>
      <c r="T1172" s="60" t="s">
        <v>77</v>
      </c>
      <c r="U1172" s="46">
        <v>0.21</v>
      </c>
      <c r="V1172" s="46">
        <v>0</v>
      </c>
      <c r="W1172" s="46">
        <v>0</v>
      </c>
      <c r="X1172" s="46">
        <v>0</v>
      </c>
      <c r="Y1172" s="46">
        <v>0</v>
      </c>
      <c r="Z1172">
        <v>413.79</v>
      </c>
      <c r="AA1172">
        <v>8.8800000000000008</v>
      </c>
      <c r="AB1172">
        <v>20.963000000000001</v>
      </c>
      <c r="AC1172">
        <v>1.403</v>
      </c>
      <c r="AD1172">
        <v>3.7949999999999999</v>
      </c>
      <c r="AE1172">
        <v>65.512</v>
      </c>
      <c r="AF1172">
        <v>47.564999999999998</v>
      </c>
      <c r="AG1172">
        <v>30.233000000000001</v>
      </c>
      <c r="AH1172">
        <v>5.657</v>
      </c>
      <c r="AI1172">
        <v>5.3920000000000003</v>
      </c>
      <c r="AJ1172">
        <v>1.3919999999999999</v>
      </c>
      <c r="AK1172">
        <v>1.4259999999999999</v>
      </c>
      <c r="AL1172">
        <v>0.78800000000000003</v>
      </c>
      <c r="AM1172">
        <v>14.862</v>
      </c>
      <c r="AN1172">
        <v>0.63800000000000001</v>
      </c>
      <c r="AO1172">
        <v>5.8520000000000003</v>
      </c>
      <c r="AP1172">
        <v>0.69799999999999995</v>
      </c>
      <c r="AQ1172"/>
      <c r="AR1172">
        <v>145.16200000000001</v>
      </c>
    </row>
    <row r="1173" spans="1:44" ht="12.75" hidden="1" customHeight="1" x14ac:dyDescent="0.25">
      <c r="A1173">
        <v>1827</v>
      </c>
      <c r="B1173">
        <v>2014</v>
      </c>
      <c r="C1173" s="22" t="str">
        <f t="shared" si="74"/>
        <v>2014B01827</v>
      </c>
      <c r="D1173" s="13">
        <v>41912</v>
      </c>
      <c r="E1173">
        <v>140013</v>
      </c>
      <c r="F1173" t="s">
        <v>394</v>
      </c>
      <c r="G1173">
        <v>15</v>
      </c>
      <c r="H1173">
        <v>6</v>
      </c>
      <c r="I1173" t="s">
        <v>70</v>
      </c>
      <c r="J1173" s="15">
        <f t="shared" si="72"/>
        <v>5432</v>
      </c>
      <c r="K1173">
        <v>80</v>
      </c>
      <c r="L1173">
        <v>100</v>
      </c>
      <c r="M1173">
        <v>100</v>
      </c>
      <c r="N1173">
        <f t="shared" si="71"/>
        <v>20</v>
      </c>
      <c r="O1173">
        <v>4</v>
      </c>
      <c r="P1173">
        <v>6</v>
      </c>
      <c r="Q1173"/>
      <c r="S1173" s="55"/>
      <c r="T1173" s="60" t="s">
        <v>77</v>
      </c>
      <c r="U1173" s="46">
        <v>0.01</v>
      </c>
      <c r="V1173" s="46">
        <v>0</v>
      </c>
      <c r="W1173" s="46">
        <v>0</v>
      </c>
      <c r="X1173" s="46">
        <v>0</v>
      </c>
      <c r="Y1173" s="46">
        <v>0</v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</row>
    <row r="1174" spans="1:44" ht="12.75" hidden="1" customHeight="1" x14ac:dyDescent="0.25">
      <c r="A1174">
        <v>1828</v>
      </c>
      <c r="B1174">
        <v>2014</v>
      </c>
      <c r="C1174" s="22" t="str">
        <f t="shared" si="74"/>
        <v>2014B01828</v>
      </c>
      <c r="D1174" s="13">
        <v>41912</v>
      </c>
      <c r="E1174">
        <v>140014</v>
      </c>
      <c r="F1174" t="s">
        <v>394</v>
      </c>
      <c r="G1174">
        <v>13</v>
      </c>
      <c r="H1174">
        <v>2</v>
      </c>
      <c r="I1174" t="s">
        <v>70</v>
      </c>
      <c r="J1174" s="15">
        <f t="shared" si="72"/>
        <v>1358</v>
      </c>
      <c r="K1174">
        <v>0</v>
      </c>
      <c r="L1174">
        <v>5</v>
      </c>
      <c r="M1174">
        <v>5</v>
      </c>
      <c r="N1174">
        <f t="shared" si="71"/>
        <v>5</v>
      </c>
      <c r="O1174">
        <v>4</v>
      </c>
      <c r="P1174">
        <v>6</v>
      </c>
      <c r="Q1174"/>
      <c r="R1174">
        <v>198</v>
      </c>
      <c r="S1174" s="55">
        <v>2015</v>
      </c>
      <c r="T1174" s="60" t="s">
        <v>77</v>
      </c>
      <c r="U1174" s="46">
        <v>1.29</v>
      </c>
      <c r="V1174" s="46">
        <v>0.39</v>
      </c>
      <c r="W1174" s="46">
        <v>0</v>
      </c>
      <c r="X1174" s="46">
        <v>0.06</v>
      </c>
      <c r="Y1174" s="46">
        <v>0</v>
      </c>
      <c r="Z1174">
        <v>414.3</v>
      </c>
      <c r="AA1174">
        <v>7.32</v>
      </c>
      <c r="AB1174">
        <v>12.737</v>
      </c>
      <c r="AC1174">
        <v>1.2729999999999999</v>
      </c>
      <c r="AD1174">
        <v>1.9570000000000001</v>
      </c>
      <c r="AE1174">
        <v>33.305</v>
      </c>
      <c r="AF1174">
        <v>15.363</v>
      </c>
      <c r="AG1174">
        <v>9.3640000000000008</v>
      </c>
      <c r="AH1174">
        <v>3.7669999999999999</v>
      </c>
      <c r="AI1174">
        <v>3.1469999999999998</v>
      </c>
      <c r="AJ1174">
        <v>0.94399999999999995</v>
      </c>
      <c r="AK1174">
        <v>1.327</v>
      </c>
      <c r="AL1174">
        <v>0.39900000000000002</v>
      </c>
      <c r="AM1174">
        <v>11.763999999999999</v>
      </c>
      <c r="AN1174">
        <v>0.54200000000000004</v>
      </c>
      <c r="AO1174">
        <v>9.5609999999999999</v>
      </c>
      <c r="AP1174">
        <v>0.55200000000000005</v>
      </c>
      <c r="AQ1174"/>
      <c r="AR1174">
        <v>135.17599999999999</v>
      </c>
    </row>
    <row r="1175" spans="1:44" ht="12.75" hidden="1" customHeight="1" x14ac:dyDescent="0.25">
      <c r="A1175">
        <v>1829</v>
      </c>
      <c r="B1175">
        <v>2014</v>
      </c>
      <c r="C1175" s="22" t="str">
        <f t="shared" si="74"/>
        <v>2014B01829</v>
      </c>
      <c r="D1175" s="13">
        <v>41912</v>
      </c>
      <c r="E1175">
        <v>140014</v>
      </c>
      <c r="F1175" t="s">
        <v>394</v>
      </c>
      <c r="G1175">
        <v>13</v>
      </c>
      <c r="H1175">
        <v>2</v>
      </c>
      <c r="I1175" t="s">
        <v>70</v>
      </c>
      <c r="J1175" s="15">
        <f t="shared" si="72"/>
        <v>1358</v>
      </c>
      <c r="K1175">
        <v>5</v>
      </c>
      <c r="L1175">
        <v>10</v>
      </c>
      <c r="M1175">
        <v>10</v>
      </c>
      <c r="N1175">
        <f t="shared" si="71"/>
        <v>5</v>
      </c>
      <c r="O1175">
        <v>4</v>
      </c>
      <c r="P1175">
        <v>6</v>
      </c>
      <c r="Q1175"/>
      <c r="R1175">
        <v>199</v>
      </c>
      <c r="S1175" s="55">
        <v>2015</v>
      </c>
      <c r="T1175" s="60" t="s">
        <v>77</v>
      </c>
      <c r="U1175" s="46">
        <v>0.39</v>
      </c>
      <c r="V1175" s="46">
        <v>0.5</v>
      </c>
      <c r="W1175" s="46">
        <v>0</v>
      </c>
      <c r="X1175" s="46">
        <v>0</v>
      </c>
      <c r="Y1175" s="46">
        <v>0</v>
      </c>
      <c r="Z1175">
        <v>450.66</v>
      </c>
      <c r="AA1175">
        <v>10.25</v>
      </c>
      <c r="AB1175">
        <v>6.0949999999999998</v>
      </c>
      <c r="AC1175">
        <v>1.4730000000000001</v>
      </c>
      <c r="AD1175">
        <v>2.1659999999999999</v>
      </c>
      <c r="AE1175">
        <v>44.21</v>
      </c>
      <c r="AF1175">
        <v>10.874000000000001</v>
      </c>
      <c r="AG1175">
        <v>9.2889999999999997</v>
      </c>
      <c r="AH1175">
        <v>1.952</v>
      </c>
      <c r="AI1175">
        <v>2.5089999999999999</v>
      </c>
      <c r="AJ1175">
        <v>0.69699999999999995</v>
      </c>
      <c r="AK1175">
        <v>1.7809999999999999</v>
      </c>
      <c r="AL1175">
        <v>0.28999999999999998</v>
      </c>
      <c r="AM1175">
        <v>12.474</v>
      </c>
      <c r="AN1175">
        <v>0.69399999999999995</v>
      </c>
      <c r="AO1175">
        <v>145.44999999999999</v>
      </c>
      <c r="AP1175">
        <v>0.71199999999999997</v>
      </c>
      <c r="AQ1175"/>
      <c r="AR1175">
        <v>216.14699999999999</v>
      </c>
    </row>
    <row r="1176" spans="1:44" ht="12.75" hidden="1" customHeight="1" x14ac:dyDescent="0.25">
      <c r="A1176">
        <v>1830</v>
      </c>
      <c r="B1176">
        <v>2014</v>
      </c>
      <c r="C1176" s="22" t="str">
        <f t="shared" si="74"/>
        <v>2014B01830</v>
      </c>
      <c r="D1176" s="13">
        <v>41912</v>
      </c>
      <c r="E1176">
        <v>140014</v>
      </c>
      <c r="F1176" t="s">
        <v>394</v>
      </c>
      <c r="G1176">
        <v>13</v>
      </c>
      <c r="H1176">
        <v>2</v>
      </c>
      <c r="I1176" t="s">
        <v>70</v>
      </c>
      <c r="J1176" s="15">
        <f t="shared" si="72"/>
        <v>2716</v>
      </c>
      <c r="K1176">
        <v>10</v>
      </c>
      <c r="L1176">
        <v>20</v>
      </c>
      <c r="M1176">
        <v>20</v>
      </c>
      <c r="N1176">
        <f t="shared" si="71"/>
        <v>10</v>
      </c>
      <c r="O1176">
        <v>4</v>
      </c>
      <c r="P1176">
        <v>6</v>
      </c>
      <c r="Q1176"/>
      <c r="R1176">
        <v>200</v>
      </c>
      <c r="S1176" s="55">
        <v>2015</v>
      </c>
      <c r="T1176" s="60" t="s">
        <v>77</v>
      </c>
      <c r="U1176" s="46">
        <v>0.43</v>
      </c>
      <c r="V1176" s="46">
        <v>0.48</v>
      </c>
      <c r="W1176" s="46">
        <v>0</v>
      </c>
      <c r="X1176" s="46">
        <v>0</v>
      </c>
      <c r="Y1176" s="46">
        <v>0</v>
      </c>
      <c r="Z1176">
        <v>396.89</v>
      </c>
      <c r="AA1176">
        <v>9.4499999999999993</v>
      </c>
      <c r="AB1176">
        <v>13.336</v>
      </c>
      <c r="AC1176">
        <v>1.2889999999999999</v>
      </c>
      <c r="AD1176">
        <v>3.2959999999999998</v>
      </c>
      <c r="AE1176">
        <v>100.634</v>
      </c>
      <c r="AF1176">
        <v>18.34</v>
      </c>
      <c r="AG1176">
        <v>9.85</v>
      </c>
      <c r="AH1176">
        <v>3.8940000000000001</v>
      </c>
      <c r="AI1176">
        <v>3.089</v>
      </c>
      <c r="AJ1176">
        <v>0.86</v>
      </c>
      <c r="AK1176">
        <v>1.762</v>
      </c>
      <c r="AL1176">
        <v>0.46600000000000003</v>
      </c>
      <c r="AM1176">
        <v>29.262</v>
      </c>
      <c r="AN1176">
        <v>0.6472</v>
      </c>
      <c r="AO1176">
        <v>59.921999999999997</v>
      </c>
      <c r="AP1176">
        <v>0.66200000000000003</v>
      </c>
      <c r="AQ1176"/>
      <c r="AR1176">
        <v>329.80200000000002</v>
      </c>
    </row>
    <row r="1177" spans="1:44" ht="12.75" hidden="1" customHeight="1" x14ac:dyDescent="0.25">
      <c r="A1177">
        <v>1831</v>
      </c>
      <c r="B1177">
        <v>2014</v>
      </c>
      <c r="C1177" s="22" t="str">
        <f t="shared" si="74"/>
        <v>2014B01831</v>
      </c>
      <c r="D1177" s="13">
        <v>41912</v>
      </c>
      <c r="E1177">
        <v>140014</v>
      </c>
      <c r="F1177" t="s">
        <v>394</v>
      </c>
      <c r="G1177">
        <v>13</v>
      </c>
      <c r="H1177">
        <v>2</v>
      </c>
      <c r="I1177" t="s">
        <v>70</v>
      </c>
      <c r="J1177" s="15">
        <f t="shared" si="72"/>
        <v>2716</v>
      </c>
      <c r="K1177">
        <v>20</v>
      </c>
      <c r="L1177">
        <v>30</v>
      </c>
      <c r="M1177">
        <v>30</v>
      </c>
      <c r="N1177">
        <f t="shared" si="71"/>
        <v>10</v>
      </c>
      <c r="O1177">
        <v>4</v>
      </c>
      <c r="P1177">
        <v>6</v>
      </c>
      <c r="Q1177"/>
      <c r="R1177">
        <v>201</v>
      </c>
      <c r="S1177" s="55">
        <v>2015</v>
      </c>
      <c r="T1177" s="60" t="s">
        <v>77</v>
      </c>
      <c r="U1177" s="46">
        <v>0.42</v>
      </c>
      <c r="V1177" s="46">
        <v>0</v>
      </c>
      <c r="W1177" s="46">
        <v>0</v>
      </c>
      <c r="X1177" s="46">
        <v>0</v>
      </c>
      <c r="Y1177" s="46">
        <v>0</v>
      </c>
      <c r="Z1177">
        <v>428.66</v>
      </c>
      <c r="AA1177">
        <v>9.06</v>
      </c>
      <c r="AB1177">
        <v>12.066000000000001</v>
      </c>
      <c r="AC1177">
        <v>0.92200000000000004</v>
      </c>
      <c r="AD1177">
        <v>1.39</v>
      </c>
      <c r="AE1177">
        <v>30.934999999999999</v>
      </c>
      <c r="AF1177">
        <v>15.776</v>
      </c>
      <c r="AG1177">
        <v>7.4729999999999999</v>
      </c>
      <c r="AH1177">
        <v>2.8119999999999998</v>
      </c>
      <c r="AI1177">
        <v>2.6469999999999998</v>
      </c>
      <c r="AJ1177">
        <v>0.76</v>
      </c>
      <c r="AK1177">
        <v>1.492</v>
      </c>
      <c r="AL1177">
        <v>0.34300000000000003</v>
      </c>
      <c r="AM1177">
        <v>9.1750000000000007</v>
      </c>
      <c r="AN1177">
        <v>0.65400000000000003</v>
      </c>
      <c r="AO1177">
        <v>16.222999999999999</v>
      </c>
      <c r="AP1177">
        <v>0.60799999999999998</v>
      </c>
      <c r="AQ1177"/>
      <c r="AR1177">
        <v>127.24299999999999</v>
      </c>
    </row>
    <row r="1178" spans="1:44" ht="12.75" hidden="1" customHeight="1" x14ac:dyDescent="0.25">
      <c r="A1178">
        <v>1832</v>
      </c>
      <c r="B1178">
        <v>2014</v>
      </c>
      <c r="C1178" s="22" t="str">
        <f t="shared" si="74"/>
        <v>2014B01832</v>
      </c>
      <c r="D1178" s="13">
        <v>41912</v>
      </c>
      <c r="E1178">
        <v>140014</v>
      </c>
      <c r="F1178" t="s">
        <v>394</v>
      </c>
      <c r="G1178">
        <v>13</v>
      </c>
      <c r="H1178">
        <v>2</v>
      </c>
      <c r="I1178" t="s">
        <v>70</v>
      </c>
      <c r="J1178" s="15">
        <f t="shared" si="72"/>
        <v>2716</v>
      </c>
      <c r="K1178">
        <v>30</v>
      </c>
      <c r="L1178">
        <v>40</v>
      </c>
      <c r="M1178">
        <v>40</v>
      </c>
      <c r="N1178">
        <f t="shared" si="71"/>
        <v>10</v>
      </c>
      <c r="O1178">
        <v>4</v>
      </c>
      <c r="P1178">
        <v>6</v>
      </c>
      <c r="Q1178"/>
      <c r="R1178">
        <v>202</v>
      </c>
      <c r="S1178" s="55">
        <v>2015</v>
      </c>
      <c r="T1178" s="60" t="s">
        <v>77</v>
      </c>
      <c r="U1178" s="46">
        <v>0.62</v>
      </c>
      <c r="V1178" s="46">
        <v>0</v>
      </c>
      <c r="W1178" s="46">
        <v>0</v>
      </c>
      <c r="X1178" s="46">
        <v>0</v>
      </c>
      <c r="Y1178" s="46">
        <v>0</v>
      </c>
      <c r="Z1178">
        <v>424.77</v>
      </c>
      <c r="AA1178">
        <v>9.24</v>
      </c>
      <c r="AB1178">
        <v>11.840999999999999</v>
      </c>
      <c r="AC1178">
        <v>1.337</v>
      </c>
      <c r="AD1178">
        <v>1.9339999999999999</v>
      </c>
      <c r="AE1178">
        <v>17.832000000000001</v>
      </c>
      <c r="AF1178">
        <v>15.619</v>
      </c>
      <c r="AG1178">
        <v>10.055999999999999</v>
      </c>
      <c r="AH1178">
        <v>2.99</v>
      </c>
      <c r="AI1178">
        <v>2.605</v>
      </c>
      <c r="AJ1178">
        <v>0.71299999999999997</v>
      </c>
      <c r="AK1178">
        <v>1.427</v>
      </c>
      <c r="AL1178">
        <v>0.317</v>
      </c>
      <c r="AM1178">
        <v>10.958</v>
      </c>
      <c r="AN1178">
        <v>0.57999999999999996</v>
      </c>
      <c r="AO1178">
        <v>10.032</v>
      </c>
      <c r="AP1178">
        <v>0.62</v>
      </c>
      <c r="AQ1178"/>
      <c r="AR1178">
        <v>153.74799999999999</v>
      </c>
    </row>
    <row r="1179" spans="1:44" ht="12.75" hidden="1" customHeight="1" x14ac:dyDescent="0.25">
      <c r="A1179">
        <v>1833</v>
      </c>
      <c r="B1179">
        <v>2014</v>
      </c>
      <c r="C1179" s="22" t="str">
        <f t="shared" si="74"/>
        <v>2014B01833</v>
      </c>
      <c r="D1179" s="13">
        <v>41912</v>
      </c>
      <c r="E1179">
        <v>140014</v>
      </c>
      <c r="F1179" t="s">
        <v>394</v>
      </c>
      <c r="G1179">
        <v>13</v>
      </c>
      <c r="H1179">
        <v>2</v>
      </c>
      <c r="I1179" t="s">
        <v>70</v>
      </c>
      <c r="J1179" s="15">
        <f t="shared" si="72"/>
        <v>2716</v>
      </c>
      <c r="K1179">
        <v>40</v>
      </c>
      <c r="L1179">
        <v>50</v>
      </c>
      <c r="M1179">
        <v>50</v>
      </c>
      <c r="N1179">
        <f t="shared" si="71"/>
        <v>10</v>
      </c>
      <c r="O1179">
        <v>4</v>
      </c>
      <c r="P1179">
        <v>6</v>
      </c>
      <c r="Q1179"/>
      <c r="R1179">
        <v>203</v>
      </c>
      <c r="S1179" s="55">
        <v>2015</v>
      </c>
      <c r="T1179" s="60" t="s">
        <v>77</v>
      </c>
      <c r="U1179" s="46">
        <v>0.37</v>
      </c>
      <c r="V1179" s="46">
        <v>0.09</v>
      </c>
      <c r="W1179" s="46">
        <v>0</v>
      </c>
      <c r="X1179" s="46">
        <v>0.01</v>
      </c>
      <c r="Y1179" s="46">
        <v>0</v>
      </c>
      <c r="Z1179">
        <v>387.74</v>
      </c>
      <c r="AA1179">
        <v>9.2799999999999994</v>
      </c>
      <c r="AB1179">
        <v>19.652899999999999</v>
      </c>
      <c r="AC1179">
        <v>0.63800000000000001</v>
      </c>
      <c r="AD1179">
        <v>2.1309</v>
      </c>
      <c r="AE1179">
        <v>30.699000000000002</v>
      </c>
      <c r="AF1179">
        <v>24.303000000000001</v>
      </c>
      <c r="AG1179">
        <v>11.919</v>
      </c>
      <c r="AH1179">
        <v>6.3883999999999999</v>
      </c>
      <c r="AI1179">
        <v>5.0490000000000004</v>
      </c>
      <c r="AJ1179">
        <v>1.216</v>
      </c>
      <c r="AK1179">
        <v>0.98599999999999999</v>
      </c>
      <c r="AL1179">
        <v>0.53100000000000003</v>
      </c>
      <c r="AM1179">
        <v>15.444000000000001</v>
      </c>
      <c r="AN1179">
        <v>0.80400000000000005</v>
      </c>
      <c r="AO1179">
        <v>13.657</v>
      </c>
      <c r="AP1179">
        <v>0.73299999999999998</v>
      </c>
      <c r="AQ1179"/>
      <c r="AR1179">
        <v>114.7627</v>
      </c>
    </row>
    <row r="1180" spans="1:44" ht="12.75" hidden="1" customHeight="1" x14ac:dyDescent="0.25">
      <c r="A1180">
        <v>1834</v>
      </c>
      <c r="B1180">
        <v>2014</v>
      </c>
      <c r="C1180" s="22" t="str">
        <f t="shared" si="74"/>
        <v>2014B01834</v>
      </c>
      <c r="D1180" s="13">
        <v>41912</v>
      </c>
      <c r="E1180">
        <v>140014</v>
      </c>
      <c r="F1180" t="s">
        <v>394</v>
      </c>
      <c r="G1180">
        <v>13</v>
      </c>
      <c r="H1180">
        <v>2</v>
      </c>
      <c r="I1180" t="s">
        <v>70</v>
      </c>
      <c r="J1180" s="15">
        <f t="shared" si="72"/>
        <v>5432</v>
      </c>
      <c r="K1180">
        <v>50</v>
      </c>
      <c r="L1180">
        <v>70</v>
      </c>
      <c r="M1180">
        <v>70</v>
      </c>
      <c r="N1180">
        <f t="shared" si="71"/>
        <v>20</v>
      </c>
      <c r="O1180">
        <v>4</v>
      </c>
      <c r="P1180">
        <v>6</v>
      </c>
      <c r="Q1180"/>
      <c r="R1180">
        <v>204</v>
      </c>
      <c r="S1180" s="55">
        <v>2015</v>
      </c>
      <c r="T1180" s="60" t="s">
        <v>77</v>
      </c>
      <c r="U1180" s="46">
        <v>0.05</v>
      </c>
      <c r="V1180" s="46">
        <v>0</v>
      </c>
      <c r="W1180" s="46">
        <v>0</v>
      </c>
      <c r="X1180" s="46">
        <v>0</v>
      </c>
      <c r="Y1180" s="46">
        <v>0</v>
      </c>
      <c r="Z1180"/>
      <c r="AA1180"/>
      <c r="AB1180">
        <v>21.673999999999999</v>
      </c>
      <c r="AC1180">
        <v>0.35299999999999998</v>
      </c>
      <c r="AD1180">
        <v>4.7119999999999997</v>
      </c>
      <c r="AE1180">
        <v>165.22</v>
      </c>
      <c r="AF1180">
        <v>29.123999999999999</v>
      </c>
      <c r="AG1180">
        <v>28.268000000000001</v>
      </c>
      <c r="AH1180">
        <v>5.8010000000000002</v>
      </c>
      <c r="AI1180">
        <v>5.2389999999999999</v>
      </c>
      <c r="AJ1180">
        <v>1.206</v>
      </c>
      <c r="AK1180">
        <v>1.008</v>
      </c>
      <c r="AL1180">
        <v>0.49099999999999999</v>
      </c>
      <c r="AM1180">
        <v>24.863</v>
      </c>
      <c r="AN1180">
        <v>1.22</v>
      </c>
      <c r="AO1180">
        <v>21.327999999999999</v>
      </c>
      <c r="AP1180">
        <v>1.708</v>
      </c>
      <c r="AQ1180"/>
      <c r="AR1180">
        <v>118.19199999999999</v>
      </c>
    </row>
    <row r="1181" spans="1:44" ht="12.75" hidden="1" customHeight="1" x14ac:dyDescent="0.25">
      <c r="A1181">
        <v>1837</v>
      </c>
      <c r="B1181">
        <v>2014</v>
      </c>
      <c r="C1181" s="22" t="str">
        <f t="shared" si="74"/>
        <v>2014B01837</v>
      </c>
      <c r="D1181" s="13">
        <v>41913</v>
      </c>
      <c r="E1181">
        <v>140015</v>
      </c>
      <c r="F1181" t="s">
        <v>394</v>
      </c>
      <c r="G1181">
        <v>8</v>
      </c>
      <c r="H1181">
        <v>1</v>
      </c>
      <c r="I1181" t="s">
        <v>70</v>
      </c>
      <c r="J1181" s="15">
        <f t="shared" si="72"/>
        <v>1358</v>
      </c>
      <c r="K1181">
        <v>0</v>
      </c>
      <c r="L1181">
        <v>5</v>
      </c>
      <c r="M1181">
        <v>5</v>
      </c>
      <c r="N1181">
        <f t="shared" si="71"/>
        <v>5</v>
      </c>
      <c r="O1181">
        <v>4</v>
      </c>
      <c r="P1181">
        <v>6</v>
      </c>
      <c r="Q1181"/>
      <c r="R1181">
        <v>205</v>
      </c>
      <c r="S1181" s="55">
        <v>2015</v>
      </c>
      <c r="T1181" s="60" t="s">
        <v>77</v>
      </c>
      <c r="U1181" s="46">
        <v>1.46</v>
      </c>
      <c r="V1181" s="46">
        <v>0.64</v>
      </c>
      <c r="W1181" s="46">
        <v>0</v>
      </c>
      <c r="X1181" s="46">
        <v>0.23</v>
      </c>
      <c r="Y1181" s="46">
        <v>0</v>
      </c>
      <c r="Z1181">
        <v>402.18</v>
      </c>
      <c r="AA1181">
        <v>11.46</v>
      </c>
      <c r="AB1181">
        <v>11.707000000000001</v>
      </c>
      <c r="AC1181">
        <v>1.194</v>
      </c>
      <c r="AD1181">
        <v>1.8954</v>
      </c>
      <c r="AE1181">
        <v>17.582000000000001</v>
      </c>
      <c r="AF1181">
        <v>20.481999999999999</v>
      </c>
      <c r="AG1181">
        <v>12.845000000000001</v>
      </c>
      <c r="AH1181">
        <v>7.1401000000000003</v>
      </c>
      <c r="AI1181">
        <v>2.9169999999999998</v>
      </c>
      <c r="AJ1181">
        <v>0.94799999999999995</v>
      </c>
      <c r="AK1181">
        <v>0.89300000000000002</v>
      </c>
      <c r="AL1181">
        <v>0.32200000000000001</v>
      </c>
      <c r="AM1181">
        <v>11.818</v>
      </c>
      <c r="AN1181">
        <v>0.748</v>
      </c>
      <c r="AO1181">
        <v>642.51440000000002</v>
      </c>
      <c r="AP1181">
        <v>0.90900000000000003</v>
      </c>
      <c r="AQ1181"/>
      <c r="AR1181">
        <v>131.286</v>
      </c>
    </row>
    <row r="1182" spans="1:44" ht="12.75" hidden="1" customHeight="1" x14ac:dyDescent="0.25">
      <c r="A1182">
        <v>1838</v>
      </c>
      <c r="B1182">
        <v>2014</v>
      </c>
      <c r="C1182" s="22" t="str">
        <f t="shared" si="74"/>
        <v>2014B01838</v>
      </c>
      <c r="D1182" s="13">
        <v>41913</v>
      </c>
      <c r="E1182">
        <v>140015</v>
      </c>
      <c r="F1182" t="s">
        <v>394</v>
      </c>
      <c r="G1182">
        <v>8</v>
      </c>
      <c r="H1182">
        <v>1</v>
      </c>
      <c r="I1182" t="s">
        <v>70</v>
      </c>
      <c r="J1182" s="15">
        <f t="shared" si="72"/>
        <v>1358</v>
      </c>
      <c r="K1182">
        <v>5</v>
      </c>
      <c r="L1182">
        <v>10</v>
      </c>
      <c r="M1182">
        <v>10</v>
      </c>
      <c r="N1182">
        <f t="shared" si="71"/>
        <v>5</v>
      </c>
      <c r="O1182">
        <v>4</v>
      </c>
      <c r="P1182">
        <v>6</v>
      </c>
      <c r="Q1182"/>
      <c r="R1182">
        <v>206</v>
      </c>
      <c r="S1182" s="55">
        <v>2015</v>
      </c>
      <c r="T1182" s="60" t="s">
        <v>77</v>
      </c>
      <c r="U1182" s="46">
        <v>1.26</v>
      </c>
      <c r="V1182" s="46">
        <v>0</v>
      </c>
      <c r="W1182" s="46">
        <v>0</v>
      </c>
      <c r="X1182" s="46">
        <v>0.09</v>
      </c>
      <c r="Y1182" s="46">
        <v>0</v>
      </c>
      <c r="Z1182">
        <v>423.15</v>
      </c>
      <c r="AA1182">
        <v>10.09</v>
      </c>
      <c r="AB1182">
        <v>11.957000000000001</v>
      </c>
      <c r="AC1182">
        <v>1.397</v>
      </c>
      <c r="AD1182">
        <v>2.3809999999999998</v>
      </c>
      <c r="AE1182">
        <v>39.017000000000003</v>
      </c>
      <c r="AF1182">
        <v>17.555</v>
      </c>
      <c r="AG1182">
        <v>8.94</v>
      </c>
      <c r="AH1182">
        <v>4.4450000000000003</v>
      </c>
      <c r="AI1182">
        <v>2.84</v>
      </c>
      <c r="AJ1182">
        <v>0.97699999999999998</v>
      </c>
      <c r="AK1182">
        <v>1.5109999999999999</v>
      </c>
      <c r="AL1182">
        <v>0.41099999999999998</v>
      </c>
      <c r="AM1182">
        <v>11.029</v>
      </c>
      <c r="AN1182">
        <v>0.63700000000000001</v>
      </c>
      <c r="AO1182">
        <v>169.65</v>
      </c>
      <c r="AP1182">
        <v>0.77700000000000002</v>
      </c>
      <c r="AQ1182"/>
      <c r="AR1182">
        <v>159.96199999999999</v>
      </c>
    </row>
    <row r="1183" spans="1:44" ht="12.75" hidden="1" customHeight="1" x14ac:dyDescent="0.25">
      <c r="A1183">
        <v>1839</v>
      </c>
      <c r="B1183">
        <v>2014</v>
      </c>
      <c r="C1183" s="22" t="str">
        <f t="shared" si="74"/>
        <v>2014B01839</v>
      </c>
      <c r="D1183" s="13">
        <v>41913</v>
      </c>
      <c r="E1183">
        <v>140015</v>
      </c>
      <c r="F1183" t="s">
        <v>394</v>
      </c>
      <c r="G1183">
        <v>8</v>
      </c>
      <c r="H1183">
        <v>1</v>
      </c>
      <c r="I1183" t="s">
        <v>70</v>
      </c>
      <c r="J1183" s="15">
        <f t="shared" si="72"/>
        <v>2716</v>
      </c>
      <c r="K1183">
        <v>10</v>
      </c>
      <c r="L1183">
        <v>20</v>
      </c>
      <c r="M1183">
        <v>20</v>
      </c>
      <c r="N1183">
        <f t="shared" si="71"/>
        <v>10</v>
      </c>
      <c r="O1183">
        <v>4</v>
      </c>
      <c r="P1183">
        <v>6</v>
      </c>
      <c r="Q1183"/>
      <c r="R1183">
        <v>207</v>
      </c>
      <c r="S1183" s="55">
        <v>2015</v>
      </c>
      <c r="T1183" s="60" t="s">
        <v>77</v>
      </c>
      <c r="U1183" s="46">
        <v>0.38</v>
      </c>
      <c r="V1183" s="46">
        <v>0</v>
      </c>
      <c r="W1183" s="46">
        <v>0</v>
      </c>
      <c r="X1183" s="46">
        <v>0.06</v>
      </c>
      <c r="Y1183" s="46">
        <v>0</v>
      </c>
      <c r="Z1183">
        <v>429.12</v>
      </c>
      <c r="AA1183">
        <v>10.24</v>
      </c>
      <c r="AB1183">
        <v>11.112</v>
      </c>
      <c r="AC1183">
        <v>1.0549999999999999</v>
      </c>
      <c r="AD1183">
        <v>2.3719999999999999</v>
      </c>
      <c r="AE1183">
        <v>31.837</v>
      </c>
      <c r="AF1183">
        <v>16.952000000000002</v>
      </c>
      <c r="AG1183">
        <v>6.593</v>
      </c>
      <c r="AH1183">
        <v>2.36</v>
      </c>
      <c r="AI1183">
        <v>2.2919999999999998</v>
      </c>
      <c r="AJ1183">
        <v>0.71499999999999997</v>
      </c>
      <c r="AK1183">
        <v>1.581</v>
      </c>
      <c r="AL1183">
        <v>0.48099999999999998</v>
      </c>
      <c r="AM1183">
        <v>11.256</v>
      </c>
      <c r="AN1183">
        <v>0.65600000000000003</v>
      </c>
      <c r="AO1183">
        <v>22.623999999999999</v>
      </c>
      <c r="AP1183">
        <v>0.79600000000000004</v>
      </c>
      <c r="AQ1183"/>
      <c r="AR1183">
        <v>120.119</v>
      </c>
    </row>
    <row r="1184" spans="1:44" ht="12.75" hidden="1" customHeight="1" x14ac:dyDescent="0.25">
      <c r="A1184">
        <v>1840</v>
      </c>
      <c r="B1184">
        <v>2014</v>
      </c>
      <c r="C1184" s="22" t="str">
        <f t="shared" si="74"/>
        <v>2014B01840</v>
      </c>
      <c r="D1184" s="13">
        <v>41913</v>
      </c>
      <c r="E1184">
        <v>140015</v>
      </c>
      <c r="F1184" t="s">
        <v>394</v>
      </c>
      <c r="G1184">
        <v>8</v>
      </c>
      <c r="H1184">
        <v>1</v>
      </c>
      <c r="I1184" t="s">
        <v>70</v>
      </c>
      <c r="J1184" s="15">
        <f t="shared" si="72"/>
        <v>2716</v>
      </c>
      <c r="K1184">
        <v>20</v>
      </c>
      <c r="L1184">
        <v>30</v>
      </c>
      <c r="M1184">
        <v>30</v>
      </c>
      <c r="N1184">
        <f t="shared" si="71"/>
        <v>10</v>
      </c>
      <c r="O1184">
        <v>4</v>
      </c>
      <c r="P1184">
        <v>6</v>
      </c>
      <c r="Q1184"/>
      <c r="R1184">
        <v>208</v>
      </c>
      <c r="S1184" s="55">
        <v>2015</v>
      </c>
      <c r="T1184" s="60" t="s">
        <v>77</v>
      </c>
      <c r="U1184" s="46">
        <v>0.48</v>
      </c>
      <c r="V1184" s="46">
        <v>0</v>
      </c>
      <c r="W1184" s="46">
        <v>0</v>
      </c>
      <c r="X1184" s="46">
        <v>0.18</v>
      </c>
      <c r="Y1184" s="46">
        <v>0</v>
      </c>
      <c r="Z1184">
        <v>431.03</v>
      </c>
      <c r="AA1184">
        <v>10.11</v>
      </c>
      <c r="AB1184">
        <v>11.363</v>
      </c>
      <c r="AC1184">
        <v>1.274</v>
      </c>
      <c r="AD1184">
        <v>3.4830000000000001</v>
      </c>
      <c r="AE1184">
        <v>16.376000000000001</v>
      </c>
      <c r="AF1184">
        <v>16.091999999999999</v>
      </c>
      <c r="AG1184">
        <v>8.9550000000000001</v>
      </c>
      <c r="AH1184">
        <v>2.0632999999999999</v>
      </c>
      <c r="AI1184">
        <v>2.1579999999999999</v>
      </c>
      <c r="AJ1184">
        <v>0.83099999999999996</v>
      </c>
      <c r="AK1184">
        <v>2.0568</v>
      </c>
      <c r="AL1184">
        <v>0.32</v>
      </c>
      <c r="AM1184">
        <v>10.343999999999999</v>
      </c>
      <c r="AN1184">
        <v>0.5917</v>
      </c>
      <c r="AO1184">
        <v>12.196</v>
      </c>
      <c r="AP1184">
        <v>0.85699999999999998</v>
      </c>
      <c r="AQ1184"/>
      <c r="AR1184">
        <v>178.167</v>
      </c>
    </row>
    <row r="1185" spans="1:44" ht="12.75" hidden="1" customHeight="1" x14ac:dyDescent="0.25">
      <c r="A1185">
        <v>1841</v>
      </c>
      <c r="B1185">
        <v>2014</v>
      </c>
      <c r="C1185" s="22" t="str">
        <f t="shared" si="74"/>
        <v>2014B01841</v>
      </c>
      <c r="D1185" s="13">
        <v>41913</v>
      </c>
      <c r="E1185">
        <v>140015</v>
      </c>
      <c r="F1185" t="s">
        <v>394</v>
      </c>
      <c r="G1185">
        <v>8</v>
      </c>
      <c r="H1185">
        <v>1</v>
      </c>
      <c r="I1185" t="s">
        <v>70</v>
      </c>
      <c r="J1185" s="15">
        <f t="shared" si="72"/>
        <v>2716</v>
      </c>
      <c r="K1185">
        <v>30</v>
      </c>
      <c r="L1185">
        <v>40</v>
      </c>
      <c r="M1185">
        <v>40</v>
      </c>
      <c r="N1185">
        <f t="shared" si="71"/>
        <v>10</v>
      </c>
      <c r="O1185">
        <v>4</v>
      </c>
      <c r="P1185">
        <v>6</v>
      </c>
      <c r="Q1185"/>
      <c r="R1185">
        <v>209</v>
      </c>
      <c r="S1185" s="55">
        <v>2015</v>
      </c>
      <c r="T1185" s="60" t="s">
        <v>77</v>
      </c>
      <c r="U1185" s="46">
        <v>0.51</v>
      </c>
      <c r="V1185" s="46">
        <v>0</v>
      </c>
      <c r="W1185" s="46">
        <v>0</v>
      </c>
      <c r="X1185" s="46">
        <v>0.16</v>
      </c>
      <c r="Y1185" s="46">
        <v>0</v>
      </c>
      <c r="Z1185">
        <v>415.65</v>
      </c>
      <c r="AA1185">
        <v>10.72</v>
      </c>
      <c r="AB1185">
        <v>18.680900000000001</v>
      </c>
      <c r="AC1185">
        <v>1.0620000000000001</v>
      </c>
      <c r="AD1185">
        <v>3.569</v>
      </c>
      <c r="AE1185">
        <v>10.627000000000001</v>
      </c>
      <c r="AF1185">
        <v>24.231999999999999</v>
      </c>
      <c r="AG1185">
        <v>10.096</v>
      </c>
      <c r="AH1185">
        <v>4.218</v>
      </c>
      <c r="AI1185">
        <v>3.5630000000000002</v>
      </c>
      <c r="AJ1185">
        <v>1.083</v>
      </c>
      <c r="AK1185">
        <v>1.6220000000000001</v>
      </c>
      <c r="AL1185">
        <v>0.43099999999999999</v>
      </c>
      <c r="AM1185">
        <v>11.896000000000001</v>
      </c>
      <c r="AN1185">
        <v>0.74770000000000003</v>
      </c>
      <c r="AO1185">
        <v>8.3580000000000005</v>
      </c>
      <c r="AP1185">
        <v>0.84</v>
      </c>
      <c r="AQ1185"/>
      <c r="AR1185">
        <v>129.08199999999999</v>
      </c>
    </row>
    <row r="1186" spans="1:44" ht="12.75" hidden="1" customHeight="1" x14ac:dyDescent="0.25">
      <c r="A1186">
        <v>1842</v>
      </c>
      <c r="B1186">
        <v>2014</v>
      </c>
      <c r="C1186" s="22" t="str">
        <f t="shared" si="74"/>
        <v>2014B01842</v>
      </c>
      <c r="D1186" s="13">
        <v>41913</v>
      </c>
      <c r="E1186">
        <v>140015</v>
      </c>
      <c r="F1186" t="s">
        <v>394</v>
      </c>
      <c r="G1186">
        <v>8</v>
      </c>
      <c r="H1186">
        <v>1</v>
      </c>
      <c r="I1186" t="s">
        <v>70</v>
      </c>
      <c r="J1186" s="15">
        <f t="shared" si="72"/>
        <v>2716</v>
      </c>
      <c r="K1186">
        <v>40</v>
      </c>
      <c r="L1186">
        <v>50</v>
      </c>
      <c r="M1186">
        <v>50</v>
      </c>
      <c r="N1186">
        <f t="shared" si="71"/>
        <v>10</v>
      </c>
      <c r="O1186">
        <v>4</v>
      </c>
      <c r="P1186">
        <v>6</v>
      </c>
      <c r="Q1186"/>
      <c r="R1186">
        <v>210</v>
      </c>
      <c r="S1186" s="55">
        <v>2015</v>
      </c>
      <c r="T1186" s="60" t="s">
        <v>77</v>
      </c>
      <c r="U1186" s="46">
        <v>0.3</v>
      </c>
      <c r="V1186" s="46">
        <v>0</v>
      </c>
      <c r="W1186" s="46">
        <v>0</v>
      </c>
      <c r="X1186" s="46">
        <v>0.2</v>
      </c>
      <c r="Y1186" s="46">
        <v>0</v>
      </c>
      <c r="Z1186"/>
      <c r="AA1186"/>
      <c r="AB1186">
        <v>26.063199999999998</v>
      </c>
      <c r="AC1186">
        <v>0.751</v>
      </c>
      <c r="AD1186">
        <v>4.3316999999999997</v>
      </c>
      <c r="AE1186">
        <v>14.787000000000001</v>
      </c>
      <c r="AF1186">
        <v>31.02</v>
      </c>
      <c r="AG1186">
        <v>12.119</v>
      </c>
      <c r="AH1186">
        <v>6.61</v>
      </c>
      <c r="AI1186">
        <v>4.306</v>
      </c>
      <c r="AJ1186">
        <v>1.3009999999999999</v>
      </c>
      <c r="AK1186">
        <v>1.21</v>
      </c>
      <c r="AL1186">
        <v>0.38800000000000001</v>
      </c>
      <c r="AM1186">
        <v>16.927</v>
      </c>
      <c r="AN1186">
        <v>0.78100000000000003</v>
      </c>
      <c r="AO1186">
        <v>13.071999999999999</v>
      </c>
      <c r="AP1186">
        <v>0.86799999999999999</v>
      </c>
      <c r="AQ1186"/>
      <c r="AR1186">
        <v>129.76910000000001</v>
      </c>
    </row>
    <row r="1187" spans="1:44" ht="12.75" hidden="1" customHeight="1" x14ac:dyDescent="0.25">
      <c r="A1187">
        <v>1843</v>
      </c>
      <c r="B1187">
        <v>2014</v>
      </c>
      <c r="C1187" s="22" t="str">
        <f t="shared" si="74"/>
        <v>2014B01843</v>
      </c>
      <c r="D1187" s="13">
        <v>41913</v>
      </c>
      <c r="E1187">
        <v>140015</v>
      </c>
      <c r="F1187" t="s">
        <v>394</v>
      </c>
      <c r="G1187">
        <v>8</v>
      </c>
      <c r="H1187">
        <v>1</v>
      </c>
      <c r="I1187" t="s">
        <v>70</v>
      </c>
      <c r="J1187" s="15">
        <f t="shared" si="72"/>
        <v>5432</v>
      </c>
      <c r="K1187">
        <v>50</v>
      </c>
      <c r="L1187">
        <v>70</v>
      </c>
      <c r="M1187">
        <v>70</v>
      </c>
      <c r="N1187">
        <f t="shared" si="71"/>
        <v>20</v>
      </c>
      <c r="O1187">
        <v>4</v>
      </c>
      <c r="P1187">
        <v>6</v>
      </c>
      <c r="Q1187"/>
      <c r="R1187">
        <v>211</v>
      </c>
      <c r="S1187" s="55">
        <v>2015</v>
      </c>
      <c r="T1187" s="60" t="s">
        <v>77</v>
      </c>
      <c r="U1187" s="46">
        <v>0.22</v>
      </c>
      <c r="V1187" s="46">
        <v>0</v>
      </c>
      <c r="W1187" s="46">
        <v>0</v>
      </c>
      <c r="X1187" s="46">
        <v>0.01</v>
      </c>
      <c r="Y1187" s="46">
        <v>0</v>
      </c>
      <c r="Z1187"/>
      <c r="AA1187"/>
      <c r="AB1187">
        <v>16.154</v>
      </c>
      <c r="AC1187">
        <v>0.80300000000000005</v>
      </c>
      <c r="AD1187">
        <v>2.2789999999999999</v>
      </c>
      <c r="AE1187">
        <v>15.561</v>
      </c>
      <c r="AF1187">
        <v>23.806000000000001</v>
      </c>
      <c r="AG1187">
        <v>10.46</v>
      </c>
      <c r="AH1187">
        <v>4.944</v>
      </c>
      <c r="AI1187">
        <v>3.8849999999999998</v>
      </c>
      <c r="AJ1187">
        <v>1.341</v>
      </c>
      <c r="AK1187">
        <v>0.874</v>
      </c>
      <c r="AL1187">
        <v>0.314</v>
      </c>
      <c r="AM1187">
        <v>12.464</v>
      </c>
      <c r="AN1187">
        <v>0.64400000000000002</v>
      </c>
      <c r="AO1187">
        <v>18.033999999999999</v>
      </c>
      <c r="AP1187">
        <v>0.999</v>
      </c>
      <c r="AQ1187"/>
      <c r="AR1187">
        <v>147.57599999999999</v>
      </c>
    </row>
    <row r="1188" spans="1:44" ht="12.75" hidden="1" customHeight="1" x14ac:dyDescent="0.25">
      <c r="A1188">
        <v>1844</v>
      </c>
      <c r="B1188">
        <v>2014</v>
      </c>
      <c r="C1188" s="22" t="str">
        <f t="shared" si="74"/>
        <v>2014B01844</v>
      </c>
      <c r="D1188" s="13">
        <v>41913</v>
      </c>
      <c r="E1188">
        <v>140015</v>
      </c>
      <c r="F1188" t="s">
        <v>394</v>
      </c>
      <c r="G1188">
        <v>8</v>
      </c>
      <c r="H1188">
        <v>1</v>
      </c>
      <c r="I1188" t="s">
        <v>70</v>
      </c>
      <c r="J1188" s="15">
        <f t="shared" si="72"/>
        <v>2716</v>
      </c>
      <c r="K1188">
        <v>70</v>
      </c>
      <c r="L1188">
        <v>80</v>
      </c>
      <c r="M1188">
        <v>80</v>
      </c>
      <c r="N1188">
        <f t="shared" si="71"/>
        <v>10</v>
      </c>
      <c r="O1188">
        <v>4</v>
      </c>
      <c r="P1188">
        <v>6</v>
      </c>
      <c r="Q1188"/>
      <c r="R1188">
        <v>212</v>
      </c>
      <c r="S1188" s="55">
        <v>2015</v>
      </c>
      <c r="T1188" s="60" t="s">
        <v>77</v>
      </c>
      <c r="U1188" s="46">
        <v>0.4</v>
      </c>
      <c r="V1188" s="46">
        <v>0</v>
      </c>
      <c r="W1188" s="46">
        <v>0</v>
      </c>
      <c r="X1188" s="46">
        <v>0.16</v>
      </c>
      <c r="Y1188" s="46">
        <v>0</v>
      </c>
      <c r="Z1188">
        <v>416.99</v>
      </c>
      <c r="AA1188">
        <v>9.5299999999999994</v>
      </c>
      <c r="AB1188">
        <v>18.326000000000001</v>
      </c>
      <c r="AC1188">
        <v>1.214</v>
      </c>
      <c r="AD1188">
        <v>7.8879999999999999</v>
      </c>
      <c r="AE1188">
        <v>62.139000000000003</v>
      </c>
      <c r="AF1188">
        <v>29.646999999999998</v>
      </c>
      <c r="AG1188">
        <v>12.952999999999999</v>
      </c>
      <c r="AH1188">
        <v>4.3940000000000001</v>
      </c>
      <c r="AI1188">
        <v>3.0139999999999998</v>
      </c>
      <c r="AJ1188">
        <v>1.2230000000000001</v>
      </c>
      <c r="AK1188">
        <v>1.387</v>
      </c>
      <c r="AL1188">
        <v>0.80600000000000005</v>
      </c>
      <c r="AM1188">
        <v>17.542000000000002</v>
      </c>
      <c r="AN1188">
        <v>0.69599999999999995</v>
      </c>
      <c r="AO1188">
        <v>17.722999999999999</v>
      </c>
      <c r="AP1188">
        <v>0.77200000000000002</v>
      </c>
      <c r="AQ1188"/>
      <c r="AR1188">
        <v>151.191</v>
      </c>
    </row>
    <row r="1189" spans="1:44" ht="12.75" hidden="1" customHeight="1" x14ac:dyDescent="0.25">
      <c r="A1189">
        <v>1845</v>
      </c>
      <c r="B1189">
        <v>2014</v>
      </c>
      <c r="C1189" s="22" t="str">
        <f t="shared" si="74"/>
        <v>2014B01845</v>
      </c>
      <c r="D1189" s="13">
        <v>41913</v>
      </c>
      <c r="E1189">
        <v>140015</v>
      </c>
      <c r="F1189" t="s">
        <v>394</v>
      </c>
      <c r="G1189">
        <v>8</v>
      </c>
      <c r="H1189">
        <v>1</v>
      </c>
      <c r="I1189" t="s">
        <v>70</v>
      </c>
      <c r="J1189" s="15">
        <f t="shared" si="72"/>
        <v>2716</v>
      </c>
      <c r="K1189">
        <v>80</v>
      </c>
      <c r="L1189">
        <v>100</v>
      </c>
      <c r="M1189">
        <v>90</v>
      </c>
      <c r="N1189">
        <f t="shared" si="71"/>
        <v>20</v>
      </c>
      <c r="O1189">
        <v>4</v>
      </c>
      <c r="P1189">
        <v>6</v>
      </c>
      <c r="Q1189"/>
      <c r="S1189" s="55"/>
      <c r="T1189" s="60" t="s">
        <v>77</v>
      </c>
      <c r="U1189" s="46">
        <v>0.02</v>
      </c>
      <c r="V1189" s="46">
        <v>0</v>
      </c>
      <c r="W1189" s="46">
        <v>0</v>
      </c>
      <c r="X1189" s="46">
        <v>0</v>
      </c>
      <c r="Y1189" s="46">
        <v>0</v>
      </c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</row>
    <row r="1190" spans="1:44" ht="12.75" hidden="1" customHeight="1" x14ac:dyDescent="0.25">
      <c r="A1190">
        <v>1846</v>
      </c>
      <c r="B1190">
        <v>2014</v>
      </c>
      <c r="C1190" s="22" t="str">
        <f t="shared" si="74"/>
        <v>2014B01846</v>
      </c>
      <c r="D1190" s="13">
        <v>41913</v>
      </c>
      <c r="E1190">
        <v>140016</v>
      </c>
      <c r="F1190" t="s">
        <v>394</v>
      </c>
      <c r="G1190">
        <v>2</v>
      </c>
      <c r="H1190">
        <v>3</v>
      </c>
      <c r="I1190" t="s">
        <v>70</v>
      </c>
      <c r="J1190" s="15">
        <f t="shared" si="72"/>
        <v>1358</v>
      </c>
      <c r="K1190">
        <v>0</v>
      </c>
      <c r="L1190">
        <v>5</v>
      </c>
      <c r="M1190">
        <v>5</v>
      </c>
      <c r="N1190">
        <f t="shared" si="71"/>
        <v>5</v>
      </c>
      <c r="O1190">
        <v>4</v>
      </c>
      <c r="P1190">
        <v>6</v>
      </c>
      <c r="Q1190"/>
      <c r="R1190">
        <v>213</v>
      </c>
      <c r="S1190" s="55">
        <v>2015</v>
      </c>
      <c r="T1190" s="60" t="s">
        <v>77</v>
      </c>
      <c r="U1190" s="46">
        <v>1.44</v>
      </c>
      <c r="V1190" s="46">
        <v>0.54</v>
      </c>
      <c r="W1190" s="46">
        <v>0</v>
      </c>
      <c r="X1190" s="46">
        <v>0.34</v>
      </c>
      <c r="Y1190" s="46">
        <v>0</v>
      </c>
      <c r="Z1190">
        <v>398.38</v>
      </c>
      <c r="AA1190">
        <v>10.69</v>
      </c>
      <c r="AB1190">
        <v>12.481999999999999</v>
      </c>
      <c r="AC1190">
        <v>1.3939999999999999</v>
      </c>
      <c r="AD1190">
        <v>1.3742000000000001</v>
      </c>
      <c r="AE1190">
        <v>12.6462</v>
      </c>
      <c r="AF1190">
        <v>22.555</v>
      </c>
      <c r="AG1190">
        <v>14.166</v>
      </c>
      <c r="AH1190">
        <v>7.4141000000000004</v>
      </c>
      <c r="AI1190">
        <v>3.5569999999999999</v>
      </c>
      <c r="AJ1190">
        <v>1.1519999999999999</v>
      </c>
      <c r="AK1190">
        <v>0.95899999999999996</v>
      </c>
      <c r="AL1190">
        <v>0.36699999999999999</v>
      </c>
      <c r="AM1190">
        <v>19.167999999999999</v>
      </c>
      <c r="AN1190">
        <v>0.97899999999999998</v>
      </c>
      <c r="AO1190">
        <v>438.25439999999998</v>
      </c>
      <c r="AP1190">
        <v>0.8</v>
      </c>
      <c r="AQ1190"/>
      <c r="AR1190">
        <v>141.22559999999999</v>
      </c>
    </row>
    <row r="1191" spans="1:44" ht="12.75" hidden="1" customHeight="1" x14ac:dyDescent="0.25">
      <c r="A1191">
        <v>1847</v>
      </c>
      <c r="B1191">
        <v>2014</v>
      </c>
      <c r="C1191" s="22" t="str">
        <f t="shared" si="74"/>
        <v>2014B01847</v>
      </c>
      <c r="D1191" s="13">
        <v>41913</v>
      </c>
      <c r="E1191">
        <v>140016</v>
      </c>
      <c r="F1191" t="s">
        <v>394</v>
      </c>
      <c r="G1191">
        <v>2</v>
      </c>
      <c r="H1191">
        <v>3</v>
      </c>
      <c r="I1191" t="s">
        <v>70</v>
      </c>
      <c r="J1191" s="15">
        <f t="shared" si="72"/>
        <v>1358</v>
      </c>
      <c r="K1191">
        <v>5</v>
      </c>
      <c r="L1191">
        <v>10</v>
      </c>
      <c r="M1191">
        <v>10</v>
      </c>
      <c r="N1191">
        <f t="shared" si="71"/>
        <v>5</v>
      </c>
      <c r="O1191">
        <v>4</v>
      </c>
      <c r="P1191">
        <v>6</v>
      </c>
      <c r="Q1191"/>
      <c r="R1191">
        <v>214</v>
      </c>
      <c r="S1191" s="55">
        <v>2015</v>
      </c>
      <c r="T1191" s="60" t="s">
        <v>77</v>
      </c>
      <c r="U1191" s="46">
        <v>1.26</v>
      </c>
      <c r="V1191" s="46">
        <v>0</v>
      </c>
      <c r="W1191" s="46">
        <v>0</v>
      </c>
      <c r="X1191" s="46">
        <v>0.12</v>
      </c>
      <c r="Y1191" s="46">
        <v>0</v>
      </c>
      <c r="Z1191">
        <v>399.92</v>
      </c>
      <c r="AA1191">
        <v>8.7899999999999991</v>
      </c>
      <c r="AB1191">
        <v>13.639799999999999</v>
      </c>
      <c r="AC1191">
        <v>1.6023000000000001</v>
      </c>
      <c r="AD1191">
        <v>1.4393</v>
      </c>
      <c r="AE1191">
        <v>12.646000000000001</v>
      </c>
      <c r="AF1191">
        <v>21.719000000000001</v>
      </c>
      <c r="AG1191">
        <v>12.375999999999999</v>
      </c>
      <c r="AH1191">
        <v>6.4142999999999999</v>
      </c>
      <c r="AI1191">
        <v>3.8479999999999999</v>
      </c>
      <c r="AJ1191">
        <v>1.2496</v>
      </c>
      <c r="AK1191">
        <v>1.254</v>
      </c>
      <c r="AL1191">
        <v>0.34699999999999998</v>
      </c>
      <c r="AM1191">
        <v>15.782999999999999</v>
      </c>
      <c r="AN1191">
        <v>0.78500000000000003</v>
      </c>
      <c r="AO1191">
        <v>193.149</v>
      </c>
      <c r="AP1191">
        <v>0.65600000000000003</v>
      </c>
      <c r="AQ1191"/>
      <c r="AR1191">
        <v>133.06989999999999</v>
      </c>
    </row>
    <row r="1192" spans="1:44" ht="12.75" hidden="1" customHeight="1" x14ac:dyDescent="0.25">
      <c r="A1192">
        <v>1848</v>
      </c>
      <c r="B1192">
        <v>2014</v>
      </c>
      <c r="C1192" s="22" t="str">
        <f t="shared" si="74"/>
        <v>2014B01848</v>
      </c>
      <c r="D1192" s="13">
        <v>41913</v>
      </c>
      <c r="E1192">
        <v>140016</v>
      </c>
      <c r="F1192" t="s">
        <v>394</v>
      </c>
      <c r="G1192">
        <v>2</v>
      </c>
      <c r="H1192">
        <v>3</v>
      </c>
      <c r="I1192" t="s">
        <v>70</v>
      </c>
      <c r="J1192" s="15">
        <f t="shared" si="72"/>
        <v>2716</v>
      </c>
      <c r="K1192">
        <v>10</v>
      </c>
      <c r="L1192">
        <v>20</v>
      </c>
      <c r="M1192">
        <v>20</v>
      </c>
      <c r="N1192">
        <f t="shared" si="71"/>
        <v>10</v>
      </c>
      <c r="O1192">
        <v>4</v>
      </c>
      <c r="P1192">
        <v>6</v>
      </c>
      <c r="Q1192"/>
      <c r="R1192">
        <v>215</v>
      </c>
      <c r="S1192" s="55">
        <v>2015</v>
      </c>
      <c r="T1192" s="60" t="s">
        <v>77</v>
      </c>
      <c r="U1192" s="46">
        <v>1.3</v>
      </c>
      <c r="V1192" s="46">
        <v>0.37</v>
      </c>
      <c r="W1192" s="46">
        <v>0</v>
      </c>
      <c r="X1192" s="46">
        <v>0.26</v>
      </c>
      <c r="Y1192" s="46">
        <v>0</v>
      </c>
      <c r="Z1192">
        <v>414.01</v>
      </c>
      <c r="AA1192">
        <v>7.81</v>
      </c>
      <c r="AB1192">
        <v>13.468999999999999</v>
      </c>
      <c r="AC1192">
        <v>1.157</v>
      </c>
      <c r="AD1192">
        <v>0.69699999999999995</v>
      </c>
      <c r="AE1192">
        <v>18.219000000000001</v>
      </c>
      <c r="AF1192">
        <v>19.876000000000001</v>
      </c>
      <c r="AG1192">
        <v>10.273</v>
      </c>
      <c r="AH1192">
        <v>4.5646000000000004</v>
      </c>
      <c r="AI1192">
        <v>3.069</v>
      </c>
      <c r="AJ1192">
        <v>1.093</v>
      </c>
      <c r="AK1192">
        <v>1.1040000000000001</v>
      </c>
      <c r="AL1192">
        <v>0.42699999999999999</v>
      </c>
      <c r="AM1192">
        <v>12.959</v>
      </c>
      <c r="AN1192">
        <v>0.73</v>
      </c>
      <c r="AO1192">
        <v>19.96</v>
      </c>
      <c r="AP1192">
        <v>0.56100000000000005</v>
      </c>
      <c r="AQ1192"/>
      <c r="AR1192">
        <v>89.200999999999993</v>
      </c>
    </row>
    <row r="1193" spans="1:44" ht="12.75" hidden="1" customHeight="1" x14ac:dyDescent="0.25">
      <c r="A1193">
        <v>1849</v>
      </c>
      <c r="B1193">
        <v>2014</v>
      </c>
      <c r="C1193" s="22" t="str">
        <f t="shared" si="74"/>
        <v>2014B01849</v>
      </c>
      <c r="D1193" s="13">
        <v>41913</v>
      </c>
      <c r="E1193">
        <v>140016</v>
      </c>
      <c r="F1193" t="s">
        <v>394</v>
      </c>
      <c r="G1193">
        <v>2</v>
      </c>
      <c r="H1193">
        <v>3</v>
      </c>
      <c r="I1193" t="s">
        <v>70</v>
      </c>
      <c r="J1193" s="15">
        <f t="shared" si="72"/>
        <v>2716</v>
      </c>
      <c r="K1193">
        <v>20</v>
      </c>
      <c r="L1193">
        <v>30</v>
      </c>
      <c r="M1193">
        <v>30</v>
      </c>
      <c r="N1193">
        <f t="shared" si="71"/>
        <v>10</v>
      </c>
      <c r="O1193">
        <v>4</v>
      </c>
      <c r="P1193">
        <v>6</v>
      </c>
      <c r="Q1193"/>
      <c r="R1193">
        <v>216</v>
      </c>
      <c r="S1193" s="55">
        <v>2015</v>
      </c>
      <c r="T1193" s="60" t="s">
        <v>77</v>
      </c>
      <c r="U1193" s="46">
        <v>0.16</v>
      </c>
      <c r="V1193" s="46">
        <v>0</v>
      </c>
      <c r="W1193" s="46">
        <v>0</v>
      </c>
      <c r="X1193" s="46">
        <v>0</v>
      </c>
      <c r="Y1193" s="46">
        <v>0</v>
      </c>
      <c r="Z1193"/>
      <c r="AA1193"/>
      <c r="AB1193">
        <v>20.345500000000001</v>
      </c>
      <c r="AC1193">
        <v>1.1739999999999999</v>
      </c>
      <c r="AD1193">
        <v>1.1132</v>
      </c>
      <c r="AE1193">
        <v>11.302</v>
      </c>
      <c r="AF1193">
        <v>29.167999999999999</v>
      </c>
      <c r="AG1193">
        <v>11.315</v>
      </c>
      <c r="AH1193">
        <v>7.0697000000000001</v>
      </c>
      <c r="AI1193">
        <v>5.6260000000000003</v>
      </c>
      <c r="AJ1193">
        <v>1.601</v>
      </c>
      <c r="AK1193">
        <v>1.1759999999999999</v>
      </c>
      <c r="AL1193">
        <v>0.48599999999999999</v>
      </c>
      <c r="AM1193">
        <v>17.859000000000002</v>
      </c>
      <c r="AN1193">
        <v>0.97199999999999998</v>
      </c>
      <c r="AO1193">
        <v>9.9580000000000002</v>
      </c>
      <c r="AP1193">
        <v>0.74</v>
      </c>
      <c r="AQ1193"/>
      <c r="AR1193">
        <v>120.05759999999999</v>
      </c>
    </row>
    <row r="1194" spans="1:44" ht="12.75" hidden="1" customHeight="1" x14ac:dyDescent="0.25">
      <c r="A1194">
        <v>1850</v>
      </c>
      <c r="B1194">
        <v>2014</v>
      </c>
      <c r="C1194" s="22" t="str">
        <f t="shared" si="74"/>
        <v>2014B01850</v>
      </c>
      <c r="D1194" s="13">
        <v>41913</v>
      </c>
      <c r="E1194">
        <v>140016</v>
      </c>
      <c r="F1194" t="s">
        <v>394</v>
      </c>
      <c r="G1194">
        <v>2</v>
      </c>
      <c r="H1194">
        <v>3</v>
      </c>
      <c r="I1194" t="s">
        <v>70</v>
      </c>
      <c r="J1194" s="15">
        <f t="shared" si="72"/>
        <v>2716</v>
      </c>
      <c r="K1194">
        <v>30</v>
      </c>
      <c r="L1194">
        <v>40</v>
      </c>
      <c r="M1194">
        <v>40</v>
      </c>
      <c r="N1194">
        <f t="shared" si="71"/>
        <v>10</v>
      </c>
      <c r="O1194">
        <v>4</v>
      </c>
      <c r="P1194">
        <v>6</v>
      </c>
      <c r="Q1194"/>
      <c r="R1194">
        <v>217</v>
      </c>
      <c r="S1194" s="55">
        <v>2015</v>
      </c>
      <c r="T1194" s="60" t="s">
        <v>77</v>
      </c>
      <c r="U1194" s="46">
        <v>0.76</v>
      </c>
      <c r="V1194" s="46">
        <v>0.21</v>
      </c>
      <c r="W1194" s="46">
        <v>0</v>
      </c>
      <c r="X1194" s="46">
        <v>0.02</v>
      </c>
      <c r="Y1194" s="46">
        <v>0</v>
      </c>
      <c r="Z1194">
        <v>454.02</v>
      </c>
      <c r="AA1194">
        <v>7.38</v>
      </c>
      <c r="AB1194">
        <v>9.4689999999999994</v>
      </c>
      <c r="AC1194">
        <v>1.2989999999999999</v>
      </c>
      <c r="AD1194">
        <v>1.3009999999999999</v>
      </c>
      <c r="AE1194">
        <v>10.1723</v>
      </c>
      <c r="AF1194">
        <v>16.012</v>
      </c>
      <c r="AG1194">
        <v>9.3480000000000008</v>
      </c>
      <c r="AH1194">
        <v>2.4420000000000002</v>
      </c>
      <c r="AI1194">
        <v>2.1549999999999998</v>
      </c>
      <c r="AJ1194">
        <v>0.752</v>
      </c>
      <c r="AK1194">
        <v>1.2410000000000001</v>
      </c>
      <c r="AL1194">
        <v>0.374</v>
      </c>
      <c r="AM1194">
        <v>9.5340000000000007</v>
      </c>
      <c r="AN1194">
        <v>0.53700000000000003</v>
      </c>
      <c r="AO1194">
        <v>7.5629999999999997</v>
      </c>
      <c r="AP1194">
        <v>0.52900000000000003</v>
      </c>
      <c r="AQ1194"/>
      <c r="AR1194">
        <v>100.889</v>
      </c>
    </row>
    <row r="1195" spans="1:44" ht="12.75" hidden="1" customHeight="1" x14ac:dyDescent="0.25">
      <c r="A1195">
        <v>1851</v>
      </c>
      <c r="B1195">
        <v>2014</v>
      </c>
      <c r="C1195" s="22" t="str">
        <f t="shared" si="74"/>
        <v>2014B01851</v>
      </c>
      <c r="D1195" s="13">
        <v>41913</v>
      </c>
      <c r="E1195">
        <v>140016</v>
      </c>
      <c r="F1195" t="s">
        <v>394</v>
      </c>
      <c r="G1195">
        <v>2</v>
      </c>
      <c r="H1195">
        <v>3</v>
      </c>
      <c r="I1195" t="s">
        <v>70</v>
      </c>
      <c r="J1195" s="15">
        <f t="shared" si="72"/>
        <v>2716</v>
      </c>
      <c r="K1195">
        <v>40</v>
      </c>
      <c r="L1195">
        <v>50</v>
      </c>
      <c r="M1195">
        <v>50</v>
      </c>
      <c r="N1195">
        <f t="shared" si="71"/>
        <v>10</v>
      </c>
      <c r="O1195">
        <v>4</v>
      </c>
      <c r="P1195">
        <v>6</v>
      </c>
      <c r="Q1195"/>
      <c r="R1195">
        <v>218</v>
      </c>
      <c r="S1195" s="55">
        <v>2015</v>
      </c>
      <c r="T1195" s="60" t="s">
        <v>77</v>
      </c>
      <c r="U1195" s="46">
        <v>0.32</v>
      </c>
      <c r="V1195" s="46">
        <v>0.24</v>
      </c>
      <c r="W1195" s="46">
        <v>0</v>
      </c>
      <c r="X1195" s="46">
        <v>0.01</v>
      </c>
      <c r="Y1195" s="46">
        <v>0</v>
      </c>
      <c r="Z1195">
        <v>448.42</v>
      </c>
      <c r="AA1195">
        <v>8.1300000000000008</v>
      </c>
      <c r="AB1195">
        <v>9.6110000000000007</v>
      </c>
      <c r="AC1195">
        <v>1.3320000000000001</v>
      </c>
      <c r="AD1195">
        <v>1.4890000000000001</v>
      </c>
      <c r="AE1195">
        <v>11.757199999999999</v>
      </c>
      <c r="AF1195">
        <v>16.614999999999998</v>
      </c>
      <c r="AG1195">
        <v>9.1029999999999998</v>
      </c>
      <c r="AH1195">
        <v>2.0750000000000002</v>
      </c>
      <c r="AI1195">
        <v>2.1120000000000001</v>
      </c>
      <c r="AJ1195">
        <v>0.64500000000000002</v>
      </c>
      <c r="AK1195">
        <v>1.7293000000000001</v>
      </c>
      <c r="AL1195">
        <v>0.255</v>
      </c>
      <c r="AM1195">
        <v>9.3059999999999992</v>
      </c>
      <c r="AN1195">
        <v>0.61499999999999999</v>
      </c>
      <c r="AO1195">
        <v>8.0640000000000001</v>
      </c>
      <c r="AP1195">
        <v>0.59499999999999997</v>
      </c>
      <c r="AQ1195"/>
      <c r="AR1195">
        <v>122.92400000000001</v>
      </c>
    </row>
    <row r="1196" spans="1:44" ht="12.75" hidden="1" customHeight="1" x14ac:dyDescent="0.25">
      <c r="A1196">
        <v>1852</v>
      </c>
      <c r="B1196">
        <v>2014</v>
      </c>
      <c r="C1196" s="22" t="str">
        <f t="shared" si="74"/>
        <v>2014B01852</v>
      </c>
      <c r="D1196" s="13">
        <v>41913</v>
      </c>
      <c r="E1196">
        <v>140016</v>
      </c>
      <c r="F1196" t="s">
        <v>394</v>
      </c>
      <c r="G1196">
        <v>2</v>
      </c>
      <c r="H1196">
        <v>3</v>
      </c>
      <c r="I1196" t="s">
        <v>70</v>
      </c>
      <c r="J1196" s="15">
        <f t="shared" si="72"/>
        <v>5432</v>
      </c>
      <c r="K1196">
        <v>50</v>
      </c>
      <c r="L1196">
        <v>70</v>
      </c>
      <c r="M1196">
        <v>70</v>
      </c>
      <c r="N1196">
        <f t="shared" si="71"/>
        <v>20</v>
      </c>
      <c r="O1196">
        <v>4</v>
      </c>
      <c r="P1196">
        <v>6</v>
      </c>
      <c r="Q1196"/>
      <c r="R1196">
        <v>219</v>
      </c>
      <c r="S1196" s="55">
        <v>2015</v>
      </c>
      <c r="T1196" s="60" t="s">
        <v>77</v>
      </c>
      <c r="U1196" s="46">
        <v>0.28999999999999998</v>
      </c>
      <c r="V1196" s="46">
        <v>0</v>
      </c>
      <c r="W1196" s="46">
        <v>0</v>
      </c>
      <c r="X1196" s="46">
        <v>0.14000000000000001</v>
      </c>
      <c r="Y1196" s="46">
        <v>0</v>
      </c>
      <c r="Z1196"/>
      <c r="AA1196"/>
      <c r="AB1196">
        <v>14.736000000000001</v>
      </c>
      <c r="AC1196">
        <v>1.7330000000000001</v>
      </c>
      <c r="AD1196">
        <v>2.1440000000000001</v>
      </c>
      <c r="AE1196">
        <v>18.704999999999998</v>
      </c>
      <c r="AF1196">
        <v>24.952000000000002</v>
      </c>
      <c r="AG1196">
        <v>10.288</v>
      </c>
      <c r="AH1196">
        <v>4.3540000000000001</v>
      </c>
      <c r="AI1196">
        <v>3.1230000000000002</v>
      </c>
      <c r="AJ1196">
        <v>1.2150000000000001</v>
      </c>
      <c r="AK1196">
        <v>1.9650000000000001</v>
      </c>
      <c r="AL1196">
        <v>0.433</v>
      </c>
      <c r="AM1196">
        <v>12.064</v>
      </c>
      <c r="AN1196">
        <v>0.57399999999999995</v>
      </c>
      <c r="AO1196">
        <v>5.5060000000000002</v>
      </c>
      <c r="AP1196">
        <v>0.58599999999999997</v>
      </c>
      <c r="AQ1196"/>
      <c r="AR1196">
        <v>160.404</v>
      </c>
    </row>
    <row r="1197" spans="1:44" ht="12.75" hidden="1" customHeight="1" x14ac:dyDescent="0.25">
      <c r="A1197">
        <v>1855</v>
      </c>
      <c r="B1197">
        <v>2014</v>
      </c>
      <c r="C1197" s="22" t="str">
        <f t="shared" ref="C1197:C1228" si="75">CONCATENATE(B1197,"B0",A1197)</f>
        <v>2014B01855</v>
      </c>
      <c r="D1197" s="13">
        <v>41914</v>
      </c>
      <c r="E1197">
        <v>140017</v>
      </c>
      <c r="F1197" t="s">
        <v>394</v>
      </c>
      <c r="G1197">
        <v>1</v>
      </c>
      <c r="H1197">
        <v>8</v>
      </c>
      <c r="I1197" t="s">
        <v>70</v>
      </c>
      <c r="J1197" s="15">
        <f t="shared" si="72"/>
        <v>1358</v>
      </c>
      <c r="K1197">
        <v>0</v>
      </c>
      <c r="L1197">
        <v>5</v>
      </c>
      <c r="M1197">
        <v>5</v>
      </c>
      <c r="N1197">
        <f t="shared" si="71"/>
        <v>5</v>
      </c>
      <c r="O1197">
        <v>4</v>
      </c>
      <c r="P1197">
        <v>6</v>
      </c>
      <c r="Q1197"/>
      <c r="R1197">
        <v>220</v>
      </c>
      <c r="S1197" s="55">
        <v>2015</v>
      </c>
      <c r="T1197" s="60" t="s">
        <v>77</v>
      </c>
      <c r="U1197" s="46">
        <v>0.95</v>
      </c>
      <c r="V1197" s="46">
        <v>0.45</v>
      </c>
      <c r="W1197" s="46">
        <v>0</v>
      </c>
      <c r="X1197" s="46">
        <v>0</v>
      </c>
      <c r="Y1197" s="46">
        <v>0</v>
      </c>
      <c r="Z1197">
        <v>396.54</v>
      </c>
      <c r="AA1197">
        <v>9.8699999999999992</v>
      </c>
      <c r="AB1197">
        <v>13.159000000000001</v>
      </c>
      <c r="AC1197">
        <v>1.649</v>
      </c>
      <c r="AD1197">
        <v>1.1629</v>
      </c>
      <c r="AE1197">
        <v>7.2408999999999999</v>
      </c>
      <c r="AF1197">
        <v>21.225999999999999</v>
      </c>
      <c r="AG1197">
        <v>12.476000000000001</v>
      </c>
      <c r="AH1197">
        <v>6.8597000000000001</v>
      </c>
      <c r="AI1197">
        <v>3.0070000000000001</v>
      </c>
      <c r="AJ1197">
        <v>1.153</v>
      </c>
      <c r="AK1197">
        <v>1.298</v>
      </c>
      <c r="AL1197">
        <v>0.435</v>
      </c>
      <c r="AM1197">
        <v>12.760999999999999</v>
      </c>
      <c r="AN1197">
        <v>0.81299999999999994</v>
      </c>
      <c r="AO1197">
        <v>157.75800000000001</v>
      </c>
      <c r="AP1197">
        <v>0.73199999999999998</v>
      </c>
      <c r="AQ1197"/>
      <c r="AR1197">
        <v>119.3327</v>
      </c>
    </row>
    <row r="1198" spans="1:44" ht="12.75" hidden="1" customHeight="1" x14ac:dyDescent="0.25">
      <c r="A1198">
        <v>1856</v>
      </c>
      <c r="B1198">
        <v>2014</v>
      </c>
      <c r="C1198" s="22" t="str">
        <f t="shared" si="75"/>
        <v>2014B01856</v>
      </c>
      <c r="D1198" s="13">
        <v>41914</v>
      </c>
      <c r="E1198">
        <v>140017</v>
      </c>
      <c r="F1198" t="s">
        <v>394</v>
      </c>
      <c r="G1198">
        <v>1</v>
      </c>
      <c r="H1198">
        <v>8</v>
      </c>
      <c r="I1198" t="s">
        <v>70</v>
      </c>
      <c r="J1198" s="15">
        <f t="shared" si="72"/>
        <v>1358</v>
      </c>
      <c r="K1198">
        <v>5</v>
      </c>
      <c r="L1198">
        <v>10</v>
      </c>
      <c r="M1198">
        <v>10</v>
      </c>
      <c r="N1198">
        <f t="shared" si="71"/>
        <v>5</v>
      </c>
      <c r="O1198">
        <v>4</v>
      </c>
      <c r="P1198">
        <v>6</v>
      </c>
      <c r="Q1198"/>
      <c r="R1198">
        <v>221</v>
      </c>
      <c r="S1198" s="55">
        <v>2015</v>
      </c>
      <c r="T1198" s="60" t="s">
        <v>77</v>
      </c>
      <c r="U1198" s="46">
        <v>0.65</v>
      </c>
      <c r="V1198" s="46">
        <v>0.19</v>
      </c>
      <c r="W1198" s="46">
        <v>0</v>
      </c>
      <c r="X1198" s="46">
        <v>0</v>
      </c>
      <c r="Y1198" s="46">
        <v>0</v>
      </c>
      <c r="Z1198">
        <v>372.66</v>
      </c>
      <c r="AA1198">
        <v>8.65</v>
      </c>
      <c r="AB1198">
        <v>15.213699999999999</v>
      </c>
      <c r="AC1198">
        <v>1.2689999999999999</v>
      </c>
      <c r="AD1198">
        <v>1.3617999999999999</v>
      </c>
      <c r="AE1198">
        <v>9.3324999999999996</v>
      </c>
      <c r="AF1198">
        <v>22.837</v>
      </c>
      <c r="AG1198">
        <v>10.864000000000001</v>
      </c>
      <c r="AH1198">
        <v>5.9294000000000002</v>
      </c>
      <c r="AI1198">
        <v>3.16</v>
      </c>
      <c r="AJ1198">
        <v>1.248</v>
      </c>
      <c r="AK1198">
        <v>1.478</v>
      </c>
      <c r="AL1198">
        <v>0.51600000000000001</v>
      </c>
      <c r="AM1198">
        <v>19.398</v>
      </c>
      <c r="AN1198">
        <v>0.93100000000000005</v>
      </c>
      <c r="AO1198">
        <v>54.62</v>
      </c>
      <c r="AP1198">
        <v>0.61899999999999999</v>
      </c>
      <c r="AQ1198"/>
      <c r="AR1198">
        <v>167.64410000000001</v>
      </c>
    </row>
    <row r="1199" spans="1:44" ht="12.75" hidden="1" customHeight="1" x14ac:dyDescent="0.25">
      <c r="A1199">
        <v>1857</v>
      </c>
      <c r="B1199">
        <v>2014</v>
      </c>
      <c r="C1199" s="22" t="str">
        <f t="shared" si="75"/>
        <v>2014B01857</v>
      </c>
      <c r="D1199" s="13">
        <v>41914</v>
      </c>
      <c r="E1199">
        <v>140017</v>
      </c>
      <c r="F1199" t="s">
        <v>394</v>
      </c>
      <c r="G1199">
        <v>1</v>
      </c>
      <c r="H1199">
        <v>8</v>
      </c>
      <c r="I1199" t="s">
        <v>70</v>
      </c>
      <c r="J1199" s="15">
        <f t="shared" si="72"/>
        <v>2716</v>
      </c>
      <c r="K1199">
        <v>10</v>
      </c>
      <c r="L1199">
        <v>20</v>
      </c>
      <c r="M1199">
        <v>20</v>
      </c>
      <c r="N1199">
        <f t="shared" ref="N1199:N1214" si="76">L1199-K1199</f>
        <v>10</v>
      </c>
      <c r="O1199">
        <v>4</v>
      </c>
      <c r="P1199">
        <v>6</v>
      </c>
      <c r="Q1199"/>
      <c r="R1199">
        <v>222</v>
      </c>
      <c r="S1199" s="55">
        <v>2015</v>
      </c>
      <c r="T1199" s="60" t="s">
        <v>77</v>
      </c>
      <c r="U1199" s="46">
        <v>0.53</v>
      </c>
      <c r="V1199" s="46">
        <v>0</v>
      </c>
      <c r="W1199" s="46">
        <v>0</v>
      </c>
      <c r="X1199" s="46">
        <v>0</v>
      </c>
      <c r="Y1199" s="46">
        <v>0</v>
      </c>
      <c r="Z1199">
        <v>392.36</v>
      </c>
      <c r="AA1199">
        <v>8.84</v>
      </c>
      <c r="AB1199">
        <v>13.777200000000001</v>
      </c>
      <c r="AC1199">
        <v>1.6759999999999999</v>
      </c>
      <c r="AD1199">
        <v>1.1685000000000001</v>
      </c>
      <c r="AE1199">
        <v>14.27</v>
      </c>
      <c r="AF1199">
        <v>19.315999999999999</v>
      </c>
      <c r="AG1199">
        <v>10.885999999999999</v>
      </c>
      <c r="AH1199">
        <v>4.8234000000000004</v>
      </c>
      <c r="AI1199">
        <v>2.6960000000000002</v>
      </c>
      <c r="AJ1199">
        <v>1.0409999999999999</v>
      </c>
      <c r="AK1199">
        <v>1.647</v>
      </c>
      <c r="AL1199">
        <v>0.4</v>
      </c>
      <c r="AM1199">
        <v>15.624000000000001</v>
      </c>
      <c r="AN1199">
        <v>0.79300000000000004</v>
      </c>
      <c r="AO1199">
        <v>58.210999999999999</v>
      </c>
      <c r="AP1199">
        <v>0.628</v>
      </c>
      <c r="AQ1199"/>
      <c r="AR1199">
        <v>143.75</v>
      </c>
    </row>
    <row r="1200" spans="1:44" ht="12.75" hidden="1" customHeight="1" x14ac:dyDescent="0.25">
      <c r="A1200">
        <v>1858</v>
      </c>
      <c r="B1200">
        <v>2014</v>
      </c>
      <c r="C1200" s="22" t="str">
        <f t="shared" si="75"/>
        <v>2014B01858</v>
      </c>
      <c r="D1200" s="13">
        <v>41914</v>
      </c>
      <c r="E1200">
        <v>140017</v>
      </c>
      <c r="F1200" t="s">
        <v>394</v>
      </c>
      <c r="G1200">
        <v>1</v>
      </c>
      <c r="H1200">
        <v>8</v>
      </c>
      <c r="I1200" t="s">
        <v>70</v>
      </c>
      <c r="J1200" s="15">
        <f t="shared" si="72"/>
        <v>2716</v>
      </c>
      <c r="K1200">
        <v>20</v>
      </c>
      <c r="L1200">
        <v>30</v>
      </c>
      <c r="M1200">
        <v>30</v>
      </c>
      <c r="N1200">
        <f t="shared" si="76"/>
        <v>10</v>
      </c>
      <c r="O1200">
        <v>4</v>
      </c>
      <c r="P1200">
        <v>6</v>
      </c>
      <c r="Q1200"/>
      <c r="R1200">
        <v>223</v>
      </c>
      <c r="S1200" s="55">
        <v>2015</v>
      </c>
      <c r="T1200" s="60" t="s">
        <v>77</v>
      </c>
      <c r="U1200" s="46">
        <v>0.36</v>
      </c>
      <c r="V1200" s="46">
        <v>0.18</v>
      </c>
      <c r="W1200" s="46">
        <v>0</v>
      </c>
      <c r="X1200" s="46">
        <v>0</v>
      </c>
      <c r="Y1200" s="46">
        <v>0</v>
      </c>
      <c r="Z1200">
        <v>447.07</v>
      </c>
      <c r="AA1200">
        <v>9.16</v>
      </c>
      <c r="AB1200">
        <v>7.9470000000000001</v>
      </c>
      <c r="AC1200">
        <v>2.1680000000000001</v>
      </c>
      <c r="AD1200">
        <v>1.9390000000000001</v>
      </c>
      <c r="AE1200">
        <v>9.2906999999999993</v>
      </c>
      <c r="AF1200">
        <v>10.388999999999999</v>
      </c>
      <c r="AG1200">
        <v>9.3230000000000004</v>
      </c>
      <c r="AH1200">
        <v>1.869</v>
      </c>
      <c r="AI1200">
        <v>2.0209999999999999</v>
      </c>
      <c r="AJ1200">
        <v>0.67500000000000004</v>
      </c>
      <c r="AK1200">
        <v>2.532</v>
      </c>
      <c r="AL1200">
        <v>0.23799999999999999</v>
      </c>
      <c r="AM1200">
        <v>13.790699999999999</v>
      </c>
      <c r="AN1200">
        <v>0.64600000000000002</v>
      </c>
      <c r="AO1200">
        <v>51.13</v>
      </c>
      <c r="AP1200">
        <v>0.56799999999999995</v>
      </c>
      <c r="AQ1200"/>
      <c r="AR1200">
        <v>223.339</v>
      </c>
    </row>
    <row r="1201" spans="1:44" ht="12.75" hidden="1" customHeight="1" x14ac:dyDescent="0.25">
      <c r="A1201">
        <v>1859</v>
      </c>
      <c r="B1201">
        <v>2014</v>
      </c>
      <c r="C1201" s="22" t="str">
        <f t="shared" si="75"/>
        <v>2014B01859</v>
      </c>
      <c r="D1201" s="13">
        <v>41914</v>
      </c>
      <c r="E1201">
        <v>140017</v>
      </c>
      <c r="F1201" t="s">
        <v>394</v>
      </c>
      <c r="G1201">
        <v>1</v>
      </c>
      <c r="H1201">
        <v>8</v>
      </c>
      <c r="I1201" t="s">
        <v>70</v>
      </c>
      <c r="J1201" s="15">
        <f t="shared" si="72"/>
        <v>2716</v>
      </c>
      <c r="K1201">
        <v>30</v>
      </c>
      <c r="L1201">
        <v>40</v>
      </c>
      <c r="M1201">
        <v>40</v>
      </c>
      <c r="N1201">
        <f t="shared" si="76"/>
        <v>10</v>
      </c>
      <c r="O1201">
        <v>4</v>
      </c>
      <c r="P1201">
        <v>6</v>
      </c>
      <c r="Q1201"/>
      <c r="R1201">
        <v>224</v>
      </c>
      <c r="S1201" s="55">
        <v>2015</v>
      </c>
      <c r="T1201" s="60" t="s">
        <v>77</v>
      </c>
      <c r="U1201" s="46">
        <v>0.45</v>
      </c>
      <c r="V1201" s="46">
        <v>0</v>
      </c>
      <c r="W1201" s="46">
        <v>0</v>
      </c>
      <c r="X1201" s="46">
        <v>0</v>
      </c>
      <c r="Y1201" s="46">
        <v>0</v>
      </c>
      <c r="Z1201">
        <v>434.35</v>
      </c>
      <c r="AA1201">
        <v>6.75</v>
      </c>
      <c r="AB1201">
        <v>8.68</v>
      </c>
      <c r="AC1201">
        <v>1.218</v>
      </c>
      <c r="AD1201">
        <v>1.8520000000000001</v>
      </c>
      <c r="AE1201">
        <v>6.3150000000000004</v>
      </c>
      <c r="AF1201">
        <v>11.340999999999999</v>
      </c>
      <c r="AG1201">
        <v>6.6970000000000001</v>
      </c>
      <c r="AH1201">
        <v>2.0409999999999999</v>
      </c>
      <c r="AI1201">
        <v>1.6519999999999999</v>
      </c>
      <c r="AJ1201">
        <v>0.68799999999999994</v>
      </c>
      <c r="AK1201">
        <v>1.718</v>
      </c>
      <c r="AL1201">
        <v>0.214</v>
      </c>
      <c r="AM1201">
        <v>7.9660000000000002</v>
      </c>
      <c r="AN1201">
        <v>0.504</v>
      </c>
      <c r="AO1201">
        <v>8.76</v>
      </c>
      <c r="AP1201">
        <v>0.42</v>
      </c>
      <c r="AQ1201"/>
      <c r="AR1201">
        <v>97.272999999999996</v>
      </c>
    </row>
    <row r="1202" spans="1:44" ht="12.75" hidden="1" customHeight="1" x14ac:dyDescent="0.25">
      <c r="A1202">
        <v>1860</v>
      </c>
      <c r="B1202">
        <v>2014</v>
      </c>
      <c r="C1202" s="22" t="str">
        <f t="shared" si="75"/>
        <v>2014B01860</v>
      </c>
      <c r="D1202" s="13">
        <v>41914</v>
      </c>
      <c r="E1202">
        <v>140017</v>
      </c>
      <c r="F1202" t="s">
        <v>394</v>
      </c>
      <c r="G1202">
        <v>1</v>
      </c>
      <c r="H1202">
        <v>8</v>
      </c>
      <c r="I1202" t="s">
        <v>70</v>
      </c>
      <c r="J1202" s="15">
        <f t="shared" si="72"/>
        <v>2716</v>
      </c>
      <c r="K1202">
        <v>40</v>
      </c>
      <c r="L1202">
        <v>50</v>
      </c>
      <c r="M1202">
        <v>50</v>
      </c>
      <c r="N1202">
        <f t="shared" si="76"/>
        <v>10</v>
      </c>
      <c r="O1202">
        <v>4</v>
      </c>
      <c r="P1202">
        <v>6</v>
      </c>
      <c r="Q1202"/>
      <c r="R1202">
        <v>225</v>
      </c>
      <c r="S1202" s="55">
        <v>2015</v>
      </c>
      <c r="T1202" s="60" t="s">
        <v>77</v>
      </c>
      <c r="U1202" s="46">
        <v>0.08</v>
      </c>
      <c r="V1202" s="46">
        <v>0</v>
      </c>
      <c r="W1202" s="46">
        <v>0</v>
      </c>
      <c r="X1202" s="46">
        <v>0</v>
      </c>
      <c r="Y1202" s="46">
        <v>0</v>
      </c>
      <c r="Z1202"/>
      <c r="AA1202"/>
      <c r="AB1202">
        <v>17.489000000000001</v>
      </c>
      <c r="AC1202">
        <v>1.155</v>
      </c>
      <c r="AD1202">
        <v>1.1599999999999999</v>
      </c>
      <c r="AE1202">
        <v>10.717000000000001</v>
      </c>
      <c r="AF1202">
        <v>16.957000000000001</v>
      </c>
      <c r="AG1202">
        <v>7.8179999999999996</v>
      </c>
      <c r="AH1202">
        <v>4.0519999999999996</v>
      </c>
      <c r="AI1202">
        <v>2.6160000000000001</v>
      </c>
      <c r="AJ1202">
        <v>0.99399999999999999</v>
      </c>
      <c r="AK1202">
        <v>2.2989999999999999</v>
      </c>
      <c r="AL1202">
        <v>0.42699999999999999</v>
      </c>
      <c r="AM1202">
        <v>13.9763</v>
      </c>
      <c r="AN1202">
        <v>0.77300000000000002</v>
      </c>
      <c r="AO1202">
        <v>23.084</v>
      </c>
      <c r="AP1202">
        <v>0.60399999999999998</v>
      </c>
      <c r="AQ1202"/>
      <c r="AR1202">
        <v>87.037000000000006</v>
      </c>
    </row>
    <row r="1203" spans="1:44" ht="12.75" hidden="1" customHeight="1" x14ac:dyDescent="0.25">
      <c r="A1203">
        <v>1861</v>
      </c>
      <c r="B1203">
        <v>2014</v>
      </c>
      <c r="C1203" s="22" t="str">
        <f t="shared" si="75"/>
        <v>2014B01861</v>
      </c>
      <c r="D1203" s="13">
        <v>41914</v>
      </c>
      <c r="E1203">
        <v>140017</v>
      </c>
      <c r="F1203" t="s">
        <v>394</v>
      </c>
      <c r="G1203">
        <v>1</v>
      </c>
      <c r="H1203">
        <v>8</v>
      </c>
      <c r="I1203" t="s">
        <v>70</v>
      </c>
      <c r="J1203" s="15">
        <f t="shared" si="72"/>
        <v>5432</v>
      </c>
      <c r="K1203">
        <v>50</v>
      </c>
      <c r="L1203">
        <v>70</v>
      </c>
      <c r="M1203">
        <v>70</v>
      </c>
      <c r="N1203">
        <f t="shared" si="76"/>
        <v>20</v>
      </c>
      <c r="O1203">
        <v>4</v>
      </c>
      <c r="P1203">
        <v>6</v>
      </c>
      <c r="Q1203"/>
      <c r="R1203">
        <v>226</v>
      </c>
      <c r="S1203" s="55">
        <v>2015</v>
      </c>
      <c r="T1203" s="60" t="s">
        <v>77</v>
      </c>
      <c r="U1203" s="46">
        <v>0.14000000000000001</v>
      </c>
      <c r="V1203" s="46">
        <v>0</v>
      </c>
      <c r="W1203" s="46">
        <v>0</v>
      </c>
      <c r="X1203" s="46">
        <v>0</v>
      </c>
      <c r="Y1203" s="46">
        <v>0</v>
      </c>
      <c r="Z1203"/>
      <c r="AA1203"/>
      <c r="AB1203">
        <v>16.384399999999999</v>
      </c>
      <c r="AC1203">
        <v>0.86799999999999999</v>
      </c>
      <c r="AD1203">
        <v>3.2658</v>
      </c>
      <c r="AE1203">
        <v>28.991</v>
      </c>
      <c r="AF1203">
        <v>17.8</v>
      </c>
      <c r="AG1203">
        <v>11.08</v>
      </c>
      <c r="AH1203">
        <v>4.2305000000000001</v>
      </c>
      <c r="AI1203">
        <v>2.8279999999999998</v>
      </c>
      <c r="AJ1203">
        <v>1.044</v>
      </c>
      <c r="AK1203">
        <v>1.5519000000000001</v>
      </c>
      <c r="AL1203">
        <v>0.53</v>
      </c>
      <c r="AM1203">
        <v>17.3443</v>
      </c>
      <c r="AN1203">
        <v>0.79700000000000004</v>
      </c>
      <c r="AO1203">
        <v>16.972000000000001</v>
      </c>
      <c r="AP1203">
        <v>0.752</v>
      </c>
      <c r="AQ1203"/>
      <c r="AR1203">
        <v>79.823300000000003</v>
      </c>
    </row>
    <row r="1204" spans="1:44" ht="12.75" hidden="1" customHeight="1" x14ac:dyDescent="0.25">
      <c r="A1204">
        <v>1862</v>
      </c>
      <c r="B1204">
        <v>2014</v>
      </c>
      <c r="C1204" s="22" t="str">
        <f t="shared" si="75"/>
        <v>2014B01862</v>
      </c>
      <c r="D1204" s="13">
        <v>41914</v>
      </c>
      <c r="E1204">
        <v>140017</v>
      </c>
      <c r="F1204" t="s">
        <v>394</v>
      </c>
      <c r="G1204">
        <v>1</v>
      </c>
      <c r="H1204">
        <v>8</v>
      </c>
      <c r="I1204" t="s">
        <v>70</v>
      </c>
      <c r="J1204" s="15">
        <f t="shared" si="72"/>
        <v>2716</v>
      </c>
      <c r="K1204">
        <v>70</v>
      </c>
      <c r="L1204">
        <v>80</v>
      </c>
      <c r="M1204">
        <v>80</v>
      </c>
      <c r="N1204">
        <f t="shared" si="76"/>
        <v>10</v>
      </c>
      <c r="O1204">
        <v>4</v>
      </c>
      <c r="P1204">
        <v>6</v>
      </c>
      <c r="Q1204"/>
      <c r="R1204">
        <v>227</v>
      </c>
      <c r="S1204" s="55">
        <v>2015</v>
      </c>
      <c r="T1204" s="60" t="s">
        <v>77</v>
      </c>
      <c r="U1204" s="46">
        <v>0.22</v>
      </c>
      <c r="V1204" s="46">
        <v>0</v>
      </c>
      <c r="W1204" s="46">
        <v>0</v>
      </c>
      <c r="X1204" s="46">
        <v>0</v>
      </c>
      <c r="Y1204" s="46">
        <v>0</v>
      </c>
      <c r="Z1204">
        <v>422.32</v>
      </c>
      <c r="AA1204">
        <v>9.34</v>
      </c>
      <c r="AB1204">
        <v>19.344000000000001</v>
      </c>
      <c r="AC1204">
        <v>1.3340000000000001</v>
      </c>
      <c r="AD1204">
        <v>5.1210000000000004</v>
      </c>
      <c r="AE1204">
        <v>29.090399999999999</v>
      </c>
      <c r="AF1204">
        <v>37.368000000000002</v>
      </c>
      <c r="AG1204">
        <v>15.023999999999999</v>
      </c>
      <c r="AH1204">
        <v>5.1989999999999998</v>
      </c>
      <c r="AI1204">
        <v>4.181</v>
      </c>
      <c r="AJ1204">
        <v>1.4419999999999999</v>
      </c>
      <c r="AK1204">
        <v>1.45</v>
      </c>
      <c r="AL1204">
        <v>0.69399999999999995</v>
      </c>
      <c r="AM1204">
        <v>13.845599999999999</v>
      </c>
      <c r="AN1204">
        <v>0.81200000000000006</v>
      </c>
      <c r="AO1204">
        <v>11.208</v>
      </c>
      <c r="AP1204">
        <v>0.67</v>
      </c>
      <c r="AQ1204"/>
      <c r="AR1204">
        <v>120.56</v>
      </c>
    </row>
    <row r="1205" spans="1:44" ht="12.75" hidden="1" customHeight="1" x14ac:dyDescent="0.25">
      <c r="A1205">
        <v>1863</v>
      </c>
      <c r="B1205">
        <v>2014</v>
      </c>
      <c r="C1205" s="22" t="str">
        <f t="shared" si="75"/>
        <v>2014B01863</v>
      </c>
      <c r="D1205" s="13">
        <v>41914</v>
      </c>
      <c r="E1205">
        <v>140017</v>
      </c>
      <c r="F1205" t="s">
        <v>394</v>
      </c>
      <c r="G1205">
        <v>1</v>
      </c>
      <c r="H1205">
        <v>8</v>
      </c>
      <c r="I1205" t="s">
        <v>70</v>
      </c>
      <c r="J1205" s="15">
        <f t="shared" si="72"/>
        <v>5432</v>
      </c>
      <c r="K1205">
        <v>80</v>
      </c>
      <c r="L1205">
        <v>100</v>
      </c>
      <c r="M1205">
        <v>100</v>
      </c>
      <c r="N1205">
        <f t="shared" si="76"/>
        <v>20</v>
      </c>
      <c r="O1205">
        <v>4</v>
      </c>
      <c r="P1205">
        <v>6</v>
      </c>
      <c r="Q1205"/>
      <c r="R1205">
        <v>228</v>
      </c>
      <c r="S1205" s="55">
        <v>2015</v>
      </c>
      <c r="T1205" s="60" t="s">
        <v>77</v>
      </c>
      <c r="U1205" s="46">
        <v>0.35</v>
      </c>
      <c r="V1205" s="46">
        <v>0</v>
      </c>
      <c r="W1205" s="46">
        <v>0</v>
      </c>
      <c r="X1205" s="46">
        <v>0</v>
      </c>
      <c r="Y1205" s="46">
        <v>0</v>
      </c>
      <c r="Z1205">
        <v>459.92</v>
      </c>
      <c r="AA1205">
        <v>8.52</v>
      </c>
      <c r="AB1205">
        <v>9.0310000000000006</v>
      </c>
      <c r="AC1205">
        <v>1.67</v>
      </c>
      <c r="AD1205">
        <v>4.9610000000000003</v>
      </c>
      <c r="AE1205">
        <v>41.999000000000002</v>
      </c>
      <c r="AF1205">
        <v>18.026</v>
      </c>
      <c r="AG1205">
        <v>15.444000000000001</v>
      </c>
      <c r="AH1205">
        <v>2.2349999999999999</v>
      </c>
      <c r="AI1205">
        <v>2.165</v>
      </c>
      <c r="AJ1205">
        <v>0.95799999999999996</v>
      </c>
      <c r="AK1205">
        <v>1.9730000000000001</v>
      </c>
      <c r="AL1205">
        <v>0.36399999999999999</v>
      </c>
      <c r="AM1205">
        <v>13.1523</v>
      </c>
      <c r="AN1205">
        <v>0.56200000000000006</v>
      </c>
      <c r="AO1205">
        <v>4.8869999999999996</v>
      </c>
      <c r="AP1205">
        <v>0.59199999999999997</v>
      </c>
      <c r="AQ1205"/>
      <c r="AR1205">
        <v>78.997</v>
      </c>
    </row>
    <row r="1206" spans="1:44" ht="12.75" hidden="1" customHeight="1" x14ac:dyDescent="0.25">
      <c r="A1206">
        <v>1864</v>
      </c>
      <c r="B1206">
        <v>2014</v>
      </c>
      <c r="C1206" s="22" t="str">
        <f t="shared" si="75"/>
        <v>2014B01864</v>
      </c>
      <c r="D1206" s="13">
        <v>41914</v>
      </c>
      <c r="E1206">
        <v>140018</v>
      </c>
      <c r="F1206" t="s">
        <v>394</v>
      </c>
      <c r="G1206">
        <v>8</v>
      </c>
      <c r="H1206">
        <v>95</v>
      </c>
      <c r="I1206" t="s">
        <v>70</v>
      </c>
      <c r="J1206" s="15">
        <f t="shared" si="72"/>
        <v>1358</v>
      </c>
      <c r="K1206">
        <v>0</v>
      </c>
      <c r="L1206">
        <v>5</v>
      </c>
      <c r="M1206">
        <v>5</v>
      </c>
      <c r="N1206">
        <f t="shared" si="76"/>
        <v>5</v>
      </c>
      <c r="O1206">
        <v>4</v>
      </c>
      <c r="P1206">
        <v>6</v>
      </c>
      <c r="Q1206"/>
      <c r="R1206">
        <v>229</v>
      </c>
      <c r="S1206" s="55">
        <v>2015</v>
      </c>
      <c r="T1206" s="60" t="s">
        <v>77</v>
      </c>
      <c r="U1206" s="46">
        <v>0.33</v>
      </c>
      <c r="V1206" s="46">
        <v>0</v>
      </c>
      <c r="W1206" s="46">
        <v>0</v>
      </c>
      <c r="X1206" s="46">
        <v>0.06</v>
      </c>
      <c r="Y1206" s="46">
        <v>0</v>
      </c>
      <c r="Z1206">
        <v>436.91</v>
      </c>
      <c r="AA1206">
        <v>12.19</v>
      </c>
      <c r="AB1206">
        <v>8.343</v>
      </c>
      <c r="AC1206">
        <v>1</v>
      </c>
      <c r="AD1206">
        <v>1.6469</v>
      </c>
      <c r="AE1206">
        <v>9.8018000000000001</v>
      </c>
      <c r="AF1206">
        <v>14.596</v>
      </c>
      <c r="AG1206">
        <v>12.83</v>
      </c>
      <c r="AH1206">
        <v>5.5670000000000002</v>
      </c>
      <c r="AI1206">
        <v>2.8719999999999999</v>
      </c>
      <c r="AJ1206">
        <v>0.83199999999999996</v>
      </c>
      <c r="AK1206">
        <v>0.83899999999999997</v>
      </c>
      <c r="AL1206">
        <v>0.312</v>
      </c>
      <c r="AM1206">
        <v>13.095599999999999</v>
      </c>
      <c r="AN1206">
        <v>0.85399999999999998</v>
      </c>
      <c r="AO1206">
        <v>291.81599999999997</v>
      </c>
      <c r="AP1206">
        <v>0.91400000000000003</v>
      </c>
      <c r="AQ1206"/>
      <c r="AR1206">
        <v>111.06910000000001</v>
      </c>
    </row>
    <row r="1207" spans="1:44" ht="12.75" hidden="1" customHeight="1" x14ac:dyDescent="0.25">
      <c r="A1207">
        <v>1865</v>
      </c>
      <c r="B1207">
        <v>2014</v>
      </c>
      <c r="C1207" s="22" t="str">
        <f t="shared" si="75"/>
        <v>2014B01865</v>
      </c>
      <c r="D1207" s="13">
        <v>41914</v>
      </c>
      <c r="E1207">
        <v>140018</v>
      </c>
      <c r="F1207" t="s">
        <v>394</v>
      </c>
      <c r="G1207">
        <v>8</v>
      </c>
      <c r="H1207">
        <v>95</v>
      </c>
      <c r="I1207" t="s">
        <v>70</v>
      </c>
      <c r="J1207" s="15">
        <f t="shared" si="72"/>
        <v>1358</v>
      </c>
      <c r="K1207">
        <v>5</v>
      </c>
      <c r="L1207">
        <v>10</v>
      </c>
      <c r="M1207">
        <v>10</v>
      </c>
      <c r="N1207">
        <f t="shared" si="76"/>
        <v>5</v>
      </c>
      <c r="O1207">
        <v>4</v>
      </c>
      <c r="P1207">
        <v>6</v>
      </c>
      <c r="Q1207"/>
      <c r="R1207">
        <v>230</v>
      </c>
      <c r="S1207" s="55">
        <v>2015</v>
      </c>
      <c r="T1207" s="60" t="s">
        <v>77</v>
      </c>
      <c r="U1207" s="46">
        <v>1.04</v>
      </c>
      <c r="V1207" s="46">
        <v>0</v>
      </c>
      <c r="W1207" s="46">
        <v>0</v>
      </c>
      <c r="X1207" s="46">
        <v>0</v>
      </c>
      <c r="Y1207" s="46">
        <v>0</v>
      </c>
      <c r="Z1207">
        <v>442.5</v>
      </c>
      <c r="AA1207">
        <v>10.85</v>
      </c>
      <c r="AB1207">
        <v>8.0289999999999999</v>
      </c>
      <c r="AC1207">
        <v>1.4054</v>
      </c>
      <c r="AD1207">
        <v>1.6140000000000001</v>
      </c>
      <c r="AE1207">
        <v>17.879000000000001</v>
      </c>
      <c r="AF1207">
        <v>11.861000000000001</v>
      </c>
      <c r="AG1207">
        <v>10.749000000000001</v>
      </c>
      <c r="AH1207">
        <v>4.0659999999999998</v>
      </c>
      <c r="AI1207">
        <v>3.2050000000000001</v>
      </c>
      <c r="AJ1207">
        <v>1.004</v>
      </c>
      <c r="AK1207">
        <v>1.256</v>
      </c>
      <c r="AL1207">
        <v>0.42299999999999999</v>
      </c>
      <c r="AM1207">
        <v>12.062200000000001</v>
      </c>
      <c r="AN1207">
        <v>0.879</v>
      </c>
      <c r="AO1207">
        <v>120.976</v>
      </c>
      <c r="AP1207">
        <v>0.78400000000000003</v>
      </c>
      <c r="AQ1207"/>
      <c r="AR1207">
        <v>191.40600000000001</v>
      </c>
    </row>
    <row r="1208" spans="1:44" ht="12.75" hidden="1" customHeight="1" x14ac:dyDescent="0.25">
      <c r="A1208">
        <v>1866</v>
      </c>
      <c r="B1208">
        <v>2014</v>
      </c>
      <c r="C1208" s="22" t="str">
        <f t="shared" si="75"/>
        <v>2014B01866</v>
      </c>
      <c r="D1208" s="13">
        <v>41914</v>
      </c>
      <c r="E1208">
        <v>140018</v>
      </c>
      <c r="F1208" t="s">
        <v>394</v>
      </c>
      <c r="G1208">
        <v>8</v>
      </c>
      <c r="H1208">
        <v>95</v>
      </c>
      <c r="I1208" t="s">
        <v>70</v>
      </c>
      <c r="J1208" s="15">
        <f t="shared" si="72"/>
        <v>2716</v>
      </c>
      <c r="K1208">
        <v>10</v>
      </c>
      <c r="L1208">
        <v>20</v>
      </c>
      <c r="M1208">
        <v>20</v>
      </c>
      <c r="N1208">
        <f t="shared" si="76"/>
        <v>10</v>
      </c>
      <c r="O1208">
        <v>4</v>
      </c>
      <c r="P1208">
        <v>6</v>
      </c>
      <c r="Q1208"/>
      <c r="R1208">
        <v>231</v>
      </c>
      <c r="S1208" s="55">
        <v>2015</v>
      </c>
      <c r="T1208" s="60" t="s">
        <v>77</v>
      </c>
      <c r="U1208" s="46">
        <v>0.63</v>
      </c>
      <c r="V1208" s="46">
        <v>0.17</v>
      </c>
      <c r="W1208" s="46">
        <v>0</v>
      </c>
      <c r="X1208" s="46">
        <v>0</v>
      </c>
      <c r="Y1208" s="46">
        <v>0</v>
      </c>
      <c r="Z1208">
        <v>423.79</v>
      </c>
      <c r="AA1208">
        <v>9.83</v>
      </c>
      <c r="AB1208">
        <v>10.571</v>
      </c>
      <c r="AC1208">
        <v>1.103</v>
      </c>
      <c r="AD1208">
        <v>1.2669999999999999</v>
      </c>
      <c r="AE1208">
        <v>24.466999999999999</v>
      </c>
      <c r="AF1208">
        <v>15.66</v>
      </c>
      <c r="AG1208">
        <v>8.6880000000000006</v>
      </c>
      <c r="AH1208">
        <v>4.3929999999999998</v>
      </c>
      <c r="AI1208">
        <v>3.302</v>
      </c>
      <c r="AJ1208">
        <v>1.101</v>
      </c>
      <c r="AK1208">
        <v>1.429</v>
      </c>
      <c r="AL1208">
        <v>0.38900000000000001</v>
      </c>
      <c r="AM1208">
        <v>13.386200000000001</v>
      </c>
      <c r="AN1208">
        <v>0.70399999999999996</v>
      </c>
      <c r="AO1208">
        <v>43.895000000000003</v>
      </c>
      <c r="AP1208">
        <v>0.65800000000000003</v>
      </c>
      <c r="AQ1208"/>
      <c r="AR1208">
        <v>115.503</v>
      </c>
    </row>
    <row r="1209" spans="1:44" ht="12.75" hidden="1" customHeight="1" x14ac:dyDescent="0.25">
      <c r="A1209">
        <v>1867</v>
      </c>
      <c r="B1209">
        <v>2014</v>
      </c>
      <c r="C1209" s="22" t="str">
        <f t="shared" si="75"/>
        <v>2014B01867</v>
      </c>
      <c r="D1209" s="13">
        <v>41914</v>
      </c>
      <c r="E1209">
        <v>140018</v>
      </c>
      <c r="F1209" t="s">
        <v>394</v>
      </c>
      <c r="G1209">
        <v>8</v>
      </c>
      <c r="H1209">
        <v>95</v>
      </c>
      <c r="I1209" t="s">
        <v>70</v>
      </c>
      <c r="J1209" s="15">
        <f t="shared" si="72"/>
        <v>2716</v>
      </c>
      <c r="K1209">
        <v>20</v>
      </c>
      <c r="L1209">
        <v>30</v>
      </c>
      <c r="M1209">
        <v>30</v>
      </c>
      <c r="N1209">
        <f t="shared" si="76"/>
        <v>10</v>
      </c>
      <c r="O1209">
        <v>4</v>
      </c>
      <c r="P1209">
        <v>6</v>
      </c>
      <c r="Q1209"/>
      <c r="R1209">
        <v>232</v>
      </c>
      <c r="S1209" s="55">
        <v>2015</v>
      </c>
      <c r="T1209" s="60" t="s">
        <v>77</v>
      </c>
      <c r="U1209" s="46">
        <v>0.28000000000000003</v>
      </c>
      <c r="V1209" s="46">
        <v>0.49</v>
      </c>
      <c r="W1209" s="46">
        <v>0</v>
      </c>
      <c r="X1209" s="46">
        <v>0</v>
      </c>
      <c r="Y1209" s="46">
        <v>0</v>
      </c>
      <c r="Z1209">
        <v>432.01</v>
      </c>
      <c r="AA1209">
        <v>10.01</v>
      </c>
      <c r="AB1209">
        <v>15.27</v>
      </c>
      <c r="AC1209">
        <v>1.198</v>
      </c>
      <c r="AD1209">
        <v>1.9930000000000001</v>
      </c>
      <c r="AE1209">
        <v>59.192999999999998</v>
      </c>
      <c r="AF1209">
        <v>15.811999999999999</v>
      </c>
      <c r="AG1209">
        <v>10.475</v>
      </c>
      <c r="AH1209">
        <v>5.1844999999999999</v>
      </c>
      <c r="AI1209">
        <v>3.6819999999999999</v>
      </c>
      <c r="AJ1209">
        <v>1.21</v>
      </c>
      <c r="AK1209">
        <v>1.9560999999999999</v>
      </c>
      <c r="AL1209">
        <v>0.44900000000000001</v>
      </c>
      <c r="AM1209">
        <v>15.526</v>
      </c>
      <c r="AN1209">
        <v>0.65100000000000002</v>
      </c>
      <c r="AO1209">
        <v>9.8510000000000009</v>
      </c>
      <c r="AP1209">
        <v>0.878</v>
      </c>
      <c r="AQ1209"/>
      <c r="AR1209">
        <v>121.628</v>
      </c>
    </row>
    <row r="1210" spans="1:44" ht="12.75" hidden="1" customHeight="1" x14ac:dyDescent="0.25">
      <c r="A1210">
        <v>1868</v>
      </c>
      <c r="B1210">
        <v>2014</v>
      </c>
      <c r="C1210" s="22" t="str">
        <f t="shared" si="75"/>
        <v>2014B01868</v>
      </c>
      <c r="D1210" s="13">
        <v>41914</v>
      </c>
      <c r="E1210">
        <v>140018</v>
      </c>
      <c r="F1210" t="s">
        <v>394</v>
      </c>
      <c r="G1210">
        <v>8</v>
      </c>
      <c r="H1210">
        <v>95</v>
      </c>
      <c r="I1210" t="s">
        <v>70</v>
      </c>
      <c r="J1210" s="15">
        <f t="shared" si="72"/>
        <v>2716</v>
      </c>
      <c r="K1210">
        <v>30</v>
      </c>
      <c r="L1210">
        <v>40</v>
      </c>
      <c r="M1210">
        <v>40</v>
      </c>
      <c r="N1210">
        <f t="shared" si="76"/>
        <v>10</v>
      </c>
      <c r="O1210">
        <v>4</v>
      </c>
      <c r="P1210">
        <v>6</v>
      </c>
      <c r="Q1210"/>
      <c r="R1210">
        <v>233</v>
      </c>
      <c r="S1210" s="55">
        <v>2015</v>
      </c>
      <c r="T1210" s="60" t="s">
        <v>77</v>
      </c>
      <c r="U1210" s="46">
        <v>0.33</v>
      </c>
      <c r="V1210" s="46">
        <v>0.46</v>
      </c>
      <c r="W1210" s="46">
        <v>0</v>
      </c>
      <c r="X1210" s="46">
        <v>0</v>
      </c>
      <c r="Y1210" s="46">
        <v>0</v>
      </c>
      <c r="Z1210">
        <v>429.25</v>
      </c>
      <c r="AA1210">
        <v>9.4499999999999993</v>
      </c>
      <c r="AB1210">
        <v>11.983000000000001</v>
      </c>
      <c r="AC1210">
        <v>0.92600000000000005</v>
      </c>
      <c r="AD1210">
        <v>1.3580000000000001</v>
      </c>
      <c r="AE1210">
        <v>18.265999999999998</v>
      </c>
      <c r="AF1210">
        <v>14.465</v>
      </c>
      <c r="AG1210">
        <v>11.175000000000001</v>
      </c>
      <c r="AH1210">
        <v>3.371</v>
      </c>
      <c r="AI1210">
        <v>2.6080000000000001</v>
      </c>
      <c r="AJ1210">
        <v>0.84799999999999998</v>
      </c>
      <c r="AK1210">
        <v>1.006</v>
      </c>
      <c r="AL1210">
        <v>0.315</v>
      </c>
      <c r="AM1210">
        <v>13.817</v>
      </c>
      <c r="AN1210">
        <v>0.66700000000000004</v>
      </c>
      <c r="AO1210">
        <v>9.6020000000000003</v>
      </c>
      <c r="AP1210">
        <v>0.66800000000000004</v>
      </c>
      <c r="AQ1210"/>
      <c r="AR1210">
        <v>101.04600000000001</v>
      </c>
    </row>
    <row r="1211" spans="1:44" ht="12.75" hidden="1" customHeight="1" x14ac:dyDescent="0.25">
      <c r="A1211">
        <v>1869</v>
      </c>
      <c r="B1211">
        <v>2014</v>
      </c>
      <c r="C1211" s="22" t="str">
        <f t="shared" si="75"/>
        <v>2014B01869</v>
      </c>
      <c r="D1211" s="13">
        <v>41914</v>
      </c>
      <c r="E1211">
        <v>140018</v>
      </c>
      <c r="F1211" t="s">
        <v>394</v>
      </c>
      <c r="G1211">
        <v>8</v>
      </c>
      <c r="H1211">
        <v>95</v>
      </c>
      <c r="I1211" t="s">
        <v>70</v>
      </c>
      <c r="J1211" s="15">
        <f t="shared" si="72"/>
        <v>2716</v>
      </c>
      <c r="K1211">
        <v>40</v>
      </c>
      <c r="L1211">
        <v>50</v>
      </c>
      <c r="M1211">
        <v>50</v>
      </c>
      <c r="N1211">
        <f t="shared" si="76"/>
        <v>10</v>
      </c>
      <c r="O1211">
        <v>4</v>
      </c>
      <c r="P1211">
        <v>6</v>
      </c>
      <c r="Q1211"/>
      <c r="R1211">
        <v>234</v>
      </c>
      <c r="S1211" s="55">
        <v>2015</v>
      </c>
      <c r="T1211" s="60" t="s">
        <v>77</v>
      </c>
      <c r="U1211" s="46">
        <v>0.52</v>
      </c>
      <c r="V1211" s="46">
        <v>0.47</v>
      </c>
      <c r="W1211" s="46">
        <v>4.72</v>
      </c>
      <c r="X1211" s="46">
        <v>0</v>
      </c>
      <c r="Y1211" s="46">
        <v>0</v>
      </c>
      <c r="Z1211">
        <v>400.32</v>
      </c>
      <c r="AA1211">
        <v>8.2799999999999994</v>
      </c>
      <c r="AB1211">
        <v>12.871</v>
      </c>
      <c r="AC1211">
        <v>1.19</v>
      </c>
      <c r="AD1211">
        <v>1.7427999999999999</v>
      </c>
      <c r="AE1211">
        <v>17.151</v>
      </c>
      <c r="AF1211">
        <v>18.579999999999998</v>
      </c>
      <c r="AG1211">
        <v>11.135</v>
      </c>
      <c r="AH1211">
        <v>5.7598000000000003</v>
      </c>
      <c r="AI1211">
        <v>3.78</v>
      </c>
      <c r="AJ1211">
        <v>1.151</v>
      </c>
      <c r="AK1211">
        <v>1.004</v>
      </c>
      <c r="AL1211">
        <v>0.48899999999999999</v>
      </c>
      <c r="AM1211">
        <v>16.164000000000001</v>
      </c>
      <c r="AN1211">
        <v>0.56999999999999995</v>
      </c>
      <c r="AO1211">
        <v>8.8040000000000003</v>
      </c>
      <c r="AP1211">
        <v>0.53900000000000003</v>
      </c>
      <c r="AQ1211"/>
      <c r="AR1211">
        <v>93.676900000000003</v>
      </c>
    </row>
    <row r="1212" spans="1:44" ht="12.75" hidden="1" customHeight="1" x14ac:dyDescent="0.25">
      <c r="A1212">
        <v>1870</v>
      </c>
      <c r="B1212">
        <v>2014</v>
      </c>
      <c r="C1212" s="22" t="str">
        <f t="shared" si="75"/>
        <v>2014B01870</v>
      </c>
      <c r="D1212" s="13">
        <v>41914</v>
      </c>
      <c r="E1212">
        <v>140018</v>
      </c>
      <c r="F1212" t="s">
        <v>394</v>
      </c>
      <c r="G1212">
        <v>8</v>
      </c>
      <c r="H1212">
        <v>95</v>
      </c>
      <c r="I1212" t="s">
        <v>70</v>
      </c>
      <c r="J1212" s="15">
        <f t="shared" si="72"/>
        <v>5432</v>
      </c>
      <c r="K1212">
        <v>50</v>
      </c>
      <c r="L1212">
        <v>70</v>
      </c>
      <c r="M1212">
        <v>70</v>
      </c>
      <c r="N1212">
        <f t="shared" si="76"/>
        <v>20</v>
      </c>
      <c r="O1212">
        <v>4</v>
      </c>
      <c r="P1212">
        <v>6</v>
      </c>
      <c r="Q1212"/>
      <c r="R1212">
        <v>235</v>
      </c>
      <c r="S1212" s="55">
        <v>2015</v>
      </c>
      <c r="T1212" s="60" t="s">
        <v>77</v>
      </c>
      <c r="U1212" s="46">
        <v>0.98</v>
      </c>
      <c r="V1212" s="46">
        <v>1.84</v>
      </c>
      <c r="W1212" s="46">
        <v>0</v>
      </c>
      <c r="X1212" s="46">
        <v>0</v>
      </c>
      <c r="Y1212" s="46">
        <v>0</v>
      </c>
      <c r="Z1212">
        <v>453.74</v>
      </c>
      <c r="AA1212">
        <v>9.1199999999999992</v>
      </c>
      <c r="AB1212">
        <v>11.975</v>
      </c>
      <c r="AC1212">
        <v>1.605</v>
      </c>
      <c r="AD1212">
        <v>3.4910000000000001</v>
      </c>
      <c r="AE1212">
        <v>40.840000000000003</v>
      </c>
      <c r="AF1212">
        <v>17.114999999999998</v>
      </c>
      <c r="AG1212">
        <v>14.215</v>
      </c>
      <c r="AH1212">
        <v>4.2</v>
      </c>
      <c r="AI1212">
        <v>3.1019999999999999</v>
      </c>
      <c r="AJ1212">
        <v>0.95899999999999996</v>
      </c>
      <c r="AK1212">
        <v>1.363</v>
      </c>
      <c r="AL1212">
        <v>0.70299999999999996</v>
      </c>
      <c r="AM1212">
        <v>18.925000000000001</v>
      </c>
      <c r="AN1212">
        <v>0.55000000000000004</v>
      </c>
      <c r="AO1212">
        <v>12.01</v>
      </c>
      <c r="AP1212">
        <v>0.65100000000000002</v>
      </c>
      <c r="AQ1212"/>
      <c r="AR1212">
        <v>118.35</v>
      </c>
    </row>
    <row r="1213" spans="1:44" ht="12.75" hidden="1" customHeight="1" x14ac:dyDescent="0.25">
      <c r="A1213">
        <v>1871</v>
      </c>
      <c r="B1213">
        <v>2014</v>
      </c>
      <c r="C1213" s="22" t="str">
        <f t="shared" si="75"/>
        <v>2014B01871</v>
      </c>
      <c r="D1213" s="13">
        <v>41914</v>
      </c>
      <c r="E1213">
        <v>140018</v>
      </c>
      <c r="F1213" t="s">
        <v>394</v>
      </c>
      <c r="G1213">
        <v>8</v>
      </c>
      <c r="H1213">
        <v>95</v>
      </c>
      <c r="I1213" t="s">
        <v>70</v>
      </c>
      <c r="J1213" s="15">
        <f t="shared" si="72"/>
        <v>2716</v>
      </c>
      <c r="K1213">
        <v>70</v>
      </c>
      <c r="L1213">
        <v>80</v>
      </c>
      <c r="M1213">
        <v>80</v>
      </c>
      <c r="N1213">
        <f t="shared" si="76"/>
        <v>10</v>
      </c>
      <c r="O1213">
        <v>4</v>
      </c>
      <c r="P1213">
        <v>6</v>
      </c>
      <c r="Q1213"/>
      <c r="R1213">
        <v>236</v>
      </c>
      <c r="S1213" s="55">
        <v>2015</v>
      </c>
      <c r="T1213" s="60" t="s">
        <v>77</v>
      </c>
      <c r="U1213" s="46">
        <v>0.59</v>
      </c>
      <c r="V1213" s="46">
        <v>0</v>
      </c>
      <c r="W1213" s="46">
        <v>0</v>
      </c>
      <c r="X1213" s="46">
        <v>0</v>
      </c>
      <c r="Y1213" s="46">
        <v>0</v>
      </c>
      <c r="Z1213">
        <v>442.4</v>
      </c>
      <c r="AA1213">
        <v>9.1</v>
      </c>
      <c r="AB1213">
        <v>11.276</v>
      </c>
      <c r="AC1213">
        <v>1.46</v>
      </c>
      <c r="AD1213">
        <v>2.9809999999999999</v>
      </c>
      <c r="AE1213">
        <v>44.158999999999999</v>
      </c>
      <c r="AF1213">
        <v>16.375</v>
      </c>
      <c r="AG1213">
        <v>14.406000000000001</v>
      </c>
      <c r="AH1213">
        <v>4.3689999999999998</v>
      </c>
      <c r="AI1213">
        <v>3.3690000000000002</v>
      </c>
      <c r="AJ1213">
        <v>1.175</v>
      </c>
      <c r="AK1213">
        <v>1.43</v>
      </c>
      <c r="AL1213">
        <v>0.51700000000000002</v>
      </c>
      <c r="AM1213">
        <v>28.978000000000002</v>
      </c>
      <c r="AN1213">
        <v>0.58499999999999996</v>
      </c>
      <c r="AO1213">
        <v>6.1449999999999996</v>
      </c>
      <c r="AP1213">
        <v>0.56699999999999995</v>
      </c>
      <c r="AQ1213"/>
      <c r="AR1213">
        <v>178.77600000000001</v>
      </c>
    </row>
    <row r="1214" spans="1:44" ht="12.75" hidden="1" customHeight="1" x14ac:dyDescent="0.25">
      <c r="A1214">
        <v>1872</v>
      </c>
      <c r="B1214">
        <v>2014</v>
      </c>
      <c r="C1214" s="22" t="str">
        <f t="shared" si="75"/>
        <v>2014B01872</v>
      </c>
      <c r="D1214" s="13">
        <v>41914</v>
      </c>
      <c r="E1214">
        <v>140018</v>
      </c>
      <c r="F1214" t="s">
        <v>394</v>
      </c>
      <c r="G1214">
        <v>8</v>
      </c>
      <c r="H1214">
        <v>95</v>
      </c>
      <c r="I1214" t="s">
        <v>70</v>
      </c>
      <c r="J1214" s="15">
        <f t="shared" si="72"/>
        <v>5432</v>
      </c>
      <c r="K1214">
        <v>80</v>
      </c>
      <c r="L1214">
        <v>100</v>
      </c>
      <c r="M1214">
        <v>100</v>
      </c>
      <c r="N1214">
        <f t="shared" si="76"/>
        <v>20</v>
      </c>
      <c r="O1214">
        <v>4</v>
      </c>
      <c r="P1214">
        <v>6</v>
      </c>
      <c r="Q1214"/>
      <c r="R1214">
        <v>237</v>
      </c>
      <c r="S1214" s="55">
        <v>2015</v>
      </c>
      <c r="T1214" s="60" t="s">
        <v>77</v>
      </c>
      <c r="U1214" s="46">
        <v>0.55000000000000004</v>
      </c>
      <c r="V1214" s="46">
        <v>0.42</v>
      </c>
      <c r="W1214" s="46">
        <v>2.2200000000000002</v>
      </c>
      <c r="X1214" s="46">
        <v>0.01</v>
      </c>
      <c r="Y1214" s="46">
        <v>0</v>
      </c>
      <c r="Z1214">
        <v>440.72</v>
      </c>
      <c r="AA1214">
        <v>9.3800000000000008</v>
      </c>
      <c r="AB1214">
        <v>12.997</v>
      </c>
      <c r="AC1214">
        <v>1.893</v>
      </c>
      <c r="AD1214">
        <v>3.39</v>
      </c>
      <c r="AE1214">
        <v>16.078600000000002</v>
      </c>
      <c r="AF1214">
        <v>16.887599999999999</v>
      </c>
      <c r="AG1214">
        <v>16.872</v>
      </c>
      <c r="AH1214">
        <v>4.2910000000000004</v>
      </c>
      <c r="AI1214">
        <v>3.6509999999999998</v>
      </c>
      <c r="AJ1214">
        <v>1.216</v>
      </c>
      <c r="AK1214">
        <v>1.5069999999999999</v>
      </c>
      <c r="AL1214">
        <v>0.54500000000000004</v>
      </c>
      <c r="AM1214">
        <v>13.271000000000001</v>
      </c>
      <c r="AN1214">
        <v>0.64400000000000002</v>
      </c>
      <c r="AO1214">
        <v>5.0640000000000001</v>
      </c>
      <c r="AP1214">
        <v>0.64500000000000002</v>
      </c>
      <c r="AQ1214"/>
      <c r="AR1214">
        <v>151.404</v>
      </c>
    </row>
    <row r="1215" spans="1:44" ht="12.75" hidden="1" customHeight="1" x14ac:dyDescent="0.25">
      <c r="A1215">
        <v>1695</v>
      </c>
      <c r="B1215">
        <v>2005</v>
      </c>
      <c r="C1215" s="22" t="str">
        <f t="shared" si="75"/>
        <v>2005B01695</v>
      </c>
      <c r="D1215" s="20">
        <v>38635</v>
      </c>
      <c r="E1215">
        <v>50013</v>
      </c>
      <c r="F1215" s="13" t="s">
        <v>71</v>
      </c>
      <c r="G1215">
        <v>9</v>
      </c>
      <c r="H1215">
        <v>2</v>
      </c>
      <c r="I1215" t="s">
        <v>87</v>
      </c>
      <c r="J1215" s="15">
        <f t="shared" si="72"/>
        <v>2450</v>
      </c>
      <c r="K1215">
        <v>0</v>
      </c>
      <c r="L1215">
        <v>5</v>
      </c>
      <c r="M1215">
        <v>5</v>
      </c>
      <c r="N1215">
        <v>5</v>
      </c>
      <c r="O1215">
        <v>4</v>
      </c>
      <c r="P1215">
        <v>6</v>
      </c>
      <c r="Q1215"/>
      <c r="R1215">
        <v>489</v>
      </c>
      <c r="S1215" s="55">
        <v>2006</v>
      </c>
      <c r="T1215" s="60" t="s">
        <v>77</v>
      </c>
      <c r="U1215" s="46">
        <v>3.0080168332456596</v>
      </c>
      <c r="V1215" s="46">
        <v>0</v>
      </c>
      <c r="W1215" s="46">
        <v>3.2958653340347186</v>
      </c>
      <c r="X1215" s="46">
        <v>2.3027880063124671</v>
      </c>
      <c r="Y1215" s="46">
        <v>0</v>
      </c>
      <c r="Z1215">
        <v>534.88250000000005</v>
      </c>
      <c r="AA1215">
        <v>8.7651000000000003</v>
      </c>
      <c r="AB1215">
        <v>0.74199999999999999</v>
      </c>
      <c r="AC1215">
        <v>3.2475000000000001</v>
      </c>
      <c r="AD1215">
        <v>2.7161</v>
      </c>
      <c r="AE1215">
        <v>1.0578000000000001</v>
      </c>
      <c r="AF1215">
        <v>2.3898999999999999</v>
      </c>
      <c r="AG1215">
        <v>9.7605000000000004</v>
      </c>
      <c r="AH1215">
        <v>0.39079999999999998</v>
      </c>
      <c r="AI1215">
        <v>1.3512</v>
      </c>
      <c r="AJ1215">
        <v>0.52600000000000002</v>
      </c>
      <c r="AK1215">
        <v>0.19739999999999999</v>
      </c>
      <c r="AL1215">
        <v>5.4899999999999997E-2</v>
      </c>
      <c r="AM1215">
        <v>2.5270999999999999</v>
      </c>
      <c r="AN1215">
        <v>0.60189999999999999</v>
      </c>
      <c r="AO1215">
        <v>763.01310000000001</v>
      </c>
      <c r="AP1215">
        <v>0.61899999999999999</v>
      </c>
      <c r="AQ1215">
        <v>2.8405</v>
      </c>
      <c r="AR1215">
        <v>200.59700000000001</v>
      </c>
    </row>
    <row r="1216" spans="1:44" ht="12.75" hidden="1" customHeight="1" x14ac:dyDescent="0.25">
      <c r="A1216">
        <v>1696</v>
      </c>
      <c r="B1216">
        <v>2005</v>
      </c>
      <c r="C1216" s="22" t="str">
        <f t="shared" si="75"/>
        <v>2005B01696</v>
      </c>
      <c r="D1216" s="20">
        <v>38635</v>
      </c>
      <c r="E1216">
        <v>50013</v>
      </c>
      <c r="F1216" s="13" t="s">
        <v>71</v>
      </c>
      <c r="G1216">
        <v>9</v>
      </c>
      <c r="H1216">
        <v>2</v>
      </c>
      <c r="I1216" t="s">
        <v>87</v>
      </c>
      <c r="J1216" s="15">
        <f t="shared" si="72"/>
        <v>2450</v>
      </c>
      <c r="K1216">
        <v>5</v>
      </c>
      <c r="L1216">
        <v>10</v>
      </c>
      <c r="M1216">
        <v>10</v>
      </c>
      <c r="N1216">
        <v>5</v>
      </c>
      <c r="O1216">
        <v>4</v>
      </c>
      <c r="P1216">
        <v>6</v>
      </c>
      <c r="Q1216"/>
      <c r="R1216">
        <v>490</v>
      </c>
      <c r="S1216" s="55">
        <v>2006</v>
      </c>
      <c r="T1216" s="60" t="s">
        <v>77</v>
      </c>
      <c r="U1216" s="46">
        <v>0.75505617977528094</v>
      </c>
      <c r="V1216" s="46">
        <v>0</v>
      </c>
      <c r="W1216" s="46">
        <v>0</v>
      </c>
      <c r="X1216" s="46">
        <v>0.22921348314606743</v>
      </c>
      <c r="Y1216" s="46">
        <v>0</v>
      </c>
      <c r="Z1216">
        <v>470.19</v>
      </c>
      <c r="AA1216">
        <v>8.76</v>
      </c>
      <c r="AB1216">
        <v>4.0289000000000001</v>
      </c>
      <c r="AC1216">
        <v>0.96650000000000003</v>
      </c>
      <c r="AD1216">
        <v>3.6476999999999999</v>
      </c>
      <c r="AE1216">
        <v>1.91</v>
      </c>
      <c r="AF1216">
        <v>8.3871000000000002</v>
      </c>
      <c r="AG1216">
        <v>9.4948999999999995</v>
      </c>
      <c r="AH1216">
        <v>1.8149</v>
      </c>
      <c r="AI1216">
        <v>1.8905000000000001</v>
      </c>
      <c r="AJ1216">
        <v>0.40579999999999999</v>
      </c>
      <c r="AK1216">
        <v>0.28820000000000001</v>
      </c>
      <c r="AL1216">
        <v>8.9599999999999999E-2</v>
      </c>
      <c r="AM1216">
        <v>4.41</v>
      </c>
      <c r="AN1216">
        <v>0.57979999999999998</v>
      </c>
      <c r="AO1216">
        <v>988.53989999999999</v>
      </c>
      <c r="AP1216">
        <v>0.78739999999999999</v>
      </c>
      <c r="AQ1216">
        <v>28.862500000000001</v>
      </c>
      <c r="AR1216">
        <v>147.45330000000001</v>
      </c>
    </row>
    <row r="1217" spans="1:44" ht="12.75" hidden="1" customHeight="1" x14ac:dyDescent="0.25">
      <c r="A1217">
        <v>1697</v>
      </c>
      <c r="B1217">
        <v>2005</v>
      </c>
      <c r="C1217" s="22" t="str">
        <f t="shared" si="75"/>
        <v>2005B01697</v>
      </c>
      <c r="D1217" s="20">
        <v>38635</v>
      </c>
      <c r="E1217">
        <v>50013</v>
      </c>
      <c r="F1217" s="13" t="s">
        <v>71</v>
      </c>
      <c r="G1217">
        <v>9</v>
      </c>
      <c r="H1217">
        <v>2</v>
      </c>
      <c r="I1217" t="s">
        <v>70</v>
      </c>
      <c r="J1217" s="15">
        <f t="shared" si="72"/>
        <v>2716</v>
      </c>
      <c r="K1217">
        <v>10</v>
      </c>
      <c r="L1217">
        <v>20</v>
      </c>
      <c r="M1217">
        <v>20</v>
      </c>
      <c r="N1217">
        <v>10</v>
      </c>
      <c r="O1217">
        <v>4</v>
      </c>
      <c r="P1217">
        <v>6</v>
      </c>
      <c r="Q1217"/>
      <c r="R1217">
        <v>491</v>
      </c>
      <c r="S1217" s="55">
        <v>2006</v>
      </c>
      <c r="T1217" s="60" t="s">
        <v>77</v>
      </c>
      <c r="U1217" s="46">
        <v>0.98340064383962533</v>
      </c>
      <c r="V1217" s="46">
        <v>0</v>
      </c>
      <c r="W1217" s="46">
        <v>0</v>
      </c>
      <c r="X1217" s="46">
        <v>0.20434299092771435</v>
      </c>
      <c r="Y1217" s="46">
        <v>0</v>
      </c>
      <c r="Z1217">
        <v>506.49290000000002</v>
      </c>
      <c r="AA1217">
        <v>8.6440999999999999</v>
      </c>
      <c r="AB1217">
        <v>6.0282</v>
      </c>
      <c r="AC1217">
        <v>0.73740000000000006</v>
      </c>
      <c r="AD1217">
        <v>4.4667000000000003</v>
      </c>
      <c r="AE1217">
        <v>3.5691999999999999</v>
      </c>
      <c r="AF1217">
        <v>10.4133</v>
      </c>
      <c r="AG1217">
        <v>8.6982999999999997</v>
      </c>
      <c r="AH1217">
        <v>2.3948999999999998</v>
      </c>
      <c r="AI1217">
        <v>2.0868000000000002</v>
      </c>
      <c r="AJ1217">
        <v>0.5222</v>
      </c>
      <c r="AK1217">
        <v>0.82769999999999999</v>
      </c>
      <c r="AL1217">
        <v>9.7000000000000003E-2</v>
      </c>
      <c r="AM1217">
        <v>5.0679999999999996</v>
      </c>
      <c r="AN1217">
        <v>0.61980000000000002</v>
      </c>
      <c r="AO1217">
        <v>1818.222</v>
      </c>
      <c r="AP1217">
        <v>0.61409999999999998</v>
      </c>
      <c r="AQ1217">
        <v>37.791899999999998</v>
      </c>
      <c r="AR1217">
        <v>250.88489999999999</v>
      </c>
    </row>
    <row r="1218" spans="1:44" ht="12.75" hidden="1" customHeight="1" x14ac:dyDescent="0.25">
      <c r="A1218">
        <v>1698</v>
      </c>
      <c r="B1218">
        <v>2005</v>
      </c>
      <c r="C1218" s="22" t="str">
        <f t="shared" si="75"/>
        <v>2005B01698</v>
      </c>
      <c r="D1218" s="20">
        <v>38635</v>
      </c>
      <c r="E1218">
        <v>50013</v>
      </c>
      <c r="F1218" s="13" t="s">
        <v>71</v>
      </c>
      <c r="G1218">
        <v>9</v>
      </c>
      <c r="H1218">
        <v>2</v>
      </c>
      <c r="I1218" t="s">
        <v>70</v>
      </c>
      <c r="J1218" s="15">
        <f t="shared" ref="J1218:J1281" si="77">IF(I1218="WB",54.6*O1218*(M1218-K1218),IF(I1218="BZ",67.9*O1218*(M1218-K1218),IF(I1218="BZ+WB",122.5*O1218*(M1218-K1218),IF(I1218="RKS",19.6*(M1218-K1218)*O1218,""))))</f>
        <v>2716</v>
      </c>
      <c r="K1218">
        <v>20</v>
      </c>
      <c r="L1218">
        <v>30</v>
      </c>
      <c r="M1218">
        <v>30</v>
      </c>
      <c r="N1218">
        <v>10</v>
      </c>
      <c r="O1218">
        <v>4</v>
      </c>
      <c r="P1218">
        <v>6</v>
      </c>
      <c r="Q1218"/>
      <c r="R1218">
        <v>492</v>
      </c>
      <c r="S1218" s="55">
        <v>2006</v>
      </c>
      <c r="T1218" s="60" t="s">
        <v>77</v>
      </c>
      <c r="U1218" s="46">
        <v>0.33735414695679594</v>
      </c>
      <c r="V1218" s="46">
        <v>0</v>
      </c>
      <c r="W1218" s="46">
        <v>3.3060706401766007</v>
      </c>
      <c r="X1218" s="46">
        <v>0.29687164932198046</v>
      </c>
      <c r="Y1218" s="46">
        <v>0</v>
      </c>
      <c r="Z1218">
        <v>440.21</v>
      </c>
      <c r="AA1218">
        <v>9.9499999999999993</v>
      </c>
      <c r="AB1218">
        <v>6.2314999999999996</v>
      </c>
      <c r="AC1218">
        <v>0.40160000000000001</v>
      </c>
      <c r="AD1218">
        <v>2.8723999999999998</v>
      </c>
      <c r="AE1218">
        <v>5.0791000000000004</v>
      </c>
      <c r="AF1218">
        <v>13.071199999999999</v>
      </c>
      <c r="AG1218">
        <v>9.8120999999999992</v>
      </c>
      <c r="AH1218">
        <v>1.8501000000000001</v>
      </c>
      <c r="AI1218">
        <v>1.8411999999999999</v>
      </c>
      <c r="AJ1218">
        <v>0.39419999999999999</v>
      </c>
      <c r="AK1218">
        <v>0.61280000000000001</v>
      </c>
      <c r="AL1218">
        <v>0.26850000000000002</v>
      </c>
      <c r="AM1218">
        <v>5.9890999999999996</v>
      </c>
      <c r="AN1218">
        <v>0.68500000000000005</v>
      </c>
      <c r="AO1218">
        <v>811.57270000000005</v>
      </c>
      <c r="AP1218">
        <v>0.67410000000000003</v>
      </c>
      <c r="AQ1218">
        <v>29.277899999999999</v>
      </c>
      <c r="AR1218">
        <v>109.7428</v>
      </c>
    </row>
    <row r="1219" spans="1:44" ht="12.75" hidden="1" customHeight="1" x14ac:dyDescent="0.25">
      <c r="A1219">
        <v>1699</v>
      </c>
      <c r="B1219">
        <v>2005</v>
      </c>
      <c r="C1219" s="22" t="str">
        <f t="shared" si="75"/>
        <v>2005B01699</v>
      </c>
      <c r="D1219" s="20">
        <v>38635</v>
      </c>
      <c r="E1219">
        <v>50013</v>
      </c>
      <c r="F1219" s="13" t="s">
        <v>71</v>
      </c>
      <c r="G1219">
        <v>9</v>
      </c>
      <c r="H1219">
        <v>2</v>
      </c>
      <c r="I1219" t="s">
        <v>70</v>
      </c>
      <c r="J1219" s="15">
        <f t="shared" si="77"/>
        <v>5432</v>
      </c>
      <c r="K1219">
        <v>30</v>
      </c>
      <c r="L1219">
        <v>50</v>
      </c>
      <c r="M1219">
        <v>50</v>
      </c>
      <c r="N1219">
        <v>20</v>
      </c>
      <c r="O1219">
        <v>4</v>
      </c>
      <c r="P1219">
        <v>6</v>
      </c>
      <c r="Q1219"/>
      <c r="R1219">
        <v>493</v>
      </c>
      <c r="S1219" s="55">
        <v>2006</v>
      </c>
      <c r="T1219" s="60" t="s">
        <v>77</v>
      </c>
      <c r="U1219" s="46">
        <v>0.22238916256157634</v>
      </c>
      <c r="V1219" s="46">
        <v>0</v>
      </c>
      <c r="W1219" s="46">
        <v>0</v>
      </c>
      <c r="X1219" s="46">
        <v>0.54361795292829773</v>
      </c>
      <c r="Y1219" s="46">
        <v>0</v>
      </c>
      <c r="Z1219"/>
      <c r="AA1219"/>
      <c r="AB1219">
        <v>8.7294</v>
      </c>
      <c r="AC1219">
        <v>0.48409999999999997</v>
      </c>
      <c r="AD1219">
        <v>9.4345999999999997</v>
      </c>
      <c r="AE1219">
        <v>9.6760000000000002</v>
      </c>
      <c r="AF1219">
        <v>9.8094000000000001</v>
      </c>
      <c r="AG1219">
        <v>8.9771000000000001</v>
      </c>
      <c r="AH1219">
        <v>1.2834000000000001</v>
      </c>
      <c r="AI1219">
        <v>2.2421000000000002</v>
      </c>
      <c r="AJ1219">
        <v>0.58199999999999996</v>
      </c>
      <c r="AK1219">
        <v>0.77510000000000001</v>
      </c>
      <c r="AL1219">
        <v>0.17599999999999999</v>
      </c>
      <c r="AM1219">
        <v>4.4383999999999997</v>
      </c>
      <c r="AN1219">
        <v>0.64359999999999995</v>
      </c>
      <c r="AO1219">
        <v>109.33929999999999</v>
      </c>
      <c r="AP1219">
        <v>0.50890000000000002</v>
      </c>
      <c r="AQ1219">
        <v>42.947899999999997</v>
      </c>
      <c r="AR1219">
        <v>230.30500000000001</v>
      </c>
    </row>
    <row r="1220" spans="1:44" ht="12.75" hidden="1" customHeight="1" x14ac:dyDescent="0.25">
      <c r="A1220">
        <v>1700</v>
      </c>
      <c r="B1220">
        <v>2005</v>
      </c>
      <c r="C1220" s="22" t="str">
        <f t="shared" si="75"/>
        <v>2005B01700</v>
      </c>
      <c r="D1220" s="20">
        <v>38635</v>
      </c>
      <c r="E1220">
        <v>50013</v>
      </c>
      <c r="F1220" s="13" t="s">
        <v>71</v>
      </c>
      <c r="G1220">
        <v>9</v>
      </c>
      <c r="H1220">
        <v>2</v>
      </c>
      <c r="I1220" t="s">
        <v>70</v>
      </c>
      <c r="J1220" s="15">
        <f t="shared" si="77"/>
        <v>2716</v>
      </c>
      <c r="K1220">
        <v>50</v>
      </c>
      <c r="L1220">
        <v>70</v>
      </c>
      <c r="M1220">
        <v>60</v>
      </c>
      <c r="N1220">
        <v>20</v>
      </c>
      <c r="O1220">
        <v>4</v>
      </c>
      <c r="P1220">
        <v>6</v>
      </c>
      <c r="Q1220"/>
      <c r="R1220">
        <v>494</v>
      </c>
      <c r="S1220" s="55">
        <v>2006</v>
      </c>
      <c r="T1220" s="60" t="s">
        <v>77</v>
      </c>
      <c r="U1220" s="46">
        <v>0.21152327221438647</v>
      </c>
      <c r="V1220" s="46">
        <v>0</v>
      </c>
      <c r="W1220" s="46">
        <v>0</v>
      </c>
      <c r="X1220" s="46">
        <v>4.2304654442877294E-2</v>
      </c>
      <c r="Y1220" s="46">
        <v>0</v>
      </c>
      <c r="Z1220">
        <v>479.27</v>
      </c>
      <c r="AA1220">
        <v>8.89</v>
      </c>
      <c r="AB1220">
        <v>5.9931999999999999</v>
      </c>
      <c r="AC1220">
        <v>0.57799999999999996</v>
      </c>
      <c r="AD1220">
        <v>2.2214</v>
      </c>
      <c r="AE1220">
        <v>2.4481999999999999</v>
      </c>
      <c r="AF1220">
        <v>7.5194000000000001</v>
      </c>
      <c r="AG1220">
        <v>7.3353000000000002</v>
      </c>
      <c r="AH1220">
        <v>0.83909999999999996</v>
      </c>
      <c r="AI1220">
        <v>2.6840999999999999</v>
      </c>
      <c r="AJ1220">
        <v>0.4264</v>
      </c>
      <c r="AK1220">
        <v>0.34399999999999997</v>
      </c>
      <c r="AL1220">
        <v>0.1744</v>
      </c>
      <c r="AM1220">
        <v>7.3304</v>
      </c>
      <c r="AN1220">
        <v>0.72819999999999996</v>
      </c>
      <c r="AO1220">
        <v>138.85659999999999</v>
      </c>
      <c r="AP1220">
        <v>0.4627</v>
      </c>
      <c r="AQ1220">
        <v>17.829499999999999</v>
      </c>
      <c r="AR1220">
        <v>88.953500000000005</v>
      </c>
    </row>
    <row r="1221" spans="1:44" ht="12.75" hidden="1" customHeight="1" x14ac:dyDescent="0.25">
      <c r="A1221">
        <v>1701</v>
      </c>
      <c r="B1221">
        <v>2005</v>
      </c>
      <c r="C1221" s="22" t="str">
        <f t="shared" si="75"/>
        <v>2005B01701</v>
      </c>
      <c r="D1221" s="20">
        <v>38635</v>
      </c>
      <c r="E1221">
        <v>50013</v>
      </c>
      <c r="F1221" s="13" t="s">
        <v>71</v>
      </c>
      <c r="G1221">
        <v>9</v>
      </c>
      <c r="H1221">
        <v>2</v>
      </c>
      <c r="I1221" t="s">
        <v>70</v>
      </c>
      <c r="J1221" s="15">
        <f t="shared" si="77"/>
        <v>271.60000000000002</v>
      </c>
      <c r="K1221">
        <v>70</v>
      </c>
      <c r="L1221">
        <v>100</v>
      </c>
      <c r="M1221" s="26">
        <v>74</v>
      </c>
      <c r="N1221">
        <v>30</v>
      </c>
      <c r="O1221">
        <v>1</v>
      </c>
      <c r="P1221">
        <v>6</v>
      </c>
      <c r="Q1221"/>
      <c r="S1221" s="55"/>
      <c r="T1221" s="60" t="s">
        <v>77</v>
      </c>
      <c r="U1221" s="46">
        <v>0</v>
      </c>
      <c r="V1221" s="46">
        <v>0</v>
      </c>
      <c r="W1221" s="46">
        <v>0</v>
      </c>
      <c r="X1221" s="46">
        <v>0</v>
      </c>
      <c r="Y1221" s="46">
        <v>0</v>
      </c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</row>
    <row r="1222" spans="1:44" ht="12.75" hidden="1" customHeight="1" x14ac:dyDescent="0.25">
      <c r="A1222">
        <v>1702</v>
      </c>
      <c r="B1222">
        <v>2005</v>
      </c>
      <c r="C1222" s="22" t="str">
        <f t="shared" si="75"/>
        <v>2005B01702</v>
      </c>
      <c r="D1222" s="20">
        <v>38637</v>
      </c>
      <c r="E1222">
        <v>50014</v>
      </c>
      <c r="F1222" s="13" t="s">
        <v>71</v>
      </c>
      <c r="G1222">
        <v>5</v>
      </c>
      <c r="H1222">
        <v>6</v>
      </c>
      <c r="I1222" t="s">
        <v>87</v>
      </c>
      <c r="J1222" s="15">
        <f t="shared" si="77"/>
        <v>2450</v>
      </c>
      <c r="K1222">
        <v>0</v>
      </c>
      <c r="L1222">
        <v>5</v>
      </c>
      <c r="M1222">
        <v>5</v>
      </c>
      <c r="N1222">
        <v>5</v>
      </c>
      <c r="O1222">
        <v>4</v>
      </c>
      <c r="P1222">
        <v>6</v>
      </c>
      <c r="Q1222"/>
      <c r="R1222">
        <v>495</v>
      </c>
      <c r="S1222" s="55">
        <v>2006</v>
      </c>
      <c r="T1222" s="60" t="s">
        <v>77</v>
      </c>
      <c r="U1222" s="46">
        <v>0.90842406876790827</v>
      </c>
      <c r="V1222" s="46">
        <v>0</v>
      </c>
      <c r="W1222" s="46">
        <v>0</v>
      </c>
      <c r="X1222" s="46">
        <v>4.5269799426934103</v>
      </c>
      <c r="Y1222" s="46">
        <v>0</v>
      </c>
      <c r="Z1222">
        <v>534.89639999999997</v>
      </c>
      <c r="AA1222">
        <v>13.590400000000001</v>
      </c>
      <c r="AB1222">
        <v>1.5775999999999999</v>
      </c>
      <c r="AC1222">
        <v>1.3109999999999999</v>
      </c>
      <c r="AD1222">
        <v>4.5761000000000003</v>
      </c>
      <c r="AE1222">
        <v>1.1739999999999999</v>
      </c>
      <c r="AF1222">
        <v>8.2187999999999999</v>
      </c>
      <c r="AG1222">
        <v>14.9481</v>
      </c>
      <c r="AH1222">
        <v>1.0713999999999999</v>
      </c>
      <c r="AI1222">
        <v>1.2193000000000001</v>
      </c>
      <c r="AJ1222">
        <v>0.30780000000000002</v>
      </c>
      <c r="AK1222">
        <v>0.126</v>
      </c>
      <c r="AL1222">
        <v>0.1203</v>
      </c>
      <c r="AM1222">
        <v>6.1041999999999996</v>
      </c>
      <c r="AN1222">
        <v>0.99429999999999996</v>
      </c>
      <c r="AO1222">
        <v>1305.742</v>
      </c>
      <c r="AP1222">
        <v>0.91149999999999998</v>
      </c>
      <c r="AQ1222">
        <v>12.708500000000001</v>
      </c>
      <c r="AR1222">
        <v>146.98060000000001</v>
      </c>
    </row>
    <row r="1223" spans="1:44" ht="12.75" hidden="1" customHeight="1" x14ac:dyDescent="0.25">
      <c r="A1223">
        <v>1703</v>
      </c>
      <c r="B1223">
        <v>2005</v>
      </c>
      <c r="C1223" s="22" t="str">
        <f t="shared" si="75"/>
        <v>2005B01703</v>
      </c>
      <c r="D1223" s="20">
        <v>38637</v>
      </c>
      <c r="E1223">
        <v>50014</v>
      </c>
      <c r="F1223" s="13" t="s">
        <v>71</v>
      </c>
      <c r="G1223">
        <v>5</v>
      </c>
      <c r="H1223">
        <v>6</v>
      </c>
      <c r="I1223" t="s">
        <v>87</v>
      </c>
      <c r="J1223" s="15">
        <f t="shared" si="77"/>
        <v>2450</v>
      </c>
      <c r="K1223">
        <v>5</v>
      </c>
      <c r="L1223">
        <v>10</v>
      </c>
      <c r="M1223">
        <v>10</v>
      </c>
      <c r="N1223">
        <v>5</v>
      </c>
      <c r="O1223">
        <v>4</v>
      </c>
      <c r="P1223">
        <v>6</v>
      </c>
      <c r="Q1223"/>
      <c r="R1223">
        <v>496</v>
      </c>
      <c r="S1223" s="55">
        <v>2006</v>
      </c>
      <c r="T1223" s="60" t="s">
        <v>77</v>
      </c>
      <c r="U1223" s="46">
        <v>0.50729763387297633</v>
      </c>
      <c r="V1223" s="46">
        <v>0</v>
      </c>
      <c r="W1223" s="46">
        <v>0</v>
      </c>
      <c r="X1223" s="46">
        <v>0.22194271481942715</v>
      </c>
      <c r="Y1223" s="46">
        <v>0</v>
      </c>
      <c r="Z1223">
        <v>467.51</v>
      </c>
      <c r="AA1223">
        <v>9.2100000000000009</v>
      </c>
      <c r="AB1223">
        <v>2.8713000000000002</v>
      </c>
      <c r="AC1223">
        <v>1.2867999999999999</v>
      </c>
      <c r="AD1223">
        <v>4.4680999999999997</v>
      </c>
      <c r="AE1223">
        <v>1.0678000000000001</v>
      </c>
      <c r="AF1223">
        <v>9.4253</v>
      </c>
      <c r="AG1223">
        <v>11.0265</v>
      </c>
      <c r="AH1223">
        <v>2.3717999999999999</v>
      </c>
      <c r="AI1223">
        <v>1.4592000000000001</v>
      </c>
      <c r="AJ1223">
        <v>0.45829999999999999</v>
      </c>
      <c r="AK1223">
        <v>0.1817</v>
      </c>
      <c r="AL1223">
        <v>0.1179</v>
      </c>
      <c r="AM1223">
        <v>5.0098000000000003</v>
      </c>
      <c r="AN1223">
        <v>0.70379999999999998</v>
      </c>
      <c r="AO1223">
        <v>1126.2279000000001</v>
      </c>
      <c r="AP1223">
        <v>0.57320000000000004</v>
      </c>
      <c r="AQ1223">
        <v>33.202399999999997</v>
      </c>
      <c r="AR1223">
        <v>151.6208</v>
      </c>
    </row>
    <row r="1224" spans="1:44" ht="12.75" hidden="1" customHeight="1" x14ac:dyDescent="0.25">
      <c r="A1224">
        <v>1704</v>
      </c>
      <c r="B1224">
        <v>2005</v>
      </c>
      <c r="C1224" s="22" t="str">
        <f t="shared" si="75"/>
        <v>2005B01704</v>
      </c>
      <c r="D1224" s="20">
        <v>38637</v>
      </c>
      <c r="E1224">
        <v>50014</v>
      </c>
      <c r="F1224" s="13" t="s">
        <v>71</v>
      </c>
      <c r="G1224">
        <v>5</v>
      </c>
      <c r="H1224">
        <v>6</v>
      </c>
      <c r="I1224" t="s">
        <v>70</v>
      </c>
      <c r="J1224" s="15">
        <f t="shared" si="77"/>
        <v>2716</v>
      </c>
      <c r="K1224">
        <v>10</v>
      </c>
      <c r="L1224">
        <v>20</v>
      </c>
      <c r="M1224">
        <v>20</v>
      </c>
      <c r="N1224">
        <v>10</v>
      </c>
      <c r="O1224">
        <v>4</v>
      </c>
      <c r="P1224">
        <v>6</v>
      </c>
      <c r="Q1224"/>
      <c r="R1224">
        <v>497</v>
      </c>
      <c r="S1224" s="55">
        <v>2006</v>
      </c>
      <c r="T1224" s="60" t="s">
        <v>77</v>
      </c>
      <c r="U1224" s="46">
        <v>0.58281927710843373</v>
      </c>
      <c r="V1224" s="46">
        <v>0</v>
      </c>
      <c r="W1224" s="46">
        <v>0</v>
      </c>
      <c r="X1224" s="46">
        <v>0.70551807228915664</v>
      </c>
      <c r="Y1224" s="46">
        <v>0</v>
      </c>
      <c r="Z1224">
        <v>467.84</v>
      </c>
      <c r="AA1224">
        <v>8.85</v>
      </c>
      <c r="AB1224">
        <v>2.8906999999999998</v>
      </c>
      <c r="AC1224">
        <v>1.2778</v>
      </c>
      <c r="AD1224">
        <v>9.2693999999999992</v>
      </c>
      <c r="AE1224">
        <v>1.8912</v>
      </c>
      <c r="AF1224">
        <v>9.0208999999999993</v>
      </c>
      <c r="AG1224">
        <v>10.1342</v>
      </c>
      <c r="AH1224">
        <v>4.1143000000000001</v>
      </c>
      <c r="AI1224">
        <v>1.4652000000000001</v>
      </c>
      <c r="AJ1224">
        <v>0.4269</v>
      </c>
      <c r="AK1224">
        <v>0.40710000000000002</v>
      </c>
      <c r="AL1224">
        <v>0.1183</v>
      </c>
      <c r="AM1224">
        <v>4.4076000000000004</v>
      </c>
      <c r="AN1224">
        <v>0.86680000000000001</v>
      </c>
      <c r="AO1224">
        <v>2089.4632000000001</v>
      </c>
      <c r="AP1224">
        <v>0.59340000000000004</v>
      </c>
      <c r="AQ1224">
        <v>23.8569</v>
      </c>
      <c r="AR1224">
        <v>197.2167</v>
      </c>
    </row>
    <row r="1225" spans="1:44" ht="12.75" hidden="1" customHeight="1" x14ac:dyDescent="0.25">
      <c r="A1225">
        <v>1705</v>
      </c>
      <c r="B1225">
        <v>2005</v>
      </c>
      <c r="C1225" s="22" t="str">
        <f t="shared" si="75"/>
        <v>2005B01705</v>
      </c>
      <c r="D1225" s="20">
        <v>38637</v>
      </c>
      <c r="E1225">
        <v>50014</v>
      </c>
      <c r="F1225" s="13" t="s">
        <v>71</v>
      </c>
      <c r="G1225">
        <v>5</v>
      </c>
      <c r="H1225">
        <v>6</v>
      </c>
      <c r="I1225" t="s">
        <v>70</v>
      </c>
      <c r="J1225" s="15">
        <f t="shared" si="77"/>
        <v>2716</v>
      </c>
      <c r="K1225">
        <v>20</v>
      </c>
      <c r="L1225">
        <v>30</v>
      </c>
      <c r="M1225">
        <v>30</v>
      </c>
      <c r="N1225">
        <v>10</v>
      </c>
      <c r="O1225">
        <v>4</v>
      </c>
      <c r="P1225">
        <v>6</v>
      </c>
      <c r="Q1225"/>
      <c r="R1225">
        <v>498</v>
      </c>
      <c r="S1225" s="55">
        <v>2006</v>
      </c>
      <c r="T1225" s="60" t="s">
        <v>77</v>
      </c>
      <c r="U1225" s="46">
        <v>1.2623440253789215</v>
      </c>
      <c r="V1225" s="46">
        <v>0.96725061684878388</v>
      </c>
      <c r="W1225" s="46">
        <v>0</v>
      </c>
      <c r="X1225" s="46">
        <v>0.34427564328516036</v>
      </c>
      <c r="Y1225" s="46">
        <v>0</v>
      </c>
      <c r="Z1225">
        <v>516.76850000000002</v>
      </c>
      <c r="AA1225">
        <v>8.3247</v>
      </c>
      <c r="AB1225">
        <v>4.1778000000000004</v>
      </c>
      <c r="AC1225">
        <v>1.222</v>
      </c>
      <c r="AD1225">
        <v>7.7821999999999996</v>
      </c>
      <c r="AE1225">
        <v>2.1861000000000002</v>
      </c>
      <c r="AF1225">
        <v>12.625299999999999</v>
      </c>
      <c r="AG1225">
        <v>10.680899999999999</v>
      </c>
      <c r="AH1225">
        <v>4.5640000000000001</v>
      </c>
      <c r="AI1225">
        <v>1.5173000000000001</v>
      </c>
      <c r="AJ1225">
        <v>0.46899999999999997</v>
      </c>
      <c r="AK1225">
        <v>0.4672</v>
      </c>
      <c r="AL1225">
        <v>5.7200000000000001E-2</v>
      </c>
      <c r="AM1225">
        <v>5.1040999999999999</v>
      </c>
      <c r="AN1225">
        <v>0.75980000000000003</v>
      </c>
      <c r="AO1225">
        <v>1157.2088000000001</v>
      </c>
      <c r="AP1225">
        <v>0.51629999999999998</v>
      </c>
      <c r="AQ1225">
        <v>29.076499999999999</v>
      </c>
      <c r="AR1225">
        <v>262.72379999999998</v>
      </c>
    </row>
    <row r="1226" spans="1:44" ht="12.75" hidden="1" customHeight="1" x14ac:dyDescent="0.25">
      <c r="A1226">
        <v>1706</v>
      </c>
      <c r="B1226">
        <v>2005</v>
      </c>
      <c r="C1226" s="22" t="str">
        <f t="shared" si="75"/>
        <v>2005B01706</v>
      </c>
      <c r="D1226" s="20">
        <v>38637</v>
      </c>
      <c r="E1226">
        <v>50014</v>
      </c>
      <c r="F1226" s="13" t="s">
        <v>71</v>
      </c>
      <c r="G1226">
        <v>5</v>
      </c>
      <c r="H1226">
        <v>6</v>
      </c>
      <c r="I1226" t="s">
        <v>70</v>
      </c>
      <c r="J1226" s="15">
        <f t="shared" si="77"/>
        <v>5296.2000000000007</v>
      </c>
      <c r="K1226">
        <v>30</v>
      </c>
      <c r="L1226">
        <v>50</v>
      </c>
      <c r="M1226" s="26">
        <v>49.5</v>
      </c>
      <c r="N1226">
        <v>20</v>
      </c>
      <c r="O1226">
        <v>4</v>
      </c>
      <c r="P1226">
        <v>6</v>
      </c>
      <c r="Q1226"/>
      <c r="R1226">
        <v>499</v>
      </c>
      <c r="S1226" s="55">
        <v>2006</v>
      </c>
      <c r="T1226" s="60" t="s">
        <v>77</v>
      </c>
      <c r="U1226" s="46">
        <v>0.22527388045358446</v>
      </c>
      <c r="V1226" s="46">
        <v>0</v>
      </c>
      <c r="W1226" s="46">
        <v>0</v>
      </c>
      <c r="X1226" s="46">
        <v>0.43552950221026326</v>
      </c>
      <c r="Y1226" s="46">
        <v>0</v>
      </c>
      <c r="Z1226">
        <v>455.99</v>
      </c>
      <c r="AA1226">
        <v>10.59</v>
      </c>
      <c r="AB1226">
        <v>4.2725</v>
      </c>
      <c r="AC1226">
        <v>0.69850000000000001</v>
      </c>
      <c r="AD1226">
        <v>4.992</v>
      </c>
      <c r="AE1226">
        <v>3.1486000000000001</v>
      </c>
      <c r="AF1226">
        <v>6.9913999999999996</v>
      </c>
      <c r="AG1226">
        <v>16.590599999999998</v>
      </c>
      <c r="AH1226">
        <v>2.1362999999999999</v>
      </c>
      <c r="AI1226">
        <v>1.9735</v>
      </c>
      <c r="AJ1226">
        <v>0.43769999999999998</v>
      </c>
      <c r="AK1226">
        <v>0.27500000000000002</v>
      </c>
      <c r="AL1226">
        <v>0.16339999999999999</v>
      </c>
      <c r="AM1226">
        <v>5.6269999999999998</v>
      </c>
      <c r="AN1226">
        <v>0.88959999999999995</v>
      </c>
      <c r="AO1226">
        <v>718.86559999999997</v>
      </c>
      <c r="AP1226">
        <v>0.51729999999999998</v>
      </c>
      <c r="AQ1226">
        <v>18.865600000000001</v>
      </c>
      <c r="AR1226">
        <v>203.69909999999999</v>
      </c>
    </row>
    <row r="1227" spans="1:44" ht="12.75" hidden="1" customHeight="1" x14ac:dyDescent="0.25">
      <c r="A1227">
        <v>1707</v>
      </c>
      <c r="B1227">
        <v>2005</v>
      </c>
      <c r="C1227" s="22" t="str">
        <f t="shared" si="75"/>
        <v>2005B01707</v>
      </c>
      <c r="D1227" s="20">
        <v>38637</v>
      </c>
      <c r="E1227">
        <v>50014</v>
      </c>
      <c r="F1227" s="13" t="s">
        <v>71</v>
      </c>
      <c r="G1227">
        <v>5</v>
      </c>
      <c r="H1227">
        <v>6</v>
      </c>
      <c r="I1227" t="s">
        <v>70</v>
      </c>
      <c r="J1227" s="15">
        <f t="shared" si="77"/>
        <v>1697.5000000000002</v>
      </c>
      <c r="K1227">
        <v>50</v>
      </c>
      <c r="L1227">
        <v>70</v>
      </c>
      <c r="M1227" s="26">
        <v>62.5</v>
      </c>
      <c r="N1227">
        <v>20</v>
      </c>
      <c r="O1227">
        <v>2</v>
      </c>
      <c r="P1227">
        <v>6</v>
      </c>
      <c r="Q1227"/>
      <c r="S1227" s="55"/>
      <c r="T1227" s="60" t="s">
        <v>77</v>
      </c>
      <c r="U1227" s="46">
        <v>0</v>
      </c>
      <c r="V1227" s="46">
        <v>0</v>
      </c>
      <c r="W1227" s="46">
        <v>0</v>
      </c>
      <c r="X1227" s="46">
        <v>0</v>
      </c>
      <c r="Y1227" s="46">
        <v>0</v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</row>
    <row r="1228" spans="1:44" ht="12.75" hidden="1" customHeight="1" x14ac:dyDescent="0.25">
      <c r="A1228">
        <v>1708</v>
      </c>
      <c r="B1228">
        <v>2005</v>
      </c>
      <c r="C1228" s="22" t="str">
        <f t="shared" si="75"/>
        <v>2005B01708</v>
      </c>
      <c r="D1228" s="20">
        <v>38637</v>
      </c>
      <c r="E1228">
        <v>50014</v>
      </c>
      <c r="F1228" s="13" t="s">
        <v>71</v>
      </c>
      <c r="G1228">
        <v>5</v>
      </c>
      <c r="H1228">
        <v>6</v>
      </c>
      <c r="I1228" t="s">
        <v>70</v>
      </c>
      <c r="J1228" s="15">
        <f t="shared" si="77"/>
        <v>0</v>
      </c>
      <c r="K1228">
        <v>70</v>
      </c>
      <c r="L1228">
        <v>100</v>
      </c>
      <c r="M1228">
        <v>70</v>
      </c>
      <c r="N1228">
        <v>30</v>
      </c>
      <c r="O1228">
        <v>4</v>
      </c>
      <c r="P1228">
        <v>6</v>
      </c>
      <c r="Q1228" t="s">
        <v>438</v>
      </c>
      <c r="S1228" s="55"/>
      <c r="T1228" s="60" t="s">
        <v>77</v>
      </c>
      <c r="U1228" s="46"/>
      <c r="V1228" s="46"/>
      <c r="W1228" s="46"/>
      <c r="X1228" s="46"/>
      <c r="Y1228" s="46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</row>
    <row r="1229" spans="1:44" ht="12.75" hidden="1" customHeight="1" x14ac:dyDescent="0.25">
      <c r="A1229">
        <v>1709</v>
      </c>
      <c r="B1229">
        <v>2005</v>
      </c>
      <c r="C1229" s="22" t="str">
        <f t="shared" ref="C1229:C1260" si="78">CONCATENATE(B1229,"B0",A1229)</f>
        <v>2005B01709</v>
      </c>
      <c r="D1229" s="20">
        <v>38635</v>
      </c>
      <c r="E1229">
        <v>50015</v>
      </c>
      <c r="F1229" s="13" t="s">
        <v>71</v>
      </c>
      <c r="G1229">
        <v>9</v>
      </c>
      <c r="H1229">
        <v>12</v>
      </c>
      <c r="I1229" t="s">
        <v>87</v>
      </c>
      <c r="J1229" s="15">
        <f t="shared" si="77"/>
        <v>2450</v>
      </c>
      <c r="K1229">
        <v>0</v>
      </c>
      <c r="L1229">
        <v>5</v>
      </c>
      <c r="M1229">
        <v>5</v>
      </c>
      <c r="N1229">
        <v>5</v>
      </c>
      <c r="O1229">
        <v>4</v>
      </c>
      <c r="P1229">
        <v>6</v>
      </c>
      <c r="Q1229"/>
      <c r="R1229">
        <v>500</v>
      </c>
      <c r="S1229" s="55">
        <v>2006</v>
      </c>
      <c r="T1229" s="60" t="s">
        <v>77</v>
      </c>
      <c r="U1229" s="46">
        <v>1.9628214971209212</v>
      </c>
      <c r="V1229" s="46">
        <v>1.8426487523992321</v>
      </c>
      <c r="W1229" s="46">
        <v>0</v>
      </c>
      <c r="X1229" s="46">
        <v>1.0281445937300064</v>
      </c>
      <c r="Y1229" s="46">
        <v>0</v>
      </c>
      <c r="Z1229">
        <v>539.11490000000003</v>
      </c>
      <c r="AA1229">
        <v>10.583600000000001</v>
      </c>
      <c r="AB1229">
        <v>1.4898</v>
      </c>
      <c r="AC1229">
        <v>1.9806999999999999</v>
      </c>
      <c r="AD1229">
        <v>7.6302000000000003</v>
      </c>
      <c r="AE1229">
        <v>1.5698000000000001</v>
      </c>
      <c r="AF1229">
        <v>4.1497000000000002</v>
      </c>
      <c r="AG1229">
        <v>9.0175000000000001</v>
      </c>
      <c r="AH1229">
        <v>0.81850000000000001</v>
      </c>
      <c r="AI1229">
        <v>1.2923</v>
      </c>
      <c r="AJ1229">
        <v>0.37719999999999998</v>
      </c>
      <c r="AK1229">
        <v>0.25769999999999998</v>
      </c>
      <c r="AL1229">
        <v>9.0200000000000002E-2</v>
      </c>
      <c r="AM1229">
        <v>3.7126999999999999</v>
      </c>
      <c r="AN1229">
        <v>0.67179999999999995</v>
      </c>
      <c r="AO1229">
        <v>1062.8954000000001</v>
      </c>
      <c r="AP1229">
        <v>0.68300000000000005</v>
      </c>
      <c r="AQ1229">
        <v>11.738799999999999</v>
      </c>
      <c r="AR1229">
        <v>216.04740000000001</v>
      </c>
    </row>
    <row r="1230" spans="1:44" ht="12.75" hidden="1" customHeight="1" x14ac:dyDescent="0.25">
      <c r="A1230">
        <v>1710</v>
      </c>
      <c r="B1230">
        <v>2005</v>
      </c>
      <c r="C1230" s="22" t="str">
        <f t="shared" si="78"/>
        <v>2005B01710</v>
      </c>
      <c r="D1230" s="20">
        <v>38635</v>
      </c>
      <c r="E1230">
        <v>50015</v>
      </c>
      <c r="F1230" s="13" t="s">
        <v>71</v>
      </c>
      <c r="G1230">
        <v>9</v>
      </c>
      <c r="H1230">
        <v>12</v>
      </c>
      <c r="I1230" t="s">
        <v>87</v>
      </c>
      <c r="J1230" s="15">
        <f t="shared" si="77"/>
        <v>2450</v>
      </c>
      <c r="K1230">
        <v>5</v>
      </c>
      <c r="L1230">
        <v>10</v>
      </c>
      <c r="M1230">
        <v>10</v>
      </c>
      <c r="N1230">
        <v>5</v>
      </c>
      <c r="O1230">
        <v>4</v>
      </c>
      <c r="P1230">
        <v>6</v>
      </c>
      <c r="Q1230"/>
      <c r="R1230">
        <v>501</v>
      </c>
      <c r="S1230" s="55">
        <v>2006</v>
      </c>
      <c r="T1230" s="60" t="s">
        <v>77</v>
      </c>
      <c r="U1230" s="46">
        <v>1.4760139049826191</v>
      </c>
      <c r="V1230" s="46">
        <v>0</v>
      </c>
      <c r="W1230" s="46">
        <v>0</v>
      </c>
      <c r="X1230" s="46">
        <v>0.63066048667439167</v>
      </c>
      <c r="Y1230" s="46">
        <v>0</v>
      </c>
      <c r="Z1230">
        <v>523.09889999999996</v>
      </c>
      <c r="AA1230">
        <v>10.9421</v>
      </c>
      <c r="AB1230">
        <v>3.0796000000000001</v>
      </c>
      <c r="AC1230">
        <v>1.8015000000000001</v>
      </c>
      <c r="AD1230">
        <v>5.1736000000000004</v>
      </c>
      <c r="AE1230">
        <v>1.5720000000000001</v>
      </c>
      <c r="AF1230">
        <v>7.9596999999999998</v>
      </c>
      <c r="AG1230">
        <v>9.6364999999999998</v>
      </c>
      <c r="AH1230">
        <v>2.4058000000000002</v>
      </c>
      <c r="AI1230">
        <v>1.6042000000000001</v>
      </c>
      <c r="AJ1230">
        <v>0.40339999999999998</v>
      </c>
      <c r="AK1230">
        <v>0.26169999999999999</v>
      </c>
      <c r="AL1230">
        <v>0.1232</v>
      </c>
      <c r="AM1230">
        <v>4.5979000000000001</v>
      </c>
      <c r="AN1230">
        <v>0.78420000000000001</v>
      </c>
      <c r="AO1230">
        <v>1433.4680000000001</v>
      </c>
      <c r="AP1230">
        <v>0.75409999999999999</v>
      </c>
      <c r="AQ1230">
        <v>26.481300000000001</v>
      </c>
      <c r="AR1230">
        <v>165.6361</v>
      </c>
    </row>
    <row r="1231" spans="1:44" ht="12.75" hidden="1" customHeight="1" x14ac:dyDescent="0.25">
      <c r="A1231">
        <v>1711</v>
      </c>
      <c r="B1231">
        <v>2005</v>
      </c>
      <c r="C1231" s="22" t="str">
        <f t="shared" si="78"/>
        <v>2005B01711</v>
      </c>
      <c r="D1231" s="20">
        <v>38635</v>
      </c>
      <c r="E1231">
        <v>50015</v>
      </c>
      <c r="F1231" s="13" t="s">
        <v>71</v>
      </c>
      <c r="G1231">
        <v>9</v>
      </c>
      <c r="H1231">
        <v>12</v>
      </c>
      <c r="I1231" t="s">
        <v>70</v>
      </c>
      <c r="J1231" s="15">
        <f t="shared" si="77"/>
        <v>2716</v>
      </c>
      <c r="K1231">
        <v>10</v>
      </c>
      <c r="L1231">
        <v>20</v>
      </c>
      <c r="M1231">
        <v>20</v>
      </c>
      <c r="N1231">
        <v>10</v>
      </c>
      <c r="O1231">
        <v>4</v>
      </c>
      <c r="P1231">
        <v>6</v>
      </c>
      <c r="Q1231"/>
      <c r="R1231">
        <v>502</v>
      </c>
      <c r="S1231" s="55">
        <v>2006</v>
      </c>
      <c r="T1231" s="60" t="s">
        <v>77</v>
      </c>
      <c r="U1231" s="46">
        <v>0.34687500000000004</v>
      </c>
      <c r="V1231" s="46">
        <v>0</v>
      </c>
      <c r="W1231" s="46">
        <v>0</v>
      </c>
      <c r="X1231" s="46">
        <v>9.3389423076923092E-2</v>
      </c>
      <c r="Y1231" s="46">
        <v>0</v>
      </c>
      <c r="Z1231">
        <v>470.44</v>
      </c>
      <c r="AA1231">
        <v>10.53</v>
      </c>
      <c r="AB1231">
        <v>3.3502999999999998</v>
      </c>
      <c r="AC1231">
        <v>0.51</v>
      </c>
      <c r="AD1231">
        <v>2.5304000000000002</v>
      </c>
      <c r="AE1231">
        <v>2.6617000000000002</v>
      </c>
      <c r="AF1231">
        <v>6.9260999999999999</v>
      </c>
      <c r="AG1231">
        <v>9.98</v>
      </c>
      <c r="AH1231">
        <v>2.5045000000000002</v>
      </c>
      <c r="AI1231">
        <v>1.5434000000000001</v>
      </c>
      <c r="AJ1231">
        <v>0.36080000000000001</v>
      </c>
      <c r="AK1231">
        <v>0.39369999999999999</v>
      </c>
      <c r="AL1231">
        <v>0.13270000000000001</v>
      </c>
      <c r="AM1231">
        <v>6.8262999999999998</v>
      </c>
      <c r="AN1231">
        <v>0.86280000000000001</v>
      </c>
      <c r="AO1231">
        <v>1202.0958000000001</v>
      </c>
      <c r="AP1231">
        <v>0.70309999999999995</v>
      </c>
      <c r="AQ1231">
        <v>19.960100000000001</v>
      </c>
      <c r="AR1231">
        <v>131.63669999999999</v>
      </c>
    </row>
    <row r="1232" spans="1:44" ht="12.75" hidden="1" customHeight="1" x14ac:dyDescent="0.25">
      <c r="A1232">
        <v>1712</v>
      </c>
      <c r="B1232">
        <v>2005</v>
      </c>
      <c r="C1232" s="22" t="str">
        <f t="shared" si="78"/>
        <v>2005B01712</v>
      </c>
      <c r="D1232" s="20">
        <v>38635</v>
      </c>
      <c r="E1232">
        <v>50015</v>
      </c>
      <c r="F1232" s="13" t="s">
        <v>71</v>
      </c>
      <c r="G1232">
        <v>9</v>
      </c>
      <c r="H1232">
        <v>12</v>
      </c>
      <c r="I1232" t="s">
        <v>70</v>
      </c>
      <c r="J1232" s="15">
        <f t="shared" si="77"/>
        <v>2716</v>
      </c>
      <c r="K1232">
        <v>20</v>
      </c>
      <c r="L1232">
        <v>30</v>
      </c>
      <c r="M1232">
        <v>30</v>
      </c>
      <c r="N1232">
        <v>10</v>
      </c>
      <c r="O1232">
        <v>4</v>
      </c>
      <c r="P1232">
        <v>6</v>
      </c>
      <c r="Q1232"/>
      <c r="R1232">
        <v>503</v>
      </c>
      <c r="S1232" s="55">
        <v>2006</v>
      </c>
      <c r="T1232" s="60" t="s">
        <v>77</v>
      </c>
      <c r="U1232" s="46">
        <v>0.55483003952569165</v>
      </c>
      <c r="V1232" s="46">
        <v>0</v>
      </c>
      <c r="W1232" s="46">
        <v>0</v>
      </c>
      <c r="X1232" s="46">
        <v>2.3507272727272728</v>
      </c>
      <c r="Y1232" s="46">
        <v>0</v>
      </c>
      <c r="Z1232">
        <v>457.32</v>
      </c>
      <c r="AA1232">
        <v>8.69</v>
      </c>
      <c r="AB1232">
        <v>4.6632999999999996</v>
      </c>
      <c r="AC1232">
        <v>0.56440000000000001</v>
      </c>
      <c r="AD1232">
        <v>4.1581000000000001</v>
      </c>
      <c r="AE1232">
        <v>4.0388000000000002</v>
      </c>
      <c r="AF1232">
        <v>9.3137000000000008</v>
      </c>
      <c r="AG1232">
        <v>10.6564</v>
      </c>
      <c r="AH1232">
        <v>2.6471</v>
      </c>
      <c r="AI1232">
        <v>1.4514</v>
      </c>
      <c r="AJ1232">
        <v>0.39340000000000003</v>
      </c>
      <c r="AK1232">
        <v>0.50639999999999996</v>
      </c>
      <c r="AL1232">
        <v>0.1027</v>
      </c>
      <c r="AM1232">
        <v>7.0800999999999998</v>
      </c>
      <c r="AN1232">
        <v>0.65810000000000002</v>
      </c>
      <c r="AO1232">
        <v>820.54560000000004</v>
      </c>
      <c r="AP1232">
        <v>0.60060000000000002</v>
      </c>
      <c r="AQ1232">
        <v>37.5107</v>
      </c>
      <c r="AR1232">
        <v>160.2302</v>
      </c>
    </row>
    <row r="1233" spans="1:44" ht="12.75" hidden="1" customHeight="1" x14ac:dyDescent="0.25">
      <c r="A1233">
        <v>1713</v>
      </c>
      <c r="B1233">
        <v>2005</v>
      </c>
      <c r="C1233" s="22" t="str">
        <f t="shared" si="78"/>
        <v>2005B01713</v>
      </c>
      <c r="D1233" s="20">
        <v>38635</v>
      </c>
      <c r="E1233">
        <v>50015</v>
      </c>
      <c r="F1233" s="13" t="s">
        <v>71</v>
      </c>
      <c r="G1233">
        <v>9</v>
      </c>
      <c r="H1233">
        <v>12</v>
      </c>
      <c r="I1233" t="s">
        <v>70</v>
      </c>
      <c r="J1233" s="15">
        <f t="shared" si="77"/>
        <v>3666.6000000000004</v>
      </c>
      <c r="K1233">
        <v>30</v>
      </c>
      <c r="L1233">
        <v>50</v>
      </c>
      <c r="M1233" s="26">
        <v>43.5</v>
      </c>
      <c r="N1233">
        <v>20</v>
      </c>
      <c r="O1233">
        <v>4</v>
      </c>
      <c r="P1233">
        <v>6</v>
      </c>
      <c r="Q1233"/>
      <c r="R1233">
        <v>504</v>
      </c>
      <c r="S1233" s="55">
        <v>2006</v>
      </c>
      <c r="T1233" s="60" t="s">
        <v>77</v>
      </c>
      <c r="U1233" s="46">
        <v>1.1862664004563606</v>
      </c>
      <c r="V1233" s="46">
        <v>0.37681403308613809</v>
      </c>
      <c r="W1233" s="46">
        <v>0</v>
      </c>
      <c r="X1233" s="46">
        <v>1.0746177980604679</v>
      </c>
      <c r="Y1233" s="46">
        <v>0</v>
      </c>
      <c r="Z1233">
        <v>508.39729999999997</v>
      </c>
      <c r="AA1233">
        <v>8.5349000000000004</v>
      </c>
      <c r="AB1233">
        <v>4.3704999999999998</v>
      </c>
      <c r="AC1233">
        <v>1.4179999999999999</v>
      </c>
      <c r="AD1233">
        <v>5.2797000000000001</v>
      </c>
      <c r="AE1233">
        <v>7.9463999999999997</v>
      </c>
      <c r="AF1233">
        <v>8.2007999999999992</v>
      </c>
      <c r="AG1233">
        <v>12.511699999999999</v>
      </c>
      <c r="AH1233">
        <v>1.716</v>
      </c>
      <c r="AI1233">
        <v>1.6323000000000001</v>
      </c>
      <c r="AJ1233">
        <v>0.42030000000000001</v>
      </c>
      <c r="AK1233">
        <v>0.52849999999999997</v>
      </c>
      <c r="AL1233">
        <v>0.15759999999999999</v>
      </c>
      <c r="AM1233">
        <v>5.4410999999999996</v>
      </c>
      <c r="AN1233">
        <v>0.64339999999999997</v>
      </c>
      <c r="AO1233">
        <v>947.30550000000005</v>
      </c>
      <c r="AP1233">
        <v>0.51380000000000003</v>
      </c>
      <c r="AQ1233">
        <v>27.009899999999998</v>
      </c>
      <c r="AR1233">
        <v>186.57419999999999</v>
      </c>
    </row>
    <row r="1234" spans="1:44" ht="12.75" hidden="1" customHeight="1" x14ac:dyDescent="0.25">
      <c r="A1234">
        <v>1714</v>
      </c>
      <c r="B1234">
        <v>2005</v>
      </c>
      <c r="C1234" s="22" t="str">
        <f t="shared" si="78"/>
        <v>2005B01714</v>
      </c>
      <c r="D1234" s="20">
        <v>38635</v>
      </c>
      <c r="E1234">
        <v>50015</v>
      </c>
      <c r="F1234" s="13" t="s">
        <v>71</v>
      </c>
      <c r="G1234">
        <v>9</v>
      </c>
      <c r="H1234">
        <v>12</v>
      </c>
      <c r="I1234" t="s">
        <v>70</v>
      </c>
      <c r="J1234" s="15">
        <f t="shared" si="77"/>
        <v>0</v>
      </c>
      <c r="K1234">
        <v>50</v>
      </c>
      <c r="L1234">
        <v>70</v>
      </c>
      <c r="M1234">
        <v>50</v>
      </c>
      <c r="N1234">
        <v>20</v>
      </c>
      <c r="O1234">
        <v>4</v>
      </c>
      <c r="P1234">
        <v>6</v>
      </c>
      <c r="Q1234" t="s">
        <v>438</v>
      </c>
      <c r="S1234" s="55"/>
      <c r="T1234" s="60" t="s">
        <v>77</v>
      </c>
      <c r="U1234" s="46"/>
      <c r="V1234" s="46"/>
      <c r="W1234" s="46"/>
      <c r="X1234" s="46"/>
      <c r="Y1234" s="46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</row>
    <row r="1235" spans="1:44" ht="12.75" hidden="1" customHeight="1" x14ac:dyDescent="0.25">
      <c r="A1235">
        <v>1715</v>
      </c>
      <c r="B1235">
        <v>2005</v>
      </c>
      <c r="C1235" s="22" t="str">
        <f t="shared" si="78"/>
        <v>2005B01715</v>
      </c>
      <c r="D1235" s="20">
        <v>38635</v>
      </c>
      <c r="E1235">
        <v>50015</v>
      </c>
      <c r="F1235" s="13" t="s">
        <v>71</v>
      </c>
      <c r="G1235">
        <v>9</v>
      </c>
      <c r="H1235">
        <v>12</v>
      </c>
      <c r="I1235" t="s">
        <v>70</v>
      </c>
      <c r="J1235" s="15">
        <f t="shared" si="77"/>
        <v>0</v>
      </c>
      <c r="K1235">
        <v>70</v>
      </c>
      <c r="L1235">
        <v>100</v>
      </c>
      <c r="M1235">
        <v>70</v>
      </c>
      <c r="N1235">
        <v>30</v>
      </c>
      <c r="O1235">
        <v>4</v>
      </c>
      <c r="P1235">
        <v>6</v>
      </c>
      <c r="Q1235" t="s">
        <v>438</v>
      </c>
      <c r="S1235" s="55"/>
      <c r="T1235" s="60" t="s">
        <v>77</v>
      </c>
      <c r="U1235" s="46"/>
      <c r="V1235" s="46"/>
      <c r="W1235" s="46"/>
      <c r="X1235" s="46"/>
      <c r="Y1235" s="46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</row>
    <row r="1236" spans="1:44" ht="12.75" hidden="1" customHeight="1" x14ac:dyDescent="0.25">
      <c r="A1236">
        <v>1716</v>
      </c>
      <c r="B1236">
        <v>2005</v>
      </c>
      <c r="C1236" s="22" t="str">
        <f t="shared" si="78"/>
        <v>2005B01716</v>
      </c>
      <c r="D1236" s="20">
        <v>38635</v>
      </c>
      <c r="E1236">
        <v>50016</v>
      </c>
      <c r="F1236" s="13" t="s">
        <v>71</v>
      </c>
      <c r="G1236">
        <v>5</v>
      </c>
      <c r="H1236">
        <v>11</v>
      </c>
      <c r="I1236" t="s">
        <v>87</v>
      </c>
      <c r="J1236" s="15">
        <f t="shared" si="77"/>
        <v>2450</v>
      </c>
      <c r="K1236">
        <v>0</v>
      </c>
      <c r="L1236">
        <v>5</v>
      </c>
      <c r="M1236">
        <v>5</v>
      </c>
      <c r="N1236">
        <v>5</v>
      </c>
      <c r="O1236">
        <v>4</v>
      </c>
      <c r="P1236">
        <v>6</v>
      </c>
      <c r="Q1236"/>
      <c r="R1236">
        <v>505</v>
      </c>
      <c r="S1236" s="55">
        <v>2006</v>
      </c>
      <c r="T1236" s="60" t="s">
        <v>77</v>
      </c>
      <c r="U1236" s="46">
        <v>1.6408277591973246</v>
      </c>
      <c r="V1236" s="46">
        <v>0.56326923076923086</v>
      </c>
      <c r="W1236" s="46">
        <v>0</v>
      </c>
      <c r="X1236" s="46">
        <v>0.56326923076923086</v>
      </c>
      <c r="Y1236" s="46">
        <v>0</v>
      </c>
      <c r="Z1236">
        <v>519.63810000000001</v>
      </c>
      <c r="AA1236">
        <v>14.5106</v>
      </c>
      <c r="AB1236">
        <v>3.0758000000000001</v>
      </c>
      <c r="AC1236">
        <v>1.5744</v>
      </c>
      <c r="AD1236">
        <v>5.0307000000000004</v>
      </c>
      <c r="AE1236">
        <v>1.377</v>
      </c>
      <c r="AF1236">
        <v>9.0893999999999995</v>
      </c>
      <c r="AG1236">
        <v>16.838999999999999</v>
      </c>
      <c r="AH1236">
        <v>2.754</v>
      </c>
      <c r="AI1236">
        <v>1.4812000000000001</v>
      </c>
      <c r="AJ1236">
        <v>0.36820000000000003</v>
      </c>
      <c r="AK1236">
        <v>0.1484</v>
      </c>
      <c r="AL1236">
        <v>8.7099999999999997E-2</v>
      </c>
      <c r="AM1236">
        <v>5.6041999999999996</v>
      </c>
      <c r="AN1236">
        <v>1.0511999999999999</v>
      </c>
      <c r="AO1236">
        <v>1777.1574000000001</v>
      </c>
      <c r="AP1236">
        <v>1.042</v>
      </c>
      <c r="AQ1236">
        <v>31.261199999999999</v>
      </c>
      <c r="AR1236">
        <v>125.08839999999999</v>
      </c>
    </row>
    <row r="1237" spans="1:44" ht="12.75" hidden="1" customHeight="1" x14ac:dyDescent="0.25">
      <c r="A1237">
        <v>1717</v>
      </c>
      <c r="B1237">
        <v>2005</v>
      </c>
      <c r="C1237" s="22" t="str">
        <f t="shared" si="78"/>
        <v>2005B01717</v>
      </c>
      <c r="D1237" s="20">
        <v>38635</v>
      </c>
      <c r="E1237">
        <v>50016</v>
      </c>
      <c r="F1237" s="13" t="s">
        <v>71</v>
      </c>
      <c r="G1237">
        <v>5</v>
      </c>
      <c r="H1237">
        <v>11</v>
      </c>
      <c r="I1237" t="s">
        <v>87</v>
      </c>
      <c r="J1237" s="15">
        <f t="shared" si="77"/>
        <v>2450</v>
      </c>
      <c r="K1237">
        <v>5</v>
      </c>
      <c r="L1237">
        <v>10</v>
      </c>
      <c r="M1237">
        <v>10</v>
      </c>
      <c r="N1237">
        <v>5</v>
      </c>
      <c r="O1237">
        <v>4</v>
      </c>
      <c r="P1237">
        <v>6</v>
      </c>
      <c r="Q1237"/>
      <c r="R1237">
        <v>506</v>
      </c>
      <c r="S1237" s="55">
        <v>2006</v>
      </c>
      <c r="T1237" s="60" t="s">
        <v>77</v>
      </c>
      <c r="U1237" s="46">
        <v>0.3089336414658303</v>
      </c>
      <c r="V1237" s="46">
        <v>0</v>
      </c>
      <c r="W1237" s="46">
        <v>0</v>
      </c>
      <c r="X1237" s="46">
        <v>2.5744470122152526E-2</v>
      </c>
      <c r="Y1237" s="46">
        <v>0</v>
      </c>
      <c r="Z1237">
        <v>454.07</v>
      </c>
      <c r="AA1237">
        <v>11.45</v>
      </c>
      <c r="AB1237">
        <v>2.8490000000000002</v>
      </c>
      <c r="AC1237">
        <v>1.6970000000000001</v>
      </c>
      <c r="AD1237">
        <v>6.5350000000000001</v>
      </c>
      <c r="AE1237">
        <v>1.794</v>
      </c>
      <c r="AF1237">
        <v>9.5950000000000006</v>
      </c>
      <c r="AG1237">
        <v>10.88</v>
      </c>
      <c r="AH1237">
        <v>5.03</v>
      </c>
      <c r="AI1237">
        <v>1.135</v>
      </c>
      <c r="AJ1237">
        <v>0.48899999999999999</v>
      </c>
      <c r="AK1237">
        <v>0.26200000000000001</v>
      </c>
      <c r="AL1237">
        <v>0.1145</v>
      </c>
      <c r="AM1237">
        <v>5.1150000000000002</v>
      </c>
      <c r="AN1237">
        <v>0.85299999999999998</v>
      </c>
      <c r="AO1237">
        <v>1314.5</v>
      </c>
      <c r="AP1237">
        <v>0.73799999999999999</v>
      </c>
      <c r="AQ1237">
        <v>25</v>
      </c>
      <c r="AR1237">
        <v>162.55000000000001</v>
      </c>
    </row>
    <row r="1238" spans="1:44" ht="12.75" hidden="1" customHeight="1" x14ac:dyDescent="0.25">
      <c r="A1238">
        <v>1718</v>
      </c>
      <c r="B1238">
        <v>2005</v>
      </c>
      <c r="C1238" s="22" t="str">
        <f t="shared" si="78"/>
        <v>2005B01718</v>
      </c>
      <c r="D1238" s="20">
        <v>38635</v>
      </c>
      <c r="E1238">
        <v>50016</v>
      </c>
      <c r="F1238" s="13" t="s">
        <v>71</v>
      </c>
      <c r="G1238">
        <v>5</v>
      </c>
      <c r="H1238">
        <v>11</v>
      </c>
      <c r="I1238" t="s">
        <v>70</v>
      </c>
      <c r="J1238" s="15">
        <f t="shared" si="77"/>
        <v>2376.5</v>
      </c>
      <c r="K1238">
        <v>10</v>
      </c>
      <c r="L1238">
        <v>20</v>
      </c>
      <c r="M1238" s="26">
        <v>18.75</v>
      </c>
      <c r="N1238">
        <v>10</v>
      </c>
      <c r="O1238">
        <v>4</v>
      </c>
      <c r="P1238">
        <v>6</v>
      </c>
      <c r="Q1238"/>
      <c r="R1238">
        <v>507</v>
      </c>
      <c r="S1238" s="55">
        <v>2006</v>
      </c>
      <c r="T1238" s="60" t="s">
        <v>77</v>
      </c>
      <c r="U1238" s="46">
        <v>0.52145825462788065</v>
      </c>
      <c r="V1238" s="46">
        <v>0</v>
      </c>
      <c r="W1238" s="46">
        <v>0</v>
      </c>
      <c r="X1238" s="46">
        <v>2.4253872308273517E-2</v>
      </c>
      <c r="Y1238" s="46">
        <v>0</v>
      </c>
      <c r="Z1238">
        <v>464.51</v>
      </c>
      <c r="AA1238">
        <v>8.23</v>
      </c>
      <c r="AB1238">
        <v>2.7172999999999998</v>
      </c>
      <c r="AC1238">
        <v>1.5297000000000001</v>
      </c>
      <c r="AD1238">
        <v>4.6165000000000003</v>
      </c>
      <c r="AE1238">
        <v>2.5729000000000002</v>
      </c>
      <c r="AF1238">
        <v>9.9117999999999995</v>
      </c>
      <c r="AG1238">
        <v>9.4661000000000008</v>
      </c>
      <c r="AH1238">
        <v>4.1012000000000004</v>
      </c>
      <c r="AI1238">
        <v>1.4591000000000001</v>
      </c>
      <c r="AJ1238">
        <v>0.68899999999999995</v>
      </c>
      <c r="AK1238">
        <v>0.29389999999999999</v>
      </c>
      <c r="AL1238">
        <v>0.1026</v>
      </c>
      <c r="AM1238">
        <v>4.8189000000000002</v>
      </c>
      <c r="AN1238">
        <v>0.71399999999999997</v>
      </c>
      <c r="AO1238">
        <v>1173.6305</v>
      </c>
      <c r="AP1238">
        <v>0.51160000000000005</v>
      </c>
      <c r="AQ1238">
        <v>18.291599999999999</v>
      </c>
      <c r="AR1238">
        <v>164.94890000000001</v>
      </c>
    </row>
    <row r="1239" spans="1:44" ht="12.75" hidden="1" customHeight="1" x14ac:dyDescent="0.25">
      <c r="A1239">
        <v>1719</v>
      </c>
      <c r="B1239">
        <v>2005</v>
      </c>
      <c r="C1239" s="22" t="str">
        <f t="shared" si="78"/>
        <v>2005B01719</v>
      </c>
      <c r="D1239" s="20">
        <v>38635</v>
      </c>
      <c r="E1239">
        <v>50016</v>
      </c>
      <c r="F1239" s="13" t="s">
        <v>71</v>
      </c>
      <c r="G1239">
        <v>5</v>
      </c>
      <c r="H1239">
        <v>11</v>
      </c>
      <c r="I1239" t="s">
        <v>70</v>
      </c>
      <c r="J1239" s="15">
        <f t="shared" si="77"/>
        <v>1358</v>
      </c>
      <c r="K1239">
        <v>20</v>
      </c>
      <c r="L1239">
        <v>30</v>
      </c>
      <c r="M1239" s="26">
        <v>30</v>
      </c>
      <c r="N1239">
        <v>10</v>
      </c>
      <c r="O1239">
        <v>2</v>
      </c>
      <c r="P1239">
        <v>6</v>
      </c>
      <c r="Q1239"/>
      <c r="R1239">
        <v>508</v>
      </c>
      <c r="S1239" s="55">
        <v>2006</v>
      </c>
      <c r="T1239" s="60" t="s">
        <v>77</v>
      </c>
      <c r="U1239" s="46">
        <v>0.68814516129032255</v>
      </c>
      <c r="V1239" s="46">
        <v>0</v>
      </c>
      <c r="W1239" s="46">
        <v>0</v>
      </c>
      <c r="X1239" s="46">
        <v>0.42846774193548387</v>
      </c>
      <c r="Y1239" s="46">
        <v>0</v>
      </c>
      <c r="Z1239">
        <v>465.83</v>
      </c>
      <c r="AA1239">
        <v>8.5299999999999994</v>
      </c>
      <c r="AB1239">
        <v>3.1352000000000002</v>
      </c>
      <c r="AC1239">
        <v>1.1484000000000001</v>
      </c>
      <c r="AD1239">
        <v>7.3996000000000004</v>
      </c>
      <c r="AE1239">
        <v>3.9799000000000002</v>
      </c>
      <c r="AF1239">
        <v>8.0998999999999999</v>
      </c>
      <c r="AG1239">
        <v>9.7894000000000005</v>
      </c>
      <c r="AH1239">
        <v>1.7845</v>
      </c>
      <c r="AI1239">
        <v>1.2111000000000001</v>
      </c>
      <c r="AJ1239">
        <v>0.44169999999999998</v>
      </c>
      <c r="AK1239">
        <v>0.64639999999999997</v>
      </c>
      <c r="AL1239">
        <v>0.1087</v>
      </c>
      <c r="AM1239">
        <v>4.1317000000000004</v>
      </c>
      <c r="AN1239">
        <v>0.58620000000000005</v>
      </c>
      <c r="AO1239">
        <v>734.08420000000001</v>
      </c>
      <c r="AP1239">
        <v>0.58179999999999998</v>
      </c>
      <c r="AQ1239">
        <v>24.387899999999998</v>
      </c>
      <c r="AR1239">
        <v>263.90789999999998</v>
      </c>
    </row>
    <row r="1240" spans="1:44" ht="12.75" hidden="1" customHeight="1" x14ac:dyDescent="0.25">
      <c r="A1240">
        <v>1720</v>
      </c>
      <c r="B1240">
        <v>2005</v>
      </c>
      <c r="C1240" s="22" t="str">
        <f t="shared" si="78"/>
        <v>2005B01720</v>
      </c>
      <c r="D1240" s="20">
        <v>38635</v>
      </c>
      <c r="E1240">
        <v>50016</v>
      </c>
      <c r="F1240" s="13" t="s">
        <v>71</v>
      </c>
      <c r="G1240">
        <v>5</v>
      </c>
      <c r="H1240">
        <v>11</v>
      </c>
      <c r="I1240" t="s">
        <v>70</v>
      </c>
      <c r="J1240" s="15">
        <f t="shared" si="77"/>
        <v>3198.0900000000011</v>
      </c>
      <c r="K1240">
        <v>30</v>
      </c>
      <c r="L1240">
        <v>50</v>
      </c>
      <c r="M1240" s="26">
        <v>45.7</v>
      </c>
      <c r="N1240">
        <v>20</v>
      </c>
      <c r="O1240">
        <v>3</v>
      </c>
      <c r="P1240">
        <v>6</v>
      </c>
      <c r="Q1240"/>
      <c r="R1240">
        <v>509</v>
      </c>
      <c r="S1240" s="55">
        <v>2006</v>
      </c>
      <c r="T1240" s="60" t="s">
        <v>77</v>
      </c>
      <c r="U1240" s="46">
        <v>5.7176547658041275E-2</v>
      </c>
      <c r="V1240" s="46">
        <v>4.731359318702915</v>
      </c>
      <c r="W1240" s="46">
        <v>0</v>
      </c>
      <c r="X1240" s="46">
        <v>0.30017687520471664</v>
      </c>
      <c r="Y1240" s="46">
        <v>0</v>
      </c>
      <c r="Z1240">
        <v>468.41</v>
      </c>
      <c r="AA1240">
        <v>8.3800000000000008</v>
      </c>
      <c r="AB1240">
        <v>3.3485</v>
      </c>
      <c r="AC1240">
        <v>1.0615000000000001</v>
      </c>
      <c r="AD1240">
        <v>10.435</v>
      </c>
      <c r="AE1240">
        <v>2.3795000000000002</v>
      </c>
      <c r="AF1240">
        <v>8.875</v>
      </c>
      <c r="AG1240">
        <v>7.28</v>
      </c>
      <c r="AH1240">
        <v>2.2090000000000001</v>
      </c>
      <c r="AI1240">
        <v>1.2645</v>
      </c>
      <c r="AJ1240">
        <v>0.39450000000000002</v>
      </c>
      <c r="AK1240">
        <v>0.90400000000000003</v>
      </c>
      <c r="AL1240">
        <v>0.114</v>
      </c>
      <c r="AM1240">
        <v>3.786</v>
      </c>
      <c r="AN1240">
        <v>0.54100000000000004</v>
      </c>
      <c r="AO1240">
        <v>1588</v>
      </c>
      <c r="AP1240">
        <v>0.60150000000000003</v>
      </c>
      <c r="AQ1240">
        <v>25.6</v>
      </c>
      <c r="AR1240">
        <v>290.2</v>
      </c>
    </row>
    <row r="1241" spans="1:44" ht="12.75" hidden="1" customHeight="1" x14ac:dyDescent="0.25">
      <c r="A1241">
        <v>1721</v>
      </c>
      <c r="B1241">
        <v>2005</v>
      </c>
      <c r="C1241" s="22" t="str">
        <f t="shared" si="78"/>
        <v>2005B01721</v>
      </c>
      <c r="D1241" s="20">
        <v>38635</v>
      </c>
      <c r="E1241">
        <v>50016</v>
      </c>
      <c r="F1241" s="13" t="s">
        <v>71</v>
      </c>
      <c r="G1241">
        <v>5</v>
      </c>
      <c r="H1241">
        <v>11</v>
      </c>
      <c r="I1241" t="s">
        <v>70</v>
      </c>
      <c r="J1241" s="15">
        <f t="shared" si="77"/>
        <v>611.1</v>
      </c>
      <c r="K1241">
        <v>50</v>
      </c>
      <c r="L1241">
        <v>70</v>
      </c>
      <c r="M1241" s="26">
        <v>54.5</v>
      </c>
      <c r="N1241">
        <v>20</v>
      </c>
      <c r="O1241">
        <v>2</v>
      </c>
      <c r="P1241">
        <v>6</v>
      </c>
      <c r="Q1241"/>
      <c r="S1241" s="55"/>
      <c r="T1241" s="60" t="s">
        <v>77</v>
      </c>
      <c r="U1241" s="46">
        <v>0</v>
      </c>
      <c r="V1241" s="46">
        <v>0</v>
      </c>
      <c r="W1241" s="46">
        <v>0</v>
      </c>
      <c r="X1241" s="46">
        <v>0</v>
      </c>
      <c r="Y1241" s="46">
        <v>0</v>
      </c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</row>
    <row r="1242" spans="1:44" ht="12.75" hidden="1" customHeight="1" x14ac:dyDescent="0.25">
      <c r="A1242">
        <v>1722</v>
      </c>
      <c r="B1242">
        <v>2005</v>
      </c>
      <c r="C1242" s="22" t="str">
        <f t="shared" si="78"/>
        <v>2005B01722</v>
      </c>
      <c r="D1242" s="20">
        <v>38635</v>
      </c>
      <c r="E1242">
        <v>50016</v>
      </c>
      <c r="F1242" s="13" t="s">
        <v>71</v>
      </c>
      <c r="G1242">
        <v>5</v>
      </c>
      <c r="H1242">
        <v>11</v>
      </c>
      <c r="I1242" t="s">
        <v>70</v>
      </c>
      <c r="J1242" s="15">
        <f t="shared" si="77"/>
        <v>0</v>
      </c>
      <c r="K1242">
        <v>70</v>
      </c>
      <c r="L1242">
        <v>100</v>
      </c>
      <c r="M1242">
        <v>70</v>
      </c>
      <c r="N1242">
        <v>30</v>
      </c>
      <c r="O1242">
        <v>4</v>
      </c>
      <c r="P1242">
        <v>6</v>
      </c>
      <c r="Q1242" t="s">
        <v>438</v>
      </c>
      <c r="S1242" s="55"/>
      <c r="T1242" s="60" t="s">
        <v>77</v>
      </c>
      <c r="U1242" s="46"/>
      <c r="V1242" s="46"/>
      <c r="W1242" s="46"/>
      <c r="X1242" s="46"/>
      <c r="Y1242" s="46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</row>
    <row r="1243" spans="1:44" ht="12.75" hidden="1" customHeight="1" x14ac:dyDescent="0.25">
      <c r="A1243">
        <v>1723</v>
      </c>
      <c r="B1243">
        <v>2005</v>
      </c>
      <c r="C1243" s="22" t="str">
        <f t="shared" si="78"/>
        <v>2005B01723</v>
      </c>
      <c r="D1243" s="20">
        <v>38635</v>
      </c>
      <c r="E1243">
        <v>50017</v>
      </c>
      <c r="F1243" s="13" t="s">
        <v>71</v>
      </c>
      <c r="G1243">
        <v>6</v>
      </c>
      <c r="H1243">
        <v>4</v>
      </c>
      <c r="I1243" t="s">
        <v>87</v>
      </c>
      <c r="J1243" s="15">
        <f t="shared" si="77"/>
        <v>2450</v>
      </c>
      <c r="K1243">
        <v>0</v>
      </c>
      <c r="L1243">
        <v>5</v>
      </c>
      <c r="M1243">
        <v>5</v>
      </c>
      <c r="N1243">
        <v>5</v>
      </c>
      <c r="O1243">
        <v>4</v>
      </c>
      <c r="P1243">
        <v>6</v>
      </c>
      <c r="Q1243"/>
      <c r="R1243">
        <v>510</v>
      </c>
      <c r="S1243" s="55">
        <v>2006</v>
      </c>
      <c r="T1243" s="60" t="s">
        <v>77</v>
      </c>
      <c r="U1243" s="46">
        <v>0.35254358515869466</v>
      </c>
      <c r="V1243" s="46">
        <v>0.42599016540008933</v>
      </c>
      <c r="W1243" s="46">
        <v>14.204568618685739</v>
      </c>
      <c r="X1243" s="46">
        <v>1.013562807331247</v>
      </c>
      <c r="Y1243" s="46">
        <v>0</v>
      </c>
      <c r="Z1243">
        <v>481.67</v>
      </c>
      <c r="AA1243">
        <v>12.64</v>
      </c>
      <c r="AB1243">
        <v>1.1575</v>
      </c>
      <c r="AC1243">
        <v>1.619</v>
      </c>
      <c r="AD1243">
        <v>6.7473000000000001</v>
      </c>
      <c r="AE1243">
        <v>1.2354000000000001</v>
      </c>
      <c r="AF1243">
        <v>4.9176000000000002</v>
      </c>
      <c r="AG1243">
        <v>12.379099999999999</v>
      </c>
      <c r="AH1243">
        <v>0.77939999999999998</v>
      </c>
      <c r="AI1243">
        <v>1.1871</v>
      </c>
      <c r="AJ1243">
        <v>0.33810000000000001</v>
      </c>
      <c r="AK1243">
        <v>0.32479999999999998</v>
      </c>
      <c r="AL1243">
        <v>0.18110000000000001</v>
      </c>
      <c r="AM1243">
        <v>3.6120000000000001</v>
      </c>
      <c r="AN1243">
        <v>0.86819999999999997</v>
      </c>
      <c r="AO1243">
        <v>1456.5646999999999</v>
      </c>
      <c r="AP1243">
        <v>0.83860000000000001</v>
      </c>
      <c r="AQ1243">
        <v>6.4165999999999999</v>
      </c>
      <c r="AR1243">
        <v>172.70480000000001</v>
      </c>
    </row>
    <row r="1244" spans="1:44" ht="12.75" hidden="1" customHeight="1" x14ac:dyDescent="0.25">
      <c r="A1244">
        <v>1724</v>
      </c>
      <c r="B1244">
        <v>2005</v>
      </c>
      <c r="C1244" s="22" t="str">
        <f t="shared" si="78"/>
        <v>2005B01724</v>
      </c>
      <c r="D1244" s="20">
        <v>38635</v>
      </c>
      <c r="E1244">
        <v>50017</v>
      </c>
      <c r="F1244" s="13" t="s">
        <v>71</v>
      </c>
      <c r="G1244">
        <v>6</v>
      </c>
      <c r="H1244">
        <v>4</v>
      </c>
      <c r="I1244" t="s">
        <v>87</v>
      </c>
      <c r="J1244" s="15">
        <f t="shared" si="77"/>
        <v>2450</v>
      </c>
      <c r="K1244">
        <v>5</v>
      </c>
      <c r="L1244">
        <v>10</v>
      </c>
      <c r="M1244">
        <v>10</v>
      </c>
      <c r="N1244">
        <v>5</v>
      </c>
      <c r="O1244">
        <v>4</v>
      </c>
      <c r="P1244">
        <v>6</v>
      </c>
      <c r="Q1244"/>
      <c r="R1244">
        <v>511</v>
      </c>
      <c r="S1244" s="55">
        <v>2006</v>
      </c>
      <c r="T1244" s="60" t="s">
        <v>77</v>
      </c>
      <c r="U1244" s="46">
        <v>0.28654851306698709</v>
      </c>
      <c r="V1244" s="46">
        <v>0</v>
      </c>
      <c r="W1244" s="46">
        <v>0</v>
      </c>
      <c r="X1244" s="46">
        <v>7.8149594472814651E-2</v>
      </c>
      <c r="Y1244" s="46">
        <v>0</v>
      </c>
      <c r="Z1244">
        <v>465.09</v>
      </c>
      <c r="AA1244">
        <v>10.82</v>
      </c>
      <c r="AB1244">
        <v>2.8138999999999998</v>
      </c>
      <c r="AC1244">
        <v>1.1391</v>
      </c>
      <c r="AD1244">
        <v>6.4250999999999996</v>
      </c>
      <c r="AE1244">
        <v>1.4731000000000001</v>
      </c>
      <c r="AF1244">
        <v>10.2791</v>
      </c>
      <c r="AG1244">
        <v>10.4261</v>
      </c>
      <c r="AH1244">
        <v>2.5680999999999998</v>
      </c>
      <c r="AI1244">
        <v>1.4078999999999999</v>
      </c>
      <c r="AJ1244">
        <v>0.51129999999999998</v>
      </c>
      <c r="AK1244">
        <v>0.61309999999999998</v>
      </c>
      <c r="AL1244">
        <v>6.1199999999999997E-2</v>
      </c>
      <c r="AM1244">
        <v>5.2252999999999998</v>
      </c>
      <c r="AN1244">
        <v>0.7782</v>
      </c>
      <c r="AO1244">
        <v>1747.7963</v>
      </c>
      <c r="AP1244">
        <v>0.71840000000000004</v>
      </c>
      <c r="AQ1244">
        <v>25.7591</v>
      </c>
      <c r="AR1244">
        <v>234.57390000000001</v>
      </c>
    </row>
    <row r="1245" spans="1:44" ht="12.75" hidden="1" customHeight="1" x14ac:dyDescent="0.25">
      <c r="A1245">
        <v>1725</v>
      </c>
      <c r="B1245">
        <v>2005</v>
      </c>
      <c r="C1245" s="22" t="str">
        <f t="shared" si="78"/>
        <v>2005B01725</v>
      </c>
      <c r="D1245" s="20">
        <v>38635</v>
      </c>
      <c r="E1245">
        <v>50017</v>
      </c>
      <c r="F1245" s="13" t="s">
        <v>71</v>
      </c>
      <c r="G1245">
        <v>6</v>
      </c>
      <c r="H1245">
        <v>4</v>
      </c>
      <c r="I1245" t="s">
        <v>70</v>
      </c>
      <c r="J1245" s="15">
        <f t="shared" si="77"/>
        <v>2716</v>
      </c>
      <c r="K1245">
        <v>10</v>
      </c>
      <c r="L1245">
        <v>20</v>
      </c>
      <c r="M1245">
        <v>20</v>
      </c>
      <c r="N1245">
        <v>10</v>
      </c>
      <c r="O1245">
        <v>4</v>
      </c>
      <c r="P1245">
        <v>6</v>
      </c>
      <c r="Q1245"/>
      <c r="R1245">
        <v>512</v>
      </c>
      <c r="S1245" s="55">
        <v>2006</v>
      </c>
      <c r="T1245" s="60" t="s">
        <v>77</v>
      </c>
      <c r="U1245" s="46">
        <v>1.0587519999999999</v>
      </c>
      <c r="V1245" s="46">
        <v>0</v>
      </c>
      <c r="W1245" s="46">
        <v>0</v>
      </c>
      <c r="X1245" s="46">
        <v>4.4735999999999998E-2</v>
      </c>
      <c r="Y1245" s="46">
        <v>0</v>
      </c>
      <c r="Z1245">
        <v>468.93</v>
      </c>
      <c r="AA1245">
        <v>10.17</v>
      </c>
      <c r="AB1245">
        <v>2.4901</v>
      </c>
      <c r="AC1245">
        <v>1.1297999999999999</v>
      </c>
      <c r="AD1245">
        <v>4.9371</v>
      </c>
      <c r="AE1245">
        <v>1.7245999999999999</v>
      </c>
      <c r="AF1245">
        <v>8.85</v>
      </c>
      <c r="AG1245">
        <v>14.8248</v>
      </c>
      <c r="AH1245">
        <v>2.4371</v>
      </c>
      <c r="AI1245">
        <v>1.3486</v>
      </c>
      <c r="AJ1245">
        <v>0.41959999999999997</v>
      </c>
      <c r="AK1245">
        <v>0.81720000000000004</v>
      </c>
      <c r="AL1245">
        <v>6.3799999999999996E-2</v>
      </c>
      <c r="AM1245">
        <v>3.3994</v>
      </c>
      <c r="AN1245">
        <v>0.67610000000000003</v>
      </c>
      <c r="AO1245">
        <v>1311.77</v>
      </c>
      <c r="AP1245">
        <v>0.65629999999999999</v>
      </c>
      <c r="AQ1245">
        <v>20.395299999999999</v>
      </c>
      <c r="AR1245">
        <v>255.97479999999999</v>
      </c>
    </row>
    <row r="1246" spans="1:44" ht="12.75" hidden="1" customHeight="1" x14ac:dyDescent="0.25">
      <c r="A1246">
        <v>1726</v>
      </c>
      <c r="B1246">
        <v>2005</v>
      </c>
      <c r="C1246" s="22" t="str">
        <f t="shared" si="78"/>
        <v>2005B01726</v>
      </c>
      <c r="D1246" s="20">
        <v>38635</v>
      </c>
      <c r="E1246">
        <v>50017</v>
      </c>
      <c r="F1246" s="13" t="s">
        <v>71</v>
      </c>
      <c r="G1246">
        <v>6</v>
      </c>
      <c r="H1246">
        <v>4</v>
      </c>
      <c r="I1246" t="s">
        <v>70</v>
      </c>
      <c r="J1246" s="15">
        <f t="shared" si="77"/>
        <v>2716</v>
      </c>
      <c r="K1246">
        <v>20</v>
      </c>
      <c r="L1246">
        <v>30</v>
      </c>
      <c r="M1246">
        <v>30</v>
      </c>
      <c r="N1246">
        <v>10</v>
      </c>
      <c r="O1246">
        <v>4</v>
      </c>
      <c r="P1246">
        <v>6</v>
      </c>
      <c r="Q1246"/>
      <c r="R1246">
        <v>513</v>
      </c>
      <c r="S1246" s="55">
        <v>2006</v>
      </c>
      <c r="T1246" s="60" t="s">
        <v>77</v>
      </c>
      <c r="U1246" s="46">
        <v>1.1093652892561983</v>
      </c>
      <c r="V1246" s="46">
        <v>0.63000991735537193</v>
      </c>
      <c r="W1246" s="46">
        <v>0</v>
      </c>
      <c r="X1246" s="46">
        <v>0.98610247933884287</v>
      </c>
      <c r="Y1246" s="46">
        <v>0</v>
      </c>
      <c r="Z1246">
        <v>474.07</v>
      </c>
      <c r="AA1246">
        <v>9.86</v>
      </c>
      <c r="AB1246">
        <v>3.57</v>
      </c>
      <c r="AC1246">
        <v>0.77710000000000001</v>
      </c>
      <c r="AD1246">
        <v>2.9809999999999999</v>
      </c>
      <c r="AE1246">
        <v>1.5986</v>
      </c>
      <c r="AF1246">
        <v>8.2761999999999993</v>
      </c>
      <c r="AG1246">
        <v>10.7714</v>
      </c>
      <c r="AH1246">
        <v>1.1786000000000001</v>
      </c>
      <c r="AI1246">
        <v>1.6013999999999999</v>
      </c>
      <c r="AJ1246">
        <v>0.40100000000000002</v>
      </c>
      <c r="AK1246">
        <v>0.54520000000000002</v>
      </c>
      <c r="AL1246">
        <v>8.9499999999999996E-2</v>
      </c>
      <c r="AM1246">
        <v>4.4805000000000001</v>
      </c>
      <c r="AN1246">
        <v>0.74709999999999999</v>
      </c>
      <c r="AO1246">
        <v>287.95240000000001</v>
      </c>
      <c r="AP1246">
        <v>0.74860000000000004</v>
      </c>
      <c r="AQ1246">
        <v>23.238099999999999</v>
      </c>
      <c r="AR1246">
        <v>282.8571</v>
      </c>
    </row>
    <row r="1247" spans="1:44" ht="12.75" hidden="1" customHeight="1" x14ac:dyDescent="0.25">
      <c r="A1247">
        <v>1727</v>
      </c>
      <c r="B1247">
        <v>2005</v>
      </c>
      <c r="C1247" s="22" t="str">
        <f t="shared" si="78"/>
        <v>2005B01727</v>
      </c>
      <c r="D1247" s="20">
        <v>38635</v>
      </c>
      <c r="E1247">
        <v>50017</v>
      </c>
      <c r="F1247" s="13" t="s">
        <v>71</v>
      </c>
      <c r="G1247">
        <v>6</v>
      </c>
      <c r="H1247">
        <v>4</v>
      </c>
      <c r="I1247" t="s">
        <v>70</v>
      </c>
      <c r="J1247" s="15">
        <f t="shared" si="77"/>
        <v>3598.7000000000003</v>
      </c>
      <c r="K1247">
        <v>30</v>
      </c>
      <c r="L1247">
        <v>50</v>
      </c>
      <c r="M1247" s="26">
        <v>43.25</v>
      </c>
      <c r="N1247">
        <v>20</v>
      </c>
      <c r="O1247">
        <v>4</v>
      </c>
      <c r="P1247">
        <v>6</v>
      </c>
      <c r="Q1247"/>
      <c r="R1247">
        <v>514</v>
      </c>
      <c r="S1247" s="55">
        <v>2006</v>
      </c>
      <c r="T1247" s="60" t="s">
        <v>77</v>
      </c>
      <c r="U1247" s="46">
        <v>1.8739913932221626</v>
      </c>
      <c r="V1247" s="46">
        <v>1.3492738031199569</v>
      </c>
      <c r="W1247" s="46">
        <v>0</v>
      </c>
      <c r="X1247" s="46">
        <v>0.31483055406132326</v>
      </c>
      <c r="Y1247" s="46">
        <v>0</v>
      </c>
      <c r="Z1247">
        <v>523.99659999999994</v>
      </c>
      <c r="AA1247">
        <v>10.4764</v>
      </c>
      <c r="AB1247">
        <v>5.3609999999999998</v>
      </c>
      <c r="AC1247">
        <v>0.93240000000000001</v>
      </c>
      <c r="AD1247">
        <v>5.5614999999999997</v>
      </c>
      <c r="AE1247">
        <v>2.3125</v>
      </c>
      <c r="AF1247">
        <v>8.5427</v>
      </c>
      <c r="AG1247">
        <v>10.876300000000001</v>
      </c>
      <c r="AH1247">
        <v>1.3909</v>
      </c>
      <c r="AI1247">
        <v>1.4016999999999999</v>
      </c>
      <c r="AJ1247">
        <v>0.35260000000000002</v>
      </c>
      <c r="AK1247">
        <v>0.59260000000000002</v>
      </c>
      <c r="AL1247">
        <v>0.1285</v>
      </c>
      <c r="AM1247">
        <v>4.8368000000000002</v>
      </c>
      <c r="AN1247">
        <v>0.74070000000000003</v>
      </c>
      <c r="AO1247">
        <v>189.15289999999999</v>
      </c>
      <c r="AP1247">
        <v>0.72319999999999995</v>
      </c>
      <c r="AQ1247">
        <v>23.0273</v>
      </c>
      <c r="AR1247">
        <v>315.03210000000001</v>
      </c>
    </row>
    <row r="1248" spans="1:44" ht="12.75" hidden="1" customHeight="1" x14ac:dyDescent="0.25">
      <c r="A1248">
        <v>1728</v>
      </c>
      <c r="B1248">
        <v>2005</v>
      </c>
      <c r="C1248" s="22" t="str">
        <f t="shared" si="78"/>
        <v>2005B01728</v>
      </c>
      <c r="D1248" s="20">
        <v>38635</v>
      </c>
      <c r="E1248">
        <v>50017</v>
      </c>
      <c r="F1248" s="13" t="s">
        <v>71</v>
      </c>
      <c r="G1248">
        <v>6</v>
      </c>
      <c r="H1248">
        <v>4</v>
      </c>
      <c r="I1248" t="s">
        <v>70</v>
      </c>
      <c r="J1248" s="15">
        <f t="shared" si="77"/>
        <v>1561.7</v>
      </c>
      <c r="K1248">
        <v>50</v>
      </c>
      <c r="L1248">
        <v>70</v>
      </c>
      <c r="M1248" s="26">
        <v>61.5</v>
      </c>
      <c r="N1248">
        <v>20</v>
      </c>
      <c r="O1248">
        <v>2</v>
      </c>
      <c r="P1248">
        <v>6</v>
      </c>
      <c r="Q1248"/>
      <c r="S1248" s="55"/>
      <c r="T1248" s="60" t="s">
        <v>77</v>
      </c>
      <c r="U1248" s="46">
        <v>0</v>
      </c>
      <c r="V1248" s="46">
        <v>0</v>
      </c>
      <c r="W1248" s="46">
        <v>0</v>
      </c>
      <c r="X1248" s="46">
        <v>0</v>
      </c>
      <c r="Y1248" s="46">
        <v>0</v>
      </c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</row>
    <row r="1249" spans="1:44" ht="12.75" hidden="1" customHeight="1" x14ac:dyDescent="0.25">
      <c r="A1249">
        <v>1729</v>
      </c>
      <c r="B1249">
        <v>2005</v>
      </c>
      <c r="C1249" s="22" t="str">
        <f t="shared" si="78"/>
        <v>2005B01729</v>
      </c>
      <c r="D1249" s="20">
        <v>38635</v>
      </c>
      <c r="E1249">
        <v>50017</v>
      </c>
      <c r="F1249" s="13" t="s">
        <v>71</v>
      </c>
      <c r="G1249">
        <v>6</v>
      </c>
      <c r="H1249">
        <v>4</v>
      </c>
      <c r="I1249" t="s">
        <v>70</v>
      </c>
      <c r="J1249" s="15">
        <f t="shared" si="77"/>
        <v>0</v>
      </c>
      <c r="K1249">
        <v>70</v>
      </c>
      <c r="L1249">
        <v>100</v>
      </c>
      <c r="M1249">
        <v>70</v>
      </c>
      <c r="N1249">
        <v>30</v>
      </c>
      <c r="O1249">
        <v>4</v>
      </c>
      <c r="P1249">
        <v>6</v>
      </c>
      <c r="Q1249" t="s">
        <v>438</v>
      </c>
      <c r="S1249" s="55"/>
      <c r="T1249" s="60" t="s">
        <v>77</v>
      </c>
      <c r="U1249" s="46"/>
      <c r="V1249" s="46"/>
      <c r="W1249" s="46"/>
      <c r="X1249" s="46"/>
      <c r="Y1249" s="46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</row>
    <row r="1250" spans="1:44" ht="12.75" hidden="1" customHeight="1" x14ac:dyDescent="0.25">
      <c r="A1250">
        <v>1730</v>
      </c>
      <c r="B1250">
        <v>2005</v>
      </c>
      <c r="C1250" s="22" t="str">
        <f t="shared" si="78"/>
        <v>2005B01730</v>
      </c>
      <c r="D1250" s="20">
        <v>38637</v>
      </c>
      <c r="E1250">
        <v>50018</v>
      </c>
      <c r="F1250" s="13" t="s">
        <v>71</v>
      </c>
      <c r="G1250">
        <v>4</v>
      </c>
      <c r="H1250">
        <v>7</v>
      </c>
      <c r="I1250" t="s">
        <v>87</v>
      </c>
      <c r="J1250" s="15">
        <f t="shared" si="77"/>
        <v>2450</v>
      </c>
      <c r="K1250">
        <v>0</v>
      </c>
      <c r="L1250">
        <v>5</v>
      </c>
      <c r="M1250">
        <v>5</v>
      </c>
      <c r="N1250">
        <v>5</v>
      </c>
      <c r="O1250">
        <v>4</v>
      </c>
      <c r="P1250">
        <v>6</v>
      </c>
      <c r="Q1250"/>
      <c r="R1250">
        <v>515</v>
      </c>
      <c r="S1250" s="55">
        <v>2006</v>
      </c>
      <c r="T1250" s="60" t="s">
        <v>77</v>
      </c>
      <c r="U1250" s="46">
        <v>0.92293729372937283</v>
      </c>
      <c r="V1250" s="46">
        <v>0.40872937293729372</v>
      </c>
      <c r="W1250" s="46">
        <v>0</v>
      </c>
      <c r="X1250" s="46">
        <v>0.38235973597359729</v>
      </c>
      <c r="Y1250" s="46">
        <v>0</v>
      </c>
      <c r="Z1250">
        <v>539.08010000000002</v>
      </c>
      <c r="AA1250">
        <v>11.029500000000001</v>
      </c>
      <c r="AB1250">
        <v>1.9023000000000001</v>
      </c>
      <c r="AC1250">
        <v>1.5085999999999999</v>
      </c>
      <c r="AD1250">
        <v>6.9554999999999998</v>
      </c>
      <c r="AE1250">
        <v>1.0584</v>
      </c>
      <c r="AF1250">
        <v>4.6380999999999997</v>
      </c>
      <c r="AG1250">
        <v>12.5792</v>
      </c>
      <c r="AH1250">
        <v>0.91390000000000005</v>
      </c>
      <c r="AI1250">
        <v>1.3134999999999999</v>
      </c>
      <c r="AJ1250">
        <v>0.3397</v>
      </c>
      <c r="AK1250">
        <v>0.20269999999999999</v>
      </c>
      <c r="AL1250">
        <v>5.5500000000000001E-2</v>
      </c>
      <c r="AM1250">
        <v>3.7501000000000002</v>
      </c>
      <c r="AN1250">
        <v>0.75319999999999998</v>
      </c>
      <c r="AO1250">
        <v>1485.4621</v>
      </c>
      <c r="AP1250">
        <v>0.79149999999999998</v>
      </c>
      <c r="AQ1250">
        <v>19.1951</v>
      </c>
      <c r="AR1250">
        <v>220.47380000000001</v>
      </c>
    </row>
    <row r="1251" spans="1:44" ht="12.75" hidden="1" customHeight="1" x14ac:dyDescent="0.25">
      <c r="A1251">
        <v>1731</v>
      </c>
      <c r="B1251">
        <v>2005</v>
      </c>
      <c r="C1251" s="22" t="str">
        <f t="shared" si="78"/>
        <v>2005B01731</v>
      </c>
      <c r="D1251" s="20">
        <v>38637</v>
      </c>
      <c r="E1251">
        <v>50018</v>
      </c>
      <c r="F1251" s="13" t="s">
        <v>71</v>
      </c>
      <c r="G1251">
        <v>4</v>
      </c>
      <c r="H1251">
        <v>7</v>
      </c>
      <c r="I1251" t="s">
        <v>87</v>
      </c>
      <c r="J1251" s="15">
        <f t="shared" si="77"/>
        <v>2450</v>
      </c>
      <c r="K1251">
        <v>5</v>
      </c>
      <c r="L1251">
        <v>10</v>
      </c>
      <c r="M1251">
        <v>10</v>
      </c>
      <c r="N1251">
        <v>5</v>
      </c>
      <c r="O1251">
        <v>4</v>
      </c>
      <c r="P1251">
        <v>6</v>
      </c>
      <c r="Q1251"/>
      <c r="R1251">
        <v>516</v>
      </c>
      <c r="S1251" s="55">
        <v>2006</v>
      </c>
      <c r="T1251" s="60" t="s">
        <v>77</v>
      </c>
      <c r="U1251" s="46">
        <v>0.67882352941176471</v>
      </c>
      <c r="V1251" s="46">
        <v>0</v>
      </c>
      <c r="W1251" s="46">
        <v>0</v>
      </c>
      <c r="X1251" s="46">
        <v>0.12121848739495798</v>
      </c>
      <c r="Y1251" s="46">
        <v>0</v>
      </c>
      <c r="Z1251">
        <v>462.07</v>
      </c>
      <c r="AA1251">
        <v>9.61</v>
      </c>
      <c r="AB1251">
        <v>4.0274999999999999</v>
      </c>
      <c r="AC1251">
        <v>1.4127000000000001</v>
      </c>
      <c r="AD1251">
        <v>5.3185000000000002</v>
      </c>
      <c r="AE1251">
        <v>1.0864</v>
      </c>
      <c r="AF1251">
        <v>11.605600000000001</v>
      </c>
      <c r="AG1251">
        <v>10.357799999999999</v>
      </c>
      <c r="AH1251">
        <v>2.1901999999999999</v>
      </c>
      <c r="AI1251">
        <v>1.9690000000000001</v>
      </c>
      <c r="AJ1251">
        <v>0.46379999999999999</v>
      </c>
      <c r="AK1251">
        <v>0.1313</v>
      </c>
      <c r="AL1251">
        <v>8.77E-2</v>
      </c>
      <c r="AM1251">
        <v>5.3883000000000001</v>
      </c>
      <c r="AN1251">
        <v>0.69979999999999998</v>
      </c>
      <c r="AO1251">
        <v>897.46950000000004</v>
      </c>
      <c r="AP1251">
        <v>0.70199999999999996</v>
      </c>
      <c r="AQ1251">
        <v>51.0471</v>
      </c>
      <c r="AR1251">
        <v>183.37700000000001</v>
      </c>
    </row>
    <row r="1252" spans="1:44" ht="12.75" hidden="1" customHeight="1" x14ac:dyDescent="0.25">
      <c r="A1252">
        <v>1732</v>
      </c>
      <c r="B1252">
        <v>2005</v>
      </c>
      <c r="C1252" s="22" t="str">
        <f t="shared" si="78"/>
        <v>2005B01732</v>
      </c>
      <c r="D1252" s="20">
        <v>38637</v>
      </c>
      <c r="E1252">
        <v>50018</v>
      </c>
      <c r="F1252" s="13" t="s">
        <v>71</v>
      </c>
      <c r="G1252">
        <v>4</v>
      </c>
      <c r="H1252">
        <v>7</v>
      </c>
      <c r="I1252" t="s">
        <v>70</v>
      </c>
      <c r="J1252" s="15">
        <f t="shared" si="77"/>
        <v>2716</v>
      </c>
      <c r="K1252">
        <v>10</v>
      </c>
      <c r="L1252">
        <v>20</v>
      </c>
      <c r="M1252">
        <v>20</v>
      </c>
      <c r="N1252">
        <v>10</v>
      </c>
      <c r="O1252">
        <v>4</v>
      </c>
      <c r="P1252">
        <v>6</v>
      </c>
      <c r="Q1252"/>
      <c r="S1252" s="55"/>
      <c r="T1252" s="60" t="s">
        <v>77</v>
      </c>
      <c r="U1252" s="46">
        <v>0</v>
      </c>
      <c r="V1252" s="46">
        <v>0</v>
      </c>
      <c r="W1252" s="46">
        <v>0</v>
      </c>
      <c r="X1252" s="46">
        <v>0</v>
      </c>
      <c r="Y1252" s="46">
        <v>0</v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 s="45"/>
    </row>
    <row r="1253" spans="1:44" ht="12.75" hidden="1" customHeight="1" x14ac:dyDescent="0.25">
      <c r="A1253">
        <v>1733</v>
      </c>
      <c r="B1253">
        <v>2005</v>
      </c>
      <c r="C1253" s="22" t="str">
        <f t="shared" si="78"/>
        <v>2005B01733</v>
      </c>
      <c r="D1253" s="20">
        <v>38637</v>
      </c>
      <c r="E1253">
        <v>50018</v>
      </c>
      <c r="F1253" s="13" t="s">
        <v>71</v>
      </c>
      <c r="G1253">
        <v>4</v>
      </c>
      <c r="H1253">
        <v>7</v>
      </c>
      <c r="I1253" t="s">
        <v>70</v>
      </c>
      <c r="J1253" s="15">
        <f t="shared" si="77"/>
        <v>2716</v>
      </c>
      <c r="K1253">
        <v>20</v>
      </c>
      <c r="L1253">
        <v>30</v>
      </c>
      <c r="M1253">
        <v>30</v>
      </c>
      <c r="N1253">
        <v>10</v>
      </c>
      <c r="O1253">
        <v>4</v>
      </c>
      <c r="P1253">
        <v>6</v>
      </c>
      <c r="Q1253"/>
      <c r="S1253" s="55"/>
      <c r="T1253" s="60" t="s">
        <v>77</v>
      </c>
      <c r="U1253" s="46">
        <v>0</v>
      </c>
      <c r="V1253" s="46">
        <v>0</v>
      </c>
      <c r="W1253" s="46">
        <v>0</v>
      </c>
      <c r="X1253" s="46">
        <v>0</v>
      </c>
      <c r="Y1253" s="46">
        <v>0</v>
      </c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 s="45"/>
    </row>
    <row r="1254" spans="1:44" ht="12.75" hidden="1" customHeight="1" x14ac:dyDescent="0.25">
      <c r="A1254">
        <v>1734</v>
      </c>
      <c r="B1254">
        <v>2005</v>
      </c>
      <c r="C1254" s="22" t="str">
        <f t="shared" si="78"/>
        <v>2005B01734</v>
      </c>
      <c r="D1254" s="20">
        <v>38637</v>
      </c>
      <c r="E1254">
        <v>50018</v>
      </c>
      <c r="F1254" s="13" t="s">
        <v>71</v>
      </c>
      <c r="G1254">
        <v>4</v>
      </c>
      <c r="H1254">
        <v>7</v>
      </c>
      <c r="I1254" t="s">
        <v>70</v>
      </c>
      <c r="J1254" s="15">
        <f t="shared" si="77"/>
        <v>3870.3</v>
      </c>
      <c r="K1254">
        <v>30</v>
      </c>
      <c r="L1254">
        <v>50</v>
      </c>
      <c r="M1254" s="26">
        <v>44.25</v>
      </c>
      <c r="N1254">
        <v>20</v>
      </c>
      <c r="O1254">
        <v>4</v>
      </c>
      <c r="P1254">
        <v>6</v>
      </c>
      <c r="Q1254"/>
      <c r="R1254">
        <v>517</v>
      </c>
      <c r="S1254" s="55">
        <v>2006</v>
      </c>
      <c r="T1254" s="60" t="s">
        <v>77</v>
      </c>
      <c r="U1254" s="46">
        <v>0.68461578536077095</v>
      </c>
      <c r="V1254" s="46">
        <v>0.80114613180515759</v>
      </c>
      <c r="W1254" s="46">
        <v>0</v>
      </c>
      <c r="X1254" s="46">
        <v>1.1653034644438656</v>
      </c>
      <c r="Y1254" s="46">
        <v>0</v>
      </c>
      <c r="Z1254">
        <v>421.16</v>
      </c>
      <c r="AA1254">
        <v>9.1300000000000008</v>
      </c>
      <c r="AB1254">
        <v>5.5755999999999997</v>
      </c>
      <c r="AC1254">
        <v>0.29070000000000001</v>
      </c>
      <c r="AD1254">
        <v>3.9994999999999998</v>
      </c>
      <c r="AE1254">
        <v>2.5699000000000001</v>
      </c>
      <c r="AF1254">
        <v>16.274999999999999</v>
      </c>
      <c r="AG1254">
        <v>29.005700000000001</v>
      </c>
      <c r="AH1254">
        <v>2.1979000000000002</v>
      </c>
      <c r="AI1254">
        <v>0.98329999999999995</v>
      </c>
      <c r="AJ1254">
        <v>0.30690000000000001</v>
      </c>
      <c r="AK1254">
        <v>0.2331</v>
      </c>
      <c r="AL1254">
        <v>0.17319999999999999</v>
      </c>
      <c r="AM1254">
        <v>7.1836000000000002</v>
      </c>
      <c r="AN1254">
        <v>0.7298</v>
      </c>
      <c r="AO1254">
        <v>295.00479999999999</v>
      </c>
      <c r="AP1254">
        <v>0.69550000000000001</v>
      </c>
      <c r="AQ1254">
        <v>38.629899999999999</v>
      </c>
      <c r="AR1254">
        <v>93.244500000000002</v>
      </c>
    </row>
    <row r="1255" spans="1:44" ht="12.75" hidden="1" customHeight="1" x14ac:dyDescent="0.25">
      <c r="A1255">
        <v>1735</v>
      </c>
      <c r="B1255">
        <v>2005</v>
      </c>
      <c r="C1255" s="22" t="str">
        <f t="shared" si="78"/>
        <v>2005B01735</v>
      </c>
      <c r="D1255" s="20">
        <v>38637</v>
      </c>
      <c r="E1255">
        <v>50018</v>
      </c>
      <c r="F1255" s="13" t="s">
        <v>71</v>
      </c>
      <c r="G1255">
        <v>4</v>
      </c>
      <c r="H1255">
        <v>7</v>
      </c>
      <c r="I1255" t="s">
        <v>70</v>
      </c>
      <c r="J1255" s="15">
        <f t="shared" si="77"/>
        <v>814.80000000000007</v>
      </c>
      <c r="K1255">
        <v>50</v>
      </c>
      <c r="L1255">
        <v>70</v>
      </c>
      <c r="M1255" s="26">
        <v>56</v>
      </c>
      <c r="N1255">
        <v>20</v>
      </c>
      <c r="O1255">
        <v>2</v>
      </c>
      <c r="P1255">
        <v>6</v>
      </c>
      <c r="Q1255"/>
      <c r="S1255" s="55"/>
      <c r="T1255" s="60" t="s">
        <v>77</v>
      </c>
      <c r="U1255" s="46">
        <v>0</v>
      </c>
      <c r="V1255" s="46">
        <v>0</v>
      </c>
      <c r="W1255" s="46">
        <v>0</v>
      </c>
      <c r="X1255" s="46">
        <v>0</v>
      </c>
      <c r="Y1255" s="46">
        <v>0</v>
      </c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</row>
    <row r="1256" spans="1:44" ht="12.75" hidden="1" customHeight="1" x14ac:dyDescent="0.25">
      <c r="A1256">
        <v>1736</v>
      </c>
      <c r="B1256">
        <v>2005</v>
      </c>
      <c r="C1256" s="22" t="str">
        <f t="shared" si="78"/>
        <v>2005B01736</v>
      </c>
      <c r="D1256" s="20">
        <v>38637</v>
      </c>
      <c r="E1256">
        <v>50018</v>
      </c>
      <c r="F1256" s="13" t="s">
        <v>71</v>
      </c>
      <c r="G1256">
        <v>4</v>
      </c>
      <c r="H1256">
        <v>7</v>
      </c>
      <c r="I1256" t="s">
        <v>70</v>
      </c>
      <c r="J1256" s="15">
        <f t="shared" si="77"/>
        <v>0</v>
      </c>
      <c r="K1256">
        <v>70</v>
      </c>
      <c r="L1256">
        <v>100</v>
      </c>
      <c r="M1256">
        <v>70</v>
      </c>
      <c r="N1256">
        <v>30</v>
      </c>
      <c r="O1256">
        <v>4</v>
      </c>
      <c r="P1256">
        <v>6</v>
      </c>
      <c r="Q1256" t="s">
        <v>438</v>
      </c>
      <c r="S1256" s="55"/>
      <c r="T1256" s="60" t="s">
        <v>77</v>
      </c>
      <c r="U1256" s="46"/>
      <c r="V1256" s="46"/>
      <c r="W1256" s="46"/>
      <c r="X1256" s="46"/>
      <c r="Y1256" s="4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</row>
    <row r="1257" spans="1:44" ht="12.75" hidden="1" customHeight="1" x14ac:dyDescent="0.25">
      <c r="A1257">
        <v>1611</v>
      </c>
      <c r="B1257">
        <v>2005</v>
      </c>
      <c r="C1257" s="22" t="str">
        <f t="shared" si="78"/>
        <v>2005B01611</v>
      </c>
      <c r="D1257" s="20">
        <v>38628</v>
      </c>
      <c r="E1257">
        <v>50001</v>
      </c>
      <c r="F1257" s="13" t="s">
        <v>72</v>
      </c>
      <c r="G1257">
        <v>6</v>
      </c>
      <c r="H1257">
        <v>6</v>
      </c>
      <c r="I1257" t="s">
        <v>87</v>
      </c>
      <c r="J1257" s="15">
        <f t="shared" si="77"/>
        <v>2450</v>
      </c>
      <c r="K1257">
        <v>0</v>
      </c>
      <c r="L1257">
        <v>5</v>
      </c>
      <c r="M1257">
        <v>5</v>
      </c>
      <c r="N1257">
        <v>5</v>
      </c>
      <c r="O1257">
        <v>4</v>
      </c>
      <c r="P1257">
        <v>6</v>
      </c>
      <c r="Q1257"/>
      <c r="R1257">
        <v>413</v>
      </c>
      <c r="S1257" s="55">
        <v>2006</v>
      </c>
      <c r="T1257" s="60" t="s">
        <v>77</v>
      </c>
      <c r="U1257" s="46">
        <v>0.79540913921360257</v>
      </c>
      <c r="V1257" s="46">
        <v>0.53441551540913923</v>
      </c>
      <c r="W1257" s="46">
        <v>0</v>
      </c>
      <c r="X1257" s="46">
        <v>9.9426142401700321E-2</v>
      </c>
      <c r="Y1257" s="46">
        <v>0</v>
      </c>
      <c r="Z1257">
        <v>478.58</v>
      </c>
      <c r="AA1257">
        <v>10.130000000000001</v>
      </c>
      <c r="AB1257">
        <v>1.8045</v>
      </c>
      <c r="AC1257">
        <v>1.2008000000000001</v>
      </c>
      <c r="AD1257">
        <v>9.8806999999999992</v>
      </c>
      <c r="AE1257">
        <v>2.0206</v>
      </c>
      <c r="AF1257">
        <v>5.7613000000000003</v>
      </c>
      <c r="AG1257">
        <v>13.7202</v>
      </c>
      <c r="AH1257">
        <v>1.9276</v>
      </c>
      <c r="AI1257">
        <v>0.90739999999999998</v>
      </c>
      <c r="AJ1257">
        <v>0.33129999999999998</v>
      </c>
      <c r="AK1257">
        <v>0.41439999999999999</v>
      </c>
      <c r="AL1257">
        <v>0.1008</v>
      </c>
      <c r="AM1257">
        <v>4.4156000000000004</v>
      </c>
      <c r="AN1257">
        <v>0.6169</v>
      </c>
      <c r="AO1257">
        <v>2543.6214</v>
      </c>
      <c r="AP1257">
        <v>0.67700000000000005</v>
      </c>
      <c r="AQ1257">
        <v>14.7325</v>
      </c>
      <c r="AR1257">
        <v>198.55969999999999</v>
      </c>
    </row>
    <row r="1258" spans="1:44" ht="12.75" hidden="1" customHeight="1" x14ac:dyDescent="0.25">
      <c r="A1258">
        <v>1612</v>
      </c>
      <c r="B1258">
        <v>2005</v>
      </c>
      <c r="C1258" s="22" t="str">
        <f t="shared" si="78"/>
        <v>2005B01612</v>
      </c>
      <c r="D1258" s="20">
        <v>38628</v>
      </c>
      <c r="E1258">
        <v>50001</v>
      </c>
      <c r="F1258" s="13" t="s">
        <v>72</v>
      </c>
      <c r="G1258">
        <v>6</v>
      </c>
      <c r="H1258">
        <v>6</v>
      </c>
      <c r="I1258" t="s">
        <v>87</v>
      </c>
      <c r="J1258" s="15">
        <f t="shared" si="77"/>
        <v>2450</v>
      </c>
      <c r="K1258">
        <v>5</v>
      </c>
      <c r="L1258">
        <v>10</v>
      </c>
      <c r="M1258">
        <v>10</v>
      </c>
      <c r="N1258">
        <v>5</v>
      </c>
      <c r="O1258">
        <v>4</v>
      </c>
      <c r="P1258">
        <v>6</v>
      </c>
      <c r="Q1258"/>
      <c r="R1258">
        <v>414</v>
      </c>
      <c r="S1258" s="55">
        <v>2006</v>
      </c>
      <c r="T1258" s="60" t="s">
        <v>77</v>
      </c>
      <c r="U1258" s="46">
        <v>1.0756584659913171</v>
      </c>
      <c r="V1258" s="46">
        <v>0</v>
      </c>
      <c r="W1258" s="46">
        <v>0</v>
      </c>
      <c r="X1258" s="46">
        <v>0.29722141823444281</v>
      </c>
      <c r="Y1258" s="46">
        <v>0</v>
      </c>
      <c r="Z1258">
        <v>523.90049999999997</v>
      </c>
      <c r="AA1258">
        <v>10.2942</v>
      </c>
      <c r="AB1258">
        <v>2.7523</v>
      </c>
      <c r="AC1258">
        <v>1.054</v>
      </c>
      <c r="AD1258">
        <v>12.5921</v>
      </c>
      <c r="AE1258">
        <v>5.5705</v>
      </c>
      <c r="AF1258">
        <v>6.2243000000000004</v>
      </c>
      <c r="AG1258">
        <v>8.8393999999999995</v>
      </c>
      <c r="AH1258">
        <v>2.3557999999999999</v>
      </c>
      <c r="AI1258">
        <v>0.97540000000000004</v>
      </c>
      <c r="AJ1258">
        <v>0.45660000000000001</v>
      </c>
      <c r="AK1258">
        <v>1.1863999999999999</v>
      </c>
      <c r="AL1258">
        <v>0.1137</v>
      </c>
      <c r="AM1258">
        <v>3.9881000000000002</v>
      </c>
      <c r="AN1258">
        <v>0.64370000000000005</v>
      </c>
      <c r="AO1258">
        <v>2354.6997999999999</v>
      </c>
      <c r="AP1258">
        <v>0.71809999999999996</v>
      </c>
      <c r="AQ1258">
        <v>18.497399999999999</v>
      </c>
      <c r="AR1258">
        <v>273.26209999999998</v>
      </c>
    </row>
    <row r="1259" spans="1:44" ht="12.75" hidden="1" customHeight="1" x14ac:dyDescent="0.25">
      <c r="A1259">
        <v>1613</v>
      </c>
      <c r="B1259">
        <v>2005</v>
      </c>
      <c r="C1259" s="22" t="str">
        <f t="shared" si="78"/>
        <v>2005B01613</v>
      </c>
      <c r="D1259" s="20">
        <v>38628</v>
      </c>
      <c r="E1259">
        <v>50001</v>
      </c>
      <c r="F1259" s="13" t="s">
        <v>72</v>
      </c>
      <c r="G1259">
        <v>6</v>
      </c>
      <c r="H1259">
        <v>6</v>
      </c>
      <c r="I1259" t="s">
        <v>70</v>
      </c>
      <c r="J1259" s="15">
        <f t="shared" si="77"/>
        <v>2716</v>
      </c>
      <c r="K1259">
        <v>10</v>
      </c>
      <c r="L1259">
        <v>20</v>
      </c>
      <c r="M1259">
        <v>20</v>
      </c>
      <c r="N1259">
        <v>10</v>
      </c>
      <c r="O1259">
        <v>4</v>
      </c>
      <c r="P1259">
        <v>6</v>
      </c>
      <c r="Q1259"/>
      <c r="R1259">
        <v>415</v>
      </c>
      <c r="S1259" s="55">
        <v>2006</v>
      </c>
      <c r="T1259" s="60" t="s">
        <v>77</v>
      </c>
      <c r="U1259" s="46">
        <v>1.9559136690647483</v>
      </c>
      <c r="V1259" s="46">
        <v>1.2530071942446044</v>
      </c>
      <c r="W1259" s="46">
        <v>2.1545611510791365</v>
      </c>
      <c r="X1259" s="46">
        <v>1.405812949640288</v>
      </c>
      <c r="Y1259" s="46">
        <v>0</v>
      </c>
      <c r="Z1259">
        <v>518.49659999999994</v>
      </c>
      <c r="AA1259">
        <v>8.8030000000000008</v>
      </c>
      <c r="AB1259">
        <v>4.4016999999999999</v>
      </c>
      <c r="AC1259">
        <v>1.0122</v>
      </c>
      <c r="AD1259">
        <v>15.298</v>
      </c>
      <c r="AE1259">
        <v>4.5636000000000001</v>
      </c>
      <c r="AF1259">
        <v>7.3163999999999998</v>
      </c>
      <c r="AG1259">
        <v>9.5853999999999999</v>
      </c>
      <c r="AH1259">
        <v>1.665</v>
      </c>
      <c r="AI1259">
        <v>1.7497</v>
      </c>
      <c r="AJ1259">
        <v>0.3926</v>
      </c>
      <c r="AK1259">
        <v>1.4450000000000001</v>
      </c>
      <c r="AL1259">
        <v>9.7100000000000006E-2</v>
      </c>
      <c r="AM1259">
        <v>3.8748999999999998</v>
      </c>
      <c r="AN1259">
        <v>0.57130000000000003</v>
      </c>
      <c r="AO1259">
        <v>1598.9920999999999</v>
      </c>
      <c r="AP1259">
        <v>0.57930000000000004</v>
      </c>
      <c r="AQ1259">
        <v>20.5976</v>
      </c>
      <c r="AR1259">
        <v>382.1275</v>
      </c>
    </row>
    <row r="1260" spans="1:44" ht="12.75" hidden="1" customHeight="1" x14ac:dyDescent="0.25">
      <c r="A1260">
        <v>1614</v>
      </c>
      <c r="B1260">
        <v>2005</v>
      </c>
      <c r="C1260" s="22" t="str">
        <f t="shared" si="78"/>
        <v>2005B01614</v>
      </c>
      <c r="D1260" s="20">
        <v>38630</v>
      </c>
      <c r="E1260">
        <v>50001</v>
      </c>
      <c r="F1260" s="13" t="s">
        <v>72</v>
      </c>
      <c r="G1260">
        <v>6</v>
      </c>
      <c r="H1260">
        <v>6</v>
      </c>
      <c r="I1260" t="s">
        <v>70</v>
      </c>
      <c r="J1260" s="15">
        <f t="shared" si="77"/>
        <v>2716</v>
      </c>
      <c r="K1260">
        <v>20</v>
      </c>
      <c r="L1260">
        <v>30</v>
      </c>
      <c r="M1260">
        <v>30</v>
      </c>
      <c r="N1260">
        <v>10</v>
      </c>
      <c r="O1260">
        <v>4</v>
      </c>
      <c r="P1260">
        <v>6</v>
      </c>
      <c r="Q1260"/>
      <c r="R1260">
        <v>416</v>
      </c>
      <c r="S1260" s="55">
        <v>2006</v>
      </c>
      <c r="T1260" s="60" t="s">
        <v>77</v>
      </c>
      <c r="U1260" s="46">
        <v>1.9281962864721487</v>
      </c>
      <c r="V1260" s="46">
        <v>0</v>
      </c>
      <c r="W1260" s="46">
        <v>0</v>
      </c>
      <c r="X1260" s="46">
        <v>2.1163129973474804</v>
      </c>
      <c r="Y1260" s="46">
        <v>0</v>
      </c>
      <c r="Z1260">
        <v>518.45600000000002</v>
      </c>
      <c r="AA1260">
        <v>9.2382000000000009</v>
      </c>
      <c r="AB1260">
        <v>6.7934000000000001</v>
      </c>
      <c r="AC1260">
        <v>0.87639999999999996</v>
      </c>
      <c r="AD1260">
        <v>10.529500000000001</v>
      </c>
      <c r="AE1260">
        <v>9.1207999999999991</v>
      </c>
      <c r="AF1260">
        <v>9.1717999999999993</v>
      </c>
      <c r="AG1260">
        <v>10.366199999999999</v>
      </c>
      <c r="AH1260">
        <v>1.1299999999999999</v>
      </c>
      <c r="AI1260">
        <v>1.5791999999999999</v>
      </c>
      <c r="AJ1260">
        <v>0.42920000000000003</v>
      </c>
      <c r="AK1260">
        <v>1.5290999999999999</v>
      </c>
      <c r="AL1260">
        <v>0.18529999999999999</v>
      </c>
      <c r="AM1260">
        <v>6.5178000000000003</v>
      </c>
      <c r="AN1260">
        <v>0.58589999999999998</v>
      </c>
      <c r="AO1260">
        <v>708.94090000000006</v>
      </c>
      <c r="AP1260">
        <v>0.60019999999999996</v>
      </c>
      <c r="AQ1260">
        <v>25.6219</v>
      </c>
      <c r="AR1260">
        <v>273.77670000000001</v>
      </c>
    </row>
    <row r="1261" spans="1:44" ht="12.75" hidden="1" customHeight="1" x14ac:dyDescent="0.25">
      <c r="A1261">
        <v>1615</v>
      </c>
      <c r="B1261">
        <v>2005</v>
      </c>
      <c r="C1261" s="22" t="str">
        <f t="shared" ref="C1261:C1292" si="79">CONCATENATE(B1261,"B0",A1261)</f>
        <v>2005B01615</v>
      </c>
      <c r="D1261" s="20">
        <v>38630</v>
      </c>
      <c r="E1261">
        <v>50001</v>
      </c>
      <c r="F1261" s="13" t="s">
        <v>72</v>
      </c>
      <c r="G1261">
        <v>6</v>
      </c>
      <c r="H1261">
        <v>6</v>
      </c>
      <c r="I1261" t="s">
        <v>70</v>
      </c>
      <c r="J1261" s="15">
        <f t="shared" si="77"/>
        <v>5432</v>
      </c>
      <c r="K1261">
        <v>30</v>
      </c>
      <c r="L1261">
        <v>50</v>
      </c>
      <c r="M1261">
        <v>50</v>
      </c>
      <c r="N1261">
        <v>20</v>
      </c>
      <c r="O1261">
        <v>4</v>
      </c>
      <c r="P1261">
        <v>6</v>
      </c>
      <c r="Q1261"/>
      <c r="R1261">
        <v>417</v>
      </c>
      <c r="S1261" s="55">
        <v>2006</v>
      </c>
      <c r="T1261" s="60" t="s">
        <v>77</v>
      </c>
      <c r="U1261" s="46">
        <v>1.7265468549422338</v>
      </c>
      <c r="V1261" s="46">
        <v>0</v>
      </c>
      <c r="W1261" s="46">
        <v>0</v>
      </c>
      <c r="X1261" s="46">
        <v>1.2522207958921696</v>
      </c>
      <c r="Y1261" s="46">
        <v>0</v>
      </c>
      <c r="Z1261">
        <v>508.34679999999997</v>
      </c>
      <c r="AA1261">
        <v>9.4616000000000007</v>
      </c>
      <c r="AB1261">
        <v>6.2625000000000002</v>
      </c>
      <c r="AC1261">
        <v>0.60060000000000002</v>
      </c>
      <c r="AD1261">
        <v>7.8319999999999999</v>
      </c>
      <c r="AE1261">
        <v>8.0831</v>
      </c>
      <c r="AF1261">
        <v>9.7416</v>
      </c>
      <c r="AG1261">
        <v>8.9986999999999995</v>
      </c>
      <c r="AH1261">
        <v>1.3629</v>
      </c>
      <c r="AI1261">
        <v>2.1419000000000001</v>
      </c>
      <c r="AJ1261">
        <v>0.47399999999999998</v>
      </c>
      <c r="AK1261">
        <v>1.4367000000000001</v>
      </c>
      <c r="AL1261">
        <v>0.26679999999999998</v>
      </c>
      <c r="AM1261">
        <v>8.2401</v>
      </c>
      <c r="AN1261">
        <v>0.67120000000000002</v>
      </c>
      <c r="AO1261">
        <v>198.33779999999999</v>
      </c>
      <c r="AP1261">
        <v>0.65290000000000004</v>
      </c>
      <c r="AQ1261">
        <v>28.670300000000001</v>
      </c>
      <c r="AR1261">
        <v>279.8494</v>
      </c>
    </row>
    <row r="1262" spans="1:44" ht="12.75" hidden="1" customHeight="1" x14ac:dyDescent="0.25">
      <c r="A1262">
        <v>1616</v>
      </c>
      <c r="B1262">
        <v>2005</v>
      </c>
      <c r="C1262" s="22" t="str">
        <f t="shared" si="79"/>
        <v>2005B01616</v>
      </c>
      <c r="D1262" s="20">
        <v>38630</v>
      </c>
      <c r="E1262">
        <v>50001</v>
      </c>
      <c r="F1262" s="13" t="s">
        <v>72</v>
      </c>
      <c r="G1262">
        <v>6</v>
      </c>
      <c r="H1262">
        <v>6</v>
      </c>
      <c r="I1262" t="s">
        <v>70</v>
      </c>
      <c r="J1262" s="15">
        <f t="shared" si="77"/>
        <v>2648.1000000000004</v>
      </c>
      <c r="K1262">
        <v>50</v>
      </c>
      <c r="L1262">
        <v>70</v>
      </c>
      <c r="M1262" s="26">
        <v>59.75</v>
      </c>
      <c r="N1262">
        <v>20</v>
      </c>
      <c r="O1262">
        <v>4</v>
      </c>
      <c r="P1262">
        <v>6</v>
      </c>
      <c r="Q1262"/>
      <c r="R1262">
        <v>418</v>
      </c>
      <c r="S1262" s="55">
        <v>2006</v>
      </c>
      <c r="T1262" s="60" t="s">
        <v>77</v>
      </c>
      <c r="U1262" s="46">
        <v>0.1549519230769231</v>
      </c>
      <c r="V1262" s="46">
        <v>0</v>
      </c>
      <c r="W1262" s="46">
        <v>3.2399038461538461</v>
      </c>
      <c r="X1262" s="46">
        <v>2.9018269230769236</v>
      </c>
      <c r="Y1262" s="46">
        <v>0</v>
      </c>
      <c r="Z1262">
        <v>411.85</v>
      </c>
      <c r="AA1262">
        <v>10.11</v>
      </c>
      <c r="AB1262">
        <v>13.4687</v>
      </c>
      <c r="AC1262">
        <v>0.50580000000000003</v>
      </c>
      <c r="AD1262">
        <v>14.1357</v>
      </c>
      <c r="AE1262">
        <v>8.0220000000000002</v>
      </c>
      <c r="AF1262">
        <v>13.0626</v>
      </c>
      <c r="AG1262">
        <v>14.4084</v>
      </c>
      <c r="AH1262">
        <v>3.8498000000000001</v>
      </c>
      <c r="AI1262">
        <v>3.7709000000000001</v>
      </c>
      <c r="AJ1262">
        <v>0.63170000000000004</v>
      </c>
      <c r="AK1262">
        <v>1.3091999999999999</v>
      </c>
      <c r="AL1262">
        <v>0.25459999999999999</v>
      </c>
      <c r="AM1262">
        <v>10.765700000000001</v>
      </c>
      <c r="AN1262">
        <v>0.6966</v>
      </c>
      <c r="AO1262">
        <v>35.197200000000002</v>
      </c>
      <c r="AP1262">
        <v>0.72619999999999996</v>
      </c>
      <c r="AQ1262">
        <v>87.355000000000004</v>
      </c>
      <c r="AR1262">
        <v>212.065</v>
      </c>
    </row>
    <row r="1263" spans="1:44" ht="12.75" hidden="1" customHeight="1" x14ac:dyDescent="0.25">
      <c r="A1263">
        <v>1617</v>
      </c>
      <c r="B1263">
        <v>2005</v>
      </c>
      <c r="C1263" s="22" t="str">
        <f t="shared" si="79"/>
        <v>2005B01617</v>
      </c>
      <c r="D1263" s="20">
        <v>38629</v>
      </c>
      <c r="E1263">
        <v>50001</v>
      </c>
      <c r="F1263" s="13" t="s">
        <v>72</v>
      </c>
      <c r="G1263">
        <v>6</v>
      </c>
      <c r="H1263">
        <v>6</v>
      </c>
      <c r="I1263" t="s">
        <v>70</v>
      </c>
      <c r="J1263" s="15">
        <f t="shared" si="77"/>
        <v>0</v>
      </c>
      <c r="K1263">
        <v>70</v>
      </c>
      <c r="L1263">
        <v>100</v>
      </c>
      <c r="M1263">
        <v>70</v>
      </c>
      <c r="N1263">
        <v>30</v>
      </c>
      <c r="O1263">
        <v>4</v>
      </c>
      <c r="P1263">
        <v>6</v>
      </c>
      <c r="Q1263" t="s">
        <v>438</v>
      </c>
      <c r="S1263" s="55"/>
      <c r="T1263" s="60" t="s">
        <v>77</v>
      </c>
      <c r="U1263" s="46"/>
      <c r="V1263" s="46"/>
      <c r="W1263" s="46"/>
      <c r="X1263" s="46"/>
      <c r="Y1263" s="46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</row>
    <row r="1264" spans="1:44" ht="12.75" hidden="1" customHeight="1" x14ac:dyDescent="0.25">
      <c r="A1264">
        <v>1618</v>
      </c>
      <c r="B1264">
        <v>2005</v>
      </c>
      <c r="C1264" s="22" t="str">
        <f t="shared" si="79"/>
        <v>2005B01618</v>
      </c>
      <c r="D1264" s="20">
        <v>38629</v>
      </c>
      <c r="E1264">
        <v>50002</v>
      </c>
      <c r="F1264" s="13" t="s">
        <v>72</v>
      </c>
      <c r="G1264">
        <v>3</v>
      </c>
      <c r="H1264">
        <v>10</v>
      </c>
      <c r="I1264" t="s">
        <v>87</v>
      </c>
      <c r="J1264" s="15">
        <f t="shared" si="77"/>
        <v>2450</v>
      </c>
      <c r="K1264">
        <v>0</v>
      </c>
      <c r="L1264">
        <v>5</v>
      </c>
      <c r="M1264">
        <v>5</v>
      </c>
      <c r="N1264">
        <v>5</v>
      </c>
      <c r="O1264">
        <v>4</v>
      </c>
      <c r="P1264">
        <v>6</v>
      </c>
      <c r="Q1264"/>
      <c r="R1264">
        <v>419</v>
      </c>
      <c r="S1264" s="55">
        <v>2006</v>
      </c>
      <c r="T1264" s="60" t="s">
        <v>77</v>
      </c>
      <c r="U1264" s="46">
        <v>0.67297992649137695</v>
      </c>
      <c r="V1264" s="46">
        <v>1.025804353972293</v>
      </c>
      <c r="W1264" s="46">
        <v>0</v>
      </c>
      <c r="X1264" s="46">
        <v>4.5736499858637265E-2</v>
      </c>
      <c r="Y1264" s="46">
        <v>0</v>
      </c>
      <c r="Z1264">
        <v>488.1148</v>
      </c>
      <c r="AA1264">
        <v>12.5076</v>
      </c>
      <c r="AB1264">
        <v>6.5751999999999997</v>
      </c>
      <c r="AC1264">
        <v>1.0986</v>
      </c>
      <c r="AD1264">
        <v>6.2135999999999996</v>
      </c>
      <c r="AE1264">
        <v>2.4449999999999998</v>
      </c>
      <c r="AF1264">
        <v>14.083</v>
      </c>
      <c r="AG1264">
        <v>13.5692</v>
      </c>
      <c r="AH1264">
        <v>4.2182000000000004</v>
      </c>
      <c r="AI1264">
        <v>2.3460999999999999</v>
      </c>
      <c r="AJ1264">
        <v>0.52049999999999996</v>
      </c>
      <c r="AK1264">
        <v>0.31069999999999998</v>
      </c>
      <c r="AL1264">
        <v>0.128</v>
      </c>
      <c r="AM1264">
        <v>7.8978999999999999</v>
      </c>
      <c r="AN1264">
        <v>0.75700000000000001</v>
      </c>
      <c r="AO1264">
        <v>1792.7267999999999</v>
      </c>
      <c r="AP1264">
        <v>0.90159999999999996</v>
      </c>
      <c r="AQ1264">
        <v>90.492699999999999</v>
      </c>
      <c r="AR1264">
        <v>177.36959999999999</v>
      </c>
    </row>
    <row r="1265" spans="1:44" ht="12.75" hidden="1" customHeight="1" x14ac:dyDescent="0.25">
      <c r="A1265">
        <v>1619</v>
      </c>
      <c r="B1265">
        <v>2005</v>
      </c>
      <c r="C1265" s="22" t="str">
        <f t="shared" si="79"/>
        <v>2005B01619</v>
      </c>
      <c r="D1265" s="20">
        <v>38629</v>
      </c>
      <c r="E1265">
        <v>50002</v>
      </c>
      <c r="F1265" s="13" t="s">
        <v>72</v>
      </c>
      <c r="G1265">
        <v>3</v>
      </c>
      <c r="H1265">
        <v>10</v>
      </c>
      <c r="I1265" t="s">
        <v>87</v>
      </c>
      <c r="J1265" s="15">
        <f t="shared" si="77"/>
        <v>2450</v>
      </c>
      <c r="K1265">
        <v>5</v>
      </c>
      <c r="L1265">
        <v>10</v>
      </c>
      <c r="M1265">
        <v>10</v>
      </c>
      <c r="N1265">
        <v>5</v>
      </c>
      <c r="O1265">
        <v>4</v>
      </c>
      <c r="P1265">
        <v>6</v>
      </c>
      <c r="Q1265"/>
      <c r="R1265">
        <v>420</v>
      </c>
      <c r="S1265" s="55">
        <v>2006</v>
      </c>
      <c r="T1265" s="60" t="s">
        <v>77</v>
      </c>
      <c r="U1265" s="46">
        <v>2.3112328767123289</v>
      </c>
      <c r="V1265" s="46">
        <v>0</v>
      </c>
      <c r="W1265" s="46">
        <v>0</v>
      </c>
      <c r="X1265" s="46">
        <v>0.56219178082191779</v>
      </c>
      <c r="Y1265" s="46">
        <v>0</v>
      </c>
      <c r="Z1265">
        <v>524.39440000000002</v>
      </c>
      <c r="AA1265">
        <v>10.5131</v>
      </c>
      <c r="AB1265">
        <v>4.0486000000000004</v>
      </c>
      <c r="AC1265">
        <v>1.0752999999999999</v>
      </c>
      <c r="AD1265">
        <v>8.3109999999999999</v>
      </c>
      <c r="AE1265">
        <v>3.0409000000000002</v>
      </c>
      <c r="AF1265">
        <v>6.7336999999999998</v>
      </c>
      <c r="AG1265">
        <v>9.4742999999999995</v>
      </c>
      <c r="AH1265">
        <v>2.4466999999999999</v>
      </c>
      <c r="AI1265">
        <v>1.3996999999999999</v>
      </c>
      <c r="AJ1265">
        <v>0.44069999999999998</v>
      </c>
      <c r="AK1265">
        <v>0.56540000000000001</v>
      </c>
      <c r="AL1265">
        <v>0.14829999999999999</v>
      </c>
      <c r="AM1265">
        <v>4.0098000000000003</v>
      </c>
      <c r="AN1265">
        <v>0.61260000000000003</v>
      </c>
      <c r="AO1265">
        <v>1394.9499000000001</v>
      </c>
      <c r="AP1265">
        <v>0.71899999999999997</v>
      </c>
      <c r="AQ1265">
        <v>25.153099999999998</v>
      </c>
      <c r="AR1265">
        <v>311.2174</v>
      </c>
    </row>
    <row r="1266" spans="1:44" ht="12.75" hidden="1" customHeight="1" x14ac:dyDescent="0.25">
      <c r="A1266">
        <v>1620</v>
      </c>
      <c r="B1266">
        <v>2005</v>
      </c>
      <c r="C1266" s="22" t="str">
        <f t="shared" si="79"/>
        <v>2005B01620</v>
      </c>
      <c r="D1266" s="20">
        <v>38631</v>
      </c>
      <c r="E1266">
        <v>50002</v>
      </c>
      <c r="F1266" s="13" t="s">
        <v>72</v>
      </c>
      <c r="G1266">
        <v>3</v>
      </c>
      <c r="H1266">
        <v>10</v>
      </c>
      <c r="I1266" t="s">
        <v>70</v>
      </c>
      <c r="J1266" s="15">
        <f t="shared" si="77"/>
        <v>2716</v>
      </c>
      <c r="K1266">
        <v>10</v>
      </c>
      <c r="L1266">
        <v>20</v>
      </c>
      <c r="M1266">
        <v>20</v>
      </c>
      <c r="N1266">
        <v>10</v>
      </c>
      <c r="O1266">
        <v>4</v>
      </c>
      <c r="P1266">
        <v>6</v>
      </c>
      <c r="Q1266"/>
      <c r="R1266">
        <v>421</v>
      </c>
      <c r="S1266" s="55">
        <v>2006</v>
      </c>
      <c r="T1266" s="60" t="s">
        <v>77</v>
      </c>
      <c r="U1266" s="46">
        <v>0.63184440559440558</v>
      </c>
      <c r="V1266" s="46">
        <v>0</v>
      </c>
      <c r="W1266" s="46">
        <v>0</v>
      </c>
      <c r="X1266" s="46">
        <v>0.47773601398601395</v>
      </c>
      <c r="Y1266" s="46">
        <v>0</v>
      </c>
      <c r="Z1266">
        <v>452.16</v>
      </c>
      <c r="AA1266">
        <v>9.5500000000000007</v>
      </c>
      <c r="AB1266">
        <v>7.9851999999999999</v>
      </c>
      <c r="AC1266">
        <v>0.84240000000000004</v>
      </c>
      <c r="AD1266">
        <v>7.6386000000000003</v>
      </c>
      <c r="AE1266">
        <v>6.8529999999999998</v>
      </c>
      <c r="AF1266">
        <v>13.937200000000001</v>
      </c>
      <c r="AG1266">
        <v>11.7098</v>
      </c>
      <c r="AH1266">
        <v>2.5185</v>
      </c>
      <c r="AI1266">
        <v>1.5410999999999999</v>
      </c>
      <c r="AJ1266">
        <v>0.42559999999999998</v>
      </c>
      <c r="AK1266">
        <v>0.63819999999999999</v>
      </c>
      <c r="AL1266">
        <v>0.20610000000000001</v>
      </c>
      <c r="AM1266">
        <v>8.8308999999999997</v>
      </c>
      <c r="AN1266">
        <v>0.56100000000000005</v>
      </c>
      <c r="AO1266">
        <v>916.35860000000002</v>
      </c>
      <c r="AP1266">
        <v>0.66500000000000004</v>
      </c>
      <c r="AQ1266">
        <v>32.439900000000002</v>
      </c>
      <c r="AR1266">
        <v>240.66540000000001</v>
      </c>
    </row>
    <row r="1267" spans="1:44" ht="12.75" hidden="1" customHeight="1" x14ac:dyDescent="0.25">
      <c r="A1267">
        <v>1621</v>
      </c>
      <c r="B1267">
        <v>2005</v>
      </c>
      <c r="C1267" s="22" t="str">
        <f t="shared" si="79"/>
        <v>2005B01621</v>
      </c>
      <c r="D1267" s="20">
        <v>38631</v>
      </c>
      <c r="E1267">
        <v>50002</v>
      </c>
      <c r="F1267" s="13" t="s">
        <v>72</v>
      </c>
      <c r="G1267">
        <v>3</v>
      </c>
      <c r="H1267">
        <v>10</v>
      </c>
      <c r="I1267" t="s">
        <v>70</v>
      </c>
      <c r="J1267" s="15">
        <f t="shared" si="77"/>
        <v>2716</v>
      </c>
      <c r="K1267">
        <v>20</v>
      </c>
      <c r="L1267">
        <v>30</v>
      </c>
      <c r="M1267">
        <v>30</v>
      </c>
      <c r="N1267">
        <v>10</v>
      </c>
      <c r="O1267">
        <v>4</v>
      </c>
      <c r="P1267">
        <v>6</v>
      </c>
      <c r="Q1267"/>
      <c r="R1267">
        <v>422</v>
      </c>
      <c r="S1267" s="55">
        <v>2006</v>
      </c>
      <c r="T1267" s="60" t="s">
        <v>77</v>
      </c>
      <c r="U1267" s="46">
        <v>0.66035369774919617</v>
      </c>
      <c r="V1267" s="46">
        <v>0.88047159699892819</v>
      </c>
      <c r="W1267" s="46">
        <v>0</v>
      </c>
      <c r="X1267" s="46">
        <v>0.52027867095391211</v>
      </c>
      <c r="Y1267" s="46">
        <v>0</v>
      </c>
      <c r="Z1267">
        <v>436.32</v>
      </c>
      <c r="AA1267">
        <v>10.130000000000001</v>
      </c>
      <c r="AB1267">
        <v>9.7154000000000007</v>
      </c>
      <c r="AC1267">
        <v>0.84470000000000001</v>
      </c>
      <c r="AD1267">
        <v>4.6341000000000001</v>
      </c>
      <c r="AE1267">
        <v>5.3333000000000004</v>
      </c>
      <c r="AF1267">
        <v>9.6951000000000001</v>
      </c>
      <c r="AG1267">
        <v>13.642300000000001</v>
      </c>
      <c r="AH1267">
        <v>1.8297000000000001</v>
      </c>
      <c r="AI1267">
        <v>2.2785000000000002</v>
      </c>
      <c r="AJ1267">
        <v>0.49070000000000003</v>
      </c>
      <c r="AK1267">
        <v>0.6573</v>
      </c>
      <c r="AL1267">
        <v>0.18329999999999999</v>
      </c>
      <c r="AM1267">
        <v>8.2033000000000005</v>
      </c>
      <c r="AN1267">
        <v>0.94310000000000005</v>
      </c>
      <c r="AO1267">
        <v>93.333299999999994</v>
      </c>
      <c r="AP1267">
        <v>0.70569999999999999</v>
      </c>
      <c r="AQ1267">
        <v>50.081299999999999</v>
      </c>
      <c r="AR1267">
        <v>243.69919999999999</v>
      </c>
    </row>
    <row r="1268" spans="1:44" ht="12.75" hidden="1" customHeight="1" x14ac:dyDescent="0.25">
      <c r="A1268">
        <v>1622</v>
      </c>
      <c r="B1268">
        <v>2005</v>
      </c>
      <c r="C1268" s="22" t="str">
        <f t="shared" si="79"/>
        <v>2005B01622</v>
      </c>
      <c r="D1268" s="20">
        <v>38631</v>
      </c>
      <c r="E1268">
        <v>50002</v>
      </c>
      <c r="F1268" s="13" t="s">
        <v>72</v>
      </c>
      <c r="G1268">
        <v>3</v>
      </c>
      <c r="H1268">
        <v>10</v>
      </c>
      <c r="I1268" t="s">
        <v>70</v>
      </c>
      <c r="J1268" s="15">
        <f t="shared" si="77"/>
        <v>5432</v>
      </c>
      <c r="K1268">
        <v>30</v>
      </c>
      <c r="L1268">
        <v>50</v>
      </c>
      <c r="M1268">
        <v>50</v>
      </c>
      <c r="N1268">
        <v>20</v>
      </c>
      <c r="O1268">
        <v>4</v>
      </c>
      <c r="P1268">
        <v>6</v>
      </c>
      <c r="Q1268"/>
      <c r="R1268">
        <v>423</v>
      </c>
      <c r="S1268" s="55">
        <v>2006</v>
      </c>
      <c r="T1268" s="60" t="s">
        <v>77</v>
      </c>
      <c r="U1268" s="46">
        <v>0.74678087649402392</v>
      </c>
      <c r="V1268" s="46">
        <v>0</v>
      </c>
      <c r="W1268" s="46">
        <v>12.029227091633468</v>
      </c>
      <c r="X1268" s="46">
        <v>0.54494820717131487</v>
      </c>
      <c r="Y1268" s="46">
        <v>0</v>
      </c>
      <c r="Z1268">
        <v>453.47</v>
      </c>
      <c r="AA1268">
        <v>8.7200000000000006</v>
      </c>
      <c r="AB1268">
        <v>7.8834999999999997</v>
      </c>
      <c r="AC1268">
        <v>0.75880000000000003</v>
      </c>
      <c r="AD1268">
        <v>3.8157999999999999</v>
      </c>
      <c r="AE1268">
        <v>4.1276999999999999</v>
      </c>
      <c r="AF1268">
        <v>8.2775999999999996</v>
      </c>
      <c r="AG1268">
        <v>8.9673999999999996</v>
      </c>
      <c r="AH1268">
        <v>1.4177</v>
      </c>
      <c r="AI1268">
        <v>1.5633999999999999</v>
      </c>
      <c r="AJ1268">
        <v>0.44390000000000002</v>
      </c>
      <c r="AK1268">
        <v>0.58740000000000003</v>
      </c>
      <c r="AL1268">
        <v>0.1731</v>
      </c>
      <c r="AM1268">
        <v>6.2938999999999998</v>
      </c>
      <c r="AN1268">
        <v>0.56130000000000002</v>
      </c>
      <c r="AO1268">
        <v>10.8269</v>
      </c>
      <c r="AP1268">
        <v>0.5716</v>
      </c>
      <c r="AQ1268">
        <v>36.675199999999997</v>
      </c>
      <c r="AR1268">
        <v>240.31710000000001</v>
      </c>
    </row>
    <row r="1269" spans="1:44" ht="12.75" hidden="1" customHeight="1" x14ac:dyDescent="0.25">
      <c r="A1269">
        <v>1623</v>
      </c>
      <c r="B1269">
        <v>2005</v>
      </c>
      <c r="C1269" s="22" t="str">
        <f t="shared" si="79"/>
        <v>2005B01623</v>
      </c>
      <c r="D1269" s="20">
        <v>38631</v>
      </c>
      <c r="E1269">
        <v>50002</v>
      </c>
      <c r="F1269" s="13" t="s">
        <v>72</v>
      </c>
      <c r="G1269">
        <v>3</v>
      </c>
      <c r="H1269">
        <v>10</v>
      </c>
      <c r="I1269" t="s">
        <v>70</v>
      </c>
      <c r="J1269" s="15">
        <f t="shared" si="77"/>
        <v>4888.8</v>
      </c>
      <c r="K1269">
        <v>50</v>
      </c>
      <c r="L1269">
        <v>70</v>
      </c>
      <c r="M1269" s="26">
        <v>68</v>
      </c>
      <c r="N1269">
        <v>20</v>
      </c>
      <c r="O1269">
        <v>4</v>
      </c>
      <c r="P1269">
        <v>6</v>
      </c>
      <c r="Q1269"/>
      <c r="S1269" s="55"/>
      <c r="T1269" s="60" t="s">
        <v>77</v>
      </c>
      <c r="U1269" s="46">
        <v>0</v>
      </c>
      <c r="V1269" s="46">
        <v>0</v>
      </c>
      <c r="W1269" s="46">
        <v>0</v>
      </c>
      <c r="X1269" s="46">
        <v>3.9512084933363452E-2</v>
      </c>
      <c r="Y1269" s="46">
        <v>0</v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</row>
    <row r="1270" spans="1:44" ht="12.75" hidden="1" customHeight="1" x14ac:dyDescent="0.25">
      <c r="A1270">
        <v>1624</v>
      </c>
      <c r="B1270">
        <v>2005</v>
      </c>
      <c r="C1270" s="22" t="str">
        <f t="shared" si="79"/>
        <v>2005B01624</v>
      </c>
      <c r="D1270" s="20">
        <v>38631</v>
      </c>
      <c r="E1270">
        <v>50002</v>
      </c>
      <c r="F1270" s="13" t="s">
        <v>72</v>
      </c>
      <c r="G1270">
        <v>3</v>
      </c>
      <c r="H1270">
        <v>10</v>
      </c>
      <c r="I1270" t="s">
        <v>70</v>
      </c>
      <c r="J1270" s="15">
        <f t="shared" si="77"/>
        <v>475.30000000000007</v>
      </c>
      <c r="K1270">
        <v>70</v>
      </c>
      <c r="L1270">
        <v>100</v>
      </c>
      <c r="M1270" s="26">
        <v>73.5</v>
      </c>
      <c r="N1270">
        <v>30</v>
      </c>
      <c r="O1270">
        <v>2</v>
      </c>
      <c r="P1270">
        <v>6</v>
      </c>
      <c r="Q1270"/>
      <c r="S1270" s="55"/>
      <c r="T1270" s="60" t="s">
        <v>77</v>
      </c>
      <c r="U1270" s="46">
        <v>0</v>
      </c>
      <c r="V1270" s="46">
        <v>0</v>
      </c>
      <c r="W1270" s="46">
        <v>0</v>
      </c>
      <c r="X1270" s="46">
        <v>0</v>
      </c>
      <c r="Y1270" s="46">
        <v>0</v>
      </c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</row>
    <row r="1271" spans="1:44" ht="12.75" hidden="1" customHeight="1" x14ac:dyDescent="0.25">
      <c r="A1271">
        <v>1625</v>
      </c>
      <c r="B1271">
        <v>2005</v>
      </c>
      <c r="C1271" s="22" t="str">
        <f t="shared" si="79"/>
        <v>2005B01625</v>
      </c>
      <c r="D1271" s="20">
        <v>38631</v>
      </c>
      <c r="E1271">
        <v>50003</v>
      </c>
      <c r="F1271" s="13" t="s">
        <v>72</v>
      </c>
      <c r="G1271">
        <v>4</v>
      </c>
      <c r="H1271">
        <v>3</v>
      </c>
      <c r="I1271" t="s">
        <v>87</v>
      </c>
      <c r="J1271" s="15">
        <f t="shared" si="77"/>
        <v>2450</v>
      </c>
      <c r="K1271">
        <v>0</v>
      </c>
      <c r="L1271">
        <v>5</v>
      </c>
      <c r="M1271">
        <v>5</v>
      </c>
      <c r="N1271">
        <v>5</v>
      </c>
      <c r="O1271">
        <v>4</v>
      </c>
      <c r="P1271">
        <v>6</v>
      </c>
      <c r="Q1271"/>
      <c r="R1271">
        <v>424</v>
      </c>
      <c r="S1271" s="55">
        <v>2006</v>
      </c>
      <c r="T1271" s="60" t="s">
        <v>77</v>
      </c>
      <c r="U1271" s="46">
        <v>2.4041862284820033</v>
      </c>
      <c r="V1271" s="46">
        <v>0</v>
      </c>
      <c r="W1271" s="46">
        <v>0.97825508607198741</v>
      </c>
      <c r="X1271" s="46">
        <v>2.7192175273865415</v>
      </c>
      <c r="Y1271" s="46">
        <v>0</v>
      </c>
      <c r="Z1271">
        <v>537.85599999999999</v>
      </c>
      <c r="AA1271">
        <v>11.747999999999999</v>
      </c>
      <c r="AB1271">
        <v>1.2795000000000001</v>
      </c>
      <c r="AC1271">
        <v>2.1493000000000002</v>
      </c>
      <c r="AD1271">
        <v>5.2519</v>
      </c>
      <c r="AE1271">
        <v>1.3512</v>
      </c>
      <c r="AF1271">
        <v>4.3434999999999997</v>
      </c>
      <c r="AG1271">
        <v>12.3512</v>
      </c>
      <c r="AH1271">
        <v>1.1026</v>
      </c>
      <c r="AI1271">
        <v>1.1591</v>
      </c>
      <c r="AJ1271">
        <v>0.4022</v>
      </c>
      <c r="AK1271">
        <v>0.28770000000000001</v>
      </c>
      <c r="AL1271">
        <v>8.1299999999999997E-2</v>
      </c>
      <c r="AM1271">
        <v>4.4428000000000001</v>
      </c>
      <c r="AN1271">
        <v>0.68620000000000003</v>
      </c>
      <c r="AO1271">
        <v>1358.1094000000001</v>
      </c>
      <c r="AP1271">
        <v>0.74690000000000001</v>
      </c>
      <c r="AQ1271">
        <v>10.2399</v>
      </c>
      <c r="AR1271">
        <v>176.7706</v>
      </c>
    </row>
    <row r="1272" spans="1:44" ht="12.75" hidden="1" customHeight="1" x14ac:dyDescent="0.25">
      <c r="A1272">
        <v>1626</v>
      </c>
      <c r="B1272">
        <v>2005</v>
      </c>
      <c r="C1272" s="22" t="str">
        <f t="shared" si="79"/>
        <v>2005B01626</v>
      </c>
      <c r="D1272" s="20">
        <v>38630</v>
      </c>
      <c r="E1272">
        <v>50003</v>
      </c>
      <c r="F1272" s="13" t="s">
        <v>72</v>
      </c>
      <c r="G1272">
        <v>4</v>
      </c>
      <c r="H1272">
        <v>3</v>
      </c>
      <c r="I1272" t="s">
        <v>87</v>
      </c>
      <c r="J1272" s="15">
        <f t="shared" si="77"/>
        <v>2450</v>
      </c>
      <c r="K1272">
        <v>5</v>
      </c>
      <c r="L1272">
        <v>10</v>
      </c>
      <c r="M1272">
        <v>10</v>
      </c>
      <c r="N1272">
        <v>5</v>
      </c>
      <c r="O1272">
        <v>4</v>
      </c>
      <c r="P1272">
        <v>6</v>
      </c>
      <c r="Q1272"/>
      <c r="R1272">
        <v>425</v>
      </c>
      <c r="S1272" s="55">
        <v>2006</v>
      </c>
      <c r="T1272" s="60" t="s">
        <v>77</v>
      </c>
      <c r="U1272" s="46">
        <v>1.174400859752821</v>
      </c>
      <c r="V1272" s="46">
        <v>0</v>
      </c>
      <c r="W1272" s="46">
        <v>0</v>
      </c>
      <c r="X1272" s="46">
        <v>0.3462976894142934</v>
      </c>
      <c r="Y1272" s="46">
        <v>0</v>
      </c>
      <c r="Z1272">
        <v>476.41</v>
      </c>
      <c r="AA1272">
        <v>8.18</v>
      </c>
      <c r="AB1272">
        <v>1.5791999999999999</v>
      </c>
      <c r="AC1272">
        <v>1.5216000000000001</v>
      </c>
      <c r="AD1272">
        <v>4.4250999999999996</v>
      </c>
      <c r="AE1272">
        <v>1.8752</v>
      </c>
      <c r="AF1272">
        <v>4.8273000000000001</v>
      </c>
      <c r="AG1272">
        <v>7.2264999999999997</v>
      </c>
      <c r="AH1272">
        <v>1.6084000000000001</v>
      </c>
      <c r="AI1272">
        <v>0.9496</v>
      </c>
      <c r="AJ1272">
        <v>0.36759999999999998</v>
      </c>
      <c r="AK1272">
        <v>0.53600000000000003</v>
      </c>
      <c r="AL1272">
        <v>6.1400000000000003E-2</v>
      </c>
      <c r="AM1272">
        <v>2.7927</v>
      </c>
      <c r="AN1272">
        <v>0.45300000000000001</v>
      </c>
      <c r="AO1272">
        <v>1719.7697000000001</v>
      </c>
      <c r="AP1272">
        <v>0.44819999999999999</v>
      </c>
      <c r="AQ1272">
        <v>18.330100000000002</v>
      </c>
      <c r="AR1272">
        <v>193.81</v>
      </c>
    </row>
    <row r="1273" spans="1:44" ht="12.75" hidden="1" customHeight="1" x14ac:dyDescent="0.25">
      <c r="A1273">
        <v>1627</v>
      </c>
      <c r="B1273">
        <v>2005</v>
      </c>
      <c r="C1273" s="22" t="str">
        <f t="shared" si="79"/>
        <v>2005B01627</v>
      </c>
      <c r="D1273" s="20">
        <v>38630</v>
      </c>
      <c r="E1273">
        <v>50003</v>
      </c>
      <c r="F1273" s="13" t="s">
        <v>72</v>
      </c>
      <c r="G1273">
        <v>4</v>
      </c>
      <c r="H1273">
        <v>3</v>
      </c>
      <c r="I1273" t="s">
        <v>70</v>
      </c>
      <c r="J1273" s="15">
        <f t="shared" si="77"/>
        <v>2716</v>
      </c>
      <c r="K1273">
        <v>10</v>
      </c>
      <c r="L1273">
        <v>20</v>
      </c>
      <c r="M1273">
        <v>20</v>
      </c>
      <c r="N1273">
        <v>10</v>
      </c>
      <c r="O1273">
        <v>4</v>
      </c>
      <c r="P1273">
        <v>6</v>
      </c>
      <c r="Q1273"/>
      <c r="R1273">
        <v>426</v>
      </c>
      <c r="S1273" s="55">
        <v>2006</v>
      </c>
      <c r="T1273" s="60" t="s">
        <v>77</v>
      </c>
      <c r="U1273" s="46">
        <v>1.0796923076923077</v>
      </c>
      <c r="V1273" s="46">
        <v>0.22902564102564105</v>
      </c>
      <c r="W1273" s="46">
        <v>0.93246153846153834</v>
      </c>
      <c r="X1273" s="46">
        <v>0.93246153846153834</v>
      </c>
      <c r="Y1273" s="46">
        <v>0</v>
      </c>
      <c r="Z1273">
        <v>482.7</v>
      </c>
      <c r="AA1273">
        <v>8.39</v>
      </c>
      <c r="AB1273">
        <v>1.8385</v>
      </c>
      <c r="AC1273">
        <v>1.0958000000000001</v>
      </c>
      <c r="AD1273">
        <v>4.0697000000000001</v>
      </c>
      <c r="AE1273">
        <v>2.4073000000000002</v>
      </c>
      <c r="AF1273">
        <v>4.2030000000000003</v>
      </c>
      <c r="AG1273">
        <v>7.8552999999999997</v>
      </c>
      <c r="AH1273">
        <v>2.2921</v>
      </c>
      <c r="AI1273">
        <v>0.98680000000000001</v>
      </c>
      <c r="AJ1273">
        <v>0.46510000000000001</v>
      </c>
      <c r="AK1273">
        <v>0.38080000000000003</v>
      </c>
      <c r="AL1273">
        <v>5.6500000000000002E-2</v>
      </c>
      <c r="AM1273">
        <v>3.2021000000000002</v>
      </c>
      <c r="AN1273">
        <v>0.4788</v>
      </c>
      <c r="AO1273">
        <v>1530.8914</v>
      </c>
      <c r="AP1273">
        <v>0.48759999999999998</v>
      </c>
      <c r="AQ1273">
        <v>14.8279</v>
      </c>
      <c r="AR1273">
        <v>171.57990000000001</v>
      </c>
    </row>
    <row r="1274" spans="1:44" ht="12.75" hidden="1" customHeight="1" x14ac:dyDescent="0.25">
      <c r="A1274">
        <v>1628</v>
      </c>
      <c r="B1274">
        <v>2005</v>
      </c>
      <c r="C1274" s="22" t="str">
        <f t="shared" si="79"/>
        <v>2005B01628</v>
      </c>
      <c r="D1274" s="20">
        <v>38630</v>
      </c>
      <c r="E1274">
        <v>50003</v>
      </c>
      <c r="F1274" s="13" t="s">
        <v>72</v>
      </c>
      <c r="G1274">
        <v>4</v>
      </c>
      <c r="H1274">
        <v>3</v>
      </c>
      <c r="I1274" t="s">
        <v>70</v>
      </c>
      <c r="J1274" s="15">
        <f t="shared" si="77"/>
        <v>2716</v>
      </c>
      <c r="K1274">
        <v>20</v>
      </c>
      <c r="L1274">
        <v>30</v>
      </c>
      <c r="M1274">
        <v>30</v>
      </c>
      <c r="N1274">
        <v>10</v>
      </c>
      <c r="O1274">
        <v>4</v>
      </c>
      <c r="P1274">
        <v>6</v>
      </c>
      <c r="Q1274"/>
      <c r="R1274">
        <v>427</v>
      </c>
      <c r="S1274" s="55">
        <v>2006</v>
      </c>
      <c r="T1274" s="60" t="s">
        <v>77</v>
      </c>
      <c r="U1274" s="46">
        <v>2.663507233669443</v>
      </c>
      <c r="V1274" s="46">
        <v>3.126032441911442</v>
      </c>
      <c r="W1274" s="46">
        <v>9.5056904866286711</v>
      </c>
      <c r="X1274" s="46">
        <v>3.3014730381411659</v>
      </c>
      <c r="Y1274" s="46">
        <v>0</v>
      </c>
      <c r="Z1274">
        <v>517.46699999999998</v>
      </c>
      <c r="AA1274">
        <v>8.2207000000000008</v>
      </c>
      <c r="AB1274">
        <v>4.8102999999999998</v>
      </c>
      <c r="AC1274">
        <v>1.0438000000000001</v>
      </c>
      <c r="AD1274">
        <v>3.7166999999999999</v>
      </c>
      <c r="AE1274">
        <v>5.6612</v>
      </c>
      <c r="AF1274">
        <v>6.0178000000000003</v>
      </c>
      <c r="AG1274">
        <v>7.0092999999999996</v>
      </c>
      <c r="AH1274">
        <v>1.079</v>
      </c>
      <c r="AI1274">
        <v>1.3432999999999999</v>
      </c>
      <c r="AJ1274">
        <v>0.44109999999999999</v>
      </c>
      <c r="AK1274">
        <v>1.2314000000000001</v>
      </c>
      <c r="AL1274">
        <v>0.1358</v>
      </c>
      <c r="AM1274">
        <v>4.1558000000000002</v>
      </c>
      <c r="AN1274">
        <v>0.44209999999999999</v>
      </c>
      <c r="AO1274">
        <v>328.48689999999999</v>
      </c>
      <c r="AP1274">
        <v>0.46650000000000003</v>
      </c>
      <c r="AQ1274">
        <v>25.595099999999999</v>
      </c>
      <c r="AR1274">
        <v>210.81780000000001</v>
      </c>
    </row>
    <row r="1275" spans="1:44" ht="12.75" hidden="1" customHeight="1" x14ac:dyDescent="0.25">
      <c r="A1275">
        <v>1629</v>
      </c>
      <c r="B1275">
        <v>2005</v>
      </c>
      <c r="C1275" s="22" t="str">
        <f t="shared" si="79"/>
        <v>2005B01629</v>
      </c>
      <c r="D1275" s="20">
        <v>38628</v>
      </c>
      <c r="E1275">
        <v>50003</v>
      </c>
      <c r="F1275" s="13" t="s">
        <v>72</v>
      </c>
      <c r="G1275">
        <v>4</v>
      </c>
      <c r="H1275">
        <v>3</v>
      </c>
      <c r="I1275" t="s">
        <v>70</v>
      </c>
      <c r="J1275" s="15">
        <f t="shared" si="77"/>
        <v>5432</v>
      </c>
      <c r="K1275">
        <v>30</v>
      </c>
      <c r="L1275">
        <v>50</v>
      </c>
      <c r="M1275">
        <v>50</v>
      </c>
      <c r="N1275">
        <v>20</v>
      </c>
      <c r="O1275">
        <v>4</v>
      </c>
      <c r="P1275">
        <v>6</v>
      </c>
      <c r="Q1275"/>
      <c r="R1275">
        <v>428</v>
      </c>
      <c r="S1275" s="55">
        <v>2006</v>
      </c>
      <c r="T1275" s="60" t="s">
        <v>77</v>
      </c>
      <c r="U1275" s="46">
        <v>0.9428256880733944</v>
      </c>
      <c r="V1275" s="46">
        <v>0</v>
      </c>
      <c r="W1275" s="46">
        <v>0</v>
      </c>
      <c r="X1275" s="46">
        <v>2.5338440366972477</v>
      </c>
      <c r="Y1275" s="46">
        <v>0</v>
      </c>
      <c r="Z1275">
        <v>455.95</v>
      </c>
      <c r="AA1275">
        <v>9.0299999999999994</v>
      </c>
      <c r="AB1275">
        <v>8.5381</v>
      </c>
      <c r="AC1275">
        <v>0.56969999999999998</v>
      </c>
      <c r="AD1275">
        <v>4.4368999999999996</v>
      </c>
      <c r="AE1275">
        <v>6.5254000000000003</v>
      </c>
      <c r="AF1275">
        <v>9.7034000000000002</v>
      </c>
      <c r="AG1275">
        <v>12.805999999999999</v>
      </c>
      <c r="AH1275">
        <v>1.0451999999999999</v>
      </c>
      <c r="AI1275">
        <v>1.4157</v>
      </c>
      <c r="AJ1275">
        <v>0.49109999999999998</v>
      </c>
      <c r="AK1275">
        <v>0.94110000000000005</v>
      </c>
      <c r="AL1275">
        <v>0.22600000000000001</v>
      </c>
      <c r="AM1275">
        <v>7.6600999999999999</v>
      </c>
      <c r="AN1275">
        <v>0.50139999999999996</v>
      </c>
      <c r="AO1275">
        <v>34.359699999999997</v>
      </c>
      <c r="AP1275">
        <v>0.59750000000000003</v>
      </c>
      <c r="AQ1275">
        <v>36.4407</v>
      </c>
      <c r="AR1275">
        <v>234.27500000000001</v>
      </c>
    </row>
    <row r="1276" spans="1:44" ht="12.75" hidden="1" customHeight="1" x14ac:dyDescent="0.25">
      <c r="A1276">
        <v>1630</v>
      </c>
      <c r="B1276">
        <v>2005</v>
      </c>
      <c r="C1276" s="22" t="str">
        <f t="shared" si="79"/>
        <v>2005B01630</v>
      </c>
      <c r="D1276" s="20">
        <v>38628</v>
      </c>
      <c r="E1276">
        <v>50003</v>
      </c>
      <c r="F1276" s="13" t="s">
        <v>72</v>
      </c>
      <c r="G1276">
        <v>4</v>
      </c>
      <c r="H1276">
        <v>3</v>
      </c>
      <c r="I1276" t="s">
        <v>70</v>
      </c>
      <c r="J1276" s="15">
        <f t="shared" si="77"/>
        <v>3666.6000000000004</v>
      </c>
      <c r="K1276">
        <v>50</v>
      </c>
      <c r="L1276">
        <v>70</v>
      </c>
      <c r="M1276" s="26">
        <v>63.5</v>
      </c>
      <c r="N1276">
        <v>20</v>
      </c>
      <c r="O1276">
        <v>4</v>
      </c>
      <c r="P1276">
        <v>6</v>
      </c>
      <c r="Q1276"/>
      <c r="R1276">
        <v>429</v>
      </c>
      <c r="S1276" s="55">
        <v>2006</v>
      </c>
      <c r="T1276" s="60" t="s">
        <v>77</v>
      </c>
      <c r="U1276" s="46">
        <v>1.2887128712871287E-2</v>
      </c>
      <c r="V1276" s="46">
        <v>0</v>
      </c>
      <c r="W1276" s="46">
        <v>0</v>
      </c>
      <c r="X1276" s="46">
        <v>0.16753267326732674</v>
      </c>
      <c r="Y1276" s="46">
        <v>0</v>
      </c>
      <c r="Z1276"/>
      <c r="AA1276"/>
      <c r="AB1276">
        <v>11.5763</v>
      </c>
      <c r="AC1276">
        <v>1.9041999999999999</v>
      </c>
      <c r="AD1276">
        <v>8.5974000000000004</v>
      </c>
      <c r="AE1276">
        <v>5.2987000000000002</v>
      </c>
      <c r="AF1276">
        <v>17.305199999999999</v>
      </c>
      <c r="AG1276">
        <v>8.3247</v>
      </c>
      <c r="AH1276">
        <v>3.6591</v>
      </c>
      <c r="AI1276">
        <v>2.8197999999999999</v>
      </c>
      <c r="AJ1276">
        <v>0.87339999999999995</v>
      </c>
      <c r="AK1276">
        <v>1.5747</v>
      </c>
      <c r="AL1276">
        <v>0.45939999999999998</v>
      </c>
      <c r="AM1276">
        <v>10.332800000000001</v>
      </c>
      <c r="AN1276">
        <v>0.56330000000000002</v>
      </c>
      <c r="AO1276">
        <v>8.4951000000000008</v>
      </c>
      <c r="AP1276">
        <v>0.57630000000000003</v>
      </c>
      <c r="AQ1276">
        <v>46.428600000000003</v>
      </c>
      <c r="AR1276">
        <v>423.21429999999998</v>
      </c>
    </row>
    <row r="1277" spans="1:44" ht="12.75" hidden="1" customHeight="1" x14ac:dyDescent="0.25">
      <c r="A1277">
        <v>1631</v>
      </c>
      <c r="B1277">
        <v>2005</v>
      </c>
      <c r="C1277" s="22" t="str">
        <f t="shared" si="79"/>
        <v>2005B01631</v>
      </c>
      <c r="D1277" s="20">
        <v>38628</v>
      </c>
      <c r="E1277">
        <v>50003</v>
      </c>
      <c r="F1277" s="13" t="s">
        <v>72</v>
      </c>
      <c r="G1277">
        <v>4</v>
      </c>
      <c r="H1277">
        <v>3</v>
      </c>
      <c r="I1277" t="s">
        <v>70</v>
      </c>
      <c r="J1277" s="15">
        <f t="shared" si="77"/>
        <v>679</v>
      </c>
      <c r="K1277">
        <v>70</v>
      </c>
      <c r="L1277">
        <v>100</v>
      </c>
      <c r="M1277" s="26">
        <v>75</v>
      </c>
      <c r="N1277">
        <v>30</v>
      </c>
      <c r="O1277">
        <v>2</v>
      </c>
      <c r="P1277">
        <v>6</v>
      </c>
      <c r="Q1277"/>
      <c r="S1277" s="55"/>
      <c r="T1277" s="60" t="s">
        <v>77</v>
      </c>
      <c r="U1277" s="46">
        <v>0</v>
      </c>
      <c r="V1277" s="46">
        <v>0</v>
      </c>
      <c r="W1277" s="46">
        <v>0</v>
      </c>
      <c r="X1277" s="46">
        <v>0</v>
      </c>
      <c r="Y1277" s="46">
        <v>0</v>
      </c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</row>
    <row r="1278" spans="1:44" ht="12.75" hidden="1" customHeight="1" x14ac:dyDescent="0.25">
      <c r="A1278">
        <v>1632</v>
      </c>
      <c r="B1278">
        <v>2005</v>
      </c>
      <c r="C1278" s="22" t="str">
        <f t="shared" si="79"/>
        <v>2005B01632</v>
      </c>
      <c r="D1278" s="20">
        <v>38628</v>
      </c>
      <c r="E1278">
        <v>50004</v>
      </c>
      <c r="F1278" s="13" t="s">
        <v>72</v>
      </c>
      <c r="G1278">
        <v>12</v>
      </c>
      <c r="H1278">
        <v>12</v>
      </c>
      <c r="I1278" t="s">
        <v>87</v>
      </c>
      <c r="J1278" s="15">
        <f t="shared" si="77"/>
        <v>2450</v>
      </c>
      <c r="K1278">
        <v>0</v>
      </c>
      <c r="L1278">
        <v>5</v>
      </c>
      <c r="M1278">
        <v>5</v>
      </c>
      <c r="N1278">
        <v>5</v>
      </c>
      <c r="O1278">
        <v>4</v>
      </c>
      <c r="P1278">
        <v>6</v>
      </c>
      <c r="Q1278"/>
      <c r="R1278">
        <v>430</v>
      </c>
      <c r="S1278" s="55">
        <v>2006</v>
      </c>
      <c r="T1278" s="60" t="s">
        <v>77</v>
      </c>
      <c r="U1278" s="46">
        <v>1.3598181818181818</v>
      </c>
      <c r="V1278" s="46">
        <v>1.1878871473354233</v>
      </c>
      <c r="W1278" s="46">
        <v>0</v>
      </c>
      <c r="X1278" s="46">
        <v>1.3910783699059561</v>
      </c>
      <c r="Y1278" s="46">
        <v>0</v>
      </c>
      <c r="Z1278">
        <v>526.20979999999997</v>
      </c>
      <c r="AA1278">
        <v>10.483000000000001</v>
      </c>
      <c r="AB1278">
        <v>2.7568000000000001</v>
      </c>
      <c r="AC1278">
        <v>1.5035000000000001</v>
      </c>
      <c r="AD1278">
        <v>14.8345</v>
      </c>
      <c r="AE1278">
        <v>2.8795999999999999</v>
      </c>
      <c r="AF1278">
        <v>7.4573999999999998</v>
      </c>
      <c r="AG1278">
        <v>13.8416</v>
      </c>
      <c r="AH1278">
        <v>2.3073999999999999</v>
      </c>
      <c r="AI1278">
        <v>1.3786</v>
      </c>
      <c r="AJ1278">
        <v>0.38159999999999999</v>
      </c>
      <c r="AK1278">
        <v>0.4052</v>
      </c>
      <c r="AL1278">
        <v>9.1300000000000006E-2</v>
      </c>
      <c r="AM1278">
        <v>4.9478999999999997</v>
      </c>
      <c r="AN1278">
        <v>0.71060000000000001</v>
      </c>
      <c r="AO1278">
        <v>2118.3613999999998</v>
      </c>
      <c r="AP1278">
        <v>0.77429999999999999</v>
      </c>
      <c r="AQ1278">
        <v>20.8627</v>
      </c>
      <c r="AR1278">
        <v>293.7321</v>
      </c>
    </row>
    <row r="1279" spans="1:44" ht="12.75" hidden="1" customHeight="1" x14ac:dyDescent="0.25">
      <c r="A1279">
        <v>1633</v>
      </c>
      <c r="B1279">
        <v>2005</v>
      </c>
      <c r="C1279" s="22" t="str">
        <f t="shared" si="79"/>
        <v>2005B01633</v>
      </c>
      <c r="D1279" s="20">
        <v>38628</v>
      </c>
      <c r="E1279">
        <v>50004</v>
      </c>
      <c r="F1279" s="13" t="s">
        <v>72</v>
      </c>
      <c r="G1279">
        <v>12</v>
      </c>
      <c r="H1279">
        <v>12</v>
      </c>
      <c r="I1279" t="s">
        <v>87</v>
      </c>
      <c r="J1279" s="15">
        <f t="shared" si="77"/>
        <v>2450</v>
      </c>
      <c r="K1279">
        <v>5</v>
      </c>
      <c r="L1279">
        <v>10</v>
      </c>
      <c r="M1279">
        <v>10</v>
      </c>
      <c r="N1279">
        <v>5</v>
      </c>
      <c r="O1279">
        <v>4</v>
      </c>
      <c r="P1279">
        <v>6</v>
      </c>
      <c r="Q1279"/>
      <c r="R1279">
        <v>431</v>
      </c>
      <c r="S1279" s="55">
        <v>2006</v>
      </c>
      <c r="T1279" s="60" t="s">
        <v>77</v>
      </c>
      <c r="U1279" s="46">
        <v>0.42040916530278233</v>
      </c>
      <c r="V1279" s="46">
        <v>0</v>
      </c>
      <c r="W1279" s="46">
        <v>1.3354173486088379</v>
      </c>
      <c r="X1279" s="46">
        <v>0.11128477905073648</v>
      </c>
      <c r="Y1279" s="46">
        <v>0</v>
      </c>
      <c r="Z1279">
        <v>464.33</v>
      </c>
      <c r="AA1279">
        <v>6.9</v>
      </c>
      <c r="AB1279">
        <v>2.5937999999999999</v>
      </c>
      <c r="AC1279">
        <v>1.6833</v>
      </c>
      <c r="AD1279">
        <v>7.0654000000000003</v>
      </c>
      <c r="AE1279">
        <v>3.4053</v>
      </c>
      <c r="AF1279">
        <v>6.2565</v>
      </c>
      <c r="AG1279">
        <v>7.2849000000000004</v>
      </c>
      <c r="AH1279">
        <v>1.4355</v>
      </c>
      <c r="AI1279">
        <v>1.1812</v>
      </c>
      <c r="AJ1279">
        <v>0.38729999999999998</v>
      </c>
      <c r="AK1279">
        <v>0.46639999999999998</v>
      </c>
      <c r="AL1279">
        <v>0.1244</v>
      </c>
      <c r="AM1279">
        <v>3.6880000000000002</v>
      </c>
      <c r="AN1279">
        <v>0.4733</v>
      </c>
      <c r="AO1279">
        <v>846.38549999999998</v>
      </c>
      <c r="AP1279">
        <v>0.49230000000000002</v>
      </c>
      <c r="AQ1279">
        <v>23.838200000000001</v>
      </c>
      <c r="AR1279">
        <v>220.69710000000001</v>
      </c>
    </row>
    <row r="1280" spans="1:44" ht="12.75" hidden="1" customHeight="1" x14ac:dyDescent="0.25">
      <c r="A1280">
        <v>1634</v>
      </c>
      <c r="B1280">
        <v>2005</v>
      </c>
      <c r="C1280" s="22" t="str">
        <f t="shared" si="79"/>
        <v>2005B01634</v>
      </c>
      <c r="D1280" s="20">
        <v>38628</v>
      </c>
      <c r="E1280">
        <v>50004</v>
      </c>
      <c r="F1280" s="13" t="s">
        <v>72</v>
      </c>
      <c r="G1280">
        <v>12</v>
      </c>
      <c r="H1280">
        <v>12</v>
      </c>
      <c r="I1280" t="s">
        <v>70</v>
      </c>
      <c r="J1280" s="15">
        <f t="shared" si="77"/>
        <v>2716</v>
      </c>
      <c r="K1280">
        <v>10</v>
      </c>
      <c r="L1280">
        <v>20</v>
      </c>
      <c r="M1280">
        <v>20</v>
      </c>
      <c r="N1280">
        <v>10</v>
      </c>
      <c r="O1280">
        <v>4</v>
      </c>
      <c r="P1280">
        <v>6</v>
      </c>
      <c r="Q1280"/>
      <c r="R1280">
        <v>432</v>
      </c>
      <c r="S1280" s="55">
        <v>2006</v>
      </c>
      <c r="T1280" s="60" t="s">
        <v>77</v>
      </c>
      <c r="U1280" s="46">
        <v>1.4133141210374638</v>
      </c>
      <c r="V1280" s="46">
        <v>0</v>
      </c>
      <c r="W1280" s="46">
        <v>0</v>
      </c>
      <c r="X1280" s="46">
        <v>0.89413750514615065</v>
      </c>
      <c r="Y1280" s="46">
        <v>0</v>
      </c>
      <c r="Z1280">
        <v>515.59709999999995</v>
      </c>
      <c r="AA1280">
        <v>8.4697999999999993</v>
      </c>
      <c r="AB1280">
        <v>2.6989000000000001</v>
      </c>
      <c r="AC1280">
        <v>2.1539999999999999</v>
      </c>
      <c r="AD1280">
        <v>10.7226</v>
      </c>
      <c r="AE1280">
        <v>5.2141000000000002</v>
      </c>
      <c r="AF1280">
        <v>4.8163999999999998</v>
      </c>
      <c r="AG1280">
        <v>8.4573</v>
      </c>
      <c r="AH1280">
        <v>1.3715999999999999</v>
      </c>
      <c r="AI1280">
        <v>1.5697000000000001</v>
      </c>
      <c r="AJ1280">
        <v>0.45650000000000002</v>
      </c>
      <c r="AK1280">
        <v>1.1531</v>
      </c>
      <c r="AL1280">
        <v>0.15570000000000001</v>
      </c>
      <c r="AM1280">
        <v>3.605</v>
      </c>
      <c r="AN1280">
        <v>0.53190000000000004</v>
      </c>
      <c r="AO1280">
        <v>441.7765</v>
      </c>
      <c r="AP1280">
        <v>0.53290000000000004</v>
      </c>
      <c r="AQ1280">
        <v>13.4718</v>
      </c>
      <c r="AR1280">
        <v>266.3931</v>
      </c>
    </row>
    <row r="1281" spans="1:44" ht="12.75" hidden="1" customHeight="1" x14ac:dyDescent="0.25">
      <c r="A1281">
        <v>1635</v>
      </c>
      <c r="B1281">
        <v>2005</v>
      </c>
      <c r="C1281" s="22" t="str">
        <f t="shared" si="79"/>
        <v>2005B01635</v>
      </c>
      <c r="D1281" s="20">
        <v>38627</v>
      </c>
      <c r="E1281">
        <v>50004</v>
      </c>
      <c r="F1281" s="13" t="s">
        <v>72</v>
      </c>
      <c r="G1281">
        <v>12</v>
      </c>
      <c r="H1281">
        <v>12</v>
      </c>
      <c r="I1281" t="s">
        <v>70</v>
      </c>
      <c r="J1281" s="15">
        <f t="shared" si="77"/>
        <v>2716</v>
      </c>
      <c r="K1281">
        <v>20</v>
      </c>
      <c r="L1281">
        <v>30</v>
      </c>
      <c r="M1281">
        <v>30</v>
      </c>
      <c r="N1281">
        <v>10</v>
      </c>
      <c r="O1281">
        <v>4</v>
      </c>
      <c r="P1281">
        <v>6</v>
      </c>
      <c r="Q1281"/>
      <c r="R1281">
        <v>433</v>
      </c>
      <c r="S1281" s="55">
        <v>2006</v>
      </c>
      <c r="T1281" s="60" t="s">
        <v>77</v>
      </c>
      <c r="U1281" s="46">
        <v>0.41963924477410652</v>
      </c>
      <c r="V1281" s="46">
        <v>0</v>
      </c>
      <c r="W1281" s="46">
        <v>0</v>
      </c>
      <c r="X1281" s="46">
        <v>0.25719824679703307</v>
      </c>
      <c r="Y1281" s="46">
        <v>0</v>
      </c>
      <c r="Z1281">
        <v>453.04</v>
      </c>
      <c r="AA1281">
        <v>10.25</v>
      </c>
      <c r="AB1281">
        <v>6.8262</v>
      </c>
      <c r="AC1281">
        <v>0.92430000000000001</v>
      </c>
      <c r="AD1281">
        <v>19.079899999999999</v>
      </c>
      <c r="AE1281">
        <v>21.960999999999999</v>
      </c>
      <c r="AF1281">
        <v>12.137499999999999</v>
      </c>
      <c r="AG1281">
        <v>15.204499999999999</v>
      </c>
      <c r="AH1281">
        <v>1.8554999999999999</v>
      </c>
      <c r="AI1281">
        <v>0.83689999999999998</v>
      </c>
      <c r="AJ1281">
        <v>0.31690000000000002</v>
      </c>
      <c r="AK1281">
        <v>1.4373</v>
      </c>
      <c r="AL1281">
        <v>0.23699999999999999</v>
      </c>
      <c r="AM1281">
        <v>8.3317999999999994</v>
      </c>
      <c r="AN1281">
        <v>0.54459999999999997</v>
      </c>
      <c r="AO1281">
        <v>278.29930000000002</v>
      </c>
      <c r="AP1281">
        <v>0.62690000000000001</v>
      </c>
      <c r="AQ1281">
        <v>15.892200000000001</v>
      </c>
      <c r="AR1281">
        <v>196.7937</v>
      </c>
    </row>
    <row r="1282" spans="1:44" ht="12.75" hidden="1" customHeight="1" x14ac:dyDescent="0.25">
      <c r="A1282">
        <v>1636</v>
      </c>
      <c r="B1282">
        <v>2005</v>
      </c>
      <c r="C1282" s="22" t="str">
        <f t="shared" si="79"/>
        <v>2005B01636</v>
      </c>
      <c r="D1282" s="20">
        <v>38627</v>
      </c>
      <c r="E1282">
        <v>50004</v>
      </c>
      <c r="F1282" s="13" t="s">
        <v>72</v>
      </c>
      <c r="G1282">
        <v>12</v>
      </c>
      <c r="H1282">
        <v>12</v>
      </c>
      <c r="I1282" t="s">
        <v>70</v>
      </c>
      <c r="J1282" s="15">
        <f t="shared" ref="J1282:J1345" si="80">IF(I1282="WB",54.6*O1282*(M1282-K1282),IF(I1282="BZ",67.9*O1282*(M1282-K1282),IF(I1282="BZ+WB",122.5*O1282*(M1282-K1282),IF(I1282="RKS",19.6*(M1282-K1282)*O1282,""))))</f>
        <v>5432</v>
      </c>
      <c r="K1282">
        <v>30</v>
      </c>
      <c r="L1282">
        <v>50</v>
      </c>
      <c r="M1282">
        <v>50</v>
      </c>
      <c r="N1282">
        <v>20</v>
      </c>
      <c r="O1282">
        <v>4</v>
      </c>
      <c r="P1282">
        <v>6</v>
      </c>
      <c r="Q1282"/>
      <c r="R1282">
        <v>434</v>
      </c>
      <c r="S1282" s="55">
        <v>2006</v>
      </c>
      <c r="T1282" s="60" t="s">
        <v>77</v>
      </c>
      <c r="U1282" s="46">
        <v>0.80696402877697848</v>
      </c>
      <c r="V1282" s="46">
        <v>0.38426858513189449</v>
      </c>
      <c r="W1282" s="46">
        <v>1.5242653876898482</v>
      </c>
      <c r="X1282" s="46">
        <v>1.1015699440447642</v>
      </c>
      <c r="Y1282" s="46">
        <v>0</v>
      </c>
      <c r="Z1282">
        <v>470.14</v>
      </c>
      <c r="AA1282">
        <v>7.13</v>
      </c>
      <c r="AB1282">
        <v>6.7096999999999998</v>
      </c>
      <c r="AC1282">
        <v>0.89459999999999995</v>
      </c>
      <c r="AD1282">
        <v>19.040800000000001</v>
      </c>
      <c r="AE1282">
        <v>21.898599999999998</v>
      </c>
      <c r="AF1282">
        <v>11.043699999999999</v>
      </c>
      <c r="AG1282">
        <v>14.497999999999999</v>
      </c>
      <c r="AH1282">
        <v>1.8082</v>
      </c>
      <c r="AI1282">
        <v>0.81910000000000005</v>
      </c>
      <c r="AJ1282">
        <v>0.30959999999999999</v>
      </c>
      <c r="AK1282">
        <v>1.4289000000000001</v>
      </c>
      <c r="AL1282">
        <v>0.2366</v>
      </c>
      <c r="AM1282">
        <v>7.9076000000000004</v>
      </c>
      <c r="AN1282">
        <v>0.54369999999999996</v>
      </c>
      <c r="AO1282">
        <v>279.52289999999999</v>
      </c>
      <c r="AP1282">
        <v>0.62429999999999997</v>
      </c>
      <c r="AQ1282">
        <v>16.302199999999999</v>
      </c>
      <c r="AR1282">
        <v>196.52090000000001</v>
      </c>
    </row>
    <row r="1283" spans="1:44" ht="12.75" hidden="1" customHeight="1" x14ac:dyDescent="0.25">
      <c r="A1283">
        <v>1637</v>
      </c>
      <c r="B1283">
        <v>2005</v>
      </c>
      <c r="C1283" s="22" t="str">
        <f t="shared" si="79"/>
        <v>2005B01637</v>
      </c>
      <c r="D1283" s="20">
        <v>38627</v>
      </c>
      <c r="E1283">
        <v>50004</v>
      </c>
      <c r="F1283" s="13" t="s">
        <v>72</v>
      </c>
      <c r="G1283">
        <v>12</v>
      </c>
      <c r="H1283">
        <v>12</v>
      </c>
      <c r="I1283" t="s">
        <v>70</v>
      </c>
      <c r="J1283" s="15">
        <f t="shared" si="80"/>
        <v>4888.8</v>
      </c>
      <c r="K1283">
        <v>50</v>
      </c>
      <c r="L1283">
        <v>70</v>
      </c>
      <c r="M1283" s="26">
        <v>68</v>
      </c>
      <c r="N1283">
        <v>20</v>
      </c>
      <c r="O1283">
        <v>4</v>
      </c>
      <c r="P1283">
        <v>6</v>
      </c>
      <c r="Q1283"/>
      <c r="R1283">
        <v>435</v>
      </c>
      <c r="S1283" s="55">
        <v>2006</v>
      </c>
      <c r="T1283" s="60" t="s">
        <v>77</v>
      </c>
      <c r="U1283" s="46">
        <v>0.53027280625543005</v>
      </c>
      <c r="V1283" s="46">
        <v>0.85853692441355345</v>
      </c>
      <c r="W1283" s="46">
        <v>0</v>
      </c>
      <c r="X1283" s="46">
        <v>0.74490703735881836</v>
      </c>
      <c r="Y1283" s="46">
        <v>0</v>
      </c>
      <c r="Z1283">
        <v>455.39</v>
      </c>
      <c r="AA1283">
        <v>8.6300000000000008</v>
      </c>
      <c r="AB1283">
        <v>4.4751000000000003</v>
      </c>
      <c r="AC1283">
        <v>1.0665</v>
      </c>
      <c r="AD1283">
        <v>14.067399999999999</v>
      </c>
      <c r="AE1283">
        <v>3.8984000000000001</v>
      </c>
      <c r="AF1283">
        <v>6.7404999999999999</v>
      </c>
      <c r="AG1283">
        <v>7.2807000000000004</v>
      </c>
      <c r="AH1283">
        <v>1.1763999999999999</v>
      </c>
      <c r="AI1283">
        <v>1.1856</v>
      </c>
      <c r="AJ1283">
        <v>0.33239999999999997</v>
      </c>
      <c r="AK1283">
        <v>1.6176999999999999</v>
      </c>
      <c r="AL1283">
        <v>0.33700000000000002</v>
      </c>
      <c r="AM1283">
        <v>4.0960000000000001</v>
      </c>
      <c r="AN1283">
        <v>0.41320000000000001</v>
      </c>
      <c r="AO1283">
        <v>46.214199999999998</v>
      </c>
      <c r="AP1283">
        <v>0.45429999999999998</v>
      </c>
      <c r="AQ1283">
        <v>24.007400000000001</v>
      </c>
      <c r="AR1283">
        <v>366.80520000000001</v>
      </c>
    </row>
    <row r="1284" spans="1:44" ht="12.75" hidden="1" customHeight="1" x14ac:dyDescent="0.25">
      <c r="A1284">
        <v>1638</v>
      </c>
      <c r="B1284">
        <v>2005</v>
      </c>
      <c r="C1284" s="22" t="str">
        <f t="shared" si="79"/>
        <v>2005B01638</v>
      </c>
      <c r="D1284" s="20">
        <v>38626</v>
      </c>
      <c r="E1284">
        <v>50004</v>
      </c>
      <c r="F1284" s="13" t="s">
        <v>72</v>
      </c>
      <c r="G1284">
        <v>12</v>
      </c>
      <c r="H1284">
        <v>12</v>
      </c>
      <c r="I1284" t="s">
        <v>70</v>
      </c>
      <c r="J1284" s="15">
        <f t="shared" si="80"/>
        <v>1487.0099999999995</v>
      </c>
      <c r="K1284">
        <v>70</v>
      </c>
      <c r="L1284">
        <v>100</v>
      </c>
      <c r="M1284" s="26">
        <v>77.3</v>
      </c>
      <c r="N1284">
        <v>30</v>
      </c>
      <c r="O1284">
        <v>3</v>
      </c>
      <c r="P1284">
        <v>6</v>
      </c>
      <c r="Q1284"/>
      <c r="S1284" s="55"/>
      <c r="T1284" s="60" t="s">
        <v>77</v>
      </c>
      <c r="U1284" s="46">
        <v>0</v>
      </c>
      <c r="V1284" s="46">
        <v>0</v>
      </c>
      <c r="W1284" s="46">
        <v>0</v>
      </c>
      <c r="X1284" s="46">
        <v>0</v>
      </c>
      <c r="Y1284" s="46">
        <v>0</v>
      </c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</row>
    <row r="1285" spans="1:44" ht="12.75" hidden="1" customHeight="1" x14ac:dyDescent="0.25">
      <c r="A1285">
        <v>1639</v>
      </c>
      <c r="B1285">
        <v>2005</v>
      </c>
      <c r="C1285" s="22" t="str">
        <f t="shared" si="79"/>
        <v>2005B01639</v>
      </c>
      <c r="D1285" s="20">
        <v>38626</v>
      </c>
      <c r="E1285">
        <v>50005</v>
      </c>
      <c r="F1285" s="13" t="s">
        <v>72</v>
      </c>
      <c r="G1285">
        <v>7</v>
      </c>
      <c r="H1285">
        <v>11</v>
      </c>
      <c r="I1285" t="s">
        <v>87</v>
      </c>
      <c r="J1285" s="15">
        <f t="shared" si="80"/>
        <v>2450</v>
      </c>
      <c r="K1285">
        <v>0</v>
      </c>
      <c r="L1285">
        <v>5</v>
      </c>
      <c r="M1285">
        <v>5</v>
      </c>
      <c r="N1285">
        <v>5</v>
      </c>
      <c r="O1285">
        <v>4</v>
      </c>
      <c r="P1285">
        <v>6</v>
      </c>
      <c r="Q1285"/>
      <c r="R1285">
        <v>436</v>
      </c>
      <c r="S1285" s="55">
        <v>2006</v>
      </c>
      <c r="T1285" s="60" t="s">
        <v>77</v>
      </c>
      <c r="U1285" s="46">
        <v>2.1568489124044681</v>
      </c>
      <c r="V1285" s="46">
        <v>0</v>
      </c>
      <c r="W1285" s="46">
        <v>7.9264197530864191</v>
      </c>
      <c r="X1285" s="46">
        <v>0.87621987066431506</v>
      </c>
      <c r="Y1285" s="46">
        <v>0</v>
      </c>
      <c r="Z1285">
        <v>538.41200000000003</v>
      </c>
      <c r="AA1285">
        <v>12.4183</v>
      </c>
      <c r="AB1285">
        <v>3.3418000000000001</v>
      </c>
      <c r="AC1285">
        <v>2.1840999999999999</v>
      </c>
      <c r="AD1285">
        <v>9.9285999999999994</v>
      </c>
      <c r="AE1285">
        <v>6.4394</v>
      </c>
      <c r="AF1285">
        <v>4.827</v>
      </c>
      <c r="AG1285">
        <v>15.482900000000001</v>
      </c>
      <c r="AH1285">
        <v>1.9557</v>
      </c>
      <c r="AI1285">
        <v>1.4669000000000001</v>
      </c>
      <c r="AJ1285">
        <v>0.41199999999999998</v>
      </c>
      <c r="AK1285">
        <v>0.8347</v>
      </c>
      <c r="AL1285">
        <v>9.5600000000000004E-2</v>
      </c>
      <c r="AM1285">
        <v>5.6052</v>
      </c>
      <c r="AN1285">
        <v>0.82499999999999996</v>
      </c>
      <c r="AO1285">
        <v>1475.5586000000001</v>
      </c>
      <c r="AP1285">
        <v>0.97199999999999998</v>
      </c>
      <c r="AQ1285">
        <v>15.564299999999999</v>
      </c>
      <c r="AR1285">
        <v>273.5455</v>
      </c>
    </row>
    <row r="1286" spans="1:44" ht="12.75" hidden="1" customHeight="1" x14ac:dyDescent="0.25">
      <c r="A1286">
        <v>1640</v>
      </c>
      <c r="B1286">
        <v>2005</v>
      </c>
      <c r="C1286" s="22" t="str">
        <f t="shared" si="79"/>
        <v>2005B01640</v>
      </c>
      <c r="D1286" s="20">
        <v>38626</v>
      </c>
      <c r="E1286">
        <v>50005</v>
      </c>
      <c r="F1286" s="13" t="s">
        <v>72</v>
      </c>
      <c r="G1286">
        <v>7</v>
      </c>
      <c r="H1286">
        <v>11</v>
      </c>
      <c r="I1286" t="s">
        <v>87</v>
      </c>
      <c r="J1286" s="15">
        <f t="shared" si="80"/>
        <v>2450</v>
      </c>
      <c r="K1286">
        <v>5</v>
      </c>
      <c r="L1286">
        <v>10</v>
      </c>
      <c r="M1286">
        <v>10</v>
      </c>
      <c r="N1286">
        <v>5</v>
      </c>
      <c r="O1286">
        <v>4</v>
      </c>
      <c r="P1286">
        <v>6</v>
      </c>
      <c r="Q1286"/>
      <c r="R1286">
        <v>437</v>
      </c>
      <c r="S1286" s="55">
        <v>2006</v>
      </c>
      <c r="T1286" s="60" t="s">
        <v>77</v>
      </c>
      <c r="U1286" s="46">
        <v>2.5780478821362802</v>
      </c>
      <c r="V1286" s="46">
        <v>0.32633517495395953</v>
      </c>
      <c r="W1286" s="46">
        <v>0</v>
      </c>
      <c r="X1286" s="46">
        <v>1.0769060773480663</v>
      </c>
      <c r="Y1286" s="46">
        <v>0</v>
      </c>
      <c r="Z1286">
        <v>517.18060000000003</v>
      </c>
      <c r="AA1286">
        <v>11.6595</v>
      </c>
      <c r="AB1286">
        <v>4.3329000000000004</v>
      </c>
      <c r="AC1286">
        <v>1.5839000000000001</v>
      </c>
      <c r="AD1286">
        <v>13.4489</v>
      </c>
      <c r="AE1286">
        <v>7.4946999999999999</v>
      </c>
      <c r="AF1286">
        <v>7.6378000000000004</v>
      </c>
      <c r="AG1286">
        <v>12.535500000000001</v>
      </c>
      <c r="AH1286">
        <v>4.0820999999999996</v>
      </c>
      <c r="AI1286">
        <v>1.6806000000000001</v>
      </c>
      <c r="AJ1286">
        <v>0.54359999999999997</v>
      </c>
      <c r="AK1286">
        <v>1.1000000000000001</v>
      </c>
      <c r="AL1286">
        <v>8.7400000000000005E-2</v>
      </c>
      <c r="AM1286">
        <v>6.8281000000000001</v>
      </c>
      <c r="AN1286">
        <v>0.66749999999999998</v>
      </c>
      <c r="AO1286">
        <v>1516.2111</v>
      </c>
      <c r="AP1286">
        <v>0.73560000000000003</v>
      </c>
      <c r="AQ1286">
        <v>37.0289</v>
      </c>
      <c r="AR1286">
        <v>308.82119999999998</v>
      </c>
    </row>
    <row r="1287" spans="1:44" ht="12.75" hidden="1" customHeight="1" x14ac:dyDescent="0.25">
      <c r="A1287">
        <v>1641</v>
      </c>
      <c r="B1287">
        <v>2005</v>
      </c>
      <c r="C1287" s="22" t="str">
        <f t="shared" si="79"/>
        <v>2005B01641</v>
      </c>
      <c r="D1287" s="20">
        <v>38628</v>
      </c>
      <c r="E1287">
        <v>50005</v>
      </c>
      <c r="F1287" s="13" t="s">
        <v>72</v>
      </c>
      <c r="G1287">
        <v>7</v>
      </c>
      <c r="H1287">
        <v>11</v>
      </c>
      <c r="I1287" t="s">
        <v>70</v>
      </c>
      <c r="J1287" s="15">
        <f t="shared" si="80"/>
        <v>2716</v>
      </c>
      <c r="K1287">
        <v>10</v>
      </c>
      <c r="L1287">
        <v>20</v>
      </c>
      <c r="M1287">
        <v>20</v>
      </c>
      <c r="N1287">
        <v>10</v>
      </c>
      <c r="O1287">
        <v>4</v>
      </c>
      <c r="P1287">
        <v>6</v>
      </c>
      <c r="Q1287"/>
      <c r="R1287">
        <v>438</v>
      </c>
      <c r="S1287" s="55">
        <v>2006</v>
      </c>
      <c r="T1287" s="60" t="s">
        <v>77</v>
      </c>
      <c r="U1287" s="46">
        <v>1.2922197004085338</v>
      </c>
      <c r="V1287" s="46">
        <v>3.9535769405356329</v>
      </c>
      <c r="W1287" s="46">
        <v>0</v>
      </c>
      <c r="X1287" s="46">
        <v>0.84609623241034959</v>
      </c>
      <c r="Y1287" s="46">
        <v>0</v>
      </c>
      <c r="Z1287">
        <v>516.06010000000003</v>
      </c>
      <c r="AA1287">
        <v>10.1683</v>
      </c>
      <c r="AB1287">
        <v>5.5945999999999998</v>
      </c>
      <c r="AC1287">
        <v>1.081</v>
      </c>
      <c r="AD1287">
        <v>7.2916999999999996</v>
      </c>
      <c r="AE1287">
        <v>8.0106999999999999</v>
      </c>
      <c r="AF1287">
        <v>7.6368</v>
      </c>
      <c r="AG1287">
        <v>10.494</v>
      </c>
      <c r="AH1287">
        <v>1.9535</v>
      </c>
      <c r="AI1287">
        <v>1.4473</v>
      </c>
      <c r="AJ1287">
        <v>0.42759999999999998</v>
      </c>
      <c r="AK1287">
        <v>1.4641</v>
      </c>
      <c r="AL1287">
        <v>0.11459999999999999</v>
      </c>
      <c r="AM1287">
        <v>5.4650999999999996</v>
      </c>
      <c r="AN1287">
        <v>0.54359999999999997</v>
      </c>
      <c r="AO1287">
        <v>1244.9978000000001</v>
      </c>
      <c r="AP1287">
        <v>0.64290000000000003</v>
      </c>
      <c r="AQ1287">
        <v>23.394600000000001</v>
      </c>
      <c r="AR1287">
        <v>252.9306</v>
      </c>
    </row>
    <row r="1288" spans="1:44" ht="12.75" hidden="1" customHeight="1" x14ac:dyDescent="0.25">
      <c r="A1288">
        <v>1642</v>
      </c>
      <c r="B1288">
        <v>2005</v>
      </c>
      <c r="C1288" s="22" t="str">
        <f t="shared" si="79"/>
        <v>2005B01642</v>
      </c>
      <c r="D1288" s="20">
        <v>38628</v>
      </c>
      <c r="E1288">
        <v>50005</v>
      </c>
      <c r="F1288" s="13" t="s">
        <v>72</v>
      </c>
      <c r="G1288">
        <v>7</v>
      </c>
      <c r="H1288">
        <v>11</v>
      </c>
      <c r="I1288" t="s">
        <v>70</v>
      </c>
      <c r="J1288" s="15">
        <f t="shared" si="80"/>
        <v>2716</v>
      </c>
      <c r="K1288">
        <v>20</v>
      </c>
      <c r="L1288">
        <v>30</v>
      </c>
      <c r="M1288">
        <v>30</v>
      </c>
      <c r="N1288">
        <v>10</v>
      </c>
      <c r="O1288">
        <v>4</v>
      </c>
      <c r="P1288">
        <v>6</v>
      </c>
      <c r="Q1288"/>
      <c r="R1288">
        <v>439</v>
      </c>
      <c r="S1288" s="55">
        <v>2006</v>
      </c>
      <c r="T1288" s="60" t="s">
        <v>77</v>
      </c>
      <c r="U1288" s="46">
        <v>1.7436177924217462</v>
      </c>
      <c r="V1288" s="46">
        <v>0</v>
      </c>
      <c r="W1288" s="46">
        <v>0</v>
      </c>
      <c r="X1288" s="46">
        <v>0.70356507413509073</v>
      </c>
      <c r="Y1288" s="46">
        <v>0</v>
      </c>
      <c r="Z1288">
        <v>513.38660000000004</v>
      </c>
      <c r="AA1288">
        <v>9.3389000000000006</v>
      </c>
      <c r="AB1288">
        <v>5.8437999999999999</v>
      </c>
      <c r="AC1288">
        <v>0.84419999999999995</v>
      </c>
      <c r="AD1288">
        <v>5.3171999999999997</v>
      </c>
      <c r="AE1288">
        <v>8.8062000000000005</v>
      </c>
      <c r="AF1288">
        <v>7.4339000000000004</v>
      </c>
      <c r="AG1288">
        <v>7.5048000000000004</v>
      </c>
      <c r="AH1288">
        <v>1.4351</v>
      </c>
      <c r="AI1288">
        <v>1.8169</v>
      </c>
      <c r="AJ1288">
        <v>0.47649999999999998</v>
      </c>
      <c r="AK1288">
        <v>1.5546</v>
      </c>
      <c r="AL1288">
        <v>0.12909999999999999</v>
      </c>
      <c r="AM1288">
        <v>6.3654000000000002</v>
      </c>
      <c r="AN1288">
        <v>0.56210000000000004</v>
      </c>
      <c r="AO1288">
        <v>286.06299999999999</v>
      </c>
      <c r="AP1288">
        <v>0.64510000000000001</v>
      </c>
      <c r="AQ1288">
        <v>28.054300000000001</v>
      </c>
      <c r="AR1288">
        <v>260.7432</v>
      </c>
    </row>
    <row r="1289" spans="1:44" ht="12.75" hidden="1" customHeight="1" x14ac:dyDescent="0.25">
      <c r="A1289">
        <v>1643</v>
      </c>
      <c r="B1289">
        <v>2005</v>
      </c>
      <c r="C1289" s="22" t="str">
        <f t="shared" si="79"/>
        <v>2005B01643</v>
      </c>
      <c r="D1289" s="20">
        <v>38628</v>
      </c>
      <c r="E1289">
        <v>50005</v>
      </c>
      <c r="F1289" s="13" t="s">
        <v>72</v>
      </c>
      <c r="G1289">
        <v>7</v>
      </c>
      <c r="H1289">
        <v>11</v>
      </c>
      <c r="I1289" t="s">
        <v>70</v>
      </c>
      <c r="J1289" s="15">
        <f t="shared" si="80"/>
        <v>5432</v>
      </c>
      <c r="K1289">
        <v>30</v>
      </c>
      <c r="L1289">
        <v>50</v>
      </c>
      <c r="M1289">
        <v>50</v>
      </c>
      <c r="N1289">
        <v>20</v>
      </c>
      <c r="O1289">
        <v>4</v>
      </c>
      <c r="P1289">
        <v>6</v>
      </c>
      <c r="Q1289"/>
      <c r="R1289">
        <v>440</v>
      </c>
      <c r="S1289" s="55">
        <v>2006</v>
      </c>
      <c r="T1289" s="60" t="s">
        <v>77</v>
      </c>
      <c r="U1289" s="46">
        <v>1.4693085655314757</v>
      </c>
      <c r="V1289" s="46">
        <v>1.2111867905056759</v>
      </c>
      <c r="W1289" s="46">
        <v>0</v>
      </c>
      <c r="X1289" s="46">
        <v>0.81407636738906086</v>
      </c>
      <c r="Y1289" s="46">
        <v>0</v>
      </c>
      <c r="Z1289">
        <v>475.88319999999999</v>
      </c>
      <c r="AA1289">
        <v>9.9339999999999993</v>
      </c>
      <c r="AB1289">
        <v>13.322100000000001</v>
      </c>
      <c r="AC1289">
        <v>0.77829999999999999</v>
      </c>
      <c r="AD1289">
        <v>5.6349999999999998</v>
      </c>
      <c r="AE1289">
        <v>5.3799000000000001</v>
      </c>
      <c r="AF1289">
        <v>13.641</v>
      </c>
      <c r="AG1289">
        <v>9.1329999999999991</v>
      </c>
      <c r="AH1289">
        <v>2.3847999999999998</v>
      </c>
      <c r="AI1289">
        <v>2.5596999999999999</v>
      </c>
      <c r="AJ1289">
        <v>0.56779999999999997</v>
      </c>
      <c r="AK1289">
        <v>1.0147999999999999</v>
      </c>
      <c r="AL1289">
        <v>0.20469999999999999</v>
      </c>
      <c r="AM1289">
        <v>10.5311</v>
      </c>
      <c r="AN1289">
        <v>0.55230000000000001</v>
      </c>
      <c r="AO1289">
        <v>12.1419</v>
      </c>
      <c r="AP1289">
        <v>0.6895</v>
      </c>
      <c r="AQ1289">
        <v>69.853099999999998</v>
      </c>
      <c r="AR1289">
        <v>229.76050000000001</v>
      </c>
    </row>
    <row r="1290" spans="1:44" ht="12.75" hidden="1" customHeight="1" x14ac:dyDescent="0.25">
      <c r="A1290">
        <v>1644</v>
      </c>
      <c r="B1290">
        <v>2005</v>
      </c>
      <c r="C1290" s="22" t="str">
        <f t="shared" si="79"/>
        <v>2005B01644</v>
      </c>
      <c r="D1290" s="20">
        <v>38626</v>
      </c>
      <c r="E1290">
        <v>50005</v>
      </c>
      <c r="F1290" s="13" t="s">
        <v>72</v>
      </c>
      <c r="G1290">
        <v>7</v>
      </c>
      <c r="H1290">
        <v>11</v>
      </c>
      <c r="I1290" t="s">
        <v>70</v>
      </c>
      <c r="J1290" s="15">
        <f t="shared" si="80"/>
        <v>3327.1000000000004</v>
      </c>
      <c r="K1290">
        <v>50</v>
      </c>
      <c r="L1290">
        <v>70</v>
      </c>
      <c r="M1290" s="26">
        <v>62.25</v>
      </c>
      <c r="N1290">
        <v>20</v>
      </c>
      <c r="O1290">
        <v>4</v>
      </c>
      <c r="P1290">
        <v>6</v>
      </c>
      <c r="Q1290"/>
      <c r="R1290">
        <v>441</v>
      </c>
      <c r="S1290" s="55">
        <v>2006</v>
      </c>
      <c r="T1290" s="60" t="s">
        <v>77</v>
      </c>
      <c r="U1290" s="46">
        <v>0.8435121951219513</v>
      </c>
      <c r="V1290" s="46">
        <v>0</v>
      </c>
      <c r="W1290" s="46">
        <v>0</v>
      </c>
      <c r="X1290" s="46">
        <v>0.4796441893830703</v>
      </c>
      <c r="Y1290" s="46">
        <v>0</v>
      </c>
      <c r="Z1290">
        <v>454.62</v>
      </c>
      <c r="AA1290">
        <v>7.61</v>
      </c>
      <c r="AB1290">
        <v>5.9069000000000003</v>
      </c>
      <c r="AC1290">
        <v>0.9839</v>
      </c>
      <c r="AD1290">
        <v>5.9638999999999998</v>
      </c>
      <c r="AE1290">
        <v>4.1254</v>
      </c>
      <c r="AF1290">
        <v>9.2070000000000007</v>
      </c>
      <c r="AG1290">
        <v>6.6809000000000003</v>
      </c>
      <c r="AH1290">
        <v>1.4966999999999999</v>
      </c>
      <c r="AI1290">
        <v>1.9292</v>
      </c>
      <c r="AJ1290">
        <v>0.51990000000000003</v>
      </c>
      <c r="AK1290">
        <v>1.2387999999999999</v>
      </c>
      <c r="AL1290">
        <v>0.18279999999999999</v>
      </c>
      <c r="AM1290">
        <v>8.1908999999999992</v>
      </c>
      <c r="AN1290">
        <v>0.4259</v>
      </c>
      <c r="AO1290">
        <v>5.9543999999999997</v>
      </c>
      <c r="AP1290">
        <v>0.4748</v>
      </c>
      <c r="AQ1290">
        <v>41.690399999999997</v>
      </c>
      <c r="AR1290">
        <v>212.44059999999999</v>
      </c>
    </row>
    <row r="1291" spans="1:44" ht="12.75" hidden="1" customHeight="1" x14ac:dyDescent="0.25">
      <c r="A1291">
        <v>1645</v>
      </c>
      <c r="B1291">
        <v>2005</v>
      </c>
      <c r="C1291" s="22" t="str">
        <f t="shared" si="79"/>
        <v>2005B01645</v>
      </c>
      <c r="D1291" s="20">
        <v>38626</v>
      </c>
      <c r="E1291">
        <v>50005</v>
      </c>
      <c r="F1291" s="13" t="s">
        <v>72</v>
      </c>
      <c r="G1291">
        <v>7</v>
      </c>
      <c r="H1291">
        <v>11</v>
      </c>
      <c r="I1291" t="s">
        <v>70</v>
      </c>
      <c r="J1291" s="15">
        <f t="shared" si="80"/>
        <v>543.20000000000005</v>
      </c>
      <c r="K1291">
        <v>70</v>
      </c>
      <c r="L1291">
        <v>100</v>
      </c>
      <c r="M1291" s="26">
        <v>78</v>
      </c>
      <c r="N1291">
        <v>30</v>
      </c>
      <c r="O1291">
        <v>1</v>
      </c>
      <c r="P1291">
        <v>6</v>
      </c>
      <c r="Q1291"/>
      <c r="S1291" s="55"/>
      <c r="T1291" s="60" t="s">
        <v>77</v>
      </c>
      <c r="U1291" s="46">
        <v>0</v>
      </c>
      <c r="V1291" s="46">
        <v>0</v>
      </c>
      <c r="W1291" s="46">
        <v>0</v>
      </c>
      <c r="X1291" s="46">
        <v>0</v>
      </c>
      <c r="Y1291" s="46">
        <v>0</v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</row>
    <row r="1292" spans="1:44" ht="12.75" hidden="1" customHeight="1" x14ac:dyDescent="0.25">
      <c r="A1292">
        <v>1646</v>
      </c>
      <c r="B1292">
        <v>2005</v>
      </c>
      <c r="C1292" s="22" t="str">
        <f t="shared" si="79"/>
        <v>2005B01646</v>
      </c>
      <c r="D1292" s="20">
        <v>38626</v>
      </c>
      <c r="E1292">
        <v>50006</v>
      </c>
      <c r="F1292" s="13" t="s">
        <v>72</v>
      </c>
      <c r="G1292">
        <v>16</v>
      </c>
      <c r="H1292">
        <v>12</v>
      </c>
      <c r="I1292" t="s">
        <v>87</v>
      </c>
      <c r="J1292" s="15">
        <f t="shared" si="80"/>
        <v>2450</v>
      </c>
      <c r="K1292">
        <v>0</v>
      </c>
      <c r="L1292">
        <v>5</v>
      </c>
      <c r="M1292">
        <v>5</v>
      </c>
      <c r="N1292">
        <v>5</v>
      </c>
      <c r="O1292">
        <v>4</v>
      </c>
      <c r="P1292">
        <v>6</v>
      </c>
      <c r="Q1292"/>
      <c r="R1292">
        <v>442</v>
      </c>
      <c r="S1292" s="55">
        <v>2006</v>
      </c>
      <c r="T1292" s="60" t="s">
        <v>77</v>
      </c>
      <c r="U1292" s="46">
        <v>1.1149506346967559</v>
      </c>
      <c r="V1292" s="46">
        <v>0.23610719322990126</v>
      </c>
      <c r="W1292" s="46">
        <v>2.4266572637517632</v>
      </c>
      <c r="X1292" s="46">
        <v>0.28857545839210152</v>
      </c>
      <c r="Y1292" s="46">
        <v>0</v>
      </c>
      <c r="Z1292">
        <v>527.82989999999995</v>
      </c>
      <c r="AA1292">
        <v>10.7044</v>
      </c>
      <c r="AB1292">
        <v>2.5467</v>
      </c>
      <c r="AC1292">
        <v>0.94320000000000004</v>
      </c>
      <c r="AD1292">
        <v>2.7806999999999999</v>
      </c>
      <c r="AE1292">
        <v>1.5029999999999999</v>
      </c>
      <c r="AF1292">
        <v>7.9690000000000003</v>
      </c>
      <c r="AG1292">
        <v>13.5722</v>
      </c>
      <c r="AH1292">
        <v>3.4230999999999998</v>
      </c>
      <c r="AI1292">
        <v>1.7609999999999999</v>
      </c>
      <c r="AJ1292">
        <v>0.3054</v>
      </c>
      <c r="AK1292">
        <v>0.38950000000000001</v>
      </c>
      <c r="AL1292">
        <v>8.4099999999999994E-2</v>
      </c>
      <c r="AM1292">
        <v>7.2858000000000001</v>
      </c>
      <c r="AN1292">
        <v>0.69489999999999996</v>
      </c>
      <c r="AO1292">
        <v>1091.0817999999999</v>
      </c>
      <c r="AP1292">
        <v>1.0564</v>
      </c>
      <c r="AQ1292">
        <v>16.1113</v>
      </c>
      <c r="AR1292">
        <v>96.922700000000006</v>
      </c>
    </row>
    <row r="1293" spans="1:44" ht="12.75" hidden="1" customHeight="1" x14ac:dyDescent="0.25">
      <c r="A1293">
        <v>1647</v>
      </c>
      <c r="B1293">
        <v>2005</v>
      </c>
      <c r="C1293" s="22" t="str">
        <f t="shared" ref="C1293:C1298" si="81">CONCATENATE(B1293,"B0",A1293)</f>
        <v>2005B01647</v>
      </c>
      <c r="D1293" s="20">
        <v>38635</v>
      </c>
      <c r="E1293">
        <v>50006</v>
      </c>
      <c r="F1293" s="13" t="s">
        <v>72</v>
      </c>
      <c r="G1293">
        <v>16</v>
      </c>
      <c r="H1293">
        <v>12</v>
      </c>
      <c r="I1293" t="s">
        <v>87</v>
      </c>
      <c r="J1293" s="15">
        <f t="shared" si="80"/>
        <v>2450</v>
      </c>
      <c r="K1293">
        <v>5</v>
      </c>
      <c r="L1293">
        <v>10</v>
      </c>
      <c r="M1293">
        <v>10</v>
      </c>
      <c r="N1293">
        <v>5</v>
      </c>
      <c r="O1293">
        <v>4</v>
      </c>
      <c r="P1293">
        <v>6</v>
      </c>
      <c r="Q1293"/>
      <c r="R1293">
        <v>443</v>
      </c>
      <c r="S1293" s="55">
        <v>2006</v>
      </c>
      <c r="T1293" s="60" t="s">
        <v>77</v>
      </c>
      <c r="U1293" s="46">
        <v>0.87499790707408953</v>
      </c>
      <c r="V1293" s="46">
        <v>0.22245709501883631</v>
      </c>
      <c r="W1293" s="46">
        <v>0</v>
      </c>
      <c r="X1293" s="46">
        <v>0.13347425701130178</v>
      </c>
      <c r="Y1293" s="46">
        <v>0</v>
      </c>
      <c r="Z1293">
        <v>488.89</v>
      </c>
      <c r="AA1293">
        <v>9.1</v>
      </c>
      <c r="AB1293">
        <v>2.1955</v>
      </c>
      <c r="AC1293">
        <v>1.4259999999999999</v>
      </c>
      <c r="AD1293">
        <v>9.5015000000000001</v>
      </c>
      <c r="AE1293">
        <v>4.7601000000000004</v>
      </c>
      <c r="AF1293">
        <v>5.5972</v>
      </c>
      <c r="AG1293">
        <v>12.8134</v>
      </c>
      <c r="AH1293">
        <v>2.964</v>
      </c>
      <c r="AI1293">
        <v>1.1258999999999999</v>
      </c>
      <c r="AJ1293">
        <v>0.35880000000000001</v>
      </c>
      <c r="AK1293">
        <v>0.64119999999999999</v>
      </c>
      <c r="AL1293">
        <v>7.6499999999999999E-2</v>
      </c>
      <c r="AM1293">
        <v>5.4195000000000002</v>
      </c>
      <c r="AN1293">
        <v>0.53459999999999996</v>
      </c>
      <c r="AO1293">
        <v>1996.0513000000001</v>
      </c>
      <c r="AP1293">
        <v>0.69840000000000002</v>
      </c>
      <c r="AQ1293">
        <v>15.4985</v>
      </c>
      <c r="AR1293">
        <v>173.84010000000001</v>
      </c>
    </row>
    <row r="1294" spans="1:44" ht="12.75" hidden="1" customHeight="1" x14ac:dyDescent="0.25">
      <c r="A1294">
        <v>1648</v>
      </c>
      <c r="B1294">
        <v>2005</v>
      </c>
      <c r="C1294" s="22" t="str">
        <f t="shared" si="81"/>
        <v>2005B01648</v>
      </c>
      <c r="D1294" s="20">
        <v>38635</v>
      </c>
      <c r="E1294">
        <v>50006</v>
      </c>
      <c r="F1294" s="13" t="s">
        <v>72</v>
      </c>
      <c r="G1294">
        <v>16</v>
      </c>
      <c r="H1294">
        <v>12</v>
      </c>
      <c r="I1294" t="s">
        <v>70</v>
      </c>
      <c r="J1294" s="15">
        <f t="shared" si="80"/>
        <v>2716</v>
      </c>
      <c r="K1294">
        <v>10</v>
      </c>
      <c r="L1294">
        <v>20</v>
      </c>
      <c r="M1294">
        <v>20</v>
      </c>
      <c r="N1294">
        <v>10</v>
      </c>
      <c r="O1294">
        <v>4</v>
      </c>
      <c r="P1294">
        <v>6</v>
      </c>
      <c r="Q1294"/>
      <c r="R1294">
        <v>444</v>
      </c>
      <c r="S1294" s="55">
        <v>2006</v>
      </c>
      <c r="T1294" s="60" t="s">
        <v>77</v>
      </c>
      <c r="U1294" s="46">
        <v>0.7466808661696841</v>
      </c>
      <c r="V1294" s="46">
        <v>0</v>
      </c>
      <c r="W1294" s="46">
        <v>0</v>
      </c>
      <c r="X1294" s="46">
        <v>2.8718494852680156E-2</v>
      </c>
      <c r="Y1294" s="46">
        <v>0</v>
      </c>
      <c r="Z1294">
        <v>475.91</v>
      </c>
      <c r="AA1294">
        <v>7.53</v>
      </c>
      <c r="AB1294">
        <v>2.7115</v>
      </c>
      <c r="AC1294">
        <v>1.8814</v>
      </c>
      <c r="AD1294">
        <v>7.0522999999999998</v>
      </c>
      <c r="AE1294">
        <v>5.4550000000000001</v>
      </c>
      <c r="AF1294">
        <v>5.3484999999999996</v>
      </c>
      <c r="AG1294">
        <v>11.166499999999999</v>
      </c>
      <c r="AH1294">
        <v>0.73329999999999995</v>
      </c>
      <c r="AI1294">
        <v>1.8537999999999999</v>
      </c>
      <c r="AJ1294">
        <v>0.5111</v>
      </c>
      <c r="AK1294">
        <v>1.8900999999999999</v>
      </c>
      <c r="AL1294">
        <v>9.8299999999999998E-2</v>
      </c>
      <c r="AM1294">
        <v>8.0106000000000002</v>
      </c>
      <c r="AN1294">
        <v>0.4869</v>
      </c>
      <c r="AO1294">
        <v>604.06579999999997</v>
      </c>
      <c r="AP1294">
        <v>0.92449999999999999</v>
      </c>
      <c r="AQ1294">
        <v>11.9071</v>
      </c>
      <c r="AR1294">
        <v>265.39210000000003</v>
      </c>
    </row>
    <row r="1295" spans="1:44" ht="12.75" hidden="1" customHeight="1" x14ac:dyDescent="0.25">
      <c r="A1295">
        <v>1649</v>
      </c>
      <c r="B1295">
        <v>2005</v>
      </c>
      <c r="C1295" s="22" t="str">
        <f t="shared" si="81"/>
        <v>2005B01649</v>
      </c>
      <c r="D1295" s="20">
        <v>38635</v>
      </c>
      <c r="E1295">
        <v>50006</v>
      </c>
      <c r="F1295" s="13" t="s">
        <v>72</v>
      </c>
      <c r="G1295">
        <v>16</v>
      </c>
      <c r="H1295">
        <v>12</v>
      </c>
      <c r="I1295" t="s">
        <v>70</v>
      </c>
      <c r="J1295" s="15">
        <f t="shared" si="80"/>
        <v>2716</v>
      </c>
      <c r="K1295">
        <v>20</v>
      </c>
      <c r="L1295">
        <v>30</v>
      </c>
      <c r="M1295">
        <v>30</v>
      </c>
      <c r="N1295">
        <v>10</v>
      </c>
      <c r="O1295">
        <v>4</v>
      </c>
      <c r="P1295">
        <v>6</v>
      </c>
      <c r="Q1295"/>
      <c r="R1295">
        <v>445</v>
      </c>
      <c r="S1295" s="55">
        <v>2006</v>
      </c>
      <c r="T1295" s="60" t="s">
        <v>77</v>
      </c>
      <c r="U1295" s="46">
        <v>0.92814063066328389</v>
      </c>
      <c r="V1295" s="46">
        <v>0</v>
      </c>
      <c r="W1295" s="46">
        <v>0</v>
      </c>
      <c r="X1295" s="46">
        <v>0.5818194998187749</v>
      </c>
      <c r="Y1295" s="46">
        <v>0</v>
      </c>
      <c r="Z1295">
        <v>458.45</v>
      </c>
      <c r="AA1295">
        <v>8.2899999999999991</v>
      </c>
      <c r="AB1295">
        <v>6.0148999999999999</v>
      </c>
      <c r="AC1295">
        <v>1.1428</v>
      </c>
      <c r="AD1295">
        <v>6.3048999999999999</v>
      </c>
      <c r="AE1295">
        <v>6.7793999999999999</v>
      </c>
      <c r="AF1295">
        <v>11.0633</v>
      </c>
      <c r="AG1295">
        <v>14.1257</v>
      </c>
      <c r="AH1295">
        <v>2.2395</v>
      </c>
      <c r="AI1295">
        <v>2.3887999999999998</v>
      </c>
      <c r="AJ1295">
        <v>0.57730000000000004</v>
      </c>
      <c r="AK1295">
        <v>1.413</v>
      </c>
      <c r="AL1295">
        <v>0.16209999999999999</v>
      </c>
      <c r="AM1295">
        <v>7.2012</v>
      </c>
      <c r="AN1295">
        <v>0.57379999999999998</v>
      </c>
      <c r="AO1295">
        <v>283.8313</v>
      </c>
      <c r="AP1295">
        <v>0.53600000000000003</v>
      </c>
      <c r="AQ1295">
        <v>51.845300000000002</v>
      </c>
      <c r="AR1295">
        <v>292.00349999999997</v>
      </c>
    </row>
    <row r="1296" spans="1:44" ht="12.75" hidden="1" customHeight="1" x14ac:dyDescent="0.25">
      <c r="A1296">
        <v>1650</v>
      </c>
      <c r="B1296">
        <v>2005</v>
      </c>
      <c r="C1296" s="22" t="str">
        <f t="shared" si="81"/>
        <v>2005B01650</v>
      </c>
      <c r="D1296" s="20">
        <v>38637</v>
      </c>
      <c r="E1296">
        <v>50006</v>
      </c>
      <c r="F1296" s="13" t="s">
        <v>72</v>
      </c>
      <c r="G1296">
        <v>16</v>
      </c>
      <c r="H1296">
        <v>12</v>
      </c>
      <c r="I1296" t="s">
        <v>70</v>
      </c>
      <c r="J1296" s="15">
        <f t="shared" si="80"/>
        <v>5432</v>
      </c>
      <c r="K1296">
        <v>30</v>
      </c>
      <c r="L1296">
        <v>50</v>
      </c>
      <c r="M1296">
        <v>50</v>
      </c>
      <c r="N1296">
        <v>20</v>
      </c>
      <c r="O1296">
        <v>4</v>
      </c>
      <c r="P1296">
        <v>6</v>
      </c>
      <c r="Q1296"/>
      <c r="R1296">
        <v>446</v>
      </c>
      <c r="S1296" s="55">
        <v>2006</v>
      </c>
      <c r="T1296" s="60" t="s">
        <v>77</v>
      </c>
      <c r="U1296" s="46">
        <v>1.2015653908942499</v>
      </c>
      <c r="V1296" s="46">
        <v>0</v>
      </c>
      <c r="W1296" s="46">
        <v>0</v>
      </c>
      <c r="X1296" s="46">
        <v>0.8106947215672049</v>
      </c>
      <c r="Y1296" s="46">
        <v>0</v>
      </c>
      <c r="Z1296">
        <v>519.08330000000001</v>
      </c>
      <c r="AA1296">
        <v>8.7501999999999995</v>
      </c>
      <c r="AB1296">
        <v>6.0087000000000002</v>
      </c>
      <c r="AC1296">
        <v>1.2927999999999999</v>
      </c>
      <c r="AD1296">
        <v>8.9832000000000001</v>
      </c>
      <c r="AE1296">
        <v>2.4333</v>
      </c>
      <c r="AF1296">
        <v>10.8416</v>
      </c>
      <c r="AG1296">
        <v>9.7904999999999998</v>
      </c>
      <c r="AH1296">
        <v>1.3887</v>
      </c>
      <c r="AI1296">
        <v>1.8919999999999999</v>
      </c>
      <c r="AJ1296">
        <v>0.52229999999999999</v>
      </c>
      <c r="AK1296">
        <v>1.2798</v>
      </c>
      <c r="AL1296">
        <v>0.129</v>
      </c>
      <c r="AM1296">
        <v>8.4197000000000006</v>
      </c>
      <c r="AN1296">
        <v>0.57920000000000005</v>
      </c>
      <c r="AO1296">
        <v>27.632300000000001</v>
      </c>
      <c r="AP1296">
        <v>0.58730000000000004</v>
      </c>
      <c r="AQ1296">
        <v>19.830200000000001</v>
      </c>
      <c r="AR1296">
        <v>294.74439999999998</v>
      </c>
    </row>
    <row r="1297" spans="1:50" ht="12.75" hidden="1" customHeight="1" x14ac:dyDescent="0.25">
      <c r="A1297">
        <v>1651</v>
      </c>
      <c r="B1297">
        <v>2005</v>
      </c>
      <c r="C1297" s="22" t="str">
        <f t="shared" si="81"/>
        <v>2005B01651</v>
      </c>
      <c r="D1297" s="20">
        <v>38637</v>
      </c>
      <c r="E1297">
        <v>50006</v>
      </c>
      <c r="F1297" s="13" t="s">
        <v>72</v>
      </c>
      <c r="G1297">
        <v>16</v>
      </c>
      <c r="H1297">
        <v>12</v>
      </c>
      <c r="I1297" t="s">
        <v>70</v>
      </c>
      <c r="J1297" s="15">
        <f t="shared" si="80"/>
        <v>4141.9000000000005</v>
      </c>
      <c r="K1297">
        <v>50</v>
      </c>
      <c r="L1297">
        <v>70</v>
      </c>
      <c r="M1297" s="26">
        <v>65.25</v>
      </c>
      <c r="N1297">
        <v>20</v>
      </c>
      <c r="O1297">
        <v>4</v>
      </c>
      <c r="P1297">
        <v>6</v>
      </c>
      <c r="Q1297"/>
      <c r="R1297">
        <v>447</v>
      </c>
      <c r="S1297" s="55">
        <v>2006</v>
      </c>
      <c r="T1297" s="60" t="s">
        <v>77</v>
      </c>
      <c r="U1297" s="46">
        <v>0.24596851145038168</v>
      </c>
      <c r="V1297" s="46">
        <v>0</v>
      </c>
      <c r="W1297" s="46">
        <v>0</v>
      </c>
      <c r="X1297" s="46">
        <v>1.0002719465648855</v>
      </c>
      <c r="Y1297" s="46">
        <v>0</v>
      </c>
      <c r="Z1297">
        <v>405.61</v>
      </c>
      <c r="AA1297">
        <v>8.16</v>
      </c>
      <c r="AB1297">
        <v>8.1765000000000008</v>
      </c>
      <c r="AC1297">
        <v>0.91220000000000001</v>
      </c>
      <c r="AD1297">
        <v>8.9428000000000001</v>
      </c>
      <c r="AE1297">
        <v>3.4887999999999999</v>
      </c>
      <c r="AF1297">
        <v>11.3725</v>
      </c>
      <c r="AG1297">
        <v>8.3754000000000008</v>
      </c>
      <c r="AH1297">
        <v>1.597</v>
      </c>
      <c r="AI1297">
        <v>1.6673</v>
      </c>
      <c r="AJ1297">
        <v>0.43209999999999998</v>
      </c>
      <c r="AK1297">
        <v>0.78710000000000002</v>
      </c>
      <c r="AL1297">
        <v>0.18229999999999999</v>
      </c>
      <c r="AM1297">
        <v>11.105700000000001</v>
      </c>
      <c r="AN1297">
        <v>0.61450000000000005</v>
      </c>
      <c r="AO1297">
        <v>3.3754</v>
      </c>
      <c r="AP1297">
        <v>0.5776</v>
      </c>
      <c r="AQ1297">
        <v>30.164899999999999</v>
      </c>
      <c r="AR1297">
        <v>210.96019999999999</v>
      </c>
    </row>
    <row r="1298" spans="1:50" ht="12.75" hidden="1" customHeight="1" x14ac:dyDescent="0.25">
      <c r="A1298">
        <v>1652</v>
      </c>
      <c r="B1298">
        <v>2005</v>
      </c>
      <c r="C1298" s="22" t="str">
        <f t="shared" si="81"/>
        <v>2005B01652</v>
      </c>
      <c r="D1298" s="20">
        <v>38637</v>
      </c>
      <c r="E1298">
        <v>50006</v>
      </c>
      <c r="F1298" s="13" t="s">
        <v>72</v>
      </c>
      <c r="G1298">
        <v>16</v>
      </c>
      <c r="H1298">
        <v>12</v>
      </c>
      <c r="I1298" t="s">
        <v>70</v>
      </c>
      <c r="J1298" s="15">
        <f t="shared" si="80"/>
        <v>2104.9</v>
      </c>
      <c r="K1298">
        <v>70</v>
      </c>
      <c r="L1298">
        <v>100</v>
      </c>
      <c r="M1298" s="26">
        <v>85.5</v>
      </c>
      <c r="N1298">
        <v>30</v>
      </c>
      <c r="O1298">
        <v>2</v>
      </c>
      <c r="P1298">
        <v>6</v>
      </c>
      <c r="Q1298"/>
      <c r="R1298">
        <v>448</v>
      </c>
      <c r="S1298" s="55">
        <v>2006</v>
      </c>
      <c r="T1298" s="60" t="s">
        <v>77</v>
      </c>
      <c r="U1298" s="46">
        <v>0.20268103738632537</v>
      </c>
      <c r="V1298" s="46">
        <v>0</v>
      </c>
      <c r="W1298" s="46">
        <v>0</v>
      </c>
      <c r="X1298" s="46">
        <v>1.2667564836645336E-2</v>
      </c>
      <c r="Y1298" s="46">
        <v>0</v>
      </c>
      <c r="Z1298">
        <v>466.89</v>
      </c>
      <c r="AA1298">
        <v>5.95</v>
      </c>
      <c r="AB1298">
        <v>5.4935</v>
      </c>
      <c r="AC1298">
        <v>0.89980000000000004</v>
      </c>
      <c r="AD1298">
        <v>4.5054999999999996</v>
      </c>
      <c r="AE1298">
        <v>1.339</v>
      </c>
      <c r="AF1298">
        <v>6.4954999999999998</v>
      </c>
      <c r="AG1298">
        <v>5.5183999999999997</v>
      </c>
      <c r="AH1298">
        <v>1.4137999999999999</v>
      </c>
      <c r="AI1298">
        <v>1.8853</v>
      </c>
      <c r="AJ1298">
        <v>0.4541</v>
      </c>
      <c r="AK1298">
        <v>0.66949999999999998</v>
      </c>
      <c r="AL1298">
        <v>0.1206</v>
      </c>
      <c r="AM1298">
        <v>7.8265000000000002</v>
      </c>
      <c r="AN1298">
        <v>0.52739999999999998</v>
      </c>
      <c r="AO1298" t="s">
        <v>259</v>
      </c>
      <c r="AP1298">
        <v>0.39729999999999999</v>
      </c>
      <c r="AQ1298">
        <v>18.344999999999999</v>
      </c>
      <c r="AR1298">
        <v>146.31110000000001</v>
      </c>
    </row>
    <row r="1299" spans="1:50" ht="12.75" hidden="1" customHeight="1" x14ac:dyDescent="0.25">
      <c r="A1299">
        <v>26070</v>
      </c>
      <c r="B1299">
        <v>1995</v>
      </c>
      <c r="C1299" s="22" t="str">
        <f t="shared" ref="C1299:C1330" si="82">CONCATENATE(B1299,"B",A1299)</f>
        <v>1995B26070</v>
      </c>
      <c r="D1299" s="13">
        <v>34858</v>
      </c>
      <c r="E1299">
        <v>956164</v>
      </c>
      <c r="F1299" t="s">
        <v>75</v>
      </c>
      <c r="G1299" s="14" t="s">
        <v>76</v>
      </c>
      <c r="I1299" t="s">
        <v>58</v>
      </c>
      <c r="J1299" s="15">
        <f t="shared" si="80"/>
        <v>1092</v>
      </c>
      <c r="K1299">
        <v>0</v>
      </c>
      <c r="L1299">
        <v>5</v>
      </c>
      <c r="M1299">
        <v>5</v>
      </c>
      <c r="N1299">
        <v>5</v>
      </c>
      <c r="O1299">
        <v>4</v>
      </c>
      <c r="P1299">
        <v>6</v>
      </c>
      <c r="Q1299"/>
      <c r="R1299">
        <v>30483</v>
      </c>
      <c r="S1299" s="55">
        <v>1998</v>
      </c>
      <c r="T1299" s="60" t="s">
        <v>77</v>
      </c>
      <c r="U1299" s="46">
        <v>3.7119999999999997</v>
      </c>
      <c r="V1299" s="46">
        <v>2.7309999999999999</v>
      </c>
      <c r="W1299" s="65">
        <v>0</v>
      </c>
      <c r="X1299" s="46">
        <v>0.14799999999999999</v>
      </c>
      <c r="Y1299" s="65">
        <v>0</v>
      </c>
      <c r="Z1299" s="16">
        <v>451.96531419284901</v>
      </c>
      <c r="AA1299" s="16">
        <v>10.226977248103999</v>
      </c>
      <c r="AB1299" s="16">
        <v>11.222140537795136</v>
      </c>
      <c r="AC1299" s="16">
        <v>0.96540658376055855</v>
      </c>
      <c r="AD1299" s="16">
        <v>2.6755086049675536</v>
      </c>
      <c r="AE1299" s="16">
        <v>3.6247992245107206</v>
      </c>
      <c r="AF1299" s="16">
        <v>21.498006812986191</v>
      </c>
      <c r="AG1299" s="16">
        <v>18.554430257760895</v>
      </c>
      <c r="AH1299" s="16">
        <v>9.0774676632929605</v>
      </c>
      <c r="AI1299" s="16">
        <v>2.776987470561024</v>
      </c>
      <c r="AJ1299" s="16">
        <v>0.67088087406570851</v>
      </c>
      <c r="AK1299" s="16">
        <v>0.46968986622880232</v>
      </c>
      <c r="AL1299" s="16">
        <v>0.13659787852709204</v>
      </c>
      <c r="AM1299" s="16">
        <v>12.875491957733935</v>
      </c>
      <c r="AN1299" s="16">
        <v>0.88396494640528911</v>
      </c>
      <c r="AO1299" s="16">
        <v>1772.7596404506262</v>
      </c>
      <c r="AP1299" s="16">
        <v>0.81872545489424253</v>
      </c>
      <c r="AQ1299" s="16">
        <v>49.865809645549724</v>
      </c>
      <c r="AR1299" s="16">
        <v>107.95519939575114</v>
      </c>
    </row>
    <row r="1300" spans="1:50" ht="12.75" hidden="1" customHeight="1" x14ac:dyDescent="0.25">
      <c r="A1300">
        <v>26071</v>
      </c>
      <c r="B1300">
        <v>1995</v>
      </c>
      <c r="C1300" s="22" t="str">
        <f t="shared" si="82"/>
        <v>1995B26071</v>
      </c>
      <c r="D1300" s="13">
        <v>34858</v>
      </c>
      <c r="E1300">
        <v>956164</v>
      </c>
      <c r="F1300" t="s">
        <v>75</v>
      </c>
      <c r="G1300" s="14" t="s">
        <v>76</v>
      </c>
      <c r="I1300" t="s">
        <v>58</v>
      </c>
      <c r="J1300" s="15">
        <f t="shared" si="80"/>
        <v>1092</v>
      </c>
      <c r="K1300">
        <v>5</v>
      </c>
      <c r="L1300">
        <v>10</v>
      </c>
      <c r="M1300">
        <v>10</v>
      </c>
      <c r="N1300">
        <v>5</v>
      </c>
      <c r="O1300">
        <v>4</v>
      </c>
      <c r="P1300">
        <v>6</v>
      </c>
      <c r="Q1300"/>
      <c r="R1300">
        <v>30484</v>
      </c>
      <c r="S1300" s="55">
        <v>1998</v>
      </c>
      <c r="T1300" s="60" t="s">
        <v>77</v>
      </c>
      <c r="U1300" s="46">
        <v>1.347</v>
      </c>
      <c r="V1300" s="46">
        <v>0.159</v>
      </c>
      <c r="W1300" s="65">
        <v>0</v>
      </c>
      <c r="X1300" s="46">
        <v>0.19900000000000001</v>
      </c>
      <c r="Y1300" s="65">
        <v>0</v>
      </c>
      <c r="Z1300" s="16">
        <v>493.74478434065901</v>
      </c>
      <c r="AA1300" s="16">
        <v>8.0137912087912007</v>
      </c>
      <c r="AB1300" s="16">
        <v>7.5947266369543778</v>
      </c>
      <c r="AC1300" s="16">
        <v>1.0291938221750327</v>
      </c>
      <c r="AD1300" s="16">
        <v>4.1581336142637486</v>
      </c>
      <c r="AE1300" s="16">
        <v>11.427771648074689</v>
      </c>
      <c r="AF1300" s="16">
        <v>10.289860168627644</v>
      </c>
      <c r="AG1300" s="16">
        <v>16.025286787229373</v>
      </c>
      <c r="AH1300" s="16">
        <v>3.9559035664710578</v>
      </c>
      <c r="AI1300" s="16">
        <v>1.2309170277426791</v>
      </c>
      <c r="AJ1300" s="16">
        <v>0.42159136279188031</v>
      </c>
      <c r="AK1300" s="16">
        <v>1.2620371403604016</v>
      </c>
      <c r="AL1300" s="16">
        <v>0.1036492350215671</v>
      </c>
      <c r="AM1300" s="16">
        <v>12.201719725717393</v>
      </c>
      <c r="AN1300" s="16">
        <v>0.66447015703312706</v>
      </c>
      <c r="AO1300" s="16">
        <v>1608.7191989754065</v>
      </c>
      <c r="AP1300" s="16">
        <v>0.59300540330187534</v>
      </c>
      <c r="AQ1300" s="16">
        <v>23.196141271379172</v>
      </c>
      <c r="AR1300" s="16">
        <v>195.41763213009241</v>
      </c>
    </row>
    <row r="1301" spans="1:50" ht="12.75" hidden="1" customHeight="1" x14ac:dyDescent="0.25">
      <c r="A1301">
        <v>26072</v>
      </c>
      <c r="B1301">
        <v>1995</v>
      </c>
      <c r="C1301" s="22" t="str">
        <f t="shared" si="82"/>
        <v>1995B26072</v>
      </c>
      <c r="D1301" s="13">
        <v>34858</v>
      </c>
      <c r="E1301">
        <v>956164</v>
      </c>
      <c r="F1301" t="s">
        <v>75</v>
      </c>
      <c r="G1301" s="14" t="s">
        <v>76</v>
      </c>
      <c r="I1301" t="s">
        <v>70</v>
      </c>
      <c r="J1301" s="15">
        <f t="shared" si="80"/>
        <v>2716</v>
      </c>
      <c r="K1301">
        <v>10</v>
      </c>
      <c r="L1301">
        <v>20</v>
      </c>
      <c r="M1301">
        <v>20</v>
      </c>
      <c r="N1301">
        <v>10</v>
      </c>
      <c r="O1301">
        <v>4</v>
      </c>
      <c r="P1301">
        <v>6</v>
      </c>
      <c r="Q1301"/>
      <c r="R1301">
        <v>30485</v>
      </c>
      <c r="S1301" s="55">
        <v>1998</v>
      </c>
      <c r="T1301" s="60" t="s">
        <v>77</v>
      </c>
      <c r="U1301" s="46">
        <v>1.2630000000000001</v>
      </c>
      <c r="V1301" s="46">
        <v>4.0619999999999994</v>
      </c>
      <c r="W1301" s="65">
        <v>0</v>
      </c>
      <c r="X1301" s="46">
        <v>0.38300000000000001</v>
      </c>
      <c r="Y1301" s="65">
        <v>0</v>
      </c>
      <c r="Z1301" s="16">
        <v>485.71569927007198</v>
      </c>
      <c r="AA1301" s="16">
        <v>6.6649927007299201</v>
      </c>
      <c r="AB1301" s="16">
        <v>8.152374159903145</v>
      </c>
      <c r="AC1301" s="16">
        <v>1.3221363600670857</v>
      </c>
      <c r="AD1301" s="16">
        <v>6.1452405372597703</v>
      </c>
      <c r="AE1301" s="16">
        <v>12.813090297712522</v>
      </c>
      <c r="AF1301" s="16">
        <v>12.486277701282694</v>
      </c>
      <c r="AG1301" s="16">
        <v>11.760356131378989</v>
      </c>
      <c r="AH1301" s="16">
        <v>3.4821057844829872</v>
      </c>
      <c r="AI1301" s="16">
        <v>1.4084944066904572</v>
      </c>
      <c r="AJ1301" s="16">
        <v>0.47092046536001519</v>
      </c>
      <c r="AK1301" s="16">
        <v>2.1286458432150606</v>
      </c>
      <c r="AL1301" s="16">
        <v>8.3642689739088366E-2</v>
      </c>
      <c r="AM1301" s="16">
        <v>7.9365517761184021</v>
      </c>
      <c r="AN1301" s="16">
        <v>0.69120379259750997</v>
      </c>
      <c r="AO1301" s="16">
        <v>1434.7770733011737</v>
      </c>
      <c r="AP1301" s="16">
        <v>0.50912941580314663</v>
      </c>
      <c r="AQ1301" s="16">
        <v>21.964812768063563</v>
      </c>
      <c r="AR1301" s="16">
        <v>395.17054226728618</v>
      </c>
    </row>
    <row r="1302" spans="1:50" ht="12.75" hidden="1" customHeight="1" x14ac:dyDescent="0.25">
      <c r="A1302">
        <v>26073</v>
      </c>
      <c r="B1302">
        <v>1995</v>
      </c>
      <c r="C1302" s="22" t="str">
        <f t="shared" si="82"/>
        <v>1995B26073</v>
      </c>
      <c r="D1302" s="13">
        <v>34858</v>
      </c>
      <c r="E1302">
        <v>956164</v>
      </c>
      <c r="F1302" t="s">
        <v>75</v>
      </c>
      <c r="G1302" s="14" t="s">
        <v>76</v>
      </c>
      <c r="I1302" t="s">
        <v>70</v>
      </c>
      <c r="J1302" s="15">
        <f t="shared" si="80"/>
        <v>2716</v>
      </c>
      <c r="K1302">
        <v>20</v>
      </c>
      <c r="L1302">
        <v>30</v>
      </c>
      <c r="M1302">
        <v>30</v>
      </c>
      <c r="N1302">
        <v>10</v>
      </c>
      <c r="O1302">
        <v>4</v>
      </c>
      <c r="P1302">
        <v>6</v>
      </c>
      <c r="Q1302"/>
      <c r="R1302">
        <v>30486</v>
      </c>
      <c r="S1302" s="55">
        <v>1998</v>
      </c>
      <c r="T1302" s="60" t="s">
        <v>77</v>
      </c>
      <c r="U1302" s="46">
        <v>0.55100000000000005</v>
      </c>
      <c r="V1302" s="46">
        <v>3.141</v>
      </c>
      <c r="W1302" s="65">
        <v>0</v>
      </c>
      <c r="X1302" s="46">
        <v>1.093</v>
      </c>
      <c r="Y1302" s="65">
        <v>0</v>
      </c>
      <c r="Z1302" s="16">
        <v>394</v>
      </c>
      <c r="AA1302" s="16">
        <v>7.21</v>
      </c>
      <c r="AB1302" s="16">
        <v>15.592081225821602</v>
      </c>
      <c r="AC1302" s="16">
        <v>0.78486018572999627</v>
      </c>
      <c r="AD1302" s="16">
        <v>5.6351365685734995</v>
      </c>
      <c r="AE1302" s="16">
        <v>14.364473585198175</v>
      </c>
      <c r="AF1302" s="16">
        <v>22.731706919045259</v>
      </c>
      <c r="AG1302" s="16">
        <v>12.665016015427033</v>
      </c>
      <c r="AH1302" s="16">
        <v>7.9179128902202089</v>
      </c>
      <c r="AI1302" s="16">
        <v>2.9138739019708995</v>
      </c>
      <c r="AJ1302" s="16">
        <v>0.7882146765318917</v>
      </c>
      <c r="AK1302" s="16">
        <v>1.0640535485526281</v>
      </c>
      <c r="AL1302" s="16">
        <v>0.13658217278528814</v>
      </c>
      <c r="AM1302" s="16">
        <v>13.60332148986536</v>
      </c>
      <c r="AN1302" s="16">
        <v>0.74066250286718305</v>
      </c>
      <c r="AO1302" s="16">
        <v>1175.8867868420555</v>
      </c>
      <c r="AP1302" s="16">
        <v>0.61586637884531181</v>
      </c>
      <c r="AQ1302" s="16">
        <v>49.409745611736732</v>
      </c>
      <c r="AR1302" s="16">
        <v>222.30695585399445</v>
      </c>
    </row>
    <row r="1303" spans="1:50" ht="12.75" hidden="1" customHeight="1" x14ac:dyDescent="0.25">
      <c r="A1303">
        <v>26074</v>
      </c>
      <c r="B1303">
        <v>1995</v>
      </c>
      <c r="C1303" s="22" t="str">
        <f t="shared" si="82"/>
        <v>1995B26074</v>
      </c>
      <c r="D1303" s="13">
        <v>34858</v>
      </c>
      <c r="E1303">
        <v>956164</v>
      </c>
      <c r="F1303" t="s">
        <v>75</v>
      </c>
      <c r="G1303" s="14" t="s">
        <v>76</v>
      </c>
      <c r="I1303" t="s">
        <v>70</v>
      </c>
      <c r="J1303" s="15">
        <f t="shared" si="80"/>
        <v>2716</v>
      </c>
      <c r="K1303">
        <v>30</v>
      </c>
      <c r="L1303">
        <v>40</v>
      </c>
      <c r="M1303">
        <v>40</v>
      </c>
      <c r="N1303">
        <v>10</v>
      </c>
      <c r="O1303">
        <v>4</v>
      </c>
      <c r="P1303">
        <v>6</v>
      </c>
      <c r="Q1303"/>
      <c r="R1303">
        <v>30487</v>
      </c>
      <c r="S1303" s="55">
        <v>1998</v>
      </c>
      <c r="T1303" s="60" t="s">
        <v>77</v>
      </c>
      <c r="U1303" s="46">
        <v>0.61499999999999999</v>
      </c>
      <c r="V1303" s="46">
        <v>0.499</v>
      </c>
      <c r="W1303" s="65">
        <v>0</v>
      </c>
      <c r="X1303" s="46">
        <v>0.26</v>
      </c>
      <c r="Y1303" s="65">
        <v>0</v>
      </c>
      <c r="Z1303" s="16">
        <v>434</v>
      </c>
      <c r="AA1303" s="16">
        <v>6.2</v>
      </c>
      <c r="AB1303" s="16">
        <v>11.757535766081082</v>
      </c>
      <c r="AC1303" s="16">
        <v>0.68561461531425039</v>
      </c>
      <c r="AD1303" s="16">
        <v>7.5475334303732602</v>
      </c>
      <c r="AE1303" s="16">
        <v>9.7891024576442032</v>
      </c>
      <c r="AF1303" s="16">
        <v>11.073253303516795</v>
      </c>
      <c r="AG1303" s="16">
        <v>8.7672968933309772</v>
      </c>
      <c r="AH1303" s="16">
        <v>3.4008971604720082</v>
      </c>
      <c r="AI1303" s="16">
        <v>1.5509366365984989</v>
      </c>
      <c r="AJ1303" s="16">
        <v>0.48570289263648131</v>
      </c>
      <c r="AK1303" s="16">
        <v>1.6708303840951619</v>
      </c>
      <c r="AL1303" s="16">
        <v>9.5115706347352613E-2</v>
      </c>
      <c r="AM1303" s="16">
        <v>13.519574208457039</v>
      </c>
      <c r="AN1303" s="16">
        <v>0.59480620285844454</v>
      </c>
      <c r="AO1303" s="16">
        <v>613.67916610790257</v>
      </c>
      <c r="AP1303" s="16">
        <v>0.48712385556977505</v>
      </c>
      <c r="AQ1303" s="16">
        <v>26.70948501638992</v>
      </c>
      <c r="AR1303" s="16">
        <v>310.52387350943206</v>
      </c>
    </row>
    <row r="1304" spans="1:50" ht="12.75" hidden="1" customHeight="1" x14ac:dyDescent="0.25">
      <c r="A1304">
        <v>26075</v>
      </c>
      <c r="B1304">
        <v>1995</v>
      </c>
      <c r="C1304" s="22" t="str">
        <f t="shared" si="82"/>
        <v>1995B26075</v>
      </c>
      <c r="D1304" s="13">
        <v>34858</v>
      </c>
      <c r="E1304">
        <v>956164</v>
      </c>
      <c r="F1304" t="s">
        <v>75</v>
      </c>
      <c r="G1304" s="14" t="s">
        <v>76</v>
      </c>
      <c r="I1304" t="s">
        <v>70</v>
      </c>
      <c r="J1304" s="15">
        <f t="shared" si="80"/>
        <v>2716</v>
      </c>
      <c r="K1304">
        <v>40</v>
      </c>
      <c r="L1304">
        <v>50</v>
      </c>
      <c r="M1304">
        <v>50</v>
      </c>
      <c r="N1304">
        <v>10</v>
      </c>
      <c r="O1304">
        <v>4</v>
      </c>
      <c r="P1304">
        <v>6</v>
      </c>
      <c r="Q1304"/>
      <c r="R1304">
        <v>30488</v>
      </c>
      <c r="S1304" s="55">
        <v>1998</v>
      </c>
      <c r="T1304" s="60" t="s">
        <v>77</v>
      </c>
      <c r="U1304" s="46">
        <v>0.28799999999999998</v>
      </c>
      <c r="V1304" s="65">
        <v>0</v>
      </c>
      <c r="W1304" s="65">
        <v>0</v>
      </c>
      <c r="X1304" s="65">
        <v>0</v>
      </c>
      <c r="Y1304" s="65">
        <v>0</v>
      </c>
      <c r="Z1304" s="16">
        <v>365.00099999999998</v>
      </c>
      <c r="AA1304" s="16">
        <v>5.74</v>
      </c>
      <c r="AB1304" s="16">
        <v>19.184642146900824</v>
      </c>
      <c r="AC1304" s="16">
        <v>2.2162475751285498</v>
      </c>
      <c r="AD1304" s="16">
        <v>5.0353266858246393</v>
      </c>
      <c r="AE1304" s="16">
        <v>6.8770530287918374</v>
      </c>
      <c r="AF1304" s="16">
        <v>22.224714481458609</v>
      </c>
      <c r="AG1304" s="16">
        <v>15.409813074750064</v>
      </c>
      <c r="AH1304" s="16">
        <v>6.7654240116933906</v>
      </c>
      <c r="AI1304" s="16">
        <v>3.6432958565294919</v>
      </c>
      <c r="AJ1304" s="16">
        <v>1.6631547588456088</v>
      </c>
      <c r="AK1304" s="16">
        <v>1.0451664156501879</v>
      </c>
      <c r="AL1304" s="16">
        <v>0.16485205997566202</v>
      </c>
      <c r="AM1304" s="16">
        <v>36.125902548695599</v>
      </c>
      <c r="AN1304" s="16">
        <v>0.58018343221553337</v>
      </c>
      <c r="AO1304" s="16">
        <v>26.067052323216309</v>
      </c>
      <c r="AP1304" s="16">
        <v>0.50644643418678936</v>
      </c>
      <c r="AQ1304" s="16">
        <v>75.419345313018567</v>
      </c>
      <c r="AR1304" s="16">
        <v>254.64699882142756</v>
      </c>
    </row>
    <row r="1305" spans="1:50" ht="12.75" hidden="1" customHeight="1" x14ac:dyDescent="0.25">
      <c r="A1305">
        <v>26076</v>
      </c>
      <c r="B1305">
        <v>1995</v>
      </c>
      <c r="C1305" s="22" t="str">
        <f t="shared" si="82"/>
        <v>1995B26076</v>
      </c>
      <c r="D1305" s="13">
        <v>34858</v>
      </c>
      <c r="E1305">
        <v>956164</v>
      </c>
      <c r="F1305" t="s">
        <v>75</v>
      </c>
      <c r="G1305" s="14" t="s">
        <v>76</v>
      </c>
      <c r="I1305" t="s">
        <v>70</v>
      </c>
      <c r="J1305" s="15">
        <f t="shared" si="80"/>
        <v>5432</v>
      </c>
      <c r="K1305">
        <v>50</v>
      </c>
      <c r="L1305">
        <v>70</v>
      </c>
      <c r="M1305">
        <v>70</v>
      </c>
      <c r="N1305">
        <v>20</v>
      </c>
      <c r="O1305">
        <v>4</v>
      </c>
      <c r="P1305">
        <v>6</v>
      </c>
      <c r="Q1305"/>
      <c r="R1305">
        <v>30489</v>
      </c>
      <c r="S1305" s="55">
        <v>1998</v>
      </c>
      <c r="T1305" s="60" t="s">
        <v>77</v>
      </c>
      <c r="U1305" s="46">
        <v>0.92699999999999994</v>
      </c>
      <c r="V1305" s="46">
        <v>0.46</v>
      </c>
      <c r="W1305" s="65">
        <v>0</v>
      </c>
      <c r="X1305" s="46">
        <v>0.39900000000000002</v>
      </c>
      <c r="Y1305" s="65">
        <v>0</v>
      </c>
      <c r="Z1305" s="16">
        <v>432</v>
      </c>
      <c r="AA1305" s="16">
        <v>5.9</v>
      </c>
      <c r="AB1305" s="16">
        <v>8.8431057790617338</v>
      </c>
      <c r="AC1305" s="16">
        <v>0.58932920856493742</v>
      </c>
      <c r="AD1305" s="16">
        <v>3.6693577076736092</v>
      </c>
      <c r="AE1305" s="16">
        <v>4.0134132945807837</v>
      </c>
      <c r="AF1305" s="16">
        <v>6.6024072195142871</v>
      </c>
      <c r="AG1305" s="16">
        <v>6.8870084415451513</v>
      </c>
      <c r="AH1305" s="16">
        <v>1.9508341642324492</v>
      </c>
      <c r="AI1305" s="16">
        <v>1.2330445410659094</v>
      </c>
      <c r="AJ1305" s="16">
        <v>0.43119034461114414</v>
      </c>
      <c r="AK1305" s="16">
        <v>0.84147419534365109</v>
      </c>
      <c r="AL1305" s="16">
        <v>8.4844302663653018E-2</v>
      </c>
      <c r="AM1305" s="16">
        <v>14.130158275316596</v>
      </c>
      <c r="AN1305" s="16">
        <v>0.64308180238343782</v>
      </c>
      <c r="AO1305" s="16">
        <v>3.9809570593286341</v>
      </c>
      <c r="AP1305" s="16">
        <v>0.41525462550085429</v>
      </c>
      <c r="AQ1305" s="16">
        <v>22.166634015499071</v>
      </c>
      <c r="AR1305" s="16">
        <v>149.93728051836408</v>
      </c>
    </row>
    <row r="1306" spans="1:50" ht="12.75" hidden="1" customHeight="1" x14ac:dyDescent="0.25">
      <c r="A1306">
        <v>26077</v>
      </c>
      <c r="B1306">
        <v>1995</v>
      </c>
      <c r="C1306" s="22" t="str">
        <f t="shared" si="82"/>
        <v>1995B26077</v>
      </c>
      <c r="D1306" s="13">
        <v>34858</v>
      </c>
      <c r="E1306">
        <v>956164</v>
      </c>
      <c r="F1306" t="s">
        <v>75</v>
      </c>
      <c r="G1306" s="14" t="s">
        <v>76</v>
      </c>
      <c r="I1306" t="s">
        <v>70</v>
      </c>
      <c r="J1306" s="15">
        <f t="shared" si="80"/>
        <v>2172.8000000000002</v>
      </c>
      <c r="K1306">
        <v>70</v>
      </c>
      <c r="L1306">
        <v>80</v>
      </c>
      <c r="M1306" s="26">
        <v>78</v>
      </c>
      <c r="N1306">
        <v>10</v>
      </c>
      <c r="O1306">
        <v>4</v>
      </c>
      <c r="P1306">
        <v>6</v>
      </c>
      <c r="Q1306"/>
      <c r="R1306">
        <v>30490</v>
      </c>
      <c r="S1306" s="55">
        <v>1998</v>
      </c>
      <c r="T1306" s="60" t="s">
        <v>77</v>
      </c>
      <c r="U1306" s="46">
        <v>1.4E-2</v>
      </c>
      <c r="V1306" s="65">
        <v>0</v>
      </c>
      <c r="W1306" s="65">
        <v>0</v>
      </c>
      <c r="X1306" s="46">
        <v>0.111</v>
      </c>
      <c r="Y1306" s="65">
        <v>0</v>
      </c>
      <c r="Z1306" s="16"/>
      <c r="AA1306" s="16"/>
      <c r="AB1306" s="16">
        <v>18.207089552238806</v>
      </c>
      <c r="AC1306" s="16">
        <v>0.34477611940298508</v>
      </c>
      <c r="AD1306" s="16">
        <v>3.5298507462686568</v>
      </c>
      <c r="AE1306" s="16">
        <v>6.2093283582089551</v>
      </c>
      <c r="AF1306" s="16">
        <v>20.887313432835821</v>
      </c>
      <c r="AG1306" s="16">
        <v>8.0190298507462678</v>
      </c>
      <c r="AH1306" s="16">
        <v>6.5671641791044779</v>
      </c>
      <c r="AI1306" s="16">
        <v>3.8078358208955225</v>
      </c>
      <c r="AJ1306" s="16">
        <v>0.93917910447761188</v>
      </c>
      <c r="AK1306" s="16">
        <v>0.47089552238805976</v>
      </c>
      <c r="AL1306" s="16">
        <v>0.41902985074626864</v>
      </c>
      <c r="AM1306" s="16">
        <v>40.058208955223883</v>
      </c>
      <c r="AN1306" s="16">
        <v>1.0582089552238807</v>
      </c>
      <c r="AO1306" s="16"/>
      <c r="AP1306" s="16">
        <v>0.5194029850746269</v>
      </c>
      <c r="AQ1306" s="16">
        <v>69.701492537313428</v>
      </c>
      <c r="AR1306" s="16">
        <v>102.1973880597015</v>
      </c>
    </row>
    <row r="1307" spans="1:50" ht="12.75" hidden="1" customHeight="1" x14ac:dyDescent="0.25">
      <c r="A1307">
        <v>26078</v>
      </c>
      <c r="B1307">
        <v>1995</v>
      </c>
      <c r="C1307" s="22" t="str">
        <f t="shared" si="82"/>
        <v>1995B26078</v>
      </c>
      <c r="D1307" s="13">
        <v>34858</v>
      </c>
      <c r="E1307">
        <v>956164</v>
      </c>
      <c r="F1307" t="s">
        <v>75</v>
      </c>
      <c r="G1307" s="14" t="s">
        <v>76</v>
      </c>
      <c r="I1307" t="s">
        <v>70</v>
      </c>
      <c r="J1307" s="15">
        <f t="shared" si="80"/>
        <v>135.80000000000001</v>
      </c>
      <c r="K1307">
        <v>80</v>
      </c>
      <c r="L1307">
        <v>100</v>
      </c>
      <c r="M1307" s="26">
        <v>81</v>
      </c>
      <c r="N1307">
        <v>20</v>
      </c>
      <c r="O1307">
        <v>2</v>
      </c>
      <c r="P1307">
        <v>3</v>
      </c>
      <c r="Q1307"/>
      <c r="R1307">
        <v>30491</v>
      </c>
      <c r="S1307" s="55">
        <v>1998</v>
      </c>
      <c r="T1307" s="60" t="s">
        <v>77</v>
      </c>
      <c r="U1307" s="46">
        <v>0.08</v>
      </c>
      <c r="V1307" s="65">
        <v>0</v>
      </c>
      <c r="W1307" s="65">
        <v>0</v>
      </c>
      <c r="X1307" s="65">
        <v>0</v>
      </c>
      <c r="Y1307" s="65">
        <v>0</v>
      </c>
      <c r="Z1307" s="16"/>
      <c r="AA1307" s="16"/>
      <c r="AB1307" s="16">
        <v>37.582797903578935</v>
      </c>
      <c r="AC1307" s="16">
        <v>0.69516464216603691</v>
      </c>
      <c r="AD1307" s="16">
        <v>2.3352949201391784</v>
      </c>
      <c r="AE1307" s="16">
        <v>21.908447803380394</v>
      </c>
      <c r="AF1307" s="16">
        <v>49.334239292398287</v>
      </c>
      <c r="AG1307" s="16">
        <v>22.099904503437742</v>
      </c>
      <c r="AH1307" s="16">
        <v>17.311169124279306</v>
      </c>
      <c r="AI1307" s="16">
        <v>10.507800651919666</v>
      </c>
      <c r="AJ1307" s="16">
        <v>2.5133741544713182</v>
      </c>
      <c r="AK1307" s="16">
        <v>1.4771503613902499</v>
      </c>
      <c r="AL1307" s="16">
        <v>0.30079430358370385</v>
      </c>
      <c r="AM1307" s="16">
        <v>37.200546754242708</v>
      </c>
      <c r="AN1307" s="16">
        <v>0.67887327301553235</v>
      </c>
      <c r="AO1307" s="16">
        <v>104.31112011772169</v>
      </c>
      <c r="AP1307" s="16">
        <v>0.48536359554490655</v>
      </c>
      <c r="AQ1307" s="16">
        <v>189.95431794130076</v>
      </c>
      <c r="AR1307" s="16">
        <v>96.920268979776168</v>
      </c>
    </row>
    <row r="1308" spans="1:50" ht="12.75" hidden="1" customHeight="1" x14ac:dyDescent="0.25">
      <c r="A1308">
        <v>26079</v>
      </c>
      <c r="B1308">
        <v>1995</v>
      </c>
      <c r="C1308" s="22" t="str">
        <f t="shared" si="82"/>
        <v>1995B26079</v>
      </c>
      <c r="D1308" s="13">
        <v>34858</v>
      </c>
      <c r="E1308">
        <v>956568</v>
      </c>
      <c r="F1308" t="s">
        <v>75</v>
      </c>
      <c r="G1308" s="14" t="s">
        <v>78</v>
      </c>
      <c r="I1308" t="s">
        <v>58</v>
      </c>
      <c r="J1308" s="15">
        <f t="shared" si="80"/>
        <v>1092</v>
      </c>
      <c r="K1308">
        <v>0</v>
      </c>
      <c r="L1308">
        <v>5</v>
      </c>
      <c r="M1308">
        <v>5</v>
      </c>
      <c r="N1308">
        <v>5</v>
      </c>
      <c r="O1308">
        <v>4</v>
      </c>
      <c r="P1308">
        <v>6</v>
      </c>
      <c r="Q1308"/>
      <c r="R1308">
        <v>30492</v>
      </c>
      <c r="S1308" s="55">
        <v>1998</v>
      </c>
      <c r="T1308" s="60" t="s">
        <v>77</v>
      </c>
      <c r="U1308" s="46">
        <v>2.0289999999999999</v>
      </c>
      <c r="V1308" s="46">
        <v>0.187</v>
      </c>
      <c r="W1308" s="65">
        <v>0</v>
      </c>
      <c r="X1308" s="46">
        <v>0.9830000000000001</v>
      </c>
      <c r="Y1308" s="65">
        <v>0</v>
      </c>
      <c r="Z1308" s="16">
        <v>465.36723586429702</v>
      </c>
      <c r="AA1308" s="16">
        <v>9.1863489499192195</v>
      </c>
      <c r="AB1308" s="16">
        <v>10.796134895846953</v>
      </c>
      <c r="AC1308" s="16">
        <v>1.145514416048937</v>
      </c>
      <c r="AD1308" s="16">
        <v>5.050999965434726</v>
      </c>
      <c r="AE1308" s="16">
        <v>4.0066021207007951</v>
      </c>
      <c r="AF1308" s="16">
        <v>19.410973268729073</v>
      </c>
      <c r="AG1308" s="16">
        <v>15.652712689750436</v>
      </c>
      <c r="AH1308" s="16">
        <v>6.0029916551092493</v>
      </c>
      <c r="AI1308" s="16">
        <v>2.1980072671943214</v>
      </c>
      <c r="AJ1308" s="16">
        <v>0.54359624925572136</v>
      </c>
      <c r="AK1308" s="16">
        <v>0.56390477411252748</v>
      </c>
      <c r="AL1308" s="16">
        <v>0.12095170398400837</v>
      </c>
      <c r="AM1308" s="16">
        <v>15.519689484977416</v>
      </c>
      <c r="AN1308" s="16">
        <v>0.66644152199094697</v>
      </c>
      <c r="AO1308" s="16">
        <v>1239.8159860890937</v>
      </c>
      <c r="AP1308" s="16">
        <v>0.78057637847057293</v>
      </c>
      <c r="AQ1308" s="16">
        <v>45.408630760130151</v>
      </c>
      <c r="AR1308" s="16">
        <v>149.29350491097895</v>
      </c>
    </row>
    <row r="1309" spans="1:50" ht="15" hidden="1" customHeight="1" x14ac:dyDescent="0.25">
      <c r="A1309">
        <v>26080</v>
      </c>
      <c r="B1309">
        <v>1995</v>
      </c>
      <c r="C1309" s="22" t="str">
        <f t="shared" si="82"/>
        <v>1995B26080</v>
      </c>
      <c r="D1309" s="13">
        <v>34858</v>
      </c>
      <c r="E1309">
        <v>956568</v>
      </c>
      <c r="F1309" t="s">
        <v>75</v>
      </c>
      <c r="G1309" s="14" t="s">
        <v>78</v>
      </c>
      <c r="I1309" t="s">
        <v>58</v>
      </c>
      <c r="J1309" s="15">
        <f t="shared" si="80"/>
        <v>1092</v>
      </c>
      <c r="K1309">
        <v>5</v>
      </c>
      <c r="L1309">
        <v>10</v>
      </c>
      <c r="M1309">
        <v>10</v>
      </c>
      <c r="N1309">
        <v>5</v>
      </c>
      <c r="O1309">
        <v>4</v>
      </c>
      <c r="P1309">
        <v>6</v>
      </c>
      <c r="Q1309"/>
      <c r="R1309">
        <v>30493</v>
      </c>
      <c r="S1309" s="55">
        <v>1998</v>
      </c>
      <c r="T1309" s="60" t="s">
        <v>77</v>
      </c>
      <c r="U1309" s="46">
        <v>0.64500000000000002</v>
      </c>
      <c r="V1309" s="46">
        <v>3.6779999999999999</v>
      </c>
      <c r="W1309" s="65">
        <v>0</v>
      </c>
      <c r="X1309" s="46">
        <v>0.09</v>
      </c>
      <c r="Y1309" s="65">
        <v>0</v>
      </c>
      <c r="Z1309" s="16">
        <v>404</v>
      </c>
      <c r="AA1309" s="16">
        <v>6.28</v>
      </c>
      <c r="AB1309" s="16">
        <v>14.37170154686078</v>
      </c>
      <c r="AC1309" s="16">
        <v>0.86769790718835305</v>
      </c>
      <c r="AD1309" s="16">
        <v>5.8200181983621473</v>
      </c>
      <c r="AE1309" s="16">
        <v>5.7150136487716106</v>
      </c>
      <c r="AF1309" s="16">
        <v>22.782984531392174</v>
      </c>
      <c r="AG1309" s="16">
        <v>11.333939945404913</v>
      </c>
      <c r="AH1309" s="16">
        <v>9.1160145586897166</v>
      </c>
      <c r="AI1309" s="16">
        <v>3.1103275705186531</v>
      </c>
      <c r="AJ1309" s="16">
        <v>0.75646041856232937</v>
      </c>
      <c r="AK1309" s="16">
        <v>0.71078252957233845</v>
      </c>
      <c r="AL1309" s="16">
        <v>0.13844404003639674</v>
      </c>
      <c r="AM1309" s="16">
        <v>12.373976342129207</v>
      </c>
      <c r="AN1309" s="16">
        <v>0.56091901728844407</v>
      </c>
      <c r="AO1309" s="16">
        <v>1228.8461783439491</v>
      </c>
      <c r="AP1309" s="16">
        <v>0.5423111919927206</v>
      </c>
      <c r="AQ1309" s="16">
        <v>52.861510464058235</v>
      </c>
      <c r="AR1309" s="16">
        <v>159.73171064604185</v>
      </c>
    </row>
    <row r="1310" spans="1:50" ht="15" hidden="1" customHeight="1" x14ac:dyDescent="0.25">
      <c r="A1310">
        <v>26081</v>
      </c>
      <c r="B1310">
        <v>1995</v>
      </c>
      <c r="C1310" s="22" t="str">
        <f t="shared" si="82"/>
        <v>1995B26081</v>
      </c>
      <c r="D1310" s="13">
        <v>34858</v>
      </c>
      <c r="E1310">
        <v>956568</v>
      </c>
      <c r="F1310" t="s">
        <v>75</v>
      </c>
      <c r="G1310" s="14" t="s">
        <v>78</v>
      </c>
      <c r="I1310" t="s">
        <v>70</v>
      </c>
      <c r="J1310" s="15">
        <f t="shared" si="80"/>
        <v>2716</v>
      </c>
      <c r="K1310">
        <v>10</v>
      </c>
      <c r="L1310">
        <v>20</v>
      </c>
      <c r="M1310">
        <v>20</v>
      </c>
      <c r="N1310">
        <v>10</v>
      </c>
      <c r="O1310">
        <v>4</v>
      </c>
      <c r="P1310">
        <v>6</v>
      </c>
      <c r="Q1310"/>
      <c r="R1310">
        <v>30494</v>
      </c>
      <c r="S1310" s="55">
        <v>1998</v>
      </c>
      <c r="T1310" s="60" t="s">
        <v>77</v>
      </c>
      <c r="U1310" s="46">
        <v>1.5349999999999999</v>
      </c>
      <c r="V1310" s="46">
        <v>0.70799999999999996</v>
      </c>
      <c r="W1310" s="65">
        <v>0</v>
      </c>
      <c r="X1310" s="46">
        <v>0.44700000000000001</v>
      </c>
      <c r="Y1310" s="65">
        <v>0</v>
      </c>
      <c r="Z1310" s="16">
        <v>452.919463087248</v>
      </c>
      <c r="AA1310" s="16">
        <v>8.4825503355704601</v>
      </c>
      <c r="AB1310" s="16">
        <v>15.103318927433911</v>
      </c>
      <c r="AC1310" s="16">
        <v>0.93930225885791674</v>
      </c>
      <c r="AD1310" s="16">
        <v>8.0985491913589556</v>
      </c>
      <c r="AE1310" s="16">
        <v>8.8701766929831933</v>
      </c>
      <c r="AF1310" s="16">
        <v>22.919258282188814</v>
      </c>
      <c r="AG1310" s="16">
        <v>18.602947982965588</v>
      </c>
      <c r="AH1310" s="16">
        <v>7.6896270677917737</v>
      </c>
      <c r="AI1310" s="16">
        <v>2.5215937254913112</v>
      </c>
      <c r="AJ1310" s="16">
        <v>0.69309948655068188</v>
      </c>
      <c r="AK1310" s="16">
        <v>0.73254047287223523</v>
      </c>
      <c r="AL1310" s="16">
        <v>0.13111599683562544</v>
      </c>
      <c r="AM1310" s="16">
        <v>27.683931691300774</v>
      </c>
      <c r="AN1310" s="16">
        <v>0.69047008746257821</v>
      </c>
      <c r="AO1310" s="16">
        <v>2526.2499361880391</v>
      </c>
      <c r="AP1310" s="16">
        <v>0.74305806922464945</v>
      </c>
      <c r="AQ1310" s="16">
        <v>42.032967038018512</v>
      </c>
      <c r="AR1310" s="16">
        <v>134.21575496829706</v>
      </c>
    </row>
    <row r="1311" spans="1:50" ht="12.75" hidden="1" customHeight="1" x14ac:dyDescent="0.25">
      <c r="A1311">
        <v>26082</v>
      </c>
      <c r="B1311">
        <v>1995</v>
      </c>
      <c r="C1311" s="22" t="str">
        <f t="shared" si="82"/>
        <v>1995B26082</v>
      </c>
      <c r="D1311" s="13">
        <v>34858</v>
      </c>
      <c r="E1311">
        <v>956568</v>
      </c>
      <c r="F1311" t="s">
        <v>75</v>
      </c>
      <c r="G1311" s="14" t="s">
        <v>78</v>
      </c>
      <c r="I1311" t="s">
        <v>70</v>
      </c>
      <c r="J1311" s="15">
        <f t="shared" si="80"/>
        <v>2716</v>
      </c>
      <c r="K1311">
        <v>20</v>
      </c>
      <c r="L1311">
        <v>30</v>
      </c>
      <c r="M1311">
        <v>30</v>
      </c>
      <c r="N1311">
        <v>10</v>
      </c>
      <c r="O1311">
        <v>4</v>
      </c>
      <c r="P1311">
        <v>6</v>
      </c>
      <c r="Q1311"/>
      <c r="R1311">
        <v>30495</v>
      </c>
      <c r="S1311" s="55">
        <v>1998</v>
      </c>
      <c r="T1311" s="60" t="s">
        <v>77</v>
      </c>
      <c r="U1311" s="46">
        <v>1.579</v>
      </c>
      <c r="V1311" s="46">
        <v>2.2910000000000004</v>
      </c>
      <c r="W1311" s="65">
        <v>0</v>
      </c>
      <c r="X1311" s="46">
        <v>3.6749999999999998</v>
      </c>
      <c r="Y1311" s="65">
        <v>0</v>
      </c>
      <c r="Z1311" s="16">
        <v>487.63582266526703</v>
      </c>
      <c r="AA1311" s="16">
        <v>7.6485519412381899</v>
      </c>
      <c r="AB1311" s="16">
        <v>15.356496301633161</v>
      </c>
      <c r="AC1311" s="16">
        <v>0.8470895823494492</v>
      </c>
      <c r="AD1311" s="16">
        <v>10.523003757027348</v>
      </c>
      <c r="AE1311" s="16">
        <v>10.815928783666802</v>
      </c>
      <c r="AF1311" s="16">
        <v>19.811293575777725</v>
      </c>
      <c r="AG1311" s="16">
        <v>16.935158612071177</v>
      </c>
      <c r="AH1311" s="16">
        <v>3.2275837676592647</v>
      </c>
      <c r="AI1311" s="16">
        <v>1.0911852673247391</v>
      </c>
      <c r="AJ1311" s="16">
        <v>0.38956324305734513</v>
      </c>
      <c r="AK1311" s="16">
        <v>0.90489903282541151</v>
      </c>
      <c r="AL1311" s="16">
        <v>8.4086473419581517E-2</v>
      </c>
      <c r="AM1311" s="16">
        <v>19.357747057436306</v>
      </c>
      <c r="AN1311" s="16">
        <v>0.62886273355360567</v>
      </c>
      <c r="AO1311" s="16">
        <v>574.01355553811504</v>
      </c>
      <c r="AP1311" s="16">
        <v>0.63100571406551242</v>
      </c>
      <c r="AQ1311" s="16">
        <v>17.394368721765495</v>
      </c>
      <c r="AR1311" s="16">
        <v>191.31688125102897</v>
      </c>
    </row>
    <row r="1312" spans="1:50" ht="12.75" hidden="1" customHeight="1" x14ac:dyDescent="0.25">
      <c r="A1312">
        <v>26083</v>
      </c>
      <c r="B1312">
        <v>1995</v>
      </c>
      <c r="C1312" s="22" t="str">
        <f t="shared" si="82"/>
        <v>1995B26083</v>
      </c>
      <c r="D1312" s="13">
        <v>34858</v>
      </c>
      <c r="E1312">
        <v>956568</v>
      </c>
      <c r="F1312" t="s">
        <v>75</v>
      </c>
      <c r="G1312" s="14" t="s">
        <v>78</v>
      </c>
      <c r="I1312" t="s">
        <v>70</v>
      </c>
      <c r="J1312" s="15">
        <f t="shared" si="80"/>
        <v>2716</v>
      </c>
      <c r="K1312">
        <v>30</v>
      </c>
      <c r="L1312">
        <v>40</v>
      </c>
      <c r="M1312">
        <v>40</v>
      </c>
      <c r="N1312">
        <v>10</v>
      </c>
      <c r="O1312">
        <v>4</v>
      </c>
      <c r="P1312">
        <v>6</v>
      </c>
      <c r="Q1312"/>
      <c r="R1312">
        <v>30496</v>
      </c>
      <c r="S1312" s="55">
        <v>1998</v>
      </c>
      <c r="T1312" s="60" t="s">
        <v>77</v>
      </c>
      <c r="U1312" s="46">
        <v>2.3739999999999997</v>
      </c>
      <c r="V1312" s="46">
        <v>2.052</v>
      </c>
      <c r="W1312" s="65">
        <v>0</v>
      </c>
      <c r="X1312" s="46">
        <v>1.8009999999999999</v>
      </c>
      <c r="Y1312" s="65">
        <v>0</v>
      </c>
      <c r="Z1312" s="16">
        <v>447.95832048681501</v>
      </c>
      <c r="AA1312" s="16">
        <v>6.8027586206896498</v>
      </c>
      <c r="AB1312" s="16">
        <v>21.330475482985172</v>
      </c>
      <c r="AC1312" s="16">
        <v>0.98348072454432933</v>
      </c>
      <c r="AD1312" s="16">
        <v>11.937670368726733</v>
      </c>
      <c r="AE1312" s="16">
        <v>13.134357361454285</v>
      </c>
      <c r="AF1312" s="16">
        <v>20.908319153458041</v>
      </c>
      <c r="AG1312" s="16">
        <v>13.318957960415151</v>
      </c>
      <c r="AH1312" s="16">
        <v>5.2197427806444177</v>
      </c>
      <c r="AI1312" s="16">
        <v>3.0113653203677937</v>
      </c>
      <c r="AJ1312" s="16">
        <v>0.73741258029944168</v>
      </c>
      <c r="AK1312" s="16">
        <v>1.2666669516901954</v>
      </c>
      <c r="AL1312" s="16">
        <v>0.15391631709605796</v>
      </c>
      <c r="AM1312" s="16">
        <v>19.559299548504875</v>
      </c>
      <c r="AN1312" s="16">
        <v>0.62932472289179209</v>
      </c>
      <c r="AO1312" s="16">
        <v>25.685713367477199</v>
      </c>
      <c r="AP1312" s="16">
        <v>0.60997382900608177</v>
      </c>
      <c r="AQ1312" s="16">
        <v>46.455507835548794</v>
      </c>
      <c r="AR1312" s="16">
        <v>209.96971982658741</v>
      </c>
      <c r="AS1312" s="22"/>
      <c r="AT1312" s="22"/>
      <c r="AU1312" s="22"/>
      <c r="AV1312" s="46"/>
      <c r="AW1312" s="46"/>
      <c r="AX1312" s="46"/>
    </row>
    <row r="1313" spans="1:94" ht="12.75" hidden="1" customHeight="1" x14ac:dyDescent="0.25">
      <c r="A1313">
        <v>26266</v>
      </c>
      <c r="B1313">
        <v>1995</v>
      </c>
      <c r="C1313" s="22" t="str">
        <f t="shared" si="82"/>
        <v>1995B26266</v>
      </c>
      <c r="D1313" s="13">
        <v>34858</v>
      </c>
      <c r="E1313">
        <v>956568</v>
      </c>
      <c r="F1313" t="s">
        <v>75</v>
      </c>
      <c r="G1313" s="14" t="s">
        <v>78</v>
      </c>
      <c r="I1313" t="s">
        <v>70</v>
      </c>
      <c r="J1313" s="15">
        <f t="shared" si="80"/>
        <v>2716</v>
      </c>
      <c r="K1313">
        <v>40</v>
      </c>
      <c r="L1313">
        <v>50</v>
      </c>
      <c r="M1313">
        <v>50</v>
      </c>
      <c r="N1313">
        <v>10</v>
      </c>
      <c r="O1313">
        <v>4</v>
      </c>
      <c r="P1313">
        <v>6</v>
      </c>
      <c r="Q1313"/>
      <c r="R1313">
        <v>30497</v>
      </c>
      <c r="S1313" s="55">
        <v>1998</v>
      </c>
      <c r="T1313" s="60" t="s">
        <v>77</v>
      </c>
      <c r="U1313" s="46">
        <v>0.83400000000000007</v>
      </c>
      <c r="V1313" s="46">
        <v>41.296999999999997</v>
      </c>
      <c r="W1313" s="65">
        <v>0</v>
      </c>
      <c r="X1313" s="46">
        <v>0.497</v>
      </c>
      <c r="Y1313" s="25">
        <v>0</v>
      </c>
      <c r="Z1313" s="16">
        <v>463.01804406130202</v>
      </c>
      <c r="AA1313" s="16">
        <v>6.6781609195402201</v>
      </c>
      <c r="AB1313" s="16">
        <v>17.271656484379005</v>
      </c>
      <c r="AC1313" s="16">
        <v>1.0033817179063862</v>
      </c>
      <c r="AD1313" s="16">
        <v>12.923152759891966</v>
      </c>
      <c r="AE1313" s="16">
        <v>8.7082231918154189</v>
      </c>
      <c r="AF1313" s="16">
        <v>14.077840189558016</v>
      </c>
      <c r="AG1313" s="16">
        <v>11.833676863603449</v>
      </c>
      <c r="AH1313" s="16">
        <v>3.6041522579164673</v>
      </c>
      <c r="AI1313" s="16">
        <v>2.0347493846168896</v>
      </c>
      <c r="AJ1313" s="16">
        <v>0.65879137118088438</v>
      </c>
      <c r="AK1313" s="16">
        <v>1.093534927031099</v>
      </c>
      <c r="AL1313" s="16">
        <v>0.12465497043665862</v>
      </c>
      <c r="AM1313" s="16">
        <v>29.730851348734014</v>
      </c>
      <c r="AN1313" s="16">
        <v>0.63299516264579181</v>
      </c>
      <c r="AO1313" s="16">
        <v>6.1419544131172845</v>
      </c>
      <c r="AP1313" s="16">
        <v>0.55453837105562398</v>
      </c>
      <c r="AQ1313" s="16">
        <v>34.918346046052868</v>
      </c>
      <c r="AR1313" s="16">
        <v>206.19801400696895</v>
      </c>
    </row>
    <row r="1314" spans="1:94" ht="12.75" hidden="1" customHeight="1" x14ac:dyDescent="0.25">
      <c r="A1314">
        <v>26267</v>
      </c>
      <c r="B1314">
        <v>1995</v>
      </c>
      <c r="C1314" s="22" t="str">
        <f t="shared" si="82"/>
        <v>1995B26267</v>
      </c>
      <c r="D1314" s="13">
        <v>34858</v>
      </c>
      <c r="E1314">
        <v>956568</v>
      </c>
      <c r="F1314" t="s">
        <v>75</v>
      </c>
      <c r="G1314" s="14" t="s">
        <v>78</v>
      </c>
      <c r="I1314" t="s">
        <v>70</v>
      </c>
      <c r="J1314" s="15">
        <f t="shared" si="80"/>
        <v>5432</v>
      </c>
      <c r="K1314">
        <v>50</v>
      </c>
      <c r="L1314">
        <v>70</v>
      </c>
      <c r="M1314">
        <v>70</v>
      </c>
      <c r="N1314">
        <v>20</v>
      </c>
      <c r="O1314">
        <v>4</v>
      </c>
      <c r="P1314">
        <v>6</v>
      </c>
      <c r="Q1314"/>
      <c r="R1314">
        <v>30498</v>
      </c>
      <c r="S1314" s="55">
        <v>1998</v>
      </c>
      <c r="T1314" s="60" t="s">
        <v>77</v>
      </c>
      <c r="U1314" s="46">
        <v>1.8439999999999999</v>
      </c>
      <c r="V1314" s="46">
        <v>1.0189999999999999</v>
      </c>
      <c r="W1314" s="65">
        <v>0</v>
      </c>
      <c r="X1314" s="46">
        <v>0.71499999999999997</v>
      </c>
      <c r="Y1314" s="25">
        <v>0</v>
      </c>
      <c r="Z1314" s="16">
        <v>435.50769230769203</v>
      </c>
      <c r="AA1314" s="16">
        <v>6.2548681318681298</v>
      </c>
      <c r="AB1314" s="16">
        <v>23.258590007828051</v>
      </c>
      <c r="AC1314" s="16">
        <v>0.77869410120988081</v>
      </c>
      <c r="AD1314" s="16">
        <v>11.613291352470787</v>
      </c>
      <c r="AE1314" s="16">
        <v>12.424243204946535</v>
      </c>
      <c r="AF1314" s="16">
        <v>19.306063773917689</v>
      </c>
      <c r="AG1314" s="16">
        <v>12.488858886830027</v>
      </c>
      <c r="AH1314" s="16">
        <v>5.4995458734232381</v>
      </c>
      <c r="AI1314" s="16">
        <v>3.5496048811423009</v>
      </c>
      <c r="AJ1314" s="16">
        <v>0.784053696528899</v>
      </c>
      <c r="AK1314" s="16">
        <v>0.98882029152092232</v>
      </c>
      <c r="AL1314" s="16">
        <v>0.14090225824671265</v>
      </c>
      <c r="AM1314" s="16">
        <v>24.359561083641328</v>
      </c>
      <c r="AN1314" s="16">
        <v>0.55193813850711937</v>
      </c>
      <c r="AO1314" s="16">
        <v>7.6637204094372686</v>
      </c>
      <c r="AP1314" s="16">
        <v>0.52709365927129659</v>
      </c>
      <c r="AQ1314" s="16">
        <v>54.409509705803643</v>
      </c>
      <c r="AR1314" s="16">
        <v>179.53652543128641</v>
      </c>
    </row>
    <row r="1315" spans="1:94" ht="12.75" hidden="1" customHeight="1" x14ac:dyDescent="0.25">
      <c r="A1315">
        <v>26268</v>
      </c>
      <c r="B1315">
        <v>1995</v>
      </c>
      <c r="C1315" s="22" t="str">
        <f t="shared" si="82"/>
        <v>1995B26268</v>
      </c>
      <c r="D1315" s="13">
        <v>34858</v>
      </c>
      <c r="E1315">
        <v>956568</v>
      </c>
      <c r="F1315" t="s">
        <v>75</v>
      </c>
      <c r="G1315" s="14" t="s">
        <v>78</v>
      </c>
      <c r="I1315" t="s">
        <v>70</v>
      </c>
      <c r="J1315" s="15">
        <f t="shared" si="80"/>
        <v>1846.8799999999994</v>
      </c>
      <c r="K1315">
        <v>70</v>
      </c>
      <c r="L1315">
        <v>80</v>
      </c>
      <c r="M1315" s="26">
        <v>76.8</v>
      </c>
      <c r="N1315">
        <v>10</v>
      </c>
      <c r="O1315">
        <v>4</v>
      </c>
      <c r="P1315">
        <v>6</v>
      </c>
      <c r="Q1315"/>
      <c r="R1315">
        <v>30499</v>
      </c>
      <c r="S1315" s="55">
        <v>1998</v>
      </c>
      <c r="T1315" s="60" t="s">
        <v>77</v>
      </c>
      <c r="U1315" s="46">
        <v>4.2000000000000003E-2</v>
      </c>
      <c r="V1315" s="65">
        <v>0</v>
      </c>
      <c r="W1315" s="65">
        <v>0</v>
      </c>
      <c r="X1315" s="46">
        <v>4.8000000000000001E-2</v>
      </c>
      <c r="Y1315" s="25">
        <v>0</v>
      </c>
      <c r="Z1315" s="16"/>
      <c r="AA1315" s="16"/>
      <c r="AB1315" s="16">
        <v>28.265178571428571</v>
      </c>
      <c r="AC1315" s="16">
        <v>0.4006377551020408</v>
      </c>
      <c r="AD1315" s="16">
        <v>14.007270408163265</v>
      </c>
      <c r="AE1315" s="16">
        <v>24.409438775510203</v>
      </c>
      <c r="AF1315" s="16">
        <v>26.381377551020407</v>
      </c>
      <c r="AG1315" s="16">
        <v>10.558673469387756</v>
      </c>
      <c r="AH1315" s="16">
        <v>8.9237244897959176</v>
      </c>
      <c r="AI1315" s="16">
        <v>7.3020408163265307</v>
      </c>
      <c r="AJ1315" s="16">
        <v>1.2261479591836735</v>
      </c>
      <c r="AK1315" s="16">
        <v>1.1086734693877551</v>
      </c>
      <c r="AL1315" s="16">
        <v>0.23584183673469389</v>
      </c>
      <c r="AM1315" s="16">
        <v>62.294515306122449</v>
      </c>
      <c r="AN1315" s="16">
        <v>0.54426020408163267</v>
      </c>
      <c r="AO1315" s="16">
        <v>1.6964285714285714</v>
      </c>
      <c r="AP1315" s="16">
        <v>0.40165816326530612</v>
      </c>
      <c r="AQ1315" s="16">
        <v>88.396428571428572</v>
      </c>
      <c r="AR1315" s="16">
        <v>174.56581632653061</v>
      </c>
    </row>
    <row r="1316" spans="1:94" ht="12.75" hidden="1" customHeight="1" x14ac:dyDescent="0.25">
      <c r="A1316">
        <v>26269</v>
      </c>
      <c r="B1316">
        <v>1995</v>
      </c>
      <c r="C1316" s="22" t="str">
        <f t="shared" si="82"/>
        <v>1995B26269</v>
      </c>
      <c r="D1316" s="13">
        <v>34858</v>
      </c>
      <c r="E1316">
        <v>956568</v>
      </c>
      <c r="F1316" t="s">
        <v>75</v>
      </c>
      <c r="G1316" s="14" t="s">
        <v>78</v>
      </c>
      <c r="I1316" t="s">
        <v>70</v>
      </c>
      <c r="J1316" s="15">
        <f t="shared" si="80"/>
        <v>244.43999999999963</v>
      </c>
      <c r="K1316">
        <v>80</v>
      </c>
      <c r="L1316">
        <v>100</v>
      </c>
      <c r="M1316" s="26">
        <v>81.8</v>
      </c>
      <c r="N1316">
        <v>20</v>
      </c>
      <c r="O1316">
        <v>2</v>
      </c>
      <c r="P1316">
        <v>3</v>
      </c>
      <c r="Q1316"/>
      <c r="R1316">
        <v>30500</v>
      </c>
      <c r="S1316" s="55">
        <v>1998</v>
      </c>
      <c r="T1316" s="60" t="s">
        <v>77</v>
      </c>
      <c r="U1316" s="46">
        <v>0.21099999999999999</v>
      </c>
      <c r="V1316" s="65">
        <v>0</v>
      </c>
      <c r="W1316" s="65">
        <v>0</v>
      </c>
      <c r="X1316" s="46">
        <v>6.0000000000000001E-3</v>
      </c>
      <c r="Y1316" s="25">
        <v>0</v>
      </c>
      <c r="Z1316" s="16"/>
      <c r="AA1316" s="16"/>
      <c r="AB1316" s="16">
        <v>17.820138208491933</v>
      </c>
      <c r="AC1316" s="16">
        <v>0.86456174728828705</v>
      </c>
      <c r="AD1316" s="16">
        <v>15.45810103497409</v>
      </c>
      <c r="AE1316" s="16">
        <v>14.338191728877831</v>
      </c>
      <c r="AF1316" s="16">
        <v>12.584935216575772</v>
      </c>
      <c r="AG1316" s="16">
        <v>9.6271954543221234</v>
      </c>
      <c r="AH1316" s="16">
        <v>4.4543120066821</v>
      </c>
      <c r="AI1316" s="16">
        <v>3.4946271521015957</v>
      </c>
      <c r="AJ1316" s="16">
        <v>0.8738103289315865</v>
      </c>
      <c r="AK1316" s="16">
        <v>0.77677247622102963</v>
      </c>
      <c r="AL1316" s="16">
        <v>0.15588917887045917</v>
      </c>
      <c r="AM1316" s="16">
        <v>50.379264101919375</v>
      </c>
      <c r="AN1316" s="16">
        <v>0.60050751591767604</v>
      </c>
      <c r="AO1316" s="16">
        <v>4.2991453732525242</v>
      </c>
      <c r="AP1316" s="16">
        <v>0.6116347157072709</v>
      </c>
      <c r="AQ1316" s="16">
        <v>47.408735285362098</v>
      </c>
      <c r="AR1316" s="16">
        <v>229.34647209963038</v>
      </c>
    </row>
    <row r="1317" spans="1:94" ht="15" hidden="1" customHeight="1" x14ac:dyDescent="0.25">
      <c r="A1317">
        <v>26270</v>
      </c>
      <c r="B1317">
        <v>1995</v>
      </c>
      <c r="C1317" s="22" t="str">
        <f t="shared" si="82"/>
        <v>1995B26270</v>
      </c>
      <c r="D1317" s="13">
        <v>34862</v>
      </c>
      <c r="E1317">
        <v>956972</v>
      </c>
      <c r="F1317" t="s">
        <v>75</v>
      </c>
      <c r="G1317" s="14" t="s">
        <v>79</v>
      </c>
      <c r="I1317" t="s">
        <v>58</v>
      </c>
      <c r="J1317" s="15">
        <f t="shared" si="80"/>
        <v>1092</v>
      </c>
      <c r="K1317">
        <v>0</v>
      </c>
      <c r="L1317">
        <v>5</v>
      </c>
      <c r="M1317">
        <v>5</v>
      </c>
      <c r="N1317">
        <v>5</v>
      </c>
      <c r="O1317">
        <v>4</v>
      </c>
      <c r="P1317">
        <v>6</v>
      </c>
      <c r="Q1317"/>
      <c r="R1317">
        <v>30501</v>
      </c>
      <c r="S1317" s="55">
        <v>1998</v>
      </c>
      <c r="T1317" s="60" t="s">
        <v>77</v>
      </c>
      <c r="U1317" s="46">
        <v>1.984</v>
      </c>
      <c r="V1317" s="46">
        <v>2.5740000000000003</v>
      </c>
      <c r="W1317" s="65">
        <v>0</v>
      </c>
      <c r="X1317" s="46">
        <v>1.5230000000000001</v>
      </c>
      <c r="Y1317" s="25">
        <v>0</v>
      </c>
      <c r="Z1317" s="16">
        <v>472.39723651452198</v>
      </c>
      <c r="AA1317" s="16">
        <v>9.8232365145228204</v>
      </c>
      <c r="AB1317" s="16">
        <v>9.4409344576944356</v>
      </c>
      <c r="AC1317" s="16">
        <v>1.0459379401318609</v>
      </c>
      <c r="AD1317" s="16">
        <v>3.5062099396582576</v>
      </c>
      <c r="AE1317" s="16">
        <v>1.789854276292415</v>
      </c>
      <c r="AF1317" s="16">
        <v>14.664051927436756</v>
      </c>
      <c r="AG1317" s="16">
        <v>14.993165170302497</v>
      </c>
      <c r="AH1317" s="16">
        <v>6.8169587216633243</v>
      </c>
      <c r="AI1317" s="16">
        <v>1.8488036757386417</v>
      </c>
      <c r="AJ1317" s="16">
        <v>0.53345443771211032</v>
      </c>
      <c r="AK1317" s="16">
        <v>0.17027596742169684</v>
      </c>
      <c r="AL1317" s="16">
        <v>9.0255293279797477E-2</v>
      </c>
      <c r="AM1317" s="16">
        <v>12.524364321494518</v>
      </c>
      <c r="AN1317" s="16">
        <v>0.71642333965286709</v>
      </c>
      <c r="AO1317" s="16">
        <v>1908.9591046429859</v>
      </c>
      <c r="AP1317" s="16">
        <v>0.8038691296399082</v>
      </c>
      <c r="AQ1317" s="16">
        <v>38.470829605922525</v>
      </c>
      <c r="AR1317" s="16">
        <v>113.30817085149306</v>
      </c>
    </row>
    <row r="1318" spans="1:94" ht="15" hidden="1" customHeight="1" x14ac:dyDescent="0.25">
      <c r="A1318">
        <v>26271</v>
      </c>
      <c r="B1318">
        <v>1995</v>
      </c>
      <c r="C1318" s="22" t="str">
        <f t="shared" si="82"/>
        <v>1995B26271</v>
      </c>
      <c r="D1318" s="13">
        <v>34862</v>
      </c>
      <c r="E1318">
        <v>956972</v>
      </c>
      <c r="F1318" t="s">
        <v>75</v>
      </c>
      <c r="G1318" s="14" t="s">
        <v>79</v>
      </c>
      <c r="I1318" t="s">
        <v>58</v>
      </c>
      <c r="J1318" s="15">
        <f t="shared" si="80"/>
        <v>1092</v>
      </c>
      <c r="K1318">
        <v>5</v>
      </c>
      <c r="L1318">
        <v>10</v>
      </c>
      <c r="M1318">
        <v>10</v>
      </c>
      <c r="N1318">
        <v>5</v>
      </c>
      <c r="O1318">
        <v>4</v>
      </c>
      <c r="P1318">
        <v>6</v>
      </c>
      <c r="Q1318"/>
      <c r="R1318">
        <v>30502</v>
      </c>
      <c r="S1318" s="55">
        <v>1998</v>
      </c>
      <c r="T1318" s="60" t="s">
        <v>77</v>
      </c>
      <c r="U1318" s="46">
        <v>1.7370000000000001</v>
      </c>
      <c r="V1318" s="46">
        <v>2.7720000000000002</v>
      </c>
      <c r="W1318" s="65">
        <v>0</v>
      </c>
      <c r="X1318" s="46">
        <v>0.86</v>
      </c>
      <c r="Y1318" s="25">
        <v>0</v>
      </c>
      <c r="Z1318" s="16">
        <v>478.13099071207398</v>
      </c>
      <c r="AA1318" s="16">
        <v>9.2313725490195999</v>
      </c>
      <c r="AB1318" s="16">
        <v>9.7217260406698838</v>
      </c>
      <c r="AC1318" s="16">
        <v>0.85629157888045726</v>
      </c>
      <c r="AD1318" s="16">
        <v>4.4971876246381033</v>
      </c>
      <c r="AE1318" s="16">
        <v>3.8002446380032127</v>
      </c>
      <c r="AF1318" s="16">
        <v>13.623524949694431</v>
      </c>
      <c r="AG1318" s="16">
        <v>12.894078748677954</v>
      </c>
      <c r="AH1318" s="16">
        <v>5.4293037935901518</v>
      </c>
      <c r="AI1318" s="16">
        <v>1.6419727265181543</v>
      </c>
      <c r="AJ1318" s="16">
        <v>0.45753025461578717</v>
      </c>
      <c r="AK1318" s="16">
        <v>0.24267767259416553</v>
      </c>
      <c r="AL1318" s="16">
        <v>8.7324977768824225E-2</v>
      </c>
      <c r="AM1318" s="16">
        <v>27.264203020022023</v>
      </c>
      <c r="AN1318" s="16">
        <v>0.70244952820178641</v>
      </c>
      <c r="AO1318" s="16">
        <v>1916.5707485055748</v>
      </c>
      <c r="AP1318" s="16">
        <v>0.74762266123286902</v>
      </c>
      <c r="AQ1318" s="16">
        <v>32.042029342746439</v>
      </c>
      <c r="AR1318" s="16">
        <v>119.10707885743065</v>
      </c>
    </row>
    <row r="1319" spans="1:94" ht="12.75" hidden="1" customHeight="1" x14ac:dyDescent="0.25">
      <c r="A1319">
        <v>26272</v>
      </c>
      <c r="B1319">
        <v>1995</v>
      </c>
      <c r="C1319" s="22" t="str">
        <f t="shared" si="82"/>
        <v>1995B26272</v>
      </c>
      <c r="D1319" s="13">
        <v>34862</v>
      </c>
      <c r="E1319">
        <v>956972</v>
      </c>
      <c r="F1319" t="s">
        <v>75</v>
      </c>
      <c r="G1319" s="14" t="s">
        <v>79</v>
      </c>
      <c r="I1319" t="s">
        <v>70</v>
      </c>
      <c r="J1319" s="15">
        <f t="shared" si="80"/>
        <v>2716</v>
      </c>
      <c r="K1319">
        <v>10</v>
      </c>
      <c r="L1319">
        <v>20</v>
      </c>
      <c r="M1319">
        <v>20</v>
      </c>
      <c r="N1319">
        <v>10</v>
      </c>
      <c r="O1319">
        <v>4</v>
      </c>
      <c r="P1319">
        <v>6</v>
      </c>
      <c r="Q1319"/>
      <c r="R1319">
        <v>30503</v>
      </c>
      <c r="S1319" s="55">
        <v>1998</v>
      </c>
      <c r="T1319" s="60" t="s">
        <v>77</v>
      </c>
      <c r="U1319" s="46">
        <v>1.3160000000000001</v>
      </c>
      <c r="V1319" s="46">
        <v>1.8530000000000002</v>
      </c>
      <c r="W1319" s="65">
        <v>0</v>
      </c>
      <c r="X1319" s="46">
        <v>0.29499999999999998</v>
      </c>
      <c r="Y1319" s="25">
        <v>0</v>
      </c>
      <c r="Z1319" s="16">
        <v>462.34442506811899</v>
      </c>
      <c r="AA1319" s="16">
        <v>7.3754768392370504</v>
      </c>
      <c r="AB1319" s="16">
        <v>14.620955745352793</v>
      </c>
      <c r="AC1319" s="16">
        <v>0.87097007182435593</v>
      </c>
      <c r="AD1319" s="16">
        <v>7.8916366366723141</v>
      </c>
      <c r="AE1319" s="16">
        <v>7.0176984138199785</v>
      </c>
      <c r="AF1319" s="16">
        <v>18.658630527081165</v>
      </c>
      <c r="AG1319" s="16">
        <v>13.374384386426376</v>
      </c>
      <c r="AH1319" s="16">
        <v>5.3042421054748612</v>
      </c>
      <c r="AI1319" s="16">
        <v>2.1514929126848568</v>
      </c>
      <c r="AJ1319" s="16">
        <v>0.57097852669819815</v>
      </c>
      <c r="AK1319" s="16">
        <v>0.75010904487802499</v>
      </c>
      <c r="AL1319" s="16">
        <v>0.11773665744319434</v>
      </c>
      <c r="AM1319" s="16">
        <v>13.537372328839997</v>
      </c>
      <c r="AN1319" s="16">
        <v>0.59368227842099008</v>
      </c>
      <c r="AO1319" s="16">
        <v>835.76977939986875</v>
      </c>
      <c r="AP1319" s="16">
        <v>0.61185569436423426</v>
      </c>
      <c r="AQ1319" s="16">
        <v>33.947940981979912</v>
      </c>
      <c r="AR1319" s="16">
        <v>164.18525288004852</v>
      </c>
    </row>
    <row r="1320" spans="1:94" ht="12.75" hidden="1" customHeight="1" x14ac:dyDescent="0.25">
      <c r="A1320">
        <v>26273</v>
      </c>
      <c r="B1320">
        <v>1995</v>
      </c>
      <c r="C1320" s="22" t="str">
        <f t="shared" si="82"/>
        <v>1995B26273</v>
      </c>
      <c r="D1320" s="13">
        <v>34862</v>
      </c>
      <c r="E1320">
        <v>956972</v>
      </c>
      <c r="F1320" t="s">
        <v>75</v>
      </c>
      <c r="G1320" s="14" t="s">
        <v>79</v>
      </c>
      <c r="I1320" t="s">
        <v>70</v>
      </c>
      <c r="J1320" s="15">
        <f t="shared" si="80"/>
        <v>2716</v>
      </c>
      <c r="K1320">
        <v>20</v>
      </c>
      <c r="L1320">
        <v>30</v>
      </c>
      <c r="M1320">
        <v>30</v>
      </c>
      <c r="N1320">
        <v>10</v>
      </c>
      <c r="O1320">
        <v>4</v>
      </c>
      <c r="P1320">
        <v>6</v>
      </c>
      <c r="Q1320"/>
      <c r="R1320">
        <v>30504</v>
      </c>
      <c r="S1320" s="55">
        <v>1998</v>
      </c>
      <c r="T1320" s="60" t="s">
        <v>77</v>
      </c>
      <c r="U1320" s="46">
        <v>0.68299999999999994</v>
      </c>
      <c r="V1320" s="46">
        <v>0.47599999999999998</v>
      </c>
      <c r="W1320" s="65">
        <v>0</v>
      </c>
      <c r="X1320" s="46">
        <v>0.58799999999999997</v>
      </c>
      <c r="Y1320" s="25">
        <v>0</v>
      </c>
      <c r="Z1320" s="16">
        <v>432</v>
      </c>
      <c r="AA1320" s="16">
        <v>6.4</v>
      </c>
      <c r="AB1320" s="16">
        <v>14.329742821889306</v>
      </c>
      <c r="AC1320" s="16">
        <v>0.83382840634876265</v>
      </c>
      <c r="AD1320" s="16">
        <v>20.4695890759563</v>
      </c>
      <c r="AE1320" s="16">
        <v>6.0250161962800979</v>
      </c>
      <c r="AF1320" s="16">
        <v>15.468231545425301</v>
      </c>
      <c r="AG1320" s="16">
        <v>9.414003801085487</v>
      </c>
      <c r="AH1320" s="16">
        <v>2.7085198257701411</v>
      </c>
      <c r="AI1320" s="16">
        <v>1.1682379074495719</v>
      </c>
      <c r="AJ1320" s="16">
        <v>0.36693647025932863</v>
      </c>
      <c r="AK1320" s="16">
        <v>0.65152504890246121</v>
      </c>
      <c r="AL1320" s="16">
        <v>8.3871193202132266E-2</v>
      </c>
      <c r="AM1320" s="16">
        <v>14.192690482142874</v>
      </c>
      <c r="AN1320" s="16">
        <v>0.55000147849859815</v>
      </c>
      <c r="AO1320" s="16">
        <v>141.03949204164527</v>
      </c>
      <c r="AP1320" s="16">
        <v>0.52271645891521223</v>
      </c>
      <c r="AQ1320" s="16">
        <v>19.123617715818234</v>
      </c>
      <c r="AR1320" s="16">
        <v>207.87206417221552</v>
      </c>
    </row>
    <row r="1321" spans="1:94" ht="12.75" hidden="1" customHeight="1" x14ac:dyDescent="0.25">
      <c r="A1321">
        <v>26274</v>
      </c>
      <c r="B1321">
        <v>1995</v>
      </c>
      <c r="C1321" s="22" t="str">
        <f t="shared" si="82"/>
        <v>1995B26274</v>
      </c>
      <c r="D1321" s="13">
        <v>34862</v>
      </c>
      <c r="E1321">
        <v>956972</v>
      </c>
      <c r="F1321" t="s">
        <v>75</v>
      </c>
      <c r="G1321" s="14" t="s">
        <v>79</v>
      </c>
      <c r="I1321" t="s">
        <v>70</v>
      </c>
      <c r="J1321" s="15">
        <f t="shared" si="80"/>
        <v>2716</v>
      </c>
      <c r="K1321">
        <v>30</v>
      </c>
      <c r="L1321">
        <v>40</v>
      </c>
      <c r="M1321">
        <v>40</v>
      </c>
      <c r="N1321">
        <v>10</v>
      </c>
      <c r="O1321">
        <v>4</v>
      </c>
      <c r="P1321">
        <v>6</v>
      </c>
      <c r="Q1321"/>
      <c r="R1321">
        <v>30505</v>
      </c>
      <c r="S1321" s="55">
        <v>1998</v>
      </c>
      <c r="T1321" s="60" t="s">
        <v>77</v>
      </c>
      <c r="U1321" s="46">
        <v>0.64</v>
      </c>
      <c r="V1321" s="46">
        <v>0.47599999999999998</v>
      </c>
      <c r="W1321" s="65">
        <v>0</v>
      </c>
      <c r="X1321" s="46">
        <v>0.29900000000000004</v>
      </c>
      <c r="Y1321" s="25">
        <v>0</v>
      </c>
      <c r="Z1321" s="16">
        <v>400.00099999999998</v>
      </c>
      <c r="AA1321" s="16">
        <v>5.62</v>
      </c>
      <c r="AB1321" s="16">
        <v>19.214538714991765</v>
      </c>
      <c r="AC1321" s="16">
        <v>1.1742586490939046</v>
      </c>
      <c r="AD1321" s="16">
        <v>14.417174629324547</v>
      </c>
      <c r="AE1321" s="16">
        <v>6.1144151565074143</v>
      </c>
      <c r="AF1321" s="16">
        <v>20.284596375617792</v>
      </c>
      <c r="AG1321" s="16">
        <v>8.3228583196046131</v>
      </c>
      <c r="AH1321" s="16">
        <v>5.5291186161449755</v>
      </c>
      <c r="AI1321" s="16">
        <v>2.4983525535420097</v>
      </c>
      <c r="AJ1321" s="16">
        <v>0.72524711696869848</v>
      </c>
      <c r="AK1321" s="16">
        <v>0.75222405271828663</v>
      </c>
      <c r="AL1321" s="16">
        <v>0.12096375617792422</v>
      </c>
      <c r="AM1321" s="16">
        <v>18.422075782537068</v>
      </c>
      <c r="AN1321" s="16">
        <v>0.56313838550247119</v>
      </c>
      <c r="AO1321" s="16">
        <v>17.957125205930808</v>
      </c>
      <c r="AP1321" s="16">
        <v>0.49719934102141683</v>
      </c>
      <c r="AQ1321" s="16">
        <v>37.083031301482698</v>
      </c>
      <c r="AR1321" s="16">
        <v>213.25786655683692</v>
      </c>
    </row>
    <row r="1322" spans="1:94" ht="12.75" hidden="1" customHeight="1" x14ac:dyDescent="0.25">
      <c r="A1322">
        <v>26275</v>
      </c>
      <c r="B1322">
        <v>1995</v>
      </c>
      <c r="C1322" s="22" t="str">
        <f t="shared" si="82"/>
        <v>1995B26275</v>
      </c>
      <c r="D1322" s="13">
        <v>34862</v>
      </c>
      <c r="E1322">
        <v>956972</v>
      </c>
      <c r="F1322" t="s">
        <v>75</v>
      </c>
      <c r="G1322" s="14" t="s">
        <v>79</v>
      </c>
      <c r="I1322" t="s">
        <v>70</v>
      </c>
      <c r="J1322" s="15">
        <f t="shared" si="80"/>
        <v>2716</v>
      </c>
      <c r="K1322">
        <v>40</v>
      </c>
      <c r="L1322">
        <v>50</v>
      </c>
      <c r="M1322">
        <v>50</v>
      </c>
      <c r="N1322">
        <v>10</v>
      </c>
      <c r="O1322">
        <v>4</v>
      </c>
      <c r="P1322">
        <v>6</v>
      </c>
      <c r="Q1322"/>
      <c r="R1322">
        <v>30506</v>
      </c>
      <c r="S1322" s="55">
        <v>1998</v>
      </c>
      <c r="T1322" s="60" t="s">
        <v>77</v>
      </c>
      <c r="U1322" s="46">
        <v>0.376</v>
      </c>
      <c r="V1322" s="65">
        <v>0</v>
      </c>
      <c r="W1322" s="65">
        <v>0</v>
      </c>
      <c r="X1322" s="46">
        <v>0.72399999999999998</v>
      </c>
      <c r="Y1322" s="25">
        <v>0</v>
      </c>
      <c r="Z1322" s="16">
        <v>347</v>
      </c>
      <c r="AA1322" s="16">
        <v>5.88</v>
      </c>
      <c r="AB1322" s="16">
        <v>25.679477960634529</v>
      </c>
      <c r="AC1322" s="16">
        <v>0.58358976299785448</v>
      </c>
      <c r="AD1322" s="16">
        <v>4.9142064460158554</v>
      </c>
      <c r="AE1322" s="16">
        <v>6.0058035103450091</v>
      </c>
      <c r="AF1322" s="16">
        <v>26.168489573477654</v>
      </c>
      <c r="AG1322" s="16">
        <v>11.306437573326271</v>
      </c>
      <c r="AH1322" s="16">
        <v>9.2503908308321154</v>
      </c>
      <c r="AI1322" s="16">
        <v>3.9340361980675351</v>
      </c>
      <c r="AJ1322" s="16">
        <v>1.0178705032620183</v>
      </c>
      <c r="AK1322" s="16">
        <v>0.31553949210914733</v>
      </c>
      <c r="AL1322" s="16">
        <v>0.14832648712223329</v>
      </c>
      <c r="AM1322" s="16">
        <v>24.284641294443361</v>
      </c>
      <c r="AN1322" s="16">
        <v>0.60218515919988136</v>
      </c>
      <c r="AO1322" s="16">
        <v>2.3282454970756832</v>
      </c>
      <c r="AP1322" s="16">
        <v>0.59290565620278379</v>
      </c>
      <c r="AQ1322" s="16">
        <v>71.579684365893357</v>
      </c>
      <c r="AR1322" s="16">
        <v>100.2552045275241</v>
      </c>
    </row>
    <row r="1323" spans="1:94" ht="12.75" hidden="1" customHeight="1" x14ac:dyDescent="0.25">
      <c r="A1323">
        <v>26276</v>
      </c>
      <c r="B1323">
        <v>1995</v>
      </c>
      <c r="C1323" s="22" t="str">
        <f t="shared" si="82"/>
        <v>1995B26276</v>
      </c>
      <c r="D1323" s="13">
        <v>34862</v>
      </c>
      <c r="E1323">
        <v>956972</v>
      </c>
      <c r="F1323" t="s">
        <v>75</v>
      </c>
      <c r="G1323" s="14" t="s">
        <v>79</v>
      </c>
      <c r="I1323" t="s">
        <v>70</v>
      </c>
      <c r="J1323" s="15">
        <f t="shared" si="80"/>
        <v>5432</v>
      </c>
      <c r="K1323">
        <v>50</v>
      </c>
      <c r="L1323">
        <v>70</v>
      </c>
      <c r="M1323">
        <v>70</v>
      </c>
      <c r="N1323">
        <v>20</v>
      </c>
      <c r="O1323">
        <v>4</v>
      </c>
      <c r="P1323">
        <v>6</v>
      </c>
      <c r="Q1323"/>
      <c r="R1323">
        <v>30507</v>
      </c>
      <c r="S1323" s="55">
        <v>1998</v>
      </c>
      <c r="T1323" s="60" t="s">
        <v>77</v>
      </c>
      <c r="U1323" s="46">
        <v>0.34299999999999997</v>
      </c>
      <c r="V1323" s="65">
        <v>0</v>
      </c>
      <c r="W1323" s="65">
        <v>0</v>
      </c>
      <c r="X1323" s="46">
        <v>0.309</v>
      </c>
      <c r="Y1323" s="25">
        <v>0</v>
      </c>
      <c r="Z1323" s="16">
        <v>390.99900000000002</v>
      </c>
      <c r="AA1323" s="16">
        <v>6.06</v>
      </c>
      <c r="AB1323" s="16">
        <v>17.671782863521077</v>
      </c>
      <c r="AC1323" s="16">
        <v>0.61688305239930963</v>
      </c>
      <c r="AD1323" s="16">
        <v>4.9184804736454293</v>
      </c>
      <c r="AE1323" s="16">
        <v>7.3907296737431452</v>
      </c>
      <c r="AF1323" s="16">
        <v>15.027835209205975</v>
      </c>
      <c r="AG1323" s="16">
        <v>10.263625151191958</v>
      </c>
      <c r="AH1323" s="16">
        <v>5.5070615830418737</v>
      </c>
      <c r="AI1323" s="16">
        <v>2.4496572982270073</v>
      </c>
      <c r="AJ1323" s="16">
        <v>0.62433093213690594</v>
      </c>
      <c r="AK1323" s="16">
        <v>0.50029890824013556</v>
      </c>
      <c r="AL1323" s="16">
        <v>8.0834321418711857E-2</v>
      </c>
      <c r="AM1323" s="16">
        <v>19.558579063712145</v>
      </c>
      <c r="AN1323" s="16">
        <v>0.5749266632108504</v>
      </c>
      <c r="AO1323" s="16">
        <v>0.93843284693713391</v>
      </c>
      <c r="AP1323" s="16">
        <v>0.53743900186494908</v>
      </c>
      <c r="AQ1323" s="16">
        <v>45.49433067394375</v>
      </c>
      <c r="AR1323" s="16">
        <v>84.443861854740533</v>
      </c>
    </row>
    <row r="1324" spans="1:94" ht="12.75" hidden="1" customHeight="1" x14ac:dyDescent="0.25">
      <c r="A1324" s="22">
        <v>26277</v>
      </c>
      <c r="B1324" s="22">
        <v>1995</v>
      </c>
      <c r="C1324" s="22" t="str">
        <f t="shared" si="82"/>
        <v>1995B26277</v>
      </c>
      <c r="D1324" s="51">
        <v>34862</v>
      </c>
      <c r="E1324" s="22">
        <v>956972</v>
      </c>
      <c r="F1324" s="22" t="s">
        <v>75</v>
      </c>
      <c r="G1324" s="55" t="s">
        <v>79</v>
      </c>
      <c r="H1324" s="22"/>
      <c r="I1324" s="22" t="s">
        <v>70</v>
      </c>
      <c r="J1324" s="57">
        <f t="shared" si="80"/>
        <v>407.40000000000003</v>
      </c>
      <c r="K1324" s="22">
        <v>70</v>
      </c>
      <c r="L1324" s="22">
        <v>80</v>
      </c>
      <c r="M1324" s="69">
        <v>73</v>
      </c>
      <c r="N1324" s="22">
        <v>10</v>
      </c>
      <c r="O1324" s="22">
        <v>2</v>
      </c>
      <c r="P1324" s="22">
        <v>6</v>
      </c>
      <c r="Q1324" t="s">
        <v>397</v>
      </c>
      <c r="R1324">
        <v>30508</v>
      </c>
      <c r="S1324" s="55">
        <v>1998</v>
      </c>
      <c r="T1324" s="60" t="s">
        <v>77</v>
      </c>
      <c r="U1324" s="65">
        <v>0</v>
      </c>
      <c r="V1324" s="65">
        <v>0</v>
      </c>
      <c r="W1324" s="65">
        <v>0</v>
      </c>
      <c r="X1324" s="65">
        <v>0</v>
      </c>
      <c r="Y1324" s="25">
        <v>0</v>
      </c>
      <c r="Z1324" s="52"/>
      <c r="AA1324" s="52"/>
      <c r="AB1324" s="52"/>
      <c r="AC1324" s="52"/>
      <c r="AD1324" s="52"/>
      <c r="AE1324" s="52"/>
      <c r="AF1324" s="52"/>
      <c r="AG1324" s="52"/>
      <c r="AH1324" s="52"/>
      <c r="AI1324" s="52"/>
      <c r="AJ1324" s="52"/>
      <c r="AK1324" s="52"/>
      <c r="AL1324" s="52"/>
      <c r="AM1324" s="52"/>
      <c r="AN1324" s="52"/>
      <c r="AO1324" s="52"/>
      <c r="AP1324" s="52"/>
      <c r="AQ1324" s="52"/>
      <c r="AR1324" s="52"/>
      <c r="AS1324" s="22"/>
      <c r="AT1324" s="22"/>
      <c r="AU1324" s="22"/>
      <c r="AV1324" s="46"/>
      <c r="AW1324" s="46"/>
      <c r="AX1324" s="46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  <c r="BJ1324" s="22"/>
      <c r="BK1324" s="22"/>
      <c r="BL1324" s="22"/>
      <c r="BM1324" s="22"/>
      <c r="BN1324" s="22"/>
      <c r="BO1324" s="22"/>
      <c r="BP1324" s="22"/>
      <c r="BQ1324" s="22"/>
      <c r="BR1324" s="22"/>
      <c r="BS1324" s="22"/>
      <c r="BT1324" s="22"/>
      <c r="BU1324" s="22"/>
      <c r="BV1324" s="22"/>
      <c r="BW1324" s="22"/>
      <c r="BX1324" s="22"/>
      <c r="BY1324" s="22"/>
      <c r="BZ1324" s="22"/>
      <c r="CA1324" s="22"/>
      <c r="CB1324" s="22"/>
      <c r="CC1324" s="22"/>
      <c r="CD1324" s="22"/>
      <c r="CE1324" s="22"/>
      <c r="CF1324" s="22"/>
      <c r="CG1324" s="22"/>
      <c r="CH1324" s="22"/>
      <c r="CI1324" s="22"/>
      <c r="CJ1324" s="22"/>
      <c r="CK1324" s="22"/>
      <c r="CL1324" s="22"/>
      <c r="CM1324" s="22"/>
      <c r="CN1324" s="22"/>
      <c r="CO1324" s="22"/>
      <c r="CP1324" s="22"/>
    </row>
    <row r="1325" spans="1:94" ht="12.75" hidden="1" customHeight="1" x14ac:dyDescent="0.25">
      <c r="A1325">
        <v>26278</v>
      </c>
      <c r="B1325">
        <v>1995</v>
      </c>
      <c r="C1325" s="22" t="str">
        <f t="shared" si="82"/>
        <v>1995B26278</v>
      </c>
      <c r="D1325" s="13">
        <v>34862</v>
      </c>
      <c r="E1325">
        <v>957376</v>
      </c>
      <c r="F1325" t="s">
        <v>75</v>
      </c>
      <c r="G1325" s="14" t="s">
        <v>80</v>
      </c>
      <c r="I1325" t="s">
        <v>58</v>
      </c>
      <c r="J1325" s="15">
        <f t="shared" si="80"/>
        <v>1092</v>
      </c>
      <c r="K1325">
        <v>0</v>
      </c>
      <c r="L1325">
        <v>5</v>
      </c>
      <c r="M1325">
        <v>5</v>
      </c>
      <c r="N1325">
        <v>5</v>
      </c>
      <c r="O1325">
        <v>4</v>
      </c>
      <c r="P1325">
        <v>6</v>
      </c>
      <c r="Q1325"/>
      <c r="R1325">
        <v>30509</v>
      </c>
      <c r="S1325" s="55">
        <v>1998</v>
      </c>
      <c r="T1325" s="60" t="s">
        <v>77</v>
      </c>
      <c r="U1325" s="46">
        <v>2.4990000000000001</v>
      </c>
      <c r="V1325" s="46">
        <v>1.2430000000000001</v>
      </c>
      <c r="W1325" s="65">
        <v>0</v>
      </c>
      <c r="X1325" s="46">
        <v>0.94900000000000007</v>
      </c>
      <c r="Y1325" s="25">
        <v>0</v>
      </c>
      <c r="Z1325" s="16">
        <v>464.89913232104101</v>
      </c>
      <c r="AA1325" s="16">
        <v>10.3853362255965</v>
      </c>
      <c r="AB1325" s="16">
        <v>10.027692169537275</v>
      </c>
      <c r="AC1325" s="16">
        <v>0.83364725093987424</v>
      </c>
      <c r="AD1325" s="16">
        <v>2.8041409480018284</v>
      </c>
      <c r="AE1325" s="16">
        <v>2.4053214055504561</v>
      </c>
      <c r="AF1325" s="16">
        <v>18.553679229506013</v>
      </c>
      <c r="AG1325" s="16">
        <v>17.526743996995595</v>
      </c>
      <c r="AH1325" s="16">
        <v>9.148522889292936</v>
      </c>
      <c r="AI1325" s="16">
        <v>2.2172921416508862</v>
      </c>
      <c r="AJ1325" s="16">
        <v>0.55694235852746254</v>
      </c>
      <c r="AK1325" s="16">
        <v>0.1780738289194049</v>
      </c>
      <c r="AL1325" s="16">
        <v>9.9634635567620158E-2</v>
      </c>
      <c r="AM1325" s="16">
        <v>15.284001267532512</v>
      </c>
      <c r="AN1325" s="16">
        <v>0.81835281252276582</v>
      </c>
      <c r="AO1325" s="16">
        <v>2226.3276221816946</v>
      </c>
      <c r="AP1325" s="16">
        <v>0.95451747160631428</v>
      </c>
      <c r="AQ1325" s="16">
        <v>44.992143249068761</v>
      </c>
      <c r="AR1325" s="16">
        <v>100.18832635262586</v>
      </c>
    </row>
    <row r="1326" spans="1:94" ht="15" hidden="1" customHeight="1" x14ac:dyDescent="0.25">
      <c r="A1326">
        <v>26279</v>
      </c>
      <c r="B1326">
        <v>1995</v>
      </c>
      <c r="C1326" s="22" t="str">
        <f t="shared" si="82"/>
        <v>1995B26279</v>
      </c>
      <c r="D1326" s="13">
        <v>34862</v>
      </c>
      <c r="E1326">
        <v>957376</v>
      </c>
      <c r="F1326" t="s">
        <v>75</v>
      </c>
      <c r="G1326" s="14" t="s">
        <v>80</v>
      </c>
      <c r="I1326" t="s">
        <v>58</v>
      </c>
      <c r="J1326" s="15">
        <f t="shared" si="80"/>
        <v>1092</v>
      </c>
      <c r="K1326">
        <v>5</v>
      </c>
      <c r="L1326">
        <v>10</v>
      </c>
      <c r="M1326">
        <v>10</v>
      </c>
      <c r="N1326">
        <v>5</v>
      </c>
      <c r="O1326">
        <v>4</v>
      </c>
      <c r="P1326">
        <v>6</v>
      </c>
      <c r="Q1326"/>
      <c r="R1326">
        <v>30510</v>
      </c>
      <c r="S1326" s="55">
        <v>1998</v>
      </c>
      <c r="T1326" s="60" t="s">
        <v>77</v>
      </c>
      <c r="U1326" s="46">
        <v>1.1000000000000001</v>
      </c>
      <c r="V1326" s="46">
        <v>1.052</v>
      </c>
      <c r="W1326" s="65">
        <v>0</v>
      </c>
      <c r="X1326" s="46">
        <v>0.36899999999999999</v>
      </c>
      <c r="Y1326" s="25">
        <v>0</v>
      </c>
      <c r="Z1326" s="16">
        <v>475.04347826086899</v>
      </c>
      <c r="AA1326" s="16">
        <v>9.0500181159420201</v>
      </c>
      <c r="AB1326" s="16">
        <v>11.611408243432635</v>
      </c>
      <c r="AC1326" s="16">
        <v>0.68133577931812506</v>
      </c>
      <c r="AD1326" s="16">
        <v>3.9545544426354344</v>
      </c>
      <c r="AE1326" s="16">
        <v>8.1430716652234203</v>
      </c>
      <c r="AF1326" s="16">
        <v>15.161008910117843</v>
      </c>
      <c r="AG1326" s="16">
        <v>14.833587172008555</v>
      </c>
      <c r="AH1326" s="16">
        <v>6.4959757969211953</v>
      </c>
      <c r="AI1326" s="16">
        <v>1.6444676636296514</v>
      </c>
      <c r="AJ1326" s="16">
        <v>0.47581017392282582</v>
      </c>
      <c r="AK1326" s="16">
        <v>0.43354864278783328</v>
      </c>
      <c r="AL1326" s="16">
        <v>8.7361523316365042E-2</v>
      </c>
      <c r="AM1326" s="16">
        <v>16.110842078786145</v>
      </c>
      <c r="AN1326" s="16">
        <v>0.69447680268099576</v>
      </c>
      <c r="AO1326" s="16">
        <v>1989.0273462037685</v>
      </c>
      <c r="AP1326" s="16">
        <v>0.74903833168363543</v>
      </c>
      <c r="AQ1326" s="16">
        <v>31.567997091409644</v>
      </c>
      <c r="AR1326" s="16">
        <v>159.90496586828974</v>
      </c>
    </row>
    <row r="1327" spans="1:94" ht="15" hidden="1" customHeight="1" x14ac:dyDescent="0.25">
      <c r="A1327">
        <v>26280</v>
      </c>
      <c r="B1327">
        <v>1995</v>
      </c>
      <c r="C1327" s="22" t="str">
        <f t="shared" si="82"/>
        <v>1995B26280</v>
      </c>
      <c r="D1327" s="13">
        <v>34862</v>
      </c>
      <c r="E1327">
        <v>957376</v>
      </c>
      <c r="F1327" t="s">
        <v>75</v>
      </c>
      <c r="G1327" s="14" t="s">
        <v>80</v>
      </c>
      <c r="I1327" t="s">
        <v>70</v>
      </c>
      <c r="J1327" s="15">
        <f t="shared" si="80"/>
        <v>2716</v>
      </c>
      <c r="K1327">
        <v>10</v>
      </c>
      <c r="L1327">
        <v>20</v>
      </c>
      <c r="M1327">
        <v>20</v>
      </c>
      <c r="N1327">
        <v>10</v>
      </c>
      <c r="O1327">
        <v>4</v>
      </c>
      <c r="P1327">
        <v>6</v>
      </c>
      <c r="Q1327"/>
      <c r="R1327">
        <v>30511</v>
      </c>
      <c r="S1327" s="55">
        <v>1998</v>
      </c>
      <c r="T1327" s="60" t="s">
        <v>77</v>
      </c>
      <c r="U1327" s="46">
        <v>1.5909999999999997</v>
      </c>
      <c r="V1327" s="46">
        <v>0.97799999999999998</v>
      </c>
      <c r="W1327" s="65">
        <v>0</v>
      </c>
      <c r="X1327" s="46">
        <v>0.32400000000000001</v>
      </c>
      <c r="Y1327" s="25">
        <v>0</v>
      </c>
      <c r="Z1327" s="16">
        <v>415.68235354573397</v>
      </c>
      <c r="AA1327" s="16">
        <v>7.1809866392600199</v>
      </c>
      <c r="AB1327" s="16">
        <v>19.563461887631235</v>
      </c>
      <c r="AC1327" s="16">
        <v>0.52649183758008955</v>
      </c>
      <c r="AD1327" s="16">
        <v>3.7382951294946554</v>
      </c>
      <c r="AE1327" s="16">
        <v>11.662530377099554</v>
      </c>
      <c r="AF1327" s="16">
        <v>30.273534514200175</v>
      </c>
      <c r="AG1327" s="16">
        <v>16.328304087974448</v>
      </c>
      <c r="AH1327" s="16">
        <v>8.7761670735059507</v>
      </c>
      <c r="AI1327" s="16">
        <v>3.5936494934998939</v>
      </c>
      <c r="AJ1327" s="16">
        <v>0.86457372248325415</v>
      </c>
      <c r="AK1327" s="16">
        <v>0.80451202105053998</v>
      </c>
      <c r="AL1327" s="16">
        <v>0.13901009173522519</v>
      </c>
      <c r="AM1327" s="16">
        <v>20.754034075794504</v>
      </c>
      <c r="AN1327" s="16">
        <v>0.64615830442447442</v>
      </c>
      <c r="AO1327" s="16">
        <v>1221.5442763123067</v>
      </c>
      <c r="AP1327" s="16">
        <v>0.63849193340474508</v>
      </c>
      <c r="AQ1327" s="16">
        <v>64.775453425798645</v>
      </c>
      <c r="AR1327" s="16">
        <v>166.2791703697265</v>
      </c>
    </row>
    <row r="1328" spans="1:94" ht="12.75" hidden="1" customHeight="1" x14ac:dyDescent="0.25">
      <c r="A1328">
        <v>26281</v>
      </c>
      <c r="B1328">
        <v>1995</v>
      </c>
      <c r="C1328" s="22" t="str">
        <f t="shared" si="82"/>
        <v>1995B26281</v>
      </c>
      <c r="D1328" s="13">
        <v>34862</v>
      </c>
      <c r="E1328">
        <v>957376</v>
      </c>
      <c r="F1328" t="s">
        <v>75</v>
      </c>
      <c r="G1328" s="14" t="s">
        <v>80</v>
      </c>
      <c r="I1328" t="s">
        <v>70</v>
      </c>
      <c r="J1328" s="15">
        <f t="shared" si="80"/>
        <v>2716</v>
      </c>
      <c r="K1328">
        <v>20</v>
      </c>
      <c r="L1328">
        <v>30</v>
      </c>
      <c r="M1328">
        <v>30</v>
      </c>
      <c r="N1328">
        <v>10</v>
      </c>
      <c r="O1328">
        <v>4</v>
      </c>
      <c r="P1328">
        <v>6</v>
      </c>
      <c r="Q1328"/>
      <c r="R1328">
        <v>30512</v>
      </c>
      <c r="S1328" s="55">
        <v>1998</v>
      </c>
      <c r="T1328" s="60" t="s">
        <v>77</v>
      </c>
      <c r="U1328" s="46">
        <v>1.3460000000000001</v>
      </c>
      <c r="V1328" s="46">
        <v>1.8559999999999999</v>
      </c>
      <c r="W1328" s="65">
        <v>0</v>
      </c>
      <c r="X1328" s="46">
        <v>1.202</v>
      </c>
      <c r="Y1328" s="25">
        <v>0</v>
      </c>
      <c r="Z1328" s="16">
        <v>475.02577956989199</v>
      </c>
      <c r="AA1328" s="16">
        <v>6.9325268817204302</v>
      </c>
      <c r="AB1328" s="16">
        <v>13.755832563853195</v>
      </c>
      <c r="AC1328" s="16">
        <v>0.80544335032144143</v>
      </c>
      <c r="AD1328" s="16">
        <v>7.6991700671944905</v>
      </c>
      <c r="AE1328" s="16">
        <v>11.737429882392917</v>
      </c>
      <c r="AF1328" s="16">
        <v>18.735392345846488</v>
      </c>
      <c r="AG1328" s="16">
        <v>14.12757979235562</v>
      </c>
      <c r="AH1328" s="16">
        <v>4.4879010434711031</v>
      </c>
      <c r="AI1328" s="16">
        <v>1.864176871403411</v>
      </c>
      <c r="AJ1328" s="16">
        <v>0.52764296524869714</v>
      </c>
      <c r="AK1328" s="16">
        <v>0.62762309220138535</v>
      </c>
      <c r="AL1328" s="16">
        <v>0.10132684202478807</v>
      </c>
      <c r="AM1328" s="16">
        <v>22.072067477083806</v>
      </c>
      <c r="AN1328" s="16">
        <v>0.56782894300015474</v>
      </c>
      <c r="AO1328" s="16">
        <v>552.15414919576517</v>
      </c>
      <c r="AP1328" s="16">
        <v>0.58059580188366078</v>
      </c>
      <c r="AQ1328" s="16">
        <v>31.848303134279242</v>
      </c>
      <c r="AR1328" s="16">
        <v>212.36565446353097</v>
      </c>
    </row>
    <row r="1329" spans="1:44" ht="12.75" hidden="1" customHeight="1" x14ac:dyDescent="0.25">
      <c r="A1329">
        <v>26282</v>
      </c>
      <c r="B1329">
        <v>1995</v>
      </c>
      <c r="C1329" s="22" t="str">
        <f t="shared" si="82"/>
        <v>1995B26282</v>
      </c>
      <c r="D1329" s="13">
        <v>34862</v>
      </c>
      <c r="E1329">
        <v>957376</v>
      </c>
      <c r="F1329" t="s">
        <v>75</v>
      </c>
      <c r="G1329" s="14" t="s">
        <v>80</v>
      </c>
      <c r="I1329" t="s">
        <v>70</v>
      </c>
      <c r="J1329" s="15">
        <f t="shared" si="80"/>
        <v>2716</v>
      </c>
      <c r="K1329">
        <v>30</v>
      </c>
      <c r="L1329">
        <v>40</v>
      </c>
      <c r="M1329">
        <v>40</v>
      </c>
      <c r="N1329">
        <v>10</v>
      </c>
      <c r="O1329">
        <v>4</v>
      </c>
      <c r="P1329">
        <v>6</v>
      </c>
      <c r="Q1329"/>
      <c r="R1329">
        <v>30513</v>
      </c>
      <c r="S1329" s="55">
        <v>1998</v>
      </c>
      <c r="T1329" s="60" t="s">
        <v>77</v>
      </c>
      <c r="U1329" s="46">
        <v>1.58</v>
      </c>
      <c r="V1329" s="46">
        <v>8.9269999999999996</v>
      </c>
      <c r="W1329" s="65">
        <v>0</v>
      </c>
      <c r="X1329" s="46">
        <v>0.42099999999999993</v>
      </c>
      <c r="Y1329" s="25">
        <v>0</v>
      </c>
      <c r="Z1329" s="16">
        <v>414.66933767772503</v>
      </c>
      <c r="AA1329" s="16">
        <v>5.9690402843601804</v>
      </c>
      <c r="AB1329" s="16">
        <v>19.851526949922533</v>
      </c>
      <c r="AC1329" s="16">
        <v>0.79663629835708005</v>
      </c>
      <c r="AD1329" s="16">
        <v>8.2969655973775254</v>
      </c>
      <c r="AE1329" s="16">
        <v>10.269809766484819</v>
      </c>
      <c r="AF1329" s="16">
        <v>22.539723917601343</v>
      </c>
      <c r="AG1329" s="16">
        <v>12.011066390331512</v>
      </c>
      <c r="AH1329" s="16">
        <v>7.3391294531154365</v>
      </c>
      <c r="AI1329" s="16">
        <v>3.5504980709085299</v>
      </c>
      <c r="AJ1329" s="16">
        <v>0.97772201576925932</v>
      </c>
      <c r="AK1329" s="16">
        <v>0.81416072262277484</v>
      </c>
      <c r="AL1329" s="16">
        <v>0.14777688263766731</v>
      </c>
      <c r="AM1329" s="16">
        <v>24.586394384679011</v>
      </c>
      <c r="AN1329" s="16">
        <v>0.59984902823402997</v>
      </c>
      <c r="AO1329" s="16">
        <v>421.74660583691605</v>
      </c>
      <c r="AP1329" s="16">
        <v>0.55481581505008137</v>
      </c>
      <c r="AQ1329" s="16">
        <v>67.444673230328604</v>
      </c>
      <c r="AR1329" s="16">
        <v>281.529212966003</v>
      </c>
    </row>
    <row r="1330" spans="1:44" ht="12.75" hidden="1" customHeight="1" x14ac:dyDescent="0.25">
      <c r="A1330">
        <v>26283</v>
      </c>
      <c r="B1330">
        <v>1995</v>
      </c>
      <c r="C1330" s="22" t="str">
        <f t="shared" si="82"/>
        <v>1995B26283</v>
      </c>
      <c r="D1330" s="13">
        <v>34862</v>
      </c>
      <c r="E1330">
        <v>957376</v>
      </c>
      <c r="F1330" t="s">
        <v>75</v>
      </c>
      <c r="G1330" s="14" t="s">
        <v>80</v>
      </c>
      <c r="I1330" t="s">
        <v>70</v>
      </c>
      <c r="J1330" s="15">
        <f t="shared" si="80"/>
        <v>2716</v>
      </c>
      <c r="K1330">
        <v>40</v>
      </c>
      <c r="L1330">
        <v>50</v>
      </c>
      <c r="M1330">
        <v>50</v>
      </c>
      <c r="N1330">
        <v>10</v>
      </c>
      <c r="O1330">
        <v>4</v>
      </c>
      <c r="P1330">
        <v>6</v>
      </c>
      <c r="Q1330"/>
      <c r="R1330">
        <v>30514</v>
      </c>
      <c r="S1330" s="55">
        <v>1998</v>
      </c>
      <c r="T1330" s="60" t="s">
        <v>77</v>
      </c>
      <c r="U1330" s="46">
        <v>2.0609999999999999</v>
      </c>
      <c r="V1330" s="46">
        <v>2.7149999999999999</v>
      </c>
      <c r="W1330" s="65">
        <v>0</v>
      </c>
      <c r="X1330" s="46">
        <v>0.28299999999999997</v>
      </c>
      <c r="Y1330" s="25">
        <v>0</v>
      </c>
      <c r="Z1330" s="16">
        <v>451.44937273695399</v>
      </c>
      <c r="AA1330" s="16">
        <v>5.90869009584664</v>
      </c>
      <c r="AB1330" s="16">
        <v>18.084672667974111</v>
      </c>
      <c r="AC1330" s="16">
        <v>0.76023972672554607</v>
      </c>
      <c r="AD1330" s="16">
        <v>10.354659903705924</v>
      </c>
      <c r="AE1330" s="16">
        <v>15.849350673367372</v>
      </c>
      <c r="AF1330" s="16">
        <v>15.720197078691603</v>
      </c>
      <c r="AG1330" s="16">
        <v>11.703012245956142</v>
      </c>
      <c r="AH1330" s="16">
        <v>4.5020118597355907</v>
      </c>
      <c r="AI1330" s="16">
        <v>2.413042188218685</v>
      </c>
      <c r="AJ1330" s="16">
        <v>0.69503370761641492</v>
      </c>
      <c r="AK1330" s="16">
        <v>1.1360948647498734</v>
      </c>
      <c r="AL1330" s="16">
        <v>0.11037015957857232</v>
      </c>
      <c r="AM1330" s="16">
        <v>20.800207396591837</v>
      </c>
      <c r="AN1330" s="16">
        <v>0.5589819779669839</v>
      </c>
      <c r="AO1330" s="16">
        <v>6.8422041495500068</v>
      </c>
      <c r="AP1330" s="16">
        <v>0.55157114377230776</v>
      </c>
      <c r="AQ1330" s="16">
        <v>39.048943815290848</v>
      </c>
      <c r="AR1330" s="16">
        <v>311.40334607832978</v>
      </c>
    </row>
    <row r="1331" spans="1:44" ht="12.75" hidden="1" customHeight="1" x14ac:dyDescent="0.25">
      <c r="A1331">
        <v>26284</v>
      </c>
      <c r="B1331">
        <v>1995</v>
      </c>
      <c r="C1331" s="22" t="str">
        <f t="shared" ref="C1331:C1349" si="83">CONCATENATE(B1331,"B",A1331)</f>
        <v>1995B26284</v>
      </c>
      <c r="D1331" s="13">
        <v>34862</v>
      </c>
      <c r="E1331">
        <v>957376</v>
      </c>
      <c r="F1331" t="s">
        <v>75</v>
      </c>
      <c r="G1331" s="14" t="s">
        <v>80</v>
      </c>
      <c r="I1331" t="s">
        <v>70</v>
      </c>
      <c r="J1331" s="15">
        <f t="shared" si="80"/>
        <v>5296.2000000000007</v>
      </c>
      <c r="K1331">
        <v>50</v>
      </c>
      <c r="L1331">
        <v>70</v>
      </c>
      <c r="M1331" s="26">
        <v>69.5</v>
      </c>
      <c r="N1331">
        <v>20</v>
      </c>
      <c r="O1331">
        <v>4</v>
      </c>
      <c r="P1331">
        <v>6</v>
      </c>
      <c r="Q1331"/>
      <c r="R1331">
        <v>30515</v>
      </c>
      <c r="S1331" s="55">
        <v>1998</v>
      </c>
      <c r="T1331" s="60" t="s">
        <v>77</v>
      </c>
      <c r="U1331" s="46">
        <v>0.98399999999999999</v>
      </c>
      <c r="V1331" s="46">
        <v>0.86899999999999999</v>
      </c>
      <c r="W1331" s="65">
        <v>0</v>
      </c>
      <c r="X1331" s="46">
        <v>0.17499999999999999</v>
      </c>
      <c r="Y1331" s="25">
        <v>0</v>
      </c>
      <c r="Z1331" s="16">
        <v>453.40214067278202</v>
      </c>
      <c r="AA1331" s="16">
        <v>5.95298165137614</v>
      </c>
      <c r="AB1331" s="16">
        <v>19.588829274998382</v>
      </c>
      <c r="AC1331" s="16">
        <v>0.69650880189349995</v>
      </c>
      <c r="AD1331" s="16">
        <v>10.243354689278011</v>
      </c>
      <c r="AE1331" s="16">
        <v>10.317715059586925</v>
      </c>
      <c r="AF1331" s="16">
        <v>13.548074847679192</v>
      </c>
      <c r="AG1331" s="16">
        <v>10.101899042311054</v>
      </c>
      <c r="AH1331" s="16">
        <v>4.6043599408519871</v>
      </c>
      <c r="AI1331" s="16">
        <v>2.3641469456834225</v>
      </c>
      <c r="AJ1331" s="16">
        <v>0.73997115626371046</v>
      </c>
      <c r="AK1331" s="16">
        <v>0.92189764845052047</v>
      </c>
      <c r="AL1331" s="16">
        <v>0.12397668635986279</v>
      </c>
      <c r="AM1331" s="16">
        <v>22.321786563076017</v>
      </c>
      <c r="AN1331" s="16">
        <v>0.59501117000633219</v>
      </c>
      <c r="AO1331" s="16">
        <v>4.9517596248986351</v>
      </c>
      <c r="AP1331" s="16">
        <v>0.56505334265774065</v>
      </c>
      <c r="AQ1331" s="16">
        <v>44.186214112907209</v>
      </c>
      <c r="AR1331" s="16">
        <v>220.03827602653399</v>
      </c>
    </row>
    <row r="1332" spans="1:44" ht="12.75" hidden="1" customHeight="1" x14ac:dyDescent="0.25">
      <c r="A1332">
        <v>26285</v>
      </c>
      <c r="B1332">
        <v>1995</v>
      </c>
      <c r="C1332" s="22" t="str">
        <f t="shared" si="83"/>
        <v>1995B26285</v>
      </c>
      <c r="D1332" s="13">
        <v>34862</v>
      </c>
      <c r="E1332">
        <v>957376</v>
      </c>
      <c r="F1332" t="s">
        <v>75</v>
      </c>
      <c r="G1332" s="14" t="s">
        <v>80</v>
      </c>
      <c r="I1332" t="s">
        <v>70</v>
      </c>
      <c r="J1332" s="15">
        <f t="shared" si="80"/>
        <v>1120.3500000000001</v>
      </c>
      <c r="K1332">
        <v>70</v>
      </c>
      <c r="L1332">
        <v>80</v>
      </c>
      <c r="M1332" s="26">
        <v>75.5</v>
      </c>
      <c r="N1332">
        <v>10</v>
      </c>
      <c r="O1332">
        <v>3</v>
      </c>
      <c r="P1332">
        <v>6</v>
      </c>
      <c r="Q1332"/>
      <c r="R1332">
        <v>30516</v>
      </c>
      <c r="S1332" s="55">
        <v>1998</v>
      </c>
      <c r="T1332" s="60" t="s">
        <v>77</v>
      </c>
      <c r="U1332" s="46">
        <v>0.1</v>
      </c>
      <c r="V1332" s="65">
        <v>0</v>
      </c>
      <c r="W1332" s="65">
        <v>0</v>
      </c>
      <c r="X1332" s="46">
        <v>1.7999999999999999E-2</v>
      </c>
      <c r="Y1332" s="25">
        <v>0</v>
      </c>
      <c r="Z1332" s="16"/>
      <c r="AA1332" s="16"/>
      <c r="AB1332" s="16">
        <v>40.953796877142004</v>
      </c>
      <c r="AC1332" s="16">
        <v>0.59527288609846796</v>
      </c>
      <c r="AD1332" s="16">
        <v>5.0801968550377952</v>
      </c>
      <c r="AE1332" s="16">
        <v>8.2714397601692671</v>
      </c>
      <c r="AF1332" s="16">
        <v>44.614382405044857</v>
      </c>
      <c r="AG1332" s="16">
        <v>14.580280277195358</v>
      </c>
      <c r="AH1332" s="16">
        <v>19.846981446274537</v>
      </c>
      <c r="AI1332" s="16">
        <v>12.831071724989558</v>
      </c>
      <c r="AJ1332" s="16">
        <v>3.3660043549554359</v>
      </c>
      <c r="AK1332" s="16">
        <v>0.41142532866736026</v>
      </c>
      <c r="AL1332" s="16">
        <v>0.28783301115731502</v>
      </c>
      <c r="AM1332" s="16">
        <v>56.772657086048092</v>
      </c>
      <c r="AN1332" s="16">
        <v>0.58321121108781426</v>
      </c>
      <c r="AO1332" s="16">
        <v>0</v>
      </c>
      <c r="AP1332" s="16">
        <v>0.45919381252012492</v>
      </c>
      <c r="AQ1332" s="16">
        <v>193.30189150443627</v>
      </c>
      <c r="AR1332" s="16">
        <v>114.53798471195975</v>
      </c>
    </row>
    <row r="1333" spans="1:44" ht="12.75" hidden="1" customHeight="1" x14ac:dyDescent="0.25">
      <c r="A1333">
        <v>26286</v>
      </c>
      <c r="B1333">
        <v>1995</v>
      </c>
      <c r="C1333" s="22" t="str">
        <f t="shared" si="83"/>
        <v>1995B26286</v>
      </c>
      <c r="D1333" s="13">
        <v>34862</v>
      </c>
      <c r="E1333">
        <v>957780</v>
      </c>
      <c r="F1333" t="s">
        <v>75</v>
      </c>
      <c r="G1333" s="14" t="s">
        <v>81</v>
      </c>
      <c r="I1333" t="s">
        <v>58</v>
      </c>
      <c r="J1333" s="15">
        <f t="shared" si="80"/>
        <v>1092</v>
      </c>
      <c r="K1333">
        <v>0</v>
      </c>
      <c r="L1333">
        <v>5</v>
      </c>
      <c r="M1333">
        <v>5</v>
      </c>
      <c r="N1333">
        <v>5</v>
      </c>
      <c r="O1333">
        <v>4</v>
      </c>
      <c r="P1333">
        <v>6</v>
      </c>
      <c r="Q1333"/>
      <c r="R1333">
        <v>30518</v>
      </c>
      <c r="S1333" s="55">
        <v>1998</v>
      </c>
      <c r="T1333" s="60" t="s">
        <v>77</v>
      </c>
      <c r="U1333" s="46">
        <v>0.625</v>
      </c>
      <c r="V1333" s="46">
        <v>1.7589999999999999</v>
      </c>
      <c r="W1333" s="65">
        <v>0</v>
      </c>
      <c r="X1333" s="46">
        <v>0.75300000000000011</v>
      </c>
      <c r="Y1333" s="25">
        <v>0</v>
      </c>
      <c r="Z1333" s="16">
        <v>482.58572455089802</v>
      </c>
      <c r="AA1333" s="16">
        <v>10.995928143712501</v>
      </c>
      <c r="AB1333" s="16">
        <v>8.2977983917014146</v>
      </c>
      <c r="AC1333" s="16">
        <v>1.0087158397339162</v>
      </c>
      <c r="AD1333" s="16">
        <v>6.8282675912781494</v>
      </c>
      <c r="AE1333" s="16">
        <v>2.2092322445902548</v>
      </c>
      <c r="AF1333" s="16">
        <v>22.865738833157462</v>
      </c>
      <c r="AG1333" s="16">
        <v>17.158438009776553</v>
      </c>
      <c r="AH1333" s="16">
        <v>5.3389926150334581</v>
      </c>
      <c r="AI1333" s="16">
        <v>1.5527383985278458</v>
      </c>
      <c r="AJ1333" s="16">
        <v>0.48161686021549438</v>
      </c>
      <c r="AK1333" s="16">
        <v>0.14856610869202339</v>
      </c>
      <c r="AL1333" s="16">
        <v>0.10621308868222377</v>
      </c>
      <c r="AM1333" s="16">
        <v>16.963287986255857</v>
      </c>
      <c r="AN1333" s="16">
        <v>0.75116011763478086</v>
      </c>
      <c r="AO1333" s="16">
        <v>1595.4016400858752</v>
      </c>
      <c r="AP1333" s="16">
        <v>0.84944027853161042</v>
      </c>
      <c r="AQ1333" s="16">
        <v>32.02487689506858</v>
      </c>
      <c r="AR1333" s="16">
        <v>185.44100134779791</v>
      </c>
    </row>
    <row r="1334" spans="1:44" ht="12.75" hidden="1" customHeight="1" x14ac:dyDescent="0.25">
      <c r="A1334">
        <v>26287</v>
      </c>
      <c r="B1334">
        <v>1995</v>
      </c>
      <c r="C1334" s="22" t="str">
        <f t="shared" si="83"/>
        <v>1995B26287</v>
      </c>
      <c r="D1334" s="13">
        <v>34862</v>
      </c>
      <c r="E1334">
        <v>957780</v>
      </c>
      <c r="F1334" t="s">
        <v>75</v>
      </c>
      <c r="G1334" s="14" t="s">
        <v>81</v>
      </c>
      <c r="I1334" t="s">
        <v>58</v>
      </c>
      <c r="J1334" s="15">
        <f t="shared" si="80"/>
        <v>1092</v>
      </c>
      <c r="K1334">
        <v>5</v>
      </c>
      <c r="L1334">
        <v>10</v>
      </c>
      <c r="M1334">
        <v>10</v>
      </c>
      <c r="N1334">
        <v>5</v>
      </c>
      <c r="O1334">
        <v>4</v>
      </c>
      <c r="P1334">
        <v>6</v>
      </c>
      <c r="Q1334"/>
      <c r="R1334">
        <v>30519</v>
      </c>
      <c r="S1334" s="55">
        <v>1998</v>
      </c>
      <c r="T1334" s="60" t="s">
        <v>77</v>
      </c>
      <c r="U1334" s="46">
        <v>0.27800000000000002</v>
      </c>
      <c r="V1334" s="46">
        <v>1.2240000000000002</v>
      </c>
      <c r="W1334" s="65">
        <v>0</v>
      </c>
      <c r="X1334" s="46">
        <v>0.46800000000000008</v>
      </c>
      <c r="Y1334" s="25">
        <v>0</v>
      </c>
      <c r="Z1334" s="16"/>
      <c r="AA1334" s="16"/>
      <c r="AB1334" s="16">
        <v>7.113472075241674</v>
      </c>
      <c r="AC1334" s="16">
        <v>1.153520736068925</v>
      </c>
      <c r="AD1334" s="16">
        <v>9.1673833327101466</v>
      </c>
      <c r="AE1334" s="16">
        <v>3.1123016414768334</v>
      </c>
      <c r="AF1334" s="16">
        <v>12.622119459026557</v>
      </c>
      <c r="AG1334" s="16">
        <v>10.646512481293493</v>
      </c>
      <c r="AH1334" s="16">
        <v>5.6707776775846277</v>
      </c>
      <c r="AI1334" s="16">
        <v>1.0972164372030981</v>
      </c>
      <c r="AJ1334" s="16">
        <v>0.45152134650317693</v>
      </c>
      <c r="AK1334" s="16">
        <v>0.36021707807210601</v>
      </c>
      <c r="AL1334" s="16">
        <v>8.0478190888529658E-2</v>
      </c>
      <c r="AM1334" s="16">
        <v>12.943901787911489</v>
      </c>
      <c r="AN1334" s="16">
        <v>0.56439081357320564</v>
      </c>
      <c r="AO1334" s="16">
        <v>2722.1751546303003</v>
      </c>
      <c r="AP1334" s="16">
        <v>0.5569125592064702</v>
      </c>
      <c r="AQ1334" s="16">
        <v>17.705375908368776</v>
      </c>
      <c r="AR1334" s="16">
        <v>265.76107325124065</v>
      </c>
    </row>
    <row r="1335" spans="1:44" ht="15" hidden="1" customHeight="1" x14ac:dyDescent="0.25">
      <c r="A1335">
        <v>26288</v>
      </c>
      <c r="B1335">
        <v>1995</v>
      </c>
      <c r="C1335" s="22" t="str">
        <f t="shared" si="83"/>
        <v>1995B26288</v>
      </c>
      <c r="D1335" s="13">
        <v>34862</v>
      </c>
      <c r="E1335">
        <v>957780</v>
      </c>
      <c r="F1335" t="s">
        <v>75</v>
      </c>
      <c r="G1335" s="14" t="s">
        <v>81</v>
      </c>
      <c r="I1335" t="s">
        <v>70</v>
      </c>
      <c r="J1335" s="15">
        <f t="shared" si="80"/>
        <v>2716</v>
      </c>
      <c r="K1335">
        <v>10</v>
      </c>
      <c r="L1335">
        <v>20</v>
      </c>
      <c r="M1335">
        <v>20</v>
      </c>
      <c r="N1335">
        <v>10</v>
      </c>
      <c r="O1335">
        <v>4</v>
      </c>
      <c r="P1335">
        <v>6</v>
      </c>
      <c r="Q1335"/>
      <c r="R1335">
        <v>30520</v>
      </c>
      <c r="S1335" s="55">
        <v>1998</v>
      </c>
      <c r="T1335" s="60" t="s">
        <v>77</v>
      </c>
      <c r="U1335" s="46">
        <v>1.198</v>
      </c>
      <c r="V1335" s="46">
        <v>1.3639999999999999</v>
      </c>
      <c r="W1335" s="65">
        <v>0</v>
      </c>
      <c r="X1335" s="46">
        <v>0.72900000000000009</v>
      </c>
      <c r="Y1335" s="25">
        <v>0</v>
      </c>
      <c r="Z1335" s="16">
        <v>474.29846153846103</v>
      </c>
      <c r="AA1335" s="16">
        <v>8.6528923076922997</v>
      </c>
      <c r="AB1335" s="16">
        <v>14.193572900541852</v>
      </c>
      <c r="AC1335" s="16">
        <v>0.43638162223072013</v>
      </c>
      <c r="AD1335" s="16">
        <v>11.129773227385931</v>
      </c>
      <c r="AE1335" s="16">
        <v>7.5806833674907672</v>
      </c>
      <c r="AF1335" s="16">
        <v>24.168421783900008</v>
      </c>
      <c r="AG1335" s="16">
        <v>19.313117727681071</v>
      </c>
      <c r="AH1335" s="16">
        <v>4.6815777602829787</v>
      </c>
      <c r="AI1335" s="16">
        <v>1.1867293240912713</v>
      </c>
      <c r="AJ1335" s="16">
        <v>0.40539338636825017</v>
      </c>
      <c r="AK1335" s="16">
        <v>0.45300476891043268</v>
      </c>
      <c r="AL1335" s="16">
        <v>9.7480822581320181E-2</v>
      </c>
      <c r="AM1335" s="16">
        <v>14.669206288198369</v>
      </c>
      <c r="AN1335" s="16">
        <v>0.69360800177748616</v>
      </c>
      <c r="AO1335" s="16">
        <v>2161.4934937613943</v>
      </c>
      <c r="AP1335" s="16">
        <v>0.72257839902565568</v>
      </c>
      <c r="AQ1335" s="16">
        <v>24.096740469315815</v>
      </c>
      <c r="AR1335" s="16">
        <v>216.4900133823875</v>
      </c>
    </row>
    <row r="1336" spans="1:44" ht="15" hidden="1" customHeight="1" x14ac:dyDescent="0.25">
      <c r="A1336">
        <v>26289</v>
      </c>
      <c r="B1336">
        <v>1995</v>
      </c>
      <c r="C1336" s="22" t="str">
        <f t="shared" si="83"/>
        <v>1995B26289</v>
      </c>
      <c r="D1336" s="13">
        <v>34862</v>
      </c>
      <c r="E1336">
        <v>957780</v>
      </c>
      <c r="F1336" t="s">
        <v>75</v>
      </c>
      <c r="G1336" s="14" t="s">
        <v>81</v>
      </c>
      <c r="I1336" t="s">
        <v>70</v>
      </c>
      <c r="J1336" s="15">
        <f t="shared" si="80"/>
        <v>2716</v>
      </c>
      <c r="K1336">
        <v>20</v>
      </c>
      <c r="L1336">
        <v>30</v>
      </c>
      <c r="M1336">
        <v>30</v>
      </c>
      <c r="N1336">
        <v>10</v>
      </c>
      <c r="O1336">
        <v>4</v>
      </c>
      <c r="P1336">
        <v>6</v>
      </c>
      <c r="Q1336"/>
      <c r="R1336">
        <v>30521</v>
      </c>
      <c r="S1336" s="55">
        <v>1998</v>
      </c>
      <c r="T1336" s="60" t="s">
        <v>77</v>
      </c>
      <c r="U1336" s="46">
        <v>1.335</v>
      </c>
      <c r="V1336" s="46">
        <v>1.837</v>
      </c>
      <c r="W1336" s="65">
        <v>0</v>
      </c>
      <c r="X1336" s="46">
        <v>1.026</v>
      </c>
      <c r="Y1336" s="25">
        <v>0</v>
      </c>
      <c r="Z1336" s="16">
        <v>471.33997155049701</v>
      </c>
      <c r="AA1336" s="16">
        <v>6.3250071123755296</v>
      </c>
      <c r="AB1336" s="16">
        <v>16.787506306485451</v>
      </c>
      <c r="AC1336" s="16">
        <v>0.86998078120054034</v>
      </c>
      <c r="AD1336" s="16">
        <v>15.188185083081958</v>
      </c>
      <c r="AE1336" s="16">
        <v>9.6967812677284364</v>
      </c>
      <c r="AF1336" s="16">
        <v>17.464430464450157</v>
      </c>
      <c r="AG1336" s="16">
        <v>10.15941396179945</v>
      </c>
      <c r="AH1336" s="16">
        <v>2.8529632977971242</v>
      </c>
      <c r="AI1336" s="16">
        <v>1.3610653859569208</v>
      </c>
      <c r="AJ1336" s="16">
        <v>0.44995655825346748</v>
      </c>
      <c r="AK1336" s="16">
        <v>1.1970158326393396</v>
      </c>
      <c r="AL1336" s="16">
        <v>8.1330827617684121E-2</v>
      </c>
      <c r="AM1336" s="16">
        <v>14.757936677595914</v>
      </c>
      <c r="AN1336" s="16">
        <v>0.5386432457068806</v>
      </c>
      <c r="AO1336" s="16">
        <v>265.82814459070192</v>
      </c>
      <c r="AP1336" s="16">
        <v>0.53424823511320607</v>
      </c>
      <c r="AQ1336" s="16">
        <v>25.148158090467394</v>
      </c>
      <c r="AR1336" s="16">
        <v>333.23335801069328</v>
      </c>
    </row>
    <row r="1337" spans="1:44" ht="12.75" hidden="1" customHeight="1" x14ac:dyDescent="0.25">
      <c r="A1337">
        <v>26290</v>
      </c>
      <c r="B1337">
        <v>1995</v>
      </c>
      <c r="C1337" s="22" t="str">
        <f t="shared" si="83"/>
        <v>1995B26290</v>
      </c>
      <c r="D1337" s="13">
        <v>34862</v>
      </c>
      <c r="E1337">
        <v>957780</v>
      </c>
      <c r="F1337" t="s">
        <v>75</v>
      </c>
      <c r="G1337" s="14" t="s">
        <v>81</v>
      </c>
      <c r="I1337" t="s">
        <v>70</v>
      </c>
      <c r="J1337" s="15">
        <f t="shared" si="80"/>
        <v>2716</v>
      </c>
      <c r="K1337">
        <v>30</v>
      </c>
      <c r="L1337">
        <v>40</v>
      </c>
      <c r="M1337">
        <v>40</v>
      </c>
      <c r="N1337">
        <v>10</v>
      </c>
      <c r="O1337">
        <v>4</v>
      </c>
      <c r="P1337">
        <v>6</v>
      </c>
      <c r="Q1337"/>
      <c r="R1337">
        <v>30522</v>
      </c>
      <c r="S1337" s="55">
        <v>1998</v>
      </c>
      <c r="T1337" s="60" t="s">
        <v>77</v>
      </c>
      <c r="U1337" s="46">
        <v>1.171</v>
      </c>
      <c r="V1337" s="46">
        <v>4.4319999999999995</v>
      </c>
      <c r="W1337" s="65">
        <v>0</v>
      </c>
      <c r="X1337" s="46">
        <v>0.52200000000000002</v>
      </c>
      <c r="Y1337" s="25">
        <v>0</v>
      </c>
      <c r="Z1337" s="16">
        <v>465.08116548042699</v>
      </c>
      <c r="AA1337" s="16">
        <v>6.1499999999999897</v>
      </c>
      <c r="AB1337" s="16">
        <v>15.456934155387138</v>
      </c>
      <c r="AC1337" s="16">
        <v>0.68784395023422407</v>
      </c>
      <c r="AD1337" s="16">
        <v>12.201911873185582</v>
      </c>
      <c r="AE1337" s="16">
        <v>7.4746339802111219</v>
      </c>
      <c r="AF1337" s="16">
        <v>14.610949939110753</v>
      </c>
      <c r="AG1337" s="16">
        <v>8.9469368817334392</v>
      </c>
      <c r="AH1337" s="16">
        <v>3.0694060907495579</v>
      </c>
      <c r="AI1337" s="16">
        <v>1.6572570224825129</v>
      </c>
      <c r="AJ1337" s="16">
        <v>0.46094293454334706</v>
      </c>
      <c r="AK1337" s="16">
        <v>1.0604950556206585</v>
      </c>
      <c r="AL1337" s="16">
        <v>9.897953852459479E-2</v>
      </c>
      <c r="AM1337" s="16">
        <v>12.225131631148111</v>
      </c>
      <c r="AN1337" s="16">
        <v>0.52000908056208517</v>
      </c>
      <c r="AO1337" s="16">
        <v>20.126895660071199</v>
      </c>
      <c r="AP1337" s="16">
        <v>0.49456665737707234</v>
      </c>
      <c r="AQ1337" s="16">
        <v>30.388657247776592</v>
      </c>
      <c r="AR1337" s="16">
        <v>257.2935507801057</v>
      </c>
    </row>
    <row r="1338" spans="1:44" ht="12.75" hidden="1" customHeight="1" x14ac:dyDescent="0.25">
      <c r="A1338">
        <v>26291</v>
      </c>
      <c r="B1338">
        <v>1995</v>
      </c>
      <c r="C1338" s="22" t="str">
        <f t="shared" si="83"/>
        <v>1995B26291</v>
      </c>
      <c r="D1338" s="13">
        <v>34862</v>
      </c>
      <c r="E1338">
        <v>957780</v>
      </c>
      <c r="F1338" t="s">
        <v>75</v>
      </c>
      <c r="G1338" s="14" t="s">
        <v>81</v>
      </c>
      <c r="I1338" t="s">
        <v>70</v>
      </c>
      <c r="J1338" s="15">
        <f t="shared" si="80"/>
        <v>2716</v>
      </c>
      <c r="K1338">
        <v>40</v>
      </c>
      <c r="L1338">
        <v>50</v>
      </c>
      <c r="M1338">
        <v>50</v>
      </c>
      <c r="N1338">
        <v>10</v>
      </c>
      <c r="O1338">
        <v>4</v>
      </c>
      <c r="P1338">
        <v>6</v>
      </c>
      <c r="Q1338"/>
      <c r="R1338">
        <v>30523</v>
      </c>
      <c r="S1338" s="55">
        <v>1998</v>
      </c>
      <c r="T1338" s="60" t="s">
        <v>77</v>
      </c>
      <c r="U1338" s="46">
        <v>0.56699999999999995</v>
      </c>
      <c r="V1338" s="46">
        <v>1.351</v>
      </c>
      <c r="W1338" s="65">
        <v>0</v>
      </c>
      <c r="X1338" s="46">
        <v>0.36899999999999999</v>
      </c>
      <c r="Y1338" s="25">
        <v>0</v>
      </c>
      <c r="Z1338" s="16">
        <v>410.99900000000002</v>
      </c>
      <c r="AA1338" s="16">
        <v>6.11</v>
      </c>
      <c r="AB1338" s="16">
        <v>15.221933451286331</v>
      </c>
      <c r="AC1338" s="16">
        <v>0.72414277812919214</v>
      </c>
      <c r="AD1338" s="16">
        <v>4.9423756833481542</v>
      </c>
      <c r="AE1338" s="16">
        <v>7.5855464798975696</v>
      </c>
      <c r="AF1338" s="16">
        <v>13.325479986187888</v>
      </c>
      <c r="AG1338" s="16">
        <v>9.8231392609297501</v>
      </c>
      <c r="AH1338" s="16">
        <v>4.4378668842379962</v>
      </c>
      <c r="AI1338" s="16">
        <v>3.016433969240548</v>
      </c>
      <c r="AJ1338" s="16">
        <v>0.66875681820265298</v>
      </c>
      <c r="AK1338" s="16">
        <v>0.59266796842771108</v>
      </c>
      <c r="AL1338" s="16">
        <v>0.10477495729551503</v>
      </c>
      <c r="AM1338" s="16">
        <v>15.472125201299315</v>
      </c>
      <c r="AN1338" s="16">
        <v>0.51730486571387535</v>
      </c>
      <c r="AO1338" s="16">
        <v>3.6969555292758725</v>
      </c>
      <c r="AP1338" s="16">
        <v>0.48468444517783094</v>
      </c>
      <c r="AQ1338" s="16">
        <v>45.665532973362794</v>
      </c>
      <c r="AR1338" s="16">
        <v>182.04795889368646</v>
      </c>
    </row>
    <row r="1339" spans="1:44" ht="12.75" hidden="1" customHeight="1" x14ac:dyDescent="0.25">
      <c r="A1339">
        <v>26292</v>
      </c>
      <c r="B1339">
        <v>1995</v>
      </c>
      <c r="C1339" s="22" t="str">
        <f t="shared" si="83"/>
        <v>1995B26292</v>
      </c>
      <c r="D1339" s="13">
        <v>34862</v>
      </c>
      <c r="E1339">
        <v>957780</v>
      </c>
      <c r="F1339" t="s">
        <v>75</v>
      </c>
      <c r="G1339" s="14" t="s">
        <v>81</v>
      </c>
      <c r="I1339" t="s">
        <v>70</v>
      </c>
      <c r="J1339" s="15">
        <f t="shared" si="80"/>
        <v>5432</v>
      </c>
      <c r="K1339">
        <v>50</v>
      </c>
      <c r="L1339">
        <v>70</v>
      </c>
      <c r="M1339">
        <v>70</v>
      </c>
      <c r="N1339">
        <v>20</v>
      </c>
      <c r="O1339">
        <v>4</v>
      </c>
      <c r="P1339">
        <v>6</v>
      </c>
      <c r="Q1339"/>
      <c r="R1339">
        <v>30524</v>
      </c>
      <c r="S1339" s="55">
        <v>1998</v>
      </c>
      <c r="T1339" s="60" t="s">
        <v>77</v>
      </c>
      <c r="U1339" s="46">
        <v>0.59299999999999997</v>
      </c>
      <c r="V1339" s="46">
        <v>7.2750000000000004</v>
      </c>
      <c r="W1339" s="65">
        <v>0</v>
      </c>
      <c r="X1339" s="46">
        <v>0.41099999999999998</v>
      </c>
      <c r="Y1339" s="25">
        <v>0</v>
      </c>
      <c r="Z1339" s="16">
        <v>415.99900000000002</v>
      </c>
      <c r="AA1339" s="16">
        <v>6.29</v>
      </c>
      <c r="AB1339" s="16">
        <v>13.755562860670885</v>
      </c>
      <c r="AC1339" s="16">
        <v>0.77946808324516548</v>
      </c>
      <c r="AD1339" s="16">
        <v>11.329635348900595</v>
      </c>
      <c r="AE1339" s="16">
        <v>7.4074790261851549</v>
      </c>
      <c r="AF1339" s="16">
        <v>13.646906943573509</v>
      </c>
      <c r="AG1339" s="16">
        <v>9.8448706580220744</v>
      </c>
      <c r="AH1339" s="16">
        <v>3.5129010485295997</v>
      </c>
      <c r="AI1339" s="16">
        <v>2.16786970866402</v>
      </c>
      <c r="AJ1339" s="16">
        <v>0.56717467911973973</v>
      </c>
      <c r="AK1339" s="16">
        <v>1.2032722005677732</v>
      </c>
      <c r="AL1339" s="16">
        <v>9.8434894387369395E-2</v>
      </c>
      <c r="AM1339" s="16">
        <v>18.182370669532236</v>
      </c>
      <c r="AN1339" s="16">
        <v>0.60874937960233777</v>
      </c>
      <c r="AO1339" s="16">
        <v>4.4905280585489642</v>
      </c>
      <c r="AP1339" s="16">
        <v>0.49700873943482343</v>
      </c>
      <c r="AQ1339" s="16">
        <v>37.798723200892823</v>
      </c>
      <c r="AR1339" s="16">
        <v>232.27978530327431</v>
      </c>
    </row>
    <row r="1340" spans="1:44" ht="12.75" hidden="1" customHeight="1" x14ac:dyDescent="0.25">
      <c r="A1340">
        <v>26293</v>
      </c>
      <c r="B1340">
        <v>1995</v>
      </c>
      <c r="C1340" s="22" t="str">
        <f t="shared" si="83"/>
        <v>1995B26293</v>
      </c>
      <c r="D1340" s="13">
        <v>34862</v>
      </c>
      <c r="E1340">
        <v>957780</v>
      </c>
      <c r="F1340" t="s">
        <v>75</v>
      </c>
      <c r="G1340" s="14" t="s">
        <v>81</v>
      </c>
      <c r="I1340" t="s">
        <v>70</v>
      </c>
      <c r="J1340" s="15">
        <f t="shared" si="80"/>
        <v>1765.4</v>
      </c>
      <c r="K1340">
        <v>70</v>
      </c>
      <c r="L1340">
        <v>80</v>
      </c>
      <c r="M1340" s="26">
        <v>76.5</v>
      </c>
      <c r="N1340">
        <v>10</v>
      </c>
      <c r="O1340">
        <v>4</v>
      </c>
      <c r="P1340">
        <v>6</v>
      </c>
      <c r="Q1340"/>
      <c r="R1340">
        <v>30525</v>
      </c>
      <c r="S1340" s="55">
        <v>1998</v>
      </c>
      <c r="T1340" s="60" t="s">
        <v>77</v>
      </c>
      <c r="U1340" s="46">
        <v>0.26400000000000001</v>
      </c>
      <c r="V1340" s="65">
        <v>0</v>
      </c>
      <c r="W1340" s="65">
        <v>0</v>
      </c>
      <c r="X1340" s="46">
        <v>0.245</v>
      </c>
      <c r="Y1340" s="25">
        <v>0</v>
      </c>
      <c r="Z1340" s="16">
        <v>377</v>
      </c>
      <c r="AA1340" s="16">
        <v>4.57</v>
      </c>
      <c r="AB1340" s="16">
        <v>22.746320168158999</v>
      </c>
      <c r="AC1340" s="16">
        <v>0.55013587557389498</v>
      </c>
      <c r="AD1340" s="16">
        <v>15.33891276075159</v>
      </c>
      <c r="AE1340" s="16">
        <v>10.520767618021317</v>
      </c>
      <c r="AF1340" s="16">
        <v>15.37320882058558</v>
      </c>
      <c r="AG1340" s="16">
        <v>9.2306039987400705</v>
      </c>
      <c r="AH1340" s="16">
        <v>4.9777120737473597</v>
      </c>
      <c r="AI1340" s="16">
        <v>4.5777568391307213</v>
      </c>
      <c r="AJ1340" s="16">
        <v>0.91475714328262037</v>
      </c>
      <c r="AK1340" s="16">
        <v>1.3295138353012956</v>
      </c>
      <c r="AL1340" s="16">
        <v>0.14481060000956683</v>
      </c>
      <c r="AM1340" s="16">
        <v>24.481520290180768</v>
      </c>
      <c r="AN1340" s="16">
        <v>0.46471161075055128</v>
      </c>
      <c r="AO1340" s="16">
        <v>7.7039329457878578</v>
      </c>
      <c r="AP1340" s="16">
        <v>0.38497327163652678</v>
      </c>
      <c r="AQ1340" s="16">
        <v>50.956995448551858</v>
      </c>
      <c r="AR1340" s="16">
        <v>151.61078665233453</v>
      </c>
    </row>
    <row r="1341" spans="1:44" ht="12.75" hidden="1" customHeight="1" x14ac:dyDescent="0.25">
      <c r="A1341">
        <v>26294</v>
      </c>
      <c r="B1341">
        <v>1995</v>
      </c>
      <c r="C1341" s="22" t="str">
        <f t="shared" si="83"/>
        <v>1995B26294</v>
      </c>
      <c r="D1341" s="13">
        <v>34862</v>
      </c>
      <c r="E1341">
        <v>958184</v>
      </c>
      <c r="F1341" t="s">
        <v>75</v>
      </c>
      <c r="G1341" s="14" t="s">
        <v>82</v>
      </c>
      <c r="I1341" t="s">
        <v>58</v>
      </c>
      <c r="J1341" s="15">
        <f t="shared" si="80"/>
        <v>1092</v>
      </c>
      <c r="K1341">
        <v>0</v>
      </c>
      <c r="L1341">
        <v>5</v>
      </c>
      <c r="M1341">
        <v>5</v>
      </c>
      <c r="N1341">
        <v>5</v>
      </c>
      <c r="O1341">
        <v>4</v>
      </c>
      <c r="P1341">
        <v>6</v>
      </c>
      <c r="Q1341"/>
      <c r="R1341">
        <v>30527</v>
      </c>
      <c r="S1341" s="55">
        <v>1998</v>
      </c>
      <c r="T1341" s="60" t="s">
        <v>77</v>
      </c>
      <c r="U1341" s="46">
        <v>2.6319999999999997</v>
      </c>
      <c r="V1341" s="46">
        <v>2.6070000000000002</v>
      </c>
      <c r="W1341" s="65">
        <v>0</v>
      </c>
      <c r="X1341" s="46">
        <v>0.86</v>
      </c>
      <c r="Y1341" s="25">
        <v>0</v>
      </c>
      <c r="Z1341" s="16">
        <v>497.01420787746099</v>
      </c>
      <c r="AA1341" s="16">
        <v>11.648796498905901</v>
      </c>
      <c r="AB1341" s="16">
        <v>6.5411314079501812</v>
      </c>
      <c r="AC1341" s="16">
        <v>1.0965257944966225</v>
      </c>
      <c r="AD1341" s="16">
        <v>4.233055180553726</v>
      </c>
      <c r="AE1341" s="16">
        <v>3.5491119986790376</v>
      </c>
      <c r="AF1341" s="16">
        <v>15.17911583686068</v>
      </c>
      <c r="AG1341" s="16">
        <v>17.673172427041855</v>
      </c>
      <c r="AH1341" s="16">
        <v>5.4994928890401535</v>
      </c>
      <c r="AI1341" s="16">
        <v>1.3269993207761757</v>
      </c>
      <c r="AJ1341" s="16">
        <v>0.4168781385374063</v>
      </c>
      <c r="AK1341" s="16">
        <v>0.29734584948215709</v>
      </c>
      <c r="AL1341" s="16">
        <v>9.6516755137778826E-2</v>
      </c>
      <c r="AM1341" s="16">
        <v>14.933051142443484</v>
      </c>
      <c r="AN1341" s="16">
        <v>0.81482414433624828</v>
      </c>
      <c r="AO1341" s="16">
        <v>1341.1607151581743</v>
      </c>
      <c r="AP1341" s="16">
        <v>0.91728039209789036</v>
      </c>
      <c r="AQ1341" s="16">
        <v>21.892757686823607</v>
      </c>
      <c r="AR1341" s="16">
        <v>135.76009655851072</v>
      </c>
    </row>
    <row r="1342" spans="1:44" ht="15" hidden="1" customHeight="1" x14ac:dyDescent="0.25">
      <c r="A1342">
        <v>26295</v>
      </c>
      <c r="B1342">
        <v>1995</v>
      </c>
      <c r="C1342" s="22" t="str">
        <f t="shared" si="83"/>
        <v>1995B26295</v>
      </c>
      <c r="D1342" s="13">
        <v>34862</v>
      </c>
      <c r="E1342">
        <v>958184</v>
      </c>
      <c r="F1342" t="s">
        <v>75</v>
      </c>
      <c r="G1342" s="14" t="s">
        <v>82</v>
      </c>
      <c r="I1342" t="s">
        <v>58</v>
      </c>
      <c r="J1342" s="15">
        <f t="shared" si="80"/>
        <v>1092</v>
      </c>
      <c r="K1342">
        <v>5</v>
      </c>
      <c r="L1342">
        <v>10</v>
      </c>
      <c r="M1342">
        <v>10</v>
      </c>
      <c r="N1342">
        <v>5</v>
      </c>
      <c r="O1342">
        <v>4</v>
      </c>
      <c r="P1342">
        <v>6</v>
      </c>
      <c r="Q1342"/>
      <c r="R1342">
        <v>30528</v>
      </c>
      <c r="S1342" s="55">
        <v>1998</v>
      </c>
      <c r="T1342" s="60" t="s">
        <v>77</v>
      </c>
      <c r="U1342" s="46">
        <v>0.52</v>
      </c>
      <c r="V1342" s="46">
        <v>1.9319999999999999</v>
      </c>
      <c r="W1342" s="65">
        <v>0</v>
      </c>
      <c r="X1342" s="46">
        <v>0.30399999999999999</v>
      </c>
      <c r="Y1342" s="25">
        <v>0</v>
      </c>
      <c r="Z1342" s="16">
        <v>445.85660076045599</v>
      </c>
      <c r="AA1342" s="16">
        <v>11.2007604562737</v>
      </c>
      <c r="AB1342" s="16">
        <v>13.12061004806068</v>
      </c>
      <c r="AC1342" s="16">
        <v>0.96933167905661655</v>
      </c>
      <c r="AD1342" s="16">
        <v>3.1469665000198948</v>
      </c>
      <c r="AE1342" s="16">
        <v>5.523021024725959</v>
      </c>
      <c r="AF1342" s="16">
        <v>18.28686130309794</v>
      </c>
      <c r="AG1342" s="16">
        <v>19.182481990699351</v>
      </c>
      <c r="AH1342" s="16">
        <v>7.3746882708310153</v>
      </c>
      <c r="AI1342" s="16">
        <v>2.8184811805407475</v>
      </c>
      <c r="AJ1342" s="16">
        <v>0.72709250510281598</v>
      </c>
      <c r="AK1342" s="16">
        <v>0.40064280893420479</v>
      </c>
      <c r="AL1342" s="16">
        <v>0.12974420152943494</v>
      </c>
      <c r="AM1342" s="16">
        <v>17.623676656139061</v>
      </c>
      <c r="AN1342" s="16">
        <v>0.89004950801468274</v>
      </c>
      <c r="AO1342" s="16">
        <v>1427.6168582920318</v>
      </c>
      <c r="AP1342" s="16">
        <v>0.91490554001701874</v>
      </c>
      <c r="AQ1342" s="16">
        <v>46.831335606056449</v>
      </c>
      <c r="AR1342" s="16">
        <v>120.34262170068929</v>
      </c>
    </row>
    <row r="1343" spans="1:44" ht="15" hidden="1" customHeight="1" x14ac:dyDescent="0.25">
      <c r="A1343">
        <v>26296</v>
      </c>
      <c r="B1343">
        <v>1995</v>
      </c>
      <c r="C1343" s="22" t="str">
        <f t="shared" si="83"/>
        <v>1995B26296</v>
      </c>
      <c r="D1343" s="13">
        <v>34862</v>
      </c>
      <c r="E1343">
        <v>958184</v>
      </c>
      <c r="F1343" t="s">
        <v>75</v>
      </c>
      <c r="G1343" s="14" t="s">
        <v>82</v>
      </c>
      <c r="I1343" t="s">
        <v>70</v>
      </c>
      <c r="J1343" s="15">
        <f t="shared" si="80"/>
        <v>2716</v>
      </c>
      <c r="K1343">
        <v>10</v>
      </c>
      <c r="L1343">
        <v>20</v>
      </c>
      <c r="M1343">
        <v>20</v>
      </c>
      <c r="N1343">
        <v>10</v>
      </c>
      <c r="O1343">
        <v>4</v>
      </c>
      <c r="P1343">
        <v>6</v>
      </c>
      <c r="Q1343"/>
      <c r="R1343">
        <v>30529</v>
      </c>
      <c r="S1343" s="55">
        <v>1998</v>
      </c>
      <c r="T1343" s="60" t="s">
        <v>77</v>
      </c>
      <c r="U1343" s="46">
        <v>0.315</v>
      </c>
      <c r="V1343" s="65">
        <v>0</v>
      </c>
      <c r="W1343" s="65">
        <v>0</v>
      </c>
      <c r="X1343" s="46">
        <v>0.54500000000000004</v>
      </c>
      <c r="Y1343" s="25">
        <v>0</v>
      </c>
      <c r="Z1343" s="16">
        <v>414</v>
      </c>
      <c r="AA1343" s="16">
        <v>10.1</v>
      </c>
      <c r="AB1343" s="16">
        <v>12.441751368256449</v>
      </c>
      <c r="AC1343" s="16">
        <v>0.6884675527756059</v>
      </c>
      <c r="AD1343" s="16">
        <v>3.9019155590304919</v>
      </c>
      <c r="AE1343" s="16">
        <v>6.4222048475371381</v>
      </c>
      <c r="AF1343" s="16">
        <v>16.26419077404222</v>
      </c>
      <c r="AG1343" s="16">
        <v>16.453479280688036</v>
      </c>
      <c r="AH1343" s="16">
        <v>4.6044175136825638</v>
      </c>
      <c r="AI1343" s="16">
        <v>1.7333463643471463</v>
      </c>
      <c r="AJ1343" s="16">
        <v>0.44007036747458944</v>
      </c>
      <c r="AK1343" s="16">
        <v>0.37529319781078962</v>
      </c>
      <c r="AL1343" s="16">
        <v>0.11137607505863954</v>
      </c>
      <c r="AM1343" s="16">
        <v>21.191946833463643</v>
      </c>
      <c r="AN1343" s="16">
        <v>0.73362001563721657</v>
      </c>
      <c r="AO1343" s="16">
        <v>1237.2962861610633</v>
      </c>
      <c r="AP1343" s="16">
        <v>0.83784206411258799</v>
      </c>
      <c r="AQ1343" s="16">
        <v>32.459968725566846</v>
      </c>
      <c r="AR1343" s="16">
        <v>125.22619233776386</v>
      </c>
    </row>
    <row r="1344" spans="1:44" ht="12.75" hidden="1" customHeight="1" x14ac:dyDescent="0.25">
      <c r="A1344">
        <v>26297</v>
      </c>
      <c r="B1344">
        <v>1995</v>
      </c>
      <c r="C1344" s="22" t="str">
        <f t="shared" si="83"/>
        <v>1995B26297</v>
      </c>
      <c r="D1344" s="13">
        <v>34862</v>
      </c>
      <c r="E1344">
        <v>958184</v>
      </c>
      <c r="F1344" t="s">
        <v>75</v>
      </c>
      <c r="G1344" s="14" t="s">
        <v>82</v>
      </c>
      <c r="I1344" t="s">
        <v>70</v>
      </c>
      <c r="J1344" s="15">
        <f t="shared" si="80"/>
        <v>2716</v>
      </c>
      <c r="K1344">
        <v>20</v>
      </c>
      <c r="L1344">
        <v>30</v>
      </c>
      <c r="M1344">
        <v>30</v>
      </c>
      <c r="N1344">
        <v>10</v>
      </c>
      <c r="O1344">
        <v>4</v>
      </c>
      <c r="P1344">
        <v>6</v>
      </c>
      <c r="Q1344"/>
      <c r="R1344">
        <v>30530</v>
      </c>
      <c r="S1344" s="55">
        <v>1998</v>
      </c>
      <c r="T1344" s="60" t="s">
        <v>77</v>
      </c>
      <c r="U1344" s="46">
        <v>0.311</v>
      </c>
      <c r="V1344" s="46">
        <v>0.59399999999999997</v>
      </c>
      <c r="W1344" s="65">
        <v>0</v>
      </c>
      <c r="X1344" s="46">
        <v>0.23</v>
      </c>
      <c r="Y1344" s="25">
        <v>0</v>
      </c>
      <c r="Z1344" s="16">
        <v>410.99900000000002</v>
      </c>
      <c r="AA1344" s="16">
        <v>8.1</v>
      </c>
      <c r="AB1344" s="16">
        <v>17.60918513556263</v>
      </c>
      <c r="AC1344" s="16">
        <v>0.83847290891482762</v>
      </c>
      <c r="AD1344" s="16">
        <v>10.07000826053785</v>
      </c>
      <c r="AE1344" s="16">
        <v>9.6064149023015428</v>
      </c>
      <c r="AF1344" s="16">
        <v>30.197120219547458</v>
      </c>
      <c r="AG1344" s="16">
        <v>15.513346715242838</v>
      </c>
      <c r="AH1344" s="16">
        <v>9.2236874361345542</v>
      </c>
      <c r="AI1344" s="16">
        <v>2.6118186371002521</v>
      </c>
      <c r="AJ1344" s="16">
        <v>0.61505003652921486</v>
      </c>
      <c r="AK1344" s="16">
        <v>0.89992127812607969</v>
      </c>
      <c r="AL1344" s="16">
        <v>0.11104395884456032</v>
      </c>
      <c r="AM1344" s="16">
        <v>21.652156113647525</v>
      </c>
      <c r="AN1344" s="16">
        <v>0.67852106437151549</v>
      </c>
      <c r="AO1344" s="16">
        <v>885.11699462053718</v>
      </c>
      <c r="AP1344" s="16">
        <v>0.73669272660046914</v>
      </c>
      <c r="AQ1344" s="16">
        <v>30.491093424984044</v>
      </c>
      <c r="AR1344" s="16">
        <v>187.28572965791989</v>
      </c>
    </row>
    <row r="1345" spans="1:44" ht="12.75" hidden="1" customHeight="1" x14ac:dyDescent="0.25">
      <c r="A1345">
        <v>26298</v>
      </c>
      <c r="B1345">
        <v>1995</v>
      </c>
      <c r="C1345" s="22" t="str">
        <f t="shared" si="83"/>
        <v>1995B26298</v>
      </c>
      <c r="D1345" s="13">
        <v>34862</v>
      </c>
      <c r="E1345">
        <v>958184</v>
      </c>
      <c r="F1345" t="s">
        <v>75</v>
      </c>
      <c r="G1345" s="14" t="s">
        <v>82</v>
      </c>
      <c r="I1345" t="s">
        <v>70</v>
      </c>
      <c r="J1345" s="15">
        <f t="shared" si="80"/>
        <v>2716</v>
      </c>
      <c r="K1345">
        <v>30</v>
      </c>
      <c r="L1345">
        <v>40</v>
      </c>
      <c r="M1345">
        <v>40</v>
      </c>
      <c r="N1345">
        <v>10</v>
      </c>
      <c r="O1345">
        <v>4</v>
      </c>
      <c r="P1345">
        <v>6</v>
      </c>
      <c r="Q1345"/>
      <c r="R1345">
        <v>30531</v>
      </c>
      <c r="S1345" s="55">
        <v>1998</v>
      </c>
      <c r="T1345" s="60" t="s">
        <v>77</v>
      </c>
      <c r="U1345" s="46">
        <v>0.8640000000000001</v>
      </c>
      <c r="V1345" s="46">
        <v>0.82299999999999995</v>
      </c>
      <c r="W1345" s="65">
        <v>0</v>
      </c>
      <c r="X1345" s="46">
        <v>0.42100000000000004</v>
      </c>
      <c r="Y1345" s="25">
        <v>0</v>
      </c>
      <c r="Z1345" s="16">
        <v>462.92184724689099</v>
      </c>
      <c r="AA1345" s="16">
        <v>8.4258436944937802</v>
      </c>
      <c r="AB1345" s="16">
        <v>17.098903520324178</v>
      </c>
      <c r="AC1345" s="16">
        <v>1.0708616147194945</v>
      </c>
      <c r="AD1345" s="16">
        <v>9.4069710982698886</v>
      </c>
      <c r="AE1345" s="16">
        <v>11.469407079902599</v>
      </c>
      <c r="AF1345" s="16">
        <v>24.998092909990259</v>
      </c>
      <c r="AG1345" s="16">
        <v>14.858338577338634</v>
      </c>
      <c r="AH1345" s="16">
        <v>6.9914344253791567</v>
      </c>
      <c r="AI1345" s="16">
        <v>1.9582473438602959</v>
      </c>
      <c r="AJ1345" s="16">
        <v>0.59707320522069873</v>
      </c>
      <c r="AK1345" s="16">
        <v>1.0892957725267349</v>
      </c>
      <c r="AL1345" s="16">
        <v>0.1263911040816865</v>
      </c>
      <c r="AM1345" s="16">
        <v>17.192652925084204</v>
      </c>
      <c r="AN1345" s="16">
        <v>0.76043447109259654</v>
      </c>
      <c r="AO1345" s="16">
        <v>605.98566221270869</v>
      </c>
      <c r="AP1345" s="16">
        <v>0.7108863065996549</v>
      </c>
      <c r="AQ1345" s="16">
        <v>33.198390518203894</v>
      </c>
      <c r="AR1345" s="16">
        <v>211.2544809323048</v>
      </c>
    </row>
    <row r="1346" spans="1:44" ht="12.75" hidden="1" customHeight="1" x14ac:dyDescent="0.25">
      <c r="A1346">
        <v>26299</v>
      </c>
      <c r="B1346">
        <v>1995</v>
      </c>
      <c r="C1346" s="22" t="str">
        <f t="shared" si="83"/>
        <v>1995B26299</v>
      </c>
      <c r="D1346" s="13">
        <v>34862</v>
      </c>
      <c r="E1346">
        <v>958184</v>
      </c>
      <c r="F1346" t="s">
        <v>75</v>
      </c>
      <c r="G1346" s="14" t="s">
        <v>82</v>
      </c>
      <c r="I1346" t="s">
        <v>70</v>
      </c>
      <c r="J1346" s="15">
        <f t="shared" ref="J1346:J1409" si="84">IF(I1346="WB",54.6*O1346*(M1346-K1346),IF(I1346="BZ",67.9*O1346*(M1346-K1346),IF(I1346="BZ+WB",122.5*O1346*(M1346-K1346),IF(I1346="RKS",19.6*(M1346-K1346)*O1346,""))))</f>
        <v>2716</v>
      </c>
      <c r="K1346">
        <v>40</v>
      </c>
      <c r="L1346">
        <v>50</v>
      </c>
      <c r="M1346">
        <v>50</v>
      </c>
      <c r="N1346">
        <v>10</v>
      </c>
      <c r="O1346">
        <v>4</v>
      </c>
      <c r="P1346">
        <v>6</v>
      </c>
      <c r="Q1346"/>
      <c r="R1346">
        <v>30532</v>
      </c>
      <c r="S1346" s="55">
        <v>1998</v>
      </c>
      <c r="T1346" s="60" t="s">
        <v>77</v>
      </c>
      <c r="U1346" s="46">
        <v>0.77100000000000002</v>
      </c>
      <c r="V1346" s="46">
        <v>0.93300000000000005</v>
      </c>
      <c r="W1346" s="65">
        <v>0</v>
      </c>
      <c r="X1346" s="46">
        <v>0.624</v>
      </c>
      <c r="Y1346" s="25">
        <v>0</v>
      </c>
      <c r="Z1346" s="16">
        <v>453.26874376417197</v>
      </c>
      <c r="AA1346" s="16">
        <v>6.5630839002267498</v>
      </c>
      <c r="AB1346" s="16">
        <v>17.589178076293781</v>
      </c>
      <c r="AC1346" s="16">
        <v>1.005250940038461</v>
      </c>
      <c r="AD1346" s="16">
        <v>8.3901877206578703</v>
      </c>
      <c r="AE1346" s="16">
        <v>5.7315583828468002</v>
      </c>
      <c r="AF1346" s="16">
        <v>17.770171000889778</v>
      </c>
      <c r="AG1346" s="16">
        <v>10.084592339045306</v>
      </c>
      <c r="AH1346" s="16">
        <v>4.5006849364218189</v>
      </c>
      <c r="AI1346" s="16">
        <v>1.9863637015987798</v>
      </c>
      <c r="AJ1346" s="16">
        <v>0.60158766038060696</v>
      </c>
      <c r="AK1346" s="16">
        <v>1.0852195097448243</v>
      </c>
      <c r="AL1346" s="16">
        <v>9.2992766726943787E-2</v>
      </c>
      <c r="AM1346" s="16">
        <v>19.238909698900624</v>
      </c>
      <c r="AN1346" s="16">
        <v>0.6240326932460738</v>
      </c>
      <c r="AO1346" s="16">
        <v>90.34442650477898</v>
      </c>
      <c r="AP1346" s="16">
        <v>0.56138630557708225</v>
      </c>
      <c r="AQ1346" s="16">
        <v>32.844420046499557</v>
      </c>
      <c r="AR1346" s="16">
        <v>272.1400323631558</v>
      </c>
    </row>
    <row r="1347" spans="1:44" ht="12.75" hidden="1" customHeight="1" x14ac:dyDescent="0.25">
      <c r="A1347">
        <v>26300</v>
      </c>
      <c r="B1347">
        <v>1995</v>
      </c>
      <c r="C1347" s="22" t="str">
        <f t="shared" si="83"/>
        <v>1995B26300</v>
      </c>
      <c r="D1347" s="13">
        <v>34862</v>
      </c>
      <c r="E1347">
        <v>958184</v>
      </c>
      <c r="F1347" t="s">
        <v>75</v>
      </c>
      <c r="G1347" s="14" t="s">
        <v>82</v>
      </c>
      <c r="I1347" t="s">
        <v>70</v>
      </c>
      <c r="J1347" s="15">
        <f t="shared" si="84"/>
        <v>5432</v>
      </c>
      <c r="K1347">
        <v>50</v>
      </c>
      <c r="L1347">
        <v>70</v>
      </c>
      <c r="M1347">
        <v>70</v>
      </c>
      <c r="N1347">
        <v>20</v>
      </c>
      <c r="O1347">
        <v>4</v>
      </c>
      <c r="P1347">
        <v>6</v>
      </c>
      <c r="Q1347"/>
      <c r="R1347">
        <v>30533</v>
      </c>
      <c r="S1347" s="55">
        <v>1998</v>
      </c>
      <c r="T1347" s="60" t="s">
        <v>77</v>
      </c>
      <c r="U1347" s="46">
        <v>0.98099999999999998</v>
      </c>
      <c r="V1347" s="46">
        <v>0.54300000000000004</v>
      </c>
      <c r="W1347" s="65">
        <v>0</v>
      </c>
      <c r="X1347" s="46">
        <v>0.27500000000000002</v>
      </c>
      <c r="Y1347" s="25">
        <v>0</v>
      </c>
      <c r="Z1347" s="16">
        <v>493.784607142857</v>
      </c>
      <c r="AA1347" s="16">
        <v>7.0192857142857097</v>
      </c>
      <c r="AB1347" s="16">
        <v>11.688043591955665</v>
      </c>
      <c r="AC1347" s="16">
        <v>1.382300186691265</v>
      </c>
      <c r="AD1347" s="16">
        <v>15.133595297132974</v>
      </c>
      <c r="AE1347" s="16">
        <v>7.020059915943488</v>
      </c>
      <c r="AF1347" s="16">
        <v>7.2229311573081176</v>
      </c>
      <c r="AG1347" s="16">
        <v>10.312840481601333</v>
      </c>
      <c r="AH1347" s="16">
        <v>1.4461738737236636</v>
      </c>
      <c r="AI1347" s="16">
        <v>0.63300663831860959</v>
      </c>
      <c r="AJ1347" s="16">
        <v>0.25507418064296106</v>
      </c>
      <c r="AK1347" s="16">
        <v>1.2554465185355632</v>
      </c>
      <c r="AL1347" s="16">
        <v>7.2547891444205745E-2</v>
      </c>
      <c r="AM1347" s="16">
        <v>18.891313219263687</v>
      </c>
      <c r="AN1347" s="16">
        <v>0.61155769650032266</v>
      </c>
      <c r="AO1347" s="16">
        <v>43.129038041414532</v>
      </c>
      <c r="AP1347" s="16">
        <v>0.502315291847381</v>
      </c>
      <c r="AQ1347" s="16">
        <v>13.748351138035281</v>
      </c>
      <c r="AR1347" s="16">
        <v>239.08199682186665</v>
      </c>
    </row>
    <row r="1348" spans="1:44" ht="12.75" hidden="1" customHeight="1" x14ac:dyDescent="0.25">
      <c r="A1348">
        <v>26301</v>
      </c>
      <c r="B1348">
        <v>1995</v>
      </c>
      <c r="C1348" s="22" t="str">
        <f t="shared" si="83"/>
        <v>1995B26301</v>
      </c>
      <c r="D1348" s="13">
        <v>34862</v>
      </c>
      <c r="E1348">
        <v>958184</v>
      </c>
      <c r="F1348" t="s">
        <v>75</v>
      </c>
      <c r="G1348" s="14" t="s">
        <v>82</v>
      </c>
      <c r="I1348" t="s">
        <v>70</v>
      </c>
      <c r="J1348" s="15">
        <f t="shared" si="84"/>
        <v>2444.4</v>
      </c>
      <c r="K1348">
        <v>70</v>
      </c>
      <c r="L1348">
        <v>80</v>
      </c>
      <c r="M1348" s="26">
        <v>79</v>
      </c>
      <c r="N1348">
        <v>10</v>
      </c>
      <c r="O1348">
        <v>4</v>
      </c>
      <c r="P1348">
        <v>6</v>
      </c>
      <c r="Q1348"/>
      <c r="R1348">
        <v>30534</v>
      </c>
      <c r="S1348" s="55">
        <v>1998</v>
      </c>
      <c r="T1348" s="60" t="s">
        <v>77</v>
      </c>
      <c r="U1348" s="46">
        <v>0.23599999999999999</v>
      </c>
      <c r="V1348" s="46">
        <v>7.8E-2</v>
      </c>
      <c r="W1348" s="65">
        <v>0</v>
      </c>
      <c r="X1348" s="46">
        <v>0.22800000000000001</v>
      </c>
      <c r="Y1348" s="25">
        <v>0</v>
      </c>
      <c r="Z1348" s="16">
        <v>362</v>
      </c>
      <c r="AA1348" s="16">
        <v>6.02</v>
      </c>
      <c r="AB1348" s="16">
        <v>20.651128557409223</v>
      </c>
      <c r="AC1348" s="16">
        <v>0.94882237487733057</v>
      </c>
      <c r="AD1348" s="16">
        <v>12.280667320902845</v>
      </c>
      <c r="AE1348" s="16">
        <v>7.4263493621197245</v>
      </c>
      <c r="AF1348" s="16">
        <v>19.930323846908735</v>
      </c>
      <c r="AG1348" s="16">
        <v>11.031403336604512</v>
      </c>
      <c r="AH1348" s="16">
        <v>7.235966633954857</v>
      </c>
      <c r="AI1348" s="16">
        <v>4.316143277723258</v>
      </c>
      <c r="AJ1348" s="16">
        <v>0.87340529931305189</v>
      </c>
      <c r="AK1348" s="16">
        <v>1.1955348380765456</v>
      </c>
      <c r="AL1348" s="16">
        <v>0.12806673209028457</v>
      </c>
      <c r="AM1348" s="16">
        <v>17.857163886162901</v>
      </c>
      <c r="AN1348" s="16">
        <v>0.65966633954857701</v>
      </c>
      <c r="AO1348" s="16">
        <v>2.0647693817468107</v>
      </c>
      <c r="AP1348" s="16">
        <v>0.49666339548577032</v>
      </c>
      <c r="AQ1348" s="16">
        <v>72.501864573110893</v>
      </c>
      <c r="AR1348" s="16">
        <v>147.19283611383707</v>
      </c>
    </row>
    <row r="1349" spans="1:44" ht="12.75" hidden="1" customHeight="1" x14ac:dyDescent="0.25">
      <c r="A1349">
        <v>26302</v>
      </c>
      <c r="B1349">
        <v>1995</v>
      </c>
      <c r="C1349" s="22" t="str">
        <f t="shared" si="83"/>
        <v>1995B26302</v>
      </c>
      <c r="D1349" s="13">
        <v>34862</v>
      </c>
      <c r="E1349">
        <v>958184</v>
      </c>
      <c r="F1349" t="s">
        <v>75</v>
      </c>
      <c r="G1349" s="14" t="s">
        <v>82</v>
      </c>
      <c r="I1349" t="s">
        <v>70</v>
      </c>
      <c r="J1349" s="15">
        <f t="shared" si="84"/>
        <v>407.40000000000003</v>
      </c>
      <c r="K1349">
        <v>80</v>
      </c>
      <c r="L1349">
        <v>100</v>
      </c>
      <c r="M1349" s="26">
        <v>83</v>
      </c>
      <c r="N1349">
        <v>20</v>
      </c>
      <c r="O1349">
        <v>2</v>
      </c>
      <c r="P1349">
        <v>3</v>
      </c>
      <c r="Q1349" t="s">
        <v>397</v>
      </c>
      <c r="R1349">
        <v>30535</v>
      </c>
      <c r="S1349" s="55">
        <v>1998</v>
      </c>
      <c r="T1349" s="60" t="s">
        <v>77</v>
      </c>
      <c r="U1349" s="65">
        <v>0</v>
      </c>
      <c r="V1349" s="65">
        <v>0</v>
      </c>
      <c r="W1349" s="65">
        <v>0</v>
      </c>
      <c r="X1349" s="46">
        <v>0.125</v>
      </c>
      <c r="Y1349" s="25">
        <v>0</v>
      </c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6"/>
      <c r="AJ1349" s="16"/>
      <c r="AK1349" s="16"/>
      <c r="AL1349" s="16"/>
      <c r="AM1349" s="16"/>
      <c r="AN1349" s="16"/>
      <c r="AO1349" s="16"/>
      <c r="AP1349" s="16"/>
      <c r="AQ1349" s="16"/>
      <c r="AR1349" s="16"/>
    </row>
    <row r="1350" spans="1:44" ht="12.75" hidden="1" customHeight="1" x14ac:dyDescent="0.25">
      <c r="A1350">
        <v>1653</v>
      </c>
      <c r="B1350">
        <v>2005</v>
      </c>
      <c r="C1350" s="22" t="str">
        <f t="shared" ref="C1350:C1391" si="85">CONCATENATE(B1350,"B0",A1350)</f>
        <v>2005B01653</v>
      </c>
      <c r="D1350" s="20">
        <v>38628</v>
      </c>
      <c r="E1350">
        <v>50007</v>
      </c>
      <c r="F1350" s="13" t="s">
        <v>75</v>
      </c>
      <c r="G1350">
        <v>21</v>
      </c>
      <c r="H1350">
        <v>24</v>
      </c>
      <c r="I1350" t="s">
        <v>87</v>
      </c>
      <c r="J1350" s="15">
        <f t="shared" si="84"/>
        <v>2450</v>
      </c>
      <c r="K1350">
        <v>0</v>
      </c>
      <c r="L1350">
        <v>5</v>
      </c>
      <c r="M1350">
        <v>5</v>
      </c>
      <c r="N1350">
        <v>5</v>
      </c>
      <c r="O1350">
        <v>4</v>
      </c>
      <c r="P1350">
        <v>6</v>
      </c>
      <c r="Q1350"/>
      <c r="R1350">
        <v>449</v>
      </c>
      <c r="S1350" s="55">
        <v>2006</v>
      </c>
      <c r="T1350" s="60" t="s">
        <v>77</v>
      </c>
      <c r="U1350" s="46">
        <v>1.2915261324041813</v>
      </c>
      <c r="V1350" s="46">
        <v>0</v>
      </c>
      <c r="W1350" s="46">
        <v>0</v>
      </c>
      <c r="X1350" s="46">
        <v>0.83377003484320555</v>
      </c>
      <c r="Y1350" s="46">
        <v>0</v>
      </c>
      <c r="Z1350">
        <v>522.8877</v>
      </c>
      <c r="AA1350">
        <v>10.1563</v>
      </c>
      <c r="AB1350">
        <v>3.2810000000000001</v>
      </c>
      <c r="AC1350">
        <v>1.4553</v>
      </c>
      <c r="AD1350">
        <v>4.0658000000000003</v>
      </c>
      <c r="AE1350">
        <v>1.3413999999999999</v>
      </c>
      <c r="AF1350">
        <v>10.6774</v>
      </c>
      <c r="AG1350">
        <v>9.5060000000000002</v>
      </c>
      <c r="AH1350">
        <v>3.2328999999999999</v>
      </c>
      <c r="AI1350">
        <v>1.2</v>
      </c>
      <c r="AJ1350">
        <v>0.46529999999999999</v>
      </c>
      <c r="AK1350">
        <v>0.44750000000000001</v>
      </c>
      <c r="AL1350">
        <v>0.1069</v>
      </c>
      <c r="AM1350">
        <v>6.8070000000000004</v>
      </c>
      <c r="AN1350">
        <v>0.63590000000000002</v>
      </c>
      <c r="AO1350">
        <v>2017.8087</v>
      </c>
      <c r="AP1350">
        <v>0.69310000000000005</v>
      </c>
      <c r="AQ1350">
        <v>27.206399999999999</v>
      </c>
      <c r="AR1350">
        <v>224.07499999999999</v>
      </c>
    </row>
    <row r="1351" spans="1:44" ht="15" hidden="1" customHeight="1" x14ac:dyDescent="0.25">
      <c r="A1351">
        <v>1654</v>
      </c>
      <c r="B1351">
        <v>2005</v>
      </c>
      <c r="C1351" s="22" t="str">
        <f t="shared" si="85"/>
        <v>2005B01654</v>
      </c>
      <c r="D1351" s="20">
        <v>38628</v>
      </c>
      <c r="E1351">
        <v>50007</v>
      </c>
      <c r="F1351" s="13" t="s">
        <v>75</v>
      </c>
      <c r="G1351">
        <v>21</v>
      </c>
      <c r="H1351">
        <v>24</v>
      </c>
      <c r="I1351" t="s">
        <v>87</v>
      </c>
      <c r="J1351" s="15">
        <f t="shared" si="84"/>
        <v>2450</v>
      </c>
      <c r="K1351">
        <v>5</v>
      </c>
      <c r="L1351">
        <v>10</v>
      </c>
      <c r="M1351">
        <v>10</v>
      </c>
      <c r="N1351">
        <v>5</v>
      </c>
      <c r="O1351">
        <v>4</v>
      </c>
      <c r="P1351">
        <v>6</v>
      </c>
      <c r="Q1351"/>
      <c r="R1351">
        <v>450</v>
      </c>
      <c r="S1351" s="55">
        <v>2006</v>
      </c>
      <c r="T1351" s="60" t="s">
        <v>77</v>
      </c>
      <c r="U1351" s="46">
        <v>0.22766649974962441</v>
      </c>
      <c r="V1351" s="46">
        <v>0</v>
      </c>
      <c r="W1351" s="46">
        <v>0</v>
      </c>
      <c r="X1351" s="46">
        <v>0.12142213319979969</v>
      </c>
      <c r="Y1351" s="46">
        <v>0</v>
      </c>
      <c r="Z1351">
        <v>469.93</v>
      </c>
      <c r="AA1351">
        <v>8.7100000000000009</v>
      </c>
      <c r="AB1351">
        <v>3.4868999999999999</v>
      </c>
      <c r="AC1351">
        <v>1.2183999999999999</v>
      </c>
      <c r="AD1351">
        <v>3.6898</v>
      </c>
      <c r="AE1351">
        <v>2.2942</v>
      </c>
      <c r="AF1351">
        <v>8.5</v>
      </c>
      <c r="AG1351">
        <v>9.3641000000000005</v>
      </c>
      <c r="AH1351">
        <v>3.4296000000000002</v>
      </c>
      <c r="AI1351">
        <v>1.6476</v>
      </c>
      <c r="AJ1351">
        <v>0.59130000000000005</v>
      </c>
      <c r="AK1351">
        <v>0.55579999999999996</v>
      </c>
      <c r="AL1351">
        <v>0.14660000000000001</v>
      </c>
      <c r="AM1351">
        <v>4.1398000000000001</v>
      </c>
      <c r="AN1351">
        <v>0.60240000000000005</v>
      </c>
      <c r="AO1351">
        <v>1525.7282</v>
      </c>
      <c r="AP1351">
        <v>0.54369999999999996</v>
      </c>
      <c r="AQ1351">
        <v>28.252400000000002</v>
      </c>
      <c r="AR1351">
        <v>145.58250000000001</v>
      </c>
    </row>
    <row r="1352" spans="1:44" ht="15" hidden="1" customHeight="1" x14ac:dyDescent="0.25">
      <c r="A1352">
        <v>1655</v>
      </c>
      <c r="B1352">
        <v>2005</v>
      </c>
      <c r="C1352" s="22" t="str">
        <f t="shared" si="85"/>
        <v>2005B01655</v>
      </c>
      <c r="D1352" s="20">
        <v>38628</v>
      </c>
      <c r="E1352">
        <v>50007</v>
      </c>
      <c r="F1352" s="13" t="s">
        <v>75</v>
      </c>
      <c r="G1352">
        <v>21</v>
      </c>
      <c r="H1352">
        <v>24</v>
      </c>
      <c r="I1352" t="s">
        <v>70</v>
      </c>
      <c r="J1352" s="15">
        <f t="shared" si="84"/>
        <v>2716</v>
      </c>
      <c r="K1352">
        <v>10</v>
      </c>
      <c r="L1352">
        <v>20</v>
      </c>
      <c r="M1352">
        <v>20</v>
      </c>
      <c r="N1352">
        <v>10</v>
      </c>
      <c r="O1352">
        <v>4</v>
      </c>
      <c r="P1352">
        <v>6</v>
      </c>
      <c r="Q1352"/>
      <c r="R1352">
        <v>451</v>
      </c>
      <c r="S1352" s="55">
        <v>2006</v>
      </c>
      <c r="T1352" s="60" t="s">
        <v>77</v>
      </c>
      <c r="U1352" s="46">
        <v>2.2393196202531644</v>
      </c>
      <c r="V1352" s="46">
        <v>0.48417721518987339</v>
      </c>
      <c r="W1352" s="46">
        <v>0</v>
      </c>
      <c r="X1352" s="46">
        <v>1.7954905063291138</v>
      </c>
      <c r="Y1352" s="46">
        <v>0</v>
      </c>
      <c r="Z1352">
        <v>531.45330000000001</v>
      </c>
      <c r="AA1352">
        <v>8.3817000000000004</v>
      </c>
      <c r="AB1352">
        <v>3.7035</v>
      </c>
      <c r="AC1352">
        <v>1.2664</v>
      </c>
      <c r="AD1352">
        <v>8.1896000000000004</v>
      </c>
      <c r="AE1352">
        <v>7.2680999999999996</v>
      </c>
      <c r="AF1352">
        <v>7.9333</v>
      </c>
      <c r="AG1352">
        <v>10.392200000000001</v>
      </c>
      <c r="AH1352">
        <v>1.9724999999999999</v>
      </c>
      <c r="AI1352">
        <v>1.2727999999999999</v>
      </c>
      <c r="AJ1352">
        <v>0.45329999999999998</v>
      </c>
      <c r="AK1352">
        <v>1.4467000000000001</v>
      </c>
      <c r="AL1352">
        <v>0.10100000000000001</v>
      </c>
      <c r="AM1352">
        <v>5.7454999999999998</v>
      </c>
      <c r="AN1352">
        <v>0.50660000000000005</v>
      </c>
      <c r="AO1352">
        <v>1700.4928</v>
      </c>
      <c r="AP1352">
        <v>0.53559999999999997</v>
      </c>
      <c r="AQ1352">
        <v>11.037699999999999</v>
      </c>
      <c r="AR1352">
        <v>284.41739999999999</v>
      </c>
    </row>
    <row r="1353" spans="1:44" ht="12.75" hidden="1" customHeight="1" x14ac:dyDescent="0.25">
      <c r="A1353">
        <v>1656</v>
      </c>
      <c r="B1353">
        <v>2005</v>
      </c>
      <c r="C1353" s="22" t="str">
        <f t="shared" si="85"/>
        <v>2005B01656</v>
      </c>
      <c r="D1353" s="20">
        <v>38628</v>
      </c>
      <c r="E1353">
        <v>50007</v>
      </c>
      <c r="F1353" s="13" t="s">
        <v>75</v>
      </c>
      <c r="G1353">
        <v>21</v>
      </c>
      <c r="H1353">
        <v>24</v>
      </c>
      <c r="I1353" t="s">
        <v>70</v>
      </c>
      <c r="J1353" s="15">
        <f t="shared" si="84"/>
        <v>2716</v>
      </c>
      <c r="K1353">
        <v>20</v>
      </c>
      <c r="L1353">
        <v>30</v>
      </c>
      <c r="M1353">
        <v>30</v>
      </c>
      <c r="N1353">
        <v>10</v>
      </c>
      <c r="O1353">
        <v>4</v>
      </c>
      <c r="P1353">
        <v>6</v>
      </c>
      <c r="Q1353"/>
      <c r="R1353">
        <v>452</v>
      </c>
      <c r="S1353" s="55">
        <v>2006</v>
      </c>
      <c r="T1353" s="60" t="s">
        <v>77</v>
      </c>
      <c r="U1353" s="46">
        <v>0.90552388289676422</v>
      </c>
      <c r="V1353" s="46">
        <v>1.2646109399075502</v>
      </c>
      <c r="W1353" s="46">
        <v>1.7173728813559324</v>
      </c>
      <c r="X1353" s="46">
        <v>1.1709360554699537</v>
      </c>
      <c r="Y1353" s="46">
        <v>0</v>
      </c>
      <c r="Z1353">
        <v>458.47</v>
      </c>
      <c r="AA1353">
        <v>8.56</v>
      </c>
      <c r="AB1353">
        <v>9.6572999999999993</v>
      </c>
      <c r="AC1353">
        <v>1.0709</v>
      </c>
      <c r="AD1353">
        <v>10.483599999999999</v>
      </c>
      <c r="AE1353">
        <v>7.4131</v>
      </c>
      <c r="AF1353">
        <v>10.521100000000001</v>
      </c>
      <c r="AG1353">
        <v>8.1362000000000005</v>
      </c>
      <c r="AH1353">
        <v>1.7009000000000001</v>
      </c>
      <c r="AI1353">
        <v>1.4756</v>
      </c>
      <c r="AJ1353">
        <v>0.47139999999999999</v>
      </c>
      <c r="AK1353">
        <v>1.4883</v>
      </c>
      <c r="AL1353">
        <v>0.16059999999999999</v>
      </c>
      <c r="AM1353">
        <v>8.9530999999999992</v>
      </c>
      <c r="AN1353">
        <v>0.4854</v>
      </c>
      <c r="AO1353">
        <v>239.57749999999999</v>
      </c>
      <c r="AP1353">
        <v>0.63660000000000005</v>
      </c>
      <c r="AQ1353">
        <v>30.422499999999999</v>
      </c>
      <c r="AR1353">
        <v>267.08920000000001</v>
      </c>
    </row>
    <row r="1354" spans="1:44" ht="12.75" hidden="1" customHeight="1" x14ac:dyDescent="0.25">
      <c r="A1354">
        <v>1657</v>
      </c>
      <c r="B1354">
        <v>2005</v>
      </c>
      <c r="C1354" s="22" t="str">
        <f t="shared" si="85"/>
        <v>2005B01657</v>
      </c>
      <c r="D1354" s="20">
        <v>38628</v>
      </c>
      <c r="E1354">
        <v>50007</v>
      </c>
      <c r="F1354" s="13" t="s">
        <v>75</v>
      </c>
      <c r="G1354">
        <v>21</v>
      </c>
      <c r="H1354">
        <v>24</v>
      </c>
      <c r="I1354" t="s">
        <v>70</v>
      </c>
      <c r="J1354" s="15">
        <f t="shared" si="84"/>
        <v>4617.2000000000007</v>
      </c>
      <c r="K1354">
        <v>30</v>
      </c>
      <c r="L1354">
        <v>50</v>
      </c>
      <c r="M1354" s="26">
        <v>47</v>
      </c>
      <c r="N1354">
        <v>20</v>
      </c>
      <c r="O1354">
        <v>4</v>
      </c>
      <c r="P1354">
        <v>6</v>
      </c>
      <c r="Q1354"/>
      <c r="R1354">
        <v>453</v>
      </c>
      <c r="S1354" s="55">
        <v>2006</v>
      </c>
      <c r="T1354" s="60" t="s">
        <v>77</v>
      </c>
      <c r="U1354" s="46">
        <v>2.5026435126867019</v>
      </c>
      <c r="V1354" s="46">
        <v>0.93681842720892572</v>
      </c>
      <c r="W1354" s="46">
        <v>0</v>
      </c>
      <c r="X1354" s="46">
        <v>2.5695591146301964</v>
      </c>
      <c r="Y1354" s="46">
        <v>0</v>
      </c>
      <c r="Z1354">
        <v>513.42089999999996</v>
      </c>
      <c r="AA1354">
        <v>9.1331000000000007</v>
      </c>
      <c r="AB1354">
        <v>10.797499999999999</v>
      </c>
      <c r="AC1354">
        <v>0.84419999999999995</v>
      </c>
      <c r="AD1354">
        <v>10.0266</v>
      </c>
      <c r="AE1354">
        <v>15.0946</v>
      </c>
      <c r="AF1354">
        <v>7.9184999999999999</v>
      </c>
      <c r="AG1354">
        <v>8.4466999999999999</v>
      </c>
      <c r="AH1354">
        <v>1.3144</v>
      </c>
      <c r="AI1354">
        <v>1.7393000000000001</v>
      </c>
      <c r="AJ1354">
        <v>0.46439999999999998</v>
      </c>
      <c r="AK1354">
        <v>1.9273</v>
      </c>
      <c r="AL1354">
        <v>0.18990000000000001</v>
      </c>
      <c r="AM1354">
        <v>11.444699999999999</v>
      </c>
      <c r="AN1354">
        <v>0.56679999999999997</v>
      </c>
      <c r="AO1354">
        <v>15.5562</v>
      </c>
      <c r="AP1354">
        <v>0.63670000000000004</v>
      </c>
      <c r="AQ1354">
        <v>23.507999999999999</v>
      </c>
      <c r="AR1354">
        <v>276.76609999999999</v>
      </c>
    </row>
    <row r="1355" spans="1:44" ht="12.75" hidden="1" customHeight="1" x14ac:dyDescent="0.25">
      <c r="A1355">
        <v>1658</v>
      </c>
      <c r="B1355">
        <v>2005</v>
      </c>
      <c r="C1355" s="22" t="str">
        <f t="shared" si="85"/>
        <v>2005B01658</v>
      </c>
      <c r="D1355" s="20">
        <v>38628</v>
      </c>
      <c r="E1355">
        <v>50007</v>
      </c>
      <c r="F1355" s="13" t="s">
        <v>75</v>
      </c>
      <c r="G1355">
        <v>21</v>
      </c>
      <c r="H1355">
        <v>24</v>
      </c>
      <c r="I1355" t="s">
        <v>70</v>
      </c>
      <c r="J1355" s="15">
        <f t="shared" si="84"/>
        <v>4074.0000000000005</v>
      </c>
      <c r="K1355">
        <v>50</v>
      </c>
      <c r="L1355">
        <v>70</v>
      </c>
      <c r="M1355" s="26">
        <v>65</v>
      </c>
      <c r="N1355">
        <v>20</v>
      </c>
      <c r="O1355">
        <v>4</v>
      </c>
      <c r="P1355">
        <v>6</v>
      </c>
      <c r="Q1355"/>
      <c r="R1355">
        <v>454</v>
      </c>
      <c r="S1355" s="55">
        <v>2006</v>
      </c>
      <c r="T1355" s="60" t="s">
        <v>77</v>
      </c>
      <c r="U1355" s="46">
        <v>1.2798254494676209</v>
      </c>
      <c r="V1355" s="46">
        <v>1.5760813405480887</v>
      </c>
      <c r="W1355" s="46">
        <v>0</v>
      </c>
      <c r="X1355" s="46">
        <v>0.7465648455227788</v>
      </c>
      <c r="Y1355" s="46">
        <v>0</v>
      </c>
      <c r="Z1355">
        <v>496.67160000000001</v>
      </c>
      <c r="AA1355">
        <v>7.2141000000000002</v>
      </c>
      <c r="AB1355">
        <v>9.2492999999999999</v>
      </c>
      <c r="AC1355">
        <v>0.84350000000000003</v>
      </c>
      <c r="AD1355">
        <v>8.3264999999999993</v>
      </c>
      <c r="AE1355">
        <v>8.7879000000000005</v>
      </c>
      <c r="AF1355">
        <v>8.7499000000000002</v>
      </c>
      <c r="AG1355">
        <v>8.3374000000000006</v>
      </c>
      <c r="AH1355">
        <v>1.7949999999999999</v>
      </c>
      <c r="AI1355">
        <v>2.6905999999999999</v>
      </c>
      <c r="AJ1355">
        <v>0.56179999999999997</v>
      </c>
      <c r="AK1355">
        <v>2.0425</v>
      </c>
      <c r="AL1355">
        <v>0.21659999999999999</v>
      </c>
      <c r="AM1355">
        <v>10.3566</v>
      </c>
      <c r="AN1355">
        <v>0.49769999999999998</v>
      </c>
      <c r="AO1355">
        <v>5.3688000000000002</v>
      </c>
      <c r="AP1355">
        <v>0.54820000000000002</v>
      </c>
      <c r="AQ1355">
        <v>44.183700000000002</v>
      </c>
      <c r="AR1355">
        <v>245.887</v>
      </c>
    </row>
    <row r="1356" spans="1:44" ht="12.75" hidden="1" customHeight="1" x14ac:dyDescent="0.25">
      <c r="A1356">
        <v>1659</v>
      </c>
      <c r="B1356">
        <v>2005</v>
      </c>
      <c r="C1356" s="22" t="str">
        <f t="shared" si="85"/>
        <v>2005B01659</v>
      </c>
      <c r="D1356" s="20">
        <v>38628</v>
      </c>
      <c r="E1356">
        <v>50007</v>
      </c>
      <c r="F1356" s="13" t="s">
        <v>75</v>
      </c>
      <c r="G1356">
        <v>21</v>
      </c>
      <c r="H1356">
        <v>24</v>
      </c>
      <c r="I1356" t="s">
        <v>70</v>
      </c>
      <c r="J1356" s="15">
        <f t="shared" si="84"/>
        <v>1018.5000000000001</v>
      </c>
      <c r="K1356">
        <v>70</v>
      </c>
      <c r="L1356">
        <v>100</v>
      </c>
      <c r="M1356" s="26">
        <v>75</v>
      </c>
      <c r="N1356">
        <v>30</v>
      </c>
      <c r="O1356">
        <v>3</v>
      </c>
      <c r="P1356">
        <v>6</v>
      </c>
      <c r="Q1356"/>
      <c r="R1356">
        <v>455</v>
      </c>
      <c r="S1356" s="55">
        <v>2006</v>
      </c>
      <c r="T1356" s="60" t="s">
        <v>77</v>
      </c>
      <c r="U1356" s="46">
        <v>5.8105263157894743E-2</v>
      </c>
      <c r="V1356" s="46">
        <v>0</v>
      </c>
      <c r="W1356" s="46">
        <v>0</v>
      </c>
      <c r="X1356" s="46">
        <v>1.4526315789473686E-2</v>
      </c>
      <c r="Y1356" s="46">
        <v>0</v>
      </c>
      <c r="Z1356">
        <v>445.79</v>
      </c>
      <c r="AA1356">
        <v>5.92</v>
      </c>
      <c r="AB1356">
        <v>7.4436999999999998</v>
      </c>
      <c r="AC1356">
        <v>0.81950000000000001</v>
      </c>
      <c r="AD1356">
        <v>12.412000000000001</v>
      </c>
      <c r="AE1356">
        <v>19.8415</v>
      </c>
      <c r="AF1356">
        <v>6.4252000000000002</v>
      </c>
      <c r="AG1356">
        <v>6.5590000000000002</v>
      </c>
      <c r="AH1356">
        <v>1.2782</v>
      </c>
      <c r="AI1356">
        <v>0.90759999999999996</v>
      </c>
      <c r="AJ1356">
        <v>0.38379999999999997</v>
      </c>
      <c r="AK1356">
        <v>2.1425999999999998</v>
      </c>
      <c r="AL1356">
        <v>0.2104</v>
      </c>
      <c r="AM1356">
        <v>8.4076000000000004</v>
      </c>
      <c r="AN1356">
        <v>0.33800000000000002</v>
      </c>
      <c r="AO1356">
        <v>8.3432999999999993</v>
      </c>
      <c r="AP1356">
        <v>0.3468</v>
      </c>
      <c r="AQ1356">
        <v>20.7746</v>
      </c>
      <c r="AR1356">
        <v>364.17250000000001</v>
      </c>
    </row>
    <row r="1357" spans="1:44" ht="12.75" hidden="1" customHeight="1" x14ac:dyDescent="0.25">
      <c r="A1357">
        <v>1660</v>
      </c>
      <c r="B1357">
        <v>2005</v>
      </c>
      <c r="C1357" s="22" t="str">
        <f t="shared" si="85"/>
        <v>2005B01660</v>
      </c>
      <c r="D1357" s="20">
        <v>38628</v>
      </c>
      <c r="E1357">
        <v>50008</v>
      </c>
      <c r="F1357" s="13" t="s">
        <v>75</v>
      </c>
      <c r="G1357">
        <v>23</v>
      </c>
      <c r="H1357">
        <v>25</v>
      </c>
      <c r="I1357" t="s">
        <v>87</v>
      </c>
      <c r="J1357" s="15">
        <f t="shared" si="84"/>
        <v>2450</v>
      </c>
      <c r="K1357">
        <v>0</v>
      </c>
      <c r="L1357">
        <v>5</v>
      </c>
      <c r="M1357">
        <v>5</v>
      </c>
      <c r="N1357">
        <v>5</v>
      </c>
      <c r="O1357">
        <v>4</v>
      </c>
      <c r="P1357">
        <v>6</v>
      </c>
      <c r="Q1357"/>
      <c r="R1357">
        <v>456</v>
      </c>
      <c r="S1357" s="55">
        <v>2006</v>
      </c>
      <c r="T1357" s="60" t="s">
        <v>77</v>
      </c>
      <c r="U1357" s="46">
        <v>0.90442432082794311</v>
      </c>
      <c r="V1357" s="46">
        <v>0</v>
      </c>
      <c r="W1357" s="46">
        <v>0</v>
      </c>
      <c r="X1357" s="46">
        <v>0.2135446313065977</v>
      </c>
      <c r="Y1357" s="46">
        <v>0</v>
      </c>
      <c r="Z1357">
        <v>533.91520000000003</v>
      </c>
      <c r="AA1357">
        <v>9.0154999999999994</v>
      </c>
      <c r="AB1357">
        <v>2.2469000000000001</v>
      </c>
      <c r="AC1357">
        <v>0.96240000000000003</v>
      </c>
      <c r="AD1357">
        <v>2.6694</v>
      </c>
      <c r="AE1357">
        <v>1.1205000000000001</v>
      </c>
      <c r="AF1357">
        <v>5.2998000000000003</v>
      </c>
      <c r="AG1357">
        <v>14.393700000000001</v>
      </c>
      <c r="AH1357">
        <v>1.802</v>
      </c>
      <c r="AI1357">
        <v>1.8421000000000001</v>
      </c>
      <c r="AJ1357">
        <v>0.32579999999999998</v>
      </c>
      <c r="AK1357">
        <v>0.46410000000000001</v>
      </c>
      <c r="AL1357">
        <v>6.1400000000000003E-2</v>
      </c>
      <c r="AM1357">
        <v>4.5723000000000003</v>
      </c>
      <c r="AN1357">
        <v>0.45179999999999998</v>
      </c>
      <c r="AO1357">
        <v>970.97450000000003</v>
      </c>
      <c r="AP1357">
        <v>0.85350000000000004</v>
      </c>
      <c r="AQ1357">
        <v>15.061299999999999</v>
      </c>
      <c r="AR1357">
        <v>78.0839</v>
      </c>
    </row>
    <row r="1358" spans="1:44" ht="12.75" hidden="1" customHeight="1" x14ac:dyDescent="0.25">
      <c r="A1358">
        <v>1661</v>
      </c>
      <c r="B1358">
        <v>2005</v>
      </c>
      <c r="C1358" s="22" t="str">
        <f t="shared" si="85"/>
        <v>2005B01661</v>
      </c>
      <c r="D1358" s="20">
        <v>38628</v>
      </c>
      <c r="E1358">
        <v>50008</v>
      </c>
      <c r="F1358" s="13" t="s">
        <v>75</v>
      </c>
      <c r="G1358">
        <v>23</v>
      </c>
      <c r="H1358">
        <v>25</v>
      </c>
      <c r="I1358" t="s">
        <v>87</v>
      </c>
      <c r="J1358" s="15">
        <f t="shared" si="84"/>
        <v>2450</v>
      </c>
      <c r="K1358">
        <v>5</v>
      </c>
      <c r="L1358">
        <v>10</v>
      </c>
      <c r="M1358">
        <v>10</v>
      </c>
      <c r="N1358">
        <v>5</v>
      </c>
      <c r="O1358">
        <v>4</v>
      </c>
      <c r="P1358">
        <v>6</v>
      </c>
      <c r="Q1358"/>
      <c r="R1358">
        <v>457</v>
      </c>
      <c r="S1358" s="55">
        <v>2006</v>
      </c>
      <c r="T1358" s="60" t="s">
        <v>77</v>
      </c>
      <c r="U1358" s="46">
        <v>1.2466361974405848</v>
      </c>
      <c r="V1358" s="46">
        <v>0</v>
      </c>
      <c r="W1358" s="46">
        <v>0</v>
      </c>
      <c r="X1358" s="46">
        <v>1.2072687385740402</v>
      </c>
      <c r="Y1358" s="46">
        <v>0</v>
      </c>
      <c r="Z1358">
        <v>529.84699999999998</v>
      </c>
      <c r="AA1358">
        <v>7.0244999999999997</v>
      </c>
      <c r="AB1358">
        <v>2.1903999999999999</v>
      </c>
      <c r="AC1358">
        <v>2.0384000000000002</v>
      </c>
      <c r="AD1358">
        <v>1.9799</v>
      </c>
      <c r="AE1358">
        <v>1.1629</v>
      </c>
      <c r="AF1358">
        <v>5.5984999999999996</v>
      </c>
      <c r="AG1358">
        <v>6.5823</v>
      </c>
      <c r="AH1358">
        <v>2.0459999999999998</v>
      </c>
      <c r="AI1358">
        <v>1.6449</v>
      </c>
      <c r="AJ1358">
        <v>0.499</v>
      </c>
      <c r="AK1358">
        <v>0.45290000000000002</v>
      </c>
      <c r="AL1358">
        <v>5.1299999999999998E-2</v>
      </c>
      <c r="AM1358">
        <v>4.1475</v>
      </c>
      <c r="AN1358">
        <v>0.38019999999999998</v>
      </c>
      <c r="AO1358">
        <v>840.72239999999999</v>
      </c>
      <c r="AP1358">
        <v>0.42920000000000003</v>
      </c>
      <c r="AQ1358">
        <v>21.861599999999999</v>
      </c>
      <c r="AR1358">
        <v>80.983099999999993</v>
      </c>
    </row>
    <row r="1359" spans="1:44" ht="12.75" hidden="1" customHeight="1" x14ac:dyDescent="0.25">
      <c r="A1359">
        <v>1662</v>
      </c>
      <c r="B1359">
        <v>2005</v>
      </c>
      <c r="C1359" s="22" t="str">
        <f t="shared" si="85"/>
        <v>2005B01662</v>
      </c>
      <c r="D1359" s="20">
        <v>38628</v>
      </c>
      <c r="E1359">
        <v>50008</v>
      </c>
      <c r="F1359" s="13" t="s">
        <v>75</v>
      </c>
      <c r="G1359">
        <v>23</v>
      </c>
      <c r="H1359">
        <v>25</v>
      </c>
      <c r="I1359" t="s">
        <v>70</v>
      </c>
      <c r="J1359" s="15">
        <f t="shared" si="84"/>
        <v>2716</v>
      </c>
      <c r="K1359">
        <v>10</v>
      </c>
      <c r="L1359">
        <v>20</v>
      </c>
      <c r="M1359">
        <v>20</v>
      </c>
      <c r="N1359">
        <v>10</v>
      </c>
      <c r="O1359">
        <v>4</v>
      </c>
      <c r="P1359">
        <v>6</v>
      </c>
      <c r="Q1359"/>
      <c r="R1359">
        <v>458</v>
      </c>
      <c r="S1359" s="55">
        <v>2006</v>
      </c>
      <c r="T1359" s="60" t="s">
        <v>77</v>
      </c>
      <c r="U1359" s="46">
        <v>0.51434451219512201</v>
      </c>
      <c r="V1359" s="46">
        <v>0</v>
      </c>
      <c r="W1359" s="46">
        <v>0</v>
      </c>
      <c r="X1359" s="46">
        <v>0.43433536585365856</v>
      </c>
      <c r="Y1359" s="46">
        <v>0</v>
      </c>
      <c r="Z1359">
        <v>473.57</v>
      </c>
      <c r="AA1359">
        <v>7.54</v>
      </c>
      <c r="AB1359">
        <v>3.1295000000000002</v>
      </c>
      <c r="AC1359">
        <v>0.90480000000000005</v>
      </c>
      <c r="AD1359">
        <v>5.5769000000000002</v>
      </c>
      <c r="AE1359">
        <v>3.6116000000000001</v>
      </c>
      <c r="AF1359">
        <v>6.9137000000000004</v>
      </c>
      <c r="AG1359">
        <v>8.9352999999999998</v>
      </c>
      <c r="AH1359">
        <v>2.7219000000000002</v>
      </c>
      <c r="AI1359">
        <v>1.3302</v>
      </c>
      <c r="AJ1359">
        <v>0.49580000000000002</v>
      </c>
      <c r="AK1359">
        <v>1.2444</v>
      </c>
      <c r="AL1359">
        <v>7.7399999999999997E-2</v>
      </c>
      <c r="AM1359">
        <v>4.8217999999999996</v>
      </c>
      <c r="AN1359">
        <v>0.41839999999999999</v>
      </c>
      <c r="AO1359">
        <v>1372.8893</v>
      </c>
      <c r="AP1359">
        <v>0.49340000000000001</v>
      </c>
      <c r="AQ1359">
        <v>14.165100000000001</v>
      </c>
      <c r="AR1359">
        <v>136.9606</v>
      </c>
    </row>
    <row r="1360" spans="1:44" ht="12.75" hidden="1" customHeight="1" x14ac:dyDescent="0.25">
      <c r="A1360">
        <v>1663</v>
      </c>
      <c r="B1360">
        <v>2005</v>
      </c>
      <c r="C1360" s="22" t="str">
        <f t="shared" si="85"/>
        <v>2005B01663</v>
      </c>
      <c r="D1360" s="20">
        <v>38628</v>
      </c>
      <c r="E1360">
        <v>50008</v>
      </c>
      <c r="F1360" s="13" t="s">
        <v>75</v>
      </c>
      <c r="G1360">
        <v>23</v>
      </c>
      <c r="H1360">
        <v>25</v>
      </c>
      <c r="I1360" t="s">
        <v>70</v>
      </c>
      <c r="J1360" s="15">
        <f t="shared" si="84"/>
        <v>2716</v>
      </c>
      <c r="K1360">
        <v>20</v>
      </c>
      <c r="L1360">
        <v>30</v>
      </c>
      <c r="M1360">
        <v>30</v>
      </c>
      <c r="N1360">
        <v>10</v>
      </c>
      <c r="O1360">
        <v>4</v>
      </c>
      <c r="P1360">
        <v>6</v>
      </c>
      <c r="Q1360"/>
      <c r="R1360">
        <v>459</v>
      </c>
      <c r="S1360" s="55">
        <v>2006</v>
      </c>
      <c r="T1360" s="60" t="s">
        <v>77</v>
      </c>
      <c r="U1360" s="46">
        <v>0.9958024691358025</v>
      </c>
      <c r="V1360" s="46">
        <v>0</v>
      </c>
      <c r="W1360" s="46">
        <v>0</v>
      </c>
      <c r="X1360" s="46">
        <v>0.3595953360768176</v>
      </c>
      <c r="Y1360" s="46">
        <v>0</v>
      </c>
      <c r="Z1360">
        <v>506.0222</v>
      </c>
      <c r="AA1360">
        <v>8.7111000000000001</v>
      </c>
      <c r="AB1360">
        <v>8.9297000000000004</v>
      </c>
      <c r="AC1360">
        <v>1.0509999999999999</v>
      </c>
      <c r="AD1360">
        <v>8.2007999999999992</v>
      </c>
      <c r="AE1360">
        <v>6.3863000000000003</v>
      </c>
      <c r="AF1360">
        <v>19.678899999999999</v>
      </c>
      <c r="AG1360">
        <v>11.3965</v>
      </c>
      <c r="AH1360">
        <v>3.2288000000000001</v>
      </c>
      <c r="AI1360">
        <v>2.0815000000000001</v>
      </c>
      <c r="AJ1360">
        <v>0.62329999999999997</v>
      </c>
      <c r="AK1360">
        <v>1.7681</v>
      </c>
      <c r="AL1360">
        <v>0.13200000000000001</v>
      </c>
      <c r="AM1360">
        <v>9.8980999999999995</v>
      </c>
      <c r="AN1360">
        <v>0.59230000000000005</v>
      </c>
      <c r="AO1360">
        <v>306.42200000000003</v>
      </c>
      <c r="AP1360">
        <v>0.5948</v>
      </c>
      <c r="AQ1360">
        <v>32.008200000000002</v>
      </c>
      <c r="AR1360">
        <v>218.1448</v>
      </c>
    </row>
    <row r="1361" spans="1:50" ht="12.75" hidden="1" customHeight="1" x14ac:dyDescent="0.25">
      <c r="A1361">
        <v>1664</v>
      </c>
      <c r="B1361">
        <v>2005</v>
      </c>
      <c r="C1361" s="22" t="str">
        <f t="shared" si="85"/>
        <v>2005B01664</v>
      </c>
      <c r="D1361" s="20">
        <v>38628</v>
      </c>
      <c r="E1361">
        <v>50008</v>
      </c>
      <c r="F1361" s="13" t="s">
        <v>75</v>
      </c>
      <c r="G1361">
        <v>23</v>
      </c>
      <c r="H1361">
        <v>25</v>
      </c>
      <c r="I1361" t="s">
        <v>70</v>
      </c>
      <c r="J1361" s="15">
        <f t="shared" si="84"/>
        <v>5024.6000000000004</v>
      </c>
      <c r="K1361">
        <v>30</v>
      </c>
      <c r="L1361">
        <v>50</v>
      </c>
      <c r="M1361" s="26">
        <v>48.5</v>
      </c>
      <c r="N1361">
        <v>20</v>
      </c>
      <c r="O1361">
        <v>4</v>
      </c>
      <c r="P1361">
        <v>6</v>
      </c>
      <c r="Q1361" t="s">
        <v>425</v>
      </c>
      <c r="R1361">
        <v>460</v>
      </c>
      <c r="S1361" s="55">
        <v>2006</v>
      </c>
      <c r="T1361" s="60" t="s">
        <v>77</v>
      </c>
      <c r="V1361" s="46"/>
      <c r="W1361" s="46"/>
      <c r="X1361" s="46"/>
      <c r="Y1361" s="46"/>
      <c r="Z1361">
        <v>510.43340000000001</v>
      </c>
      <c r="AA1361">
        <v>7.9249000000000001</v>
      </c>
      <c r="AB1361">
        <v>8.7822999999999993</v>
      </c>
      <c r="AC1361">
        <v>0.96220000000000006</v>
      </c>
      <c r="AD1361">
        <v>9.9351000000000003</v>
      </c>
      <c r="AE1361">
        <v>4.9715999999999996</v>
      </c>
      <c r="AF1361">
        <v>8.6963000000000008</v>
      </c>
      <c r="AG1361">
        <v>9.0704999999999991</v>
      </c>
      <c r="AH1361">
        <v>1.4424999999999999</v>
      </c>
      <c r="AI1361">
        <v>1.7524</v>
      </c>
      <c r="AJ1361">
        <v>0.52529999999999999</v>
      </c>
      <c r="AK1361">
        <v>1.2675000000000001</v>
      </c>
      <c r="AL1361">
        <v>0.18659999999999999</v>
      </c>
      <c r="AM1361">
        <v>10.6631</v>
      </c>
      <c r="AN1361">
        <v>0.53900000000000003</v>
      </c>
      <c r="AO1361">
        <v>27.3277</v>
      </c>
      <c r="AP1361">
        <v>0.52839999999999998</v>
      </c>
      <c r="AQ1361">
        <v>27.5047</v>
      </c>
      <c r="AR1361">
        <v>246.3288</v>
      </c>
      <c r="AS1361" s="22"/>
      <c r="AT1361" s="22"/>
      <c r="AU1361" s="22"/>
      <c r="AV1361" s="46"/>
      <c r="AW1361" s="46"/>
      <c r="AX1361" s="46"/>
    </row>
    <row r="1362" spans="1:50" ht="12.75" hidden="1" customHeight="1" x14ac:dyDescent="0.25">
      <c r="A1362">
        <v>1665</v>
      </c>
      <c r="B1362">
        <v>2005</v>
      </c>
      <c r="C1362" s="22" t="str">
        <f t="shared" si="85"/>
        <v>2005B01665</v>
      </c>
      <c r="D1362" s="20">
        <v>38628</v>
      </c>
      <c r="E1362">
        <v>50008</v>
      </c>
      <c r="F1362" s="13" t="s">
        <v>75</v>
      </c>
      <c r="G1362">
        <v>23</v>
      </c>
      <c r="H1362">
        <v>25</v>
      </c>
      <c r="I1362" t="s">
        <v>70</v>
      </c>
      <c r="J1362" s="15">
        <f t="shared" si="84"/>
        <v>2444.4</v>
      </c>
      <c r="K1362">
        <v>50</v>
      </c>
      <c r="L1362">
        <v>70</v>
      </c>
      <c r="M1362" s="26">
        <v>62</v>
      </c>
      <c r="N1362">
        <v>20</v>
      </c>
      <c r="O1362">
        <v>3</v>
      </c>
      <c r="P1362">
        <v>6</v>
      </c>
      <c r="Q1362"/>
      <c r="R1362">
        <v>461</v>
      </c>
      <c r="S1362" s="55">
        <v>2006</v>
      </c>
      <c r="T1362" s="60" t="s">
        <v>77</v>
      </c>
      <c r="U1362" s="46">
        <v>0.48311503416856494</v>
      </c>
      <c r="V1362" s="46">
        <v>0</v>
      </c>
      <c r="W1362" s="46">
        <v>0</v>
      </c>
      <c r="X1362" s="46">
        <v>5.0854214123006836E-2</v>
      </c>
      <c r="Y1362" s="46">
        <v>0</v>
      </c>
      <c r="Z1362">
        <v>451.06</v>
      </c>
      <c r="AA1362">
        <v>8.2799999999999994</v>
      </c>
      <c r="AB1362">
        <v>8.5566999999999993</v>
      </c>
      <c r="AC1362">
        <v>0.79479999999999995</v>
      </c>
      <c r="AD1362">
        <v>10.168699999999999</v>
      </c>
      <c r="AE1362">
        <v>6.0262000000000002</v>
      </c>
      <c r="AF1362">
        <v>6.5136000000000003</v>
      </c>
      <c r="AG1362">
        <v>7.9850000000000003</v>
      </c>
      <c r="AH1362">
        <v>0.99719999999999998</v>
      </c>
      <c r="AI1362">
        <v>1.4410000000000001</v>
      </c>
      <c r="AJ1362">
        <v>0.41749999999999998</v>
      </c>
      <c r="AK1362">
        <v>1.4639</v>
      </c>
      <c r="AL1362">
        <v>0.314</v>
      </c>
      <c r="AM1362">
        <v>11.1996</v>
      </c>
      <c r="AN1362">
        <v>0.51919999999999999</v>
      </c>
      <c r="AO1362">
        <v>12.488300000000001</v>
      </c>
      <c r="AP1362">
        <v>0.67669999999999997</v>
      </c>
      <c r="AQ1362">
        <v>19.025300000000001</v>
      </c>
      <c r="AR1362">
        <v>209.41890000000001</v>
      </c>
    </row>
    <row r="1363" spans="1:50" ht="12.75" hidden="1" customHeight="1" x14ac:dyDescent="0.25">
      <c r="A1363">
        <v>1666</v>
      </c>
      <c r="B1363">
        <v>2005</v>
      </c>
      <c r="C1363" s="22" t="str">
        <f t="shared" si="85"/>
        <v>2005B01666</v>
      </c>
      <c r="D1363" s="20">
        <v>38628</v>
      </c>
      <c r="E1363">
        <v>50008</v>
      </c>
      <c r="F1363" s="13" t="s">
        <v>75</v>
      </c>
      <c r="G1363">
        <v>23</v>
      </c>
      <c r="H1363">
        <v>25</v>
      </c>
      <c r="I1363" t="s">
        <v>70</v>
      </c>
      <c r="J1363" s="15">
        <f t="shared" si="84"/>
        <v>611.1</v>
      </c>
      <c r="K1363">
        <v>70</v>
      </c>
      <c r="L1363">
        <v>100</v>
      </c>
      <c r="M1363" s="26">
        <v>79</v>
      </c>
      <c r="N1363">
        <v>30</v>
      </c>
      <c r="O1363">
        <v>1</v>
      </c>
      <c r="P1363">
        <v>6</v>
      </c>
      <c r="Q1363"/>
      <c r="S1363" s="55"/>
      <c r="T1363" s="60" t="s">
        <v>77</v>
      </c>
      <c r="U1363" s="46">
        <v>0</v>
      </c>
      <c r="V1363" s="46">
        <v>0</v>
      </c>
      <c r="W1363" s="46">
        <v>0</v>
      </c>
      <c r="X1363" s="46">
        <v>0</v>
      </c>
      <c r="Y1363" s="46">
        <v>0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</row>
    <row r="1364" spans="1:50" ht="12.75" hidden="1" customHeight="1" x14ac:dyDescent="0.25">
      <c r="A1364">
        <v>1667</v>
      </c>
      <c r="B1364">
        <v>2005</v>
      </c>
      <c r="C1364" s="22" t="str">
        <f t="shared" si="85"/>
        <v>2005B01667</v>
      </c>
      <c r="D1364" s="20">
        <v>38627</v>
      </c>
      <c r="E1364">
        <v>50009</v>
      </c>
      <c r="F1364" s="13" t="s">
        <v>75</v>
      </c>
      <c r="G1364">
        <v>17</v>
      </c>
      <c r="H1364">
        <v>23</v>
      </c>
      <c r="I1364" t="s">
        <v>87</v>
      </c>
      <c r="J1364" s="15">
        <f t="shared" si="84"/>
        <v>2450</v>
      </c>
      <c r="K1364">
        <v>0</v>
      </c>
      <c r="L1364">
        <v>5</v>
      </c>
      <c r="M1364">
        <v>5</v>
      </c>
      <c r="N1364">
        <v>5</v>
      </c>
      <c r="O1364">
        <v>4</v>
      </c>
      <c r="P1364">
        <v>6</v>
      </c>
      <c r="Q1364"/>
      <c r="R1364">
        <v>462</v>
      </c>
      <c r="S1364" s="55">
        <v>2006</v>
      </c>
      <c r="T1364" s="60" t="s">
        <v>77</v>
      </c>
      <c r="U1364" s="46">
        <v>1.5633741258741258</v>
      </c>
      <c r="V1364" s="46">
        <v>0</v>
      </c>
      <c r="W1364" s="46">
        <v>0</v>
      </c>
      <c r="X1364" s="46">
        <v>0.87846736596736585</v>
      </c>
      <c r="Y1364" s="46">
        <v>0</v>
      </c>
      <c r="Z1364">
        <v>538.41070000000002</v>
      </c>
      <c r="AA1364">
        <v>11.7348</v>
      </c>
      <c r="AB1364">
        <v>2.1850000000000001</v>
      </c>
      <c r="AC1364">
        <v>0.90290000000000004</v>
      </c>
      <c r="AD1364">
        <v>4.0111999999999997</v>
      </c>
      <c r="AE1364">
        <v>1.8314999999999999</v>
      </c>
      <c r="AF1364">
        <v>8.4628999999999994</v>
      </c>
      <c r="AG1364">
        <v>11.731</v>
      </c>
      <c r="AH1364">
        <v>2.3776999999999999</v>
      </c>
      <c r="AI1364">
        <v>1.2185999999999999</v>
      </c>
      <c r="AJ1364">
        <v>0.36499999999999999</v>
      </c>
      <c r="AK1364">
        <v>0.46870000000000001</v>
      </c>
      <c r="AL1364">
        <v>8.2299999999999998E-2</v>
      </c>
      <c r="AM1364">
        <v>6.6425000000000001</v>
      </c>
      <c r="AN1364">
        <v>0.72909999999999997</v>
      </c>
      <c r="AO1364">
        <v>1910.4562000000001</v>
      </c>
      <c r="AP1364">
        <v>0.78769999999999996</v>
      </c>
      <c r="AQ1364">
        <v>18.5914</v>
      </c>
      <c r="AR1364">
        <v>432.29759999999999</v>
      </c>
    </row>
    <row r="1365" spans="1:50" ht="12.75" hidden="1" customHeight="1" x14ac:dyDescent="0.25">
      <c r="A1365">
        <v>1668</v>
      </c>
      <c r="B1365">
        <v>2005</v>
      </c>
      <c r="C1365" s="22" t="str">
        <f t="shared" si="85"/>
        <v>2005B01668</v>
      </c>
      <c r="D1365" s="20">
        <v>38627</v>
      </c>
      <c r="E1365">
        <v>50009</v>
      </c>
      <c r="F1365" s="13" t="s">
        <v>75</v>
      </c>
      <c r="G1365">
        <v>17</v>
      </c>
      <c r="H1365">
        <v>23</v>
      </c>
      <c r="I1365" t="s">
        <v>87</v>
      </c>
      <c r="J1365" s="15">
        <f t="shared" si="84"/>
        <v>2450</v>
      </c>
      <c r="K1365">
        <v>5</v>
      </c>
      <c r="L1365">
        <v>10</v>
      </c>
      <c r="M1365">
        <v>10</v>
      </c>
      <c r="N1365">
        <v>5</v>
      </c>
      <c r="O1365">
        <v>4</v>
      </c>
      <c r="P1365">
        <v>6</v>
      </c>
      <c r="Q1365"/>
      <c r="R1365">
        <v>463</v>
      </c>
      <c r="S1365" s="55">
        <v>2006</v>
      </c>
      <c r="T1365" s="60" t="s">
        <v>77</v>
      </c>
      <c r="U1365" s="46">
        <v>0.99892785571142273</v>
      </c>
      <c r="V1365" s="46">
        <v>0</v>
      </c>
      <c r="W1365" s="46">
        <v>0</v>
      </c>
      <c r="X1365" s="46">
        <v>0.43812625250501003</v>
      </c>
      <c r="Y1365" s="46">
        <v>0</v>
      </c>
      <c r="Z1365">
        <v>480.39</v>
      </c>
      <c r="AA1365">
        <v>9.84</v>
      </c>
      <c r="AB1365">
        <v>1.8373999999999999</v>
      </c>
      <c r="AC1365">
        <v>1.4883999999999999</v>
      </c>
      <c r="AD1365">
        <v>4.0046999999999997</v>
      </c>
      <c r="AE1365">
        <v>1.3644000000000001</v>
      </c>
      <c r="AF1365">
        <v>5.6524000000000001</v>
      </c>
      <c r="AG1365">
        <v>8.5367999999999995</v>
      </c>
      <c r="AH1365">
        <v>1.6193</v>
      </c>
      <c r="AI1365">
        <v>1.048</v>
      </c>
      <c r="AJ1365">
        <v>0.41799999999999998</v>
      </c>
      <c r="AK1365">
        <v>0.37509999999999999</v>
      </c>
      <c r="AL1365">
        <v>9.9299999999999999E-2</v>
      </c>
      <c r="AM1365">
        <v>4.3085000000000004</v>
      </c>
      <c r="AN1365">
        <v>0.54190000000000005</v>
      </c>
      <c r="AO1365">
        <v>1205.9646</v>
      </c>
      <c r="AP1365">
        <v>0.66920000000000002</v>
      </c>
      <c r="AQ1365">
        <v>18.3597</v>
      </c>
      <c r="AR1365">
        <v>387.04570000000001</v>
      </c>
    </row>
    <row r="1366" spans="1:50" ht="12.75" hidden="1" customHeight="1" x14ac:dyDescent="0.25">
      <c r="A1366">
        <v>1669</v>
      </c>
      <c r="B1366">
        <v>2005</v>
      </c>
      <c r="C1366" s="22" t="str">
        <f t="shared" si="85"/>
        <v>2005B01669</v>
      </c>
      <c r="D1366" s="20">
        <v>38627</v>
      </c>
      <c r="E1366">
        <v>50009</v>
      </c>
      <c r="F1366" s="13" t="s">
        <v>75</v>
      </c>
      <c r="G1366">
        <v>17</v>
      </c>
      <c r="H1366">
        <v>23</v>
      </c>
      <c r="I1366" t="s">
        <v>70</v>
      </c>
      <c r="J1366" s="15">
        <f t="shared" si="84"/>
        <v>2716</v>
      </c>
      <c r="K1366">
        <v>10</v>
      </c>
      <c r="L1366">
        <v>20</v>
      </c>
      <c r="M1366">
        <v>20</v>
      </c>
      <c r="N1366">
        <v>10</v>
      </c>
      <c r="O1366">
        <v>4</v>
      </c>
      <c r="P1366">
        <v>6</v>
      </c>
      <c r="Q1366"/>
      <c r="R1366">
        <v>464</v>
      </c>
      <c r="S1366" s="55">
        <v>2006</v>
      </c>
      <c r="T1366" s="60" t="s">
        <v>77</v>
      </c>
      <c r="U1366" s="46">
        <v>0.67431390134529146</v>
      </c>
      <c r="V1366" s="46">
        <v>0</v>
      </c>
      <c r="W1366" s="46">
        <v>0</v>
      </c>
      <c r="X1366" s="46">
        <v>0.71177578475336323</v>
      </c>
      <c r="Y1366" s="46">
        <v>0</v>
      </c>
      <c r="Z1366">
        <v>469.84</v>
      </c>
      <c r="AA1366">
        <v>9.07</v>
      </c>
      <c r="AB1366">
        <v>5.3741000000000003</v>
      </c>
      <c r="AC1366">
        <v>1.0044</v>
      </c>
      <c r="AD1366">
        <v>13.9613</v>
      </c>
      <c r="AE1366">
        <v>14.8283</v>
      </c>
      <c r="AF1366">
        <v>11.5581</v>
      </c>
      <c r="AG1366">
        <v>13.565099999999999</v>
      </c>
      <c r="AH1366">
        <v>2.0242</v>
      </c>
      <c r="AI1366">
        <v>1.0739000000000001</v>
      </c>
      <c r="AJ1366">
        <v>0.33539999999999998</v>
      </c>
      <c r="AK1366">
        <v>1.3244</v>
      </c>
      <c r="AL1366">
        <v>0.10390000000000001</v>
      </c>
      <c r="AM1366">
        <v>5.5986000000000002</v>
      </c>
      <c r="AN1366">
        <v>0.52110000000000001</v>
      </c>
      <c r="AO1366">
        <v>1695.4224999999999</v>
      </c>
      <c r="AP1366">
        <v>0.65359999999999996</v>
      </c>
      <c r="AQ1366">
        <v>19.1021</v>
      </c>
      <c r="AR1366">
        <v>287.76409999999998</v>
      </c>
    </row>
    <row r="1367" spans="1:50" ht="12.75" hidden="1" customHeight="1" x14ac:dyDescent="0.25">
      <c r="A1367">
        <v>1670</v>
      </c>
      <c r="B1367">
        <v>2005</v>
      </c>
      <c r="C1367" s="22" t="str">
        <f t="shared" si="85"/>
        <v>2005B01670</v>
      </c>
      <c r="D1367" s="20">
        <v>38627</v>
      </c>
      <c r="E1367">
        <v>50009</v>
      </c>
      <c r="F1367" s="13" t="s">
        <v>75</v>
      </c>
      <c r="G1367">
        <v>17</v>
      </c>
      <c r="H1367">
        <v>23</v>
      </c>
      <c r="I1367" t="s">
        <v>70</v>
      </c>
      <c r="J1367" s="15">
        <f t="shared" si="84"/>
        <v>2716</v>
      </c>
      <c r="K1367">
        <v>20</v>
      </c>
      <c r="L1367">
        <v>30</v>
      </c>
      <c r="M1367">
        <v>30</v>
      </c>
      <c r="N1367">
        <v>10</v>
      </c>
      <c r="O1367">
        <v>4</v>
      </c>
      <c r="P1367">
        <v>6</v>
      </c>
      <c r="Q1367"/>
      <c r="R1367">
        <v>465</v>
      </c>
      <c r="S1367" s="55">
        <v>2006</v>
      </c>
      <c r="T1367" s="60" t="s">
        <v>77</v>
      </c>
      <c r="U1367" s="46">
        <v>0.38786844554762639</v>
      </c>
      <c r="V1367" s="46">
        <v>0</v>
      </c>
      <c r="W1367" s="46">
        <v>0</v>
      </c>
      <c r="X1367" s="46">
        <v>0.87916847657461994</v>
      </c>
      <c r="Y1367" s="46">
        <v>0</v>
      </c>
      <c r="Z1367">
        <v>457.25</v>
      </c>
      <c r="AA1367">
        <v>8.15</v>
      </c>
      <c r="AB1367">
        <v>8.3091000000000008</v>
      </c>
      <c r="AC1367">
        <v>1.1473</v>
      </c>
      <c r="AD1367">
        <v>21.104500000000002</v>
      </c>
      <c r="AE1367">
        <v>14.7455</v>
      </c>
      <c r="AF1367">
        <v>15.181800000000001</v>
      </c>
      <c r="AG1367">
        <v>12.5045</v>
      </c>
      <c r="AH1367">
        <v>1.6740999999999999</v>
      </c>
      <c r="AI1367">
        <v>0.87360000000000004</v>
      </c>
      <c r="AJ1367">
        <v>0.35949999999999999</v>
      </c>
      <c r="AK1367">
        <v>1.7726999999999999</v>
      </c>
      <c r="AL1367">
        <v>0.14000000000000001</v>
      </c>
      <c r="AM1367">
        <v>7.4318</v>
      </c>
      <c r="AN1367">
        <v>0.48270000000000002</v>
      </c>
      <c r="AO1367">
        <v>728.18179999999995</v>
      </c>
      <c r="AP1367">
        <v>0.61639999999999995</v>
      </c>
      <c r="AQ1367">
        <v>13.9091</v>
      </c>
      <c r="AR1367">
        <v>440.72730000000001</v>
      </c>
    </row>
    <row r="1368" spans="1:50" ht="12.75" hidden="1" customHeight="1" x14ac:dyDescent="0.25">
      <c r="A1368">
        <v>1671</v>
      </c>
      <c r="B1368">
        <v>2005</v>
      </c>
      <c r="C1368" s="22" t="str">
        <f t="shared" si="85"/>
        <v>2005B01671</v>
      </c>
      <c r="D1368" s="20">
        <v>38627</v>
      </c>
      <c r="E1368">
        <v>50009</v>
      </c>
      <c r="F1368" s="13" t="s">
        <v>75</v>
      </c>
      <c r="G1368">
        <v>17</v>
      </c>
      <c r="H1368">
        <v>23</v>
      </c>
      <c r="I1368" t="s">
        <v>70</v>
      </c>
      <c r="J1368" s="15">
        <f t="shared" si="84"/>
        <v>5432</v>
      </c>
      <c r="K1368">
        <v>30</v>
      </c>
      <c r="L1368">
        <v>50</v>
      </c>
      <c r="M1368">
        <v>50</v>
      </c>
      <c r="N1368">
        <v>20</v>
      </c>
      <c r="O1368">
        <v>4</v>
      </c>
      <c r="P1368">
        <v>6</v>
      </c>
      <c r="Q1368"/>
      <c r="R1368">
        <v>466</v>
      </c>
      <c r="S1368" s="55">
        <v>2006</v>
      </c>
      <c r="T1368" s="60" t="s">
        <v>77</v>
      </c>
      <c r="U1368" s="46">
        <v>1.9244181585677749</v>
      </c>
      <c r="V1368" s="46">
        <v>1.3444565217391304</v>
      </c>
      <c r="W1368" s="46">
        <v>8.2512723785166244</v>
      </c>
      <c r="X1368" s="46">
        <v>2.794360613810742</v>
      </c>
      <c r="Y1368" s="46">
        <v>0</v>
      </c>
      <c r="Z1368">
        <v>527.01009999999997</v>
      </c>
      <c r="AA1368">
        <v>8.1616999999999997</v>
      </c>
      <c r="AB1368">
        <v>8.2096</v>
      </c>
      <c r="AC1368">
        <v>1.4951000000000001</v>
      </c>
      <c r="AD1368">
        <v>20.9239</v>
      </c>
      <c r="AE1368">
        <v>5.7074999999999996</v>
      </c>
      <c r="AF1368">
        <v>10.258100000000001</v>
      </c>
      <c r="AG1368">
        <v>8.2349999999999994</v>
      </c>
      <c r="AH1368">
        <v>1.1231</v>
      </c>
      <c r="AI1368">
        <v>1.4855</v>
      </c>
      <c r="AJ1368">
        <v>0.4617</v>
      </c>
      <c r="AK1368">
        <v>1.6745000000000001</v>
      </c>
      <c r="AL1368">
        <v>0.14929999999999999</v>
      </c>
      <c r="AM1368">
        <v>8.9688999999999997</v>
      </c>
      <c r="AN1368">
        <v>0.49070000000000003</v>
      </c>
      <c r="AO1368">
        <v>82.86</v>
      </c>
      <c r="AP1368">
        <v>0.55089999999999995</v>
      </c>
      <c r="AQ1368">
        <v>18.7531</v>
      </c>
      <c r="AR1368">
        <v>392.43849999999998</v>
      </c>
    </row>
    <row r="1369" spans="1:50" ht="12.75" hidden="1" customHeight="1" x14ac:dyDescent="0.25">
      <c r="A1369">
        <v>1672</v>
      </c>
      <c r="B1369">
        <v>2005</v>
      </c>
      <c r="C1369" s="22" t="str">
        <f t="shared" si="85"/>
        <v>2005B01672</v>
      </c>
      <c r="D1369" s="20">
        <v>38627</v>
      </c>
      <c r="E1369">
        <v>50009</v>
      </c>
      <c r="F1369" s="13" t="s">
        <v>75</v>
      </c>
      <c r="G1369">
        <v>17</v>
      </c>
      <c r="H1369">
        <v>23</v>
      </c>
      <c r="I1369" t="s">
        <v>70</v>
      </c>
      <c r="J1369" s="15">
        <f t="shared" si="84"/>
        <v>4820.9000000000005</v>
      </c>
      <c r="K1369">
        <v>50</v>
      </c>
      <c r="L1369">
        <v>70</v>
      </c>
      <c r="M1369" s="26">
        <v>67.75</v>
      </c>
      <c r="N1369">
        <v>20</v>
      </c>
      <c r="O1369">
        <v>4</v>
      </c>
      <c r="P1369">
        <v>6</v>
      </c>
      <c r="Q1369"/>
      <c r="R1369">
        <v>467</v>
      </c>
      <c r="S1369" s="55">
        <v>2006</v>
      </c>
      <c r="T1369" s="60" t="s">
        <v>77</v>
      </c>
      <c r="U1369" s="46">
        <v>0.71477572559366753</v>
      </c>
      <c r="V1369" s="46">
        <v>0</v>
      </c>
      <c r="W1369" s="46">
        <v>0</v>
      </c>
      <c r="X1369" s="46">
        <v>0.18379947229551452</v>
      </c>
      <c r="Y1369" s="46">
        <v>0</v>
      </c>
      <c r="Z1369">
        <v>436.91</v>
      </c>
      <c r="AA1369">
        <v>8.42</v>
      </c>
      <c r="AB1369">
        <v>9.9337</v>
      </c>
      <c r="AC1369">
        <v>0.82950000000000002</v>
      </c>
      <c r="AD1369">
        <v>11.108000000000001</v>
      </c>
      <c r="AE1369">
        <v>12.7841</v>
      </c>
      <c r="AF1369">
        <v>13.560600000000001</v>
      </c>
      <c r="AG1369">
        <v>9.4033999999999995</v>
      </c>
      <c r="AH1369">
        <v>1.4891000000000001</v>
      </c>
      <c r="AI1369">
        <v>1.3258000000000001</v>
      </c>
      <c r="AJ1369">
        <v>0.47020000000000001</v>
      </c>
      <c r="AK1369">
        <v>1.258</v>
      </c>
      <c r="AL1369">
        <v>0.24010000000000001</v>
      </c>
      <c r="AM1369">
        <v>12.3911</v>
      </c>
      <c r="AN1369">
        <v>0.5161</v>
      </c>
      <c r="AO1369">
        <v>6.3021000000000003</v>
      </c>
      <c r="AP1369">
        <v>0.57909999999999995</v>
      </c>
      <c r="AQ1369">
        <v>35.700800000000001</v>
      </c>
      <c r="AR1369">
        <v>237.68940000000001</v>
      </c>
    </row>
    <row r="1370" spans="1:50" ht="12.75" hidden="1" customHeight="1" x14ac:dyDescent="0.25">
      <c r="A1370">
        <v>1673</v>
      </c>
      <c r="B1370">
        <v>2005</v>
      </c>
      <c r="C1370" s="22" t="str">
        <f t="shared" si="85"/>
        <v>2005B01673</v>
      </c>
      <c r="D1370" s="20">
        <v>38627</v>
      </c>
      <c r="E1370">
        <v>50009</v>
      </c>
      <c r="F1370" s="13" t="s">
        <v>75</v>
      </c>
      <c r="G1370">
        <v>17</v>
      </c>
      <c r="H1370">
        <v>23</v>
      </c>
      <c r="I1370" t="s">
        <v>70</v>
      </c>
      <c r="J1370" s="15">
        <f t="shared" si="84"/>
        <v>1772.1900000000007</v>
      </c>
      <c r="K1370">
        <v>70</v>
      </c>
      <c r="L1370">
        <v>100</v>
      </c>
      <c r="M1370" s="26">
        <v>78.7</v>
      </c>
      <c r="N1370">
        <v>30</v>
      </c>
      <c r="O1370">
        <v>3</v>
      </c>
      <c r="P1370">
        <v>6</v>
      </c>
      <c r="Q1370"/>
      <c r="R1370">
        <v>468</v>
      </c>
      <c r="S1370" s="55">
        <v>2006</v>
      </c>
      <c r="T1370" s="60" t="s">
        <v>77</v>
      </c>
      <c r="U1370" s="46">
        <v>0.1426347732952517</v>
      </c>
      <c r="V1370" s="46">
        <v>0</v>
      </c>
      <c r="W1370" s="46">
        <v>0</v>
      </c>
      <c r="X1370" s="46">
        <v>2.5933595144591221E-2</v>
      </c>
      <c r="Y1370" s="46">
        <v>0</v>
      </c>
      <c r="Z1370">
        <v>423.18</v>
      </c>
      <c r="AA1370">
        <v>9.09</v>
      </c>
      <c r="AB1370">
        <v>13.2921</v>
      </c>
      <c r="AC1370">
        <v>0.8972</v>
      </c>
      <c r="AD1370">
        <v>17.9971</v>
      </c>
      <c r="AE1370">
        <v>9.3482000000000003</v>
      </c>
      <c r="AF1370">
        <v>16.917200000000001</v>
      </c>
      <c r="AG1370">
        <v>8.6917000000000009</v>
      </c>
      <c r="AH1370">
        <v>3.7721</v>
      </c>
      <c r="AI1370">
        <v>2.4634</v>
      </c>
      <c r="AJ1370">
        <v>0.76259999999999994</v>
      </c>
      <c r="AK1370">
        <v>1.1689000000000001</v>
      </c>
      <c r="AL1370">
        <v>0.21690000000000001</v>
      </c>
      <c r="AM1370">
        <v>18.610800000000001</v>
      </c>
      <c r="AN1370">
        <v>0.68130000000000002</v>
      </c>
      <c r="AO1370">
        <v>5.2426000000000004</v>
      </c>
      <c r="AP1370">
        <v>0.56520000000000004</v>
      </c>
      <c r="AQ1370">
        <v>84.300700000000006</v>
      </c>
      <c r="AR1370">
        <v>382.255</v>
      </c>
    </row>
    <row r="1371" spans="1:50" ht="12.75" hidden="1" customHeight="1" x14ac:dyDescent="0.25">
      <c r="A1371">
        <v>1674</v>
      </c>
      <c r="B1371">
        <v>2005</v>
      </c>
      <c r="C1371" s="22" t="str">
        <f t="shared" si="85"/>
        <v>2005B01674</v>
      </c>
      <c r="D1371" s="20">
        <v>38626</v>
      </c>
      <c r="E1371">
        <v>50010</v>
      </c>
      <c r="F1371" s="13" t="s">
        <v>75</v>
      </c>
      <c r="G1371">
        <v>17</v>
      </c>
      <c r="H1371">
        <v>22</v>
      </c>
      <c r="I1371" t="s">
        <v>87</v>
      </c>
      <c r="J1371" s="15">
        <f t="shared" si="84"/>
        <v>2450</v>
      </c>
      <c r="K1371">
        <v>0</v>
      </c>
      <c r="L1371">
        <v>5</v>
      </c>
      <c r="M1371">
        <v>5</v>
      </c>
      <c r="N1371">
        <v>5</v>
      </c>
      <c r="O1371">
        <v>4</v>
      </c>
      <c r="P1371">
        <v>6</v>
      </c>
      <c r="Q1371"/>
      <c r="R1371">
        <v>469</v>
      </c>
      <c r="S1371" s="55">
        <v>2006</v>
      </c>
      <c r="T1371" s="60" t="s">
        <v>77</v>
      </c>
      <c r="U1371" s="46">
        <v>0.60043227665706056</v>
      </c>
      <c r="V1371" s="46">
        <v>0</v>
      </c>
      <c r="W1371" s="46">
        <v>0</v>
      </c>
      <c r="X1371" s="46">
        <v>1.1608357348703171</v>
      </c>
      <c r="Y1371" s="46">
        <v>0</v>
      </c>
      <c r="Z1371">
        <v>495.04</v>
      </c>
      <c r="AA1371">
        <v>9.5299999999999994</v>
      </c>
      <c r="AB1371">
        <v>1.5925</v>
      </c>
      <c r="AC1371">
        <v>1.8706</v>
      </c>
      <c r="AD1371">
        <v>6.1676000000000002</v>
      </c>
      <c r="AE1371">
        <v>1.4995000000000001</v>
      </c>
      <c r="AF1371">
        <v>17.262599999999999</v>
      </c>
      <c r="AG1371">
        <v>12.9651</v>
      </c>
      <c r="AH1371">
        <v>1.2175</v>
      </c>
      <c r="AI1371">
        <v>1.0992999999999999</v>
      </c>
      <c r="AJ1371">
        <v>0.35220000000000001</v>
      </c>
      <c r="AK1371">
        <v>0.58379999999999999</v>
      </c>
      <c r="AL1371">
        <v>0.14530000000000001</v>
      </c>
      <c r="AM1371">
        <v>10.9932</v>
      </c>
      <c r="AN1371">
        <v>0.63229999999999997</v>
      </c>
      <c r="AO1371">
        <v>1455.4264000000001</v>
      </c>
      <c r="AP1371">
        <v>0.59930000000000005</v>
      </c>
      <c r="AQ1371">
        <v>18.314</v>
      </c>
      <c r="AR1371">
        <v>207.8973</v>
      </c>
    </row>
    <row r="1372" spans="1:50" ht="12.75" hidden="1" customHeight="1" x14ac:dyDescent="0.25">
      <c r="A1372">
        <v>1675</v>
      </c>
      <c r="B1372">
        <v>2005</v>
      </c>
      <c r="C1372" s="22" t="str">
        <f t="shared" si="85"/>
        <v>2005B01675</v>
      </c>
      <c r="D1372" s="20">
        <v>38626</v>
      </c>
      <c r="E1372">
        <v>50010</v>
      </c>
      <c r="F1372" s="13" t="s">
        <v>75</v>
      </c>
      <c r="G1372">
        <v>17</v>
      </c>
      <c r="H1372">
        <v>22</v>
      </c>
      <c r="I1372" t="s">
        <v>87</v>
      </c>
      <c r="J1372" s="15">
        <f t="shared" si="84"/>
        <v>2450</v>
      </c>
      <c r="K1372">
        <v>5</v>
      </c>
      <c r="L1372">
        <v>10</v>
      </c>
      <c r="M1372">
        <v>10</v>
      </c>
      <c r="N1372">
        <v>5</v>
      </c>
      <c r="O1372">
        <v>4</v>
      </c>
      <c r="P1372">
        <v>6</v>
      </c>
      <c r="Q1372"/>
      <c r="R1372">
        <v>470</v>
      </c>
      <c r="S1372" s="55">
        <v>2006</v>
      </c>
      <c r="T1372" s="60" t="s">
        <v>77</v>
      </c>
      <c r="U1372" s="46">
        <v>1.0171209213051824</v>
      </c>
      <c r="V1372" s="46">
        <v>0</v>
      </c>
      <c r="W1372" s="46">
        <v>0</v>
      </c>
      <c r="X1372" s="46">
        <v>2.9481765834932824E-2</v>
      </c>
      <c r="Y1372" s="46">
        <v>0</v>
      </c>
      <c r="Z1372">
        <v>512.67070000000001</v>
      </c>
      <c r="AA1372">
        <v>9.0378000000000007</v>
      </c>
      <c r="AB1372">
        <v>2.8769</v>
      </c>
      <c r="AC1372">
        <v>0.89849999999999997</v>
      </c>
      <c r="AD1372">
        <v>3.8014999999999999</v>
      </c>
      <c r="AE1372">
        <v>1.7327999999999999</v>
      </c>
      <c r="AF1372">
        <v>8.3793000000000006</v>
      </c>
      <c r="AG1372">
        <v>9.5225000000000009</v>
      </c>
      <c r="AH1372">
        <v>2.3399000000000001</v>
      </c>
      <c r="AI1372">
        <v>1.2791999999999999</v>
      </c>
      <c r="AJ1372">
        <v>0.32219999999999999</v>
      </c>
      <c r="AK1372">
        <v>0.56089999999999995</v>
      </c>
      <c r="AL1372">
        <v>8.9300000000000004E-2</v>
      </c>
      <c r="AM1372">
        <v>4.9345999999999997</v>
      </c>
      <c r="AN1372">
        <v>0.59919999999999995</v>
      </c>
      <c r="AO1372">
        <v>1546.6687999999999</v>
      </c>
      <c r="AP1372">
        <v>0.61890000000000001</v>
      </c>
      <c r="AQ1372">
        <v>24.563800000000001</v>
      </c>
      <c r="AR1372">
        <v>171.20230000000001</v>
      </c>
    </row>
    <row r="1373" spans="1:50" ht="12.75" hidden="1" customHeight="1" x14ac:dyDescent="0.25">
      <c r="A1373">
        <v>1676</v>
      </c>
      <c r="B1373">
        <v>2005</v>
      </c>
      <c r="C1373" s="22" t="str">
        <f t="shared" si="85"/>
        <v>2005B01676</v>
      </c>
      <c r="D1373" s="20">
        <v>38626</v>
      </c>
      <c r="E1373">
        <v>50010</v>
      </c>
      <c r="F1373" s="13" t="s">
        <v>75</v>
      </c>
      <c r="G1373">
        <v>17</v>
      </c>
      <c r="H1373">
        <v>22</v>
      </c>
      <c r="I1373" t="s">
        <v>70</v>
      </c>
      <c r="J1373" s="15">
        <f t="shared" si="84"/>
        <v>2716</v>
      </c>
      <c r="K1373">
        <v>10</v>
      </c>
      <c r="L1373">
        <v>20</v>
      </c>
      <c r="M1373">
        <v>20</v>
      </c>
      <c r="N1373">
        <v>10</v>
      </c>
      <c r="O1373">
        <v>4</v>
      </c>
      <c r="P1373">
        <v>6</v>
      </c>
      <c r="Q1373"/>
      <c r="R1373">
        <v>471</v>
      </c>
      <c r="S1373" s="55">
        <v>2006</v>
      </c>
      <c r="T1373" s="60" t="s">
        <v>77</v>
      </c>
      <c r="U1373" s="46">
        <v>0.52062380038387723</v>
      </c>
      <c r="V1373" s="46">
        <v>1.301559500959693</v>
      </c>
      <c r="W1373" s="46">
        <v>0</v>
      </c>
      <c r="X1373" s="46">
        <v>0.26031190019193862</v>
      </c>
      <c r="Y1373" s="46">
        <v>0</v>
      </c>
      <c r="Z1373">
        <v>484.12</v>
      </c>
      <c r="AA1373">
        <v>8.92</v>
      </c>
      <c r="AB1373">
        <v>2.9466000000000001</v>
      </c>
      <c r="AC1373">
        <v>1.0615000000000001</v>
      </c>
      <c r="AD1373">
        <v>10.3384</v>
      </c>
      <c r="AE1373">
        <v>9.7806999999999995</v>
      </c>
      <c r="AF1373">
        <v>8.7988999999999997</v>
      </c>
      <c r="AG1373">
        <v>11.7493</v>
      </c>
      <c r="AH1373">
        <v>2.6554000000000002</v>
      </c>
      <c r="AI1373">
        <v>0.75690000000000002</v>
      </c>
      <c r="AJ1373">
        <v>0.30509999999999998</v>
      </c>
      <c r="AK1373">
        <v>1.4514</v>
      </c>
      <c r="AL1373">
        <v>7.3899999999999993E-2</v>
      </c>
      <c r="AM1373">
        <v>5.8055000000000003</v>
      </c>
      <c r="AN1373">
        <v>0.50860000000000005</v>
      </c>
      <c r="AO1373">
        <v>2157.2927</v>
      </c>
      <c r="AP1373">
        <v>0.58250000000000002</v>
      </c>
      <c r="AQ1373">
        <v>13.5367</v>
      </c>
      <c r="AR1373">
        <v>251.33459999999999</v>
      </c>
    </row>
    <row r="1374" spans="1:50" ht="12.75" hidden="1" customHeight="1" x14ac:dyDescent="0.25">
      <c r="A1374">
        <v>1677</v>
      </c>
      <c r="B1374">
        <v>2005</v>
      </c>
      <c r="C1374" s="22" t="str">
        <f t="shared" si="85"/>
        <v>2005B01677</v>
      </c>
      <c r="D1374" s="20">
        <v>38626</v>
      </c>
      <c r="E1374">
        <v>50010</v>
      </c>
      <c r="F1374" s="13" t="s">
        <v>75</v>
      </c>
      <c r="G1374">
        <v>17</v>
      </c>
      <c r="H1374">
        <v>22</v>
      </c>
      <c r="I1374" t="s">
        <v>70</v>
      </c>
      <c r="J1374" s="15">
        <f t="shared" si="84"/>
        <v>2716</v>
      </c>
      <c r="K1374">
        <v>20</v>
      </c>
      <c r="L1374">
        <v>30</v>
      </c>
      <c r="M1374">
        <v>30</v>
      </c>
      <c r="N1374">
        <v>10</v>
      </c>
      <c r="O1374">
        <v>4</v>
      </c>
      <c r="P1374">
        <v>6</v>
      </c>
      <c r="Q1374"/>
      <c r="R1374">
        <v>472</v>
      </c>
      <c r="S1374" s="55">
        <v>2006</v>
      </c>
      <c r="T1374" s="60" t="s">
        <v>77</v>
      </c>
      <c r="U1374" s="46">
        <v>3.0057788539144474</v>
      </c>
      <c r="V1374" s="46">
        <v>0.18786117836965296</v>
      </c>
      <c r="W1374" s="46">
        <v>0</v>
      </c>
      <c r="X1374" s="46">
        <v>0.70020984665052455</v>
      </c>
      <c r="Y1374" s="46">
        <v>0</v>
      </c>
      <c r="Z1374">
        <v>527.1617</v>
      </c>
      <c r="AA1374">
        <v>8.7348999999999997</v>
      </c>
      <c r="AB1374">
        <v>7.1848000000000001</v>
      </c>
      <c r="AC1374">
        <v>1.5222</v>
      </c>
      <c r="AD1374">
        <v>14.0305</v>
      </c>
      <c r="AE1374">
        <v>7.1944999999999997</v>
      </c>
      <c r="AF1374">
        <v>14.2194</v>
      </c>
      <c r="AG1374">
        <v>11.249599999999999</v>
      </c>
      <c r="AH1374">
        <v>2.2523</v>
      </c>
      <c r="AI1374">
        <v>1.6869000000000001</v>
      </c>
      <c r="AJ1374">
        <v>0.42630000000000001</v>
      </c>
      <c r="AK1374">
        <v>1.6908000000000001</v>
      </c>
      <c r="AL1374">
        <v>0.1202</v>
      </c>
      <c r="AM1374">
        <v>6.8456999999999999</v>
      </c>
      <c r="AN1374">
        <v>0.55520000000000003</v>
      </c>
      <c r="AO1374">
        <v>740.76580000000001</v>
      </c>
      <c r="AP1374">
        <v>0.60029999999999994</v>
      </c>
      <c r="AQ1374">
        <v>25.7742</v>
      </c>
      <c r="AR1374">
        <v>290.7833</v>
      </c>
    </row>
    <row r="1375" spans="1:50" ht="12.75" hidden="1" customHeight="1" x14ac:dyDescent="0.25">
      <c r="A1375">
        <v>1678</v>
      </c>
      <c r="B1375">
        <v>2005</v>
      </c>
      <c r="C1375" s="22" t="str">
        <f t="shared" si="85"/>
        <v>2005B01678</v>
      </c>
      <c r="D1375" s="20">
        <v>38626</v>
      </c>
      <c r="E1375">
        <v>50010</v>
      </c>
      <c r="F1375" s="13" t="s">
        <v>75</v>
      </c>
      <c r="G1375">
        <v>17</v>
      </c>
      <c r="H1375">
        <v>22</v>
      </c>
      <c r="I1375" t="s">
        <v>70</v>
      </c>
      <c r="J1375" s="15">
        <f t="shared" si="84"/>
        <v>5432</v>
      </c>
      <c r="K1375">
        <v>30</v>
      </c>
      <c r="L1375">
        <v>50</v>
      </c>
      <c r="M1375">
        <v>50</v>
      </c>
      <c r="N1375">
        <v>20</v>
      </c>
      <c r="O1375">
        <v>4</v>
      </c>
      <c r="P1375">
        <v>6</v>
      </c>
      <c r="Q1375"/>
      <c r="R1375">
        <v>473</v>
      </c>
      <c r="S1375" s="55">
        <v>2006</v>
      </c>
      <c r="T1375" s="60" t="s">
        <v>77</v>
      </c>
      <c r="U1375" s="46">
        <v>3.6167707117852972</v>
      </c>
      <c r="V1375" s="46">
        <v>0</v>
      </c>
      <c r="W1375" s="46">
        <v>0</v>
      </c>
      <c r="X1375" s="46">
        <v>2.2817211201866976</v>
      </c>
      <c r="Y1375" s="46">
        <v>0</v>
      </c>
      <c r="Z1375">
        <v>529.32010000000002</v>
      </c>
      <c r="AA1375">
        <v>8.0075000000000003</v>
      </c>
      <c r="AB1375">
        <v>8.8595000000000006</v>
      </c>
      <c r="AC1375">
        <v>1.069</v>
      </c>
      <c r="AD1375">
        <v>15.1714</v>
      </c>
      <c r="AE1375">
        <v>9.6362000000000005</v>
      </c>
      <c r="AF1375">
        <v>8.3489000000000004</v>
      </c>
      <c r="AG1375">
        <v>9.3483000000000001</v>
      </c>
      <c r="AH1375">
        <v>1.0663</v>
      </c>
      <c r="AI1375">
        <v>1.5486</v>
      </c>
      <c r="AJ1375">
        <v>0.37909999999999999</v>
      </c>
      <c r="AK1375">
        <v>1.3075000000000001</v>
      </c>
      <c r="AL1375">
        <v>0.1847</v>
      </c>
      <c r="AM1375">
        <v>9.2776999999999994</v>
      </c>
      <c r="AN1375">
        <v>0.55410000000000004</v>
      </c>
      <c r="AO1375">
        <v>245.95750000000001</v>
      </c>
      <c r="AP1375">
        <v>0.56269999999999998</v>
      </c>
      <c r="AQ1375">
        <v>16.621700000000001</v>
      </c>
      <c r="AR1375">
        <v>316.24650000000003</v>
      </c>
    </row>
    <row r="1376" spans="1:50" ht="12.75" hidden="1" customHeight="1" x14ac:dyDescent="0.25">
      <c r="A1376">
        <v>1679</v>
      </c>
      <c r="B1376">
        <v>2005</v>
      </c>
      <c r="C1376" s="22" t="str">
        <f t="shared" si="85"/>
        <v>2005B01679</v>
      </c>
      <c r="D1376" s="20">
        <v>38626</v>
      </c>
      <c r="E1376">
        <v>50010</v>
      </c>
      <c r="F1376" s="13" t="s">
        <v>75</v>
      </c>
      <c r="G1376">
        <v>17</v>
      </c>
      <c r="H1376">
        <v>22</v>
      </c>
      <c r="I1376" t="s">
        <v>70</v>
      </c>
      <c r="J1376" s="15">
        <f t="shared" si="84"/>
        <v>5296.2000000000007</v>
      </c>
      <c r="K1376">
        <v>50</v>
      </c>
      <c r="L1376">
        <v>70</v>
      </c>
      <c r="M1376" s="26">
        <v>69.5</v>
      </c>
      <c r="N1376">
        <v>20</v>
      </c>
      <c r="O1376">
        <v>4</v>
      </c>
      <c r="P1376">
        <v>6</v>
      </c>
      <c r="Q1376"/>
      <c r="R1376">
        <v>474</v>
      </c>
      <c r="S1376" s="55">
        <v>2006</v>
      </c>
      <c r="T1376" s="60" t="s">
        <v>77</v>
      </c>
      <c r="U1376" s="46">
        <v>2.5878539765319428</v>
      </c>
      <c r="V1376" s="46">
        <v>2.4595306388526725</v>
      </c>
      <c r="W1376" s="46">
        <v>0</v>
      </c>
      <c r="X1376" s="46">
        <v>0.66300391134289438</v>
      </c>
      <c r="Y1376" s="46">
        <v>0</v>
      </c>
      <c r="Z1376">
        <v>517.72640000000001</v>
      </c>
      <c r="AA1376">
        <v>7.4482999999999997</v>
      </c>
      <c r="AB1376">
        <v>9.1639999999999997</v>
      </c>
      <c r="AC1376">
        <v>0.83599999999999997</v>
      </c>
      <c r="AD1376">
        <v>12.8028</v>
      </c>
      <c r="AE1376">
        <v>10.296900000000001</v>
      </c>
      <c r="AF1376">
        <v>8.7063000000000006</v>
      </c>
      <c r="AG1376">
        <v>8.4161000000000001</v>
      </c>
      <c r="AH1376">
        <v>1.0174000000000001</v>
      </c>
      <c r="AI1376">
        <v>1.7769999999999999</v>
      </c>
      <c r="AJ1376">
        <v>0.41299999999999998</v>
      </c>
      <c r="AK1376">
        <v>1.6107</v>
      </c>
      <c r="AL1376">
        <v>0.26290000000000002</v>
      </c>
      <c r="AM1376">
        <v>10.3918</v>
      </c>
      <c r="AN1376">
        <v>0.52800000000000002</v>
      </c>
      <c r="AO1376">
        <v>9.6885999999999992</v>
      </c>
      <c r="AP1376">
        <v>0.50949999999999995</v>
      </c>
      <c r="AQ1376">
        <v>24.333100000000002</v>
      </c>
      <c r="AR1376">
        <v>312.4796</v>
      </c>
    </row>
    <row r="1377" spans="1:44" ht="12.75" hidden="1" customHeight="1" x14ac:dyDescent="0.25">
      <c r="A1377">
        <v>1680</v>
      </c>
      <c r="B1377">
        <v>2005</v>
      </c>
      <c r="C1377" s="22" t="str">
        <f t="shared" si="85"/>
        <v>2005B01680</v>
      </c>
      <c r="D1377" s="20">
        <v>38626</v>
      </c>
      <c r="E1377">
        <v>50010</v>
      </c>
      <c r="F1377" s="13" t="s">
        <v>75</v>
      </c>
      <c r="G1377">
        <v>17</v>
      </c>
      <c r="H1377">
        <v>22</v>
      </c>
      <c r="I1377" t="s">
        <v>70</v>
      </c>
      <c r="J1377" s="15">
        <f t="shared" si="84"/>
        <v>1079.6099999999994</v>
      </c>
      <c r="K1377">
        <v>70</v>
      </c>
      <c r="L1377">
        <v>100</v>
      </c>
      <c r="M1377" s="26">
        <v>75.3</v>
      </c>
      <c r="N1377">
        <v>30</v>
      </c>
      <c r="O1377">
        <v>3</v>
      </c>
      <c r="P1377">
        <v>6</v>
      </c>
      <c r="Q1377"/>
      <c r="R1377">
        <v>475</v>
      </c>
      <c r="S1377" s="55">
        <v>2006</v>
      </c>
      <c r="T1377" s="60" t="s">
        <v>77</v>
      </c>
      <c r="U1377" s="46">
        <v>8.4966442953020138E-2</v>
      </c>
      <c r="V1377" s="46">
        <v>0</v>
      </c>
      <c r="W1377" s="46">
        <v>0</v>
      </c>
      <c r="X1377" s="46">
        <v>8.4966442953020138E-2</v>
      </c>
      <c r="Y1377" s="46">
        <v>0</v>
      </c>
      <c r="Z1377"/>
      <c r="AA1377"/>
      <c r="AB1377">
        <v>14.027799999999999</v>
      </c>
      <c r="AC1377">
        <v>0.31380000000000002</v>
      </c>
      <c r="AD1377">
        <v>5.9978999999999996</v>
      </c>
      <c r="AE1377">
        <v>14.0329</v>
      </c>
      <c r="AF1377">
        <v>12.160500000000001</v>
      </c>
      <c r="AG1377">
        <v>7.9166999999999996</v>
      </c>
      <c r="AH1377">
        <v>2.8549000000000002</v>
      </c>
      <c r="AI1377">
        <v>2.7397</v>
      </c>
      <c r="AJ1377">
        <v>0.59470000000000001</v>
      </c>
      <c r="AK1377">
        <v>0.69140000000000001</v>
      </c>
      <c r="AL1377">
        <v>0.23350000000000001</v>
      </c>
      <c r="AM1377">
        <v>15.869300000000001</v>
      </c>
      <c r="AN1377">
        <v>0.61880000000000002</v>
      </c>
      <c r="AO1377">
        <v>4.0720000000000001</v>
      </c>
      <c r="AP1377">
        <v>0.49640000000000001</v>
      </c>
      <c r="AQ1377">
        <v>33.950600000000001</v>
      </c>
      <c r="AR1377">
        <v>149.84569999999999</v>
      </c>
    </row>
    <row r="1378" spans="1:44" ht="12.75" hidden="1" customHeight="1" x14ac:dyDescent="0.25">
      <c r="A1378">
        <v>1681</v>
      </c>
      <c r="B1378">
        <v>2005</v>
      </c>
      <c r="C1378" s="22" t="str">
        <f t="shared" si="85"/>
        <v>2005B01681</v>
      </c>
      <c r="D1378" s="20">
        <v>38628</v>
      </c>
      <c r="E1378">
        <v>50011</v>
      </c>
      <c r="F1378" s="13" t="s">
        <v>75</v>
      </c>
      <c r="G1378">
        <v>19</v>
      </c>
      <c r="H1378">
        <v>20</v>
      </c>
      <c r="I1378" t="s">
        <v>87</v>
      </c>
      <c r="J1378" s="15">
        <f t="shared" si="84"/>
        <v>2450</v>
      </c>
      <c r="K1378">
        <v>0</v>
      </c>
      <c r="L1378">
        <v>5</v>
      </c>
      <c r="M1378">
        <v>5</v>
      </c>
      <c r="N1378">
        <v>5</v>
      </c>
      <c r="O1378">
        <v>4</v>
      </c>
      <c r="P1378">
        <v>6</v>
      </c>
      <c r="Q1378"/>
      <c r="R1378">
        <v>476</v>
      </c>
      <c r="S1378" s="55">
        <v>2006</v>
      </c>
      <c r="T1378" s="60" t="s">
        <v>77</v>
      </c>
      <c r="U1378" s="46">
        <v>1.4667458432304039</v>
      </c>
      <c r="V1378" s="46">
        <v>0.87440617577197144</v>
      </c>
      <c r="W1378" s="46">
        <v>0</v>
      </c>
      <c r="X1378" s="46">
        <v>1.6500890736342042</v>
      </c>
      <c r="Y1378" s="46">
        <v>0</v>
      </c>
      <c r="Z1378">
        <v>557.82280000000003</v>
      </c>
      <c r="AA1378">
        <v>10.408899999999999</v>
      </c>
      <c r="AB1378">
        <v>1.6147</v>
      </c>
      <c r="AC1378">
        <v>2.0137</v>
      </c>
      <c r="AD1378">
        <v>4.5038</v>
      </c>
      <c r="AE1378">
        <v>2.3454000000000002</v>
      </c>
      <c r="AF1378">
        <v>4.9076000000000004</v>
      </c>
      <c r="AG1378">
        <v>10.9057</v>
      </c>
      <c r="AH1378">
        <v>1.5898000000000001</v>
      </c>
      <c r="AI1378">
        <v>1.4456</v>
      </c>
      <c r="AJ1378">
        <v>0.3831</v>
      </c>
      <c r="AK1378">
        <v>0.93479999999999996</v>
      </c>
      <c r="AL1378">
        <v>7.3700000000000002E-2</v>
      </c>
      <c r="AM1378">
        <v>5.2976000000000001</v>
      </c>
      <c r="AN1378">
        <v>0.6905</v>
      </c>
      <c r="AO1378">
        <v>1253.2559000000001</v>
      </c>
      <c r="AP1378">
        <v>0.69310000000000005</v>
      </c>
      <c r="AQ1378">
        <v>9.4324999999999992</v>
      </c>
      <c r="AR1378">
        <v>228.8716</v>
      </c>
    </row>
    <row r="1379" spans="1:44" ht="12.75" hidden="1" customHeight="1" x14ac:dyDescent="0.25">
      <c r="A1379">
        <v>1682</v>
      </c>
      <c r="B1379">
        <v>2005</v>
      </c>
      <c r="C1379" s="22" t="str">
        <f t="shared" si="85"/>
        <v>2005B01682</v>
      </c>
      <c r="D1379" s="20">
        <v>38628</v>
      </c>
      <c r="E1379">
        <v>50011</v>
      </c>
      <c r="F1379" s="13" t="s">
        <v>75</v>
      </c>
      <c r="G1379">
        <v>19</v>
      </c>
      <c r="H1379">
        <v>20</v>
      </c>
      <c r="I1379" t="s">
        <v>87</v>
      </c>
      <c r="J1379" s="15">
        <f t="shared" si="84"/>
        <v>2450</v>
      </c>
      <c r="K1379">
        <v>5</v>
      </c>
      <c r="L1379">
        <v>10</v>
      </c>
      <c r="M1379">
        <v>10</v>
      </c>
      <c r="N1379">
        <v>5</v>
      </c>
      <c r="O1379">
        <v>4</v>
      </c>
      <c r="P1379">
        <v>6</v>
      </c>
      <c r="Q1379"/>
      <c r="R1379">
        <v>477</v>
      </c>
      <c r="S1379" s="55">
        <v>2006</v>
      </c>
      <c r="T1379" s="60" t="s">
        <v>77</v>
      </c>
      <c r="U1379" s="46">
        <v>0.89459797785267225</v>
      </c>
      <c r="V1379" s="46">
        <v>2.1725950890707755</v>
      </c>
      <c r="W1379" s="46">
        <v>0</v>
      </c>
      <c r="X1379" s="46">
        <v>1.1501974000962927</v>
      </c>
      <c r="Y1379" s="46">
        <v>0</v>
      </c>
      <c r="Z1379">
        <v>484.01</v>
      </c>
      <c r="AA1379">
        <v>10.52</v>
      </c>
      <c r="AB1379">
        <v>4.0948000000000002</v>
      </c>
      <c r="AC1379">
        <v>0.90249999999999997</v>
      </c>
      <c r="AD1379">
        <v>4.4657</v>
      </c>
      <c r="AE1379">
        <v>5.9798999999999998</v>
      </c>
      <c r="AF1379">
        <v>8.5760000000000005</v>
      </c>
      <c r="AG1379">
        <v>12.9625</v>
      </c>
      <c r="AH1379">
        <v>3.7885</v>
      </c>
      <c r="AI1379">
        <v>1.2495000000000001</v>
      </c>
      <c r="AJ1379">
        <v>0.3306</v>
      </c>
      <c r="AK1379">
        <v>0.74129999999999996</v>
      </c>
      <c r="AL1379">
        <v>7.3700000000000002E-2</v>
      </c>
      <c r="AM1379">
        <v>5.9249000000000001</v>
      </c>
      <c r="AN1379">
        <v>0.64839999999999998</v>
      </c>
      <c r="AO1379">
        <v>1548.5347999999999</v>
      </c>
      <c r="AP1379">
        <v>0.6845</v>
      </c>
      <c r="AQ1379">
        <v>24.9084</v>
      </c>
      <c r="AR1379">
        <v>197.8938</v>
      </c>
    </row>
    <row r="1380" spans="1:44" ht="12.75" hidden="1" customHeight="1" x14ac:dyDescent="0.25">
      <c r="A1380">
        <v>1683</v>
      </c>
      <c r="B1380">
        <v>2005</v>
      </c>
      <c r="C1380" s="22" t="str">
        <f t="shared" si="85"/>
        <v>2005B01683</v>
      </c>
      <c r="D1380" s="20">
        <v>38628</v>
      </c>
      <c r="E1380">
        <v>50011</v>
      </c>
      <c r="F1380" s="13" t="s">
        <v>75</v>
      </c>
      <c r="G1380">
        <v>19</v>
      </c>
      <c r="H1380">
        <v>20</v>
      </c>
      <c r="I1380" t="s">
        <v>70</v>
      </c>
      <c r="J1380" s="15">
        <f t="shared" si="84"/>
        <v>2716</v>
      </c>
      <c r="K1380">
        <v>10</v>
      </c>
      <c r="L1380">
        <v>20</v>
      </c>
      <c r="M1380">
        <v>20</v>
      </c>
      <c r="N1380">
        <v>10</v>
      </c>
      <c r="O1380">
        <v>4</v>
      </c>
      <c r="P1380">
        <v>6</v>
      </c>
      <c r="Q1380"/>
      <c r="R1380">
        <v>478</v>
      </c>
      <c r="S1380" s="55">
        <v>2006</v>
      </c>
      <c r="T1380" s="60" t="s">
        <v>77</v>
      </c>
      <c r="U1380" s="46">
        <v>1.8287165021156557</v>
      </c>
      <c r="V1380" s="46">
        <v>0.74592383638928061</v>
      </c>
      <c r="W1380" s="46">
        <v>0</v>
      </c>
      <c r="X1380" s="46">
        <v>0.60155148095909727</v>
      </c>
      <c r="Y1380" s="46">
        <v>0</v>
      </c>
      <c r="Z1380">
        <v>489.38</v>
      </c>
      <c r="AA1380">
        <v>7.68</v>
      </c>
      <c r="AB1380">
        <v>3.7932999999999999</v>
      </c>
      <c r="AC1380">
        <v>0.84540000000000004</v>
      </c>
      <c r="AD1380">
        <v>9.8727999999999998</v>
      </c>
      <c r="AE1380">
        <v>7.4527999999999999</v>
      </c>
      <c r="AF1380">
        <v>5.9843999999999999</v>
      </c>
      <c r="AG1380">
        <v>9.3724000000000007</v>
      </c>
      <c r="AH1380">
        <v>0.98240000000000005</v>
      </c>
      <c r="AI1380">
        <v>1.194</v>
      </c>
      <c r="AJ1380">
        <v>0.35730000000000001</v>
      </c>
      <c r="AK1380">
        <v>1.5373000000000001</v>
      </c>
      <c r="AL1380">
        <v>9.5200000000000007E-2</v>
      </c>
      <c r="AM1380">
        <v>4.5979999999999999</v>
      </c>
      <c r="AN1380">
        <v>0.4541</v>
      </c>
      <c r="AO1380">
        <v>1372.8466000000001</v>
      </c>
      <c r="AP1380">
        <v>0.49790000000000001</v>
      </c>
      <c r="AQ1380">
        <v>10.254300000000001</v>
      </c>
      <c r="AR1380">
        <v>311.68990000000002</v>
      </c>
    </row>
    <row r="1381" spans="1:44" ht="12.75" hidden="1" customHeight="1" x14ac:dyDescent="0.25">
      <c r="A1381">
        <v>1684</v>
      </c>
      <c r="B1381">
        <v>2005</v>
      </c>
      <c r="C1381" s="22" t="str">
        <f t="shared" si="85"/>
        <v>2005B01684</v>
      </c>
      <c r="D1381" s="20">
        <v>38628</v>
      </c>
      <c r="E1381">
        <v>50011</v>
      </c>
      <c r="F1381" s="13" t="s">
        <v>75</v>
      </c>
      <c r="G1381">
        <v>19</v>
      </c>
      <c r="H1381">
        <v>20</v>
      </c>
      <c r="I1381" t="s">
        <v>70</v>
      </c>
      <c r="J1381" s="15">
        <f t="shared" si="84"/>
        <v>2716</v>
      </c>
      <c r="K1381">
        <v>20</v>
      </c>
      <c r="L1381">
        <v>30</v>
      </c>
      <c r="M1381">
        <v>30</v>
      </c>
      <c r="N1381">
        <v>10</v>
      </c>
      <c r="O1381">
        <v>4</v>
      </c>
      <c r="P1381">
        <v>6</v>
      </c>
      <c r="Q1381"/>
      <c r="R1381">
        <v>479</v>
      </c>
      <c r="S1381" s="55">
        <v>2006</v>
      </c>
      <c r="T1381" s="60" t="s">
        <v>77</v>
      </c>
      <c r="U1381" s="46">
        <v>0.86331852791878172</v>
      </c>
      <c r="V1381" s="46">
        <v>0.69327093908629445</v>
      </c>
      <c r="W1381" s="46">
        <v>0</v>
      </c>
      <c r="X1381" s="46">
        <v>1.1249302030456851</v>
      </c>
      <c r="Y1381" s="46">
        <v>0</v>
      </c>
      <c r="Z1381">
        <v>470.82</v>
      </c>
      <c r="AA1381">
        <v>7.44</v>
      </c>
      <c r="AB1381">
        <v>6.1090999999999998</v>
      </c>
      <c r="AC1381">
        <v>0.79339999999999999</v>
      </c>
      <c r="AD1381">
        <v>6.6368999999999998</v>
      </c>
      <c r="AE1381">
        <v>5.5858999999999996</v>
      </c>
      <c r="AF1381">
        <v>7.5938999999999997</v>
      </c>
      <c r="AG1381">
        <v>7.0214999999999996</v>
      </c>
      <c r="AH1381">
        <v>1.1185</v>
      </c>
      <c r="AI1381">
        <v>1.8989</v>
      </c>
      <c r="AJ1381">
        <v>0.45889999999999997</v>
      </c>
      <c r="AK1381">
        <v>1.5710999999999999</v>
      </c>
      <c r="AL1381">
        <v>0.10150000000000001</v>
      </c>
      <c r="AM1381">
        <v>9.2665000000000006</v>
      </c>
      <c r="AN1381">
        <v>0.4803</v>
      </c>
      <c r="AO1381">
        <v>111.0912</v>
      </c>
      <c r="AP1381">
        <v>0.45440000000000003</v>
      </c>
      <c r="AQ1381">
        <v>20.572500000000002</v>
      </c>
      <c r="AR1381">
        <v>292.30770000000001</v>
      </c>
    </row>
    <row r="1382" spans="1:44" ht="12.75" hidden="1" customHeight="1" x14ac:dyDescent="0.25">
      <c r="A1382">
        <v>1685</v>
      </c>
      <c r="B1382">
        <v>2005</v>
      </c>
      <c r="C1382" s="22" t="str">
        <f t="shared" si="85"/>
        <v>2005B01685</v>
      </c>
      <c r="D1382" s="20">
        <v>38628</v>
      </c>
      <c r="E1382">
        <v>50011</v>
      </c>
      <c r="F1382" s="13" t="s">
        <v>75</v>
      </c>
      <c r="G1382">
        <v>19</v>
      </c>
      <c r="H1382">
        <v>20</v>
      </c>
      <c r="I1382" t="s">
        <v>70</v>
      </c>
      <c r="J1382" s="15">
        <f t="shared" si="84"/>
        <v>5432</v>
      </c>
      <c r="K1382">
        <v>30</v>
      </c>
      <c r="L1382">
        <v>50</v>
      </c>
      <c r="M1382">
        <v>50</v>
      </c>
      <c r="N1382">
        <v>20</v>
      </c>
      <c r="O1382">
        <v>4</v>
      </c>
      <c r="P1382">
        <v>6</v>
      </c>
      <c r="Q1382"/>
      <c r="R1382">
        <v>480</v>
      </c>
      <c r="S1382" s="55">
        <v>2006</v>
      </c>
      <c r="T1382" s="60" t="s">
        <v>77</v>
      </c>
      <c r="U1382" s="46">
        <v>4.0651012145748986</v>
      </c>
      <c r="V1382" s="46">
        <v>0</v>
      </c>
      <c r="W1382" s="46">
        <v>0</v>
      </c>
      <c r="X1382" s="46">
        <v>2.942834008097166</v>
      </c>
      <c r="Y1382" s="46">
        <v>0</v>
      </c>
      <c r="Z1382">
        <v>495.35520000000002</v>
      </c>
      <c r="AA1382">
        <v>8.1440999999999999</v>
      </c>
      <c r="AB1382">
        <v>10.3085</v>
      </c>
      <c r="AC1382">
        <v>0.83630000000000004</v>
      </c>
      <c r="AD1382">
        <v>8.1941000000000006</v>
      </c>
      <c r="AE1382">
        <v>6.3327999999999998</v>
      </c>
      <c r="AF1382">
        <v>10.698700000000001</v>
      </c>
      <c r="AG1382">
        <v>9.3436000000000003</v>
      </c>
      <c r="AH1382">
        <v>1.8191999999999999</v>
      </c>
      <c r="AI1382">
        <v>2.6185</v>
      </c>
      <c r="AJ1382">
        <v>0.53680000000000005</v>
      </c>
      <c r="AK1382">
        <v>1.1557999999999999</v>
      </c>
      <c r="AL1382">
        <v>0.1782</v>
      </c>
      <c r="AM1382">
        <v>14.9856</v>
      </c>
      <c r="AN1382">
        <v>0.5948</v>
      </c>
      <c r="AO1382">
        <v>18.059699999999999</v>
      </c>
      <c r="AP1382">
        <v>0.58850000000000002</v>
      </c>
      <c r="AQ1382">
        <v>36.383000000000003</v>
      </c>
      <c r="AR1382">
        <v>243.18629999999999</v>
      </c>
    </row>
    <row r="1383" spans="1:44" ht="12.75" hidden="1" customHeight="1" x14ac:dyDescent="0.25">
      <c r="A1383">
        <v>1686</v>
      </c>
      <c r="B1383">
        <v>2005</v>
      </c>
      <c r="C1383" s="22" t="str">
        <f t="shared" si="85"/>
        <v>2005B01686</v>
      </c>
      <c r="D1383" s="20">
        <v>38628</v>
      </c>
      <c r="E1383">
        <v>50011</v>
      </c>
      <c r="F1383" s="13" t="s">
        <v>75</v>
      </c>
      <c r="G1383">
        <v>19</v>
      </c>
      <c r="H1383">
        <v>20</v>
      </c>
      <c r="I1383" t="s">
        <v>70</v>
      </c>
      <c r="J1383" s="15">
        <f t="shared" si="84"/>
        <v>3734.5000000000005</v>
      </c>
      <c r="K1383">
        <v>50</v>
      </c>
      <c r="L1383">
        <v>70</v>
      </c>
      <c r="M1383" s="26">
        <v>63.75</v>
      </c>
      <c r="N1383">
        <v>20</v>
      </c>
      <c r="O1383">
        <v>4</v>
      </c>
      <c r="P1383">
        <v>6</v>
      </c>
      <c r="Q1383"/>
      <c r="R1383">
        <v>481</v>
      </c>
      <c r="S1383" s="55">
        <v>2006</v>
      </c>
      <c r="T1383" s="60" t="s">
        <v>77</v>
      </c>
      <c r="U1383" s="46">
        <v>0.96055976676384847</v>
      </c>
      <c r="V1383" s="46">
        <v>0.40751020408163269</v>
      </c>
      <c r="W1383" s="46">
        <v>0</v>
      </c>
      <c r="X1383" s="46">
        <v>0.11643148688046648</v>
      </c>
      <c r="Y1383" s="46">
        <v>0</v>
      </c>
      <c r="Z1383">
        <v>444.39</v>
      </c>
      <c r="AA1383">
        <v>7.67</v>
      </c>
      <c r="AB1383">
        <v>8.3728999999999996</v>
      </c>
      <c r="AC1383">
        <v>0.73050000000000004</v>
      </c>
      <c r="AD1383">
        <v>4.8566000000000003</v>
      </c>
      <c r="AE1383">
        <v>5.5143000000000004</v>
      </c>
      <c r="AF1383">
        <v>8.4964999999999993</v>
      </c>
      <c r="AG1383">
        <v>9.0009999999999994</v>
      </c>
      <c r="AH1383">
        <v>1.5945</v>
      </c>
      <c r="AI1383">
        <v>2.3927</v>
      </c>
      <c r="AJ1383">
        <v>0.48659999999999998</v>
      </c>
      <c r="AK1383">
        <v>1.0781000000000001</v>
      </c>
      <c r="AL1383">
        <v>0.1845</v>
      </c>
      <c r="AM1383">
        <v>12.171099999999999</v>
      </c>
      <c r="AN1383">
        <v>0.56179999999999997</v>
      </c>
      <c r="AO1383">
        <v>4.7595999999999998</v>
      </c>
      <c r="AP1383">
        <v>0.56920000000000004</v>
      </c>
      <c r="AQ1383">
        <v>38.18</v>
      </c>
      <c r="AR1383">
        <v>170.821</v>
      </c>
    </row>
    <row r="1384" spans="1:44" ht="12.75" hidden="1" customHeight="1" x14ac:dyDescent="0.25">
      <c r="A1384">
        <v>1687</v>
      </c>
      <c r="B1384">
        <v>2005</v>
      </c>
      <c r="C1384" s="22" t="str">
        <f t="shared" si="85"/>
        <v>2005B01687</v>
      </c>
      <c r="D1384" s="20">
        <v>38628</v>
      </c>
      <c r="E1384">
        <v>50011</v>
      </c>
      <c r="F1384" s="13" t="s">
        <v>75</v>
      </c>
      <c r="G1384">
        <v>19</v>
      </c>
      <c r="H1384">
        <v>20</v>
      </c>
      <c r="I1384" t="s">
        <v>70</v>
      </c>
      <c r="J1384" s="15">
        <f t="shared" si="84"/>
        <v>0</v>
      </c>
      <c r="K1384">
        <v>70</v>
      </c>
      <c r="L1384">
        <v>100</v>
      </c>
      <c r="M1384">
        <v>70</v>
      </c>
      <c r="N1384">
        <v>30</v>
      </c>
      <c r="O1384">
        <v>4</v>
      </c>
      <c r="P1384">
        <v>6</v>
      </c>
      <c r="Q1384" t="s">
        <v>438</v>
      </c>
      <c r="S1384" s="55"/>
      <c r="T1384" s="60" t="s">
        <v>77</v>
      </c>
      <c r="U1384" s="46"/>
      <c r="V1384" s="46"/>
      <c r="W1384" s="46"/>
      <c r="X1384" s="46"/>
      <c r="Y1384" s="46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</row>
    <row r="1385" spans="1:44" ht="12.75" hidden="1" customHeight="1" x14ac:dyDescent="0.25">
      <c r="A1385">
        <v>1688</v>
      </c>
      <c r="B1385">
        <v>2005</v>
      </c>
      <c r="C1385" s="22" t="str">
        <f t="shared" si="85"/>
        <v>2005B01688</v>
      </c>
      <c r="D1385" s="20">
        <v>38626</v>
      </c>
      <c r="E1385">
        <v>50012</v>
      </c>
      <c r="F1385" s="13" t="s">
        <v>75</v>
      </c>
      <c r="G1385">
        <v>13</v>
      </c>
      <c r="H1385">
        <v>24</v>
      </c>
      <c r="I1385" t="s">
        <v>87</v>
      </c>
      <c r="J1385" s="15">
        <f t="shared" si="84"/>
        <v>2450</v>
      </c>
      <c r="K1385">
        <v>0</v>
      </c>
      <c r="L1385">
        <v>5</v>
      </c>
      <c r="M1385">
        <v>5</v>
      </c>
      <c r="N1385">
        <v>5</v>
      </c>
      <c r="O1385">
        <v>4</v>
      </c>
      <c r="P1385">
        <v>6</v>
      </c>
      <c r="Q1385"/>
      <c r="R1385">
        <v>482</v>
      </c>
      <c r="S1385" s="55">
        <v>2006</v>
      </c>
      <c r="T1385" s="60" t="s">
        <v>77</v>
      </c>
      <c r="U1385" s="46">
        <v>0.52286585365853655</v>
      </c>
      <c r="V1385" s="46">
        <v>0</v>
      </c>
      <c r="W1385" s="46">
        <v>0</v>
      </c>
      <c r="X1385" s="46">
        <v>0.6274390243902439</v>
      </c>
      <c r="Y1385" s="46">
        <v>0</v>
      </c>
      <c r="Z1385">
        <v>479.19</v>
      </c>
      <c r="AA1385">
        <v>11.06</v>
      </c>
      <c r="AB1385">
        <v>1.9539</v>
      </c>
      <c r="AC1385">
        <v>1.0998000000000001</v>
      </c>
      <c r="AD1385">
        <v>2.7191000000000001</v>
      </c>
      <c r="AE1385">
        <v>1.8935</v>
      </c>
      <c r="AF1385">
        <v>4.9809999999999999</v>
      </c>
      <c r="AG1385">
        <v>13.697699999999999</v>
      </c>
      <c r="AH1385">
        <v>2.4834000000000001</v>
      </c>
      <c r="AI1385">
        <v>0.9758</v>
      </c>
      <c r="AJ1385">
        <v>0.2457</v>
      </c>
      <c r="AK1385">
        <v>0.22720000000000001</v>
      </c>
      <c r="AL1385">
        <v>0.1008</v>
      </c>
      <c r="AM1385">
        <v>5.423</v>
      </c>
      <c r="AN1385">
        <v>0.64070000000000005</v>
      </c>
      <c r="AO1385">
        <v>1363.5932</v>
      </c>
      <c r="AP1385">
        <v>0.72099999999999997</v>
      </c>
      <c r="AQ1385">
        <v>8.3650000000000002</v>
      </c>
      <c r="AR1385">
        <v>106.13120000000001</v>
      </c>
    </row>
    <row r="1386" spans="1:44" ht="12.75" hidden="1" customHeight="1" x14ac:dyDescent="0.25">
      <c r="A1386">
        <v>1689</v>
      </c>
      <c r="B1386">
        <v>2005</v>
      </c>
      <c r="C1386" s="22" t="str">
        <f t="shared" si="85"/>
        <v>2005B01689</v>
      </c>
      <c r="D1386" s="20">
        <v>38626</v>
      </c>
      <c r="E1386">
        <v>50012</v>
      </c>
      <c r="F1386" s="13" t="s">
        <v>75</v>
      </c>
      <c r="G1386">
        <v>13</v>
      </c>
      <c r="H1386">
        <v>24</v>
      </c>
      <c r="I1386" t="s">
        <v>87</v>
      </c>
      <c r="J1386" s="15">
        <f t="shared" si="84"/>
        <v>2450</v>
      </c>
      <c r="K1386">
        <v>5</v>
      </c>
      <c r="L1386">
        <v>10</v>
      </c>
      <c r="M1386">
        <v>10</v>
      </c>
      <c r="N1386">
        <v>5</v>
      </c>
      <c r="O1386">
        <v>4</v>
      </c>
      <c r="P1386">
        <v>6</v>
      </c>
      <c r="Q1386"/>
      <c r="R1386">
        <v>483</v>
      </c>
      <c r="S1386" s="55">
        <v>2006</v>
      </c>
      <c r="T1386" s="60" t="s">
        <v>77</v>
      </c>
      <c r="U1386" s="46">
        <v>2.5264688675302969</v>
      </c>
      <c r="V1386" s="46">
        <v>0</v>
      </c>
      <c r="W1386" s="46">
        <v>0</v>
      </c>
      <c r="X1386" s="46">
        <v>0.95132469703301292</v>
      </c>
      <c r="Y1386" s="46">
        <v>0</v>
      </c>
      <c r="Z1386">
        <v>503.70670000000001</v>
      </c>
      <c r="AA1386">
        <v>9.2836999999999996</v>
      </c>
      <c r="AB1386">
        <v>5.0247000000000002</v>
      </c>
      <c r="AC1386">
        <v>1.1898</v>
      </c>
      <c r="AD1386">
        <v>3.8866000000000001</v>
      </c>
      <c r="AE1386">
        <v>2.7913999999999999</v>
      </c>
      <c r="AF1386">
        <v>8.6998999999999995</v>
      </c>
      <c r="AG1386">
        <v>8.6696000000000009</v>
      </c>
      <c r="AH1386">
        <v>3.3954</v>
      </c>
      <c r="AI1386">
        <v>1.8596999999999999</v>
      </c>
      <c r="AJ1386">
        <v>0.50290000000000001</v>
      </c>
      <c r="AK1386">
        <v>0.69989999999999997</v>
      </c>
      <c r="AL1386">
        <v>7.0300000000000001E-2</v>
      </c>
      <c r="AM1386">
        <v>7.4156000000000004</v>
      </c>
      <c r="AN1386">
        <v>0.55449999999999999</v>
      </c>
      <c r="AO1386">
        <v>1133.3795</v>
      </c>
      <c r="AP1386">
        <v>0.58709999999999996</v>
      </c>
      <c r="AQ1386">
        <v>39.833199999999998</v>
      </c>
      <c r="AR1386">
        <v>150.95820000000001</v>
      </c>
    </row>
    <row r="1387" spans="1:44" ht="12.75" hidden="1" customHeight="1" x14ac:dyDescent="0.25">
      <c r="A1387">
        <v>1690</v>
      </c>
      <c r="B1387">
        <v>2005</v>
      </c>
      <c r="C1387" s="22" t="str">
        <f t="shared" si="85"/>
        <v>2005B01690</v>
      </c>
      <c r="D1387" s="20">
        <v>38626</v>
      </c>
      <c r="E1387">
        <v>50012</v>
      </c>
      <c r="F1387" s="13" t="s">
        <v>75</v>
      </c>
      <c r="G1387">
        <v>13</v>
      </c>
      <c r="H1387">
        <v>24</v>
      </c>
      <c r="I1387" t="s">
        <v>70</v>
      </c>
      <c r="J1387" s="15">
        <f t="shared" si="84"/>
        <v>2716</v>
      </c>
      <c r="K1387">
        <v>10</v>
      </c>
      <c r="L1387">
        <v>20</v>
      </c>
      <c r="M1387">
        <v>20</v>
      </c>
      <c r="N1387">
        <v>10</v>
      </c>
      <c r="O1387">
        <v>4</v>
      </c>
      <c r="P1387">
        <v>6</v>
      </c>
      <c r="Q1387"/>
      <c r="R1387">
        <v>484</v>
      </c>
      <c r="S1387" s="55">
        <v>2006</v>
      </c>
      <c r="T1387" s="60" t="s">
        <v>77</v>
      </c>
      <c r="U1387" s="46">
        <v>1.4197532510836943</v>
      </c>
      <c r="V1387" s="46">
        <v>0</v>
      </c>
      <c r="W1387" s="46">
        <v>2.412324108036012</v>
      </c>
      <c r="X1387" s="46">
        <v>1.520266755585195</v>
      </c>
      <c r="Y1387" s="46">
        <v>0</v>
      </c>
      <c r="Z1387">
        <v>516.20219999999995</v>
      </c>
      <c r="AA1387">
        <v>9.4322999999999997</v>
      </c>
      <c r="AB1387">
        <v>4.0491000000000001</v>
      </c>
      <c r="AC1387">
        <v>1.1673</v>
      </c>
      <c r="AD1387">
        <v>2.7048000000000001</v>
      </c>
      <c r="AE1387">
        <v>3.6137000000000001</v>
      </c>
      <c r="AF1387">
        <v>7.3815</v>
      </c>
      <c r="AG1387">
        <v>7.8407999999999998</v>
      </c>
      <c r="AH1387">
        <v>1.7504</v>
      </c>
      <c r="AI1387">
        <v>2.1709000000000001</v>
      </c>
      <c r="AJ1387">
        <v>0.50470000000000004</v>
      </c>
      <c r="AK1387">
        <v>0.67500000000000004</v>
      </c>
      <c r="AL1387">
        <v>6.4100000000000004E-2</v>
      </c>
      <c r="AM1387">
        <v>7.4771999999999998</v>
      </c>
      <c r="AN1387">
        <v>0.54149999999999998</v>
      </c>
      <c r="AO1387">
        <v>547.75279999999998</v>
      </c>
      <c r="AP1387">
        <v>0.6119</v>
      </c>
      <c r="AQ1387">
        <v>23.632300000000001</v>
      </c>
      <c r="AR1387">
        <v>146.62549999999999</v>
      </c>
    </row>
    <row r="1388" spans="1:44" ht="12.75" hidden="1" customHeight="1" x14ac:dyDescent="0.25">
      <c r="A1388">
        <v>1691</v>
      </c>
      <c r="B1388">
        <v>2005</v>
      </c>
      <c r="C1388" s="22" t="str">
        <f t="shared" si="85"/>
        <v>2005B01691</v>
      </c>
      <c r="D1388" s="20">
        <v>38626</v>
      </c>
      <c r="E1388">
        <v>50012</v>
      </c>
      <c r="F1388" s="13" t="s">
        <v>75</v>
      </c>
      <c r="G1388">
        <v>13</v>
      </c>
      <c r="H1388">
        <v>24</v>
      </c>
      <c r="I1388" t="s">
        <v>70</v>
      </c>
      <c r="J1388" s="15">
        <f t="shared" si="84"/>
        <v>2716</v>
      </c>
      <c r="K1388">
        <v>20</v>
      </c>
      <c r="L1388">
        <v>30</v>
      </c>
      <c r="M1388">
        <v>30</v>
      </c>
      <c r="N1388">
        <v>10</v>
      </c>
      <c r="O1388">
        <v>4</v>
      </c>
      <c r="P1388">
        <v>6</v>
      </c>
      <c r="Q1388"/>
      <c r="R1388">
        <v>485</v>
      </c>
      <c r="S1388" s="55">
        <v>2006</v>
      </c>
      <c r="T1388" s="60" t="s">
        <v>77</v>
      </c>
      <c r="U1388" s="46">
        <v>1.1107972333454676</v>
      </c>
      <c r="V1388" s="46">
        <v>0</v>
      </c>
      <c r="W1388" s="46">
        <v>20.948496541681834</v>
      </c>
      <c r="X1388" s="46">
        <v>2.0507025846377864</v>
      </c>
      <c r="Y1388" s="46">
        <v>0</v>
      </c>
      <c r="Z1388">
        <v>522.85979999999995</v>
      </c>
      <c r="AA1388">
        <v>9.6204999999999998</v>
      </c>
      <c r="AB1388">
        <v>6.1261000000000001</v>
      </c>
      <c r="AC1388">
        <v>1.3980999999999999</v>
      </c>
      <c r="AD1388">
        <v>6.3628</v>
      </c>
      <c r="AE1388">
        <v>6.3958000000000004</v>
      </c>
      <c r="AF1388">
        <v>9.9239999999999995</v>
      </c>
      <c r="AG1388">
        <v>8.6579999999999995</v>
      </c>
      <c r="AH1388">
        <v>1.2769999999999999</v>
      </c>
      <c r="AI1388">
        <v>1.5164</v>
      </c>
      <c r="AJ1388">
        <v>0.42930000000000001</v>
      </c>
      <c r="AK1388">
        <v>0.92800000000000005</v>
      </c>
      <c r="AL1388">
        <v>9.9099999999999994E-2</v>
      </c>
      <c r="AM1388">
        <v>10.1661</v>
      </c>
      <c r="AN1388">
        <v>0.50360000000000005</v>
      </c>
      <c r="AO1388">
        <v>328.7072</v>
      </c>
      <c r="AP1388">
        <v>0.60550000000000004</v>
      </c>
      <c r="AQ1388">
        <v>18.824200000000001</v>
      </c>
      <c r="AR1388">
        <v>275.4271</v>
      </c>
    </row>
    <row r="1389" spans="1:44" ht="12.75" hidden="1" customHeight="1" x14ac:dyDescent="0.25">
      <c r="A1389">
        <v>1692</v>
      </c>
      <c r="B1389">
        <v>2005</v>
      </c>
      <c r="C1389" s="22" t="str">
        <f t="shared" si="85"/>
        <v>2005B01692</v>
      </c>
      <c r="D1389" s="20">
        <v>38626</v>
      </c>
      <c r="E1389">
        <v>50012</v>
      </c>
      <c r="F1389" s="13" t="s">
        <v>75</v>
      </c>
      <c r="G1389">
        <v>13</v>
      </c>
      <c r="H1389">
        <v>24</v>
      </c>
      <c r="I1389" t="s">
        <v>70</v>
      </c>
      <c r="J1389" s="15">
        <f t="shared" si="84"/>
        <v>5432</v>
      </c>
      <c r="K1389">
        <v>30</v>
      </c>
      <c r="L1389">
        <v>50</v>
      </c>
      <c r="M1389">
        <v>50</v>
      </c>
      <c r="N1389">
        <v>20</v>
      </c>
      <c r="O1389">
        <v>4</v>
      </c>
      <c r="P1389">
        <v>6</v>
      </c>
      <c r="Q1389"/>
      <c r="R1389">
        <v>486</v>
      </c>
      <c r="S1389" s="55">
        <v>2006</v>
      </c>
      <c r="T1389" s="60" t="s">
        <v>77</v>
      </c>
      <c r="U1389" s="46">
        <v>3.8043045337895638</v>
      </c>
      <c r="V1389" s="46">
        <v>0.86191274593669798</v>
      </c>
      <c r="W1389" s="46">
        <v>7.8909597946963208</v>
      </c>
      <c r="X1389" s="46">
        <v>1.1888451668092388</v>
      </c>
      <c r="Y1389" s="46">
        <v>0</v>
      </c>
      <c r="Z1389">
        <v>527.15530000000001</v>
      </c>
      <c r="AA1389">
        <v>7.8966000000000003</v>
      </c>
      <c r="AB1389">
        <v>5.7340999999999998</v>
      </c>
      <c r="AC1389">
        <v>1.1849000000000001</v>
      </c>
      <c r="AD1389">
        <v>8.4808000000000003</v>
      </c>
      <c r="AE1389">
        <v>4.2744999999999997</v>
      </c>
      <c r="AF1389">
        <v>6.1230000000000002</v>
      </c>
      <c r="AG1389">
        <v>6.0427999999999997</v>
      </c>
      <c r="AH1389">
        <v>1.0153000000000001</v>
      </c>
      <c r="AI1389">
        <v>1.7383</v>
      </c>
      <c r="AJ1389">
        <v>0.42870000000000003</v>
      </c>
      <c r="AK1389">
        <v>1.3565</v>
      </c>
      <c r="AL1389">
        <v>7.9399999999999998E-2</v>
      </c>
      <c r="AM1389">
        <v>6.7565999999999997</v>
      </c>
      <c r="AN1389">
        <v>0.47720000000000001</v>
      </c>
      <c r="AO1389">
        <v>115.804</v>
      </c>
      <c r="AP1389">
        <v>0.48720000000000002</v>
      </c>
      <c r="AQ1389">
        <v>19.167000000000002</v>
      </c>
      <c r="AR1389">
        <v>280.20710000000003</v>
      </c>
    </row>
    <row r="1390" spans="1:44" ht="12.75" hidden="1" customHeight="1" x14ac:dyDescent="0.25">
      <c r="A1390">
        <v>1693</v>
      </c>
      <c r="B1390">
        <v>2005</v>
      </c>
      <c r="C1390" s="22" t="str">
        <f t="shared" si="85"/>
        <v>2005B01693</v>
      </c>
      <c r="D1390" s="20">
        <v>38626</v>
      </c>
      <c r="E1390">
        <v>50012</v>
      </c>
      <c r="F1390" s="13" t="s">
        <v>75</v>
      </c>
      <c r="G1390">
        <v>13</v>
      </c>
      <c r="H1390">
        <v>24</v>
      </c>
      <c r="I1390" t="s">
        <v>70</v>
      </c>
      <c r="J1390" s="15">
        <f t="shared" si="84"/>
        <v>5432</v>
      </c>
      <c r="K1390">
        <v>50</v>
      </c>
      <c r="L1390">
        <v>70</v>
      </c>
      <c r="M1390">
        <v>70</v>
      </c>
      <c r="N1390">
        <v>20</v>
      </c>
      <c r="O1390">
        <v>4</v>
      </c>
      <c r="P1390">
        <v>6</v>
      </c>
      <c r="Q1390"/>
      <c r="R1390">
        <v>487</v>
      </c>
      <c r="S1390" s="55">
        <v>2006</v>
      </c>
      <c r="T1390" s="60" t="s">
        <v>77</v>
      </c>
      <c r="U1390" s="46">
        <v>2.8545649969580209</v>
      </c>
      <c r="V1390" s="46">
        <v>0</v>
      </c>
      <c r="W1390" s="46">
        <v>0</v>
      </c>
      <c r="X1390" s="46">
        <v>0.52789900628675734</v>
      </c>
      <c r="Y1390" s="46">
        <v>0</v>
      </c>
      <c r="Z1390">
        <v>493.31970000000001</v>
      </c>
      <c r="AA1390">
        <v>7.4352999999999998</v>
      </c>
      <c r="AB1390">
        <v>10.2681</v>
      </c>
      <c r="AC1390">
        <v>1.2667999999999999</v>
      </c>
      <c r="AD1390">
        <v>14.437200000000001</v>
      </c>
      <c r="AE1390">
        <v>8.7363999999999997</v>
      </c>
      <c r="AF1390">
        <v>9.6211000000000002</v>
      </c>
      <c r="AG1390">
        <v>7.8573000000000004</v>
      </c>
      <c r="AH1390">
        <v>2.2559999999999998</v>
      </c>
      <c r="AI1390">
        <v>2.4445000000000001</v>
      </c>
      <c r="AJ1390">
        <v>0.627</v>
      </c>
      <c r="AK1390">
        <v>1.4548000000000001</v>
      </c>
      <c r="AL1390">
        <v>0.20619999999999999</v>
      </c>
      <c r="AM1390">
        <v>13.1212</v>
      </c>
      <c r="AN1390">
        <v>0.50700000000000001</v>
      </c>
      <c r="AO1390">
        <v>6.9227999999999996</v>
      </c>
      <c r="AP1390">
        <v>0.52859999999999996</v>
      </c>
      <c r="AQ1390">
        <v>55.625599999999999</v>
      </c>
      <c r="AR1390">
        <v>283.71260000000001</v>
      </c>
    </row>
    <row r="1391" spans="1:44" ht="12.75" hidden="1" customHeight="1" x14ac:dyDescent="0.25">
      <c r="A1391">
        <v>1694</v>
      </c>
      <c r="B1391">
        <v>2005</v>
      </c>
      <c r="C1391" s="22" t="str">
        <f t="shared" si="85"/>
        <v>2005B01694</v>
      </c>
      <c r="D1391" s="20">
        <v>38626</v>
      </c>
      <c r="E1391">
        <v>50012</v>
      </c>
      <c r="F1391" s="13" t="s">
        <v>75</v>
      </c>
      <c r="G1391">
        <v>13</v>
      </c>
      <c r="H1391">
        <v>24</v>
      </c>
      <c r="I1391" t="s">
        <v>70</v>
      </c>
      <c r="J1391" s="15">
        <f t="shared" si="84"/>
        <v>4888.8</v>
      </c>
      <c r="K1391">
        <v>70</v>
      </c>
      <c r="L1391">
        <v>100</v>
      </c>
      <c r="M1391" s="26">
        <v>88</v>
      </c>
      <c r="N1391">
        <v>30</v>
      </c>
      <c r="O1391">
        <v>4</v>
      </c>
      <c r="P1391">
        <v>6</v>
      </c>
      <c r="Q1391"/>
      <c r="R1391">
        <v>488</v>
      </c>
      <c r="S1391" s="55">
        <v>2006</v>
      </c>
      <c r="T1391" s="60" t="s">
        <v>77</v>
      </c>
      <c r="U1391" s="46">
        <v>1.5974881614165121E-2</v>
      </c>
      <c r="V1391" s="46">
        <v>0</v>
      </c>
      <c r="W1391" s="46">
        <v>0</v>
      </c>
      <c r="X1391" s="46">
        <v>1.5974881614165121E-2</v>
      </c>
      <c r="Y1391" s="46">
        <v>0</v>
      </c>
      <c r="Z1391"/>
      <c r="AA1391"/>
      <c r="AB1391">
        <v>14.617900000000001</v>
      </c>
      <c r="AC1391">
        <v>1.2946</v>
      </c>
      <c r="AD1391">
        <v>23.589300000000001</v>
      </c>
      <c r="AE1391">
        <v>18.5</v>
      </c>
      <c r="AF1391">
        <v>11.262499999999999</v>
      </c>
      <c r="AG1391">
        <v>5.8071000000000002</v>
      </c>
      <c r="AH1391">
        <v>2.8107000000000002</v>
      </c>
      <c r="AI1391">
        <v>1.8732</v>
      </c>
      <c r="AJ1391">
        <v>0.57499999999999996</v>
      </c>
      <c r="AK1391">
        <v>1.3268</v>
      </c>
      <c r="AL1391">
        <v>0.1804</v>
      </c>
      <c r="AM1391">
        <v>15.7464</v>
      </c>
      <c r="AN1391">
        <v>0.39290000000000003</v>
      </c>
      <c r="AO1391" t="s">
        <v>260</v>
      </c>
      <c r="AP1391">
        <v>0.38929999999999998</v>
      </c>
      <c r="AQ1391">
        <v>37.857100000000003</v>
      </c>
      <c r="AR1391">
        <v>328.75</v>
      </c>
    </row>
    <row r="1392" spans="1:44" ht="12.75" hidden="1" customHeight="1" x14ac:dyDescent="0.25">
      <c r="A1392">
        <v>41379</v>
      </c>
      <c r="B1392">
        <v>2000</v>
      </c>
      <c r="C1392" s="22" t="str">
        <f t="shared" ref="C1392:C1423" si="86">CONCATENATE(B1392,"B",A1392)</f>
        <v>2000B41379</v>
      </c>
      <c r="D1392" s="13">
        <v>36819</v>
      </c>
      <c r="E1392">
        <v>13</v>
      </c>
      <c r="F1392" t="s">
        <v>83</v>
      </c>
      <c r="G1392" s="14" t="s">
        <v>63</v>
      </c>
      <c r="I1392" t="s">
        <v>87</v>
      </c>
      <c r="J1392" s="15">
        <f t="shared" si="84"/>
        <v>2450</v>
      </c>
      <c r="K1392">
        <v>0</v>
      </c>
      <c r="L1392">
        <v>5</v>
      </c>
      <c r="M1392">
        <v>5</v>
      </c>
      <c r="N1392">
        <v>5</v>
      </c>
      <c r="O1392">
        <v>4</v>
      </c>
      <c r="P1392">
        <v>6</v>
      </c>
      <c r="Q1392"/>
      <c r="R1392">
        <v>41695</v>
      </c>
      <c r="S1392" s="55">
        <v>2002</v>
      </c>
      <c r="T1392" s="60" t="s">
        <v>88</v>
      </c>
      <c r="U1392" s="67">
        <v>5.1215410807934942</v>
      </c>
      <c r="V1392" s="67">
        <v>2.457611537584556</v>
      </c>
      <c r="W1392" s="67">
        <v>9.7454916774340656</v>
      </c>
      <c r="X1392" s="67">
        <v>1.1873398951128675</v>
      </c>
      <c r="Y1392" s="67">
        <v>0</v>
      </c>
      <c r="Z1392">
        <v>440</v>
      </c>
      <c r="AA1392">
        <v>8.1300000000000008</v>
      </c>
      <c r="AB1392">
        <v>3.39</v>
      </c>
      <c r="AC1392">
        <v>2.0699999999999998</v>
      </c>
      <c r="AD1392"/>
      <c r="AE1392"/>
      <c r="AF1392"/>
      <c r="AG1392"/>
      <c r="AH1392">
        <v>4.87</v>
      </c>
      <c r="AI1392">
        <v>1.52</v>
      </c>
      <c r="AJ1392">
        <v>0.52</v>
      </c>
      <c r="AK1392">
        <v>0.21</v>
      </c>
      <c r="AL1392">
        <v>0.1</v>
      </c>
      <c r="AM1392"/>
      <c r="AN1392">
        <v>0.41</v>
      </c>
      <c r="AO1392"/>
      <c r="AP1392">
        <v>0.8</v>
      </c>
      <c r="AQ1392">
        <v>124.7</v>
      </c>
      <c r="AR1392"/>
    </row>
    <row r="1393" spans="1:44" ht="12.75" hidden="1" customHeight="1" x14ac:dyDescent="0.25">
      <c r="A1393">
        <v>41380</v>
      </c>
      <c r="B1393">
        <v>2000</v>
      </c>
      <c r="C1393" s="22" t="str">
        <f t="shared" si="86"/>
        <v>2000B41380</v>
      </c>
      <c r="D1393" s="13">
        <v>36819</v>
      </c>
      <c r="E1393">
        <v>13</v>
      </c>
      <c r="F1393" t="s">
        <v>83</v>
      </c>
      <c r="G1393" s="14" t="s">
        <v>63</v>
      </c>
      <c r="I1393" t="s">
        <v>87</v>
      </c>
      <c r="J1393" s="15">
        <f t="shared" si="84"/>
        <v>2450</v>
      </c>
      <c r="K1393">
        <v>5</v>
      </c>
      <c r="L1393">
        <v>10</v>
      </c>
      <c r="M1393">
        <v>10</v>
      </c>
      <c r="N1393">
        <v>5</v>
      </c>
      <c r="O1393">
        <v>4</v>
      </c>
      <c r="P1393">
        <v>6</v>
      </c>
      <c r="Q1393"/>
      <c r="R1393">
        <v>41696</v>
      </c>
      <c r="S1393" s="55">
        <v>2002</v>
      </c>
      <c r="T1393" s="60" t="s">
        <v>88</v>
      </c>
      <c r="U1393" s="67">
        <v>2.601116475275369</v>
      </c>
      <c r="V1393" s="67">
        <v>3.2023702835715957</v>
      </c>
      <c r="W1393" s="67">
        <v>29.792588704007496</v>
      </c>
      <c r="X1393" s="67">
        <v>4.3863777829857042</v>
      </c>
      <c r="Y1393" s="67">
        <v>0</v>
      </c>
      <c r="Z1393">
        <v>417</v>
      </c>
      <c r="AA1393">
        <v>6.84</v>
      </c>
      <c r="AB1393">
        <v>6.21</v>
      </c>
      <c r="AC1393">
        <v>1.41</v>
      </c>
      <c r="AD1393"/>
      <c r="AE1393"/>
      <c r="AF1393"/>
      <c r="AG1393"/>
      <c r="AH1393">
        <v>5.61</v>
      </c>
      <c r="AI1393">
        <v>1.1200000000000001</v>
      </c>
      <c r="AJ1393">
        <v>0.53</v>
      </c>
      <c r="AK1393">
        <v>0.3</v>
      </c>
      <c r="AL1393">
        <v>0.17</v>
      </c>
      <c r="AM1393"/>
      <c r="AN1393">
        <v>0.43</v>
      </c>
      <c r="AO1393"/>
      <c r="AP1393">
        <v>0.56000000000000005</v>
      </c>
      <c r="AQ1393">
        <v>151.91999999999999</v>
      </c>
      <c r="AR1393"/>
    </row>
    <row r="1394" spans="1:44" ht="12.75" hidden="1" customHeight="1" x14ac:dyDescent="0.25">
      <c r="A1394">
        <v>41381</v>
      </c>
      <c r="B1394">
        <v>2000</v>
      </c>
      <c r="C1394" s="22" t="str">
        <f t="shared" si="86"/>
        <v>2000B41381</v>
      </c>
      <c r="D1394" s="13">
        <v>36819</v>
      </c>
      <c r="E1394">
        <v>13</v>
      </c>
      <c r="F1394" t="s">
        <v>83</v>
      </c>
      <c r="G1394" s="14" t="s">
        <v>63</v>
      </c>
      <c r="I1394" t="s">
        <v>70</v>
      </c>
      <c r="J1394" s="15">
        <f t="shared" si="84"/>
        <v>2716</v>
      </c>
      <c r="K1394">
        <v>10</v>
      </c>
      <c r="L1394">
        <v>20</v>
      </c>
      <c r="M1394">
        <v>20</v>
      </c>
      <c r="N1394">
        <v>10</v>
      </c>
      <c r="O1394">
        <v>4</v>
      </c>
      <c r="P1394">
        <v>6</v>
      </c>
      <c r="Q1394" t="s">
        <v>438</v>
      </c>
      <c r="S1394" s="55"/>
      <c r="T1394" s="60" t="s">
        <v>88</v>
      </c>
      <c r="U1394" s="67"/>
      <c r="V1394" s="67"/>
      <c r="W1394" s="67"/>
      <c r="X1394" s="67"/>
      <c r="Y1394" s="67"/>
      <c r="Z1394" s="42"/>
      <c r="AA1394" s="42"/>
      <c r="AB1394" s="42"/>
      <c r="AC1394" s="42"/>
      <c r="AD1394"/>
      <c r="AE1394"/>
      <c r="AF1394"/>
      <c r="AG1394"/>
      <c r="AH1394" s="42"/>
      <c r="AI1394" s="42"/>
      <c r="AJ1394" s="42"/>
      <c r="AK1394" s="42"/>
      <c r="AL1394" s="42"/>
      <c r="AM1394"/>
      <c r="AN1394" s="42"/>
      <c r="AO1394"/>
      <c r="AP1394" s="42"/>
      <c r="AQ1394" s="42"/>
      <c r="AR1394"/>
    </row>
    <row r="1395" spans="1:44" ht="12.75" hidden="1" customHeight="1" x14ac:dyDescent="0.25">
      <c r="A1395">
        <v>41382</v>
      </c>
      <c r="B1395">
        <v>2000</v>
      </c>
      <c r="C1395" s="22" t="str">
        <f t="shared" si="86"/>
        <v>2000B41382</v>
      </c>
      <c r="D1395" s="13">
        <v>36819</v>
      </c>
      <c r="E1395">
        <v>13</v>
      </c>
      <c r="F1395" t="s">
        <v>83</v>
      </c>
      <c r="G1395" s="14" t="s">
        <v>63</v>
      </c>
      <c r="I1395" t="s">
        <v>70</v>
      </c>
      <c r="J1395" s="15">
        <f t="shared" si="84"/>
        <v>2716</v>
      </c>
      <c r="K1395">
        <v>20</v>
      </c>
      <c r="L1395">
        <v>30</v>
      </c>
      <c r="M1395">
        <v>30</v>
      </c>
      <c r="N1395">
        <v>10</v>
      </c>
      <c r="O1395">
        <v>4</v>
      </c>
      <c r="P1395">
        <v>6</v>
      </c>
      <c r="Q1395"/>
      <c r="R1395">
        <v>41697</v>
      </c>
      <c r="S1395" s="55">
        <v>2002</v>
      </c>
      <c r="T1395" s="60" t="s">
        <v>88</v>
      </c>
      <c r="U1395" s="67">
        <v>1.3522133351019148</v>
      </c>
      <c r="V1395" s="67">
        <v>1.1650485033381972</v>
      </c>
      <c r="W1395" s="67">
        <v>0</v>
      </c>
      <c r="X1395" s="67">
        <v>0.36802073661405144</v>
      </c>
      <c r="Y1395" s="67">
        <v>0</v>
      </c>
      <c r="Z1395">
        <v>450</v>
      </c>
      <c r="AA1395">
        <v>5.48</v>
      </c>
      <c r="AB1395">
        <v>7.89</v>
      </c>
      <c r="AC1395">
        <v>1.04</v>
      </c>
      <c r="AD1395"/>
      <c r="AE1395"/>
      <c r="AF1395"/>
      <c r="AG1395"/>
      <c r="AH1395">
        <v>3.36</v>
      </c>
      <c r="AI1395">
        <v>0.52</v>
      </c>
      <c r="AJ1395">
        <v>0.47</v>
      </c>
      <c r="AK1395">
        <v>0.5</v>
      </c>
      <c r="AL1395">
        <v>0.13</v>
      </c>
      <c r="AM1395"/>
      <c r="AN1395">
        <v>0.31</v>
      </c>
      <c r="AO1395"/>
      <c r="AP1395">
        <v>0.43</v>
      </c>
      <c r="AQ1395">
        <v>93.16</v>
      </c>
      <c r="AR1395"/>
    </row>
    <row r="1396" spans="1:44" ht="12.75" hidden="1" customHeight="1" x14ac:dyDescent="0.25">
      <c r="A1396">
        <v>41383</v>
      </c>
      <c r="B1396">
        <v>2000</v>
      </c>
      <c r="C1396" s="22" t="str">
        <f t="shared" si="86"/>
        <v>2000B41383</v>
      </c>
      <c r="D1396" s="13">
        <v>36819</v>
      </c>
      <c r="E1396">
        <v>13</v>
      </c>
      <c r="F1396" t="s">
        <v>83</v>
      </c>
      <c r="G1396" s="14" t="s">
        <v>63</v>
      </c>
      <c r="I1396" t="s">
        <v>70</v>
      </c>
      <c r="J1396" s="15">
        <f t="shared" si="84"/>
        <v>2716</v>
      </c>
      <c r="K1396">
        <v>30</v>
      </c>
      <c r="L1396">
        <v>40</v>
      </c>
      <c r="M1396">
        <v>40</v>
      </c>
      <c r="N1396">
        <v>10</v>
      </c>
      <c r="O1396">
        <v>4</v>
      </c>
      <c r="P1396">
        <v>6</v>
      </c>
      <c r="Q1396"/>
      <c r="R1396">
        <v>41698</v>
      </c>
      <c r="S1396" s="55">
        <v>2002</v>
      </c>
      <c r="T1396" s="60" t="s">
        <v>88</v>
      </c>
      <c r="U1396" s="67">
        <v>0.40750762829403608</v>
      </c>
      <c r="V1396" s="67">
        <v>0.91164077669902921</v>
      </c>
      <c r="W1396" s="67">
        <v>6.9486352288488211</v>
      </c>
      <c r="X1396" s="67">
        <v>1.2393273231622746</v>
      </c>
      <c r="Y1396" s="67">
        <v>0</v>
      </c>
      <c r="Z1396"/>
      <c r="AA1396"/>
      <c r="AB1396">
        <v>5.66</v>
      </c>
      <c r="AC1396">
        <v>1.02</v>
      </c>
      <c r="AD1396"/>
      <c r="AE1396"/>
      <c r="AF1396"/>
      <c r="AG1396"/>
      <c r="AH1396">
        <v>1.99</v>
      </c>
      <c r="AI1396">
        <v>0.87</v>
      </c>
      <c r="AJ1396">
        <v>0.5</v>
      </c>
      <c r="AK1396">
        <v>0.4</v>
      </c>
      <c r="AL1396">
        <v>0.22</v>
      </c>
      <c r="AM1396"/>
      <c r="AN1396">
        <v>0.19</v>
      </c>
      <c r="AO1396"/>
      <c r="AP1396">
        <v>0.35</v>
      </c>
      <c r="AQ1396">
        <v>42.76</v>
      </c>
      <c r="AR1396"/>
    </row>
    <row r="1397" spans="1:44" ht="12.75" hidden="1" customHeight="1" x14ac:dyDescent="0.25">
      <c r="A1397">
        <v>41384</v>
      </c>
      <c r="B1397">
        <v>2000</v>
      </c>
      <c r="C1397" s="22" t="str">
        <f t="shared" si="86"/>
        <v>2000B41384</v>
      </c>
      <c r="D1397" s="13">
        <v>36819</v>
      </c>
      <c r="E1397">
        <v>13</v>
      </c>
      <c r="F1397" t="s">
        <v>83</v>
      </c>
      <c r="G1397" s="14" t="s">
        <v>63</v>
      </c>
      <c r="I1397" t="s">
        <v>70</v>
      </c>
      <c r="J1397" s="15">
        <f t="shared" si="84"/>
        <v>2716</v>
      </c>
      <c r="K1397">
        <v>40</v>
      </c>
      <c r="L1397">
        <v>50</v>
      </c>
      <c r="M1397">
        <v>50</v>
      </c>
      <c r="N1397">
        <v>10</v>
      </c>
      <c r="O1397">
        <v>4</v>
      </c>
      <c r="P1397">
        <v>6</v>
      </c>
      <c r="Q1397"/>
      <c r="S1397" s="67"/>
      <c r="T1397" s="60" t="s">
        <v>88</v>
      </c>
      <c r="U1397" s="67">
        <v>0</v>
      </c>
      <c r="V1397" s="67">
        <v>0</v>
      </c>
      <c r="W1397" s="67">
        <v>1.9862070416977242</v>
      </c>
      <c r="X1397" s="67">
        <v>0.8567951944578418</v>
      </c>
      <c r="Y1397" s="67">
        <v>0</v>
      </c>
      <c r="Z1397" s="42"/>
      <c r="AA1397" s="42"/>
      <c r="AB1397" s="42"/>
      <c r="AC1397" s="42"/>
      <c r="AD1397"/>
      <c r="AE1397"/>
      <c r="AF1397"/>
      <c r="AG1397"/>
      <c r="AH1397" s="42"/>
      <c r="AI1397" s="42"/>
      <c r="AJ1397" s="42"/>
      <c r="AK1397" s="42"/>
      <c r="AL1397" s="42"/>
      <c r="AM1397"/>
      <c r="AN1397" s="42"/>
      <c r="AO1397"/>
      <c r="AP1397" s="42"/>
      <c r="AQ1397" s="42"/>
      <c r="AR1397"/>
    </row>
    <row r="1398" spans="1:44" ht="12.75" hidden="1" customHeight="1" x14ac:dyDescent="0.25">
      <c r="A1398">
        <v>41385</v>
      </c>
      <c r="B1398">
        <v>2000</v>
      </c>
      <c r="C1398" s="22" t="str">
        <f t="shared" si="86"/>
        <v>2000B41385</v>
      </c>
      <c r="D1398" s="13">
        <v>36819</v>
      </c>
      <c r="E1398">
        <v>13</v>
      </c>
      <c r="F1398" t="s">
        <v>83</v>
      </c>
      <c r="G1398" s="14" t="s">
        <v>63</v>
      </c>
      <c r="I1398" t="s">
        <v>70</v>
      </c>
      <c r="J1398" s="15">
        <f t="shared" si="84"/>
        <v>6654.2000000000007</v>
      </c>
      <c r="K1398">
        <v>50</v>
      </c>
      <c r="L1398">
        <v>70</v>
      </c>
      <c r="M1398" s="26">
        <v>74.5</v>
      </c>
      <c r="N1398">
        <v>20</v>
      </c>
      <c r="O1398">
        <v>4</v>
      </c>
      <c r="P1398">
        <v>6</v>
      </c>
      <c r="Q1398"/>
      <c r="S1398" s="67"/>
      <c r="T1398" s="60" t="s">
        <v>88</v>
      </c>
      <c r="U1398" s="67">
        <v>0</v>
      </c>
      <c r="V1398" s="67">
        <v>0</v>
      </c>
      <c r="W1398" s="67">
        <v>0</v>
      </c>
      <c r="X1398" s="67">
        <v>0.42321979370501805</v>
      </c>
      <c r="Y1398" s="67">
        <v>0</v>
      </c>
      <c r="Z1398" s="42"/>
      <c r="AA1398" s="42"/>
      <c r="AB1398" s="42"/>
      <c r="AC1398" s="42"/>
      <c r="AD1398"/>
      <c r="AE1398"/>
      <c r="AF1398"/>
      <c r="AG1398"/>
      <c r="AH1398" s="42"/>
      <c r="AI1398" s="42"/>
      <c r="AJ1398" s="42"/>
      <c r="AK1398" s="42"/>
      <c r="AL1398" s="42"/>
      <c r="AM1398"/>
      <c r="AN1398" s="42"/>
      <c r="AO1398"/>
      <c r="AP1398" s="42"/>
      <c r="AQ1398" s="42"/>
      <c r="AR1398"/>
    </row>
    <row r="1399" spans="1:44" ht="12.75" hidden="1" customHeight="1" x14ac:dyDescent="0.25">
      <c r="A1399">
        <v>41386</v>
      </c>
      <c r="B1399">
        <v>2000</v>
      </c>
      <c r="C1399" s="22" t="str">
        <f t="shared" si="86"/>
        <v>2000B41386</v>
      </c>
      <c r="D1399" s="13">
        <v>36819</v>
      </c>
      <c r="E1399">
        <v>13</v>
      </c>
      <c r="F1399" t="s">
        <v>83</v>
      </c>
      <c r="G1399" s="14" t="s">
        <v>63</v>
      </c>
      <c r="I1399" t="s">
        <v>70</v>
      </c>
      <c r="J1399" s="15">
        <f t="shared" si="84"/>
        <v>814.80000000000007</v>
      </c>
      <c r="K1399">
        <v>70</v>
      </c>
      <c r="L1399">
        <v>80</v>
      </c>
      <c r="M1399" s="26">
        <v>76</v>
      </c>
      <c r="N1399">
        <v>10</v>
      </c>
      <c r="O1399">
        <v>2</v>
      </c>
      <c r="P1399">
        <v>6</v>
      </c>
      <c r="Q1399"/>
      <c r="S1399" s="67"/>
      <c r="T1399" s="60" t="s">
        <v>88</v>
      </c>
      <c r="U1399" s="67">
        <v>0</v>
      </c>
      <c r="V1399" s="67">
        <v>0</v>
      </c>
      <c r="W1399" s="67">
        <v>0</v>
      </c>
      <c r="X1399" s="67">
        <v>0</v>
      </c>
      <c r="Y1399" s="67">
        <v>0</v>
      </c>
      <c r="Z1399" s="42"/>
      <c r="AA1399" s="42"/>
      <c r="AB1399" s="42"/>
      <c r="AC1399" s="42"/>
      <c r="AD1399"/>
      <c r="AE1399"/>
      <c r="AF1399"/>
      <c r="AG1399"/>
      <c r="AH1399" s="42"/>
      <c r="AI1399" s="42"/>
      <c r="AJ1399" s="42"/>
      <c r="AK1399" s="42"/>
      <c r="AL1399" s="42"/>
      <c r="AM1399"/>
      <c r="AN1399" s="42"/>
      <c r="AO1399"/>
      <c r="AP1399" s="42"/>
      <c r="AQ1399" s="42"/>
      <c r="AR1399"/>
    </row>
    <row r="1400" spans="1:44" ht="12.75" hidden="1" customHeight="1" x14ac:dyDescent="0.25">
      <c r="A1400">
        <v>41387</v>
      </c>
      <c r="B1400">
        <v>2000</v>
      </c>
      <c r="C1400" s="22" t="str">
        <f t="shared" si="86"/>
        <v>2000B41387</v>
      </c>
      <c r="D1400" s="13">
        <v>36819</v>
      </c>
      <c r="E1400">
        <v>13</v>
      </c>
      <c r="F1400" t="s">
        <v>83</v>
      </c>
      <c r="G1400" s="14" t="s">
        <v>63</v>
      </c>
      <c r="I1400" t="s">
        <v>70</v>
      </c>
      <c r="J1400" s="15">
        <f t="shared" si="84"/>
        <v>679</v>
      </c>
      <c r="K1400">
        <v>80</v>
      </c>
      <c r="L1400">
        <v>100</v>
      </c>
      <c r="M1400" s="26">
        <v>90</v>
      </c>
      <c r="N1400">
        <v>20</v>
      </c>
      <c r="O1400">
        <v>1</v>
      </c>
      <c r="P1400">
        <v>6</v>
      </c>
      <c r="Q1400"/>
      <c r="S1400" s="67"/>
      <c r="T1400" s="60" t="s">
        <v>88</v>
      </c>
      <c r="U1400" s="67">
        <v>0</v>
      </c>
      <c r="V1400" s="67">
        <v>0</v>
      </c>
      <c r="W1400" s="67">
        <v>0</v>
      </c>
      <c r="X1400" s="67">
        <v>0</v>
      </c>
      <c r="Y1400" s="67">
        <v>0</v>
      </c>
      <c r="Z1400" s="42"/>
      <c r="AA1400" s="42"/>
      <c r="AB1400" s="42"/>
      <c r="AC1400" s="42"/>
      <c r="AD1400"/>
      <c r="AE1400"/>
      <c r="AF1400"/>
      <c r="AG1400"/>
      <c r="AH1400" s="42"/>
      <c r="AI1400" s="42"/>
      <c r="AJ1400" s="42"/>
      <c r="AK1400" s="42"/>
      <c r="AL1400" s="42"/>
      <c r="AM1400"/>
      <c r="AN1400" s="42"/>
      <c r="AO1400"/>
      <c r="AP1400" s="42"/>
      <c r="AQ1400" s="42"/>
      <c r="AR1400"/>
    </row>
    <row r="1401" spans="1:44" ht="12.75" hidden="1" customHeight="1" x14ac:dyDescent="0.25">
      <c r="A1401">
        <v>41388</v>
      </c>
      <c r="B1401">
        <v>2000</v>
      </c>
      <c r="C1401" s="22" t="str">
        <f t="shared" si="86"/>
        <v>2000B41388</v>
      </c>
      <c r="D1401" s="13">
        <v>36822</v>
      </c>
      <c r="E1401">
        <v>14</v>
      </c>
      <c r="F1401" t="s">
        <v>83</v>
      </c>
      <c r="G1401" s="14" t="s">
        <v>180</v>
      </c>
      <c r="I1401" t="s">
        <v>87</v>
      </c>
      <c r="J1401" s="15">
        <f t="shared" si="84"/>
        <v>2450</v>
      </c>
      <c r="K1401">
        <v>0</v>
      </c>
      <c r="L1401">
        <v>5</v>
      </c>
      <c r="M1401">
        <v>5</v>
      </c>
      <c r="N1401">
        <v>5</v>
      </c>
      <c r="O1401">
        <v>4</v>
      </c>
      <c r="P1401">
        <v>6</v>
      </c>
      <c r="Q1401"/>
      <c r="R1401">
        <v>41699</v>
      </c>
      <c r="S1401" s="55">
        <v>2002</v>
      </c>
      <c r="T1401" s="60" t="s">
        <v>88</v>
      </c>
      <c r="U1401" s="67">
        <v>5.7297116487573341</v>
      </c>
      <c r="V1401" s="67">
        <v>6.1425380710659896</v>
      </c>
      <c r="W1401" s="67">
        <v>0</v>
      </c>
      <c r="X1401" s="67">
        <v>1.340190124596216</v>
      </c>
      <c r="Y1401" s="67">
        <v>0</v>
      </c>
      <c r="Z1401">
        <v>510.77</v>
      </c>
      <c r="AA1401">
        <v>11.326000000000001</v>
      </c>
      <c r="AB1401">
        <v>2.72</v>
      </c>
      <c r="AC1401">
        <v>2.78</v>
      </c>
      <c r="AD1401"/>
      <c r="AE1401"/>
      <c r="AF1401"/>
      <c r="AG1401"/>
      <c r="AH1401">
        <v>3.27</v>
      </c>
      <c r="AI1401">
        <v>1.19</v>
      </c>
      <c r="AJ1401">
        <v>0.48</v>
      </c>
      <c r="AK1401">
        <v>0.18</v>
      </c>
      <c r="AL1401">
        <v>0.18</v>
      </c>
      <c r="AM1401"/>
      <c r="AN1401">
        <v>0.56999999999999995</v>
      </c>
      <c r="AO1401"/>
      <c r="AP1401">
        <v>1.08</v>
      </c>
      <c r="AQ1401">
        <v>96.09</v>
      </c>
      <c r="AR1401"/>
    </row>
    <row r="1402" spans="1:44" ht="12.75" hidden="1" customHeight="1" x14ac:dyDescent="0.25">
      <c r="A1402">
        <v>41389</v>
      </c>
      <c r="B1402">
        <v>2000</v>
      </c>
      <c r="C1402" s="22" t="str">
        <f t="shared" si="86"/>
        <v>2000B41389</v>
      </c>
      <c r="D1402" s="13">
        <v>36822</v>
      </c>
      <c r="E1402">
        <v>14</v>
      </c>
      <c r="F1402" t="s">
        <v>83</v>
      </c>
      <c r="G1402" s="14" t="s">
        <v>180</v>
      </c>
      <c r="I1402" t="s">
        <v>87</v>
      </c>
      <c r="J1402" s="15">
        <f t="shared" si="84"/>
        <v>2450</v>
      </c>
      <c r="K1402">
        <v>5</v>
      </c>
      <c r="L1402">
        <v>10</v>
      </c>
      <c r="M1402">
        <v>10</v>
      </c>
      <c r="N1402">
        <v>5</v>
      </c>
      <c r="O1402">
        <v>4</v>
      </c>
      <c r="P1402">
        <v>6</v>
      </c>
      <c r="Q1402"/>
      <c r="R1402">
        <v>41700</v>
      </c>
      <c r="S1402" s="55">
        <v>2002</v>
      </c>
      <c r="T1402" s="60" t="s">
        <v>88</v>
      </c>
      <c r="U1402" s="67">
        <v>1.8098109884041966</v>
      </c>
      <c r="V1402" s="67">
        <v>0</v>
      </c>
      <c r="W1402" s="67">
        <v>6.0621637769188288</v>
      </c>
      <c r="X1402" s="67">
        <v>0.24706631695196024</v>
      </c>
      <c r="Y1402" s="67">
        <v>0</v>
      </c>
      <c r="Z1402">
        <v>420</v>
      </c>
      <c r="AA1402">
        <v>6.71</v>
      </c>
      <c r="AB1402">
        <v>3.8</v>
      </c>
      <c r="AC1402">
        <v>1.83</v>
      </c>
      <c r="AD1402"/>
      <c r="AE1402"/>
      <c r="AF1402"/>
      <c r="AG1402"/>
      <c r="AH1402">
        <v>4.8499999999999996</v>
      </c>
      <c r="AI1402">
        <v>1.41</v>
      </c>
      <c r="AJ1402">
        <v>0.62</v>
      </c>
      <c r="AK1402">
        <v>0.15</v>
      </c>
      <c r="AL1402">
        <v>0.14000000000000001</v>
      </c>
      <c r="AM1402"/>
      <c r="AN1402">
        <v>0.38</v>
      </c>
      <c r="AO1402"/>
      <c r="AP1402">
        <v>0.64</v>
      </c>
      <c r="AQ1402">
        <v>162.83000000000001</v>
      </c>
      <c r="AR1402"/>
    </row>
    <row r="1403" spans="1:44" ht="12.75" hidden="1" customHeight="1" x14ac:dyDescent="0.25">
      <c r="A1403">
        <v>41390</v>
      </c>
      <c r="B1403">
        <v>2000</v>
      </c>
      <c r="C1403" s="22" t="str">
        <f t="shared" si="86"/>
        <v>2000B41390</v>
      </c>
      <c r="D1403" s="13">
        <v>36822</v>
      </c>
      <c r="E1403">
        <v>14</v>
      </c>
      <c r="F1403" t="s">
        <v>83</v>
      </c>
      <c r="G1403" s="14" t="s">
        <v>180</v>
      </c>
      <c r="I1403" t="s">
        <v>70</v>
      </c>
      <c r="J1403" s="15">
        <f t="shared" si="84"/>
        <v>2716</v>
      </c>
      <c r="K1403">
        <v>10</v>
      </c>
      <c r="L1403">
        <v>20</v>
      </c>
      <c r="M1403">
        <v>20</v>
      </c>
      <c r="N1403">
        <v>10</v>
      </c>
      <c r="O1403">
        <v>4</v>
      </c>
      <c r="P1403">
        <v>6</v>
      </c>
      <c r="Q1403" t="s">
        <v>438</v>
      </c>
      <c r="S1403" s="55"/>
      <c r="T1403" s="60" t="s">
        <v>88</v>
      </c>
      <c r="U1403" s="67"/>
      <c r="V1403" s="67"/>
      <c r="W1403" s="67"/>
      <c r="X1403" s="67"/>
      <c r="Y1403" s="67"/>
      <c r="Z1403" s="42"/>
      <c r="AA1403" s="42"/>
      <c r="AB1403" s="42"/>
      <c r="AC1403" s="42"/>
      <c r="AD1403"/>
      <c r="AE1403"/>
      <c r="AF1403"/>
      <c r="AG1403"/>
      <c r="AH1403" s="42"/>
      <c r="AI1403" s="42"/>
      <c r="AJ1403" s="42"/>
      <c r="AK1403" s="42"/>
      <c r="AL1403" s="42"/>
      <c r="AM1403"/>
      <c r="AN1403" s="42"/>
      <c r="AO1403"/>
      <c r="AP1403" s="42"/>
      <c r="AQ1403" s="42"/>
      <c r="AR1403"/>
    </row>
    <row r="1404" spans="1:44" ht="12.75" hidden="1" customHeight="1" x14ac:dyDescent="0.25">
      <c r="A1404">
        <v>41391</v>
      </c>
      <c r="B1404">
        <v>2000</v>
      </c>
      <c r="C1404" s="22" t="str">
        <f t="shared" si="86"/>
        <v>2000B41391</v>
      </c>
      <c r="D1404" s="13">
        <v>36822</v>
      </c>
      <c r="E1404">
        <v>14</v>
      </c>
      <c r="F1404" t="s">
        <v>83</v>
      </c>
      <c r="G1404" s="14" t="s">
        <v>180</v>
      </c>
      <c r="I1404" t="s">
        <v>70</v>
      </c>
      <c r="J1404" s="15">
        <f t="shared" si="84"/>
        <v>2716</v>
      </c>
      <c r="K1404">
        <v>20</v>
      </c>
      <c r="L1404">
        <v>30</v>
      </c>
      <c r="M1404">
        <v>30</v>
      </c>
      <c r="N1404">
        <v>10</v>
      </c>
      <c r="O1404">
        <v>4</v>
      </c>
      <c r="P1404">
        <v>6</v>
      </c>
      <c r="Q1404"/>
      <c r="R1404">
        <v>41701</v>
      </c>
      <c r="S1404" s="55">
        <v>2002</v>
      </c>
      <c r="T1404" s="60" t="s">
        <v>88</v>
      </c>
      <c r="U1404" s="67">
        <v>0.73047016354795935</v>
      </c>
      <c r="V1404" s="67">
        <v>1.0723923677618978</v>
      </c>
      <c r="W1404" s="67">
        <v>0</v>
      </c>
      <c r="X1404" s="67">
        <v>1.7784395167231473</v>
      </c>
      <c r="Y1404" s="67">
        <v>0</v>
      </c>
      <c r="Z1404">
        <v>499</v>
      </c>
      <c r="AA1404">
        <v>3.9</v>
      </c>
      <c r="AB1404">
        <v>5.05</v>
      </c>
      <c r="AC1404">
        <v>1.17</v>
      </c>
      <c r="AD1404"/>
      <c r="AE1404"/>
      <c r="AF1404"/>
      <c r="AG1404"/>
      <c r="AH1404">
        <v>1.26</v>
      </c>
      <c r="AI1404">
        <v>0.34</v>
      </c>
      <c r="AJ1404">
        <v>0.72</v>
      </c>
      <c r="AK1404">
        <v>0.24</v>
      </c>
      <c r="AL1404">
        <v>0.14000000000000001</v>
      </c>
      <c r="AM1404"/>
      <c r="AN1404">
        <v>0.22</v>
      </c>
      <c r="AO1404"/>
      <c r="AP1404">
        <v>0.38</v>
      </c>
      <c r="AQ1404">
        <v>44.19</v>
      </c>
      <c r="AR1404"/>
    </row>
    <row r="1405" spans="1:44" ht="12.75" hidden="1" customHeight="1" x14ac:dyDescent="0.25">
      <c r="A1405">
        <v>41392</v>
      </c>
      <c r="B1405">
        <v>2000</v>
      </c>
      <c r="C1405" s="22" t="str">
        <f t="shared" si="86"/>
        <v>2000B41392</v>
      </c>
      <c r="D1405" s="13">
        <v>36822</v>
      </c>
      <c r="E1405">
        <v>14</v>
      </c>
      <c r="F1405" t="s">
        <v>83</v>
      </c>
      <c r="G1405" s="14" t="s">
        <v>180</v>
      </c>
      <c r="I1405" t="s">
        <v>70</v>
      </c>
      <c r="J1405" s="15">
        <f t="shared" si="84"/>
        <v>2390.0799999999995</v>
      </c>
      <c r="K1405">
        <v>30</v>
      </c>
      <c r="L1405">
        <v>40</v>
      </c>
      <c r="M1405" s="26">
        <v>38.799999999999997</v>
      </c>
      <c r="N1405">
        <v>10</v>
      </c>
      <c r="O1405">
        <v>4</v>
      </c>
      <c r="P1405">
        <v>6</v>
      </c>
      <c r="Q1405"/>
      <c r="R1405">
        <v>41702</v>
      </c>
      <c r="S1405" s="55">
        <v>2002</v>
      </c>
      <c r="T1405" s="60" t="s">
        <v>88</v>
      </c>
      <c r="U1405" s="67">
        <v>0.56338498266070258</v>
      </c>
      <c r="V1405" s="67">
        <v>0.12709358194702722</v>
      </c>
      <c r="W1405" s="67">
        <v>21.365000201035333</v>
      </c>
      <c r="X1405" s="67">
        <v>0.57286957832839125</v>
      </c>
      <c r="Y1405" s="67">
        <v>0</v>
      </c>
      <c r="Z1405"/>
      <c r="AA1405"/>
      <c r="AB1405">
        <v>6.4</v>
      </c>
      <c r="AC1405">
        <v>1.8</v>
      </c>
      <c r="AD1405"/>
      <c r="AE1405"/>
      <c r="AF1405"/>
      <c r="AG1405"/>
      <c r="AH1405">
        <v>2.16</v>
      </c>
      <c r="AI1405">
        <v>0.88</v>
      </c>
      <c r="AJ1405">
        <v>0.66</v>
      </c>
      <c r="AK1405">
        <v>0.25</v>
      </c>
      <c r="AL1405">
        <v>0.41</v>
      </c>
      <c r="AM1405"/>
      <c r="AN1405">
        <v>0.31</v>
      </c>
      <c r="AO1405"/>
      <c r="AP1405">
        <v>0.38</v>
      </c>
      <c r="AQ1405">
        <v>95.38</v>
      </c>
      <c r="AR1405"/>
    </row>
    <row r="1406" spans="1:44" ht="12.75" hidden="1" customHeight="1" x14ac:dyDescent="0.25">
      <c r="A1406">
        <v>41393</v>
      </c>
      <c r="B1406">
        <v>2000</v>
      </c>
      <c r="C1406" s="22" t="str">
        <f t="shared" si="86"/>
        <v>2000B41393</v>
      </c>
      <c r="D1406" s="13">
        <v>36822</v>
      </c>
      <c r="E1406">
        <v>14</v>
      </c>
      <c r="F1406" t="s">
        <v>83</v>
      </c>
      <c r="G1406" s="14" t="s">
        <v>180</v>
      </c>
      <c r="I1406" t="s">
        <v>70</v>
      </c>
      <c r="J1406" s="15">
        <f t="shared" si="84"/>
        <v>2037.0000000000002</v>
      </c>
      <c r="K1406">
        <v>40</v>
      </c>
      <c r="L1406">
        <v>50</v>
      </c>
      <c r="M1406" s="26">
        <v>50</v>
      </c>
      <c r="N1406">
        <v>10</v>
      </c>
      <c r="O1406">
        <v>3</v>
      </c>
      <c r="P1406">
        <v>6</v>
      </c>
      <c r="Q1406"/>
      <c r="R1406">
        <v>41703</v>
      </c>
      <c r="S1406" s="55">
        <v>2002</v>
      </c>
      <c r="T1406" s="60" t="s">
        <v>88</v>
      </c>
      <c r="U1406" s="67">
        <v>0.31038465705926971</v>
      </c>
      <c r="V1406" s="67">
        <v>0</v>
      </c>
      <c r="W1406" s="67">
        <v>6.5023621194062198</v>
      </c>
      <c r="X1406" s="67">
        <v>8.8400693466247696E-2</v>
      </c>
      <c r="Y1406" s="67">
        <v>0</v>
      </c>
      <c r="Z1406"/>
      <c r="AA1406"/>
      <c r="AB1406">
        <v>5.34</v>
      </c>
      <c r="AC1406">
        <v>1.19</v>
      </c>
      <c r="AD1406"/>
      <c r="AE1406"/>
      <c r="AF1406"/>
      <c r="AG1406"/>
      <c r="AH1406">
        <v>1.3</v>
      </c>
      <c r="AI1406">
        <v>0.95</v>
      </c>
      <c r="AJ1406">
        <v>0.51</v>
      </c>
      <c r="AK1406">
        <v>0.19</v>
      </c>
      <c r="AL1406">
        <v>0.19</v>
      </c>
      <c r="AM1406"/>
      <c r="AN1406">
        <v>0.23</v>
      </c>
      <c r="AO1406"/>
      <c r="AP1406">
        <v>0.39</v>
      </c>
      <c r="AQ1406">
        <v>128.66</v>
      </c>
      <c r="AR1406"/>
    </row>
    <row r="1407" spans="1:44" ht="12.75" hidden="1" customHeight="1" x14ac:dyDescent="0.25">
      <c r="A1407">
        <v>41394</v>
      </c>
      <c r="B1407">
        <v>2000</v>
      </c>
      <c r="C1407" s="22" t="str">
        <f t="shared" si="86"/>
        <v>2000B41394</v>
      </c>
      <c r="D1407" s="13">
        <v>36822</v>
      </c>
      <c r="E1407">
        <v>14</v>
      </c>
      <c r="F1407" t="s">
        <v>83</v>
      </c>
      <c r="G1407" s="14" t="s">
        <v>180</v>
      </c>
      <c r="I1407" t="s">
        <v>70</v>
      </c>
      <c r="J1407" s="15">
        <f t="shared" si="84"/>
        <v>4074.0000000000005</v>
      </c>
      <c r="K1407">
        <v>50</v>
      </c>
      <c r="L1407">
        <v>70</v>
      </c>
      <c r="M1407" s="26">
        <v>70</v>
      </c>
      <c r="N1407">
        <v>20</v>
      </c>
      <c r="O1407">
        <v>3</v>
      </c>
      <c r="P1407">
        <v>6</v>
      </c>
      <c r="Q1407"/>
      <c r="R1407">
        <v>41704</v>
      </c>
      <c r="S1407" s="55">
        <v>2002</v>
      </c>
      <c r="T1407" s="60" t="s">
        <v>88</v>
      </c>
      <c r="U1407" s="67">
        <v>0.49225126191811547</v>
      </c>
      <c r="V1407" s="67">
        <v>2.9952237801458215</v>
      </c>
      <c r="W1407" s="67">
        <v>0</v>
      </c>
      <c r="X1407" s="67">
        <v>0.15017835109366234</v>
      </c>
      <c r="Y1407" s="67">
        <v>0</v>
      </c>
      <c r="Z1407"/>
      <c r="AA1407"/>
      <c r="AB1407">
        <v>7.4</v>
      </c>
      <c r="AC1407">
        <v>1.1200000000000001</v>
      </c>
      <c r="AD1407"/>
      <c r="AE1407"/>
      <c r="AF1407"/>
      <c r="AG1407"/>
      <c r="AH1407">
        <v>0.7</v>
      </c>
      <c r="AI1407">
        <v>0.35</v>
      </c>
      <c r="AJ1407">
        <v>0.52</v>
      </c>
      <c r="AK1407">
        <v>0.32</v>
      </c>
      <c r="AL1407">
        <v>0.24</v>
      </c>
      <c r="AM1407"/>
      <c r="AN1407">
        <v>0.24</v>
      </c>
      <c r="AO1407"/>
      <c r="AP1407">
        <v>0.54</v>
      </c>
      <c r="AQ1407">
        <v>62.75</v>
      </c>
      <c r="AR1407"/>
    </row>
    <row r="1408" spans="1:44" ht="12.75" hidden="1" customHeight="1" x14ac:dyDescent="0.25">
      <c r="A1408">
        <v>41395</v>
      </c>
      <c r="B1408">
        <v>2000</v>
      </c>
      <c r="C1408" s="22" t="str">
        <f t="shared" si="86"/>
        <v>2000B41395</v>
      </c>
      <c r="D1408" s="13">
        <v>36822</v>
      </c>
      <c r="E1408">
        <v>14</v>
      </c>
      <c r="F1408" t="s">
        <v>83</v>
      </c>
      <c r="G1408" s="14" t="s">
        <v>180</v>
      </c>
      <c r="I1408" t="s">
        <v>70</v>
      </c>
      <c r="J1408" s="15">
        <f t="shared" si="84"/>
        <v>2037.0000000000002</v>
      </c>
      <c r="K1408">
        <v>70</v>
      </c>
      <c r="L1408">
        <v>80</v>
      </c>
      <c r="M1408" s="26">
        <v>80</v>
      </c>
      <c r="N1408">
        <v>10</v>
      </c>
      <c r="O1408">
        <v>3</v>
      </c>
      <c r="P1408">
        <v>6</v>
      </c>
      <c r="Q1408"/>
      <c r="S1408" s="55"/>
      <c r="T1408" s="60" t="s">
        <v>88</v>
      </c>
      <c r="U1408" s="67">
        <v>0</v>
      </c>
      <c r="V1408" s="67">
        <v>0</v>
      </c>
      <c r="W1408" s="67">
        <v>0</v>
      </c>
      <c r="X1408" s="67">
        <v>0</v>
      </c>
      <c r="Y1408" s="67">
        <v>0</v>
      </c>
      <c r="Z1408" s="42"/>
      <c r="AA1408" s="42"/>
      <c r="AB1408" s="42"/>
      <c r="AC1408" s="42"/>
      <c r="AD1408"/>
      <c r="AE1408"/>
      <c r="AF1408"/>
      <c r="AG1408"/>
      <c r="AH1408" s="42"/>
      <c r="AI1408" s="42"/>
      <c r="AJ1408" s="42"/>
      <c r="AK1408" s="42"/>
      <c r="AL1408" s="42"/>
      <c r="AM1408"/>
      <c r="AN1408" s="42"/>
      <c r="AO1408"/>
      <c r="AP1408" s="42"/>
      <c r="AQ1408" s="42"/>
      <c r="AR1408"/>
    </row>
    <row r="1409" spans="1:44" ht="12.75" hidden="1" customHeight="1" x14ac:dyDescent="0.25">
      <c r="A1409">
        <v>41396</v>
      </c>
      <c r="B1409">
        <v>2000</v>
      </c>
      <c r="C1409" s="22" t="str">
        <f t="shared" si="86"/>
        <v>2000B41396</v>
      </c>
      <c r="D1409" s="13">
        <v>36822</v>
      </c>
      <c r="E1409">
        <v>14</v>
      </c>
      <c r="F1409" t="s">
        <v>83</v>
      </c>
      <c r="G1409" s="14" t="s">
        <v>180</v>
      </c>
      <c r="I1409" t="s">
        <v>70</v>
      </c>
      <c r="J1409" s="15">
        <f t="shared" si="84"/>
        <v>3524.0099999999998</v>
      </c>
      <c r="K1409">
        <v>80</v>
      </c>
      <c r="L1409">
        <v>100</v>
      </c>
      <c r="M1409" s="26">
        <v>97.3</v>
      </c>
      <c r="N1409">
        <v>20</v>
      </c>
      <c r="O1409">
        <v>3</v>
      </c>
      <c r="P1409">
        <v>6</v>
      </c>
      <c r="Q1409"/>
      <c r="S1409" s="55"/>
      <c r="T1409" s="60" t="s">
        <v>88</v>
      </c>
      <c r="U1409" s="67">
        <v>0</v>
      </c>
      <c r="V1409" s="67">
        <v>0</v>
      </c>
      <c r="W1409" s="67">
        <v>0</v>
      </c>
      <c r="X1409" s="67">
        <v>0</v>
      </c>
      <c r="Y1409" s="67">
        <v>0</v>
      </c>
      <c r="Z1409" s="42"/>
      <c r="AA1409" s="42"/>
      <c r="AB1409" s="42"/>
      <c r="AC1409" s="42"/>
      <c r="AD1409"/>
      <c r="AE1409"/>
      <c r="AF1409"/>
      <c r="AG1409"/>
      <c r="AH1409" s="42"/>
      <c r="AI1409" s="42"/>
      <c r="AJ1409" s="42"/>
      <c r="AK1409" s="42"/>
      <c r="AL1409" s="42"/>
      <c r="AM1409"/>
      <c r="AN1409" s="42"/>
      <c r="AO1409"/>
      <c r="AP1409" s="42"/>
      <c r="AQ1409" s="42"/>
      <c r="AR1409"/>
    </row>
    <row r="1410" spans="1:44" ht="12.75" hidden="1" customHeight="1" x14ac:dyDescent="0.25">
      <c r="A1410">
        <v>41397</v>
      </c>
      <c r="B1410">
        <v>2000</v>
      </c>
      <c r="C1410" s="22" t="str">
        <f t="shared" si="86"/>
        <v>2000B41397</v>
      </c>
      <c r="D1410" s="13">
        <v>36821</v>
      </c>
      <c r="E1410">
        <v>15</v>
      </c>
      <c r="F1410" t="s">
        <v>83</v>
      </c>
      <c r="G1410" s="14" t="s">
        <v>46</v>
      </c>
      <c r="I1410" t="s">
        <v>87</v>
      </c>
      <c r="J1410" s="15">
        <f t="shared" ref="J1410:J1473" si="87">IF(I1410="WB",54.6*O1410*(M1410-K1410),IF(I1410="BZ",67.9*O1410*(M1410-K1410),IF(I1410="BZ+WB",122.5*O1410*(M1410-K1410),IF(I1410="RKS",19.6*(M1410-K1410)*O1410,""))))</f>
        <v>2450</v>
      </c>
      <c r="K1410">
        <v>0</v>
      </c>
      <c r="L1410">
        <v>5</v>
      </c>
      <c r="M1410">
        <v>5</v>
      </c>
      <c r="N1410">
        <v>5</v>
      </c>
      <c r="O1410">
        <v>4</v>
      </c>
      <c r="P1410">
        <v>6</v>
      </c>
      <c r="Q1410"/>
      <c r="R1410">
        <v>41705</v>
      </c>
      <c r="S1410" s="55">
        <v>2002</v>
      </c>
      <c r="T1410" s="60" t="s">
        <v>88</v>
      </c>
      <c r="U1410" s="67">
        <v>0.56759071136131012</v>
      </c>
      <c r="V1410" s="67">
        <v>0.37310158648925285</v>
      </c>
      <c r="W1410" s="67">
        <v>0</v>
      </c>
      <c r="X1410" s="67">
        <v>0.32745617963152512</v>
      </c>
      <c r="Y1410" s="67">
        <v>0</v>
      </c>
      <c r="Z1410">
        <v>418</v>
      </c>
      <c r="AA1410">
        <v>6.99</v>
      </c>
      <c r="AB1410">
        <v>2.0699999999999998</v>
      </c>
      <c r="AC1410">
        <v>2.2000000000000002</v>
      </c>
      <c r="AD1410"/>
      <c r="AE1410"/>
      <c r="AF1410"/>
      <c r="AG1410"/>
      <c r="AH1410">
        <v>2.04</v>
      </c>
      <c r="AI1410">
        <v>0.46</v>
      </c>
      <c r="AJ1410">
        <v>0.38</v>
      </c>
      <c r="AK1410">
        <v>0.16</v>
      </c>
      <c r="AL1410">
        <v>0.35</v>
      </c>
      <c r="AM1410"/>
      <c r="AN1410">
        <v>0.31</v>
      </c>
      <c r="AO1410"/>
      <c r="AP1410">
        <v>0.67</v>
      </c>
      <c r="AQ1410">
        <v>129.5</v>
      </c>
      <c r="AR1410"/>
    </row>
    <row r="1411" spans="1:44" ht="12.75" hidden="1" customHeight="1" x14ac:dyDescent="0.25">
      <c r="A1411">
        <v>41398</v>
      </c>
      <c r="B1411">
        <v>2000</v>
      </c>
      <c r="C1411" s="22" t="str">
        <f t="shared" si="86"/>
        <v>2000B41398</v>
      </c>
      <c r="D1411" s="13">
        <v>36821</v>
      </c>
      <c r="E1411">
        <v>15</v>
      </c>
      <c r="F1411" t="s">
        <v>83</v>
      </c>
      <c r="G1411" s="14" t="s">
        <v>46</v>
      </c>
      <c r="I1411" t="s">
        <v>87</v>
      </c>
      <c r="J1411" s="15">
        <f t="shared" si="87"/>
        <v>2450</v>
      </c>
      <c r="K1411">
        <v>5</v>
      </c>
      <c r="L1411">
        <v>10</v>
      </c>
      <c r="M1411">
        <v>10</v>
      </c>
      <c r="N1411">
        <v>5</v>
      </c>
      <c r="O1411">
        <v>4</v>
      </c>
      <c r="P1411">
        <v>6</v>
      </c>
      <c r="Q1411"/>
      <c r="R1411">
        <v>41706</v>
      </c>
      <c r="S1411" s="55">
        <v>2002</v>
      </c>
      <c r="T1411" s="60" t="s">
        <v>88</v>
      </c>
      <c r="U1411" s="67">
        <v>0.83275962460265396</v>
      </c>
      <c r="V1411" s="67">
        <v>4.2350079721479386</v>
      </c>
      <c r="W1411" s="67">
        <v>12.390513749432364</v>
      </c>
      <c r="X1411" s="67">
        <v>1.641782632827085</v>
      </c>
      <c r="Y1411" s="67">
        <v>0</v>
      </c>
      <c r="Z1411">
        <v>476</v>
      </c>
      <c r="AA1411">
        <v>7.07</v>
      </c>
      <c r="AB1411">
        <v>3.28</v>
      </c>
      <c r="AC1411">
        <v>1.9</v>
      </c>
      <c r="AD1411"/>
      <c r="AE1411"/>
      <c r="AF1411"/>
      <c r="AG1411"/>
      <c r="AH1411">
        <v>3.72</v>
      </c>
      <c r="AI1411">
        <v>1.39</v>
      </c>
      <c r="AJ1411">
        <v>0.62</v>
      </c>
      <c r="AK1411">
        <v>0.23</v>
      </c>
      <c r="AL1411">
        <v>0.37</v>
      </c>
      <c r="AM1411"/>
      <c r="AN1411">
        <v>0.56000000000000005</v>
      </c>
      <c r="AO1411"/>
      <c r="AP1411">
        <v>0.69</v>
      </c>
      <c r="AQ1411">
        <v>112.3</v>
      </c>
      <c r="AR1411"/>
    </row>
    <row r="1412" spans="1:44" ht="12.75" hidden="1" customHeight="1" x14ac:dyDescent="0.25">
      <c r="A1412">
        <v>41399</v>
      </c>
      <c r="B1412">
        <v>2000</v>
      </c>
      <c r="C1412" s="22" t="str">
        <f t="shared" si="86"/>
        <v>2000B41399</v>
      </c>
      <c r="D1412" s="13">
        <v>36821</v>
      </c>
      <c r="E1412">
        <v>15</v>
      </c>
      <c r="F1412" t="s">
        <v>83</v>
      </c>
      <c r="G1412" s="14" t="s">
        <v>46</v>
      </c>
      <c r="I1412" t="s">
        <v>70</v>
      </c>
      <c r="J1412" s="15">
        <f t="shared" si="87"/>
        <v>2716</v>
      </c>
      <c r="K1412">
        <v>10</v>
      </c>
      <c r="L1412">
        <v>20</v>
      </c>
      <c r="M1412">
        <v>20</v>
      </c>
      <c r="N1412">
        <v>10</v>
      </c>
      <c r="O1412">
        <v>4</v>
      </c>
      <c r="P1412">
        <v>6</v>
      </c>
      <c r="Q1412"/>
      <c r="R1412">
        <v>41707</v>
      </c>
      <c r="S1412" s="55">
        <v>2002</v>
      </c>
      <c r="T1412" s="60" t="s">
        <v>88</v>
      </c>
      <c r="U1412" s="67">
        <v>3.1042992114830721</v>
      </c>
      <c r="V1412" s="67">
        <v>5.6226544218329462</v>
      </c>
      <c r="W1412" s="67">
        <v>7.7356648094810883</v>
      </c>
      <c r="X1412" s="67">
        <v>1.816025072005288</v>
      </c>
      <c r="Y1412" s="67">
        <v>0</v>
      </c>
      <c r="Z1412">
        <v>452</v>
      </c>
      <c r="AA1412">
        <v>6.01</v>
      </c>
      <c r="AB1412">
        <v>3.49</v>
      </c>
      <c r="AC1412">
        <v>1.3</v>
      </c>
      <c r="AD1412"/>
      <c r="AE1412"/>
      <c r="AF1412"/>
      <c r="AG1412"/>
      <c r="AH1412">
        <v>3.89</v>
      </c>
      <c r="AI1412">
        <v>2.16</v>
      </c>
      <c r="AJ1412">
        <v>0.47</v>
      </c>
      <c r="AK1412">
        <v>0.3</v>
      </c>
      <c r="AL1412">
        <v>0.1</v>
      </c>
      <c r="AM1412"/>
      <c r="AN1412">
        <v>0.31</v>
      </c>
      <c r="AO1412"/>
      <c r="AP1412">
        <v>0.56000000000000005</v>
      </c>
      <c r="AQ1412">
        <v>118.87</v>
      </c>
      <c r="AR1412"/>
    </row>
    <row r="1413" spans="1:44" ht="12.75" hidden="1" customHeight="1" x14ac:dyDescent="0.25">
      <c r="A1413">
        <v>41400</v>
      </c>
      <c r="B1413">
        <v>2000</v>
      </c>
      <c r="C1413" s="22" t="str">
        <f t="shared" si="86"/>
        <v>2000B41400</v>
      </c>
      <c r="D1413" s="13">
        <v>36821</v>
      </c>
      <c r="E1413">
        <v>15</v>
      </c>
      <c r="F1413" t="s">
        <v>83</v>
      </c>
      <c r="G1413" s="14" t="s">
        <v>46</v>
      </c>
      <c r="I1413" t="s">
        <v>70</v>
      </c>
      <c r="J1413" s="15">
        <f t="shared" si="87"/>
        <v>2716</v>
      </c>
      <c r="K1413">
        <v>20</v>
      </c>
      <c r="L1413">
        <v>30</v>
      </c>
      <c r="M1413">
        <v>30</v>
      </c>
      <c r="N1413">
        <v>10</v>
      </c>
      <c r="O1413">
        <v>4</v>
      </c>
      <c r="P1413">
        <v>6</v>
      </c>
      <c r="Q1413" t="s">
        <v>438</v>
      </c>
      <c r="S1413" s="55"/>
      <c r="T1413" s="60" t="s">
        <v>88</v>
      </c>
      <c r="U1413" s="67"/>
      <c r="V1413" s="67"/>
      <c r="W1413" s="67"/>
      <c r="X1413" s="67"/>
      <c r="Y1413" s="67"/>
      <c r="Z1413" s="42"/>
      <c r="AA1413" s="42"/>
      <c r="AB1413" s="42"/>
      <c r="AC1413" s="42"/>
      <c r="AD1413"/>
      <c r="AE1413"/>
      <c r="AF1413"/>
      <c r="AG1413"/>
      <c r="AH1413" s="42"/>
      <c r="AI1413" s="42"/>
      <c r="AJ1413" s="42"/>
      <c r="AK1413" s="42"/>
      <c r="AL1413" s="42"/>
      <c r="AM1413"/>
      <c r="AN1413" s="42"/>
      <c r="AO1413"/>
      <c r="AP1413" s="42"/>
      <c r="AQ1413" s="42"/>
      <c r="AR1413"/>
    </row>
    <row r="1414" spans="1:44" ht="12.75" hidden="1" customHeight="1" x14ac:dyDescent="0.25">
      <c r="A1414">
        <v>41401</v>
      </c>
      <c r="B1414">
        <v>2000</v>
      </c>
      <c r="C1414" s="22" t="str">
        <f t="shared" si="86"/>
        <v>2000B41401</v>
      </c>
      <c r="D1414" s="13">
        <v>36821</v>
      </c>
      <c r="E1414">
        <v>15</v>
      </c>
      <c r="F1414" t="s">
        <v>83</v>
      </c>
      <c r="G1414" s="14" t="s">
        <v>46</v>
      </c>
      <c r="I1414" t="s">
        <v>70</v>
      </c>
      <c r="J1414" s="15">
        <f t="shared" si="87"/>
        <v>2716</v>
      </c>
      <c r="K1414">
        <v>30</v>
      </c>
      <c r="L1414">
        <v>40</v>
      </c>
      <c r="M1414">
        <v>40</v>
      </c>
      <c r="N1414">
        <v>10</v>
      </c>
      <c r="O1414">
        <v>4</v>
      </c>
      <c r="P1414">
        <v>6</v>
      </c>
      <c r="Q1414"/>
      <c r="R1414">
        <v>41708</v>
      </c>
      <c r="S1414" s="55">
        <v>2002</v>
      </c>
      <c r="T1414" s="60" t="s">
        <v>88</v>
      </c>
      <c r="U1414" s="67">
        <v>0.99548926200702859</v>
      </c>
      <c r="V1414" s="67">
        <v>0.49550253807106603</v>
      </c>
      <c r="W1414" s="67">
        <v>0</v>
      </c>
      <c r="X1414" s="67">
        <v>1.325076923076923</v>
      </c>
      <c r="Y1414" s="67">
        <v>0</v>
      </c>
      <c r="Z1414">
        <v>471</v>
      </c>
      <c r="AA1414">
        <v>4.6900000000000004</v>
      </c>
      <c r="AB1414">
        <v>5.46</v>
      </c>
      <c r="AC1414">
        <v>1.01</v>
      </c>
      <c r="AD1414"/>
      <c r="AE1414"/>
      <c r="AF1414"/>
      <c r="AG1414"/>
      <c r="AH1414">
        <v>2.09</v>
      </c>
      <c r="AI1414">
        <v>1.36</v>
      </c>
      <c r="AJ1414">
        <v>0.82</v>
      </c>
      <c r="AK1414">
        <v>0.26</v>
      </c>
      <c r="AL1414">
        <v>0.12</v>
      </c>
      <c r="AM1414"/>
      <c r="AN1414">
        <v>0.34</v>
      </c>
      <c r="AO1414"/>
      <c r="AP1414">
        <v>0.38</v>
      </c>
      <c r="AQ1414">
        <v>83.68</v>
      </c>
      <c r="AR1414"/>
    </row>
    <row r="1415" spans="1:44" ht="12.75" hidden="1" customHeight="1" x14ac:dyDescent="0.25">
      <c r="A1415">
        <v>41402</v>
      </c>
      <c r="B1415">
        <v>2000</v>
      </c>
      <c r="C1415" s="22" t="str">
        <f t="shared" si="86"/>
        <v>2000B41402</v>
      </c>
      <c r="D1415" s="13">
        <v>36821</v>
      </c>
      <c r="E1415">
        <v>15</v>
      </c>
      <c r="F1415" t="s">
        <v>83</v>
      </c>
      <c r="G1415" s="14" t="s">
        <v>46</v>
      </c>
      <c r="I1415" t="s">
        <v>70</v>
      </c>
      <c r="J1415" s="15">
        <f t="shared" si="87"/>
        <v>2037.0000000000002</v>
      </c>
      <c r="K1415">
        <v>40</v>
      </c>
      <c r="L1415">
        <v>50</v>
      </c>
      <c r="M1415" s="26">
        <v>50</v>
      </c>
      <c r="N1415">
        <v>10</v>
      </c>
      <c r="O1415">
        <v>3</v>
      </c>
      <c r="P1415">
        <v>6</v>
      </c>
      <c r="Q1415"/>
      <c r="R1415">
        <v>41709</v>
      </c>
      <c r="S1415" s="55">
        <v>2002</v>
      </c>
      <c r="T1415" s="60" t="s">
        <v>88</v>
      </c>
      <c r="U1415" s="67">
        <v>5.0580158159597412E-2</v>
      </c>
      <c r="V1415" s="67">
        <v>0</v>
      </c>
      <c r="W1415" s="67">
        <v>0</v>
      </c>
      <c r="X1415" s="67">
        <v>2.6621135873472323E-2</v>
      </c>
      <c r="Y1415" s="67">
        <v>0</v>
      </c>
      <c r="Z1415"/>
      <c r="AA1415"/>
      <c r="AB1415">
        <v>7.23</v>
      </c>
      <c r="AC1415">
        <v>2.12</v>
      </c>
      <c r="AD1415"/>
      <c r="AE1415"/>
      <c r="AF1415"/>
      <c r="AG1415"/>
      <c r="AH1415">
        <v>2.14</v>
      </c>
      <c r="AI1415">
        <v>2.8</v>
      </c>
      <c r="AJ1415">
        <v>1.32</v>
      </c>
      <c r="AK1415">
        <v>0.39</v>
      </c>
      <c r="AL1415">
        <v>0.54</v>
      </c>
      <c r="AM1415"/>
      <c r="AN1415">
        <v>0.36</v>
      </c>
      <c r="AO1415"/>
      <c r="AP1415">
        <v>0.63</v>
      </c>
      <c r="AQ1415">
        <v>28.85</v>
      </c>
      <c r="AR1415"/>
    </row>
    <row r="1416" spans="1:44" ht="12.75" hidden="1" customHeight="1" x14ac:dyDescent="0.25">
      <c r="A1416">
        <v>41403</v>
      </c>
      <c r="B1416">
        <v>2000</v>
      </c>
      <c r="C1416" s="22" t="str">
        <f t="shared" si="86"/>
        <v>2000B41403</v>
      </c>
      <c r="D1416" s="13">
        <v>36821</v>
      </c>
      <c r="E1416">
        <v>15</v>
      </c>
      <c r="F1416" t="s">
        <v>83</v>
      </c>
      <c r="G1416" s="14" t="s">
        <v>46</v>
      </c>
      <c r="I1416" t="s">
        <v>70</v>
      </c>
      <c r="J1416" s="15">
        <f t="shared" si="87"/>
        <v>4074.0000000000005</v>
      </c>
      <c r="K1416">
        <v>50</v>
      </c>
      <c r="L1416">
        <v>70</v>
      </c>
      <c r="M1416" s="26">
        <v>70</v>
      </c>
      <c r="N1416">
        <v>20</v>
      </c>
      <c r="O1416">
        <v>3</v>
      </c>
      <c r="P1416">
        <v>6</v>
      </c>
      <c r="Q1416"/>
      <c r="R1416">
        <v>41710</v>
      </c>
      <c r="S1416" s="55">
        <v>2002</v>
      </c>
      <c r="T1416" s="60" t="s">
        <v>88</v>
      </c>
      <c r="U1416" s="67">
        <v>0.4710493827160494</v>
      </c>
      <c r="V1416" s="67">
        <v>1.1133894500561168</v>
      </c>
      <c r="W1416" s="67">
        <v>10.187513468013469</v>
      </c>
      <c r="X1416" s="67">
        <v>0.23980695847362515</v>
      </c>
      <c r="Y1416" s="67">
        <v>0</v>
      </c>
      <c r="Z1416"/>
      <c r="AA1416"/>
      <c r="AB1416">
        <v>6.91</v>
      </c>
      <c r="AC1416">
        <v>1.1499999999999999</v>
      </c>
      <c r="AD1416"/>
      <c r="AE1416"/>
      <c r="AF1416"/>
      <c r="AG1416"/>
      <c r="AH1416">
        <v>2.4</v>
      </c>
      <c r="AI1416">
        <v>1.98</v>
      </c>
      <c r="AJ1416">
        <v>1.66</v>
      </c>
      <c r="AK1416">
        <v>0.18</v>
      </c>
      <c r="AL1416">
        <v>0.2</v>
      </c>
      <c r="AM1416"/>
      <c r="AN1416">
        <v>0.24</v>
      </c>
      <c r="AO1416"/>
      <c r="AP1416">
        <v>0.77</v>
      </c>
      <c r="AQ1416">
        <v>279.95</v>
      </c>
      <c r="AR1416"/>
    </row>
    <row r="1417" spans="1:44" ht="12.75" hidden="1" customHeight="1" x14ac:dyDescent="0.25">
      <c r="A1417">
        <v>41404</v>
      </c>
      <c r="B1417">
        <v>2000</v>
      </c>
      <c r="C1417" s="22" t="str">
        <f t="shared" si="86"/>
        <v>2000B41404</v>
      </c>
      <c r="D1417" s="13">
        <v>36821</v>
      </c>
      <c r="E1417">
        <v>15</v>
      </c>
      <c r="F1417" t="s">
        <v>83</v>
      </c>
      <c r="G1417" s="14" t="s">
        <v>46</v>
      </c>
      <c r="I1417" t="s">
        <v>70</v>
      </c>
      <c r="J1417" s="15">
        <f t="shared" si="87"/>
        <v>2037.0000000000002</v>
      </c>
      <c r="K1417">
        <v>70</v>
      </c>
      <c r="L1417">
        <v>80</v>
      </c>
      <c r="M1417" s="26">
        <v>80</v>
      </c>
      <c r="N1417">
        <v>10</v>
      </c>
      <c r="O1417">
        <v>3</v>
      </c>
      <c r="P1417">
        <v>6</v>
      </c>
      <c r="Q1417"/>
      <c r="R1417">
        <v>41711</v>
      </c>
      <c r="S1417" s="55">
        <v>2002</v>
      </c>
      <c r="T1417" s="60" t="s">
        <v>88</v>
      </c>
      <c r="U1417" s="67">
        <v>0.86639660857277434</v>
      </c>
      <c r="V1417" s="67">
        <v>0</v>
      </c>
      <c r="W1417" s="67">
        <v>5.4226660386245884</v>
      </c>
      <c r="X1417" s="67">
        <v>0.99300989166274156</v>
      </c>
      <c r="Y1417" s="67">
        <v>0</v>
      </c>
      <c r="Z1417">
        <v>474</v>
      </c>
      <c r="AA1417">
        <v>3.6</v>
      </c>
      <c r="AB1417">
        <v>2.58</v>
      </c>
      <c r="AC1417">
        <v>0.86</v>
      </c>
      <c r="AD1417"/>
      <c r="AE1417"/>
      <c r="AF1417"/>
      <c r="AG1417"/>
      <c r="AH1417">
        <v>1.08</v>
      </c>
      <c r="AI1417">
        <v>2.4300000000000002</v>
      </c>
      <c r="AJ1417">
        <v>0.65</v>
      </c>
      <c r="AK1417">
        <v>0.19</v>
      </c>
      <c r="AL1417">
        <v>0.16</v>
      </c>
      <c r="AM1417"/>
      <c r="AN1417">
        <v>0.23</v>
      </c>
      <c r="AO1417"/>
      <c r="AP1417">
        <v>0.37</v>
      </c>
      <c r="AQ1417">
        <v>31.68</v>
      </c>
      <c r="AR1417"/>
    </row>
    <row r="1418" spans="1:44" ht="12.75" hidden="1" customHeight="1" x14ac:dyDescent="0.25">
      <c r="A1418">
        <v>41405</v>
      </c>
      <c r="B1418">
        <v>2000</v>
      </c>
      <c r="C1418" s="22" t="str">
        <f t="shared" si="86"/>
        <v>2000B41405</v>
      </c>
      <c r="D1418" s="13">
        <v>36821</v>
      </c>
      <c r="E1418">
        <v>15</v>
      </c>
      <c r="F1418" t="s">
        <v>83</v>
      </c>
      <c r="G1418" s="14" t="s">
        <v>46</v>
      </c>
      <c r="I1418" t="s">
        <v>70</v>
      </c>
      <c r="J1418" s="15">
        <f t="shared" si="87"/>
        <v>2301.8099999999995</v>
      </c>
      <c r="K1418">
        <v>80</v>
      </c>
      <c r="L1418">
        <v>100</v>
      </c>
      <c r="M1418" s="26">
        <v>91.3</v>
      </c>
      <c r="N1418">
        <v>20</v>
      </c>
      <c r="O1418">
        <v>3</v>
      </c>
      <c r="P1418">
        <v>6</v>
      </c>
      <c r="Q1418"/>
      <c r="R1418">
        <v>41712</v>
      </c>
      <c r="S1418" s="55">
        <v>2002</v>
      </c>
      <c r="T1418" s="60" t="s">
        <v>88</v>
      </c>
      <c r="U1418" s="67">
        <v>9.4409149717952709E-2</v>
      </c>
      <c r="V1418" s="67">
        <v>0</v>
      </c>
      <c r="W1418" s="67">
        <v>0</v>
      </c>
      <c r="X1418" s="67">
        <v>0.13135186047715161</v>
      </c>
      <c r="Y1418" s="67">
        <v>0</v>
      </c>
      <c r="Z1418"/>
      <c r="AA1418"/>
      <c r="AB1418">
        <v>4.72</v>
      </c>
      <c r="AC1418">
        <v>4.3600000000000003</v>
      </c>
      <c r="AD1418"/>
      <c r="AE1418"/>
      <c r="AF1418"/>
      <c r="AG1418"/>
      <c r="AH1418">
        <v>2.2599999999999998</v>
      </c>
      <c r="AI1418">
        <v>1.5</v>
      </c>
      <c r="AJ1418">
        <v>2.4500000000000002</v>
      </c>
      <c r="AK1418">
        <v>0.08</v>
      </c>
      <c r="AL1418">
        <v>1.72</v>
      </c>
      <c r="AM1418"/>
      <c r="AN1418" t="s">
        <v>182</v>
      </c>
      <c r="AO1418"/>
      <c r="AP1418">
        <v>11.2</v>
      </c>
      <c r="AQ1418">
        <v>237.84</v>
      </c>
      <c r="AR1418"/>
    </row>
    <row r="1419" spans="1:44" ht="12.75" hidden="1" customHeight="1" x14ac:dyDescent="0.25">
      <c r="A1419">
        <v>41406</v>
      </c>
      <c r="B1419">
        <v>2000</v>
      </c>
      <c r="C1419" s="22" t="str">
        <f t="shared" si="86"/>
        <v>2000B41406</v>
      </c>
      <c r="D1419" s="13">
        <v>36822</v>
      </c>
      <c r="E1419">
        <v>16</v>
      </c>
      <c r="F1419" t="s">
        <v>83</v>
      </c>
      <c r="G1419" s="14" t="s">
        <v>104</v>
      </c>
      <c r="I1419" t="s">
        <v>87</v>
      </c>
      <c r="J1419" s="15">
        <f t="shared" si="87"/>
        <v>2450</v>
      </c>
      <c r="K1419">
        <v>0</v>
      </c>
      <c r="L1419">
        <v>5</v>
      </c>
      <c r="M1419">
        <v>5</v>
      </c>
      <c r="N1419">
        <v>5</v>
      </c>
      <c r="O1419">
        <v>4</v>
      </c>
      <c r="P1419">
        <v>6</v>
      </c>
      <c r="Q1419"/>
      <c r="R1419">
        <v>41713</v>
      </c>
      <c r="S1419" s="55">
        <v>2002</v>
      </c>
      <c r="T1419" s="60" t="s">
        <v>88</v>
      </c>
      <c r="U1419" s="67">
        <v>1.9127296058661778</v>
      </c>
      <c r="V1419" s="67">
        <v>0.53821395836061281</v>
      </c>
      <c r="W1419" s="67">
        <v>0</v>
      </c>
      <c r="X1419" s="67">
        <v>0.1676743485661909</v>
      </c>
      <c r="Y1419" s="67">
        <v>0</v>
      </c>
      <c r="Z1419">
        <v>418</v>
      </c>
      <c r="AA1419">
        <v>7.79</v>
      </c>
      <c r="AB1419">
        <v>2.48</v>
      </c>
      <c r="AC1419">
        <v>1.78</v>
      </c>
      <c r="AD1419"/>
      <c r="AE1419"/>
      <c r="AF1419"/>
      <c r="AG1419"/>
      <c r="AH1419">
        <v>2.9</v>
      </c>
      <c r="AI1419">
        <v>0.89</v>
      </c>
      <c r="AJ1419">
        <v>0.42</v>
      </c>
      <c r="AK1419">
        <v>0.19</v>
      </c>
      <c r="AL1419">
        <v>0.09</v>
      </c>
      <c r="AM1419"/>
      <c r="AN1419">
        <v>0.36</v>
      </c>
      <c r="AO1419"/>
      <c r="AP1419">
        <v>0.61</v>
      </c>
      <c r="AQ1419">
        <v>185.42</v>
      </c>
      <c r="AR1419"/>
    </row>
    <row r="1420" spans="1:44" ht="12.75" hidden="1" customHeight="1" x14ac:dyDescent="0.25">
      <c r="A1420">
        <v>41407</v>
      </c>
      <c r="B1420">
        <v>2000</v>
      </c>
      <c r="C1420" s="22" t="str">
        <f t="shared" si="86"/>
        <v>2000B41407</v>
      </c>
      <c r="D1420" s="13">
        <v>36822</v>
      </c>
      <c r="E1420">
        <v>16</v>
      </c>
      <c r="F1420" t="s">
        <v>83</v>
      </c>
      <c r="G1420" s="14" t="s">
        <v>104</v>
      </c>
      <c r="I1420" t="s">
        <v>87</v>
      </c>
      <c r="J1420" s="15">
        <f t="shared" si="87"/>
        <v>2450</v>
      </c>
      <c r="K1420">
        <v>5</v>
      </c>
      <c r="L1420">
        <v>10</v>
      </c>
      <c r="M1420">
        <v>10</v>
      </c>
      <c r="N1420">
        <v>5</v>
      </c>
      <c r="O1420">
        <v>4</v>
      </c>
      <c r="P1420">
        <v>6</v>
      </c>
      <c r="Q1420"/>
      <c r="R1420">
        <v>41714</v>
      </c>
      <c r="S1420" s="55">
        <v>2002</v>
      </c>
      <c r="T1420" s="60" t="s">
        <v>88</v>
      </c>
      <c r="U1420" s="67">
        <v>1.2011141250796964</v>
      </c>
      <c r="V1420" s="67">
        <v>0</v>
      </c>
      <c r="W1420" s="67">
        <v>0</v>
      </c>
      <c r="X1420" s="67">
        <v>0.37677534341853591</v>
      </c>
      <c r="Y1420" s="67">
        <v>0</v>
      </c>
      <c r="Z1420">
        <v>382</v>
      </c>
      <c r="AA1420">
        <v>6.69</v>
      </c>
      <c r="AB1420">
        <v>4.41</v>
      </c>
      <c r="AC1420">
        <v>1.25</v>
      </c>
      <c r="AD1420"/>
      <c r="AE1420"/>
      <c r="AF1420"/>
      <c r="AG1420"/>
      <c r="AH1420">
        <v>5.17</v>
      </c>
      <c r="AI1420">
        <v>0.48</v>
      </c>
      <c r="AJ1420">
        <v>0.43</v>
      </c>
      <c r="AK1420">
        <v>0.12</v>
      </c>
      <c r="AL1420">
        <v>0.08</v>
      </c>
      <c r="AM1420"/>
      <c r="AN1420">
        <v>0.3</v>
      </c>
      <c r="AO1420"/>
      <c r="AP1420">
        <v>0.56000000000000005</v>
      </c>
      <c r="AQ1420">
        <v>256.10000000000002</v>
      </c>
      <c r="AR1420"/>
    </row>
    <row r="1421" spans="1:44" ht="12.75" hidden="1" customHeight="1" x14ac:dyDescent="0.25">
      <c r="A1421">
        <v>41408</v>
      </c>
      <c r="B1421">
        <v>2000</v>
      </c>
      <c r="C1421" s="22" t="str">
        <f t="shared" si="86"/>
        <v>2000B41408</v>
      </c>
      <c r="D1421" s="13">
        <v>36822</v>
      </c>
      <c r="E1421">
        <v>16</v>
      </c>
      <c r="F1421" t="s">
        <v>83</v>
      </c>
      <c r="G1421" s="14" t="s">
        <v>104</v>
      </c>
      <c r="I1421" t="s">
        <v>70</v>
      </c>
      <c r="J1421" s="15">
        <f t="shared" si="87"/>
        <v>2716</v>
      </c>
      <c r="K1421">
        <v>10</v>
      </c>
      <c r="L1421">
        <v>20</v>
      </c>
      <c r="M1421">
        <v>20</v>
      </c>
      <c r="N1421">
        <v>10</v>
      </c>
      <c r="O1421">
        <v>4</v>
      </c>
      <c r="P1421">
        <v>6</v>
      </c>
      <c r="Q1421"/>
      <c r="R1421">
        <v>41715</v>
      </c>
      <c r="S1421" s="55">
        <v>2002</v>
      </c>
      <c r="T1421" s="60" t="s">
        <v>88</v>
      </c>
      <c r="U1421" s="67">
        <v>1.2388893049097167</v>
      </c>
      <c r="V1421" s="67">
        <v>1.6341769430521167</v>
      </c>
      <c r="W1421" s="67">
        <v>12.70464110151579</v>
      </c>
      <c r="X1421" s="67">
        <v>1.8703854097469652</v>
      </c>
      <c r="Y1421" s="67">
        <v>0</v>
      </c>
      <c r="Z1421">
        <v>465</v>
      </c>
      <c r="AA1421">
        <v>6.42</v>
      </c>
      <c r="AB1421">
        <v>4.6100000000000003</v>
      </c>
      <c r="AC1421">
        <v>1.36</v>
      </c>
      <c r="AD1421"/>
      <c r="AE1421"/>
      <c r="AF1421"/>
      <c r="AG1421"/>
      <c r="AH1421">
        <v>3.98</v>
      </c>
      <c r="AI1421">
        <v>1.08</v>
      </c>
      <c r="AJ1421">
        <v>0.62</v>
      </c>
      <c r="AK1421">
        <v>0.2</v>
      </c>
      <c r="AL1421">
        <v>0.12</v>
      </c>
      <c r="AM1421"/>
      <c r="AN1421">
        <v>0.32</v>
      </c>
      <c r="AO1421"/>
      <c r="AP1421">
        <v>0.57999999999999996</v>
      </c>
      <c r="AQ1421">
        <v>120.54</v>
      </c>
      <c r="AR1421"/>
    </row>
    <row r="1422" spans="1:44" ht="12.75" hidden="1" customHeight="1" x14ac:dyDescent="0.25">
      <c r="A1422">
        <v>41409</v>
      </c>
      <c r="B1422">
        <v>2000</v>
      </c>
      <c r="C1422" s="22" t="str">
        <f t="shared" si="86"/>
        <v>2000B41409</v>
      </c>
      <c r="D1422" s="13">
        <v>36822</v>
      </c>
      <c r="E1422">
        <v>16</v>
      </c>
      <c r="F1422" t="s">
        <v>83</v>
      </c>
      <c r="G1422" s="14" t="s">
        <v>104</v>
      </c>
      <c r="I1422" t="s">
        <v>70</v>
      </c>
      <c r="J1422" s="15">
        <f t="shared" si="87"/>
        <v>2716</v>
      </c>
      <c r="K1422">
        <v>20</v>
      </c>
      <c r="L1422">
        <v>30</v>
      </c>
      <c r="M1422">
        <v>30</v>
      </c>
      <c r="N1422">
        <v>10</v>
      </c>
      <c r="O1422">
        <v>4</v>
      </c>
      <c r="P1422">
        <v>6</v>
      </c>
      <c r="Q1422"/>
      <c r="R1422">
        <v>41716</v>
      </c>
      <c r="S1422" s="55">
        <v>2002</v>
      </c>
      <c r="T1422" s="60" t="s">
        <v>88</v>
      </c>
      <c r="U1422" s="67">
        <v>1.8610454545454544</v>
      </c>
      <c r="V1422" s="67">
        <v>1.3653901324805846</v>
      </c>
      <c r="W1422" s="67">
        <v>20.275108268615806</v>
      </c>
      <c r="X1422" s="67">
        <v>4.4141379625399724</v>
      </c>
      <c r="Y1422" s="67">
        <v>0</v>
      </c>
      <c r="Z1422">
        <v>452</v>
      </c>
      <c r="AA1422">
        <v>4.32</v>
      </c>
      <c r="AB1422">
        <v>4.3</v>
      </c>
      <c r="AC1422">
        <v>2.27</v>
      </c>
      <c r="AD1422"/>
      <c r="AE1422"/>
      <c r="AF1422"/>
      <c r="AG1422"/>
      <c r="AH1422">
        <v>1.56</v>
      </c>
      <c r="AI1422">
        <v>1.19</v>
      </c>
      <c r="AJ1422">
        <v>0.77</v>
      </c>
      <c r="AK1422">
        <v>0.44</v>
      </c>
      <c r="AL1422">
        <v>0.13</v>
      </c>
      <c r="AM1422"/>
      <c r="AN1422">
        <v>0.48</v>
      </c>
      <c r="AO1422"/>
      <c r="AP1422">
        <v>0.42</v>
      </c>
      <c r="AQ1422">
        <v>93.93</v>
      </c>
      <c r="AR1422"/>
    </row>
    <row r="1423" spans="1:44" ht="12.75" hidden="1" customHeight="1" x14ac:dyDescent="0.25">
      <c r="A1423">
        <v>41410</v>
      </c>
      <c r="B1423">
        <v>2000</v>
      </c>
      <c r="C1423" s="22" t="str">
        <f t="shared" si="86"/>
        <v>2000B41410</v>
      </c>
      <c r="D1423" s="13">
        <v>36822</v>
      </c>
      <c r="E1423">
        <v>16</v>
      </c>
      <c r="F1423" t="s">
        <v>83</v>
      </c>
      <c r="G1423" s="14" t="s">
        <v>104</v>
      </c>
      <c r="I1423" t="s">
        <v>70</v>
      </c>
      <c r="J1423" s="15">
        <f t="shared" si="87"/>
        <v>2716</v>
      </c>
      <c r="K1423">
        <v>30</v>
      </c>
      <c r="L1423">
        <v>40</v>
      </c>
      <c r="M1423">
        <v>40</v>
      </c>
      <c r="N1423">
        <v>10</v>
      </c>
      <c r="O1423">
        <v>4</v>
      </c>
      <c r="P1423">
        <v>6</v>
      </c>
      <c r="Q1423"/>
      <c r="R1423">
        <v>41717</v>
      </c>
      <c r="S1423" s="55">
        <v>2002</v>
      </c>
      <c r="T1423" s="60" t="s">
        <v>88</v>
      </c>
      <c r="U1423" s="67">
        <v>0.28411948120005237</v>
      </c>
      <c r="V1423" s="67">
        <v>0.83679025284946928</v>
      </c>
      <c r="W1423" s="67">
        <v>27.193737193763916</v>
      </c>
      <c r="X1423" s="67">
        <v>0</v>
      </c>
      <c r="Y1423" s="67">
        <v>0</v>
      </c>
      <c r="Z1423"/>
      <c r="AA1423"/>
      <c r="AB1423">
        <v>4.87</v>
      </c>
      <c r="AC1423">
        <v>1.1299999999999999</v>
      </c>
      <c r="AD1423"/>
      <c r="AE1423"/>
      <c r="AF1423"/>
      <c r="AG1423"/>
      <c r="AH1423">
        <v>1.04</v>
      </c>
      <c r="AI1423">
        <v>1.69</v>
      </c>
      <c r="AJ1423">
        <v>0.43</v>
      </c>
      <c r="AK1423">
        <v>0.41</v>
      </c>
      <c r="AL1423">
        <v>0.19</v>
      </c>
      <c r="AM1423"/>
      <c r="AN1423">
        <v>0.36</v>
      </c>
      <c r="AO1423"/>
      <c r="AP1423">
        <v>0.52</v>
      </c>
      <c r="AQ1423">
        <v>67.55</v>
      </c>
      <c r="AR1423"/>
    </row>
    <row r="1424" spans="1:44" ht="12.75" hidden="1" customHeight="1" x14ac:dyDescent="0.25">
      <c r="A1424">
        <v>41411</v>
      </c>
      <c r="B1424">
        <v>2000</v>
      </c>
      <c r="C1424" s="22" t="str">
        <f t="shared" ref="C1424:C1445" si="88">CONCATENATE(B1424,"B",A1424)</f>
        <v>2000B41411</v>
      </c>
      <c r="D1424" s="13">
        <v>36822</v>
      </c>
      <c r="E1424">
        <v>16</v>
      </c>
      <c r="F1424" t="s">
        <v>83</v>
      </c>
      <c r="G1424" s="14" t="s">
        <v>104</v>
      </c>
      <c r="I1424" t="s">
        <v>70</v>
      </c>
      <c r="J1424" s="15">
        <f t="shared" si="87"/>
        <v>2716</v>
      </c>
      <c r="K1424">
        <v>40</v>
      </c>
      <c r="L1424">
        <v>50</v>
      </c>
      <c r="M1424">
        <v>50</v>
      </c>
      <c r="N1424">
        <v>10</v>
      </c>
      <c r="O1424">
        <v>4</v>
      </c>
      <c r="P1424">
        <v>6</v>
      </c>
      <c r="Q1424"/>
      <c r="R1424">
        <v>41718</v>
      </c>
      <c r="S1424" s="55">
        <v>2002</v>
      </c>
      <c r="T1424" s="60" t="s">
        <v>88</v>
      </c>
      <c r="U1424" s="67">
        <v>1.1914500799849441</v>
      </c>
      <c r="V1424" s="67">
        <v>1.015341582760892</v>
      </c>
      <c r="W1424" s="67">
        <v>0</v>
      </c>
      <c r="X1424" s="67">
        <v>1.1523148583795992</v>
      </c>
      <c r="Y1424" s="67">
        <v>0</v>
      </c>
      <c r="Z1424">
        <v>431</v>
      </c>
      <c r="AA1424">
        <v>4.6100000000000003</v>
      </c>
      <c r="AB1424">
        <v>5.8</v>
      </c>
      <c r="AC1424">
        <v>1.78</v>
      </c>
      <c r="AD1424"/>
      <c r="AE1424"/>
      <c r="AF1424"/>
      <c r="AG1424"/>
      <c r="AH1424">
        <v>1.44</v>
      </c>
      <c r="AI1424">
        <v>1.19</v>
      </c>
      <c r="AJ1424">
        <v>0.83</v>
      </c>
      <c r="AK1424">
        <v>0.41</v>
      </c>
      <c r="AL1424">
        <v>0.08</v>
      </c>
      <c r="AM1424"/>
      <c r="AN1424">
        <v>0.35</v>
      </c>
      <c r="AO1424"/>
      <c r="AP1424">
        <v>0.46</v>
      </c>
      <c r="AQ1424">
        <v>109</v>
      </c>
      <c r="AR1424"/>
    </row>
    <row r="1425" spans="1:44" ht="12.75" hidden="1" customHeight="1" x14ac:dyDescent="0.25">
      <c r="A1425">
        <v>41412</v>
      </c>
      <c r="B1425">
        <v>2000</v>
      </c>
      <c r="C1425" s="22" t="str">
        <f t="shared" si="88"/>
        <v>2000B41412</v>
      </c>
      <c r="D1425" s="13">
        <v>36822</v>
      </c>
      <c r="E1425">
        <v>16</v>
      </c>
      <c r="F1425" t="s">
        <v>83</v>
      </c>
      <c r="G1425" s="14" t="s">
        <v>104</v>
      </c>
      <c r="I1425" t="s">
        <v>70</v>
      </c>
      <c r="J1425" s="15">
        <f t="shared" si="87"/>
        <v>5432</v>
      </c>
      <c r="K1425">
        <v>50</v>
      </c>
      <c r="L1425">
        <v>70</v>
      </c>
      <c r="M1425">
        <v>70</v>
      </c>
      <c r="N1425">
        <v>20</v>
      </c>
      <c r="O1425">
        <v>4</v>
      </c>
      <c r="P1425">
        <v>6</v>
      </c>
      <c r="Q1425"/>
      <c r="R1425">
        <v>41719</v>
      </c>
      <c r="S1425" s="55">
        <v>2002</v>
      </c>
      <c r="T1425" s="60" t="s">
        <v>88</v>
      </c>
      <c r="U1425" s="67">
        <v>6.7300694930134963E-2</v>
      </c>
      <c r="V1425" s="67">
        <v>0</v>
      </c>
      <c r="W1425" s="67">
        <v>0</v>
      </c>
      <c r="X1425" s="67">
        <v>4.0058544069284681</v>
      </c>
      <c r="Y1425" s="67">
        <v>0</v>
      </c>
      <c r="Z1425"/>
      <c r="AA1425"/>
      <c r="AB1425">
        <v>4.63</v>
      </c>
      <c r="AC1425">
        <v>2.46</v>
      </c>
      <c r="AD1425"/>
      <c r="AE1425"/>
      <c r="AF1425"/>
      <c r="AG1425"/>
      <c r="AH1425">
        <v>3.3</v>
      </c>
      <c r="AI1425">
        <v>0.64</v>
      </c>
      <c r="AJ1425">
        <v>0.5</v>
      </c>
      <c r="AK1425">
        <v>0.28999999999999998</v>
      </c>
      <c r="AL1425">
        <v>0.12</v>
      </c>
      <c r="AM1425"/>
      <c r="AN1425">
        <v>0.23</v>
      </c>
      <c r="AO1425"/>
      <c r="AP1425">
        <v>0.62</v>
      </c>
      <c r="AQ1425">
        <v>84.86</v>
      </c>
      <c r="AR1425"/>
    </row>
    <row r="1426" spans="1:44" ht="12.75" hidden="1" customHeight="1" x14ac:dyDescent="0.25">
      <c r="A1426">
        <v>41413</v>
      </c>
      <c r="B1426">
        <v>2000</v>
      </c>
      <c r="C1426" s="22" t="str">
        <f t="shared" si="88"/>
        <v>2000B41413</v>
      </c>
      <c r="D1426" s="13">
        <v>36822</v>
      </c>
      <c r="E1426">
        <v>16</v>
      </c>
      <c r="F1426" t="s">
        <v>83</v>
      </c>
      <c r="G1426" s="14" t="s">
        <v>104</v>
      </c>
      <c r="I1426" t="s">
        <v>70</v>
      </c>
      <c r="J1426" s="15">
        <f t="shared" si="87"/>
        <v>2716</v>
      </c>
      <c r="K1426">
        <v>70</v>
      </c>
      <c r="L1426">
        <v>80</v>
      </c>
      <c r="M1426">
        <v>80</v>
      </c>
      <c r="N1426">
        <v>10</v>
      </c>
      <c r="O1426">
        <v>4</v>
      </c>
      <c r="P1426">
        <v>6</v>
      </c>
      <c r="Q1426"/>
      <c r="S1426" s="55"/>
      <c r="T1426" s="60" t="s">
        <v>88</v>
      </c>
      <c r="U1426" s="67">
        <v>0</v>
      </c>
      <c r="V1426" s="67">
        <v>0</v>
      </c>
      <c r="W1426" s="67">
        <v>0</v>
      </c>
      <c r="X1426" s="67">
        <v>0.32637142264620495</v>
      </c>
      <c r="Y1426" s="67">
        <v>0</v>
      </c>
      <c r="Z1426" s="42"/>
      <c r="AA1426" s="42"/>
      <c r="AB1426" s="42"/>
      <c r="AC1426" s="42"/>
      <c r="AD1426"/>
      <c r="AE1426"/>
      <c r="AF1426"/>
      <c r="AG1426"/>
      <c r="AH1426" s="42"/>
      <c r="AI1426" s="42"/>
      <c r="AJ1426" s="42"/>
      <c r="AK1426" s="42"/>
      <c r="AL1426" s="42"/>
      <c r="AM1426"/>
      <c r="AN1426" s="42"/>
      <c r="AO1426"/>
      <c r="AP1426" s="42"/>
      <c r="AQ1426" s="42"/>
      <c r="AR1426"/>
    </row>
    <row r="1427" spans="1:44" ht="12.75" hidden="1" customHeight="1" x14ac:dyDescent="0.25">
      <c r="A1427">
        <v>41414</v>
      </c>
      <c r="B1427">
        <v>2000</v>
      </c>
      <c r="C1427" s="22" t="str">
        <f t="shared" si="88"/>
        <v>2000B41414</v>
      </c>
      <c r="D1427" s="13">
        <v>36822</v>
      </c>
      <c r="E1427">
        <v>16</v>
      </c>
      <c r="F1427" t="s">
        <v>83</v>
      </c>
      <c r="G1427" s="14" t="s">
        <v>104</v>
      </c>
      <c r="I1427" t="s">
        <v>70</v>
      </c>
      <c r="J1427" s="15">
        <f t="shared" si="87"/>
        <v>2118.4799999999996</v>
      </c>
      <c r="K1427">
        <v>80</v>
      </c>
      <c r="L1427">
        <v>100</v>
      </c>
      <c r="M1427" s="26">
        <v>87.8</v>
      </c>
      <c r="N1427">
        <v>20</v>
      </c>
      <c r="O1427">
        <v>4</v>
      </c>
      <c r="P1427">
        <v>6</v>
      </c>
      <c r="Q1427"/>
      <c r="S1427" s="55"/>
      <c r="T1427" s="60" t="s">
        <v>88</v>
      </c>
      <c r="U1427" s="67">
        <v>0</v>
      </c>
      <c r="V1427" s="67">
        <v>0</v>
      </c>
      <c r="W1427" s="67">
        <v>0</v>
      </c>
      <c r="X1427" s="67">
        <v>3.7909394515340753</v>
      </c>
      <c r="Y1427" s="67">
        <v>0</v>
      </c>
      <c r="Z1427" s="42"/>
      <c r="AA1427" s="42"/>
      <c r="AB1427" s="42"/>
      <c r="AC1427" s="42"/>
      <c r="AD1427"/>
      <c r="AE1427"/>
      <c r="AF1427"/>
      <c r="AG1427"/>
      <c r="AH1427" s="42"/>
      <c r="AI1427" s="42"/>
      <c r="AJ1427" s="42"/>
      <c r="AK1427" s="42"/>
      <c r="AL1427" s="42"/>
      <c r="AM1427"/>
      <c r="AN1427" s="42"/>
      <c r="AO1427"/>
      <c r="AP1427" s="42"/>
      <c r="AQ1427" s="42"/>
      <c r="AR1427"/>
    </row>
    <row r="1428" spans="1:44" ht="12.75" hidden="1" customHeight="1" x14ac:dyDescent="0.25">
      <c r="A1428">
        <v>41415</v>
      </c>
      <c r="B1428">
        <v>2000</v>
      </c>
      <c r="C1428" s="22" t="str">
        <f t="shared" si="88"/>
        <v>2000B41415</v>
      </c>
      <c r="D1428" s="13">
        <v>36819</v>
      </c>
      <c r="E1428">
        <v>17</v>
      </c>
      <c r="F1428" t="s">
        <v>83</v>
      </c>
      <c r="G1428" s="14" t="s">
        <v>181</v>
      </c>
      <c r="I1428" t="s">
        <v>87</v>
      </c>
      <c r="J1428" s="15">
        <f t="shared" si="87"/>
        <v>2450</v>
      </c>
      <c r="K1428">
        <v>0</v>
      </c>
      <c r="L1428">
        <v>5</v>
      </c>
      <c r="M1428">
        <v>5</v>
      </c>
      <c r="N1428">
        <v>5</v>
      </c>
      <c r="O1428">
        <v>4</v>
      </c>
      <c r="P1428">
        <v>6</v>
      </c>
      <c r="Q1428"/>
      <c r="R1428">
        <v>41720</v>
      </c>
      <c r="S1428" s="55">
        <v>2002</v>
      </c>
      <c r="T1428" s="60" t="s">
        <v>88</v>
      </c>
      <c r="U1428" s="67">
        <v>1.8769894510226051</v>
      </c>
      <c r="V1428" s="67">
        <v>0.3142096878363832</v>
      </c>
      <c r="W1428" s="67">
        <v>1.5503767491926803</v>
      </c>
      <c r="X1428" s="67">
        <v>0.35762023681377825</v>
      </c>
      <c r="Y1428" s="67">
        <v>0</v>
      </c>
      <c r="Z1428">
        <v>433</v>
      </c>
      <c r="AA1428">
        <v>8.0500000000000007</v>
      </c>
      <c r="AB1428">
        <v>1.87</v>
      </c>
      <c r="AC1428">
        <v>1.91</v>
      </c>
      <c r="AD1428"/>
      <c r="AE1428"/>
      <c r="AF1428"/>
      <c r="AG1428"/>
      <c r="AH1428">
        <v>2.0099999999999998</v>
      </c>
      <c r="AI1428">
        <v>1.1499999999999999</v>
      </c>
      <c r="AJ1428">
        <v>0.41</v>
      </c>
      <c r="AK1428">
        <v>0.13</v>
      </c>
      <c r="AL1428">
        <v>0.14000000000000001</v>
      </c>
      <c r="AM1428"/>
      <c r="AN1428">
        <v>0.38</v>
      </c>
      <c r="AO1428"/>
      <c r="AP1428">
        <v>0.81</v>
      </c>
      <c r="AQ1428">
        <v>172.64</v>
      </c>
      <c r="AR1428"/>
    </row>
    <row r="1429" spans="1:44" ht="12.75" hidden="1" customHeight="1" x14ac:dyDescent="0.25">
      <c r="A1429">
        <v>41416</v>
      </c>
      <c r="B1429">
        <v>2000</v>
      </c>
      <c r="C1429" s="22" t="str">
        <f t="shared" si="88"/>
        <v>2000B41416</v>
      </c>
      <c r="D1429" s="13">
        <v>36819</v>
      </c>
      <c r="E1429">
        <v>17</v>
      </c>
      <c r="F1429" t="s">
        <v>83</v>
      </c>
      <c r="G1429" s="14" t="s">
        <v>181</v>
      </c>
      <c r="I1429" t="s">
        <v>87</v>
      </c>
      <c r="J1429" s="15">
        <f t="shared" si="87"/>
        <v>2450</v>
      </c>
      <c r="K1429">
        <v>5</v>
      </c>
      <c r="L1429">
        <v>10</v>
      </c>
      <c r="M1429">
        <v>10</v>
      </c>
      <c r="N1429">
        <v>5</v>
      </c>
      <c r="O1429">
        <v>4</v>
      </c>
      <c r="P1429">
        <v>6</v>
      </c>
      <c r="Q1429"/>
      <c r="R1429">
        <v>41721</v>
      </c>
      <c r="S1429" s="55">
        <v>2002</v>
      </c>
      <c r="T1429" s="60" t="s">
        <v>88</v>
      </c>
      <c r="U1429" s="67">
        <v>0.52625823039186703</v>
      </c>
      <c r="V1429" s="67">
        <v>1.8364896270465154</v>
      </c>
      <c r="W1429" s="67">
        <v>3.4564120810922629</v>
      </c>
      <c r="X1429" s="67">
        <v>0.37466120929132918</v>
      </c>
      <c r="Y1429" s="67">
        <v>0</v>
      </c>
      <c r="Z1429"/>
      <c r="AA1429"/>
      <c r="AB1429">
        <v>2.2200000000000002</v>
      </c>
      <c r="AC1429">
        <v>1.03</v>
      </c>
      <c r="AD1429"/>
      <c r="AE1429"/>
      <c r="AF1429"/>
      <c r="AG1429"/>
      <c r="AH1429">
        <v>1.9</v>
      </c>
      <c r="AI1429">
        <v>1.38</v>
      </c>
      <c r="AJ1429">
        <v>0.45</v>
      </c>
      <c r="AK1429">
        <v>0.09</v>
      </c>
      <c r="AL1429">
        <v>0.13</v>
      </c>
      <c r="AM1429"/>
      <c r="AN1429">
        <v>0.37</v>
      </c>
      <c r="AO1429"/>
      <c r="AP1429">
        <v>0.64</v>
      </c>
      <c r="AQ1429">
        <v>147.19999999999999</v>
      </c>
      <c r="AR1429"/>
    </row>
    <row r="1430" spans="1:44" ht="12.75" hidden="1" customHeight="1" x14ac:dyDescent="0.25">
      <c r="A1430">
        <v>41417</v>
      </c>
      <c r="B1430">
        <v>2000</v>
      </c>
      <c r="C1430" s="22" t="str">
        <f t="shared" si="88"/>
        <v>2000B41417</v>
      </c>
      <c r="D1430" s="13">
        <v>36819</v>
      </c>
      <c r="E1430">
        <v>17</v>
      </c>
      <c r="F1430" t="s">
        <v>83</v>
      </c>
      <c r="G1430" s="14" t="s">
        <v>181</v>
      </c>
      <c r="I1430" t="s">
        <v>70</v>
      </c>
      <c r="J1430" s="15">
        <f t="shared" si="87"/>
        <v>2716</v>
      </c>
      <c r="K1430">
        <v>10</v>
      </c>
      <c r="L1430">
        <v>20</v>
      </c>
      <c r="M1430">
        <v>20</v>
      </c>
      <c r="N1430">
        <v>10</v>
      </c>
      <c r="O1430">
        <v>4</v>
      </c>
      <c r="P1430">
        <v>6</v>
      </c>
      <c r="Q1430"/>
      <c r="R1430">
        <v>41722</v>
      </c>
      <c r="S1430" s="55">
        <v>2002</v>
      </c>
      <c r="T1430" s="60" t="s">
        <v>88</v>
      </c>
      <c r="U1430" s="67">
        <v>0.60107375114724004</v>
      </c>
      <c r="V1430" s="67">
        <v>0</v>
      </c>
      <c r="W1430" s="67">
        <v>0</v>
      </c>
      <c r="X1430" s="67">
        <v>0.39033873082470172</v>
      </c>
      <c r="Y1430" s="67">
        <v>0</v>
      </c>
      <c r="Z1430">
        <v>481</v>
      </c>
      <c r="AA1430">
        <v>5.0599999999999996</v>
      </c>
      <c r="AB1430">
        <v>2.36</v>
      </c>
      <c r="AC1430">
        <v>0.68</v>
      </c>
      <c r="AD1430"/>
      <c r="AE1430"/>
      <c r="AF1430"/>
      <c r="AG1430"/>
      <c r="AH1430">
        <v>2.84</v>
      </c>
      <c r="AI1430">
        <v>1.64</v>
      </c>
      <c r="AJ1430">
        <v>0.35</v>
      </c>
      <c r="AK1430">
        <v>0.11</v>
      </c>
      <c r="AL1430">
        <v>7.0000000000000007E-2</v>
      </c>
      <c r="AM1430"/>
      <c r="AN1430">
        <v>0.28999999999999998</v>
      </c>
      <c r="AO1430"/>
      <c r="AP1430">
        <v>0.41</v>
      </c>
      <c r="AQ1430">
        <v>63.02</v>
      </c>
      <c r="AR1430"/>
    </row>
    <row r="1431" spans="1:44" ht="12.75" hidden="1" customHeight="1" x14ac:dyDescent="0.25">
      <c r="A1431">
        <v>41418</v>
      </c>
      <c r="B1431">
        <v>2000</v>
      </c>
      <c r="C1431" s="22" t="str">
        <f t="shared" si="88"/>
        <v>2000B41418</v>
      </c>
      <c r="D1431" s="13">
        <v>36819</v>
      </c>
      <c r="E1431">
        <v>17</v>
      </c>
      <c r="F1431" t="s">
        <v>83</v>
      </c>
      <c r="G1431" s="14" t="s">
        <v>181</v>
      </c>
      <c r="I1431" t="s">
        <v>70</v>
      </c>
      <c r="J1431" s="15">
        <f t="shared" si="87"/>
        <v>2716</v>
      </c>
      <c r="K1431">
        <v>20</v>
      </c>
      <c r="L1431">
        <v>30</v>
      </c>
      <c r="M1431">
        <v>30</v>
      </c>
      <c r="N1431">
        <v>10</v>
      </c>
      <c r="O1431">
        <v>4</v>
      </c>
      <c r="P1431">
        <v>6</v>
      </c>
      <c r="Q1431"/>
      <c r="R1431">
        <v>41723</v>
      </c>
      <c r="S1431" s="55">
        <v>2002</v>
      </c>
      <c r="T1431" s="60" t="s">
        <v>88</v>
      </c>
      <c r="U1431" s="67">
        <v>1.1165098921928682</v>
      </c>
      <c r="V1431" s="67">
        <v>3.2363843146546616</v>
      </c>
      <c r="W1431" s="67">
        <v>0</v>
      </c>
      <c r="X1431" s="67">
        <v>0.99269043952138369</v>
      </c>
      <c r="Y1431" s="67">
        <v>0</v>
      </c>
      <c r="Z1431">
        <v>459</v>
      </c>
      <c r="AA1431">
        <v>5.56</v>
      </c>
      <c r="AB1431">
        <v>6.84</v>
      </c>
      <c r="AC1431">
        <v>1.33</v>
      </c>
      <c r="AD1431"/>
      <c r="AE1431"/>
      <c r="AF1431"/>
      <c r="AG1431"/>
      <c r="AH1431">
        <v>1.75</v>
      </c>
      <c r="AI1431">
        <v>0.94</v>
      </c>
      <c r="AJ1431">
        <v>0.9</v>
      </c>
      <c r="AK1431">
        <v>0.2</v>
      </c>
      <c r="AL1431">
        <v>0.09</v>
      </c>
      <c r="AM1431"/>
      <c r="AN1431">
        <v>0.35</v>
      </c>
      <c r="AO1431"/>
      <c r="AP1431">
        <v>0.49</v>
      </c>
      <c r="AQ1431">
        <v>78.77</v>
      </c>
      <c r="AR1431"/>
    </row>
    <row r="1432" spans="1:44" ht="12.75" hidden="1" customHeight="1" x14ac:dyDescent="0.25">
      <c r="A1432">
        <v>41419</v>
      </c>
      <c r="B1432">
        <v>2000</v>
      </c>
      <c r="C1432" s="22" t="str">
        <f t="shared" si="88"/>
        <v>2000B41419</v>
      </c>
      <c r="D1432" s="13">
        <v>36819</v>
      </c>
      <c r="E1432">
        <v>17</v>
      </c>
      <c r="F1432" t="s">
        <v>83</v>
      </c>
      <c r="G1432" s="14" t="s">
        <v>181</v>
      </c>
      <c r="I1432" t="s">
        <v>70</v>
      </c>
      <c r="J1432" s="15">
        <f t="shared" si="87"/>
        <v>2716</v>
      </c>
      <c r="K1432">
        <v>30</v>
      </c>
      <c r="L1432">
        <v>40</v>
      </c>
      <c r="M1432">
        <v>40</v>
      </c>
      <c r="N1432">
        <v>10</v>
      </c>
      <c r="O1432">
        <v>4</v>
      </c>
      <c r="P1432">
        <v>6</v>
      </c>
      <c r="Q1432"/>
      <c r="R1432">
        <v>41724</v>
      </c>
      <c r="S1432" s="55">
        <v>2002</v>
      </c>
      <c r="T1432" s="60" t="s">
        <v>88</v>
      </c>
      <c r="U1432" s="67">
        <v>0.82150648073139676</v>
      </c>
      <c r="V1432" s="67">
        <v>2.1439315472746205</v>
      </c>
      <c r="W1432" s="67">
        <v>0</v>
      </c>
      <c r="X1432" s="67">
        <v>2.4467090035875474</v>
      </c>
      <c r="Y1432" s="67">
        <v>0</v>
      </c>
      <c r="Z1432">
        <v>473</v>
      </c>
      <c r="AA1432">
        <v>4.2699999999999996</v>
      </c>
      <c r="AB1432">
        <v>4.7</v>
      </c>
      <c r="AC1432">
        <v>1.58</v>
      </c>
      <c r="AD1432"/>
      <c r="AE1432"/>
      <c r="AF1432"/>
      <c r="AG1432"/>
      <c r="AH1432">
        <v>0.6</v>
      </c>
      <c r="AI1432">
        <v>1.0900000000000001</v>
      </c>
      <c r="AJ1432">
        <v>0.68</v>
      </c>
      <c r="AK1432">
        <v>0.19</v>
      </c>
      <c r="AL1432">
        <v>0.09</v>
      </c>
      <c r="AM1432"/>
      <c r="AN1432">
        <v>0.22</v>
      </c>
      <c r="AO1432"/>
      <c r="AP1432">
        <v>0.41</v>
      </c>
      <c r="AQ1432">
        <v>34.92</v>
      </c>
      <c r="AR1432"/>
    </row>
    <row r="1433" spans="1:44" ht="12.75" hidden="1" customHeight="1" x14ac:dyDescent="0.25">
      <c r="A1433">
        <v>41420</v>
      </c>
      <c r="B1433">
        <v>2000</v>
      </c>
      <c r="C1433" s="22" t="str">
        <f t="shared" si="88"/>
        <v>2000B41420</v>
      </c>
      <c r="D1433" s="13">
        <v>36819</v>
      </c>
      <c r="E1433">
        <v>17</v>
      </c>
      <c r="F1433" t="s">
        <v>83</v>
      </c>
      <c r="G1433" s="14" t="s">
        <v>181</v>
      </c>
      <c r="I1433" t="s">
        <v>70</v>
      </c>
      <c r="J1433" s="15">
        <f t="shared" si="87"/>
        <v>2716</v>
      </c>
      <c r="K1433">
        <v>40</v>
      </c>
      <c r="L1433">
        <v>50</v>
      </c>
      <c r="M1433">
        <v>50</v>
      </c>
      <c r="N1433">
        <v>10</v>
      </c>
      <c r="O1433">
        <v>4</v>
      </c>
      <c r="P1433">
        <v>6</v>
      </c>
      <c r="Q1433"/>
      <c r="R1433">
        <v>41725</v>
      </c>
      <c r="S1433" s="55">
        <v>2002</v>
      </c>
      <c r="T1433" s="60" t="s">
        <v>88</v>
      </c>
      <c r="U1433" s="67">
        <v>2.74950886691343</v>
      </c>
      <c r="V1433" s="67">
        <v>0.82485266007402902</v>
      </c>
      <c r="W1433" s="67">
        <v>0</v>
      </c>
      <c r="X1433" s="67">
        <v>2.2462089387326669</v>
      </c>
      <c r="Y1433" s="67">
        <v>0</v>
      </c>
      <c r="Z1433">
        <v>457</v>
      </c>
      <c r="AA1433">
        <v>4.6900000000000004</v>
      </c>
      <c r="AB1433">
        <v>6.82</v>
      </c>
      <c r="AC1433">
        <v>0.99</v>
      </c>
      <c r="AD1433"/>
      <c r="AE1433"/>
      <c r="AF1433"/>
      <c r="AG1433"/>
      <c r="AH1433">
        <v>1.35</v>
      </c>
      <c r="AI1433">
        <v>1.58</v>
      </c>
      <c r="AJ1433">
        <v>0.6</v>
      </c>
      <c r="AK1433">
        <v>0.22</v>
      </c>
      <c r="AL1433">
        <v>0.1</v>
      </c>
      <c r="AM1433"/>
      <c r="AN1433">
        <v>0.3</v>
      </c>
      <c r="AO1433"/>
      <c r="AP1433">
        <v>0.43</v>
      </c>
      <c r="AQ1433">
        <v>68.48</v>
      </c>
      <c r="AR1433"/>
    </row>
    <row r="1434" spans="1:44" ht="12.75" hidden="1" customHeight="1" x14ac:dyDescent="0.25">
      <c r="A1434">
        <v>41421</v>
      </c>
      <c r="B1434">
        <v>2000</v>
      </c>
      <c r="C1434" s="22" t="str">
        <f t="shared" si="88"/>
        <v>2000B41421</v>
      </c>
      <c r="D1434" s="13">
        <v>36819</v>
      </c>
      <c r="E1434">
        <v>17</v>
      </c>
      <c r="F1434" t="s">
        <v>83</v>
      </c>
      <c r="G1434" s="14" t="s">
        <v>181</v>
      </c>
      <c r="I1434" t="s">
        <v>70</v>
      </c>
      <c r="J1434" s="15">
        <f t="shared" si="87"/>
        <v>5432</v>
      </c>
      <c r="K1434">
        <v>50</v>
      </c>
      <c r="L1434">
        <v>70</v>
      </c>
      <c r="M1434">
        <v>70</v>
      </c>
      <c r="N1434">
        <v>20</v>
      </c>
      <c r="O1434">
        <v>4</v>
      </c>
      <c r="P1434">
        <v>6</v>
      </c>
      <c r="Q1434"/>
      <c r="R1434">
        <v>41726</v>
      </c>
      <c r="S1434" s="55">
        <v>2002</v>
      </c>
      <c r="T1434" s="60" t="s">
        <v>88</v>
      </c>
      <c r="U1434" s="67">
        <v>0.11787677038028324</v>
      </c>
      <c r="V1434" s="67">
        <v>0</v>
      </c>
      <c r="W1434" s="67">
        <v>0</v>
      </c>
      <c r="X1434" s="67">
        <v>0</v>
      </c>
      <c r="Y1434" s="67">
        <v>0</v>
      </c>
      <c r="Z1434"/>
      <c r="AA1434"/>
      <c r="AB1434">
        <v>13.42</v>
      </c>
      <c r="AC1434">
        <v>0.89</v>
      </c>
      <c r="AD1434"/>
      <c r="AE1434"/>
      <c r="AF1434"/>
      <c r="AG1434"/>
      <c r="AH1434">
        <v>3.16</v>
      </c>
      <c r="AI1434">
        <v>2.63</v>
      </c>
      <c r="AJ1434">
        <v>1.0900000000000001</v>
      </c>
      <c r="AK1434">
        <v>0.3</v>
      </c>
      <c r="AL1434">
        <v>0.48</v>
      </c>
      <c r="AM1434"/>
      <c r="AN1434">
        <v>0.44</v>
      </c>
      <c r="AO1434"/>
      <c r="AP1434">
        <v>0.9</v>
      </c>
      <c r="AQ1434">
        <v>285.39999999999998</v>
      </c>
      <c r="AR1434"/>
    </row>
    <row r="1435" spans="1:44" ht="12.75" hidden="1" customHeight="1" x14ac:dyDescent="0.25">
      <c r="A1435">
        <v>41422</v>
      </c>
      <c r="B1435">
        <v>2000</v>
      </c>
      <c r="C1435" s="22" t="str">
        <f t="shared" si="88"/>
        <v>2000B41422</v>
      </c>
      <c r="D1435" s="13">
        <v>36819</v>
      </c>
      <c r="E1435">
        <v>17</v>
      </c>
      <c r="F1435" t="s">
        <v>83</v>
      </c>
      <c r="G1435" s="14" t="s">
        <v>181</v>
      </c>
      <c r="I1435" t="s">
        <v>70</v>
      </c>
      <c r="J1435" s="15">
        <f t="shared" si="87"/>
        <v>2716</v>
      </c>
      <c r="K1435">
        <v>70</v>
      </c>
      <c r="L1435">
        <v>80</v>
      </c>
      <c r="M1435">
        <v>80</v>
      </c>
      <c r="N1435">
        <v>10</v>
      </c>
      <c r="O1435">
        <v>4</v>
      </c>
      <c r="P1435">
        <v>6</v>
      </c>
      <c r="Q1435"/>
      <c r="R1435">
        <v>41727</v>
      </c>
      <c r="S1435" s="55">
        <v>2002</v>
      </c>
      <c r="T1435" s="60" t="s">
        <v>88</v>
      </c>
      <c r="U1435" s="67">
        <v>6.3069022892879675E-2</v>
      </c>
      <c r="V1435" s="67">
        <v>0</v>
      </c>
      <c r="W1435" s="67">
        <v>0</v>
      </c>
      <c r="X1435" s="67">
        <v>0</v>
      </c>
      <c r="Y1435" s="67">
        <v>0</v>
      </c>
      <c r="Z1435"/>
      <c r="AA1435"/>
      <c r="AB1435">
        <v>13.87</v>
      </c>
      <c r="AC1435">
        <v>0.84</v>
      </c>
      <c r="AD1435"/>
      <c r="AE1435"/>
      <c r="AF1435"/>
      <c r="AG1435"/>
      <c r="AH1435">
        <v>2.4300000000000002</v>
      </c>
      <c r="AI1435">
        <v>2.08</v>
      </c>
      <c r="AJ1435">
        <v>0.9</v>
      </c>
      <c r="AK1435">
        <v>0.22</v>
      </c>
      <c r="AL1435">
        <v>0.65</v>
      </c>
      <c r="AM1435"/>
      <c r="AN1435">
        <v>0.35</v>
      </c>
      <c r="AO1435"/>
      <c r="AP1435">
        <v>0.92</v>
      </c>
      <c r="AQ1435">
        <v>225.41</v>
      </c>
      <c r="AR1435"/>
    </row>
    <row r="1436" spans="1:44" ht="12.75" hidden="1" customHeight="1" x14ac:dyDescent="0.25">
      <c r="A1436">
        <v>41423</v>
      </c>
      <c r="B1436">
        <v>2000</v>
      </c>
      <c r="C1436" s="22" t="str">
        <f t="shared" si="88"/>
        <v>2000B41423</v>
      </c>
      <c r="D1436" s="13">
        <v>36819</v>
      </c>
      <c r="E1436">
        <v>17</v>
      </c>
      <c r="F1436" t="s">
        <v>83</v>
      </c>
      <c r="G1436" s="14" t="s">
        <v>181</v>
      </c>
      <c r="I1436" t="s">
        <v>70</v>
      </c>
      <c r="J1436" s="15">
        <f t="shared" si="87"/>
        <v>4970.28</v>
      </c>
      <c r="K1436">
        <v>80</v>
      </c>
      <c r="L1436">
        <v>100</v>
      </c>
      <c r="M1436" s="26">
        <v>98.3</v>
      </c>
      <c r="N1436">
        <v>20</v>
      </c>
      <c r="O1436">
        <v>4</v>
      </c>
      <c r="P1436">
        <v>6</v>
      </c>
      <c r="Q1436"/>
      <c r="S1436" s="55"/>
      <c r="T1436" s="60" t="s">
        <v>88</v>
      </c>
      <c r="U1436" s="67">
        <v>0</v>
      </c>
      <c r="V1436" s="67">
        <v>0</v>
      </c>
      <c r="W1436" s="67">
        <v>0</v>
      </c>
      <c r="X1436" s="67">
        <v>0</v>
      </c>
      <c r="Y1436" s="67">
        <v>0</v>
      </c>
      <c r="Z1436" s="42"/>
      <c r="AA1436" s="42"/>
      <c r="AB1436" s="42"/>
      <c r="AC1436" s="42"/>
      <c r="AD1436"/>
      <c r="AE1436"/>
      <c r="AF1436"/>
      <c r="AG1436"/>
      <c r="AH1436" s="42"/>
      <c r="AI1436" s="42"/>
      <c r="AJ1436" s="42"/>
      <c r="AK1436" s="42"/>
      <c r="AL1436" s="42"/>
      <c r="AM1436"/>
      <c r="AN1436" s="42"/>
      <c r="AO1436"/>
      <c r="AP1436" s="42"/>
      <c r="AQ1436" s="42"/>
      <c r="AR1436"/>
    </row>
    <row r="1437" spans="1:44" ht="12.75" hidden="1" customHeight="1" x14ac:dyDescent="0.25">
      <c r="A1437">
        <v>41424</v>
      </c>
      <c r="B1437">
        <v>2000</v>
      </c>
      <c r="C1437" s="22" t="str">
        <f t="shared" si="88"/>
        <v>2000B41424</v>
      </c>
      <c r="D1437" s="13">
        <v>36820</v>
      </c>
      <c r="E1437">
        <v>18</v>
      </c>
      <c r="F1437" t="s">
        <v>83</v>
      </c>
      <c r="G1437" s="14" t="s">
        <v>183</v>
      </c>
      <c r="I1437" t="s">
        <v>87</v>
      </c>
      <c r="J1437" s="15">
        <f t="shared" si="87"/>
        <v>2450</v>
      </c>
      <c r="K1437">
        <v>0</v>
      </c>
      <c r="L1437">
        <v>5</v>
      </c>
      <c r="M1437">
        <v>5</v>
      </c>
      <c r="N1437">
        <v>5</v>
      </c>
      <c r="O1437">
        <v>4</v>
      </c>
      <c r="P1437">
        <v>6</v>
      </c>
      <c r="Q1437"/>
      <c r="R1437">
        <v>41728</v>
      </c>
      <c r="S1437" s="55">
        <v>2002</v>
      </c>
      <c r="T1437" s="60" t="s">
        <v>88</v>
      </c>
      <c r="U1437" s="67">
        <v>2.6740277282402345</v>
      </c>
      <c r="V1437" s="67">
        <v>0.41248300063280213</v>
      </c>
      <c r="W1437" s="67">
        <v>0</v>
      </c>
      <c r="X1437" s="67">
        <v>1.0098721739630672</v>
      </c>
      <c r="Y1437" s="67">
        <v>0</v>
      </c>
      <c r="Z1437">
        <v>460</v>
      </c>
      <c r="AA1437">
        <v>7.48</v>
      </c>
      <c r="AB1437">
        <v>2.1800000000000002</v>
      </c>
      <c r="AC1437">
        <v>1.57</v>
      </c>
      <c r="AD1437"/>
      <c r="AE1437"/>
      <c r="AF1437"/>
      <c r="AG1437"/>
      <c r="AH1437">
        <v>1.67</v>
      </c>
      <c r="AI1437">
        <v>1.06</v>
      </c>
      <c r="AJ1437">
        <v>0.56999999999999995</v>
      </c>
      <c r="AK1437">
        <v>0.09</v>
      </c>
      <c r="AL1437">
        <v>0.09</v>
      </c>
      <c r="AM1437"/>
      <c r="AN1437">
        <v>0.35</v>
      </c>
      <c r="AO1437"/>
      <c r="AP1437">
        <v>0.8</v>
      </c>
      <c r="AQ1437">
        <v>92.07</v>
      </c>
      <c r="AR1437"/>
    </row>
    <row r="1438" spans="1:44" ht="12.75" hidden="1" customHeight="1" x14ac:dyDescent="0.25">
      <c r="A1438">
        <v>41425</v>
      </c>
      <c r="B1438">
        <v>2000</v>
      </c>
      <c r="C1438" s="22" t="str">
        <f t="shared" si="88"/>
        <v>2000B41425</v>
      </c>
      <c r="D1438" s="13">
        <v>36820</v>
      </c>
      <c r="E1438">
        <v>18</v>
      </c>
      <c r="F1438" t="s">
        <v>83</v>
      </c>
      <c r="G1438" s="14" t="s">
        <v>183</v>
      </c>
      <c r="I1438" t="s">
        <v>87</v>
      </c>
      <c r="J1438" s="15">
        <f t="shared" si="87"/>
        <v>2450</v>
      </c>
      <c r="K1438">
        <v>5</v>
      </c>
      <c r="L1438">
        <v>10</v>
      </c>
      <c r="M1438">
        <v>10</v>
      </c>
      <c r="N1438">
        <v>5</v>
      </c>
      <c r="O1438">
        <v>4</v>
      </c>
      <c r="P1438">
        <v>6</v>
      </c>
      <c r="Q1438"/>
      <c r="R1438">
        <v>41729</v>
      </c>
      <c r="S1438" s="55">
        <v>2002</v>
      </c>
      <c r="T1438" s="60" t="s">
        <v>88</v>
      </c>
      <c r="U1438" s="67">
        <v>3.4149014402711098</v>
      </c>
      <c r="V1438" s="67">
        <v>1.667387630612821</v>
      </c>
      <c r="W1438" s="67">
        <v>1.1255820389720417</v>
      </c>
      <c r="X1438" s="67">
        <v>1.0950577802880541</v>
      </c>
      <c r="Y1438" s="67">
        <v>0</v>
      </c>
      <c r="Z1438">
        <v>460</v>
      </c>
      <c r="AA1438">
        <v>6.33</v>
      </c>
      <c r="AB1438">
        <v>2.62</v>
      </c>
      <c r="AC1438">
        <v>1.77</v>
      </c>
      <c r="AD1438"/>
      <c r="AE1438"/>
      <c r="AF1438"/>
      <c r="AG1438"/>
      <c r="AH1438">
        <v>2.58</v>
      </c>
      <c r="AI1438">
        <v>1.28</v>
      </c>
      <c r="AJ1438">
        <v>0.57999999999999996</v>
      </c>
      <c r="AK1438">
        <v>0.13</v>
      </c>
      <c r="AL1438">
        <v>0.08</v>
      </c>
      <c r="AM1438"/>
      <c r="AN1438">
        <v>0.32</v>
      </c>
      <c r="AO1438"/>
      <c r="AP1438">
        <v>0.62</v>
      </c>
      <c r="AQ1438">
        <v>99.7</v>
      </c>
      <c r="AR1438"/>
    </row>
    <row r="1439" spans="1:44" ht="12.75" hidden="1" customHeight="1" x14ac:dyDescent="0.25">
      <c r="A1439">
        <v>41426</v>
      </c>
      <c r="B1439">
        <v>2000</v>
      </c>
      <c r="C1439" s="22" t="str">
        <f t="shared" si="88"/>
        <v>2000B41426</v>
      </c>
      <c r="D1439" s="13">
        <v>36820</v>
      </c>
      <c r="E1439">
        <v>18</v>
      </c>
      <c r="F1439" t="s">
        <v>83</v>
      </c>
      <c r="G1439" s="14" t="s">
        <v>183</v>
      </c>
      <c r="I1439" t="s">
        <v>70</v>
      </c>
      <c r="J1439" s="15">
        <f t="shared" si="87"/>
        <v>2716</v>
      </c>
      <c r="K1439">
        <v>10</v>
      </c>
      <c r="L1439">
        <v>20</v>
      </c>
      <c r="M1439">
        <v>20</v>
      </c>
      <c r="N1439">
        <v>10</v>
      </c>
      <c r="O1439">
        <v>4</v>
      </c>
      <c r="P1439">
        <v>6</v>
      </c>
      <c r="Q1439"/>
      <c r="R1439">
        <v>41730</v>
      </c>
      <c r="S1439" s="55">
        <v>2002</v>
      </c>
      <c r="T1439" s="60" t="s">
        <v>88</v>
      </c>
      <c r="U1439" s="67">
        <v>2.48550954784328</v>
      </c>
      <c r="V1439" s="67">
        <v>0.40449013996565897</v>
      </c>
      <c r="W1439" s="67">
        <v>6.5395623081325764</v>
      </c>
      <c r="X1439" s="67">
        <v>0.56555408710130595</v>
      </c>
      <c r="Y1439" s="67">
        <v>0</v>
      </c>
      <c r="Z1439">
        <v>424</v>
      </c>
      <c r="AA1439">
        <v>5.6</v>
      </c>
      <c r="AB1439">
        <v>3.72</v>
      </c>
      <c r="AC1439">
        <v>1.8</v>
      </c>
      <c r="AD1439"/>
      <c r="AE1439"/>
      <c r="AF1439"/>
      <c r="AG1439"/>
      <c r="AH1439">
        <v>3.75</v>
      </c>
      <c r="AI1439">
        <v>1.31</v>
      </c>
      <c r="AJ1439">
        <v>0.63</v>
      </c>
      <c r="AK1439">
        <v>0.17</v>
      </c>
      <c r="AL1439">
        <v>0.09</v>
      </c>
      <c r="AM1439"/>
      <c r="AN1439">
        <v>0.28999999999999998</v>
      </c>
      <c r="AO1439"/>
      <c r="AP1439">
        <v>0.56000000000000005</v>
      </c>
      <c r="AQ1439">
        <v>183.53</v>
      </c>
      <c r="AR1439"/>
    </row>
    <row r="1440" spans="1:44" ht="12.75" hidden="1" customHeight="1" x14ac:dyDescent="0.25">
      <c r="A1440">
        <v>41427</v>
      </c>
      <c r="B1440">
        <v>2000</v>
      </c>
      <c r="C1440" s="22" t="str">
        <f t="shared" si="88"/>
        <v>2000B41427</v>
      </c>
      <c r="D1440" s="13">
        <v>36820</v>
      </c>
      <c r="E1440">
        <v>18</v>
      </c>
      <c r="F1440" t="s">
        <v>83</v>
      </c>
      <c r="G1440" s="14" t="s">
        <v>183</v>
      </c>
      <c r="I1440" t="s">
        <v>70</v>
      </c>
      <c r="J1440" s="15">
        <f t="shared" si="87"/>
        <v>2716</v>
      </c>
      <c r="K1440">
        <v>20</v>
      </c>
      <c r="L1440">
        <v>30</v>
      </c>
      <c r="M1440">
        <v>30</v>
      </c>
      <c r="N1440">
        <v>10</v>
      </c>
      <c r="O1440">
        <v>4</v>
      </c>
      <c r="P1440">
        <v>6</v>
      </c>
      <c r="Q1440"/>
      <c r="R1440">
        <v>41731</v>
      </c>
      <c r="S1440" s="55">
        <v>2002</v>
      </c>
      <c r="T1440" s="60" t="s">
        <v>88</v>
      </c>
      <c r="U1440" s="67">
        <v>0.56313942628418945</v>
      </c>
      <c r="V1440" s="67">
        <v>0.29136344229486322</v>
      </c>
      <c r="W1440" s="67">
        <v>0</v>
      </c>
      <c r="X1440" s="67">
        <v>2.33580440293529</v>
      </c>
      <c r="Y1440" s="67">
        <v>0</v>
      </c>
      <c r="Z1440">
        <v>478</v>
      </c>
      <c r="AA1440">
        <v>5.15</v>
      </c>
      <c r="AB1440">
        <v>6.39</v>
      </c>
      <c r="AC1440">
        <v>1.25</v>
      </c>
      <c r="AD1440"/>
      <c r="AE1440"/>
      <c r="AF1440"/>
      <c r="AG1440"/>
      <c r="AH1440">
        <v>1.38</v>
      </c>
      <c r="AI1440">
        <v>0.56000000000000005</v>
      </c>
      <c r="AJ1440">
        <v>0.64</v>
      </c>
      <c r="AK1440">
        <v>0.14000000000000001</v>
      </c>
      <c r="AL1440">
        <v>0.11</v>
      </c>
      <c r="AM1440"/>
      <c r="AN1440">
        <v>0.27</v>
      </c>
      <c r="AO1440"/>
      <c r="AP1440">
        <v>0.49</v>
      </c>
      <c r="AQ1440">
        <v>52.36</v>
      </c>
      <c r="AR1440"/>
    </row>
    <row r="1441" spans="1:69" ht="12.75" hidden="1" customHeight="1" x14ac:dyDescent="0.25">
      <c r="A1441">
        <v>41428</v>
      </c>
      <c r="B1441">
        <v>2000</v>
      </c>
      <c r="C1441" s="22" t="str">
        <f t="shared" si="88"/>
        <v>2000B41428</v>
      </c>
      <c r="D1441" s="13">
        <v>36820</v>
      </c>
      <c r="E1441">
        <v>18</v>
      </c>
      <c r="F1441" t="s">
        <v>83</v>
      </c>
      <c r="G1441" s="14" t="s">
        <v>183</v>
      </c>
      <c r="I1441" t="s">
        <v>70</v>
      </c>
      <c r="J1441" s="15">
        <f t="shared" si="87"/>
        <v>2716</v>
      </c>
      <c r="K1441">
        <v>30</v>
      </c>
      <c r="L1441">
        <v>40</v>
      </c>
      <c r="M1441">
        <v>40</v>
      </c>
      <c r="N1441">
        <v>10</v>
      </c>
      <c r="O1441">
        <v>4</v>
      </c>
      <c r="P1441">
        <v>6</v>
      </c>
      <c r="Q1441"/>
      <c r="R1441">
        <v>41732</v>
      </c>
      <c r="S1441" s="55">
        <v>2002</v>
      </c>
      <c r="T1441" s="60" t="s">
        <v>88</v>
      </c>
      <c r="U1441" s="67">
        <v>0.74542040475693716</v>
      </c>
      <c r="V1441" s="67">
        <v>0.37909952013352805</v>
      </c>
      <c r="W1441" s="67">
        <v>0</v>
      </c>
      <c r="X1441" s="67">
        <v>1.009512205299395</v>
      </c>
      <c r="Y1441" s="67">
        <v>0</v>
      </c>
      <c r="Z1441">
        <v>458</v>
      </c>
      <c r="AA1441">
        <v>5.51</v>
      </c>
      <c r="AB1441">
        <v>8.7799999999999994</v>
      </c>
      <c r="AC1441">
        <v>0.66</v>
      </c>
      <c r="AD1441"/>
      <c r="AE1441"/>
      <c r="AF1441"/>
      <c r="AG1441"/>
      <c r="AH1441">
        <v>1.17</v>
      </c>
      <c r="AI1441">
        <v>0.7</v>
      </c>
      <c r="AJ1441">
        <v>0.48</v>
      </c>
      <c r="AK1441">
        <v>0.24</v>
      </c>
      <c r="AL1441">
        <v>0.15</v>
      </c>
      <c r="AM1441"/>
      <c r="AN1441">
        <v>0.27</v>
      </c>
      <c r="AO1441"/>
      <c r="AP1441">
        <v>0.47</v>
      </c>
      <c r="AQ1441">
        <v>55.16</v>
      </c>
      <c r="AR1441"/>
    </row>
    <row r="1442" spans="1:69" ht="12.75" hidden="1" customHeight="1" x14ac:dyDescent="0.25">
      <c r="A1442">
        <v>41429</v>
      </c>
      <c r="B1442">
        <v>2000</v>
      </c>
      <c r="C1442" s="22" t="str">
        <f t="shared" si="88"/>
        <v>2000B41429</v>
      </c>
      <c r="D1442" s="13">
        <v>36820</v>
      </c>
      <c r="E1442">
        <v>18</v>
      </c>
      <c r="F1442" t="s">
        <v>83</v>
      </c>
      <c r="G1442" s="14" t="s">
        <v>183</v>
      </c>
      <c r="I1442" t="s">
        <v>70</v>
      </c>
      <c r="J1442" s="15">
        <f t="shared" si="87"/>
        <v>2716</v>
      </c>
      <c r="K1442">
        <v>40</v>
      </c>
      <c r="L1442">
        <v>50</v>
      </c>
      <c r="M1442">
        <v>50</v>
      </c>
      <c r="N1442">
        <v>10</v>
      </c>
      <c r="O1442">
        <v>4</v>
      </c>
      <c r="P1442">
        <v>6</v>
      </c>
      <c r="Q1442"/>
      <c r="R1442">
        <v>41733</v>
      </c>
      <c r="S1442" s="55">
        <v>2002</v>
      </c>
      <c r="T1442" s="60" t="s">
        <v>88</v>
      </c>
      <c r="U1442" s="67">
        <v>0.6820527654164017</v>
      </c>
      <c r="V1442" s="67">
        <v>2.6295310870947235</v>
      </c>
      <c r="W1442" s="67">
        <v>0</v>
      </c>
      <c r="X1442" s="67">
        <v>9.8679974570883663E-2</v>
      </c>
      <c r="Y1442" s="67">
        <v>0</v>
      </c>
      <c r="Z1442">
        <v>443</v>
      </c>
      <c r="AA1442">
        <v>4.43</v>
      </c>
      <c r="AB1442">
        <v>7.65</v>
      </c>
      <c r="AC1442">
        <v>0.95</v>
      </c>
      <c r="AD1442"/>
      <c r="AE1442"/>
      <c r="AF1442"/>
      <c r="AG1442"/>
      <c r="AH1442">
        <v>1.72</v>
      </c>
      <c r="AI1442">
        <v>0.86</v>
      </c>
      <c r="AJ1442">
        <v>0.68</v>
      </c>
      <c r="AK1442">
        <v>0.32</v>
      </c>
      <c r="AL1442">
        <v>0.35</v>
      </c>
      <c r="AM1442"/>
      <c r="AN1442">
        <v>0.35</v>
      </c>
      <c r="AO1442"/>
      <c r="AP1442">
        <v>0.43</v>
      </c>
      <c r="AQ1442">
        <v>79.53</v>
      </c>
      <c r="AR1442"/>
    </row>
    <row r="1443" spans="1:69" ht="12.75" hidden="1" customHeight="1" x14ac:dyDescent="0.25">
      <c r="A1443">
        <v>41430</v>
      </c>
      <c r="B1443">
        <v>2000</v>
      </c>
      <c r="C1443" s="22" t="str">
        <f t="shared" si="88"/>
        <v>2000B41430</v>
      </c>
      <c r="D1443" s="13">
        <v>36820</v>
      </c>
      <c r="E1443">
        <v>18</v>
      </c>
      <c r="F1443" t="s">
        <v>83</v>
      </c>
      <c r="G1443" s="14" t="s">
        <v>183</v>
      </c>
      <c r="I1443" t="s">
        <v>70</v>
      </c>
      <c r="J1443" s="15">
        <f t="shared" si="87"/>
        <v>5432</v>
      </c>
      <c r="K1443">
        <v>50</v>
      </c>
      <c r="L1443">
        <v>70</v>
      </c>
      <c r="M1443">
        <v>70</v>
      </c>
      <c r="N1443">
        <v>20</v>
      </c>
      <c r="O1443">
        <v>4</v>
      </c>
      <c r="P1443">
        <v>6</v>
      </c>
      <c r="Q1443"/>
      <c r="R1443">
        <v>41734</v>
      </c>
      <c r="S1443" s="55">
        <v>2002</v>
      </c>
      <c r="T1443" s="60" t="s">
        <v>88</v>
      </c>
      <c r="U1443" s="67">
        <v>6.6138646545626026E-2</v>
      </c>
      <c r="V1443" s="67">
        <v>0</v>
      </c>
      <c r="W1443" s="67">
        <v>8.4381889884461199</v>
      </c>
      <c r="X1443" s="67">
        <v>0.1433004008488564</v>
      </c>
      <c r="Y1443" s="67">
        <v>0</v>
      </c>
      <c r="Z1443"/>
      <c r="AA1443"/>
      <c r="AB1443">
        <v>12.58</v>
      </c>
      <c r="AC1443">
        <v>1.4</v>
      </c>
      <c r="AD1443"/>
      <c r="AE1443"/>
      <c r="AF1443"/>
      <c r="AG1443"/>
      <c r="AH1443">
        <v>3.15</v>
      </c>
      <c r="AI1443">
        <v>1.1299999999999999</v>
      </c>
      <c r="AJ1443">
        <v>0.66</v>
      </c>
      <c r="AK1443">
        <v>0.13</v>
      </c>
      <c r="AL1443">
        <v>0.79</v>
      </c>
      <c r="AM1443"/>
      <c r="AN1443">
        <v>0.48</v>
      </c>
      <c r="AO1443"/>
      <c r="AP1443">
        <v>0.63</v>
      </c>
      <c r="AQ1443">
        <v>329.63</v>
      </c>
      <c r="AR1443"/>
    </row>
    <row r="1444" spans="1:69" ht="12.75" hidden="1" customHeight="1" x14ac:dyDescent="0.25">
      <c r="A1444">
        <v>41431</v>
      </c>
      <c r="B1444">
        <v>2000</v>
      </c>
      <c r="C1444" s="22" t="str">
        <f t="shared" si="88"/>
        <v>2000B41431</v>
      </c>
      <c r="D1444" s="13">
        <v>36820</v>
      </c>
      <c r="E1444">
        <v>18</v>
      </c>
      <c r="F1444" t="s">
        <v>83</v>
      </c>
      <c r="G1444" s="14" t="s">
        <v>183</v>
      </c>
      <c r="I1444" t="s">
        <v>70</v>
      </c>
      <c r="J1444" s="15">
        <f t="shared" si="87"/>
        <v>2716</v>
      </c>
      <c r="K1444">
        <v>70</v>
      </c>
      <c r="L1444">
        <v>80</v>
      </c>
      <c r="M1444">
        <v>80</v>
      </c>
      <c r="N1444">
        <v>10</v>
      </c>
      <c r="O1444">
        <v>4</v>
      </c>
      <c r="P1444">
        <v>6</v>
      </c>
      <c r="Q1444"/>
      <c r="S1444" s="55"/>
      <c r="T1444" s="60" t="s">
        <v>88</v>
      </c>
      <c r="U1444" s="67">
        <v>0</v>
      </c>
      <c r="V1444" s="67">
        <v>0</v>
      </c>
      <c r="W1444" s="67">
        <v>0</v>
      </c>
      <c r="X1444" s="67">
        <v>0</v>
      </c>
      <c r="Y1444" s="67">
        <v>0</v>
      </c>
      <c r="Z1444" s="42"/>
      <c r="AA1444" s="42"/>
      <c r="AB1444" s="42"/>
      <c r="AC1444" s="42"/>
      <c r="AD1444"/>
      <c r="AE1444"/>
      <c r="AF1444"/>
      <c r="AG1444"/>
      <c r="AH1444" s="42"/>
      <c r="AI1444" s="42"/>
      <c r="AJ1444" s="42"/>
      <c r="AK1444" s="42"/>
      <c r="AL1444" s="42"/>
      <c r="AM1444"/>
      <c r="AN1444" s="42"/>
      <c r="AO1444"/>
      <c r="AP1444" s="42"/>
      <c r="AQ1444" s="42"/>
      <c r="AR1444"/>
    </row>
    <row r="1445" spans="1:69" ht="12.75" hidden="1" customHeight="1" x14ac:dyDescent="0.25">
      <c r="A1445">
        <v>41432</v>
      </c>
      <c r="B1445">
        <v>2000</v>
      </c>
      <c r="C1445" s="22" t="str">
        <f t="shared" si="88"/>
        <v>2000B41432</v>
      </c>
      <c r="D1445" s="13">
        <v>36820</v>
      </c>
      <c r="E1445">
        <v>18</v>
      </c>
      <c r="F1445" t="s">
        <v>83</v>
      </c>
      <c r="G1445" s="14" t="s">
        <v>183</v>
      </c>
      <c r="I1445" t="s">
        <v>70</v>
      </c>
      <c r="J1445" s="15">
        <f t="shared" si="87"/>
        <v>4617.2000000000007</v>
      </c>
      <c r="K1445">
        <v>80</v>
      </c>
      <c r="L1445">
        <v>100</v>
      </c>
      <c r="M1445" s="26">
        <v>97</v>
      </c>
      <c r="N1445">
        <v>20</v>
      </c>
      <c r="O1445">
        <v>4</v>
      </c>
      <c r="P1445">
        <v>6</v>
      </c>
      <c r="Q1445"/>
      <c r="R1445">
        <v>41735</v>
      </c>
      <c r="S1445" s="55">
        <v>2002</v>
      </c>
      <c r="T1445" s="60" t="s">
        <v>88</v>
      </c>
      <c r="U1445" s="67">
        <v>0.18967631611090752</v>
      </c>
      <c r="V1445" s="67">
        <v>0</v>
      </c>
      <c r="W1445" s="67">
        <v>0</v>
      </c>
      <c r="X1445" s="67">
        <v>0</v>
      </c>
      <c r="Y1445" s="67">
        <v>0</v>
      </c>
      <c r="Z1445"/>
      <c r="AA1445"/>
      <c r="AB1445">
        <v>5.44</v>
      </c>
      <c r="AC1445">
        <v>0.71</v>
      </c>
      <c r="AD1445"/>
      <c r="AE1445"/>
      <c r="AF1445"/>
      <c r="AG1445"/>
      <c r="AH1445">
        <v>1.74</v>
      </c>
      <c r="AI1445">
        <v>3.13</v>
      </c>
      <c r="AJ1445">
        <v>0.6</v>
      </c>
      <c r="AK1445">
        <v>0.25</v>
      </c>
      <c r="AL1445">
        <v>0.19</v>
      </c>
      <c r="AM1445"/>
      <c r="AN1445">
        <v>0.24</v>
      </c>
      <c r="AO1445"/>
      <c r="AP1445">
        <v>0.46</v>
      </c>
      <c r="AQ1445">
        <v>35.340000000000003</v>
      </c>
      <c r="AR1445"/>
    </row>
    <row r="1446" spans="1:69" ht="12.75" hidden="1" customHeight="1" x14ac:dyDescent="0.25">
      <c r="A1446">
        <v>56</v>
      </c>
      <c r="B1446">
        <v>2009</v>
      </c>
      <c r="C1446" s="22" t="str">
        <f t="shared" ref="C1446:C1481" si="89">CONCATENATE(B1446,"B000",A1446)</f>
        <v>2009B00056</v>
      </c>
      <c r="D1446" s="13">
        <v>39938</v>
      </c>
      <c r="E1446">
        <v>90001</v>
      </c>
      <c r="F1446" t="s">
        <v>309</v>
      </c>
      <c r="G1446">
        <v>1</v>
      </c>
      <c r="I1446" t="s">
        <v>70</v>
      </c>
      <c r="J1446" s="15">
        <f t="shared" si="87"/>
        <v>1358</v>
      </c>
      <c r="K1446">
        <v>0</v>
      </c>
      <c r="L1446">
        <v>5</v>
      </c>
      <c r="M1446">
        <v>5</v>
      </c>
      <c r="N1446">
        <f t="shared" ref="N1446:N1481" si="90">L1446-K1446</f>
        <v>5</v>
      </c>
      <c r="O1446">
        <v>4</v>
      </c>
      <c r="P1446">
        <v>6</v>
      </c>
      <c r="Q1446"/>
      <c r="R1446">
        <v>939</v>
      </c>
      <c r="S1446">
        <v>2009</v>
      </c>
      <c r="T1446" s="60" t="s">
        <v>113</v>
      </c>
      <c r="U1446" s="46">
        <v>0.57999999999999996</v>
      </c>
      <c r="V1446" s="46">
        <v>0</v>
      </c>
      <c r="W1446" s="46">
        <v>1.6</v>
      </c>
      <c r="X1446" s="46">
        <v>0.04</v>
      </c>
      <c r="Y1446" s="46">
        <v>0</v>
      </c>
      <c r="Z1446">
        <v>461.15</v>
      </c>
      <c r="AA1446">
        <v>8.7100000000000009</v>
      </c>
      <c r="AB1446">
        <v>2.8675999999999999</v>
      </c>
      <c r="AC1446">
        <v>1.2907999999999999</v>
      </c>
      <c r="AD1446">
        <v>0.5</v>
      </c>
      <c r="AE1446">
        <v>0.71389999999999998</v>
      </c>
      <c r="AF1446">
        <v>3.2709000000000001</v>
      </c>
      <c r="AG1446">
        <v>7.3482000000000003</v>
      </c>
      <c r="AH1446">
        <v>1.4156</v>
      </c>
      <c r="AI1446">
        <v>1.6727000000000001</v>
      </c>
      <c r="AJ1446">
        <v>0.55459999999999998</v>
      </c>
      <c r="AK1446">
        <v>7.0199999999999999E-2</v>
      </c>
      <c r="AL1446">
        <v>0.19309999999999999</v>
      </c>
      <c r="AM1446">
        <v>2.6583999999999999</v>
      </c>
      <c r="AN1446">
        <v>0.61809999999999998</v>
      </c>
      <c r="AO1446">
        <v>70.019000000000005</v>
      </c>
      <c r="AP1446">
        <v>1.0503</v>
      </c>
      <c r="AQ1446">
        <v>35.199199999999998</v>
      </c>
      <c r="AR1446">
        <v>48.529400000000003</v>
      </c>
      <c r="AS1446" s="22"/>
      <c r="AT1446" s="22"/>
      <c r="AU1446" s="22" t="s">
        <v>114</v>
      </c>
      <c r="AV1446" s="46">
        <v>0</v>
      </c>
      <c r="AW1446" s="46">
        <v>0</v>
      </c>
      <c r="AX1446" s="46">
        <v>0</v>
      </c>
    </row>
    <row r="1447" spans="1:69" ht="12.75" hidden="1" customHeight="1" x14ac:dyDescent="0.25">
      <c r="A1447">
        <v>57</v>
      </c>
      <c r="B1447">
        <v>2009</v>
      </c>
      <c r="C1447" s="22" t="str">
        <f t="shared" si="89"/>
        <v>2009B00057</v>
      </c>
      <c r="D1447" s="13">
        <v>39938</v>
      </c>
      <c r="E1447">
        <v>90001</v>
      </c>
      <c r="F1447" t="s">
        <v>309</v>
      </c>
      <c r="G1447">
        <v>1</v>
      </c>
      <c r="I1447" t="s">
        <v>70</v>
      </c>
      <c r="J1447" s="15">
        <f t="shared" si="87"/>
        <v>1358</v>
      </c>
      <c r="K1447">
        <v>5</v>
      </c>
      <c r="L1447">
        <v>10</v>
      </c>
      <c r="M1447">
        <v>10</v>
      </c>
      <c r="N1447">
        <f t="shared" si="90"/>
        <v>5</v>
      </c>
      <c r="O1447">
        <v>4</v>
      </c>
      <c r="P1447">
        <v>6</v>
      </c>
      <c r="Q1447"/>
      <c r="R1447">
        <v>940</v>
      </c>
      <c r="S1447">
        <v>2009</v>
      </c>
      <c r="T1447" s="60" t="s">
        <v>113</v>
      </c>
      <c r="U1447" s="46">
        <v>0.45</v>
      </c>
      <c r="V1447" s="46">
        <v>0</v>
      </c>
      <c r="W1447" s="46">
        <v>0</v>
      </c>
      <c r="X1447" s="46">
        <v>2.54</v>
      </c>
      <c r="Y1447" s="46">
        <v>0</v>
      </c>
      <c r="Z1447">
        <v>449</v>
      </c>
      <c r="AA1447">
        <v>6.38</v>
      </c>
      <c r="AB1447">
        <v>3.9253999999999998</v>
      </c>
      <c r="AC1447">
        <v>1.4305000000000001</v>
      </c>
      <c r="AD1447">
        <v>0.88449999999999995</v>
      </c>
      <c r="AE1447">
        <v>0.98640000000000005</v>
      </c>
      <c r="AF1447">
        <v>2.4554</v>
      </c>
      <c r="AG1447">
        <v>5.8498000000000001</v>
      </c>
      <c r="AH1447">
        <v>0.88219999999999998</v>
      </c>
      <c r="AI1447">
        <v>1.1432</v>
      </c>
      <c r="AJ1447">
        <v>0.50890000000000002</v>
      </c>
      <c r="AK1447">
        <v>5.0700000000000002E-2</v>
      </c>
      <c r="AL1447">
        <v>0.24840000000000001</v>
      </c>
      <c r="AM1447">
        <v>2.1257999999999999</v>
      </c>
      <c r="AN1447">
        <v>0.44879999999999998</v>
      </c>
      <c r="AO1447">
        <v>49.201900000000002</v>
      </c>
      <c r="AP1447">
        <v>0.88970000000000005</v>
      </c>
      <c r="AQ1447">
        <v>32.957700000000003</v>
      </c>
      <c r="AR1447">
        <v>68.262900000000002</v>
      </c>
      <c r="AS1447" s="22"/>
      <c r="AT1447" s="22"/>
      <c r="AU1447" s="22" t="s">
        <v>114</v>
      </c>
      <c r="AV1447" s="46">
        <v>0</v>
      </c>
      <c r="AW1447" s="46">
        <v>0</v>
      </c>
      <c r="AX1447" s="46">
        <v>0</v>
      </c>
    </row>
    <row r="1448" spans="1:69" ht="12.75" hidden="1" customHeight="1" x14ac:dyDescent="0.25">
      <c r="A1448">
        <v>58</v>
      </c>
      <c r="B1448">
        <v>2009</v>
      </c>
      <c r="C1448" s="22" t="str">
        <f t="shared" si="89"/>
        <v>2009B00058</v>
      </c>
      <c r="D1448" s="13">
        <v>39938</v>
      </c>
      <c r="E1448">
        <v>90001</v>
      </c>
      <c r="F1448" t="s">
        <v>309</v>
      </c>
      <c r="G1448">
        <v>1</v>
      </c>
      <c r="I1448" t="s">
        <v>70</v>
      </c>
      <c r="J1448" s="15">
        <f t="shared" si="87"/>
        <v>2716</v>
      </c>
      <c r="K1448">
        <v>10</v>
      </c>
      <c r="L1448">
        <v>20</v>
      </c>
      <c r="M1448">
        <v>20</v>
      </c>
      <c r="N1448">
        <f t="shared" si="90"/>
        <v>10</v>
      </c>
      <c r="O1448">
        <v>4</v>
      </c>
      <c r="P1448">
        <v>6</v>
      </c>
      <c r="Q1448"/>
      <c r="R1448">
        <v>941</v>
      </c>
      <c r="S1448">
        <v>2009</v>
      </c>
      <c r="T1448" s="60" t="s">
        <v>113</v>
      </c>
      <c r="U1448" s="46">
        <v>0.47</v>
      </c>
      <c r="V1448" s="46">
        <v>0</v>
      </c>
      <c r="W1448" s="46">
        <v>0</v>
      </c>
      <c r="X1448" s="46">
        <v>0.88</v>
      </c>
      <c r="Y1448" s="46">
        <v>0</v>
      </c>
      <c r="Z1448">
        <v>434.62</v>
      </c>
      <c r="AA1448">
        <v>6.45</v>
      </c>
      <c r="AB1448">
        <v>5.4881000000000002</v>
      </c>
      <c r="AC1448">
        <v>0.85399999999999998</v>
      </c>
      <c r="AD1448">
        <v>1.6793</v>
      </c>
      <c r="AE1448">
        <v>1.7108000000000001</v>
      </c>
      <c r="AF1448">
        <v>3.9302000000000001</v>
      </c>
      <c r="AG1448">
        <v>5.0502000000000002</v>
      </c>
      <c r="AH1448">
        <v>0.85129999999999995</v>
      </c>
      <c r="AI1448">
        <v>1.1135999999999999</v>
      </c>
      <c r="AJ1448">
        <v>0.33119999999999999</v>
      </c>
      <c r="AK1448">
        <v>6.3899999999999998E-2</v>
      </c>
      <c r="AL1448">
        <v>0.24</v>
      </c>
      <c r="AM1448">
        <v>2.8399000000000001</v>
      </c>
      <c r="AN1448">
        <v>0.45529999999999998</v>
      </c>
      <c r="AO1448">
        <v>33.375900000000001</v>
      </c>
      <c r="AP1448">
        <v>0.7984</v>
      </c>
      <c r="AQ1448">
        <v>58.576599999999999</v>
      </c>
      <c r="AR1448">
        <v>68.978099999999998</v>
      </c>
      <c r="AS1448" s="22">
        <v>972</v>
      </c>
      <c r="AT1448" s="23">
        <v>2009</v>
      </c>
      <c r="AU1448" s="22" t="s">
        <v>114</v>
      </c>
      <c r="AV1448" s="46">
        <v>0.09</v>
      </c>
      <c r="AW1448" s="46">
        <v>0.22</v>
      </c>
      <c r="AX1448" s="46">
        <v>0</v>
      </c>
      <c r="BA1448">
        <v>4.2910000000000004</v>
      </c>
      <c r="BB1448">
        <v>0.74260000000000004</v>
      </c>
      <c r="BC1448">
        <v>1.3687</v>
      </c>
      <c r="BD1448">
        <v>2.7742</v>
      </c>
      <c r="BE1448">
        <v>2.1501999999999999</v>
      </c>
      <c r="BF1448">
        <v>5.6775000000000002</v>
      </c>
      <c r="BG1448">
        <v>0.59140000000000004</v>
      </c>
      <c r="BH1448">
        <v>0.84450000000000003</v>
      </c>
      <c r="BI1448">
        <v>0.30990000000000001</v>
      </c>
      <c r="BJ1448">
        <v>4.5199999999999997E-2</v>
      </c>
      <c r="BK1448">
        <v>0.2616</v>
      </c>
      <c r="BL1448">
        <v>4.7131999999999996</v>
      </c>
      <c r="BM1448">
        <v>0.53779999999999994</v>
      </c>
      <c r="BN1448">
        <v>46.691200000000002</v>
      </c>
      <c r="BO1448">
        <v>0.66390000000000005</v>
      </c>
      <c r="BP1448">
        <v>29.831900000000001</v>
      </c>
      <c r="BQ1448">
        <v>72.626099999999994</v>
      </c>
    </row>
    <row r="1449" spans="1:69" ht="12.75" hidden="1" customHeight="1" x14ac:dyDescent="0.25">
      <c r="A1449">
        <v>59</v>
      </c>
      <c r="B1449">
        <v>2009</v>
      </c>
      <c r="C1449" s="22" t="str">
        <f t="shared" si="89"/>
        <v>2009B00059</v>
      </c>
      <c r="D1449" s="13">
        <v>39938</v>
      </c>
      <c r="E1449">
        <v>90001</v>
      </c>
      <c r="F1449" t="s">
        <v>309</v>
      </c>
      <c r="G1449">
        <v>1</v>
      </c>
      <c r="I1449" t="s">
        <v>70</v>
      </c>
      <c r="J1449" s="15">
        <f t="shared" si="87"/>
        <v>5432</v>
      </c>
      <c r="K1449">
        <v>20</v>
      </c>
      <c r="L1449">
        <v>40</v>
      </c>
      <c r="M1449">
        <v>40</v>
      </c>
      <c r="N1449">
        <f t="shared" si="90"/>
        <v>20</v>
      </c>
      <c r="O1449">
        <v>4</v>
      </c>
      <c r="P1449">
        <v>6</v>
      </c>
      <c r="Q1449"/>
      <c r="R1449">
        <v>942</v>
      </c>
      <c r="S1449">
        <v>2009</v>
      </c>
      <c r="T1449" s="60" t="s">
        <v>113</v>
      </c>
      <c r="U1449" s="46">
        <v>2.14</v>
      </c>
      <c r="V1449" s="46">
        <v>0.93</v>
      </c>
      <c r="W1449" s="46">
        <v>2.0499999999999998</v>
      </c>
      <c r="X1449" s="46">
        <v>0.74</v>
      </c>
      <c r="Y1449" s="46">
        <v>0</v>
      </c>
      <c r="Z1449">
        <v>404.13</v>
      </c>
      <c r="AA1449">
        <v>5.65</v>
      </c>
      <c r="AB1449">
        <v>6.4837999999999996</v>
      </c>
      <c r="AC1449">
        <v>0.92179999999999995</v>
      </c>
      <c r="AD1449">
        <v>1.5582</v>
      </c>
      <c r="AE1449">
        <v>2.6507999999999998</v>
      </c>
      <c r="AF1449">
        <v>8.4827999999999992</v>
      </c>
      <c r="AG1449">
        <v>5.1527000000000003</v>
      </c>
      <c r="AH1449">
        <v>1.0138</v>
      </c>
      <c r="AI1449">
        <v>1.6860999999999999</v>
      </c>
      <c r="AJ1449">
        <v>0.44269999999999998</v>
      </c>
      <c r="AK1449">
        <v>6.6799999999999998E-2</v>
      </c>
      <c r="AL1449">
        <v>0.45229999999999998</v>
      </c>
      <c r="AM1449">
        <v>5.2290000000000001</v>
      </c>
      <c r="AN1449">
        <v>0.46610000000000001</v>
      </c>
      <c r="AO1449">
        <v>22.824400000000001</v>
      </c>
      <c r="AP1449">
        <v>0.92030000000000001</v>
      </c>
      <c r="AQ1449">
        <v>110.8779</v>
      </c>
      <c r="AR1449">
        <v>59.351100000000002</v>
      </c>
      <c r="AS1449" s="22"/>
      <c r="AT1449" s="22"/>
      <c r="AU1449" s="22" t="s">
        <v>114</v>
      </c>
      <c r="AV1449" s="46">
        <v>0</v>
      </c>
      <c r="AW1449" s="46">
        <v>0</v>
      </c>
      <c r="AX1449" s="46">
        <v>0</v>
      </c>
    </row>
    <row r="1450" spans="1:69" ht="12.75" hidden="1" customHeight="1" x14ac:dyDescent="0.25">
      <c r="A1450">
        <v>60</v>
      </c>
      <c r="B1450">
        <v>2009</v>
      </c>
      <c r="C1450" s="22" t="str">
        <f t="shared" si="89"/>
        <v>2009B00060</v>
      </c>
      <c r="D1450" s="13">
        <v>39938</v>
      </c>
      <c r="E1450">
        <v>90001</v>
      </c>
      <c r="F1450" t="s">
        <v>309</v>
      </c>
      <c r="G1450">
        <v>1</v>
      </c>
      <c r="I1450" t="s">
        <v>70</v>
      </c>
      <c r="J1450" s="15">
        <f t="shared" si="87"/>
        <v>10864</v>
      </c>
      <c r="K1450">
        <v>40</v>
      </c>
      <c r="L1450">
        <v>80</v>
      </c>
      <c r="M1450">
        <v>80</v>
      </c>
      <c r="N1450">
        <f t="shared" si="90"/>
        <v>40</v>
      </c>
      <c r="O1450">
        <v>4</v>
      </c>
      <c r="P1450">
        <v>6</v>
      </c>
      <c r="Q1450"/>
      <c r="R1450">
        <v>943</v>
      </c>
      <c r="S1450">
        <v>2009</v>
      </c>
      <c r="T1450" s="60" t="s">
        <v>113</v>
      </c>
      <c r="U1450" s="46">
        <v>1.29</v>
      </c>
      <c r="V1450" s="46">
        <v>0</v>
      </c>
      <c r="W1450" s="46">
        <v>0</v>
      </c>
      <c r="X1450" s="46">
        <v>2.31</v>
      </c>
      <c r="Y1450" s="46">
        <v>0</v>
      </c>
      <c r="Z1450">
        <v>391.68</v>
      </c>
      <c r="AA1450" t="s">
        <v>310</v>
      </c>
      <c r="AB1450">
        <v>6.1841999999999997</v>
      </c>
      <c r="AC1450">
        <v>1.1619999999999999</v>
      </c>
      <c r="AD1450">
        <v>0.91920000000000002</v>
      </c>
      <c r="AE1450">
        <v>1.4786999999999999</v>
      </c>
      <c r="AF1450">
        <v>9.3330000000000002</v>
      </c>
      <c r="AG1450">
        <v>3.9586999999999999</v>
      </c>
      <c r="AH1450">
        <v>0.74680000000000002</v>
      </c>
      <c r="AI1450">
        <v>1.0993999999999999</v>
      </c>
      <c r="AJ1450">
        <v>0.35439999999999999</v>
      </c>
      <c r="AK1450">
        <v>4.99E-2</v>
      </c>
      <c r="AL1450">
        <v>0.38109999999999999</v>
      </c>
      <c r="AM1450">
        <v>4.8502999999999998</v>
      </c>
      <c r="AN1450">
        <v>0.34300000000000003</v>
      </c>
      <c r="AO1450">
        <v>4.7686000000000002</v>
      </c>
      <c r="AP1450">
        <v>0.78220000000000001</v>
      </c>
      <c r="AQ1450">
        <v>145.73500000000001</v>
      </c>
      <c r="AR1450">
        <v>33.883800000000001</v>
      </c>
      <c r="AS1450" s="22"/>
      <c r="AT1450" s="22"/>
      <c r="AU1450" s="22" t="s">
        <v>114</v>
      </c>
      <c r="AV1450" s="46">
        <v>0</v>
      </c>
      <c r="AW1450" s="46">
        <v>0</v>
      </c>
      <c r="AX1450" s="46">
        <v>0</v>
      </c>
    </row>
    <row r="1451" spans="1:69" ht="12.75" hidden="1" customHeight="1" x14ac:dyDescent="0.25">
      <c r="A1451">
        <v>61</v>
      </c>
      <c r="B1451">
        <v>2009</v>
      </c>
      <c r="C1451" s="22" t="str">
        <f t="shared" si="89"/>
        <v>2009B00061</v>
      </c>
      <c r="D1451" s="13">
        <v>39938</v>
      </c>
      <c r="E1451">
        <v>90001</v>
      </c>
      <c r="F1451" t="s">
        <v>309</v>
      </c>
      <c r="G1451">
        <v>1</v>
      </c>
      <c r="I1451" t="s">
        <v>70</v>
      </c>
      <c r="J1451" s="15">
        <f t="shared" si="87"/>
        <v>5432</v>
      </c>
      <c r="K1451">
        <v>80</v>
      </c>
      <c r="L1451">
        <v>100</v>
      </c>
      <c r="M1451">
        <v>100</v>
      </c>
      <c r="N1451">
        <f t="shared" si="90"/>
        <v>20</v>
      </c>
      <c r="O1451">
        <v>4</v>
      </c>
      <c r="P1451">
        <v>6</v>
      </c>
      <c r="Q1451"/>
      <c r="R1451">
        <v>944</v>
      </c>
      <c r="S1451">
        <v>2009</v>
      </c>
      <c r="T1451" s="60" t="s">
        <v>113</v>
      </c>
      <c r="U1451" s="46">
        <v>1.55</v>
      </c>
      <c r="V1451" s="46">
        <v>0</v>
      </c>
      <c r="W1451" s="46">
        <v>0</v>
      </c>
      <c r="X1451" s="46">
        <v>0</v>
      </c>
      <c r="Y1451" s="46">
        <v>0</v>
      </c>
      <c r="Z1451">
        <v>385.11</v>
      </c>
      <c r="AA1451">
        <v>5.89</v>
      </c>
      <c r="AB1451">
        <v>10.128399999999999</v>
      </c>
      <c r="AC1451">
        <v>0.68230000000000002</v>
      </c>
      <c r="AD1451">
        <v>0.86619999999999997</v>
      </c>
      <c r="AE1451">
        <v>4.1262999999999996</v>
      </c>
      <c r="AF1451">
        <v>10.708399999999999</v>
      </c>
      <c r="AG1451">
        <v>4.3745000000000003</v>
      </c>
      <c r="AH1451">
        <v>0.5675</v>
      </c>
      <c r="AI1451">
        <v>1.1657</v>
      </c>
      <c r="AJ1451">
        <v>0.49830000000000002</v>
      </c>
      <c r="AK1451">
        <v>6.7900000000000002E-2</v>
      </c>
      <c r="AL1451">
        <v>0.43869999999999998</v>
      </c>
      <c r="AM1451">
        <v>6.6321000000000003</v>
      </c>
      <c r="AN1451">
        <v>0.56879999999999997</v>
      </c>
      <c r="AO1451">
        <v>2.6964000000000001</v>
      </c>
      <c r="AP1451">
        <v>1.3484</v>
      </c>
      <c r="AQ1451">
        <v>165.12010000000001</v>
      </c>
      <c r="AR1451">
        <v>24.813600000000001</v>
      </c>
      <c r="AS1451" s="22"/>
      <c r="AT1451" s="22"/>
      <c r="AU1451" s="22" t="s">
        <v>114</v>
      </c>
      <c r="AV1451" s="46">
        <v>0</v>
      </c>
      <c r="AW1451" s="46">
        <v>0</v>
      </c>
      <c r="AX1451" s="46">
        <v>0</v>
      </c>
    </row>
    <row r="1452" spans="1:69" ht="12.75" hidden="1" customHeight="1" x14ac:dyDescent="0.25">
      <c r="A1452">
        <v>62</v>
      </c>
      <c r="B1452">
        <v>2009</v>
      </c>
      <c r="C1452" s="22" t="str">
        <f t="shared" si="89"/>
        <v>2009B00062</v>
      </c>
      <c r="D1452" s="13">
        <v>39938</v>
      </c>
      <c r="E1452">
        <v>90002</v>
      </c>
      <c r="F1452" t="s">
        <v>309</v>
      </c>
      <c r="G1452">
        <v>2</v>
      </c>
      <c r="I1452" t="s">
        <v>70</v>
      </c>
      <c r="J1452" s="15">
        <f t="shared" si="87"/>
        <v>1358</v>
      </c>
      <c r="K1452">
        <v>0</v>
      </c>
      <c r="L1452">
        <v>5</v>
      </c>
      <c r="M1452">
        <v>5</v>
      </c>
      <c r="N1452">
        <f t="shared" si="90"/>
        <v>5</v>
      </c>
      <c r="O1452">
        <v>4</v>
      </c>
      <c r="P1452">
        <v>6</v>
      </c>
      <c r="Q1452"/>
      <c r="R1452">
        <v>945</v>
      </c>
      <c r="S1452">
        <v>2009</v>
      </c>
      <c r="T1452" s="60" t="s">
        <v>113</v>
      </c>
      <c r="U1452" s="46">
        <v>0.79</v>
      </c>
      <c r="V1452" s="46">
        <v>0</v>
      </c>
      <c r="W1452" s="46">
        <v>4.74</v>
      </c>
      <c r="X1452" s="46">
        <v>0</v>
      </c>
      <c r="Y1452" s="46">
        <v>0</v>
      </c>
      <c r="Z1452">
        <v>471.18</v>
      </c>
      <c r="AA1452">
        <v>11.1</v>
      </c>
      <c r="AB1452">
        <v>2.7519</v>
      </c>
      <c r="AC1452">
        <v>1.6409</v>
      </c>
      <c r="AD1452">
        <v>0.78680000000000005</v>
      </c>
      <c r="AE1452">
        <v>0.61429999999999996</v>
      </c>
      <c r="AF1452">
        <v>3.8591000000000002</v>
      </c>
      <c r="AG1452">
        <v>8.3582000000000001</v>
      </c>
      <c r="AH1452">
        <v>1.7472000000000001</v>
      </c>
      <c r="AI1452">
        <v>1.5093000000000001</v>
      </c>
      <c r="AJ1452">
        <v>0.43190000000000001</v>
      </c>
      <c r="AK1452">
        <v>6.1600000000000002E-2</v>
      </c>
      <c r="AL1452">
        <v>0.21460000000000001</v>
      </c>
      <c r="AM1452">
        <v>3.9683000000000002</v>
      </c>
      <c r="AN1452">
        <v>0.67159999999999997</v>
      </c>
      <c r="AO1452">
        <v>94.403000000000006</v>
      </c>
      <c r="AP1452">
        <v>1.1053999999999999</v>
      </c>
      <c r="AQ1452">
        <v>29.570900000000002</v>
      </c>
      <c r="AR1452">
        <v>48.927199999999999</v>
      </c>
      <c r="AS1452" s="22"/>
      <c r="AT1452" s="22"/>
      <c r="AU1452" s="22" t="s">
        <v>114</v>
      </c>
      <c r="AV1452" s="46">
        <v>0</v>
      </c>
      <c r="AW1452" s="46">
        <v>0</v>
      </c>
      <c r="AX1452" s="46">
        <v>0</v>
      </c>
    </row>
    <row r="1453" spans="1:69" ht="12.75" hidden="1" customHeight="1" x14ac:dyDescent="0.25">
      <c r="A1453">
        <v>63</v>
      </c>
      <c r="B1453">
        <v>2009</v>
      </c>
      <c r="C1453" s="22" t="str">
        <f t="shared" si="89"/>
        <v>2009B00063</v>
      </c>
      <c r="D1453" s="13">
        <v>39938</v>
      </c>
      <c r="E1453">
        <v>90002</v>
      </c>
      <c r="F1453" t="s">
        <v>309</v>
      </c>
      <c r="G1453">
        <v>2</v>
      </c>
      <c r="I1453" t="s">
        <v>70</v>
      </c>
      <c r="J1453" s="15">
        <f t="shared" si="87"/>
        <v>1358</v>
      </c>
      <c r="K1453">
        <v>5</v>
      </c>
      <c r="L1453">
        <v>10</v>
      </c>
      <c r="M1453">
        <v>10</v>
      </c>
      <c r="N1453">
        <f t="shared" si="90"/>
        <v>5</v>
      </c>
      <c r="O1453">
        <v>4</v>
      </c>
      <c r="P1453">
        <v>6</v>
      </c>
      <c r="Q1453"/>
      <c r="R1453">
        <v>946</v>
      </c>
      <c r="S1453">
        <v>2009</v>
      </c>
      <c r="T1453" s="60" t="s">
        <v>113</v>
      </c>
      <c r="U1453" s="46">
        <v>0.3</v>
      </c>
      <c r="V1453" s="46">
        <v>0</v>
      </c>
      <c r="W1453" s="46">
        <v>10.33</v>
      </c>
      <c r="X1453" s="46">
        <v>0.41</v>
      </c>
      <c r="Y1453" s="46">
        <v>0</v>
      </c>
      <c r="Z1453"/>
      <c r="AA1453"/>
      <c r="AB1453">
        <v>2.2136</v>
      </c>
      <c r="AC1453">
        <v>1.0212000000000001</v>
      </c>
      <c r="AD1453">
        <v>0.53890000000000005</v>
      </c>
      <c r="AE1453">
        <v>0.59450000000000003</v>
      </c>
      <c r="AF1453">
        <v>2.7635000000000001</v>
      </c>
      <c r="AG1453">
        <v>6.3116000000000003</v>
      </c>
      <c r="AH1453">
        <v>1.2216</v>
      </c>
      <c r="AI1453">
        <v>1.1540999999999999</v>
      </c>
      <c r="AJ1453">
        <v>0.48170000000000002</v>
      </c>
      <c r="AK1453">
        <v>6.93E-2</v>
      </c>
      <c r="AL1453">
        <v>0.17979999999999999</v>
      </c>
      <c r="AM1453">
        <v>2.6924000000000001</v>
      </c>
      <c r="AN1453">
        <v>0.58020000000000005</v>
      </c>
      <c r="AO1453">
        <v>60.481099999999998</v>
      </c>
      <c r="AP1453">
        <v>0.96050000000000002</v>
      </c>
      <c r="AQ1453">
        <v>28.407800000000002</v>
      </c>
      <c r="AR1453">
        <v>60.452500000000001</v>
      </c>
      <c r="AS1453" s="22"/>
      <c r="AT1453" s="22"/>
      <c r="AU1453" s="22" t="s">
        <v>114</v>
      </c>
      <c r="AV1453" s="46">
        <v>0</v>
      </c>
      <c r="AW1453" s="46">
        <v>0</v>
      </c>
      <c r="AX1453" s="46">
        <v>0</v>
      </c>
    </row>
    <row r="1454" spans="1:69" ht="12.75" hidden="1" customHeight="1" x14ac:dyDescent="0.25">
      <c r="A1454">
        <v>64</v>
      </c>
      <c r="B1454">
        <v>2009</v>
      </c>
      <c r="C1454" s="22" t="str">
        <f t="shared" si="89"/>
        <v>2009B00064</v>
      </c>
      <c r="D1454" s="13">
        <v>39938</v>
      </c>
      <c r="E1454">
        <v>90002</v>
      </c>
      <c r="F1454" t="s">
        <v>309</v>
      </c>
      <c r="G1454">
        <v>2</v>
      </c>
      <c r="I1454" t="s">
        <v>70</v>
      </c>
      <c r="J1454" s="15">
        <f t="shared" si="87"/>
        <v>2716</v>
      </c>
      <c r="K1454">
        <v>10</v>
      </c>
      <c r="L1454">
        <v>20</v>
      </c>
      <c r="M1454">
        <v>20</v>
      </c>
      <c r="N1454">
        <f t="shared" si="90"/>
        <v>10</v>
      </c>
      <c r="O1454">
        <v>4</v>
      </c>
      <c r="P1454">
        <v>6</v>
      </c>
      <c r="Q1454"/>
      <c r="R1454">
        <v>947</v>
      </c>
      <c r="S1454">
        <v>2009</v>
      </c>
      <c r="T1454" s="60" t="s">
        <v>113</v>
      </c>
      <c r="U1454" s="46">
        <v>1.0900000000000001</v>
      </c>
      <c r="V1454" s="46">
        <v>0</v>
      </c>
      <c r="W1454" s="46">
        <v>0</v>
      </c>
      <c r="X1454" s="46">
        <v>0</v>
      </c>
      <c r="Y1454" s="46">
        <v>0</v>
      </c>
      <c r="Z1454">
        <v>437.32</v>
      </c>
      <c r="AA1454">
        <v>6.18</v>
      </c>
      <c r="AB1454">
        <v>4.8372000000000002</v>
      </c>
      <c r="AC1454">
        <v>0.86140000000000005</v>
      </c>
      <c r="AD1454">
        <v>0.72330000000000005</v>
      </c>
      <c r="AE1454">
        <v>1.0079</v>
      </c>
      <c r="AF1454">
        <v>6.2651000000000003</v>
      </c>
      <c r="AG1454">
        <v>5.7209000000000003</v>
      </c>
      <c r="AH1454">
        <v>1.1935</v>
      </c>
      <c r="AI1454">
        <v>1.4157999999999999</v>
      </c>
      <c r="AJ1454">
        <v>0.33439999999999998</v>
      </c>
      <c r="AK1454">
        <v>7.4899999999999994E-2</v>
      </c>
      <c r="AL1454">
        <v>0.32090000000000002</v>
      </c>
      <c r="AM1454">
        <v>4.0377000000000001</v>
      </c>
      <c r="AN1454">
        <v>0.4209</v>
      </c>
      <c r="AO1454">
        <v>32.069800000000001</v>
      </c>
      <c r="AP1454">
        <v>0.79159999999999997</v>
      </c>
      <c r="AQ1454">
        <v>95.348799999999997</v>
      </c>
      <c r="AR1454">
        <v>44.493000000000002</v>
      </c>
      <c r="AS1454" s="22">
        <v>973</v>
      </c>
      <c r="AT1454" s="23">
        <v>2009</v>
      </c>
      <c r="AU1454" s="22" t="s">
        <v>114</v>
      </c>
      <c r="AV1454" s="46">
        <v>0.75</v>
      </c>
      <c r="AW1454" s="46">
        <v>0</v>
      </c>
      <c r="AX1454" s="46">
        <v>0</v>
      </c>
      <c r="BA1454">
        <v>1.0828</v>
      </c>
      <c r="BB1454">
        <v>0.64959999999999996</v>
      </c>
      <c r="BC1454">
        <v>0.29959999999999998</v>
      </c>
      <c r="BD1454">
        <v>0.40689999999999998</v>
      </c>
      <c r="BE1454">
        <v>0.79779999999999995</v>
      </c>
      <c r="BF1454">
        <v>8.7408999999999999</v>
      </c>
      <c r="BG1454">
        <v>0.20730000000000001</v>
      </c>
      <c r="BH1454">
        <v>2.1095000000000002</v>
      </c>
      <c r="BI1454">
        <v>0.60770000000000002</v>
      </c>
      <c r="BJ1454">
        <v>0.10440000000000001</v>
      </c>
      <c r="BK1454">
        <v>5.1499999999999997E-2</v>
      </c>
      <c r="BL1454">
        <v>3.1276999999999999</v>
      </c>
      <c r="BM1454">
        <v>0.70730000000000004</v>
      </c>
      <c r="BN1454">
        <v>11.489100000000001</v>
      </c>
      <c r="BO1454">
        <v>0.9577</v>
      </c>
      <c r="BP1454">
        <v>7.3723000000000001</v>
      </c>
      <c r="BQ1454">
        <v>20.1934</v>
      </c>
    </row>
    <row r="1455" spans="1:69" ht="12.75" hidden="1" customHeight="1" x14ac:dyDescent="0.25">
      <c r="A1455">
        <v>65</v>
      </c>
      <c r="B1455">
        <v>2009</v>
      </c>
      <c r="C1455" s="22" t="str">
        <f t="shared" si="89"/>
        <v>2009B00065</v>
      </c>
      <c r="D1455" s="13">
        <v>39938</v>
      </c>
      <c r="E1455">
        <v>90002</v>
      </c>
      <c r="F1455" t="s">
        <v>309</v>
      </c>
      <c r="G1455">
        <v>2</v>
      </c>
      <c r="I1455" t="s">
        <v>70</v>
      </c>
      <c r="J1455" s="15">
        <f t="shared" si="87"/>
        <v>5432</v>
      </c>
      <c r="K1455">
        <v>20</v>
      </c>
      <c r="L1455">
        <v>40</v>
      </c>
      <c r="M1455">
        <v>40</v>
      </c>
      <c r="N1455">
        <f t="shared" si="90"/>
        <v>20</v>
      </c>
      <c r="O1455">
        <v>4</v>
      </c>
      <c r="P1455">
        <v>6</v>
      </c>
      <c r="Q1455"/>
      <c r="R1455">
        <v>948</v>
      </c>
      <c r="S1455">
        <v>2009</v>
      </c>
      <c r="T1455" s="60" t="s">
        <v>113</v>
      </c>
      <c r="U1455" s="46">
        <v>0.16</v>
      </c>
      <c r="V1455" s="46">
        <v>0</v>
      </c>
      <c r="W1455" s="46">
        <v>1.18</v>
      </c>
      <c r="X1455" s="46">
        <v>0</v>
      </c>
      <c r="Y1455" s="46">
        <v>0</v>
      </c>
      <c r="Z1455"/>
      <c r="AA1455"/>
      <c r="AB1455">
        <v>0.5212</v>
      </c>
      <c r="AC1455">
        <v>0.31919999999999998</v>
      </c>
      <c r="AD1455" t="s">
        <v>311</v>
      </c>
      <c r="AE1455" t="s">
        <v>312</v>
      </c>
      <c r="AF1455" t="s">
        <v>313</v>
      </c>
      <c r="AG1455">
        <v>1.9774</v>
      </c>
      <c r="AH1455">
        <v>8.4699999999999998E-2</v>
      </c>
      <c r="AI1455">
        <v>0.4138</v>
      </c>
      <c r="AJ1455">
        <v>6.9199999999999998E-2</v>
      </c>
      <c r="AK1455">
        <v>2.2599999999999999E-2</v>
      </c>
      <c r="AL1455">
        <v>6.2100000000000002E-2</v>
      </c>
      <c r="AM1455" t="s">
        <v>314</v>
      </c>
      <c r="AN1455">
        <v>5.0799999999999998E-2</v>
      </c>
      <c r="AO1455" t="s">
        <v>315</v>
      </c>
      <c r="AP1455">
        <v>0.12570000000000001</v>
      </c>
      <c r="AQ1455">
        <v>12.994400000000001</v>
      </c>
      <c r="AR1455">
        <v>10.1229</v>
      </c>
      <c r="AS1455" s="22">
        <v>974</v>
      </c>
      <c r="AT1455" s="23">
        <v>2009</v>
      </c>
      <c r="AU1455" s="22" t="s">
        <v>114</v>
      </c>
      <c r="AV1455" s="46">
        <v>0.36</v>
      </c>
      <c r="AW1455" s="46">
        <v>0</v>
      </c>
      <c r="AX1455" s="46">
        <v>0</v>
      </c>
      <c r="AY1455">
        <v>401.16</v>
      </c>
      <c r="AZ1455">
        <v>7.66</v>
      </c>
      <c r="BA1455">
        <v>3.4933000000000001</v>
      </c>
      <c r="BB1455">
        <v>0.58299999999999996</v>
      </c>
      <c r="BC1455">
        <v>0.92849999999999999</v>
      </c>
      <c r="BD1455">
        <v>1.6396999999999999</v>
      </c>
      <c r="BE1455">
        <v>3.3650000000000002</v>
      </c>
      <c r="BF1455">
        <v>4.5039999999999996</v>
      </c>
      <c r="BG1455">
        <v>0.48520000000000002</v>
      </c>
      <c r="BH1455">
        <v>1.2544</v>
      </c>
      <c r="BI1455">
        <v>0.29820000000000002</v>
      </c>
      <c r="BJ1455">
        <v>3.5799999999999998E-2</v>
      </c>
      <c r="BK1455">
        <v>0.21390000000000001</v>
      </c>
      <c r="BL1455">
        <v>3.4001000000000001</v>
      </c>
      <c r="BM1455">
        <v>0.33</v>
      </c>
      <c r="BN1455">
        <v>7.3818999999999999</v>
      </c>
      <c r="BO1455">
        <v>0.59509999999999996</v>
      </c>
      <c r="BP1455">
        <v>131.44399999999999</v>
      </c>
      <c r="BQ1455">
        <v>42.192999999999998</v>
      </c>
    </row>
    <row r="1456" spans="1:69" ht="12.75" hidden="1" customHeight="1" x14ac:dyDescent="0.25">
      <c r="A1456">
        <v>66</v>
      </c>
      <c r="B1456">
        <v>2009</v>
      </c>
      <c r="C1456" s="22" t="str">
        <f t="shared" si="89"/>
        <v>2009B00066</v>
      </c>
      <c r="D1456" s="13">
        <v>39938</v>
      </c>
      <c r="E1456">
        <v>90002</v>
      </c>
      <c r="F1456" t="s">
        <v>309</v>
      </c>
      <c r="G1456">
        <v>2</v>
      </c>
      <c r="I1456" t="s">
        <v>70</v>
      </c>
      <c r="J1456" s="15">
        <f t="shared" si="87"/>
        <v>10864</v>
      </c>
      <c r="K1456">
        <v>40</v>
      </c>
      <c r="L1456">
        <v>80</v>
      </c>
      <c r="M1456">
        <v>80</v>
      </c>
      <c r="N1456">
        <f t="shared" si="90"/>
        <v>40</v>
      </c>
      <c r="O1456">
        <v>4</v>
      </c>
      <c r="P1456">
        <v>6</v>
      </c>
      <c r="Q1456"/>
      <c r="R1456">
        <v>949</v>
      </c>
      <c r="S1456">
        <v>2009</v>
      </c>
      <c r="T1456" s="60" t="s">
        <v>113</v>
      </c>
      <c r="U1456" s="46">
        <v>0.73</v>
      </c>
      <c r="V1456" s="46">
        <v>0.92</v>
      </c>
      <c r="W1456" s="46">
        <v>2.16</v>
      </c>
      <c r="X1456" s="46">
        <v>0</v>
      </c>
      <c r="Y1456" s="46">
        <v>0</v>
      </c>
      <c r="Z1456">
        <v>392.59</v>
      </c>
      <c r="AA1456">
        <v>5.22</v>
      </c>
      <c r="AB1456">
        <v>5.9168000000000003</v>
      </c>
      <c r="AC1456">
        <v>0.57279999999999998</v>
      </c>
      <c r="AD1456">
        <v>1.0217000000000001</v>
      </c>
      <c r="AE1456">
        <v>3.7713000000000001</v>
      </c>
      <c r="AF1456">
        <v>8.1710999999999991</v>
      </c>
      <c r="AG1456">
        <v>4.1588000000000003</v>
      </c>
      <c r="AH1456">
        <v>0.67059999999999997</v>
      </c>
      <c r="AI1456">
        <v>1.0302</v>
      </c>
      <c r="AJ1456">
        <v>0.2944</v>
      </c>
      <c r="AK1456">
        <v>3.8300000000000001E-2</v>
      </c>
      <c r="AL1456">
        <v>0.24049999999999999</v>
      </c>
      <c r="AM1456">
        <v>5.8932000000000002</v>
      </c>
      <c r="AN1456">
        <v>0.32990000000000003</v>
      </c>
      <c r="AO1456">
        <v>3.2812000000000001</v>
      </c>
      <c r="AP1456">
        <v>0.56240000000000001</v>
      </c>
      <c r="AQ1456">
        <v>178.63890000000001</v>
      </c>
      <c r="AR1456">
        <v>63.421599999999998</v>
      </c>
      <c r="AS1456" s="22">
        <v>975</v>
      </c>
      <c r="AT1456" s="23">
        <v>2009</v>
      </c>
      <c r="AU1456" s="22" t="s">
        <v>114</v>
      </c>
      <c r="AV1456" s="46">
        <v>0.19</v>
      </c>
      <c r="AW1456" s="46">
        <v>0.25</v>
      </c>
      <c r="AX1456" s="46">
        <v>0</v>
      </c>
      <c r="BA1456">
        <v>2.0215999999999998</v>
      </c>
      <c r="BB1456">
        <v>0.8649</v>
      </c>
      <c r="BC1456">
        <v>0.14399999999999999</v>
      </c>
      <c r="BD1456">
        <v>1.1716</v>
      </c>
      <c r="BE1456">
        <v>1.2790999999999999</v>
      </c>
      <c r="BF1456">
        <v>3.8290999999999999</v>
      </c>
      <c r="BG1456">
        <v>0.24329999999999999</v>
      </c>
      <c r="BH1456">
        <v>1.6321000000000001</v>
      </c>
      <c r="BI1456">
        <v>0.40450000000000003</v>
      </c>
      <c r="BJ1456">
        <v>3.8100000000000002E-2</v>
      </c>
      <c r="BK1456">
        <v>0.16270000000000001</v>
      </c>
      <c r="BL1456">
        <v>2.0396000000000001</v>
      </c>
      <c r="BM1456">
        <v>0.31190000000000001</v>
      </c>
      <c r="BN1456" t="s">
        <v>316</v>
      </c>
      <c r="BO1456">
        <v>0.54700000000000004</v>
      </c>
      <c r="BP1456">
        <v>14.7761</v>
      </c>
      <c r="BQ1456">
        <v>31.559699999999999</v>
      </c>
    </row>
    <row r="1457" spans="1:69" ht="12.75" hidden="1" customHeight="1" x14ac:dyDescent="0.25">
      <c r="A1457">
        <v>67</v>
      </c>
      <c r="B1457">
        <v>2009</v>
      </c>
      <c r="C1457" s="22" t="str">
        <f t="shared" si="89"/>
        <v>2009B00067</v>
      </c>
      <c r="D1457" s="13">
        <v>39938</v>
      </c>
      <c r="E1457">
        <v>90002</v>
      </c>
      <c r="F1457" t="s">
        <v>309</v>
      </c>
      <c r="G1457">
        <v>2</v>
      </c>
      <c r="I1457" t="s">
        <v>70</v>
      </c>
      <c r="J1457" s="15">
        <f t="shared" si="87"/>
        <v>5432</v>
      </c>
      <c r="K1457">
        <v>80</v>
      </c>
      <c r="L1457">
        <v>100</v>
      </c>
      <c r="M1457">
        <v>100</v>
      </c>
      <c r="N1457">
        <f t="shared" si="90"/>
        <v>20</v>
      </c>
      <c r="O1457">
        <v>4</v>
      </c>
      <c r="P1457">
        <v>6</v>
      </c>
      <c r="Q1457"/>
      <c r="R1457">
        <v>950</v>
      </c>
      <c r="S1457">
        <v>2009</v>
      </c>
      <c r="T1457" s="60" t="s">
        <v>113</v>
      </c>
      <c r="U1457" s="46">
        <v>0.31</v>
      </c>
      <c r="V1457" s="46">
        <v>0</v>
      </c>
      <c r="W1457" s="46">
        <v>0</v>
      </c>
      <c r="X1457" s="46">
        <v>0</v>
      </c>
      <c r="Y1457" s="46">
        <v>0</v>
      </c>
      <c r="Z1457"/>
      <c r="AA1457"/>
      <c r="AB1457">
        <v>3.9188000000000001</v>
      </c>
      <c r="AC1457">
        <v>0.32690000000000002</v>
      </c>
      <c r="AD1457">
        <v>0.31879999999999997</v>
      </c>
      <c r="AE1457">
        <v>5.4706000000000001</v>
      </c>
      <c r="AF1457">
        <v>5.8863000000000003</v>
      </c>
      <c r="AG1457">
        <v>3.6137999999999999</v>
      </c>
      <c r="AH1457">
        <v>0.63880000000000003</v>
      </c>
      <c r="AI1457">
        <v>0.72250000000000003</v>
      </c>
      <c r="AJ1457">
        <v>0.14560000000000001</v>
      </c>
      <c r="AK1457">
        <v>3.56E-2</v>
      </c>
      <c r="AL1457">
        <v>0.31</v>
      </c>
      <c r="AM1457">
        <v>5.4950000000000001</v>
      </c>
      <c r="AN1457">
        <v>0.2175</v>
      </c>
      <c r="AO1457">
        <v>2.7837999999999998</v>
      </c>
      <c r="AP1457">
        <v>0.37</v>
      </c>
      <c r="AQ1457">
        <v>280.75</v>
      </c>
      <c r="AR1457">
        <v>29.9375</v>
      </c>
      <c r="AS1457" s="22"/>
      <c r="AT1457" s="22"/>
      <c r="AU1457" s="22" t="s">
        <v>114</v>
      </c>
      <c r="AV1457" s="46">
        <v>0</v>
      </c>
      <c r="AW1457" s="46">
        <v>0</v>
      </c>
      <c r="AX1457" s="46">
        <v>0</v>
      </c>
    </row>
    <row r="1458" spans="1:69" ht="12.75" hidden="1" customHeight="1" x14ac:dyDescent="0.25">
      <c r="A1458">
        <v>68</v>
      </c>
      <c r="B1458">
        <v>2009</v>
      </c>
      <c r="C1458" s="22" t="str">
        <f t="shared" si="89"/>
        <v>2009B00068</v>
      </c>
      <c r="D1458" s="13">
        <v>39939</v>
      </c>
      <c r="E1458">
        <v>90003</v>
      </c>
      <c r="F1458" t="s">
        <v>309</v>
      </c>
      <c r="G1458">
        <v>3</v>
      </c>
      <c r="I1458" t="s">
        <v>70</v>
      </c>
      <c r="J1458" s="15">
        <f t="shared" si="87"/>
        <v>1358</v>
      </c>
      <c r="K1458">
        <v>0</v>
      </c>
      <c r="L1458">
        <v>5</v>
      </c>
      <c r="M1458">
        <v>5</v>
      </c>
      <c r="N1458">
        <f t="shared" si="90"/>
        <v>5</v>
      </c>
      <c r="O1458">
        <v>4</v>
      </c>
      <c r="P1458">
        <v>6</v>
      </c>
      <c r="Q1458"/>
      <c r="R1458">
        <v>951</v>
      </c>
      <c r="S1458">
        <v>2009</v>
      </c>
      <c r="T1458" s="60" t="s">
        <v>113</v>
      </c>
      <c r="U1458" s="46">
        <v>0.34</v>
      </c>
      <c r="V1458" s="46">
        <v>1.43</v>
      </c>
      <c r="W1458" s="46">
        <v>0</v>
      </c>
      <c r="X1458" s="46">
        <v>0</v>
      </c>
      <c r="Y1458" s="46">
        <v>0</v>
      </c>
      <c r="Z1458">
        <v>453.6</v>
      </c>
      <c r="AA1458">
        <v>8.6999999999999993</v>
      </c>
      <c r="AB1458">
        <v>2.7505000000000002</v>
      </c>
      <c r="AC1458">
        <v>0.93530000000000002</v>
      </c>
      <c r="AD1458">
        <v>0.65080000000000005</v>
      </c>
      <c r="AE1458">
        <v>0.66020000000000001</v>
      </c>
      <c r="AF1458">
        <v>5.2126999999999999</v>
      </c>
      <c r="AG1458">
        <v>8.2891999999999992</v>
      </c>
      <c r="AH1458">
        <v>2.2599</v>
      </c>
      <c r="AI1458">
        <v>1.206</v>
      </c>
      <c r="AJ1458">
        <v>0.45419999999999999</v>
      </c>
      <c r="AK1458">
        <v>5.4300000000000001E-2</v>
      </c>
      <c r="AL1458">
        <v>0.2046</v>
      </c>
      <c r="AM1458">
        <v>3.6974999999999998</v>
      </c>
      <c r="AN1458">
        <v>0.44280000000000003</v>
      </c>
      <c r="AO1458">
        <v>96.739099999999993</v>
      </c>
      <c r="AP1458">
        <v>0.9778</v>
      </c>
      <c r="AQ1458">
        <v>67.296800000000005</v>
      </c>
      <c r="AR1458">
        <v>44.385599999999997</v>
      </c>
      <c r="AS1458" s="22"/>
      <c r="AT1458" s="22"/>
      <c r="AU1458" s="22" t="s">
        <v>114</v>
      </c>
      <c r="AV1458" s="46">
        <v>0</v>
      </c>
      <c r="AW1458" s="46">
        <v>0</v>
      </c>
      <c r="AX1458" s="46">
        <v>0</v>
      </c>
    </row>
    <row r="1459" spans="1:69" ht="12.75" hidden="1" customHeight="1" x14ac:dyDescent="0.25">
      <c r="A1459">
        <v>69</v>
      </c>
      <c r="B1459">
        <v>2009</v>
      </c>
      <c r="C1459" s="22" t="str">
        <f t="shared" si="89"/>
        <v>2009B00069</v>
      </c>
      <c r="D1459" s="13">
        <v>39939</v>
      </c>
      <c r="E1459">
        <v>90003</v>
      </c>
      <c r="F1459" t="s">
        <v>309</v>
      </c>
      <c r="G1459">
        <v>3</v>
      </c>
      <c r="I1459" t="s">
        <v>70</v>
      </c>
      <c r="J1459" s="15">
        <f t="shared" si="87"/>
        <v>1358</v>
      </c>
      <c r="K1459">
        <v>5</v>
      </c>
      <c r="L1459">
        <v>10</v>
      </c>
      <c r="M1459">
        <v>10</v>
      </c>
      <c r="N1459">
        <f t="shared" si="90"/>
        <v>5</v>
      </c>
      <c r="O1459">
        <v>4</v>
      </c>
      <c r="P1459">
        <v>6</v>
      </c>
      <c r="Q1459"/>
      <c r="S1459"/>
      <c r="T1459" s="60" t="s">
        <v>113</v>
      </c>
      <c r="U1459" s="46">
        <v>0</v>
      </c>
      <c r="V1459" s="46">
        <v>0</v>
      </c>
      <c r="W1459" s="46">
        <v>0</v>
      </c>
      <c r="X1459" s="46">
        <v>0.34</v>
      </c>
      <c r="Y1459" s="46">
        <v>0</v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s="22"/>
      <c r="AT1459" s="22"/>
      <c r="AU1459" s="22" t="s">
        <v>114</v>
      </c>
      <c r="AV1459" s="46">
        <v>0</v>
      </c>
      <c r="AW1459" s="46">
        <v>0</v>
      </c>
      <c r="AX1459" s="46">
        <v>0</v>
      </c>
    </row>
    <row r="1460" spans="1:69" ht="12.75" hidden="1" customHeight="1" x14ac:dyDescent="0.25">
      <c r="A1460">
        <v>70</v>
      </c>
      <c r="B1460">
        <v>2009</v>
      </c>
      <c r="C1460" s="22" t="str">
        <f t="shared" si="89"/>
        <v>2009B00070</v>
      </c>
      <c r="D1460" s="13">
        <v>39939</v>
      </c>
      <c r="E1460">
        <v>90003</v>
      </c>
      <c r="F1460" t="s">
        <v>309</v>
      </c>
      <c r="G1460">
        <v>3</v>
      </c>
      <c r="I1460" t="s">
        <v>70</v>
      </c>
      <c r="J1460" s="15">
        <f t="shared" si="87"/>
        <v>2716</v>
      </c>
      <c r="K1460">
        <v>10</v>
      </c>
      <c r="L1460">
        <v>20</v>
      </c>
      <c r="M1460">
        <v>20</v>
      </c>
      <c r="N1460">
        <f t="shared" si="90"/>
        <v>10</v>
      </c>
      <c r="O1460">
        <v>4</v>
      </c>
      <c r="P1460">
        <v>6</v>
      </c>
      <c r="Q1460"/>
      <c r="R1460">
        <v>952</v>
      </c>
      <c r="S1460">
        <v>2009</v>
      </c>
      <c r="T1460" s="60" t="s">
        <v>113</v>
      </c>
      <c r="U1460" s="46">
        <v>0.89</v>
      </c>
      <c r="V1460" s="46">
        <v>0.87</v>
      </c>
      <c r="W1460" s="46">
        <v>0</v>
      </c>
      <c r="X1460" s="46">
        <v>0.17</v>
      </c>
      <c r="Y1460" s="46">
        <v>0</v>
      </c>
      <c r="Z1460">
        <v>432</v>
      </c>
      <c r="AA1460">
        <v>8.42</v>
      </c>
      <c r="AB1460">
        <v>7.0670999999999999</v>
      </c>
      <c r="AC1460">
        <v>1.1215999999999999</v>
      </c>
      <c r="AD1460">
        <v>1.5117</v>
      </c>
      <c r="AE1460">
        <v>2.1941000000000002</v>
      </c>
      <c r="AF1460">
        <v>6.8531000000000004</v>
      </c>
      <c r="AG1460">
        <v>5.7878999999999996</v>
      </c>
      <c r="AH1460">
        <v>0.98050000000000004</v>
      </c>
      <c r="AI1460">
        <v>1.3337000000000001</v>
      </c>
      <c r="AJ1460">
        <v>0.43290000000000001</v>
      </c>
      <c r="AK1460">
        <v>5.74E-2</v>
      </c>
      <c r="AL1460">
        <v>0.28160000000000002</v>
      </c>
      <c r="AM1460">
        <v>5.8074000000000003</v>
      </c>
      <c r="AN1460">
        <v>0.57640000000000002</v>
      </c>
      <c r="AO1460">
        <v>37.976700000000001</v>
      </c>
      <c r="AP1460">
        <v>0.94550000000000001</v>
      </c>
      <c r="AQ1460">
        <v>80.544700000000006</v>
      </c>
      <c r="AR1460">
        <v>112.3541</v>
      </c>
      <c r="AS1460" s="22"/>
      <c r="AT1460" s="22"/>
      <c r="AU1460" s="22" t="s">
        <v>114</v>
      </c>
      <c r="AV1460" s="46">
        <v>0</v>
      </c>
      <c r="AW1460" s="46">
        <v>0</v>
      </c>
      <c r="AX1460" s="46">
        <v>0</v>
      </c>
    </row>
    <row r="1461" spans="1:69" ht="12.75" hidden="1" customHeight="1" x14ac:dyDescent="0.25">
      <c r="A1461">
        <v>71</v>
      </c>
      <c r="B1461">
        <v>2009</v>
      </c>
      <c r="C1461" s="22" t="str">
        <f t="shared" si="89"/>
        <v>2009B00071</v>
      </c>
      <c r="D1461" s="13">
        <v>39939</v>
      </c>
      <c r="E1461">
        <v>90003</v>
      </c>
      <c r="F1461" t="s">
        <v>309</v>
      </c>
      <c r="G1461">
        <v>3</v>
      </c>
      <c r="I1461" t="s">
        <v>70</v>
      </c>
      <c r="J1461" s="15">
        <f t="shared" si="87"/>
        <v>5432</v>
      </c>
      <c r="K1461">
        <v>20</v>
      </c>
      <c r="L1461">
        <v>40</v>
      </c>
      <c r="M1461">
        <v>40</v>
      </c>
      <c r="N1461">
        <f t="shared" si="90"/>
        <v>20</v>
      </c>
      <c r="O1461">
        <v>4</v>
      </c>
      <c r="P1461">
        <v>6</v>
      </c>
      <c r="Q1461"/>
      <c r="R1461">
        <v>953</v>
      </c>
      <c r="S1461">
        <v>2009</v>
      </c>
      <c r="T1461" s="60" t="s">
        <v>113</v>
      </c>
      <c r="U1461" s="46">
        <v>1.1299999999999999</v>
      </c>
      <c r="V1461" s="46">
        <v>0</v>
      </c>
      <c r="W1461" s="46">
        <v>0</v>
      </c>
      <c r="X1461" s="46">
        <v>0.26</v>
      </c>
      <c r="Y1461" s="46">
        <v>0</v>
      </c>
      <c r="Z1461">
        <v>422.83</v>
      </c>
      <c r="AA1461">
        <v>7.36</v>
      </c>
      <c r="AB1461">
        <v>9.6377000000000006</v>
      </c>
      <c r="AC1461">
        <v>0.81730000000000003</v>
      </c>
      <c r="AD1461">
        <v>1.1254</v>
      </c>
      <c r="AE1461">
        <v>3.8639000000000001</v>
      </c>
      <c r="AF1461">
        <v>9.5381999999999998</v>
      </c>
      <c r="AG1461">
        <v>4.9960000000000004</v>
      </c>
      <c r="AH1461">
        <v>0.95299999999999996</v>
      </c>
      <c r="AI1461">
        <v>1.1967000000000001</v>
      </c>
      <c r="AJ1461">
        <v>0.33479999999999999</v>
      </c>
      <c r="AK1461">
        <v>5.8900000000000001E-2</v>
      </c>
      <c r="AL1461">
        <v>0.44940000000000002</v>
      </c>
      <c r="AM1461">
        <v>6.4211999999999998</v>
      </c>
      <c r="AN1461">
        <v>0.40639999999999998</v>
      </c>
      <c r="AO1461">
        <v>9.8686000000000007</v>
      </c>
      <c r="AP1461">
        <v>0.79459999999999997</v>
      </c>
      <c r="AQ1461">
        <v>140.12739999999999</v>
      </c>
      <c r="AR1461">
        <v>62.738900000000001</v>
      </c>
      <c r="AS1461" s="22"/>
      <c r="AT1461" s="22"/>
      <c r="AU1461" s="22" t="s">
        <v>114</v>
      </c>
      <c r="AV1461" s="46">
        <v>0</v>
      </c>
      <c r="AW1461" s="46">
        <v>0</v>
      </c>
      <c r="AX1461" s="46">
        <v>0</v>
      </c>
    </row>
    <row r="1462" spans="1:69" ht="12.75" hidden="1" customHeight="1" x14ac:dyDescent="0.25">
      <c r="A1462">
        <v>72</v>
      </c>
      <c r="B1462">
        <v>2009</v>
      </c>
      <c r="C1462" s="22" t="str">
        <f t="shared" si="89"/>
        <v>2009B00072</v>
      </c>
      <c r="D1462" s="13">
        <v>39939</v>
      </c>
      <c r="E1462">
        <v>90003</v>
      </c>
      <c r="F1462" t="s">
        <v>309</v>
      </c>
      <c r="G1462">
        <v>3</v>
      </c>
      <c r="I1462" t="s">
        <v>70</v>
      </c>
      <c r="J1462" s="15">
        <f t="shared" si="87"/>
        <v>10864</v>
      </c>
      <c r="K1462">
        <v>40</v>
      </c>
      <c r="L1462">
        <v>80</v>
      </c>
      <c r="M1462">
        <v>80</v>
      </c>
      <c r="N1462">
        <f t="shared" si="90"/>
        <v>40</v>
      </c>
      <c r="O1462">
        <v>4</v>
      </c>
      <c r="P1462">
        <v>6</v>
      </c>
      <c r="Q1462"/>
      <c r="R1462">
        <v>954</v>
      </c>
      <c r="S1462">
        <v>2009</v>
      </c>
      <c r="T1462" s="60" t="s">
        <v>113</v>
      </c>
      <c r="U1462" s="46">
        <v>2.44</v>
      </c>
      <c r="V1462" s="46">
        <v>1.79</v>
      </c>
      <c r="W1462" s="46">
        <v>0.56000000000000005</v>
      </c>
      <c r="X1462" s="46">
        <v>0.13</v>
      </c>
      <c r="Y1462" s="46">
        <v>0</v>
      </c>
      <c r="Z1462">
        <v>402.56</v>
      </c>
      <c r="AA1462">
        <v>5.55</v>
      </c>
      <c r="AB1462">
        <v>7.0087999999999999</v>
      </c>
      <c r="AC1462">
        <v>0.55179999999999996</v>
      </c>
      <c r="AD1462">
        <v>0.78449999999999998</v>
      </c>
      <c r="AE1462">
        <v>5.8846999999999996</v>
      </c>
      <c r="AF1462">
        <v>11.759499999999999</v>
      </c>
      <c r="AG1462">
        <v>3.9731000000000001</v>
      </c>
      <c r="AH1462">
        <v>0.60360000000000003</v>
      </c>
      <c r="AI1462">
        <v>1.4976</v>
      </c>
      <c r="AJ1462">
        <v>0.35239999999999999</v>
      </c>
      <c r="AK1462">
        <v>6.1600000000000002E-2</v>
      </c>
      <c r="AL1462">
        <v>0.28489999999999999</v>
      </c>
      <c r="AM1462">
        <v>8.8221000000000007</v>
      </c>
      <c r="AN1462">
        <v>0.34749999999999998</v>
      </c>
      <c r="AO1462">
        <v>2.7942</v>
      </c>
      <c r="AP1462">
        <v>0.78400000000000003</v>
      </c>
      <c r="AQ1462">
        <v>140.07820000000001</v>
      </c>
      <c r="AR1462">
        <v>53.763399999999997</v>
      </c>
      <c r="AS1462" s="22"/>
      <c r="AT1462" s="22"/>
      <c r="AU1462" s="22" t="s">
        <v>114</v>
      </c>
      <c r="AV1462" s="46">
        <v>0</v>
      </c>
      <c r="AW1462" s="46">
        <v>0</v>
      </c>
      <c r="AX1462" s="46">
        <v>0</v>
      </c>
    </row>
    <row r="1463" spans="1:69" ht="12.75" hidden="1" customHeight="1" x14ac:dyDescent="0.25">
      <c r="A1463">
        <v>73</v>
      </c>
      <c r="B1463">
        <v>2009</v>
      </c>
      <c r="C1463" s="22" t="str">
        <f t="shared" si="89"/>
        <v>2009B00073</v>
      </c>
      <c r="D1463" s="13">
        <v>39939</v>
      </c>
      <c r="E1463">
        <v>90003</v>
      </c>
      <c r="F1463" t="s">
        <v>309</v>
      </c>
      <c r="G1463">
        <v>3</v>
      </c>
      <c r="I1463" t="s">
        <v>70</v>
      </c>
      <c r="J1463" s="15">
        <f t="shared" si="87"/>
        <v>5432</v>
      </c>
      <c r="K1463">
        <v>80</v>
      </c>
      <c r="L1463">
        <v>100</v>
      </c>
      <c r="M1463">
        <v>100</v>
      </c>
      <c r="N1463">
        <f t="shared" si="90"/>
        <v>20</v>
      </c>
      <c r="O1463">
        <v>4</v>
      </c>
      <c r="P1463">
        <v>6</v>
      </c>
      <c r="Q1463"/>
      <c r="S1463"/>
      <c r="T1463" s="60" t="s">
        <v>113</v>
      </c>
      <c r="U1463" s="46">
        <v>0</v>
      </c>
      <c r="V1463" s="46">
        <v>0</v>
      </c>
      <c r="W1463" s="46">
        <v>0</v>
      </c>
      <c r="X1463" s="46">
        <v>0.45</v>
      </c>
      <c r="Y1463" s="46">
        <v>0</v>
      </c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s="22"/>
      <c r="AT1463" s="22"/>
      <c r="AU1463" s="22" t="s">
        <v>114</v>
      </c>
      <c r="AV1463" s="46">
        <v>0</v>
      </c>
      <c r="AW1463" s="46">
        <v>0</v>
      </c>
      <c r="AX1463" s="46">
        <v>0</v>
      </c>
    </row>
    <row r="1464" spans="1:69" ht="12.75" hidden="1" customHeight="1" x14ac:dyDescent="0.25">
      <c r="A1464">
        <v>74</v>
      </c>
      <c r="B1464">
        <v>2009</v>
      </c>
      <c r="C1464" s="22" t="str">
        <f t="shared" si="89"/>
        <v>2009B00074</v>
      </c>
      <c r="D1464" s="13">
        <v>39939</v>
      </c>
      <c r="E1464">
        <v>90004</v>
      </c>
      <c r="F1464" t="s">
        <v>309</v>
      </c>
      <c r="G1464">
        <v>4</v>
      </c>
      <c r="I1464" t="s">
        <v>70</v>
      </c>
      <c r="J1464" s="15">
        <f t="shared" si="87"/>
        <v>1358</v>
      </c>
      <c r="K1464">
        <v>0</v>
      </c>
      <c r="L1464">
        <v>5</v>
      </c>
      <c r="M1464">
        <v>5</v>
      </c>
      <c r="N1464">
        <f t="shared" si="90"/>
        <v>5</v>
      </c>
      <c r="O1464">
        <v>4</v>
      </c>
      <c r="P1464">
        <v>6</v>
      </c>
      <c r="Q1464"/>
      <c r="R1464">
        <v>955</v>
      </c>
      <c r="S1464">
        <v>2009</v>
      </c>
      <c r="T1464" s="60" t="s">
        <v>113</v>
      </c>
      <c r="U1464" s="46">
        <v>0.16</v>
      </c>
      <c r="V1464" s="46">
        <v>0</v>
      </c>
      <c r="W1464" s="46">
        <v>0</v>
      </c>
      <c r="X1464" s="46">
        <v>0.52</v>
      </c>
      <c r="Y1464" s="46">
        <v>0</v>
      </c>
      <c r="Z1464"/>
      <c r="AA1464"/>
      <c r="AB1464">
        <v>1.3955</v>
      </c>
      <c r="AC1464">
        <v>0.82450000000000001</v>
      </c>
      <c r="AD1464">
        <v>0.79849999999999999</v>
      </c>
      <c r="AE1464">
        <v>0.66190000000000004</v>
      </c>
      <c r="AF1464">
        <v>2.6974</v>
      </c>
      <c r="AG1464">
        <v>6.4787999999999997</v>
      </c>
      <c r="AH1464">
        <v>1.0096000000000001</v>
      </c>
      <c r="AI1464">
        <v>1.5362</v>
      </c>
      <c r="AJ1464">
        <v>0.31280000000000002</v>
      </c>
      <c r="AK1464">
        <v>3.6900000000000002E-2</v>
      </c>
      <c r="AL1464">
        <v>0.21310000000000001</v>
      </c>
      <c r="AM1464">
        <v>2.2656999999999998</v>
      </c>
      <c r="AN1464">
        <v>0.65510000000000002</v>
      </c>
      <c r="AO1464">
        <v>60.532800000000002</v>
      </c>
      <c r="AP1464">
        <v>0.82240000000000002</v>
      </c>
      <c r="AQ1464">
        <v>38.5246</v>
      </c>
      <c r="AR1464">
        <v>41.612000000000002</v>
      </c>
      <c r="AS1464" s="22"/>
      <c r="AT1464" s="22"/>
      <c r="AU1464" s="22" t="s">
        <v>114</v>
      </c>
      <c r="AV1464" s="46">
        <v>0</v>
      </c>
      <c r="AW1464" s="46">
        <v>0</v>
      </c>
      <c r="AX1464" s="46">
        <v>0</v>
      </c>
    </row>
    <row r="1465" spans="1:69" ht="12.75" hidden="1" customHeight="1" x14ac:dyDescent="0.25">
      <c r="A1465">
        <v>75</v>
      </c>
      <c r="B1465">
        <v>2009</v>
      </c>
      <c r="C1465" s="22" t="str">
        <f t="shared" si="89"/>
        <v>2009B00075</v>
      </c>
      <c r="D1465" s="13">
        <v>39939</v>
      </c>
      <c r="E1465">
        <v>90004</v>
      </c>
      <c r="F1465" t="s">
        <v>309</v>
      </c>
      <c r="G1465">
        <v>4</v>
      </c>
      <c r="I1465" t="s">
        <v>70</v>
      </c>
      <c r="J1465" s="15">
        <f t="shared" si="87"/>
        <v>1358</v>
      </c>
      <c r="K1465">
        <v>5</v>
      </c>
      <c r="L1465">
        <v>10</v>
      </c>
      <c r="M1465">
        <v>10</v>
      </c>
      <c r="N1465">
        <f t="shared" si="90"/>
        <v>5</v>
      </c>
      <c r="O1465">
        <v>4</v>
      </c>
      <c r="P1465">
        <v>6</v>
      </c>
      <c r="Q1465"/>
      <c r="R1465">
        <v>956</v>
      </c>
      <c r="S1465">
        <v>2009</v>
      </c>
      <c r="T1465" s="60" t="s">
        <v>113</v>
      </c>
      <c r="U1465" s="46">
        <v>0.23</v>
      </c>
      <c r="V1465" s="46">
        <v>0</v>
      </c>
      <c r="W1465" s="46">
        <v>0</v>
      </c>
      <c r="X1465" s="46">
        <v>0</v>
      </c>
      <c r="Y1465" s="46">
        <v>0</v>
      </c>
      <c r="Z1465"/>
      <c r="AA1465"/>
      <c r="AB1465">
        <v>1.8372999999999999</v>
      </c>
      <c r="AC1465">
        <v>3.1901000000000002</v>
      </c>
      <c r="AD1465">
        <v>0.34460000000000002</v>
      </c>
      <c r="AE1465" t="s">
        <v>317</v>
      </c>
      <c r="AF1465">
        <v>1.9926999999999999</v>
      </c>
      <c r="AG1465">
        <v>7.2468000000000004</v>
      </c>
      <c r="AH1465">
        <v>1.1079000000000001</v>
      </c>
      <c r="AI1465">
        <v>2.2139000000000002</v>
      </c>
      <c r="AJ1465">
        <v>0.42230000000000001</v>
      </c>
      <c r="AK1465">
        <v>4.02E-2</v>
      </c>
      <c r="AL1465">
        <v>0.20019999999999999</v>
      </c>
      <c r="AM1465">
        <v>1.0101</v>
      </c>
      <c r="AN1465">
        <v>1.6096999999999999</v>
      </c>
      <c r="AO1465">
        <v>44.040199999999999</v>
      </c>
      <c r="AP1465">
        <v>0.74680000000000002</v>
      </c>
      <c r="AQ1465">
        <v>13.345499999999999</v>
      </c>
      <c r="AR1465">
        <v>28.519200000000001</v>
      </c>
      <c r="AS1465" s="22"/>
      <c r="AT1465" s="22"/>
      <c r="AU1465" s="22" t="s">
        <v>114</v>
      </c>
      <c r="AV1465" s="46">
        <v>0</v>
      </c>
      <c r="AW1465" s="46">
        <v>0</v>
      </c>
      <c r="AX1465" s="46">
        <v>0</v>
      </c>
    </row>
    <row r="1466" spans="1:69" ht="12.75" hidden="1" customHeight="1" x14ac:dyDescent="0.25">
      <c r="A1466">
        <v>76</v>
      </c>
      <c r="B1466">
        <v>2009</v>
      </c>
      <c r="C1466" s="22" t="str">
        <f t="shared" si="89"/>
        <v>2009B00076</v>
      </c>
      <c r="D1466" s="13">
        <v>39939</v>
      </c>
      <c r="E1466">
        <v>90004</v>
      </c>
      <c r="F1466" t="s">
        <v>309</v>
      </c>
      <c r="G1466">
        <v>4</v>
      </c>
      <c r="I1466" t="s">
        <v>70</v>
      </c>
      <c r="J1466" s="15">
        <f t="shared" si="87"/>
        <v>2716</v>
      </c>
      <c r="K1466">
        <v>10</v>
      </c>
      <c r="L1466">
        <v>20</v>
      </c>
      <c r="M1466">
        <v>20</v>
      </c>
      <c r="N1466">
        <f t="shared" si="90"/>
        <v>10</v>
      </c>
      <c r="O1466">
        <v>4</v>
      </c>
      <c r="P1466">
        <v>6</v>
      </c>
      <c r="Q1466"/>
      <c r="R1466">
        <v>957</v>
      </c>
      <c r="S1466">
        <v>2009</v>
      </c>
      <c r="T1466" s="60" t="s">
        <v>113</v>
      </c>
      <c r="U1466" s="46">
        <v>1.24</v>
      </c>
      <c r="V1466" s="46">
        <v>2.0299999999999998</v>
      </c>
      <c r="W1466" s="46">
        <v>4.2300000000000004</v>
      </c>
      <c r="X1466" s="46">
        <v>0</v>
      </c>
      <c r="Y1466" s="46">
        <v>0</v>
      </c>
      <c r="Z1466">
        <v>443.58</v>
      </c>
      <c r="AA1466">
        <v>7.83</v>
      </c>
      <c r="AB1466">
        <v>4.0720999999999998</v>
      </c>
      <c r="AC1466">
        <v>0.87980000000000003</v>
      </c>
      <c r="AD1466">
        <v>0.33750000000000002</v>
      </c>
      <c r="AE1466">
        <v>1.1024</v>
      </c>
      <c r="AF1466">
        <v>4.4749999999999996</v>
      </c>
      <c r="AG1466">
        <v>4.4730999999999996</v>
      </c>
      <c r="AH1466">
        <v>1.0683</v>
      </c>
      <c r="AI1466">
        <v>1.7869999999999999</v>
      </c>
      <c r="AJ1466">
        <v>0.38169999999999998</v>
      </c>
      <c r="AK1466">
        <v>2.64E-2</v>
      </c>
      <c r="AL1466">
        <v>0.1981</v>
      </c>
      <c r="AM1466">
        <v>3.125</v>
      </c>
      <c r="AN1466">
        <v>0.43890000000000001</v>
      </c>
      <c r="AO1466">
        <v>56.923099999999998</v>
      </c>
      <c r="AP1466">
        <v>0.84089999999999998</v>
      </c>
      <c r="AQ1466">
        <v>49.134599999999999</v>
      </c>
      <c r="AR1466">
        <v>37.543300000000002</v>
      </c>
      <c r="AS1466" s="22"/>
      <c r="AT1466" s="22"/>
      <c r="AU1466" s="22" t="s">
        <v>114</v>
      </c>
      <c r="AV1466" s="46">
        <v>0</v>
      </c>
      <c r="AW1466" s="46">
        <v>0</v>
      </c>
      <c r="AX1466" s="46">
        <v>0</v>
      </c>
    </row>
    <row r="1467" spans="1:69" ht="12.75" hidden="1" customHeight="1" x14ac:dyDescent="0.25">
      <c r="A1467">
        <v>77</v>
      </c>
      <c r="B1467">
        <v>2009</v>
      </c>
      <c r="C1467" s="22" t="str">
        <f t="shared" si="89"/>
        <v>2009B00077</v>
      </c>
      <c r="D1467" s="13">
        <v>39939</v>
      </c>
      <c r="E1467">
        <v>90004</v>
      </c>
      <c r="F1467" t="s">
        <v>309</v>
      </c>
      <c r="G1467">
        <v>4</v>
      </c>
      <c r="I1467" t="s">
        <v>70</v>
      </c>
      <c r="J1467" s="15">
        <f t="shared" si="87"/>
        <v>5432</v>
      </c>
      <c r="K1467">
        <v>20</v>
      </c>
      <c r="L1467">
        <v>40</v>
      </c>
      <c r="M1467">
        <v>40</v>
      </c>
      <c r="N1467">
        <f t="shared" si="90"/>
        <v>20</v>
      </c>
      <c r="O1467">
        <v>4</v>
      </c>
      <c r="P1467">
        <v>6</v>
      </c>
      <c r="Q1467"/>
      <c r="R1467">
        <v>958</v>
      </c>
      <c r="S1467">
        <v>2009</v>
      </c>
      <c r="T1467" s="60" t="s">
        <v>113</v>
      </c>
      <c r="U1467" s="46">
        <v>1.92</v>
      </c>
      <c r="V1467" s="46">
        <v>0.42</v>
      </c>
      <c r="W1467" s="46">
        <v>28.04</v>
      </c>
      <c r="X1467" s="46">
        <v>0.43</v>
      </c>
      <c r="Y1467" s="46">
        <v>0</v>
      </c>
      <c r="Z1467">
        <v>406.19</v>
      </c>
      <c r="AA1467">
        <v>7.25</v>
      </c>
      <c r="AB1467">
        <v>9.8313000000000006</v>
      </c>
      <c r="AC1467">
        <v>0.71850000000000003</v>
      </c>
      <c r="AD1467">
        <v>0.91610000000000003</v>
      </c>
      <c r="AE1467">
        <v>2.7185000000000001</v>
      </c>
      <c r="AF1467">
        <v>9.8757000000000001</v>
      </c>
      <c r="AG1467">
        <v>5.3019999999999996</v>
      </c>
      <c r="AH1467">
        <v>1.1141000000000001</v>
      </c>
      <c r="AI1467">
        <v>1.1123000000000001</v>
      </c>
      <c r="AJ1467">
        <v>0.3548</v>
      </c>
      <c r="AK1467">
        <v>2.35E-2</v>
      </c>
      <c r="AL1467">
        <v>0.22109999999999999</v>
      </c>
      <c r="AM1467">
        <v>6.4875999999999996</v>
      </c>
      <c r="AN1467">
        <v>0.46</v>
      </c>
      <c r="AO1467">
        <v>11.283300000000001</v>
      </c>
      <c r="AP1467">
        <v>0.68379999999999996</v>
      </c>
      <c r="AQ1467">
        <v>142.0959</v>
      </c>
      <c r="AR1467">
        <v>49.511499999999998</v>
      </c>
      <c r="AS1467" s="22"/>
      <c r="AT1467" s="22"/>
      <c r="AU1467" s="22" t="s">
        <v>114</v>
      </c>
      <c r="AV1467" s="46">
        <v>0</v>
      </c>
      <c r="AW1467" s="46">
        <v>0</v>
      </c>
      <c r="AX1467" s="46">
        <v>0</v>
      </c>
    </row>
    <row r="1468" spans="1:69" ht="12.75" hidden="1" customHeight="1" x14ac:dyDescent="0.25">
      <c r="A1468">
        <v>78</v>
      </c>
      <c r="B1468">
        <v>2009</v>
      </c>
      <c r="C1468" s="22" t="str">
        <f t="shared" si="89"/>
        <v>2009B00078</v>
      </c>
      <c r="D1468" s="13">
        <v>39939</v>
      </c>
      <c r="E1468">
        <v>90004</v>
      </c>
      <c r="F1468" t="s">
        <v>309</v>
      </c>
      <c r="G1468">
        <v>4</v>
      </c>
      <c r="I1468" t="s">
        <v>70</v>
      </c>
      <c r="J1468" s="15">
        <f t="shared" si="87"/>
        <v>10864</v>
      </c>
      <c r="K1468">
        <v>40</v>
      </c>
      <c r="L1468">
        <v>80</v>
      </c>
      <c r="M1468">
        <v>80</v>
      </c>
      <c r="N1468">
        <f t="shared" si="90"/>
        <v>40</v>
      </c>
      <c r="O1468">
        <v>4</v>
      </c>
      <c r="P1468">
        <v>6</v>
      </c>
      <c r="Q1468"/>
      <c r="R1468">
        <v>959</v>
      </c>
      <c r="S1468">
        <v>2009</v>
      </c>
      <c r="T1468" s="60" t="s">
        <v>113</v>
      </c>
      <c r="U1468" s="46">
        <v>0.19</v>
      </c>
      <c r="V1468" s="46">
        <v>0</v>
      </c>
      <c r="W1468" s="46">
        <v>6.24</v>
      </c>
      <c r="X1468" s="46">
        <v>0.35</v>
      </c>
      <c r="Y1468" s="46">
        <v>0</v>
      </c>
      <c r="Z1468"/>
      <c r="AA1468"/>
      <c r="AB1468">
        <v>3.7995000000000001</v>
      </c>
      <c r="AC1468">
        <v>0.4945</v>
      </c>
      <c r="AD1468">
        <v>0.49919999999999998</v>
      </c>
      <c r="AE1468">
        <v>2.8704999999999998</v>
      </c>
      <c r="AF1468">
        <v>5.1950000000000003</v>
      </c>
      <c r="AG1468">
        <v>3.0998000000000001</v>
      </c>
      <c r="AH1468">
        <v>0.49220000000000003</v>
      </c>
      <c r="AI1468">
        <v>0.77610000000000001</v>
      </c>
      <c r="AJ1468">
        <v>0.25900000000000001</v>
      </c>
      <c r="AK1468">
        <v>2.5700000000000001E-2</v>
      </c>
      <c r="AL1468">
        <v>0.2051</v>
      </c>
      <c r="AM1468">
        <v>4.4774000000000003</v>
      </c>
      <c r="AN1468">
        <v>0.26290000000000002</v>
      </c>
      <c r="AO1468" t="s">
        <v>318</v>
      </c>
      <c r="AP1468">
        <v>0.40479999999999999</v>
      </c>
      <c r="AQ1468">
        <v>182.5273</v>
      </c>
      <c r="AR1468">
        <v>25.842400000000001</v>
      </c>
      <c r="AS1468" s="22"/>
      <c r="AT1468" s="22"/>
      <c r="AU1468" s="22" t="s">
        <v>114</v>
      </c>
      <c r="AV1468" s="46">
        <v>0</v>
      </c>
      <c r="AW1468" s="46">
        <v>0</v>
      </c>
      <c r="AX1468" s="46">
        <v>0</v>
      </c>
    </row>
    <row r="1469" spans="1:69" ht="12.75" hidden="1" customHeight="1" x14ac:dyDescent="0.25">
      <c r="A1469">
        <v>79</v>
      </c>
      <c r="B1469">
        <v>2009</v>
      </c>
      <c r="C1469" s="22" t="str">
        <f t="shared" si="89"/>
        <v>2009B00079</v>
      </c>
      <c r="D1469" s="13">
        <v>39939</v>
      </c>
      <c r="E1469">
        <v>90004</v>
      </c>
      <c r="F1469" t="s">
        <v>309</v>
      </c>
      <c r="G1469">
        <v>4</v>
      </c>
      <c r="I1469" t="s">
        <v>70</v>
      </c>
      <c r="J1469" s="15">
        <f t="shared" si="87"/>
        <v>5432</v>
      </c>
      <c r="K1469">
        <v>80</v>
      </c>
      <c r="L1469">
        <v>100</v>
      </c>
      <c r="M1469">
        <v>100</v>
      </c>
      <c r="N1469">
        <f t="shared" si="90"/>
        <v>20</v>
      </c>
      <c r="O1469">
        <v>4</v>
      </c>
      <c r="P1469">
        <v>6</v>
      </c>
      <c r="Q1469"/>
      <c r="S1469"/>
      <c r="T1469" s="60" t="s">
        <v>113</v>
      </c>
      <c r="U1469" s="46">
        <v>0.03</v>
      </c>
      <c r="V1469" s="46">
        <v>0</v>
      </c>
      <c r="W1469" s="46">
        <v>0</v>
      </c>
      <c r="X1469" s="46">
        <v>0.03</v>
      </c>
      <c r="Y1469" s="46">
        <v>0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s="22"/>
      <c r="AT1469" s="22"/>
      <c r="AU1469" s="22" t="s">
        <v>114</v>
      </c>
      <c r="AV1469" s="46">
        <v>0</v>
      </c>
      <c r="AW1469" s="46">
        <v>0</v>
      </c>
      <c r="AX1469" s="46">
        <v>0</v>
      </c>
    </row>
    <row r="1470" spans="1:69" ht="12.75" hidden="1" customHeight="1" x14ac:dyDescent="0.25">
      <c r="A1470">
        <v>80</v>
      </c>
      <c r="B1470">
        <v>2009</v>
      </c>
      <c r="C1470" s="22" t="str">
        <f t="shared" si="89"/>
        <v>2009B00080</v>
      </c>
      <c r="D1470" s="13">
        <v>39939</v>
      </c>
      <c r="E1470">
        <v>90005</v>
      </c>
      <c r="F1470" t="s">
        <v>309</v>
      </c>
      <c r="G1470">
        <v>5</v>
      </c>
      <c r="I1470" t="s">
        <v>70</v>
      </c>
      <c r="J1470" s="15">
        <f t="shared" si="87"/>
        <v>1358</v>
      </c>
      <c r="K1470">
        <v>0</v>
      </c>
      <c r="L1470">
        <v>5</v>
      </c>
      <c r="M1470">
        <v>5</v>
      </c>
      <c r="N1470">
        <f t="shared" si="90"/>
        <v>5</v>
      </c>
      <c r="O1470">
        <v>4</v>
      </c>
      <c r="P1470">
        <v>6</v>
      </c>
      <c r="Q1470"/>
      <c r="R1470">
        <v>960</v>
      </c>
      <c r="S1470">
        <v>2009</v>
      </c>
      <c r="T1470" s="60" t="s">
        <v>113</v>
      </c>
      <c r="U1470" s="46">
        <v>0.73</v>
      </c>
      <c r="V1470" s="46">
        <v>0</v>
      </c>
      <c r="W1470" s="46">
        <v>0</v>
      </c>
      <c r="X1470" s="46">
        <v>0.15</v>
      </c>
      <c r="Y1470" s="46">
        <v>0</v>
      </c>
      <c r="Z1470">
        <v>467.17</v>
      </c>
      <c r="AA1470">
        <v>14.44</v>
      </c>
      <c r="AB1470">
        <v>2.5024000000000002</v>
      </c>
      <c r="AC1470">
        <v>1.7156</v>
      </c>
      <c r="AD1470">
        <v>1.2611000000000001</v>
      </c>
      <c r="AE1470">
        <v>1.6742999999999999</v>
      </c>
      <c r="AF1470">
        <v>3.1964000000000001</v>
      </c>
      <c r="AG1470">
        <v>11.0299</v>
      </c>
      <c r="AH1470">
        <v>1.2048000000000001</v>
      </c>
      <c r="AI1470">
        <v>2.4413</v>
      </c>
      <c r="AJ1470">
        <v>0.58499999999999996</v>
      </c>
      <c r="AK1470">
        <v>0.1114</v>
      </c>
      <c r="AL1470">
        <v>0.24790000000000001</v>
      </c>
      <c r="AM1470">
        <v>5.1665000000000001</v>
      </c>
      <c r="AN1470">
        <v>0.71679999999999999</v>
      </c>
      <c r="AO1470">
        <v>73.233500000000006</v>
      </c>
      <c r="AP1470">
        <v>1.2934000000000001</v>
      </c>
      <c r="AQ1470">
        <v>29.940100000000001</v>
      </c>
      <c r="AR1470">
        <v>78.263499999999993</v>
      </c>
      <c r="AS1470" s="22"/>
      <c r="AT1470" s="22"/>
      <c r="AU1470" s="22" t="s">
        <v>114</v>
      </c>
      <c r="AV1470" s="46">
        <v>0</v>
      </c>
      <c r="AW1470" s="46">
        <v>0</v>
      </c>
      <c r="AX1470" s="46">
        <v>0</v>
      </c>
    </row>
    <row r="1471" spans="1:69" ht="12.75" hidden="1" customHeight="1" x14ac:dyDescent="0.25">
      <c r="A1471">
        <v>81</v>
      </c>
      <c r="B1471">
        <v>2009</v>
      </c>
      <c r="C1471" s="22" t="str">
        <f t="shared" si="89"/>
        <v>2009B00081</v>
      </c>
      <c r="D1471" s="13">
        <v>39939</v>
      </c>
      <c r="E1471">
        <v>90005</v>
      </c>
      <c r="F1471" t="s">
        <v>309</v>
      </c>
      <c r="G1471">
        <v>5</v>
      </c>
      <c r="I1471" t="s">
        <v>70</v>
      </c>
      <c r="J1471" s="15">
        <f t="shared" si="87"/>
        <v>1358</v>
      </c>
      <c r="K1471">
        <v>5</v>
      </c>
      <c r="L1471">
        <v>10</v>
      </c>
      <c r="M1471">
        <v>10</v>
      </c>
      <c r="N1471">
        <f t="shared" si="90"/>
        <v>5</v>
      </c>
      <c r="O1471">
        <v>4</v>
      </c>
      <c r="P1471">
        <v>6</v>
      </c>
      <c r="Q1471"/>
      <c r="R1471">
        <v>961</v>
      </c>
      <c r="S1471">
        <v>2009</v>
      </c>
      <c r="T1471" s="60" t="s">
        <v>113</v>
      </c>
      <c r="U1471" s="46">
        <v>3.4985999999999997</v>
      </c>
      <c r="V1471" s="46">
        <v>0</v>
      </c>
      <c r="W1471" s="46">
        <v>0</v>
      </c>
      <c r="X1471" s="46">
        <v>0</v>
      </c>
      <c r="Y1471" s="46">
        <v>0</v>
      </c>
      <c r="Z1471">
        <v>472.78</v>
      </c>
      <c r="AA1471">
        <v>10.84</v>
      </c>
      <c r="AB1471">
        <v>2.0081000000000002</v>
      </c>
      <c r="AC1471">
        <v>2.2111999999999998</v>
      </c>
      <c r="AD1471">
        <v>0.89459999999999995</v>
      </c>
      <c r="AE1471">
        <v>1.0972999999999999</v>
      </c>
      <c r="AF1471">
        <v>3.0785</v>
      </c>
      <c r="AG1471">
        <v>7.5022000000000002</v>
      </c>
      <c r="AH1471">
        <v>0.78390000000000004</v>
      </c>
      <c r="AI1471">
        <v>2.3138999999999998</v>
      </c>
      <c r="AJ1471">
        <v>0.49280000000000002</v>
      </c>
      <c r="AK1471">
        <v>0.15870000000000001</v>
      </c>
      <c r="AL1471">
        <v>0.14349999999999999</v>
      </c>
      <c r="AM1471">
        <v>3.4483999999999999</v>
      </c>
      <c r="AN1471">
        <v>0.58650000000000002</v>
      </c>
      <c r="AO1471">
        <v>32.210799999999999</v>
      </c>
      <c r="AP1471">
        <v>0.95250000000000001</v>
      </c>
      <c r="AQ1471">
        <v>29.058299999999999</v>
      </c>
      <c r="AR1471">
        <v>57.668199999999999</v>
      </c>
      <c r="AS1471" s="22"/>
      <c r="AT1471" s="22"/>
      <c r="AU1471" s="22" t="s">
        <v>114</v>
      </c>
      <c r="AV1471" s="46">
        <v>0</v>
      </c>
      <c r="AW1471" s="46">
        <v>0</v>
      </c>
      <c r="AX1471" s="46">
        <v>0</v>
      </c>
    </row>
    <row r="1472" spans="1:69" ht="12.75" hidden="1" customHeight="1" x14ac:dyDescent="0.25">
      <c r="A1472">
        <v>82</v>
      </c>
      <c r="B1472">
        <v>2009</v>
      </c>
      <c r="C1472" s="22" t="str">
        <f t="shared" si="89"/>
        <v>2009B00082</v>
      </c>
      <c r="D1472" s="13">
        <v>39939</v>
      </c>
      <c r="E1472">
        <v>90005</v>
      </c>
      <c r="F1472" t="s">
        <v>309</v>
      </c>
      <c r="G1472">
        <v>5</v>
      </c>
      <c r="I1472" t="s">
        <v>70</v>
      </c>
      <c r="J1472" s="15">
        <f t="shared" si="87"/>
        <v>2716</v>
      </c>
      <c r="K1472">
        <v>10</v>
      </c>
      <c r="L1472">
        <v>20</v>
      </c>
      <c r="M1472">
        <v>20</v>
      </c>
      <c r="N1472">
        <f t="shared" si="90"/>
        <v>10</v>
      </c>
      <c r="O1472">
        <v>4</v>
      </c>
      <c r="P1472">
        <v>6</v>
      </c>
      <c r="Q1472" t="s">
        <v>436</v>
      </c>
      <c r="R1472">
        <v>962</v>
      </c>
      <c r="S1472">
        <v>2009</v>
      </c>
      <c r="T1472" s="60" t="s">
        <v>113</v>
      </c>
      <c r="U1472" s="46">
        <v>0.42587999999999998</v>
      </c>
      <c r="V1472" s="46">
        <v>0</v>
      </c>
      <c r="W1472" s="46">
        <v>0</v>
      </c>
      <c r="X1472" s="46">
        <v>0</v>
      </c>
      <c r="Y1472" s="46">
        <v>0</v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s="22">
        <v>976</v>
      </c>
      <c r="AT1472" s="23">
        <v>2009</v>
      </c>
      <c r="AU1472" s="22" t="s">
        <v>114</v>
      </c>
      <c r="AV1472" s="46">
        <v>2.0584199999999999</v>
      </c>
      <c r="AW1472" s="46">
        <v>2.1648899999999998</v>
      </c>
      <c r="AX1472" s="46">
        <v>0</v>
      </c>
      <c r="AY1472">
        <v>458.85</v>
      </c>
      <c r="AZ1472">
        <v>11.54</v>
      </c>
      <c r="BA1472">
        <v>3.2521</v>
      </c>
      <c r="BB1472">
        <v>1.9681</v>
      </c>
      <c r="BC1472">
        <v>0.70250000000000001</v>
      </c>
      <c r="BD1472">
        <v>2.9091</v>
      </c>
      <c r="BE1472">
        <v>3.9799000000000002</v>
      </c>
      <c r="BF1472">
        <v>7.8749000000000002</v>
      </c>
      <c r="BG1472">
        <v>0.69189999999999996</v>
      </c>
      <c r="BH1472">
        <v>2.6038999999999999</v>
      </c>
      <c r="BI1472">
        <v>0.49409999999999998</v>
      </c>
      <c r="BJ1472">
        <v>0.1535</v>
      </c>
      <c r="BK1472">
        <v>0.3412</v>
      </c>
      <c r="BL1472">
        <v>4.7077999999999998</v>
      </c>
      <c r="BM1472">
        <v>0.76149999999999995</v>
      </c>
      <c r="BN1472">
        <v>32.945700000000002</v>
      </c>
      <c r="BO1472">
        <v>1.2078</v>
      </c>
      <c r="BP1472">
        <v>53.600900000000003</v>
      </c>
      <c r="BQ1472">
        <v>71.546599999999998</v>
      </c>
    </row>
    <row r="1473" spans="1:69" ht="12.75" hidden="1" customHeight="1" x14ac:dyDescent="0.25">
      <c r="A1473">
        <v>83</v>
      </c>
      <c r="B1473">
        <v>2009</v>
      </c>
      <c r="C1473" s="22" t="str">
        <f t="shared" si="89"/>
        <v>2009B00083</v>
      </c>
      <c r="D1473" s="13">
        <v>39939</v>
      </c>
      <c r="E1473">
        <v>90005</v>
      </c>
      <c r="F1473" t="s">
        <v>309</v>
      </c>
      <c r="G1473">
        <v>5</v>
      </c>
      <c r="I1473" t="s">
        <v>70</v>
      </c>
      <c r="J1473" s="15">
        <f t="shared" si="87"/>
        <v>5432</v>
      </c>
      <c r="K1473">
        <v>20</v>
      </c>
      <c r="L1473">
        <v>40</v>
      </c>
      <c r="M1473">
        <v>40</v>
      </c>
      <c r="N1473">
        <f t="shared" si="90"/>
        <v>20</v>
      </c>
      <c r="O1473">
        <v>4</v>
      </c>
      <c r="P1473">
        <v>6</v>
      </c>
      <c r="Q1473"/>
      <c r="R1473">
        <v>963</v>
      </c>
      <c r="S1473">
        <v>2009</v>
      </c>
      <c r="T1473" s="60" t="s">
        <v>113</v>
      </c>
      <c r="U1473" s="46">
        <v>2.5055999999999998</v>
      </c>
      <c r="V1473" s="46">
        <v>0</v>
      </c>
      <c r="W1473" s="46">
        <v>8.7347999999999999</v>
      </c>
      <c r="X1473" s="46">
        <v>1.6355999999999999</v>
      </c>
      <c r="Y1473" s="46">
        <v>0</v>
      </c>
      <c r="Z1473">
        <v>442.99</v>
      </c>
      <c r="AA1473">
        <v>7.13</v>
      </c>
      <c r="AB1473">
        <v>5.2115</v>
      </c>
      <c r="AC1473">
        <v>0.97260000000000002</v>
      </c>
      <c r="AD1473">
        <v>0.9365</v>
      </c>
      <c r="AE1473">
        <v>2.5409000000000002</v>
      </c>
      <c r="AF1473">
        <v>3.6168</v>
      </c>
      <c r="AG1473">
        <v>5.1538000000000004</v>
      </c>
      <c r="AH1473">
        <v>0.66490000000000005</v>
      </c>
      <c r="AI1473">
        <v>2.0962000000000001</v>
      </c>
      <c r="AJ1473">
        <v>0.44130000000000003</v>
      </c>
      <c r="AK1473">
        <v>0.1293</v>
      </c>
      <c r="AL1473">
        <v>0.18079999999999999</v>
      </c>
      <c r="AM1473">
        <v>3.4058000000000002</v>
      </c>
      <c r="AN1473">
        <v>0.48170000000000002</v>
      </c>
      <c r="AO1473">
        <v>9.9278999999999993</v>
      </c>
      <c r="AP1473">
        <v>0.83650000000000002</v>
      </c>
      <c r="AQ1473">
        <v>57.019199999999998</v>
      </c>
      <c r="AR1473">
        <v>50.144199999999998</v>
      </c>
      <c r="AS1473" s="22"/>
      <c r="AT1473" s="22"/>
      <c r="AU1473" s="22" t="s">
        <v>114</v>
      </c>
      <c r="AV1473" s="46">
        <v>0</v>
      </c>
      <c r="AW1473" s="46">
        <v>0</v>
      </c>
      <c r="AX1473" s="46">
        <v>0</v>
      </c>
    </row>
    <row r="1474" spans="1:69" ht="12.75" hidden="1" customHeight="1" x14ac:dyDescent="0.25">
      <c r="A1474">
        <v>84</v>
      </c>
      <c r="B1474">
        <v>2009</v>
      </c>
      <c r="C1474" s="22" t="str">
        <f t="shared" si="89"/>
        <v>2009B00084</v>
      </c>
      <c r="D1474" s="13">
        <v>39939</v>
      </c>
      <c r="E1474">
        <v>90005</v>
      </c>
      <c r="F1474" t="s">
        <v>309</v>
      </c>
      <c r="G1474">
        <v>5</v>
      </c>
      <c r="I1474" t="s">
        <v>70</v>
      </c>
      <c r="J1474" s="15">
        <f t="shared" ref="J1474:J1537" si="91">IF(I1474="WB",54.6*O1474*(M1474-K1474),IF(I1474="BZ",67.9*O1474*(M1474-K1474),IF(I1474="BZ+WB",122.5*O1474*(M1474-K1474),IF(I1474="RKS",19.6*(M1474-K1474)*O1474,""))))</f>
        <v>10864</v>
      </c>
      <c r="K1474">
        <v>40</v>
      </c>
      <c r="L1474">
        <v>80</v>
      </c>
      <c r="M1474">
        <v>80</v>
      </c>
      <c r="N1474">
        <f t="shared" si="90"/>
        <v>40</v>
      </c>
      <c r="O1474">
        <v>4</v>
      </c>
      <c r="P1474">
        <v>6</v>
      </c>
      <c r="Q1474"/>
      <c r="R1474">
        <v>964</v>
      </c>
      <c r="S1474">
        <v>2009</v>
      </c>
      <c r="T1474" s="60" t="s">
        <v>113</v>
      </c>
      <c r="U1474" s="46">
        <v>4.6727999999999996</v>
      </c>
      <c r="V1474" s="46">
        <v>0</v>
      </c>
      <c r="W1474" s="46">
        <v>0</v>
      </c>
      <c r="X1474" s="46">
        <v>0</v>
      </c>
      <c r="Y1474" s="46">
        <v>0</v>
      </c>
      <c r="Z1474">
        <v>413.78</v>
      </c>
      <c r="AA1474">
        <v>5.51</v>
      </c>
      <c r="AB1474">
        <v>5.0444000000000004</v>
      </c>
      <c r="AC1474">
        <v>1.113</v>
      </c>
      <c r="AD1474">
        <v>0.69940000000000002</v>
      </c>
      <c r="AE1474">
        <v>2.6105999999999998</v>
      </c>
      <c r="AF1474">
        <v>7.4778000000000002</v>
      </c>
      <c r="AG1474">
        <v>4.7847999999999997</v>
      </c>
      <c r="AH1474">
        <v>0.74229999999999996</v>
      </c>
      <c r="AI1474">
        <v>1.7330000000000001</v>
      </c>
      <c r="AJ1474">
        <v>0.33960000000000001</v>
      </c>
      <c r="AK1474">
        <v>7.3099999999999998E-2</v>
      </c>
      <c r="AL1474">
        <v>0.17080000000000001</v>
      </c>
      <c r="AM1474">
        <v>4.4772999999999996</v>
      </c>
      <c r="AN1474">
        <v>0.34060000000000001</v>
      </c>
      <c r="AO1474">
        <v>3.0405000000000002</v>
      </c>
      <c r="AP1474">
        <v>0.62690000000000001</v>
      </c>
      <c r="AQ1474">
        <v>112.53700000000001</v>
      </c>
      <c r="AR1474">
        <v>36.066099999999999</v>
      </c>
      <c r="AS1474" s="22"/>
      <c r="AT1474" s="22"/>
      <c r="AU1474" s="22" t="s">
        <v>114</v>
      </c>
      <c r="AV1474" s="46">
        <v>0</v>
      </c>
      <c r="AW1474" s="46">
        <v>0</v>
      </c>
      <c r="AX1474" s="46">
        <v>0</v>
      </c>
    </row>
    <row r="1475" spans="1:69" ht="12.75" hidden="1" customHeight="1" x14ac:dyDescent="0.25">
      <c r="A1475">
        <v>85</v>
      </c>
      <c r="B1475">
        <v>2009</v>
      </c>
      <c r="C1475" s="22" t="str">
        <f t="shared" si="89"/>
        <v>2009B00085</v>
      </c>
      <c r="D1475" s="13">
        <v>39939</v>
      </c>
      <c r="E1475">
        <v>90005</v>
      </c>
      <c r="F1475" t="s">
        <v>309</v>
      </c>
      <c r="G1475">
        <v>5</v>
      </c>
      <c r="I1475" t="s">
        <v>70</v>
      </c>
      <c r="J1475" s="15">
        <f t="shared" si="91"/>
        <v>5432</v>
      </c>
      <c r="K1475">
        <v>80</v>
      </c>
      <c r="L1475">
        <v>100</v>
      </c>
      <c r="M1475">
        <v>100</v>
      </c>
      <c r="N1475">
        <f t="shared" si="90"/>
        <v>20</v>
      </c>
      <c r="O1475">
        <v>4</v>
      </c>
      <c r="P1475">
        <v>6</v>
      </c>
      <c r="Q1475"/>
      <c r="R1475">
        <v>965</v>
      </c>
      <c r="S1475">
        <v>2009</v>
      </c>
      <c r="T1475" s="60" t="s">
        <v>113</v>
      </c>
      <c r="U1475" s="46">
        <v>0.53</v>
      </c>
      <c r="V1475" s="46">
        <v>0</v>
      </c>
      <c r="W1475" s="46">
        <v>0</v>
      </c>
      <c r="X1475" s="46">
        <v>0</v>
      </c>
      <c r="Y1475" s="46">
        <v>0</v>
      </c>
      <c r="Z1475">
        <v>337.87</v>
      </c>
      <c r="AA1475" t="s">
        <v>319</v>
      </c>
      <c r="AB1475">
        <v>5.9683000000000002</v>
      </c>
      <c r="AC1475">
        <v>0.33389999999999997</v>
      </c>
      <c r="AD1475">
        <v>0.69369999999999998</v>
      </c>
      <c r="AE1475">
        <v>4.3257000000000003</v>
      </c>
      <c r="AF1475">
        <v>10.751200000000001</v>
      </c>
      <c r="AG1475">
        <v>3.3990999999999998</v>
      </c>
      <c r="AH1475">
        <v>0.60040000000000004</v>
      </c>
      <c r="AI1475">
        <v>0.68189999999999995</v>
      </c>
      <c r="AJ1475">
        <v>0.18310000000000001</v>
      </c>
      <c r="AK1475">
        <v>2.41E-2</v>
      </c>
      <c r="AL1475">
        <v>0.10680000000000001</v>
      </c>
      <c r="AM1475">
        <v>6.1384999999999996</v>
      </c>
      <c r="AN1475">
        <v>0.26119999999999999</v>
      </c>
      <c r="AO1475">
        <v>2.9624000000000001</v>
      </c>
      <c r="AP1475">
        <v>0.37680000000000002</v>
      </c>
      <c r="AQ1475">
        <v>316.31459999999998</v>
      </c>
      <c r="AR1475">
        <v>33.242400000000004</v>
      </c>
      <c r="AS1475" s="22"/>
      <c r="AT1475" s="22"/>
      <c r="AU1475" s="22" t="s">
        <v>114</v>
      </c>
      <c r="AV1475" s="46">
        <v>0</v>
      </c>
      <c r="AW1475" s="46">
        <v>0</v>
      </c>
      <c r="AX1475" s="46">
        <v>0</v>
      </c>
    </row>
    <row r="1476" spans="1:69" ht="12.75" hidden="1" customHeight="1" x14ac:dyDescent="0.25">
      <c r="A1476">
        <v>86</v>
      </c>
      <c r="B1476">
        <v>2009</v>
      </c>
      <c r="C1476" s="22" t="str">
        <f t="shared" si="89"/>
        <v>2009B00086</v>
      </c>
      <c r="D1476" s="13">
        <v>39939</v>
      </c>
      <c r="E1476">
        <v>90006</v>
      </c>
      <c r="F1476" t="s">
        <v>309</v>
      </c>
      <c r="G1476">
        <v>6</v>
      </c>
      <c r="I1476" t="s">
        <v>70</v>
      </c>
      <c r="J1476" s="15">
        <f t="shared" si="91"/>
        <v>1358</v>
      </c>
      <c r="K1476">
        <v>0</v>
      </c>
      <c r="L1476">
        <v>5</v>
      </c>
      <c r="M1476">
        <v>5</v>
      </c>
      <c r="N1476">
        <f t="shared" si="90"/>
        <v>5</v>
      </c>
      <c r="O1476">
        <v>4</v>
      </c>
      <c r="P1476">
        <v>6</v>
      </c>
      <c r="Q1476"/>
      <c r="R1476">
        <v>966</v>
      </c>
      <c r="S1476">
        <v>2009</v>
      </c>
      <c r="T1476" s="60" t="s">
        <v>113</v>
      </c>
      <c r="U1476" s="46">
        <v>0.91</v>
      </c>
      <c r="V1476" s="46">
        <v>0.93</v>
      </c>
      <c r="W1476" s="46">
        <v>0</v>
      </c>
      <c r="X1476" s="46">
        <v>0.45</v>
      </c>
      <c r="Y1476" s="46">
        <v>0</v>
      </c>
      <c r="Z1476">
        <v>479.8</v>
      </c>
      <c r="AA1476">
        <v>6.71</v>
      </c>
      <c r="AB1476">
        <v>2.2357999999999998</v>
      </c>
      <c r="AC1476">
        <v>1.3886000000000001</v>
      </c>
      <c r="AD1476">
        <v>0.32219999999999999</v>
      </c>
      <c r="AE1476">
        <v>0.50649999999999995</v>
      </c>
      <c r="AF1476">
        <v>3.7827000000000002</v>
      </c>
      <c r="AG1476">
        <v>5.8310000000000004</v>
      </c>
      <c r="AH1476">
        <v>1.2162999999999999</v>
      </c>
      <c r="AI1476">
        <v>1.5037</v>
      </c>
      <c r="AJ1476">
        <v>0.60540000000000005</v>
      </c>
      <c r="AK1476">
        <v>7.0599999999999996E-2</v>
      </c>
      <c r="AL1476">
        <v>0.12529999999999999</v>
      </c>
      <c r="AM1476">
        <v>2.8723000000000001</v>
      </c>
      <c r="AN1476">
        <v>0.41880000000000001</v>
      </c>
      <c r="AO1476">
        <v>52.599800000000002</v>
      </c>
      <c r="AP1476">
        <v>1.0111000000000001</v>
      </c>
      <c r="AQ1476">
        <v>16.713100000000001</v>
      </c>
      <c r="AR1476">
        <v>34.396500000000003</v>
      </c>
      <c r="AS1476" s="22">
        <v>977</v>
      </c>
      <c r="AT1476" s="23">
        <v>2009</v>
      </c>
      <c r="AU1476" s="22" t="s">
        <v>114</v>
      </c>
      <c r="AV1476" s="46">
        <v>0.27</v>
      </c>
      <c r="AW1476" s="46">
        <v>0</v>
      </c>
      <c r="AX1476" s="46">
        <v>0</v>
      </c>
      <c r="BA1476">
        <v>0.55210000000000004</v>
      </c>
      <c r="BB1476">
        <v>3.3795000000000002</v>
      </c>
      <c r="BC1476">
        <v>0.63190000000000002</v>
      </c>
      <c r="BD1476">
        <v>0.61850000000000005</v>
      </c>
      <c r="BE1476">
        <v>1.5641</v>
      </c>
      <c r="BF1476">
        <v>7.1176000000000004</v>
      </c>
      <c r="BG1476">
        <v>0.29730000000000001</v>
      </c>
      <c r="BH1476">
        <v>2.5396999999999998</v>
      </c>
      <c r="BI1476">
        <v>0.73950000000000005</v>
      </c>
      <c r="BJ1476">
        <v>6.4500000000000002E-2</v>
      </c>
      <c r="BK1476">
        <v>0.1759</v>
      </c>
      <c r="BL1476">
        <v>2.4201999999999999</v>
      </c>
      <c r="BM1476">
        <v>0.60799999999999998</v>
      </c>
      <c r="BN1476">
        <v>30.511500000000002</v>
      </c>
      <c r="BO1476">
        <v>0.55449999999999999</v>
      </c>
      <c r="BP1476">
        <v>13.3843</v>
      </c>
      <c r="BQ1476">
        <v>57.935000000000002</v>
      </c>
    </row>
    <row r="1477" spans="1:69" ht="12.75" hidden="1" customHeight="1" x14ac:dyDescent="0.25">
      <c r="A1477">
        <v>87</v>
      </c>
      <c r="B1477">
        <v>2009</v>
      </c>
      <c r="C1477" s="22" t="str">
        <f t="shared" si="89"/>
        <v>2009B00087</v>
      </c>
      <c r="D1477" s="13">
        <v>39939</v>
      </c>
      <c r="E1477">
        <v>90006</v>
      </c>
      <c r="F1477" t="s">
        <v>309</v>
      </c>
      <c r="G1477">
        <v>6</v>
      </c>
      <c r="I1477" t="s">
        <v>70</v>
      </c>
      <c r="J1477" s="15">
        <f t="shared" si="91"/>
        <v>1358</v>
      </c>
      <c r="K1477">
        <v>5</v>
      </c>
      <c r="L1477">
        <v>10</v>
      </c>
      <c r="M1477">
        <v>10</v>
      </c>
      <c r="N1477">
        <f t="shared" si="90"/>
        <v>5</v>
      </c>
      <c r="O1477">
        <v>4</v>
      </c>
      <c r="P1477">
        <v>6</v>
      </c>
      <c r="Q1477"/>
      <c r="R1477">
        <v>967</v>
      </c>
      <c r="S1477">
        <v>2009</v>
      </c>
      <c r="T1477" s="60" t="s">
        <v>113</v>
      </c>
      <c r="U1477" s="46">
        <v>0.36</v>
      </c>
      <c r="V1477" s="46">
        <v>0</v>
      </c>
      <c r="W1477" s="46">
        <v>0</v>
      </c>
      <c r="X1477" s="46">
        <v>0.11</v>
      </c>
      <c r="Y1477" s="46">
        <v>0</v>
      </c>
      <c r="Z1477"/>
      <c r="AA1477"/>
      <c r="AB1477">
        <v>3.8043999999999998</v>
      </c>
      <c r="AC1477">
        <v>0.84030000000000005</v>
      </c>
      <c r="AD1477">
        <v>0.75070000000000003</v>
      </c>
      <c r="AE1477">
        <v>1.0546</v>
      </c>
      <c r="AF1477">
        <v>4.0114000000000001</v>
      </c>
      <c r="AG1477">
        <v>5.2774999999999999</v>
      </c>
      <c r="AH1477">
        <v>1.6001000000000001</v>
      </c>
      <c r="AI1477">
        <v>0.98089999999999999</v>
      </c>
      <c r="AJ1477">
        <v>0.42720000000000002</v>
      </c>
      <c r="AK1477">
        <v>4.9099999999999998E-2</v>
      </c>
      <c r="AL1477">
        <v>0.16880000000000001</v>
      </c>
      <c r="AM1477">
        <v>2.9763000000000002</v>
      </c>
      <c r="AN1477">
        <v>0.41360000000000002</v>
      </c>
      <c r="AO1477">
        <v>73.475899999999996</v>
      </c>
      <c r="AP1477">
        <v>0.73929999999999996</v>
      </c>
      <c r="AQ1477">
        <v>80.709699999999998</v>
      </c>
      <c r="AR1477">
        <v>44.708799999999997</v>
      </c>
      <c r="AS1477" s="22"/>
      <c r="AT1477" s="22"/>
      <c r="AU1477" s="22" t="s">
        <v>114</v>
      </c>
      <c r="AV1477" s="46">
        <v>0</v>
      </c>
      <c r="AW1477" s="46">
        <v>0</v>
      </c>
      <c r="AX1477" s="46">
        <v>0</v>
      </c>
    </row>
    <row r="1478" spans="1:69" ht="12.75" hidden="1" customHeight="1" x14ac:dyDescent="0.25">
      <c r="A1478">
        <v>88</v>
      </c>
      <c r="B1478">
        <v>2009</v>
      </c>
      <c r="C1478" s="22" t="str">
        <f t="shared" si="89"/>
        <v>2009B00088</v>
      </c>
      <c r="D1478" s="13">
        <v>39939</v>
      </c>
      <c r="E1478">
        <v>90006</v>
      </c>
      <c r="F1478" t="s">
        <v>309</v>
      </c>
      <c r="G1478">
        <v>6</v>
      </c>
      <c r="I1478" t="s">
        <v>70</v>
      </c>
      <c r="J1478" s="15">
        <f t="shared" si="91"/>
        <v>2716</v>
      </c>
      <c r="K1478">
        <v>10</v>
      </c>
      <c r="L1478">
        <v>20</v>
      </c>
      <c r="M1478">
        <v>20</v>
      </c>
      <c r="N1478">
        <f t="shared" si="90"/>
        <v>10</v>
      </c>
      <c r="O1478">
        <v>4</v>
      </c>
      <c r="P1478">
        <v>6</v>
      </c>
      <c r="Q1478"/>
      <c r="R1478">
        <v>968</v>
      </c>
      <c r="S1478">
        <v>2009</v>
      </c>
      <c r="T1478" s="60" t="s">
        <v>113</v>
      </c>
      <c r="U1478" s="46">
        <v>0.96</v>
      </c>
      <c r="V1478" s="46">
        <v>0</v>
      </c>
      <c r="W1478" s="46">
        <v>0</v>
      </c>
      <c r="X1478" s="46">
        <v>0</v>
      </c>
      <c r="Y1478" s="46">
        <v>0</v>
      </c>
      <c r="Z1478">
        <v>452.54</v>
      </c>
      <c r="AA1478">
        <v>8</v>
      </c>
      <c r="AB1478">
        <v>3.6604999999999999</v>
      </c>
      <c r="AC1478">
        <v>2.5053999999999998</v>
      </c>
      <c r="AD1478">
        <v>0.70220000000000005</v>
      </c>
      <c r="AE1478">
        <v>0.67569999999999997</v>
      </c>
      <c r="AF1478">
        <v>4.4107000000000003</v>
      </c>
      <c r="AG1478">
        <v>6.6044999999999998</v>
      </c>
      <c r="AH1478">
        <v>1.1034999999999999</v>
      </c>
      <c r="AI1478">
        <v>1.6536</v>
      </c>
      <c r="AJ1478">
        <v>0.49120000000000003</v>
      </c>
      <c r="AK1478">
        <v>5.8900000000000001E-2</v>
      </c>
      <c r="AL1478">
        <v>0.1575</v>
      </c>
      <c r="AM1478">
        <v>3.4253999999999998</v>
      </c>
      <c r="AN1478">
        <v>0.50929999999999997</v>
      </c>
      <c r="AO1478">
        <v>58.194299999999998</v>
      </c>
      <c r="AP1478">
        <v>0.7228</v>
      </c>
      <c r="AQ1478">
        <v>50.932299999999998</v>
      </c>
      <c r="AR1478">
        <v>43.910699999999999</v>
      </c>
      <c r="AS1478" s="22"/>
      <c r="AT1478" s="22"/>
      <c r="AU1478" s="22" t="s">
        <v>114</v>
      </c>
      <c r="AV1478" s="46">
        <v>0</v>
      </c>
      <c r="AW1478" s="46">
        <v>0</v>
      </c>
      <c r="AX1478" s="46">
        <v>0</v>
      </c>
    </row>
    <row r="1479" spans="1:69" ht="12.75" hidden="1" customHeight="1" x14ac:dyDescent="0.25">
      <c r="A1479">
        <v>89</v>
      </c>
      <c r="B1479">
        <v>2009</v>
      </c>
      <c r="C1479" s="22" t="str">
        <f t="shared" si="89"/>
        <v>2009B00089</v>
      </c>
      <c r="D1479" s="13">
        <v>39939</v>
      </c>
      <c r="E1479">
        <v>90006</v>
      </c>
      <c r="F1479" t="s">
        <v>309</v>
      </c>
      <c r="G1479">
        <v>6</v>
      </c>
      <c r="I1479" t="s">
        <v>70</v>
      </c>
      <c r="J1479" s="15">
        <f t="shared" si="91"/>
        <v>5432</v>
      </c>
      <c r="K1479">
        <v>20</v>
      </c>
      <c r="L1479">
        <v>40</v>
      </c>
      <c r="M1479">
        <v>40</v>
      </c>
      <c r="N1479">
        <f t="shared" si="90"/>
        <v>20</v>
      </c>
      <c r="O1479">
        <v>4</v>
      </c>
      <c r="P1479">
        <v>6</v>
      </c>
      <c r="Q1479"/>
      <c r="R1479">
        <v>969</v>
      </c>
      <c r="S1479">
        <v>2009</v>
      </c>
      <c r="T1479" s="60" t="s">
        <v>113</v>
      </c>
      <c r="U1479" s="46">
        <v>0.24</v>
      </c>
      <c r="V1479" s="46">
        <v>0</v>
      </c>
      <c r="W1479" s="46">
        <v>0</v>
      </c>
      <c r="X1479" s="46">
        <v>0</v>
      </c>
      <c r="Y1479" s="46">
        <v>0</v>
      </c>
      <c r="Z1479"/>
      <c r="AA1479"/>
      <c r="AB1479">
        <v>1.1686000000000001</v>
      </c>
      <c r="AC1479">
        <v>1.1116999999999999</v>
      </c>
      <c r="AD1479">
        <v>0.34799999999999998</v>
      </c>
      <c r="AE1479">
        <v>0.62250000000000005</v>
      </c>
      <c r="AF1479">
        <v>1.6866000000000001</v>
      </c>
      <c r="AG1479">
        <v>3.286</v>
      </c>
      <c r="AH1479">
        <v>0.1837</v>
      </c>
      <c r="AI1479">
        <v>1.5382</v>
      </c>
      <c r="AJ1479">
        <v>0.36530000000000001</v>
      </c>
      <c r="AK1479">
        <v>4.3200000000000002E-2</v>
      </c>
      <c r="AL1479">
        <v>0.1744</v>
      </c>
      <c r="AM1479">
        <v>1.0072000000000001</v>
      </c>
      <c r="AN1479">
        <v>0.2666</v>
      </c>
      <c r="AO1479">
        <v>3.5093999999999999</v>
      </c>
      <c r="AP1479">
        <v>0.57709999999999995</v>
      </c>
      <c r="AQ1479">
        <v>38.184399999999997</v>
      </c>
      <c r="AR1479">
        <v>29.589300000000001</v>
      </c>
      <c r="AS1479" s="22">
        <v>978</v>
      </c>
      <c r="AT1479" s="23">
        <v>2009</v>
      </c>
      <c r="AU1479" s="22" t="s">
        <v>114</v>
      </c>
      <c r="AV1479" s="46">
        <v>1</v>
      </c>
      <c r="AW1479" s="46">
        <v>0</v>
      </c>
      <c r="AX1479" s="46">
        <v>0</v>
      </c>
      <c r="AY1479">
        <v>399.25</v>
      </c>
      <c r="AZ1479">
        <v>4.91</v>
      </c>
      <c r="BA1479">
        <v>5.4223999999999997</v>
      </c>
      <c r="BB1479">
        <v>1.3354999999999999</v>
      </c>
      <c r="BC1479">
        <v>0.41649999999999998</v>
      </c>
      <c r="BD1479">
        <v>1.5873999999999999</v>
      </c>
      <c r="BE1479">
        <v>9.1060999999999996</v>
      </c>
      <c r="BF1479">
        <v>4.5598999999999998</v>
      </c>
      <c r="BG1479">
        <v>0.86250000000000004</v>
      </c>
      <c r="BH1479">
        <v>0.93910000000000005</v>
      </c>
      <c r="BI1479">
        <v>0.4219</v>
      </c>
      <c r="BJ1479">
        <v>4.7600000000000003E-2</v>
      </c>
      <c r="BK1479">
        <v>0.19350000000000001</v>
      </c>
      <c r="BL1479">
        <v>5.1817000000000002</v>
      </c>
      <c r="BM1479">
        <v>0.33300000000000002</v>
      </c>
      <c r="BN1479">
        <v>16.827100000000002</v>
      </c>
      <c r="BO1479">
        <v>0.57269999999999999</v>
      </c>
      <c r="BP1479">
        <v>163.26130000000001</v>
      </c>
      <c r="BQ1479">
        <v>65.127700000000004</v>
      </c>
    </row>
    <row r="1480" spans="1:69" ht="12.75" hidden="1" customHeight="1" x14ac:dyDescent="0.25">
      <c r="A1480">
        <v>90</v>
      </c>
      <c r="B1480">
        <v>2009</v>
      </c>
      <c r="C1480" s="22" t="str">
        <f t="shared" si="89"/>
        <v>2009B00090</v>
      </c>
      <c r="D1480" s="13">
        <v>39939</v>
      </c>
      <c r="E1480">
        <v>90006</v>
      </c>
      <c r="F1480" t="s">
        <v>309</v>
      </c>
      <c r="G1480">
        <v>6</v>
      </c>
      <c r="I1480" t="s">
        <v>70</v>
      </c>
      <c r="J1480" s="15">
        <f t="shared" si="91"/>
        <v>10864</v>
      </c>
      <c r="K1480">
        <v>40</v>
      </c>
      <c r="L1480">
        <v>80</v>
      </c>
      <c r="M1480">
        <v>80</v>
      </c>
      <c r="N1480">
        <f t="shared" si="90"/>
        <v>40</v>
      </c>
      <c r="O1480">
        <v>4</v>
      </c>
      <c r="P1480">
        <v>6</v>
      </c>
      <c r="Q1480"/>
      <c r="R1480">
        <v>970</v>
      </c>
      <c r="S1480">
        <v>2009</v>
      </c>
      <c r="T1480" s="60" t="s">
        <v>113</v>
      </c>
      <c r="U1480" s="46">
        <v>1.42</v>
      </c>
      <c r="V1480" s="46">
        <v>0</v>
      </c>
      <c r="W1480" s="46">
        <v>0</v>
      </c>
      <c r="X1480" s="46">
        <v>0.38</v>
      </c>
      <c r="Y1480" s="46">
        <v>0</v>
      </c>
      <c r="Z1480">
        <v>427.01</v>
      </c>
      <c r="AA1480">
        <v>5.59</v>
      </c>
      <c r="AB1480">
        <v>6.1349</v>
      </c>
      <c r="AC1480">
        <v>0.86939999999999995</v>
      </c>
      <c r="AD1480">
        <v>0.62439999999999996</v>
      </c>
      <c r="AE1480">
        <v>2.6305999999999998</v>
      </c>
      <c r="AF1480">
        <v>6.8090999999999999</v>
      </c>
      <c r="AG1480">
        <v>4.5118999999999998</v>
      </c>
      <c r="AH1480">
        <v>0.61970000000000003</v>
      </c>
      <c r="AI1480">
        <v>1.5921000000000001</v>
      </c>
      <c r="AJ1480">
        <v>0.43259999999999998</v>
      </c>
      <c r="AK1480">
        <v>3.9399999999999998E-2</v>
      </c>
      <c r="AL1480">
        <v>0.41739999999999999</v>
      </c>
      <c r="AM1480">
        <v>4.6268000000000002</v>
      </c>
      <c r="AN1480">
        <v>0.38979999999999998</v>
      </c>
      <c r="AO1480">
        <v>4.4021999999999997</v>
      </c>
      <c r="AP1480">
        <v>0.86799999999999999</v>
      </c>
      <c r="AQ1480">
        <v>87.844300000000004</v>
      </c>
      <c r="AR1480">
        <v>49.0503</v>
      </c>
      <c r="AS1480" s="22"/>
      <c r="AT1480" s="22"/>
      <c r="AU1480" s="22" t="s">
        <v>114</v>
      </c>
      <c r="AV1480" s="46">
        <v>0</v>
      </c>
      <c r="AW1480" s="46">
        <v>0</v>
      </c>
      <c r="AX1480" s="46">
        <v>0</v>
      </c>
    </row>
    <row r="1481" spans="1:69" ht="12.75" hidden="1" customHeight="1" x14ac:dyDescent="0.25">
      <c r="A1481">
        <v>91</v>
      </c>
      <c r="B1481">
        <v>2009</v>
      </c>
      <c r="C1481" s="22" t="str">
        <f t="shared" si="89"/>
        <v>2009B00091</v>
      </c>
      <c r="D1481" s="13">
        <v>39939</v>
      </c>
      <c r="E1481">
        <v>90006</v>
      </c>
      <c r="F1481" t="s">
        <v>309</v>
      </c>
      <c r="G1481">
        <v>6</v>
      </c>
      <c r="I1481" t="s">
        <v>70</v>
      </c>
      <c r="J1481" s="15">
        <f t="shared" si="91"/>
        <v>5160.4000000000005</v>
      </c>
      <c r="K1481">
        <v>80</v>
      </c>
      <c r="L1481">
        <v>100</v>
      </c>
      <c r="M1481" s="26">
        <v>99</v>
      </c>
      <c r="N1481">
        <f t="shared" si="90"/>
        <v>20</v>
      </c>
      <c r="O1481">
        <v>4</v>
      </c>
      <c r="P1481">
        <v>6</v>
      </c>
      <c r="Q1481"/>
      <c r="R1481">
        <v>971</v>
      </c>
      <c r="S1481">
        <v>2009</v>
      </c>
      <c r="T1481" s="60" t="s">
        <v>113</v>
      </c>
      <c r="U1481" s="46">
        <v>0.53</v>
      </c>
      <c r="V1481" s="46">
        <v>1.74</v>
      </c>
      <c r="W1481" s="46">
        <v>1.07</v>
      </c>
      <c r="X1481" s="46">
        <v>0.31</v>
      </c>
      <c r="Y1481" s="46">
        <v>0</v>
      </c>
      <c r="Z1481"/>
      <c r="AA1481"/>
      <c r="AB1481">
        <v>0.86880000000000002</v>
      </c>
      <c r="AC1481">
        <v>0.84940000000000004</v>
      </c>
      <c r="AD1481">
        <v>0.28470000000000001</v>
      </c>
      <c r="AE1481">
        <v>0.53010000000000002</v>
      </c>
      <c r="AF1481">
        <v>1.7068000000000001</v>
      </c>
      <c r="AG1481">
        <v>5.1902999999999997</v>
      </c>
      <c r="AH1481">
        <v>0.34379999999999999</v>
      </c>
      <c r="AI1481">
        <v>1.1830000000000001</v>
      </c>
      <c r="AJ1481">
        <v>0.35170000000000001</v>
      </c>
      <c r="AK1481">
        <v>4.4299999999999999E-2</v>
      </c>
      <c r="AL1481">
        <v>0.1045</v>
      </c>
      <c r="AM1481">
        <v>1.7977000000000001</v>
      </c>
      <c r="AN1481">
        <v>0.65169999999999995</v>
      </c>
      <c r="AO1481">
        <v>3.4039999999999999</v>
      </c>
      <c r="AP1481">
        <v>0.62780000000000002</v>
      </c>
      <c r="AQ1481">
        <v>30.681799999999999</v>
      </c>
      <c r="AR1481">
        <v>49.630699999999997</v>
      </c>
      <c r="AS1481" s="22"/>
      <c r="AT1481" s="22"/>
      <c r="AU1481" s="22" t="s">
        <v>114</v>
      </c>
      <c r="AV1481" s="46">
        <v>0</v>
      </c>
      <c r="AW1481" s="46">
        <v>0</v>
      </c>
      <c r="AX1481" s="46">
        <v>0</v>
      </c>
    </row>
    <row r="1482" spans="1:69" ht="12.75" customHeight="1" x14ac:dyDescent="0.25">
      <c r="A1482">
        <v>20613</v>
      </c>
      <c r="B1482">
        <v>2001</v>
      </c>
      <c r="C1482" s="22" t="str">
        <f t="shared" ref="C1482:C1545" si="92">CONCATENATE(B1482,"B",A1482)</f>
        <v>2001B20613</v>
      </c>
      <c r="D1482" s="13">
        <v>37023</v>
      </c>
      <c r="E1482">
        <v>10001</v>
      </c>
      <c r="F1482" t="s">
        <v>57</v>
      </c>
      <c r="G1482" s="14" t="s">
        <v>184</v>
      </c>
      <c r="I1482" t="s">
        <v>87</v>
      </c>
      <c r="J1482" s="15">
        <f t="shared" si="91"/>
        <v>2450</v>
      </c>
      <c r="K1482">
        <v>0</v>
      </c>
      <c r="L1482">
        <v>5</v>
      </c>
      <c r="M1482">
        <v>5</v>
      </c>
      <c r="N1482">
        <v>5</v>
      </c>
      <c r="O1482">
        <v>4</v>
      </c>
      <c r="P1482">
        <v>6</v>
      </c>
      <c r="Q1482"/>
      <c r="R1482">
        <v>41608</v>
      </c>
      <c r="S1482">
        <v>2002</v>
      </c>
      <c r="T1482" s="60" t="s">
        <v>88</v>
      </c>
      <c r="U1482" s="67">
        <v>1.3976598218571654</v>
      </c>
      <c r="V1482" s="67">
        <v>0.76356712357992418</v>
      </c>
      <c r="W1482" s="67">
        <v>0</v>
      </c>
      <c r="X1482" s="67">
        <v>0.42162184649847984</v>
      </c>
      <c r="Y1482" s="67">
        <v>0</v>
      </c>
      <c r="Z1482">
        <v>480</v>
      </c>
      <c r="AA1482">
        <v>13.1</v>
      </c>
      <c r="AB1482">
        <v>4.54</v>
      </c>
      <c r="AC1482">
        <v>1</v>
      </c>
      <c r="AD1482"/>
      <c r="AE1482"/>
      <c r="AF1482"/>
      <c r="AG1482"/>
      <c r="AH1482">
        <v>4.46</v>
      </c>
      <c r="AI1482">
        <v>1.45</v>
      </c>
      <c r="AJ1482">
        <v>0.38</v>
      </c>
      <c r="AK1482">
        <v>0.17</v>
      </c>
      <c r="AL1482">
        <v>0.1</v>
      </c>
      <c r="AM1482"/>
      <c r="AN1482">
        <v>0.6</v>
      </c>
      <c r="AO1482"/>
      <c r="AP1482">
        <v>0.92</v>
      </c>
      <c r="AQ1482">
        <v>53.1</v>
      </c>
      <c r="AR1482"/>
    </row>
    <row r="1483" spans="1:69" ht="12.75" customHeight="1" x14ac:dyDescent="0.25">
      <c r="A1483">
        <v>20614</v>
      </c>
      <c r="B1483">
        <v>2001</v>
      </c>
      <c r="C1483" s="22" t="str">
        <f t="shared" si="92"/>
        <v>2001B20614</v>
      </c>
      <c r="D1483" s="13">
        <v>37023</v>
      </c>
      <c r="E1483">
        <v>10001</v>
      </c>
      <c r="F1483" t="s">
        <v>57</v>
      </c>
      <c r="G1483" s="14" t="s">
        <v>184</v>
      </c>
      <c r="I1483" t="s">
        <v>87</v>
      </c>
      <c r="J1483" s="15">
        <f t="shared" si="91"/>
        <v>2450</v>
      </c>
      <c r="K1483">
        <v>5</v>
      </c>
      <c r="L1483">
        <v>10</v>
      </c>
      <c r="M1483">
        <v>10</v>
      </c>
      <c r="N1483">
        <v>5</v>
      </c>
      <c r="O1483">
        <v>4</v>
      </c>
      <c r="P1483">
        <v>6</v>
      </c>
      <c r="Q1483"/>
      <c r="R1483">
        <v>41609</v>
      </c>
      <c r="S1483">
        <v>2002</v>
      </c>
      <c r="T1483" s="60" t="s">
        <v>88</v>
      </c>
      <c r="U1483" s="67">
        <v>2.5164052245938198</v>
      </c>
      <c r="V1483" s="67">
        <v>1.9385919082510354</v>
      </c>
      <c r="W1483" s="67">
        <v>0</v>
      </c>
      <c r="X1483" s="67">
        <v>0.74720484230646711</v>
      </c>
      <c r="Y1483" s="67">
        <v>0</v>
      </c>
      <c r="Z1483">
        <v>475</v>
      </c>
      <c r="AA1483">
        <v>9.7899999999999991</v>
      </c>
      <c r="AB1483">
        <v>4.8499999999999996</v>
      </c>
      <c r="AC1483">
        <v>0.9</v>
      </c>
      <c r="AD1483"/>
      <c r="AE1483"/>
      <c r="AF1483"/>
      <c r="AG1483"/>
      <c r="AH1483">
        <v>3.95</v>
      </c>
      <c r="AI1483">
        <v>2.04</v>
      </c>
      <c r="AJ1483">
        <v>0.51</v>
      </c>
      <c r="AK1483">
        <v>0.26</v>
      </c>
      <c r="AL1483">
        <v>0.11</v>
      </c>
      <c r="AM1483"/>
      <c r="AN1483">
        <v>0.47</v>
      </c>
      <c r="AO1483"/>
      <c r="AP1483">
        <v>0.61</v>
      </c>
      <c r="AQ1483">
        <v>57.26</v>
      </c>
      <c r="AR1483"/>
    </row>
    <row r="1484" spans="1:69" ht="12.75" customHeight="1" x14ac:dyDescent="0.25">
      <c r="A1484">
        <v>20615</v>
      </c>
      <c r="B1484">
        <v>2001</v>
      </c>
      <c r="C1484" s="22" t="str">
        <f t="shared" si="92"/>
        <v>2001B20615</v>
      </c>
      <c r="D1484" s="13">
        <v>37023</v>
      </c>
      <c r="E1484">
        <v>10001</v>
      </c>
      <c r="F1484" t="s">
        <v>57</v>
      </c>
      <c r="G1484" s="14" t="s">
        <v>184</v>
      </c>
      <c r="I1484" t="s">
        <v>70</v>
      </c>
      <c r="J1484" s="15">
        <f t="shared" si="91"/>
        <v>2716</v>
      </c>
      <c r="K1484">
        <v>10</v>
      </c>
      <c r="L1484">
        <v>20</v>
      </c>
      <c r="M1484">
        <v>20</v>
      </c>
      <c r="N1484">
        <v>10</v>
      </c>
      <c r="O1484">
        <v>4</v>
      </c>
      <c r="P1484">
        <v>6</v>
      </c>
      <c r="Q1484"/>
      <c r="R1484">
        <v>41610</v>
      </c>
      <c r="S1484">
        <v>2002</v>
      </c>
      <c r="T1484" s="60" t="s">
        <v>88</v>
      </c>
      <c r="U1484" s="67">
        <v>0.72436105188344002</v>
      </c>
      <c r="V1484" s="67">
        <v>0.58024733475479751</v>
      </c>
      <c r="W1484" s="67">
        <v>3.8702117981520967</v>
      </c>
      <c r="X1484" s="67">
        <v>0.75280454868514579</v>
      </c>
      <c r="Y1484" s="67">
        <v>0</v>
      </c>
      <c r="Z1484">
        <v>398</v>
      </c>
      <c r="AA1484">
        <v>8.6</v>
      </c>
      <c r="AB1484">
        <v>13.16</v>
      </c>
      <c r="AC1484">
        <v>0.63</v>
      </c>
      <c r="AD1484"/>
      <c r="AE1484"/>
      <c r="AF1484"/>
      <c r="AG1484"/>
      <c r="AH1484">
        <v>5.51</v>
      </c>
      <c r="AI1484">
        <v>3.74</v>
      </c>
      <c r="AJ1484">
        <v>0.94</v>
      </c>
      <c r="AK1484">
        <v>0.5</v>
      </c>
      <c r="AL1484">
        <v>0.21</v>
      </c>
      <c r="AM1484"/>
      <c r="AN1484">
        <v>0.56999999999999995</v>
      </c>
      <c r="AO1484"/>
      <c r="AP1484">
        <v>0.63</v>
      </c>
      <c r="AQ1484">
        <v>117.57</v>
      </c>
      <c r="AR1484"/>
    </row>
    <row r="1485" spans="1:69" ht="12.75" customHeight="1" x14ac:dyDescent="0.25">
      <c r="A1485">
        <v>20616</v>
      </c>
      <c r="B1485">
        <v>2001</v>
      </c>
      <c r="C1485" s="22" t="str">
        <f t="shared" si="92"/>
        <v>2001B20616</v>
      </c>
      <c r="D1485" s="13">
        <v>37023</v>
      </c>
      <c r="E1485">
        <v>10001</v>
      </c>
      <c r="F1485" t="s">
        <v>57</v>
      </c>
      <c r="G1485" s="14" t="s">
        <v>184</v>
      </c>
      <c r="I1485" t="s">
        <v>70</v>
      </c>
      <c r="J1485" s="15">
        <f t="shared" si="91"/>
        <v>2716</v>
      </c>
      <c r="K1485">
        <v>20</v>
      </c>
      <c r="L1485">
        <v>30</v>
      </c>
      <c r="M1485">
        <v>30</v>
      </c>
      <c r="N1485">
        <v>10</v>
      </c>
      <c r="O1485">
        <v>4</v>
      </c>
      <c r="P1485">
        <v>6</v>
      </c>
      <c r="Q1485"/>
      <c r="R1485">
        <v>41611</v>
      </c>
      <c r="S1485">
        <v>2002</v>
      </c>
      <c r="T1485" s="60" t="s">
        <v>88</v>
      </c>
      <c r="U1485" s="67">
        <v>1.5666047874938935</v>
      </c>
      <c r="V1485" s="67">
        <v>2.5784899310644307</v>
      </c>
      <c r="W1485" s="67">
        <v>3.2039841502469741</v>
      </c>
      <c r="X1485" s="67">
        <v>0.85312055582695556</v>
      </c>
      <c r="Y1485" s="67">
        <v>0</v>
      </c>
      <c r="Z1485">
        <v>489</v>
      </c>
      <c r="AA1485">
        <v>7.9</v>
      </c>
      <c r="AB1485">
        <v>4.99</v>
      </c>
      <c r="AC1485">
        <v>0.73</v>
      </c>
      <c r="AD1485"/>
      <c r="AE1485"/>
      <c r="AF1485"/>
      <c r="AG1485"/>
      <c r="AH1485">
        <v>1.38</v>
      </c>
      <c r="AI1485">
        <v>1.93</v>
      </c>
      <c r="AJ1485">
        <v>0.42</v>
      </c>
      <c r="AK1485">
        <v>0.47</v>
      </c>
      <c r="AL1485">
        <v>0.13</v>
      </c>
      <c r="AM1485"/>
      <c r="AN1485">
        <v>0.39</v>
      </c>
      <c r="AO1485"/>
      <c r="AP1485">
        <v>0.52</v>
      </c>
      <c r="AQ1485">
        <v>37.11</v>
      </c>
      <c r="AR1485"/>
    </row>
    <row r="1486" spans="1:69" ht="12.75" customHeight="1" x14ac:dyDescent="0.25">
      <c r="A1486">
        <v>20617</v>
      </c>
      <c r="B1486">
        <v>2001</v>
      </c>
      <c r="C1486" s="22" t="str">
        <f t="shared" si="92"/>
        <v>2001B20617</v>
      </c>
      <c r="D1486" s="13">
        <v>37023</v>
      </c>
      <c r="E1486">
        <v>10001</v>
      </c>
      <c r="F1486" t="s">
        <v>57</v>
      </c>
      <c r="G1486" s="14" t="s">
        <v>184</v>
      </c>
      <c r="I1486" t="s">
        <v>70</v>
      </c>
      <c r="J1486" s="15">
        <f t="shared" si="91"/>
        <v>2716</v>
      </c>
      <c r="K1486">
        <v>30</v>
      </c>
      <c r="L1486">
        <v>40</v>
      </c>
      <c r="M1486">
        <v>40</v>
      </c>
      <c r="N1486">
        <v>10</v>
      </c>
      <c r="O1486">
        <v>4</v>
      </c>
      <c r="P1486">
        <v>6</v>
      </c>
      <c r="Q1486"/>
      <c r="R1486">
        <v>41612</v>
      </c>
      <c r="S1486">
        <v>2002</v>
      </c>
      <c r="T1486" s="60" t="s">
        <v>88</v>
      </c>
      <c r="U1486" s="67">
        <v>1.9199596237184231</v>
      </c>
      <c r="V1486" s="67">
        <v>1.7983901278934573</v>
      </c>
      <c r="W1486" s="67">
        <v>0</v>
      </c>
      <c r="X1486" s="67">
        <v>0.72941697494979385</v>
      </c>
      <c r="Y1486" s="67">
        <v>0</v>
      </c>
      <c r="Z1486">
        <v>470</v>
      </c>
      <c r="AA1486">
        <v>7.26</v>
      </c>
      <c r="AB1486">
        <v>7.26</v>
      </c>
      <c r="AC1486">
        <v>0.7</v>
      </c>
      <c r="AD1486"/>
      <c r="AE1486"/>
      <c r="AF1486"/>
      <c r="AG1486"/>
      <c r="AH1486">
        <v>1.74</v>
      </c>
      <c r="AI1486">
        <v>2.5099999999999998</v>
      </c>
      <c r="AJ1486">
        <v>0.5</v>
      </c>
      <c r="AK1486">
        <v>0.38</v>
      </c>
      <c r="AL1486">
        <v>0.11</v>
      </c>
      <c r="AM1486"/>
      <c r="AN1486">
        <v>0.43</v>
      </c>
      <c r="AO1486"/>
      <c r="AP1486">
        <v>0.46</v>
      </c>
      <c r="AQ1486">
        <v>57.5</v>
      </c>
      <c r="AR1486"/>
    </row>
    <row r="1487" spans="1:69" ht="12.75" customHeight="1" x14ac:dyDescent="0.25">
      <c r="A1487">
        <v>20618</v>
      </c>
      <c r="B1487">
        <v>2001</v>
      </c>
      <c r="C1487" s="22" t="str">
        <f t="shared" si="92"/>
        <v>2001B20618</v>
      </c>
      <c r="D1487" s="13">
        <v>37023</v>
      </c>
      <c r="E1487">
        <v>10001</v>
      </c>
      <c r="F1487" t="s">
        <v>57</v>
      </c>
      <c r="G1487" s="14" t="s">
        <v>184</v>
      </c>
      <c r="I1487" t="s">
        <v>70</v>
      </c>
      <c r="J1487" s="15">
        <f t="shared" si="91"/>
        <v>2716</v>
      </c>
      <c r="K1487">
        <v>40</v>
      </c>
      <c r="L1487">
        <v>50</v>
      </c>
      <c r="M1487">
        <v>50</v>
      </c>
      <c r="N1487">
        <v>10</v>
      </c>
      <c r="O1487">
        <v>4</v>
      </c>
      <c r="P1487">
        <v>6</v>
      </c>
      <c r="Q1487"/>
      <c r="R1487">
        <v>41613</v>
      </c>
      <c r="S1487">
        <v>2002</v>
      </c>
      <c r="T1487" s="60" t="s">
        <v>88</v>
      </c>
      <c r="U1487" s="67">
        <v>2.0783362494035313</v>
      </c>
      <c r="V1487" s="67">
        <v>1.5531652616510259</v>
      </c>
      <c r="W1487" s="67">
        <v>0</v>
      </c>
      <c r="X1487" s="67">
        <v>0.15866868140607601</v>
      </c>
      <c r="Y1487" s="67">
        <v>0</v>
      </c>
      <c r="Z1487">
        <v>490</v>
      </c>
      <c r="AA1487">
        <v>5.43</v>
      </c>
      <c r="AB1487">
        <v>4.42</v>
      </c>
      <c r="AC1487">
        <v>0.82</v>
      </c>
      <c r="AD1487"/>
      <c r="AE1487"/>
      <c r="AF1487"/>
      <c r="AG1487"/>
      <c r="AH1487">
        <v>1.23</v>
      </c>
      <c r="AI1487">
        <v>2.57</v>
      </c>
      <c r="AJ1487">
        <v>0.42</v>
      </c>
      <c r="AK1487">
        <v>0.31</v>
      </c>
      <c r="AL1487">
        <v>0.06</v>
      </c>
      <c r="AM1487"/>
      <c r="AN1487">
        <v>0.19</v>
      </c>
      <c r="AO1487"/>
      <c r="AP1487">
        <v>0.35</v>
      </c>
      <c r="AQ1487">
        <v>33.11</v>
      </c>
      <c r="AR1487"/>
    </row>
    <row r="1488" spans="1:69" ht="12.75" customHeight="1" x14ac:dyDescent="0.25">
      <c r="A1488">
        <v>20619</v>
      </c>
      <c r="B1488">
        <v>2001</v>
      </c>
      <c r="C1488" s="22" t="str">
        <f t="shared" si="92"/>
        <v>2001B20619</v>
      </c>
      <c r="D1488" s="13">
        <v>37023</v>
      </c>
      <c r="E1488">
        <v>10001</v>
      </c>
      <c r="F1488" t="s">
        <v>57</v>
      </c>
      <c r="G1488" s="14" t="s">
        <v>184</v>
      </c>
      <c r="I1488" t="s">
        <v>70</v>
      </c>
      <c r="J1488" s="15">
        <f t="shared" si="91"/>
        <v>5432</v>
      </c>
      <c r="K1488">
        <v>50</v>
      </c>
      <c r="L1488">
        <v>70</v>
      </c>
      <c r="M1488">
        <v>70</v>
      </c>
      <c r="N1488">
        <v>20</v>
      </c>
      <c r="O1488">
        <v>4</v>
      </c>
      <c r="P1488">
        <v>6</v>
      </c>
      <c r="Q1488"/>
      <c r="R1488">
        <v>41614</v>
      </c>
      <c r="S1488">
        <v>2002</v>
      </c>
      <c r="T1488" s="60" t="s">
        <v>88</v>
      </c>
      <c r="U1488" s="67">
        <v>4.155165874976249</v>
      </c>
      <c r="V1488" s="67">
        <v>2.560914687440623</v>
      </c>
      <c r="W1488" s="67">
        <v>0</v>
      </c>
      <c r="X1488" s="67">
        <v>0.36584495534866041</v>
      </c>
      <c r="Y1488" s="67">
        <v>0</v>
      </c>
      <c r="Z1488">
        <v>471</v>
      </c>
      <c r="AA1488">
        <v>6.19</v>
      </c>
      <c r="AB1488">
        <v>7.65</v>
      </c>
      <c r="AC1488">
        <v>0.84</v>
      </c>
      <c r="AD1488"/>
      <c r="AE1488"/>
      <c r="AF1488"/>
      <c r="AG1488"/>
      <c r="AH1488">
        <v>2.35</v>
      </c>
      <c r="AI1488">
        <v>2.76</v>
      </c>
      <c r="AJ1488">
        <v>0.61</v>
      </c>
      <c r="AK1488">
        <v>0.37</v>
      </c>
      <c r="AL1488">
        <v>0.11</v>
      </c>
      <c r="AM1488"/>
      <c r="AN1488">
        <v>0.25</v>
      </c>
      <c r="AO1488"/>
      <c r="AP1488">
        <v>0.42</v>
      </c>
      <c r="AQ1488">
        <v>56.97</v>
      </c>
      <c r="AR1488"/>
    </row>
    <row r="1489" spans="1:44" ht="12.75" customHeight="1" x14ac:dyDescent="0.25">
      <c r="A1489">
        <v>20620</v>
      </c>
      <c r="B1489">
        <v>2001</v>
      </c>
      <c r="C1489" s="22" t="str">
        <f t="shared" si="92"/>
        <v>2001B20620</v>
      </c>
      <c r="D1489" s="13">
        <v>37023</v>
      </c>
      <c r="E1489">
        <v>10001</v>
      </c>
      <c r="F1489" t="s">
        <v>57</v>
      </c>
      <c r="G1489" s="14" t="s">
        <v>184</v>
      </c>
      <c r="I1489" t="s">
        <v>70</v>
      </c>
      <c r="J1489" s="15">
        <f t="shared" si="91"/>
        <v>2716</v>
      </c>
      <c r="K1489">
        <v>70</v>
      </c>
      <c r="L1489">
        <v>80</v>
      </c>
      <c r="M1489">
        <v>80</v>
      </c>
      <c r="N1489">
        <v>10</v>
      </c>
      <c r="O1489">
        <v>4</v>
      </c>
      <c r="P1489">
        <v>6</v>
      </c>
      <c r="Q1489"/>
      <c r="R1489">
        <v>41615</v>
      </c>
      <c r="S1489">
        <v>2002</v>
      </c>
      <c r="T1489" s="60" t="s">
        <v>88</v>
      </c>
      <c r="U1489" s="67">
        <v>0.10526529798684474</v>
      </c>
      <c r="V1489" s="67">
        <v>0.47029818616703217</v>
      </c>
      <c r="W1489" s="67">
        <v>4.9220015945784334</v>
      </c>
      <c r="X1489" s="67">
        <v>0.43634163842934032</v>
      </c>
      <c r="Y1489" s="67">
        <v>0</v>
      </c>
      <c r="Z1489"/>
      <c r="AA1489"/>
      <c r="AB1489">
        <v>14.76</v>
      </c>
      <c r="AC1489">
        <v>0.61</v>
      </c>
      <c r="AD1489"/>
      <c r="AE1489"/>
      <c r="AF1489"/>
      <c r="AG1489"/>
      <c r="AH1489">
        <v>4.22</v>
      </c>
      <c r="AI1489">
        <v>4.13</v>
      </c>
      <c r="AJ1489">
        <v>1.05</v>
      </c>
      <c r="AK1489">
        <v>0.36</v>
      </c>
      <c r="AL1489">
        <v>0.21</v>
      </c>
      <c r="AM1489"/>
      <c r="AN1489">
        <v>0.35</v>
      </c>
      <c r="AO1489"/>
      <c r="AP1489">
        <v>0.5</v>
      </c>
      <c r="AQ1489">
        <v>62.98</v>
      </c>
      <c r="AR1489"/>
    </row>
    <row r="1490" spans="1:44" ht="12.75" customHeight="1" x14ac:dyDescent="0.25">
      <c r="A1490">
        <v>20621</v>
      </c>
      <c r="B1490">
        <v>2001</v>
      </c>
      <c r="C1490" s="22" t="str">
        <f t="shared" si="92"/>
        <v>2001B20621</v>
      </c>
      <c r="D1490" s="13">
        <v>37023</v>
      </c>
      <c r="E1490">
        <v>10001</v>
      </c>
      <c r="F1490" t="s">
        <v>57</v>
      </c>
      <c r="G1490" s="14" t="s">
        <v>184</v>
      </c>
      <c r="I1490" t="s">
        <v>70</v>
      </c>
      <c r="J1490" s="15">
        <f t="shared" si="91"/>
        <v>5160.4000000000005</v>
      </c>
      <c r="K1490">
        <v>80</v>
      </c>
      <c r="L1490">
        <v>100</v>
      </c>
      <c r="M1490" s="26">
        <v>99</v>
      </c>
      <c r="N1490">
        <v>20</v>
      </c>
      <c r="O1490">
        <v>4</v>
      </c>
      <c r="P1490">
        <v>6</v>
      </c>
      <c r="Q1490"/>
      <c r="R1490">
        <v>41616</v>
      </c>
      <c r="S1490">
        <v>2002</v>
      </c>
      <c r="T1490" s="60" t="s">
        <v>88</v>
      </c>
      <c r="U1490" s="67">
        <v>2.1024783978771042</v>
      </c>
      <c r="V1490" s="67">
        <v>0.72950762915664646</v>
      </c>
      <c r="W1490" s="67">
        <v>3.1125658844016915</v>
      </c>
      <c r="X1490" s="67">
        <v>3.1125658844016915</v>
      </c>
      <c r="Y1490" s="67">
        <v>0</v>
      </c>
      <c r="Z1490">
        <v>499</v>
      </c>
      <c r="AA1490">
        <v>6.22</v>
      </c>
      <c r="AB1490">
        <v>5.1100000000000003</v>
      </c>
      <c r="AC1490">
        <v>0.87</v>
      </c>
      <c r="AD1490"/>
      <c r="AE1490"/>
      <c r="AF1490"/>
      <c r="AG1490"/>
      <c r="AH1490">
        <v>0.97</v>
      </c>
      <c r="AI1490">
        <v>2.58</v>
      </c>
      <c r="AJ1490">
        <v>0.38</v>
      </c>
      <c r="AK1490">
        <v>0.22</v>
      </c>
      <c r="AL1490">
        <v>0.05</v>
      </c>
      <c r="AM1490"/>
      <c r="AN1490">
        <v>0.23</v>
      </c>
      <c r="AO1490"/>
      <c r="AP1490">
        <v>0.4</v>
      </c>
      <c r="AQ1490">
        <v>29.92</v>
      </c>
      <c r="AR1490"/>
    </row>
    <row r="1491" spans="1:44" ht="12.75" customHeight="1" x14ac:dyDescent="0.25">
      <c r="A1491">
        <v>20622</v>
      </c>
      <c r="B1491">
        <v>2001</v>
      </c>
      <c r="C1491" s="22" t="str">
        <f t="shared" si="92"/>
        <v>2001B20622</v>
      </c>
      <c r="D1491" s="13">
        <v>37022</v>
      </c>
      <c r="E1491">
        <v>10002</v>
      </c>
      <c r="F1491" t="s">
        <v>57</v>
      </c>
      <c r="G1491" s="14" t="s">
        <v>185</v>
      </c>
      <c r="I1491" t="s">
        <v>87</v>
      </c>
      <c r="J1491" s="15">
        <f t="shared" si="91"/>
        <v>2450</v>
      </c>
      <c r="K1491">
        <v>0</v>
      </c>
      <c r="L1491">
        <v>5</v>
      </c>
      <c r="M1491">
        <v>5</v>
      </c>
      <c r="N1491">
        <v>5</v>
      </c>
      <c r="O1491">
        <v>4</v>
      </c>
      <c r="P1491">
        <v>6</v>
      </c>
      <c r="Q1491"/>
      <c r="R1491">
        <v>41617</v>
      </c>
      <c r="S1491">
        <v>2002</v>
      </c>
      <c r="T1491" s="60" t="s">
        <v>88</v>
      </c>
      <c r="U1491" s="67">
        <v>1.3386316823431361</v>
      </c>
      <c r="V1491" s="67">
        <v>1.4087077032980118</v>
      </c>
      <c r="W1491" s="67">
        <v>1.7285418502202643</v>
      </c>
      <c r="X1491" s="67">
        <v>0.90739463031313261</v>
      </c>
      <c r="Y1491" s="67">
        <v>0</v>
      </c>
      <c r="Z1491">
        <v>488</v>
      </c>
      <c r="AA1491">
        <v>12.9</v>
      </c>
      <c r="AB1491">
        <v>3.5</v>
      </c>
      <c r="AC1491">
        <v>0.66</v>
      </c>
      <c r="AD1491"/>
      <c r="AE1491"/>
      <c r="AF1491"/>
      <c r="AG1491"/>
      <c r="AH1491">
        <v>2.37</v>
      </c>
      <c r="AI1491">
        <v>1.23</v>
      </c>
      <c r="AJ1491">
        <v>0.27</v>
      </c>
      <c r="AK1491">
        <v>0.11</v>
      </c>
      <c r="AL1491">
        <v>0.06</v>
      </c>
      <c r="AM1491"/>
      <c r="AN1491">
        <v>0.53</v>
      </c>
      <c r="AO1491"/>
      <c r="AP1491">
        <v>0.84</v>
      </c>
      <c r="AQ1491">
        <v>50.1</v>
      </c>
      <c r="AR1491"/>
    </row>
    <row r="1492" spans="1:44" ht="12.75" customHeight="1" x14ac:dyDescent="0.25">
      <c r="A1492">
        <v>20623</v>
      </c>
      <c r="B1492">
        <v>2001</v>
      </c>
      <c r="C1492" s="22" t="str">
        <f t="shared" si="92"/>
        <v>2001B20623</v>
      </c>
      <c r="D1492" s="13">
        <v>37022</v>
      </c>
      <c r="E1492">
        <v>10002</v>
      </c>
      <c r="F1492" t="s">
        <v>57</v>
      </c>
      <c r="G1492" s="14" t="s">
        <v>185</v>
      </c>
      <c r="I1492" t="s">
        <v>87</v>
      </c>
      <c r="J1492" s="15">
        <f t="shared" si="91"/>
        <v>2450</v>
      </c>
      <c r="K1492">
        <v>5</v>
      </c>
      <c r="L1492">
        <v>10</v>
      </c>
      <c r="M1492">
        <v>10</v>
      </c>
      <c r="N1492">
        <v>5</v>
      </c>
      <c r="O1492">
        <v>4</v>
      </c>
      <c r="P1492">
        <v>6</v>
      </c>
      <c r="Q1492"/>
      <c r="R1492">
        <v>41618</v>
      </c>
      <c r="S1492">
        <v>2002</v>
      </c>
      <c r="T1492" s="60" t="s">
        <v>88</v>
      </c>
      <c r="U1492" s="67">
        <v>1.5951023307696826</v>
      </c>
      <c r="V1492" s="67">
        <v>0.29812963071684384</v>
      </c>
      <c r="W1492" s="67">
        <v>2.4590254212411202</v>
      </c>
      <c r="X1492" s="67">
        <v>0.25025479950683971</v>
      </c>
      <c r="Y1492" s="67">
        <v>0</v>
      </c>
      <c r="Z1492">
        <v>467</v>
      </c>
      <c r="AA1492">
        <v>8.9</v>
      </c>
      <c r="AB1492">
        <v>4.8</v>
      </c>
      <c r="AC1492">
        <v>0.74</v>
      </c>
      <c r="AD1492"/>
      <c r="AE1492"/>
      <c r="AF1492"/>
      <c r="AG1492"/>
      <c r="AH1492">
        <v>3.1</v>
      </c>
      <c r="AI1492">
        <v>1.39</v>
      </c>
      <c r="AJ1492">
        <v>0.38</v>
      </c>
      <c r="AK1492">
        <v>0.2</v>
      </c>
      <c r="AL1492">
        <v>7.0000000000000007E-2</v>
      </c>
      <c r="AM1492"/>
      <c r="AN1492">
        <v>0.34</v>
      </c>
      <c r="AO1492"/>
      <c r="AP1492">
        <v>0.57999999999999996</v>
      </c>
      <c r="AQ1492">
        <v>89.92</v>
      </c>
      <c r="AR1492"/>
    </row>
    <row r="1493" spans="1:44" ht="12.75" customHeight="1" x14ac:dyDescent="0.25">
      <c r="A1493">
        <v>20624</v>
      </c>
      <c r="B1493">
        <v>2001</v>
      </c>
      <c r="C1493" s="22" t="str">
        <f t="shared" si="92"/>
        <v>2001B20624</v>
      </c>
      <c r="D1493" s="13">
        <v>37022</v>
      </c>
      <c r="E1493">
        <v>10002</v>
      </c>
      <c r="F1493" t="s">
        <v>57</v>
      </c>
      <c r="G1493" s="14" t="s">
        <v>185</v>
      </c>
      <c r="I1493" t="s">
        <v>70</v>
      </c>
      <c r="J1493" s="15">
        <f t="shared" si="91"/>
        <v>2716</v>
      </c>
      <c r="K1493">
        <v>10</v>
      </c>
      <c r="L1493">
        <v>20</v>
      </c>
      <c r="M1493">
        <v>20</v>
      </c>
      <c r="N1493">
        <v>10</v>
      </c>
      <c r="O1493">
        <v>4</v>
      </c>
      <c r="P1493">
        <v>6</v>
      </c>
      <c r="Q1493"/>
      <c r="R1493">
        <v>41619</v>
      </c>
      <c r="S1493">
        <v>2002</v>
      </c>
      <c r="T1493" s="60" t="s">
        <v>88</v>
      </c>
      <c r="U1493" s="67">
        <v>1.7076376554174066</v>
      </c>
      <c r="V1493" s="67">
        <v>1.7566607460035524</v>
      </c>
      <c r="W1493" s="67">
        <v>12.221047957371225</v>
      </c>
      <c r="X1493" s="67">
        <v>6.3321492007104796E-2</v>
      </c>
      <c r="Y1493" s="67">
        <v>0</v>
      </c>
      <c r="Z1493">
        <v>488</v>
      </c>
      <c r="AA1493">
        <v>8.33</v>
      </c>
      <c r="AB1493">
        <v>4.09</v>
      </c>
      <c r="AC1493">
        <v>0.84</v>
      </c>
      <c r="AD1493"/>
      <c r="AE1493"/>
      <c r="AF1493"/>
      <c r="AG1493"/>
      <c r="AH1493">
        <v>2.31</v>
      </c>
      <c r="AI1493">
        <v>1.45</v>
      </c>
      <c r="AJ1493">
        <v>0.34</v>
      </c>
      <c r="AK1493">
        <v>0.32</v>
      </c>
      <c r="AL1493">
        <v>0.08</v>
      </c>
      <c r="AM1493"/>
      <c r="AN1493">
        <v>0.31</v>
      </c>
      <c r="AO1493"/>
      <c r="AP1493">
        <v>0.56000000000000005</v>
      </c>
      <c r="AQ1493">
        <v>46.06</v>
      </c>
      <c r="AR1493"/>
    </row>
    <row r="1494" spans="1:44" ht="12.75" customHeight="1" x14ac:dyDescent="0.25">
      <c r="A1494">
        <v>20625</v>
      </c>
      <c r="B1494">
        <v>2001</v>
      </c>
      <c r="C1494" s="22" t="str">
        <f t="shared" si="92"/>
        <v>2001B20625</v>
      </c>
      <c r="D1494" s="13">
        <v>37022</v>
      </c>
      <c r="E1494">
        <v>10002</v>
      </c>
      <c r="F1494" t="s">
        <v>57</v>
      </c>
      <c r="G1494" s="14" t="s">
        <v>185</v>
      </c>
      <c r="I1494" t="s">
        <v>70</v>
      </c>
      <c r="J1494" s="15">
        <f t="shared" si="91"/>
        <v>2716</v>
      </c>
      <c r="K1494">
        <v>20</v>
      </c>
      <c r="L1494">
        <v>30</v>
      </c>
      <c r="M1494">
        <v>30</v>
      </c>
      <c r="N1494">
        <v>10</v>
      </c>
      <c r="O1494">
        <v>4</v>
      </c>
      <c r="P1494">
        <v>6</v>
      </c>
      <c r="Q1494"/>
      <c r="R1494">
        <v>41620</v>
      </c>
      <c r="S1494">
        <v>2002</v>
      </c>
      <c r="T1494" s="60" t="s">
        <v>88</v>
      </c>
      <c r="U1494" s="67">
        <v>1.3205925345202569</v>
      </c>
      <c r="V1494" s="67">
        <v>0.5637840776895453</v>
      </c>
      <c r="W1494" s="67">
        <v>0.43191593748419405</v>
      </c>
      <c r="X1494" s="67">
        <v>0.77974204643164224</v>
      </c>
      <c r="Y1494" s="67">
        <v>0</v>
      </c>
      <c r="Z1494">
        <v>483</v>
      </c>
      <c r="AA1494">
        <v>7.6</v>
      </c>
      <c r="AB1494">
        <v>5.08</v>
      </c>
      <c r="AC1494">
        <v>0.78</v>
      </c>
      <c r="AD1494"/>
      <c r="AE1494"/>
      <c r="AF1494"/>
      <c r="AG1494"/>
      <c r="AH1494">
        <v>1.9</v>
      </c>
      <c r="AI1494">
        <v>2.0299999999999998</v>
      </c>
      <c r="AJ1494">
        <v>0.36</v>
      </c>
      <c r="AK1494">
        <v>0.37</v>
      </c>
      <c r="AL1494">
        <v>0.13</v>
      </c>
      <c r="AM1494"/>
      <c r="AN1494">
        <v>0.32</v>
      </c>
      <c r="AO1494"/>
      <c r="AP1494">
        <v>0.45</v>
      </c>
      <c r="AQ1494">
        <v>50.25</v>
      </c>
      <c r="AR1494"/>
    </row>
    <row r="1495" spans="1:44" ht="12.75" customHeight="1" x14ac:dyDescent="0.25">
      <c r="A1495">
        <v>20626</v>
      </c>
      <c r="B1495">
        <v>2001</v>
      </c>
      <c r="C1495" s="22" t="str">
        <f t="shared" si="92"/>
        <v>2001B20626</v>
      </c>
      <c r="D1495" s="13">
        <v>37022</v>
      </c>
      <c r="E1495">
        <v>10002</v>
      </c>
      <c r="F1495" t="s">
        <v>57</v>
      </c>
      <c r="G1495" s="14" t="s">
        <v>185</v>
      </c>
      <c r="I1495" t="s">
        <v>70</v>
      </c>
      <c r="J1495" s="15">
        <f t="shared" si="91"/>
        <v>2716</v>
      </c>
      <c r="K1495">
        <v>30</v>
      </c>
      <c r="L1495">
        <v>40</v>
      </c>
      <c r="M1495">
        <v>40</v>
      </c>
      <c r="N1495">
        <v>10</v>
      </c>
      <c r="O1495">
        <v>4</v>
      </c>
      <c r="P1495">
        <v>6</v>
      </c>
      <c r="Q1495"/>
      <c r="R1495">
        <v>41621</v>
      </c>
      <c r="S1495">
        <v>2002</v>
      </c>
      <c r="T1495" s="60" t="s">
        <v>88</v>
      </c>
      <c r="U1495" s="67">
        <v>1.2170000000000001</v>
      </c>
      <c r="V1495" s="67">
        <v>0.17599999999999999</v>
      </c>
      <c r="W1495" s="67">
        <v>11.54</v>
      </c>
      <c r="X1495" s="67">
        <v>0.13500000000000001</v>
      </c>
      <c r="Y1495" s="67">
        <v>0</v>
      </c>
      <c r="Z1495">
        <v>488</v>
      </c>
      <c r="AA1495">
        <v>6.48</v>
      </c>
      <c r="AB1495">
        <v>6.26</v>
      </c>
      <c r="AC1495">
        <v>0.8</v>
      </c>
      <c r="AD1495"/>
      <c r="AE1495"/>
      <c r="AF1495"/>
      <c r="AG1495"/>
      <c r="AH1495">
        <v>1.31</v>
      </c>
      <c r="AI1495">
        <v>1.62</v>
      </c>
      <c r="AJ1495">
        <v>0.33</v>
      </c>
      <c r="AK1495">
        <v>0.39</v>
      </c>
      <c r="AL1495">
        <v>0.14000000000000001</v>
      </c>
      <c r="AM1495"/>
      <c r="AN1495">
        <v>0.28000000000000003</v>
      </c>
      <c r="AO1495"/>
      <c r="AP1495">
        <v>0.39</v>
      </c>
      <c r="AQ1495">
        <v>36.75</v>
      </c>
      <c r="AR1495"/>
    </row>
    <row r="1496" spans="1:44" ht="12.75" customHeight="1" x14ac:dyDescent="0.25">
      <c r="A1496">
        <v>20627</v>
      </c>
      <c r="B1496">
        <v>2001</v>
      </c>
      <c r="C1496" s="22" t="str">
        <f t="shared" si="92"/>
        <v>2001B20627</v>
      </c>
      <c r="D1496" s="13">
        <v>37022</v>
      </c>
      <c r="E1496">
        <v>10002</v>
      </c>
      <c r="F1496" t="s">
        <v>57</v>
      </c>
      <c r="G1496" s="14" t="s">
        <v>185</v>
      </c>
      <c r="I1496" t="s">
        <v>70</v>
      </c>
      <c r="J1496" s="15">
        <f t="shared" si="91"/>
        <v>2716</v>
      </c>
      <c r="K1496">
        <v>40</v>
      </c>
      <c r="L1496">
        <v>50</v>
      </c>
      <c r="M1496">
        <v>50</v>
      </c>
      <c r="N1496">
        <v>10</v>
      </c>
      <c r="O1496">
        <v>4</v>
      </c>
      <c r="P1496">
        <v>6</v>
      </c>
      <c r="Q1496"/>
      <c r="R1496">
        <v>41622</v>
      </c>
      <c r="S1496">
        <v>2002</v>
      </c>
      <c r="T1496" s="60" t="s">
        <v>88</v>
      </c>
      <c r="U1496" s="67">
        <v>0.45000681508405277</v>
      </c>
      <c r="V1496" s="67">
        <v>0.90269224216265342</v>
      </c>
      <c r="W1496" s="67">
        <v>2.5420027828259881</v>
      </c>
      <c r="X1496" s="67">
        <v>0.20357451158564291</v>
      </c>
      <c r="Y1496" s="67">
        <v>0</v>
      </c>
      <c r="Z1496">
        <v>409</v>
      </c>
      <c r="AA1496">
        <v>6.22</v>
      </c>
      <c r="AB1496">
        <v>12.09</v>
      </c>
      <c r="AC1496">
        <v>0.81</v>
      </c>
      <c r="AD1496"/>
      <c r="AE1496"/>
      <c r="AF1496"/>
      <c r="AG1496"/>
      <c r="AH1496">
        <v>3.35</v>
      </c>
      <c r="AI1496">
        <v>3.44</v>
      </c>
      <c r="AJ1496">
        <v>0.87</v>
      </c>
      <c r="AK1496">
        <v>0.38</v>
      </c>
      <c r="AL1496">
        <v>0.22</v>
      </c>
      <c r="AM1496"/>
      <c r="AN1496">
        <v>0.12</v>
      </c>
      <c r="AO1496"/>
      <c r="AP1496">
        <v>0.47</v>
      </c>
      <c r="AQ1496">
        <v>112.67</v>
      </c>
      <c r="AR1496"/>
    </row>
    <row r="1497" spans="1:44" ht="12.75" customHeight="1" x14ac:dyDescent="0.25">
      <c r="A1497">
        <v>20628</v>
      </c>
      <c r="B1497">
        <v>2001</v>
      </c>
      <c r="C1497" s="22" t="str">
        <f t="shared" si="92"/>
        <v>2001B20628</v>
      </c>
      <c r="D1497" s="13">
        <v>37022</v>
      </c>
      <c r="E1497">
        <v>10002</v>
      </c>
      <c r="F1497" t="s">
        <v>57</v>
      </c>
      <c r="G1497" s="14" t="s">
        <v>185</v>
      </c>
      <c r="I1497" t="s">
        <v>70</v>
      </c>
      <c r="J1497" s="15">
        <f t="shared" si="91"/>
        <v>5432</v>
      </c>
      <c r="K1497">
        <v>50</v>
      </c>
      <c r="L1497">
        <v>70</v>
      </c>
      <c r="M1497">
        <v>70</v>
      </c>
      <c r="N1497">
        <v>20</v>
      </c>
      <c r="O1497">
        <v>4</v>
      </c>
      <c r="P1497">
        <v>6</v>
      </c>
      <c r="Q1497"/>
      <c r="R1497">
        <v>41623</v>
      </c>
      <c r="S1497">
        <v>2002</v>
      </c>
      <c r="T1497" s="60" t="s">
        <v>88</v>
      </c>
      <c r="U1497" s="67">
        <v>1.1199622993119263</v>
      </c>
      <c r="V1497" s="67">
        <v>0</v>
      </c>
      <c r="W1497" s="67">
        <v>0</v>
      </c>
      <c r="X1497" s="67">
        <v>0</v>
      </c>
      <c r="Y1497" s="67">
        <v>0</v>
      </c>
      <c r="Z1497">
        <v>453</v>
      </c>
      <c r="AA1497">
        <v>7.24</v>
      </c>
      <c r="AB1497">
        <v>10.59</v>
      </c>
      <c r="AC1497">
        <v>0.67</v>
      </c>
      <c r="AD1497"/>
      <c r="AE1497"/>
      <c r="AF1497"/>
      <c r="AG1497"/>
      <c r="AH1497">
        <v>3.48</v>
      </c>
      <c r="AI1497">
        <v>3.31</v>
      </c>
      <c r="AJ1497">
        <v>0.72</v>
      </c>
      <c r="AK1497">
        <v>0.39</v>
      </c>
      <c r="AL1497">
        <v>0.28000000000000003</v>
      </c>
      <c r="AM1497"/>
      <c r="AN1497">
        <v>0.38</v>
      </c>
      <c r="AO1497"/>
      <c r="AP1497">
        <v>0.49</v>
      </c>
      <c r="AQ1497">
        <v>71.91</v>
      </c>
      <c r="AR1497"/>
    </row>
    <row r="1498" spans="1:44" ht="12.75" customHeight="1" x14ac:dyDescent="0.25">
      <c r="A1498">
        <v>20629</v>
      </c>
      <c r="B1498">
        <v>2001</v>
      </c>
      <c r="C1498" s="22" t="str">
        <f t="shared" si="92"/>
        <v>2001B20629</v>
      </c>
      <c r="D1498" s="13">
        <v>37022</v>
      </c>
      <c r="E1498">
        <v>10002</v>
      </c>
      <c r="F1498" t="s">
        <v>57</v>
      </c>
      <c r="G1498" s="14" t="s">
        <v>185</v>
      </c>
      <c r="I1498" t="s">
        <v>70</v>
      </c>
      <c r="J1498" s="15">
        <f t="shared" si="91"/>
        <v>2716</v>
      </c>
      <c r="K1498">
        <v>70</v>
      </c>
      <c r="L1498">
        <v>80</v>
      </c>
      <c r="M1498">
        <v>80</v>
      </c>
      <c r="N1498">
        <v>10</v>
      </c>
      <c r="O1498">
        <v>4</v>
      </c>
      <c r="P1498">
        <v>6</v>
      </c>
      <c r="Q1498"/>
      <c r="R1498">
        <v>41624</v>
      </c>
      <c r="S1498">
        <v>2002</v>
      </c>
      <c r="T1498" s="60" t="s">
        <v>88</v>
      </c>
      <c r="U1498" s="67">
        <v>0.18641590511374684</v>
      </c>
      <c r="V1498" s="67">
        <v>0</v>
      </c>
      <c r="W1498" s="67">
        <v>0</v>
      </c>
      <c r="X1498" s="67">
        <v>2.8679370017499511E-2</v>
      </c>
      <c r="Y1498" s="67">
        <v>0</v>
      </c>
      <c r="Z1498"/>
      <c r="AA1498"/>
      <c r="AB1498">
        <v>15.44</v>
      </c>
      <c r="AC1498">
        <v>0.64</v>
      </c>
      <c r="AD1498"/>
      <c r="AE1498"/>
      <c r="AF1498"/>
      <c r="AG1498"/>
      <c r="AH1498">
        <v>4.46</v>
      </c>
      <c r="AI1498">
        <v>3.45</v>
      </c>
      <c r="AJ1498">
        <v>1.39</v>
      </c>
      <c r="AK1498">
        <v>0.37</v>
      </c>
      <c r="AL1498">
        <v>0.26</v>
      </c>
      <c r="AM1498"/>
      <c r="AN1498">
        <v>0.21</v>
      </c>
      <c r="AO1498"/>
      <c r="AP1498">
        <v>0.6</v>
      </c>
      <c r="AQ1498">
        <v>204.58</v>
      </c>
      <c r="AR1498"/>
    </row>
    <row r="1499" spans="1:44" ht="12.75" customHeight="1" x14ac:dyDescent="0.25">
      <c r="A1499">
        <v>20630</v>
      </c>
      <c r="B1499">
        <v>2001</v>
      </c>
      <c r="C1499" s="22" t="str">
        <f t="shared" si="92"/>
        <v>2001B20630</v>
      </c>
      <c r="D1499" s="13">
        <v>37022</v>
      </c>
      <c r="E1499">
        <v>10002</v>
      </c>
      <c r="F1499" t="s">
        <v>57</v>
      </c>
      <c r="G1499" s="14" t="s">
        <v>185</v>
      </c>
      <c r="I1499" t="s">
        <v>70</v>
      </c>
      <c r="J1499" s="15">
        <f t="shared" si="91"/>
        <v>5432</v>
      </c>
      <c r="K1499">
        <v>80</v>
      </c>
      <c r="L1499">
        <v>100</v>
      </c>
      <c r="M1499">
        <v>100</v>
      </c>
      <c r="N1499">
        <v>20</v>
      </c>
      <c r="O1499">
        <v>4</v>
      </c>
      <c r="P1499">
        <v>6</v>
      </c>
      <c r="Q1499"/>
      <c r="R1499">
        <v>41625</v>
      </c>
      <c r="S1499">
        <v>2002</v>
      </c>
      <c r="T1499" s="60" t="s">
        <v>88</v>
      </c>
      <c r="U1499" s="67">
        <v>0.15404727679284458</v>
      </c>
      <c r="V1499" s="67">
        <v>0</v>
      </c>
      <c r="W1499" s="67">
        <v>0</v>
      </c>
      <c r="X1499" s="67">
        <v>1.540472767928446E-2</v>
      </c>
      <c r="Y1499" s="67">
        <v>0</v>
      </c>
      <c r="Z1499"/>
      <c r="AA1499"/>
      <c r="AB1499">
        <v>15.84</v>
      </c>
      <c r="AC1499">
        <v>0.68</v>
      </c>
      <c r="AD1499"/>
      <c r="AE1499"/>
      <c r="AF1499"/>
      <c r="AG1499"/>
      <c r="AH1499">
        <v>4.55</v>
      </c>
      <c r="AI1499">
        <v>3.98</v>
      </c>
      <c r="AJ1499">
        <v>0.94</v>
      </c>
      <c r="AK1499">
        <v>0.36</v>
      </c>
      <c r="AL1499">
        <v>0.33</v>
      </c>
      <c r="AM1499"/>
      <c r="AN1499">
        <v>0.33</v>
      </c>
      <c r="AO1499"/>
      <c r="AP1499">
        <v>0.75</v>
      </c>
      <c r="AQ1499">
        <v>68.47</v>
      </c>
      <c r="AR1499"/>
    </row>
    <row r="1500" spans="1:44" ht="12.75" customHeight="1" x14ac:dyDescent="0.25">
      <c r="A1500">
        <v>20631</v>
      </c>
      <c r="B1500">
        <v>2001</v>
      </c>
      <c r="C1500" s="22" t="str">
        <f t="shared" si="92"/>
        <v>2001B20631</v>
      </c>
      <c r="D1500" s="13">
        <v>37018</v>
      </c>
      <c r="E1500">
        <v>10003</v>
      </c>
      <c r="F1500" t="s">
        <v>57</v>
      </c>
      <c r="G1500" s="14" t="s">
        <v>186</v>
      </c>
      <c r="I1500" t="s">
        <v>87</v>
      </c>
      <c r="J1500" s="15">
        <f t="shared" si="91"/>
        <v>2450</v>
      </c>
      <c r="K1500">
        <v>0</v>
      </c>
      <c r="L1500">
        <v>5</v>
      </c>
      <c r="M1500">
        <v>5</v>
      </c>
      <c r="N1500">
        <v>5</v>
      </c>
      <c r="O1500">
        <v>4</v>
      </c>
      <c r="P1500">
        <v>6</v>
      </c>
      <c r="Q1500"/>
      <c r="R1500">
        <v>41626</v>
      </c>
      <c r="S1500">
        <v>2002</v>
      </c>
      <c r="T1500" s="60" t="s">
        <v>88</v>
      </c>
      <c r="U1500" s="67">
        <v>1.9910000000000001</v>
      </c>
      <c r="V1500" s="67">
        <v>0.76900000000000002</v>
      </c>
      <c r="W1500" s="67">
        <v>7.0469999999999997</v>
      </c>
      <c r="X1500" s="67">
        <v>0.34399999999999997</v>
      </c>
      <c r="Y1500" s="67">
        <v>0</v>
      </c>
      <c r="Z1500">
        <v>483</v>
      </c>
      <c r="AA1500">
        <v>12.2</v>
      </c>
      <c r="AB1500">
        <v>3.33</v>
      </c>
      <c r="AC1500">
        <v>0.82</v>
      </c>
      <c r="AD1500"/>
      <c r="AE1500"/>
      <c r="AF1500"/>
      <c r="AG1500"/>
      <c r="AH1500">
        <v>2.94</v>
      </c>
      <c r="AI1500">
        <v>1.28</v>
      </c>
      <c r="AJ1500">
        <v>0.33</v>
      </c>
      <c r="AK1500">
        <v>0.17</v>
      </c>
      <c r="AL1500">
        <v>0.1</v>
      </c>
      <c r="AM1500"/>
      <c r="AN1500">
        <v>0.56000000000000005</v>
      </c>
      <c r="AO1500"/>
      <c r="AP1500">
        <v>0.87</v>
      </c>
      <c r="AQ1500">
        <v>42.67</v>
      </c>
      <c r="AR1500"/>
    </row>
    <row r="1501" spans="1:44" ht="12.75" customHeight="1" x14ac:dyDescent="0.25">
      <c r="A1501">
        <v>20632</v>
      </c>
      <c r="B1501">
        <v>2001</v>
      </c>
      <c r="C1501" s="22" t="str">
        <f t="shared" si="92"/>
        <v>2001B20632</v>
      </c>
      <c r="D1501" s="13">
        <v>37018</v>
      </c>
      <c r="E1501">
        <v>10003</v>
      </c>
      <c r="F1501" t="s">
        <v>57</v>
      </c>
      <c r="G1501" s="14" t="s">
        <v>186</v>
      </c>
      <c r="I1501" t="s">
        <v>87</v>
      </c>
      <c r="J1501" s="15">
        <f t="shared" si="91"/>
        <v>2450</v>
      </c>
      <c r="K1501">
        <v>5</v>
      </c>
      <c r="L1501">
        <v>10</v>
      </c>
      <c r="M1501">
        <v>10</v>
      </c>
      <c r="N1501">
        <v>5</v>
      </c>
      <c r="O1501">
        <v>4</v>
      </c>
      <c r="P1501">
        <v>6</v>
      </c>
      <c r="Q1501"/>
      <c r="R1501">
        <v>41627</v>
      </c>
      <c r="S1501">
        <v>2002</v>
      </c>
      <c r="T1501" s="60" t="s">
        <v>88</v>
      </c>
      <c r="U1501" s="67">
        <v>1.8070145250265701</v>
      </c>
      <c r="V1501" s="67">
        <v>0.78902778480692337</v>
      </c>
      <c r="W1501" s="67">
        <v>13.545564046763499</v>
      </c>
      <c r="X1501" s="67">
        <v>0.55302393845842401</v>
      </c>
      <c r="Y1501" s="67">
        <v>0</v>
      </c>
      <c r="Z1501">
        <v>467</v>
      </c>
      <c r="AA1501">
        <v>9.1300000000000008</v>
      </c>
      <c r="AB1501">
        <v>5.19</v>
      </c>
      <c r="AC1501">
        <v>0.86</v>
      </c>
      <c r="AD1501"/>
      <c r="AE1501"/>
      <c r="AF1501"/>
      <c r="AG1501"/>
      <c r="AH1501">
        <v>3.77</v>
      </c>
      <c r="AI1501">
        <v>1.86</v>
      </c>
      <c r="AJ1501">
        <v>0.49</v>
      </c>
      <c r="AK1501">
        <v>0.27</v>
      </c>
      <c r="AL1501">
        <v>0.1</v>
      </c>
      <c r="AM1501"/>
      <c r="AN1501">
        <v>0.42</v>
      </c>
      <c r="AO1501"/>
      <c r="AP1501">
        <v>0.6</v>
      </c>
      <c r="AQ1501">
        <v>85.19</v>
      </c>
      <c r="AR1501"/>
    </row>
    <row r="1502" spans="1:44" ht="12.75" customHeight="1" x14ac:dyDescent="0.25">
      <c r="A1502">
        <v>20633</v>
      </c>
      <c r="B1502">
        <v>2001</v>
      </c>
      <c r="C1502" s="22" t="str">
        <f t="shared" si="92"/>
        <v>2001B20633</v>
      </c>
      <c r="D1502" s="13">
        <v>37018</v>
      </c>
      <c r="E1502">
        <v>10003</v>
      </c>
      <c r="F1502" t="s">
        <v>57</v>
      </c>
      <c r="G1502" s="14" t="s">
        <v>186</v>
      </c>
      <c r="I1502" t="s">
        <v>70</v>
      </c>
      <c r="J1502" s="15">
        <f t="shared" si="91"/>
        <v>2716</v>
      </c>
      <c r="K1502">
        <v>10</v>
      </c>
      <c r="L1502">
        <v>20</v>
      </c>
      <c r="M1502">
        <v>20</v>
      </c>
      <c r="N1502">
        <v>10</v>
      </c>
      <c r="O1502">
        <v>4</v>
      </c>
      <c r="P1502">
        <v>6</v>
      </c>
      <c r="Q1502"/>
      <c r="R1502">
        <v>41628</v>
      </c>
      <c r="S1502">
        <v>2002</v>
      </c>
      <c r="T1502" s="60" t="s">
        <v>88</v>
      </c>
      <c r="U1502" s="67">
        <v>4.6476560130996418</v>
      </c>
      <c r="V1502" s="67">
        <v>8.306405482442841</v>
      </c>
      <c r="W1502" s="67">
        <v>18.377691794529689</v>
      </c>
      <c r="X1502" s="67">
        <v>0.90086724482988656</v>
      </c>
      <c r="Y1502" s="67">
        <v>0</v>
      </c>
      <c r="Z1502">
        <v>491</v>
      </c>
      <c r="AA1502">
        <v>8.67</v>
      </c>
      <c r="AB1502">
        <v>3.3</v>
      </c>
      <c r="AC1502">
        <v>0.92</v>
      </c>
      <c r="AD1502"/>
      <c r="AE1502"/>
      <c r="AF1502"/>
      <c r="AG1502"/>
      <c r="AH1502">
        <v>1.37</v>
      </c>
      <c r="AI1502">
        <v>1.74</v>
      </c>
      <c r="AJ1502">
        <v>0.39</v>
      </c>
      <c r="AK1502">
        <v>0.37</v>
      </c>
      <c r="AL1502">
        <v>0.09</v>
      </c>
      <c r="AM1502"/>
      <c r="AN1502">
        <v>0.39</v>
      </c>
      <c r="AO1502"/>
      <c r="AP1502">
        <v>0.51</v>
      </c>
      <c r="AQ1502">
        <v>33.39</v>
      </c>
      <c r="AR1502"/>
    </row>
    <row r="1503" spans="1:44" ht="12.75" customHeight="1" x14ac:dyDescent="0.25">
      <c r="A1503">
        <v>20634</v>
      </c>
      <c r="B1503">
        <v>2001</v>
      </c>
      <c r="C1503" s="22" t="str">
        <f t="shared" si="92"/>
        <v>2001B20634</v>
      </c>
      <c r="D1503" s="13">
        <v>37018</v>
      </c>
      <c r="E1503">
        <v>10003</v>
      </c>
      <c r="F1503" t="s">
        <v>57</v>
      </c>
      <c r="G1503" s="14" t="s">
        <v>186</v>
      </c>
      <c r="I1503" t="s">
        <v>70</v>
      </c>
      <c r="J1503" s="15">
        <f t="shared" si="91"/>
        <v>2716</v>
      </c>
      <c r="K1503">
        <v>20</v>
      </c>
      <c r="L1503">
        <v>30</v>
      </c>
      <c r="M1503">
        <v>30</v>
      </c>
      <c r="N1503">
        <v>10</v>
      </c>
      <c r="O1503">
        <v>4</v>
      </c>
      <c r="P1503">
        <v>6</v>
      </c>
      <c r="Q1503"/>
      <c r="R1503">
        <v>41629</v>
      </c>
      <c r="S1503">
        <v>2002</v>
      </c>
      <c r="T1503" s="60" t="s">
        <v>88</v>
      </c>
      <c r="U1503" s="67">
        <v>3.0836806208425718</v>
      </c>
      <c r="V1503" s="67">
        <v>1.7830358314855874</v>
      </c>
      <c r="W1503" s="67">
        <v>0</v>
      </c>
      <c r="X1503" s="67">
        <v>0.72605614190687351</v>
      </c>
      <c r="Y1503" s="67">
        <v>0</v>
      </c>
      <c r="Z1503">
        <v>487</v>
      </c>
      <c r="AA1503">
        <v>7.38</v>
      </c>
      <c r="AB1503">
        <v>5.47</v>
      </c>
      <c r="AC1503">
        <v>0.99</v>
      </c>
      <c r="AD1503"/>
      <c r="AE1503"/>
      <c r="AF1503"/>
      <c r="AG1503"/>
      <c r="AH1503">
        <v>1.91</v>
      </c>
      <c r="AI1503">
        <v>2.04</v>
      </c>
      <c r="AJ1503">
        <v>0.57999999999999996</v>
      </c>
      <c r="AK1503">
        <v>0.51</v>
      </c>
      <c r="AL1503">
        <v>0.17</v>
      </c>
      <c r="AM1503"/>
      <c r="AN1503">
        <v>0.38</v>
      </c>
      <c r="AO1503"/>
      <c r="AP1503">
        <v>0.46</v>
      </c>
      <c r="AQ1503">
        <v>40.85</v>
      </c>
      <c r="AR1503"/>
    </row>
    <row r="1504" spans="1:44" ht="12.75" customHeight="1" x14ac:dyDescent="0.25">
      <c r="A1504">
        <v>20635</v>
      </c>
      <c r="B1504">
        <v>2001</v>
      </c>
      <c r="C1504" s="22" t="str">
        <f t="shared" si="92"/>
        <v>2001B20635</v>
      </c>
      <c r="D1504" s="13">
        <v>37018</v>
      </c>
      <c r="E1504">
        <v>10003</v>
      </c>
      <c r="F1504" t="s">
        <v>57</v>
      </c>
      <c r="G1504" s="14" t="s">
        <v>186</v>
      </c>
      <c r="I1504" t="s">
        <v>70</v>
      </c>
      <c r="J1504" s="15">
        <f t="shared" si="91"/>
        <v>2716</v>
      </c>
      <c r="K1504">
        <v>30</v>
      </c>
      <c r="L1504">
        <v>40</v>
      </c>
      <c r="M1504">
        <v>40</v>
      </c>
      <c r="N1504">
        <v>10</v>
      </c>
      <c r="O1504">
        <v>4</v>
      </c>
      <c r="P1504">
        <v>6</v>
      </c>
      <c r="Q1504"/>
      <c r="R1504">
        <v>41630</v>
      </c>
      <c r="S1504">
        <v>2002</v>
      </c>
      <c r="T1504" s="60" t="s">
        <v>88</v>
      </c>
      <c r="U1504" s="67">
        <v>1.0284104946236561</v>
      </c>
      <c r="V1504" s="67">
        <v>1.3867416774193551</v>
      </c>
      <c r="W1504" s="67">
        <v>0</v>
      </c>
      <c r="X1504" s="67">
        <v>0.64320447311827966</v>
      </c>
      <c r="Y1504" s="67">
        <v>0</v>
      </c>
      <c r="Z1504">
        <v>485</v>
      </c>
      <c r="AA1504">
        <v>6.67</v>
      </c>
      <c r="AB1504">
        <v>6.39</v>
      </c>
      <c r="AC1504">
        <v>0.91</v>
      </c>
      <c r="AD1504"/>
      <c r="AE1504"/>
      <c r="AF1504"/>
      <c r="AG1504"/>
      <c r="AH1504">
        <v>1.39</v>
      </c>
      <c r="AI1504">
        <v>1.77</v>
      </c>
      <c r="AJ1504">
        <v>0.47</v>
      </c>
      <c r="AK1504">
        <v>0.49</v>
      </c>
      <c r="AL1504">
        <v>0.18</v>
      </c>
      <c r="AM1504"/>
      <c r="AN1504">
        <v>0.28999999999999998</v>
      </c>
      <c r="AO1504"/>
      <c r="AP1504">
        <v>0.48</v>
      </c>
      <c r="AQ1504">
        <v>48.08</v>
      </c>
      <c r="AR1504"/>
    </row>
    <row r="1505" spans="1:50" ht="12.75" customHeight="1" x14ac:dyDescent="0.25">
      <c r="A1505">
        <v>20636</v>
      </c>
      <c r="B1505">
        <v>2001</v>
      </c>
      <c r="C1505" s="22" t="str">
        <f t="shared" si="92"/>
        <v>2001B20636</v>
      </c>
      <c r="D1505" s="13">
        <v>37018</v>
      </c>
      <c r="E1505">
        <v>10003</v>
      </c>
      <c r="F1505" t="s">
        <v>57</v>
      </c>
      <c r="G1505" s="14" t="s">
        <v>186</v>
      </c>
      <c r="I1505" t="s">
        <v>70</v>
      </c>
      <c r="J1505" s="15">
        <f t="shared" si="91"/>
        <v>2716</v>
      </c>
      <c r="K1505">
        <v>40</v>
      </c>
      <c r="L1505">
        <v>50</v>
      </c>
      <c r="M1505">
        <v>50</v>
      </c>
      <c r="N1505">
        <v>10</v>
      </c>
      <c r="O1505">
        <v>4</v>
      </c>
      <c r="P1505">
        <v>6</v>
      </c>
      <c r="Q1505"/>
      <c r="R1505">
        <v>41631</v>
      </c>
      <c r="S1505">
        <v>2002</v>
      </c>
      <c r="T1505" s="60" t="s">
        <v>88</v>
      </c>
      <c r="U1505" s="67">
        <v>0.54600000000000004</v>
      </c>
      <c r="V1505" s="67">
        <v>0.59699999999999998</v>
      </c>
      <c r="W1505" s="67">
        <v>0</v>
      </c>
      <c r="X1505" s="67">
        <v>0.11700000000000001</v>
      </c>
      <c r="Y1505" s="67">
        <v>0</v>
      </c>
      <c r="Z1505">
        <v>493</v>
      </c>
      <c r="AA1505">
        <v>6.73</v>
      </c>
      <c r="AB1505">
        <v>6.59</v>
      </c>
      <c r="AC1505">
        <v>0.61</v>
      </c>
      <c r="AD1505"/>
      <c r="AE1505"/>
      <c r="AF1505"/>
      <c r="AG1505"/>
      <c r="AH1505">
        <v>1.1299999999999999</v>
      </c>
      <c r="AI1505">
        <v>1.55</v>
      </c>
      <c r="AJ1505">
        <v>0.39</v>
      </c>
      <c r="AK1505">
        <v>0.4</v>
      </c>
      <c r="AL1505">
        <v>0.24</v>
      </c>
      <c r="AM1505"/>
      <c r="AN1505">
        <v>0.26</v>
      </c>
      <c r="AO1505"/>
      <c r="AP1505">
        <v>0.45</v>
      </c>
      <c r="AQ1505">
        <v>41.73</v>
      </c>
      <c r="AR1505"/>
    </row>
    <row r="1506" spans="1:50" ht="12.75" customHeight="1" x14ac:dyDescent="0.25">
      <c r="A1506">
        <v>20637</v>
      </c>
      <c r="B1506">
        <v>2001</v>
      </c>
      <c r="C1506" s="22" t="str">
        <f t="shared" si="92"/>
        <v>2001B20637</v>
      </c>
      <c r="D1506" s="13">
        <v>37018</v>
      </c>
      <c r="E1506">
        <v>10003</v>
      </c>
      <c r="F1506" t="s">
        <v>57</v>
      </c>
      <c r="G1506" s="14" t="s">
        <v>186</v>
      </c>
      <c r="I1506" t="s">
        <v>70</v>
      </c>
      <c r="J1506" s="15">
        <f t="shared" si="91"/>
        <v>5432</v>
      </c>
      <c r="K1506">
        <v>50</v>
      </c>
      <c r="L1506">
        <v>70</v>
      </c>
      <c r="M1506">
        <v>70</v>
      </c>
      <c r="N1506">
        <v>20</v>
      </c>
      <c r="O1506">
        <v>4</v>
      </c>
      <c r="P1506">
        <v>6</v>
      </c>
      <c r="Q1506"/>
      <c r="R1506">
        <v>41632</v>
      </c>
      <c r="S1506">
        <v>2002</v>
      </c>
      <c r="T1506" s="60" t="s">
        <v>88</v>
      </c>
      <c r="U1506" s="67">
        <v>1.7961917636171336</v>
      </c>
      <c r="V1506" s="67">
        <v>1.0851347831835005</v>
      </c>
      <c r="W1506" s="67">
        <v>0</v>
      </c>
      <c r="X1506" s="67">
        <v>4.6373281332628233E-2</v>
      </c>
      <c r="Y1506" s="67">
        <v>0</v>
      </c>
      <c r="Z1506">
        <v>492</v>
      </c>
      <c r="AA1506">
        <v>6.75</v>
      </c>
      <c r="AB1506">
        <v>6.1</v>
      </c>
      <c r="AC1506">
        <v>0.75</v>
      </c>
      <c r="AD1506"/>
      <c r="AE1506"/>
      <c r="AF1506"/>
      <c r="AG1506"/>
      <c r="AH1506">
        <v>1.29</v>
      </c>
      <c r="AI1506">
        <v>2.06</v>
      </c>
      <c r="AJ1506">
        <v>0.4</v>
      </c>
      <c r="AK1506">
        <v>0.46</v>
      </c>
      <c r="AL1506">
        <v>0.16</v>
      </c>
      <c r="AM1506"/>
      <c r="AN1506">
        <v>0.24</v>
      </c>
      <c r="AO1506"/>
      <c r="AP1506">
        <v>0.45</v>
      </c>
      <c r="AQ1506">
        <v>37.06</v>
      </c>
      <c r="AR1506"/>
    </row>
    <row r="1507" spans="1:50" ht="12.75" customHeight="1" x14ac:dyDescent="0.25">
      <c r="A1507">
        <v>20638</v>
      </c>
      <c r="B1507">
        <v>2001</v>
      </c>
      <c r="C1507" s="22" t="str">
        <f t="shared" si="92"/>
        <v>2001B20638</v>
      </c>
      <c r="D1507" s="13">
        <v>37018</v>
      </c>
      <c r="E1507">
        <v>10003</v>
      </c>
      <c r="F1507" t="s">
        <v>57</v>
      </c>
      <c r="G1507" s="14" t="s">
        <v>186</v>
      </c>
      <c r="I1507" t="s">
        <v>70</v>
      </c>
      <c r="J1507" s="15">
        <f t="shared" si="91"/>
        <v>2716</v>
      </c>
      <c r="K1507">
        <v>70</v>
      </c>
      <c r="L1507">
        <v>80</v>
      </c>
      <c r="M1507">
        <v>80</v>
      </c>
      <c r="N1507">
        <v>10</v>
      </c>
      <c r="O1507">
        <v>4</v>
      </c>
      <c r="P1507">
        <v>6</v>
      </c>
      <c r="Q1507"/>
      <c r="R1507">
        <v>41633</v>
      </c>
      <c r="S1507">
        <v>2002</v>
      </c>
      <c r="T1507" s="60" t="s">
        <v>88</v>
      </c>
      <c r="U1507" s="67">
        <v>0.19826283921797491</v>
      </c>
      <c r="V1507" s="67">
        <v>0.56299164721330608</v>
      </c>
      <c r="W1507" s="67">
        <v>0</v>
      </c>
      <c r="X1507" s="67">
        <v>1.4963233148526408E-2</v>
      </c>
      <c r="Y1507" s="67">
        <v>0</v>
      </c>
      <c r="Z1507"/>
      <c r="AA1507"/>
      <c r="AB1507">
        <v>9.82</v>
      </c>
      <c r="AC1507">
        <v>0.71</v>
      </c>
      <c r="AD1507"/>
      <c r="AE1507"/>
      <c r="AF1507"/>
      <c r="AG1507"/>
      <c r="AH1507">
        <v>2.9</v>
      </c>
      <c r="AI1507">
        <v>3.31</v>
      </c>
      <c r="AJ1507">
        <v>0.68</v>
      </c>
      <c r="AK1507">
        <v>0.28999999999999998</v>
      </c>
      <c r="AL1507">
        <v>0.19</v>
      </c>
      <c r="AM1507"/>
      <c r="AN1507">
        <v>0.31</v>
      </c>
      <c r="AO1507"/>
      <c r="AP1507">
        <v>0.66</v>
      </c>
      <c r="AQ1507">
        <v>52.75</v>
      </c>
      <c r="AR1507"/>
    </row>
    <row r="1508" spans="1:50" ht="12.75" customHeight="1" x14ac:dyDescent="0.25">
      <c r="A1508">
        <v>20639</v>
      </c>
      <c r="B1508">
        <v>2001</v>
      </c>
      <c r="C1508" s="22" t="str">
        <f t="shared" si="92"/>
        <v>2001B20639</v>
      </c>
      <c r="D1508" s="13">
        <v>37018</v>
      </c>
      <c r="E1508">
        <v>10003</v>
      </c>
      <c r="F1508" t="s">
        <v>57</v>
      </c>
      <c r="G1508" s="14" t="s">
        <v>186</v>
      </c>
      <c r="I1508" t="s">
        <v>70</v>
      </c>
      <c r="J1508" s="15">
        <f t="shared" si="91"/>
        <v>5432</v>
      </c>
      <c r="K1508">
        <v>80</v>
      </c>
      <c r="L1508">
        <v>100</v>
      </c>
      <c r="M1508">
        <v>100</v>
      </c>
      <c r="N1508">
        <v>20</v>
      </c>
      <c r="O1508">
        <v>4</v>
      </c>
      <c r="P1508">
        <v>6</v>
      </c>
      <c r="Q1508"/>
      <c r="R1508">
        <v>41634</v>
      </c>
      <c r="S1508">
        <v>2002</v>
      </c>
      <c r="T1508" s="60" t="s">
        <v>88</v>
      </c>
      <c r="U1508" s="67">
        <v>1.37935195774111</v>
      </c>
      <c r="V1508" s="67">
        <v>0</v>
      </c>
      <c r="W1508" s="67">
        <v>0</v>
      </c>
      <c r="X1508" s="67">
        <v>0.18972499046996677</v>
      </c>
      <c r="Y1508" s="67">
        <v>0</v>
      </c>
      <c r="Z1508">
        <v>536</v>
      </c>
      <c r="AA1508">
        <v>7.35</v>
      </c>
      <c r="AB1508">
        <v>5.15</v>
      </c>
      <c r="AC1508">
        <v>0.76</v>
      </c>
      <c r="AD1508"/>
      <c r="AE1508"/>
      <c r="AF1508"/>
      <c r="AG1508"/>
      <c r="AH1508">
        <v>0.96</v>
      </c>
      <c r="AI1508">
        <v>1.86</v>
      </c>
      <c r="AJ1508">
        <v>0.46</v>
      </c>
      <c r="AK1508">
        <v>0.36</v>
      </c>
      <c r="AL1508">
        <v>0.09</v>
      </c>
      <c r="AM1508"/>
      <c r="AN1508">
        <v>0.25</v>
      </c>
      <c r="AO1508"/>
      <c r="AP1508">
        <v>0.45</v>
      </c>
      <c r="AQ1508">
        <v>36.06</v>
      </c>
      <c r="AR1508"/>
    </row>
    <row r="1509" spans="1:50" ht="12.75" customHeight="1" x14ac:dyDescent="0.25">
      <c r="A1509">
        <v>20640</v>
      </c>
      <c r="B1509">
        <v>2001</v>
      </c>
      <c r="C1509" s="22" t="str">
        <f t="shared" si="92"/>
        <v>2001B20640</v>
      </c>
      <c r="D1509" s="13">
        <v>37019</v>
      </c>
      <c r="E1509">
        <v>10004</v>
      </c>
      <c r="F1509" t="s">
        <v>57</v>
      </c>
      <c r="G1509" s="14" t="s">
        <v>187</v>
      </c>
      <c r="I1509" t="s">
        <v>87</v>
      </c>
      <c r="J1509" s="15">
        <f t="shared" si="91"/>
        <v>2450</v>
      </c>
      <c r="K1509">
        <v>0</v>
      </c>
      <c r="L1509">
        <v>5</v>
      </c>
      <c r="M1509">
        <v>5</v>
      </c>
      <c r="N1509">
        <v>5</v>
      </c>
      <c r="O1509">
        <v>4</v>
      </c>
      <c r="P1509">
        <v>6</v>
      </c>
      <c r="Q1509"/>
      <c r="R1509">
        <v>41635</v>
      </c>
      <c r="S1509">
        <v>2002</v>
      </c>
      <c r="T1509" s="60" t="s">
        <v>88</v>
      </c>
      <c r="U1509" s="67">
        <v>2.3363359081880382</v>
      </c>
      <c r="V1509" s="67">
        <v>1.7358757448686823</v>
      </c>
      <c r="W1509" s="67">
        <v>1.1354155815493268</v>
      </c>
      <c r="X1509" s="67">
        <v>0.2929517766497462</v>
      </c>
      <c r="Y1509" s="67">
        <v>0</v>
      </c>
      <c r="Z1509">
        <v>452</v>
      </c>
      <c r="AA1509">
        <v>11.6</v>
      </c>
      <c r="AB1509">
        <v>6.09</v>
      </c>
      <c r="AC1509">
        <v>0.85</v>
      </c>
      <c r="AD1509"/>
      <c r="AE1509"/>
      <c r="AF1509"/>
      <c r="AG1509"/>
      <c r="AH1509">
        <v>3.98</v>
      </c>
      <c r="AI1509">
        <v>2.1</v>
      </c>
      <c r="AJ1509">
        <v>0.54</v>
      </c>
      <c r="AK1509">
        <v>0.24</v>
      </c>
      <c r="AL1509">
        <v>0.12</v>
      </c>
      <c r="AM1509"/>
      <c r="AN1509">
        <v>0.61</v>
      </c>
      <c r="AO1509"/>
      <c r="AP1509">
        <v>0.8</v>
      </c>
      <c r="AQ1509">
        <v>104.52</v>
      </c>
      <c r="AR1509"/>
      <c r="AS1509" s="22"/>
      <c r="AT1509" s="22"/>
      <c r="AU1509" s="22"/>
      <c r="AV1509" s="46"/>
      <c r="AW1509" s="46"/>
      <c r="AX1509" s="46"/>
    </row>
    <row r="1510" spans="1:50" ht="12.75" customHeight="1" x14ac:dyDescent="0.25">
      <c r="A1510">
        <v>20641</v>
      </c>
      <c r="B1510">
        <v>2001</v>
      </c>
      <c r="C1510" s="22" t="str">
        <f t="shared" si="92"/>
        <v>2001B20641</v>
      </c>
      <c r="D1510" s="13">
        <v>37019</v>
      </c>
      <c r="E1510">
        <v>10004</v>
      </c>
      <c r="F1510" t="s">
        <v>57</v>
      </c>
      <c r="G1510" s="14" t="s">
        <v>187</v>
      </c>
      <c r="I1510" t="s">
        <v>87</v>
      </c>
      <c r="J1510" s="15">
        <f t="shared" si="91"/>
        <v>2450</v>
      </c>
      <c r="K1510">
        <v>5</v>
      </c>
      <c r="L1510">
        <v>10</v>
      </c>
      <c r="M1510">
        <v>10</v>
      </c>
      <c r="N1510">
        <v>5</v>
      </c>
      <c r="O1510">
        <v>4</v>
      </c>
      <c r="P1510">
        <v>6</v>
      </c>
      <c r="Q1510"/>
      <c r="R1510">
        <v>41636</v>
      </c>
      <c r="S1510">
        <v>2002</v>
      </c>
      <c r="T1510" s="60" t="s">
        <v>88</v>
      </c>
      <c r="U1510" s="67">
        <v>1.4984315784260314</v>
      </c>
      <c r="V1510" s="67">
        <v>2.0895083948293793</v>
      </c>
      <c r="W1510" s="67">
        <v>0</v>
      </c>
      <c r="X1510" s="67">
        <v>0.33528918825219156</v>
      </c>
      <c r="Y1510" s="67">
        <v>0</v>
      </c>
      <c r="Z1510">
        <v>464</v>
      </c>
      <c r="AA1510">
        <v>10.199999999999999</v>
      </c>
      <c r="AB1510">
        <v>5.75</v>
      </c>
      <c r="AC1510">
        <v>0.74</v>
      </c>
      <c r="AD1510"/>
      <c r="AE1510"/>
      <c r="AF1510"/>
      <c r="AG1510"/>
      <c r="AH1510">
        <v>3.72</v>
      </c>
      <c r="AI1510">
        <v>1.72</v>
      </c>
      <c r="AJ1510">
        <v>0.47</v>
      </c>
      <c r="AK1510">
        <v>0.32</v>
      </c>
      <c r="AL1510">
        <v>0.1</v>
      </c>
      <c r="AM1510"/>
      <c r="AN1510">
        <v>0.49</v>
      </c>
      <c r="AO1510"/>
      <c r="AP1510">
        <v>0.74</v>
      </c>
      <c r="AQ1510">
        <v>87.36</v>
      </c>
      <c r="AR1510"/>
    </row>
    <row r="1511" spans="1:50" ht="12.75" customHeight="1" x14ac:dyDescent="0.25">
      <c r="A1511">
        <v>20642</v>
      </c>
      <c r="B1511">
        <v>2001</v>
      </c>
      <c r="C1511" s="22" t="str">
        <f t="shared" si="92"/>
        <v>2001B20642</v>
      </c>
      <c r="D1511" s="13">
        <v>37019</v>
      </c>
      <c r="E1511">
        <v>10004</v>
      </c>
      <c r="F1511" t="s">
        <v>57</v>
      </c>
      <c r="G1511" s="14" t="s">
        <v>187</v>
      </c>
      <c r="I1511" t="s">
        <v>70</v>
      </c>
      <c r="J1511" s="15">
        <f t="shared" si="91"/>
        <v>2716</v>
      </c>
      <c r="K1511">
        <v>10</v>
      </c>
      <c r="L1511">
        <v>20</v>
      </c>
      <c r="M1511">
        <v>20</v>
      </c>
      <c r="N1511">
        <v>10</v>
      </c>
      <c r="O1511">
        <v>4</v>
      </c>
      <c r="P1511">
        <v>6</v>
      </c>
      <c r="Q1511"/>
      <c r="R1511">
        <v>41637</v>
      </c>
      <c r="S1511">
        <v>2002</v>
      </c>
      <c r="T1511" s="60" t="s">
        <v>88</v>
      </c>
      <c r="U1511" s="67">
        <v>0.83004600497065206</v>
      </c>
      <c r="V1511" s="67">
        <v>1.988337475543335</v>
      </c>
      <c r="W1511" s="67">
        <v>0</v>
      </c>
      <c r="X1511" s="67">
        <v>0.37540717042990857</v>
      </c>
      <c r="Y1511" s="67">
        <v>0</v>
      </c>
      <c r="Z1511">
        <v>476</v>
      </c>
      <c r="AA1511">
        <v>9.31</v>
      </c>
      <c r="AB1511">
        <v>6.89</v>
      </c>
      <c r="AC1511">
        <v>0.62</v>
      </c>
      <c r="AD1511"/>
      <c r="AE1511"/>
      <c r="AF1511"/>
      <c r="AG1511"/>
      <c r="AH1511">
        <v>3.07</v>
      </c>
      <c r="AI1511">
        <v>2.04</v>
      </c>
      <c r="AJ1511">
        <v>0.53</v>
      </c>
      <c r="AK1511">
        <v>0.54</v>
      </c>
      <c r="AL1511">
        <v>0.14000000000000001</v>
      </c>
      <c r="AM1511"/>
      <c r="AN1511">
        <v>0.59</v>
      </c>
      <c r="AO1511"/>
      <c r="AP1511">
        <v>0.57999999999999996</v>
      </c>
      <c r="AQ1511">
        <v>75.290000000000006</v>
      </c>
      <c r="AR1511"/>
    </row>
    <row r="1512" spans="1:50" ht="12.75" customHeight="1" x14ac:dyDescent="0.25">
      <c r="A1512">
        <v>20643</v>
      </c>
      <c r="B1512">
        <v>2001</v>
      </c>
      <c r="C1512" s="22" t="str">
        <f t="shared" si="92"/>
        <v>2001B20643</v>
      </c>
      <c r="D1512" s="13">
        <v>37019</v>
      </c>
      <c r="E1512">
        <v>10004</v>
      </c>
      <c r="F1512" t="s">
        <v>57</v>
      </c>
      <c r="G1512" s="14" t="s">
        <v>187</v>
      </c>
      <c r="I1512" t="s">
        <v>70</v>
      </c>
      <c r="J1512" s="15">
        <f t="shared" si="91"/>
        <v>2716</v>
      </c>
      <c r="K1512">
        <v>20</v>
      </c>
      <c r="L1512">
        <v>30</v>
      </c>
      <c r="M1512">
        <v>30</v>
      </c>
      <c r="N1512">
        <v>10</v>
      </c>
      <c r="O1512">
        <v>4</v>
      </c>
      <c r="P1512">
        <v>6</v>
      </c>
      <c r="Q1512"/>
      <c r="R1512">
        <v>41638</v>
      </c>
      <c r="S1512">
        <v>2002</v>
      </c>
      <c r="T1512" s="60" t="s">
        <v>88</v>
      </c>
      <c r="U1512" s="67">
        <v>0.91640236686390519</v>
      </c>
      <c r="V1512" s="67">
        <v>1.3003579881656804</v>
      </c>
      <c r="W1512" s="67">
        <v>0.53456804733727803</v>
      </c>
      <c r="X1512" s="67">
        <v>0.2736479289940828</v>
      </c>
      <c r="Y1512" s="67">
        <v>0</v>
      </c>
      <c r="Z1512">
        <v>478</v>
      </c>
      <c r="AA1512">
        <v>8.23</v>
      </c>
      <c r="AB1512">
        <v>5.18</v>
      </c>
      <c r="AC1512">
        <v>0.66</v>
      </c>
      <c r="AD1512"/>
      <c r="AE1512"/>
      <c r="AF1512"/>
      <c r="AG1512"/>
      <c r="AH1512">
        <v>1.85</v>
      </c>
      <c r="AI1512">
        <v>1.8</v>
      </c>
      <c r="AJ1512">
        <v>0.5</v>
      </c>
      <c r="AK1512">
        <v>0.66</v>
      </c>
      <c r="AL1512">
        <v>0.16</v>
      </c>
      <c r="AM1512"/>
      <c r="AN1512">
        <v>0.54</v>
      </c>
      <c r="AO1512"/>
      <c r="AP1512">
        <v>0.5</v>
      </c>
      <c r="AQ1512">
        <v>60.02</v>
      </c>
      <c r="AR1512"/>
    </row>
    <row r="1513" spans="1:50" ht="12.75" customHeight="1" x14ac:dyDescent="0.25">
      <c r="A1513">
        <v>20644</v>
      </c>
      <c r="B1513">
        <v>2001</v>
      </c>
      <c r="C1513" s="22" t="str">
        <f t="shared" si="92"/>
        <v>2001B20644</v>
      </c>
      <c r="D1513" s="13">
        <v>37019</v>
      </c>
      <c r="E1513">
        <v>10004</v>
      </c>
      <c r="F1513" t="s">
        <v>57</v>
      </c>
      <c r="G1513" s="14" t="s">
        <v>187</v>
      </c>
      <c r="I1513" t="s">
        <v>70</v>
      </c>
      <c r="J1513" s="15">
        <f t="shared" si="91"/>
        <v>2716</v>
      </c>
      <c r="K1513">
        <v>30</v>
      </c>
      <c r="L1513">
        <v>40</v>
      </c>
      <c r="M1513">
        <v>40</v>
      </c>
      <c r="N1513">
        <v>10</v>
      </c>
      <c r="O1513">
        <v>4</v>
      </c>
      <c r="P1513">
        <v>6</v>
      </c>
      <c r="Q1513"/>
      <c r="R1513">
        <v>41639</v>
      </c>
      <c r="S1513">
        <v>2002</v>
      </c>
      <c r="T1513" s="60" t="s">
        <v>88</v>
      </c>
      <c r="U1513" s="67">
        <v>0.41132912769197305</v>
      </c>
      <c r="V1513" s="67">
        <v>1.3876945834239722</v>
      </c>
      <c r="W1513" s="67">
        <v>5.5702623450076141</v>
      </c>
      <c r="X1513" s="67">
        <v>1.40501370458995</v>
      </c>
      <c r="Y1513" s="67">
        <v>0</v>
      </c>
      <c r="Z1513"/>
      <c r="AA1513"/>
      <c r="AB1513">
        <v>3.5</v>
      </c>
      <c r="AC1513">
        <v>0.74</v>
      </c>
      <c r="AD1513"/>
      <c r="AE1513"/>
      <c r="AF1513"/>
      <c r="AG1513"/>
      <c r="AH1513">
        <v>0.92</v>
      </c>
      <c r="AI1513">
        <v>1.41</v>
      </c>
      <c r="AJ1513">
        <v>0.39</v>
      </c>
      <c r="AK1513">
        <v>0.56000000000000005</v>
      </c>
      <c r="AL1513">
        <v>0.13</v>
      </c>
      <c r="AM1513"/>
      <c r="AN1513">
        <v>0.25</v>
      </c>
      <c r="AO1513"/>
      <c r="AP1513">
        <v>0.49</v>
      </c>
      <c r="AQ1513">
        <v>31.63</v>
      </c>
      <c r="AR1513"/>
    </row>
    <row r="1514" spans="1:50" ht="12.75" customHeight="1" x14ac:dyDescent="0.25">
      <c r="A1514">
        <v>20645</v>
      </c>
      <c r="B1514">
        <v>2001</v>
      </c>
      <c r="C1514" s="22" t="str">
        <f t="shared" si="92"/>
        <v>2001B20645</v>
      </c>
      <c r="D1514" s="13">
        <v>37019</v>
      </c>
      <c r="E1514">
        <v>10004</v>
      </c>
      <c r="F1514" t="s">
        <v>57</v>
      </c>
      <c r="G1514" s="14" t="s">
        <v>187</v>
      </c>
      <c r="I1514" t="s">
        <v>70</v>
      </c>
      <c r="J1514" s="15">
        <f t="shared" si="91"/>
        <v>2716</v>
      </c>
      <c r="K1514">
        <v>40</v>
      </c>
      <c r="L1514">
        <v>50</v>
      </c>
      <c r="M1514">
        <v>50</v>
      </c>
      <c r="N1514">
        <v>10</v>
      </c>
      <c r="O1514">
        <v>4</v>
      </c>
      <c r="P1514">
        <v>6</v>
      </c>
      <c r="Q1514"/>
      <c r="R1514">
        <v>41640</v>
      </c>
      <c r="S1514">
        <v>2002</v>
      </c>
      <c r="T1514" s="60" t="s">
        <v>88</v>
      </c>
      <c r="U1514" s="67">
        <v>0.41054624035691051</v>
      </c>
      <c r="V1514" s="67">
        <v>0</v>
      </c>
      <c r="W1514" s="67">
        <v>0</v>
      </c>
      <c r="X1514" s="67">
        <v>3.8368807509991637E-2</v>
      </c>
      <c r="Y1514" s="67">
        <v>0</v>
      </c>
      <c r="Z1514"/>
      <c r="AA1514"/>
      <c r="AB1514">
        <v>6.68</v>
      </c>
      <c r="AC1514">
        <v>0.73</v>
      </c>
      <c r="AD1514"/>
      <c r="AE1514"/>
      <c r="AF1514"/>
      <c r="AG1514"/>
      <c r="AH1514">
        <v>1.58</v>
      </c>
      <c r="AI1514">
        <v>2.62</v>
      </c>
      <c r="AJ1514">
        <v>0.45</v>
      </c>
      <c r="AK1514">
        <v>0.66</v>
      </c>
      <c r="AL1514">
        <v>0.16</v>
      </c>
      <c r="AM1514"/>
      <c r="AN1514">
        <v>0.32</v>
      </c>
      <c r="AO1514"/>
      <c r="AP1514">
        <v>0.43</v>
      </c>
      <c r="AQ1514">
        <v>51.48</v>
      </c>
      <c r="AR1514"/>
    </row>
    <row r="1515" spans="1:50" ht="12.75" customHeight="1" x14ac:dyDescent="0.25">
      <c r="A1515">
        <v>20646</v>
      </c>
      <c r="B1515">
        <v>2001</v>
      </c>
      <c r="C1515" s="22" t="str">
        <f t="shared" si="92"/>
        <v>2001B20646</v>
      </c>
      <c r="D1515" s="13">
        <v>37019</v>
      </c>
      <c r="E1515">
        <v>10004</v>
      </c>
      <c r="F1515" t="s">
        <v>57</v>
      </c>
      <c r="G1515" s="14" t="s">
        <v>187</v>
      </c>
      <c r="I1515" t="s">
        <v>70</v>
      </c>
      <c r="J1515" s="15">
        <f t="shared" si="91"/>
        <v>5432</v>
      </c>
      <c r="K1515">
        <v>50</v>
      </c>
      <c r="L1515">
        <v>70</v>
      </c>
      <c r="M1515">
        <v>70</v>
      </c>
      <c r="N1515">
        <v>20</v>
      </c>
      <c r="O1515">
        <v>4</v>
      </c>
      <c r="P1515">
        <v>6</v>
      </c>
      <c r="Q1515"/>
      <c r="R1515">
        <v>41641</v>
      </c>
      <c r="S1515">
        <v>2002</v>
      </c>
      <c r="T1515" s="60" t="s">
        <v>88</v>
      </c>
      <c r="U1515" s="67">
        <v>1.0300669124128536</v>
      </c>
      <c r="V1515" s="67">
        <v>0.98856238480647485</v>
      </c>
      <c r="W1515" s="67">
        <v>0</v>
      </c>
      <c r="X1515" s="67">
        <v>0.25280030451157948</v>
      </c>
      <c r="Y1515" s="67">
        <v>0</v>
      </c>
      <c r="Z1515">
        <v>508</v>
      </c>
      <c r="AA1515">
        <v>7.13</v>
      </c>
      <c r="AB1515">
        <v>5.65</v>
      </c>
      <c r="AC1515">
        <v>0.82</v>
      </c>
      <c r="AD1515"/>
      <c r="AE1515"/>
      <c r="AF1515"/>
      <c r="AG1515"/>
      <c r="AH1515">
        <v>1.01</v>
      </c>
      <c r="AI1515">
        <v>2.41</v>
      </c>
      <c r="AJ1515">
        <v>0.36</v>
      </c>
      <c r="AK1515">
        <v>0.59</v>
      </c>
      <c r="AL1515">
        <v>0.12</v>
      </c>
      <c r="AM1515"/>
      <c r="AN1515">
        <v>0.28000000000000003</v>
      </c>
      <c r="AO1515"/>
      <c r="AP1515">
        <v>0.44</v>
      </c>
      <c r="AQ1515">
        <v>31.75</v>
      </c>
      <c r="AR1515"/>
    </row>
    <row r="1516" spans="1:50" ht="12.75" customHeight="1" x14ac:dyDescent="0.25">
      <c r="A1516">
        <v>20647</v>
      </c>
      <c r="B1516">
        <v>2001</v>
      </c>
      <c r="C1516" s="22" t="str">
        <f t="shared" si="92"/>
        <v>2001B20647</v>
      </c>
      <c r="D1516" s="13">
        <v>37019</v>
      </c>
      <c r="E1516">
        <v>10004</v>
      </c>
      <c r="F1516" t="s">
        <v>57</v>
      </c>
      <c r="G1516" s="14" t="s">
        <v>187</v>
      </c>
      <c r="I1516" t="s">
        <v>70</v>
      </c>
      <c r="J1516" s="15">
        <f t="shared" si="91"/>
        <v>2716</v>
      </c>
      <c r="K1516">
        <v>70</v>
      </c>
      <c r="L1516">
        <v>80</v>
      </c>
      <c r="M1516">
        <v>80</v>
      </c>
      <c r="N1516">
        <v>10</v>
      </c>
      <c r="O1516">
        <v>4</v>
      </c>
      <c r="P1516">
        <v>6</v>
      </c>
      <c r="Q1516" t="s">
        <v>436</v>
      </c>
      <c r="R1516">
        <v>41642</v>
      </c>
      <c r="S1516">
        <v>2002</v>
      </c>
      <c r="T1516" s="60" t="s">
        <v>88</v>
      </c>
      <c r="U1516" s="67">
        <v>1.9871350435251522E-2</v>
      </c>
      <c r="V1516" s="67">
        <v>0</v>
      </c>
      <c r="W1516" s="67">
        <v>0</v>
      </c>
      <c r="X1516" s="67">
        <v>0</v>
      </c>
      <c r="Y1516" s="67">
        <v>0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</row>
    <row r="1517" spans="1:50" ht="12.75" customHeight="1" x14ac:dyDescent="0.25">
      <c r="A1517">
        <v>20648</v>
      </c>
      <c r="B1517">
        <v>2001</v>
      </c>
      <c r="C1517" s="22" t="str">
        <f t="shared" si="92"/>
        <v>2001B20648</v>
      </c>
      <c r="D1517" s="13">
        <v>37019</v>
      </c>
      <c r="E1517">
        <v>10004</v>
      </c>
      <c r="F1517" t="s">
        <v>57</v>
      </c>
      <c r="G1517" s="14" t="s">
        <v>187</v>
      </c>
      <c r="I1517" t="s">
        <v>70</v>
      </c>
      <c r="J1517" s="15">
        <f t="shared" si="91"/>
        <v>5432</v>
      </c>
      <c r="K1517">
        <v>80</v>
      </c>
      <c r="L1517">
        <v>100</v>
      </c>
      <c r="M1517">
        <v>100</v>
      </c>
      <c r="N1517">
        <v>20</v>
      </c>
      <c r="O1517">
        <v>4</v>
      </c>
      <c r="P1517">
        <v>6</v>
      </c>
      <c r="Q1517"/>
      <c r="S1517"/>
      <c r="T1517" s="60" t="s">
        <v>88</v>
      </c>
      <c r="U1517" s="67">
        <v>0</v>
      </c>
      <c r="V1517" s="67">
        <v>0</v>
      </c>
      <c r="W1517" s="67">
        <v>0</v>
      </c>
      <c r="X1517" s="67">
        <v>0.21983357452966715</v>
      </c>
      <c r="Y1517" s="67">
        <v>0</v>
      </c>
      <c r="Z1517" s="22"/>
      <c r="AA1517" s="22"/>
      <c r="AB1517" s="22"/>
      <c r="AC1517" s="22"/>
      <c r="AD1517"/>
      <c r="AE1517"/>
      <c r="AF1517"/>
      <c r="AG1517"/>
      <c r="AH1517" s="22"/>
      <c r="AI1517" s="22"/>
      <c r="AJ1517" s="22"/>
      <c r="AK1517" s="22"/>
      <c r="AL1517" s="22"/>
      <c r="AM1517"/>
      <c r="AN1517" s="22"/>
      <c r="AO1517"/>
      <c r="AP1517" s="22"/>
      <c r="AQ1517" s="22"/>
      <c r="AR1517"/>
    </row>
    <row r="1518" spans="1:50" ht="12.75" customHeight="1" x14ac:dyDescent="0.25">
      <c r="A1518">
        <v>20649</v>
      </c>
      <c r="B1518">
        <v>2001</v>
      </c>
      <c r="C1518" s="22" t="str">
        <f t="shared" si="92"/>
        <v>2001B20649</v>
      </c>
      <c r="D1518" s="13">
        <v>37027</v>
      </c>
      <c r="E1518">
        <v>10005</v>
      </c>
      <c r="F1518" t="s">
        <v>57</v>
      </c>
      <c r="G1518" s="14" t="s">
        <v>188</v>
      </c>
      <c r="I1518" t="s">
        <v>87</v>
      </c>
      <c r="J1518" s="15">
        <f t="shared" si="91"/>
        <v>2450</v>
      </c>
      <c r="K1518">
        <v>0</v>
      </c>
      <c r="L1518">
        <v>5</v>
      </c>
      <c r="M1518">
        <v>5</v>
      </c>
      <c r="N1518">
        <v>5</v>
      </c>
      <c r="O1518">
        <v>4</v>
      </c>
      <c r="P1518">
        <v>6</v>
      </c>
      <c r="Q1518"/>
      <c r="R1518">
        <v>41643</v>
      </c>
      <c r="S1518">
        <v>2002</v>
      </c>
      <c r="T1518" s="60" t="s">
        <v>88</v>
      </c>
      <c r="U1518" s="67">
        <v>2.4489681499629654</v>
      </c>
      <c r="V1518" s="67">
        <v>1.1428518033160504</v>
      </c>
      <c r="W1518" s="67">
        <v>2.4720560651814716</v>
      </c>
      <c r="X1518" s="67">
        <v>0.36610836989345341</v>
      </c>
      <c r="Y1518" s="67">
        <v>0</v>
      </c>
      <c r="Z1518">
        <v>466</v>
      </c>
      <c r="AA1518">
        <v>12.5</v>
      </c>
      <c r="AB1518">
        <v>5.3</v>
      </c>
      <c r="AC1518">
        <v>1</v>
      </c>
      <c r="AD1518"/>
      <c r="AE1518"/>
      <c r="AF1518"/>
      <c r="AG1518"/>
      <c r="AH1518">
        <v>3.57</v>
      </c>
      <c r="AI1518">
        <v>2.16</v>
      </c>
      <c r="AJ1518">
        <v>0.49</v>
      </c>
      <c r="AK1518">
        <v>0.17</v>
      </c>
      <c r="AL1518">
        <v>0.14000000000000001</v>
      </c>
      <c r="AM1518"/>
      <c r="AN1518">
        <v>0.54</v>
      </c>
      <c r="AO1518"/>
      <c r="AP1518">
        <v>0.88</v>
      </c>
      <c r="AQ1518">
        <v>84.33</v>
      </c>
      <c r="AR1518"/>
    </row>
    <row r="1519" spans="1:50" ht="12.75" customHeight="1" x14ac:dyDescent="0.25">
      <c r="A1519">
        <v>20650</v>
      </c>
      <c r="B1519">
        <v>2001</v>
      </c>
      <c r="C1519" s="22" t="str">
        <f t="shared" si="92"/>
        <v>2001B20650</v>
      </c>
      <c r="D1519" s="13">
        <v>37027</v>
      </c>
      <c r="E1519">
        <v>10005</v>
      </c>
      <c r="F1519" t="s">
        <v>57</v>
      </c>
      <c r="G1519" s="14" t="s">
        <v>188</v>
      </c>
      <c r="I1519" t="s">
        <v>87</v>
      </c>
      <c r="J1519" s="15">
        <f t="shared" si="91"/>
        <v>2450</v>
      </c>
      <c r="K1519">
        <v>5</v>
      </c>
      <c r="L1519">
        <v>10</v>
      </c>
      <c r="M1519">
        <v>10</v>
      </c>
      <c r="N1519">
        <v>5</v>
      </c>
      <c r="O1519">
        <v>4</v>
      </c>
      <c r="P1519">
        <v>6</v>
      </c>
      <c r="Q1519"/>
      <c r="R1519">
        <v>41644</v>
      </c>
      <c r="S1519">
        <v>2002</v>
      </c>
      <c r="T1519" s="60" t="s">
        <v>88</v>
      </c>
      <c r="U1519" s="67">
        <v>1.8725771543086174</v>
      </c>
      <c r="V1519" s="67">
        <v>3.2315545685966529</v>
      </c>
      <c r="W1519" s="67">
        <v>1.4189598656773008</v>
      </c>
      <c r="X1519" s="67">
        <v>0.28116774088717977</v>
      </c>
      <c r="Y1519" s="67">
        <v>0</v>
      </c>
      <c r="Z1519">
        <v>473</v>
      </c>
      <c r="AA1519">
        <v>10.4</v>
      </c>
      <c r="AB1519">
        <v>4.79</v>
      </c>
      <c r="AC1519">
        <v>0.97</v>
      </c>
      <c r="AD1519"/>
      <c r="AE1519"/>
      <c r="AF1519"/>
      <c r="AG1519"/>
      <c r="AH1519">
        <v>3.56</v>
      </c>
      <c r="AI1519">
        <v>1.94</v>
      </c>
      <c r="AJ1519">
        <v>0.54</v>
      </c>
      <c r="AK1519">
        <v>0.2</v>
      </c>
      <c r="AL1519">
        <v>0.15</v>
      </c>
      <c r="AM1519"/>
      <c r="AN1519">
        <v>0.42</v>
      </c>
      <c r="AO1519"/>
      <c r="AP1519">
        <v>0.65</v>
      </c>
      <c r="AQ1519">
        <v>64.349999999999994</v>
      </c>
      <c r="AR1519"/>
    </row>
    <row r="1520" spans="1:50" ht="12.75" customHeight="1" x14ac:dyDescent="0.25">
      <c r="A1520">
        <v>20651</v>
      </c>
      <c r="B1520">
        <v>2001</v>
      </c>
      <c r="C1520" s="22" t="str">
        <f t="shared" si="92"/>
        <v>2001B20651</v>
      </c>
      <c r="D1520" s="13">
        <v>37027</v>
      </c>
      <c r="E1520">
        <v>10005</v>
      </c>
      <c r="F1520" t="s">
        <v>57</v>
      </c>
      <c r="G1520" s="14" t="s">
        <v>188</v>
      </c>
      <c r="I1520" t="s">
        <v>70</v>
      </c>
      <c r="J1520" s="15">
        <f t="shared" si="91"/>
        <v>2716</v>
      </c>
      <c r="K1520">
        <v>10</v>
      </c>
      <c r="L1520">
        <v>20</v>
      </c>
      <c r="M1520">
        <v>20</v>
      </c>
      <c r="N1520">
        <v>10</v>
      </c>
      <c r="O1520">
        <v>4</v>
      </c>
      <c r="P1520">
        <v>6</v>
      </c>
      <c r="Q1520"/>
      <c r="R1520">
        <v>41645</v>
      </c>
      <c r="S1520">
        <v>2002</v>
      </c>
      <c r="T1520" s="60" t="s">
        <v>88</v>
      </c>
      <c r="U1520" s="67">
        <v>0.48930553327987164</v>
      </c>
      <c r="V1520" s="67">
        <v>0.38941270814661066</v>
      </c>
      <c r="W1520" s="67">
        <v>0</v>
      </c>
      <c r="X1520" s="67">
        <v>0.5739604698334827</v>
      </c>
      <c r="Y1520" s="67">
        <v>0</v>
      </c>
      <c r="Z1520"/>
      <c r="AA1520"/>
      <c r="AB1520">
        <v>3.82</v>
      </c>
      <c r="AC1520">
        <v>0.9</v>
      </c>
      <c r="AD1520"/>
      <c r="AE1520"/>
      <c r="AF1520"/>
      <c r="AG1520"/>
      <c r="AH1520">
        <v>1.89</v>
      </c>
      <c r="AI1520">
        <v>1.94</v>
      </c>
      <c r="AJ1520">
        <v>0.64</v>
      </c>
      <c r="AK1520">
        <v>0.28999999999999998</v>
      </c>
      <c r="AL1520">
        <v>0.17</v>
      </c>
      <c r="AM1520"/>
      <c r="AN1520">
        <v>0.43</v>
      </c>
      <c r="AO1520"/>
      <c r="AP1520">
        <v>0.67</v>
      </c>
      <c r="AQ1520">
        <v>41.81</v>
      </c>
      <c r="AR1520"/>
    </row>
    <row r="1521" spans="1:50" ht="12.75" customHeight="1" x14ac:dyDescent="0.25">
      <c r="A1521">
        <v>20652</v>
      </c>
      <c r="B1521">
        <v>2001</v>
      </c>
      <c r="C1521" s="22" t="str">
        <f t="shared" si="92"/>
        <v>2001B20652</v>
      </c>
      <c r="D1521" s="13">
        <v>37027</v>
      </c>
      <c r="E1521">
        <v>10005</v>
      </c>
      <c r="F1521" t="s">
        <v>57</v>
      </c>
      <c r="G1521" s="14" t="s">
        <v>188</v>
      </c>
      <c r="I1521" t="s">
        <v>70</v>
      </c>
      <c r="J1521" s="15">
        <f t="shared" si="91"/>
        <v>2716</v>
      </c>
      <c r="K1521">
        <v>20</v>
      </c>
      <c r="L1521">
        <v>30</v>
      </c>
      <c r="M1521">
        <v>30</v>
      </c>
      <c r="N1521">
        <v>10</v>
      </c>
      <c r="O1521">
        <v>4</v>
      </c>
      <c r="P1521">
        <v>6</v>
      </c>
      <c r="Q1521"/>
      <c r="R1521">
        <v>41646</v>
      </c>
      <c r="S1521">
        <v>2002</v>
      </c>
      <c r="T1521" s="60" t="s">
        <v>88</v>
      </c>
      <c r="U1521" s="67">
        <v>0.72347414930097598</v>
      </c>
      <c r="V1521" s="67">
        <v>0.1881338696913743</v>
      </c>
      <c r="W1521" s="67">
        <v>0.87031034027960952</v>
      </c>
      <c r="X1521" s="67">
        <v>0.34720640991822738</v>
      </c>
      <c r="Y1521" s="67">
        <v>0</v>
      </c>
      <c r="Z1521">
        <v>451</v>
      </c>
      <c r="AA1521">
        <v>8.4600000000000009</v>
      </c>
      <c r="AB1521">
        <v>8.69</v>
      </c>
      <c r="AC1521">
        <v>0.75</v>
      </c>
      <c r="AD1521"/>
      <c r="AE1521"/>
      <c r="AF1521"/>
      <c r="AG1521"/>
      <c r="AH1521">
        <v>2.91</v>
      </c>
      <c r="AI1521">
        <v>2.54</v>
      </c>
      <c r="AJ1521">
        <v>0.79</v>
      </c>
      <c r="AK1521">
        <v>0.34</v>
      </c>
      <c r="AL1521">
        <v>0.23</v>
      </c>
      <c r="AM1521"/>
      <c r="AN1521">
        <v>0.45</v>
      </c>
      <c r="AO1521"/>
      <c r="AP1521">
        <v>0.52</v>
      </c>
      <c r="AQ1521">
        <v>102.57</v>
      </c>
      <c r="AR1521"/>
    </row>
    <row r="1522" spans="1:50" ht="12.75" customHeight="1" x14ac:dyDescent="0.25">
      <c r="A1522">
        <v>20653</v>
      </c>
      <c r="B1522">
        <v>2001</v>
      </c>
      <c r="C1522" s="22" t="str">
        <f t="shared" si="92"/>
        <v>2001B20653</v>
      </c>
      <c r="D1522" s="13">
        <v>37027</v>
      </c>
      <c r="E1522">
        <v>10005</v>
      </c>
      <c r="F1522" t="s">
        <v>57</v>
      </c>
      <c r="G1522" s="14" t="s">
        <v>188</v>
      </c>
      <c r="I1522" t="s">
        <v>70</v>
      </c>
      <c r="J1522" s="15">
        <f t="shared" si="91"/>
        <v>2716</v>
      </c>
      <c r="K1522">
        <v>30</v>
      </c>
      <c r="L1522">
        <v>40</v>
      </c>
      <c r="M1522">
        <v>40</v>
      </c>
      <c r="N1522">
        <v>10</v>
      </c>
      <c r="O1522">
        <v>4</v>
      </c>
      <c r="P1522">
        <v>6</v>
      </c>
      <c r="Q1522"/>
      <c r="R1522">
        <v>41647</v>
      </c>
      <c r="S1522">
        <v>2002</v>
      </c>
      <c r="T1522" s="60" t="s">
        <v>88</v>
      </c>
      <c r="U1522" s="67">
        <v>0.875188953488372</v>
      </c>
      <c r="V1522" s="67">
        <v>1.0763818163592622</v>
      </c>
      <c r="W1522" s="67">
        <v>0</v>
      </c>
      <c r="X1522" s="67">
        <v>0.13681114675220529</v>
      </c>
      <c r="Y1522" s="67">
        <v>0</v>
      </c>
      <c r="Z1522">
        <v>495</v>
      </c>
      <c r="AA1522">
        <v>6.39</v>
      </c>
      <c r="AB1522">
        <v>4.4400000000000004</v>
      </c>
      <c r="AC1522">
        <v>0.98</v>
      </c>
      <c r="AD1522"/>
      <c r="AE1522"/>
      <c r="AF1522"/>
      <c r="AG1522"/>
      <c r="AH1522">
        <v>0.98</v>
      </c>
      <c r="AI1522">
        <v>1.8</v>
      </c>
      <c r="AJ1522">
        <v>0.56999999999999995</v>
      </c>
      <c r="AK1522">
        <v>0.37</v>
      </c>
      <c r="AL1522">
        <v>0.27</v>
      </c>
      <c r="AM1522"/>
      <c r="AN1522">
        <v>0.24</v>
      </c>
      <c r="AO1522"/>
      <c r="AP1522">
        <v>0.42</v>
      </c>
      <c r="AQ1522">
        <v>26.05</v>
      </c>
      <c r="AR1522"/>
    </row>
    <row r="1523" spans="1:50" ht="12.75" customHeight="1" x14ac:dyDescent="0.25">
      <c r="A1523">
        <v>20654</v>
      </c>
      <c r="B1523">
        <v>2001</v>
      </c>
      <c r="C1523" s="22" t="str">
        <f t="shared" si="92"/>
        <v>2001B20654</v>
      </c>
      <c r="D1523" s="13">
        <v>37027</v>
      </c>
      <c r="E1523">
        <v>10005</v>
      </c>
      <c r="F1523" t="s">
        <v>57</v>
      </c>
      <c r="G1523" s="14" t="s">
        <v>188</v>
      </c>
      <c r="I1523" t="s">
        <v>70</v>
      </c>
      <c r="J1523" s="15">
        <f t="shared" si="91"/>
        <v>2716</v>
      </c>
      <c r="K1523">
        <v>40</v>
      </c>
      <c r="L1523">
        <v>50</v>
      </c>
      <c r="M1523">
        <v>50</v>
      </c>
      <c r="N1523">
        <v>10</v>
      </c>
      <c r="O1523">
        <v>4</v>
      </c>
      <c r="P1523">
        <v>6</v>
      </c>
      <c r="Q1523"/>
      <c r="R1523">
        <v>41648</v>
      </c>
      <c r="S1523">
        <v>2002</v>
      </c>
      <c r="T1523" s="60" t="s">
        <v>88</v>
      </c>
      <c r="U1523" s="67">
        <v>1.02</v>
      </c>
      <c r="V1523" s="67">
        <v>1.7250000000000001</v>
      </c>
      <c r="W1523" s="67">
        <v>8.3360000000000003</v>
      </c>
      <c r="X1523" s="67">
        <v>0.14599999999999999</v>
      </c>
      <c r="Y1523" s="67">
        <v>0</v>
      </c>
      <c r="Z1523">
        <v>487</v>
      </c>
      <c r="AA1523">
        <v>5.54</v>
      </c>
      <c r="AB1523">
        <v>5.15</v>
      </c>
      <c r="AC1523">
        <v>0.74</v>
      </c>
      <c r="AD1523"/>
      <c r="AE1523"/>
      <c r="AF1523"/>
      <c r="AG1523"/>
      <c r="AH1523">
        <v>0.88</v>
      </c>
      <c r="AI1523">
        <v>1.68</v>
      </c>
      <c r="AJ1523">
        <v>0.4</v>
      </c>
      <c r="AK1523">
        <v>0.43</v>
      </c>
      <c r="AL1523">
        <v>0.19</v>
      </c>
      <c r="AM1523"/>
      <c r="AN1523">
        <v>0.21</v>
      </c>
      <c r="AO1523"/>
      <c r="AP1523">
        <v>0.37</v>
      </c>
      <c r="AQ1523">
        <v>28.52</v>
      </c>
      <c r="AR1523"/>
    </row>
    <row r="1524" spans="1:50" ht="12.75" customHeight="1" x14ac:dyDescent="0.25">
      <c r="A1524">
        <v>20655</v>
      </c>
      <c r="B1524">
        <v>2001</v>
      </c>
      <c r="C1524" s="22" t="str">
        <f t="shared" si="92"/>
        <v>2001B20655</v>
      </c>
      <c r="D1524" s="13">
        <v>37027</v>
      </c>
      <c r="E1524">
        <v>10005</v>
      </c>
      <c r="F1524" t="s">
        <v>57</v>
      </c>
      <c r="G1524" s="14" t="s">
        <v>188</v>
      </c>
      <c r="I1524" t="s">
        <v>70</v>
      </c>
      <c r="J1524" s="15">
        <f t="shared" si="91"/>
        <v>5432</v>
      </c>
      <c r="K1524">
        <v>50</v>
      </c>
      <c r="L1524">
        <v>70</v>
      </c>
      <c r="M1524">
        <v>70</v>
      </c>
      <c r="N1524">
        <v>20</v>
      </c>
      <c r="O1524">
        <v>4</v>
      </c>
      <c r="P1524">
        <v>6</v>
      </c>
      <c r="Q1524"/>
      <c r="R1524">
        <v>41649</v>
      </c>
      <c r="S1524">
        <v>2002</v>
      </c>
      <c r="T1524" s="60" t="s">
        <v>88</v>
      </c>
      <c r="U1524" s="67">
        <v>1.9446871846619578</v>
      </c>
      <c r="V1524" s="67">
        <v>1.4909268415741677</v>
      </c>
      <c r="W1524" s="67">
        <v>0</v>
      </c>
      <c r="X1524" s="67">
        <v>0</v>
      </c>
      <c r="Y1524" s="67">
        <v>0</v>
      </c>
      <c r="Z1524">
        <v>499</v>
      </c>
      <c r="AA1524">
        <v>6.29</v>
      </c>
      <c r="AB1524">
        <v>4.2</v>
      </c>
      <c r="AC1524">
        <v>1.2</v>
      </c>
      <c r="AD1524"/>
      <c r="AE1524"/>
      <c r="AF1524"/>
      <c r="AG1524"/>
      <c r="AH1524">
        <v>0.82</v>
      </c>
      <c r="AI1524">
        <v>2.75</v>
      </c>
      <c r="AJ1524">
        <v>0.57999999999999996</v>
      </c>
      <c r="AK1524">
        <v>0.37</v>
      </c>
      <c r="AL1524">
        <v>0.25</v>
      </c>
      <c r="AM1524"/>
      <c r="AN1524">
        <v>0.24</v>
      </c>
      <c r="AO1524"/>
      <c r="AP1524">
        <v>0.44</v>
      </c>
      <c r="AQ1524">
        <v>18.899999999999999</v>
      </c>
      <c r="AR1524"/>
    </row>
    <row r="1525" spans="1:50" ht="12.75" customHeight="1" x14ac:dyDescent="0.25">
      <c r="A1525">
        <v>20656</v>
      </c>
      <c r="B1525">
        <v>2001</v>
      </c>
      <c r="C1525" s="22" t="str">
        <f t="shared" si="92"/>
        <v>2001B20656</v>
      </c>
      <c r="D1525" s="13">
        <v>37027</v>
      </c>
      <c r="E1525">
        <v>10005</v>
      </c>
      <c r="F1525" t="s">
        <v>57</v>
      </c>
      <c r="G1525" s="14" t="s">
        <v>188</v>
      </c>
      <c r="I1525" t="s">
        <v>70</v>
      </c>
      <c r="J1525" s="15">
        <f t="shared" si="91"/>
        <v>2716</v>
      </c>
      <c r="K1525">
        <v>70</v>
      </c>
      <c r="L1525">
        <v>80</v>
      </c>
      <c r="M1525">
        <v>80</v>
      </c>
      <c r="N1525">
        <v>10</v>
      </c>
      <c r="O1525">
        <v>4</v>
      </c>
      <c r="P1525">
        <v>6</v>
      </c>
      <c r="Q1525"/>
      <c r="R1525">
        <v>41650</v>
      </c>
      <c r="S1525">
        <v>2002</v>
      </c>
      <c r="T1525" s="60" t="s">
        <v>88</v>
      </c>
      <c r="U1525" s="67">
        <v>0.27234169469546549</v>
      </c>
      <c r="V1525" s="67">
        <v>0</v>
      </c>
      <c r="W1525" s="67">
        <v>0</v>
      </c>
      <c r="X1525" s="67">
        <v>5.8072861368886022E-2</v>
      </c>
      <c r="Y1525" s="67">
        <v>0</v>
      </c>
      <c r="Z1525"/>
      <c r="AA1525"/>
      <c r="AB1525">
        <v>7.3</v>
      </c>
      <c r="AC1525">
        <v>0.63</v>
      </c>
      <c r="AD1525"/>
      <c r="AE1525"/>
      <c r="AF1525"/>
      <c r="AG1525"/>
      <c r="AH1525">
        <v>1.5</v>
      </c>
      <c r="AI1525">
        <v>3.21</v>
      </c>
      <c r="AJ1525">
        <v>0.66</v>
      </c>
      <c r="AK1525">
        <v>0.19</v>
      </c>
      <c r="AL1525">
        <v>0.44</v>
      </c>
      <c r="AM1525"/>
      <c r="AN1525">
        <v>0.43</v>
      </c>
      <c r="AO1525"/>
      <c r="AP1525">
        <v>0.59</v>
      </c>
      <c r="AQ1525">
        <v>42.31</v>
      </c>
      <c r="AR1525"/>
    </row>
    <row r="1526" spans="1:50" ht="12.75" customHeight="1" x14ac:dyDescent="0.25">
      <c r="A1526">
        <v>20657</v>
      </c>
      <c r="B1526">
        <v>2001</v>
      </c>
      <c r="C1526" s="22" t="str">
        <f t="shared" si="92"/>
        <v>2001B20657</v>
      </c>
      <c r="D1526" s="13">
        <v>37027</v>
      </c>
      <c r="E1526">
        <v>10005</v>
      </c>
      <c r="F1526" t="s">
        <v>57</v>
      </c>
      <c r="G1526" s="14" t="s">
        <v>188</v>
      </c>
      <c r="I1526" t="s">
        <v>70</v>
      </c>
      <c r="J1526" s="15">
        <f t="shared" si="91"/>
        <v>5432</v>
      </c>
      <c r="K1526">
        <v>80</v>
      </c>
      <c r="L1526">
        <v>100</v>
      </c>
      <c r="M1526">
        <v>100</v>
      </c>
      <c r="N1526">
        <v>20</v>
      </c>
      <c r="O1526">
        <v>4</v>
      </c>
      <c r="P1526">
        <v>6</v>
      </c>
      <c r="Q1526"/>
      <c r="R1526">
        <v>41651</v>
      </c>
      <c r="S1526">
        <v>2002</v>
      </c>
      <c r="T1526" s="60" t="s">
        <v>88</v>
      </c>
      <c r="U1526" s="67">
        <v>2.9749531683999741E-2</v>
      </c>
      <c r="V1526" s="67">
        <v>0</v>
      </c>
      <c r="W1526" s="67">
        <v>0</v>
      </c>
      <c r="X1526" s="67">
        <v>8.9248595051999224E-2</v>
      </c>
      <c r="Y1526" s="67">
        <v>0</v>
      </c>
      <c r="Z1526"/>
      <c r="AA1526"/>
      <c r="AB1526">
        <v>21.1</v>
      </c>
      <c r="AC1526">
        <v>0.6</v>
      </c>
      <c r="AD1526"/>
      <c r="AE1526"/>
      <c r="AF1526"/>
      <c r="AG1526"/>
      <c r="AH1526">
        <v>7.3</v>
      </c>
      <c r="AI1526">
        <v>6.62</v>
      </c>
      <c r="AJ1526">
        <v>1.81</v>
      </c>
      <c r="AK1526">
        <v>0.14000000000000001</v>
      </c>
      <c r="AL1526">
        <v>0.66</v>
      </c>
      <c r="AM1526"/>
      <c r="AN1526">
        <v>0.48</v>
      </c>
      <c r="AO1526"/>
      <c r="AP1526">
        <v>0.82</v>
      </c>
      <c r="AQ1526">
        <v>96.77</v>
      </c>
      <c r="AR1526"/>
    </row>
    <row r="1527" spans="1:50" ht="12.75" customHeight="1" x14ac:dyDescent="0.25">
      <c r="A1527">
        <v>20658</v>
      </c>
      <c r="B1527">
        <v>2001</v>
      </c>
      <c r="C1527" s="22" t="str">
        <f t="shared" si="92"/>
        <v>2001B20658</v>
      </c>
      <c r="D1527" s="13">
        <v>37022</v>
      </c>
      <c r="E1527">
        <v>10006</v>
      </c>
      <c r="F1527" t="s">
        <v>57</v>
      </c>
      <c r="G1527" s="14" t="s">
        <v>189</v>
      </c>
      <c r="I1527" t="s">
        <v>87</v>
      </c>
      <c r="J1527" s="15">
        <f t="shared" si="91"/>
        <v>2450</v>
      </c>
      <c r="K1527">
        <v>0</v>
      </c>
      <c r="L1527">
        <v>5</v>
      </c>
      <c r="M1527">
        <v>5</v>
      </c>
      <c r="N1527">
        <v>5</v>
      </c>
      <c r="O1527">
        <v>4</v>
      </c>
      <c r="P1527">
        <v>6</v>
      </c>
      <c r="Q1527"/>
      <c r="R1527">
        <v>41652</v>
      </c>
      <c r="S1527">
        <v>2002</v>
      </c>
      <c r="T1527" s="60" t="s">
        <v>88</v>
      </c>
      <c r="U1527" s="67">
        <v>1.2271568876874965</v>
      </c>
      <c r="V1527" s="67">
        <v>1.164701860391159</v>
      </c>
      <c r="W1527" s="67">
        <v>0</v>
      </c>
      <c r="X1527" s="67">
        <v>0.26163592516033285</v>
      </c>
      <c r="Y1527" s="67">
        <v>0</v>
      </c>
      <c r="Z1527"/>
      <c r="AA1527"/>
      <c r="AB1527">
        <v>3.38</v>
      </c>
      <c r="AC1527">
        <v>0.87</v>
      </c>
      <c r="AD1527"/>
      <c r="AE1527"/>
      <c r="AF1527"/>
      <c r="AG1527"/>
      <c r="AH1527">
        <v>2.16</v>
      </c>
      <c r="AI1527">
        <v>1.39</v>
      </c>
      <c r="AJ1527">
        <v>0.32</v>
      </c>
      <c r="AK1527">
        <v>0.15</v>
      </c>
      <c r="AL1527">
        <v>0.15</v>
      </c>
      <c r="AM1527"/>
      <c r="AN1527">
        <v>0.66</v>
      </c>
      <c r="AO1527"/>
      <c r="AP1527">
        <v>1.04</v>
      </c>
      <c r="AQ1527">
        <v>56.05</v>
      </c>
      <c r="AR1527"/>
    </row>
    <row r="1528" spans="1:50" ht="12.75" customHeight="1" x14ac:dyDescent="0.25">
      <c r="A1528">
        <v>20659</v>
      </c>
      <c r="B1528">
        <v>2001</v>
      </c>
      <c r="C1528" s="22" t="str">
        <f t="shared" si="92"/>
        <v>2001B20659</v>
      </c>
      <c r="D1528" s="13">
        <v>37022</v>
      </c>
      <c r="E1528">
        <v>10006</v>
      </c>
      <c r="F1528" t="s">
        <v>57</v>
      </c>
      <c r="G1528" s="14" t="s">
        <v>189</v>
      </c>
      <c r="I1528" t="s">
        <v>87</v>
      </c>
      <c r="J1528" s="15">
        <f t="shared" si="91"/>
        <v>2450</v>
      </c>
      <c r="K1528">
        <v>5</v>
      </c>
      <c r="L1528">
        <v>10</v>
      </c>
      <c r="M1528">
        <v>10</v>
      </c>
      <c r="N1528">
        <v>5</v>
      </c>
      <c r="O1528">
        <v>4</v>
      </c>
      <c r="P1528">
        <v>6</v>
      </c>
      <c r="Q1528"/>
      <c r="R1528">
        <v>41653</v>
      </c>
      <c r="S1528">
        <v>2002</v>
      </c>
      <c r="T1528" s="60" t="s">
        <v>88</v>
      </c>
      <c r="U1528" s="67">
        <v>0.92998585443759985</v>
      </c>
      <c r="V1528" s="67">
        <v>0.24079990873830709</v>
      </c>
      <c r="W1528" s="67">
        <v>0</v>
      </c>
      <c r="X1528" s="67">
        <v>0.30930333105179098</v>
      </c>
      <c r="Y1528" s="67">
        <v>0</v>
      </c>
      <c r="Z1528">
        <v>455</v>
      </c>
      <c r="AA1528">
        <v>11.3</v>
      </c>
      <c r="AB1528">
        <v>5.55</v>
      </c>
      <c r="AC1528">
        <v>0.72</v>
      </c>
      <c r="AD1528"/>
      <c r="AE1528"/>
      <c r="AF1528"/>
      <c r="AG1528"/>
      <c r="AH1528">
        <v>4.8600000000000003</v>
      </c>
      <c r="AI1528">
        <v>2.02</v>
      </c>
      <c r="AJ1528">
        <v>0.44</v>
      </c>
      <c r="AK1528">
        <v>0.15</v>
      </c>
      <c r="AL1528">
        <v>0.13</v>
      </c>
      <c r="AM1528"/>
      <c r="AN1528">
        <v>0.44</v>
      </c>
      <c r="AO1528"/>
      <c r="AP1528">
        <v>0.73</v>
      </c>
      <c r="AQ1528">
        <v>133.99</v>
      </c>
      <c r="AR1528"/>
    </row>
    <row r="1529" spans="1:50" ht="12.75" customHeight="1" x14ac:dyDescent="0.25">
      <c r="A1529">
        <v>20660</v>
      </c>
      <c r="B1529">
        <v>2001</v>
      </c>
      <c r="C1529" s="22" t="str">
        <f t="shared" si="92"/>
        <v>2001B20660</v>
      </c>
      <c r="D1529" s="13">
        <v>37022</v>
      </c>
      <c r="E1529">
        <v>10006</v>
      </c>
      <c r="F1529" t="s">
        <v>57</v>
      </c>
      <c r="G1529" s="14" t="s">
        <v>189</v>
      </c>
      <c r="I1529" t="s">
        <v>70</v>
      </c>
      <c r="J1529" s="15">
        <f t="shared" si="91"/>
        <v>2716</v>
      </c>
      <c r="K1529">
        <v>10</v>
      </c>
      <c r="L1529">
        <v>20</v>
      </c>
      <c r="M1529">
        <v>20</v>
      </c>
      <c r="N1529">
        <v>10</v>
      </c>
      <c r="O1529">
        <v>4</v>
      </c>
      <c r="P1529">
        <v>6</v>
      </c>
      <c r="Q1529"/>
      <c r="R1529">
        <v>41654</v>
      </c>
      <c r="S1529">
        <v>2002</v>
      </c>
      <c r="T1529" s="60" t="s">
        <v>88</v>
      </c>
      <c r="U1529" s="67">
        <v>2.3119999999999998</v>
      </c>
      <c r="V1529" s="67">
        <v>0.52800000000000002</v>
      </c>
      <c r="W1529" s="67">
        <v>13.077</v>
      </c>
      <c r="X1529" s="67">
        <v>0.47699999999999998</v>
      </c>
      <c r="Y1529" s="67">
        <v>0</v>
      </c>
      <c r="Z1529">
        <v>478</v>
      </c>
      <c r="AA1529">
        <v>10.9</v>
      </c>
      <c r="AB1529">
        <v>5.07</v>
      </c>
      <c r="AC1529">
        <v>0.7</v>
      </c>
      <c r="AD1529"/>
      <c r="AE1529"/>
      <c r="AF1529"/>
      <c r="AG1529"/>
      <c r="AH1529">
        <v>3.09</v>
      </c>
      <c r="AI1529">
        <v>1.89</v>
      </c>
      <c r="AJ1529">
        <v>0.4</v>
      </c>
      <c r="AK1529">
        <v>0.23</v>
      </c>
      <c r="AL1529">
        <v>0.17</v>
      </c>
      <c r="AM1529"/>
      <c r="AN1529">
        <v>0.4</v>
      </c>
      <c r="AO1529"/>
      <c r="AP1529">
        <v>0.67</v>
      </c>
      <c r="AQ1529">
        <v>64.459999999999994</v>
      </c>
      <c r="AR1529"/>
      <c r="AS1529" s="22"/>
      <c r="AT1529" s="22"/>
      <c r="AU1529" s="22"/>
      <c r="AV1529" s="46"/>
      <c r="AW1529" s="46"/>
      <c r="AX1529" s="46"/>
    </row>
    <row r="1530" spans="1:50" ht="12.75" customHeight="1" x14ac:dyDescent="0.25">
      <c r="A1530">
        <v>20661</v>
      </c>
      <c r="B1530">
        <v>2001</v>
      </c>
      <c r="C1530" s="22" t="str">
        <f t="shared" si="92"/>
        <v>2001B20661</v>
      </c>
      <c r="D1530" s="13">
        <v>37022</v>
      </c>
      <c r="E1530">
        <v>10006</v>
      </c>
      <c r="F1530" t="s">
        <v>57</v>
      </c>
      <c r="G1530" s="14" t="s">
        <v>189</v>
      </c>
      <c r="I1530" t="s">
        <v>70</v>
      </c>
      <c r="J1530" s="15">
        <f t="shared" si="91"/>
        <v>2716</v>
      </c>
      <c r="K1530">
        <v>20</v>
      </c>
      <c r="L1530">
        <v>30</v>
      </c>
      <c r="M1530">
        <v>30</v>
      </c>
      <c r="N1530">
        <v>10</v>
      </c>
      <c r="O1530">
        <v>4</v>
      </c>
      <c r="P1530">
        <v>6</v>
      </c>
      <c r="Q1530"/>
      <c r="R1530">
        <v>41655</v>
      </c>
      <c r="S1530">
        <v>2002</v>
      </c>
      <c r="T1530" s="60" t="s">
        <v>88</v>
      </c>
      <c r="U1530" s="67">
        <v>0.99019685039370098</v>
      </c>
      <c r="V1530" s="67">
        <v>1.681566437007874</v>
      </c>
      <c r="W1530" s="67">
        <v>0</v>
      </c>
      <c r="X1530" s="67">
        <v>0.41906545275590551</v>
      </c>
      <c r="Y1530" s="67">
        <v>0</v>
      </c>
      <c r="Z1530">
        <v>489</v>
      </c>
      <c r="AA1530">
        <v>8.66</v>
      </c>
      <c r="AB1530">
        <v>5.55</v>
      </c>
      <c r="AC1530">
        <v>0.73</v>
      </c>
      <c r="AD1530"/>
      <c r="AE1530"/>
      <c r="AF1530"/>
      <c r="AG1530"/>
      <c r="AH1530">
        <v>1.62</v>
      </c>
      <c r="AI1530">
        <v>2.08</v>
      </c>
      <c r="AJ1530">
        <v>0.41</v>
      </c>
      <c r="AK1530">
        <v>0.33</v>
      </c>
      <c r="AL1530">
        <v>0.19</v>
      </c>
      <c r="AM1530"/>
      <c r="AN1530">
        <v>0.38</v>
      </c>
      <c r="AO1530"/>
      <c r="AP1530">
        <v>0.52</v>
      </c>
      <c r="AQ1530">
        <v>50.99</v>
      </c>
      <c r="AR1530"/>
    </row>
    <row r="1531" spans="1:50" ht="12.75" customHeight="1" x14ac:dyDescent="0.25">
      <c r="A1531">
        <v>20662</v>
      </c>
      <c r="B1531">
        <v>2001</v>
      </c>
      <c r="C1531" s="22" t="str">
        <f t="shared" si="92"/>
        <v>2001B20662</v>
      </c>
      <c r="D1531" s="13">
        <v>37022</v>
      </c>
      <c r="E1531">
        <v>10006</v>
      </c>
      <c r="F1531" t="s">
        <v>57</v>
      </c>
      <c r="G1531" s="14" t="s">
        <v>189</v>
      </c>
      <c r="I1531" t="s">
        <v>70</v>
      </c>
      <c r="J1531" s="15">
        <f t="shared" si="91"/>
        <v>2716</v>
      </c>
      <c r="K1531">
        <v>30</v>
      </c>
      <c r="L1531">
        <v>40</v>
      </c>
      <c r="M1531">
        <v>40</v>
      </c>
      <c r="N1531">
        <v>10</v>
      </c>
      <c r="O1531">
        <v>4</v>
      </c>
      <c r="P1531">
        <v>6</v>
      </c>
      <c r="Q1531"/>
      <c r="R1531">
        <v>41656</v>
      </c>
      <c r="S1531">
        <v>2002</v>
      </c>
      <c r="T1531" s="60" t="s">
        <v>88</v>
      </c>
      <c r="U1531" s="67">
        <v>1.627115508964436</v>
      </c>
      <c r="V1531" s="67">
        <v>0.45762623689624771</v>
      </c>
      <c r="W1531" s="67">
        <v>1.959579014401881</v>
      </c>
      <c r="X1531" s="67">
        <v>0.50456226119329872</v>
      </c>
      <c r="Y1531" s="67">
        <v>0</v>
      </c>
      <c r="Z1531">
        <v>477</v>
      </c>
      <c r="AA1531">
        <v>6.78</v>
      </c>
      <c r="AB1531">
        <v>7.15</v>
      </c>
      <c r="AC1531">
        <v>0.66</v>
      </c>
      <c r="AD1531"/>
      <c r="AE1531"/>
      <c r="AF1531"/>
      <c r="AG1531"/>
      <c r="AH1531">
        <v>1.81</v>
      </c>
      <c r="AI1531">
        <v>2.15</v>
      </c>
      <c r="AJ1531">
        <v>0.46</v>
      </c>
      <c r="AK1531">
        <v>0.4</v>
      </c>
      <c r="AL1531">
        <v>0.15</v>
      </c>
      <c r="AM1531"/>
      <c r="AN1531">
        <v>0.26</v>
      </c>
      <c r="AO1531"/>
      <c r="AP1531">
        <v>0.38</v>
      </c>
      <c r="AQ1531">
        <v>62.29</v>
      </c>
      <c r="AR1531"/>
    </row>
    <row r="1532" spans="1:50" ht="12.75" customHeight="1" x14ac:dyDescent="0.25">
      <c r="A1532">
        <v>20663</v>
      </c>
      <c r="B1532">
        <v>2001</v>
      </c>
      <c r="C1532" s="22" t="str">
        <f t="shared" si="92"/>
        <v>2001B20663</v>
      </c>
      <c r="D1532" s="13">
        <v>37022</v>
      </c>
      <c r="E1532">
        <v>10006</v>
      </c>
      <c r="F1532" t="s">
        <v>57</v>
      </c>
      <c r="G1532" s="14" t="s">
        <v>189</v>
      </c>
      <c r="I1532" t="s">
        <v>70</v>
      </c>
      <c r="J1532" s="15">
        <f t="shared" si="91"/>
        <v>2716</v>
      </c>
      <c r="K1532">
        <v>40</v>
      </c>
      <c r="L1532">
        <v>50</v>
      </c>
      <c r="M1532">
        <v>50</v>
      </c>
      <c r="N1532">
        <v>10</v>
      </c>
      <c r="O1532">
        <v>4</v>
      </c>
      <c r="P1532">
        <v>6</v>
      </c>
      <c r="Q1532"/>
      <c r="R1532">
        <v>41657</v>
      </c>
      <c r="S1532">
        <v>2002</v>
      </c>
      <c r="T1532" s="60" t="s">
        <v>88</v>
      </c>
      <c r="U1532" s="67">
        <v>0.38908271503160213</v>
      </c>
      <c r="V1532" s="67">
        <v>0.12564129339562152</v>
      </c>
      <c r="W1532" s="67">
        <v>12.391879179261704</v>
      </c>
      <c r="X1532" s="67">
        <v>0.23912375194650545</v>
      </c>
      <c r="Y1532" s="67">
        <v>0</v>
      </c>
      <c r="Z1532"/>
      <c r="AA1532"/>
      <c r="AB1532">
        <v>7.54</v>
      </c>
      <c r="AC1532">
        <v>0.56999999999999995</v>
      </c>
      <c r="AD1532"/>
      <c r="AE1532"/>
      <c r="AF1532"/>
      <c r="AG1532"/>
      <c r="AH1532">
        <v>1.28</v>
      </c>
      <c r="AI1532">
        <v>2.72</v>
      </c>
      <c r="AJ1532">
        <v>0.42</v>
      </c>
      <c r="AK1532">
        <v>0.27</v>
      </c>
      <c r="AL1532">
        <v>0.25</v>
      </c>
      <c r="AM1532"/>
      <c r="AN1532">
        <v>0.28999999999999998</v>
      </c>
      <c r="AO1532"/>
      <c r="AP1532">
        <v>0.49</v>
      </c>
      <c r="AQ1532">
        <v>41.88</v>
      </c>
      <c r="AR1532"/>
    </row>
    <row r="1533" spans="1:50" ht="12.75" customHeight="1" x14ac:dyDescent="0.25">
      <c r="A1533">
        <v>20664</v>
      </c>
      <c r="B1533">
        <v>2001</v>
      </c>
      <c r="C1533" s="22" t="str">
        <f t="shared" si="92"/>
        <v>2001B20664</v>
      </c>
      <c r="D1533" s="13">
        <v>37022</v>
      </c>
      <c r="E1533">
        <v>10006</v>
      </c>
      <c r="F1533" t="s">
        <v>57</v>
      </c>
      <c r="G1533" s="14" t="s">
        <v>189</v>
      </c>
      <c r="I1533" t="s">
        <v>70</v>
      </c>
      <c r="J1533" s="15">
        <f t="shared" si="91"/>
        <v>5432</v>
      </c>
      <c r="K1533">
        <v>50</v>
      </c>
      <c r="L1533">
        <v>70</v>
      </c>
      <c r="M1533">
        <v>70</v>
      </c>
      <c r="N1533">
        <v>20</v>
      </c>
      <c r="O1533">
        <v>4</v>
      </c>
      <c r="P1533">
        <v>6</v>
      </c>
      <c r="Q1533"/>
      <c r="R1533">
        <v>41658</v>
      </c>
      <c r="S1533">
        <v>2002</v>
      </c>
      <c r="T1533" s="60" t="s">
        <v>88</v>
      </c>
      <c r="U1533" s="67">
        <v>3.8305466459169462</v>
      </c>
      <c r="V1533" s="67">
        <v>0.52335957080841988</v>
      </c>
      <c r="W1533" s="67">
        <v>0</v>
      </c>
      <c r="X1533" s="67">
        <v>0.43798886067655002</v>
      </c>
      <c r="Y1533" s="67">
        <v>0</v>
      </c>
      <c r="Z1533">
        <v>500</v>
      </c>
      <c r="AA1533">
        <v>7.24</v>
      </c>
      <c r="AB1533">
        <v>6.15</v>
      </c>
      <c r="AC1533">
        <v>0.61</v>
      </c>
      <c r="AD1533"/>
      <c r="AE1533"/>
      <c r="AF1533"/>
      <c r="AG1533"/>
      <c r="AH1533">
        <v>1.46</v>
      </c>
      <c r="AI1533">
        <v>2.4500000000000002</v>
      </c>
      <c r="AJ1533">
        <v>0.43</v>
      </c>
      <c r="AK1533">
        <v>0.31</v>
      </c>
      <c r="AL1533">
        <v>0.2</v>
      </c>
      <c r="AM1533"/>
      <c r="AN1533">
        <v>0.26</v>
      </c>
      <c r="AO1533"/>
      <c r="AP1533">
        <v>0.43</v>
      </c>
      <c r="AQ1533">
        <v>32.24</v>
      </c>
      <c r="AR1533"/>
    </row>
    <row r="1534" spans="1:50" ht="12.75" customHeight="1" x14ac:dyDescent="0.25">
      <c r="A1534">
        <v>20665</v>
      </c>
      <c r="B1534">
        <v>2001</v>
      </c>
      <c r="C1534" s="22" t="str">
        <f t="shared" si="92"/>
        <v>2001B20665</v>
      </c>
      <c r="D1534" s="13">
        <v>37022</v>
      </c>
      <c r="E1534">
        <v>10006</v>
      </c>
      <c r="F1534" t="s">
        <v>57</v>
      </c>
      <c r="G1534" s="14" t="s">
        <v>189</v>
      </c>
      <c r="I1534" t="s">
        <v>70</v>
      </c>
      <c r="J1534" s="15">
        <f t="shared" si="91"/>
        <v>2716</v>
      </c>
      <c r="K1534">
        <v>70</v>
      </c>
      <c r="L1534">
        <v>80</v>
      </c>
      <c r="M1534">
        <v>80</v>
      </c>
      <c r="N1534">
        <v>10</v>
      </c>
      <c r="O1534">
        <v>4</v>
      </c>
      <c r="P1534">
        <v>6</v>
      </c>
      <c r="Q1534"/>
      <c r="R1534">
        <v>41659</v>
      </c>
      <c r="S1534">
        <v>2002</v>
      </c>
      <c r="T1534" s="60" t="s">
        <v>88</v>
      </c>
      <c r="U1534" s="67">
        <v>2.0703268302915885</v>
      </c>
      <c r="V1534" s="67">
        <v>0.49344577302286557</v>
      </c>
      <c r="W1534" s="67">
        <v>0</v>
      </c>
      <c r="X1534" s="67">
        <v>0.95471029997902257</v>
      </c>
      <c r="Y1534" s="67">
        <v>0</v>
      </c>
      <c r="Z1534">
        <v>494</v>
      </c>
      <c r="AA1534">
        <v>7.44</v>
      </c>
      <c r="AB1534">
        <v>7.47</v>
      </c>
      <c r="AC1534">
        <v>0.52</v>
      </c>
      <c r="AD1534"/>
      <c r="AE1534"/>
      <c r="AF1534"/>
      <c r="AG1534"/>
      <c r="AH1534">
        <v>1.91</v>
      </c>
      <c r="AI1534">
        <v>2.4300000000000002</v>
      </c>
      <c r="AJ1534">
        <v>0.5</v>
      </c>
      <c r="AK1534">
        <v>0.21</v>
      </c>
      <c r="AL1534">
        <v>0.18</v>
      </c>
      <c r="AM1534"/>
      <c r="AN1534">
        <v>0.28000000000000003</v>
      </c>
      <c r="AO1534"/>
      <c r="AP1534">
        <v>0.54</v>
      </c>
      <c r="AQ1534">
        <v>39.08</v>
      </c>
      <c r="AR1534"/>
    </row>
    <row r="1535" spans="1:50" ht="12.75" customHeight="1" x14ac:dyDescent="0.25">
      <c r="A1535">
        <v>20666</v>
      </c>
      <c r="B1535">
        <v>2001</v>
      </c>
      <c r="C1535" s="22" t="str">
        <f t="shared" si="92"/>
        <v>2001B20666</v>
      </c>
      <c r="D1535" s="13">
        <v>37022</v>
      </c>
      <c r="E1535">
        <v>10006</v>
      </c>
      <c r="F1535" t="s">
        <v>57</v>
      </c>
      <c r="G1535" s="14" t="s">
        <v>189</v>
      </c>
      <c r="I1535" t="s">
        <v>70</v>
      </c>
      <c r="J1535" s="15">
        <f t="shared" si="91"/>
        <v>5432</v>
      </c>
      <c r="K1535">
        <v>80</v>
      </c>
      <c r="L1535">
        <v>100</v>
      </c>
      <c r="M1535">
        <v>100</v>
      </c>
      <c r="N1535">
        <v>20</v>
      </c>
      <c r="O1535">
        <v>4</v>
      </c>
      <c r="P1535">
        <v>6</v>
      </c>
      <c r="Q1535"/>
      <c r="S1535"/>
      <c r="T1535" s="60" t="s">
        <v>88</v>
      </c>
      <c r="U1535" s="67">
        <v>0</v>
      </c>
      <c r="V1535" s="67">
        <v>0</v>
      </c>
      <c r="W1535" s="67">
        <v>0</v>
      </c>
      <c r="X1535" s="67">
        <v>0.46083296527745149</v>
      </c>
      <c r="Y1535" s="67">
        <v>0</v>
      </c>
      <c r="Z1535" s="42"/>
      <c r="AA1535" s="42"/>
      <c r="AB1535" s="42"/>
      <c r="AC1535" s="42"/>
      <c r="AD1535" s="42"/>
      <c r="AE1535" s="42"/>
      <c r="AF1535" s="42"/>
      <c r="AG1535" s="42"/>
      <c r="AH1535" s="42"/>
      <c r="AI1535" s="42"/>
      <c r="AJ1535" s="42"/>
      <c r="AK1535" s="42"/>
      <c r="AL1535"/>
      <c r="AM1535"/>
      <c r="AN1535"/>
      <c r="AO1535"/>
      <c r="AP1535"/>
      <c r="AQ1535"/>
      <c r="AR1535"/>
    </row>
    <row r="1536" spans="1:50" ht="12.75" hidden="1" customHeight="1" x14ac:dyDescent="0.25">
      <c r="A1536">
        <v>21136</v>
      </c>
      <c r="B1536">
        <v>2001</v>
      </c>
      <c r="C1536" s="22" t="str">
        <f t="shared" si="92"/>
        <v>2001B21136</v>
      </c>
      <c r="D1536" s="20">
        <v>37139</v>
      </c>
      <c r="E1536">
        <v>10023</v>
      </c>
      <c r="F1536" t="s">
        <v>59</v>
      </c>
      <c r="G1536">
        <v>-23</v>
      </c>
      <c r="I1536" t="s">
        <v>70</v>
      </c>
      <c r="J1536" s="15">
        <f t="shared" si="91"/>
        <v>1358</v>
      </c>
      <c r="K1536">
        <v>0</v>
      </c>
      <c r="L1536">
        <v>5</v>
      </c>
      <c r="M1536">
        <v>5</v>
      </c>
      <c r="N1536">
        <v>5</v>
      </c>
      <c r="O1536">
        <v>4</v>
      </c>
      <c r="P1536">
        <v>5</v>
      </c>
      <c r="Q1536"/>
      <c r="R1536">
        <v>41540</v>
      </c>
      <c r="S1536">
        <v>2002</v>
      </c>
      <c r="T1536" s="60" t="s">
        <v>88</v>
      </c>
      <c r="U1536" s="65">
        <v>1.857</v>
      </c>
      <c r="V1536" s="65">
        <v>0.88600000000000001</v>
      </c>
      <c r="W1536" s="65">
        <v>0</v>
      </c>
      <c r="X1536" s="65">
        <v>0.40600000000000003</v>
      </c>
      <c r="Y1536" s="65">
        <v>7.0000000000000001E-3</v>
      </c>
      <c r="Z1536">
        <v>470</v>
      </c>
      <c r="AA1536">
        <v>11.4</v>
      </c>
      <c r="AB1536">
        <v>3.81</v>
      </c>
      <c r="AC1536">
        <v>4.18</v>
      </c>
      <c r="AD1536"/>
      <c r="AE1536"/>
      <c r="AF1536"/>
      <c r="AG1536"/>
      <c r="AH1536">
        <v>2.39</v>
      </c>
      <c r="AI1536">
        <v>1.69</v>
      </c>
      <c r="AJ1536">
        <v>0.77</v>
      </c>
      <c r="AK1536">
        <v>0.42</v>
      </c>
      <c r="AL1536">
        <v>0.1</v>
      </c>
      <c r="AM1536"/>
      <c r="AN1536">
        <v>0.59</v>
      </c>
      <c r="AO1536"/>
      <c r="AP1536">
        <v>0.89</v>
      </c>
      <c r="AQ1536">
        <v>41.46</v>
      </c>
      <c r="AR1536"/>
    </row>
    <row r="1537" spans="1:50" ht="12.75" hidden="1" customHeight="1" x14ac:dyDescent="0.25">
      <c r="A1537">
        <v>21137</v>
      </c>
      <c r="B1537">
        <v>2001</v>
      </c>
      <c r="C1537" s="22" t="str">
        <f t="shared" si="92"/>
        <v>2001B21137</v>
      </c>
      <c r="D1537" s="20">
        <v>37139</v>
      </c>
      <c r="E1537">
        <v>10023</v>
      </c>
      <c r="F1537" s="13" t="s">
        <v>59</v>
      </c>
      <c r="G1537">
        <v>-23</v>
      </c>
      <c r="I1537" t="s">
        <v>70</v>
      </c>
      <c r="J1537" s="15">
        <f t="shared" si="91"/>
        <v>1358</v>
      </c>
      <c r="K1537">
        <v>5</v>
      </c>
      <c r="L1537">
        <v>10</v>
      </c>
      <c r="M1537">
        <v>10</v>
      </c>
      <c r="N1537">
        <v>5</v>
      </c>
      <c r="O1537">
        <v>4</v>
      </c>
      <c r="P1537">
        <v>5</v>
      </c>
      <c r="Q1537"/>
      <c r="R1537">
        <v>41541</v>
      </c>
      <c r="S1537">
        <v>2002</v>
      </c>
      <c r="T1537" s="60" t="s">
        <v>88</v>
      </c>
      <c r="U1537" s="65">
        <v>2.0531371666666667</v>
      </c>
      <c r="V1537" s="65">
        <v>0.87112116666666661</v>
      </c>
      <c r="W1537" s="65">
        <v>19.560210083333335</v>
      </c>
      <c r="X1537" s="65">
        <v>2.3932745833333331</v>
      </c>
      <c r="Y1537" s="65">
        <v>0</v>
      </c>
      <c r="Z1537">
        <v>472</v>
      </c>
      <c r="AA1537">
        <v>9.5500000000000007</v>
      </c>
      <c r="AB1537">
        <v>4.46</v>
      </c>
      <c r="AC1537">
        <v>2.42</v>
      </c>
      <c r="AD1537"/>
      <c r="AE1537"/>
      <c r="AF1537"/>
      <c r="AG1537"/>
      <c r="AH1537">
        <v>3.13</v>
      </c>
      <c r="AI1537">
        <v>1.85</v>
      </c>
      <c r="AJ1537">
        <v>0.76</v>
      </c>
      <c r="AK1537">
        <v>0.21</v>
      </c>
      <c r="AL1537">
        <v>0.12</v>
      </c>
      <c r="AM1537"/>
      <c r="AN1537">
        <v>0.44</v>
      </c>
      <c r="AO1537"/>
      <c r="AP1537">
        <v>0.66</v>
      </c>
      <c r="AQ1537">
        <v>54.08</v>
      </c>
      <c r="AR1537"/>
    </row>
    <row r="1538" spans="1:50" ht="12.75" hidden="1" customHeight="1" x14ac:dyDescent="0.25">
      <c r="A1538">
        <v>21138</v>
      </c>
      <c r="B1538">
        <v>2001</v>
      </c>
      <c r="C1538" s="22" t="str">
        <f t="shared" si="92"/>
        <v>2001B21138</v>
      </c>
      <c r="D1538" s="20">
        <v>37139</v>
      </c>
      <c r="E1538">
        <v>10023</v>
      </c>
      <c r="F1538" s="13" t="s">
        <v>59</v>
      </c>
      <c r="G1538">
        <v>-23</v>
      </c>
      <c r="I1538" t="s">
        <v>70</v>
      </c>
      <c r="J1538" s="15">
        <f t="shared" ref="J1538:J1601" si="93">IF(I1538="WB",54.6*O1538*(M1538-K1538),IF(I1538="BZ",67.9*O1538*(M1538-K1538),IF(I1538="BZ+WB",122.5*O1538*(M1538-K1538),IF(I1538="RKS",19.6*(M1538-K1538)*O1538,""))))</f>
        <v>2716</v>
      </c>
      <c r="K1538">
        <v>10</v>
      </c>
      <c r="L1538">
        <v>20</v>
      </c>
      <c r="M1538">
        <v>20</v>
      </c>
      <c r="N1538">
        <v>10</v>
      </c>
      <c r="O1538">
        <v>4</v>
      </c>
      <c r="P1538">
        <v>5</v>
      </c>
      <c r="Q1538"/>
      <c r="R1538">
        <v>41542</v>
      </c>
      <c r="S1538">
        <v>2002</v>
      </c>
      <c r="T1538" s="60" t="s">
        <v>88</v>
      </c>
      <c r="U1538" s="65">
        <v>0.92761540201800829</v>
      </c>
      <c r="V1538" s="65">
        <v>1.1442846930003168</v>
      </c>
      <c r="W1538" s="65">
        <v>3.3583740102257815</v>
      </c>
      <c r="X1538" s="65">
        <v>0.33685303832405777</v>
      </c>
      <c r="Y1538" s="65">
        <v>0</v>
      </c>
      <c r="Z1538">
        <v>479</v>
      </c>
      <c r="AA1538">
        <v>8.51</v>
      </c>
      <c r="AB1538">
        <v>5.25</v>
      </c>
      <c r="AC1538">
        <v>1.88</v>
      </c>
      <c r="AD1538"/>
      <c r="AE1538"/>
      <c r="AF1538"/>
      <c r="AG1538"/>
      <c r="AH1538">
        <v>2.0699999999999998</v>
      </c>
      <c r="AI1538">
        <v>1.94</v>
      </c>
      <c r="AJ1538">
        <v>0.76</v>
      </c>
      <c r="AK1538">
        <v>0.22</v>
      </c>
      <c r="AL1538">
        <v>0.17</v>
      </c>
      <c r="AM1538"/>
      <c r="AN1538">
        <v>0.37</v>
      </c>
      <c r="AO1538"/>
      <c r="AP1538">
        <v>0.56999999999999995</v>
      </c>
      <c r="AQ1538">
        <v>51.34</v>
      </c>
      <c r="AR1538"/>
    </row>
    <row r="1539" spans="1:50" ht="12.75" hidden="1" customHeight="1" x14ac:dyDescent="0.25">
      <c r="A1539">
        <v>21139</v>
      </c>
      <c r="B1539">
        <v>2001</v>
      </c>
      <c r="C1539" s="22" t="str">
        <f t="shared" si="92"/>
        <v>2001B21139</v>
      </c>
      <c r="D1539" s="20">
        <v>37139</v>
      </c>
      <c r="E1539">
        <v>10023</v>
      </c>
      <c r="F1539" s="13" t="s">
        <v>59</v>
      </c>
      <c r="G1539">
        <v>-23</v>
      </c>
      <c r="I1539" t="s">
        <v>70</v>
      </c>
      <c r="J1539" s="15">
        <f t="shared" si="93"/>
        <v>2716</v>
      </c>
      <c r="K1539">
        <v>20</v>
      </c>
      <c r="L1539">
        <v>30</v>
      </c>
      <c r="M1539">
        <v>30</v>
      </c>
      <c r="N1539">
        <v>10</v>
      </c>
      <c r="O1539">
        <v>4</v>
      </c>
      <c r="P1539">
        <v>5</v>
      </c>
      <c r="Q1539"/>
      <c r="R1539">
        <v>41543</v>
      </c>
      <c r="S1539">
        <v>2002</v>
      </c>
      <c r="T1539" s="60" t="s">
        <v>88</v>
      </c>
      <c r="U1539" s="65">
        <v>2.0209999999999999</v>
      </c>
      <c r="V1539" s="65">
        <v>2.02</v>
      </c>
      <c r="W1539" s="65">
        <v>1.91</v>
      </c>
      <c r="X1539" s="65">
        <v>0.93899999999999995</v>
      </c>
      <c r="Y1539" s="65">
        <v>0</v>
      </c>
      <c r="Z1539">
        <v>481</v>
      </c>
      <c r="AA1539">
        <v>7.22</v>
      </c>
      <c r="AB1539">
        <v>4.8499999999999996</v>
      </c>
      <c r="AC1539">
        <v>2.44</v>
      </c>
      <c r="AD1539"/>
      <c r="AE1539"/>
      <c r="AF1539"/>
      <c r="AG1539"/>
      <c r="AH1539">
        <v>1.23</v>
      </c>
      <c r="AI1539">
        <v>1.92</v>
      </c>
      <c r="AJ1539">
        <v>0.79</v>
      </c>
      <c r="AK1539">
        <v>0.2</v>
      </c>
      <c r="AL1539">
        <v>0.11</v>
      </c>
      <c r="AM1539"/>
      <c r="AN1539">
        <v>0.35</v>
      </c>
      <c r="AO1539"/>
      <c r="AP1539">
        <v>0.49</v>
      </c>
      <c r="AQ1539">
        <v>30.75</v>
      </c>
      <c r="AR1539"/>
    </row>
    <row r="1540" spans="1:50" ht="12.75" hidden="1" customHeight="1" x14ac:dyDescent="0.25">
      <c r="A1540">
        <v>21140</v>
      </c>
      <c r="B1540">
        <v>2001</v>
      </c>
      <c r="C1540" s="22" t="str">
        <f t="shared" si="92"/>
        <v>2001B21140</v>
      </c>
      <c r="D1540" s="20">
        <v>37139</v>
      </c>
      <c r="E1540">
        <v>10023</v>
      </c>
      <c r="F1540" s="13" t="s">
        <v>59</v>
      </c>
      <c r="G1540">
        <v>-23</v>
      </c>
      <c r="I1540" t="s">
        <v>70</v>
      </c>
      <c r="J1540" s="15">
        <f t="shared" si="93"/>
        <v>5432</v>
      </c>
      <c r="K1540">
        <v>30</v>
      </c>
      <c r="L1540">
        <v>50</v>
      </c>
      <c r="M1540">
        <v>50</v>
      </c>
      <c r="N1540">
        <v>20</v>
      </c>
      <c r="O1540">
        <v>4</v>
      </c>
      <c r="P1540">
        <v>5</v>
      </c>
      <c r="Q1540"/>
      <c r="R1540">
        <v>41544</v>
      </c>
      <c r="S1540">
        <v>2002</v>
      </c>
      <c r="T1540" s="60" t="s">
        <v>88</v>
      </c>
      <c r="U1540" s="65">
        <v>4.7579758296806514</v>
      </c>
      <c r="V1540" s="65">
        <v>7.4573757044458366</v>
      </c>
      <c r="W1540" s="65">
        <v>2.1351345648090172</v>
      </c>
      <c r="X1540" s="65">
        <v>2.3024293049467754</v>
      </c>
      <c r="Y1540" s="65">
        <v>0</v>
      </c>
      <c r="Z1540">
        <v>484</v>
      </c>
      <c r="AA1540">
        <v>6.57</v>
      </c>
      <c r="AB1540">
        <v>5.01</v>
      </c>
      <c r="AC1540">
        <v>1.51</v>
      </c>
      <c r="AD1540"/>
      <c r="AE1540"/>
      <c r="AF1540"/>
      <c r="AG1540"/>
      <c r="AH1540">
        <v>1.17</v>
      </c>
      <c r="AI1540">
        <v>1.95</v>
      </c>
      <c r="AJ1540">
        <v>0.73</v>
      </c>
      <c r="AK1540">
        <v>0.25</v>
      </c>
      <c r="AL1540">
        <v>0.1</v>
      </c>
      <c r="AM1540"/>
      <c r="AN1540">
        <v>0.28000000000000003</v>
      </c>
      <c r="AO1540"/>
      <c r="AP1540">
        <v>0.41</v>
      </c>
      <c r="AQ1540">
        <v>30.02</v>
      </c>
      <c r="AR1540"/>
    </row>
    <row r="1541" spans="1:50" ht="12.75" hidden="1" customHeight="1" x14ac:dyDescent="0.25">
      <c r="A1541">
        <v>21141</v>
      </c>
      <c r="B1541">
        <v>2001</v>
      </c>
      <c r="C1541" s="22" t="str">
        <f t="shared" si="92"/>
        <v>2001B21141</v>
      </c>
      <c r="D1541" s="20">
        <v>37139</v>
      </c>
      <c r="E1541">
        <v>10023</v>
      </c>
      <c r="F1541" s="13" t="s">
        <v>59</v>
      </c>
      <c r="G1541">
        <v>-23</v>
      </c>
      <c r="I1541" t="s">
        <v>70</v>
      </c>
      <c r="J1541" s="15">
        <f t="shared" si="93"/>
        <v>5432</v>
      </c>
      <c r="K1541">
        <v>50</v>
      </c>
      <c r="L1541">
        <v>70</v>
      </c>
      <c r="M1541">
        <v>70</v>
      </c>
      <c r="N1541">
        <v>20</v>
      </c>
      <c r="O1541">
        <v>4</v>
      </c>
      <c r="P1541">
        <v>5</v>
      </c>
      <c r="Q1541"/>
      <c r="R1541">
        <v>41545</v>
      </c>
      <c r="S1541">
        <v>2002</v>
      </c>
      <c r="T1541" s="60" t="s">
        <v>88</v>
      </c>
      <c r="U1541" s="65">
        <v>1.1287802683859358</v>
      </c>
      <c r="V1541" s="65">
        <v>0</v>
      </c>
      <c r="W1541" s="65">
        <v>0</v>
      </c>
      <c r="X1541" s="65">
        <v>0.13009670889871805</v>
      </c>
      <c r="Y1541" s="65">
        <v>0</v>
      </c>
      <c r="Z1541"/>
      <c r="AA1541"/>
      <c r="AB1541">
        <v>8.76</v>
      </c>
      <c r="AC1541">
        <v>2.52</v>
      </c>
      <c r="AD1541"/>
      <c r="AE1541"/>
      <c r="AF1541"/>
      <c r="AG1541"/>
      <c r="AH1541">
        <v>2.91</v>
      </c>
      <c r="AI1541">
        <v>3.24</v>
      </c>
      <c r="AJ1541">
        <v>1.06</v>
      </c>
      <c r="AK1541">
        <v>0.12</v>
      </c>
      <c r="AL1541">
        <v>0.14000000000000001</v>
      </c>
      <c r="AM1541"/>
      <c r="AN1541">
        <v>0.32</v>
      </c>
      <c r="AO1541"/>
      <c r="AP1541">
        <v>0.46</v>
      </c>
      <c r="AQ1541">
        <v>49.62</v>
      </c>
      <c r="AR1541"/>
    </row>
    <row r="1542" spans="1:50" ht="15" hidden="1" customHeight="1" x14ac:dyDescent="0.25">
      <c r="A1542">
        <v>21142</v>
      </c>
      <c r="B1542">
        <v>2001</v>
      </c>
      <c r="C1542" s="22" t="str">
        <f t="shared" si="92"/>
        <v>2001B21142</v>
      </c>
      <c r="D1542" s="20">
        <v>37139</v>
      </c>
      <c r="E1542">
        <v>10023</v>
      </c>
      <c r="F1542" s="13" t="s">
        <v>59</v>
      </c>
      <c r="G1542">
        <v>-23</v>
      </c>
      <c r="I1542" t="s">
        <v>70</v>
      </c>
      <c r="J1542" s="15">
        <f t="shared" si="93"/>
        <v>8012.2000000000007</v>
      </c>
      <c r="K1542">
        <v>70</v>
      </c>
      <c r="L1542">
        <v>100</v>
      </c>
      <c r="M1542" s="26">
        <v>99.5</v>
      </c>
      <c r="N1542">
        <v>30</v>
      </c>
      <c r="O1542">
        <v>4</v>
      </c>
      <c r="P1542">
        <v>5</v>
      </c>
      <c r="Q1542"/>
      <c r="R1542">
        <v>41546</v>
      </c>
      <c r="S1542">
        <v>2002</v>
      </c>
      <c r="T1542" s="60" t="s">
        <v>88</v>
      </c>
      <c r="U1542" s="65">
        <v>2.2252406886858749</v>
      </c>
      <c r="V1542" s="65">
        <v>0</v>
      </c>
      <c r="W1542" s="65">
        <v>0</v>
      </c>
      <c r="X1542" s="65">
        <v>0</v>
      </c>
      <c r="Y1542" s="65">
        <v>0</v>
      </c>
      <c r="Z1542"/>
      <c r="AA1542"/>
      <c r="AB1542">
        <v>13.32</v>
      </c>
      <c r="AC1542">
        <v>2.0499999999999998</v>
      </c>
      <c r="AD1542"/>
      <c r="AE1542"/>
      <c r="AF1542"/>
      <c r="AG1542"/>
      <c r="AH1542">
        <v>4.7300000000000004</v>
      </c>
      <c r="AI1542">
        <v>3.5</v>
      </c>
      <c r="AJ1542">
        <v>1.37</v>
      </c>
      <c r="AK1542">
        <v>0.15</v>
      </c>
      <c r="AL1542">
        <v>0.31</v>
      </c>
      <c r="AM1542"/>
      <c r="AN1542">
        <v>0.39</v>
      </c>
      <c r="AO1542"/>
      <c r="AP1542">
        <v>0.67</v>
      </c>
      <c r="AQ1542">
        <v>72.13</v>
      </c>
      <c r="AR1542"/>
      <c r="AS1542" s="22"/>
      <c r="AT1542" s="22"/>
      <c r="AU1542" s="22"/>
      <c r="AV1542" s="46"/>
      <c r="AW1542" s="46"/>
      <c r="AX1542" s="46"/>
    </row>
    <row r="1543" spans="1:50" ht="15" hidden="1" customHeight="1" x14ac:dyDescent="0.25">
      <c r="A1543">
        <v>21143</v>
      </c>
      <c r="B1543">
        <v>2001</v>
      </c>
      <c r="C1543" s="22" t="str">
        <f t="shared" si="92"/>
        <v>2001B21143</v>
      </c>
      <c r="D1543" s="20">
        <v>37139</v>
      </c>
      <c r="E1543">
        <v>10024</v>
      </c>
      <c r="F1543" s="13" t="s">
        <v>59</v>
      </c>
      <c r="G1543">
        <v>-41</v>
      </c>
      <c r="I1543" t="s">
        <v>70</v>
      </c>
      <c r="J1543" s="15">
        <f t="shared" si="93"/>
        <v>1358</v>
      </c>
      <c r="K1543">
        <v>0</v>
      </c>
      <c r="L1543">
        <v>5</v>
      </c>
      <c r="M1543">
        <v>5</v>
      </c>
      <c r="N1543">
        <v>5</v>
      </c>
      <c r="O1543">
        <v>4</v>
      </c>
      <c r="P1543">
        <v>5</v>
      </c>
      <c r="Q1543"/>
      <c r="R1543">
        <v>41547</v>
      </c>
      <c r="S1543">
        <v>2002</v>
      </c>
      <c r="T1543" s="60" t="s">
        <v>88</v>
      </c>
      <c r="U1543" s="65">
        <v>2.5830000000000002</v>
      </c>
      <c r="V1543" s="65">
        <v>0.19400000000000001</v>
      </c>
      <c r="W1543" s="65">
        <v>0</v>
      </c>
      <c r="X1543" s="65">
        <v>1.0629999999999999</v>
      </c>
      <c r="Y1543" s="65">
        <v>0</v>
      </c>
      <c r="Z1543">
        <v>534.29</v>
      </c>
      <c r="AA1543">
        <v>14.766</v>
      </c>
      <c r="AB1543">
        <v>2.91</v>
      </c>
      <c r="AC1543">
        <v>7.47</v>
      </c>
      <c r="AD1543"/>
      <c r="AE1543"/>
      <c r="AF1543"/>
      <c r="AG1543"/>
      <c r="AH1543">
        <v>2.09</v>
      </c>
      <c r="AI1543">
        <v>1.56</v>
      </c>
      <c r="AJ1543">
        <v>1.67</v>
      </c>
      <c r="AK1543">
        <v>0.28999999999999998</v>
      </c>
      <c r="AL1543">
        <v>0.13</v>
      </c>
      <c r="AM1543"/>
      <c r="AN1543">
        <v>0.73</v>
      </c>
      <c r="AO1543"/>
      <c r="AP1543">
        <v>1.17</v>
      </c>
      <c r="AQ1543">
        <v>29.48</v>
      </c>
      <c r="AR1543"/>
    </row>
    <row r="1544" spans="1:50" ht="12.75" hidden="1" customHeight="1" x14ac:dyDescent="0.25">
      <c r="A1544">
        <v>21144</v>
      </c>
      <c r="B1544">
        <v>2001</v>
      </c>
      <c r="C1544" s="22" t="str">
        <f t="shared" si="92"/>
        <v>2001B21144</v>
      </c>
      <c r="D1544" s="20">
        <v>37139</v>
      </c>
      <c r="E1544">
        <v>10024</v>
      </c>
      <c r="F1544" s="13" t="s">
        <v>59</v>
      </c>
      <c r="G1544">
        <v>-41</v>
      </c>
      <c r="I1544" t="s">
        <v>70</v>
      </c>
      <c r="J1544" s="15">
        <f t="shared" si="93"/>
        <v>1358</v>
      </c>
      <c r="K1544">
        <v>5</v>
      </c>
      <c r="L1544">
        <v>10</v>
      </c>
      <c r="M1544">
        <v>10</v>
      </c>
      <c r="N1544">
        <v>5</v>
      </c>
      <c r="O1544">
        <v>4</v>
      </c>
      <c r="P1544">
        <v>5</v>
      </c>
      <c r="Q1544"/>
      <c r="R1544">
        <v>41548</v>
      </c>
      <c r="S1544">
        <v>2002</v>
      </c>
      <c r="T1544" s="60" t="s">
        <v>88</v>
      </c>
      <c r="U1544" s="65">
        <v>0.97806488862079366</v>
      </c>
      <c r="V1544" s="65">
        <v>0.49917187298030941</v>
      </c>
      <c r="W1544" s="65">
        <v>0</v>
      </c>
      <c r="X1544" s="65">
        <v>1.9904478435089836</v>
      </c>
      <c r="Y1544" s="65">
        <v>0</v>
      </c>
      <c r="Z1544">
        <v>466</v>
      </c>
      <c r="AA1544">
        <v>9.5500000000000007</v>
      </c>
      <c r="AB1544">
        <v>5.01</v>
      </c>
      <c r="AC1544">
        <v>2.84</v>
      </c>
      <c r="AD1544"/>
      <c r="AE1544"/>
      <c r="AF1544"/>
      <c r="AG1544"/>
      <c r="AH1544">
        <v>3.19</v>
      </c>
      <c r="AI1544">
        <v>2.13</v>
      </c>
      <c r="AJ1544">
        <v>1.22</v>
      </c>
      <c r="AK1544">
        <v>0.21</v>
      </c>
      <c r="AL1544">
        <v>0.17</v>
      </c>
      <c r="AM1544"/>
      <c r="AN1544">
        <v>0.45</v>
      </c>
      <c r="AO1544"/>
      <c r="AP1544">
        <v>0.74</v>
      </c>
      <c r="AQ1544">
        <v>62.46</v>
      </c>
      <c r="AR1544"/>
    </row>
    <row r="1545" spans="1:50" ht="12.75" hidden="1" customHeight="1" x14ac:dyDescent="0.25">
      <c r="A1545">
        <v>21145</v>
      </c>
      <c r="B1545">
        <v>2001</v>
      </c>
      <c r="C1545" s="22" t="str">
        <f t="shared" si="92"/>
        <v>2001B21145</v>
      </c>
      <c r="D1545" s="20">
        <v>37139</v>
      </c>
      <c r="E1545">
        <v>10024</v>
      </c>
      <c r="F1545" s="13" t="s">
        <v>59</v>
      </c>
      <c r="G1545">
        <v>-41</v>
      </c>
      <c r="I1545" t="s">
        <v>70</v>
      </c>
      <c r="J1545" s="15">
        <f t="shared" si="93"/>
        <v>2716</v>
      </c>
      <c r="K1545">
        <v>10</v>
      </c>
      <c r="L1545">
        <v>20</v>
      </c>
      <c r="M1545">
        <v>20</v>
      </c>
      <c r="N1545">
        <v>10</v>
      </c>
      <c r="O1545">
        <v>4</v>
      </c>
      <c r="P1545">
        <v>5</v>
      </c>
      <c r="Q1545"/>
      <c r="R1545">
        <v>41549</v>
      </c>
      <c r="S1545">
        <v>2002</v>
      </c>
      <c r="T1545" s="60" t="s">
        <v>88</v>
      </c>
      <c r="U1545" s="65">
        <v>0.60134730538922154</v>
      </c>
      <c r="V1545" s="65">
        <v>0</v>
      </c>
      <c r="W1545" s="65">
        <v>1.4401197604790419</v>
      </c>
      <c r="X1545" s="65">
        <v>0.49041916167664673</v>
      </c>
      <c r="Y1545" s="65">
        <v>0</v>
      </c>
      <c r="Z1545"/>
      <c r="AA1545"/>
      <c r="AB1545">
        <v>2.89</v>
      </c>
      <c r="AC1545">
        <v>2.2799999999999998</v>
      </c>
      <c r="AD1545"/>
      <c r="AE1545"/>
      <c r="AF1545"/>
      <c r="AG1545"/>
      <c r="AH1545">
        <v>1.43</v>
      </c>
      <c r="AI1545">
        <v>1.54</v>
      </c>
      <c r="AJ1545">
        <v>0.79</v>
      </c>
      <c r="AK1545">
        <v>0.18</v>
      </c>
      <c r="AL1545">
        <v>0.1</v>
      </c>
      <c r="AM1545"/>
      <c r="AN1545">
        <v>0.28999999999999998</v>
      </c>
      <c r="AO1545"/>
      <c r="AP1545">
        <v>0.6</v>
      </c>
      <c r="AQ1545">
        <v>37.68</v>
      </c>
      <c r="AR1545"/>
    </row>
    <row r="1546" spans="1:50" ht="12.75" hidden="1" customHeight="1" x14ac:dyDescent="0.25">
      <c r="A1546">
        <v>21146</v>
      </c>
      <c r="B1546">
        <v>2001</v>
      </c>
      <c r="C1546" s="22" t="str">
        <f t="shared" ref="C1546:C1609" si="94">CONCATENATE(B1546,"B",A1546)</f>
        <v>2001B21146</v>
      </c>
      <c r="D1546" s="20">
        <v>37139</v>
      </c>
      <c r="E1546">
        <v>10024</v>
      </c>
      <c r="F1546" s="13" t="s">
        <v>59</v>
      </c>
      <c r="G1546">
        <v>-41</v>
      </c>
      <c r="I1546" t="s">
        <v>70</v>
      </c>
      <c r="J1546" s="15">
        <f t="shared" si="93"/>
        <v>2716</v>
      </c>
      <c r="K1546">
        <v>20</v>
      </c>
      <c r="L1546">
        <v>30</v>
      </c>
      <c r="M1546">
        <v>30</v>
      </c>
      <c r="N1546">
        <v>10</v>
      </c>
      <c r="O1546">
        <v>4</v>
      </c>
      <c r="P1546">
        <v>5</v>
      </c>
      <c r="Q1546"/>
      <c r="R1546">
        <v>41550</v>
      </c>
      <c r="S1546">
        <v>2002</v>
      </c>
      <c r="T1546" s="60" t="s">
        <v>88</v>
      </c>
      <c r="U1546" s="65">
        <v>1.3580516855942055</v>
      </c>
      <c r="V1546" s="65">
        <v>0.22806974872574445</v>
      </c>
      <c r="W1546" s="65">
        <v>6.9250269158544224</v>
      </c>
      <c r="X1546" s="65">
        <v>0.50797353125279443</v>
      </c>
      <c r="Y1546" s="65">
        <v>0</v>
      </c>
      <c r="Z1546">
        <v>484</v>
      </c>
      <c r="AA1546">
        <v>6.93</v>
      </c>
      <c r="AB1546">
        <v>3.55</v>
      </c>
      <c r="AC1546">
        <v>1.75</v>
      </c>
      <c r="AD1546"/>
      <c r="AE1546"/>
      <c r="AF1546"/>
      <c r="AG1546"/>
      <c r="AH1546">
        <v>1.1299999999999999</v>
      </c>
      <c r="AI1546">
        <v>1.54</v>
      </c>
      <c r="AJ1546">
        <v>0.92</v>
      </c>
      <c r="AK1546">
        <v>0.18</v>
      </c>
      <c r="AL1546">
        <v>0.23</v>
      </c>
      <c r="AM1546"/>
      <c r="AN1546">
        <v>0.28999999999999998</v>
      </c>
      <c r="AO1546"/>
      <c r="AP1546">
        <v>0.48</v>
      </c>
      <c r="AQ1546">
        <v>34.71</v>
      </c>
      <c r="AR1546"/>
    </row>
    <row r="1547" spans="1:50" ht="12.75" hidden="1" customHeight="1" x14ac:dyDescent="0.25">
      <c r="A1547">
        <v>21147</v>
      </c>
      <c r="B1547">
        <v>2001</v>
      </c>
      <c r="C1547" s="22" t="str">
        <f t="shared" si="94"/>
        <v>2001B21147</v>
      </c>
      <c r="D1547" s="20">
        <v>37139</v>
      </c>
      <c r="E1547">
        <v>10024</v>
      </c>
      <c r="F1547" s="13" t="s">
        <v>59</v>
      </c>
      <c r="G1547">
        <v>-41</v>
      </c>
      <c r="I1547" t="s">
        <v>70</v>
      </c>
      <c r="J1547" s="15">
        <f t="shared" si="93"/>
        <v>5432</v>
      </c>
      <c r="K1547">
        <v>30</v>
      </c>
      <c r="L1547">
        <v>50</v>
      </c>
      <c r="M1547">
        <v>50</v>
      </c>
      <c r="N1547">
        <v>20</v>
      </c>
      <c r="O1547">
        <v>4</v>
      </c>
      <c r="P1547">
        <v>5</v>
      </c>
      <c r="Q1547"/>
      <c r="R1547">
        <v>41551</v>
      </c>
      <c r="S1547">
        <v>2002</v>
      </c>
      <c r="T1547" s="60" t="s">
        <v>88</v>
      </c>
      <c r="U1547" s="65">
        <v>3.6749570673385699</v>
      </c>
      <c r="V1547" s="65">
        <v>2.48779753964725</v>
      </c>
      <c r="W1547" s="65">
        <v>0</v>
      </c>
      <c r="X1547" s="65">
        <v>1.0780456005138086</v>
      </c>
      <c r="Y1547" s="65">
        <v>0</v>
      </c>
      <c r="Z1547">
        <v>487</v>
      </c>
      <c r="AA1547">
        <v>6.62</v>
      </c>
      <c r="AB1547">
        <v>4.92</v>
      </c>
      <c r="AC1547">
        <v>1.35</v>
      </c>
      <c r="AD1547"/>
      <c r="AE1547"/>
      <c r="AF1547"/>
      <c r="AG1547"/>
      <c r="AH1547">
        <v>0.99</v>
      </c>
      <c r="AI1547">
        <v>1.68</v>
      </c>
      <c r="AJ1547">
        <v>1.01</v>
      </c>
      <c r="AK1547">
        <v>0.17</v>
      </c>
      <c r="AL1547">
        <v>0.12</v>
      </c>
      <c r="AM1547"/>
      <c r="AN1547">
        <v>0.28000000000000003</v>
      </c>
      <c r="AO1547"/>
      <c r="AP1547">
        <v>0.48</v>
      </c>
      <c r="AQ1547">
        <v>28.6</v>
      </c>
      <c r="AR1547"/>
    </row>
    <row r="1548" spans="1:50" ht="12.75" hidden="1" customHeight="1" x14ac:dyDescent="0.25">
      <c r="A1548">
        <v>21148</v>
      </c>
      <c r="B1548">
        <v>2001</v>
      </c>
      <c r="C1548" s="22" t="str">
        <f t="shared" si="94"/>
        <v>2001B21148</v>
      </c>
      <c r="D1548" s="20">
        <v>37139</v>
      </c>
      <c r="E1548">
        <v>10024</v>
      </c>
      <c r="F1548" s="13" t="s">
        <v>59</v>
      </c>
      <c r="G1548">
        <v>-41</v>
      </c>
      <c r="I1548" t="s">
        <v>70</v>
      </c>
      <c r="J1548" s="15">
        <f t="shared" si="93"/>
        <v>5432</v>
      </c>
      <c r="K1548">
        <v>50</v>
      </c>
      <c r="L1548">
        <v>70</v>
      </c>
      <c r="M1548">
        <v>70</v>
      </c>
      <c r="N1548">
        <v>20</v>
      </c>
      <c r="O1548">
        <v>4</v>
      </c>
      <c r="P1548">
        <v>5</v>
      </c>
      <c r="Q1548"/>
      <c r="R1548">
        <v>41552</v>
      </c>
      <c r="S1548">
        <v>2002</v>
      </c>
      <c r="T1548" s="60" t="s">
        <v>88</v>
      </c>
      <c r="U1548" s="65">
        <v>1.1203724617222284</v>
      </c>
      <c r="V1548" s="65">
        <v>4.3498905418612237</v>
      </c>
      <c r="W1548" s="65">
        <v>0</v>
      </c>
      <c r="X1548" s="65">
        <v>8.5361711369312643E-2</v>
      </c>
      <c r="Y1548" s="65">
        <v>0</v>
      </c>
      <c r="Z1548">
        <v>449</v>
      </c>
      <c r="AA1548">
        <v>6.63</v>
      </c>
      <c r="AB1548">
        <v>10.65</v>
      </c>
      <c r="AC1548">
        <v>1.34</v>
      </c>
      <c r="AD1548"/>
      <c r="AE1548"/>
      <c r="AF1548"/>
      <c r="AG1548"/>
      <c r="AH1548">
        <v>3.17</v>
      </c>
      <c r="AI1548">
        <v>3.29</v>
      </c>
      <c r="AJ1548">
        <v>1.37</v>
      </c>
      <c r="AK1548">
        <v>0.2</v>
      </c>
      <c r="AL1548">
        <v>0.2</v>
      </c>
      <c r="AM1548"/>
      <c r="AN1548">
        <v>0.11</v>
      </c>
      <c r="AO1548"/>
      <c r="AP1548">
        <v>0.51</v>
      </c>
      <c r="AQ1548">
        <v>67.459999999999994</v>
      </c>
      <c r="AR1548"/>
    </row>
    <row r="1549" spans="1:50" ht="12.75" hidden="1" customHeight="1" x14ac:dyDescent="0.25">
      <c r="A1549">
        <v>21149</v>
      </c>
      <c r="B1549">
        <v>2001</v>
      </c>
      <c r="C1549" s="22" t="str">
        <f t="shared" si="94"/>
        <v>2001B21149</v>
      </c>
      <c r="D1549" s="20">
        <v>37139</v>
      </c>
      <c r="E1549">
        <v>10024</v>
      </c>
      <c r="F1549" s="13" t="s">
        <v>59</v>
      </c>
      <c r="G1549">
        <v>-41</v>
      </c>
      <c r="I1549" t="s">
        <v>70</v>
      </c>
      <c r="J1549" s="15">
        <f t="shared" si="93"/>
        <v>8148.0000000000009</v>
      </c>
      <c r="K1549">
        <v>70</v>
      </c>
      <c r="L1549">
        <v>100</v>
      </c>
      <c r="M1549">
        <v>100</v>
      </c>
      <c r="N1549">
        <v>30</v>
      </c>
      <c r="O1549">
        <v>4</v>
      </c>
      <c r="P1549">
        <v>5</v>
      </c>
      <c r="Q1549"/>
      <c r="R1549">
        <v>41553</v>
      </c>
      <c r="S1549">
        <v>2002</v>
      </c>
      <c r="T1549" s="60" t="s">
        <v>88</v>
      </c>
      <c r="U1549" s="65">
        <v>0.26023538441003735</v>
      </c>
      <c r="V1549" s="65">
        <v>0</v>
      </c>
      <c r="W1549" s="65">
        <v>0</v>
      </c>
      <c r="X1549" s="65">
        <v>6.410486930044125E-2</v>
      </c>
      <c r="Y1549" s="65">
        <v>0</v>
      </c>
      <c r="Z1549"/>
      <c r="AA1549"/>
      <c r="AB1549">
        <v>15.7</v>
      </c>
      <c r="AC1549">
        <v>1.1200000000000001</v>
      </c>
      <c r="AD1549"/>
      <c r="AE1549"/>
      <c r="AF1549"/>
      <c r="AG1549"/>
      <c r="AH1549">
        <v>5.67</v>
      </c>
      <c r="AI1549">
        <v>3.96</v>
      </c>
      <c r="AJ1549">
        <v>1.47</v>
      </c>
      <c r="AK1549">
        <v>0.18</v>
      </c>
      <c r="AL1549">
        <v>0.17</v>
      </c>
      <c r="AM1549"/>
      <c r="AN1549">
        <v>0.35</v>
      </c>
      <c r="AO1549"/>
      <c r="AP1549">
        <v>0.51</v>
      </c>
      <c r="AQ1549">
        <v>69.66</v>
      </c>
      <c r="AR1549"/>
    </row>
    <row r="1550" spans="1:50" ht="12.75" hidden="1" customHeight="1" x14ac:dyDescent="0.25">
      <c r="A1550">
        <v>21150</v>
      </c>
      <c r="B1550">
        <v>2001</v>
      </c>
      <c r="C1550" s="22" t="str">
        <f t="shared" si="94"/>
        <v>2001B21150</v>
      </c>
      <c r="D1550" s="20">
        <v>37139</v>
      </c>
      <c r="E1550">
        <v>10025</v>
      </c>
      <c r="F1550" s="13" t="s">
        <v>59</v>
      </c>
      <c r="G1550">
        <v>-61</v>
      </c>
      <c r="I1550" t="s">
        <v>70</v>
      </c>
      <c r="J1550" s="15">
        <f t="shared" si="93"/>
        <v>1358</v>
      </c>
      <c r="K1550">
        <v>0</v>
      </c>
      <c r="L1550">
        <v>5</v>
      </c>
      <c r="M1550">
        <v>5</v>
      </c>
      <c r="N1550">
        <v>5</v>
      </c>
      <c r="O1550">
        <v>4</v>
      </c>
      <c r="P1550">
        <v>5</v>
      </c>
      <c r="Q1550"/>
      <c r="R1550">
        <v>41554</v>
      </c>
      <c r="S1550">
        <v>2002</v>
      </c>
      <c r="T1550" s="60" t="s">
        <v>88</v>
      </c>
      <c r="U1550" s="65">
        <v>1.7311286932871803</v>
      </c>
      <c r="V1550" s="65">
        <v>1.1694736061317841</v>
      </c>
      <c r="W1550" s="65">
        <v>0.21350587217208558</v>
      </c>
      <c r="X1550" s="65">
        <v>0.76554357769810866</v>
      </c>
      <c r="Y1550" s="65">
        <v>0</v>
      </c>
      <c r="Z1550">
        <v>481</v>
      </c>
      <c r="AA1550">
        <v>11.8</v>
      </c>
      <c r="AB1550">
        <v>2.88</v>
      </c>
      <c r="AC1550">
        <v>1.94</v>
      </c>
      <c r="AD1550"/>
      <c r="AE1550"/>
      <c r="AF1550"/>
      <c r="AG1550"/>
      <c r="AH1550">
        <v>2.13</v>
      </c>
      <c r="AI1550">
        <v>1.32</v>
      </c>
      <c r="AJ1550">
        <v>0.46</v>
      </c>
      <c r="AK1550">
        <v>0.27</v>
      </c>
      <c r="AL1550">
        <v>0.09</v>
      </c>
      <c r="AM1550"/>
      <c r="AN1550">
        <v>0.53</v>
      </c>
      <c r="AO1550"/>
      <c r="AP1550">
        <v>0.89</v>
      </c>
      <c r="AQ1550">
        <v>31.93</v>
      </c>
      <c r="AR1550"/>
    </row>
    <row r="1551" spans="1:50" ht="15" hidden="1" customHeight="1" x14ac:dyDescent="0.25">
      <c r="A1551">
        <v>21151</v>
      </c>
      <c r="B1551">
        <v>2001</v>
      </c>
      <c r="C1551" s="22" t="str">
        <f t="shared" si="94"/>
        <v>2001B21151</v>
      </c>
      <c r="D1551" s="20">
        <v>37139</v>
      </c>
      <c r="E1551">
        <v>10025</v>
      </c>
      <c r="F1551" s="13" t="s">
        <v>59</v>
      </c>
      <c r="G1551">
        <v>-61</v>
      </c>
      <c r="I1551" t="s">
        <v>70</v>
      </c>
      <c r="J1551" s="15">
        <f t="shared" si="93"/>
        <v>1358</v>
      </c>
      <c r="K1551">
        <v>5</v>
      </c>
      <c r="L1551">
        <v>10</v>
      </c>
      <c r="M1551">
        <v>10</v>
      </c>
      <c r="N1551">
        <v>5</v>
      </c>
      <c r="O1551">
        <v>4</v>
      </c>
      <c r="P1551">
        <v>5</v>
      </c>
      <c r="Q1551"/>
      <c r="R1551">
        <v>41555</v>
      </c>
      <c r="S1551">
        <v>2002</v>
      </c>
      <c r="T1551" s="60" t="s">
        <v>88</v>
      </c>
      <c r="U1551" s="65">
        <v>1.541389721745865</v>
      </c>
      <c r="V1551" s="65">
        <v>0.40390523870111189</v>
      </c>
      <c r="W1551" s="65">
        <v>2.0850243403219562</v>
      </c>
      <c r="X1551" s="65">
        <v>0.81654356364441005</v>
      </c>
      <c r="Y1551" s="65">
        <v>0</v>
      </c>
      <c r="Z1551">
        <v>479</v>
      </c>
      <c r="AA1551">
        <v>7.84</v>
      </c>
      <c r="AB1551">
        <v>4.17</v>
      </c>
      <c r="AC1551">
        <v>1.58</v>
      </c>
      <c r="AD1551"/>
      <c r="AE1551"/>
      <c r="AF1551"/>
      <c r="AG1551"/>
      <c r="AH1551">
        <v>2.59</v>
      </c>
      <c r="AI1551">
        <v>1.5</v>
      </c>
      <c r="AJ1551">
        <v>0.56999999999999995</v>
      </c>
      <c r="AK1551">
        <v>0.25</v>
      </c>
      <c r="AL1551">
        <v>0.12</v>
      </c>
      <c r="AM1551"/>
      <c r="AN1551">
        <v>0.32</v>
      </c>
      <c r="AO1551"/>
      <c r="AP1551">
        <v>0.55000000000000004</v>
      </c>
      <c r="AQ1551">
        <v>45.26</v>
      </c>
      <c r="AR1551"/>
    </row>
    <row r="1552" spans="1:50" ht="12.75" hidden="1" customHeight="1" x14ac:dyDescent="0.25">
      <c r="A1552">
        <v>21152</v>
      </c>
      <c r="B1552">
        <v>2001</v>
      </c>
      <c r="C1552" s="22" t="str">
        <f t="shared" si="94"/>
        <v>2001B21152</v>
      </c>
      <c r="D1552" s="20">
        <v>37139</v>
      </c>
      <c r="E1552">
        <v>10025</v>
      </c>
      <c r="F1552" s="13" t="s">
        <v>59</v>
      </c>
      <c r="G1552">
        <v>-61</v>
      </c>
      <c r="I1552" t="s">
        <v>70</v>
      </c>
      <c r="J1552" s="15">
        <f t="shared" si="93"/>
        <v>2716</v>
      </c>
      <c r="K1552">
        <v>10</v>
      </c>
      <c r="L1552">
        <v>20</v>
      </c>
      <c r="M1552">
        <v>20</v>
      </c>
      <c r="N1552">
        <v>10</v>
      </c>
      <c r="O1552">
        <v>4</v>
      </c>
      <c r="P1552">
        <v>5</v>
      </c>
      <c r="Q1552"/>
      <c r="R1552">
        <v>41556</v>
      </c>
      <c r="S1552">
        <v>2002</v>
      </c>
      <c r="T1552" s="60" t="s">
        <v>88</v>
      </c>
      <c r="U1552" s="65">
        <v>1.4817559232991859</v>
      </c>
      <c r="V1552" s="65">
        <v>1.1999731021801945</v>
      </c>
      <c r="W1552" s="65">
        <v>1.8018765432098767</v>
      </c>
      <c r="X1552" s="65">
        <v>0.59040210139217231</v>
      </c>
      <c r="Y1552" s="65">
        <v>0</v>
      </c>
      <c r="Z1552">
        <v>486</v>
      </c>
      <c r="AA1552">
        <v>7.4</v>
      </c>
      <c r="AB1552">
        <v>3.69</v>
      </c>
      <c r="AC1552">
        <v>1.61</v>
      </c>
      <c r="AD1552"/>
      <c r="AE1552"/>
      <c r="AF1552"/>
      <c r="AG1552"/>
      <c r="AH1552">
        <v>1.46</v>
      </c>
      <c r="AI1552">
        <v>1.67</v>
      </c>
      <c r="AJ1552">
        <v>0.85</v>
      </c>
      <c r="AK1552">
        <v>0.27</v>
      </c>
      <c r="AL1552">
        <v>0.11</v>
      </c>
      <c r="AM1552"/>
      <c r="AN1552">
        <v>0.31</v>
      </c>
      <c r="AO1552"/>
      <c r="AP1552">
        <v>0.48</v>
      </c>
      <c r="AQ1552">
        <v>34.9</v>
      </c>
      <c r="AR1552"/>
    </row>
    <row r="1553" spans="1:50" ht="12.75" hidden="1" customHeight="1" x14ac:dyDescent="0.25">
      <c r="A1553">
        <v>21153</v>
      </c>
      <c r="B1553">
        <v>2001</v>
      </c>
      <c r="C1553" s="22" t="str">
        <f t="shared" si="94"/>
        <v>2001B21153</v>
      </c>
      <c r="D1553" s="20">
        <v>37139</v>
      </c>
      <c r="E1553">
        <v>10025</v>
      </c>
      <c r="F1553" s="13" t="s">
        <v>59</v>
      </c>
      <c r="G1553">
        <v>-61</v>
      </c>
      <c r="I1553" t="s">
        <v>70</v>
      </c>
      <c r="J1553" s="15">
        <f t="shared" si="93"/>
        <v>2716</v>
      </c>
      <c r="K1553">
        <v>20</v>
      </c>
      <c r="L1553">
        <v>30</v>
      </c>
      <c r="M1553">
        <v>30</v>
      </c>
      <c r="N1553">
        <v>10</v>
      </c>
      <c r="O1553">
        <v>4</v>
      </c>
      <c r="P1553">
        <v>5</v>
      </c>
      <c r="Q1553"/>
      <c r="R1553">
        <v>41557</v>
      </c>
      <c r="S1553">
        <v>2002</v>
      </c>
      <c r="T1553" s="60" t="s">
        <v>88</v>
      </c>
      <c r="U1553" s="65">
        <v>1.3741614768683272</v>
      </c>
      <c r="V1553" s="65">
        <v>0.63645373665480431</v>
      </c>
      <c r="W1553" s="65">
        <v>2.5908167259786476</v>
      </c>
      <c r="X1553" s="65">
        <v>0.40823042704626333</v>
      </c>
      <c r="Y1553" s="65">
        <v>0</v>
      </c>
      <c r="Z1553">
        <v>489</v>
      </c>
      <c r="AA1553">
        <v>6.58</v>
      </c>
      <c r="AB1553">
        <v>5.79</v>
      </c>
      <c r="AC1553">
        <v>1.1299999999999999</v>
      </c>
      <c r="AD1553"/>
      <c r="AE1553"/>
      <c r="AF1553"/>
      <c r="AG1553"/>
      <c r="AH1553">
        <v>1.58</v>
      </c>
      <c r="AI1553">
        <v>1.45</v>
      </c>
      <c r="AJ1553">
        <v>0.73</v>
      </c>
      <c r="AK1553">
        <v>0.31</v>
      </c>
      <c r="AL1553">
        <v>0.1</v>
      </c>
      <c r="AM1553"/>
      <c r="AN1553">
        <v>0.3</v>
      </c>
      <c r="AO1553"/>
      <c r="AP1553">
        <v>0.44</v>
      </c>
      <c r="AQ1553">
        <v>39.869999999999997</v>
      </c>
      <c r="AR1553"/>
    </row>
    <row r="1554" spans="1:50" ht="12.75" hidden="1" customHeight="1" x14ac:dyDescent="0.25">
      <c r="A1554">
        <v>21154</v>
      </c>
      <c r="B1554">
        <v>2001</v>
      </c>
      <c r="C1554" s="22" t="str">
        <f t="shared" si="94"/>
        <v>2001B21154</v>
      </c>
      <c r="D1554" s="20">
        <v>37139</v>
      </c>
      <c r="E1554">
        <v>10025</v>
      </c>
      <c r="F1554" s="13" t="s">
        <v>59</v>
      </c>
      <c r="G1554">
        <v>-61</v>
      </c>
      <c r="I1554" t="s">
        <v>70</v>
      </c>
      <c r="J1554" s="15">
        <f t="shared" si="93"/>
        <v>5432</v>
      </c>
      <c r="K1554">
        <v>30</v>
      </c>
      <c r="L1554">
        <v>50</v>
      </c>
      <c r="M1554">
        <v>50</v>
      </c>
      <c r="N1554">
        <v>20</v>
      </c>
      <c r="O1554">
        <v>4</v>
      </c>
      <c r="P1554">
        <v>5</v>
      </c>
      <c r="Q1554"/>
      <c r="R1554">
        <v>41558</v>
      </c>
      <c r="S1554">
        <v>2002</v>
      </c>
      <c r="T1554" s="60" t="s">
        <v>88</v>
      </c>
      <c r="U1554" s="65">
        <v>7.2566731453599775</v>
      </c>
      <c r="V1554" s="65">
        <v>7.2195546126471388</v>
      </c>
      <c r="W1554" s="65">
        <v>8.7012027101012865</v>
      </c>
      <c r="X1554" s="65">
        <v>0.4825409252669039</v>
      </c>
      <c r="Y1554" s="65">
        <v>0</v>
      </c>
      <c r="Z1554">
        <v>476</v>
      </c>
      <c r="AA1554">
        <v>5.97</v>
      </c>
      <c r="AB1554">
        <v>5.93</v>
      </c>
      <c r="AC1554">
        <v>1</v>
      </c>
      <c r="AD1554"/>
      <c r="AE1554"/>
      <c r="AF1554"/>
      <c r="AG1554"/>
      <c r="AH1554">
        <v>1.36</v>
      </c>
      <c r="AI1554">
        <v>1.63</v>
      </c>
      <c r="AJ1554">
        <v>0.95</v>
      </c>
      <c r="AK1554">
        <v>0.25</v>
      </c>
      <c r="AL1554">
        <v>0.14000000000000001</v>
      </c>
      <c r="AM1554"/>
      <c r="AN1554">
        <v>0.23</v>
      </c>
      <c r="AO1554"/>
      <c r="AP1554">
        <v>0.39</v>
      </c>
      <c r="AQ1554">
        <v>31.61</v>
      </c>
      <c r="AR1554"/>
      <c r="AS1554" s="22"/>
      <c r="AT1554" s="22"/>
      <c r="AU1554" s="22"/>
      <c r="AV1554" s="46"/>
      <c r="AW1554" s="46"/>
      <c r="AX1554" s="46"/>
    </row>
    <row r="1555" spans="1:50" ht="12.75" hidden="1" customHeight="1" x14ac:dyDescent="0.25">
      <c r="A1555">
        <v>21155</v>
      </c>
      <c r="B1555">
        <v>2001</v>
      </c>
      <c r="C1555" s="22" t="str">
        <f t="shared" si="94"/>
        <v>2001B21155</v>
      </c>
      <c r="D1555" s="20">
        <v>37139</v>
      </c>
      <c r="E1555">
        <v>10025</v>
      </c>
      <c r="F1555" s="13" t="s">
        <v>59</v>
      </c>
      <c r="G1555">
        <v>-61</v>
      </c>
      <c r="I1555" t="s">
        <v>70</v>
      </c>
      <c r="J1555" s="15">
        <f t="shared" si="93"/>
        <v>5432</v>
      </c>
      <c r="K1555">
        <v>50</v>
      </c>
      <c r="L1555">
        <v>70</v>
      </c>
      <c r="M1555">
        <v>70</v>
      </c>
      <c r="N1555">
        <v>20</v>
      </c>
      <c r="O1555">
        <v>4</v>
      </c>
      <c r="P1555">
        <v>5</v>
      </c>
      <c r="Q1555"/>
      <c r="R1555">
        <v>41559</v>
      </c>
      <c r="S1555">
        <v>2002</v>
      </c>
      <c r="T1555" s="60" t="s">
        <v>88</v>
      </c>
      <c r="U1555" s="65">
        <v>2.7146923336606923</v>
      </c>
      <c r="V1555" s="65">
        <v>3.1302374171372449</v>
      </c>
      <c r="W1555" s="65">
        <v>2.0595263626319666</v>
      </c>
      <c r="X1555" s="65">
        <v>0.38824650135035599</v>
      </c>
      <c r="Y1555" s="65">
        <v>0</v>
      </c>
      <c r="Z1555">
        <v>475</v>
      </c>
      <c r="AA1555">
        <v>4.79</v>
      </c>
      <c r="AB1555">
        <v>6.83</v>
      </c>
      <c r="AC1555">
        <v>0.69</v>
      </c>
      <c r="AD1555"/>
      <c r="AE1555"/>
      <c r="AF1555"/>
      <c r="AG1555"/>
      <c r="AH1555">
        <v>2.0099999999999998</v>
      </c>
      <c r="AI1555">
        <v>1.73</v>
      </c>
      <c r="AJ1555">
        <v>1.08</v>
      </c>
      <c r="AK1555">
        <v>0.24</v>
      </c>
      <c r="AL1555">
        <v>0.13</v>
      </c>
      <c r="AM1555"/>
      <c r="AN1555">
        <v>0.21</v>
      </c>
      <c r="AO1555"/>
      <c r="AP1555">
        <v>0.34</v>
      </c>
      <c r="AQ1555">
        <v>44.81</v>
      </c>
      <c r="AR1555"/>
    </row>
    <row r="1556" spans="1:50" ht="12.75" hidden="1" customHeight="1" x14ac:dyDescent="0.25">
      <c r="A1556">
        <v>21156</v>
      </c>
      <c r="B1556">
        <v>2001</v>
      </c>
      <c r="C1556" s="22" t="str">
        <f t="shared" si="94"/>
        <v>2001B21156</v>
      </c>
      <c r="D1556" s="20">
        <v>37139</v>
      </c>
      <c r="E1556">
        <v>10025</v>
      </c>
      <c r="F1556" s="13" t="s">
        <v>59</v>
      </c>
      <c r="G1556">
        <v>-61</v>
      </c>
      <c r="I1556" t="s">
        <v>70</v>
      </c>
      <c r="J1556" s="15">
        <f t="shared" si="93"/>
        <v>8148.0000000000009</v>
      </c>
      <c r="K1556">
        <v>70</v>
      </c>
      <c r="L1556">
        <v>100</v>
      </c>
      <c r="M1556">
        <v>100</v>
      </c>
      <c r="N1556">
        <v>30</v>
      </c>
      <c r="O1556">
        <v>4</v>
      </c>
      <c r="P1556">
        <v>5</v>
      </c>
      <c r="Q1556"/>
      <c r="R1556">
        <v>41560</v>
      </c>
      <c r="S1556">
        <v>2002</v>
      </c>
      <c r="T1556" s="60" t="s">
        <v>88</v>
      </c>
      <c r="U1556" s="65">
        <v>0.30850468350837351</v>
      </c>
      <c r="V1556" s="65">
        <v>1.5572632311977714</v>
      </c>
      <c r="W1556" s="65">
        <v>0</v>
      </c>
      <c r="X1556" s="65">
        <v>1.0381754874651812</v>
      </c>
      <c r="Y1556" s="65">
        <v>0</v>
      </c>
      <c r="Z1556"/>
      <c r="AA1556"/>
      <c r="AB1556">
        <v>15.28</v>
      </c>
      <c r="AC1556">
        <v>0.49</v>
      </c>
      <c r="AD1556"/>
      <c r="AE1556"/>
      <c r="AF1556"/>
      <c r="AG1556"/>
      <c r="AH1556">
        <v>5.66</v>
      </c>
      <c r="AI1556">
        <v>4.3499999999999996</v>
      </c>
      <c r="AJ1556">
        <v>1.6</v>
      </c>
      <c r="AK1556">
        <v>0.28000000000000003</v>
      </c>
      <c r="AL1556">
        <v>0.16</v>
      </c>
      <c r="AM1556"/>
      <c r="AN1556">
        <v>0.21</v>
      </c>
      <c r="AO1556"/>
      <c r="AP1556">
        <v>0.43</v>
      </c>
      <c r="AQ1556">
        <v>112.3</v>
      </c>
      <c r="AR1556"/>
    </row>
    <row r="1557" spans="1:50" ht="12.75" hidden="1" customHeight="1" x14ac:dyDescent="0.25">
      <c r="A1557">
        <v>21157</v>
      </c>
      <c r="B1557">
        <v>2001</v>
      </c>
      <c r="C1557" s="22" t="str">
        <f t="shared" si="94"/>
        <v>2001B21157</v>
      </c>
      <c r="D1557" s="20">
        <v>37139</v>
      </c>
      <c r="E1557">
        <v>10026</v>
      </c>
      <c r="F1557" s="13" t="s">
        <v>59</v>
      </c>
      <c r="G1557">
        <v>-62</v>
      </c>
      <c r="I1557" t="s">
        <v>70</v>
      </c>
      <c r="J1557" s="15">
        <f t="shared" si="93"/>
        <v>1358</v>
      </c>
      <c r="K1557">
        <v>0</v>
      </c>
      <c r="L1557">
        <v>5</v>
      </c>
      <c r="M1557">
        <v>5</v>
      </c>
      <c r="N1557">
        <v>5</v>
      </c>
      <c r="O1557">
        <v>4</v>
      </c>
      <c r="P1557">
        <v>5</v>
      </c>
      <c r="Q1557"/>
      <c r="R1557">
        <v>41561</v>
      </c>
      <c r="S1557">
        <v>2002</v>
      </c>
      <c r="T1557" s="60" t="s">
        <v>88</v>
      </c>
      <c r="U1557" s="65">
        <v>2.3036429126860698</v>
      </c>
      <c r="V1557" s="65">
        <v>0.85449661186403025</v>
      </c>
      <c r="W1557" s="65">
        <v>0</v>
      </c>
      <c r="X1557" s="65">
        <v>0.65294867807153967</v>
      </c>
      <c r="Y1557" s="65">
        <v>0</v>
      </c>
      <c r="Z1557">
        <v>472</v>
      </c>
      <c r="AA1557">
        <v>9.92</v>
      </c>
      <c r="AB1557">
        <v>3.57</v>
      </c>
      <c r="AC1557">
        <v>3.71</v>
      </c>
      <c r="AD1557"/>
      <c r="AE1557"/>
      <c r="AF1557"/>
      <c r="AG1557"/>
      <c r="AH1557">
        <v>2.44</v>
      </c>
      <c r="AI1557">
        <v>1.89</v>
      </c>
      <c r="AJ1557">
        <v>0.94</v>
      </c>
      <c r="AK1557">
        <v>0.21</v>
      </c>
      <c r="AL1557">
        <v>0.14000000000000001</v>
      </c>
      <c r="AM1557"/>
      <c r="AN1557">
        <v>0.5</v>
      </c>
      <c r="AO1557"/>
      <c r="AP1557">
        <v>0.71</v>
      </c>
      <c r="AQ1557">
        <v>41.19</v>
      </c>
      <c r="AR1557"/>
      <c r="AS1557" s="22"/>
      <c r="AT1557" s="22"/>
      <c r="AU1557" s="22"/>
      <c r="AV1557" s="46"/>
      <c r="AW1557" s="46"/>
      <c r="AX1557" s="46"/>
    </row>
    <row r="1558" spans="1:50" ht="15" hidden="1" customHeight="1" x14ac:dyDescent="0.25">
      <c r="A1558">
        <v>21158</v>
      </c>
      <c r="B1558">
        <v>2001</v>
      </c>
      <c r="C1558" s="22" t="str">
        <f t="shared" si="94"/>
        <v>2001B21158</v>
      </c>
      <c r="D1558" s="20">
        <v>37139</v>
      </c>
      <c r="E1558">
        <v>10026</v>
      </c>
      <c r="F1558" s="13" t="s">
        <v>59</v>
      </c>
      <c r="G1558">
        <v>-62</v>
      </c>
      <c r="I1558" t="s">
        <v>70</v>
      </c>
      <c r="J1558" s="15">
        <f t="shared" si="93"/>
        <v>1358</v>
      </c>
      <c r="K1558">
        <v>5</v>
      </c>
      <c r="L1558">
        <v>10</v>
      </c>
      <c r="M1558">
        <v>10</v>
      </c>
      <c r="N1558">
        <v>5</v>
      </c>
      <c r="O1558">
        <v>4</v>
      </c>
      <c r="P1558">
        <v>5</v>
      </c>
      <c r="Q1558"/>
      <c r="R1558">
        <v>41562</v>
      </c>
      <c r="S1558">
        <v>2002</v>
      </c>
      <c r="T1558" s="60" t="s">
        <v>88</v>
      </c>
      <c r="U1558" s="65">
        <v>3.436871237458194</v>
      </c>
      <c r="V1558" s="65">
        <v>0.42561872909698995</v>
      </c>
      <c r="W1558" s="65">
        <v>2.1901630434782611</v>
      </c>
      <c r="X1558" s="65">
        <v>1.6545928093645486</v>
      </c>
      <c r="Y1558" s="65">
        <v>0</v>
      </c>
      <c r="Z1558">
        <v>466</v>
      </c>
      <c r="AA1558">
        <v>6.94</v>
      </c>
      <c r="AB1558">
        <v>3.96</v>
      </c>
      <c r="AC1558">
        <v>3.99</v>
      </c>
      <c r="AD1558"/>
      <c r="AE1558"/>
      <c r="AF1558"/>
      <c r="AG1558"/>
      <c r="AH1558">
        <v>2.4900000000000002</v>
      </c>
      <c r="AI1558">
        <v>1.7</v>
      </c>
      <c r="AJ1558">
        <v>0.97</v>
      </c>
      <c r="AK1558">
        <v>0.19</v>
      </c>
      <c r="AL1558">
        <v>0.16</v>
      </c>
      <c r="AM1558"/>
      <c r="AN1558">
        <v>0.36</v>
      </c>
      <c r="AO1558"/>
      <c r="AP1558">
        <v>0.53</v>
      </c>
      <c r="AQ1558">
        <v>43.77</v>
      </c>
      <c r="AR1558"/>
    </row>
    <row r="1559" spans="1:50" ht="15" hidden="1" customHeight="1" x14ac:dyDescent="0.25">
      <c r="A1559">
        <v>21159</v>
      </c>
      <c r="B1559">
        <v>2001</v>
      </c>
      <c r="C1559" s="22" t="str">
        <f t="shared" si="94"/>
        <v>2001B21159</v>
      </c>
      <c r="D1559" s="20">
        <v>37139</v>
      </c>
      <c r="E1559">
        <v>10026</v>
      </c>
      <c r="F1559" s="13" t="s">
        <v>59</v>
      </c>
      <c r="G1559">
        <v>-62</v>
      </c>
      <c r="I1559" t="s">
        <v>70</v>
      </c>
      <c r="J1559" s="15">
        <f t="shared" si="93"/>
        <v>2716</v>
      </c>
      <c r="K1559">
        <v>10</v>
      </c>
      <c r="L1559">
        <v>20</v>
      </c>
      <c r="M1559">
        <v>20</v>
      </c>
      <c r="N1559">
        <v>10</v>
      </c>
      <c r="O1559">
        <v>4</v>
      </c>
      <c r="P1559">
        <v>5</v>
      </c>
      <c r="Q1559"/>
      <c r="R1559">
        <v>41563</v>
      </c>
      <c r="S1559">
        <v>2002</v>
      </c>
      <c r="T1559" s="60" t="s">
        <v>88</v>
      </c>
      <c r="U1559" s="65">
        <v>1.3932426570663388</v>
      </c>
      <c r="V1559" s="65">
        <v>2.2944542301444439</v>
      </c>
      <c r="W1559" s="65">
        <v>5.79615998595074</v>
      </c>
      <c r="X1559" s="65">
        <v>1.6333402994248585</v>
      </c>
      <c r="Y1559" s="65">
        <v>0</v>
      </c>
      <c r="Z1559">
        <v>467</v>
      </c>
      <c r="AA1559">
        <v>6.92</v>
      </c>
      <c r="AB1559">
        <v>4.67</v>
      </c>
      <c r="AC1559">
        <v>2.9</v>
      </c>
      <c r="AD1559"/>
      <c r="AE1559"/>
      <c r="AF1559"/>
      <c r="AG1559"/>
      <c r="AH1559">
        <v>1.81</v>
      </c>
      <c r="AI1559">
        <v>1.67</v>
      </c>
      <c r="AJ1559">
        <v>0.96</v>
      </c>
      <c r="AK1559">
        <v>0.2</v>
      </c>
      <c r="AL1559">
        <v>0.16</v>
      </c>
      <c r="AM1559"/>
      <c r="AN1559">
        <v>0.32</v>
      </c>
      <c r="AO1559"/>
      <c r="AP1559">
        <v>0.52</v>
      </c>
      <c r="AQ1559">
        <v>51.97</v>
      </c>
      <c r="AR1559"/>
    </row>
    <row r="1560" spans="1:50" ht="12.75" hidden="1" customHeight="1" x14ac:dyDescent="0.25">
      <c r="A1560">
        <v>21160</v>
      </c>
      <c r="B1560">
        <v>2001</v>
      </c>
      <c r="C1560" s="22" t="str">
        <f t="shared" si="94"/>
        <v>2001B21160</v>
      </c>
      <c r="D1560" s="20">
        <v>37139</v>
      </c>
      <c r="E1560">
        <v>10026</v>
      </c>
      <c r="F1560" s="13" t="s">
        <v>59</v>
      </c>
      <c r="G1560">
        <v>-62</v>
      </c>
      <c r="I1560" t="s">
        <v>70</v>
      </c>
      <c r="J1560" s="15">
        <f t="shared" si="93"/>
        <v>2716</v>
      </c>
      <c r="K1560">
        <v>20</v>
      </c>
      <c r="L1560">
        <v>30</v>
      </c>
      <c r="M1560">
        <v>30</v>
      </c>
      <c r="N1560">
        <v>10</v>
      </c>
      <c r="O1560">
        <v>4</v>
      </c>
      <c r="P1560">
        <v>5</v>
      </c>
      <c r="Q1560"/>
      <c r="R1560">
        <v>41564</v>
      </c>
      <c r="S1560">
        <v>2002</v>
      </c>
      <c r="T1560" s="60" t="s">
        <v>88</v>
      </c>
      <c r="U1560" s="65">
        <v>1.5804151179585939</v>
      </c>
      <c r="V1560" s="65">
        <v>2.4062349542609534</v>
      </c>
      <c r="W1560" s="65">
        <v>2.5852588348579681</v>
      </c>
      <c r="X1560" s="65">
        <v>0.46007212325469421</v>
      </c>
      <c r="Y1560" s="65">
        <v>0</v>
      </c>
      <c r="Z1560">
        <v>478</v>
      </c>
      <c r="AA1560">
        <v>6.49</v>
      </c>
      <c r="AB1560">
        <v>4.87</v>
      </c>
      <c r="AC1560">
        <v>2</v>
      </c>
      <c r="AD1560"/>
      <c r="AE1560"/>
      <c r="AF1560"/>
      <c r="AG1560"/>
      <c r="AH1560">
        <v>1.28</v>
      </c>
      <c r="AI1560">
        <v>1.61</v>
      </c>
      <c r="AJ1560">
        <v>0.95</v>
      </c>
      <c r="AK1560">
        <v>0.17</v>
      </c>
      <c r="AL1560">
        <v>0.17</v>
      </c>
      <c r="AM1560"/>
      <c r="AN1560">
        <v>0.3</v>
      </c>
      <c r="AO1560"/>
      <c r="AP1560">
        <v>0.46</v>
      </c>
      <c r="AQ1560">
        <v>35.840000000000003</v>
      </c>
      <c r="AR1560"/>
    </row>
    <row r="1561" spans="1:50" ht="12.75" hidden="1" customHeight="1" x14ac:dyDescent="0.25">
      <c r="A1561">
        <v>21161</v>
      </c>
      <c r="B1561">
        <v>2001</v>
      </c>
      <c r="C1561" s="22" t="str">
        <f t="shared" si="94"/>
        <v>2001B21161</v>
      </c>
      <c r="D1561" s="20">
        <v>37139</v>
      </c>
      <c r="E1561">
        <v>10026</v>
      </c>
      <c r="F1561" s="13" t="s">
        <v>59</v>
      </c>
      <c r="G1561">
        <v>-62</v>
      </c>
      <c r="I1561" t="s">
        <v>70</v>
      </c>
      <c r="J1561" s="15">
        <f t="shared" si="93"/>
        <v>5432</v>
      </c>
      <c r="K1561">
        <v>30</v>
      </c>
      <c r="L1561">
        <v>50</v>
      </c>
      <c r="M1561">
        <v>50</v>
      </c>
      <c r="N1561">
        <v>20</v>
      </c>
      <c r="O1561">
        <v>4</v>
      </c>
      <c r="P1561">
        <v>5</v>
      </c>
      <c r="Q1561"/>
      <c r="R1561">
        <v>41565</v>
      </c>
      <c r="S1561">
        <v>2002</v>
      </c>
      <c r="T1561" s="60" t="s">
        <v>88</v>
      </c>
      <c r="U1561" s="65">
        <v>4.8532771834107669</v>
      </c>
      <c r="V1561" s="65">
        <v>1.5615203955500616</v>
      </c>
      <c r="W1561" s="65">
        <v>3.5466256340309448</v>
      </c>
      <c r="X1561" s="65">
        <v>0.4702509696943864</v>
      </c>
      <c r="Y1561" s="65">
        <v>0</v>
      </c>
      <c r="Z1561">
        <v>476</v>
      </c>
      <c r="AA1561">
        <v>5.88</v>
      </c>
      <c r="AB1561">
        <v>4.8499999999999996</v>
      </c>
      <c r="AC1561">
        <v>2.09</v>
      </c>
      <c r="AD1561"/>
      <c r="AE1561"/>
      <c r="AF1561"/>
      <c r="AG1561"/>
      <c r="AH1561">
        <v>1.1100000000000001</v>
      </c>
      <c r="AI1561">
        <v>1.38</v>
      </c>
      <c r="AJ1561">
        <v>0.86</v>
      </c>
      <c r="AK1561">
        <v>0.16</v>
      </c>
      <c r="AL1561">
        <v>0.12</v>
      </c>
      <c r="AM1561"/>
      <c r="AN1561">
        <v>0.26</v>
      </c>
      <c r="AO1561"/>
      <c r="AP1561">
        <v>0.39</v>
      </c>
      <c r="AQ1561">
        <v>33.369999999999997</v>
      </c>
      <c r="AR1561"/>
    </row>
    <row r="1562" spans="1:50" ht="12.75" hidden="1" customHeight="1" x14ac:dyDescent="0.25">
      <c r="A1562">
        <v>21162</v>
      </c>
      <c r="B1562">
        <v>2001</v>
      </c>
      <c r="C1562" s="22" t="str">
        <f t="shared" si="94"/>
        <v>2001B21162</v>
      </c>
      <c r="D1562" s="20">
        <v>37139</v>
      </c>
      <c r="E1562">
        <v>10026</v>
      </c>
      <c r="F1562" s="13" t="s">
        <v>59</v>
      </c>
      <c r="G1562">
        <v>-62</v>
      </c>
      <c r="I1562" t="s">
        <v>70</v>
      </c>
      <c r="J1562" s="15">
        <f t="shared" si="93"/>
        <v>5432</v>
      </c>
      <c r="K1562">
        <v>50</v>
      </c>
      <c r="L1562">
        <v>70</v>
      </c>
      <c r="M1562">
        <v>70</v>
      </c>
      <c r="N1562">
        <v>20</v>
      </c>
      <c r="O1562">
        <v>4</v>
      </c>
      <c r="P1562">
        <v>5</v>
      </c>
      <c r="Q1562"/>
      <c r="R1562">
        <v>41566</v>
      </c>
      <c r="S1562">
        <v>2002</v>
      </c>
      <c r="T1562" s="60" t="s">
        <v>88</v>
      </c>
      <c r="U1562" s="65">
        <v>1.2834927588703839</v>
      </c>
      <c r="V1562" s="65">
        <v>1.1986974414675355</v>
      </c>
      <c r="W1562" s="65">
        <v>0</v>
      </c>
      <c r="X1562" s="65">
        <v>5.0106323919864831E-2</v>
      </c>
      <c r="Y1562" s="65">
        <v>0</v>
      </c>
      <c r="Z1562">
        <v>469</v>
      </c>
      <c r="AA1562">
        <v>5.71</v>
      </c>
      <c r="AB1562">
        <v>7.29</v>
      </c>
      <c r="AC1562">
        <v>1.27</v>
      </c>
      <c r="AD1562"/>
      <c r="AE1562"/>
      <c r="AF1562"/>
      <c r="AG1562"/>
      <c r="AH1562">
        <v>1.79</v>
      </c>
      <c r="AI1562">
        <v>2.0099999999999998</v>
      </c>
      <c r="AJ1562">
        <v>0.99</v>
      </c>
      <c r="AK1562">
        <v>0.24</v>
      </c>
      <c r="AL1562">
        <v>0.16</v>
      </c>
      <c r="AM1562"/>
      <c r="AN1562">
        <v>0.16</v>
      </c>
      <c r="AO1562"/>
      <c r="AP1562">
        <v>0.39</v>
      </c>
      <c r="AQ1562">
        <v>43.49</v>
      </c>
      <c r="AR1562"/>
    </row>
    <row r="1563" spans="1:50" ht="12.75" hidden="1" customHeight="1" x14ac:dyDescent="0.25">
      <c r="A1563">
        <v>21163</v>
      </c>
      <c r="B1563">
        <v>2001</v>
      </c>
      <c r="C1563" s="22" t="str">
        <f t="shared" si="94"/>
        <v>2001B21163</v>
      </c>
      <c r="D1563" s="20">
        <v>37139</v>
      </c>
      <c r="E1563">
        <v>10026</v>
      </c>
      <c r="F1563" s="13" t="s">
        <v>59</v>
      </c>
      <c r="G1563">
        <v>-62</v>
      </c>
      <c r="I1563" t="s">
        <v>70</v>
      </c>
      <c r="J1563" s="15">
        <f t="shared" si="93"/>
        <v>7876.4000000000005</v>
      </c>
      <c r="K1563">
        <v>70</v>
      </c>
      <c r="L1563">
        <v>100</v>
      </c>
      <c r="M1563" s="26">
        <v>99</v>
      </c>
      <c r="N1563">
        <v>30</v>
      </c>
      <c r="O1563">
        <v>4</v>
      </c>
      <c r="P1563">
        <v>5</v>
      </c>
      <c r="Q1563"/>
      <c r="R1563">
        <v>41567</v>
      </c>
      <c r="S1563">
        <v>2002</v>
      </c>
      <c r="T1563" s="60" t="s">
        <v>88</v>
      </c>
      <c r="U1563" s="65">
        <v>0.90703753115378982</v>
      </c>
      <c r="V1563" s="65">
        <v>0</v>
      </c>
      <c r="W1563" s="65">
        <v>0</v>
      </c>
      <c r="X1563" s="65">
        <v>5.6335207308503166E-2</v>
      </c>
      <c r="Y1563" s="65">
        <v>0</v>
      </c>
      <c r="Z1563">
        <v>507</v>
      </c>
      <c r="AA1563">
        <v>6.15</v>
      </c>
      <c r="AB1563">
        <v>3.68</v>
      </c>
      <c r="AC1563">
        <v>0.92</v>
      </c>
      <c r="AD1563"/>
      <c r="AE1563"/>
      <c r="AF1563"/>
      <c r="AG1563"/>
      <c r="AH1563">
        <v>0.76</v>
      </c>
      <c r="AI1563">
        <v>1.1299999999999999</v>
      </c>
      <c r="AJ1563">
        <v>0.69</v>
      </c>
      <c r="AK1563">
        <v>0.14000000000000001</v>
      </c>
      <c r="AL1563">
        <v>7.0000000000000007E-2</v>
      </c>
      <c r="AM1563"/>
      <c r="AN1563">
        <v>0.21</v>
      </c>
      <c r="AO1563"/>
      <c r="AP1563">
        <v>0.36</v>
      </c>
      <c r="AQ1563">
        <v>21.91</v>
      </c>
      <c r="AR1563"/>
    </row>
    <row r="1564" spans="1:50" ht="12.75" hidden="1" customHeight="1" x14ac:dyDescent="0.25">
      <c r="A1564">
        <v>21164</v>
      </c>
      <c r="B1564">
        <v>2001</v>
      </c>
      <c r="C1564" s="22" t="str">
        <f t="shared" si="94"/>
        <v>2001B21164</v>
      </c>
      <c r="D1564" s="20">
        <v>37139</v>
      </c>
      <c r="E1564">
        <v>10027</v>
      </c>
      <c r="F1564" s="13" t="s">
        <v>59</v>
      </c>
      <c r="G1564">
        <v>-73</v>
      </c>
      <c r="I1564" t="s">
        <v>70</v>
      </c>
      <c r="J1564" s="15">
        <f t="shared" si="93"/>
        <v>1358</v>
      </c>
      <c r="K1564">
        <v>0</v>
      </c>
      <c r="L1564">
        <v>5</v>
      </c>
      <c r="M1564">
        <v>5</v>
      </c>
      <c r="N1564">
        <v>5</v>
      </c>
      <c r="O1564">
        <v>4</v>
      </c>
      <c r="P1564">
        <v>5</v>
      </c>
      <c r="Q1564"/>
      <c r="R1564">
        <v>41568</v>
      </c>
      <c r="S1564">
        <v>2002</v>
      </c>
      <c r="T1564" s="60" t="s">
        <v>88</v>
      </c>
      <c r="U1564" s="65">
        <v>1.2451550126805031</v>
      </c>
      <c r="V1564" s="65">
        <v>0.45421851871021174</v>
      </c>
      <c r="W1564" s="65">
        <v>0</v>
      </c>
      <c r="X1564" s="65">
        <v>0.55242792816106834</v>
      </c>
      <c r="Y1564" s="65">
        <v>0</v>
      </c>
      <c r="Z1564">
        <v>450</v>
      </c>
      <c r="AA1564">
        <v>10.8</v>
      </c>
      <c r="AB1564">
        <v>6.1</v>
      </c>
      <c r="AC1564">
        <v>2.02</v>
      </c>
      <c r="AD1564"/>
      <c r="AE1564"/>
      <c r="AF1564"/>
      <c r="AG1564"/>
      <c r="AH1564">
        <v>4.3</v>
      </c>
      <c r="AI1564">
        <v>2.5099999999999998</v>
      </c>
      <c r="AJ1564">
        <v>0.95</v>
      </c>
      <c r="AK1564">
        <v>0.23</v>
      </c>
      <c r="AL1564">
        <v>0.18</v>
      </c>
      <c r="AM1564"/>
      <c r="AN1564">
        <v>0.56999999999999995</v>
      </c>
      <c r="AO1564"/>
      <c r="AP1564">
        <v>0.83</v>
      </c>
      <c r="AQ1564">
        <v>76.02</v>
      </c>
      <c r="AR1564"/>
    </row>
    <row r="1565" spans="1:50" ht="12.75" hidden="1" customHeight="1" x14ac:dyDescent="0.25">
      <c r="A1565">
        <v>21165</v>
      </c>
      <c r="B1565">
        <v>2001</v>
      </c>
      <c r="C1565" s="22" t="str">
        <f t="shared" si="94"/>
        <v>2001B21165</v>
      </c>
      <c r="D1565" s="20">
        <v>37139</v>
      </c>
      <c r="E1565">
        <v>10027</v>
      </c>
      <c r="F1565" s="13" t="s">
        <v>59</v>
      </c>
      <c r="G1565">
        <v>-73</v>
      </c>
      <c r="I1565" t="s">
        <v>70</v>
      </c>
      <c r="J1565" s="15">
        <f t="shared" si="93"/>
        <v>1358</v>
      </c>
      <c r="K1565">
        <v>5</v>
      </c>
      <c r="L1565">
        <v>10</v>
      </c>
      <c r="M1565">
        <v>10</v>
      </c>
      <c r="N1565">
        <v>5</v>
      </c>
      <c r="O1565">
        <v>4</v>
      </c>
      <c r="P1565">
        <v>5</v>
      </c>
      <c r="Q1565"/>
      <c r="R1565">
        <v>41569</v>
      </c>
      <c r="S1565">
        <v>2002</v>
      </c>
      <c r="T1565" s="60" t="s">
        <v>88</v>
      </c>
      <c r="U1565" s="65">
        <v>0.22806760718211805</v>
      </c>
      <c r="V1565" s="65">
        <v>0.16168972150971053</v>
      </c>
      <c r="W1565" s="65">
        <v>2.1564302858189812</v>
      </c>
      <c r="X1565" s="65">
        <v>0.28423351044338591</v>
      </c>
      <c r="Y1565" s="65">
        <v>0</v>
      </c>
      <c r="Z1565">
        <v>464</v>
      </c>
      <c r="AA1565">
        <v>8.33</v>
      </c>
      <c r="AB1565">
        <v>5.05</v>
      </c>
      <c r="AC1565">
        <v>1.62</v>
      </c>
      <c r="AD1565"/>
      <c r="AE1565"/>
      <c r="AF1565"/>
      <c r="AG1565"/>
      <c r="AH1565">
        <v>3.3</v>
      </c>
      <c r="AI1565">
        <v>1.93</v>
      </c>
      <c r="AJ1565">
        <v>0.84</v>
      </c>
      <c r="AK1565">
        <v>0.24</v>
      </c>
      <c r="AL1565">
        <v>0.11</v>
      </c>
      <c r="AM1565"/>
      <c r="AN1565">
        <v>0.36</v>
      </c>
      <c r="AO1565"/>
      <c r="AP1565">
        <v>0.57999999999999996</v>
      </c>
      <c r="AQ1565">
        <v>54.37</v>
      </c>
      <c r="AR1565"/>
    </row>
    <row r="1566" spans="1:50" ht="12.75" hidden="1" customHeight="1" x14ac:dyDescent="0.25">
      <c r="A1566">
        <v>21166</v>
      </c>
      <c r="B1566">
        <v>2001</v>
      </c>
      <c r="C1566" s="22" t="str">
        <f t="shared" si="94"/>
        <v>2001B21166</v>
      </c>
      <c r="D1566" s="20">
        <v>37139</v>
      </c>
      <c r="E1566">
        <v>10027</v>
      </c>
      <c r="F1566" s="13" t="s">
        <v>59</v>
      </c>
      <c r="G1566">
        <v>-73</v>
      </c>
      <c r="I1566" t="s">
        <v>70</v>
      </c>
      <c r="J1566" s="15">
        <f t="shared" si="93"/>
        <v>2716</v>
      </c>
      <c r="K1566">
        <v>10</v>
      </c>
      <c r="L1566">
        <v>20</v>
      </c>
      <c r="M1566">
        <v>20</v>
      </c>
      <c r="N1566">
        <v>10</v>
      </c>
      <c r="O1566">
        <v>4</v>
      </c>
      <c r="P1566">
        <v>5</v>
      </c>
      <c r="Q1566"/>
      <c r="R1566">
        <v>41570</v>
      </c>
      <c r="S1566">
        <v>2002</v>
      </c>
      <c r="T1566" s="60" t="s">
        <v>88</v>
      </c>
      <c r="U1566" s="65">
        <v>1.5562282378442285</v>
      </c>
      <c r="V1566" s="65">
        <v>1.3147132371052759</v>
      </c>
      <c r="W1566" s="65">
        <v>1.0041939504409083</v>
      </c>
      <c r="X1566" s="65">
        <v>0.55021838514212518</v>
      </c>
      <c r="Y1566" s="65">
        <v>0</v>
      </c>
      <c r="Z1566">
        <v>486</v>
      </c>
      <c r="AA1566">
        <v>7.6</v>
      </c>
      <c r="AB1566">
        <v>4.4400000000000004</v>
      </c>
      <c r="AC1566">
        <v>1.3</v>
      </c>
      <c r="AD1566"/>
      <c r="AE1566"/>
      <c r="AF1566"/>
      <c r="AG1566"/>
      <c r="AH1566">
        <v>1.74</v>
      </c>
      <c r="AI1566">
        <v>1.35</v>
      </c>
      <c r="AJ1566">
        <v>0.82</v>
      </c>
      <c r="AK1566">
        <v>0.26</v>
      </c>
      <c r="AL1566">
        <v>7.0000000000000007E-2</v>
      </c>
      <c r="AM1566"/>
      <c r="AN1566">
        <v>0.33</v>
      </c>
      <c r="AO1566"/>
      <c r="AP1566">
        <v>0.5</v>
      </c>
      <c r="AQ1566">
        <v>34.51</v>
      </c>
      <c r="AR1566"/>
    </row>
    <row r="1567" spans="1:50" ht="15" hidden="1" customHeight="1" x14ac:dyDescent="0.25">
      <c r="A1567">
        <v>21167</v>
      </c>
      <c r="B1567">
        <v>2001</v>
      </c>
      <c r="C1567" s="22" t="str">
        <f t="shared" si="94"/>
        <v>2001B21167</v>
      </c>
      <c r="D1567" s="20">
        <v>37139</v>
      </c>
      <c r="E1567">
        <v>10027</v>
      </c>
      <c r="F1567" s="13" t="s">
        <v>59</v>
      </c>
      <c r="G1567">
        <v>-73</v>
      </c>
      <c r="I1567" t="s">
        <v>70</v>
      </c>
      <c r="J1567" s="15">
        <f t="shared" si="93"/>
        <v>2716</v>
      </c>
      <c r="K1567">
        <v>20</v>
      </c>
      <c r="L1567">
        <v>30</v>
      </c>
      <c r="M1567">
        <v>30</v>
      </c>
      <c r="N1567">
        <v>10</v>
      </c>
      <c r="O1567">
        <v>4</v>
      </c>
      <c r="P1567">
        <v>5</v>
      </c>
      <c r="Q1567"/>
      <c r="R1567">
        <v>41571</v>
      </c>
      <c r="S1567">
        <v>2002</v>
      </c>
      <c r="T1567" s="60" t="s">
        <v>88</v>
      </c>
      <c r="U1567" s="65">
        <v>0.9103302963556269</v>
      </c>
      <c r="V1567" s="65">
        <v>0.94707008410092131</v>
      </c>
      <c r="W1567" s="65">
        <v>2.9351008209851828</v>
      </c>
      <c r="X1567" s="65">
        <v>0.39597326792150589</v>
      </c>
      <c r="Y1567" s="65">
        <v>0</v>
      </c>
      <c r="Z1567">
        <v>487</v>
      </c>
      <c r="AA1567">
        <v>8.2100000000000009</v>
      </c>
      <c r="AB1567">
        <v>4.53</v>
      </c>
      <c r="AC1567">
        <v>1.29</v>
      </c>
      <c r="AD1567"/>
      <c r="AE1567"/>
      <c r="AF1567"/>
      <c r="AG1567"/>
      <c r="AH1567">
        <v>1.26</v>
      </c>
      <c r="AI1567">
        <v>2.11</v>
      </c>
      <c r="AJ1567">
        <v>0.67</v>
      </c>
      <c r="AK1567">
        <v>0.21</v>
      </c>
      <c r="AL1567">
        <v>0.11</v>
      </c>
      <c r="AM1567"/>
      <c r="AN1567">
        <v>0.35</v>
      </c>
      <c r="AO1567"/>
      <c r="AP1567">
        <v>0.49</v>
      </c>
      <c r="AQ1567">
        <v>27.38</v>
      </c>
      <c r="AR1567"/>
    </row>
    <row r="1568" spans="1:50" ht="12.75" hidden="1" customHeight="1" x14ac:dyDescent="0.25">
      <c r="A1568">
        <v>21168</v>
      </c>
      <c r="B1568">
        <v>2001</v>
      </c>
      <c r="C1568" s="22" t="str">
        <f t="shared" si="94"/>
        <v>2001B21168</v>
      </c>
      <c r="D1568" s="20">
        <v>37139</v>
      </c>
      <c r="E1568">
        <v>10027</v>
      </c>
      <c r="F1568" s="13" t="s">
        <v>59</v>
      </c>
      <c r="G1568">
        <v>-73</v>
      </c>
      <c r="I1568" t="s">
        <v>70</v>
      </c>
      <c r="J1568" s="15">
        <f t="shared" si="93"/>
        <v>5432</v>
      </c>
      <c r="K1568">
        <v>30</v>
      </c>
      <c r="L1568">
        <v>50</v>
      </c>
      <c r="M1568">
        <v>50</v>
      </c>
      <c r="N1568">
        <v>20</v>
      </c>
      <c r="O1568">
        <v>4</v>
      </c>
      <c r="P1568">
        <v>5</v>
      </c>
      <c r="Q1568"/>
      <c r="R1568">
        <v>41572</v>
      </c>
      <c r="S1568">
        <v>2002</v>
      </c>
      <c r="T1568" s="60" t="s">
        <v>88</v>
      </c>
      <c r="U1568" s="65">
        <v>1.7745672602288933</v>
      </c>
      <c r="V1568" s="65">
        <v>3.371677794434897</v>
      </c>
      <c r="W1568" s="65">
        <v>0</v>
      </c>
      <c r="X1568" s="65">
        <v>0.21840827818201763</v>
      </c>
      <c r="Y1568" s="65">
        <v>0</v>
      </c>
      <c r="Z1568">
        <v>496</v>
      </c>
      <c r="AA1568">
        <v>6.12</v>
      </c>
      <c r="AB1568">
        <v>5.0999999999999996</v>
      </c>
      <c r="AC1568">
        <v>0.98</v>
      </c>
      <c r="AD1568"/>
      <c r="AE1568"/>
      <c r="AF1568"/>
      <c r="AG1568"/>
      <c r="AH1568">
        <v>0.78</v>
      </c>
      <c r="AI1568">
        <v>1.4</v>
      </c>
      <c r="AJ1568">
        <v>0.75</v>
      </c>
      <c r="AK1568">
        <v>0.18</v>
      </c>
      <c r="AL1568">
        <v>0.09</v>
      </c>
      <c r="AM1568"/>
      <c r="AN1568">
        <v>0.23</v>
      </c>
      <c r="AO1568"/>
      <c r="AP1568">
        <v>0.38</v>
      </c>
      <c r="AQ1568">
        <v>21.82</v>
      </c>
      <c r="AR1568"/>
    </row>
    <row r="1569" spans="1:50" ht="12.75" hidden="1" customHeight="1" x14ac:dyDescent="0.25">
      <c r="A1569">
        <v>21169</v>
      </c>
      <c r="B1569">
        <v>2001</v>
      </c>
      <c r="C1569" s="22" t="str">
        <f t="shared" si="94"/>
        <v>2001B21169</v>
      </c>
      <c r="D1569" s="20">
        <v>37139</v>
      </c>
      <c r="E1569">
        <v>10027</v>
      </c>
      <c r="F1569" s="13" t="s">
        <v>59</v>
      </c>
      <c r="G1569">
        <v>-73</v>
      </c>
      <c r="I1569" t="s">
        <v>70</v>
      </c>
      <c r="J1569" s="15">
        <f t="shared" si="93"/>
        <v>5432</v>
      </c>
      <c r="K1569">
        <v>50</v>
      </c>
      <c r="L1569">
        <v>70</v>
      </c>
      <c r="M1569">
        <v>70</v>
      </c>
      <c r="N1569">
        <v>20</v>
      </c>
      <c r="O1569">
        <v>4</v>
      </c>
      <c r="P1569">
        <v>5</v>
      </c>
      <c r="Q1569"/>
      <c r="R1569">
        <v>41573</v>
      </c>
      <c r="S1569">
        <v>2002</v>
      </c>
      <c r="T1569" s="60" t="s">
        <v>88</v>
      </c>
      <c r="U1569" s="65">
        <v>0.36363460171845724</v>
      </c>
      <c r="V1569" s="65">
        <v>0</v>
      </c>
      <c r="W1569" s="65">
        <v>0</v>
      </c>
      <c r="X1569" s="65">
        <v>0.28429614316170293</v>
      </c>
      <c r="Y1569" s="65">
        <v>0</v>
      </c>
      <c r="Z1569"/>
      <c r="AA1569"/>
      <c r="AB1569">
        <v>13.56</v>
      </c>
      <c r="AC1569">
        <v>1</v>
      </c>
      <c r="AD1569"/>
      <c r="AE1569"/>
      <c r="AF1569"/>
      <c r="AG1569"/>
      <c r="AH1569">
        <v>4.8</v>
      </c>
      <c r="AI1569">
        <v>3.36</v>
      </c>
      <c r="AJ1569">
        <v>1.72</v>
      </c>
      <c r="AK1569">
        <v>0.12</v>
      </c>
      <c r="AL1569">
        <v>0.16</v>
      </c>
      <c r="AM1569"/>
      <c r="AN1569">
        <v>0.28000000000000003</v>
      </c>
      <c r="AO1569"/>
      <c r="AP1569">
        <v>0.51</v>
      </c>
      <c r="AQ1569">
        <v>117.02</v>
      </c>
      <c r="AR1569"/>
    </row>
    <row r="1570" spans="1:50" ht="12.75" hidden="1" customHeight="1" x14ac:dyDescent="0.25">
      <c r="A1570">
        <v>21170</v>
      </c>
      <c r="B1570">
        <v>2001</v>
      </c>
      <c r="C1570" s="22" t="str">
        <f t="shared" si="94"/>
        <v>2001B21170</v>
      </c>
      <c r="D1570" s="20">
        <v>37139</v>
      </c>
      <c r="E1570">
        <v>10027</v>
      </c>
      <c r="F1570" s="13" t="s">
        <v>59</v>
      </c>
      <c r="G1570">
        <v>-73</v>
      </c>
      <c r="I1570" t="s">
        <v>70</v>
      </c>
      <c r="J1570" s="15">
        <f t="shared" si="93"/>
        <v>8148.0000000000009</v>
      </c>
      <c r="K1570">
        <v>70</v>
      </c>
      <c r="L1570">
        <v>100</v>
      </c>
      <c r="M1570">
        <v>100</v>
      </c>
      <c r="N1570">
        <v>30</v>
      </c>
      <c r="O1570">
        <v>4</v>
      </c>
      <c r="P1570">
        <v>5</v>
      </c>
      <c r="Q1570"/>
      <c r="S1570"/>
      <c r="T1570" s="60" t="s">
        <v>88</v>
      </c>
      <c r="U1570" s="65">
        <v>0</v>
      </c>
      <c r="V1570" s="65">
        <v>0</v>
      </c>
      <c r="W1570" s="65">
        <v>0</v>
      </c>
      <c r="X1570" s="65">
        <v>0</v>
      </c>
      <c r="Y1570" s="65">
        <v>0</v>
      </c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</row>
    <row r="1571" spans="1:50" ht="12.75" hidden="1" customHeight="1" x14ac:dyDescent="0.25">
      <c r="A1571">
        <v>21066</v>
      </c>
      <c r="B1571">
        <v>2001</v>
      </c>
      <c r="C1571" s="22" t="str">
        <f t="shared" si="94"/>
        <v>2001B21066</v>
      </c>
      <c r="D1571" s="20">
        <v>37139</v>
      </c>
      <c r="E1571">
        <v>10013</v>
      </c>
      <c r="F1571" s="13" t="s">
        <v>60</v>
      </c>
      <c r="G1571">
        <v>-36</v>
      </c>
      <c r="I1571" t="s">
        <v>70</v>
      </c>
      <c r="J1571" s="15">
        <f t="shared" si="93"/>
        <v>1358</v>
      </c>
      <c r="K1571">
        <v>0</v>
      </c>
      <c r="L1571">
        <v>5</v>
      </c>
      <c r="M1571">
        <v>5</v>
      </c>
      <c r="N1571">
        <v>5</v>
      </c>
      <c r="O1571">
        <v>4</v>
      </c>
      <c r="P1571">
        <v>5</v>
      </c>
      <c r="Q1571"/>
      <c r="R1571">
        <v>41474</v>
      </c>
      <c r="S1571">
        <v>2002</v>
      </c>
      <c r="T1571" s="60" t="s">
        <v>88</v>
      </c>
      <c r="U1571" s="65">
        <v>0.70797204658901824</v>
      </c>
      <c r="V1571" s="65">
        <v>0</v>
      </c>
      <c r="W1571" s="65">
        <v>0</v>
      </c>
      <c r="X1571" s="65">
        <v>0.24025557404326123</v>
      </c>
      <c r="Y1571" s="65">
        <v>0</v>
      </c>
      <c r="Z1571">
        <v>464</v>
      </c>
      <c r="AA1571">
        <v>11.2</v>
      </c>
      <c r="AB1571">
        <v>3.35</v>
      </c>
      <c r="AC1571">
        <v>7.61</v>
      </c>
      <c r="AD1571"/>
      <c r="AE1571"/>
      <c r="AF1571"/>
      <c r="AG1571"/>
      <c r="AH1571">
        <v>3.41</v>
      </c>
      <c r="AI1571">
        <v>1.39</v>
      </c>
      <c r="AJ1571">
        <v>2.82</v>
      </c>
      <c r="AK1571">
        <v>0.05</v>
      </c>
      <c r="AL1571">
        <v>0.18</v>
      </c>
      <c r="AM1571"/>
      <c r="AN1571">
        <v>0.66</v>
      </c>
      <c r="AO1571"/>
      <c r="AP1571">
        <v>1.02</v>
      </c>
      <c r="AQ1571">
        <v>27.54</v>
      </c>
      <c r="AR1571"/>
    </row>
    <row r="1572" spans="1:50" ht="12.75" hidden="1" customHeight="1" x14ac:dyDescent="0.25">
      <c r="A1572">
        <v>21067</v>
      </c>
      <c r="B1572">
        <v>2001</v>
      </c>
      <c r="C1572" s="22" t="str">
        <f t="shared" si="94"/>
        <v>2001B21067</v>
      </c>
      <c r="D1572" s="20">
        <v>37139</v>
      </c>
      <c r="E1572">
        <v>10013</v>
      </c>
      <c r="F1572" s="13" t="s">
        <v>60</v>
      </c>
      <c r="G1572">
        <v>-36</v>
      </c>
      <c r="I1572" t="s">
        <v>70</v>
      </c>
      <c r="J1572" s="15">
        <f t="shared" si="93"/>
        <v>1358</v>
      </c>
      <c r="K1572">
        <v>5</v>
      </c>
      <c r="L1572">
        <v>10</v>
      </c>
      <c r="M1572">
        <v>10</v>
      </c>
      <c r="N1572">
        <v>5</v>
      </c>
      <c r="O1572">
        <v>4</v>
      </c>
      <c r="P1572">
        <v>5</v>
      </c>
      <c r="Q1572"/>
      <c r="R1572">
        <v>41475</v>
      </c>
      <c r="S1572">
        <v>2002</v>
      </c>
      <c r="T1572" s="60" t="s">
        <v>88</v>
      </c>
      <c r="U1572" s="65">
        <v>0.81725958516656183</v>
      </c>
      <c r="V1572" s="65">
        <v>0</v>
      </c>
      <c r="W1572" s="65">
        <v>0.40711634890704657</v>
      </c>
      <c r="X1572" s="65">
        <v>0.34809204553390599</v>
      </c>
      <c r="Y1572" s="65">
        <v>0</v>
      </c>
      <c r="Z1572">
        <v>440</v>
      </c>
      <c r="AA1572">
        <v>8.7899999999999991</v>
      </c>
      <c r="AB1572">
        <v>8.08</v>
      </c>
      <c r="AC1572">
        <v>3.31</v>
      </c>
      <c r="AD1572"/>
      <c r="AE1572"/>
      <c r="AF1572"/>
      <c r="AG1572"/>
      <c r="AH1572">
        <v>6.36</v>
      </c>
      <c r="AI1572">
        <v>2.38</v>
      </c>
      <c r="AJ1572">
        <v>2.2799999999999998</v>
      </c>
      <c r="AK1572">
        <v>0.08</v>
      </c>
      <c r="AL1572">
        <v>0.17</v>
      </c>
      <c r="AM1572"/>
      <c r="AN1572">
        <v>0.47</v>
      </c>
      <c r="AO1572"/>
      <c r="AP1572">
        <v>0.72</v>
      </c>
      <c r="AQ1572">
        <v>77.67</v>
      </c>
      <c r="AR1572"/>
    </row>
    <row r="1573" spans="1:50" ht="12.75" hidden="1" customHeight="1" x14ac:dyDescent="0.25">
      <c r="A1573">
        <v>21068</v>
      </c>
      <c r="B1573">
        <v>2001</v>
      </c>
      <c r="C1573" s="22" t="str">
        <f t="shared" si="94"/>
        <v>2001B21068</v>
      </c>
      <c r="D1573" s="20">
        <v>37139</v>
      </c>
      <c r="E1573">
        <v>10013</v>
      </c>
      <c r="F1573" s="13" t="s">
        <v>60</v>
      </c>
      <c r="G1573">
        <v>-36</v>
      </c>
      <c r="I1573" t="s">
        <v>70</v>
      </c>
      <c r="J1573" s="15">
        <f t="shared" si="93"/>
        <v>2716</v>
      </c>
      <c r="K1573">
        <v>10</v>
      </c>
      <c r="L1573">
        <v>20</v>
      </c>
      <c r="M1573">
        <v>20</v>
      </c>
      <c r="N1573">
        <v>10</v>
      </c>
      <c r="O1573">
        <v>4</v>
      </c>
      <c r="P1573">
        <v>5</v>
      </c>
      <c r="Q1573"/>
      <c r="R1573">
        <v>41476</v>
      </c>
      <c r="S1573">
        <v>2002</v>
      </c>
      <c r="T1573" s="60" t="s">
        <v>88</v>
      </c>
      <c r="U1573" s="65">
        <v>2.6990464789721265</v>
      </c>
      <c r="V1573" s="65">
        <v>1.3454706171452642</v>
      </c>
      <c r="W1573" s="65">
        <v>3.8634999648950359</v>
      </c>
      <c r="X1573" s="65">
        <v>0.24045559222073998</v>
      </c>
      <c r="Y1573" s="65">
        <v>0</v>
      </c>
      <c r="Z1573">
        <v>460</v>
      </c>
      <c r="AA1573">
        <v>8.2200000000000006</v>
      </c>
      <c r="AB1573">
        <v>6.17</v>
      </c>
      <c r="AC1573">
        <v>2</v>
      </c>
      <c r="AD1573"/>
      <c r="AE1573"/>
      <c r="AF1573"/>
      <c r="AG1573"/>
      <c r="AH1573">
        <v>3.79</v>
      </c>
      <c r="AI1573">
        <v>1.77</v>
      </c>
      <c r="AJ1573">
        <v>1.57</v>
      </c>
      <c r="AK1573">
        <v>0.09</v>
      </c>
      <c r="AL1573">
        <v>0.11</v>
      </c>
      <c r="AM1573"/>
      <c r="AN1573">
        <v>0.45</v>
      </c>
      <c r="AO1573"/>
      <c r="AP1573">
        <v>0.64</v>
      </c>
      <c r="AQ1573">
        <v>45.19</v>
      </c>
      <c r="AR1573"/>
    </row>
    <row r="1574" spans="1:50" ht="12.75" hidden="1" customHeight="1" x14ac:dyDescent="0.25">
      <c r="A1574">
        <v>21069</v>
      </c>
      <c r="B1574">
        <v>2001</v>
      </c>
      <c r="C1574" s="22" t="str">
        <f t="shared" si="94"/>
        <v>2001B21069</v>
      </c>
      <c r="D1574" s="20">
        <v>37139</v>
      </c>
      <c r="E1574">
        <v>10013</v>
      </c>
      <c r="F1574" s="13" t="s">
        <v>60</v>
      </c>
      <c r="G1574">
        <v>-36</v>
      </c>
      <c r="I1574" t="s">
        <v>70</v>
      </c>
      <c r="J1574" s="15">
        <f t="shared" si="93"/>
        <v>2716</v>
      </c>
      <c r="K1574">
        <v>20</v>
      </c>
      <c r="L1574">
        <v>30</v>
      </c>
      <c r="M1574">
        <v>30</v>
      </c>
      <c r="N1574">
        <v>10</v>
      </c>
      <c r="O1574">
        <v>4</v>
      </c>
      <c r="P1574">
        <v>5</v>
      </c>
      <c r="Q1574"/>
      <c r="R1574">
        <v>41477</v>
      </c>
      <c r="S1574">
        <v>2002</v>
      </c>
      <c r="T1574" s="60" t="s">
        <v>88</v>
      </c>
      <c r="U1574" s="65">
        <v>1.4150671747106971</v>
      </c>
      <c r="V1574" s="65">
        <v>0.63827406152977695</v>
      </c>
      <c r="W1574" s="65">
        <v>0</v>
      </c>
      <c r="X1574" s="65">
        <v>0.39111261642675693</v>
      </c>
      <c r="Y1574" s="65">
        <v>0</v>
      </c>
      <c r="Z1574">
        <v>457</v>
      </c>
      <c r="AA1574">
        <v>6.94</v>
      </c>
      <c r="AB1574">
        <v>7.63</v>
      </c>
      <c r="AC1574">
        <v>2.23</v>
      </c>
      <c r="AD1574"/>
      <c r="AE1574"/>
      <c r="AF1574"/>
      <c r="AG1574"/>
      <c r="AH1574">
        <v>2.8</v>
      </c>
      <c r="AI1574">
        <v>2.0299999999999998</v>
      </c>
      <c r="AJ1574">
        <v>1.47</v>
      </c>
      <c r="AK1574">
        <v>0.13</v>
      </c>
      <c r="AL1574">
        <v>0.12</v>
      </c>
      <c r="AM1574"/>
      <c r="AN1574">
        <v>0.4</v>
      </c>
      <c r="AO1574"/>
      <c r="AP1574">
        <v>0.55000000000000004</v>
      </c>
      <c r="AQ1574">
        <v>47.75</v>
      </c>
      <c r="AR1574"/>
    </row>
    <row r="1575" spans="1:50" ht="15" hidden="1" customHeight="1" x14ac:dyDescent="0.25">
      <c r="A1575">
        <v>21070</v>
      </c>
      <c r="B1575">
        <v>2001</v>
      </c>
      <c r="C1575" s="22" t="str">
        <f t="shared" si="94"/>
        <v>2001B21070</v>
      </c>
      <c r="D1575" s="20">
        <v>37139</v>
      </c>
      <c r="E1575">
        <v>10013</v>
      </c>
      <c r="F1575" s="13" t="s">
        <v>60</v>
      </c>
      <c r="G1575">
        <v>-36</v>
      </c>
      <c r="I1575" t="s">
        <v>70</v>
      </c>
      <c r="J1575" s="15">
        <f t="shared" si="93"/>
        <v>5432</v>
      </c>
      <c r="K1575">
        <v>30</v>
      </c>
      <c r="L1575">
        <v>50</v>
      </c>
      <c r="M1575">
        <v>50</v>
      </c>
      <c r="N1575">
        <v>20</v>
      </c>
      <c r="O1575">
        <v>4</v>
      </c>
      <c r="P1575">
        <v>5</v>
      </c>
      <c r="Q1575"/>
      <c r="R1575">
        <v>41478</v>
      </c>
      <c r="S1575">
        <v>2002</v>
      </c>
      <c r="T1575" s="60" t="s">
        <v>88</v>
      </c>
      <c r="U1575" s="65">
        <v>2.0012474120590689</v>
      </c>
      <c r="V1575" s="65">
        <v>2.3156684491978616</v>
      </c>
      <c r="W1575" s="65">
        <v>0</v>
      </c>
      <c r="X1575" s="65">
        <v>0.1827041161752441</v>
      </c>
      <c r="Y1575" s="65">
        <v>0</v>
      </c>
      <c r="Z1575">
        <v>468</v>
      </c>
      <c r="AA1575">
        <v>7.31</v>
      </c>
      <c r="AB1575">
        <v>7.17</v>
      </c>
      <c r="AC1575">
        <v>1.62</v>
      </c>
      <c r="AD1575"/>
      <c r="AE1575"/>
      <c r="AF1575"/>
      <c r="AG1575"/>
      <c r="AH1575">
        <v>1.71</v>
      </c>
      <c r="AI1575">
        <v>1.64</v>
      </c>
      <c r="AJ1575">
        <v>1.19</v>
      </c>
      <c r="AK1575">
        <v>0.14000000000000001</v>
      </c>
      <c r="AL1575">
        <v>0.13</v>
      </c>
      <c r="AM1575"/>
      <c r="AN1575">
        <v>0.38</v>
      </c>
      <c r="AO1575"/>
      <c r="AP1575">
        <v>0.53</v>
      </c>
      <c r="AQ1575">
        <v>32.49</v>
      </c>
      <c r="AR1575"/>
    </row>
    <row r="1576" spans="1:50" ht="15" hidden="1" customHeight="1" x14ac:dyDescent="0.25">
      <c r="A1576">
        <v>21071</v>
      </c>
      <c r="B1576">
        <v>2001</v>
      </c>
      <c r="C1576" s="22" t="str">
        <f t="shared" si="94"/>
        <v>2001B21071</v>
      </c>
      <c r="D1576" s="20">
        <v>37139</v>
      </c>
      <c r="E1576">
        <v>10013</v>
      </c>
      <c r="F1576" s="13" t="s">
        <v>60</v>
      </c>
      <c r="G1576">
        <v>-36</v>
      </c>
      <c r="I1576" t="s">
        <v>70</v>
      </c>
      <c r="J1576" s="15">
        <f t="shared" si="93"/>
        <v>5432</v>
      </c>
      <c r="K1576">
        <v>50</v>
      </c>
      <c r="L1576">
        <v>70</v>
      </c>
      <c r="M1576">
        <v>70</v>
      </c>
      <c r="N1576">
        <v>20</v>
      </c>
      <c r="O1576">
        <v>4</v>
      </c>
      <c r="P1576">
        <v>5</v>
      </c>
      <c r="Q1576"/>
      <c r="R1576">
        <v>41479</v>
      </c>
      <c r="S1576">
        <v>2002</v>
      </c>
      <c r="T1576" s="60" t="s">
        <v>88</v>
      </c>
      <c r="U1576" s="65">
        <v>0.80694946310708315</v>
      </c>
      <c r="V1576" s="65">
        <v>1.0423097231799823</v>
      </c>
      <c r="W1576" s="65">
        <v>0</v>
      </c>
      <c r="X1576" s="65">
        <v>0.38906491971234364</v>
      </c>
      <c r="Y1576" s="65">
        <v>0</v>
      </c>
      <c r="Z1576"/>
      <c r="AA1576"/>
      <c r="AB1576">
        <v>13.89</v>
      </c>
      <c r="AC1576">
        <v>0.89</v>
      </c>
      <c r="AD1576"/>
      <c r="AE1576"/>
      <c r="AF1576"/>
      <c r="AG1576"/>
      <c r="AH1576">
        <v>4.3600000000000003</v>
      </c>
      <c r="AI1576">
        <v>3.31</v>
      </c>
      <c r="AJ1576">
        <v>1.49</v>
      </c>
      <c r="AK1576">
        <v>0.19</v>
      </c>
      <c r="AL1576">
        <v>0.22</v>
      </c>
      <c r="AM1576"/>
      <c r="AN1576">
        <v>0.19</v>
      </c>
      <c r="AO1576"/>
      <c r="AP1576">
        <v>0.55000000000000004</v>
      </c>
      <c r="AQ1576">
        <v>105.57</v>
      </c>
      <c r="AR1576"/>
    </row>
    <row r="1577" spans="1:50" ht="15" hidden="1" customHeight="1" x14ac:dyDescent="0.25">
      <c r="A1577">
        <v>21072</v>
      </c>
      <c r="B1577">
        <v>2001</v>
      </c>
      <c r="C1577" s="22" t="str">
        <f t="shared" si="94"/>
        <v>2001B21072</v>
      </c>
      <c r="D1577" s="20">
        <v>37139</v>
      </c>
      <c r="E1577">
        <v>10013</v>
      </c>
      <c r="F1577" s="13" t="s">
        <v>60</v>
      </c>
      <c r="G1577">
        <v>-36</v>
      </c>
      <c r="I1577" t="s">
        <v>70</v>
      </c>
      <c r="J1577" s="15">
        <f t="shared" si="93"/>
        <v>8148.0000000000009</v>
      </c>
      <c r="K1577">
        <v>70</v>
      </c>
      <c r="L1577">
        <v>100</v>
      </c>
      <c r="M1577">
        <v>100</v>
      </c>
      <c r="N1577">
        <v>30</v>
      </c>
      <c r="O1577">
        <v>4</v>
      </c>
      <c r="P1577">
        <v>5</v>
      </c>
      <c r="Q1577"/>
      <c r="R1577">
        <v>41480</v>
      </c>
      <c r="S1577">
        <v>2002</v>
      </c>
      <c r="T1577" s="60" t="s">
        <v>88</v>
      </c>
      <c r="U1577" s="65">
        <v>0.15455259026687598</v>
      </c>
      <c r="V1577" s="65">
        <v>0</v>
      </c>
      <c r="W1577" s="65">
        <v>0</v>
      </c>
      <c r="X1577" s="65">
        <v>0</v>
      </c>
      <c r="Y1577" s="65">
        <v>0</v>
      </c>
      <c r="Z1577"/>
      <c r="AA1577"/>
      <c r="AB1577">
        <v>14.53</v>
      </c>
      <c r="AC1577">
        <v>0.96</v>
      </c>
      <c r="AD1577"/>
      <c r="AE1577"/>
      <c r="AF1577"/>
      <c r="AG1577"/>
      <c r="AH1577">
        <v>5.59</v>
      </c>
      <c r="AI1577">
        <v>3.95</v>
      </c>
      <c r="AJ1577">
        <v>1.36</v>
      </c>
      <c r="AK1577">
        <v>0.21</v>
      </c>
      <c r="AL1577">
        <v>0.89</v>
      </c>
      <c r="AM1577"/>
      <c r="AN1577">
        <v>0.4</v>
      </c>
      <c r="AO1577"/>
      <c r="AP1577">
        <v>0.67</v>
      </c>
      <c r="AQ1577">
        <v>69.42</v>
      </c>
      <c r="AR1577"/>
    </row>
    <row r="1578" spans="1:50" ht="12" hidden="1" customHeight="1" x14ac:dyDescent="0.25">
      <c r="A1578">
        <v>21073</v>
      </c>
      <c r="B1578">
        <v>2001</v>
      </c>
      <c r="C1578" s="22" t="str">
        <f t="shared" si="94"/>
        <v>2001B21073</v>
      </c>
      <c r="D1578" s="20">
        <v>37139</v>
      </c>
      <c r="E1578">
        <v>10014</v>
      </c>
      <c r="F1578" s="13" t="s">
        <v>60</v>
      </c>
      <c r="G1578">
        <v>-16</v>
      </c>
      <c r="I1578" t="s">
        <v>70</v>
      </c>
      <c r="J1578" s="15">
        <f t="shared" si="93"/>
        <v>1358</v>
      </c>
      <c r="K1578">
        <v>0</v>
      </c>
      <c r="L1578">
        <v>5</v>
      </c>
      <c r="M1578">
        <v>5</v>
      </c>
      <c r="N1578">
        <v>5</v>
      </c>
      <c r="O1578">
        <v>4</v>
      </c>
      <c r="P1578">
        <v>5</v>
      </c>
      <c r="Q1578" t="s">
        <v>438</v>
      </c>
      <c r="S1578"/>
      <c r="T1578" s="60" t="s">
        <v>88</v>
      </c>
      <c r="U1578" s="65"/>
      <c r="V1578" s="65"/>
      <c r="W1578" s="65"/>
      <c r="X1578" s="65"/>
      <c r="Y1578" s="65"/>
      <c r="Z1578" s="22"/>
      <c r="AA1578" s="22"/>
      <c r="AB1578" s="22"/>
      <c r="AC1578" s="22"/>
      <c r="AD1578"/>
      <c r="AE1578"/>
      <c r="AF1578"/>
      <c r="AG1578"/>
      <c r="AH1578" s="22"/>
      <c r="AI1578" s="22"/>
      <c r="AJ1578" s="22"/>
      <c r="AK1578" s="22"/>
      <c r="AL1578" s="22"/>
      <c r="AM1578"/>
      <c r="AN1578" s="22"/>
      <c r="AO1578"/>
      <c r="AP1578" s="22"/>
      <c r="AQ1578" s="22"/>
      <c r="AR1578"/>
      <c r="AU1578" s="22"/>
      <c r="AV1578" s="46"/>
      <c r="AW1578" s="46"/>
      <c r="AX1578" s="46"/>
    </row>
    <row r="1579" spans="1:50" ht="12.75" hidden="1" customHeight="1" x14ac:dyDescent="0.25">
      <c r="A1579">
        <v>21074</v>
      </c>
      <c r="B1579">
        <v>2001</v>
      </c>
      <c r="C1579" s="22" t="str">
        <f t="shared" si="94"/>
        <v>2001B21074</v>
      </c>
      <c r="D1579" s="20">
        <v>37139</v>
      </c>
      <c r="E1579">
        <v>10014</v>
      </c>
      <c r="F1579" s="13" t="s">
        <v>60</v>
      </c>
      <c r="G1579">
        <v>-16</v>
      </c>
      <c r="I1579" t="s">
        <v>70</v>
      </c>
      <c r="J1579" s="15">
        <f t="shared" si="93"/>
        <v>1358</v>
      </c>
      <c r="K1579">
        <v>5</v>
      </c>
      <c r="L1579">
        <v>10</v>
      </c>
      <c r="M1579">
        <v>10</v>
      </c>
      <c r="N1579">
        <v>5</v>
      </c>
      <c r="O1579">
        <v>4</v>
      </c>
      <c r="P1579">
        <v>5</v>
      </c>
      <c r="Q1579"/>
      <c r="R1579">
        <v>41481</v>
      </c>
      <c r="S1579">
        <v>2002</v>
      </c>
      <c r="T1579" s="60" t="s">
        <v>88</v>
      </c>
      <c r="U1579" s="46">
        <v>0.79698617584327347</v>
      </c>
      <c r="V1579" s="46">
        <v>1.0479797772335886</v>
      </c>
      <c r="W1579" s="46">
        <v>0</v>
      </c>
      <c r="X1579" s="46">
        <v>0.14668457224109327</v>
      </c>
      <c r="Y1579" s="65">
        <v>0</v>
      </c>
      <c r="Z1579">
        <v>363</v>
      </c>
      <c r="AA1579">
        <v>6.43</v>
      </c>
      <c r="AB1579">
        <v>4.6900000000000004</v>
      </c>
      <c r="AC1579">
        <v>2.2400000000000002</v>
      </c>
      <c r="AD1579"/>
      <c r="AE1579"/>
      <c r="AF1579"/>
      <c r="AG1579"/>
      <c r="AH1579">
        <v>3.39</v>
      </c>
      <c r="AI1579">
        <v>1.29</v>
      </c>
      <c r="AJ1579">
        <v>1.32</v>
      </c>
      <c r="AK1579">
        <v>0.05</v>
      </c>
      <c r="AL1579">
        <v>0.09</v>
      </c>
      <c r="AM1579"/>
      <c r="AN1579">
        <v>0.3</v>
      </c>
      <c r="AO1579"/>
      <c r="AP1579">
        <v>0.51</v>
      </c>
      <c r="AQ1579">
        <v>40.340000000000003</v>
      </c>
      <c r="AR1579"/>
    </row>
    <row r="1580" spans="1:50" ht="12.75" hidden="1" customHeight="1" x14ac:dyDescent="0.25">
      <c r="A1580">
        <v>21075</v>
      </c>
      <c r="B1580">
        <v>2001</v>
      </c>
      <c r="C1580" s="22" t="str">
        <f t="shared" si="94"/>
        <v>2001B21075</v>
      </c>
      <c r="D1580" s="20">
        <v>37139</v>
      </c>
      <c r="E1580">
        <v>10014</v>
      </c>
      <c r="F1580" s="13" t="s">
        <v>60</v>
      </c>
      <c r="G1580">
        <v>-16</v>
      </c>
      <c r="I1580" t="s">
        <v>70</v>
      </c>
      <c r="J1580" s="15">
        <f t="shared" si="93"/>
        <v>2716</v>
      </c>
      <c r="K1580">
        <v>10</v>
      </c>
      <c r="L1580">
        <v>20</v>
      </c>
      <c r="M1580">
        <v>20</v>
      </c>
      <c r="N1580">
        <v>10</v>
      </c>
      <c r="O1580">
        <v>4</v>
      </c>
      <c r="P1580">
        <v>5</v>
      </c>
      <c r="Q1580"/>
      <c r="R1580">
        <v>41482</v>
      </c>
      <c r="S1580">
        <v>2002</v>
      </c>
      <c r="T1580" s="60" t="s">
        <v>88</v>
      </c>
      <c r="U1580" s="46">
        <v>2.3435653316149501</v>
      </c>
      <c r="V1580" s="46">
        <v>1.6803302765936352</v>
      </c>
      <c r="W1580" s="46">
        <v>7.0428283434123129</v>
      </c>
      <c r="X1580" s="46">
        <v>0.94227907207296524</v>
      </c>
      <c r="Y1580" s="65">
        <v>0</v>
      </c>
      <c r="Z1580">
        <v>465</v>
      </c>
      <c r="AA1580">
        <v>8.89</v>
      </c>
      <c r="AB1580">
        <v>4.9400000000000004</v>
      </c>
      <c r="AC1580">
        <v>4.28</v>
      </c>
      <c r="AD1580"/>
      <c r="AE1580"/>
      <c r="AF1580"/>
      <c r="AG1580"/>
      <c r="AH1580">
        <v>3.37</v>
      </c>
      <c r="AI1580">
        <v>1.35</v>
      </c>
      <c r="AJ1580">
        <v>1.82</v>
      </c>
      <c r="AK1580">
        <v>0.1</v>
      </c>
      <c r="AL1580">
        <v>0.14000000000000001</v>
      </c>
      <c r="AM1580"/>
      <c r="AN1580">
        <v>0.42</v>
      </c>
      <c r="AO1580"/>
      <c r="AP1580">
        <v>0.75</v>
      </c>
      <c r="AQ1580">
        <v>46.47</v>
      </c>
      <c r="AR1580"/>
      <c r="AS1580" s="22"/>
      <c r="AT1580" s="22"/>
      <c r="AU1580" s="22"/>
      <c r="AV1580" s="46"/>
      <c r="AW1580" s="46"/>
      <c r="AX1580" s="46"/>
    </row>
    <row r="1581" spans="1:50" ht="12.75" hidden="1" customHeight="1" x14ac:dyDescent="0.25">
      <c r="A1581">
        <v>21076</v>
      </c>
      <c r="B1581">
        <v>2001</v>
      </c>
      <c r="C1581" s="22" t="str">
        <f t="shared" si="94"/>
        <v>2001B21076</v>
      </c>
      <c r="D1581" s="20">
        <v>37139</v>
      </c>
      <c r="E1581">
        <v>10014</v>
      </c>
      <c r="F1581" s="13" t="s">
        <v>60</v>
      </c>
      <c r="G1581">
        <v>-16</v>
      </c>
      <c r="I1581" t="s">
        <v>70</v>
      </c>
      <c r="J1581" s="15">
        <f t="shared" si="93"/>
        <v>2716</v>
      </c>
      <c r="K1581">
        <v>20</v>
      </c>
      <c r="L1581">
        <v>30</v>
      </c>
      <c r="M1581">
        <v>30</v>
      </c>
      <c r="N1581">
        <v>10</v>
      </c>
      <c r="O1581">
        <v>4</v>
      </c>
      <c r="P1581">
        <v>5</v>
      </c>
      <c r="Q1581"/>
      <c r="R1581">
        <v>41483</v>
      </c>
      <c r="S1581">
        <v>2002</v>
      </c>
      <c r="T1581" s="60" t="s">
        <v>88</v>
      </c>
      <c r="U1581" s="46">
        <v>0.89568364143704204</v>
      </c>
      <c r="V1581" s="46">
        <v>1.469555284269271</v>
      </c>
      <c r="W1581" s="46">
        <v>3.8110149982560162</v>
      </c>
      <c r="X1581" s="46">
        <v>0.90519532612486908</v>
      </c>
      <c r="Y1581" s="65">
        <v>0</v>
      </c>
      <c r="Z1581">
        <v>471</v>
      </c>
      <c r="AA1581">
        <v>6.69</v>
      </c>
      <c r="AB1581">
        <v>6.35</v>
      </c>
      <c r="AC1581">
        <v>1.38</v>
      </c>
      <c r="AD1581"/>
      <c r="AE1581"/>
      <c r="AF1581"/>
      <c r="AG1581"/>
      <c r="AH1581">
        <v>2.06</v>
      </c>
      <c r="AI1581">
        <v>1.22</v>
      </c>
      <c r="AJ1581">
        <v>1.0900000000000001</v>
      </c>
      <c r="AK1581">
        <v>0.15</v>
      </c>
      <c r="AL1581">
        <v>0.09</v>
      </c>
      <c r="AM1581"/>
      <c r="AN1581">
        <v>0.33</v>
      </c>
      <c r="AO1581"/>
      <c r="AP1581">
        <v>0.51</v>
      </c>
      <c r="AQ1581">
        <v>34.25</v>
      </c>
      <c r="AR1581"/>
    </row>
    <row r="1582" spans="1:50" ht="12.75" hidden="1" customHeight="1" x14ac:dyDescent="0.25">
      <c r="A1582">
        <v>21077</v>
      </c>
      <c r="B1582">
        <v>2001</v>
      </c>
      <c r="C1582" s="22" t="str">
        <f t="shared" si="94"/>
        <v>2001B21077</v>
      </c>
      <c r="D1582" s="20">
        <v>37139</v>
      </c>
      <c r="E1582">
        <v>10014</v>
      </c>
      <c r="F1582" s="13" t="s">
        <v>60</v>
      </c>
      <c r="G1582">
        <v>-16</v>
      </c>
      <c r="I1582" t="s">
        <v>70</v>
      </c>
      <c r="J1582" s="15">
        <f t="shared" si="93"/>
        <v>5432</v>
      </c>
      <c r="K1582">
        <v>30</v>
      </c>
      <c r="L1582">
        <v>50</v>
      </c>
      <c r="M1582">
        <v>50</v>
      </c>
      <c r="N1582">
        <v>20</v>
      </c>
      <c r="O1582">
        <v>4</v>
      </c>
      <c r="P1582">
        <v>5</v>
      </c>
      <c r="Q1582"/>
      <c r="R1582">
        <v>41484</v>
      </c>
      <c r="S1582">
        <v>2002</v>
      </c>
      <c r="T1582" s="60" t="s">
        <v>88</v>
      </c>
      <c r="U1582" s="46">
        <v>2.7964966704231125</v>
      </c>
      <c r="V1582" s="46">
        <v>0.83941276508554452</v>
      </c>
      <c r="W1582" s="65">
        <v>0</v>
      </c>
      <c r="X1582" s="46">
        <v>0.60289314619403755</v>
      </c>
      <c r="Y1582" s="65">
        <v>0</v>
      </c>
      <c r="Z1582">
        <v>437</v>
      </c>
      <c r="AA1582">
        <v>5.83</v>
      </c>
      <c r="AB1582">
        <v>7.57</v>
      </c>
      <c r="AC1582">
        <v>1.1100000000000001</v>
      </c>
      <c r="AD1582"/>
      <c r="AE1582"/>
      <c r="AF1582"/>
      <c r="AG1582"/>
      <c r="AH1582">
        <v>1.87</v>
      </c>
      <c r="AI1582">
        <v>1.88</v>
      </c>
      <c r="AJ1582">
        <v>1.01</v>
      </c>
      <c r="AK1582">
        <v>0.16</v>
      </c>
      <c r="AL1582">
        <v>0.11</v>
      </c>
      <c r="AM1582"/>
      <c r="AN1582">
        <v>0.31</v>
      </c>
      <c r="AO1582"/>
      <c r="AP1582">
        <v>0.49</v>
      </c>
      <c r="AQ1582">
        <v>41.82</v>
      </c>
      <c r="AR1582"/>
    </row>
    <row r="1583" spans="1:50" ht="12.75" hidden="1" customHeight="1" x14ac:dyDescent="0.25">
      <c r="A1583">
        <v>21078</v>
      </c>
      <c r="B1583">
        <v>2001</v>
      </c>
      <c r="C1583" s="22" t="str">
        <f t="shared" si="94"/>
        <v>2001B21078</v>
      </c>
      <c r="D1583" s="20">
        <v>37139</v>
      </c>
      <c r="E1583">
        <v>10014</v>
      </c>
      <c r="F1583" s="13" t="s">
        <v>60</v>
      </c>
      <c r="G1583">
        <v>-16</v>
      </c>
      <c r="I1583" t="s">
        <v>70</v>
      </c>
      <c r="J1583" s="15">
        <f t="shared" si="93"/>
        <v>5432</v>
      </c>
      <c r="K1583">
        <v>50</v>
      </c>
      <c r="L1583">
        <v>70</v>
      </c>
      <c r="M1583">
        <v>70</v>
      </c>
      <c r="N1583">
        <v>20</v>
      </c>
      <c r="O1583">
        <v>4</v>
      </c>
      <c r="P1583">
        <v>5</v>
      </c>
      <c r="Q1583"/>
      <c r="R1583">
        <v>41485</v>
      </c>
      <c r="S1583">
        <v>2002</v>
      </c>
      <c r="T1583" s="60" t="s">
        <v>88</v>
      </c>
      <c r="U1583" s="46">
        <v>1.3230274090344762</v>
      </c>
      <c r="V1583" s="46">
        <v>1.1292983955687135</v>
      </c>
      <c r="W1583" s="65">
        <v>0</v>
      </c>
      <c r="X1583" s="46">
        <v>0.35910743959507208</v>
      </c>
      <c r="Y1583" s="65">
        <v>0</v>
      </c>
      <c r="Z1583">
        <v>455</v>
      </c>
      <c r="AA1583">
        <v>6.36</v>
      </c>
      <c r="AB1583">
        <v>9.61</v>
      </c>
      <c r="AC1583">
        <v>1.35</v>
      </c>
      <c r="AD1583"/>
      <c r="AE1583"/>
      <c r="AF1583"/>
      <c r="AG1583"/>
      <c r="AH1583">
        <v>2.5299999999999998</v>
      </c>
      <c r="AI1583">
        <v>2.25</v>
      </c>
      <c r="AJ1583">
        <v>1.04</v>
      </c>
      <c r="AK1583">
        <v>0.11</v>
      </c>
      <c r="AL1583">
        <v>0.1</v>
      </c>
      <c r="AM1583"/>
      <c r="AN1583">
        <v>0.27</v>
      </c>
      <c r="AO1583"/>
      <c r="AP1583">
        <v>0.47</v>
      </c>
      <c r="AQ1583">
        <v>63.47</v>
      </c>
      <c r="AR1583"/>
    </row>
    <row r="1584" spans="1:50" ht="12.75" hidden="1" customHeight="1" x14ac:dyDescent="0.25">
      <c r="A1584">
        <v>21079</v>
      </c>
      <c r="B1584">
        <v>2001</v>
      </c>
      <c r="C1584" s="22" t="str">
        <f t="shared" si="94"/>
        <v>2001B21079</v>
      </c>
      <c r="D1584" s="20">
        <v>37139</v>
      </c>
      <c r="E1584">
        <v>10014</v>
      </c>
      <c r="F1584" s="13" t="s">
        <v>60</v>
      </c>
      <c r="G1584">
        <v>-16</v>
      </c>
      <c r="I1584" t="s">
        <v>70</v>
      </c>
      <c r="J1584" s="15">
        <f t="shared" si="93"/>
        <v>8148.0000000000009</v>
      </c>
      <c r="K1584">
        <v>70</v>
      </c>
      <c r="L1584">
        <v>100</v>
      </c>
      <c r="M1584">
        <v>100</v>
      </c>
      <c r="N1584">
        <v>30</v>
      </c>
      <c r="O1584">
        <v>4</v>
      </c>
      <c r="P1584">
        <v>5</v>
      </c>
      <c r="Q1584"/>
      <c r="R1584">
        <v>41486</v>
      </c>
      <c r="S1584">
        <v>2002</v>
      </c>
      <c r="T1584" s="60" t="s">
        <v>88</v>
      </c>
      <c r="U1584" s="46">
        <v>2.9159576515880654E-2</v>
      </c>
      <c r="V1584" s="65">
        <v>0</v>
      </c>
      <c r="W1584" s="65">
        <v>0</v>
      </c>
      <c r="X1584" s="65">
        <v>0</v>
      </c>
      <c r="Y1584" s="65">
        <v>0</v>
      </c>
      <c r="Z1584"/>
      <c r="AA1584"/>
      <c r="AB1584">
        <v>27.65</v>
      </c>
      <c r="AC1584">
        <v>0.9</v>
      </c>
      <c r="AD1584"/>
      <c r="AE1584"/>
      <c r="AF1584"/>
      <c r="AG1584"/>
      <c r="AH1584">
        <v>8.69</v>
      </c>
      <c r="AI1584">
        <v>6.26</v>
      </c>
      <c r="AJ1584">
        <v>2.06</v>
      </c>
      <c r="AK1584">
        <v>0.19</v>
      </c>
      <c r="AL1584">
        <v>1.05</v>
      </c>
      <c r="AM1584"/>
      <c r="AN1584">
        <v>0.64</v>
      </c>
      <c r="AO1584"/>
      <c r="AP1584">
        <v>1.24</v>
      </c>
      <c r="AQ1584">
        <v>183.33</v>
      </c>
      <c r="AR1584"/>
    </row>
    <row r="1585" spans="1:44" ht="12.75" hidden="1" customHeight="1" x14ac:dyDescent="0.25">
      <c r="A1585">
        <v>21080</v>
      </c>
      <c r="B1585">
        <v>2001</v>
      </c>
      <c r="C1585" s="22" t="str">
        <f t="shared" si="94"/>
        <v>2001B21080</v>
      </c>
      <c r="D1585" s="20">
        <v>37139</v>
      </c>
      <c r="E1585">
        <v>10015</v>
      </c>
      <c r="F1585" s="13" t="s">
        <v>60</v>
      </c>
      <c r="G1585">
        <v>-24</v>
      </c>
      <c r="I1585" t="s">
        <v>70</v>
      </c>
      <c r="J1585" s="15">
        <f t="shared" si="93"/>
        <v>1358</v>
      </c>
      <c r="K1585">
        <v>0</v>
      </c>
      <c r="L1585">
        <v>5</v>
      </c>
      <c r="M1585">
        <v>5</v>
      </c>
      <c r="N1585">
        <v>5</v>
      </c>
      <c r="O1585">
        <v>4</v>
      </c>
      <c r="P1585">
        <v>5</v>
      </c>
      <c r="Q1585"/>
      <c r="R1585">
        <v>41487</v>
      </c>
      <c r="S1585">
        <v>2002</v>
      </c>
      <c r="T1585" s="60" t="s">
        <v>88</v>
      </c>
      <c r="U1585" s="46">
        <v>1.022</v>
      </c>
      <c r="V1585" s="46">
        <v>0.50600000000000001</v>
      </c>
      <c r="W1585" s="65">
        <v>0</v>
      </c>
      <c r="X1585" s="46">
        <v>0.191</v>
      </c>
      <c r="Y1585" s="65">
        <v>0</v>
      </c>
      <c r="Z1585">
        <v>464</v>
      </c>
      <c r="AA1585">
        <v>11.2</v>
      </c>
      <c r="AB1585">
        <v>3.14</v>
      </c>
      <c r="AC1585">
        <v>7.37</v>
      </c>
      <c r="AD1585"/>
      <c r="AE1585"/>
      <c r="AF1585"/>
      <c r="AG1585"/>
      <c r="AH1585">
        <v>2.95</v>
      </c>
      <c r="AI1585">
        <v>1.48</v>
      </c>
      <c r="AJ1585">
        <v>2.2999999999999998</v>
      </c>
      <c r="AK1585">
        <v>0.18</v>
      </c>
      <c r="AL1585">
        <v>0.11</v>
      </c>
      <c r="AM1585"/>
      <c r="AN1585">
        <v>0.56000000000000005</v>
      </c>
      <c r="AO1585"/>
      <c r="AP1585">
        <v>1.03</v>
      </c>
      <c r="AQ1585">
        <v>42.81</v>
      </c>
      <c r="AR1585"/>
    </row>
    <row r="1586" spans="1:44" ht="12.75" hidden="1" customHeight="1" x14ac:dyDescent="0.25">
      <c r="A1586">
        <v>21081</v>
      </c>
      <c r="B1586">
        <v>2001</v>
      </c>
      <c r="C1586" s="22" t="str">
        <f t="shared" si="94"/>
        <v>2001B21081</v>
      </c>
      <c r="D1586" s="20">
        <v>37139</v>
      </c>
      <c r="E1586">
        <v>10015</v>
      </c>
      <c r="F1586" s="13" t="s">
        <v>60</v>
      </c>
      <c r="G1586">
        <v>-24</v>
      </c>
      <c r="I1586" t="s">
        <v>70</v>
      </c>
      <c r="J1586" s="15">
        <f t="shared" si="93"/>
        <v>1358</v>
      </c>
      <c r="K1586">
        <v>5</v>
      </c>
      <c r="L1586">
        <v>10</v>
      </c>
      <c r="M1586">
        <v>10</v>
      </c>
      <c r="N1586">
        <v>5</v>
      </c>
      <c r="O1586">
        <v>4</v>
      </c>
      <c r="P1586">
        <v>5</v>
      </c>
      <c r="Q1586"/>
      <c r="R1586">
        <v>41488</v>
      </c>
      <c r="S1586">
        <v>2002</v>
      </c>
      <c r="T1586" s="60" t="s">
        <v>88</v>
      </c>
      <c r="U1586" s="46">
        <v>0.59599906998372476</v>
      </c>
      <c r="V1586" s="65">
        <v>0</v>
      </c>
      <c r="W1586" s="65">
        <v>0</v>
      </c>
      <c r="X1586" s="46">
        <v>0.603162520344106</v>
      </c>
      <c r="Y1586" s="65">
        <v>0</v>
      </c>
      <c r="Z1586">
        <v>366</v>
      </c>
      <c r="AA1586">
        <v>8.7899999999999991</v>
      </c>
      <c r="AB1586">
        <v>2.5099999999999998</v>
      </c>
      <c r="AC1586">
        <v>5.15</v>
      </c>
      <c r="AD1586"/>
      <c r="AE1586"/>
      <c r="AF1586"/>
      <c r="AG1586"/>
      <c r="AH1586">
        <v>2.08</v>
      </c>
      <c r="AI1586">
        <v>0.88</v>
      </c>
      <c r="AJ1586">
        <v>1.39</v>
      </c>
      <c r="AK1586">
        <v>7.0000000000000007E-2</v>
      </c>
      <c r="AL1586">
        <v>0.11</v>
      </c>
      <c r="AM1586"/>
      <c r="AN1586">
        <v>0.42</v>
      </c>
      <c r="AO1586"/>
      <c r="AP1586">
        <v>0.72</v>
      </c>
      <c r="AQ1586">
        <v>21.04</v>
      </c>
      <c r="AR1586"/>
    </row>
    <row r="1587" spans="1:44" ht="12.75" hidden="1" customHeight="1" x14ac:dyDescent="0.25">
      <c r="A1587">
        <v>21082</v>
      </c>
      <c r="B1587">
        <v>2001</v>
      </c>
      <c r="C1587" s="22" t="str">
        <f t="shared" si="94"/>
        <v>2001B21082</v>
      </c>
      <c r="D1587" s="20">
        <v>37139</v>
      </c>
      <c r="E1587">
        <v>10015</v>
      </c>
      <c r="F1587" s="13" t="s">
        <v>60</v>
      </c>
      <c r="G1587">
        <v>-24</v>
      </c>
      <c r="I1587" t="s">
        <v>70</v>
      </c>
      <c r="J1587" s="15">
        <f t="shared" si="93"/>
        <v>2716</v>
      </c>
      <c r="K1587">
        <v>10</v>
      </c>
      <c r="L1587">
        <v>20</v>
      </c>
      <c r="M1587">
        <v>20</v>
      </c>
      <c r="N1587">
        <v>10</v>
      </c>
      <c r="O1587">
        <v>4</v>
      </c>
      <c r="P1587">
        <v>5</v>
      </c>
      <c r="Q1587"/>
      <c r="R1587">
        <v>41489</v>
      </c>
      <c r="S1587">
        <v>2002</v>
      </c>
      <c r="T1587" s="60" t="s">
        <v>88</v>
      </c>
      <c r="U1587" s="46">
        <v>1.9186194339996043</v>
      </c>
      <c r="V1587" s="46">
        <v>0.83162002770631316</v>
      </c>
      <c r="W1587" s="46">
        <v>6.3277334916551222</v>
      </c>
      <c r="X1587" s="46">
        <v>0.54568243287815821</v>
      </c>
      <c r="Y1587" s="65">
        <v>0</v>
      </c>
      <c r="Z1587">
        <v>483</v>
      </c>
      <c r="AA1587">
        <v>8.73</v>
      </c>
      <c r="AB1587">
        <v>3.66</v>
      </c>
      <c r="AC1587">
        <v>1.91</v>
      </c>
      <c r="AD1587"/>
      <c r="AE1587"/>
      <c r="AF1587"/>
      <c r="AG1587"/>
      <c r="AH1587">
        <v>2.04</v>
      </c>
      <c r="AI1587">
        <v>1.54</v>
      </c>
      <c r="AJ1587">
        <v>1.01</v>
      </c>
      <c r="AK1587">
        <v>0.15</v>
      </c>
      <c r="AL1587">
        <v>0.1</v>
      </c>
      <c r="AM1587"/>
      <c r="AN1587">
        <v>0.43</v>
      </c>
      <c r="AO1587"/>
      <c r="AP1587">
        <v>0.67</v>
      </c>
      <c r="AQ1587">
        <v>37.44</v>
      </c>
      <c r="AR1587"/>
    </row>
    <row r="1588" spans="1:44" ht="12.75" hidden="1" customHeight="1" x14ac:dyDescent="0.25">
      <c r="A1588">
        <v>21083</v>
      </c>
      <c r="B1588">
        <v>2001</v>
      </c>
      <c r="C1588" s="22" t="str">
        <f t="shared" si="94"/>
        <v>2001B21083</v>
      </c>
      <c r="D1588" s="20">
        <v>37139</v>
      </c>
      <c r="E1588">
        <v>10015</v>
      </c>
      <c r="F1588" s="13" t="s">
        <v>60</v>
      </c>
      <c r="G1588">
        <v>-24</v>
      </c>
      <c r="I1588" t="s">
        <v>70</v>
      </c>
      <c r="J1588" s="15">
        <f t="shared" si="93"/>
        <v>2716</v>
      </c>
      <c r="K1588">
        <v>20</v>
      </c>
      <c r="L1588">
        <v>30</v>
      </c>
      <c r="M1588">
        <v>30</v>
      </c>
      <c r="N1588">
        <v>10</v>
      </c>
      <c r="O1588">
        <v>4</v>
      </c>
      <c r="P1588">
        <v>5</v>
      </c>
      <c r="Q1588"/>
      <c r="R1588">
        <v>41490</v>
      </c>
      <c r="S1588">
        <v>2002</v>
      </c>
      <c r="T1588" s="60" t="s">
        <v>88</v>
      </c>
      <c r="U1588" s="46">
        <v>1.6753935617860851</v>
      </c>
      <c r="V1588" s="46">
        <v>2.146072689511942</v>
      </c>
      <c r="W1588" s="46">
        <v>2.5439086188992732</v>
      </c>
      <c r="X1588" s="46">
        <v>0.77045690550363455</v>
      </c>
      <c r="Y1588" s="65">
        <v>0</v>
      </c>
      <c r="Z1588">
        <v>496</v>
      </c>
      <c r="AA1588">
        <v>6.94</v>
      </c>
      <c r="AB1588">
        <v>4.07</v>
      </c>
      <c r="AC1588">
        <v>1.26</v>
      </c>
      <c r="AD1588"/>
      <c r="AE1588"/>
      <c r="AF1588"/>
      <c r="AG1588"/>
      <c r="AH1588">
        <v>1.02</v>
      </c>
      <c r="AI1588">
        <v>1.28</v>
      </c>
      <c r="AJ1588">
        <v>0.75</v>
      </c>
      <c r="AK1588">
        <v>0.17</v>
      </c>
      <c r="AL1588">
        <v>7.0000000000000007E-2</v>
      </c>
      <c r="AM1588"/>
      <c r="AN1588">
        <v>0.31</v>
      </c>
      <c r="AO1588"/>
      <c r="AP1588">
        <v>0.5</v>
      </c>
      <c r="AQ1588">
        <v>25.76</v>
      </c>
      <c r="AR1588"/>
    </row>
    <row r="1589" spans="1:44" ht="12.75" hidden="1" customHeight="1" x14ac:dyDescent="0.25">
      <c r="A1589">
        <v>21084</v>
      </c>
      <c r="B1589">
        <v>2001</v>
      </c>
      <c r="C1589" s="22" t="str">
        <f t="shared" si="94"/>
        <v>2001B21084</v>
      </c>
      <c r="D1589" s="20">
        <v>37139</v>
      </c>
      <c r="E1589">
        <v>10015</v>
      </c>
      <c r="F1589" s="13" t="s">
        <v>60</v>
      </c>
      <c r="G1589">
        <v>-24</v>
      </c>
      <c r="I1589" t="s">
        <v>70</v>
      </c>
      <c r="J1589" s="15">
        <f t="shared" si="93"/>
        <v>5432</v>
      </c>
      <c r="K1589">
        <v>30</v>
      </c>
      <c r="L1589">
        <v>50</v>
      </c>
      <c r="M1589">
        <v>50</v>
      </c>
      <c r="N1589">
        <v>20</v>
      </c>
      <c r="O1589">
        <v>4</v>
      </c>
      <c r="P1589">
        <v>5</v>
      </c>
      <c r="Q1589"/>
      <c r="R1589">
        <v>41491</v>
      </c>
      <c r="S1589">
        <v>2002</v>
      </c>
      <c r="T1589" s="60" t="s">
        <v>88</v>
      </c>
      <c r="U1589" s="46">
        <v>4.0050779398359158</v>
      </c>
      <c r="V1589" s="46">
        <v>3.2327488605287145</v>
      </c>
      <c r="W1589" s="46">
        <v>14.15568869644485</v>
      </c>
      <c r="X1589" s="46">
        <v>1.5630469462169552</v>
      </c>
      <c r="Y1589" s="65">
        <v>0</v>
      </c>
      <c r="Z1589">
        <v>476</v>
      </c>
      <c r="AA1589">
        <v>7.11</v>
      </c>
      <c r="AB1589">
        <v>6.36</v>
      </c>
      <c r="AC1589">
        <v>1.37</v>
      </c>
      <c r="AD1589"/>
      <c r="AE1589"/>
      <c r="AF1589"/>
      <c r="AG1589"/>
      <c r="AH1589">
        <v>1.78</v>
      </c>
      <c r="AI1589">
        <v>1.73</v>
      </c>
      <c r="AJ1589">
        <v>0.92</v>
      </c>
      <c r="AK1589">
        <v>0.16</v>
      </c>
      <c r="AL1589">
        <v>0.09</v>
      </c>
      <c r="AM1589"/>
      <c r="AN1589">
        <v>0.33</v>
      </c>
      <c r="AO1589"/>
      <c r="AP1589">
        <v>0.49</v>
      </c>
      <c r="AQ1589">
        <v>44.18</v>
      </c>
      <c r="AR1589"/>
    </row>
    <row r="1590" spans="1:44" ht="12.75" hidden="1" customHeight="1" x14ac:dyDescent="0.25">
      <c r="A1590">
        <v>21085</v>
      </c>
      <c r="B1590">
        <v>2001</v>
      </c>
      <c r="C1590" s="22" t="str">
        <f t="shared" si="94"/>
        <v>2001B21085</v>
      </c>
      <c r="D1590" s="20">
        <v>37139</v>
      </c>
      <c r="E1590">
        <v>10015</v>
      </c>
      <c r="F1590" s="13" t="s">
        <v>60</v>
      </c>
      <c r="G1590">
        <v>-24</v>
      </c>
      <c r="I1590" t="s">
        <v>70</v>
      </c>
      <c r="J1590" s="15">
        <f t="shared" si="93"/>
        <v>5432</v>
      </c>
      <c r="K1590">
        <v>50</v>
      </c>
      <c r="L1590">
        <v>70</v>
      </c>
      <c r="M1590">
        <v>70</v>
      </c>
      <c r="N1590">
        <v>20</v>
      </c>
      <c r="O1590">
        <v>4</v>
      </c>
      <c r="P1590">
        <v>5</v>
      </c>
      <c r="Q1590"/>
      <c r="R1590">
        <v>41492</v>
      </c>
      <c r="S1590">
        <v>2002</v>
      </c>
      <c r="T1590" s="60" t="s">
        <v>88</v>
      </c>
      <c r="U1590" s="46">
        <v>2.0810600734015838</v>
      </c>
      <c r="V1590" s="46">
        <v>0.40946783851651536</v>
      </c>
      <c r="W1590" s="65">
        <v>0</v>
      </c>
      <c r="X1590" s="46">
        <v>0.21677709097933162</v>
      </c>
      <c r="Y1590" s="65">
        <v>0</v>
      </c>
      <c r="Z1590">
        <v>458</v>
      </c>
      <c r="AA1590">
        <v>7.07</v>
      </c>
      <c r="AB1590">
        <v>9.01</v>
      </c>
      <c r="AC1590">
        <v>0.89</v>
      </c>
      <c r="AD1590"/>
      <c r="AE1590"/>
      <c r="AF1590"/>
      <c r="AG1590"/>
      <c r="AH1590">
        <v>2.58</v>
      </c>
      <c r="AI1590">
        <v>2.96</v>
      </c>
      <c r="AJ1590">
        <v>0.98</v>
      </c>
      <c r="AK1590">
        <v>0.15</v>
      </c>
      <c r="AL1590">
        <v>0.11</v>
      </c>
      <c r="AM1590"/>
      <c r="AN1590">
        <v>0.32</v>
      </c>
      <c r="AO1590"/>
      <c r="AP1590">
        <v>0.49</v>
      </c>
      <c r="AQ1590">
        <v>40.04</v>
      </c>
      <c r="AR1590"/>
    </row>
    <row r="1591" spans="1:44" ht="12.75" hidden="1" customHeight="1" x14ac:dyDescent="0.25">
      <c r="A1591">
        <v>21086</v>
      </c>
      <c r="B1591">
        <v>2001</v>
      </c>
      <c r="C1591" s="22" t="str">
        <f t="shared" si="94"/>
        <v>2001B21086</v>
      </c>
      <c r="D1591" s="20">
        <v>37139</v>
      </c>
      <c r="E1591">
        <v>10015</v>
      </c>
      <c r="F1591" s="13" t="s">
        <v>60</v>
      </c>
      <c r="G1591">
        <v>-24</v>
      </c>
      <c r="I1591" t="s">
        <v>70</v>
      </c>
      <c r="J1591" s="15">
        <f t="shared" si="93"/>
        <v>8148.0000000000009</v>
      </c>
      <c r="K1591">
        <v>70</v>
      </c>
      <c r="L1591">
        <v>100</v>
      </c>
      <c r="M1591">
        <v>100</v>
      </c>
      <c r="N1591">
        <v>30</v>
      </c>
      <c r="O1591">
        <v>4</v>
      </c>
      <c r="P1591">
        <v>5</v>
      </c>
      <c r="Q1591"/>
      <c r="R1591">
        <v>41493</v>
      </c>
      <c r="S1591">
        <v>2002</v>
      </c>
      <c r="T1591" s="60" t="s">
        <v>88</v>
      </c>
      <c r="U1591" s="46">
        <v>1.4708271396702757</v>
      </c>
      <c r="V1591" s="46">
        <v>0.16898865008977637</v>
      </c>
      <c r="W1591" s="65">
        <v>0</v>
      </c>
      <c r="X1591" s="46">
        <v>0.42247162522444093</v>
      </c>
      <c r="Y1591" s="65">
        <v>0</v>
      </c>
      <c r="Z1591"/>
      <c r="AA1591"/>
      <c r="AB1591">
        <v>13.9</v>
      </c>
      <c r="AC1591">
        <v>0.91</v>
      </c>
      <c r="AD1591"/>
      <c r="AE1591"/>
      <c r="AF1591"/>
      <c r="AG1591"/>
      <c r="AH1591">
        <v>4.0599999999999996</v>
      </c>
      <c r="AI1591">
        <v>3.48</v>
      </c>
      <c r="AJ1591">
        <v>1.19</v>
      </c>
      <c r="AK1591">
        <v>0.14000000000000001</v>
      </c>
      <c r="AL1591">
        <v>0.13</v>
      </c>
      <c r="AM1591"/>
      <c r="AN1591">
        <v>0.12</v>
      </c>
      <c r="AO1591"/>
      <c r="AP1591">
        <v>0.56999999999999995</v>
      </c>
      <c r="AQ1591">
        <v>87.95</v>
      </c>
      <c r="AR1591"/>
    </row>
    <row r="1592" spans="1:44" ht="12.75" hidden="1" customHeight="1" x14ac:dyDescent="0.25">
      <c r="A1592">
        <v>21087</v>
      </c>
      <c r="B1592">
        <v>2001</v>
      </c>
      <c r="C1592" s="22" t="str">
        <f t="shared" si="94"/>
        <v>2001B21087</v>
      </c>
      <c r="D1592" s="20">
        <v>37139</v>
      </c>
      <c r="E1592">
        <v>10016</v>
      </c>
      <c r="F1592" s="13" t="s">
        <v>60</v>
      </c>
      <c r="G1592">
        <v>-25</v>
      </c>
      <c r="I1592" t="s">
        <v>70</v>
      </c>
      <c r="J1592" s="15">
        <f t="shared" si="93"/>
        <v>1358</v>
      </c>
      <c r="K1592">
        <v>0</v>
      </c>
      <c r="L1592">
        <v>5</v>
      </c>
      <c r="M1592">
        <v>5</v>
      </c>
      <c r="N1592">
        <v>5</v>
      </c>
      <c r="O1592">
        <v>4</v>
      </c>
      <c r="P1592">
        <v>5</v>
      </c>
      <c r="Q1592"/>
      <c r="R1592">
        <v>41494</v>
      </c>
      <c r="S1592">
        <v>2002</v>
      </c>
      <c r="T1592" s="60" t="s">
        <v>88</v>
      </c>
      <c r="U1592" s="46">
        <v>2.0179999999999998</v>
      </c>
      <c r="V1592" s="46">
        <v>1.375</v>
      </c>
      <c r="W1592" s="65">
        <v>0</v>
      </c>
      <c r="X1592" s="46">
        <v>0.91</v>
      </c>
      <c r="Y1592" s="65">
        <v>0</v>
      </c>
      <c r="Z1592">
        <v>461</v>
      </c>
      <c r="AA1592">
        <v>12</v>
      </c>
      <c r="AB1592">
        <v>3.84</v>
      </c>
      <c r="AC1592">
        <v>8.31</v>
      </c>
      <c r="AD1592"/>
      <c r="AE1592"/>
      <c r="AF1592"/>
      <c r="AG1592"/>
      <c r="AH1592">
        <v>3.57</v>
      </c>
      <c r="AI1592">
        <v>1.44</v>
      </c>
      <c r="AJ1592">
        <v>2.81</v>
      </c>
      <c r="AK1592">
        <v>0.05</v>
      </c>
      <c r="AL1592">
        <v>0.15</v>
      </c>
      <c r="AM1592"/>
      <c r="AN1592">
        <v>0.6</v>
      </c>
      <c r="AO1592"/>
      <c r="AP1592">
        <v>1.1200000000000001</v>
      </c>
      <c r="AQ1592">
        <v>43.85</v>
      </c>
      <c r="AR1592"/>
    </row>
    <row r="1593" spans="1:44" ht="12.75" hidden="1" customHeight="1" x14ac:dyDescent="0.25">
      <c r="A1593">
        <v>21088</v>
      </c>
      <c r="B1593">
        <v>2001</v>
      </c>
      <c r="C1593" s="22" t="str">
        <f t="shared" si="94"/>
        <v>2001B21088</v>
      </c>
      <c r="D1593" s="20">
        <v>37139</v>
      </c>
      <c r="E1593">
        <v>10016</v>
      </c>
      <c r="F1593" s="13" t="s">
        <v>60</v>
      </c>
      <c r="G1593">
        <v>-25</v>
      </c>
      <c r="I1593" t="s">
        <v>70</v>
      </c>
      <c r="J1593" s="15">
        <f t="shared" si="93"/>
        <v>1358</v>
      </c>
      <c r="K1593">
        <v>5</v>
      </c>
      <c r="L1593">
        <v>10</v>
      </c>
      <c r="M1593">
        <v>10</v>
      </c>
      <c r="N1593">
        <v>5</v>
      </c>
      <c r="O1593">
        <v>4</v>
      </c>
      <c r="P1593">
        <v>5</v>
      </c>
      <c r="Q1593" t="s">
        <v>436</v>
      </c>
      <c r="R1593">
        <v>41495</v>
      </c>
      <c r="S1593">
        <v>2002</v>
      </c>
      <c r="T1593" s="60" t="s">
        <v>88</v>
      </c>
      <c r="U1593" s="65">
        <v>1.9042818988807408</v>
      </c>
      <c r="V1593" s="65">
        <v>0.50466329602470084</v>
      </c>
      <c r="W1593" s="65">
        <v>0</v>
      </c>
      <c r="X1593" s="65">
        <v>0.34311385565418751</v>
      </c>
      <c r="Y1593" s="65">
        <v>0</v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</row>
    <row r="1594" spans="1:44" ht="12.75" hidden="1" customHeight="1" x14ac:dyDescent="0.25">
      <c r="A1594">
        <v>21089</v>
      </c>
      <c r="B1594">
        <v>2001</v>
      </c>
      <c r="C1594" s="22" t="str">
        <f t="shared" si="94"/>
        <v>2001B21089</v>
      </c>
      <c r="D1594" s="20">
        <v>37139</v>
      </c>
      <c r="E1594">
        <v>10016</v>
      </c>
      <c r="F1594" s="13" t="s">
        <v>60</v>
      </c>
      <c r="G1594">
        <v>-25</v>
      </c>
      <c r="I1594" t="s">
        <v>70</v>
      </c>
      <c r="J1594" s="15">
        <f t="shared" si="93"/>
        <v>2716</v>
      </c>
      <c r="K1594">
        <v>10</v>
      </c>
      <c r="L1594">
        <v>20</v>
      </c>
      <c r="M1594">
        <v>20</v>
      </c>
      <c r="N1594">
        <v>10</v>
      </c>
      <c r="O1594">
        <v>4</v>
      </c>
      <c r="P1594">
        <v>5</v>
      </c>
      <c r="Q1594"/>
      <c r="R1594">
        <v>41496</v>
      </c>
      <c r="S1594">
        <v>2002</v>
      </c>
      <c r="T1594" s="60" t="s">
        <v>88</v>
      </c>
      <c r="U1594" s="65">
        <v>1.8822002052148719</v>
      </c>
      <c r="V1594" s="65">
        <v>1.6603612988894252</v>
      </c>
      <c r="W1594" s="65">
        <v>0</v>
      </c>
      <c r="X1594" s="65">
        <v>0.40708582810236593</v>
      </c>
      <c r="Y1594" s="65">
        <v>0</v>
      </c>
      <c r="Z1594">
        <v>482</v>
      </c>
      <c r="AA1594">
        <v>8.16</v>
      </c>
      <c r="AB1594">
        <v>4.79</v>
      </c>
      <c r="AC1594">
        <v>1.73</v>
      </c>
      <c r="AD1594"/>
      <c r="AE1594"/>
      <c r="AF1594"/>
      <c r="AG1594"/>
      <c r="AH1594">
        <v>2.2799999999999998</v>
      </c>
      <c r="AI1594">
        <v>1.17</v>
      </c>
      <c r="AJ1594">
        <v>1.23</v>
      </c>
      <c r="AK1594">
        <v>0.14000000000000001</v>
      </c>
      <c r="AL1594">
        <v>0.1</v>
      </c>
      <c r="AM1594"/>
      <c r="AN1594">
        <v>0.38</v>
      </c>
      <c r="AO1594"/>
      <c r="AP1594">
        <v>0.61</v>
      </c>
      <c r="AQ1594">
        <v>46.09</v>
      </c>
      <c r="AR1594"/>
    </row>
    <row r="1595" spans="1:44" ht="12.75" hidden="1" customHeight="1" x14ac:dyDescent="0.25">
      <c r="A1595">
        <v>21090</v>
      </c>
      <c r="B1595">
        <v>2001</v>
      </c>
      <c r="C1595" s="22" t="str">
        <f t="shared" si="94"/>
        <v>2001B21090</v>
      </c>
      <c r="D1595" s="20">
        <v>37139</v>
      </c>
      <c r="E1595">
        <v>10016</v>
      </c>
      <c r="F1595" s="13" t="s">
        <v>60</v>
      </c>
      <c r="G1595">
        <v>-25</v>
      </c>
      <c r="I1595" t="s">
        <v>70</v>
      </c>
      <c r="J1595" s="15">
        <f t="shared" si="93"/>
        <v>2716</v>
      </c>
      <c r="K1595">
        <v>20</v>
      </c>
      <c r="L1595">
        <v>30</v>
      </c>
      <c r="M1595">
        <v>30</v>
      </c>
      <c r="N1595">
        <v>10</v>
      </c>
      <c r="O1595">
        <v>4</v>
      </c>
      <c r="P1595">
        <v>5</v>
      </c>
      <c r="Q1595"/>
      <c r="R1595">
        <v>41497</v>
      </c>
      <c r="S1595">
        <v>2002</v>
      </c>
      <c r="T1595" s="60" t="s">
        <v>88</v>
      </c>
      <c r="U1595" s="65">
        <v>0.70253922767779131</v>
      </c>
      <c r="V1595" s="65">
        <v>0.12803284990389655</v>
      </c>
      <c r="W1595" s="65">
        <v>0</v>
      </c>
      <c r="X1595" s="65">
        <v>4.760195701555129E-2</v>
      </c>
      <c r="Y1595" s="65">
        <v>0</v>
      </c>
      <c r="Z1595">
        <v>448</v>
      </c>
      <c r="AA1595">
        <v>7.59</v>
      </c>
      <c r="AB1595">
        <v>8.83</v>
      </c>
      <c r="AC1595">
        <v>1.55</v>
      </c>
      <c r="AD1595"/>
      <c r="AE1595"/>
      <c r="AF1595"/>
      <c r="AG1595"/>
      <c r="AH1595">
        <v>3.22</v>
      </c>
      <c r="AI1595">
        <v>2.2400000000000002</v>
      </c>
      <c r="AJ1595">
        <v>1.6</v>
      </c>
      <c r="AK1595">
        <v>0.15</v>
      </c>
      <c r="AL1595">
        <v>0.15</v>
      </c>
      <c r="AM1595"/>
      <c r="AN1595">
        <v>0.44</v>
      </c>
      <c r="AO1595"/>
      <c r="AP1595">
        <v>0.56000000000000005</v>
      </c>
      <c r="AQ1595">
        <v>50.46</v>
      </c>
      <c r="AR1595"/>
    </row>
    <row r="1596" spans="1:44" ht="12.75" hidden="1" customHeight="1" x14ac:dyDescent="0.25">
      <c r="A1596">
        <v>21091</v>
      </c>
      <c r="B1596">
        <v>2001</v>
      </c>
      <c r="C1596" s="22" t="str">
        <f t="shared" si="94"/>
        <v>2001B21091</v>
      </c>
      <c r="D1596" s="20">
        <v>37139</v>
      </c>
      <c r="E1596">
        <v>10016</v>
      </c>
      <c r="F1596" s="13" t="s">
        <v>60</v>
      </c>
      <c r="G1596">
        <v>-25</v>
      </c>
      <c r="I1596" t="s">
        <v>70</v>
      </c>
      <c r="J1596" s="15">
        <f t="shared" si="93"/>
        <v>5432</v>
      </c>
      <c r="K1596">
        <v>30</v>
      </c>
      <c r="L1596">
        <v>50</v>
      </c>
      <c r="M1596">
        <v>50</v>
      </c>
      <c r="N1596">
        <v>20</v>
      </c>
      <c r="O1596">
        <v>4</v>
      </c>
      <c r="P1596">
        <v>5</v>
      </c>
      <c r="Q1596"/>
      <c r="R1596">
        <v>41498</v>
      </c>
      <c r="S1596">
        <v>2002</v>
      </c>
      <c r="T1596" s="60" t="s">
        <v>88</v>
      </c>
      <c r="U1596" s="65">
        <v>2.7621093550202036</v>
      </c>
      <c r="V1596" s="65">
        <v>0</v>
      </c>
      <c r="W1596" s="65">
        <v>0</v>
      </c>
      <c r="X1596" s="65">
        <v>0.15592552810597923</v>
      </c>
      <c r="Y1596" s="65">
        <v>0</v>
      </c>
      <c r="Z1596">
        <v>479</v>
      </c>
      <c r="AA1596">
        <v>7.22</v>
      </c>
      <c r="AB1596">
        <v>7.19</v>
      </c>
      <c r="AC1596">
        <v>1.28</v>
      </c>
      <c r="AD1596"/>
      <c r="AE1596"/>
      <c r="AF1596"/>
      <c r="AG1596"/>
      <c r="AH1596">
        <v>1.86</v>
      </c>
      <c r="AI1596">
        <v>1.23</v>
      </c>
      <c r="AJ1596">
        <v>1.3</v>
      </c>
      <c r="AK1596">
        <v>0.15</v>
      </c>
      <c r="AL1596">
        <v>0.11</v>
      </c>
      <c r="AM1596"/>
      <c r="AN1596">
        <v>0.33</v>
      </c>
      <c r="AO1596"/>
      <c r="AP1596">
        <v>0.54</v>
      </c>
      <c r="AQ1596">
        <v>43.19</v>
      </c>
      <c r="AR1596"/>
    </row>
    <row r="1597" spans="1:44" ht="12.75" hidden="1" customHeight="1" x14ac:dyDescent="0.25">
      <c r="A1597">
        <v>21092</v>
      </c>
      <c r="B1597">
        <v>2001</v>
      </c>
      <c r="C1597" s="22" t="str">
        <f t="shared" si="94"/>
        <v>2001B21092</v>
      </c>
      <c r="D1597" s="20">
        <v>37139</v>
      </c>
      <c r="E1597">
        <v>10016</v>
      </c>
      <c r="F1597" s="13" t="s">
        <v>60</v>
      </c>
      <c r="G1597">
        <v>-25</v>
      </c>
      <c r="I1597" t="s">
        <v>70</v>
      </c>
      <c r="J1597" s="15">
        <f t="shared" si="93"/>
        <v>5432</v>
      </c>
      <c r="K1597">
        <v>50</v>
      </c>
      <c r="L1597">
        <v>70</v>
      </c>
      <c r="M1597">
        <v>70</v>
      </c>
      <c r="N1597">
        <v>20</v>
      </c>
      <c r="O1597">
        <v>4</v>
      </c>
      <c r="P1597">
        <v>5</v>
      </c>
      <c r="Q1597"/>
      <c r="R1597">
        <v>41499</v>
      </c>
      <c r="S1597">
        <v>2002</v>
      </c>
      <c r="T1597" s="60" t="s">
        <v>88</v>
      </c>
      <c r="U1597" s="65">
        <v>0.96323811330983999</v>
      </c>
      <c r="V1597" s="65">
        <v>0</v>
      </c>
      <c r="W1597" s="65">
        <v>0</v>
      </c>
      <c r="X1597" s="65">
        <v>8.9085605855245317E-2</v>
      </c>
      <c r="Y1597" s="65">
        <v>0</v>
      </c>
      <c r="Z1597"/>
      <c r="AA1597"/>
      <c r="AB1597">
        <v>12.25</v>
      </c>
      <c r="AC1597">
        <v>0.84</v>
      </c>
      <c r="AD1597"/>
      <c r="AE1597"/>
      <c r="AF1597"/>
      <c r="AG1597"/>
      <c r="AH1597">
        <v>3.5</v>
      </c>
      <c r="AI1597">
        <v>2.54</v>
      </c>
      <c r="AJ1597">
        <v>1.41</v>
      </c>
      <c r="AK1597">
        <v>0.13</v>
      </c>
      <c r="AL1597">
        <v>0.12</v>
      </c>
      <c r="AM1597"/>
      <c r="AN1597">
        <v>0.1</v>
      </c>
      <c r="AO1597"/>
      <c r="AP1597">
        <v>0.52</v>
      </c>
      <c r="AQ1597">
        <v>89.73</v>
      </c>
      <c r="AR1597"/>
    </row>
    <row r="1598" spans="1:44" ht="12.75" hidden="1" customHeight="1" x14ac:dyDescent="0.25">
      <c r="A1598">
        <v>21093</v>
      </c>
      <c r="B1598">
        <v>2001</v>
      </c>
      <c r="C1598" s="22" t="str">
        <f t="shared" si="94"/>
        <v>2001B21093</v>
      </c>
      <c r="D1598" s="20">
        <v>37139</v>
      </c>
      <c r="E1598">
        <v>10016</v>
      </c>
      <c r="F1598" s="13" t="s">
        <v>60</v>
      </c>
      <c r="G1598">
        <v>-25</v>
      </c>
      <c r="I1598" t="s">
        <v>70</v>
      </c>
      <c r="J1598" s="15">
        <f t="shared" si="93"/>
        <v>8148.0000000000009</v>
      </c>
      <c r="K1598">
        <v>70</v>
      </c>
      <c r="L1598">
        <v>100</v>
      </c>
      <c r="M1598">
        <v>100</v>
      </c>
      <c r="N1598">
        <v>30</v>
      </c>
      <c r="O1598">
        <v>4</v>
      </c>
      <c r="P1598">
        <v>5</v>
      </c>
      <c r="Q1598"/>
      <c r="R1598">
        <v>41500</v>
      </c>
      <c r="S1598">
        <v>2002</v>
      </c>
      <c r="T1598" s="60" t="s">
        <v>88</v>
      </c>
      <c r="U1598" s="65">
        <v>0.34388762632610986</v>
      </c>
      <c r="V1598" s="65">
        <v>0</v>
      </c>
      <c r="W1598" s="65">
        <v>0</v>
      </c>
      <c r="X1598" s="65">
        <v>1.4633516013877015E-2</v>
      </c>
      <c r="Y1598" s="65">
        <v>0</v>
      </c>
      <c r="Z1598"/>
      <c r="AA1598"/>
      <c r="AB1598">
        <v>19.02</v>
      </c>
      <c r="AC1598">
        <v>0.54</v>
      </c>
      <c r="AD1598"/>
      <c r="AE1598"/>
      <c r="AF1598"/>
      <c r="AG1598"/>
      <c r="AH1598">
        <v>7.22</v>
      </c>
      <c r="AI1598">
        <v>4.82</v>
      </c>
      <c r="AJ1598">
        <v>1.82</v>
      </c>
      <c r="AK1598">
        <v>0.16</v>
      </c>
      <c r="AL1598">
        <v>0.35</v>
      </c>
      <c r="AM1598"/>
      <c r="AN1598">
        <v>0.48</v>
      </c>
      <c r="AO1598"/>
      <c r="AP1598">
        <v>0.69</v>
      </c>
      <c r="AQ1598">
        <v>87.44</v>
      </c>
      <c r="AR1598"/>
    </row>
    <row r="1599" spans="1:44" ht="12.75" hidden="1" customHeight="1" x14ac:dyDescent="0.25">
      <c r="A1599">
        <v>21094</v>
      </c>
      <c r="B1599">
        <v>2001</v>
      </c>
      <c r="C1599" s="22" t="str">
        <f t="shared" si="94"/>
        <v>2001B21094</v>
      </c>
      <c r="D1599" s="20">
        <v>37139</v>
      </c>
      <c r="E1599">
        <v>10017</v>
      </c>
      <c r="F1599" s="13" t="s">
        <v>60</v>
      </c>
      <c r="G1599">
        <v>-25</v>
      </c>
      <c r="I1599" t="s">
        <v>70</v>
      </c>
      <c r="J1599" s="15">
        <f t="shared" si="93"/>
        <v>1358</v>
      </c>
      <c r="K1599">
        <v>0</v>
      </c>
      <c r="L1599">
        <v>5</v>
      </c>
      <c r="M1599">
        <v>5</v>
      </c>
      <c r="N1599">
        <v>5</v>
      </c>
      <c r="O1599">
        <v>4</v>
      </c>
      <c r="P1599">
        <v>5</v>
      </c>
      <c r="Q1599"/>
      <c r="R1599">
        <v>41501</v>
      </c>
      <c r="S1599">
        <v>2002</v>
      </c>
      <c r="T1599" s="60" t="s">
        <v>88</v>
      </c>
      <c r="U1599" s="65">
        <v>1.1082729970326408</v>
      </c>
      <c r="V1599" s="65">
        <v>1.1708367952522254</v>
      </c>
      <c r="W1599" s="65">
        <v>0.71203560830860524</v>
      </c>
      <c r="X1599" s="65">
        <v>0.54221958456973285</v>
      </c>
      <c r="Y1599" s="65">
        <v>0</v>
      </c>
      <c r="Z1599">
        <v>464</v>
      </c>
      <c r="AA1599">
        <v>10.7</v>
      </c>
      <c r="AB1599">
        <v>2.2999999999999998</v>
      </c>
      <c r="AC1599">
        <v>8.4</v>
      </c>
      <c r="AD1599"/>
      <c r="AE1599"/>
      <c r="AF1599"/>
      <c r="AG1599"/>
      <c r="AH1599">
        <v>2.11</v>
      </c>
      <c r="AI1599">
        <v>1.1599999999999999</v>
      </c>
      <c r="AJ1599">
        <v>2.54</v>
      </c>
      <c r="AK1599">
        <v>7.0000000000000007E-2</v>
      </c>
      <c r="AL1599">
        <v>0.14000000000000001</v>
      </c>
      <c r="AM1599"/>
      <c r="AN1599">
        <v>0.64</v>
      </c>
      <c r="AO1599"/>
      <c r="AP1599">
        <v>0.94</v>
      </c>
      <c r="AQ1599">
        <v>27.3</v>
      </c>
      <c r="AR1599"/>
    </row>
    <row r="1600" spans="1:44" ht="12.75" hidden="1" customHeight="1" x14ac:dyDescent="0.25">
      <c r="A1600">
        <v>21095</v>
      </c>
      <c r="B1600">
        <v>2001</v>
      </c>
      <c r="C1600" s="22" t="str">
        <f t="shared" si="94"/>
        <v>2001B21095</v>
      </c>
      <c r="D1600" s="20">
        <v>37139</v>
      </c>
      <c r="E1600">
        <v>10017</v>
      </c>
      <c r="F1600" s="13" t="s">
        <v>60</v>
      </c>
      <c r="G1600">
        <v>-25</v>
      </c>
      <c r="I1600" t="s">
        <v>70</v>
      </c>
      <c r="J1600" s="15">
        <f t="shared" si="93"/>
        <v>1358</v>
      </c>
      <c r="K1600">
        <v>5</v>
      </c>
      <c r="L1600">
        <v>10</v>
      </c>
      <c r="M1600">
        <v>10</v>
      </c>
      <c r="N1600">
        <v>5</v>
      </c>
      <c r="O1600">
        <v>4</v>
      </c>
      <c r="P1600">
        <v>5</v>
      </c>
      <c r="Q1600"/>
      <c r="R1600">
        <v>41502</v>
      </c>
      <c r="S1600">
        <v>2002</v>
      </c>
      <c r="T1600" s="60" t="s">
        <v>88</v>
      </c>
      <c r="U1600" s="65">
        <v>0.97418923773259558</v>
      </c>
      <c r="V1600" s="65">
        <v>0.45049213305553559</v>
      </c>
      <c r="W1600" s="65">
        <v>0</v>
      </c>
      <c r="X1600" s="65">
        <v>1.0488019972699187</v>
      </c>
      <c r="Y1600" s="65">
        <v>0</v>
      </c>
      <c r="Z1600">
        <v>452</v>
      </c>
      <c r="AA1600">
        <v>9.4499999999999993</v>
      </c>
      <c r="AB1600">
        <v>5.14</v>
      </c>
      <c r="AC1600">
        <v>4.5599999999999996</v>
      </c>
      <c r="AD1600"/>
      <c r="AE1600"/>
      <c r="AF1600"/>
      <c r="AG1600"/>
      <c r="AH1600">
        <v>4.17</v>
      </c>
      <c r="AI1600">
        <v>1.82</v>
      </c>
      <c r="AJ1600">
        <v>1.92</v>
      </c>
      <c r="AK1600">
        <v>0.11</v>
      </c>
      <c r="AL1600">
        <v>0.16</v>
      </c>
      <c r="AM1600"/>
      <c r="AN1600">
        <v>0.62</v>
      </c>
      <c r="AO1600"/>
      <c r="AP1600">
        <v>0.75</v>
      </c>
      <c r="AQ1600">
        <v>71.650000000000006</v>
      </c>
      <c r="AR1600"/>
    </row>
    <row r="1601" spans="1:44" ht="12.75" hidden="1" customHeight="1" x14ac:dyDescent="0.25">
      <c r="A1601">
        <v>21096</v>
      </c>
      <c r="B1601">
        <v>2001</v>
      </c>
      <c r="C1601" s="22" t="str">
        <f t="shared" si="94"/>
        <v>2001B21096</v>
      </c>
      <c r="D1601" s="20">
        <v>37139</v>
      </c>
      <c r="E1601">
        <v>10017</v>
      </c>
      <c r="F1601" s="13" t="s">
        <v>60</v>
      </c>
      <c r="G1601">
        <v>-25</v>
      </c>
      <c r="I1601" t="s">
        <v>70</v>
      </c>
      <c r="J1601" s="15">
        <f t="shared" si="93"/>
        <v>2716</v>
      </c>
      <c r="K1601">
        <v>10</v>
      </c>
      <c r="L1601">
        <v>20</v>
      </c>
      <c r="M1601">
        <v>20</v>
      </c>
      <c r="N1601">
        <v>10</v>
      </c>
      <c r="O1601">
        <v>4</v>
      </c>
      <c r="P1601">
        <v>5</v>
      </c>
      <c r="Q1601"/>
      <c r="R1601">
        <v>41503</v>
      </c>
      <c r="S1601">
        <v>2002</v>
      </c>
      <c r="T1601" s="60" t="s">
        <v>88</v>
      </c>
      <c r="U1601" s="65">
        <v>4.603359227319765</v>
      </c>
      <c r="V1601" s="65">
        <v>3.335292583649534</v>
      </c>
      <c r="W1601" s="65">
        <v>2.4504190410486371</v>
      </c>
      <c r="X1601" s="65">
        <v>1.3386548464987926</v>
      </c>
      <c r="Y1601" s="65">
        <v>0</v>
      </c>
      <c r="Z1601">
        <v>476</v>
      </c>
      <c r="AA1601">
        <v>7.68</v>
      </c>
      <c r="AB1601">
        <v>4.2</v>
      </c>
      <c r="AC1601">
        <v>2.96</v>
      </c>
      <c r="AD1601"/>
      <c r="AE1601"/>
      <c r="AF1601"/>
      <c r="AG1601"/>
      <c r="AH1601">
        <v>2.1</v>
      </c>
      <c r="AI1601">
        <v>1.48</v>
      </c>
      <c r="AJ1601">
        <v>1.32</v>
      </c>
      <c r="AK1601">
        <v>0.1</v>
      </c>
      <c r="AL1601">
        <v>0.09</v>
      </c>
      <c r="AM1601"/>
      <c r="AN1601">
        <v>0.47</v>
      </c>
      <c r="AO1601"/>
      <c r="AP1601">
        <v>0.53</v>
      </c>
      <c r="AQ1601">
        <v>42.02</v>
      </c>
      <c r="AR1601"/>
    </row>
    <row r="1602" spans="1:44" ht="12.75" hidden="1" customHeight="1" x14ac:dyDescent="0.25">
      <c r="A1602">
        <v>21097</v>
      </c>
      <c r="B1602">
        <v>2001</v>
      </c>
      <c r="C1602" s="22" t="str">
        <f t="shared" si="94"/>
        <v>2001B21097</v>
      </c>
      <c r="D1602" s="20">
        <v>37139</v>
      </c>
      <c r="E1602">
        <v>10017</v>
      </c>
      <c r="F1602" s="13" t="s">
        <v>60</v>
      </c>
      <c r="G1602">
        <v>-25</v>
      </c>
      <c r="I1602" t="s">
        <v>70</v>
      </c>
      <c r="J1602" s="15">
        <f t="shared" ref="J1602:J1665" si="95">IF(I1602="WB",54.6*O1602*(M1602-K1602),IF(I1602="BZ",67.9*O1602*(M1602-K1602),IF(I1602="BZ+WB",122.5*O1602*(M1602-K1602),IF(I1602="RKS",19.6*(M1602-K1602)*O1602,""))))</f>
        <v>2716</v>
      </c>
      <c r="K1602">
        <v>20</v>
      </c>
      <c r="L1602">
        <v>30</v>
      </c>
      <c r="M1602">
        <v>30</v>
      </c>
      <c r="N1602">
        <v>10</v>
      </c>
      <c r="O1602">
        <v>4</v>
      </c>
      <c r="P1602">
        <v>5</v>
      </c>
      <c r="Q1602"/>
      <c r="R1602">
        <v>41504</v>
      </c>
      <c r="S1602">
        <v>2002</v>
      </c>
      <c r="T1602" s="60" t="s">
        <v>88</v>
      </c>
      <c r="U1602" s="65">
        <v>1.7603664028776977</v>
      </c>
      <c r="V1602" s="65">
        <v>6.0993827338129503</v>
      </c>
      <c r="W1602" s="65">
        <v>0</v>
      </c>
      <c r="X1602" s="65">
        <v>0.72769863309352523</v>
      </c>
      <c r="Y1602" s="65">
        <v>0</v>
      </c>
      <c r="Z1602">
        <v>467</v>
      </c>
      <c r="AA1602">
        <v>7.31</v>
      </c>
      <c r="AB1602">
        <v>6.88</v>
      </c>
      <c r="AC1602">
        <v>1.47</v>
      </c>
      <c r="AD1602"/>
      <c r="AE1602"/>
      <c r="AF1602"/>
      <c r="AG1602"/>
      <c r="AH1602">
        <v>1.9</v>
      </c>
      <c r="AI1602">
        <v>1.61</v>
      </c>
      <c r="AJ1602">
        <v>1.27</v>
      </c>
      <c r="AK1602">
        <v>0.12</v>
      </c>
      <c r="AL1602">
        <v>0.12</v>
      </c>
      <c r="AM1602"/>
      <c r="AN1602">
        <v>0.43</v>
      </c>
      <c r="AO1602"/>
      <c r="AP1602">
        <v>0.5</v>
      </c>
      <c r="AQ1602">
        <v>39.729999999999997</v>
      </c>
      <c r="AR1602"/>
    </row>
    <row r="1603" spans="1:44" ht="12.75" hidden="1" customHeight="1" x14ac:dyDescent="0.25">
      <c r="A1603">
        <v>21098</v>
      </c>
      <c r="B1603">
        <v>2001</v>
      </c>
      <c r="C1603" s="22" t="str">
        <f t="shared" si="94"/>
        <v>2001B21098</v>
      </c>
      <c r="D1603" s="20">
        <v>37139</v>
      </c>
      <c r="E1603">
        <v>10017</v>
      </c>
      <c r="F1603" s="13" t="s">
        <v>60</v>
      </c>
      <c r="G1603">
        <v>-25</v>
      </c>
      <c r="I1603" t="s">
        <v>70</v>
      </c>
      <c r="J1603" s="15">
        <f t="shared" si="95"/>
        <v>5432</v>
      </c>
      <c r="K1603">
        <v>30</v>
      </c>
      <c r="L1603">
        <v>50</v>
      </c>
      <c r="M1603">
        <v>50</v>
      </c>
      <c r="N1603">
        <v>20</v>
      </c>
      <c r="O1603">
        <v>4</v>
      </c>
      <c r="P1603">
        <v>5</v>
      </c>
      <c r="Q1603"/>
      <c r="R1603">
        <v>41505</v>
      </c>
      <c r="S1603">
        <v>2002</v>
      </c>
      <c r="T1603" s="60" t="s">
        <v>88</v>
      </c>
      <c r="U1603" s="65">
        <v>2.435925484351714</v>
      </c>
      <c r="V1603" s="65">
        <v>0.97361251862891218</v>
      </c>
      <c r="W1603" s="65">
        <v>8.868587183308497</v>
      </c>
      <c r="X1603" s="65">
        <v>1.3372965722801788</v>
      </c>
      <c r="Y1603" s="65">
        <v>0</v>
      </c>
      <c r="Z1603">
        <v>487</v>
      </c>
      <c r="AA1603">
        <v>5.95</v>
      </c>
      <c r="AB1603">
        <v>4.9000000000000004</v>
      </c>
      <c r="AC1603">
        <v>1.83</v>
      </c>
      <c r="AD1603"/>
      <c r="AE1603"/>
      <c r="AF1603"/>
      <c r="AG1603"/>
      <c r="AH1603">
        <v>1.06</v>
      </c>
      <c r="AI1603">
        <v>1.43</v>
      </c>
      <c r="AJ1603">
        <v>1.03</v>
      </c>
      <c r="AK1603">
        <v>0.12</v>
      </c>
      <c r="AL1603">
        <v>0.1</v>
      </c>
      <c r="AM1603"/>
      <c r="AN1603">
        <v>0.28000000000000003</v>
      </c>
      <c r="AO1603"/>
      <c r="AP1603">
        <v>0.41</v>
      </c>
      <c r="AQ1603">
        <v>33.93</v>
      </c>
      <c r="AR1603"/>
    </row>
    <row r="1604" spans="1:44" ht="12.75" hidden="1" customHeight="1" x14ac:dyDescent="0.25">
      <c r="A1604">
        <v>21099</v>
      </c>
      <c r="B1604">
        <v>2001</v>
      </c>
      <c r="C1604" s="22" t="str">
        <f t="shared" si="94"/>
        <v>2001B21099</v>
      </c>
      <c r="D1604" s="20">
        <v>37139</v>
      </c>
      <c r="E1604">
        <v>10017</v>
      </c>
      <c r="F1604" s="13" t="s">
        <v>60</v>
      </c>
      <c r="G1604">
        <v>-25</v>
      </c>
      <c r="I1604" t="s">
        <v>70</v>
      </c>
      <c r="J1604" s="15">
        <f t="shared" si="95"/>
        <v>5432</v>
      </c>
      <c r="K1604">
        <v>50</v>
      </c>
      <c r="L1604">
        <v>70</v>
      </c>
      <c r="M1604">
        <v>70</v>
      </c>
      <c r="N1604">
        <v>20</v>
      </c>
      <c r="O1604">
        <v>4</v>
      </c>
      <c r="P1604">
        <v>5</v>
      </c>
      <c r="Q1604"/>
      <c r="R1604">
        <v>41506</v>
      </c>
      <c r="S1604">
        <v>2002</v>
      </c>
      <c r="T1604" s="60" t="s">
        <v>88</v>
      </c>
      <c r="U1604" s="65">
        <v>0.46399952499703118</v>
      </c>
      <c r="V1604" s="65">
        <v>0</v>
      </c>
      <c r="W1604" s="65">
        <v>0</v>
      </c>
      <c r="X1604" s="65">
        <v>6.1670822942643387E-2</v>
      </c>
      <c r="Y1604" s="65">
        <v>0</v>
      </c>
      <c r="Z1604"/>
      <c r="AA1604"/>
      <c r="AB1604">
        <v>10.53</v>
      </c>
      <c r="AC1604">
        <v>0.88</v>
      </c>
      <c r="AD1604"/>
      <c r="AE1604"/>
      <c r="AF1604"/>
      <c r="AG1604"/>
      <c r="AH1604">
        <v>3.83</v>
      </c>
      <c r="AI1604">
        <v>3.56</v>
      </c>
      <c r="AJ1604">
        <v>1.36</v>
      </c>
      <c r="AK1604">
        <v>0.17</v>
      </c>
      <c r="AL1604">
        <v>0.14000000000000001</v>
      </c>
      <c r="AM1604"/>
      <c r="AN1604">
        <v>0.11</v>
      </c>
      <c r="AO1604"/>
      <c r="AP1604">
        <v>0.46</v>
      </c>
      <c r="AQ1604">
        <v>102.48</v>
      </c>
      <c r="AR1604"/>
    </row>
    <row r="1605" spans="1:44" ht="12.75" hidden="1" customHeight="1" x14ac:dyDescent="0.25">
      <c r="A1605">
        <v>21100</v>
      </c>
      <c r="B1605">
        <v>2001</v>
      </c>
      <c r="C1605" s="22" t="str">
        <f t="shared" si="94"/>
        <v>2001B21100</v>
      </c>
      <c r="D1605" s="20">
        <v>37139</v>
      </c>
      <c r="E1605">
        <v>10017</v>
      </c>
      <c r="F1605" s="13" t="s">
        <v>60</v>
      </c>
      <c r="G1605">
        <v>-25</v>
      </c>
      <c r="I1605" t="s">
        <v>70</v>
      </c>
      <c r="J1605" s="15">
        <f t="shared" si="95"/>
        <v>8148.0000000000009</v>
      </c>
      <c r="K1605">
        <v>70</v>
      </c>
      <c r="L1605">
        <v>100</v>
      </c>
      <c r="M1605">
        <v>100</v>
      </c>
      <c r="N1605">
        <v>30</v>
      </c>
      <c r="O1605">
        <v>4</v>
      </c>
      <c r="P1605">
        <v>5</v>
      </c>
      <c r="Q1605"/>
      <c r="R1605">
        <v>41507</v>
      </c>
      <c r="S1605">
        <v>2002</v>
      </c>
      <c r="T1605" s="60" t="s">
        <v>88</v>
      </c>
      <c r="U1605" s="65">
        <v>4.2080968517991563E-2</v>
      </c>
      <c r="V1605" s="65">
        <v>0</v>
      </c>
      <c r="W1605" s="65">
        <v>0</v>
      </c>
      <c r="X1605" s="65">
        <v>7.6510851850893763E-2</v>
      </c>
      <c r="Y1605" s="65">
        <v>0</v>
      </c>
      <c r="Z1605"/>
      <c r="AA1605"/>
      <c r="AB1605">
        <v>25.73</v>
      </c>
      <c r="AC1605">
        <v>0.76</v>
      </c>
      <c r="AD1605"/>
      <c r="AE1605"/>
      <c r="AF1605"/>
      <c r="AG1605"/>
      <c r="AH1605">
        <v>9.1</v>
      </c>
      <c r="AI1605">
        <v>6.45</v>
      </c>
      <c r="AJ1605">
        <v>2.14</v>
      </c>
      <c r="AK1605">
        <v>0.2</v>
      </c>
      <c r="AL1605">
        <v>0.6</v>
      </c>
      <c r="AM1605"/>
      <c r="AN1605">
        <v>0.47</v>
      </c>
      <c r="AO1605"/>
      <c r="AP1605">
        <v>0.99</v>
      </c>
      <c r="AQ1605">
        <v>149.46</v>
      </c>
      <c r="AR1605"/>
    </row>
    <row r="1606" spans="1:44" ht="12.75" hidden="1" customHeight="1" x14ac:dyDescent="0.25">
      <c r="A1606">
        <v>21101</v>
      </c>
      <c r="B1606">
        <v>2001</v>
      </c>
      <c r="C1606" s="22" t="str">
        <f t="shared" si="94"/>
        <v>2001B21101</v>
      </c>
      <c r="D1606" s="20">
        <v>37139</v>
      </c>
      <c r="E1606">
        <v>10018</v>
      </c>
      <c r="F1606" s="13" t="s">
        <v>61</v>
      </c>
      <c r="G1606">
        <v>-35</v>
      </c>
      <c r="I1606" t="s">
        <v>70</v>
      </c>
      <c r="J1606" s="15">
        <f t="shared" si="95"/>
        <v>1358</v>
      </c>
      <c r="K1606">
        <v>0</v>
      </c>
      <c r="L1606">
        <v>5</v>
      </c>
      <c r="M1606">
        <v>5</v>
      </c>
      <c r="N1606">
        <v>5</v>
      </c>
      <c r="O1606">
        <v>4</v>
      </c>
      <c r="P1606">
        <v>5</v>
      </c>
      <c r="Q1606"/>
      <c r="R1606">
        <v>41508</v>
      </c>
      <c r="S1606">
        <v>2002</v>
      </c>
      <c r="T1606" s="60" t="s">
        <v>88</v>
      </c>
      <c r="U1606" s="65">
        <v>0.58199999999999996</v>
      </c>
      <c r="V1606" s="65">
        <v>0.35499999999999998</v>
      </c>
      <c r="W1606" s="65">
        <v>0</v>
      </c>
      <c r="X1606" s="65">
        <v>7.3999999999999996E-2</v>
      </c>
      <c r="Y1606" s="65">
        <v>0</v>
      </c>
      <c r="Z1606">
        <v>456</v>
      </c>
      <c r="AA1606">
        <v>10.1</v>
      </c>
      <c r="AB1606">
        <v>5.75</v>
      </c>
      <c r="AC1606">
        <v>1.18</v>
      </c>
      <c r="AD1606"/>
      <c r="AE1606"/>
      <c r="AF1606"/>
      <c r="AG1606"/>
      <c r="AH1606">
        <v>4.3600000000000003</v>
      </c>
      <c r="AI1606">
        <v>1.8</v>
      </c>
      <c r="AJ1606">
        <v>0.53</v>
      </c>
      <c r="AK1606">
        <v>0.31</v>
      </c>
      <c r="AL1606">
        <v>0.1</v>
      </c>
      <c r="AM1606"/>
      <c r="AN1606">
        <v>0.46</v>
      </c>
      <c r="AO1606"/>
      <c r="AP1606">
        <v>0.85</v>
      </c>
      <c r="AQ1606">
        <v>62.39</v>
      </c>
      <c r="AR1606"/>
    </row>
    <row r="1607" spans="1:44" ht="15" hidden="1" customHeight="1" x14ac:dyDescent="0.25">
      <c r="A1607">
        <v>21102</v>
      </c>
      <c r="B1607">
        <v>2001</v>
      </c>
      <c r="C1607" s="22" t="str">
        <f t="shared" si="94"/>
        <v>2001B21102</v>
      </c>
      <c r="D1607" s="20">
        <v>37139</v>
      </c>
      <c r="E1607">
        <v>10018</v>
      </c>
      <c r="F1607" s="13" t="s">
        <v>61</v>
      </c>
      <c r="G1607">
        <v>-35</v>
      </c>
      <c r="I1607" t="s">
        <v>70</v>
      </c>
      <c r="J1607" s="15">
        <f t="shared" si="95"/>
        <v>1358</v>
      </c>
      <c r="K1607">
        <v>5</v>
      </c>
      <c r="L1607">
        <v>10</v>
      </c>
      <c r="M1607">
        <v>10</v>
      </c>
      <c r="N1607">
        <v>5</v>
      </c>
      <c r="O1607">
        <v>4</v>
      </c>
      <c r="P1607">
        <v>5</v>
      </c>
      <c r="Q1607"/>
      <c r="R1607">
        <v>41509</v>
      </c>
      <c r="S1607">
        <v>2002</v>
      </c>
      <c r="T1607" s="60" t="s">
        <v>88</v>
      </c>
      <c r="U1607" s="65">
        <v>0.48399999999999999</v>
      </c>
      <c r="V1607" s="65">
        <v>0.61599999999999999</v>
      </c>
      <c r="W1607" s="65">
        <v>0.872</v>
      </c>
      <c r="X1607" s="65">
        <v>0.22600000000000001</v>
      </c>
      <c r="Y1607" s="65">
        <v>0</v>
      </c>
      <c r="Z1607">
        <v>442</v>
      </c>
      <c r="AA1607">
        <v>9.33</v>
      </c>
      <c r="AB1607">
        <v>9</v>
      </c>
      <c r="AC1607">
        <v>0.6</v>
      </c>
      <c r="AD1607"/>
      <c r="AE1607"/>
      <c r="AF1607"/>
      <c r="AG1607"/>
      <c r="AH1607">
        <v>5.13</v>
      </c>
      <c r="AI1607">
        <v>2.5</v>
      </c>
      <c r="AJ1607">
        <v>0.71</v>
      </c>
      <c r="AK1607">
        <v>0.28999999999999998</v>
      </c>
      <c r="AL1607">
        <v>0.13</v>
      </c>
      <c r="AM1607"/>
      <c r="AN1607">
        <v>0.45</v>
      </c>
      <c r="AO1607"/>
      <c r="AP1607">
        <v>0.78</v>
      </c>
      <c r="AQ1607">
        <v>83.38</v>
      </c>
      <c r="AR1607"/>
    </row>
    <row r="1608" spans="1:44" ht="12.75" hidden="1" customHeight="1" x14ac:dyDescent="0.25">
      <c r="A1608">
        <v>21103</v>
      </c>
      <c r="B1608">
        <v>2001</v>
      </c>
      <c r="C1608" s="22" t="str">
        <f t="shared" si="94"/>
        <v>2001B21103</v>
      </c>
      <c r="D1608" s="20">
        <v>37139</v>
      </c>
      <c r="E1608">
        <v>10018</v>
      </c>
      <c r="F1608" s="13" t="s">
        <v>61</v>
      </c>
      <c r="G1608">
        <v>-35</v>
      </c>
      <c r="I1608" t="s">
        <v>70</v>
      </c>
      <c r="J1608" s="15">
        <f t="shared" si="95"/>
        <v>2716</v>
      </c>
      <c r="K1608">
        <v>10</v>
      </c>
      <c r="L1608">
        <v>20</v>
      </c>
      <c r="M1608">
        <v>20</v>
      </c>
      <c r="N1608">
        <v>10</v>
      </c>
      <c r="O1608">
        <v>4</v>
      </c>
      <c r="P1608">
        <v>5</v>
      </c>
      <c r="Q1608"/>
      <c r="R1608">
        <v>41510</v>
      </c>
      <c r="S1608">
        <v>2002</v>
      </c>
      <c r="T1608" s="60" t="s">
        <v>88</v>
      </c>
      <c r="U1608" s="65">
        <v>3.373525348705543</v>
      </c>
      <c r="V1608" s="65">
        <v>0.66464110350506966</v>
      </c>
      <c r="W1608" s="65">
        <v>1.4970149776107877</v>
      </c>
      <c r="X1608" s="65">
        <v>0.60593463379484269</v>
      </c>
      <c r="Y1608" s="65">
        <v>0</v>
      </c>
      <c r="Z1608">
        <v>475</v>
      </c>
      <c r="AA1608">
        <v>7.87</v>
      </c>
      <c r="AB1608">
        <v>5.22</v>
      </c>
      <c r="AC1608">
        <v>0.65</v>
      </c>
      <c r="AD1608"/>
      <c r="AE1608"/>
      <c r="AF1608"/>
      <c r="AG1608"/>
      <c r="AH1608">
        <v>2.5</v>
      </c>
      <c r="AI1608">
        <v>1.49</v>
      </c>
      <c r="AJ1608">
        <v>0.6</v>
      </c>
      <c r="AK1608">
        <v>0.46</v>
      </c>
      <c r="AL1608">
        <v>0.09</v>
      </c>
      <c r="AM1608"/>
      <c r="AN1608">
        <v>0.42</v>
      </c>
      <c r="AO1608"/>
      <c r="AP1608">
        <v>0.56000000000000005</v>
      </c>
      <c r="AQ1608">
        <v>47.88</v>
      </c>
      <c r="AR1608"/>
    </row>
    <row r="1609" spans="1:44" ht="12.75" hidden="1" customHeight="1" x14ac:dyDescent="0.25">
      <c r="A1609">
        <v>21104</v>
      </c>
      <c r="B1609">
        <v>2001</v>
      </c>
      <c r="C1609" s="22" t="str">
        <f t="shared" si="94"/>
        <v>2001B21104</v>
      </c>
      <c r="D1609" s="20">
        <v>37139</v>
      </c>
      <c r="E1609">
        <v>10018</v>
      </c>
      <c r="F1609" s="13" t="s">
        <v>61</v>
      </c>
      <c r="G1609">
        <v>-35</v>
      </c>
      <c r="I1609" t="s">
        <v>70</v>
      </c>
      <c r="J1609" s="15">
        <f t="shared" si="95"/>
        <v>2716</v>
      </c>
      <c r="K1609">
        <v>20</v>
      </c>
      <c r="L1609">
        <v>30</v>
      </c>
      <c r="M1609">
        <v>30</v>
      </c>
      <c r="N1609">
        <v>10</v>
      </c>
      <c r="O1609">
        <v>4</v>
      </c>
      <c r="P1609">
        <v>5</v>
      </c>
      <c r="Q1609"/>
      <c r="R1609">
        <v>41511</v>
      </c>
      <c r="S1609">
        <v>2002</v>
      </c>
      <c r="T1609" s="60" t="s">
        <v>88</v>
      </c>
      <c r="U1609" s="65">
        <v>1.7683721777130372</v>
      </c>
      <c r="V1609" s="65">
        <v>1.0282756737072103</v>
      </c>
      <c r="W1609" s="65">
        <v>0</v>
      </c>
      <c r="X1609" s="65">
        <v>0.19648579752367079</v>
      </c>
      <c r="Y1609" s="65">
        <v>0</v>
      </c>
      <c r="Z1609">
        <v>479</v>
      </c>
      <c r="AA1609">
        <v>7.44</v>
      </c>
      <c r="AB1609">
        <v>6.55</v>
      </c>
      <c r="AC1609">
        <v>0.51</v>
      </c>
      <c r="AD1609"/>
      <c r="AE1609"/>
      <c r="AF1609"/>
      <c r="AG1609"/>
      <c r="AH1609">
        <v>1.79</v>
      </c>
      <c r="AI1609">
        <v>1.3</v>
      </c>
      <c r="AJ1609">
        <v>0.51</v>
      </c>
      <c r="AK1609">
        <v>0.4</v>
      </c>
      <c r="AL1609">
        <v>0.1</v>
      </c>
      <c r="AM1609"/>
      <c r="AN1609">
        <v>0.38</v>
      </c>
      <c r="AO1609"/>
      <c r="AP1609">
        <v>0.52</v>
      </c>
      <c r="AQ1609">
        <v>40.549999999999997</v>
      </c>
      <c r="AR1609"/>
    </row>
    <row r="1610" spans="1:44" ht="12.75" hidden="1" customHeight="1" x14ac:dyDescent="0.25">
      <c r="A1610">
        <v>21105</v>
      </c>
      <c r="B1610">
        <v>2001</v>
      </c>
      <c r="C1610" s="22" t="str">
        <f t="shared" ref="C1610:C1673" si="96">CONCATENATE(B1610,"B",A1610)</f>
        <v>2001B21105</v>
      </c>
      <c r="D1610" s="20">
        <v>37139</v>
      </c>
      <c r="E1610">
        <v>10018</v>
      </c>
      <c r="F1610" s="13" t="s">
        <v>61</v>
      </c>
      <c r="G1610">
        <v>-35</v>
      </c>
      <c r="I1610" t="s">
        <v>70</v>
      </c>
      <c r="J1610" s="15">
        <f t="shared" si="95"/>
        <v>5432</v>
      </c>
      <c r="K1610">
        <v>30</v>
      </c>
      <c r="L1610">
        <v>50</v>
      </c>
      <c r="M1610">
        <v>50</v>
      </c>
      <c r="N1610">
        <v>20</v>
      </c>
      <c r="O1610">
        <v>4</v>
      </c>
      <c r="P1610">
        <v>5</v>
      </c>
      <c r="Q1610"/>
      <c r="R1610">
        <v>41512</v>
      </c>
      <c r="S1610">
        <v>2002</v>
      </c>
      <c r="T1610" s="60" t="s">
        <v>88</v>
      </c>
      <c r="U1610" s="65">
        <v>2.4906753163798956</v>
      </c>
      <c r="V1610" s="65">
        <v>0.42337666174298377</v>
      </c>
      <c r="W1610" s="65">
        <v>0</v>
      </c>
      <c r="X1610" s="65">
        <v>0.76284083196934016</v>
      </c>
      <c r="Y1610" s="65">
        <v>0</v>
      </c>
      <c r="Z1610">
        <v>455</v>
      </c>
      <c r="AA1610">
        <v>6.73</v>
      </c>
      <c r="AB1610">
        <v>9.76</v>
      </c>
      <c r="AC1610">
        <v>0.67</v>
      </c>
      <c r="AD1610"/>
      <c r="AE1610"/>
      <c r="AF1610"/>
      <c r="AG1610"/>
      <c r="AH1610">
        <v>2.54</v>
      </c>
      <c r="AI1610">
        <v>1.93</v>
      </c>
      <c r="AJ1610">
        <v>0.72</v>
      </c>
      <c r="AK1610">
        <v>0.44</v>
      </c>
      <c r="AL1610">
        <v>0.13</v>
      </c>
      <c r="AM1610"/>
      <c r="AN1610">
        <v>0.32</v>
      </c>
      <c r="AO1610"/>
      <c r="AP1610">
        <v>0.46</v>
      </c>
      <c r="AQ1610">
        <v>41.56</v>
      </c>
      <c r="AR1610"/>
    </row>
    <row r="1611" spans="1:44" ht="12.75" hidden="1" customHeight="1" x14ac:dyDescent="0.25">
      <c r="A1611">
        <v>21106</v>
      </c>
      <c r="B1611">
        <v>2001</v>
      </c>
      <c r="C1611" s="22" t="str">
        <f t="shared" si="96"/>
        <v>2001B21106</v>
      </c>
      <c r="D1611" s="20">
        <v>37139</v>
      </c>
      <c r="E1611">
        <v>10018</v>
      </c>
      <c r="F1611" s="13" t="s">
        <v>61</v>
      </c>
      <c r="G1611">
        <v>-35</v>
      </c>
      <c r="I1611" t="s">
        <v>70</v>
      </c>
      <c r="J1611" s="15">
        <f t="shared" si="95"/>
        <v>4956.7000000000007</v>
      </c>
      <c r="K1611">
        <v>50</v>
      </c>
      <c r="L1611">
        <v>70</v>
      </c>
      <c r="M1611" s="26">
        <v>68.25</v>
      </c>
      <c r="N1611">
        <v>20</v>
      </c>
      <c r="O1611">
        <v>4</v>
      </c>
      <c r="P1611">
        <v>5</v>
      </c>
      <c r="Q1611"/>
      <c r="R1611">
        <v>41513</v>
      </c>
      <c r="S1611">
        <v>2002</v>
      </c>
      <c r="T1611" s="60" t="s">
        <v>88</v>
      </c>
      <c r="U1611" s="65">
        <v>1.8634084931579928</v>
      </c>
      <c r="V1611" s="65">
        <v>0.27990002400704206</v>
      </c>
      <c r="W1611" s="65">
        <v>2.2832585291685561</v>
      </c>
      <c r="X1611" s="65">
        <v>0.13476667822561283</v>
      </c>
      <c r="Y1611" s="65">
        <v>0</v>
      </c>
      <c r="Z1611">
        <v>426</v>
      </c>
      <c r="AA1611">
        <v>6.24</v>
      </c>
      <c r="AB1611">
        <v>12.25</v>
      </c>
      <c r="AC1611">
        <v>0.63</v>
      </c>
      <c r="AD1611"/>
      <c r="AE1611"/>
      <c r="AF1611"/>
      <c r="AG1611"/>
      <c r="AH1611">
        <v>4.1399999999999997</v>
      </c>
      <c r="AI1611">
        <v>3.19</v>
      </c>
      <c r="AJ1611">
        <v>0.97</v>
      </c>
      <c r="AK1611">
        <v>0.41</v>
      </c>
      <c r="AL1611">
        <v>0.15</v>
      </c>
      <c r="AM1611"/>
      <c r="AN1611">
        <v>0.3</v>
      </c>
      <c r="AO1611"/>
      <c r="AP1611">
        <v>0.4</v>
      </c>
      <c r="AQ1611">
        <v>68.34</v>
      </c>
      <c r="AR1611"/>
    </row>
    <row r="1612" spans="1:44" ht="12.75" hidden="1" customHeight="1" x14ac:dyDescent="0.25">
      <c r="A1612">
        <v>21107</v>
      </c>
      <c r="B1612">
        <v>2001</v>
      </c>
      <c r="C1612" s="22" t="str">
        <f t="shared" si="96"/>
        <v>2001B21107</v>
      </c>
      <c r="D1612" s="20">
        <v>37139</v>
      </c>
      <c r="E1612">
        <v>10018</v>
      </c>
      <c r="F1612" s="13" t="s">
        <v>61</v>
      </c>
      <c r="G1612">
        <v>-35</v>
      </c>
      <c r="I1612" t="s">
        <v>70</v>
      </c>
      <c r="J1612" s="15">
        <f t="shared" si="95"/>
        <v>2912.91</v>
      </c>
      <c r="K1612">
        <v>70</v>
      </c>
      <c r="L1612">
        <v>100</v>
      </c>
      <c r="M1612" s="26">
        <v>84.3</v>
      </c>
      <c r="N1612">
        <v>30</v>
      </c>
      <c r="O1612">
        <v>3</v>
      </c>
      <c r="P1612">
        <v>5</v>
      </c>
      <c r="Q1612"/>
      <c r="R1612">
        <v>41514</v>
      </c>
      <c r="S1612">
        <v>2002</v>
      </c>
      <c r="T1612" s="60" t="s">
        <v>88</v>
      </c>
      <c r="U1612" s="65">
        <v>0.40200000000000002</v>
      </c>
      <c r="V1612" s="65">
        <v>0.72699999999999998</v>
      </c>
      <c r="W1612" s="65">
        <v>2.7370000000000001</v>
      </c>
      <c r="X1612" s="65">
        <v>3.3000000000000002E-2</v>
      </c>
      <c r="Y1612" s="65">
        <v>0</v>
      </c>
      <c r="Z1612">
        <v>441</v>
      </c>
      <c r="AA1612">
        <v>6.1</v>
      </c>
      <c r="AB1612">
        <v>12.65</v>
      </c>
      <c r="AC1612">
        <v>0.61</v>
      </c>
      <c r="AD1612"/>
      <c r="AE1612"/>
      <c r="AF1612"/>
      <c r="AG1612"/>
      <c r="AH1612">
        <v>3.97</v>
      </c>
      <c r="AI1612">
        <v>3.14</v>
      </c>
      <c r="AJ1612">
        <v>0.91</v>
      </c>
      <c r="AK1612">
        <v>0.45</v>
      </c>
      <c r="AL1612">
        <v>0.14000000000000001</v>
      </c>
      <c r="AM1612"/>
      <c r="AN1612">
        <v>0.32</v>
      </c>
      <c r="AO1612"/>
      <c r="AP1612">
        <v>0.46</v>
      </c>
      <c r="AQ1612">
        <v>65.11</v>
      </c>
      <c r="AR1612"/>
    </row>
    <row r="1613" spans="1:44" ht="12.75" hidden="1" customHeight="1" x14ac:dyDescent="0.25">
      <c r="A1613">
        <v>21108</v>
      </c>
      <c r="B1613">
        <v>2001</v>
      </c>
      <c r="C1613" s="22" t="str">
        <f t="shared" si="96"/>
        <v>2001B21108</v>
      </c>
      <c r="D1613" s="20">
        <v>37139</v>
      </c>
      <c r="E1613">
        <v>10019</v>
      </c>
      <c r="F1613" s="13" t="s">
        <v>61</v>
      </c>
      <c r="G1613">
        <v>-84</v>
      </c>
      <c r="I1613" t="s">
        <v>70</v>
      </c>
      <c r="J1613" s="15">
        <f t="shared" si="95"/>
        <v>1358</v>
      </c>
      <c r="K1613">
        <v>0</v>
      </c>
      <c r="L1613">
        <v>5</v>
      </c>
      <c r="M1613">
        <v>5</v>
      </c>
      <c r="N1613">
        <v>5</v>
      </c>
      <c r="O1613">
        <v>4</v>
      </c>
      <c r="P1613">
        <v>5</v>
      </c>
      <c r="Q1613"/>
      <c r="R1613">
        <v>41515</v>
      </c>
      <c r="S1613">
        <v>2002</v>
      </c>
      <c r="T1613" s="60" t="s">
        <v>88</v>
      </c>
      <c r="U1613" s="65">
        <v>0.21076687477047373</v>
      </c>
      <c r="V1613" s="65">
        <v>9.3359823723834015E-2</v>
      </c>
      <c r="W1613" s="65">
        <v>0</v>
      </c>
      <c r="X1613" s="65">
        <v>7.2141681968417179E-2</v>
      </c>
      <c r="Y1613" s="65">
        <v>0</v>
      </c>
      <c r="Z1613"/>
      <c r="AA1613"/>
      <c r="AB1613">
        <v>4.6399999999999997</v>
      </c>
      <c r="AC1613">
        <v>0.54</v>
      </c>
      <c r="AD1613"/>
      <c r="AE1613"/>
      <c r="AF1613"/>
      <c r="AG1613"/>
      <c r="AH1613">
        <v>4.03</v>
      </c>
      <c r="AI1613">
        <v>1.61</v>
      </c>
      <c r="AJ1613">
        <v>0.56000000000000005</v>
      </c>
      <c r="AK1613">
        <v>0.23</v>
      </c>
      <c r="AL1613">
        <v>0.14000000000000001</v>
      </c>
      <c r="AM1613"/>
      <c r="AN1613">
        <v>0.18</v>
      </c>
      <c r="AO1613"/>
      <c r="AP1613">
        <v>0.98</v>
      </c>
      <c r="AQ1613">
        <v>74.680000000000007</v>
      </c>
      <c r="AR1613"/>
    </row>
    <row r="1614" spans="1:44" ht="12.75" hidden="1" customHeight="1" x14ac:dyDescent="0.25">
      <c r="A1614">
        <v>21109</v>
      </c>
      <c r="B1614">
        <v>2001</v>
      </c>
      <c r="C1614" s="22" t="str">
        <f t="shared" si="96"/>
        <v>2001B21109</v>
      </c>
      <c r="D1614" s="20">
        <v>37139</v>
      </c>
      <c r="E1614">
        <v>10019</v>
      </c>
      <c r="F1614" s="13" t="s">
        <v>61</v>
      </c>
      <c r="G1614">
        <v>-84</v>
      </c>
      <c r="I1614" t="s">
        <v>70</v>
      </c>
      <c r="J1614" s="15">
        <f t="shared" si="95"/>
        <v>1358</v>
      </c>
      <c r="K1614">
        <v>5</v>
      </c>
      <c r="L1614">
        <v>10</v>
      </c>
      <c r="M1614">
        <v>10</v>
      </c>
      <c r="N1614">
        <v>5</v>
      </c>
      <c r="O1614">
        <v>4</v>
      </c>
      <c r="P1614">
        <v>5</v>
      </c>
      <c r="Q1614"/>
      <c r="R1614">
        <v>41516</v>
      </c>
      <c r="S1614">
        <v>2002</v>
      </c>
      <c r="T1614" s="60" t="s">
        <v>88</v>
      </c>
      <c r="U1614" s="65">
        <v>0.51100000000000001</v>
      </c>
      <c r="V1614" s="65">
        <v>0.106</v>
      </c>
      <c r="W1614" s="65">
        <v>0</v>
      </c>
      <c r="X1614" s="65">
        <v>4.2999999999999997E-2</v>
      </c>
      <c r="Y1614" s="65">
        <v>0</v>
      </c>
      <c r="Z1614">
        <v>437</v>
      </c>
      <c r="AA1614">
        <v>11.7</v>
      </c>
      <c r="AB1614">
        <v>9.73</v>
      </c>
      <c r="AC1614">
        <v>0.4</v>
      </c>
      <c r="AD1614"/>
      <c r="AE1614"/>
      <c r="AF1614"/>
      <c r="AG1614"/>
      <c r="AH1614">
        <v>5.84</v>
      </c>
      <c r="AI1614">
        <v>2.98</v>
      </c>
      <c r="AJ1614">
        <v>0.87</v>
      </c>
      <c r="AK1614">
        <v>0.28000000000000003</v>
      </c>
      <c r="AL1614">
        <v>0.15</v>
      </c>
      <c r="AM1614"/>
      <c r="AN1614">
        <v>0.57999999999999996</v>
      </c>
      <c r="AO1614"/>
      <c r="AP1614">
        <v>0.86</v>
      </c>
      <c r="AQ1614">
        <v>75</v>
      </c>
      <c r="AR1614"/>
    </row>
    <row r="1615" spans="1:44" ht="12.75" hidden="1" customHeight="1" x14ac:dyDescent="0.25">
      <c r="A1615">
        <v>21110</v>
      </c>
      <c r="B1615">
        <v>2001</v>
      </c>
      <c r="C1615" s="22" t="str">
        <f t="shared" si="96"/>
        <v>2001B21110</v>
      </c>
      <c r="D1615" s="20">
        <v>37139</v>
      </c>
      <c r="E1615">
        <v>10019</v>
      </c>
      <c r="F1615" s="13" t="s">
        <v>61</v>
      </c>
      <c r="G1615">
        <v>-84</v>
      </c>
      <c r="I1615" t="s">
        <v>70</v>
      </c>
      <c r="J1615" s="15">
        <f t="shared" si="95"/>
        <v>2716</v>
      </c>
      <c r="K1615">
        <v>10</v>
      </c>
      <c r="L1615">
        <v>20</v>
      </c>
      <c r="M1615">
        <v>20</v>
      </c>
      <c r="N1615">
        <v>10</v>
      </c>
      <c r="O1615">
        <v>4</v>
      </c>
      <c r="P1615">
        <v>5</v>
      </c>
      <c r="Q1615"/>
      <c r="R1615">
        <v>41517</v>
      </c>
      <c r="S1615">
        <v>2002</v>
      </c>
      <c r="T1615" s="60" t="s">
        <v>88</v>
      </c>
      <c r="U1615" s="65">
        <v>1.2711425018839486</v>
      </c>
      <c r="V1615" s="65">
        <v>0.4419384325546345</v>
      </c>
      <c r="W1615" s="65">
        <v>0</v>
      </c>
      <c r="X1615" s="65">
        <v>0.12756985681989449</v>
      </c>
      <c r="Y1615" s="65">
        <v>0</v>
      </c>
      <c r="Z1615">
        <v>454</v>
      </c>
      <c r="AA1615">
        <v>9.6</v>
      </c>
      <c r="AB1615">
        <v>8.86</v>
      </c>
      <c r="AC1615">
        <v>0.45</v>
      </c>
      <c r="AD1615"/>
      <c r="AE1615"/>
      <c r="AF1615"/>
      <c r="AG1615"/>
      <c r="AH1615">
        <v>3.81</v>
      </c>
      <c r="AI1615">
        <v>2.2400000000000002</v>
      </c>
      <c r="AJ1615">
        <v>0.77</v>
      </c>
      <c r="AK1615">
        <v>0.45</v>
      </c>
      <c r="AL1615">
        <v>0.12</v>
      </c>
      <c r="AM1615"/>
      <c r="AN1615">
        <v>0.46</v>
      </c>
      <c r="AO1615"/>
      <c r="AP1615">
        <v>0.64</v>
      </c>
      <c r="AQ1615">
        <v>61.27</v>
      </c>
      <c r="AR1615"/>
    </row>
    <row r="1616" spans="1:44" ht="12.75" hidden="1" customHeight="1" x14ac:dyDescent="0.25">
      <c r="A1616">
        <v>21111</v>
      </c>
      <c r="B1616">
        <v>2001</v>
      </c>
      <c r="C1616" s="22" t="str">
        <f t="shared" si="96"/>
        <v>2001B21111</v>
      </c>
      <c r="D1616" s="20">
        <v>37139</v>
      </c>
      <c r="E1616">
        <v>10019</v>
      </c>
      <c r="F1616" s="13" t="s">
        <v>61</v>
      </c>
      <c r="G1616">
        <v>-84</v>
      </c>
      <c r="I1616" t="s">
        <v>70</v>
      </c>
      <c r="J1616" s="15">
        <f t="shared" si="95"/>
        <v>2716</v>
      </c>
      <c r="K1616">
        <v>20</v>
      </c>
      <c r="L1616">
        <v>30</v>
      </c>
      <c r="M1616">
        <v>30</v>
      </c>
      <c r="N1616">
        <v>10</v>
      </c>
      <c r="O1616">
        <v>4</v>
      </c>
      <c r="P1616">
        <v>5</v>
      </c>
      <c r="Q1616"/>
      <c r="R1616">
        <v>41518</v>
      </c>
      <c r="S1616">
        <v>2002</v>
      </c>
      <c r="T1616" s="60" t="s">
        <v>88</v>
      </c>
      <c r="U1616" s="65">
        <v>2.2415404199676954</v>
      </c>
      <c r="V1616" s="65">
        <v>2.6833413583570498</v>
      </c>
      <c r="W1616" s="65">
        <v>0</v>
      </c>
      <c r="X1616" s="65">
        <v>0.28597192523652032</v>
      </c>
      <c r="Y1616" s="65">
        <v>0</v>
      </c>
      <c r="Z1616">
        <v>477</v>
      </c>
      <c r="AA1616">
        <v>7.48</v>
      </c>
      <c r="AB1616">
        <v>5.66</v>
      </c>
      <c r="AC1616">
        <v>0.54</v>
      </c>
      <c r="AD1616"/>
      <c r="AE1616"/>
      <c r="AF1616"/>
      <c r="AG1616"/>
      <c r="AH1616">
        <v>1.6</v>
      </c>
      <c r="AI1616">
        <v>1.29</v>
      </c>
      <c r="AJ1616">
        <v>0.5</v>
      </c>
      <c r="AK1616">
        <v>0.49</v>
      </c>
      <c r="AL1616">
        <v>0.09</v>
      </c>
      <c r="AM1616"/>
      <c r="AN1616">
        <v>0.3</v>
      </c>
      <c r="AO1616"/>
      <c r="AP1616">
        <v>0.48</v>
      </c>
      <c r="AQ1616">
        <v>37.520000000000003</v>
      </c>
      <c r="AR1616"/>
    </row>
    <row r="1617" spans="1:50" ht="12.75" hidden="1" customHeight="1" x14ac:dyDescent="0.25">
      <c r="A1617">
        <v>21112</v>
      </c>
      <c r="B1617">
        <v>2001</v>
      </c>
      <c r="C1617" s="22" t="str">
        <f t="shared" si="96"/>
        <v>2001B21112</v>
      </c>
      <c r="D1617" s="20">
        <v>37139</v>
      </c>
      <c r="E1617">
        <v>10019</v>
      </c>
      <c r="F1617" s="13" t="s">
        <v>61</v>
      </c>
      <c r="G1617">
        <v>-84</v>
      </c>
      <c r="I1617" t="s">
        <v>70</v>
      </c>
      <c r="J1617" s="15">
        <f t="shared" si="95"/>
        <v>5432</v>
      </c>
      <c r="K1617">
        <v>30</v>
      </c>
      <c r="L1617">
        <v>50</v>
      </c>
      <c r="M1617">
        <v>50</v>
      </c>
      <c r="N1617">
        <v>20</v>
      </c>
      <c r="O1617">
        <v>4</v>
      </c>
      <c r="P1617">
        <v>5</v>
      </c>
      <c r="Q1617"/>
      <c r="R1617">
        <v>41519</v>
      </c>
      <c r="S1617">
        <v>2002</v>
      </c>
      <c r="T1617" s="60" t="s">
        <v>88</v>
      </c>
      <c r="U1617" s="65">
        <v>2.3718448093220341</v>
      </c>
      <c r="V1617" s="65">
        <v>2.9416175847457628</v>
      </c>
      <c r="W1617" s="65">
        <v>4.4455527012711871</v>
      </c>
      <c r="X1617" s="65">
        <v>0.19213268008474579</v>
      </c>
      <c r="Y1617" s="65">
        <v>0</v>
      </c>
      <c r="Z1617">
        <v>480</v>
      </c>
      <c r="AA1617">
        <v>6.51</v>
      </c>
      <c r="AB1617">
        <v>5.25</v>
      </c>
      <c r="AC1617">
        <v>0.48</v>
      </c>
      <c r="AD1617"/>
      <c r="AE1617"/>
      <c r="AF1617"/>
      <c r="AG1617"/>
      <c r="AH1617">
        <v>1.53</v>
      </c>
      <c r="AI1617">
        <v>1.1399999999999999</v>
      </c>
      <c r="AJ1617">
        <v>0.42</v>
      </c>
      <c r="AK1617">
        <v>0.42</v>
      </c>
      <c r="AL1617">
        <v>0.11</v>
      </c>
      <c r="AM1617"/>
      <c r="AN1617">
        <v>0.23</v>
      </c>
      <c r="AO1617"/>
      <c r="AP1617">
        <v>0.4</v>
      </c>
      <c r="AQ1617">
        <v>41.09</v>
      </c>
      <c r="AR1617"/>
    </row>
    <row r="1618" spans="1:50" ht="12.75" hidden="1" customHeight="1" x14ac:dyDescent="0.25">
      <c r="A1618">
        <v>21113</v>
      </c>
      <c r="B1618">
        <v>2001</v>
      </c>
      <c r="C1618" s="22" t="str">
        <f t="shared" si="96"/>
        <v>2001B21113</v>
      </c>
      <c r="D1618" s="20">
        <v>37139</v>
      </c>
      <c r="E1618">
        <v>10019</v>
      </c>
      <c r="F1618" s="13" t="s">
        <v>61</v>
      </c>
      <c r="G1618">
        <v>-84</v>
      </c>
      <c r="I1618" t="s">
        <v>70</v>
      </c>
      <c r="J1618" s="15">
        <f t="shared" si="95"/>
        <v>4413.5</v>
      </c>
      <c r="K1618">
        <v>50</v>
      </c>
      <c r="L1618">
        <v>70</v>
      </c>
      <c r="M1618" s="26">
        <v>66.25</v>
      </c>
      <c r="N1618">
        <v>20</v>
      </c>
      <c r="O1618">
        <v>4</v>
      </c>
      <c r="P1618">
        <v>5</v>
      </c>
      <c r="Q1618"/>
      <c r="R1618">
        <v>41520</v>
      </c>
      <c r="S1618">
        <v>2002</v>
      </c>
      <c r="T1618" s="60" t="s">
        <v>88</v>
      </c>
      <c r="U1618" s="65">
        <v>5.1584288400809003E-2</v>
      </c>
      <c r="V1618" s="65">
        <v>0</v>
      </c>
      <c r="W1618" s="65">
        <v>0</v>
      </c>
      <c r="X1618" s="65">
        <v>0</v>
      </c>
      <c r="Y1618" s="65">
        <v>0</v>
      </c>
      <c r="Z1618"/>
      <c r="AA1618"/>
      <c r="AB1618">
        <v>24.33</v>
      </c>
      <c r="AC1618">
        <v>0.7</v>
      </c>
      <c r="AD1618"/>
      <c r="AE1618"/>
      <c r="AF1618"/>
      <c r="AG1618"/>
      <c r="AH1618">
        <v>9.17</v>
      </c>
      <c r="AI1618">
        <v>5.92</v>
      </c>
      <c r="AJ1618">
        <v>1.87</v>
      </c>
      <c r="AK1618">
        <v>0.22</v>
      </c>
      <c r="AL1618">
        <v>0.84</v>
      </c>
      <c r="AM1618"/>
      <c r="AN1618">
        <v>0.56000000000000005</v>
      </c>
      <c r="AO1618"/>
      <c r="AP1618">
        <v>0.82</v>
      </c>
      <c r="AQ1618">
        <v>128.13999999999999</v>
      </c>
      <c r="AR1618"/>
    </row>
    <row r="1619" spans="1:50" ht="12.75" hidden="1" customHeight="1" x14ac:dyDescent="0.25">
      <c r="A1619">
        <v>21114</v>
      </c>
      <c r="B1619">
        <v>2001</v>
      </c>
      <c r="C1619" s="22" t="str">
        <f t="shared" si="96"/>
        <v>2001B21114</v>
      </c>
      <c r="D1619" s="20">
        <v>37139</v>
      </c>
      <c r="E1619">
        <v>10019</v>
      </c>
      <c r="F1619" s="13" t="s">
        <v>61</v>
      </c>
      <c r="G1619">
        <v>-84</v>
      </c>
      <c r="I1619" t="s">
        <v>70</v>
      </c>
      <c r="J1619" s="15">
        <f t="shared" si="95"/>
        <v>3320.3099999999995</v>
      </c>
      <c r="K1619">
        <v>70</v>
      </c>
      <c r="L1619">
        <v>100</v>
      </c>
      <c r="M1619" s="26">
        <v>86.3</v>
      </c>
      <c r="N1619">
        <v>30</v>
      </c>
      <c r="O1619">
        <v>3</v>
      </c>
      <c r="P1619">
        <v>5</v>
      </c>
      <c r="Q1619"/>
      <c r="R1619">
        <v>41521</v>
      </c>
      <c r="S1619">
        <v>2002</v>
      </c>
      <c r="T1619" s="60" t="s">
        <v>88</v>
      </c>
      <c r="U1619" s="65">
        <v>0.13900000000000001</v>
      </c>
      <c r="V1619" s="65">
        <v>0.20300000000000001</v>
      </c>
      <c r="W1619" s="65">
        <v>0</v>
      </c>
      <c r="X1619" s="65">
        <v>1.0999999999999999E-2</v>
      </c>
      <c r="Y1619" s="65">
        <v>0</v>
      </c>
      <c r="Z1619"/>
      <c r="AA1619"/>
      <c r="AB1619">
        <v>16.829999999999998</v>
      </c>
      <c r="AC1619">
        <v>0.37</v>
      </c>
      <c r="AD1619"/>
      <c r="AE1619"/>
      <c r="AF1619"/>
      <c r="AG1619"/>
      <c r="AH1619">
        <v>5.57</v>
      </c>
      <c r="AI1619">
        <v>4.4400000000000004</v>
      </c>
      <c r="AJ1619">
        <v>1.4</v>
      </c>
      <c r="AK1619">
        <v>0.33</v>
      </c>
      <c r="AL1619">
        <v>0.28999999999999998</v>
      </c>
      <c r="AM1619"/>
      <c r="AN1619">
        <v>0.14000000000000001</v>
      </c>
      <c r="AO1619"/>
      <c r="AP1619">
        <v>0.53</v>
      </c>
      <c r="AQ1619">
        <v>144.9</v>
      </c>
      <c r="AR1619"/>
    </row>
    <row r="1620" spans="1:50" ht="12.75" hidden="1" customHeight="1" x14ac:dyDescent="0.25">
      <c r="A1620">
        <v>21115</v>
      </c>
      <c r="B1620">
        <v>2001</v>
      </c>
      <c r="C1620" s="22" t="str">
        <f t="shared" si="96"/>
        <v>2001B21115</v>
      </c>
      <c r="D1620" s="20">
        <v>37139</v>
      </c>
      <c r="E1620">
        <v>10020</v>
      </c>
      <c r="F1620" s="13" t="s">
        <v>61</v>
      </c>
      <c r="G1620">
        <v>-85</v>
      </c>
      <c r="I1620" t="s">
        <v>70</v>
      </c>
      <c r="J1620" s="15">
        <f t="shared" si="95"/>
        <v>1358</v>
      </c>
      <c r="K1620">
        <v>0</v>
      </c>
      <c r="L1620">
        <v>5</v>
      </c>
      <c r="M1620">
        <v>5</v>
      </c>
      <c r="N1620">
        <v>5</v>
      </c>
      <c r="O1620">
        <v>4</v>
      </c>
      <c r="P1620">
        <v>5</v>
      </c>
      <c r="Q1620"/>
      <c r="R1620">
        <v>41522</v>
      </c>
      <c r="S1620">
        <v>2002</v>
      </c>
      <c r="T1620" s="60" t="s">
        <v>88</v>
      </c>
      <c r="U1620" s="65">
        <v>0.24</v>
      </c>
      <c r="V1620" s="65">
        <v>0.46600000000000003</v>
      </c>
      <c r="W1620" s="65">
        <v>0</v>
      </c>
      <c r="X1620" s="65">
        <v>6.9000000000000006E-2</v>
      </c>
      <c r="Y1620" s="65">
        <v>0</v>
      </c>
      <c r="Z1620">
        <v>453</v>
      </c>
      <c r="AA1620">
        <v>14.9</v>
      </c>
      <c r="AB1620">
        <v>4.5599999999999996</v>
      </c>
      <c r="AC1620">
        <v>0.54</v>
      </c>
      <c r="AD1620"/>
      <c r="AE1620"/>
      <c r="AF1620"/>
      <c r="AG1620"/>
      <c r="AH1620">
        <v>4.54</v>
      </c>
      <c r="AI1620">
        <v>1.9</v>
      </c>
      <c r="AJ1620">
        <v>0.54</v>
      </c>
      <c r="AK1620">
        <v>0.17</v>
      </c>
      <c r="AL1620">
        <v>0.13</v>
      </c>
      <c r="AM1620"/>
      <c r="AN1620">
        <v>0.23</v>
      </c>
      <c r="AO1620"/>
      <c r="AP1620">
        <v>1.18</v>
      </c>
      <c r="AQ1620">
        <v>70.86</v>
      </c>
      <c r="AR1620"/>
    </row>
    <row r="1621" spans="1:50" ht="12.75" hidden="1" customHeight="1" x14ac:dyDescent="0.25">
      <c r="A1621">
        <v>21116</v>
      </c>
      <c r="B1621">
        <v>2001</v>
      </c>
      <c r="C1621" s="22" t="str">
        <f t="shared" si="96"/>
        <v>2001B21116</v>
      </c>
      <c r="D1621" s="20">
        <v>37139</v>
      </c>
      <c r="E1621">
        <v>10020</v>
      </c>
      <c r="F1621" s="13" t="s">
        <v>61</v>
      </c>
      <c r="G1621">
        <v>-85</v>
      </c>
      <c r="I1621" t="s">
        <v>70</v>
      </c>
      <c r="J1621" s="15">
        <f t="shared" si="95"/>
        <v>1358</v>
      </c>
      <c r="K1621">
        <v>5</v>
      </c>
      <c r="L1621">
        <v>10</v>
      </c>
      <c r="M1621">
        <v>10</v>
      </c>
      <c r="N1621">
        <v>5</v>
      </c>
      <c r="O1621">
        <v>4</v>
      </c>
      <c r="P1621">
        <v>5</v>
      </c>
      <c r="Q1621"/>
      <c r="R1621">
        <v>41523</v>
      </c>
      <c r="S1621">
        <v>2002</v>
      </c>
      <c r="T1621" s="60" t="s">
        <v>88</v>
      </c>
      <c r="U1621" s="65">
        <v>0.41099999999999998</v>
      </c>
      <c r="V1621" s="65">
        <v>0.40100000000000002</v>
      </c>
      <c r="W1621" s="65">
        <v>0</v>
      </c>
      <c r="X1621" s="65">
        <v>0.14000000000000001</v>
      </c>
      <c r="Y1621" s="65">
        <v>0</v>
      </c>
      <c r="Z1621">
        <v>461</v>
      </c>
      <c r="AA1621">
        <v>10</v>
      </c>
      <c r="AB1621">
        <v>4.75</v>
      </c>
      <c r="AC1621">
        <v>0.65</v>
      </c>
      <c r="AD1621"/>
      <c r="AE1621"/>
      <c r="AF1621"/>
      <c r="AG1621"/>
      <c r="AH1621">
        <v>3.67</v>
      </c>
      <c r="AI1621">
        <v>1.39</v>
      </c>
      <c r="AJ1621">
        <v>0.48</v>
      </c>
      <c r="AK1621">
        <v>0.31</v>
      </c>
      <c r="AL1621">
        <v>0.11</v>
      </c>
      <c r="AM1621"/>
      <c r="AN1621">
        <v>0.26</v>
      </c>
      <c r="AO1621"/>
      <c r="AP1621">
        <v>0.8</v>
      </c>
      <c r="AQ1621">
        <v>56.17</v>
      </c>
      <c r="AR1621"/>
    </row>
    <row r="1622" spans="1:50" ht="12.75" hidden="1" customHeight="1" x14ac:dyDescent="0.25">
      <c r="A1622">
        <v>21117</v>
      </c>
      <c r="B1622">
        <v>2001</v>
      </c>
      <c r="C1622" s="22" t="str">
        <f t="shared" si="96"/>
        <v>2001B21117</v>
      </c>
      <c r="D1622" s="20">
        <v>37139</v>
      </c>
      <c r="E1622">
        <v>10020</v>
      </c>
      <c r="F1622" s="13" t="s">
        <v>61</v>
      </c>
      <c r="G1622">
        <v>-85</v>
      </c>
      <c r="I1622" t="s">
        <v>70</v>
      </c>
      <c r="J1622" s="15">
        <f t="shared" si="95"/>
        <v>2716</v>
      </c>
      <c r="K1622">
        <v>10</v>
      </c>
      <c r="L1622">
        <v>20</v>
      </c>
      <c r="M1622">
        <v>20</v>
      </c>
      <c r="N1622">
        <v>10</v>
      </c>
      <c r="O1622">
        <v>4</v>
      </c>
      <c r="P1622">
        <v>5</v>
      </c>
      <c r="Q1622"/>
      <c r="R1622">
        <v>41524</v>
      </c>
      <c r="S1622">
        <v>2002</v>
      </c>
      <c r="T1622" s="60" t="s">
        <v>88</v>
      </c>
      <c r="U1622" s="65">
        <v>1.561425037238521</v>
      </c>
      <c r="V1622" s="65">
        <v>0.71042328864710835</v>
      </c>
      <c r="W1622" s="65">
        <v>2.6333357943138398</v>
      </c>
      <c r="X1622" s="65">
        <v>0.71293361828897084</v>
      </c>
      <c r="Y1622" s="65">
        <v>0</v>
      </c>
      <c r="Z1622">
        <v>475</v>
      </c>
      <c r="AA1622">
        <v>11.6</v>
      </c>
      <c r="AB1622">
        <v>5.71</v>
      </c>
      <c r="AC1622">
        <v>0.45</v>
      </c>
      <c r="AD1622"/>
      <c r="AE1622"/>
      <c r="AF1622"/>
      <c r="AG1622"/>
      <c r="AH1622">
        <v>2.94</v>
      </c>
      <c r="AI1622">
        <v>1.65</v>
      </c>
      <c r="AJ1622">
        <v>0.47</v>
      </c>
      <c r="AK1622">
        <v>0.54</v>
      </c>
      <c r="AL1622">
        <v>0.13</v>
      </c>
      <c r="AM1622"/>
      <c r="AN1622">
        <v>0.54</v>
      </c>
      <c r="AO1622"/>
      <c r="AP1622">
        <v>0.73</v>
      </c>
      <c r="AQ1622">
        <v>38.18</v>
      </c>
      <c r="AR1622"/>
    </row>
    <row r="1623" spans="1:50" ht="12.75" hidden="1" customHeight="1" x14ac:dyDescent="0.25">
      <c r="A1623">
        <v>21118</v>
      </c>
      <c r="B1623">
        <v>2001</v>
      </c>
      <c r="C1623" s="22" t="str">
        <f t="shared" si="96"/>
        <v>2001B21118</v>
      </c>
      <c r="D1623" s="20">
        <v>37139</v>
      </c>
      <c r="E1623">
        <v>10020</v>
      </c>
      <c r="F1623" s="13" t="s">
        <v>61</v>
      </c>
      <c r="G1623">
        <v>-85</v>
      </c>
      <c r="I1623" t="s">
        <v>70</v>
      </c>
      <c r="J1623" s="15">
        <f t="shared" si="95"/>
        <v>2716</v>
      </c>
      <c r="K1623">
        <v>20</v>
      </c>
      <c r="L1623">
        <v>30</v>
      </c>
      <c r="M1623">
        <v>30</v>
      </c>
      <c r="N1623">
        <v>10</v>
      </c>
      <c r="O1623">
        <v>4</v>
      </c>
      <c r="P1623">
        <v>5</v>
      </c>
      <c r="Q1623"/>
      <c r="R1623">
        <v>41525</v>
      </c>
      <c r="S1623">
        <v>2002</v>
      </c>
      <c r="T1623" s="60" t="s">
        <v>88</v>
      </c>
      <c r="U1623" s="65">
        <v>2.1131433224755698</v>
      </c>
      <c r="V1623" s="65">
        <v>0</v>
      </c>
      <c r="W1623" s="65">
        <v>1.5990146579804561</v>
      </c>
      <c r="X1623" s="65">
        <v>9.6864820846905536E-2</v>
      </c>
      <c r="Y1623" s="65">
        <v>0</v>
      </c>
      <c r="Z1623">
        <v>483</v>
      </c>
      <c r="AA1623">
        <v>8.75</v>
      </c>
      <c r="AB1623">
        <v>5.03</v>
      </c>
      <c r="AC1623">
        <v>0.55000000000000004</v>
      </c>
      <c r="AD1623"/>
      <c r="AE1623"/>
      <c r="AF1623"/>
      <c r="AG1623"/>
      <c r="AH1623">
        <v>1.77</v>
      </c>
      <c r="AI1623">
        <v>1.67</v>
      </c>
      <c r="AJ1623">
        <v>0.45</v>
      </c>
      <c r="AK1623">
        <v>0.6</v>
      </c>
      <c r="AL1623">
        <v>0.09</v>
      </c>
      <c r="AM1623"/>
      <c r="AN1623">
        <v>0.36</v>
      </c>
      <c r="AO1623"/>
      <c r="AP1623">
        <v>0.56000000000000005</v>
      </c>
      <c r="AQ1623">
        <v>37.619999999999997</v>
      </c>
      <c r="AR1623"/>
    </row>
    <row r="1624" spans="1:50" ht="12.75" hidden="1" customHeight="1" x14ac:dyDescent="0.25">
      <c r="A1624">
        <v>21119</v>
      </c>
      <c r="B1624">
        <v>2001</v>
      </c>
      <c r="C1624" s="22" t="str">
        <f t="shared" si="96"/>
        <v>2001B21119</v>
      </c>
      <c r="D1624" s="20">
        <v>37139</v>
      </c>
      <c r="E1624">
        <v>10020</v>
      </c>
      <c r="F1624" s="13" t="s">
        <v>61</v>
      </c>
      <c r="G1624">
        <v>-85</v>
      </c>
      <c r="I1624" t="s">
        <v>70</v>
      </c>
      <c r="J1624" s="15">
        <f t="shared" si="95"/>
        <v>5432</v>
      </c>
      <c r="K1624">
        <v>30</v>
      </c>
      <c r="L1624">
        <v>50</v>
      </c>
      <c r="M1624">
        <v>50</v>
      </c>
      <c r="N1624">
        <v>20</v>
      </c>
      <c r="O1624">
        <v>4</v>
      </c>
      <c r="P1624">
        <v>5</v>
      </c>
      <c r="Q1624"/>
      <c r="R1624">
        <v>41526</v>
      </c>
      <c r="S1624">
        <v>2002</v>
      </c>
      <c r="T1624" s="60" t="s">
        <v>88</v>
      </c>
      <c r="U1624" s="65">
        <v>1.3424726628677039</v>
      </c>
      <c r="V1624" s="65">
        <v>0</v>
      </c>
      <c r="W1624" s="65">
        <v>0</v>
      </c>
      <c r="X1624" s="65">
        <v>0.15621500077006006</v>
      </c>
      <c r="Y1624" s="65">
        <v>0</v>
      </c>
      <c r="Z1624"/>
      <c r="AA1624"/>
      <c r="AB1624">
        <v>9.06</v>
      </c>
      <c r="AC1624">
        <v>0.49</v>
      </c>
      <c r="AD1624"/>
      <c r="AE1624"/>
      <c r="AF1624"/>
      <c r="AG1624"/>
      <c r="AH1624">
        <v>3.09</v>
      </c>
      <c r="AI1624">
        <v>2.13</v>
      </c>
      <c r="AJ1624">
        <v>0.62</v>
      </c>
      <c r="AK1624">
        <v>0.42</v>
      </c>
      <c r="AL1624">
        <v>0.15</v>
      </c>
      <c r="AM1624"/>
      <c r="AN1624">
        <v>0.45</v>
      </c>
      <c r="AO1624"/>
      <c r="AP1624">
        <v>0.62</v>
      </c>
      <c r="AQ1624">
        <v>53.76</v>
      </c>
      <c r="AR1624"/>
    </row>
    <row r="1625" spans="1:50" ht="12.75" hidden="1" customHeight="1" x14ac:dyDescent="0.25">
      <c r="A1625">
        <v>21120</v>
      </c>
      <c r="B1625">
        <v>2001</v>
      </c>
      <c r="C1625" s="22" t="str">
        <f t="shared" si="96"/>
        <v>2001B21120</v>
      </c>
      <c r="D1625" s="20">
        <v>37139</v>
      </c>
      <c r="E1625">
        <v>10020</v>
      </c>
      <c r="F1625" s="13" t="s">
        <v>61</v>
      </c>
      <c r="G1625">
        <v>-85</v>
      </c>
      <c r="I1625" t="s">
        <v>70</v>
      </c>
      <c r="J1625" s="15">
        <f t="shared" si="95"/>
        <v>5432</v>
      </c>
      <c r="K1625">
        <v>50</v>
      </c>
      <c r="L1625">
        <v>70</v>
      </c>
      <c r="M1625">
        <v>70</v>
      </c>
      <c r="N1625">
        <v>20</v>
      </c>
      <c r="O1625">
        <v>4</v>
      </c>
      <c r="P1625">
        <v>5</v>
      </c>
      <c r="Q1625"/>
      <c r="R1625">
        <v>41527</v>
      </c>
      <c r="S1625">
        <v>2002</v>
      </c>
      <c r="T1625" s="60" t="s">
        <v>88</v>
      </c>
      <c r="U1625" s="65">
        <v>1.3111666100281132</v>
      </c>
      <c r="V1625" s="65">
        <v>0</v>
      </c>
      <c r="W1625" s="65">
        <v>0</v>
      </c>
      <c r="X1625" s="65">
        <v>0.14183292656554111</v>
      </c>
      <c r="Y1625" s="65">
        <v>0</v>
      </c>
      <c r="Z1625">
        <v>457</v>
      </c>
      <c r="AA1625">
        <v>8.1300000000000008</v>
      </c>
      <c r="AB1625">
        <v>10.61</v>
      </c>
      <c r="AC1625">
        <v>0.49</v>
      </c>
      <c r="AD1625"/>
      <c r="AE1625"/>
      <c r="AF1625"/>
      <c r="AG1625"/>
      <c r="AH1625">
        <v>3.12</v>
      </c>
      <c r="AI1625">
        <v>2.5499999999999998</v>
      </c>
      <c r="AJ1625">
        <v>0.63</v>
      </c>
      <c r="AK1625">
        <v>0.43</v>
      </c>
      <c r="AL1625">
        <v>0.14000000000000001</v>
      </c>
      <c r="AM1625"/>
      <c r="AN1625">
        <v>0.36</v>
      </c>
      <c r="AO1625"/>
      <c r="AP1625">
        <v>0.56000000000000005</v>
      </c>
      <c r="AQ1625">
        <v>47.15</v>
      </c>
      <c r="AR1625"/>
    </row>
    <row r="1626" spans="1:50" ht="12.75" hidden="1" customHeight="1" x14ac:dyDescent="0.25">
      <c r="A1626">
        <v>21121</v>
      </c>
      <c r="B1626">
        <v>2001</v>
      </c>
      <c r="C1626" s="22" t="str">
        <f t="shared" si="96"/>
        <v>2001B21121</v>
      </c>
      <c r="D1626" s="20">
        <v>37139</v>
      </c>
      <c r="E1626">
        <v>10020</v>
      </c>
      <c r="F1626" s="13" t="s">
        <v>61</v>
      </c>
      <c r="G1626">
        <v>-85</v>
      </c>
      <c r="I1626" t="s">
        <v>70</v>
      </c>
      <c r="J1626" s="15">
        <f t="shared" si="95"/>
        <v>8148.0000000000009</v>
      </c>
      <c r="K1626">
        <v>70</v>
      </c>
      <c r="L1626">
        <v>100</v>
      </c>
      <c r="M1626">
        <v>100</v>
      </c>
      <c r="N1626">
        <v>30</v>
      </c>
      <c r="O1626">
        <v>4</v>
      </c>
      <c r="P1626">
        <v>5</v>
      </c>
      <c r="Q1626" t="s">
        <v>438</v>
      </c>
      <c r="S1626"/>
      <c r="T1626" s="60" t="s">
        <v>88</v>
      </c>
      <c r="U1626" s="65"/>
      <c r="V1626" s="65"/>
      <c r="W1626" s="65"/>
      <c r="X1626" s="65"/>
      <c r="Y1626" s="65"/>
      <c r="Z1626" s="22"/>
      <c r="AA1626" s="22"/>
      <c r="AB1626" s="22"/>
      <c r="AC1626" s="22"/>
      <c r="AD1626"/>
      <c r="AE1626"/>
      <c r="AF1626"/>
      <c r="AG1626"/>
      <c r="AH1626" s="22"/>
      <c r="AI1626" s="22"/>
      <c r="AJ1626" s="22"/>
      <c r="AK1626" s="22"/>
      <c r="AL1626" s="22"/>
      <c r="AM1626"/>
      <c r="AN1626" s="22"/>
      <c r="AO1626"/>
      <c r="AP1626" s="22"/>
      <c r="AQ1626" s="22"/>
      <c r="AR1626"/>
    </row>
    <row r="1627" spans="1:50" ht="12.75" hidden="1" customHeight="1" x14ac:dyDescent="0.25">
      <c r="A1627">
        <v>21122</v>
      </c>
      <c r="B1627">
        <v>2001</v>
      </c>
      <c r="C1627" s="22" t="str">
        <f t="shared" si="96"/>
        <v>2001B21122</v>
      </c>
      <c r="D1627" s="20">
        <v>37139</v>
      </c>
      <c r="E1627">
        <v>10021</v>
      </c>
      <c r="F1627" s="13" t="s">
        <v>61</v>
      </c>
      <c r="G1627">
        <v>-76</v>
      </c>
      <c r="I1627" t="s">
        <v>70</v>
      </c>
      <c r="J1627" s="15">
        <f t="shared" si="95"/>
        <v>1358</v>
      </c>
      <c r="K1627">
        <v>0</v>
      </c>
      <c r="L1627">
        <v>5</v>
      </c>
      <c r="M1627">
        <v>5</v>
      </c>
      <c r="N1627">
        <v>5</v>
      </c>
      <c r="O1627">
        <v>4</v>
      </c>
      <c r="P1627">
        <v>5</v>
      </c>
      <c r="Q1627"/>
      <c r="R1627">
        <v>41528</v>
      </c>
      <c r="S1627">
        <v>2002</v>
      </c>
      <c r="T1627" s="60" t="s">
        <v>88</v>
      </c>
      <c r="U1627" s="65">
        <v>2.639173789173789E-2</v>
      </c>
      <c r="V1627" s="65">
        <v>0</v>
      </c>
      <c r="W1627" s="65">
        <v>0</v>
      </c>
      <c r="X1627" s="65">
        <v>0.63756882591093123</v>
      </c>
      <c r="Y1627" s="65">
        <v>0</v>
      </c>
      <c r="Z1627"/>
      <c r="AA1627"/>
      <c r="AB1627">
        <v>7.66</v>
      </c>
      <c r="AC1627">
        <v>1.52</v>
      </c>
      <c r="AD1627"/>
      <c r="AE1627"/>
      <c r="AF1627"/>
      <c r="AG1627"/>
      <c r="AH1627">
        <v>4.42</v>
      </c>
      <c r="AI1627">
        <v>2.73</v>
      </c>
      <c r="AJ1627">
        <v>0.93</v>
      </c>
      <c r="AK1627">
        <v>0.35</v>
      </c>
      <c r="AL1627">
        <v>1.49</v>
      </c>
      <c r="AM1627"/>
      <c r="AN1627">
        <v>0.88</v>
      </c>
      <c r="AO1627"/>
      <c r="AP1627">
        <v>1.46</v>
      </c>
      <c r="AQ1627">
        <v>57.5</v>
      </c>
      <c r="AR1627"/>
    </row>
    <row r="1628" spans="1:50" ht="12.75" hidden="1" customHeight="1" x14ac:dyDescent="0.25">
      <c r="A1628">
        <v>21123</v>
      </c>
      <c r="B1628">
        <v>2001</v>
      </c>
      <c r="C1628" s="22" t="str">
        <f t="shared" si="96"/>
        <v>2001B21123</v>
      </c>
      <c r="D1628" s="20">
        <v>37139</v>
      </c>
      <c r="E1628">
        <v>10021</v>
      </c>
      <c r="F1628" s="13" t="s">
        <v>61</v>
      </c>
      <c r="G1628">
        <v>-76</v>
      </c>
      <c r="I1628" t="s">
        <v>70</v>
      </c>
      <c r="J1628" s="15">
        <f t="shared" si="95"/>
        <v>1358</v>
      </c>
      <c r="K1628">
        <v>5</v>
      </c>
      <c r="L1628">
        <v>10</v>
      </c>
      <c r="M1628">
        <v>10</v>
      </c>
      <c r="N1628">
        <v>5</v>
      </c>
      <c r="O1628">
        <v>4</v>
      </c>
      <c r="P1628">
        <v>5</v>
      </c>
      <c r="Q1628"/>
      <c r="R1628">
        <v>41529</v>
      </c>
      <c r="S1628">
        <v>2002</v>
      </c>
      <c r="T1628" s="60" t="s">
        <v>88</v>
      </c>
      <c r="U1628" s="65">
        <v>0.45216888688191459</v>
      </c>
      <c r="V1628" s="65">
        <v>0.326566418303605</v>
      </c>
      <c r="W1628" s="65">
        <v>0</v>
      </c>
      <c r="X1628" s="65">
        <v>0.76460502747045977</v>
      </c>
      <c r="Y1628" s="65">
        <v>0</v>
      </c>
      <c r="Z1628">
        <v>455</v>
      </c>
      <c r="AA1628">
        <v>11.4</v>
      </c>
      <c r="AB1628">
        <v>6.51</v>
      </c>
      <c r="AC1628">
        <v>0.61</v>
      </c>
      <c r="AD1628"/>
      <c r="AE1628"/>
      <c r="AF1628"/>
      <c r="AG1628"/>
      <c r="AH1628">
        <v>4.82</v>
      </c>
      <c r="AI1628">
        <v>2.09</v>
      </c>
      <c r="AJ1628">
        <v>0.66</v>
      </c>
      <c r="AK1628">
        <v>0.25</v>
      </c>
      <c r="AL1628">
        <v>0.13</v>
      </c>
      <c r="AM1628"/>
      <c r="AN1628">
        <v>0.24</v>
      </c>
      <c r="AO1628"/>
      <c r="AP1628">
        <v>0.65</v>
      </c>
      <c r="AQ1628">
        <v>81.150000000000006</v>
      </c>
      <c r="AR1628"/>
    </row>
    <row r="1629" spans="1:50" ht="12.75" hidden="1" customHeight="1" x14ac:dyDescent="0.25">
      <c r="A1629">
        <v>21124</v>
      </c>
      <c r="B1629">
        <v>2001</v>
      </c>
      <c r="C1629" s="22" t="str">
        <f t="shared" si="96"/>
        <v>2001B21124</v>
      </c>
      <c r="D1629" s="20">
        <v>37139</v>
      </c>
      <c r="E1629">
        <v>10021</v>
      </c>
      <c r="F1629" s="13" t="s">
        <v>61</v>
      </c>
      <c r="G1629">
        <v>-76</v>
      </c>
      <c r="I1629" t="s">
        <v>70</v>
      </c>
      <c r="J1629" s="15">
        <f t="shared" si="95"/>
        <v>2716</v>
      </c>
      <c r="K1629">
        <v>10</v>
      </c>
      <c r="L1629">
        <v>20</v>
      </c>
      <c r="M1629">
        <v>20</v>
      </c>
      <c r="N1629">
        <v>10</v>
      </c>
      <c r="O1629">
        <v>4</v>
      </c>
      <c r="P1629">
        <v>5</v>
      </c>
      <c r="Q1629"/>
      <c r="R1629">
        <v>41530</v>
      </c>
      <c r="S1629">
        <v>2002</v>
      </c>
      <c r="T1629" s="60" t="s">
        <v>88</v>
      </c>
      <c r="U1629" s="65">
        <v>5.9407036000386064</v>
      </c>
      <c r="V1629" s="65">
        <v>3.5722260399575334</v>
      </c>
      <c r="W1629" s="65">
        <v>4.8813268989479779</v>
      </c>
      <c r="X1629" s="65">
        <v>0.63016330470031856</v>
      </c>
      <c r="Y1629" s="65">
        <v>0</v>
      </c>
      <c r="Z1629">
        <v>529.29999999999995</v>
      </c>
      <c r="AA1629">
        <v>10.888</v>
      </c>
      <c r="AB1629">
        <v>6.36</v>
      </c>
      <c r="AC1629">
        <v>0.54</v>
      </c>
      <c r="AD1629"/>
      <c r="AE1629"/>
      <c r="AF1629"/>
      <c r="AG1629"/>
      <c r="AH1629">
        <v>3.01</v>
      </c>
      <c r="AI1629">
        <v>1.57</v>
      </c>
      <c r="AJ1629">
        <v>0.51</v>
      </c>
      <c r="AK1629">
        <v>0.55000000000000004</v>
      </c>
      <c r="AL1629">
        <v>0.08</v>
      </c>
      <c r="AM1629"/>
      <c r="AN1629">
        <v>0.45</v>
      </c>
      <c r="AO1629"/>
      <c r="AP1629">
        <v>0.62</v>
      </c>
      <c r="AQ1629">
        <v>52.6</v>
      </c>
      <c r="AR1629"/>
    </row>
    <row r="1630" spans="1:50" ht="12.75" hidden="1" customHeight="1" x14ac:dyDescent="0.25">
      <c r="A1630">
        <v>21125</v>
      </c>
      <c r="B1630">
        <v>2001</v>
      </c>
      <c r="C1630" s="22" t="str">
        <f t="shared" si="96"/>
        <v>2001B21125</v>
      </c>
      <c r="D1630" s="20">
        <v>37139</v>
      </c>
      <c r="E1630">
        <v>10021</v>
      </c>
      <c r="F1630" s="13" t="s">
        <v>61</v>
      </c>
      <c r="G1630">
        <v>-76</v>
      </c>
      <c r="I1630" t="s">
        <v>70</v>
      </c>
      <c r="J1630" s="15">
        <f t="shared" si="95"/>
        <v>2716</v>
      </c>
      <c r="K1630">
        <v>20</v>
      </c>
      <c r="L1630">
        <v>30</v>
      </c>
      <c r="M1630">
        <v>30</v>
      </c>
      <c r="N1630">
        <v>10</v>
      </c>
      <c r="O1630">
        <v>4</v>
      </c>
      <c r="P1630">
        <v>5</v>
      </c>
      <c r="Q1630"/>
      <c r="R1630">
        <v>41531</v>
      </c>
      <c r="S1630">
        <v>2002</v>
      </c>
      <c r="T1630" s="60" t="s">
        <v>88</v>
      </c>
      <c r="U1630" s="65">
        <v>4.746830445304937</v>
      </c>
      <c r="V1630" s="65">
        <v>0.82206563407550826</v>
      </c>
      <c r="W1630" s="65">
        <v>0</v>
      </c>
      <c r="X1630" s="65">
        <v>0.64647879961277832</v>
      </c>
      <c r="Y1630" s="65">
        <v>0</v>
      </c>
      <c r="Z1630">
        <v>485</v>
      </c>
      <c r="AA1630">
        <v>8.31</v>
      </c>
      <c r="AB1630">
        <v>4.8499999999999996</v>
      </c>
      <c r="AC1630">
        <v>0.55000000000000004</v>
      </c>
      <c r="AD1630"/>
      <c r="AE1630"/>
      <c r="AF1630"/>
      <c r="AG1630"/>
      <c r="AH1630">
        <v>1.55</v>
      </c>
      <c r="AI1630">
        <v>1.64</v>
      </c>
      <c r="AJ1630">
        <v>0.45</v>
      </c>
      <c r="AK1630">
        <v>0.54</v>
      </c>
      <c r="AL1630">
        <v>0.09</v>
      </c>
      <c r="AM1630"/>
      <c r="AN1630">
        <v>0.32</v>
      </c>
      <c r="AO1630"/>
      <c r="AP1630">
        <v>0.47</v>
      </c>
      <c r="AQ1630">
        <v>34.69</v>
      </c>
      <c r="AR1630"/>
      <c r="AS1630" s="22"/>
      <c r="AT1630" s="22"/>
      <c r="AU1630" s="22"/>
      <c r="AV1630" s="46"/>
      <c r="AW1630" s="46"/>
      <c r="AX1630" s="46"/>
    </row>
    <row r="1631" spans="1:50" ht="12.75" hidden="1" customHeight="1" x14ac:dyDescent="0.25">
      <c r="A1631">
        <v>21126</v>
      </c>
      <c r="B1631">
        <v>2001</v>
      </c>
      <c r="C1631" s="22" t="str">
        <f t="shared" si="96"/>
        <v>2001B21126</v>
      </c>
      <c r="D1631" s="20">
        <v>37139</v>
      </c>
      <c r="E1631">
        <v>10021</v>
      </c>
      <c r="F1631" s="13" t="s">
        <v>61</v>
      </c>
      <c r="G1631">
        <v>-76</v>
      </c>
      <c r="I1631" t="s">
        <v>70</v>
      </c>
      <c r="J1631" s="15">
        <f t="shared" si="95"/>
        <v>5432</v>
      </c>
      <c r="K1631">
        <v>30</v>
      </c>
      <c r="L1631">
        <v>50</v>
      </c>
      <c r="M1631">
        <v>50</v>
      </c>
      <c r="N1631">
        <v>20</v>
      </c>
      <c r="O1631">
        <v>4</v>
      </c>
      <c r="P1631">
        <v>5</v>
      </c>
      <c r="Q1631"/>
      <c r="R1631">
        <v>41532</v>
      </c>
      <c r="S1631">
        <v>2002</v>
      </c>
      <c r="T1631" s="60" t="s">
        <v>88</v>
      </c>
      <c r="U1631" s="65">
        <v>3.6379268138801262</v>
      </c>
      <c r="V1631" s="65">
        <v>5.0941123028391164</v>
      </c>
      <c r="W1631" s="65">
        <v>0</v>
      </c>
      <c r="X1631" s="65">
        <v>0.82703217665615147</v>
      </c>
      <c r="Y1631" s="65">
        <v>0</v>
      </c>
      <c r="Z1631">
        <v>481</v>
      </c>
      <c r="AA1631">
        <v>8.31</v>
      </c>
      <c r="AB1631">
        <v>5.95</v>
      </c>
      <c r="AC1631">
        <v>0.47</v>
      </c>
      <c r="AD1631"/>
      <c r="AE1631"/>
      <c r="AF1631"/>
      <c r="AG1631"/>
      <c r="AH1631">
        <v>1.56</v>
      </c>
      <c r="AI1631">
        <v>1.31</v>
      </c>
      <c r="AJ1631">
        <v>0.4</v>
      </c>
      <c r="AK1631">
        <v>0.44</v>
      </c>
      <c r="AL1631">
        <v>0.11</v>
      </c>
      <c r="AM1631"/>
      <c r="AN1631">
        <v>0.32</v>
      </c>
      <c r="AO1631"/>
      <c r="AP1631">
        <v>0.48</v>
      </c>
      <c r="AQ1631">
        <v>36.130000000000003</v>
      </c>
      <c r="AR1631"/>
    </row>
    <row r="1632" spans="1:50" ht="12.75" hidden="1" customHeight="1" x14ac:dyDescent="0.25">
      <c r="A1632">
        <v>21127</v>
      </c>
      <c r="B1632">
        <v>2001</v>
      </c>
      <c r="C1632" s="22" t="str">
        <f t="shared" si="96"/>
        <v>2001B21127</v>
      </c>
      <c r="D1632" s="20">
        <v>37139</v>
      </c>
      <c r="E1632">
        <v>10021</v>
      </c>
      <c r="F1632" s="13" t="s">
        <v>61</v>
      </c>
      <c r="G1632">
        <v>-76</v>
      </c>
      <c r="I1632" t="s">
        <v>70</v>
      </c>
      <c r="J1632" s="15">
        <f t="shared" si="95"/>
        <v>5092.5</v>
      </c>
      <c r="K1632">
        <v>50</v>
      </c>
      <c r="L1632">
        <v>70</v>
      </c>
      <c r="M1632" s="26">
        <v>68.75</v>
      </c>
      <c r="N1632">
        <v>20</v>
      </c>
      <c r="O1632">
        <v>4</v>
      </c>
      <c r="P1632">
        <v>5</v>
      </c>
      <c r="Q1632"/>
      <c r="R1632">
        <v>41533</v>
      </c>
      <c r="S1632">
        <v>2002</v>
      </c>
      <c r="T1632" s="60" t="s">
        <v>88</v>
      </c>
      <c r="U1632" s="65">
        <v>17.221806458123108</v>
      </c>
      <c r="V1632" s="65">
        <v>15.478522906155399</v>
      </c>
      <c r="W1632" s="65">
        <v>9.7073368314833512</v>
      </c>
      <c r="X1632" s="65">
        <v>0.68813824419778002</v>
      </c>
      <c r="Y1632" s="65">
        <v>0</v>
      </c>
      <c r="Z1632">
        <v>472</v>
      </c>
      <c r="AA1632">
        <v>8.36</v>
      </c>
      <c r="AB1632">
        <v>8.27</v>
      </c>
      <c r="AC1632">
        <v>0.39</v>
      </c>
      <c r="AD1632"/>
      <c r="AE1632"/>
      <c r="AF1632"/>
      <c r="AG1632"/>
      <c r="AH1632">
        <v>2.0299999999999998</v>
      </c>
      <c r="AI1632">
        <v>1.7</v>
      </c>
      <c r="AJ1632">
        <v>0.47</v>
      </c>
      <c r="AK1632">
        <v>0.36</v>
      </c>
      <c r="AL1632">
        <v>0.17</v>
      </c>
      <c r="AM1632"/>
      <c r="AN1632">
        <v>0.33</v>
      </c>
      <c r="AO1632"/>
      <c r="AP1632">
        <v>0.48</v>
      </c>
      <c r="AQ1632">
        <v>37.03</v>
      </c>
      <c r="AR1632"/>
    </row>
    <row r="1633" spans="1:68" ht="12.75" hidden="1" customHeight="1" x14ac:dyDescent="0.25">
      <c r="A1633">
        <v>21128</v>
      </c>
      <c r="B1633">
        <v>2001</v>
      </c>
      <c r="C1633" s="22" t="str">
        <f t="shared" si="96"/>
        <v>2001B21128</v>
      </c>
      <c r="D1633" s="20">
        <v>37139</v>
      </c>
      <c r="E1633">
        <v>10021</v>
      </c>
      <c r="F1633" s="13" t="s">
        <v>61</v>
      </c>
      <c r="G1633">
        <v>-76</v>
      </c>
      <c r="I1633" t="s">
        <v>70</v>
      </c>
      <c r="J1633" s="15">
        <f t="shared" si="95"/>
        <v>4949.91</v>
      </c>
      <c r="K1633">
        <v>70</v>
      </c>
      <c r="L1633">
        <v>100</v>
      </c>
      <c r="M1633" s="26">
        <v>94.3</v>
      </c>
      <c r="N1633">
        <v>30</v>
      </c>
      <c r="O1633">
        <v>3</v>
      </c>
      <c r="P1633">
        <v>5</v>
      </c>
      <c r="Q1633"/>
      <c r="R1633">
        <v>41534</v>
      </c>
      <c r="S1633">
        <v>2002</v>
      </c>
      <c r="T1633" s="60" t="s">
        <v>88</v>
      </c>
      <c r="U1633" s="65">
        <v>0.48535310218978106</v>
      </c>
      <c r="V1633" s="65">
        <v>0</v>
      </c>
      <c r="W1633" s="65">
        <v>0</v>
      </c>
      <c r="X1633" s="65">
        <v>3.5085766423357666E-2</v>
      </c>
      <c r="Y1633" s="65">
        <v>0</v>
      </c>
      <c r="Z1633"/>
      <c r="AA1633"/>
      <c r="AB1633">
        <v>20.04</v>
      </c>
      <c r="AC1633">
        <v>0.43</v>
      </c>
      <c r="AD1633"/>
      <c r="AE1633"/>
      <c r="AF1633"/>
      <c r="AG1633"/>
      <c r="AH1633">
        <v>6.89</v>
      </c>
      <c r="AI1633">
        <v>4.2300000000000004</v>
      </c>
      <c r="AJ1633">
        <v>1.27</v>
      </c>
      <c r="AK1633">
        <v>0.28999999999999998</v>
      </c>
      <c r="AL1633">
        <v>0.24</v>
      </c>
      <c r="AM1633"/>
      <c r="AN1633">
        <v>0.28000000000000003</v>
      </c>
      <c r="AO1633"/>
      <c r="AP1633">
        <v>0.52</v>
      </c>
      <c r="AQ1633">
        <v>140.4</v>
      </c>
      <c r="AR1633"/>
    </row>
    <row r="1634" spans="1:68" ht="12.75" hidden="1" customHeight="1" x14ac:dyDescent="0.25">
      <c r="A1634">
        <v>21129</v>
      </c>
      <c r="B1634">
        <v>2001</v>
      </c>
      <c r="C1634" s="22" t="str">
        <f t="shared" si="96"/>
        <v>2001B21129</v>
      </c>
      <c r="D1634" s="20">
        <v>37139</v>
      </c>
      <c r="E1634">
        <v>10022</v>
      </c>
      <c r="F1634" s="13" t="s">
        <v>61</v>
      </c>
      <c r="G1634">
        <v>-75</v>
      </c>
      <c r="I1634" t="s">
        <v>70</v>
      </c>
      <c r="J1634" s="15">
        <f t="shared" si="95"/>
        <v>1358</v>
      </c>
      <c r="K1634">
        <v>0</v>
      </c>
      <c r="L1634">
        <v>5</v>
      </c>
      <c r="M1634">
        <v>5</v>
      </c>
      <c r="N1634">
        <v>5</v>
      </c>
      <c r="O1634">
        <v>4</v>
      </c>
      <c r="P1634">
        <v>5</v>
      </c>
      <c r="Q1634" t="s">
        <v>438</v>
      </c>
      <c r="S1634"/>
      <c r="T1634" s="60" t="s">
        <v>88</v>
      </c>
      <c r="U1634" s="65"/>
      <c r="V1634" s="65"/>
      <c r="W1634" s="65"/>
      <c r="X1634" s="65"/>
      <c r="Y1634" s="65"/>
      <c r="Z1634" s="22"/>
      <c r="AA1634" s="22"/>
      <c r="AB1634" s="22"/>
      <c r="AC1634" s="22"/>
      <c r="AD1634"/>
      <c r="AE1634"/>
      <c r="AF1634"/>
      <c r="AG1634"/>
      <c r="AH1634" s="22"/>
      <c r="AI1634" s="22"/>
      <c r="AJ1634" s="22"/>
      <c r="AK1634" s="22"/>
      <c r="AL1634" s="22"/>
      <c r="AM1634"/>
      <c r="AN1634" s="22"/>
      <c r="AO1634"/>
      <c r="AP1634" s="22"/>
      <c r="AQ1634" s="22"/>
      <c r="AR1634"/>
    </row>
    <row r="1635" spans="1:68" ht="12.75" hidden="1" customHeight="1" x14ac:dyDescent="0.25">
      <c r="A1635">
        <v>21130</v>
      </c>
      <c r="B1635">
        <v>2001</v>
      </c>
      <c r="C1635" s="22" t="str">
        <f t="shared" si="96"/>
        <v>2001B21130</v>
      </c>
      <c r="D1635" s="20">
        <v>37139</v>
      </c>
      <c r="E1635">
        <v>10022</v>
      </c>
      <c r="F1635" s="13" t="s">
        <v>61</v>
      </c>
      <c r="G1635">
        <v>-75</v>
      </c>
      <c r="I1635" t="s">
        <v>70</v>
      </c>
      <c r="J1635" s="15">
        <f t="shared" si="95"/>
        <v>1358</v>
      </c>
      <c r="K1635">
        <v>5</v>
      </c>
      <c r="L1635">
        <v>10</v>
      </c>
      <c r="M1635">
        <v>10</v>
      </c>
      <c r="N1635">
        <v>5</v>
      </c>
      <c r="O1635">
        <v>4</v>
      </c>
      <c r="P1635">
        <v>5</v>
      </c>
      <c r="Q1635"/>
      <c r="R1635">
        <v>41535</v>
      </c>
      <c r="S1635">
        <v>2002</v>
      </c>
      <c r="T1635" s="60" t="s">
        <v>88</v>
      </c>
      <c r="U1635" s="65">
        <v>0.58399999999999996</v>
      </c>
      <c r="V1635" s="65">
        <v>0.45400000000000001</v>
      </c>
      <c r="W1635" s="65">
        <v>0.79700000000000004</v>
      </c>
      <c r="X1635" s="65">
        <v>0.123</v>
      </c>
      <c r="Y1635" s="65">
        <v>0</v>
      </c>
      <c r="Z1635">
        <v>474</v>
      </c>
      <c r="AA1635">
        <v>11.3</v>
      </c>
      <c r="AB1635">
        <v>4.1500000000000004</v>
      </c>
      <c r="AC1635">
        <v>0.61</v>
      </c>
      <c r="AD1635"/>
      <c r="AE1635"/>
      <c r="AF1635"/>
      <c r="AG1635"/>
      <c r="AH1635">
        <v>4.26</v>
      </c>
      <c r="AI1635">
        <v>1.62</v>
      </c>
      <c r="AJ1635">
        <v>0.42</v>
      </c>
      <c r="AK1635">
        <v>0.21</v>
      </c>
      <c r="AL1635">
        <v>0.09</v>
      </c>
      <c r="AM1635"/>
      <c r="AN1635">
        <v>0.5</v>
      </c>
      <c r="AO1635"/>
      <c r="AP1635">
        <v>0.68</v>
      </c>
      <c r="AQ1635">
        <v>50.82</v>
      </c>
      <c r="AR1635"/>
    </row>
    <row r="1636" spans="1:68" ht="12.75" hidden="1" customHeight="1" x14ac:dyDescent="0.25">
      <c r="A1636">
        <v>21131</v>
      </c>
      <c r="B1636">
        <v>2001</v>
      </c>
      <c r="C1636" s="22" t="str">
        <f t="shared" si="96"/>
        <v>2001B21131</v>
      </c>
      <c r="D1636" s="20">
        <v>37139</v>
      </c>
      <c r="E1636">
        <v>10022</v>
      </c>
      <c r="F1636" s="13" t="s">
        <v>61</v>
      </c>
      <c r="G1636">
        <v>-75</v>
      </c>
      <c r="I1636" t="s">
        <v>70</v>
      </c>
      <c r="J1636" s="15">
        <f t="shared" si="95"/>
        <v>2716</v>
      </c>
      <c r="K1636">
        <v>10</v>
      </c>
      <c r="L1636">
        <v>20</v>
      </c>
      <c r="M1636">
        <v>20</v>
      </c>
      <c r="N1636">
        <v>10</v>
      </c>
      <c r="O1636">
        <v>4</v>
      </c>
      <c r="P1636">
        <v>5</v>
      </c>
      <c r="Q1636"/>
      <c r="R1636">
        <v>41536</v>
      </c>
      <c r="S1636">
        <v>2002</v>
      </c>
      <c r="T1636" s="60" t="s">
        <v>88</v>
      </c>
      <c r="U1636" s="65">
        <v>0.96953209093099846</v>
      </c>
      <c r="V1636" s="65">
        <v>0.21159169411197687</v>
      </c>
      <c r="W1636" s="65">
        <v>0</v>
      </c>
      <c r="X1636" s="65">
        <v>0.16422041931078801</v>
      </c>
      <c r="Y1636" s="65">
        <v>0</v>
      </c>
      <c r="Z1636">
        <v>455</v>
      </c>
      <c r="AA1636">
        <v>10.1</v>
      </c>
      <c r="AB1636">
        <v>9.0399999999999991</v>
      </c>
      <c r="AC1636">
        <v>0.52</v>
      </c>
      <c r="AD1636"/>
      <c r="AE1636"/>
      <c r="AF1636"/>
      <c r="AG1636"/>
      <c r="AH1636">
        <v>5.01</v>
      </c>
      <c r="AI1636">
        <v>2.65</v>
      </c>
      <c r="AJ1636">
        <v>0.86</v>
      </c>
      <c r="AK1636">
        <v>0.28999999999999998</v>
      </c>
      <c r="AL1636">
        <v>0.14000000000000001</v>
      </c>
      <c r="AM1636"/>
      <c r="AN1636">
        <v>0.51</v>
      </c>
      <c r="AO1636"/>
      <c r="AP1636">
        <v>0.66</v>
      </c>
      <c r="AQ1636">
        <v>80.150000000000006</v>
      </c>
      <c r="AR1636"/>
    </row>
    <row r="1637" spans="1:68" ht="12.75" hidden="1" customHeight="1" x14ac:dyDescent="0.25">
      <c r="A1637">
        <v>21132</v>
      </c>
      <c r="B1637">
        <v>2001</v>
      </c>
      <c r="C1637" s="22" t="str">
        <f t="shared" si="96"/>
        <v>2001B21132</v>
      </c>
      <c r="D1637" s="20">
        <v>37139</v>
      </c>
      <c r="E1637">
        <v>10022</v>
      </c>
      <c r="F1637" s="13" t="s">
        <v>61</v>
      </c>
      <c r="G1637">
        <v>-75</v>
      </c>
      <c r="I1637" t="s">
        <v>70</v>
      </c>
      <c r="J1637" s="15">
        <f t="shared" si="95"/>
        <v>2716</v>
      </c>
      <c r="K1637">
        <v>20</v>
      </c>
      <c r="L1637">
        <v>30</v>
      </c>
      <c r="M1637">
        <v>30</v>
      </c>
      <c r="N1637">
        <v>10</v>
      </c>
      <c r="O1637">
        <v>4</v>
      </c>
      <c r="P1637">
        <v>5</v>
      </c>
      <c r="Q1637"/>
      <c r="R1637">
        <v>41537</v>
      </c>
      <c r="S1637">
        <v>2002</v>
      </c>
      <c r="T1637" s="60" t="s">
        <v>88</v>
      </c>
      <c r="U1637" s="65">
        <v>5.4712819938176196</v>
      </c>
      <c r="V1637" s="65">
        <v>6.8429729520865532</v>
      </c>
      <c r="W1637" s="65">
        <v>0</v>
      </c>
      <c r="X1637" s="65">
        <v>2.8548511591962908</v>
      </c>
      <c r="Y1637" s="65">
        <v>0</v>
      </c>
      <c r="Z1637">
        <v>481</v>
      </c>
      <c r="AA1637">
        <v>8.09</v>
      </c>
      <c r="AB1637">
        <v>5.1100000000000003</v>
      </c>
      <c r="AC1637">
        <v>0.6</v>
      </c>
      <c r="AD1637"/>
      <c r="AE1637"/>
      <c r="AF1637"/>
      <c r="AG1637"/>
      <c r="AH1637">
        <v>1.94</v>
      </c>
      <c r="AI1637">
        <v>1.33</v>
      </c>
      <c r="AJ1637">
        <v>0.51</v>
      </c>
      <c r="AK1637">
        <v>0.39</v>
      </c>
      <c r="AL1637">
        <v>0.08</v>
      </c>
      <c r="AM1637"/>
      <c r="AN1637">
        <v>0.35</v>
      </c>
      <c r="AO1637"/>
      <c r="AP1637">
        <v>0.48</v>
      </c>
      <c r="AQ1637">
        <v>38.92</v>
      </c>
      <c r="AR1637"/>
    </row>
    <row r="1638" spans="1:68" ht="12.75" hidden="1" customHeight="1" x14ac:dyDescent="0.25">
      <c r="A1638">
        <v>21133</v>
      </c>
      <c r="B1638">
        <v>2001</v>
      </c>
      <c r="C1638" s="22" t="str">
        <f t="shared" si="96"/>
        <v>2001B21133</v>
      </c>
      <c r="D1638" s="20">
        <v>37139</v>
      </c>
      <c r="E1638">
        <v>10022</v>
      </c>
      <c r="F1638" s="13" t="s">
        <v>61</v>
      </c>
      <c r="G1638">
        <v>-75</v>
      </c>
      <c r="I1638" t="s">
        <v>70</v>
      </c>
      <c r="J1638" s="15">
        <f t="shared" si="95"/>
        <v>5432</v>
      </c>
      <c r="K1638">
        <v>30</v>
      </c>
      <c r="L1638">
        <v>50</v>
      </c>
      <c r="M1638">
        <v>50</v>
      </c>
      <c r="N1638">
        <v>20</v>
      </c>
      <c r="O1638">
        <v>4</v>
      </c>
      <c r="P1638">
        <v>5</v>
      </c>
      <c r="Q1638"/>
      <c r="R1638">
        <v>41538</v>
      </c>
      <c r="S1638">
        <v>2002</v>
      </c>
      <c r="T1638" s="60" t="s">
        <v>88</v>
      </c>
      <c r="U1638" s="65">
        <v>3.7490334639734697</v>
      </c>
      <c r="V1638" s="65">
        <v>2.9099957793186615</v>
      </c>
      <c r="W1638" s="65">
        <v>3.0298583056979198</v>
      </c>
      <c r="X1638" s="65">
        <v>0.90895749170937601</v>
      </c>
      <c r="Y1638" s="65">
        <v>0</v>
      </c>
      <c r="Z1638">
        <v>476</v>
      </c>
      <c r="AA1638">
        <v>7.48</v>
      </c>
      <c r="AB1638">
        <v>5.92</v>
      </c>
      <c r="AC1638">
        <v>0.52</v>
      </c>
      <c r="AD1638"/>
      <c r="AE1638"/>
      <c r="AF1638"/>
      <c r="AG1638"/>
      <c r="AH1638">
        <v>1.7</v>
      </c>
      <c r="AI1638">
        <v>1.4</v>
      </c>
      <c r="AJ1638">
        <v>0.55000000000000004</v>
      </c>
      <c r="AK1638">
        <v>0.39</v>
      </c>
      <c r="AL1638">
        <v>0.12</v>
      </c>
      <c r="AM1638"/>
      <c r="AN1638">
        <v>0.33</v>
      </c>
      <c r="AO1638"/>
      <c r="AP1638">
        <v>0.44</v>
      </c>
      <c r="AQ1638">
        <v>37.85</v>
      </c>
      <c r="AR1638"/>
    </row>
    <row r="1639" spans="1:68" ht="12.75" hidden="1" customHeight="1" x14ac:dyDescent="0.25">
      <c r="A1639">
        <v>21134</v>
      </c>
      <c r="B1639">
        <v>2001</v>
      </c>
      <c r="C1639" s="22" t="str">
        <f t="shared" si="96"/>
        <v>2001B21134</v>
      </c>
      <c r="D1639" s="20">
        <v>37139</v>
      </c>
      <c r="E1639">
        <v>10022</v>
      </c>
      <c r="F1639" s="13" t="s">
        <v>61</v>
      </c>
      <c r="G1639">
        <v>-75</v>
      </c>
      <c r="I1639" t="s">
        <v>70</v>
      </c>
      <c r="J1639" s="15">
        <f t="shared" si="95"/>
        <v>5432</v>
      </c>
      <c r="K1639">
        <v>50</v>
      </c>
      <c r="L1639">
        <v>70</v>
      </c>
      <c r="M1639">
        <v>70</v>
      </c>
      <c r="N1639">
        <v>20</v>
      </c>
      <c r="O1639">
        <v>4</v>
      </c>
      <c r="P1639">
        <v>5</v>
      </c>
      <c r="Q1639"/>
      <c r="R1639">
        <v>41539</v>
      </c>
      <c r="S1639">
        <v>2002</v>
      </c>
      <c r="T1639" s="60" t="s">
        <v>88</v>
      </c>
      <c r="U1639" s="65">
        <v>0.74237993947007763</v>
      </c>
      <c r="V1639" s="65">
        <v>3.2725319780721795</v>
      </c>
      <c r="W1639" s="65">
        <v>0</v>
      </c>
      <c r="X1639" s="65">
        <v>0.13332537688442211</v>
      </c>
      <c r="Y1639" s="65">
        <v>0</v>
      </c>
      <c r="Z1639">
        <v>458</v>
      </c>
      <c r="AA1639">
        <v>6.4</v>
      </c>
      <c r="AB1639">
        <v>6.66</v>
      </c>
      <c r="AC1639">
        <v>0.49</v>
      </c>
      <c r="AD1639"/>
      <c r="AE1639"/>
      <c r="AF1639"/>
      <c r="AG1639"/>
      <c r="AH1639">
        <v>1.97</v>
      </c>
      <c r="AI1639">
        <v>1.55</v>
      </c>
      <c r="AJ1639">
        <v>0.79</v>
      </c>
      <c r="AK1639">
        <v>0.48</v>
      </c>
      <c r="AL1639">
        <v>0.14000000000000001</v>
      </c>
      <c r="AM1639"/>
      <c r="AN1639">
        <v>0.1</v>
      </c>
      <c r="AO1639"/>
      <c r="AP1639">
        <v>0.42</v>
      </c>
      <c r="AQ1639">
        <v>64.3</v>
      </c>
      <c r="AR1639"/>
    </row>
    <row r="1640" spans="1:68" ht="12.75" hidden="1" customHeight="1" x14ac:dyDescent="0.25">
      <c r="A1640">
        <v>21135</v>
      </c>
      <c r="B1640">
        <v>2001</v>
      </c>
      <c r="C1640" s="22" t="str">
        <f t="shared" si="96"/>
        <v>2001B21135</v>
      </c>
      <c r="D1640" s="20">
        <v>37139</v>
      </c>
      <c r="E1640">
        <v>10022</v>
      </c>
      <c r="F1640" s="13" t="s">
        <v>61</v>
      </c>
      <c r="G1640">
        <v>-75</v>
      </c>
      <c r="I1640" t="s">
        <v>70</v>
      </c>
      <c r="J1640" s="15">
        <f t="shared" si="95"/>
        <v>6993.7000000000007</v>
      </c>
      <c r="K1640">
        <v>70</v>
      </c>
      <c r="L1640">
        <v>100</v>
      </c>
      <c r="M1640" s="26">
        <v>95.75</v>
      </c>
      <c r="N1640">
        <v>30</v>
      </c>
      <c r="O1640">
        <v>4</v>
      </c>
      <c r="P1640">
        <v>5</v>
      </c>
      <c r="Q1640" t="s">
        <v>438</v>
      </c>
      <c r="S1640"/>
      <c r="T1640" s="60" t="s">
        <v>88</v>
      </c>
      <c r="U1640" s="65"/>
      <c r="V1640" s="65"/>
      <c r="W1640" s="65"/>
      <c r="X1640" s="65"/>
      <c r="Y1640" s="65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</row>
    <row r="1641" spans="1:68" ht="12.75" hidden="1" customHeight="1" x14ac:dyDescent="0.25">
      <c r="A1641">
        <v>20667</v>
      </c>
      <c r="B1641">
        <v>2001</v>
      </c>
      <c r="C1641" s="22" t="str">
        <f t="shared" si="96"/>
        <v>2001B20667</v>
      </c>
      <c r="D1641" s="13">
        <v>37024</v>
      </c>
      <c r="E1641">
        <v>10007</v>
      </c>
      <c r="F1641" t="s">
        <v>84</v>
      </c>
      <c r="G1641" s="14" t="s">
        <v>190</v>
      </c>
      <c r="I1641" t="s">
        <v>87</v>
      </c>
      <c r="J1641" s="15">
        <f t="shared" si="95"/>
        <v>2450</v>
      </c>
      <c r="K1641">
        <v>0</v>
      </c>
      <c r="L1641">
        <v>5</v>
      </c>
      <c r="M1641">
        <v>5</v>
      </c>
      <c r="N1641">
        <v>5</v>
      </c>
      <c r="O1641">
        <v>4</v>
      </c>
      <c r="P1641">
        <v>6</v>
      </c>
      <c r="Q1641"/>
      <c r="R1641">
        <v>41660</v>
      </c>
      <c r="S1641">
        <v>2002</v>
      </c>
      <c r="T1641" s="60" t="s">
        <v>77</v>
      </c>
      <c r="U1641" s="65">
        <v>0.21177310441997602</v>
      </c>
      <c r="V1641" s="65">
        <v>1.6471241454887025</v>
      </c>
      <c r="W1641" s="65">
        <v>3.8741032197463872</v>
      </c>
      <c r="X1641" s="65">
        <v>1.7395647863069457</v>
      </c>
      <c r="Y1641" s="65">
        <v>0</v>
      </c>
      <c r="Z1641"/>
      <c r="AA1641"/>
      <c r="AB1641">
        <v>0.62</v>
      </c>
      <c r="AC1641">
        <v>1.37</v>
      </c>
      <c r="AD1641"/>
      <c r="AE1641"/>
      <c r="AF1641"/>
      <c r="AG1641"/>
      <c r="AH1641">
        <v>0.37</v>
      </c>
      <c r="AI1641">
        <v>0.37</v>
      </c>
      <c r="AJ1641">
        <v>0.11</v>
      </c>
      <c r="AK1641">
        <v>0.11</v>
      </c>
      <c r="AL1641">
        <v>0.1</v>
      </c>
      <c r="AM1641"/>
      <c r="AN1641">
        <v>0.33</v>
      </c>
      <c r="AO1641"/>
      <c r="AP1641">
        <v>0.45</v>
      </c>
      <c r="AQ1641">
        <v>3.98</v>
      </c>
      <c r="AR1641"/>
      <c r="AS1641" s="22">
        <v>41819</v>
      </c>
      <c r="AT1641" s="22">
        <v>2002</v>
      </c>
      <c r="AU1641" s="67" t="s">
        <v>88</v>
      </c>
      <c r="AV1641" s="67">
        <v>4.2018473099201592E-2</v>
      </c>
      <c r="AW1641" s="67">
        <v>0</v>
      </c>
      <c r="AX1641" s="67">
        <v>0</v>
      </c>
      <c r="BA1641">
        <v>8.31</v>
      </c>
      <c r="BB1641">
        <v>3.12</v>
      </c>
      <c r="BG1641">
        <v>5.79</v>
      </c>
      <c r="BH1641">
        <v>3.11</v>
      </c>
      <c r="BI1641">
        <v>0.92</v>
      </c>
      <c r="BJ1641">
        <v>0.3</v>
      </c>
      <c r="BK1641">
        <v>0.25</v>
      </c>
      <c r="BM1641">
        <v>0.55000000000000004</v>
      </c>
      <c r="BO1641">
        <v>0.9</v>
      </c>
      <c r="BP1641">
        <v>86.79</v>
      </c>
    </row>
    <row r="1642" spans="1:68" ht="12.75" hidden="1" customHeight="1" x14ac:dyDescent="0.25">
      <c r="A1642">
        <v>20668</v>
      </c>
      <c r="B1642">
        <v>2001</v>
      </c>
      <c r="C1642" s="22" t="str">
        <f t="shared" si="96"/>
        <v>2001B20668</v>
      </c>
      <c r="D1642" s="13">
        <v>37024</v>
      </c>
      <c r="E1642">
        <v>10007</v>
      </c>
      <c r="F1642" t="s">
        <v>84</v>
      </c>
      <c r="G1642" s="14" t="s">
        <v>190</v>
      </c>
      <c r="I1642" t="s">
        <v>87</v>
      </c>
      <c r="J1642" s="15">
        <f t="shared" si="95"/>
        <v>2450</v>
      </c>
      <c r="K1642">
        <v>5</v>
      </c>
      <c r="L1642">
        <v>10</v>
      </c>
      <c r="M1642">
        <v>10</v>
      </c>
      <c r="N1642">
        <v>5</v>
      </c>
      <c r="O1642">
        <v>4</v>
      </c>
      <c r="P1642">
        <v>6</v>
      </c>
      <c r="Q1642"/>
      <c r="R1642">
        <v>41661</v>
      </c>
      <c r="S1642">
        <v>2002</v>
      </c>
      <c r="T1642" s="60" t="s">
        <v>77</v>
      </c>
      <c r="U1642" s="65">
        <v>1.4282820957509927</v>
      </c>
      <c r="V1642" s="65">
        <v>0</v>
      </c>
      <c r="W1642" s="65">
        <v>0</v>
      </c>
      <c r="X1642" s="65">
        <v>1.6395852311624299</v>
      </c>
      <c r="Y1642" s="65">
        <v>0</v>
      </c>
      <c r="Z1642">
        <v>419</v>
      </c>
      <c r="AA1642">
        <v>10.1</v>
      </c>
      <c r="AB1642">
        <v>6.76</v>
      </c>
      <c r="AC1642">
        <v>2</v>
      </c>
      <c r="AD1642"/>
      <c r="AE1642"/>
      <c r="AF1642"/>
      <c r="AG1642"/>
      <c r="AH1642">
        <v>6.22</v>
      </c>
      <c r="AI1642">
        <v>2.11</v>
      </c>
      <c r="AJ1642">
        <v>0.71</v>
      </c>
      <c r="AK1642">
        <v>0.42</v>
      </c>
      <c r="AL1642">
        <v>0.13</v>
      </c>
      <c r="AM1642"/>
      <c r="AN1642">
        <v>0.59</v>
      </c>
      <c r="AO1642"/>
      <c r="AP1642">
        <v>0.61</v>
      </c>
      <c r="AQ1642">
        <v>119.34</v>
      </c>
      <c r="AR1642"/>
      <c r="AS1642" s="22"/>
      <c r="AT1642" s="22"/>
      <c r="AU1642" s="67" t="s">
        <v>88</v>
      </c>
      <c r="AV1642" s="67">
        <v>0</v>
      </c>
      <c r="AW1642" s="67">
        <v>0</v>
      </c>
      <c r="AX1642" s="67">
        <v>0</v>
      </c>
    </row>
    <row r="1643" spans="1:68" ht="12.75" hidden="1" customHeight="1" x14ac:dyDescent="0.25">
      <c r="A1643">
        <v>20669</v>
      </c>
      <c r="B1643">
        <v>2001</v>
      </c>
      <c r="C1643" s="22" t="str">
        <f t="shared" si="96"/>
        <v>2001B20669</v>
      </c>
      <c r="D1643" s="13">
        <v>37024</v>
      </c>
      <c r="E1643">
        <v>10007</v>
      </c>
      <c r="F1643" t="s">
        <v>84</v>
      </c>
      <c r="G1643" s="14" t="s">
        <v>190</v>
      </c>
      <c r="I1643" t="s">
        <v>70</v>
      </c>
      <c r="J1643" s="15">
        <f t="shared" si="95"/>
        <v>2716</v>
      </c>
      <c r="K1643">
        <v>10</v>
      </c>
      <c r="L1643">
        <v>20</v>
      </c>
      <c r="M1643">
        <v>20</v>
      </c>
      <c r="N1643">
        <v>10</v>
      </c>
      <c r="O1643">
        <v>4</v>
      </c>
      <c r="P1643">
        <v>6</v>
      </c>
      <c r="Q1643"/>
      <c r="R1643">
        <v>41662</v>
      </c>
      <c r="S1643">
        <v>2002</v>
      </c>
      <c r="T1643" s="60" t="s">
        <v>77</v>
      </c>
      <c r="U1643" s="65">
        <v>0.71499999999999997</v>
      </c>
      <c r="V1643" s="65">
        <v>1.851</v>
      </c>
      <c r="W1643" s="65">
        <v>4.7709999999999999</v>
      </c>
      <c r="X1643" s="65">
        <v>1.4339999999999999</v>
      </c>
      <c r="Y1643" s="65">
        <v>0</v>
      </c>
      <c r="Z1643">
        <v>435</v>
      </c>
      <c r="AA1643">
        <v>10.7</v>
      </c>
      <c r="AB1643">
        <v>8.52</v>
      </c>
      <c r="AC1643">
        <v>1.27</v>
      </c>
      <c r="AD1643"/>
      <c r="AE1643"/>
      <c r="AF1643"/>
      <c r="AG1643"/>
      <c r="AH1643">
        <v>4.1399999999999997</v>
      </c>
      <c r="AI1643">
        <v>2.02</v>
      </c>
      <c r="AJ1643">
        <v>0.6</v>
      </c>
      <c r="AK1643">
        <v>0.78</v>
      </c>
      <c r="AL1643">
        <v>0.2</v>
      </c>
      <c r="AM1643"/>
      <c r="AN1643">
        <v>0.63</v>
      </c>
      <c r="AO1643"/>
      <c r="AP1643">
        <v>0.69</v>
      </c>
      <c r="AQ1643">
        <v>82.24</v>
      </c>
      <c r="AR1643"/>
      <c r="AS1643" s="22"/>
      <c r="AT1643" s="22"/>
      <c r="AU1643" s="67" t="s">
        <v>88</v>
      </c>
      <c r="AV1643" s="67">
        <v>0</v>
      </c>
      <c r="AW1643" s="67">
        <v>0</v>
      </c>
      <c r="AX1643" s="67">
        <v>0</v>
      </c>
    </row>
    <row r="1644" spans="1:68" ht="12.75" hidden="1" customHeight="1" x14ac:dyDescent="0.25">
      <c r="A1644">
        <v>20670</v>
      </c>
      <c r="B1644">
        <v>2001</v>
      </c>
      <c r="C1644" s="22" t="str">
        <f t="shared" si="96"/>
        <v>2001B20670</v>
      </c>
      <c r="D1644" s="13">
        <v>37024</v>
      </c>
      <c r="E1644">
        <v>10007</v>
      </c>
      <c r="F1644" t="s">
        <v>84</v>
      </c>
      <c r="G1644" s="14" t="s">
        <v>190</v>
      </c>
      <c r="I1644" t="s">
        <v>70</v>
      </c>
      <c r="J1644" s="15">
        <f t="shared" si="95"/>
        <v>2716</v>
      </c>
      <c r="K1644">
        <v>20</v>
      </c>
      <c r="L1644">
        <v>30</v>
      </c>
      <c r="M1644">
        <v>30</v>
      </c>
      <c r="N1644">
        <v>10</v>
      </c>
      <c r="O1644">
        <v>4</v>
      </c>
      <c r="P1644">
        <v>6</v>
      </c>
      <c r="Q1644"/>
      <c r="S1644"/>
      <c r="T1644" s="60" t="s">
        <v>77</v>
      </c>
      <c r="U1644" s="65">
        <v>0</v>
      </c>
      <c r="V1644" s="65">
        <v>0</v>
      </c>
      <c r="W1644" s="65">
        <v>0</v>
      </c>
      <c r="X1644" s="65">
        <v>0.67643477732793511</v>
      </c>
      <c r="Y1644" s="65">
        <v>0</v>
      </c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s="22">
        <v>41663</v>
      </c>
      <c r="AT1644" s="22">
        <v>2002</v>
      </c>
      <c r="AU1644" s="67" t="s">
        <v>88</v>
      </c>
      <c r="AV1644" s="67">
        <v>0.25305473684210522</v>
      </c>
      <c r="AW1644" s="67">
        <v>0</v>
      </c>
      <c r="AX1644" s="67">
        <v>0</v>
      </c>
      <c r="BA1644">
        <v>18.32</v>
      </c>
      <c r="BB1644">
        <v>0.59</v>
      </c>
      <c r="BG1644">
        <v>3.34</v>
      </c>
      <c r="BH1644">
        <v>2.44</v>
      </c>
      <c r="BI1644">
        <v>1.22</v>
      </c>
      <c r="BJ1644">
        <v>0.63</v>
      </c>
      <c r="BK1644">
        <v>0.39</v>
      </c>
      <c r="BM1644" t="s">
        <v>191</v>
      </c>
      <c r="BO1644">
        <v>0.6</v>
      </c>
      <c r="BP1644">
        <v>239.07</v>
      </c>
    </row>
    <row r="1645" spans="1:68" ht="12.75" hidden="1" customHeight="1" x14ac:dyDescent="0.25">
      <c r="A1645">
        <v>20671</v>
      </c>
      <c r="B1645">
        <v>2001</v>
      </c>
      <c r="C1645" s="22" t="str">
        <f t="shared" si="96"/>
        <v>2001B20671</v>
      </c>
      <c r="D1645" s="13">
        <v>37024</v>
      </c>
      <c r="E1645">
        <v>10007</v>
      </c>
      <c r="F1645" t="s">
        <v>84</v>
      </c>
      <c r="G1645" s="14" t="s">
        <v>190</v>
      </c>
      <c r="I1645" t="s">
        <v>70</v>
      </c>
      <c r="J1645" s="15">
        <f t="shared" si="95"/>
        <v>2716</v>
      </c>
      <c r="K1645">
        <v>30</v>
      </c>
      <c r="L1645">
        <v>40</v>
      </c>
      <c r="M1645">
        <v>40</v>
      </c>
      <c r="N1645">
        <v>10</v>
      </c>
      <c r="O1645">
        <v>4</v>
      </c>
      <c r="P1645">
        <v>6</v>
      </c>
      <c r="Q1645"/>
      <c r="R1645">
        <v>41664</v>
      </c>
      <c r="S1645">
        <v>2002</v>
      </c>
      <c r="T1645" s="60" t="s">
        <v>77</v>
      </c>
      <c r="U1645" s="65">
        <v>0.70426528925619847</v>
      </c>
      <c r="V1645" s="65">
        <v>2.5646287190082648</v>
      </c>
      <c r="W1645" s="65">
        <v>7.3417535123966946</v>
      </c>
      <c r="X1645" s="65">
        <v>2.108553305785124</v>
      </c>
      <c r="Y1645" s="65">
        <v>0</v>
      </c>
      <c r="Z1645">
        <v>492</v>
      </c>
      <c r="AA1645">
        <v>7.17</v>
      </c>
      <c r="AB1645">
        <v>3.01</v>
      </c>
      <c r="AC1645">
        <v>0.98</v>
      </c>
      <c r="AD1645"/>
      <c r="AE1645"/>
      <c r="AF1645"/>
      <c r="AG1645"/>
      <c r="AH1645">
        <v>0.75</v>
      </c>
      <c r="AI1645">
        <v>1.31</v>
      </c>
      <c r="AJ1645">
        <v>0.37</v>
      </c>
      <c r="AK1645">
        <v>0.84</v>
      </c>
      <c r="AL1645">
        <v>0.14000000000000001</v>
      </c>
      <c r="AM1645"/>
      <c r="AN1645">
        <v>0.37</v>
      </c>
      <c r="AO1645"/>
      <c r="AP1645">
        <v>0.4</v>
      </c>
      <c r="AQ1645">
        <v>26.05</v>
      </c>
      <c r="AR1645"/>
      <c r="AS1645" s="22"/>
      <c r="AT1645" s="22"/>
      <c r="AU1645" s="67" t="s">
        <v>88</v>
      </c>
      <c r="AV1645" s="67">
        <v>0</v>
      </c>
      <c r="AW1645" s="67">
        <v>0</v>
      </c>
      <c r="AX1645" s="67">
        <v>0</v>
      </c>
    </row>
    <row r="1646" spans="1:68" ht="12.75" hidden="1" customHeight="1" x14ac:dyDescent="0.25">
      <c r="A1646">
        <v>20672</v>
      </c>
      <c r="B1646">
        <v>2001</v>
      </c>
      <c r="C1646" s="22" t="str">
        <f t="shared" si="96"/>
        <v>2001B20672</v>
      </c>
      <c r="D1646" s="13">
        <v>37024</v>
      </c>
      <c r="E1646">
        <v>10007</v>
      </c>
      <c r="F1646" t="s">
        <v>84</v>
      </c>
      <c r="G1646" s="14" t="s">
        <v>190</v>
      </c>
      <c r="I1646" t="s">
        <v>70</v>
      </c>
      <c r="J1646" s="15">
        <f t="shared" si="95"/>
        <v>2716</v>
      </c>
      <c r="K1646">
        <v>40</v>
      </c>
      <c r="L1646">
        <v>50</v>
      </c>
      <c r="M1646">
        <v>50</v>
      </c>
      <c r="N1646">
        <v>10</v>
      </c>
      <c r="O1646">
        <v>4</v>
      </c>
      <c r="P1646">
        <v>6</v>
      </c>
      <c r="Q1646"/>
      <c r="R1646">
        <v>41665</v>
      </c>
      <c r="S1646">
        <v>2002</v>
      </c>
      <c r="T1646" s="60" t="s">
        <v>77</v>
      </c>
      <c r="U1646" s="65">
        <v>6.4708098850012233E-2</v>
      </c>
      <c r="V1646" s="65">
        <v>0.63413936873011978</v>
      </c>
      <c r="W1646" s="65">
        <v>0</v>
      </c>
      <c r="X1646" s="65">
        <v>0.20275204306337166</v>
      </c>
      <c r="Y1646" s="65">
        <v>0</v>
      </c>
      <c r="Z1646"/>
      <c r="AA1646"/>
      <c r="AB1646">
        <v>20.39</v>
      </c>
      <c r="AC1646">
        <v>0.43</v>
      </c>
      <c r="AD1646"/>
      <c r="AE1646"/>
      <c r="AF1646"/>
      <c r="AG1646"/>
      <c r="AH1646">
        <v>4.58</v>
      </c>
      <c r="AI1646">
        <v>4.0199999999999996</v>
      </c>
      <c r="AJ1646">
        <v>1.1299999999999999</v>
      </c>
      <c r="AK1646">
        <v>0.4</v>
      </c>
      <c r="AL1646">
        <v>0.3</v>
      </c>
      <c r="AM1646"/>
      <c r="AN1646">
        <v>0.48</v>
      </c>
      <c r="AO1646"/>
      <c r="AP1646">
        <v>0.69</v>
      </c>
      <c r="AQ1646">
        <v>97.82</v>
      </c>
      <c r="AR1646"/>
      <c r="AS1646" s="22"/>
      <c r="AT1646" s="22"/>
      <c r="AU1646" s="67" t="s">
        <v>88</v>
      </c>
      <c r="AV1646" s="67">
        <v>0</v>
      </c>
      <c r="AW1646" s="67">
        <v>0</v>
      </c>
      <c r="AX1646" s="67">
        <v>0</v>
      </c>
    </row>
    <row r="1647" spans="1:68" ht="12.75" hidden="1" customHeight="1" x14ac:dyDescent="0.25">
      <c r="A1647">
        <v>20673</v>
      </c>
      <c r="B1647">
        <v>2001</v>
      </c>
      <c r="C1647" s="22" t="str">
        <f t="shared" si="96"/>
        <v>2001B20673</v>
      </c>
      <c r="D1647" s="13">
        <v>37024</v>
      </c>
      <c r="E1647">
        <v>10007</v>
      </c>
      <c r="F1647" t="s">
        <v>84</v>
      </c>
      <c r="G1647" s="14" t="s">
        <v>190</v>
      </c>
      <c r="I1647" t="s">
        <v>70</v>
      </c>
      <c r="J1647" s="15">
        <f t="shared" si="95"/>
        <v>5432</v>
      </c>
      <c r="K1647">
        <v>50</v>
      </c>
      <c r="L1647">
        <v>70</v>
      </c>
      <c r="M1647">
        <v>70</v>
      </c>
      <c r="N1647">
        <v>20</v>
      </c>
      <c r="O1647">
        <v>4</v>
      </c>
      <c r="P1647">
        <v>6</v>
      </c>
      <c r="Q1647"/>
      <c r="R1647">
        <v>41666</v>
      </c>
      <c r="S1647">
        <v>2002</v>
      </c>
      <c r="T1647" s="60" t="s">
        <v>77</v>
      </c>
      <c r="U1647" s="65">
        <v>0.84060811614899433</v>
      </c>
      <c r="V1647" s="65">
        <v>1.621704153278591</v>
      </c>
      <c r="W1647" s="65">
        <v>0.59140128525526592</v>
      </c>
      <c r="X1647" s="65">
        <v>0</v>
      </c>
      <c r="Y1647" s="65">
        <v>0</v>
      </c>
      <c r="Z1647"/>
      <c r="AA1647"/>
      <c r="AB1647">
        <v>3.9</v>
      </c>
      <c r="AC1647">
        <v>1.2</v>
      </c>
      <c r="AD1647"/>
      <c r="AE1647"/>
      <c r="AF1647"/>
      <c r="AG1647"/>
      <c r="AH1647">
        <v>0.66</v>
      </c>
      <c r="AI1647">
        <v>0.98</v>
      </c>
      <c r="AJ1647">
        <v>0.33</v>
      </c>
      <c r="AK1647">
        <v>0.92</v>
      </c>
      <c r="AL1647">
        <v>0.25</v>
      </c>
      <c r="AM1647"/>
      <c r="AN1647">
        <v>0.28999999999999998</v>
      </c>
      <c r="AO1647"/>
      <c r="AP1647">
        <v>0.4</v>
      </c>
      <c r="AQ1647">
        <v>18.690000000000001</v>
      </c>
      <c r="AR1647"/>
      <c r="AS1647" s="22"/>
      <c r="AT1647" s="22"/>
      <c r="AU1647" s="67" t="s">
        <v>88</v>
      </c>
      <c r="AV1647" s="67">
        <v>0</v>
      </c>
      <c r="AW1647" s="67">
        <v>0</v>
      </c>
      <c r="AX1647" s="67">
        <v>0</v>
      </c>
    </row>
    <row r="1648" spans="1:68" ht="12.75" hidden="1" customHeight="1" x14ac:dyDescent="0.25">
      <c r="A1648">
        <v>20674</v>
      </c>
      <c r="B1648">
        <v>2001</v>
      </c>
      <c r="C1648" s="22" t="str">
        <f t="shared" si="96"/>
        <v>2001B20674</v>
      </c>
      <c r="D1648" s="13">
        <v>37024</v>
      </c>
      <c r="E1648">
        <v>10007</v>
      </c>
      <c r="F1648" t="s">
        <v>84</v>
      </c>
      <c r="G1648" s="14" t="s">
        <v>190</v>
      </c>
      <c r="I1648" t="s">
        <v>70</v>
      </c>
      <c r="J1648" s="15">
        <f t="shared" si="95"/>
        <v>2716</v>
      </c>
      <c r="K1648">
        <v>70</v>
      </c>
      <c r="L1648">
        <v>80</v>
      </c>
      <c r="M1648">
        <v>80</v>
      </c>
      <c r="N1648">
        <v>10</v>
      </c>
      <c r="O1648">
        <v>4</v>
      </c>
      <c r="P1648">
        <v>6</v>
      </c>
      <c r="Q1648"/>
      <c r="S1648"/>
      <c r="T1648" s="60" t="s">
        <v>77</v>
      </c>
      <c r="U1648" s="65">
        <v>0</v>
      </c>
      <c r="V1648" s="65">
        <v>0</v>
      </c>
      <c r="W1648" s="65">
        <v>0</v>
      </c>
      <c r="X1648" s="65">
        <v>4.7239581260199816E-2</v>
      </c>
      <c r="Y1648" s="65">
        <v>0</v>
      </c>
      <c r="Z1648" s="43"/>
      <c r="AA1648" s="43"/>
      <c r="AB1648" s="43"/>
      <c r="AC1648" s="43"/>
      <c r="AD1648"/>
      <c r="AE1648"/>
      <c r="AF1648"/>
      <c r="AG1648"/>
      <c r="AH1648" s="43"/>
      <c r="AI1648" s="43"/>
      <c r="AJ1648" s="43"/>
      <c r="AK1648" s="43"/>
      <c r="AL1648" s="43"/>
      <c r="AM1648"/>
      <c r="AN1648" s="43"/>
      <c r="AO1648"/>
      <c r="AP1648" s="43"/>
      <c r="AQ1648" s="43"/>
      <c r="AR1648"/>
      <c r="AS1648" s="27"/>
      <c r="AT1648" s="27"/>
      <c r="AU1648" s="108" t="s">
        <v>88</v>
      </c>
      <c r="AV1648" s="108">
        <v>0</v>
      </c>
      <c r="AW1648" s="108">
        <v>0</v>
      </c>
      <c r="AX1648" s="108">
        <v>0</v>
      </c>
    </row>
    <row r="1649" spans="1:50" ht="12.75" hidden="1" customHeight="1" x14ac:dyDescent="0.25">
      <c r="A1649">
        <v>20675</v>
      </c>
      <c r="B1649">
        <v>2001</v>
      </c>
      <c r="C1649" s="22" t="str">
        <f t="shared" si="96"/>
        <v>2001B20675</v>
      </c>
      <c r="D1649" s="13">
        <v>37024</v>
      </c>
      <c r="E1649">
        <v>10007</v>
      </c>
      <c r="F1649" t="s">
        <v>84</v>
      </c>
      <c r="G1649" s="14" t="s">
        <v>190</v>
      </c>
      <c r="I1649" t="s">
        <v>70</v>
      </c>
      <c r="J1649" s="15">
        <f t="shared" si="95"/>
        <v>5432</v>
      </c>
      <c r="K1649">
        <v>80</v>
      </c>
      <c r="L1649">
        <v>100</v>
      </c>
      <c r="M1649">
        <v>100</v>
      </c>
      <c r="N1649">
        <v>20</v>
      </c>
      <c r="O1649">
        <v>4</v>
      </c>
      <c r="P1649">
        <v>6</v>
      </c>
      <c r="Q1649"/>
      <c r="S1649"/>
      <c r="T1649" s="60" t="s">
        <v>77</v>
      </c>
      <c r="U1649" s="65">
        <v>0</v>
      </c>
      <c r="V1649" s="65">
        <v>0</v>
      </c>
      <c r="W1649" s="65">
        <v>0</v>
      </c>
      <c r="X1649" s="65">
        <v>0</v>
      </c>
      <c r="Y1649" s="65">
        <v>0</v>
      </c>
      <c r="Z1649" s="43"/>
      <c r="AA1649" s="43"/>
      <c r="AB1649" s="43"/>
      <c r="AC1649" s="43"/>
      <c r="AD1649"/>
      <c r="AE1649"/>
      <c r="AF1649"/>
      <c r="AG1649"/>
      <c r="AH1649" s="43"/>
      <c r="AI1649" s="43"/>
      <c r="AJ1649" s="43"/>
      <c r="AK1649" s="43"/>
      <c r="AL1649" s="43"/>
      <c r="AM1649"/>
      <c r="AN1649" s="43"/>
      <c r="AO1649"/>
      <c r="AP1649" s="43"/>
      <c r="AQ1649" s="43"/>
      <c r="AR1649"/>
      <c r="AS1649" s="27"/>
      <c r="AT1649" s="27"/>
      <c r="AU1649" s="108" t="s">
        <v>88</v>
      </c>
      <c r="AV1649" s="108">
        <v>0</v>
      </c>
      <c r="AW1649" s="108">
        <v>0</v>
      </c>
      <c r="AX1649" s="108">
        <v>0</v>
      </c>
    </row>
    <row r="1650" spans="1:50" ht="12.75" hidden="1" customHeight="1" x14ac:dyDescent="0.25">
      <c r="A1650">
        <v>20676</v>
      </c>
      <c r="B1650">
        <v>2001</v>
      </c>
      <c r="C1650" s="22" t="str">
        <f t="shared" si="96"/>
        <v>2001B20676</v>
      </c>
      <c r="D1650" s="13">
        <v>37029</v>
      </c>
      <c r="E1650">
        <v>10008</v>
      </c>
      <c r="F1650" t="s">
        <v>84</v>
      </c>
      <c r="G1650" s="14" t="s">
        <v>192</v>
      </c>
      <c r="I1650" t="s">
        <v>87</v>
      </c>
      <c r="J1650" s="15">
        <f t="shared" si="95"/>
        <v>2450</v>
      </c>
      <c r="K1650">
        <v>0</v>
      </c>
      <c r="L1650">
        <v>5</v>
      </c>
      <c r="M1650">
        <v>5</v>
      </c>
      <c r="N1650">
        <v>5</v>
      </c>
      <c r="O1650">
        <v>4</v>
      </c>
      <c r="P1650">
        <v>6</v>
      </c>
      <c r="Q1650"/>
      <c r="R1650">
        <v>41667</v>
      </c>
      <c r="S1650">
        <v>2002</v>
      </c>
      <c r="T1650" s="60" t="s">
        <v>77</v>
      </c>
      <c r="U1650" s="65">
        <v>1.3276480023330417</v>
      </c>
      <c r="V1650" s="65">
        <v>1.6553703703703706</v>
      </c>
      <c r="W1650" s="65">
        <v>1.0110979877515311</v>
      </c>
      <c r="X1650" s="65">
        <v>0.921719160104987</v>
      </c>
      <c r="Y1650" s="65">
        <v>0</v>
      </c>
      <c r="Z1650">
        <v>449</v>
      </c>
      <c r="AA1650">
        <v>10.9</v>
      </c>
      <c r="AB1650">
        <v>4.96</v>
      </c>
      <c r="AC1650">
        <v>1.83</v>
      </c>
      <c r="AD1650"/>
      <c r="AE1650"/>
      <c r="AF1650"/>
      <c r="AG1650"/>
      <c r="AH1650">
        <v>4.2300000000000004</v>
      </c>
      <c r="AI1650">
        <v>1.75</v>
      </c>
      <c r="AJ1650">
        <v>0.54</v>
      </c>
      <c r="AK1650">
        <v>0.28999999999999998</v>
      </c>
      <c r="AL1650">
        <v>0.11</v>
      </c>
      <c r="AM1650"/>
      <c r="AN1650">
        <v>0.71</v>
      </c>
      <c r="AO1650"/>
      <c r="AP1650">
        <v>0.67</v>
      </c>
      <c r="AQ1650">
        <v>91.04</v>
      </c>
      <c r="AR1650"/>
      <c r="AS1650" s="27"/>
      <c r="AT1650" s="27"/>
      <c r="AU1650" s="108" t="s">
        <v>88</v>
      </c>
      <c r="AV1650" s="108">
        <v>0</v>
      </c>
      <c r="AW1650" s="108">
        <v>0</v>
      </c>
      <c r="AX1650" s="108">
        <v>0</v>
      </c>
    </row>
    <row r="1651" spans="1:50" ht="12.75" hidden="1" customHeight="1" x14ac:dyDescent="0.25">
      <c r="A1651">
        <v>20677</v>
      </c>
      <c r="B1651">
        <v>2001</v>
      </c>
      <c r="C1651" s="22" t="str">
        <f t="shared" si="96"/>
        <v>2001B20677</v>
      </c>
      <c r="D1651" s="13">
        <v>37029</v>
      </c>
      <c r="E1651">
        <v>10008</v>
      </c>
      <c r="F1651" t="s">
        <v>84</v>
      </c>
      <c r="G1651" s="14" t="s">
        <v>192</v>
      </c>
      <c r="I1651" t="s">
        <v>87</v>
      </c>
      <c r="J1651" s="15">
        <f t="shared" si="95"/>
        <v>2450</v>
      </c>
      <c r="K1651">
        <v>5</v>
      </c>
      <c r="L1651">
        <v>10</v>
      </c>
      <c r="M1651">
        <v>10</v>
      </c>
      <c r="N1651">
        <v>5</v>
      </c>
      <c r="O1651">
        <v>4</v>
      </c>
      <c r="P1651">
        <v>6</v>
      </c>
      <c r="Q1651"/>
      <c r="R1651">
        <v>41668</v>
      </c>
      <c r="S1651">
        <v>2002</v>
      </c>
      <c r="T1651" s="60" t="s">
        <v>77</v>
      </c>
      <c r="U1651" s="65">
        <v>1.034139441827483</v>
      </c>
      <c r="V1651" s="65">
        <v>1.0966341994631008</v>
      </c>
      <c r="W1651" s="65">
        <v>0</v>
      </c>
      <c r="X1651" s="65">
        <v>0.79755214506407335</v>
      </c>
      <c r="Y1651" s="65">
        <v>0</v>
      </c>
      <c r="Z1651">
        <v>441</v>
      </c>
      <c r="AA1651">
        <v>9.8699999999999992</v>
      </c>
      <c r="AB1651">
        <v>5.19</v>
      </c>
      <c r="AC1651">
        <v>1.56</v>
      </c>
      <c r="AD1651"/>
      <c r="AE1651"/>
      <c r="AF1651"/>
      <c r="AG1651"/>
      <c r="AH1651">
        <v>4.3</v>
      </c>
      <c r="AI1651">
        <v>1.56</v>
      </c>
      <c r="AJ1651">
        <v>0.5</v>
      </c>
      <c r="AK1651">
        <v>0.36</v>
      </c>
      <c r="AL1651">
        <v>0.17</v>
      </c>
      <c r="AM1651"/>
      <c r="AN1651">
        <v>0.54</v>
      </c>
      <c r="AO1651"/>
      <c r="AP1651">
        <v>0.59</v>
      </c>
      <c r="AQ1651">
        <v>92.25</v>
      </c>
      <c r="AR1651"/>
      <c r="AS1651" s="27"/>
      <c r="AT1651" s="27"/>
      <c r="AU1651" s="108" t="s">
        <v>88</v>
      </c>
      <c r="AV1651" s="108">
        <v>0</v>
      </c>
      <c r="AW1651" s="108">
        <v>0</v>
      </c>
      <c r="AX1651" s="108">
        <v>0</v>
      </c>
    </row>
    <row r="1652" spans="1:50" ht="12.75" hidden="1" customHeight="1" x14ac:dyDescent="0.25">
      <c r="A1652">
        <v>20678</v>
      </c>
      <c r="B1652">
        <v>2001</v>
      </c>
      <c r="C1652" s="22" t="str">
        <f t="shared" si="96"/>
        <v>2001B20678</v>
      </c>
      <c r="D1652" s="13">
        <v>37029</v>
      </c>
      <c r="E1652">
        <v>10008</v>
      </c>
      <c r="F1652" t="s">
        <v>84</v>
      </c>
      <c r="G1652" s="14" t="s">
        <v>192</v>
      </c>
      <c r="I1652" t="s">
        <v>70</v>
      </c>
      <c r="J1652" s="15">
        <f t="shared" si="95"/>
        <v>2716</v>
      </c>
      <c r="K1652">
        <v>10</v>
      </c>
      <c r="L1652">
        <v>20</v>
      </c>
      <c r="M1652">
        <v>20</v>
      </c>
      <c r="N1652">
        <v>10</v>
      </c>
      <c r="O1652">
        <v>4</v>
      </c>
      <c r="P1652">
        <v>6</v>
      </c>
      <c r="Q1652"/>
      <c r="R1652">
        <v>41669</v>
      </c>
      <c r="S1652">
        <v>2002</v>
      </c>
      <c r="T1652" s="60" t="s">
        <v>77</v>
      </c>
      <c r="U1652" s="65">
        <v>0.36</v>
      </c>
      <c r="V1652" s="65">
        <v>0.61799999999999999</v>
      </c>
      <c r="W1652" s="65">
        <v>0.63400000000000001</v>
      </c>
      <c r="X1652" s="65">
        <v>0.93899999999999995</v>
      </c>
      <c r="Y1652" s="65">
        <v>0</v>
      </c>
      <c r="Z1652">
        <v>429</v>
      </c>
      <c r="AA1652">
        <v>7.98</v>
      </c>
      <c r="AB1652">
        <v>7.8</v>
      </c>
      <c r="AC1652">
        <v>0.84</v>
      </c>
      <c r="AD1652"/>
      <c r="AE1652"/>
      <c r="AF1652"/>
      <c r="AG1652"/>
      <c r="AH1652">
        <v>3.06</v>
      </c>
      <c r="AI1652">
        <v>1.58</v>
      </c>
      <c r="AJ1652">
        <v>0.52</v>
      </c>
      <c r="AK1652">
        <v>0.51</v>
      </c>
      <c r="AL1652">
        <v>0.18</v>
      </c>
      <c r="AM1652"/>
      <c r="AN1652">
        <v>0.46</v>
      </c>
      <c r="AO1652"/>
      <c r="AP1652">
        <v>0.52</v>
      </c>
      <c r="AQ1652">
        <v>114.09</v>
      </c>
      <c r="AR1652"/>
      <c r="AS1652" s="27"/>
      <c r="AT1652" s="27"/>
      <c r="AU1652" s="108" t="s">
        <v>88</v>
      </c>
      <c r="AV1652" s="108">
        <v>0</v>
      </c>
      <c r="AW1652" s="108">
        <v>0</v>
      </c>
      <c r="AX1652" s="108">
        <v>0</v>
      </c>
    </row>
    <row r="1653" spans="1:50" ht="12.75" hidden="1" customHeight="1" x14ac:dyDescent="0.25">
      <c r="A1653">
        <v>20679</v>
      </c>
      <c r="B1653">
        <v>2001</v>
      </c>
      <c r="C1653" s="22" t="str">
        <f t="shared" si="96"/>
        <v>2001B20679</v>
      </c>
      <c r="D1653" s="13">
        <v>37029</v>
      </c>
      <c r="E1653">
        <v>10008</v>
      </c>
      <c r="F1653" t="s">
        <v>84</v>
      </c>
      <c r="G1653" s="14" t="s">
        <v>192</v>
      </c>
      <c r="I1653" t="s">
        <v>70</v>
      </c>
      <c r="J1653" s="15">
        <f t="shared" si="95"/>
        <v>2716</v>
      </c>
      <c r="K1653">
        <v>20</v>
      </c>
      <c r="L1653">
        <v>30</v>
      </c>
      <c r="M1653">
        <v>30</v>
      </c>
      <c r="N1653">
        <v>10</v>
      </c>
      <c r="O1653">
        <v>4</v>
      </c>
      <c r="P1653">
        <v>6</v>
      </c>
      <c r="Q1653"/>
      <c r="S1653"/>
      <c r="T1653" s="60" t="s">
        <v>77</v>
      </c>
      <c r="U1653" s="65">
        <v>0</v>
      </c>
      <c r="V1653" s="65">
        <v>0</v>
      </c>
      <c r="W1653" s="65">
        <v>0</v>
      </c>
      <c r="X1653" s="65">
        <v>0</v>
      </c>
      <c r="Y1653" s="65">
        <v>0</v>
      </c>
      <c r="Z1653" s="44"/>
      <c r="AA1653" s="44"/>
      <c r="AB1653" s="44"/>
      <c r="AC1653" s="44"/>
      <c r="AD1653"/>
      <c r="AE1653"/>
      <c r="AF1653"/>
      <c r="AG1653"/>
      <c r="AH1653" s="44"/>
      <c r="AI1653" s="44"/>
      <c r="AJ1653" s="44"/>
      <c r="AK1653" s="44"/>
      <c r="AL1653" s="44"/>
      <c r="AM1653"/>
      <c r="AN1653" s="44"/>
      <c r="AO1653"/>
      <c r="AP1653" s="44"/>
      <c r="AQ1653" s="44"/>
      <c r="AR1653"/>
      <c r="AS1653" s="27"/>
      <c r="AT1653" s="27"/>
      <c r="AU1653" s="108" t="s">
        <v>88</v>
      </c>
      <c r="AV1653" s="108">
        <v>0</v>
      </c>
      <c r="AW1653" s="108">
        <v>0</v>
      </c>
      <c r="AX1653" s="108">
        <v>0</v>
      </c>
    </row>
    <row r="1654" spans="1:50" ht="12.75" hidden="1" customHeight="1" x14ac:dyDescent="0.25">
      <c r="A1654">
        <v>20680</v>
      </c>
      <c r="B1654">
        <v>2001</v>
      </c>
      <c r="C1654" s="22" t="str">
        <f t="shared" si="96"/>
        <v>2001B20680</v>
      </c>
      <c r="D1654" s="13">
        <v>37029</v>
      </c>
      <c r="E1654">
        <v>10008</v>
      </c>
      <c r="F1654" t="s">
        <v>84</v>
      </c>
      <c r="G1654" s="14" t="s">
        <v>192</v>
      </c>
      <c r="I1654" t="s">
        <v>70</v>
      </c>
      <c r="J1654" s="15">
        <f t="shared" si="95"/>
        <v>2716</v>
      </c>
      <c r="K1654">
        <v>30</v>
      </c>
      <c r="L1654">
        <v>40</v>
      </c>
      <c r="M1654">
        <v>40</v>
      </c>
      <c r="N1654">
        <v>10</v>
      </c>
      <c r="O1654">
        <v>4</v>
      </c>
      <c r="P1654">
        <v>6</v>
      </c>
      <c r="Q1654"/>
      <c r="S1654"/>
      <c r="T1654" s="60" t="s">
        <v>77</v>
      </c>
      <c r="U1654" s="65">
        <v>0</v>
      </c>
      <c r="V1654" s="65">
        <v>0</v>
      </c>
      <c r="W1654" s="65">
        <v>0</v>
      </c>
      <c r="X1654" s="65">
        <v>1.0562715395781745</v>
      </c>
      <c r="Y1654" s="65">
        <v>0</v>
      </c>
      <c r="Z1654" s="44"/>
      <c r="AA1654" s="44"/>
      <c r="AB1654" s="44"/>
      <c r="AC1654" s="44"/>
      <c r="AD1654"/>
      <c r="AE1654"/>
      <c r="AF1654"/>
      <c r="AG1654"/>
      <c r="AH1654" s="44"/>
      <c r="AI1654" s="44"/>
      <c r="AJ1654" s="44"/>
      <c r="AK1654" s="44"/>
      <c r="AL1654" s="44"/>
      <c r="AM1654"/>
      <c r="AN1654" s="44"/>
      <c r="AO1654"/>
      <c r="AP1654" s="44"/>
      <c r="AQ1654" s="44"/>
      <c r="AR1654"/>
      <c r="AS1654" s="27"/>
      <c r="AT1654" s="27"/>
      <c r="AU1654" s="108" t="s">
        <v>88</v>
      </c>
      <c r="AV1654" s="108">
        <v>0</v>
      </c>
      <c r="AW1654" s="108">
        <v>0</v>
      </c>
      <c r="AX1654" s="108">
        <v>0</v>
      </c>
    </row>
    <row r="1655" spans="1:50" ht="15" hidden="1" customHeight="1" x14ac:dyDescent="0.25">
      <c r="A1655">
        <v>20681</v>
      </c>
      <c r="B1655">
        <v>2001</v>
      </c>
      <c r="C1655" s="22" t="str">
        <f t="shared" si="96"/>
        <v>2001B20681</v>
      </c>
      <c r="D1655" s="13">
        <v>37029</v>
      </c>
      <c r="E1655">
        <v>10008</v>
      </c>
      <c r="F1655" t="s">
        <v>84</v>
      </c>
      <c r="G1655" s="14" t="s">
        <v>192</v>
      </c>
      <c r="I1655" t="s">
        <v>70</v>
      </c>
      <c r="J1655" s="15">
        <f t="shared" si="95"/>
        <v>2716</v>
      </c>
      <c r="K1655">
        <v>40</v>
      </c>
      <c r="L1655">
        <v>50</v>
      </c>
      <c r="M1655">
        <v>50</v>
      </c>
      <c r="N1655">
        <v>10</v>
      </c>
      <c r="O1655">
        <v>4</v>
      </c>
      <c r="P1655">
        <v>6</v>
      </c>
      <c r="Q1655"/>
      <c r="S1655"/>
      <c r="T1655" s="60" t="s">
        <v>77</v>
      </c>
      <c r="U1655" s="65">
        <v>0</v>
      </c>
      <c r="V1655" s="65">
        <v>1.1659999999999999</v>
      </c>
      <c r="W1655" s="65">
        <v>8.7089999999999996</v>
      </c>
      <c r="X1655" s="65">
        <v>0.60199999999999998</v>
      </c>
      <c r="Y1655" s="65">
        <v>6.0000000000000001E-3</v>
      </c>
      <c r="Z1655" s="44"/>
      <c r="AA1655" s="44"/>
      <c r="AB1655" s="44"/>
      <c r="AC1655" s="44"/>
      <c r="AD1655"/>
      <c r="AE1655"/>
      <c r="AF1655"/>
      <c r="AG1655"/>
      <c r="AH1655" s="44"/>
      <c r="AI1655" s="44"/>
      <c r="AJ1655" s="44"/>
      <c r="AK1655" s="44"/>
      <c r="AL1655" s="44"/>
      <c r="AM1655"/>
      <c r="AN1655" s="44"/>
      <c r="AO1655"/>
      <c r="AP1655" s="44"/>
      <c r="AQ1655" s="44"/>
      <c r="AR1655"/>
      <c r="AS1655" s="27"/>
      <c r="AT1655" s="27"/>
      <c r="AU1655" s="108" t="s">
        <v>88</v>
      </c>
      <c r="AV1655" s="108">
        <v>0</v>
      </c>
      <c r="AW1655" s="108">
        <v>0</v>
      </c>
      <c r="AX1655" s="108">
        <v>0</v>
      </c>
    </row>
    <row r="1656" spans="1:50" ht="12.75" hidden="1" customHeight="1" x14ac:dyDescent="0.25">
      <c r="A1656">
        <v>20682</v>
      </c>
      <c r="B1656">
        <v>2001</v>
      </c>
      <c r="C1656" s="22" t="str">
        <f t="shared" si="96"/>
        <v>2001B20682</v>
      </c>
      <c r="D1656" s="13">
        <v>37029</v>
      </c>
      <c r="E1656">
        <v>10008</v>
      </c>
      <c r="F1656" t="s">
        <v>84</v>
      </c>
      <c r="G1656" s="14" t="s">
        <v>192</v>
      </c>
      <c r="I1656" t="s">
        <v>70</v>
      </c>
      <c r="J1656" s="15">
        <f t="shared" si="95"/>
        <v>5432</v>
      </c>
      <c r="K1656">
        <v>50</v>
      </c>
      <c r="L1656">
        <v>70</v>
      </c>
      <c r="M1656">
        <v>70</v>
      </c>
      <c r="N1656">
        <v>20</v>
      </c>
      <c r="O1656">
        <v>4</v>
      </c>
      <c r="P1656">
        <v>6</v>
      </c>
      <c r="Q1656"/>
      <c r="R1656">
        <v>41670</v>
      </c>
      <c r="S1656">
        <v>2002</v>
      </c>
      <c r="T1656" s="60" t="s">
        <v>77</v>
      </c>
      <c r="U1656" s="65">
        <v>0.13103438872071776</v>
      </c>
      <c r="V1656" s="65">
        <v>0.85172352668466544</v>
      </c>
      <c r="W1656" s="65">
        <v>0</v>
      </c>
      <c r="X1656" s="65">
        <v>1.1321371185470013</v>
      </c>
      <c r="Y1656" s="65">
        <v>0</v>
      </c>
      <c r="Z1656"/>
      <c r="AA1656"/>
      <c r="AB1656">
        <v>16.02</v>
      </c>
      <c r="AC1656">
        <v>1.94</v>
      </c>
      <c r="AD1656"/>
      <c r="AE1656"/>
      <c r="AF1656"/>
      <c r="AG1656"/>
      <c r="AH1656">
        <v>3.48</v>
      </c>
      <c r="AI1656">
        <v>4.37</v>
      </c>
      <c r="AJ1656">
        <v>1.17</v>
      </c>
      <c r="AK1656">
        <v>1</v>
      </c>
      <c r="AL1656">
        <v>0.98</v>
      </c>
      <c r="AM1656"/>
      <c r="AN1656">
        <v>0.48</v>
      </c>
      <c r="AO1656"/>
      <c r="AP1656">
        <v>0.72</v>
      </c>
      <c r="AQ1656">
        <v>62.73</v>
      </c>
      <c r="AR1656"/>
      <c r="AS1656" s="27"/>
      <c r="AT1656" s="27"/>
      <c r="AU1656" s="108" t="s">
        <v>88</v>
      </c>
      <c r="AV1656" s="108">
        <v>0</v>
      </c>
      <c r="AW1656" s="108">
        <v>0</v>
      </c>
      <c r="AX1656" s="108">
        <v>0</v>
      </c>
    </row>
    <row r="1657" spans="1:50" ht="12.75" hidden="1" customHeight="1" x14ac:dyDescent="0.25">
      <c r="A1657">
        <v>20683</v>
      </c>
      <c r="B1657">
        <v>2001</v>
      </c>
      <c r="C1657" s="22" t="str">
        <f t="shared" si="96"/>
        <v>2001B20683</v>
      </c>
      <c r="D1657" s="13">
        <v>37029</v>
      </c>
      <c r="E1657">
        <v>10008</v>
      </c>
      <c r="F1657" t="s">
        <v>84</v>
      </c>
      <c r="G1657" s="14" t="s">
        <v>192</v>
      </c>
      <c r="I1657" t="s">
        <v>70</v>
      </c>
      <c r="J1657" s="15">
        <f t="shared" si="95"/>
        <v>2716</v>
      </c>
      <c r="K1657">
        <v>70</v>
      </c>
      <c r="L1657">
        <v>80</v>
      </c>
      <c r="M1657">
        <v>80</v>
      </c>
      <c r="N1657">
        <v>10</v>
      </c>
      <c r="O1657">
        <v>4</v>
      </c>
      <c r="P1657">
        <v>6</v>
      </c>
      <c r="Q1657"/>
      <c r="S1657"/>
      <c r="T1657" s="60" t="s">
        <v>77</v>
      </c>
      <c r="U1657" s="65">
        <v>0</v>
      </c>
      <c r="V1657" s="65">
        <v>0</v>
      </c>
      <c r="W1657" s="65">
        <v>0</v>
      </c>
      <c r="X1657" s="65">
        <v>0</v>
      </c>
      <c r="Y1657" s="65">
        <v>0</v>
      </c>
      <c r="Z1657" s="43"/>
      <c r="AA1657" s="43"/>
      <c r="AB1657" s="43"/>
      <c r="AC1657" s="43"/>
      <c r="AD1657"/>
      <c r="AE1657"/>
      <c r="AF1657"/>
      <c r="AG1657"/>
      <c r="AH1657" s="43"/>
      <c r="AI1657" s="43"/>
      <c r="AJ1657" s="43"/>
      <c r="AK1657" s="43"/>
      <c r="AL1657" s="43"/>
      <c r="AM1657"/>
      <c r="AN1657" s="43"/>
      <c r="AO1657"/>
      <c r="AP1657" s="43"/>
      <c r="AQ1657" s="43"/>
      <c r="AR1657"/>
      <c r="AS1657" s="27"/>
      <c r="AT1657" s="27"/>
      <c r="AU1657" s="108" t="s">
        <v>88</v>
      </c>
      <c r="AV1657" s="108">
        <v>0</v>
      </c>
      <c r="AW1657" s="108">
        <v>0</v>
      </c>
      <c r="AX1657" s="108">
        <v>0</v>
      </c>
    </row>
    <row r="1658" spans="1:50" ht="12.75" hidden="1" customHeight="1" x14ac:dyDescent="0.25">
      <c r="A1658">
        <v>20684</v>
      </c>
      <c r="B1658">
        <v>2001</v>
      </c>
      <c r="C1658" s="22" t="str">
        <f t="shared" si="96"/>
        <v>2001B20684</v>
      </c>
      <c r="D1658" s="13">
        <v>37029</v>
      </c>
      <c r="E1658">
        <v>10008</v>
      </c>
      <c r="F1658" t="s">
        <v>84</v>
      </c>
      <c r="G1658" s="14" t="s">
        <v>192</v>
      </c>
      <c r="I1658" t="s">
        <v>70</v>
      </c>
      <c r="J1658" s="15">
        <f t="shared" si="95"/>
        <v>4888.8</v>
      </c>
      <c r="K1658">
        <v>80</v>
      </c>
      <c r="L1658">
        <v>100</v>
      </c>
      <c r="M1658" s="26">
        <v>98</v>
      </c>
      <c r="N1658">
        <v>20</v>
      </c>
      <c r="O1658">
        <v>4</v>
      </c>
      <c r="P1658">
        <v>6</v>
      </c>
      <c r="Q1658"/>
      <c r="S1658"/>
      <c r="T1658" s="60" t="s">
        <v>77</v>
      </c>
      <c r="U1658" s="65">
        <v>0</v>
      </c>
      <c r="V1658" s="65">
        <v>0</v>
      </c>
      <c r="W1658" s="65">
        <v>0</v>
      </c>
      <c r="X1658" s="65">
        <v>0</v>
      </c>
      <c r="Y1658" s="65">
        <v>0</v>
      </c>
      <c r="Z1658" s="43"/>
      <c r="AA1658" s="43"/>
      <c r="AB1658" s="43"/>
      <c r="AC1658" s="43"/>
      <c r="AD1658"/>
      <c r="AE1658"/>
      <c r="AF1658"/>
      <c r="AG1658"/>
      <c r="AH1658" s="43"/>
      <c r="AI1658" s="43"/>
      <c r="AJ1658" s="43"/>
      <c r="AK1658" s="43"/>
      <c r="AL1658" s="43"/>
      <c r="AM1658"/>
      <c r="AN1658" s="43"/>
      <c r="AO1658"/>
      <c r="AP1658" s="43"/>
      <c r="AQ1658" s="43"/>
      <c r="AR1658"/>
      <c r="AS1658" s="27"/>
      <c r="AT1658" s="27"/>
      <c r="AU1658" s="108" t="s">
        <v>88</v>
      </c>
      <c r="AV1658" s="108">
        <v>0</v>
      </c>
      <c r="AW1658" s="108">
        <v>0</v>
      </c>
      <c r="AX1658" s="108">
        <v>0</v>
      </c>
    </row>
    <row r="1659" spans="1:50" ht="12.75" hidden="1" customHeight="1" x14ac:dyDescent="0.25">
      <c r="A1659">
        <v>20685</v>
      </c>
      <c r="B1659">
        <v>2001</v>
      </c>
      <c r="C1659" s="22" t="str">
        <f t="shared" si="96"/>
        <v>2001B20685</v>
      </c>
      <c r="D1659" s="13">
        <v>37031</v>
      </c>
      <c r="E1659">
        <v>10009</v>
      </c>
      <c r="F1659" t="s">
        <v>84</v>
      </c>
      <c r="G1659" s="14" t="s">
        <v>193</v>
      </c>
      <c r="I1659" t="s">
        <v>87</v>
      </c>
      <c r="J1659" s="15">
        <f t="shared" si="95"/>
        <v>2450</v>
      </c>
      <c r="K1659">
        <v>0</v>
      </c>
      <c r="L1659">
        <v>5</v>
      </c>
      <c r="M1659">
        <v>5</v>
      </c>
      <c r="N1659">
        <v>5</v>
      </c>
      <c r="O1659">
        <v>4</v>
      </c>
      <c r="P1659">
        <v>6</v>
      </c>
      <c r="Q1659"/>
      <c r="R1659">
        <v>41671</v>
      </c>
      <c r="S1659">
        <v>2002</v>
      </c>
      <c r="T1659" s="60" t="s">
        <v>77</v>
      </c>
      <c r="U1659" s="65">
        <v>2.5609999999999999</v>
      </c>
      <c r="V1659" s="65">
        <v>3.88</v>
      </c>
      <c r="W1659" s="65">
        <v>0</v>
      </c>
      <c r="X1659" s="65">
        <v>0.1</v>
      </c>
      <c r="Y1659" s="65">
        <v>0</v>
      </c>
      <c r="Z1659">
        <v>523.21</v>
      </c>
      <c r="AA1659">
        <v>13.698</v>
      </c>
      <c r="AB1659">
        <v>4.13</v>
      </c>
      <c r="AC1659">
        <v>2.17</v>
      </c>
      <c r="AD1659"/>
      <c r="AE1659"/>
      <c r="AF1659"/>
      <c r="AG1659"/>
      <c r="AH1659">
        <v>6.11</v>
      </c>
      <c r="AI1659">
        <v>1.69</v>
      </c>
      <c r="AJ1659">
        <v>0.63</v>
      </c>
      <c r="AK1659">
        <v>0.43</v>
      </c>
      <c r="AL1659">
        <v>0.15</v>
      </c>
      <c r="AM1659"/>
      <c r="AN1659">
        <v>0.86</v>
      </c>
      <c r="AO1659"/>
      <c r="AP1659">
        <v>0.97</v>
      </c>
      <c r="AQ1659">
        <v>51</v>
      </c>
      <c r="AR1659"/>
      <c r="AS1659" s="27"/>
      <c r="AT1659" s="27"/>
      <c r="AU1659" s="108" t="s">
        <v>88</v>
      </c>
      <c r="AV1659" s="108">
        <v>0</v>
      </c>
      <c r="AW1659" s="108">
        <v>0</v>
      </c>
      <c r="AX1659" s="108">
        <v>0</v>
      </c>
    </row>
    <row r="1660" spans="1:50" ht="12.75" hidden="1" customHeight="1" x14ac:dyDescent="0.25">
      <c r="A1660">
        <v>20686</v>
      </c>
      <c r="B1660">
        <v>2001</v>
      </c>
      <c r="C1660" s="22" t="str">
        <f t="shared" si="96"/>
        <v>2001B20686</v>
      </c>
      <c r="D1660" s="13">
        <v>37031</v>
      </c>
      <c r="E1660">
        <v>10009</v>
      </c>
      <c r="F1660" t="s">
        <v>84</v>
      </c>
      <c r="G1660" s="14" t="s">
        <v>193</v>
      </c>
      <c r="I1660" t="s">
        <v>87</v>
      </c>
      <c r="J1660" s="15">
        <f t="shared" si="95"/>
        <v>2450</v>
      </c>
      <c r="K1660">
        <v>5</v>
      </c>
      <c r="L1660">
        <v>10</v>
      </c>
      <c r="M1660">
        <v>10</v>
      </c>
      <c r="N1660">
        <v>5</v>
      </c>
      <c r="O1660">
        <v>4</v>
      </c>
      <c r="P1660">
        <v>6</v>
      </c>
      <c r="Q1660"/>
      <c r="R1660">
        <v>41672</v>
      </c>
      <c r="S1660">
        <v>2002</v>
      </c>
      <c r="T1660" s="60" t="s">
        <v>77</v>
      </c>
      <c r="U1660" s="65">
        <v>1.0371188295605092</v>
      </c>
      <c r="V1660" s="65">
        <v>0.5451757387247278</v>
      </c>
      <c r="W1660" s="65">
        <v>2.4505374114394334</v>
      </c>
      <c r="X1660" s="65">
        <v>0.97103692183629986</v>
      </c>
      <c r="Y1660" s="65">
        <v>0</v>
      </c>
      <c r="Z1660">
        <v>449</v>
      </c>
      <c r="AA1660">
        <v>10.199999999999999</v>
      </c>
      <c r="AB1660">
        <v>5.42</v>
      </c>
      <c r="AC1660">
        <v>1.35</v>
      </c>
      <c r="AD1660"/>
      <c r="AE1660"/>
      <c r="AF1660"/>
      <c r="AG1660"/>
      <c r="AH1660">
        <v>5.08</v>
      </c>
      <c r="AI1660">
        <v>1.65</v>
      </c>
      <c r="AJ1660">
        <v>0.59</v>
      </c>
      <c r="AK1660">
        <v>0.38</v>
      </c>
      <c r="AL1660">
        <v>0.14000000000000001</v>
      </c>
      <c r="AM1660"/>
      <c r="AN1660">
        <v>0.64</v>
      </c>
      <c r="AO1660"/>
      <c r="AP1660">
        <v>0.65</v>
      </c>
      <c r="AQ1660">
        <v>84.7</v>
      </c>
      <c r="AR1660"/>
      <c r="AS1660" s="27"/>
      <c r="AT1660" s="27"/>
      <c r="AU1660" s="108" t="s">
        <v>88</v>
      </c>
      <c r="AV1660" s="108">
        <v>0</v>
      </c>
      <c r="AW1660" s="108">
        <v>0</v>
      </c>
      <c r="AX1660" s="108">
        <v>0</v>
      </c>
    </row>
    <row r="1661" spans="1:50" ht="12.75" hidden="1" customHeight="1" x14ac:dyDescent="0.25">
      <c r="A1661">
        <v>20687</v>
      </c>
      <c r="B1661">
        <v>2001</v>
      </c>
      <c r="C1661" s="22" t="str">
        <f t="shared" si="96"/>
        <v>2001B20687</v>
      </c>
      <c r="D1661" s="13">
        <v>37031</v>
      </c>
      <c r="E1661">
        <v>10009</v>
      </c>
      <c r="F1661" t="s">
        <v>84</v>
      </c>
      <c r="G1661" s="14" t="s">
        <v>193</v>
      </c>
      <c r="I1661" t="s">
        <v>70</v>
      </c>
      <c r="J1661" s="15">
        <f t="shared" si="95"/>
        <v>2716</v>
      </c>
      <c r="K1661">
        <v>10</v>
      </c>
      <c r="L1661">
        <v>20</v>
      </c>
      <c r="M1661">
        <v>20</v>
      </c>
      <c r="N1661">
        <v>10</v>
      </c>
      <c r="O1661">
        <v>4</v>
      </c>
      <c r="P1661">
        <v>6</v>
      </c>
      <c r="Q1661"/>
      <c r="R1661">
        <v>41673</v>
      </c>
      <c r="S1661">
        <v>2002</v>
      </c>
      <c r="T1661" s="60" t="s">
        <v>77</v>
      </c>
      <c r="U1661" s="65">
        <v>1.1701477279110262</v>
      </c>
      <c r="V1661" s="65">
        <v>2.9066862888277258</v>
      </c>
      <c r="W1661" s="65">
        <v>1.1190152221535696</v>
      </c>
      <c r="X1661" s="65">
        <v>1.911569061394147</v>
      </c>
      <c r="Y1661" s="65">
        <v>0</v>
      </c>
      <c r="Z1661">
        <v>439</v>
      </c>
      <c r="AA1661">
        <v>10.5</v>
      </c>
      <c r="AB1661">
        <v>8.5500000000000007</v>
      </c>
      <c r="AC1661">
        <v>1.2</v>
      </c>
      <c r="AD1661"/>
      <c r="AE1661"/>
      <c r="AF1661"/>
      <c r="AG1661"/>
      <c r="AH1661">
        <v>4.05</v>
      </c>
      <c r="AI1661">
        <v>1.58</v>
      </c>
      <c r="AJ1661">
        <v>0.71</v>
      </c>
      <c r="AK1661">
        <v>0.91</v>
      </c>
      <c r="AL1661">
        <v>0.22</v>
      </c>
      <c r="AM1661"/>
      <c r="AN1661">
        <v>0.62</v>
      </c>
      <c r="AO1661"/>
      <c r="AP1661">
        <v>0.69</v>
      </c>
      <c r="AQ1661">
        <v>82.39</v>
      </c>
      <c r="AR1661"/>
      <c r="AS1661" s="27"/>
      <c r="AT1661" s="27"/>
      <c r="AU1661" s="108" t="s">
        <v>88</v>
      </c>
      <c r="AV1661" s="108">
        <v>0</v>
      </c>
      <c r="AW1661" s="108">
        <v>0</v>
      </c>
      <c r="AX1661" s="108">
        <v>0</v>
      </c>
    </row>
    <row r="1662" spans="1:50" ht="12.75" hidden="1" customHeight="1" x14ac:dyDescent="0.25">
      <c r="A1662">
        <v>20688</v>
      </c>
      <c r="B1662">
        <v>2001</v>
      </c>
      <c r="C1662" s="22" t="str">
        <f t="shared" si="96"/>
        <v>2001B20688</v>
      </c>
      <c r="D1662" s="13">
        <v>37031</v>
      </c>
      <c r="E1662">
        <v>10009</v>
      </c>
      <c r="F1662" t="s">
        <v>84</v>
      </c>
      <c r="G1662" s="14" t="s">
        <v>193</v>
      </c>
      <c r="I1662" t="s">
        <v>70</v>
      </c>
      <c r="J1662" s="15">
        <f t="shared" si="95"/>
        <v>2716</v>
      </c>
      <c r="K1662">
        <v>20</v>
      </c>
      <c r="L1662">
        <v>30</v>
      </c>
      <c r="M1662">
        <v>30</v>
      </c>
      <c r="N1662">
        <v>10</v>
      </c>
      <c r="O1662">
        <v>4</v>
      </c>
      <c r="P1662">
        <v>6</v>
      </c>
      <c r="Q1662"/>
      <c r="R1662">
        <v>41674</v>
      </c>
      <c r="S1662">
        <v>2002</v>
      </c>
      <c r="T1662" s="60" t="s">
        <v>77</v>
      </c>
      <c r="U1662" s="65">
        <v>0.8022094760486862</v>
      </c>
      <c r="V1662" s="65">
        <v>2.1665657420467013</v>
      </c>
      <c r="W1662" s="65">
        <v>4.2090990962754011</v>
      </c>
      <c r="X1662" s="65">
        <v>0.54214156610771569</v>
      </c>
      <c r="Y1662" s="65">
        <v>0</v>
      </c>
      <c r="Z1662">
        <v>466</v>
      </c>
      <c r="AA1662">
        <v>7.9</v>
      </c>
      <c r="AB1662">
        <v>7.68</v>
      </c>
      <c r="AC1662">
        <v>1.1100000000000001</v>
      </c>
      <c r="AD1662"/>
      <c r="AE1662"/>
      <c r="AF1662"/>
      <c r="AG1662"/>
      <c r="AH1662">
        <v>1.87</v>
      </c>
      <c r="AI1662">
        <v>1.56</v>
      </c>
      <c r="AJ1662">
        <v>0.61</v>
      </c>
      <c r="AK1662">
        <v>1.47</v>
      </c>
      <c r="AL1662">
        <v>0.28999999999999998</v>
      </c>
      <c r="AM1662"/>
      <c r="AN1662">
        <v>0.48</v>
      </c>
      <c r="AO1662"/>
      <c r="AP1662">
        <v>0.52</v>
      </c>
      <c r="AQ1662">
        <v>77.91</v>
      </c>
      <c r="AR1662"/>
      <c r="AS1662" s="27"/>
      <c r="AT1662" s="27"/>
      <c r="AU1662" s="108" t="s">
        <v>88</v>
      </c>
      <c r="AV1662" s="108">
        <v>0</v>
      </c>
      <c r="AW1662" s="108">
        <v>0</v>
      </c>
      <c r="AX1662" s="108">
        <v>0</v>
      </c>
    </row>
    <row r="1663" spans="1:50" ht="15" hidden="1" customHeight="1" x14ac:dyDescent="0.25">
      <c r="A1663">
        <v>20689</v>
      </c>
      <c r="B1663">
        <v>2001</v>
      </c>
      <c r="C1663" s="22" t="str">
        <f t="shared" si="96"/>
        <v>2001B20689</v>
      </c>
      <c r="D1663" s="13">
        <v>37031</v>
      </c>
      <c r="E1663">
        <v>10009</v>
      </c>
      <c r="F1663" t="s">
        <v>84</v>
      </c>
      <c r="G1663" s="14" t="s">
        <v>193</v>
      </c>
      <c r="I1663" t="s">
        <v>70</v>
      </c>
      <c r="J1663" s="15">
        <f t="shared" si="95"/>
        <v>2716</v>
      </c>
      <c r="K1663">
        <v>30</v>
      </c>
      <c r="L1663">
        <v>40</v>
      </c>
      <c r="M1663">
        <v>40</v>
      </c>
      <c r="N1663">
        <v>10</v>
      </c>
      <c r="O1663">
        <v>4</v>
      </c>
      <c r="P1663">
        <v>6</v>
      </c>
      <c r="Q1663"/>
      <c r="R1663">
        <v>41675</v>
      </c>
      <c r="S1663">
        <v>2002</v>
      </c>
      <c r="T1663" s="60" t="s">
        <v>77</v>
      </c>
      <c r="U1663" s="65">
        <v>0.654179126572909</v>
      </c>
      <c r="V1663" s="65">
        <v>0.82570170244263508</v>
      </c>
      <c r="W1663" s="65">
        <v>0</v>
      </c>
      <c r="X1663" s="65">
        <v>0.28321169504071059</v>
      </c>
      <c r="Y1663" s="65">
        <v>0</v>
      </c>
      <c r="Z1663">
        <v>465</v>
      </c>
      <c r="AA1663">
        <v>6.14</v>
      </c>
      <c r="AB1663">
        <v>6.42</v>
      </c>
      <c r="AC1663">
        <v>1.08</v>
      </c>
      <c r="AD1663"/>
      <c r="AE1663"/>
      <c r="AF1663"/>
      <c r="AG1663"/>
      <c r="AH1663">
        <v>1.42</v>
      </c>
      <c r="AI1663">
        <v>1.66</v>
      </c>
      <c r="AJ1663">
        <v>0.59</v>
      </c>
      <c r="AK1663">
        <v>1.44</v>
      </c>
      <c r="AL1663">
        <v>0.25</v>
      </c>
      <c r="AM1663"/>
      <c r="AN1663">
        <v>0.44</v>
      </c>
      <c r="AO1663"/>
      <c r="AP1663">
        <v>0.46</v>
      </c>
      <c r="AQ1663">
        <v>65.23</v>
      </c>
      <c r="AR1663"/>
      <c r="AS1663" s="27"/>
      <c r="AT1663" s="27"/>
      <c r="AU1663" s="108" t="s">
        <v>88</v>
      </c>
      <c r="AV1663" s="108">
        <v>0</v>
      </c>
      <c r="AW1663" s="108">
        <v>0</v>
      </c>
      <c r="AX1663" s="108">
        <v>0</v>
      </c>
    </row>
    <row r="1664" spans="1:50" ht="12.75" hidden="1" customHeight="1" x14ac:dyDescent="0.25">
      <c r="A1664">
        <v>20690</v>
      </c>
      <c r="B1664">
        <v>2001</v>
      </c>
      <c r="C1664" s="22" t="str">
        <f t="shared" si="96"/>
        <v>2001B20690</v>
      </c>
      <c r="D1664" s="13">
        <v>37031</v>
      </c>
      <c r="E1664">
        <v>10009</v>
      </c>
      <c r="F1664" t="s">
        <v>84</v>
      </c>
      <c r="G1664" s="14" t="s">
        <v>193</v>
      </c>
      <c r="I1664" t="s">
        <v>70</v>
      </c>
      <c r="J1664" s="15">
        <f t="shared" si="95"/>
        <v>2716</v>
      </c>
      <c r="K1664">
        <v>40</v>
      </c>
      <c r="L1664">
        <v>50</v>
      </c>
      <c r="M1664">
        <v>50</v>
      </c>
      <c r="N1664">
        <v>10</v>
      </c>
      <c r="O1664">
        <v>4</v>
      </c>
      <c r="P1664">
        <v>6</v>
      </c>
      <c r="Q1664"/>
      <c r="S1664"/>
      <c r="T1664" s="60" t="s">
        <v>77</v>
      </c>
      <c r="U1664" s="65">
        <v>0</v>
      </c>
      <c r="V1664" s="65">
        <v>0</v>
      </c>
      <c r="W1664" s="65">
        <v>0</v>
      </c>
      <c r="X1664" s="65">
        <v>0.86169243141810392</v>
      </c>
      <c r="Y1664" s="65">
        <v>0</v>
      </c>
      <c r="Z1664" s="44"/>
      <c r="AA1664" s="44"/>
      <c r="AB1664" s="44"/>
      <c r="AC1664" s="44"/>
      <c r="AD1664"/>
      <c r="AE1664"/>
      <c r="AF1664"/>
      <c r="AG1664"/>
      <c r="AH1664" s="44"/>
      <c r="AI1664" s="44"/>
      <c r="AJ1664" s="44"/>
      <c r="AK1664" s="44"/>
      <c r="AL1664" s="44"/>
      <c r="AM1664"/>
      <c r="AN1664" s="44"/>
      <c r="AO1664"/>
      <c r="AP1664" s="44"/>
      <c r="AQ1664" s="44"/>
      <c r="AR1664"/>
      <c r="AS1664" s="27"/>
      <c r="AT1664" s="27"/>
      <c r="AU1664" s="108" t="s">
        <v>88</v>
      </c>
      <c r="AV1664" s="108">
        <v>0</v>
      </c>
      <c r="AW1664" s="108">
        <v>0</v>
      </c>
      <c r="AX1664" s="108">
        <v>0</v>
      </c>
    </row>
    <row r="1665" spans="1:50" ht="15" hidden="1" customHeight="1" x14ac:dyDescent="0.25">
      <c r="A1665">
        <v>20691</v>
      </c>
      <c r="B1665">
        <v>2001</v>
      </c>
      <c r="C1665" s="22" t="str">
        <f t="shared" si="96"/>
        <v>2001B20691</v>
      </c>
      <c r="D1665" s="13">
        <v>37031</v>
      </c>
      <c r="E1665">
        <v>10009</v>
      </c>
      <c r="F1665" t="s">
        <v>84</v>
      </c>
      <c r="G1665" s="14" t="s">
        <v>193</v>
      </c>
      <c r="I1665" t="s">
        <v>70</v>
      </c>
      <c r="J1665" s="15">
        <f t="shared" si="95"/>
        <v>5432</v>
      </c>
      <c r="K1665">
        <v>50</v>
      </c>
      <c r="L1665">
        <v>70</v>
      </c>
      <c r="M1665">
        <v>70</v>
      </c>
      <c r="N1665">
        <v>20</v>
      </c>
      <c r="O1665">
        <v>4</v>
      </c>
      <c r="P1665">
        <v>6</v>
      </c>
      <c r="Q1665"/>
      <c r="R1665">
        <v>41676</v>
      </c>
      <c r="S1665">
        <v>2002</v>
      </c>
      <c r="T1665" s="60" t="s">
        <v>77</v>
      </c>
      <c r="U1665" s="65">
        <v>0.45497518224913353</v>
      </c>
      <c r="V1665" s="65">
        <v>0</v>
      </c>
      <c r="W1665" s="65">
        <v>0</v>
      </c>
      <c r="X1665" s="65">
        <v>8.8942516830657667E-2</v>
      </c>
      <c r="Y1665" s="65">
        <v>0</v>
      </c>
      <c r="Z1665"/>
      <c r="AA1665"/>
      <c r="AB1665">
        <v>10.67</v>
      </c>
      <c r="AC1665">
        <v>0.82</v>
      </c>
      <c r="AD1665"/>
      <c r="AE1665"/>
      <c r="AF1665"/>
      <c r="AG1665"/>
      <c r="AH1665">
        <v>2.3199999999999998</v>
      </c>
      <c r="AI1665">
        <v>1.78</v>
      </c>
      <c r="AJ1665">
        <v>0.76</v>
      </c>
      <c r="AK1665">
        <v>1.27</v>
      </c>
      <c r="AL1665">
        <v>0.46</v>
      </c>
      <c r="AM1665"/>
      <c r="AN1665">
        <v>0.57999999999999996</v>
      </c>
      <c r="AO1665"/>
      <c r="AP1665">
        <v>0.73</v>
      </c>
      <c r="AQ1665">
        <v>97.93</v>
      </c>
      <c r="AR1665"/>
      <c r="AS1665" s="27"/>
      <c r="AT1665" s="27"/>
      <c r="AU1665" s="108" t="s">
        <v>88</v>
      </c>
      <c r="AV1665" s="108">
        <v>0</v>
      </c>
      <c r="AW1665" s="108">
        <v>0</v>
      </c>
      <c r="AX1665" s="108">
        <v>0</v>
      </c>
    </row>
    <row r="1666" spans="1:50" ht="12.75" hidden="1" customHeight="1" x14ac:dyDescent="0.25">
      <c r="A1666">
        <v>20692</v>
      </c>
      <c r="B1666">
        <v>2001</v>
      </c>
      <c r="C1666" s="22" t="str">
        <f t="shared" si="96"/>
        <v>2001B20692</v>
      </c>
      <c r="D1666" s="13">
        <v>37031</v>
      </c>
      <c r="E1666">
        <v>10009</v>
      </c>
      <c r="F1666" t="s">
        <v>84</v>
      </c>
      <c r="G1666" s="14" t="s">
        <v>193</v>
      </c>
      <c r="I1666" t="s">
        <v>70</v>
      </c>
      <c r="J1666" s="15">
        <f t="shared" ref="J1666:J1729" si="97">IF(I1666="WB",54.6*O1666*(M1666-K1666),IF(I1666="BZ",67.9*O1666*(M1666-K1666),IF(I1666="BZ+WB",122.5*O1666*(M1666-K1666),IF(I1666="RKS",19.6*(M1666-K1666)*O1666,""))))</f>
        <v>2716</v>
      </c>
      <c r="K1666">
        <v>70</v>
      </c>
      <c r="L1666">
        <v>80</v>
      </c>
      <c r="M1666">
        <v>80</v>
      </c>
      <c r="N1666">
        <v>10</v>
      </c>
      <c r="O1666">
        <v>4</v>
      </c>
      <c r="P1666">
        <v>6</v>
      </c>
      <c r="Q1666"/>
      <c r="S1666"/>
      <c r="T1666" s="60" t="s">
        <v>77</v>
      </c>
      <c r="U1666" s="65">
        <v>0</v>
      </c>
      <c r="V1666" s="65">
        <v>0.15201160892436064</v>
      </c>
      <c r="W1666" s="65">
        <v>1.0771108289497553</v>
      </c>
      <c r="X1666" s="65">
        <v>0.18241393070923276</v>
      </c>
      <c r="Y1666" s="65">
        <v>0</v>
      </c>
      <c r="Z1666" s="43"/>
      <c r="AA1666" s="43"/>
      <c r="AB1666" s="43"/>
      <c r="AC1666" s="43"/>
      <c r="AD1666"/>
      <c r="AE1666"/>
      <c r="AF1666"/>
      <c r="AG1666"/>
      <c r="AH1666" s="43"/>
      <c r="AI1666" s="43"/>
      <c r="AJ1666" s="43"/>
      <c r="AK1666" s="43"/>
      <c r="AL1666" s="43"/>
      <c r="AM1666"/>
      <c r="AN1666" s="43"/>
      <c r="AO1666"/>
      <c r="AP1666" s="43"/>
      <c r="AQ1666" s="43"/>
      <c r="AR1666"/>
      <c r="AS1666" s="27"/>
      <c r="AT1666" s="27"/>
      <c r="AU1666" s="108" t="s">
        <v>88</v>
      </c>
      <c r="AV1666" s="108">
        <v>0</v>
      </c>
      <c r="AW1666" s="108">
        <v>0</v>
      </c>
      <c r="AX1666" s="108">
        <v>0</v>
      </c>
    </row>
    <row r="1667" spans="1:50" ht="12.75" hidden="1" customHeight="1" x14ac:dyDescent="0.25">
      <c r="A1667">
        <v>20693</v>
      </c>
      <c r="B1667">
        <v>2001</v>
      </c>
      <c r="C1667" s="22" t="str">
        <f t="shared" si="96"/>
        <v>2001B20693</v>
      </c>
      <c r="D1667" s="13">
        <v>37031</v>
      </c>
      <c r="E1667">
        <v>10009</v>
      </c>
      <c r="F1667" t="s">
        <v>84</v>
      </c>
      <c r="G1667" s="14" t="s">
        <v>193</v>
      </c>
      <c r="I1667" t="s">
        <v>70</v>
      </c>
      <c r="J1667" s="15">
        <f t="shared" si="97"/>
        <v>5432</v>
      </c>
      <c r="K1667">
        <v>80</v>
      </c>
      <c r="L1667">
        <v>100</v>
      </c>
      <c r="M1667">
        <v>100</v>
      </c>
      <c r="N1667">
        <v>20</v>
      </c>
      <c r="O1667">
        <v>4</v>
      </c>
      <c r="P1667">
        <v>6</v>
      </c>
      <c r="Q1667"/>
      <c r="R1667">
        <v>41677</v>
      </c>
      <c r="S1667">
        <v>2002</v>
      </c>
      <c r="T1667" s="60" t="s">
        <v>77</v>
      </c>
      <c r="U1667" s="65">
        <v>0.2615225225225225</v>
      </c>
      <c r="V1667" s="65">
        <v>1.372144144144144</v>
      </c>
      <c r="W1667" s="65">
        <v>0</v>
      </c>
      <c r="X1667" s="65">
        <v>0.26491891891891889</v>
      </c>
      <c r="Y1667" s="65">
        <v>0</v>
      </c>
      <c r="Z1667"/>
      <c r="AA1667"/>
      <c r="AB1667">
        <v>13.74</v>
      </c>
      <c r="AC1667">
        <v>0.78</v>
      </c>
      <c r="AD1667"/>
      <c r="AE1667"/>
      <c r="AF1667"/>
      <c r="AG1667"/>
      <c r="AH1667">
        <v>4.7</v>
      </c>
      <c r="AI1667">
        <v>3.66</v>
      </c>
      <c r="AJ1667">
        <v>2.25</v>
      </c>
      <c r="AK1667">
        <v>0.68</v>
      </c>
      <c r="AL1667">
        <v>0.36</v>
      </c>
      <c r="AM1667"/>
      <c r="AN1667" t="s">
        <v>194</v>
      </c>
      <c r="AO1667"/>
      <c r="AP1667">
        <v>0.41</v>
      </c>
      <c r="AQ1667">
        <v>355.08</v>
      </c>
      <c r="AR1667"/>
      <c r="AS1667" s="27"/>
      <c r="AT1667" s="27"/>
      <c r="AU1667" s="108" t="s">
        <v>88</v>
      </c>
      <c r="AV1667" s="108">
        <v>0</v>
      </c>
      <c r="AW1667" s="108">
        <v>0</v>
      </c>
      <c r="AX1667" s="108">
        <v>0</v>
      </c>
    </row>
    <row r="1668" spans="1:50" ht="12.75" hidden="1" customHeight="1" x14ac:dyDescent="0.25">
      <c r="A1668">
        <v>20694</v>
      </c>
      <c r="B1668">
        <v>2001</v>
      </c>
      <c r="C1668" s="22" t="str">
        <f t="shared" si="96"/>
        <v>2001B20694</v>
      </c>
      <c r="D1668" s="13">
        <v>37029</v>
      </c>
      <c r="E1668">
        <v>10010</v>
      </c>
      <c r="F1668" t="s">
        <v>84</v>
      </c>
      <c r="G1668" s="14" t="s">
        <v>195</v>
      </c>
      <c r="I1668" t="s">
        <v>87</v>
      </c>
      <c r="J1668" s="15">
        <f t="shared" si="97"/>
        <v>2450</v>
      </c>
      <c r="K1668">
        <v>0</v>
      </c>
      <c r="L1668">
        <v>5</v>
      </c>
      <c r="M1668">
        <v>5</v>
      </c>
      <c r="N1668">
        <v>5</v>
      </c>
      <c r="O1668">
        <v>4</v>
      </c>
      <c r="P1668">
        <v>6</v>
      </c>
      <c r="Q1668"/>
      <c r="R1668">
        <v>41678</v>
      </c>
      <c r="S1668">
        <v>2002</v>
      </c>
      <c r="T1668" s="60" t="s">
        <v>77</v>
      </c>
      <c r="U1668" s="65">
        <v>1.6357753203668772</v>
      </c>
      <c r="V1668" s="65">
        <v>4.0573642750276466</v>
      </c>
      <c r="W1668" s="65">
        <v>0.87669004098094061</v>
      </c>
      <c r="X1668" s="65">
        <v>0.68424588564366107</v>
      </c>
      <c r="Y1668" s="65">
        <v>1.4255122617576272E-2</v>
      </c>
      <c r="Z1668">
        <v>451</v>
      </c>
      <c r="AA1668">
        <v>11.7</v>
      </c>
      <c r="AB1668">
        <v>4.6500000000000004</v>
      </c>
      <c r="AC1668">
        <v>1.64</v>
      </c>
      <c r="AD1668"/>
      <c r="AE1668"/>
      <c r="AF1668"/>
      <c r="AG1668"/>
      <c r="AH1668">
        <v>5.33</v>
      </c>
      <c r="AI1668">
        <v>2.0699999999999998</v>
      </c>
      <c r="AJ1668">
        <v>0.56000000000000005</v>
      </c>
      <c r="AK1668">
        <v>0.39</v>
      </c>
      <c r="AL1668">
        <v>0.14000000000000001</v>
      </c>
      <c r="AM1668"/>
      <c r="AN1668">
        <v>0.78</v>
      </c>
      <c r="AO1668"/>
      <c r="AP1668">
        <v>0.86</v>
      </c>
      <c r="AQ1668">
        <v>71</v>
      </c>
      <c r="AR1668"/>
      <c r="AS1668" s="27"/>
      <c r="AT1668" s="27"/>
      <c r="AU1668" s="108" t="s">
        <v>88</v>
      </c>
      <c r="AV1668" s="108">
        <v>0</v>
      </c>
      <c r="AW1668" s="108">
        <v>0</v>
      </c>
      <c r="AX1668" s="108">
        <v>0</v>
      </c>
    </row>
    <row r="1669" spans="1:50" ht="12.75" hidden="1" customHeight="1" x14ac:dyDescent="0.25">
      <c r="A1669">
        <v>20695</v>
      </c>
      <c r="B1669">
        <v>2001</v>
      </c>
      <c r="C1669" s="22" t="str">
        <f t="shared" si="96"/>
        <v>2001B20695</v>
      </c>
      <c r="D1669" s="13">
        <v>37029</v>
      </c>
      <c r="E1669">
        <v>10010</v>
      </c>
      <c r="F1669" t="s">
        <v>84</v>
      </c>
      <c r="G1669" s="14" t="s">
        <v>195</v>
      </c>
      <c r="I1669" t="s">
        <v>87</v>
      </c>
      <c r="J1669" s="15">
        <f t="shared" si="97"/>
        <v>2450</v>
      </c>
      <c r="K1669">
        <v>5</v>
      </c>
      <c r="L1669">
        <v>10</v>
      </c>
      <c r="M1669">
        <v>10</v>
      </c>
      <c r="N1669">
        <v>5</v>
      </c>
      <c r="O1669">
        <v>4</v>
      </c>
      <c r="P1669">
        <v>6</v>
      </c>
      <c r="Q1669"/>
      <c r="R1669">
        <v>41679</v>
      </c>
      <c r="S1669">
        <v>2002</v>
      </c>
      <c r="T1669" s="60" t="s">
        <v>77</v>
      </c>
      <c r="U1669" s="65">
        <v>0.8620613489298159</v>
      </c>
      <c r="V1669" s="65">
        <v>1.3473699601791935</v>
      </c>
      <c r="W1669" s="65">
        <v>11.189769163763065</v>
      </c>
      <c r="X1669" s="65">
        <v>0.5598077401692384</v>
      </c>
      <c r="Y1669" s="65">
        <v>0</v>
      </c>
      <c r="Z1669">
        <v>470</v>
      </c>
      <c r="AA1669">
        <v>10.3</v>
      </c>
      <c r="AB1669">
        <v>4.01</v>
      </c>
      <c r="AC1669">
        <v>1.61</v>
      </c>
      <c r="AD1669"/>
      <c r="AE1669"/>
      <c r="AF1669"/>
      <c r="AG1669"/>
      <c r="AH1669">
        <v>4.87</v>
      </c>
      <c r="AI1669">
        <v>1.86</v>
      </c>
      <c r="AJ1669">
        <v>0.55000000000000004</v>
      </c>
      <c r="AK1669">
        <v>0.64</v>
      </c>
      <c r="AL1669">
        <v>0.12</v>
      </c>
      <c r="AM1669"/>
      <c r="AN1669">
        <v>0.65</v>
      </c>
      <c r="AO1669"/>
      <c r="AP1669">
        <v>0.76</v>
      </c>
      <c r="AQ1669">
        <v>54.76</v>
      </c>
      <c r="AR1669"/>
      <c r="AS1669" s="27"/>
      <c r="AT1669" s="27"/>
      <c r="AU1669" s="108" t="s">
        <v>88</v>
      </c>
      <c r="AV1669" s="108">
        <v>0</v>
      </c>
      <c r="AW1669" s="108">
        <v>0</v>
      </c>
      <c r="AX1669" s="108">
        <v>0</v>
      </c>
    </row>
    <row r="1670" spans="1:50" ht="12.75" hidden="1" customHeight="1" x14ac:dyDescent="0.25">
      <c r="A1670">
        <v>20696</v>
      </c>
      <c r="B1670">
        <v>2001</v>
      </c>
      <c r="C1670" s="22" t="str">
        <f t="shared" si="96"/>
        <v>2001B20696</v>
      </c>
      <c r="D1670" s="13">
        <v>37029</v>
      </c>
      <c r="E1670">
        <v>10010</v>
      </c>
      <c r="F1670" t="s">
        <v>84</v>
      </c>
      <c r="G1670" s="14" t="s">
        <v>195</v>
      </c>
      <c r="I1670" t="s">
        <v>70</v>
      </c>
      <c r="J1670" s="15">
        <f t="shared" si="97"/>
        <v>2716</v>
      </c>
      <c r="K1670">
        <v>10</v>
      </c>
      <c r="L1670">
        <v>20</v>
      </c>
      <c r="M1670">
        <v>20</v>
      </c>
      <c r="N1670">
        <v>10</v>
      </c>
      <c r="O1670">
        <v>4</v>
      </c>
      <c r="P1670">
        <v>6</v>
      </c>
      <c r="Q1670"/>
      <c r="R1670">
        <v>41680</v>
      </c>
      <c r="S1670">
        <v>2002</v>
      </c>
      <c r="T1670" s="60" t="s">
        <v>77</v>
      </c>
      <c r="U1670" s="65">
        <v>0.22937870153089732</v>
      </c>
      <c r="V1670" s="65">
        <v>0</v>
      </c>
      <c r="W1670" s="65">
        <v>0</v>
      </c>
      <c r="X1670" s="65">
        <v>0.24606078891496255</v>
      </c>
      <c r="Y1670" s="65">
        <v>0</v>
      </c>
      <c r="Z1670"/>
      <c r="AA1670"/>
      <c r="AB1670">
        <v>8.16</v>
      </c>
      <c r="AC1670">
        <v>1.49</v>
      </c>
      <c r="AD1670"/>
      <c r="AE1670"/>
      <c r="AF1670"/>
      <c r="AG1670"/>
      <c r="AH1670">
        <v>5.66</v>
      </c>
      <c r="AI1670">
        <v>2.86</v>
      </c>
      <c r="AJ1670">
        <v>1.49</v>
      </c>
      <c r="AK1670">
        <v>0.56999999999999995</v>
      </c>
      <c r="AL1670">
        <v>0.23</v>
      </c>
      <c r="AM1670"/>
      <c r="AN1670">
        <v>0</v>
      </c>
      <c r="AO1670"/>
      <c r="AP1670">
        <v>0.56000000000000005</v>
      </c>
      <c r="AQ1670">
        <v>289.02999999999997</v>
      </c>
      <c r="AR1670"/>
      <c r="AS1670" s="27"/>
      <c r="AT1670" s="27"/>
      <c r="AU1670" s="108" t="s">
        <v>88</v>
      </c>
      <c r="AV1670" s="108">
        <v>0</v>
      </c>
      <c r="AW1670" s="108">
        <v>0</v>
      </c>
      <c r="AX1670" s="108">
        <v>0</v>
      </c>
    </row>
    <row r="1671" spans="1:50" ht="12.75" hidden="1" customHeight="1" x14ac:dyDescent="0.25">
      <c r="A1671">
        <v>20697</v>
      </c>
      <c r="B1671">
        <v>2001</v>
      </c>
      <c r="C1671" s="22" t="str">
        <f t="shared" si="96"/>
        <v>2001B20697</v>
      </c>
      <c r="D1671" s="13">
        <v>37029</v>
      </c>
      <c r="E1671">
        <v>10010</v>
      </c>
      <c r="F1671" t="s">
        <v>84</v>
      </c>
      <c r="G1671" s="14" t="s">
        <v>195</v>
      </c>
      <c r="I1671" t="s">
        <v>70</v>
      </c>
      <c r="J1671" s="15">
        <f t="shared" si="97"/>
        <v>2716</v>
      </c>
      <c r="K1671">
        <v>20</v>
      </c>
      <c r="L1671">
        <v>30</v>
      </c>
      <c r="M1671">
        <v>30</v>
      </c>
      <c r="N1671">
        <v>10</v>
      </c>
      <c r="O1671">
        <v>4</v>
      </c>
      <c r="P1671">
        <v>6</v>
      </c>
      <c r="Q1671"/>
      <c r="R1671">
        <v>41681</v>
      </c>
      <c r="S1671">
        <v>2002</v>
      </c>
      <c r="T1671" s="60" t="s">
        <v>77</v>
      </c>
      <c r="U1671" s="65">
        <v>0.14761604422881644</v>
      </c>
      <c r="V1671" s="65">
        <v>0</v>
      </c>
      <c r="W1671" s="65">
        <v>1.403523976080334</v>
      </c>
      <c r="X1671" s="65">
        <v>6.7950242581518674E-2</v>
      </c>
      <c r="Y1671" s="65">
        <v>0</v>
      </c>
      <c r="Z1671"/>
      <c r="AA1671"/>
      <c r="AB1671">
        <v>7.94</v>
      </c>
      <c r="AC1671">
        <v>1.76</v>
      </c>
      <c r="AD1671"/>
      <c r="AE1671"/>
      <c r="AF1671"/>
      <c r="AG1671"/>
      <c r="AH1671">
        <v>1.77</v>
      </c>
      <c r="AI1671">
        <v>2.0299999999999998</v>
      </c>
      <c r="AJ1671">
        <v>0.7</v>
      </c>
      <c r="AK1671">
        <v>1.6</v>
      </c>
      <c r="AL1671">
        <v>0.19</v>
      </c>
      <c r="AM1671"/>
      <c r="AN1671">
        <v>0.48</v>
      </c>
      <c r="AO1671"/>
      <c r="AP1671">
        <v>0.6</v>
      </c>
      <c r="AQ1671">
        <v>41.51</v>
      </c>
      <c r="AR1671"/>
      <c r="AS1671" s="27"/>
      <c r="AT1671" s="27"/>
      <c r="AU1671" s="108" t="s">
        <v>88</v>
      </c>
      <c r="AV1671" s="108">
        <v>0</v>
      </c>
      <c r="AW1671" s="108">
        <v>0</v>
      </c>
      <c r="AX1671" s="108">
        <v>0</v>
      </c>
    </row>
    <row r="1672" spans="1:50" ht="12.75" hidden="1" customHeight="1" x14ac:dyDescent="0.25">
      <c r="A1672">
        <v>20698</v>
      </c>
      <c r="B1672">
        <v>2001</v>
      </c>
      <c r="C1672" s="22" t="str">
        <f t="shared" si="96"/>
        <v>2001B20698</v>
      </c>
      <c r="D1672" s="13">
        <v>37029</v>
      </c>
      <c r="E1672">
        <v>10010</v>
      </c>
      <c r="F1672" t="s">
        <v>84</v>
      </c>
      <c r="G1672" s="14" t="s">
        <v>195</v>
      </c>
      <c r="I1672" t="s">
        <v>70</v>
      </c>
      <c r="J1672" s="15">
        <f t="shared" si="97"/>
        <v>2716</v>
      </c>
      <c r="K1672">
        <v>30</v>
      </c>
      <c r="L1672">
        <v>40</v>
      </c>
      <c r="M1672">
        <v>40</v>
      </c>
      <c r="N1672">
        <v>10</v>
      </c>
      <c r="O1672">
        <v>4</v>
      </c>
      <c r="P1672">
        <v>6</v>
      </c>
      <c r="Q1672"/>
      <c r="S1672"/>
      <c r="T1672" s="60" t="s">
        <v>77</v>
      </c>
      <c r="U1672" s="65">
        <v>0</v>
      </c>
      <c r="V1672" s="65">
        <v>0</v>
      </c>
      <c r="W1672" s="65">
        <v>0</v>
      </c>
      <c r="X1672" s="65">
        <v>0.53740523776705718</v>
      </c>
      <c r="Y1672" s="65">
        <v>0</v>
      </c>
      <c r="Z1672" s="45"/>
      <c r="AA1672" s="45"/>
      <c r="AB1672" s="45"/>
      <c r="AC1672" s="45"/>
      <c r="AD1672"/>
      <c r="AE1672"/>
      <c r="AF1672"/>
      <c r="AG1672"/>
      <c r="AH1672" s="45"/>
      <c r="AI1672" s="45"/>
      <c r="AJ1672" s="45"/>
      <c r="AK1672" s="45"/>
      <c r="AL1672" s="45"/>
      <c r="AM1672"/>
      <c r="AN1672" s="45"/>
      <c r="AO1672"/>
      <c r="AP1672" s="45"/>
      <c r="AQ1672" s="45"/>
      <c r="AR1672"/>
      <c r="AS1672" s="27"/>
      <c r="AT1672" s="27"/>
      <c r="AU1672" s="108" t="s">
        <v>88</v>
      </c>
      <c r="AV1672" s="108">
        <v>0</v>
      </c>
      <c r="AW1672" s="108">
        <v>0</v>
      </c>
      <c r="AX1672" s="108">
        <v>0</v>
      </c>
    </row>
    <row r="1673" spans="1:50" ht="12.75" hidden="1" customHeight="1" x14ac:dyDescent="0.25">
      <c r="A1673">
        <v>20699</v>
      </c>
      <c r="B1673">
        <v>2001</v>
      </c>
      <c r="C1673" s="22" t="str">
        <f t="shared" si="96"/>
        <v>2001B20699</v>
      </c>
      <c r="D1673" s="13">
        <v>37029</v>
      </c>
      <c r="E1673">
        <v>10010</v>
      </c>
      <c r="F1673" t="s">
        <v>84</v>
      </c>
      <c r="G1673" s="14" t="s">
        <v>195</v>
      </c>
      <c r="I1673" t="s">
        <v>70</v>
      </c>
      <c r="J1673" s="15">
        <f t="shared" si="97"/>
        <v>2716</v>
      </c>
      <c r="K1673">
        <v>40</v>
      </c>
      <c r="L1673">
        <v>50</v>
      </c>
      <c r="M1673">
        <v>50</v>
      </c>
      <c r="N1673">
        <v>10</v>
      </c>
      <c r="O1673">
        <v>4</v>
      </c>
      <c r="P1673">
        <v>6</v>
      </c>
      <c r="Q1673"/>
      <c r="R1673">
        <v>41682</v>
      </c>
      <c r="S1673">
        <v>2002</v>
      </c>
      <c r="T1673" s="60" t="s">
        <v>77</v>
      </c>
      <c r="U1673" s="65">
        <v>0.5382596061269147</v>
      </c>
      <c r="V1673" s="65">
        <v>0</v>
      </c>
      <c r="W1673" s="65">
        <v>0</v>
      </c>
      <c r="X1673" s="65">
        <v>0.50359894967177243</v>
      </c>
      <c r="Y1673" s="65">
        <v>0</v>
      </c>
      <c r="Z1673"/>
      <c r="AA1673"/>
      <c r="AB1673">
        <v>8.5</v>
      </c>
      <c r="AC1673">
        <v>1.0900000000000001</v>
      </c>
      <c r="AD1673"/>
      <c r="AE1673"/>
      <c r="AF1673"/>
      <c r="AG1673"/>
      <c r="AH1673">
        <v>1.57</v>
      </c>
      <c r="AI1673">
        <v>2.6</v>
      </c>
      <c r="AJ1673">
        <v>0.6</v>
      </c>
      <c r="AK1673">
        <v>1.24</v>
      </c>
      <c r="AL1673">
        <v>0.21</v>
      </c>
      <c r="AM1673"/>
      <c r="AN1673">
        <v>0.53</v>
      </c>
      <c r="AO1673"/>
      <c r="AP1673">
        <v>0.56999999999999995</v>
      </c>
      <c r="AQ1673">
        <v>58.5</v>
      </c>
      <c r="AR1673"/>
      <c r="AS1673" s="27"/>
      <c r="AT1673" s="27"/>
      <c r="AU1673" s="108" t="s">
        <v>88</v>
      </c>
      <c r="AV1673" s="108">
        <v>0</v>
      </c>
      <c r="AW1673" s="108">
        <v>0</v>
      </c>
      <c r="AX1673" s="108">
        <v>0</v>
      </c>
    </row>
    <row r="1674" spans="1:50" ht="15" hidden="1" customHeight="1" x14ac:dyDescent="0.25">
      <c r="A1674">
        <v>20700</v>
      </c>
      <c r="B1674">
        <v>2001</v>
      </c>
      <c r="C1674" s="22" t="str">
        <f t="shared" ref="C1674:C1729" si="98">CONCATENATE(B1674,"B",A1674)</f>
        <v>2001B20700</v>
      </c>
      <c r="D1674" s="13">
        <v>37029</v>
      </c>
      <c r="E1674">
        <v>10010</v>
      </c>
      <c r="F1674" t="s">
        <v>84</v>
      </c>
      <c r="G1674" s="14" t="s">
        <v>195</v>
      </c>
      <c r="I1674" t="s">
        <v>70</v>
      </c>
      <c r="J1674" s="15">
        <f t="shared" si="97"/>
        <v>5432</v>
      </c>
      <c r="K1674">
        <v>50</v>
      </c>
      <c r="L1674">
        <v>70</v>
      </c>
      <c r="M1674">
        <v>70</v>
      </c>
      <c r="N1674">
        <v>20</v>
      </c>
      <c r="O1674">
        <v>4</v>
      </c>
      <c r="P1674">
        <v>6</v>
      </c>
      <c r="Q1674"/>
      <c r="R1674">
        <v>41683</v>
      </c>
      <c r="S1674">
        <v>2002</v>
      </c>
      <c r="T1674" s="60" t="s">
        <v>77</v>
      </c>
      <c r="U1674" s="65">
        <v>8.6641717549734099E-2</v>
      </c>
      <c r="V1674" s="65">
        <v>0</v>
      </c>
      <c r="W1674" s="65">
        <v>0</v>
      </c>
      <c r="X1674" s="65">
        <v>0.22588733504037817</v>
      </c>
      <c r="Y1674" s="65">
        <v>0</v>
      </c>
      <c r="Z1674"/>
      <c r="AA1674"/>
      <c r="AB1674">
        <v>17.62</v>
      </c>
      <c r="AC1674">
        <v>0.69</v>
      </c>
      <c r="AD1674"/>
      <c r="AE1674"/>
      <c r="AF1674"/>
      <c r="AG1674"/>
      <c r="AH1674">
        <v>3.95</v>
      </c>
      <c r="AI1674">
        <v>5.34</v>
      </c>
      <c r="AJ1674">
        <v>1.3</v>
      </c>
      <c r="AK1674">
        <v>0.85</v>
      </c>
      <c r="AL1674">
        <v>0.33</v>
      </c>
      <c r="AM1674"/>
      <c r="AN1674">
        <v>0.69</v>
      </c>
      <c r="AO1674"/>
      <c r="AP1674">
        <v>1.19</v>
      </c>
      <c r="AQ1674">
        <v>87.61</v>
      </c>
      <c r="AR1674"/>
      <c r="AS1674" s="27"/>
      <c r="AT1674" s="27"/>
      <c r="AU1674" s="108" t="s">
        <v>88</v>
      </c>
      <c r="AV1674" s="108">
        <v>0</v>
      </c>
      <c r="AW1674" s="108">
        <v>0</v>
      </c>
      <c r="AX1674" s="108">
        <v>0</v>
      </c>
    </row>
    <row r="1675" spans="1:50" ht="12.75" hidden="1" customHeight="1" x14ac:dyDescent="0.25">
      <c r="A1675">
        <v>20701</v>
      </c>
      <c r="B1675">
        <v>2001</v>
      </c>
      <c r="C1675" s="22" t="str">
        <f t="shared" si="98"/>
        <v>2001B20701</v>
      </c>
      <c r="D1675" s="13">
        <v>37029</v>
      </c>
      <c r="E1675">
        <v>10010</v>
      </c>
      <c r="F1675" t="s">
        <v>84</v>
      </c>
      <c r="G1675" s="14" t="s">
        <v>195</v>
      </c>
      <c r="I1675" t="s">
        <v>70</v>
      </c>
      <c r="J1675" s="15">
        <f t="shared" si="97"/>
        <v>2716</v>
      </c>
      <c r="K1675">
        <v>70</v>
      </c>
      <c r="L1675">
        <v>80</v>
      </c>
      <c r="M1675">
        <v>80</v>
      </c>
      <c r="N1675">
        <v>10</v>
      </c>
      <c r="O1675">
        <v>4</v>
      </c>
      <c r="P1675">
        <v>6</v>
      </c>
      <c r="Q1675"/>
      <c r="S1675"/>
      <c r="T1675" s="60" t="s">
        <v>77</v>
      </c>
      <c r="U1675" s="65">
        <v>0</v>
      </c>
      <c r="V1675" s="65">
        <v>0</v>
      </c>
      <c r="W1675" s="65">
        <v>0</v>
      </c>
      <c r="X1675" s="65">
        <v>0</v>
      </c>
      <c r="Y1675" s="65">
        <v>0</v>
      </c>
      <c r="Z1675" s="43"/>
      <c r="AA1675" s="43"/>
      <c r="AB1675" s="43"/>
      <c r="AC1675" s="43"/>
      <c r="AD1675"/>
      <c r="AE1675"/>
      <c r="AF1675"/>
      <c r="AG1675"/>
      <c r="AH1675" s="43"/>
      <c r="AI1675" s="43"/>
      <c r="AJ1675" s="43"/>
      <c r="AK1675" s="43"/>
      <c r="AL1675" s="43"/>
      <c r="AM1675"/>
      <c r="AN1675" s="43"/>
      <c r="AO1675"/>
      <c r="AP1675" s="43"/>
      <c r="AQ1675" s="43"/>
      <c r="AR1675"/>
      <c r="AS1675" s="27"/>
      <c r="AT1675" s="27"/>
      <c r="AU1675" s="108" t="s">
        <v>88</v>
      </c>
      <c r="AV1675" s="108">
        <v>0</v>
      </c>
      <c r="AW1675" s="108">
        <v>0</v>
      </c>
      <c r="AX1675" s="108">
        <v>0</v>
      </c>
    </row>
    <row r="1676" spans="1:50" ht="12.75" hidden="1" customHeight="1" x14ac:dyDescent="0.25">
      <c r="A1676">
        <v>20702</v>
      </c>
      <c r="B1676">
        <v>2001</v>
      </c>
      <c r="C1676" s="22" t="str">
        <f t="shared" si="98"/>
        <v>2001B20702</v>
      </c>
      <c r="D1676" s="13">
        <v>37029</v>
      </c>
      <c r="E1676">
        <v>10010</v>
      </c>
      <c r="F1676" t="s">
        <v>84</v>
      </c>
      <c r="G1676" s="14" t="s">
        <v>195</v>
      </c>
      <c r="I1676" t="s">
        <v>70</v>
      </c>
      <c r="J1676" s="15">
        <f t="shared" si="97"/>
        <v>5160.4000000000005</v>
      </c>
      <c r="K1676">
        <v>80</v>
      </c>
      <c r="L1676">
        <v>100</v>
      </c>
      <c r="M1676" s="26">
        <v>99</v>
      </c>
      <c r="N1676">
        <v>20</v>
      </c>
      <c r="O1676">
        <v>4</v>
      </c>
      <c r="P1676">
        <v>6</v>
      </c>
      <c r="Q1676"/>
      <c r="S1676"/>
      <c r="T1676" s="60" t="s">
        <v>77</v>
      </c>
      <c r="U1676" s="65">
        <v>0</v>
      </c>
      <c r="V1676" s="65">
        <v>0</v>
      </c>
      <c r="W1676" s="65">
        <v>0</v>
      </c>
      <c r="X1676" s="65">
        <v>0.73289186245526694</v>
      </c>
      <c r="Y1676" s="65">
        <v>0</v>
      </c>
      <c r="Z1676" s="43"/>
      <c r="AA1676" s="43"/>
      <c r="AB1676" s="43"/>
      <c r="AC1676" s="43"/>
      <c r="AD1676"/>
      <c r="AE1676"/>
      <c r="AF1676"/>
      <c r="AG1676"/>
      <c r="AH1676" s="43"/>
      <c r="AI1676" s="43"/>
      <c r="AJ1676" s="43"/>
      <c r="AK1676" s="43"/>
      <c r="AL1676" s="43"/>
      <c r="AM1676"/>
      <c r="AN1676" s="43"/>
      <c r="AO1676"/>
      <c r="AP1676" s="43"/>
      <c r="AQ1676" s="43"/>
      <c r="AR1676"/>
      <c r="AS1676" s="27"/>
      <c r="AT1676" s="27"/>
      <c r="AU1676" s="108" t="s">
        <v>88</v>
      </c>
      <c r="AV1676" s="108">
        <v>0</v>
      </c>
      <c r="AW1676" s="108">
        <v>0</v>
      </c>
      <c r="AX1676" s="108">
        <v>0</v>
      </c>
    </row>
    <row r="1677" spans="1:50" ht="12.75" hidden="1" customHeight="1" x14ac:dyDescent="0.25">
      <c r="A1677">
        <v>20703</v>
      </c>
      <c r="B1677">
        <v>2001</v>
      </c>
      <c r="C1677" s="22" t="str">
        <f t="shared" si="98"/>
        <v>2001B20703</v>
      </c>
      <c r="D1677" s="13">
        <v>37032</v>
      </c>
      <c r="E1677">
        <v>10011</v>
      </c>
      <c r="F1677" t="s">
        <v>84</v>
      </c>
      <c r="G1677" s="14" t="s">
        <v>196</v>
      </c>
      <c r="I1677" t="s">
        <v>87</v>
      </c>
      <c r="J1677" s="15">
        <f t="shared" si="97"/>
        <v>2450</v>
      </c>
      <c r="K1677">
        <v>0</v>
      </c>
      <c r="L1677">
        <v>5</v>
      </c>
      <c r="M1677">
        <v>5</v>
      </c>
      <c r="N1677">
        <v>5</v>
      </c>
      <c r="O1677">
        <v>4</v>
      </c>
      <c r="P1677">
        <v>6</v>
      </c>
      <c r="Q1677"/>
      <c r="R1677">
        <v>41684</v>
      </c>
      <c r="S1677">
        <v>2002</v>
      </c>
      <c r="T1677" s="60" t="s">
        <v>77</v>
      </c>
      <c r="U1677" s="65">
        <v>1.9245176815233314</v>
      </c>
      <c r="V1677" s="65">
        <v>2.0686368138383209</v>
      </c>
      <c r="W1677" s="65">
        <v>5.5767074004324479</v>
      </c>
      <c r="X1677" s="65">
        <v>0.79441277812652589</v>
      </c>
      <c r="Y1677" s="65">
        <v>0</v>
      </c>
      <c r="Z1677">
        <v>459</v>
      </c>
      <c r="AA1677">
        <v>11.8</v>
      </c>
      <c r="AB1677">
        <v>4.0199999999999996</v>
      </c>
      <c r="AC1677">
        <v>2.0699999999999998</v>
      </c>
      <c r="AD1677"/>
      <c r="AE1677"/>
      <c r="AF1677"/>
      <c r="AG1677"/>
      <c r="AH1677">
        <v>5.68</v>
      </c>
      <c r="AI1677">
        <v>1.66</v>
      </c>
      <c r="AJ1677">
        <v>0.52</v>
      </c>
      <c r="AK1677">
        <v>0.4</v>
      </c>
      <c r="AL1677">
        <v>0.12</v>
      </c>
      <c r="AM1677"/>
      <c r="AN1677">
        <v>0.75</v>
      </c>
      <c r="AO1677"/>
      <c r="AP1677">
        <v>0.85</v>
      </c>
      <c r="AQ1677">
        <v>55.9</v>
      </c>
      <c r="AR1677"/>
      <c r="AS1677" s="27"/>
      <c r="AT1677" s="27"/>
      <c r="AU1677" s="108" t="s">
        <v>88</v>
      </c>
      <c r="AV1677" s="108">
        <v>0</v>
      </c>
      <c r="AW1677" s="108">
        <v>0</v>
      </c>
      <c r="AX1677" s="108">
        <v>0</v>
      </c>
    </row>
    <row r="1678" spans="1:50" ht="12.75" hidden="1" customHeight="1" x14ac:dyDescent="0.25">
      <c r="A1678">
        <v>20704</v>
      </c>
      <c r="B1678">
        <v>2001</v>
      </c>
      <c r="C1678" s="22" t="str">
        <f t="shared" si="98"/>
        <v>2001B20704</v>
      </c>
      <c r="D1678" s="13">
        <v>37032</v>
      </c>
      <c r="E1678">
        <v>10011</v>
      </c>
      <c r="F1678" t="s">
        <v>84</v>
      </c>
      <c r="G1678" s="14" t="s">
        <v>196</v>
      </c>
      <c r="I1678" t="s">
        <v>87</v>
      </c>
      <c r="J1678" s="15">
        <f t="shared" si="97"/>
        <v>2450</v>
      </c>
      <c r="K1678">
        <v>5</v>
      </c>
      <c r="L1678">
        <v>10</v>
      </c>
      <c r="M1678">
        <v>10</v>
      </c>
      <c r="N1678">
        <v>5</v>
      </c>
      <c r="O1678">
        <v>4</v>
      </c>
      <c r="P1678">
        <v>6</v>
      </c>
      <c r="Q1678"/>
      <c r="R1678">
        <v>41685</v>
      </c>
      <c r="S1678">
        <v>2002</v>
      </c>
      <c r="T1678" s="60" t="s">
        <v>77</v>
      </c>
      <c r="U1678" s="65">
        <v>0.65371235969980734</v>
      </c>
      <c r="V1678" s="65">
        <v>1.2047267051869561</v>
      </c>
      <c r="W1678" s="65">
        <v>7.5917532044896046</v>
      </c>
      <c r="X1678" s="65">
        <v>1.9334876137344754</v>
      </c>
      <c r="Y1678" s="65">
        <v>0</v>
      </c>
      <c r="Z1678">
        <v>477</v>
      </c>
      <c r="AA1678">
        <v>9.0299999999999994</v>
      </c>
      <c r="AB1678">
        <v>3.08</v>
      </c>
      <c r="AC1678">
        <v>2.2200000000000002</v>
      </c>
      <c r="AD1678"/>
      <c r="AE1678"/>
      <c r="AF1678"/>
      <c r="AG1678"/>
      <c r="AH1678">
        <v>3.85</v>
      </c>
      <c r="AI1678">
        <v>1.44</v>
      </c>
      <c r="AJ1678">
        <v>0.52</v>
      </c>
      <c r="AK1678">
        <v>0.75</v>
      </c>
      <c r="AL1678">
        <v>0.1</v>
      </c>
      <c r="AM1678"/>
      <c r="AN1678">
        <v>0.56999999999999995</v>
      </c>
      <c r="AO1678"/>
      <c r="AP1678">
        <v>0.64</v>
      </c>
      <c r="AQ1678">
        <v>33.909999999999997</v>
      </c>
      <c r="AR1678"/>
      <c r="AS1678" s="27"/>
      <c r="AT1678" s="27"/>
      <c r="AU1678" s="108" t="s">
        <v>88</v>
      </c>
      <c r="AV1678" s="108">
        <v>0</v>
      </c>
      <c r="AW1678" s="108">
        <v>0</v>
      </c>
      <c r="AX1678" s="108">
        <v>0</v>
      </c>
    </row>
    <row r="1679" spans="1:50" ht="12.75" hidden="1" customHeight="1" x14ac:dyDescent="0.25">
      <c r="A1679">
        <v>20705</v>
      </c>
      <c r="B1679">
        <v>2001</v>
      </c>
      <c r="C1679" s="22" t="str">
        <f t="shared" si="98"/>
        <v>2001B20705</v>
      </c>
      <c r="D1679" s="13">
        <v>37032</v>
      </c>
      <c r="E1679">
        <v>10011</v>
      </c>
      <c r="F1679" t="s">
        <v>84</v>
      </c>
      <c r="G1679" s="14" t="s">
        <v>196</v>
      </c>
      <c r="I1679" t="s">
        <v>70</v>
      </c>
      <c r="J1679" s="15">
        <f t="shared" si="97"/>
        <v>2716</v>
      </c>
      <c r="K1679">
        <v>10</v>
      </c>
      <c r="L1679">
        <v>20</v>
      </c>
      <c r="M1679">
        <v>20</v>
      </c>
      <c r="N1679">
        <v>10</v>
      </c>
      <c r="O1679">
        <v>4</v>
      </c>
      <c r="P1679">
        <v>6</v>
      </c>
      <c r="Q1679"/>
      <c r="R1679">
        <v>41686</v>
      </c>
      <c r="S1679">
        <v>2002</v>
      </c>
      <c r="T1679" s="60" t="s">
        <v>77</v>
      </c>
      <c r="U1679" s="65">
        <v>1.1060000000000001</v>
      </c>
      <c r="V1679" s="65">
        <v>2.2309999999999999</v>
      </c>
      <c r="W1679" s="65">
        <v>2.286</v>
      </c>
      <c r="X1679" s="65">
        <v>0.97299999999999998</v>
      </c>
      <c r="Y1679" s="65">
        <v>0</v>
      </c>
      <c r="Z1679">
        <v>464</v>
      </c>
      <c r="AA1679">
        <v>8.83</v>
      </c>
      <c r="AB1679">
        <v>5.64</v>
      </c>
      <c r="AC1679">
        <v>1.7</v>
      </c>
      <c r="AD1679"/>
      <c r="AE1679"/>
      <c r="AF1679"/>
      <c r="AG1679"/>
      <c r="AH1679">
        <v>3.01</v>
      </c>
      <c r="AI1679">
        <v>1.47</v>
      </c>
      <c r="AJ1679">
        <v>0.54</v>
      </c>
      <c r="AK1679">
        <v>1.04</v>
      </c>
      <c r="AL1679">
        <v>0.14000000000000001</v>
      </c>
      <c r="AM1679"/>
      <c r="AN1679">
        <v>0.56000000000000005</v>
      </c>
      <c r="AO1679"/>
      <c r="AP1679">
        <v>0.63</v>
      </c>
      <c r="AQ1679">
        <v>45.71</v>
      </c>
      <c r="AR1679"/>
      <c r="AS1679" s="27"/>
      <c r="AT1679" s="27"/>
      <c r="AU1679" s="108" t="s">
        <v>88</v>
      </c>
      <c r="AV1679" s="108">
        <v>0</v>
      </c>
      <c r="AW1679" s="108">
        <v>0</v>
      </c>
      <c r="AX1679" s="108">
        <v>0</v>
      </c>
    </row>
    <row r="1680" spans="1:50" ht="15" hidden="1" customHeight="1" x14ac:dyDescent="0.25">
      <c r="A1680">
        <v>20706</v>
      </c>
      <c r="B1680">
        <v>2001</v>
      </c>
      <c r="C1680" s="22" t="str">
        <f t="shared" si="98"/>
        <v>2001B20706</v>
      </c>
      <c r="D1680" s="13">
        <v>37032</v>
      </c>
      <c r="E1680">
        <v>10011</v>
      </c>
      <c r="F1680" t="s">
        <v>84</v>
      </c>
      <c r="G1680" s="14" t="s">
        <v>196</v>
      </c>
      <c r="I1680" t="s">
        <v>70</v>
      </c>
      <c r="J1680" s="15">
        <f t="shared" si="97"/>
        <v>2716</v>
      </c>
      <c r="K1680">
        <v>20</v>
      </c>
      <c r="L1680">
        <v>30</v>
      </c>
      <c r="M1680">
        <v>30</v>
      </c>
      <c r="N1680">
        <v>10</v>
      </c>
      <c r="O1680">
        <v>4</v>
      </c>
      <c r="P1680">
        <v>6</v>
      </c>
      <c r="Q1680"/>
      <c r="R1680">
        <v>41687</v>
      </c>
      <c r="S1680">
        <v>2002</v>
      </c>
      <c r="T1680" s="60" t="s">
        <v>77</v>
      </c>
      <c r="U1680" s="65">
        <v>1.1060000000000001</v>
      </c>
      <c r="V1680" s="65">
        <v>1.3169999999999999</v>
      </c>
      <c r="W1680" s="65">
        <v>8.516</v>
      </c>
      <c r="X1680" s="65">
        <v>0.28799999999999998</v>
      </c>
      <c r="Y1680" s="65">
        <v>0</v>
      </c>
      <c r="Z1680">
        <v>470</v>
      </c>
      <c r="AA1680">
        <v>8.2100000000000009</v>
      </c>
      <c r="AB1680">
        <v>7.02</v>
      </c>
      <c r="AC1680">
        <v>1.78</v>
      </c>
      <c r="AD1680"/>
      <c r="AE1680"/>
      <c r="AF1680"/>
      <c r="AG1680"/>
      <c r="AH1680">
        <v>1.67</v>
      </c>
      <c r="AI1680">
        <v>1.1499999999999999</v>
      </c>
      <c r="AJ1680">
        <v>0.49</v>
      </c>
      <c r="AK1680">
        <v>1.3</v>
      </c>
      <c r="AL1680">
        <v>0.17</v>
      </c>
      <c r="AM1680"/>
      <c r="AN1680">
        <v>0.51</v>
      </c>
      <c r="AO1680"/>
      <c r="AP1680">
        <v>0.64</v>
      </c>
      <c r="AQ1680">
        <v>28.02</v>
      </c>
      <c r="AR1680"/>
      <c r="AS1680" s="27"/>
      <c r="AT1680" s="22"/>
      <c r="AU1680" s="108" t="s">
        <v>88</v>
      </c>
      <c r="AV1680" s="108">
        <v>0</v>
      </c>
      <c r="AW1680" s="108">
        <v>0</v>
      </c>
      <c r="AX1680" s="108">
        <v>0</v>
      </c>
    </row>
    <row r="1681" spans="1:50" ht="12.75" hidden="1" customHeight="1" x14ac:dyDescent="0.25">
      <c r="A1681">
        <v>20707</v>
      </c>
      <c r="B1681">
        <v>2001</v>
      </c>
      <c r="C1681" s="22" t="str">
        <f t="shared" si="98"/>
        <v>2001B20707</v>
      </c>
      <c r="D1681" s="13">
        <v>37032</v>
      </c>
      <c r="E1681">
        <v>10011</v>
      </c>
      <c r="F1681" t="s">
        <v>84</v>
      </c>
      <c r="G1681" s="14" t="s">
        <v>196</v>
      </c>
      <c r="I1681" t="s">
        <v>70</v>
      </c>
      <c r="J1681" s="15">
        <f t="shared" si="97"/>
        <v>2716</v>
      </c>
      <c r="K1681">
        <v>30</v>
      </c>
      <c r="L1681">
        <v>40</v>
      </c>
      <c r="M1681">
        <v>40</v>
      </c>
      <c r="N1681">
        <v>10</v>
      </c>
      <c r="O1681">
        <v>4</v>
      </c>
      <c r="P1681">
        <v>6</v>
      </c>
      <c r="Q1681"/>
      <c r="R1681">
        <v>41688</v>
      </c>
      <c r="S1681">
        <v>2002</v>
      </c>
      <c r="T1681" s="60" t="s">
        <v>77</v>
      </c>
      <c r="U1681" s="65">
        <v>0.22683898305084743</v>
      </c>
      <c r="V1681" s="65">
        <v>10.161427966101694</v>
      </c>
      <c r="W1681" s="65">
        <v>0</v>
      </c>
      <c r="X1681" s="65">
        <v>1.0351525423728813</v>
      </c>
      <c r="Y1681" s="65">
        <v>0</v>
      </c>
      <c r="Z1681">
        <v>367</v>
      </c>
      <c r="AA1681">
        <v>7.28</v>
      </c>
      <c r="AB1681">
        <v>12.87</v>
      </c>
      <c r="AC1681">
        <v>1.3</v>
      </c>
      <c r="AD1681"/>
      <c r="AE1681"/>
      <c r="AF1681"/>
      <c r="AG1681"/>
      <c r="AH1681">
        <v>3.21</v>
      </c>
      <c r="AI1681">
        <v>2.0499999999999998</v>
      </c>
      <c r="AJ1681">
        <v>1.1399999999999999</v>
      </c>
      <c r="AK1681">
        <v>1.22</v>
      </c>
      <c r="AL1681">
        <v>0.37</v>
      </c>
      <c r="AM1681"/>
      <c r="AN1681" t="s">
        <v>191</v>
      </c>
      <c r="AO1681"/>
      <c r="AP1681">
        <v>0.57999999999999996</v>
      </c>
      <c r="AQ1681">
        <v>206.4</v>
      </c>
      <c r="AR1681"/>
      <c r="AS1681" s="27"/>
      <c r="AT1681" s="27"/>
      <c r="AU1681" s="108" t="s">
        <v>88</v>
      </c>
      <c r="AV1681" s="108">
        <v>0</v>
      </c>
      <c r="AW1681" s="108">
        <v>0</v>
      </c>
      <c r="AX1681" s="108">
        <v>0</v>
      </c>
    </row>
    <row r="1682" spans="1:50" ht="15" hidden="1" customHeight="1" x14ac:dyDescent="0.25">
      <c r="A1682">
        <v>20708</v>
      </c>
      <c r="B1682">
        <v>2001</v>
      </c>
      <c r="C1682" s="22" t="str">
        <f t="shared" si="98"/>
        <v>2001B20708</v>
      </c>
      <c r="D1682" s="13">
        <v>37032</v>
      </c>
      <c r="E1682">
        <v>10011</v>
      </c>
      <c r="F1682" t="s">
        <v>84</v>
      </c>
      <c r="G1682" s="14" t="s">
        <v>196</v>
      </c>
      <c r="I1682" t="s">
        <v>70</v>
      </c>
      <c r="J1682" s="15">
        <f t="shared" si="97"/>
        <v>2716</v>
      </c>
      <c r="K1682">
        <v>40</v>
      </c>
      <c r="L1682">
        <v>50</v>
      </c>
      <c r="M1682">
        <v>50</v>
      </c>
      <c r="N1682">
        <v>10</v>
      </c>
      <c r="O1682">
        <v>4</v>
      </c>
      <c r="P1682">
        <v>6</v>
      </c>
      <c r="Q1682"/>
      <c r="R1682">
        <v>41689</v>
      </c>
      <c r="S1682">
        <v>2002</v>
      </c>
      <c r="T1682" s="60" t="s">
        <v>77</v>
      </c>
      <c r="U1682" s="65">
        <v>0.33200000000000002</v>
      </c>
      <c r="V1682" s="65">
        <v>0.79900000000000004</v>
      </c>
      <c r="W1682" s="65">
        <v>0</v>
      </c>
      <c r="X1682" s="65">
        <v>0.13800000000000001</v>
      </c>
      <c r="Y1682" s="65">
        <v>0</v>
      </c>
      <c r="Z1682">
        <v>434</v>
      </c>
      <c r="AA1682">
        <v>7.38</v>
      </c>
      <c r="AB1682">
        <v>9.25</v>
      </c>
      <c r="AC1682">
        <v>1.02</v>
      </c>
      <c r="AD1682"/>
      <c r="AE1682"/>
      <c r="AF1682"/>
      <c r="AG1682"/>
      <c r="AH1682">
        <v>2.04</v>
      </c>
      <c r="AI1682">
        <v>1.45</v>
      </c>
      <c r="AJ1682">
        <v>0.62</v>
      </c>
      <c r="AK1682">
        <v>1.06</v>
      </c>
      <c r="AL1682">
        <v>0.28000000000000003</v>
      </c>
      <c r="AM1682"/>
      <c r="AN1682">
        <v>0.48</v>
      </c>
      <c r="AO1682"/>
      <c r="AP1682">
        <v>0.56000000000000005</v>
      </c>
      <c r="AQ1682">
        <v>84.51</v>
      </c>
      <c r="AR1682"/>
      <c r="AS1682" s="27"/>
      <c r="AT1682" s="27"/>
      <c r="AU1682" s="108" t="s">
        <v>88</v>
      </c>
      <c r="AV1682" s="108">
        <v>0</v>
      </c>
      <c r="AW1682" s="108">
        <v>0</v>
      </c>
      <c r="AX1682" s="108">
        <v>0</v>
      </c>
    </row>
    <row r="1683" spans="1:50" ht="15" hidden="1" customHeight="1" x14ac:dyDescent="0.25">
      <c r="A1683">
        <v>20709</v>
      </c>
      <c r="B1683">
        <v>2001</v>
      </c>
      <c r="C1683" s="22" t="str">
        <f t="shared" si="98"/>
        <v>2001B20709</v>
      </c>
      <c r="D1683" s="13">
        <v>37032</v>
      </c>
      <c r="E1683">
        <v>10011</v>
      </c>
      <c r="F1683" t="s">
        <v>84</v>
      </c>
      <c r="G1683" s="14" t="s">
        <v>196</v>
      </c>
      <c r="I1683" t="s">
        <v>70</v>
      </c>
      <c r="J1683" s="15">
        <f t="shared" si="97"/>
        <v>5432</v>
      </c>
      <c r="K1683">
        <v>50</v>
      </c>
      <c r="L1683">
        <v>70</v>
      </c>
      <c r="M1683">
        <v>70</v>
      </c>
      <c r="N1683">
        <v>20</v>
      </c>
      <c r="O1683">
        <v>4</v>
      </c>
      <c r="P1683">
        <v>6</v>
      </c>
      <c r="Q1683"/>
      <c r="S1683"/>
      <c r="T1683" s="60" t="s">
        <v>77</v>
      </c>
      <c r="U1683" s="65">
        <v>0</v>
      </c>
      <c r="V1683" s="65">
        <v>0</v>
      </c>
      <c r="W1683" s="65">
        <v>0</v>
      </c>
      <c r="X1683" s="65">
        <v>3.3906607138403211</v>
      </c>
      <c r="Y1683" s="65">
        <v>0</v>
      </c>
      <c r="Z1683" s="42"/>
      <c r="AA1683" s="42"/>
      <c r="AB1683" s="42"/>
      <c r="AC1683" s="42"/>
      <c r="AD1683"/>
      <c r="AE1683"/>
      <c r="AF1683"/>
      <c r="AG1683"/>
      <c r="AH1683" s="42"/>
      <c r="AI1683" s="42"/>
      <c r="AJ1683" s="42"/>
      <c r="AK1683" s="42"/>
      <c r="AL1683" s="42"/>
      <c r="AM1683"/>
      <c r="AN1683" s="42"/>
      <c r="AO1683"/>
      <c r="AP1683" s="42"/>
      <c r="AQ1683" s="42"/>
      <c r="AR1683"/>
      <c r="AS1683" s="27"/>
      <c r="AT1683" s="22"/>
      <c r="AU1683" s="108" t="s">
        <v>88</v>
      </c>
      <c r="AV1683" s="108">
        <v>0</v>
      </c>
      <c r="AW1683" s="108">
        <v>0</v>
      </c>
      <c r="AX1683" s="108">
        <v>0</v>
      </c>
    </row>
    <row r="1684" spans="1:50" ht="12.75" hidden="1" customHeight="1" x14ac:dyDescent="0.25">
      <c r="A1684">
        <v>20710</v>
      </c>
      <c r="B1684">
        <v>2001</v>
      </c>
      <c r="C1684" s="22" t="str">
        <f t="shared" si="98"/>
        <v>2001B20710</v>
      </c>
      <c r="D1684" s="13">
        <v>37032</v>
      </c>
      <c r="E1684">
        <v>10011</v>
      </c>
      <c r="F1684" t="s">
        <v>84</v>
      </c>
      <c r="G1684" s="14" t="s">
        <v>196</v>
      </c>
      <c r="I1684" t="s">
        <v>70</v>
      </c>
      <c r="J1684" s="15">
        <f t="shared" si="97"/>
        <v>2716</v>
      </c>
      <c r="K1684">
        <v>70</v>
      </c>
      <c r="L1684">
        <v>80</v>
      </c>
      <c r="M1684">
        <v>80</v>
      </c>
      <c r="N1684">
        <v>10</v>
      </c>
      <c r="O1684">
        <v>4</v>
      </c>
      <c r="P1684">
        <v>6</v>
      </c>
      <c r="Q1684"/>
      <c r="R1684">
        <v>41690</v>
      </c>
      <c r="S1684">
        <v>2002</v>
      </c>
      <c r="T1684" s="60" t="s">
        <v>77</v>
      </c>
      <c r="U1684" s="65">
        <v>0.28099118942731283</v>
      </c>
      <c r="V1684" s="65">
        <v>0.24757602095487563</v>
      </c>
      <c r="W1684" s="65">
        <v>0</v>
      </c>
      <c r="X1684" s="65">
        <v>0.1534060007143708</v>
      </c>
      <c r="Y1684" s="65">
        <v>0</v>
      </c>
      <c r="Z1684"/>
      <c r="AA1684"/>
      <c r="AB1684">
        <v>6.68</v>
      </c>
      <c r="AC1684">
        <v>0.91</v>
      </c>
      <c r="AD1684"/>
      <c r="AE1684"/>
      <c r="AF1684"/>
      <c r="AG1684"/>
      <c r="AH1684">
        <v>1.76</v>
      </c>
      <c r="AI1684">
        <v>1.66</v>
      </c>
      <c r="AJ1684">
        <v>0.57999999999999996</v>
      </c>
      <c r="AK1684">
        <v>0.94</v>
      </c>
      <c r="AL1684">
        <v>0.21</v>
      </c>
      <c r="AM1684"/>
      <c r="AN1684">
        <v>0.41</v>
      </c>
      <c r="AO1684"/>
      <c r="AP1684">
        <v>0.53</v>
      </c>
      <c r="AQ1684">
        <v>44.25</v>
      </c>
      <c r="AR1684"/>
      <c r="AS1684" s="27"/>
      <c r="AT1684" s="27"/>
      <c r="AU1684" s="108" t="s">
        <v>88</v>
      </c>
      <c r="AV1684" s="108">
        <v>0</v>
      </c>
      <c r="AW1684" s="108">
        <v>0</v>
      </c>
      <c r="AX1684" s="108">
        <v>0</v>
      </c>
    </row>
    <row r="1685" spans="1:50" ht="12.75" hidden="1" customHeight="1" x14ac:dyDescent="0.25">
      <c r="A1685">
        <v>20711</v>
      </c>
      <c r="B1685">
        <v>2001</v>
      </c>
      <c r="C1685" s="22" t="str">
        <f t="shared" si="98"/>
        <v>2001B20711</v>
      </c>
      <c r="D1685" s="13">
        <v>37032</v>
      </c>
      <c r="E1685">
        <v>10011</v>
      </c>
      <c r="F1685" t="s">
        <v>84</v>
      </c>
      <c r="G1685" s="14" t="s">
        <v>196</v>
      </c>
      <c r="I1685" t="s">
        <v>70</v>
      </c>
      <c r="J1685" s="15">
        <f t="shared" si="97"/>
        <v>4617.2000000000007</v>
      </c>
      <c r="K1685">
        <v>80</v>
      </c>
      <c r="L1685">
        <v>100</v>
      </c>
      <c r="M1685" s="26">
        <v>97</v>
      </c>
      <c r="N1685">
        <v>20</v>
      </c>
      <c r="O1685">
        <v>4</v>
      </c>
      <c r="P1685">
        <v>6</v>
      </c>
      <c r="Q1685"/>
      <c r="S1685"/>
      <c r="T1685" s="60" t="s">
        <v>77</v>
      </c>
      <c r="U1685" s="65">
        <v>0</v>
      </c>
      <c r="V1685" s="65">
        <v>0</v>
      </c>
      <c r="W1685" s="65">
        <v>0</v>
      </c>
      <c r="X1685" s="65">
        <v>0</v>
      </c>
      <c r="Y1685" s="65">
        <v>0</v>
      </c>
      <c r="Z1685" s="42"/>
      <c r="AA1685" s="42"/>
      <c r="AB1685" s="42"/>
      <c r="AC1685" s="42"/>
      <c r="AD1685"/>
      <c r="AE1685"/>
      <c r="AF1685"/>
      <c r="AG1685"/>
      <c r="AH1685" s="42"/>
      <c r="AI1685" s="42"/>
      <c r="AJ1685" s="42"/>
      <c r="AK1685" s="42"/>
      <c r="AL1685" s="42"/>
      <c r="AM1685"/>
      <c r="AN1685" s="42"/>
      <c r="AO1685"/>
      <c r="AP1685" s="42"/>
      <c r="AQ1685" s="42"/>
      <c r="AR1685"/>
      <c r="AS1685" s="27"/>
      <c r="AT1685" s="27"/>
      <c r="AU1685" s="108" t="s">
        <v>88</v>
      </c>
      <c r="AV1685" s="108">
        <v>0</v>
      </c>
      <c r="AW1685" s="108">
        <v>0</v>
      </c>
      <c r="AX1685" s="108">
        <v>0</v>
      </c>
    </row>
    <row r="1686" spans="1:50" ht="12.75" hidden="1" customHeight="1" x14ac:dyDescent="0.25">
      <c r="A1686">
        <v>20712</v>
      </c>
      <c r="B1686">
        <v>2001</v>
      </c>
      <c r="C1686" s="22" t="str">
        <f t="shared" si="98"/>
        <v>2001B20712</v>
      </c>
      <c r="D1686" s="13">
        <v>37025</v>
      </c>
      <c r="E1686">
        <v>10012</v>
      </c>
      <c r="F1686" t="s">
        <v>84</v>
      </c>
      <c r="G1686" s="14" t="s">
        <v>197</v>
      </c>
      <c r="I1686" t="s">
        <v>87</v>
      </c>
      <c r="J1686" s="15">
        <f t="shared" si="97"/>
        <v>2450</v>
      </c>
      <c r="K1686">
        <v>0</v>
      </c>
      <c r="L1686">
        <v>5</v>
      </c>
      <c r="M1686">
        <v>5</v>
      </c>
      <c r="N1686">
        <v>5</v>
      </c>
      <c r="O1686">
        <v>4</v>
      </c>
      <c r="P1686">
        <v>6</v>
      </c>
      <c r="Q1686"/>
      <c r="R1686">
        <v>41691</v>
      </c>
      <c r="S1686">
        <v>2002</v>
      </c>
      <c r="T1686" s="60" t="s">
        <v>77</v>
      </c>
      <c r="U1686" s="65">
        <v>0.27984278996865208</v>
      </c>
      <c r="V1686" s="65">
        <v>0.1742733542319749</v>
      </c>
      <c r="W1686" s="65">
        <v>0.84790689655172413</v>
      </c>
      <c r="X1686" s="65">
        <v>0.40887210031347965</v>
      </c>
      <c r="Y1686" s="65">
        <v>0</v>
      </c>
      <c r="Z1686"/>
      <c r="AA1686"/>
      <c r="AB1686">
        <v>4.4000000000000004</v>
      </c>
      <c r="AC1686">
        <v>1.18</v>
      </c>
      <c r="AD1686"/>
      <c r="AE1686"/>
      <c r="AF1686"/>
      <c r="AG1686"/>
      <c r="AH1686">
        <v>4.88</v>
      </c>
      <c r="AI1686">
        <v>1.38</v>
      </c>
      <c r="AJ1686">
        <v>0.41</v>
      </c>
      <c r="AK1686">
        <v>0.21</v>
      </c>
      <c r="AL1686">
        <v>0.27</v>
      </c>
      <c r="AM1686"/>
      <c r="AN1686">
        <v>0.75</v>
      </c>
      <c r="AO1686"/>
      <c r="AP1686">
        <v>0.91</v>
      </c>
      <c r="AQ1686">
        <v>66.33</v>
      </c>
      <c r="AR1686"/>
      <c r="AS1686" s="27"/>
      <c r="AT1686" s="27"/>
      <c r="AU1686" s="108" t="s">
        <v>88</v>
      </c>
      <c r="AV1686" s="108">
        <v>0</v>
      </c>
      <c r="AW1686" s="108">
        <v>0</v>
      </c>
      <c r="AX1686" s="108">
        <v>0</v>
      </c>
    </row>
    <row r="1687" spans="1:50" ht="12.75" hidden="1" customHeight="1" x14ac:dyDescent="0.25">
      <c r="A1687">
        <v>20713</v>
      </c>
      <c r="B1687">
        <v>2001</v>
      </c>
      <c r="C1687" s="22" t="str">
        <f t="shared" si="98"/>
        <v>2001B20713</v>
      </c>
      <c r="D1687" s="13">
        <v>37025</v>
      </c>
      <c r="E1687">
        <v>10012</v>
      </c>
      <c r="F1687" t="s">
        <v>84</v>
      </c>
      <c r="G1687" s="14" t="s">
        <v>197</v>
      </c>
      <c r="I1687" t="s">
        <v>87</v>
      </c>
      <c r="J1687" s="15">
        <f t="shared" si="97"/>
        <v>2450</v>
      </c>
      <c r="K1687">
        <v>5</v>
      </c>
      <c r="L1687">
        <v>10</v>
      </c>
      <c r="M1687">
        <v>10</v>
      </c>
      <c r="N1687">
        <v>5</v>
      </c>
      <c r="O1687">
        <v>4</v>
      </c>
      <c r="P1687">
        <v>6</v>
      </c>
      <c r="Q1687"/>
      <c r="R1687">
        <v>41692</v>
      </c>
      <c r="S1687">
        <v>2002</v>
      </c>
      <c r="T1687" s="60" t="s">
        <v>77</v>
      </c>
      <c r="U1687" s="65">
        <v>0.31378840296534682</v>
      </c>
      <c r="V1687" s="65">
        <v>0.11273834837078328</v>
      </c>
      <c r="W1687" s="65">
        <v>0</v>
      </c>
      <c r="X1687" s="65">
        <v>5.4490201712545261E-2</v>
      </c>
      <c r="Y1687" s="65">
        <v>0</v>
      </c>
      <c r="Z1687"/>
      <c r="AA1687"/>
      <c r="AB1687">
        <v>6.71</v>
      </c>
      <c r="AC1687">
        <v>1.35</v>
      </c>
      <c r="AD1687"/>
      <c r="AE1687"/>
      <c r="AF1687"/>
      <c r="AG1687"/>
      <c r="AH1687">
        <v>5.28</v>
      </c>
      <c r="AI1687">
        <v>1.92</v>
      </c>
      <c r="AJ1687">
        <v>0.7</v>
      </c>
      <c r="AK1687">
        <v>0.37</v>
      </c>
      <c r="AL1687">
        <v>0.16</v>
      </c>
      <c r="AM1687"/>
      <c r="AN1687">
        <v>0.63</v>
      </c>
      <c r="AO1687"/>
      <c r="AP1687">
        <v>0.66</v>
      </c>
      <c r="AQ1687">
        <v>140.6</v>
      </c>
      <c r="AR1687"/>
      <c r="AS1687" s="27"/>
      <c r="AT1687" s="27"/>
      <c r="AU1687" s="108" t="s">
        <v>88</v>
      </c>
      <c r="AV1687" s="108">
        <v>0</v>
      </c>
      <c r="AW1687" s="108">
        <v>0</v>
      </c>
      <c r="AX1687" s="108">
        <v>0</v>
      </c>
    </row>
    <row r="1688" spans="1:50" ht="12.75" hidden="1" customHeight="1" x14ac:dyDescent="0.25">
      <c r="A1688">
        <v>20714</v>
      </c>
      <c r="B1688">
        <v>2001</v>
      </c>
      <c r="C1688" s="22" t="str">
        <f t="shared" si="98"/>
        <v>2001B20714</v>
      </c>
      <c r="D1688" s="13">
        <v>37025</v>
      </c>
      <c r="E1688">
        <v>10012</v>
      </c>
      <c r="F1688" t="s">
        <v>84</v>
      </c>
      <c r="G1688" s="14" t="s">
        <v>197</v>
      </c>
      <c r="I1688" t="s">
        <v>70</v>
      </c>
      <c r="J1688" s="15">
        <f t="shared" si="97"/>
        <v>2716</v>
      </c>
      <c r="K1688">
        <v>10</v>
      </c>
      <c r="L1688">
        <v>20</v>
      </c>
      <c r="M1688">
        <v>20</v>
      </c>
      <c r="N1688">
        <v>10</v>
      </c>
      <c r="O1688">
        <v>4</v>
      </c>
      <c r="P1688">
        <v>6</v>
      </c>
      <c r="Q1688"/>
      <c r="R1688">
        <v>41693</v>
      </c>
      <c r="S1688">
        <v>2002</v>
      </c>
      <c r="T1688" s="60" t="s">
        <v>77</v>
      </c>
      <c r="U1688" s="65">
        <v>0.51034917242135269</v>
      </c>
      <c r="V1688" s="65">
        <v>1.4011062150608353</v>
      </c>
      <c r="W1688" s="65">
        <v>0</v>
      </c>
      <c r="X1688" s="65">
        <v>0.66288896196426617</v>
      </c>
      <c r="Y1688" s="65">
        <v>0</v>
      </c>
      <c r="Z1688">
        <v>434</v>
      </c>
      <c r="AA1688">
        <v>8.2799999999999994</v>
      </c>
      <c r="AB1688">
        <v>6.75</v>
      </c>
      <c r="AC1688">
        <v>1.4</v>
      </c>
      <c r="AD1688"/>
      <c r="AE1688"/>
      <c r="AF1688"/>
      <c r="AG1688"/>
      <c r="AH1688">
        <v>3.3</v>
      </c>
      <c r="AI1688">
        <v>1.62</v>
      </c>
      <c r="AJ1688">
        <v>0.57999999999999996</v>
      </c>
      <c r="AK1688">
        <v>0.7</v>
      </c>
      <c r="AL1688">
        <v>0.19</v>
      </c>
      <c r="AM1688"/>
      <c r="AN1688">
        <v>0.59</v>
      </c>
      <c r="AO1688"/>
      <c r="AP1688">
        <v>0.68</v>
      </c>
      <c r="AQ1688">
        <v>62.4</v>
      </c>
      <c r="AR1688"/>
      <c r="AS1688" s="27"/>
      <c r="AT1688" s="27"/>
      <c r="AU1688" s="108" t="s">
        <v>88</v>
      </c>
      <c r="AV1688" s="108">
        <v>0</v>
      </c>
      <c r="AW1688" s="108">
        <v>0</v>
      </c>
      <c r="AX1688" s="108">
        <v>0</v>
      </c>
    </row>
    <row r="1689" spans="1:50" ht="12.75" hidden="1" customHeight="1" x14ac:dyDescent="0.25">
      <c r="A1689">
        <v>20715</v>
      </c>
      <c r="B1689">
        <v>2001</v>
      </c>
      <c r="C1689" s="22" t="str">
        <f t="shared" si="98"/>
        <v>2001B20715</v>
      </c>
      <c r="D1689" s="13">
        <v>37025</v>
      </c>
      <c r="E1689">
        <v>10012</v>
      </c>
      <c r="F1689" t="s">
        <v>84</v>
      </c>
      <c r="G1689" s="14" t="s">
        <v>197</v>
      </c>
      <c r="I1689" t="s">
        <v>70</v>
      </c>
      <c r="J1689" s="15">
        <f t="shared" si="97"/>
        <v>2716</v>
      </c>
      <c r="K1689">
        <v>20</v>
      </c>
      <c r="L1689">
        <v>30</v>
      </c>
      <c r="M1689">
        <v>30</v>
      </c>
      <c r="N1689">
        <v>10</v>
      </c>
      <c r="O1689">
        <v>4</v>
      </c>
      <c r="P1689">
        <v>6</v>
      </c>
      <c r="Q1689"/>
      <c r="R1689">
        <v>41694</v>
      </c>
      <c r="S1689">
        <v>2002</v>
      </c>
      <c r="T1689" s="60" t="s">
        <v>77</v>
      </c>
      <c r="U1689" s="65">
        <v>1.2829813767702445</v>
      </c>
      <c r="V1689" s="65">
        <v>0</v>
      </c>
      <c r="W1689" s="65">
        <v>0</v>
      </c>
      <c r="X1689" s="65">
        <v>7.2983970534834255E-2</v>
      </c>
      <c r="Y1689" s="65">
        <v>0</v>
      </c>
      <c r="Z1689">
        <v>396</v>
      </c>
      <c r="AA1689">
        <v>7.36</v>
      </c>
      <c r="AB1689">
        <v>10.61</v>
      </c>
      <c r="AC1689">
        <v>1.54</v>
      </c>
      <c r="AD1689"/>
      <c r="AE1689"/>
      <c r="AF1689"/>
      <c r="AG1689"/>
      <c r="AH1689">
        <v>3.68</v>
      </c>
      <c r="AI1689">
        <v>2.4300000000000002</v>
      </c>
      <c r="AJ1689">
        <v>0.91</v>
      </c>
      <c r="AK1689">
        <v>1.02</v>
      </c>
      <c r="AL1689">
        <v>0.22</v>
      </c>
      <c r="AM1689"/>
      <c r="AN1689">
        <v>0.49</v>
      </c>
      <c r="AO1689"/>
      <c r="AP1689">
        <v>0.52</v>
      </c>
      <c r="AQ1689">
        <v>165.66</v>
      </c>
      <c r="AR1689"/>
      <c r="AS1689" s="27"/>
      <c r="AT1689" s="27"/>
      <c r="AU1689" s="108" t="s">
        <v>88</v>
      </c>
      <c r="AV1689" s="108">
        <v>0</v>
      </c>
      <c r="AW1689" s="108">
        <v>0</v>
      </c>
      <c r="AX1689" s="108">
        <v>0</v>
      </c>
    </row>
    <row r="1690" spans="1:50" ht="12.75" hidden="1" customHeight="1" x14ac:dyDescent="0.25">
      <c r="A1690">
        <v>20716</v>
      </c>
      <c r="B1690">
        <v>2001</v>
      </c>
      <c r="C1690" s="22" t="str">
        <f t="shared" si="98"/>
        <v>2001B20716</v>
      </c>
      <c r="D1690" s="13">
        <v>37025</v>
      </c>
      <c r="E1690">
        <v>10012</v>
      </c>
      <c r="F1690" t="s">
        <v>84</v>
      </c>
      <c r="G1690" s="14" t="s">
        <v>197</v>
      </c>
      <c r="I1690" t="s">
        <v>70</v>
      </c>
      <c r="J1690" s="15">
        <f t="shared" si="97"/>
        <v>2716</v>
      </c>
      <c r="K1690">
        <v>30</v>
      </c>
      <c r="L1690">
        <v>40</v>
      </c>
      <c r="M1690">
        <v>40</v>
      </c>
      <c r="N1690">
        <v>10</v>
      </c>
      <c r="O1690">
        <v>4</v>
      </c>
      <c r="P1690">
        <v>6</v>
      </c>
      <c r="Q1690"/>
      <c r="S1690"/>
      <c r="T1690" s="60" t="s">
        <v>77</v>
      </c>
      <c r="U1690" s="65">
        <v>0</v>
      </c>
      <c r="V1690" s="65">
        <v>0</v>
      </c>
      <c r="W1690" s="65">
        <v>0</v>
      </c>
      <c r="X1690" s="65">
        <v>0.41478983456682633</v>
      </c>
      <c r="Y1690" s="65">
        <v>0</v>
      </c>
      <c r="Z1690" s="42"/>
      <c r="AA1690" s="42"/>
      <c r="AB1690" s="42"/>
      <c r="AC1690" s="42"/>
      <c r="AD1690" s="42"/>
      <c r="AE1690" s="42"/>
      <c r="AF1690" s="42"/>
      <c r="AG1690" s="42"/>
      <c r="AH1690" s="42"/>
      <c r="AI1690" s="42"/>
      <c r="AJ1690" s="42"/>
      <c r="AK1690" s="42"/>
      <c r="AL1690"/>
      <c r="AM1690"/>
      <c r="AN1690"/>
      <c r="AO1690"/>
      <c r="AP1690"/>
      <c r="AQ1690"/>
      <c r="AR1690"/>
      <c r="AS1690" s="27"/>
      <c r="AT1690" s="27"/>
      <c r="AU1690" s="108" t="s">
        <v>88</v>
      </c>
      <c r="AV1690" s="108">
        <v>0</v>
      </c>
      <c r="AW1690" s="108">
        <v>0</v>
      </c>
      <c r="AX1690" s="108">
        <v>0</v>
      </c>
    </row>
    <row r="1691" spans="1:50" ht="12.75" hidden="1" customHeight="1" x14ac:dyDescent="0.25">
      <c r="A1691">
        <v>20717</v>
      </c>
      <c r="B1691">
        <v>2001</v>
      </c>
      <c r="C1691" s="22" t="str">
        <f t="shared" si="98"/>
        <v>2001B20717</v>
      </c>
      <c r="D1691" s="13">
        <v>37025</v>
      </c>
      <c r="E1691">
        <v>10012</v>
      </c>
      <c r="F1691" t="s">
        <v>84</v>
      </c>
      <c r="G1691" s="14" t="s">
        <v>197</v>
      </c>
      <c r="I1691" t="s">
        <v>70</v>
      </c>
      <c r="J1691" s="15">
        <f t="shared" si="97"/>
        <v>2716</v>
      </c>
      <c r="K1691">
        <v>40</v>
      </c>
      <c r="L1691">
        <v>50</v>
      </c>
      <c r="M1691">
        <v>50</v>
      </c>
      <c r="N1691">
        <v>10</v>
      </c>
      <c r="O1691">
        <v>4</v>
      </c>
      <c r="P1691">
        <v>6</v>
      </c>
      <c r="Q1691"/>
      <c r="S1691"/>
      <c r="T1691" s="60" t="s">
        <v>77</v>
      </c>
      <c r="U1691" s="65">
        <v>0</v>
      </c>
      <c r="V1691" s="65">
        <v>0</v>
      </c>
      <c r="W1691" s="65">
        <v>0</v>
      </c>
      <c r="X1691" s="65">
        <v>0.10359044512259287</v>
      </c>
      <c r="Y1691" s="65">
        <v>0</v>
      </c>
      <c r="Z1691" s="42"/>
      <c r="AA1691" s="42"/>
      <c r="AB1691" s="42"/>
      <c r="AC1691" s="42"/>
      <c r="AD1691" s="42"/>
      <c r="AE1691" s="42"/>
      <c r="AF1691" s="42"/>
      <c r="AG1691" s="42"/>
      <c r="AH1691" s="42"/>
      <c r="AI1691" s="42"/>
      <c r="AJ1691" s="42"/>
      <c r="AK1691" s="42"/>
      <c r="AL1691"/>
      <c r="AM1691"/>
      <c r="AN1691"/>
      <c r="AO1691"/>
      <c r="AP1691"/>
      <c r="AQ1691"/>
      <c r="AR1691"/>
      <c r="AS1691" s="27"/>
      <c r="AT1691" s="27"/>
      <c r="AU1691" s="108" t="s">
        <v>88</v>
      </c>
      <c r="AV1691" s="108">
        <v>0</v>
      </c>
      <c r="AW1691" s="108">
        <v>0</v>
      </c>
      <c r="AX1691" s="108">
        <v>0</v>
      </c>
    </row>
    <row r="1692" spans="1:50" ht="15" hidden="1" customHeight="1" x14ac:dyDescent="0.25">
      <c r="A1692">
        <v>20718</v>
      </c>
      <c r="B1692">
        <v>2001</v>
      </c>
      <c r="C1692" s="22" t="str">
        <f t="shared" si="98"/>
        <v>2001B20718</v>
      </c>
      <c r="D1692" s="13">
        <v>37025</v>
      </c>
      <c r="E1692">
        <v>10012</v>
      </c>
      <c r="F1692" t="s">
        <v>84</v>
      </c>
      <c r="G1692" s="14" t="s">
        <v>197</v>
      </c>
      <c r="I1692" t="s">
        <v>70</v>
      </c>
      <c r="J1692" s="15">
        <f t="shared" si="97"/>
        <v>5432</v>
      </c>
      <c r="K1692">
        <v>50</v>
      </c>
      <c r="L1692">
        <v>70</v>
      </c>
      <c r="M1692">
        <v>70</v>
      </c>
      <c r="N1692">
        <v>20</v>
      </c>
      <c r="O1692">
        <v>4</v>
      </c>
      <c r="P1692">
        <v>6</v>
      </c>
      <c r="Q1692"/>
      <c r="S1692"/>
      <c r="T1692" s="60" t="s">
        <v>77</v>
      </c>
      <c r="U1692" s="65">
        <v>0</v>
      </c>
      <c r="V1692" s="65">
        <v>0</v>
      </c>
      <c r="W1692" s="65">
        <v>0</v>
      </c>
      <c r="X1692" s="65">
        <v>0</v>
      </c>
      <c r="Y1692" s="65">
        <v>0</v>
      </c>
      <c r="Z1692" s="42"/>
      <c r="AA1692" s="42"/>
      <c r="AB1692" s="42"/>
      <c r="AC1692" s="42"/>
      <c r="AD1692" s="42"/>
      <c r="AE1692" s="42"/>
      <c r="AF1692" s="42"/>
      <c r="AG1692" s="42"/>
      <c r="AH1692" s="42"/>
      <c r="AI1692" s="42"/>
      <c r="AJ1692" s="42"/>
      <c r="AK1692" s="42"/>
      <c r="AL1692"/>
      <c r="AM1692"/>
      <c r="AN1692"/>
      <c r="AO1692"/>
      <c r="AP1692"/>
      <c r="AQ1692"/>
      <c r="AR1692"/>
      <c r="AS1692" s="27"/>
      <c r="AT1692" s="27"/>
      <c r="AU1692" s="108" t="s">
        <v>88</v>
      </c>
      <c r="AV1692" s="108">
        <v>0</v>
      </c>
      <c r="AW1692" s="108">
        <v>0</v>
      </c>
      <c r="AX1692" s="108">
        <v>0</v>
      </c>
    </row>
    <row r="1693" spans="1:50" ht="12.75" hidden="1" customHeight="1" x14ac:dyDescent="0.25">
      <c r="A1693">
        <v>20719</v>
      </c>
      <c r="B1693">
        <v>2001</v>
      </c>
      <c r="C1693" s="22" t="str">
        <f t="shared" si="98"/>
        <v>2001B20719</v>
      </c>
      <c r="D1693" s="13">
        <v>37025</v>
      </c>
      <c r="E1693">
        <v>10012</v>
      </c>
      <c r="F1693" t="s">
        <v>84</v>
      </c>
      <c r="G1693" s="14" t="s">
        <v>197</v>
      </c>
      <c r="I1693" t="s">
        <v>70</v>
      </c>
      <c r="J1693" s="15">
        <f t="shared" si="97"/>
        <v>2716</v>
      </c>
      <c r="K1693">
        <v>70</v>
      </c>
      <c r="L1693">
        <v>80</v>
      </c>
      <c r="M1693">
        <v>80</v>
      </c>
      <c r="N1693">
        <v>10</v>
      </c>
      <c r="O1693">
        <v>4</v>
      </c>
      <c r="P1693">
        <v>6</v>
      </c>
      <c r="Q1693"/>
      <c r="S1693"/>
      <c r="T1693" s="60" t="s">
        <v>77</v>
      </c>
      <c r="U1693" s="65">
        <v>0</v>
      </c>
      <c r="V1693" s="65">
        <v>0</v>
      </c>
      <c r="W1693" s="65">
        <v>0</v>
      </c>
      <c r="X1693" s="65">
        <v>0</v>
      </c>
      <c r="Y1693" s="65">
        <v>0</v>
      </c>
      <c r="Z1693" s="42"/>
      <c r="AA1693" s="42"/>
      <c r="AB1693" s="42"/>
      <c r="AC1693" s="42"/>
      <c r="AD1693" s="42"/>
      <c r="AE1693" s="42"/>
      <c r="AF1693" s="42"/>
      <c r="AG1693" s="42"/>
      <c r="AH1693" s="42"/>
      <c r="AI1693" s="42"/>
      <c r="AJ1693" s="42"/>
      <c r="AK1693" s="42"/>
      <c r="AL1693"/>
      <c r="AM1693"/>
      <c r="AN1693"/>
      <c r="AO1693"/>
      <c r="AP1693"/>
      <c r="AQ1693"/>
      <c r="AR1693"/>
      <c r="AS1693" s="27"/>
      <c r="AT1693" s="27"/>
      <c r="AU1693" s="108" t="s">
        <v>88</v>
      </c>
      <c r="AV1693" s="108">
        <v>0</v>
      </c>
      <c r="AW1693" s="108">
        <v>0</v>
      </c>
      <c r="AX1693" s="108">
        <v>0</v>
      </c>
    </row>
    <row r="1694" spans="1:50" ht="12.75" hidden="1" customHeight="1" x14ac:dyDescent="0.25">
      <c r="A1694">
        <v>20720</v>
      </c>
      <c r="B1694">
        <v>2001</v>
      </c>
      <c r="C1694" s="22" t="str">
        <f t="shared" si="98"/>
        <v>2001B20720</v>
      </c>
      <c r="D1694" s="13">
        <v>37025</v>
      </c>
      <c r="E1694">
        <v>10012</v>
      </c>
      <c r="F1694" t="s">
        <v>84</v>
      </c>
      <c r="G1694" s="14" t="s">
        <v>197</v>
      </c>
      <c r="I1694" t="s">
        <v>70</v>
      </c>
      <c r="J1694" s="15">
        <f t="shared" si="97"/>
        <v>5160.4000000000005</v>
      </c>
      <c r="K1694">
        <v>80</v>
      </c>
      <c r="L1694">
        <v>100</v>
      </c>
      <c r="M1694" s="26">
        <v>99</v>
      </c>
      <c r="N1694">
        <v>20</v>
      </c>
      <c r="O1694">
        <v>4</v>
      </c>
      <c r="P1694">
        <v>6</v>
      </c>
      <c r="Q1694"/>
      <c r="S1694"/>
      <c r="T1694" s="60" t="s">
        <v>77</v>
      </c>
      <c r="U1694" s="65">
        <v>0</v>
      </c>
      <c r="V1694" s="65">
        <v>0</v>
      </c>
      <c r="W1694" s="65">
        <v>0</v>
      </c>
      <c r="X1694" s="65">
        <v>0.73289186245526694</v>
      </c>
      <c r="Y1694" s="65">
        <v>0</v>
      </c>
      <c r="Z1694" s="42"/>
      <c r="AA1694" s="42"/>
      <c r="AB1694" s="42"/>
      <c r="AC1694" s="42"/>
      <c r="AD1694" s="42"/>
      <c r="AE1694" s="42"/>
      <c r="AF1694" s="42"/>
      <c r="AG1694" s="42"/>
      <c r="AH1694" s="42"/>
      <c r="AI1694" s="42"/>
      <c r="AJ1694" s="42"/>
      <c r="AK1694" s="42"/>
      <c r="AL1694"/>
      <c r="AM1694"/>
      <c r="AN1694"/>
      <c r="AO1694"/>
      <c r="AP1694"/>
      <c r="AQ1694"/>
      <c r="AR1694"/>
      <c r="AS1694" s="27"/>
      <c r="AT1694" s="27"/>
      <c r="AU1694" s="108" t="s">
        <v>88</v>
      </c>
      <c r="AV1694" s="108">
        <v>0</v>
      </c>
      <c r="AW1694" s="108">
        <v>0</v>
      </c>
      <c r="AX1694" s="108">
        <v>0</v>
      </c>
    </row>
    <row r="1695" spans="1:50" ht="12.75" hidden="1" customHeight="1" x14ac:dyDescent="0.25">
      <c r="A1695">
        <v>21171</v>
      </c>
      <c r="B1695">
        <v>2001</v>
      </c>
      <c r="C1695" s="22" t="str">
        <f t="shared" si="98"/>
        <v>2001B21171</v>
      </c>
      <c r="D1695" s="20">
        <v>37139</v>
      </c>
      <c r="E1695">
        <v>10028</v>
      </c>
      <c r="F1695" s="13" t="s">
        <v>199</v>
      </c>
      <c r="G1695" t="s">
        <v>200</v>
      </c>
      <c r="I1695" t="s">
        <v>70</v>
      </c>
      <c r="J1695" s="15">
        <f t="shared" si="97"/>
        <v>1358</v>
      </c>
      <c r="K1695">
        <v>0</v>
      </c>
      <c r="L1695">
        <v>5</v>
      </c>
      <c r="M1695">
        <v>5</v>
      </c>
      <c r="N1695">
        <v>5</v>
      </c>
      <c r="O1695">
        <v>4</v>
      </c>
      <c r="P1695">
        <v>5</v>
      </c>
      <c r="Q1695"/>
      <c r="R1695">
        <v>41574</v>
      </c>
      <c r="S1695">
        <v>2002</v>
      </c>
      <c r="T1695" s="60" t="s">
        <v>77</v>
      </c>
      <c r="U1695" s="65">
        <v>1.6130586952210986</v>
      </c>
      <c r="V1695" s="65">
        <v>2.1225384361160682</v>
      </c>
      <c r="W1695" s="65">
        <v>4.0141362284354551</v>
      </c>
      <c r="X1695" s="65">
        <v>2.8488555753850222</v>
      </c>
      <c r="Y1695" s="65">
        <v>7.7567849824839705E-2</v>
      </c>
      <c r="Z1695">
        <v>463</v>
      </c>
      <c r="AA1695">
        <v>9.4499999999999993</v>
      </c>
      <c r="AB1695">
        <v>2.83</v>
      </c>
      <c r="AC1695">
        <v>3.24</v>
      </c>
      <c r="AD1695"/>
      <c r="AE1695"/>
      <c r="AF1695"/>
      <c r="AG1695"/>
      <c r="AH1695">
        <v>2.46</v>
      </c>
      <c r="AI1695">
        <v>1.33</v>
      </c>
      <c r="AJ1695">
        <v>0.54</v>
      </c>
      <c r="AK1695">
        <v>0.6</v>
      </c>
      <c r="AL1695">
        <v>0.08</v>
      </c>
      <c r="AM1695"/>
      <c r="AN1695">
        <v>0.65</v>
      </c>
      <c r="AO1695"/>
      <c r="AP1695">
        <v>0.63</v>
      </c>
      <c r="AQ1695">
        <v>29.69</v>
      </c>
      <c r="AR1695"/>
      <c r="AS1695" s="27"/>
      <c r="AT1695" s="27"/>
      <c r="AU1695" s="27"/>
      <c r="AV1695" s="29"/>
      <c r="AW1695" s="29"/>
      <c r="AX1695" s="29"/>
    </row>
    <row r="1696" spans="1:50" ht="12.75" hidden="1" customHeight="1" x14ac:dyDescent="0.25">
      <c r="A1696">
        <v>21172</v>
      </c>
      <c r="B1696">
        <v>2001</v>
      </c>
      <c r="C1696" s="22" t="str">
        <f t="shared" si="98"/>
        <v>2001B21172</v>
      </c>
      <c r="D1696" s="20">
        <v>37139</v>
      </c>
      <c r="E1696">
        <v>10028</v>
      </c>
      <c r="F1696" s="13" t="s">
        <v>199</v>
      </c>
      <c r="G1696" t="s">
        <v>200</v>
      </c>
      <c r="I1696" t="s">
        <v>70</v>
      </c>
      <c r="J1696" s="15">
        <f t="shared" si="97"/>
        <v>1358</v>
      </c>
      <c r="K1696">
        <v>5</v>
      </c>
      <c r="L1696">
        <v>10</v>
      </c>
      <c r="M1696">
        <v>10</v>
      </c>
      <c r="N1696">
        <v>5</v>
      </c>
      <c r="O1696">
        <v>4</v>
      </c>
      <c r="P1696">
        <v>5</v>
      </c>
      <c r="Q1696"/>
      <c r="R1696">
        <v>41575</v>
      </c>
      <c r="S1696">
        <v>2002</v>
      </c>
      <c r="T1696" s="60" t="s">
        <v>77</v>
      </c>
      <c r="U1696" s="65">
        <v>1.3692386369621319</v>
      </c>
      <c r="V1696" s="65">
        <v>0</v>
      </c>
      <c r="W1696" s="65">
        <v>0</v>
      </c>
      <c r="X1696" s="65">
        <v>0.99060673092115648</v>
      </c>
      <c r="Y1696" s="65">
        <v>0</v>
      </c>
      <c r="Z1696">
        <v>392</v>
      </c>
      <c r="AA1696">
        <v>9.06</v>
      </c>
      <c r="AB1696">
        <v>12.41</v>
      </c>
      <c r="AC1696">
        <v>2.74</v>
      </c>
      <c r="AD1696"/>
      <c r="AE1696"/>
      <c r="AF1696"/>
      <c r="AG1696"/>
      <c r="AH1696">
        <v>7.56</v>
      </c>
      <c r="AI1696">
        <v>3.2</v>
      </c>
      <c r="AJ1696">
        <v>1.4</v>
      </c>
      <c r="AK1696">
        <v>0.3</v>
      </c>
      <c r="AL1696">
        <v>0.21</v>
      </c>
      <c r="AM1696"/>
      <c r="AN1696">
        <v>0.11</v>
      </c>
      <c r="AO1696"/>
      <c r="AP1696">
        <v>0.64</v>
      </c>
      <c r="AQ1696">
        <v>186.32</v>
      </c>
      <c r="AR1696"/>
      <c r="AS1696" s="27"/>
      <c r="AT1696" s="27"/>
      <c r="AU1696" s="27"/>
      <c r="AV1696" s="29"/>
      <c r="AW1696" s="29"/>
      <c r="AX1696" s="29"/>
    </row>
    <row r="1697" spans="1:50" ht="12.75" hidden="1" customHeight="1" x14ac:dyDescent="0.25">
      <c r="A1697">
        <v>21173</v>
      </c>
      <c r="B1697">
        <v>2001</v>
      </c>
      <c r="C1697" s="22" t="str">
        <f t="shared" si="98"/>
        <v>2001B21173</v>
      </c>
      <c r="D1697" s="20">
        <v>37139</v>
      </c>
      <c r="E1697">
        <v>10028</v>
      </c>
      <c r="F1697" s="13" t="s">
        <v>199</v>
      </c>
      <c r="G1697" t="s">
        <v>200</v>
      </c>
      <c r="I1697" t="s">
        <v>70</v>
      </c>
      <c r="J1697" s="15">
        <f t="shared" si="97"/>
        <v>2716</v>
      </c>
      <c r="K1697">
        <v>10</v>
      </c>
      <c r="L1697">
        <v>20</v>
      </c>
      <c r="M1697">
        <v>20</v>
      </c>
      <c r="N1697">
        <v>10</v>
      </c>
      <c r="O1697">
        <v>4</v>
      </c>
      <c r="P1697">
        <v>5</v>
      </c>
      <c r="Q1697"/>
      <c r="R1697">
        <v>41576</v>
      </c>
      <c r="S1697">
        <v>2002</v>
      </c>
      <c r="T1697" s="60" t="s">
        <v>77</v>
      </c>
      <c r="U1697" s="65">
        <v>0.27950788166702656</v>
      </c>
      <c r="V1697" s="65">
        <v>0</v>
      </c>
      <c r="W1697" s="65">
        <v>0</v>
      </c>
      <c r="X1697" s="65">
        <v>0.13738522997192831</v>
      </c>
      <c r="Y1697" s="65">
        <v>0</v>
      </c>
      <c r="Z1697"/>
      <c r="AA1697"/>
      <c r="AB1697">
        <v>11.02</v>
      </c>
      <c r="AC1697">
        <v>2.09</v>
      </c>
      <c r="AD1697"/>
      <c r="AE1697"/>
      <c r="AF1697"/>
      <c r="AG1697"/>
      <c r="AH1697">
        <v>5.31</v>
      </c>
      <c r="AI1697">
        <v>2.4300000000000002</v>
      </c>
      <c r="AJ1697">
        <v>1.66</v>
      </c>
      <c r="AK1697">
        <v>0.37</v>
      </c>
      <c r="AL1697">
        <v>0.24</v>
      </c>
      <c r="AM1697"/>
      <c r="AN1697" t="s">
        <v>194</v>
      </c>
      <c r="AO1697"/>
      <c r="AP1697">
        <v>0.56000000000000005</v>
      </c>
      <c r="AQ1697">
        <v>312.76</v>
      </c>
      <c r="AR1697"/>
      <c r="AS1697" s="27"/>
      <c r="AT1697" s="27"/>
      <c r="AU1697" s="27"/>
      <c r="AV1697" s="29"/>
      <c r="AW1697" s="29"/>
      <c r="AX1697" s="29"/>
    </row>
    <row r="1698" spans="1:50" ht="12.75" hidden="1" customHeight="1" x14ac:dyDescent="0.25">
      <c r="A1698">
        <v>21174</v>
      </c>
      <c r="B1698">
        <v>2001</v>
      </c>
      <c r="C1698" s="22" t="str">
        <f t="shared" si="98"/>
        <v>2001B21174</v>
      </c>
      <c r="D1698" s="20">
        <v>37139</v>
      </c>
      <c r="E1698">
        <v>10028</v>
      </c>
      <c r="F1698" s="13" t="s">
        <v>199</v>
      </c>
      <c r="G1698" t="s">
        <v>200</v>
      </c>
      <c r="I1698" t="s">
        <v>70</v>
      </c>
      <c r="J1698" s="15">
        <f t="shared" si="97"/>
        <v>2716</v>
      </c>
      <c r="K1698">
        <v>20</v>
      </c>
      <c r="L1698">
        <v>30</v>
      </c>
      <c r="M1698">
        <v>30</v>
      </c>
      <c r="N1698">
        <v>10</v>
      </c>
      <c r="O1698">
        <v>4</v>
      </c>
      <c r="P1698">
        <v>5</v>
      </c>
      <c r="Q1698"/>
      <c r="S1698"/>
      <c r="T1698" s="60" t="s">
        <v>77</v>
      </c>
      <c r="U1698" s="65">
        <v>0</v>
      </c>
      <c r="V1698" s="65">
        <v>0</v>
      </c>
      <c r="W1698" s="65">
        <v>1.2412833168805526</v>
      </c>
      <c r="X1698" s="65">
        <v>1.2913701875616979</v>
      </c>
      <c r="Y1698" s="65">
        <v>0</v>
      </c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s="27"/>
      <c r="AT1698" s="27"/>
      <c r="AU1698" s="27"/>
      <c r="AV1698" s="29"/>
      <c r="AW1698" s="29"/>
      <c r="AX1698" s="29"/>
    </row>
    <row r="1699" spans="1:50" ht="15" hidden="1" customHeight="1" x14ac:dyDescent="0.25">
      <c r="A1699">
        <v>21175</v>
      </c>
      <c r="B1699">
        <v>2001</v>
      </c>
      <c r="C1699" s="22" t="str">
        <f t="shared" si="98"/>
        <v>2001B21175</v>
      </c>
      <c r="D1699" s="20">
        <v>37139</v>
      </c>
      <c r="E1699">
        <v>10028</v>
      </c>
      <c r="F1699" s="13" t="s">
        <v>199</v>
      </c>
      <c r="G1699" t="s">
        <v>200</v>
      </c>
      <c r="I1699" t="s">
        <v>70</v>
      </c>
      <c r="J1699" s="15">
        <f t="shared" si="97"/>
        <v>4820.9000000000005</v>
      </c>
      <c r="K1699">
        <v>30</v>
      </c>
      <c r="L1699">
        <v>50</v>
      </c>
      <c r="M1699" s="26">
        <v>47.75</v>
      </c>
      <c r="N1699">
        <v>20</v>
      </c>
      <c r="O1699">
        <v>4</v>
      </c>
      <c r="P1699">
        <v>5</v>
      </c>
      <c r="Q1699"/>
      <c r="R1699">
        <v>41577</v>
      </c>
      <c r="S1699">
        <v>2002</v>
      </c>
      <c r="T1699" s="60" t="s">
        <v>77</v>
      </c>
      <c r="U1699" s="65">
        <v>0.59290032231518308</v>
      </c>
      <c r="V1699" s="65">
        <v>0.85540580853106563</v>
      </c>
      <c r="W1699" s="65">
        <v>0</v>
      </c>
      <c r="X1699" s="65">
        <v>0.12672678644904675</v>
      </c>
      <c r="Y1699" s="65">
        <v>0</v>
      </c>
      <c r="Z1699"/>
      <c r="AA1699"/>
      <c r="AB1699">
        <v>10.93</v>
      </c>
      <c r="AC1699">
        <v>1.38</v>
      </c>
      <c r="AD1699"/>
      <c r="AE1699"/>
      <c r="AF1699"/>
      <c r="AG1699"/>
      <c r="AH1699">
        <v>3.8</v>
      </c>
      <c r="AI1699">
        <v>2.4900000000000002</v>
      </c>
      <c r="AJ1699">
        <v>1.49</v>
      </c>
      <c r="AK1699">
        <v>0.65</v>
      </c>
      <c r="AL1699">
        <v>0.24</v>
      </c>
      <c r="AM1699"/>
      <c r="AN1699" t="s">
        <v>194</v>
      </c>
      <c r="AO1699"/>
      <c r="AP1699">
        <v>0.43</v>
      </c>
      <c r="AQ1699">
        <v>257.18</v>
      </c>
      <c r="AR1699"/>
      <c r="AS1699" s="27"/>
      <c r="AT1699" s="27"/>
      <c r="AU1699" s="27"/>
      <c r="AV1699" s="29"/>
      <c r="AW1699" s="29"/>
      <c r="AX1699" s="29"/>
    </row>
    <row r="1700" spans="1:50" ht="15" hidden="1" customHeight="1" x14ac:dyDescent="0.25">
      <c r="A1700">
        <v>21176</v>
      </c>
      <c r="B1700">
        <v>2001</v>
      </c>
      <c r="C1700" s="22" t="str">
        <f t="shared" si="98"/>
        <v>2001B21176</v>
      </c>
      <c r="D1700" s="20">
        <v>37139</v>
      </c>
      <c r="E1700">
        <v>10028</v>
      </c>
      <c r="F1700" s="13" t="s">
        <v>199</v>
      </c>
      <c r="G1700" t="s">
        <v>200</v>
      </c>
      <c r="I1700" t="s">
        <v>70</v>
      </c>
      <c r="J1700" s="15">
        <f t="shared" si="97"/>
        <v>4074.0000000000005</v>
      </c>
      <c r="K1700">
        <v>50</v>
      </c>
      <c r="L1700">
        <v>70</v>
      </c>
      <c r="M1700" s="26">
        <v>70</v>
      </c>
      <c r="N1700">
        <v>20</v>
      </c>
      <c r="O1700">
        <v>3</v>
      </c>
      <c r="P1700">
        <v>5</v>
      </c>
      <c r="Q1700"/>
      <c r="R1700">
        <v>41578</v>
      </c>
      <c r="S1700">
        <v>2002</v>
      </c>
      <c r="T1700" s="60" t="s">
        <v>77</v>
      </c>
      <c r="U1700" s="65">
        <v>0.59346833356230255</v>
      </c>
      <c r="V1700" s="65">
        <v>2.3648127490039839</v>
      </c>
      <c r="W1700" s="65">
        <v>5.5994416815496635</v>
      </c>
      <c r="X1700" s="65">
        <v>3.0760686907542247</v>
      </c>
      <c r="Y1700" s="65">
        <v>0</v>
      </c>
      <c r="Z1700">
        <v>340</v>
      </c>
      <c r="AA1700">
        <v>5.47</v>
      </c>
      <c r="AB1700">
        <v>9.91</v>
      </c>
      <c r="AC1700">
        <v>1.93</v>
      </c>
      <c r="AD1700"/>
      <c r="AE1700"/>
      <c r="AF1700"/>
      <c r="AG1700"/>
      <c r="AH1700">
        <v>2.35</v>
      </c>
      <c r="AI1700">
        <v>1.86</v>
      </c>
      <c r="AJ1700">
        <v>1.23</v>
      </c>
      <c r="AK1700">
        <v>0.44</v>
      </c>
      <c r="AL1700">
        <v>0.15</v>
      </c>
      <c r="AM1700"/>
      <c r="AN1700" t="s">
        <v>191</v>
      </c>
      <c r="AO1700"/>
      <c r="AP1700">
        <v>0.43</v>
      </c>
      <c r="AQ1700">
        <v>212.13</v>
      </c>
      <c r="AR1700"/>
      <c r="AS1700" s="27"/>
      <c r="AT1700" s="27"/>
      <c r="AU1700" s="27"/>
      <c r="AV1700" s="29"/>
      <c r="AW1700" s="29"/>
      <c r="AX1700" s="29"/>
    </row>
    <row r="1701" spans="1:50" ht="15" hidden="1" customHeight="1" x14ac:dyDescent="0.25">
      <c r="A1701">
        <v>21177</v>
      </c>
      <c r="B1701">
        <v>2001</v>
      </c>
      <c r="C1701" s="22" t="str">
        <f t="shared" si="98"/>
        <v>2001B21177</v>
      </c>
      <c r="D1701" s="20">
        <v>37139</v>
      </c>
      <c r="E1701">
        <v>10028</v>
      </c>
      <c r="F1701" s="13" t="s">
        <v>199</v>
      </c>
      <c r="G1701" t="s">
        <v>200</v>
      </c>
      <c r="I1701" t="s">
        <v>70</v>
      </c>
      <c r="J1701" s="15">
        <f t="shared" si="97"/>
        <v>5907.3</v>
      </c>
      <c r="K1701">
        <v>70</v>
      </c>
      <c r="L1701">
        <v>100</v>
      </c>
      <c r="M1701" s="26">
        <v>91.75</v>
      </c>
      <c r="N1701">
        <v>30</v>
      </c>
      <c r="O1701">
        <v>4</v>
      </c>
      <c r="P1701">
        <v>5</v>
      </c>
      <c r="Q1701"/>
      <c r="R1701">
        <v>41579</v>
      </c>
      <c r="S1701">
        <v>2002</v>
      </c>
      <c r="T1701" s="60" t="s">
        <v>77</v>
      </c>
      <c r="U1701" s="65">
        <v>5.3514576271186436E-2</v>
      </c>
      <c r="V1701" s="65">
        <v>0.4741986064030132</v>
      </c>
      <c r="W1701" s="65">
        <v>0</v>
      </c>
      <c r="X1701" s="65">
        <v>5.9460640301318264E-2</v>
      </c>
      <c r="Y1701" s="65">
        <v>0</v>
      </c>
      <c r="Z1701"/>
      <c r="AA1701"/>
      <c r="AB1701">
        <v>16.25</v>
      </c>
      <c r="AC1701">
        <v>2.4900000000000002</v>
      </c>
      <c r="AD1701"/>
      <c r="AE1701"/>
      <c r="AF1701"/>
      <c r="AG1701"/>
      <c r="AH1701">
        <v>6.21</v>
      </c>
      <c r="AI1701">
        <v>4.99</v>
      </c>
      <c r="AJ1701">
        <v>1.72</v>
      </c>
      <c r="AK1701">
        <v>0.92</v>
      </c>
      <c r="AL1701">
        <v>0.25</v>
      </c>
      <c r="AM1701"/>
      <c r="AN1701">
        <v>0.9</v>
      </c>
      <c r="AO1701"/>
      <c r="AP1701">
        <v>0.92</v>
      </c>
      <c r="AQ1701">
        <v>95.85</v>
      </c>
      <c r="AR1701"/>
      <c r="AS1701" s="27"/>
      <c r="AT1701" s="27"/>
      <c r="AU1701" s="27"/>
      <c r="AV1701" s="29"/>
      <c r="AW1701" s="29"/>
      <c r="AX1701" s="29"/>
    </row>
    <row r="1702" spans="1:50" ht="12.75" hidden="1" customHeight="1" x14ac:dyDescent="0.25">
      <c r="A1702">
        <v>21178</v>
      </c>
      <c r="B1702">
        <v>2001</v>
      </c>
      <c r="C1702" s="22" t="str">
        <f t="shared" si="98"/>
        <v>2001B21178</v>
      </c>
      <c r="D1702" s="20">
        <v>37139</v>
      </c>
      <c r="E1702">
        <v>10029</v>
      </c>
      <c r="F1702" s="13" t="s">
        <v>199</v>
      </c>
      <c r="G1702" t="s">
        <v>201</v>
      </c>
      <c r="I1702" t="s">
        <v>70</v>
      </c>
      <c r="J1702" s="15">
        <f t="shared" si="97"/>
        <v>1358</v>
      </c>
      <c r="K1702">
        <v>0</v>
      </c>
      <c r="L1702">
        <v>5</v>
      </c>
      <c r="M1702">
        <v>5</v>
      </c>
      <c r="N1702">
        <v>5</v>
      </c>
      <c r="O1702">
        <v>4</v>
      </c>
      <c r="P1702">
        <v>5</v>
      </c>
      <c r="Q1702"/>
      <c r="R1702">
        <v>41580</v>
      </c>
      <c r="S1702">
        <v>2002</v>
      </c>
      <c r="T1702" s="60" t="s">
        <v>77</v>
      </c>
      <c r="U1702" s="65">
        <v>1.7371831464492014</v>
      </c>
      <c r="V1702" s="65">
        <v>0.6520611620795107</v>
      </c>
      <c r="W1702" s="65">
        <v>10.660212028542304</v>
      </c>
      <c r="X1702" s="65">
        <v>0.9813849813115868</v>
      </c>
      <c r="Y1702" s="65">
        <v>3.7872239211688752E-2</v>
      </c>
      <c r="Z1702">
        <v>457</v>
      </c>
      <c r="AA1702">
        <v>11.5</v>
      </c>
      <c r="AB1702">
        <v>5.31</v>
      </c>
      <c r="AC1702">
        <v>2.63</v>
      </c>
      <c r="AD1702"/>
      <c r="AE1702"/>
      <c r="AF1702"/>
      <c r="AG1702"/>
      <c r="AH1702">
        <v>5.21</v>
      </c>
      <c r="AI1702">
        <v>2.46</v>
      </c>
      <c r="AJ1702">
        <v>0.75</v>
      </c>
      <c r="AK1702">
        <v>0.25</v>
      </c>
      <c r="AL1702">
        <v>0.11</v>
      </c>
      <c r="AM1702"/>
      <c r="AN1702">
        <v>0.78</v>
      </c>
      <c r="AO1702"/>
      <c r="AP1702">
        <v>0.87</v>
      </c>
      <c r="AQ1702">
        <v>73.569999999999993</v>
      </c>
      <c r="AR1702"/>
      <c r="AS1702" s="22"/>
      <c r="AT1702" s="22"/>
      <c r="AU1702" s="22"/>
      <c r="AV1702" s="46"/>
      <c r="AW1702" s="46"/>
      <c r="AX1702" s="46"/>
    </row>
    <row r="1703" spans="1:50" ht="12.75" hidden="1" customHeight="1" x14ac:dyDescent="0.25">
      <c r="A1703">
        <v>21179</v>
      </c>
      <c r="B1703">
        <v>2001</v>
      </c>
      <c r="C1703" s="22" t="str">
        <f t="shared" si="98"/>
        <v>2001B21179</v>
      </c>
      <c r="D1703" s="20">
        <v>37139</v>
      </c>
      <c r="E1703">
        <v>10029</v>
      </c>
      <c r="F1703" s="13" t="s">
        <v>199</v>
      </c>
      <c r="G1703" t="s">
        <v>201</v>
      </c>
      <c r="I1703" t="s">
        <v>70</v>
      </c>
      <c r="J1703" s="15">
        <f t="shared" si="97"/>
        <v>1358</v>
      </c>
      <c r="K1703">
        <v>5</v>
      </c>
      <c r="L1703">
        <v>10</v>
      </c>
      <c r="M1703">
        <v>10</v>
      </c>
      <c r="N1703">
        <v>5</v>
      </c>
      <c r="O1703">
        <v>4</v>
      </c>
      <c r="P1703">
        <v>5</v>
      </c>
      <c r="Q1703"/>
      <c r="R1703">
        <v>41581</v>
      </c>
      <c r="S1703">
        <v>2002</v>
      </c>
      <c r="T1703" s="60" t="s">
        <v>77</v>
      </c>
      <c r="U1703" s="65">
        <v>2.4309480738245202</v>
      </c>
      <c r="V1703" s="65">
        <v>0.50595342024315226</v>
      </c>
      <c r="W1703" s="65">
        <v>23.420109491724038</v>
      </c>
      <c r="X1703" s="65">
        <v>6.7592214735608618</v>
      </c>
      <c r="Y1703" s="65">
        <v>7.9055221912992541E-3</v>
      </c>
      <c r="Z1703">
        <v>463</v>
      </c>
      <c r="AA1703">
        <v>9.66</v>
      </c>
      <c r="AB1703">
        <v>4.4800000000000004</v>
      </c>
      <c r="AC1703">
        <v>2.65</v>
      </c>
      <c r="AD1703"/>
      <c r="AE1703"/>
      <c r="AF1703"/>
      <c r="AG1703"/>
      <c r="AH1703">
        <v>3.89</v>
      </c>
      <c r="AI1703">
        <v>1.77</v>
      </c>
      <c r="AJ1703">
        <v>0.65</v>
      </c>
      <c r="AK1703">
        <v>0.3</v>
      </c>
      <c r="AL1703">
        <v>7.0000000000000007E-2</v>
      </c>
      <c r="AM1703"/>
      <c r="AN1703">
        <v>0.69</v>
      </c>
      <c r="AO1703"/>
      <c r="AP1703">
        <v>0.62</v>
      </c>
      <c r="AQ1703">
        <v>53.67</v>
      </c>
      <c r="AR1703"/>
      <c r="AS1703" s="22"/>
      <c r="AT1703" s="22"/>
      <c r="AU1703" s="22"/>
      <c r="AV1703" s="46"/>
      <c r="AW1703" s="46"/>
      <c r="AX1703" s="46"/>
    </row>
    <row r="1704" spans="1:50" ht="12.75" hidden="1" customHeight="1" x14ac:dyDescent="0.25">
      <c r="A1704">
        <v>21180</v>
      </c>
      <c r="B1704">
        <v>2001</v>
      </c>
      <c r="C1704" s="22" t="str">
        <f t="shared" si="98"/>
        <v>2001B21180</v>
      </c>
      <c r="D1704" s="20">
        <v>37139</v>
      </c>
      <c r="E1704">
        <v>10029</v>
      </c>
      <c r="F1704" s="13" t="s">
        <v>199</v>
      </c>
      <c r="G1704" t="s">
        <v>201</v>
      </c>
      <c r="I1704" t="s">
        <v>70</v>
      </c>
      <c r="J1704" s="15">
        <f t="shared" si="97"/>
        <v>2716</v>
      </c>
      <c r="K1704">
        <v>10</v>
      </c>
      <c r="L1704">
        <v>20</v>
      </c>
      <c r="M1704">
        <v>20</v>
      </c>
      <c r="N1704">
        <v>10</v>
      </c>
      <c r="O1704">
        <v>4</v>
      </c>
      <c r="P1704">
        <v>5</v>
      </c>
      <c r="Q1704"/>
      <c r="R1704">
        <v>41582</v>
      </c>
      <c r="S1704">
        <v>2002</v>
      </c>
      <c r="T1704" s="60" t="s">
        <v>77</v>
      </c>
      <c r="U1704" s="65">
        <v>1.6954560923137099</v>
      </c>
      <c r="V1704" s="65">
        <v>0</v>
      </c>
      <c r="W1704" s="65">
        <v>0</v>
      </c>
      <c r="X1704" s="65">
        <v>2.3812585566203789E-2</v>
      </c>
      <c r="Y1704" s="65">
        <v>1.4287551339722274E-2</v>
      </c>
      <c r="Z1704">
        <v>424</v>
      </c>
      <c r="AA1704">
        <v>9.1999999999999993</v>
      </c>
      <c r="AB1704">
        <v>13.32</v>
      </c>
      <c r="AC1704">
        <v>2.1800000000000002</v>
      </c>
      <c r="AD1704"/>
      <c r="AE1704"/>
      <c r="AF1704"/>
      <c r="AG1704"/>
      <c r="AH1704">
        <v>5.79</v>
      </c>
      <c r="AI1704">
        <v>2.77</v>
      </c>
      <c r="AJ1704">
        <v>1.26</v>
      </c>
      <c r="AK1704">
        <v>0.65</v>
      </c>
      <c r="AL1704">
        <v>0.13</v>
      </c>
      <c r="AM1704"/>
      <c r="AN1704">
        <v>0.63</v>
      </c>
      <c r="AO1704"/>
      <c r="AP1704">
        <v>0.59</v>
      </c>
      <c r="AQ1704">
        <v>86.96</v>
      </c>
      <c r="AR1704"/>
      <c r="AS1704" s="22"/>
      <c r="AT1704" s="22"/>
      <c r="AU1704" s="22"/>
      <c r="AV1704" s="46"/>
      <c r="AW1704" s="46"/>
      <c r="AX1704" s="46"/>
    </row>
    <row r="1705" spans="1:50" ht="15" hidden="1" customHeight="1" x14ac:dyDescent="0.25">
      <c r="A1705">
        <v>21181</v>
      </c>
      <c r="B1705">
        <v>2001</v>
      </c>
      <c r="C1705" s="22" t="str">
        <f t="shared" si="98"/>
        <v>2001B21181</v>
      </c>
      <c r="D1705" s="20">
        <v>37139</v>
      </c>
      <c r="E1705">
        <v>10029</v>
      </c>
      <c r="F1705" s="13" t="s">
        <v>199</v>
      </c>
      <c r="G1705" t="s">
        <v>201</v>
      </c>
      <c r="I1705" t="s">
        <v>70</v>
      </c>
      <c r="J1705" s="15">
        <f t="shared" si="97"/>
        <v>2716</v>
      </c>
      <c r="K1705">
        <v>20</v>
      </c>
      <c r="L1705">
        <v>30</v>
      </c>
      <c r="M1705">
        <v>30</v>
      </c>
      <c r="N1705">
        <v>10</v>
      </c>
      <c r="O1705">
        <v>4</v>
      </c>
      <c r="P1705">
        <v>5</v>
      </c>
      <c r="Q1705"/>
      <c r="R1705">
        <v>41583</v>
      </c>
      <c r="S1705">
        <v>2002</v>
      </c>
      <c r="T1705" s="60" t="s">
        <v>77</v>
      </c>
      <c r="U1705" s="65">
        <v>0.64299679487179495</v>
      </c>
      <c r="V1705" s="65">
        <v>1.4260750343406594</v>
      </c>
      <c r="W1705" s="65">
        <v>0</v>
      </c>
      <c r="X1705" s="65">
        <v>0.14697069597069598</v>
      </c>
      <c r="Y1705" s="65">
        <v>0</v>
      </c>
      <c r="Z1705">
        <v>463</v>
      </c>
      <c r="AA1705">
        <v>7.95</v>
      </c>
      <c r="AB1705">
        <v>9.33</v>
      </c>
      <c r="AC1705">
        <v>2.66</v>
      </c>
      <c r="AD1705"/>
      <c r="AE1705"/>
      <c r="AF1705"/>
      <c r="AG1705"/>
      <c r="AH1705">
        <v>2.09</v>
      </c>
      <c r="AI1705">
        <v>1.59</v>
      </c>
      <c r="AJ1705">
        <v>0.75</v>
      </c>
      <c r="AK1705">
        <v>0.69</v>
      </c>
      <c r="AL1705">
        <v>0.09</v>
      </c>
      <c r="AM1705"/>
      <c r="AN1705">
        <v>0.46</v>
      </c>
      <c r="AO1705"/>
      <c r="AP1705">
        <v>0.57999999999999996</v>
      </c>
      <c r="AQ1705">
        <v>35.42</v>
      </c>
      <c r="AR1705"/>
      <c r="AS1705" s="22"/>
      <c r="AT1705" s="22"/>
      <c r="AU1705" s="22"/>
      <c r="AV1705" s="46"/>
      <c r="AW1705" s="46"/>
      <c r="AX1705" s="46"/>
    </row>
    <row r="1706" spans="1:50" ht="12.75" hidden="1" customHeight="1" x14ac:dyDescent="0.25">
      <c r="A1706">
        <v>21182</v>
      </c>
      <c r="B1706">
        <v>2001</v>
      </c>
      <c r="C1706" s="22" t="str">
        <f t="shared" si="98"/>
        <v>2001B21182</v>
      </c>
      <c r="D1706" s="20">
        <v>37139</v>
      </c>
      <c r="E1706">
        <v>10029</v>
      </c>
      <c r="F1706" s="13" t="s">
        <v>199</v>
      </c>
      <c r="G1706" t="s">
        <v>201</v>
      </c>
      <c r="I1706" t="s">
        <v>70</v>
      </c>
      <c r="J1706" s="15">
        <f t="shared" si="97"/>
        <v>5432</v>
      </c>
      <c r="K1706">
        <v>30</v>
      </c>
      <c r="L1706">
        <v>50</v>
      </c>
      <c r="M1706">
        <v>50</v>
      </c>
      <c r="N1706">
        <v>20</v>
      </c>
      <c r="O1706">
        <v>4</v>
      </c>
      <c r="P1706">
        <v>5</v>
      </c>
      <c r="Q1706"/>
      <c r="R1706">
        <v>41584</v>
      </c>
      <c r="S1706">
        <v>2002</v>
      </c>
      <c r="T1706" s="60" t="s">
        <v>77</v>
      </c>
      <c r="U1706" s="65">
        <v>1.0452316210807204</v>
      </c>
      <c r="V1706" s="65">
        <v>2.7136511674449628</v>
      </c>
      <c r="W1706" s="65">
        <v>0.20473609072715143</v>
      </c>
      <c r="X1706" s="65">
        <v>0.37534949966644426</v>
      </c>
      <c r="Y1706" s="65">
        <v>0</v>
      </c>
      <c r="Z1706">
        <v>473</v>
      </c>
      <c r="AA1706">
        <v>7.47</v>
      </c>
      <c r="AB1706">
        <v>7.23</v>
      </c>
      <c r="AC1706">
        <v>2.77</v>
      </c>
      <c r="AD1706"/>
      <c r="AE1706"/>
      <c r="AF1706"/>
      <c r="AG1706"/>
      <c r="AH1706">
        <v>1.89</v>
      </c>
      <c r="AI1706">
        <v>2.0299999999999998</v>
      </c>
      <c r="AJ1706">
        <v>0.82</v>
      </c>
      <c r="AK1706">
        <v>0.92</v>
      </c>
      <c r="AL1706">
        <v>0.28000000000000003</v>
      </c>
      <c r="AM1706"/>
      <c r="AN1706">
        <v>0.44</v>
      </c>
      <c r="AO1706"/>
      <c r="AP1706">
        <v>0.5</v>
      </c>
      <c r="AQ1706">
        <v>26.06</v>
      </c>
      <c r="AR1706"/>
      <c r="AS1706" s="22"/>
      <c r="AT1706" s="22"/>
      <c r="AU1706" s="22"/>
      <c r="AV1706" s="46"/>
      <c r="AW1706" s="46"/>
      <c r="AX1706" s="46"/>
    </row>
    <row r="1707" spans="1:50" ht="15" hidden="1" customHeight="1" x14ac:dyDescent="0.25">
      <c r="A1707">
        <v>21183</v>
      </c>
      <c r="B1707">
        <v>2001</v>
      </c>
      <c r="C1707" s="22" t="str">
        <f t="shared" si="98"/>
        <v>2001B21183</v>
      </c>
      <c r="D1707" s="20">
        <v>37139</v>
      </c>
      <c r="E1707">
        <v>10029</v>
      </c>
      <c r="F1707" s="13" t="s">
        <v>199</v>
      </c>
      <c r="G1707" t="s">
        <v>201</v>
      </c>
      <c r="I1707" t="s">
        <v>70</v>
      </c>
      <c r="J1707" s="15">
        <f t="shared" si="97"/>
        <v>5432</v>
      </c>
      <c r="K1707">
        <v>50</v>
      </c>
      <c r="L1707">
        <v>70</v>
      </c>
      <c r="M1707">
        <v>70</v>
      </c>
      <c r="N1707">
        <v>20</v>
      </c>
      <c r="O1707">
        <v>4</v>
      </c>
      <c r="P1707">
        <v>5</v>
      </c>
      <c r="Q1707"/>
      <c r="R1707">
        <v>41585</v>
      </c>
      <c r="S1707">
        <v>2002</v>
      </c>
      <c r="T1707" s="60" t="s">
        <v>77</v>
      </c>
      <c r="U1707" s="65">
        <v>2.2459071992110453</v>
      </c>
      <c r="V1707" s="65">
        <v>3.4154349112426039</v>
      </c>
      <c r="W1707" s="65">
        <v>0</v>
      </c>
      <c r="X1707" s="65">
        <v>0.88490813609467467</v>
      </c>
      <c r="Y1707" s="65">
        <v>0</v>
      </c>
      <c r="Z1707">
        <v>459</v>
      </c>
      <c r="AA1707">
        <v>6.93</v>
      </c>
      <c r="AB1707">
        <v>9.82</v>
      </c>
      <c r="AC1707">
        <v>2.5499999999999998</v>
      </c>
      <c r="AD1707"/>
      <c r="AE1707"/>
      <c r="AF1707"/>
      <c r="AG1707"/>
      <c r="AH1707">
        <v>2.37</v>
      </c>
      <c r="AI1707">
        <v>2.48</v>
      </c>
      <c r="AJ1707">
        <v>1.1299999999999999</v>
      </c>
      <c r="AK1707">
        <v>1.03</v>
      </c>
      <c r="AL1707">
        <v>0.18</v>
      </c>
      <c r="AM1707"/>
      <c r="AN1707">
        <v>0.45</v>
      </c>
      <c r="AO1707"/>
      <c r="AP1707">
        <v>0.49</v>
      </c>
      <c r="AQ1707">
        <v>35.19</v>
      </c>
      <c r="AR1707"/>
      <c r="AS1707" s="22"/>
      <c r="AT1707" s="22"/>
      <c r="AU1707" s="22"/>
      <c r="AV1707" s="46"/>
      <c r="AW1707" s="46"/>
      <c r="AX1707" s="46"/>
    </row>
    <row r="1708" spans="1:50" ht="12.75" hidden="1" customHeight="1" x14ac:dyDescent="0.25">
      <c r="A1708">
        <v>21184</v>
      </c>
      <c r="B1708">
        <v>2001</v>
      </c>
      <c r="C1708" s="22" t="str">
        <f t="shared" si="98"/>
        <v>2001B21184</v>
      </c>
      <c r="D1708" s="20">
        <v>37139</v>
      </c>
      <c r="E1708">
        <v>10029</v>
      </c>
      <c r="F1708" s="13" t="s">
        <v>199</v>
      </c>
      <c r="G1708" t="s">
        <v>201</v>
      </c>
      <c r="I1708" t="s">
        <v>70</v>
      </c>
      <c r="J1708" s="15">
        <f t="shared" si="97"/>
        <v>8148.0000000000009</v>
      </c>
      <c r="K1708">
        <v>70</v>
      </c>
      <c r="L1708">
        <v>100</v>
      </c>
      <c r="M1708">
        <v>100</v>
      </c>
      <c r="N1708">
        <v>30</v>
      </c>
      <c r="O1708">
        <v>4</v>
      </c>
      <c r="P1708">
        <v>5</v>
      </c>
      <c r="Q1708"/>
      <c r="R1708">
        <v>41586</v>
      </c>
      <c r="S1708">
        <v>2002</v>
      </c>
      <c r="T1708" s="60" t="s">
        <v>77</v>
      </c>
      <c r="U1708" s="65">
        <v>0.13722926409057348</v>
      </c>
      <c r="V1708" s="65">
        <v>0</v>
      </c>
      <c r="W1708" s="65">
        <v>0</v>
      </c>
      <c r="X1708" s="65">
        <v>3.4931085404873247E-2</v>
      </c>
      <c r="Y1708" s="65">
        <v>0</v>
      </c>
      <c r="Z1708"/>
      <c r="AA1708"/>
      <c r="AB1708">
        <v>23.76</v>
      </c>
      <c r="AC1708">
        <v>3.01</v>
      </c>
      <c r="AD1708"/>
      <c r="AE1708"/>
      <c r="AF1708"/>
      <c r="AG1708"/>
      <c r="AH1708">
        <v>6.97</v>
      </c>
      <c r="AI1708">
        <v>6.48</v>
      </c>
      <c r="AJ1708">
        <v>2.3199999999999998</v>
      </c>
      <c r="AK1708">
        <v>0.67</v>
      </c>
      <c r="AL1708">
        <v>0.43</v>
      </c>
      <c r="AM1708"/>
      <c r="AN1708">
        <v>0.64</v>
      </c>
      <c r="AO1708"/>
      <c r="AP1708">
        <v>0.97</v>
      </c>
      <c r="AQ1708">
        <v>96.93</v>
      </c>
      <c r="AR1708"/>
      <c r="AS1708" s="22"/>
      <c r="AT1708" s="22"/>
      <c r="AU1708" s="22"/>
      <c r="AV1708" s="46"/>
      <c r="AW1708" s="46"/>
      <c r="AX1708" s="46"/>
    </row>
    <row r="1709" spans="1:50" ht="12.75" hidden="1" customHeight="1" x14ac:dyDescent="0.25">
      <c r="A1709">
        <v>21185</v>
      </c>
      <c r="B1709">
        <v>2001</v>
      </c>
      <c r="C1709" s="22" t="str">
        <f t="shared" si="98"/>
        <v>2001B21185</v>
      </c>
      <c r="D1709" s="20">
        <v>37139</v>
      </c>
      <c r="E1709">
        <v>10030</v>
      </c>
      <c r="F1709" s="13" t="s">
        <v>199</v>
      </c>
      <c r="G1709" t="s">
        <v>202</v>
      </c>
      <c r="I1709" t="s">
        <v>70</v>
      </c>
      <c r="J1709" s="15">
        <f t="shared" si="97"/>
        <v>1358</v>
      </c>
      <c r="K1709">
        <v>0</v>
      </c>
      <c r="L1709">
        <v>5</v>
      </c>
      <c r="M1709">
        <v>5</v>
      </c>
      <c r="N1709">
        <v>5</v>
      </c>
      <c r="O1709">
        <v>4</v>
      </c>
      <c r="P1709">
        <v>5</v>
      </c>
      <c r="Q1709"/>
      <c r="R1709">
        <v>41587</v>
      </c>
      <c r="S1709">
        <v>2002</v>
      </c>
      <c r="T1709" s="60" t="s">
        <v>77</v>
      </c>
      <c r="U1709" s="65">
        <v>1.2887958885526452</v>
      </c>
      <c r="V1709" s="65">
        <v>1.8610853594907646</v>
      </c>
      <c r="W1709" s="65">
        <v>0</v>
      </c>
      <c r="X1709" s="65">
        <v>0.54024126056558486</v>
      </c>
      <c r="Y1709" s="65">
        <v>7.7831368047584268E-2</v>
      </c>
      <c r="Z1709">
        <v>469</v>
      </c>
      <c r="AA1709">
        <v>10.199999999999999</v>
      </c>
      <c r="AB1709">
        <v>3.38</v>
      </c>
      <c r="AC1709">
        <v>3.65</v>
      </c>
      <c r="AD1709"/>
      <c r="AE1709"/>
      <c r="AF1709"/>
      <c r="AG1709"/>
      <c r="AH1709">
        <v>3.36</v>
      </c>
      <c r="AI1709">
        <v>1.33</v>
      </c>
      <c r="AJ1709">
        <v>0.62</v>
      </c>
      <c r="AK1709">
        <v>0.45</v>
      </c>
      <c r="AL1709">
        <v>0.12</v>
      </c>
      <c r="AM1709"/>
      <c r="AN1709">
        <v>0.68</v>
      </c>
      <c r="AO1709"/>
      <c r="AP1709">
        <v>0.71</v>
      </c>
      <c r="AQ1709">
        <v>46.96</v>
      </c>
      <c r="AR1709"/>
      <c r="AS1709" s="22"/>
      <c r="AT1709" s="22"/>
      <c r="AU1709" s="22"/>
      <c r="AV1709" s="46"/>
      <c r="AW1709" s="46"/>
      <c r="AX1709" s="46"/>
    </row>
    <row r="1710" spans="1:50" ht="12.75" hidden="1" customHeight="1" x14ac:dyDescent="0.25">
      <c r="A1710">
        <v>21186</v>
      </c>
      <c r="B1710">
        <v>2001</v>
      </c>
      <c r="C1710" s="22" t="str">
        <f t="shared" si="98"/>
        <v>2001B21186</v>
      </c>
      <c r="D1710" s="20">
        <v>37139</v>
      </c>
      <c r="E1710">
        <v>10030</v>
      </c>
      <c r="F1710" s="13" t="s">
        <v>199</v>
      </c>
      <c r="G1710" t="s">
        <v>202</v>
      </c>
      <c r="I1710" t="s">
        <v>70</v>
      </c>
      <c r="J1710" s="15">
        <f t="shared" si="97"/>
        <v>1358</v>
      </c>
      <c r="K1710">
        <v>5</v>
      </c>
      <c r="L1710">
        <v>10</v>
      </c>
      <c r="M1710">
        <v>10</v>
      </c>
      <c r="N1710">
        <v>5</v>
      </c>
      <c r="O1710">
        <v>4</v>
      </c>
      <c r="P1710">
        <v>5</v>
      </c>
      <c r="Q1710"/>
      <c r="R1710">
        <v>41588</v>
      </c>
      <c r="S1710">
        <v>2002</v>
      </c>
      <c r="T1710" s="60" t="s">
        <v>77</v>
      </c>
      <c r="U1710" s="65">
        <v>0.43936746065764498</v>
      </c>
      <c r="V1710" s="65">
        <v>0</v>
      </c>
      <c r="W1710" s="65">
        <v>0</v>
      </c>
      <c r="X1710" s="65">
        <v>0.21777343702161533</v>
      </c>
      <c r="Y1710" s="65">
        <v>2.4833812993692975E-2</v>
      </c>
      <c r="Z1710">
        <v>638</v>
      </c>
      <c r="AA1710">
        <v>14.1</v>
      </c>
      <c r="AB1710">
        <v>7.24</v>
      </c>
      <c r="AC1710">
        <v>3.05</v>
      </c>
      <c r="AD1710"/>
      <c r="AE1710"/>
      <c r="AF1710"/>
      <c r="AG1710"/>
      <c r="AH1710">
        <v>5.67</v>
      </c>
      <c r="AI1710">
        <v>2.31</v>
      </c>
      <c r="AJ1710">
        <v>0.82</v>
      </c>
      <c r="AK1710">
        <v>0.24</v>
      </c>
      <c r="AL1710">
        <v>0.12</v>
      </c>
      <c r="AM1710"/>
      <c r="AN1710">
        <v>0.65</v>
      </c>
      <c r="AO1710"/>
      <c r="AP1710">
        <v>0.79</v>
      </c>
      <c r="AQ1710">
        <v>77.040000000000006</v>
      </c>
      <c r="AR1710"/>
      <c r="AS1710" s="22"/>
      <c r="AT1710" s="22"/>
      <c r="AU1710" s="22"/>
      <c r="AV1710" s="46"/>
      <c r="AW1710" s="46"/>
      <c r="AX1710" s="46"/>
    </row>
    <row r="1711" spans="1:50" ht="12.75" hidden="1" customHeight="1" x14ac:dyDescent="0.25">
      <c r="A1711">
        <v>21187</v>
      </c>
      <c r="B1711">
        <v>2001</v>
      </c>
      <c r="C1711" s="22" t="str">
        <f t="shared" si="98"/>
        <v>2001B21187</v>
      </c>
      <c r="D1711" s="20">
        <v>37139</v>
      </c>
      <c r="E1711">
        <v>10030</v>
      </c>
      <c r="F1711" s="13" t="s">
        <v>199</v>
      </c>
      <c r="G1711" t="s">
        <v>202</v>
      </c>
      <c r="I1711" t="s">
        <v>70</v>
      </c>
      <c r="J1711" s="15">
        <f t="shared" si="97"/>
        <v>2716</v>
      </c>
      <c r="K1711">
        <v>10</v>
      </c>
      <c r="L1711">
        <v>20</v>
      </c>
      <c r="M1711">
        <v>20</v>
      </c>
      <c r="N1711">
        <v>10</v>
      </c>
      <c r="O1711">
        <v>4</v>
      </c>
      <c r="P1711">
        <v>5</v>
      </c>
      <c r="Q1711"/>
      <c r="R1711">
        <v>41589</v>
      </c>
      <c r="S1711">
        <v>2002</v>
      </c>
      <c r="T1711" s="60" t="s">
        <v>77</v>
      </c>
      <c r="U1711" s="65">
        <v>2.2066902153996497</v>
      </c>
      <c r="V1711" s="65">
        <v>0.33251496396433078</v>
      </c>
      <c r="W1711" s="65">
        <v>0</v>
      </c>
      <c r="X1711" s="65">
        <v>0.43183761553809197</v>
      </c>
      <c r="Y1711" s="65">
        <v>5.1820513864571031E-2</v>
      </c>
      <c r="Z1711">
        <v>477</v>
      </c>
      <c r="AA1711">
        <v>7.3</v>
      </c>
      <c r="AB1711">
        <v>3.09</v>
      </c>
      <c r="AC1711">
        <v>2.59</v>
      </c>
      <c r="AD1711"/>
      <c r="AE1711"/>
      <c r="AF1711"/>
      <c r="AG1711"/>
      <c r="AH1711">
        <v>1.5</v>
      </c>
      <c r="AI1711">
        <v>1.02</v>
      </c>
      <c r="AJ1711">
        <v>0.67</v>
      </c>
      <c r="AK1711">
        <v>0.62</v>
      </c>
      <c r="AL1711">
        <v>0.06</v>
      </c>
      <c r="AM1711"/>
      <c r="AN1711">
        <v>0.46</v>
      </c>
      <c r="AO1711"/>
      <c r="AP1711">
        <v>0.45</v>
      </c>
      <c r="AQ1711">
        <v>32.380000000000003</v>
      </c>
      <c r="AR1711"/>
      <c r="AS1711" s="22"/>
      <c r="AT1711" s="22"/>
      <c r="AU1711" s="22"/>
      <c r="AV1711" s="46"/>
      <c r="AW1711" s="46"/>
      <c r="AX1711" s="46"/>
    </row>
    <row r="1712" spans="1:50" ht="15" hidden="1" customHeight="1" x14ac:dyDescent="0.25">
      <c r="A1712">
        <v>21188</v>
      </c>
      <c r="B1712">
        <v>2001</v>
      </c>
      <c r="C1712" s="22" t="str">
        <f t="shared" si="98"/>
        <v>2001B21188</v>
      </c>
      <c r="D1712" s="20">
        <v>37139</v>
      </c>
      <c r="E1712">
        <v>10030</v>
      </c>
      <c r="F1712" s="13" t="s">
        <v>199</v>
      </c>
      <c r="G1712" t="s">
        <v>202</v>
      </c>
      <c r="I1712" t="s">
        <v>70</v>
      </c>
      <c r="J1712" s="15">
        <f t="shared" si="97"/>
        <v>2716</v>
      </c>
      <c r="K1712">
        <v>20</v>
      </c>
      <c r="L1712">
        <v>30</v>
      </c>
      <c r="M1712">
        <v>30</v>
      </c>
      <c r="N1712">
        <v>10</v>
      </c>
      <c r="O1712">
        <v>4</v>
      </c>
      <c r="P1712">
        <v>5</v>
      </c>
      <c r="Q1712"/>
      <c r="R1712">
        <v>41590</v>
      </c>
      <c r="S1712">
        <v>2002</v>
      </c>
      <c r="T1712" s="60" t="s">
        <v>77</v>
      </c>
      <c r="U1712" s="65">
        <v>0.77220044274501909</v>
      </c>
      <c r="V1712" s="65">
        <v>0.77571044475749651</v>
      </c>
      <c r="W1712" s="65">
        <v>0</v>
      </c>
      <c r="X1712" s="65">
        <v>0.26325015093580195</v>
      </c>
      <c r="Y1712" s="65">
        <v>7.0200040249547195E-3</v>
      </c>
      <c r="Z1712">
        <v>463</v>
      </c>
      <c r="AA1712">
        <v>6.36</v>
      </c>
      <c r="AB1712">
        <v>5.39</v>
      </c>
      <c r="AC1712">
        <v>2.11</v>
      </c>
      <c r="AD1712"/>
      <c r="AE1712"/>
      <c r="AF1712"/>
      <c r="AG1712"/>
      <c r="AH1712">
        <v>1.37</v>
      </c>
      <c r="AI1712">
        <v>1.1499999999999999</v>
      </c>
      <c r="AJ1712">
        <v>0.65</v>
      </c>
      <c r="AK1712">
        <v>0.52</v>
      </c>
      <c r="AL1712">
        <v>0.13</v>
      </c>
      <c r="AM1712"/>
      <c r="AN1712">
        <v>0.37</v>
      </c>
      <c r="AO1712"/>
      <c r="AP1712">
        <v>0.41</v>
      </c>
      <c r="AQ1712">
        <v>53.06</v>
      </c>
      <c r="AR1712"/>
      <c r="AS1712" s="22"/>
      <c r="AT1712" s="22"/>
      <c r="AU1712" s="22"/>
      <c r="AV1712" s="46"/>
      <c r="AW1712" s="46"/>
      <c r="AX1712" s="46"/>
    </row>
    <row r="1713" spans="1:50" ht="15" hidden="1" customHeight="1" x14ac:dyDescent="0.25">
      <c r="A1713">
        <v>21189</v>
      </c>
      <c r="B1713">
        <v>2001</v>
      </c>
      <c r="C1713" s="22" t="str">
        <f t="shared" si="98"/>
        <v>2001B21189</v>
      </c>
      <c r="D1713" s="20">
        <v>37139</v>
      </c>
      <c r="E1713">
        <v>10030</v>
      </c>
      <c r="F1713" s="13" t="s">
        <v>199</v>
      </c>
      <c r="G1713" t="s">
        <v>202</v>
      </c>
      <c r="I1713" t="s">
        <v>70</v>
      </c>
      <c r="J1713" s="15">
        <f t="shared" si="97"/>
        <v>5432</v>
      </c>
      <c r="K1713">
        <v>30</v>
      </c>
      <c r="L1713">
        <v>50</v>
      </c>
      <c r="M1713">
        <v>50</v>
      </c>
      <c r="N1713">
        <v>20</v>
      </c>
      <c r="O1713">
        <v>4</v>
      </c>
      <c r="P1713">
        <v>5</v>
      </c>
      <c r="Q1713"/>
      <c r="R1713">
        <v>41591</v>
      </c>
      <c r="S1713">
        <v>2002</v>
      </c>
      <c r="T1713" s="60" t="s">
        <v>77</v>
      </c>
      <c r="U1713" s="65">
        <v>0.22573176116878849</v>
      </c>
      <c r="V1713" s="65">
        <v>0.27718532437637994</v>
      </c>
      <c r="W1713" s="65">
        <v>0</v>
      </c>
      <c r="X1713" s="65">
        <v>4.6474186122985858E-2</v>
      </c>
      <c r="Y1713" s="65">
        <v>0</v>
      </c>
      <c r="Z1713">
        <v>386</v>
      </c>
      <c r="AA1713">
        <v>7.07</v>
      </c>
      <c r="AB1713">
        <v>10.39</v>
      </c>
      <c r="AC1713">
        <v>1.99</v>
      </c>
      <c r="AD1713"/>
      <c r="AE1713"/>
      <c r="AF1713"/>
      <c r="AG1713"/>
      <c r="AH1713">
        <v>2.3199999999999998</v>
      </c>
      <c r="AI1713">
        <v>2.0099999999999998</v>
      </c>
      <c r="AJ1713">
        <v>1.34</v>
      </c>
      <c r="AK1713">
        <v>0.47</v>
      </c>
      <c r="AL1713">
        <v>0.15</v>
      </c>
      <c r="AM1713"/>
      <c r="AN1713" t="s">
        <v>191</v>
      </c>
      <c r="AO1713"/>
      <c r="AP1713">
        <v>0.43</v>
      </c>
      <c r="AQ1713">
        <v>198.9</v>
      </c>
      <c r="AR1713"/>
      <c r="AS1713" s="22"/>
      <c r="AT1713" s="22"/>
      <c r="AU1713" s="22"/>
      <c r="AV1713" s="46"/>
      <c r="AW1713" s="46"/>
      <c r="AX1713" s="46"/>
    </row>
    <row r="1714" spans="1:50" ht="12.75" hidden="1" customHeight="1" x14ac:dyDescent="0.25">
      <c r="A1714">
        <v>21190</v>
      </c>
      <c r="B1714">
        <v>2001</v>
      </c>
      <c r="C1714" s="22" t="str">
        <f t="shared" si="98"/>
        <v>2001B21190</v>
      </c>
      <c r="D1714" s="20">
        <v>37139</v>
      </c>
      <c r="E1714">
        <v>10030</v>
      </c>
      <c r="F1714" s="13" t="s">
        <v>199</v>
      </c>
      <c r="G1714" t="s">
        <v>202</v>
      </c>
      <c r="I1714" t="s">
        <v>70</v>
      </c>
      <c r="J1714" s="15">
        <f t="shared" si="97"/>
        <v>5432</v>
      </c>
      <c r="K1714">
        <v>50</v>
      </c>
      <c r="L1714">
        <v>70</v>
      </c>
      <c r="M1714">
        <v>70</v>
      </c>
      <c r="N1714">
        <v>20</v>
      </c>
      <c r="O1714">
        <v>4</v>
      </c>
      <c r="P1714">
        <v>5</v>
      </c>
      <c r="Q1714"/>
      <c r="R1714">
        <v>41592</v>
      </c>
      <c r="S1714">
        <v>2002</v>
      </c>
      <c r="T1714" s="60" t="s">
        <v>77</v>
      </c>
      <c r="U1714" s="65">
        <v>3.1870118690491718</v>
      </c>
      <c r="V1714" s="65">
        <v>5.7914516760140859</v>
      </c>
      <c r="W1714" s="65">
        <v>21.397529150906482</v>
      </c>
      <c r="X1714" s="65">
        <v>0.61684100691274291</v>
      </c>
      <c r="Y1714" s="65">
        <v>0</v>
      </c>
      <c r="Z1714">
        <v>418</v>
      </c>
      <c r="AA1714">
        <v>6.38</v>
      </c>
      <c r="AB1714">
        <v>12.92</v>
      </c>
      <c r="AC1714">
        <v>1.19</v>
      </c>
      <c r="AD1714"/>
      <c r="AE1714"/>
      <c r="AF1714"/>
      <c r="AG1714"/>
      <c r="AH1714">
        <v>2.81</v>
      </c>
      <c r="AI1714">
        <v>2.58</v>
      </c>
      <c r="AJ1714">
        <v>0.92</v>
      </c>
      <c r="AK1714">
        <v>0.24</v>
      </c>
      <c r="AL1714">
        <v>0.17</v>
      </c>
      <c r="AM1714"/>
      <c r="AN1714">
        <v>0.1</v>
      </c>
      <c r="AO1714"/>
      <c r="AP1714">
        <v>0.41</v>
      </c>
      <c r="AQ1714">
        <v>111.11</v>
      </c>
      <c r="AR1714"/>
      <c r="AS1714" s="22"/>
      <c r="AT1714" s="22"/>
      <c r="AU1714" s="22"/>
      <c r="AV1714" s="46"/>
      <c r="AW1714" s="46"/>
      <c r="AX1714" s="46"/>
    </row>
    <row r="1715" spans="1:50" ht="12.75" hidden="1" customHeight="1" x14ac:dyDescent="0.25">
      <c r="A1715">
        <v>21191</v>
      </c>
      <c r="B1715">
        <v>2001</v>
      </c>
      <c r="C1715" s="22" t="str">
        <f t="shared" si="98"/>
        <v>2001B21191</v>
      </c>
      <c r="D1715" s="20">
        <v>37139</v>
      </c>
      <c r="E1715">
        <v>10030</v>
      </c>
      <c r="F1715" s="13" t="s">
        <v>199</v>
      </c>
      <c r="G1715" t="s">
        <v>202</v>
      </c>
      <c r="I1715" t="s">
        <v>70</v>
      </c>
      <c r="J1715" s="15">
        <f t="shared" si="97"/>
        <v>7333.2000000000007</v>
      </c>
      <c r="K1715">
        <v>70</v>
      </c>
      <c r="L1715">
        <v>100</v>
      </c>
      <c r="M1715" s="26">
        <v>97</v>
      </c>
      <c r="N1715">
        <v>30</v>
      </c>
      <c r="O1715">
        <v>4</v>
      </c>
      <c r="P1715">
        <v>5</v>
      </c>
      <c r="Q1715"/>
      <c r="S1715"/>
      <c r="T1715" s="60" t="s">
        <v>77</v>
      </c>
      <c r="U1715" s="65">
        <v>0</v>
      </c>
      <c r="V1715" s="65">
        <v>0</v>
      </c>
      <c r="W1715" s="65">
        <v>0</v>
      </c>
      <c r="X1715" s="65">
        <v>0.13</v>
      </c>
      <c r="Y1715" s="65">
        <v>0</v>
      </c>
      <c r="Z1715" s="22"/>
      <c r="AA1715" s="22"/>
      <c r="AB1715" s="22"/>
      <c r="AC1715" s="22"/>
      <c r="AD1715"/>
      <c r="AE1715"/>
      <c r="AF1715"/>
      <c r="AG1715"/>
      <c r="AH1715" s="22"/>
      <c r="AI1715" s="22"/>
      <c r="AJ1715" s="22"/>
      <c r="AK1715" s="22"/>
      <c r="AL1715" s="22"/>
      <c r="AM1715"/>
      <c r="AN1715" s="22"/>
      <c r="AO1715"/>
      <c r="AP1715" s="22"/>
      <c r="AQ1715" s="22"/>
      <c r="AR1715"/>
      <c r="AS1715" s="22"/>
      <c r="AT1715" s="22"/>
      <c r="AU1715" s="22"/>
      <c r="AV1715" s="46"/>
      <c r="AW1715" s="46"/>
      <c r="AX1715" s="46"/>
    </row>
    <row r="1716" spans="1:50" ht="12.75" hidden="1" customHeight="1" x14ac:dyDescent="0.25">
      <c r="A1716">
        <v>21192</v>
      </c>
      <c r="B1716">
        <v>2001</v>
      </c>
      <c r="C1716" s="22" t="str">
        <f t="shared" si="98"/>
        <v>2001B21192</v>
      </c>
      <c r="D1716" s="20">
        <v>37139</v>
      </c>
      <c r="E1716">
        <v>10031</v>
      </c>
      <c r="F1716" s="13" t="s">
        <v>199</v>
      </c>
      <c r="G1716" t="s">
        <v>67</v>
      </c>
      <c r="I1716" t="s">
        <v>70</v>
      </c>
      <c r="J1716" s="15">
        <f t="shared" si="97"/>
        <v>1358</v>
      </c>
      <c r="K1716">
        <v>0</v>
      </c>
      <c r="L1716">
        <v>5</v>
      </c>
      <c r="M1716">
        <v>5</v>
      </c>
      <c r="N1716">
        <v>5</v>
      </c>
      <c r="O1716">
        <v>4</v>
      </c>
      <c r="P1716">
        <v>5</v>
      </c>
      <c r="Q1716"/>
      <c r="R1716">
        <v>41594</v>
      </c>
      <c r="S1716">
        <v>2002</v>
      </c>
      <c r="T1716" s="60" t="s">
        <v>77</v>
      </c>
      <c r="U1716" s="65">
        <v>4.0983847816366081</v>
      </c>
      <c r="V1716" s="65">
        <v>0.95413929050529167</v>
      </c>
      <c r="W1716" s="65">
        <v>3.5313340289163819</v>
      </c>
      <c r="X1716" s="65">
        <v>5.0932702340140114E-2</v>
      </c>
      <c r="Y1716" s="65">
        <v>4.9234945595468788E-2</v>
      </c>
      <c r="Z1716">
        <v>465</v>
      </c>
      <c r="AA1716">
        <v>12.6</v>
      </c>
      <c r="AB1716">
        <v>3.43</v>
      </c>
      <c r="AC1716">
        <v>4.3099999999999996</v>
      </c>
      <c r="AD1716"/>
      <c r="AE1716"/>
      <c r="AF1716"/>
      <c r="AG1716"/>
      <c r="AH1716">
        <v>3.14</v>
      </c>
      <c r="AI1716">
        <v>1.58</v>
      </c>
      <c r="AJ1716">
        <v>0.77</v>
      </c>
      <c r="AK1716">
        <v>0.57999999999999996</v>
      </c>
      <c r="AL1716">
        <v>0.09</v>
      </c>
      <c r="AM1716"/>
      <c r="AN1716">
        <v>0.77</v>
      </c>
      <c r="AO1716"/>
      <c r="AP1716">
        <v>0.89</v>
      </c>
      <c r="AQ1716">
        <v>32.43</v>
      </c>
      <c r="AR1716"/>
      <c r="AS1716" s="22"/>
      <c r="AT1716" s="22"/>
      <c r="AU1716" s="22"/>
      <c r="AV1716" s="46"/>
      <c r="AW1716" s="46"/>
      <c r="AX1716" s="46"/>
    </row>
    <row r="1717" spans="1:50" ht="12.75" hidden="1" customHeight="1" x14ac:dyDescent="0.25">
      <c r="A1717">
        <v>21193</v>
      </c>
      <c r="B1717">
        <v>2001</v>
      </c>
      <c r="C1717" s="22" t="str">
        <f t="shared" si="98"/>
        <v>2001B21193</v>
      </c>
      <c r="D1717" s="20">
        <v>37139</v>
      </c>
      <c r="E1717">
        <v>10031</v>
      </c>
      <c r="F1717" s="13" t="s">
        <v>199</v>
      </c>
      <c r="G1717" t="s">
        <v>67</v>
      </c>
      <c r="I1717" t="s">
        <v>70</v>
      </c>
      <c r="J1717" s="15">
        <f t="shared" si="97"/>
        <v>1358</v>
      </c>
      <c r="K1717">
        <v>5</v>
      </c>
      <c r="L1717">
        <v>10</v>
      </c>
      <c r="M1717">
        <v>10</v>
      </c>
      <c r="N1717">
        <v>5</v>
      </c>
      <c r="O1717">
        <v>4</v>
      </c>
      <c r="P1717">
        <v>5</v>
      </c>
      <c r="Q1717"/>
      <c r="R1717">
        <v>41595</v>
      </c>
      <c r="S1717">
        <v>2002</v>
      </c>
      <c r="T1717" s="60" t="s">
        <v>77</v>
      </c>
      <c r="U1717" s="65">
        <v>1.9750631600407746</v>
      </c>
      <c r="V1717" s="65">
        <v>0.26893871559633026</v>
      </c>
      <c r="W1717" s="65">
        <v>0</v>
      </c>
      <c r="X1717" s="65">
        <v>1.2934671559633029</v>
      </c>
      <c r="Y1717" s="65">
        <v>3.6996860346585114E-2</v>
      </c>
      <c r="Z1717">
        <v>443</v>
      </c>
      <c r="AA1717">
        <v>9.2899999999999991</v>
      </c>
      <c r="AB1717">
        <v>6.05</v>
      </c>
      <c r="AC1717">
        <v>3.12</v>
      </c>
      <c r="AD1717"/>
      <c r="AE1717"/>
      <c r="AF1717"/>
      <c r="AG1717"/>
      <c r="AH1717">
        <v>4.08</v>
      </c>
      <c r="AI1717">
        <v>1.75</v>
      </c>
      <c r="AJ1717">
        <v>0.83</v>
      </c>
      <c r="AK1717">
        <v>0.47</v>
      </c>
      <c r="AL1717">
        <v>0.12</v>
      </c>
      <c r="AM1717"/>
      <c r="AN1717">
        <v>0.56000000000000005</v>
      </c>
      <c r="AO1717"/>
      <c r="AP1717">
        <v>0.65</v>
      </c>
      <c r="AQ1717">
        <v>71.38</v>
      </c>
      <c r="AR1717"/>
      <c r="AS1717" s="22"/>
      <c r="AT1717" s="22"/>
      <c r="AU1717" s="22"/>
      <c r="AV1717" s="46"/>
      <c r="AW1717" s="46"/>
      <c r="AX1717" s="46"/>
    </row>
    <row r="1718" spans="1:50" ht="12.75" hidden="1" customHeight="1" x14ac:dyDescent="0.25">
      <c r="A1718">
        <v>21194</v>
      </c>
      <c r="B1718">
        <v>2001</v>
      </c>
      <c r="C1718" s="22" t="str">
        <f t="shared" si="98"/>
        <v>2001B21194</v>
      </c>
      <c r="D1718" s="20">
        <v>37139</v>
      </c>
      <c r="E1718">
        <v>10031</v>
      </c>
      <c r="F1718" s="13" t="s">
        <v>199</v>
      </c>
      <c r="G1718" t="s">
        <v>67</v>
      </c>
      <c r="I1718" t="s">
        <v>70</v>
      </c>
      <c r="J1718" s="15">
        <f t="shared" si="97"/>
        <v>2716</v>
      </c>
      <c r="K1718">
        <v>10</v>
      </c>
      <c r="L1718">
        <v>20</v>
      </c>
      <c r="M1718">
        <v>20</v>
      </c>
      <c r="N1718">
        <v>10</v>
      </c>
      <c r="O1718">
        <v>4</v>
      </c>
      <c r="P1718">
        <v>5</v>
      </c>
      <c r="Q1718"/>
      <c r="R1718">
        <v>41596</v>
      </c>
      <c r="S1718">
        <v>2002</v>
      </c>
      <c r="T1718" s="60" t="s">
        <v>77</v>
      </c>
      <c r="U1718" s="65">
        <v>1.8756956482238576</v>
      </c>
      <c r="V1718" s="65">
        <v>3.2964651131098388</v>
      </c>
      <c r="W1718" s="65">
        <v>4.1363288361951485</v>
      </c>
      <c r="X1718" s="65">
        <v>1.6167376669392206</v>
      </c>
      <c r="Y1718" s="65">
        <v>0</v>
      </c>
      <c r="Z1718">
        <v>436</v>
      </c>
      <c r="AA1718">
        <v>9.01</v>
      </c>
      <c r="AB1718">
        <v>5.66</v>
      </c>
      <c r="AC1718">
        <v>3.31</v>
      </c>
      <c r="AD1718"/>
      <c r="AE1718"/>
      <c r="AF1718"/>
      <c r="AG1718"/>
      <c r="AH1718">
        <v>2.2999999999999998</v>
      </c>
      <c r="AI1718">
        <v>1.52</v>
      </c>
      <c r="AJ1718">
        <v>1.0900000000000001</v>
      </c>
      <c r="AK1718">
        <v>0.49</v>
      </c>
      <c r="AL1718">
        <v>0.1</v>
      </c>
      <c r="AM1718"/>
      <c r="AN1718" t="s">
        <v>191</v>
      </c>
      <c r="AO1718"/>
      <c r="AP1718">
        <v>0.56000000000000005</v>
      </c>
      <c r="AQ1718">
        <v>108.08</v>
      </c>
      <c r="AR1718"/>
      <c r="AS1718" s="22"/>
      <c r="AT1718" s="22"/>
      <c r="AU1718" s="22"/>
      <c r="AV1718" s="46"/>
      <c r="AW1718" s="46"/>
      <c r="AX1718" s="46"/>
    </row>
    <row r="1719" spans="1:50" ht="12.75" hidden="1" customHeight="1" x14ac:dyDescent="0.25">
      <c r="A1719">
        <v>21195</v>
      </c>
      <c r="B1719">
        <v>2001</v>
      </c>
      <c r="C1719" s="22" t="str">
        <f t="shared" si="98"/>
        <v>2001B21195</v>
      </c>
      <c r="D1719" s="20">
        <v>37139</v>
      </c>
      <c r="E1719">
        <v>10031</v>
      </c>
      <c r="F1719" s="13" t="s">
        <v>199</v>
      </c>
      <c r="G1719" t="s">
        <v>67</v>
      </c>
      <c r="I1719" t="s">
        <v>70</v>
      </c>
      <c r="J1719" s="15">
        <f t="shared" si="97"/>
        <v>2716</v>
      </c>
      <c r="K1719">
        <v>20</v>
      </c>
      <c r="L1719">
        <v>30</v>
      </c>
      <c r="M1719">
        <v>30</v>
      </c>
      <c r="N1719">
        <v>10</v>
      </c>
      <c r="O1719">
        <v>4</v>
      </c>
      <c r="P1719">
        <v>5</v>
      </c>
      <c r="Q1719"/>
      <c r="R1719">
        <v>41597</v>
      </c>
      <c r="S1719">
        <v>2002</v>
      </c>
      <c r="T1719" s="60" t="s">
        <v>77</v>
      </c>
      <c r="U1719" s="65">
        <v>2.3908588153310109</v>
      </c>
      <c r="V1719" s="65">
        <v>1.2835612543554007</v>
      </c>
      <c r="W1719" s="65">
        <v>0</v>
      </c>
      <c r="X1719" s="65">
        <v>0.83612264808362369</v>
      </c>
      <c r="Y1719" s="65">
        <v>0</v>
      </c>
      <c r="Z1719">
        <v>473</v>
      </c>
      <c r="AA1719">
        <v>7.83</v>
      </c>
      <c r="AB1719">
        <v>5.57</v>
      </c>
      <c r="AC1719">
        <v>2.0699999999999998</v>
      </c>
      <c r="AD1719"/>
      <c r="AE1719"/>
      <c r="AF1719"/>
      <c r="AG1719"/>
      <c r="AH1719">
        <v>1.2</v>
      </c>
      <c r="AI1719">
        <v>1.1000000000000001</v>
      </c>
      <c r="AJ1719">
        <v>0.64</v>
      </c>
      <c r="AK1719">
        <v>0.46</v>
      </c>
      <c r="AL1719">
        <v>0.11</v>
      </c>
      <c r="AM1719"/>
      <c r="AN1719">
        <v>0.48</v>
      </c>
      <c r="AO1719"/>
      <c r="AP1719">
        <v>0.49</v>
      </c>
      <c r="AQ1719">
        <v>39.92</v>
      </c>
      <c r="AR1719"/>
      <c r="AS1719" s="22"/>
      <c r="AT1719" s="22"/>
      <c r="AU1719" s="22"/>
      <c r="AV1719" s="46"/>
      <c r="AW1719" s="46"/>
      <c r="AX1719" s="46"/>
    </row>
    <row r="1720" spans="1:50" ht="12.75" hidden="1" customHeight="1" x14ac:dyDescent="0.25">
      <c r="A1720">
        <v>21196</v>
      </c>
      <c r="B1720">
        <v>2001</v>
      </c>
      <c r="C1720" s="22" t="str">
        <f t="shared" si="98"/>
        <v>2001B21196</v>
      </c>
      <c r="D1720" s="20">
        <v>37139</v>
      </c>
      <c r="E1720">
        <v>10031</v>
      </c>
      <c r="F1720" s="13" t="s">
        <v>199</v>
      </c>
      <c r="G1720" t="s">
        <v>67</v>
      </c>
      <c r="I1720" t="s">
        <v>70</v>
      </c>
      <c r="J1720" s="15">
        <f t="shared" si="97"/>
        <v>5432</v>
      </c>
      <c r="K1720">
        <v>30</v>
      </c>
      <c r="L1720">
        <v>50</v>
      </c>
      <c r="M1720">
        <v>50</v>
      </c>
      <c r="N1720">
        <v>20</v>
      </c>
      <c r="O1720">
        <v>4</v>
      </c>
      <c r="P1720">
        <v>5</v>
      </c>
      <c r="Q1720"/>
      <c r="R1720">
        <v>41598</v>
      </c>
      <c r="S1720">
        <v>2002</v>
      </c>
      <c r="T1720" s="60" t="s">
        <v>77</v>
      </c>
      <c r="U1720" s="65">
        <v>0.68386000679578662</v>
      </c>
      <c r="V1720" s="65">
        <v>0.38100771807193828</v>
      </c>
      <c r="W1720" s="65">
        <v>0</v>
      </c>
      <c r="X1720" s="65">
        <v>0.26768234551720793</v>
      </c>
      <c r="Y1720" s="65">
        <v>0</v>
      </c>
      <c r="Z1720">
        <v>476</v>
      </c>
      <c r="AA1720">
        <v>8.23</v>
      </c>
      <c r="AB1720">
        <v>5.01</v>
      </c>
      <c r="AC1720">
        <v>1.68</v>
      </c>
      <c r="AD1720"/>
      <c r="AE1720"/>
      <c r="AF1720"/>
      <c r="AG1720"/>
      <c r="AH1720">
        <v>0.92</v>
      </c>
      <c r="AI1720">
        <v>1.32</v>
      </c>
      <c r="AJ1720">
        <v>0.68</v>
      </c>
      <c r="AK1720">
        <v>0.48</v>
      </c>
      <c r="AL1720">
        <v>0.06</v>
      </c>
      <c r="AM1720"/>
      <c r="AN1720">
        <v>0.56999999999999995</v>
      </c>
      <c r="AO1720"/>
      <c r="AP1720">
        <v>0.52</v>
      </c>
      <c r="AQ1720">
        <v>26.07</v>
      </c>
      <c r="AR1720"/>
      <c r="AS1720" s="22"/>
      <c r="AT1720" s="22"/>
      <c r="AU1720" s="22"/>
      <c r="AV1720" s="46"/>
      <c r="AW1720" s="46"/>
      <c r="AX1720" s="46"/>
    </row>
    <row r="1721" spans="1:50" ht="12.75" hidden="1" customHeight="1" x14ac:dyDescent="0.25">
      <c r="A1721">
        <v>21197</v>
      </c>
      <c r="B1721">
        <v>2001</v>
      </c>
      <c r="C1721" s="22" t="str">
        <f t="shared" si="98"/>
        <v>2001B21197</v>
      </c>
      <c r="D1721" s="20">
        <v>37139</v>
      </c>
      <c r="E1721">
        <v>10031</v>
      </c>
      <c r="F1721" s="13" t="s">
        <v>199</v>
      </c>
      <c r="G1721" t="s">
        <v>67</v>
      </c>
      <c r="I1721" t="s">
        <v>70</v>
      </c>
      <c r="J1721" s="15">
        <f t="shared" si="97"/>
        <v>5432</v>
      </c>
      <c r="K1721">
        <v>50</v>
      </c>
      <c r="L1721">
        <v>70</v>
      </c>
      <c r="M1721">
        <v>70</v>
      </c>
      <c r="N1721">
        <v>20</v>
      </c>
      <c r="O1721">
        <v>4</v>
      </c>
      <c r="P1721">
        <v>5</v>
      </c>
      <c r="Q1721"/>
      <c r="R1721">
        <v>41599</v>
      </c>
      <c r="S1721">
        <v>2002</v>
      </c>
      <c r="T1721" s="60" t="s">
        <v>77</v>
      </c>
      <c r="U1721" s="65">
        <v>0.22316808438244298</v>
      </c>
      <c r="V1721" s="65">
        <v>8.0858001587841663E-2</v>
      </c>
      <c r="W1721" s="65">
        <v>1.4101635476919585</v>
      </c>
      <c r="X1721" s="65">
        <v>0.20699648406487464</v>
      </c>
      <c r="Y1721" s="65">
        <v>0</v>
      </c>
      <c r="Z1721">
        <v>394</v>
      </c>
      <c r="AA1721">
        <v>6.67</v>
      </c>
      <c r="AB1721">
        <v>12.23</v>
      </c>
      <c r="AC1721">
        <v>1.42</v>
      </c>
      <c r="AD1721"/>
      <c r="AE1721"/>
      <c r="AF1721"/>
      <c r="AG1721"/>
      <c r="AH1721">
        <v>3.04</v>
      </c>
      <c r="AI1721">
        <v>3.34</v>
      </c>
      <c r="AJ1721">
        <v>1.47</v>
      </c>
      <c r="AK1721">
        <v>0.6</v>
      </c>
      <c r="AL1721">
        <v>0.15</v>
      </c>
      <c r="AM1721"/>
      <c r="AN1721">
        <v>0.04</v>
      </c>
      <c r="AO1721"/>
      <c r="AP1721">
        <v>0.38</v>
      </c>
      <c r="AQ1721">
        <v>160.06</v>
      </c>
      <c r="AR1721"/>
      <c r="AS1721" s="22"/>
      <c r="AT1721" s="22"/>
      <c r="AU1721" s="22"/>
      <c r="AV1721" s="46"/>
      <c r="AW1721" s="46"/>
      <c r="AX1721" s="46"/>
    </row>
    <row r="1722" spans="1:50" ht="15" hidden="1" customHeight="1" x14ac:dyDescent="0.25">
      <c r="A1722">
        <v>21198</v>
      </c>
      <c r="B1722">
        <v>2001</v>
      </c>
      <c r="C1722" s="22" t="str">
        <f t="shared" si="98"/>
        <v>2001B21198</v>
      </c>
      <c r="D1722" s="20">
        <v>37139</v>
      </c>
      <c r="E1722">
        <v>10031</v>
      </c>
      <c r="F1722" s="13" t="s">
        <v>199</v>
      </c>
      <c r="G1722" t="s">
        <v>67</v>
      </c>
      <c r="I1722" t="s">
        <v>70</v>
      </c>
      <c r="J1722" s="15">
        <f t="shared" si="97"/>
        <v>8148.0000000000009</v>
      </c>
      <c r="K1722">
        <v>70</v>
      </c>
      <c r="L1722">
        <v>100</v>
      </c>
      <c r="M1722">
        <v>100</v>
      </c>
      <c r="N1722">
        <v>30</v>
      </c>
      <c r="O1722">
        <v>4</v>
      </c>
      <c r="P1722">
        <v>5</v>
      </c>
      <c r="Q1722"/>
      <c r="R1722">
        <v>41600</v>
      </c>
      <c r="S1722">
        <v>2002</v>
      </c>
      <c r="T1722" s="60" t="s">
        <v>77</v>
      </c>
      <c r="U1722" s="65">
        <v>1.4138301468140972</v>
      </c>
      <c r="V1722" s="65">
        <v>1.6715793424799381</v>
      </c>
      <c r="W1722" s="65">
        <v>0.67469642394881846</v>
      </c>
      <c r="X1722" s="65">
        <v>0.57993569024814173</v>
      </c>
      <c r="Y1722" s="65">
        <v>0</v>
      </c>
      <c r="Z1722">
        <v>441</v>
      </c>
      <c r="AA1722">
        <v>7.5</v>
      </c>
      <c r="AB1722">
        <v>13.31</v>
      </c>
      <c r="AC1722">
        <v>1.82</v>
      </c>
      <c r="AD1722"/>
      <c r="AE1722"/>
      <c r="AF1722"/>
      <c r="AG1722"/>
      <c r="AH1722">
        <v>3.64</v>
      </c>
      <c r="AI1722">
        <v>3.03</v>
      </c>
      <c r="AJ1722">
        <v>1.32</v>
      </c>
      <c r="AK1722">
        <v>0.59</v>
      </c>
      <c r="AL1722">
        <v>0.22</v>
      </c>
      <c r="AM1722"/>
      <c r="AN1722">
        <v>0.48</v>
      </c>
      <c r="AO1722"/>
      <c r="AP1722">
        <v>1.23</v>
      </c>
      <c r="AQ1722">
        <v>58.91</v>
      </c>
      <c r="AR1722"/>
      <c r="AS1722" s="22"/>
      <c r="AT1722" s="22"/>
      <c r="AU1722" s="22"/>
      <c r="AV1722" s="46"/>
      <c r="AW1722" s="46"/>
      <c r="AX1722" s="46"/>
    </row>
    <row r="1723" spans="1:50" ht="12.75" hidden="1" customHeight="1" x14ac:dyDescent="0.25">
      <c r="A1723">
        <v>21199</v>
      </c>
      <c r="B1723">
        <v>2001</v>
      </c>
      <c r="C1723" s="22" t="str">
        <f t="shared" si="98"/>
        <v>2001B21199</v>
      </c>
      <c r="D1723" s="20">
        <v>37139</v>
      </c>
      <c r="E1723">
        <v>10032</v>
      </c>
      <c r="F1723" s="13" t="s">
        <v>199</v>
      </c>
      <c r="G1723" t="s">
        <v>203</v>
      </c>
      <c r="I1723" t="s">
        <v>70</v>
      </c>
      <c r="J1723" s="15">
        <f t="shared" si="97"/>
        <v>1358</v>
      </c>
      <c r="K1723">
        <v>0</v>
      </c>
      <c r="L1723">
        <v>5</v>
      </c>
      <c r="M1723">
        <v>5</v>
      </c>
      <c r="N1723">
        <v>5</v>
      </c>
      <c r="O1723">
        <v>4</v>
      </c>
      <c r="P1723">
        <v>5</v>
      </c>
      <c r="Q1723"/>
      <c r="R1723">
        <v>41601</v>
      </c>
      <c r="S1723">
        <v>2002</v>
      </c>
      <c r="T1723" s="60" t="s">
        <v>77</v>
      </c>
      <c r="U1723" s="65">
        <v>4.4953682913472068</v>
      </c>
      <c r="V1723" s="65">
        <v>1.13599171686747</v>
      </c>
      <c r="W1723" s="65">
        <v>1.8163717825848851</v>
      </c>
      <c r="X1723" s="65">
        <v>2.3023575438116102</v>
      </c>
      <c r="Y1723" s="65">
        <v>0.29159145673603509</v>
      </c>
      <c r="Z1723">
        <v>490</v>
      </c>
      <c r="AA1723">
        <v>11.1</v>
      </c>
      <c r="AB1723">
        <v>2.16</v>
      </c>
      <c r="AC1723">
        <v>3.03</v>
      </c>
      <c r="AD1723"/>
      <c r="AE1723"/>
      <c r="AF1723"/>
      <c r="AG1723"/>
      <c r="AH1723">
        <v>1.99</v>
      </c>
      <c r="AI1723">
        <v>1.3</v>
      </c>
      <c r="AJ1723">
        <v>0.4</v>
      </c>
      <c r="AK1723">
        <v>0.31</v>
      </c>
      <c r="AL1723">
        <v>0.08</v>
      </c>
      <c r="AM1723"/>
      <c r="AN1723">
        <v>0.81</v>
      </c>
      <c r="AO1723"/>
      <c r="AP1723">
        <v>0.77</v>
      </c>
      <c r="AQ1723">
        <v>14.62</v>
      </c>
      <c r="AR1723"/>
      <c r="AS1723" s="22"/>
      <c r="AT1723" s="22"/>
      <c r="AU1723" s="22"/>
      <c r="AV1723" s="46"/>
      <c r="AW1723" s="46"/>
      <c r="AX1723" s="46"/>
    </row>
    <row r="1724" spans="1:50" ht="12.75" hidden="1" customHeight="1" x14ac:dyDescent="0.25">
      <c r="A1724">
        <v>21200</v>
      </c>
      <c r="B1724">
        <v>2001</v>
      </c>
      <c r="C1724" s="22" t="str">
        <f t="shared" si="98"/>
        <v>2001B21200</v>
      </c>
      <c r="D1724" s="20">
        <v>37139</v>
      </c>
      <c r="E1724">
        <v>10032</v>
      </c>
      <c r="F1724" s="13" t="s">
        <v>199</v>
      </c>
      <c r="G1724" t="s">
        <v>203</v>
      </c>
      <c r="I1724" t="s">
        <v>70</v>
      </c>
      <c r="J1724" s="15">
        <f t="shared" si="97"/>
        <v>1358</v>
      </c>
      <c r="K1724">
        <v>5</v>
      </c>
      <c r="L1724">
        <v>10</v>
      </c>
      <c r="M1724">
        <v>10</v>
      </c>
      <c r="N1724">
        <v>5</v>
      </c>
      <c r="O1724">
        <v>4</v>
      </c>
      <c r="P1724">
        <v>5</v>
      </c>
      <c r="Q1724"/>
      <c r="R1724">
        <v>41602</v>
      </c>
      <c r="S1724">
        <v>2002</v>
      </c>
      <c r="T1724" s="60" t="s">
        <v>77</v>
      </c>
      <c r="U1724" s="65">
        <v>1.3039730849975775</v>
      </c>
      <c r="V1724" s="65">
        <v>0.72369403025246271</v>
      </c>
      <c r="W1724" s="65">
        <v>0.90682392205415285</v>
      </c>
      <c r="X1724" s="65">
        <v>0.72148764601388815</v>
      </c>
      <c r="Y1724" s="65">
        <v>8.1636216827259508E-2</v>
      </c>
      <c r="Z1724">
        <v>464</v>
      </c>
      <c r="AA1724">
        <v>9.1300000000000008</v>
      </c>
      <c r="AB1724">
        <v>4.3099999999999996</v>
      </c>
      <c r="AC1724">
        <v>2.41</v>
      </c>
      <c r="AD1724"/>
      <c r="AE1724"/>
      <c r="AF1724"/>
      <c r="AG1724"/>
      <c r="AH1724">
        <v>3.69</v>
      </c>
      <c r="AI1724">
        <v>1.52</v>
      </c>
      <c r="AJ1724">
        <v>0.53</v>
      </c>
      <c r="AK1724">
        <v>0.3</v>
      </c>
      <c r="AL1724">
        <v>0.06</v>
      </c>
      <c r="AM1724"/>
      <c r="AN1724">
        <v>0.63</v>
      </c>
      <c r="AO1724"/>
      <c r="AP1724">
        <v>0.56999999999999995</v>
      </c>
      <c r="AQ1724">
        <v>52.06</v>
      </c>
      <c r="AR1724"/>
      <c r="AS1724" s="22"/>
      <c r="AT1724" s="22"/>
      <c r="AU1724" s="22"/>
      <c r="AV1724" s="46"/>
      <c r="AW1724" s="46"/>
      <c r="AX1724" s="46"/>
    </row>
    <row r="1725" spans="1:50" ht="12.75" hidden="1" customHeight="1" x14ac:dyDescent="0.25">
      <c r="A1725">
        <v>21201</v>
      </c>
      <c r="B1725">
        <v>2001</v>
      </c>
      <c r="C1725" s="22" t="str">
        <f t="shared" si="98"/>
        <v>2001B21201</v>
      </c>
      <c r="D1725" s="20">
        <v>37139</v>
      </c>
      <c r="E1725">
        <v>10032</v>
      </c>
      <c r="F1725" s="13" t="s">
        <v>199</v>
      </c>
      <c r="G1725" t="s">
        <v>203</v>
      </c>
      <c r="I1725" t="s">
        <v>70</v>
      </c>
      <c r="J1725" s="15">
        <f t="shared" si="97"/>
        <v>2716</v>
      </c>
      <c r="K1725">
        <v>10</v>
      </c>
      <c r="L1725">
        <v>20</v>
      </c>
      <c r="M1725">
        <v>20</v>
      </c>
      <c r="N1725">
        <v>10</v>
      </c>
      <c r="O1725">
        <v>4</v>
      </c>
      <c r="P1725">
        <v>5</v>
      </c>
      <c r="Q1725"/>
      <c r="R1725">
        <v>41603</v>
      </c>
      <c r="S1725">
        <v>2002</v>
      </c>
      <c r="T1725" s="60" t="s">
        <v>77</v>
      </c>
      <c r="U1725" s="65">
        <v>0.73330292926887353</v>
      </c>
      <c r="V1725" s="65">
        <v>0</v>
      </c>
      <c r="W1725" s="65">
        <v>1.315833293641343</v>
      </c>
      <c r="X1725" s="65">
        <v>0.39749130745415573</v>
      </c>
      <c r="Y1725" s="65">
        <v>1.1422164007303327E-2</v>
      </c>
      <c r="Z1725">
        <v>470</v>
      </c>
      <c r="AA1725">
        <v>8.99</v>
      </c>
      <c r="AB1725">
        <v>5.81</v>
      </c>
      <c r="AC1725">
        <v>2.9</v>
      </c>
      <c r="AD1725"/>
      <c r="AE1725"/>
      <c r="AF1725"/>
      <c r="AG1725"/>
      <c r="AH1725">
        <v>2.36</v>
      </c>
      <c r="AI1725">
        <v>1.62</v>
      </c>
      <c r="AJ1725">
        <v>0.61</v>
      </c>
      <c r="AK1725">
        <v>0.44</v>
      </c>
      <c r="AL1725">
        <v>0.08</v>
      </c>
      <c r="AM1725"/>
      <c r="AN1725">
        <v>0.56000000000000005</v>
      </c>
      <c r="AO1725"/>
      <c r="AP1725">
        <v>0.57999999999999996</v>
      </c>
      <c r="AQ1725">
        <v>42.77</v>
      </c>
      <c r="AR1725"/>
      <c r="AS1725" s="22"/>
      <c r="AT1725" s="22"/>
      <c r="AU1725" s="22"/>
      <c r="AV1725" s="46"/>
      <c r="AW1725" s="46"/>
      <c r="AX1725" s="46"/>
    </row>
    <row r="1726" spans="1:50" ht="12.75" hidden="1" customHeight="1" x14ac:dyDescent="0.25">
      <c r="A1726">
        <v>21202</v>
      </c>
      <c r="B1726">
        <v>2001</v>
      </c>
      <c r="C1726" s="22" t="str">
        <f t="shared" si="98"/>
        <v>2001B21202</v>
      </c>
      <c r="D1726" s="20">
        <v>37139</v>
      </c>
      <c r="E1726">
        <v>10032</v>
      </c>
      <c r="F1726" s="13" t="s">
        <v>199</v>
      </c>
      <c r="G1726" t="s">
        <v>203</v>
      </c>
      <c r="I1726" t="s">
        <v>70</v>
      </c>
      <c r="J1726" s="15">
        <f t="shared" si="97"/>
        <v>2716</v>
      </c>
      <c r="K1726">
        <v>20</v>
      </c>
      <c r="L1726">
        <v>30</v>
      </c>
      <c r="M1726">
        <v>30</v>
      </c>
      <c r="N1726">
        <v>10</v>
      </c>
      <c r="O1726">
        <v>4</v>
      </c>
      <c r="P1726">
        <v>5</v>
      </c>
      <c r="Q1726"/>
      <c r="R1726">
        <v>41604</v>
      </c>
      <c r="S1726">
        <v>2002</v>
      </c>
      <c r="T1726" s="60" t="s">
        <v>77</v>
      </c>
      <c r="U1726" s="65">
        <v>0.99848412429104672</v>
      </c>
      <c r="V1726" s="65">
        <v>0</v>
      </c>
      <c r="W1726" s="65">
        <v>0</v>
      </c>
      <c r="X1726" s="65">
        <v>0.29903839255417131</v>
      </c>
      <c r="Y1726" s="65">
        <v>1.5205341994279899E-2</v>
      </c>
      <c r="Z1726">
        <v>361</v>
      </c>
      <c r="AA1726">
        <v>8.26</v>
      </c>
      <c r="AB1726">
        <v>13.03</v>
      </c>
      <c r="AC1726">
        <v>2.16</v>
      </c>
      <c r="AD1726"/>
      <c r="AE1726"/>
      <c r="AF1726"/>
      <c r="AG1726"/>
      <c r="AH1726">
        <v>4.38</v>
      </c>
      <c r="AI1726">
        <v>3.27</v>
      </c>
      <c r="AJ1726">
        <v>1.5</v>
      </c>
      <c r="AK1726">
        <v>0.56000000000000005</v>
      </c>
      <c r="AL1726">
        <v>0.19</v>
      </c>
      <c r="AM1726"/>
      <c r="AN1726" t="s">
        <v>191</v>
      </c>
      <c r="AO1726"/>
      <c r="AP1726">
        <v>0.56000000000000005</v>
      </c>
      <c r="AQ1726">
        <v>210.93</v>
      </c>
      <c r="AR1726"/>
      <c r="AS1726" s="22"/>
      <c r="AT1726" s="22"/>
      <c r="AU1726" s="22"/>
      <c r="AV1726" s="46"/>
      <c r="AW1726" s="46"/>
      <c r="AX1726" s="46"/>
    </row>
    <row r="1727" spans="1:50" ht="12.75" hidden="1" customHeight="1" x14ac:dyDescent="0.25">
      <c r="A1727">
        <v>21203</v>
      </c>
      <c r="B1727">
        <v>2001</v>
      </c>
      <c r="C1727" s="22" t="str">
        <f t="shared" si="98"/>
        <v>2001B21203</v>
      </c>
      <c r="D1727" s="20">
        <v>37139</v>
      </c>
      <c r="E1727">
        <v>10032</v>
      </c>
      <c r="F1727" s="13" t="s">
        <v>199</v>
      </c>
      <c r="G1727" t="s">
        <v>203</v>
      </c>
      <c r="I1727" t="s">
        <v>70</v>
      </c>
      <c r="J1727" s="15">
        <f t="shared" si="97"/>
        <v>5432</v>
      </c>
      <c r="K1727">
        <v>30</v>
      </c>
      <c r="L1727">
        <v>50</v>
      </c>
      <c r="M1727">
        <v>50</v>
      </c>
      <c r="N1727">
        <v>20</v>
      </c>
      <c r="O1727">
        <v>4</v>
      </c>
      <c r="P1727">
        <v>5</v>
      </c>
      <c r="Q1727"/>
      <c r="R1727">
        <v>41605</v>
      </c>
      <c r="S1727">
        <v>2002</v>
      </c>
      <c r="T1727" s="60" t="s">
        <v>77</v>
      </c>
      <c r="U1727" s="65">
        <v>0.17251085240726124</v>
      </c>
      <c r="V1727" s="65">
        <v>0.35410122336227307</v>
      </c>
      <c r="W1727" s="65">
        <v>5.7314460832675609</v>
      </c>
      <c r="X1727" s="65">
        <v>0.40176869573796364</v>
      </c>
      <c r="Y1727" s="65">
        <v>4.5397592738752957E-3</v>
      </c>
      <c r="Z1727"/>
      <c r="AA1727"/>
      <c r="AB1727">
        <v>12.43</v>
      </c>
      <c r="AC1727">
        <v>1.42</v>
      </c>
      <c r="AD1727"/>
      <c r="AE1727"/>
      <c r="AF1727"/>
      <c r="AG1727"/>
      <c r="AH1727">
        <v>3.37</v>
      </c>
      <c r="AI1727">
        <v>3</v>
      </c>
      <c r="AJ1727">
        <v>2.06</v>
      </c>
      <c r="AK1727">
        <v>0.33</v>
      </c>
      <c r="AL1727">
        <v>0.16</v>
      </c>
      <c r="AM1727"/>
      <c r="AN1727" t="s">
        <v>204</v>
      </c>
      <c r="AO1727"/>
      <c r="AP1727">
        <v>0.48</v>
      </c>
      <c r="AQ1727">
        <v>370.32</v>
      </c>
      <c r="AR1727"/>
      <c r="AS1727" s="22"/>
      <c r="AT1727" s="22"/>
      <c r="AU1727" s="22"/>
      <c r="AV1727" s="46"/>
      <c r="AW1727" s="46"/>
      <c r="AX1727" s="46"/>
    </row>
    <row r="1728" spans="1:50" ht="12.75" hidden="1" customHeight="1" x14ac:dyDescent="0.25">
      <c r="A1728">
        <v>21204</v>
      </c>
      <c r="B1728">
        <v>2001</v>
      </c>
      <c r="C1728" s="22" t="str">
        <f t="shared" si="98"/>
        <v>2001B21204</v>
      </c>
      <c r="D1728" s="20">
        <v>37139</v>
      </c>
      <c r="E1728">
        <v>10032</v>
      </c>
      <c r="F1728" s="13" t="s">
        <v>199</v>
      </c>
      <c r="G1728" t="s">
        <v>203</v>
      </c>
      <c r="I1728" t="s">
        <v>70</v>
      </c>
      <c r="J1728" s="15">
        <f t="shared" si="97"/>
        <v>5432</v>
      </c>
      <c r="K1728">
        <v>50</v>
      </c>
      <c r="L1728">
        <v>70</v>
      </c>
      <c r="M1728">
        <v>70</v>
      </c>
      <c r="N1728">
        <v>20</v>
      </c>
      <c r="O1728">
        <v>4</v>
      </c>
      <c r="P1728">
        <v>5</v>
      </c>
      <c r="Q1728"/>
      <c r="R1728">
        <v>41606</v>
      </c>
      <c r="S1728">
        <v>2002</v>
      </c>
      <c r="T1728" s="60" t="s">
        <v>77</v>
      </c>
      <c r="U1728" s="65">
        <v>7.0605245107928177E-2</v>
      </c>
      <c r="V1728" s="65">
        <v>0.45968521283034092</v>
      </c>
      <c r="W1728" s="65">
        <v>0</v>
      </c>
      <c r="X1728" s="65">
        <v>3.905822069800282E-2</v>
      </c>
      <c r="Y1728" s="65">
        <v>0</v>
      </c>
      <c r="Z1728"/>
      <c r="AA1728"/>
      <c r="AB1728">
        <v>17.91</v>
      </c>
      <c r="AC1728">
        <v>2.29</v>
      </c>
      <c r="AD1728"/>
      <c r="AE1728"/>
      <c r="AF1728"/>
      <c r="AG1728"/>
      <c r="AH1728">
        <v>5.18</v>
      </c>
      <c r="AI1728">
        <v>5.24</v>
      </c>
      <c r="AJ1728">
        <v>1.6</v>
      </c>
      <c r="AK1728">
        <v>0.68</v>
      </c>
      <c r="AL1728">
        <v>0.19</v>
      </c>
      <c r="AM1728"/>
      <c r="AN1728">
        <v>0.86</v>
      </c>
      <c r="AO1728"/>
      <c r="AP1728">
        <v>0.79</v>
      </c>
      <c r="AQ1728">
        <v>77.23</v>
      </c>
      <c r="AR1728"/>
      <c r="AS1728" s="22"/>
      <c r="AT1728" s="22"/>
      <c r="AU1728" s="22"/>
      <c r="AV1728" s="46"/>
      <c r="AW1728" s="46"/>
      <c r="AX1728" s="46"/>
    </row>
    <row r="1729" spans="1:69" ht="12.75" hidden="1" customHeight="1" x14ac:dyDescent="0.25">
      <c r="A1729">
        <v>21205</v>
      </c>
      <c r="B1729">
        <v>2001</v>
      </c>
      <c r="C1729" s="22" t="str">
        <f t="shared" si="98"/>
        <v>2001B21205</v>
      </c>
      <c r="D1729" s="20">
        <v>37139</v>
      </c>
      <c r="E1729">
        <v>10032</v>
      </c>
      <c r="F1729" s="13" t="s">
        <v>199</v>
      </c>
      <c r="G1729" t="s">
        <v>203</v>
      </c>
      <c r="I1729" t="s">
        <v>70</v>
      </c>
      <c r="J1729" s="15">
        <f t="shared" si="97"/>
        <v>8148.0000000000009</v>
      </c>
      <c r="K1729">
        <v>70</v>
      </c>
      <c r="L1729">
        <v>100</v>
      </c>
      <c r="M1729">
        <v>100</v>
      </c>
      <c r="N1729">
        <v>30</v>
      </c>
      <c r="O1729">
        <v>4</v>
      </c>
      <c r="P1729">
        <v>5</v>
      </c>
      <c r="Q1729"/>
      <c r="R1729">
        <v>41607</v>
      </c>
      <c r="S1729">
        <v>2002</v>
      </c>
      <c r="T1729" s="60" t="s">
        <v>77</v>
      </c>
      <c r="U1729" s="65">
        <v>0.52727858002406736</v>
      </c>
      <c r="V1729" s="65">
        <v>3.0746504211793022</v>
      </c>
      <c r="W1729" s="65">
        <v>6.580710589651023</v>
      </c>
      <c r="X1729" s="65">
        <v>0.20543321299638989</v>
      </c>
      <c r="Y1729" s="65">
        <v>0</v>
      </c>
      <c r="Z1729"/>
      <c r="AA1729"/>
      <c r="AB1729">
        <v>13.87</v>
      </c>
      <c r="AC1729">
        <v>2.34</v>
      </c>
      <c r="AD1729"/>
      <c r="AE1729"/>
      <c r="AF1729"/>
      <c r="AG1729"/>
      <c r="AH1729">
        <v>4.2300000000000004</v>
      </c>
      <c r="AI1729">
        <v>4.08</v>
      </c>
      <c r="AJ1729">
        <v>1.4</v>
      </c>
      <c r="AK1729">
        <v>0.7</v>
      </c>
      <c r="AL1729">
        <v>0.19</v>
      </c>
      <c r="AM1729"/>
      <c r="AN1729">
        <v>0.57999999999999996</v>
      </c>
      <c r="AO1729"/>
      <c r="AP1729">
        <v>0.73</v>
      </c>
      <c r="AQ1729">
        <v>67.09</v>
      </c>
      <c r="AR1729"/>
      <c r="AS1729" s="22"/>
      <c r="AT1729" s="22"/>
      <c r="AU1729" s="22"/>
      <c r="AV1729" s="46"/>
      <c r="AW1729" s="46"/>
      <c r="AX1729" s="46"/>
    </row>
    <row r="1730" spans="1:69" ht="12.75" hidden="1" customHeight="1" x14ac:dyDescent="0.25">
      <c r="A1730" s="50">
        <v>436</v>
      </c>
      <c r="B1730" s="50">
        <v>2009</v>
      </c>
      <c r="C1730" s="22" t="str">
        <f t="shared" ref="C1730:C1765" si="99">CONCATENATE(B1730,"B00",A1730)</f>
        <v>2009B00436</v>
      </c>
      <c r="D1730" s="13">
        <v>40023</v>
      </c>
      <c r="E1730">
        <v>90025</v>
      </c>
      <c r="F1730" t="s">
        <v>332</v>
      </c>
      <c r="G1730">
        <v>1</v>
      </c>
      <c r="H1730">
        <v>8</v>
      </c>
      <c r="I1730" t="s">
        <v>70</v>
      </c>
      <c r="J1730" s="15">
        <f t="shared" ref="J1730:J1793" si="100">IF(I1730="WB",54.6*O1730*(M1730-K1730),IF(I1730="BZ",67.9*O1730*(M1730-K1730),IF(I1730="BZ+WB",122.5*O1730*(M1730-K1730),IF(I1730="RKS",19.6*(M1730-K1730)*O1730,""))))</f>
        <v>1358</v>
      </c>
      <c r="K1730">
        <v>0</v>
      </c>
      <c r="L1730">
        <v>5</v>
      </c>
      <c r="M1730">
        <v>5</v>
      </c>
      <c r="N1730">
        <f t="shared" ref="N1730:N1765" si="101">L1730-K1730</f>
        <v>5</v>
      </c>
      <c r="O1730">
        <v>4</v>
      </c>
      <c r="P1730">
        <v>6</v>
      </c>
      <c r="Q1730"/>
      <c r="R1730">
        <v>1049</v>
      </c>
      <c r="S1730">
        <v>2009</v>
      </c>
      <c r="T1730" s="60" t="s">
        <v>88</v>
      </c>
      <c r="U1730" s="65">
        <v>2.35</v>
      </c>
      <c r="V1730" s="65">
        <v>0.11</v>
      </c>
      <c r="W1730" s="65">
        <v>0</v>
      </c>
      <c r="X1730" s="65">
        <v>0.12</v>
      </c>
      <c r="Y1730" s="65">
        <v>0</v>
      </c>
      <c r="Z1730">
        <v>440.84</v>
      </c>
      <c r="AA1730">
        <v>11.92</v>
      </c>
      <c r="AB1730">
        <v>4.8278999999999996</v>
      </c>
      <c r="AC1730">
        <v>1.0163</v>
      </c>
      <c r="AD1730">
        <v>0.29809999999999998</v>
      </c>
      <c r="AE1730">
        <v>1.8836999999999999</v>
      </c>
      <c r="AF1730">
        <v>8.6</v>
      </c>
      <c r="AG1730">
        <v>11.2605</v>
      </c>
      <c r="AH1730">
        <v>2.4771999999999998</v>
      </c>
      <c r="AI1730">
        <v>2.4786000000000001</v>
      </c>
      <c r="AJ1730">
        <v>0.54</v>
      </c>
      <c r="AK1730">
        <v>0.2326</v>
      </c>
      <c r="AL1730">
        <v>0.193</v>
      </c>
      <c r="AM1730">
        <v>6.2605000000000004</v>
      </c>
      <c r="AN1730">
        <v>0.85909999999999997</v>
      </c>
      <c r="AO1730">
        <v>81.488399999999999</v>
      </c>
      <c r="AP1730">
        <v>1.0650999999999999</v>
      </c>
      <c r="AQ1730">
        <v>115.53489999999999</v>
      </c>
      <c r="AR1730">
        <v>69.116299999999995</v>
      </c>
      <c r="AS1730" s="22"/>
      <c r="AT1730" s="22"/>
      <c r="AU1730" s="22" t="s">
        <v>77</v>
      </c>
      <c r="AV1730" s="46">
        <v>0</v>
      </c>
      <c r="AW1730" s="46">
        <v>0</v>
      </c>
      <c r="AX1730" s="46">
        <v>0</v>
      </c>
    </row>
    <row r="1731" spans="1:69" ht="15" hidden="1" customHeight="1" x14ac:dyDescent="0.25">
      <c r="A1731">
        <v>437</v>
      </c>
      <c r="B1731">
        <v>2009</v>
      </c>
      <c r="C1731" s="22" t="str">
        <f t="shared" si="99"/>
        <v>2009B00437</v>
      </c>
      <c r="D1731" s="13">
        <v>40023</v>
      </c>
      <c r="E1731">
        <v>90025</v>
      </c>
      <c r="F1731" t="s">
        <v>332</v>
      </c>
      <c r="G1731">
        <v>1</v>
      </c>
      <c r="H1731">
        <v>8</v>
      </c>
      <c r="I1731" t="s">
        <v>70</v>
      </c>
      <c r="J1731" s="15">
        <f t="shared" si="100"/>
        <v>1358</v>
      </c>
      <c r="K1731">
        <v>5</v>
      </c>
      <c r="L1731">
        <v>10</v>
      </c>
      <c r="M1731">
        <v>10</v>
      </c>
      <c r="N1731">
        <f t="shared" si="101"/>
        <v>5</v>
      </c>
      <c r="O1731">
        <v>4</v>
      </c>
      <c r="P1731">
        <v>6</v>
      </c>
      <c r="Q1731"/>
      <c r="R1731">
        <v>1050</v>
      </c>
      <c r="S1731">
        <v>2009</v>
      </c>
      <c r="T1731" s="60" t="s">
        <v>88</v>
      </c>
      <c r="U1731" s="65">
        <v>1.83</v>
      </c>
      <c r="V1731" s="65">
        <v>1.29</v>
      </c>
      <c r="W1731" s="65">
        <v>0</v>
      </c>
      <c r="X1731" s="65">
        <v>0.19</v>
      </c>
      <c r="Y1731" s="65">
        <v>0</v>
      </c>
      <c r="Z1731">
        <v>439.99</v>
      </c>
      <c r="AA1731">
        <v>9.83</v>
      </c>
      <c r="AB1731">
        <v>5.9107000000000003</v>
      </c>
      <c r="AC1731">
        <v>0.85340000000000005</v>
      </c>
      <c r="AD1731" t="s">
        <v>333</v>
      </c>
      <c r="AE1731">
        <v>2.3332999999999999</v>
      </c>
      <c r="AF1731">
        <v>6.9809000000000001</v>
      </c>
      <c r="AG1731">
        <v>9.4558</v>
      </c>
      <c r="AH1731">
        <v>2.9803999999999999</v>
      </c>
      <c r="AI1731">
        <v>2.2536</v>
      </c>
      <c r="AJ1731">
        <v>0.50090000000000001</v>
      </c>
      <c r="AK1731">
        <v>0.25869999999999999</v>
      </c>
      <c r="AL1731">
        <v>0.19719999999999999</v>
      </c>
      <c r="AM1731">
        <v>5.1207000000000003</v>
      </c>
      <c r="AN1731">
        <v>0.85470000000000002</v>
      </c>
      <c r="AO1731">
        <v>65.573800000000006</v>
      </c>
      <c r="AP1731">
        <v>0.76870000000000005</v>
      </c>
      <c r="AQ1731">
        <v>107.7413</v>
      </c>
      <c r="AR1731">
        <v>73.975399999999993</v>
      </c>
      <c r="AS1731" s="22"/>
      <c r="AT1731" s="22"/>
      <c r="AU1731" s="22" t="s">
        <v>77</v>
      </c>
      <c r="AV1731" s="46">
        <v>0</v>
      </c>
      <c r="AW1731" s="46">
        <v>0</v>
      </c>
      <c r="AX1731" s="46">
        <v>0</v>
      </c>
    </row>
    <row r="1732" spans="1:69" ht="12.75" hidden="1" customHeight="1" x14ac:dyDescent="0.25">
      <c r="A1732">
        <v>438</v>
      </c>
      <c r="B1732">
        <v>2009</v>
      </c>
      <c r="C1732" s="22" t="str">
        <f t="shared" si="99"/>
        <v>2009B00438</v>
      </c>
      <c r="D1732" s="13">
        <v>40023</v>
      </c>
      <c r="E1732">
        <v>90025</v>
      </c>
      <c r="F1732" t="s">
        <v>332</v>
      </c>
      <c r="G1732">
        <v>1</v>
      </c>
      <c r="H1732">
        <v>8</v>
      </c>
      <c r="I1732" t="s">
        <v>70</v>
      </c>
      <c r="J1732" s="15">
        <f t="shared" si="100"/>
        <v>2716</v>
      </c>
      <c r="K1732">
        <v>10</v>
      </c>
      <c r="L1732">
        <v>20</v>
      </c>
      <c r="M1732">
        <v>20</v>
      </c>
      <c r="N1732">
        <f t="shared" si="101"/>
        <v>10</v>
      </c>
      <c r="O1732">
        <v>4</v>
      </c>
      <c r="P1732">
        <v>6</v>
      </c>
      <c r="Q1732"/>
      <c r="R1732">
        <v>1051</v>
      </c>
      <c r="S1732">
        <v>2009</v>
      </c>
      <c r="T1732" s="60" t="s">
        <v>88</v>
      </c>
      <c r="U1732" s="65">
        <v>1.91</v>
      </c>
      <c r="V1732" s="65">
        <v>1.24</v>
      </c>
      <c r="W1732" s="65">
        <v>11.03</v>
      </c>
      <c r="X1732" s="65">
        <v>0.54</v>
      </c>
      <c r="Y1732" s="65">
        <v>0</v>
      </c>
      <c r="Z1732">
        <v>459.62</v>
      </c>
      <c r="AA1732">
        <v>8.52</v>
      </c>
      <c r="AB1732">
        <v>6.8010000000000002</v>
      </c>
      <c r="AC1732">
        <v>0.7883</v>
      </c>
      <c r="AD1732">
        <v>0.57330000000000003</v>
      </c>
      <c r="AE1732">
        <v>3.6892999999999998</v>
      </c>
      <c r="AF1732">
        <v>5.2717999999999998</v>
      </c>
      <c r="AG1732">
        <v>6.5631000000000004</v>
      </c>
      <c r="AH1732">
        <v>1.2092000000000001</v>
      </c>
      <c r="AI1732">
        <v>2.4159999999999999</v>
      </c>
      <c r="AJ1732">
        <v>0.48199999999999998</v>
      </c>
      <c r="AK1732">
        <v>0.57330000000000003</v>
      </c>
      <c r="AL1732">
        <v>0.19220000000000001</v>
      </c>
      <c r="AM1732">
        <v>5.9562999999999997</v>
      </c>
      <c r="AN1732">
        <v>0.76119999999999999</v>
      </c>
      <c r="AO1732">
        <v>14</v>
      </c>
      <c r="AP1732">
        <v>0.62380000000000002</v>
      </c>
      <c r="AQ1732">
        <v>65.048500000000004</v>
      </c>
      <c r="AR1732">
        <v>130.77670000000001</v>
      </c>
      <c r="AS1732" s="22"/>
      <c r="AT1732" s="22"/>
      <c r="AU1732" s="22" t="s">
        <v>77</v>
      </c>
      <c r="AV1732" s="46">
        <v>0</v>
      </c>
      <c r="AW1732" s="46">
        <v>0</v>
      </c>
      <c r="AX1732" s="46">
        <v>0</v>
      </c>
    </row>
    <row r="1733" spans="1:69" ht="12.75" hidden="1" customHeight="1" x14ac:dyDescent="0.25">
      <c r="A1733">
        <v>439</v>
      </c>
      <c r="B1733">
        <v>2009</v>
      </c>
      <c r="C1733" s="22" t="str">
        <f t="shared" si="99"/>
        <v>2009B00439</v>
      </c>
      <c r="D1733" s="13">
        <v>40023</v>
      </c>
      <c r="E1733">
        <v>90025</v>
      </c>
      <c r="F1733" t="s">
        <v>332</v>
      </c>
      <c r="G1733">
        <v>1</v>
      </c>
      <c r="H1733">
        <v>8</v>
      </c>
      <c r="I1733" t="s">
        <v>70</v>
      </c>
      <c r="J1733" s="15">
        <f t="shared" si="100"/>
        <v>5432</v>
      </c>
      <c r="K1733">
        <v>20</v>
      </c>
      <c r="L1733">
        <v>40</v>
      </c>
      <c r="M1733">
        <v>40</v>
      </c>
      <c r="N1733">
        <f t="shared" si="101"/>
        <v>20</v>
      </c>
      <c r="O1733">
        <v>4</v>
      </c>
      <c r="P1733">
        <v>6</v>
      </c>
      <c r="Q1733"/>
      <c r="R1733">
        <v>1052</v>
      </c>
      <c r="S1733">
        <v>2009</v>
      </c>
      <c r="T1733" s="60" t="s">
        <v>88</v>
      </c>
      <c r="U1733" s="65">
        <v>0.36</v>
      </c>
      <c r="V1733" s="65">
        <v>0</v>
      </c>
      <c r="W1733" s="65">
        <v>0</v>
      </c>
      <c r="X1733" s="65">
        <v>0</v>
      </c>
      <c r="Y1733" s="65">
        <v>0</v>
      </c>
      <c r="Z1733">
        <v>397.83</v>
      </c>
      <c r="AA1733">
        <v>7.22</v>
      </c>
      <c r="AB1733">
        <v>11.6898</v>
      </c>
      <c r="AC1733">
        <v>0.97219999999999995</v>
      </c>
      <c r="AD1733">
        <v>1.1853</v>
      </c>
      <c r="AE1733">
        <v>3.8429000000000002</v>
      </c>
      <c r="AF1733">
        <v>10.312200000000001</v>
      </c>
      <c r="AG1733">
        <v>6.6600999999999999</v>
      </c>
      <c r="AH1733">
        <v>2.0436000000000001</v>
      </c>
      <c r="AI1733">
        <v>1.9881</v>
      </c>
      <c r="AJ1733">
        <v>0.62190000000000001</v>
      </c>
      <c r="AK1733">
        <v>0.65759999999999996</v>
      </c>
      <c r="AL1733">
        <v>0.27350000000000002</v>
      </c>
      <c r="AM1733">
        <v>7.9832000000000001</v>
      </c>
      <c r="AN1733">
        <v>0.69569999999999999</v>
      </c>
      <c r="AO1733">
        <v>6.3875000000000002</v>
      </c>
      <c r="AP1733">
        <v>0.52680000000000005</v>
      </c>
      <c r="AQ1733">
        <v>173.24080000000001</v>
      </c>
      <c r="AR1733">
        <v>146.92769999999999</v>
      </c>
      <c r="AS1733" s="22"/>
      <c r="AT1733" s="22"/>
      <c r="AU1733" s="22" t="s">
        <v>77</v>
      </c>
      <c r="AV1733" s="46">
        <v>0</v>
      </c>
      <c r="AW1733" s="46">
        <v>0</v>
      </c>
      <c r="AX1733" s="46">
        <v>0</v>
      </c>
    </row>
    <row r="1734" spans="1:69" ht="12.75" hidden="1" customHeight="1" x14ac:dyDescent="0.25">
      <c r="A1734">
        <v>440</v>
      </c>
      <c r="B1734">
        <v>2009</v>
      </c>
      <c r="C1734" s="22" t="str">
        <f t="shared" si="99"/>
        <v>2009B00440</v>
      </c>
      <c r="D1734" s="13">
        <v>40023</v>
      </c>
      <c r="E1734">
        <v>90025</v>
      </c>
      <c r="F1734" t="s">
        <v>332</v>
      </c>
      <c r="G1734">
        <v>1</v>
      </c>
      <c r="H1734">
        <v>8</v>
      </c>
      <c r="I1734" t="s">
        <v>70</v>
      </c>
      <c r="J1734" s="15">
        <f t="shared" si="100"/>
        <v>10864</v>
      </c>
      <c r="K1734">
        <v>40</v>
      </c>
      <c r="L1734">
        <v>80</v>
      </c>
      <c r="M1734">
        <v>80</v>
      </c>
      <c r="N1734">
        <f t="shared" si="101"/>
        <v>40</v>
      </c>
      <c r="O1734">
        <v>4</v>
      </c>
      <c r="P1734">
        <v>6</v>
      </c>
      <c r="Q1734"/>
      <c r="S1734"/>
      <c r="T1734" s="60" t="s">
        <v>88</v>
      </c>
      <c r="U1734" s="65">
        <v>0</v>
      </c>
      <c r="V1734" s="65">
        <v>0</v>
      </c>
      <c r="W1734" s="65">
        <v>0</v>
      </c>
      <c r="X1734" s="65">
        <v>1.66</v>
      </c>
      <c r="Y1734" s="65">
        <v>0</v>
      </c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s="22">
        <v>1079</v>
      </c>
      <c r="AT1734" s="23">
        <v>2009</v>
      </c>
      <c r="AU1734" s="22" t="s">
        <v>77</v>
      </c>
      <c r="AV1734" s="46">
        <v>0.68</v>
      </c>
      <c r="AW1734" s="46">
        <v>0.48</v>
      </c>
      <c r="AX1734" s="46">
        <v>0</v>
      </c>
      <c r="AY1734">
        <v>370.63</v>
      </c>
      <c r="AZ1734">
        <v>5.37</v>
      </c>
      <c r="BA1734">
        <v>8.9464000000000006</v>
      </c>
      <c r="BB1734">
        <v>0.40589999999999998</v>
      </c>
      <c r="BC1734">
        <v>0.9224</v>
      </c>
      <c r="BD1734">
        <v>3.8754</v>
      </c>
      <c r="BE1734">
        <v>8.1608999999999998</v>
      </c>
      <c r="BF1734">
        <v>5.2117000000000004</v>
      </c>
      <c r="BG1734">
        <v>1.6693</v>
      </c>
      <c r="BH1734">
        <v>2.4821</v>
      </c>
      <c r="BI1734">
        <v>0.47839999999999999</v>
      </c>
      <c r="BJ1734">
        <v>0.48449999999999999</v>
      </c>
      <c r="BK1734">
        <v>0.23710000000000001</v>
      </c>
      <c r="BL1734">
        <v>9.5719999999999992</v>
      </c>
      <c r="BM1734">
        <v>0.49580000000000002</v>
      </c>
      <c r="BN1734">
        <v>2.6833999999999998</v>
      </c>
      <c r="BO1734">
        <v>0.51219999999999999</v>
      </c>
      <c r="BP1734">
        <v>154.18629999999999</v>
      </c>
      <c r="BQ1734">
        <v>117.12139999999999</v>
      </c>
    </row>
    <row r="1735" spans="1:69" ht="12.75" hidden="1" customHeight="1" x14ac:dyDescent="0.25">
      <c r="A1735">
        <v>441</v>
      </c>
      <c r="B1735">
        <v>2009</v>
      </c>
      <c r="C1735" s="22" t="str">
        <f t="shared" si="99"/>
        <v>2009B00441</v>
      </c>
      <c r="D1735" s="13">
        <v>40023</v>
      </c>
      <c r="E1735">
        <v>90025</v>
      </c>
      <c r="F1735" t="s">
        <v>332</v>
      </c>
      <c r="G1735">
        <v>1</v>
      </c>
      <c r="H1735">
        <v>8</v>
      </c>
      <c r="I1735" t="s">
        <v>70</v>
      </c>
      <c r="J1735" s="15">
        <f t="shared" si="100"/>
        <v>2716</v>
      </c>
      <c r="K1735">
        <v>80</v>
      </c>
      <c r="L1735">
        <v>100</v>
      </c>
      <c r="M1735">
        <v>90</v>
      </c>
      <c r="N1735">
        <f t="shared" si="101"/>
        <v>20</v>
      </c>
      <c r="O1735">
        <v>4</v>
      </c>
      <c r="P1735">
        <v>6</v>
      </c>
      <c r="Q1735"/>
      <c r="S1735"/>
      <c r="T1735" s="60" t="s">
        <v>88</v>
      </c>
      <c r="U1735" s="65">
        <v>0</v>
      </c>
      <c r="V1735" s="65">
        <v>0</v>
      </c>
      <c r="W1735" s="65">
        <v>0</v>
      </c>
      <c r="X1735" s="65">
        <v>0</v>
      </c>
      <c r="Y1735" s="65">
        <v>0</v>
      </c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s="22">
        <v>1080</v>
      </c>
      <c r="AT1735" s="22">
        <v>2009</v>
      </c>
      <c r="AU1735" s="22" t="s">
        <v>77</v>
      </c>
      <c r="AV1735" s="46">
        <v>0.03</v>
      </c>
      <c r="AW1735" s="46">
        <v>0</v>
      </c>
      <c r="AX1735" s="46">
        <v>0</v>
      </c>
    </row>
    <row r="1736" spans="1:69" ht="12.75" hidden="1" customHeight="1" x14ac:dyDescent="0.25">
      <c r="A1736">
        <v>442</v>
      </c>
      <c r="B1736">
        <v>2009</v>
      </c>
      <c r="C1736" s="22" t="str">
        <f t="shared" si="99"/>
        <v>2009B00442</v>
      </c>
      <c r="D1736" s="13">
        <v>40024</v>
      </c>
      <c r="E1736">
        <v>90026</v>
      </c>
      <c r="F1736" t="s">
        <v>332</v>
      </c>
      <c r="G1736">
        <v>2</v>
      </c>
      <c r="H1736">
        <v>7</v>
      </c>
      <c r="I1736" t="s">
        <v>70</v>
      </c>
      <c r="J1736" s="15">
        <f t="shared" si="100"/>
        <v>1358</v>
      </c>
      <c r="K1736">
        <v>0</v>
      </c>
      <c r="L1736">
        <v>5</v>
      </c>
      <c r="M1736">
        <v>5</v>
      </c>
      <c r="N1736">
        <f t="shared" si="101"/>
        <v>5</v>
      </c>
      <c r="O1736">
        <v>4</v>
      </c>
      <c r="P1736">
        <v>6</v>
      </c>
      <c r="Q1736"/>
      <c r="R1736">
        <v>1053</v>
      </c>
      <c r="S1736">
        <v>2009</v>
      </c>
      <c r="T1736" s="60" t="s">
        <v>88</v>
      </c>
      <c r="U1736" s="65">
        <v>2.58</v>
      </c>
      <c r="V1736" s="65">
        <v>0</v>
      </c>
      <c r="W1736" s="65">
        <v>0</v>
      </c>
      <c r="X1736" s="65">
        <v>0.03</v>
      </c>
      <c r="Y1736" s="65">
        <v>0</v>
      </c>
      <c r="Z1736">
        <v>463.07</v>
      </c>
      <c r="AA1736">
        <v>11.85</v>
      </c>
      <c r="AB1736">
        <v>4.1417999999999999</v>
      </c>
      <c r="AC1736">
        <v>1.1398999999999999</v>
      </c>
      <c r="AD1736">
        <v>0.26479999999999998</v>
      </c>
      <c r="AE1736">
        <v>2.3281999999999998</v>
      </c>
      <c r="AF1736">
        <v>6.6853999999999996</v>
      </c>
      <c r="AG1736">
        <v>11.9108</v>
      </c>
      <c r="AH1736">
        <v>2.6737000000000002</v>
      </c>
      <c r="AI1736">
        <v>2.1886999999999999</v>
      </c>
      <c r="AJ1736">
        <v>0.48170000000000002</v>
      </c>
      <c r="AK1736">
        <v>0.24929999999999999</v>
      </c>
      <c r="AL1736">
        <v>0.1268</v>
      </c>
      <c r="AM1736">
        <v>5.2488000000000001</v>
      </c>
      <c r="AN1736">
        <v>0.97889999999999999</v>
      </c>
      <c r="AO1736">
        <v>83.2864</v>
      </c>
      <c r="AP1736">
        <v>1.0502</v>
      </c>
      <c r="AQ1736">
        <v>72.77</v>
      </c>
      <c r="AR1736">
        <v>61.220700000000001</v>
      </c>
      <c r="AS1736" s="22"/>
      <c r="AT1736" s="22"/>
      <c r="AU1736" s="22" t="s">
        <v>77</v>
      </c>
      <c r="AV1736" s="46">
        <v>0</v>
      </c>
      <c r="AW1736" s="46">
        <v>0</v>
      </c>
      <c r="AX1736" s="46">
        <v>0</v>
      </c>
    </row>
    <row r="1737" spans="1:69" ht="12.75" hidden="1" customHeight="1" x14ac:dyDescent="0.25">
      <c r="A1737">
        <v>443</v>
      </c>
      <c r="B1737">
        <v>2009</v>
      </c>
      <c r="C1737" s="22" t="str">
        <f t="shared" si="99"/>
        <v>2009B00443</v>
      </c>
      <c r="D1737" s="13">
        <v>40024</v>
      </c>
      <c r="E1737">
        <v>90026</v>
      </c>
      <c r="F1737" t="s">
        <v>332</v>
      </c>
      <c r="G1737">
        <v>2</v>
      </c>
      <c r="H1737">
        <v>7</v>
      </c>
      <c r="I1737" t="s">
        <v>70</v>
      </c>
      <c r="J1737" s="15">
        <f t="shared" si="100"/>
        <v>1358</v>
      </c>
      <c r="K1737">
        <v>5</v>
      </c>
      <c r="L1737">
        <v>10</v>
      </c>
      <c r="M1737">
        <v>10</v>
      </c>
      <c r="N1737">
        <f t="shared" si="101"/>
        <v>5</v>
      </c>
      <c r="O1737">
        <v>4</v>
      </c>
      <c r="P1737">
        <v>6</v>
      </c>
      <c r="Q1737"/>
      <c r="S1737"/>
      <c r="T1737" s="60" t="s">
        <v>88</v>
      </c>
      <c r="U1737" s="65">
        <v>0</v>
      </c>
      <c r="V1737" s="65">
        <v>0</v>
      </c>
      <c r="W1737" s="65">
        <v>0</v>
      </c>
      <c r="X1737" s="65">
        <v>0.12</v>
      </c>
      <c r="Y1737" s="65">
        <v>0</v>
      </c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s="22">
        <v>1081</v>
      </c>
      <c r="AT1737" s="23">
        <v>2009</v>
      </c>
      <c r="AU1737" s="22" t="s">
        <v>77</v>
      </c>
      <c r="AV1737" s="46">
        <v>2.2200000000000002</v>
      </c>
      <c r="AW1737" s="46">
        <v>0.56999999999999995</v>
      </c>
      <c r="AX1737" s="46">
        <v>0</v>
      </c>
      <c r="AY1737">
        <v>464.71</v>
      </c>
      <c r="AZ1737">
        <v>8.94</v>
      </c>
      <c r="BA1737">
        <v>5.7530000000000001</v>
      </c>
      <c r="BB1737">
        <v>1.1043000000000001</v>
      </c>
      <c r="BC1737">
        <v>0.28149999999999997</v>
      </c>
      <c r="BD1737">
        <v>3.5221</v>
      </c>
      <c r="BE1737">
        <v>5.7530000000000001</v>
      </c>
      <c r="BF1737">
        <v>8.0020000000000007</v>
      </c>
      <c r="BG1737">
        <v>2.4621</v>
      </c>
      <c r="BH1737">
        <v>2.4621</v>
      </c>
      <c r="BI1737">
        <v>0.53149999999999997</v>
      </c>
      <c r="BJ1737">
        <v>0.3332</v>
      </c>
      <c r="BK1737">
        <v>0.14810000000000001</v>
      </c>
      <c r="BL1737">
        <v>4.4877000000000002</v>
      </c>
      <c r="BM1737">
        <v>0.87549999999999994</v>
      </c>
      <c r="BN1737">
        <v>33.558100000000003</v>
      </c>
      <c r="BO1737">
        <v>0.69340000000000002</v>
      </c>
      <c r="BP1737">
        <v>58.464599999999997</v>
      </c>
      <c r="BQ1737">
        <v>87.057100000000005</v>
      </c>
    </row>
    <row r="1738" spans="1:69" ht="12.75" hidden="1" customHeight="1" x14ac:dyDescent="0.25">
      <c r="A1738">
        <v>444</v>
      </c>
      <c r="B1738">
        <v>2009</v>
      </c>
      <c r="C1738" s="22" t="str">
        <f t="shared" si="99"/>
        <v>2009B00444</v>
      </c>
      <c r="D1738" s="13">
        <v>40024</v>
      </c>
      <c r="E1738">
        <v>90026</v>
      </c>
      <c r="F1738" t="s">
        <v>332</v>
      </c>
      <c r="G1738">
        <v>2</v>
      </c>
      <c r="H1738">
        <v>7</v>
      </c>
      <c r="I1738" t="s">
        <v>70</v>
      </c>
      <c r="J1738" s="15">
        <f t="shared" si="100"/>
        <v>2716</v>
      </c>
      <c r="K1738">
        <v>10</v>
      </c>
      <c r="L1738">
        <v>20</v>
      </c>
      <c r="M1738">
        <v>20</v>
      </c>
      <c r="N1738">
        <f t="shared" si="101"/>
        <v>10</v>
      </c>
      <c r="O1738">
        <v>4</v>
      </c>
      <c r="P1738">
        <v>6</v>
      </c>
      <c r="Q1738"/>
      <c r="R1738">
        <v>1054</v>
      </c>
      <c r="S1738">
        <v>2009</v>
      </c>
      <c r="T1738" s="60" t="s">
        <v>88</v>
      </c>
      <c r="U1738" s="65">
        <v>2.21</v>
      </c>
      <c r="V1738" s="65">
        <v>0.7</v>
      </c>
      <c r="W1738" s="65">
        <v>4.82</v>
      </c>
      <c r="X1738" s="65">
        <v>0.46</v>
      </c>
      <c r="Y1738" s="65">
        <v>0</v>
      </c>
      <c r="Z1738">
        <v>451.31</v>
      </c>
      <c r="AA1738">
        <v>8.14</v>
      </c>
      <c r="AB1738">
        <v>7.1965000000000003</v>
      </c>
      <c r="AC1738">
        <v>0.96250000000000002</v>
      </c>
      <c r="AD1738">
        <v>0.46339999999999998</v>
      </c>
      <c r="AE1738">
        <v>4.1769999999999996</v>
      </c>
      <c r="AF1738">
        <v>8.2901000000000007</v>
      </c>
      <c r="AG1738">
        <v>7.0157999999999996</v>
      </c>
      <c r="AH1738">
        <v>1.8411</v>
      </c>
      <c r="AI1738">
        <v>2.7692000000000001</v>
      </c>
      <c r="AJ1738">
        <v>0.72099999999999997</v>
      </c>
      <c r="AK1738">
        <v>0.50280000000000002</v>
      </c>
      <c r="AL1738">
        <v>0.25900000000000001</v>
      </c>
      <c r="AM1738">
        <v>5.8387000000000002</v>
      </c>
      <c r="AN1738">
        <v>0.81559999999999999</v>
      </c>
      <c r="AO1738">
        <v>27.0992</v>
      </c>
      <c r="AP1738">
        <v>0.67330000000000001</v>
      </c>
      <c r="AQ1738">
        <v>69.786799999999999</v>
      </c>
      <c r="AR1738">
        <v>122.9379</v>
      </c>
      <c r="AS1738" s="22"/>
      <c r="AT1738" s="22"/>
      <c r="AU1738" s="22" t="s">
        <v>77</v>
      </c>
      <c r="AV1738" s="46">
        <v>0</v>
      </c>
      <c r="AW1738" s="46">
        <v>0</v>
      </c>
      <c r="AX1738" s="46">
        <v>0</v>
      </c>
    </row>
    <row r="1739" spans="1:69" ht="15" hidden="1" customHeight="1" x14ac:dyDescent="0.25">
      <c r="A1739">
        <v>445</v>
      </c>
      <c r="B1739">
        <v>2009</v>
      </c>
      <c r="C1739" s="22" t="str">
        <f t="shared" si="99"/>
        <v>2009B00445</v>
      </c>
      <c r="D1739" s="13">
        <v>40024</v>
      </c>
      <c r="E1739">
        <v>90026</v>
      </c>
      <c r="F1739" t="s">
        <v>332</v>
      </c>
      <c r="G1739">
        <v>2</v>
      </c>
      <c r="H1739">
        <v>7</v>
      </c>
      <c r="I1739" t="s">
        <v>70</v>
      </c>
      <c r="J1739" s="15">
        <f t="shared" si="100"/>
        <v>5432</v>
      </c>
      <c r="K1739">
        <v>20</v>
      </c>
      <c r="L1739">
        <v>40</v>
      </c>
      <c r="M1739">
        <v>40</v>
      </c>
      <c r="N1739">
        <f t="shared" si="101"/>
        <v>20</v>
      </c>
      <c r="O1739">
        <v>4</v>
      </c>
      <c r="P1739">
        <v>6</v>
      </c>
      <c r="Q1739"/>
      <c r="R1739">
        <v>1055</v>
      </c>
      <c r="S1739">
        <v>2009</v>
      </c>
      <c r="T1739" s="60" t="s">
        <v>88</v>
      </c>
      <c r="U1739" s="65">
        <v>1.69</v>
      </c>
      <c r="V1739" s="65">
        <v>1.46</v>
      </c>
      <c r="W1739" s="65">
        <v>0</v>
      </c>
      <c r="X1739" s="65">
        <v>0</v>
      </c>
      <c r="Y1739" s="65">
        <v>0</v>
      </c>
      <c r="Z1739">
        <v>455.73</v>
      </c>
      <c r="AA1739">
        <v>7.08</v>
      </c>
      <c r="AB1739">
        <v>7.6078999999999999</v>
      </c>
      <c r="AC1739">
        <v>0.82920000000000005</v>
      </c>
      <c r="AD1739">
        <v>0.49309999999999998</v>
      </c>
      <c r="AE1739">
        <v>3.2847</v>
      </c>
      <c r="AF1739">
        <v>6.5839999999999996</v>
      </c>
      <c r="AG1739">
        <v>6.2259000000000002</v>
      </c>
      <c r="AH1739">
        <v>1.5427</v>
      </c>
      <c r="AI1739">
        <v>2.7562000000000002</v>
      </c>
      <c r="AJ1739">
        <v>0.60560000000000003</v>
      </c>
      <c r="AK1739">
        <v>0.66800000000000004</v>
      </c>
      <c r="AL1739">
        <v>0.22500000000000001</v>
      </c>
      <c r="AM1739">
        <v>5.3352000000000004</v>
      </c>
      <c r="AN1739">
        <v>0.61939999999999995</v>
      </c>
      <c r="AO1739">
        <v>5.6886999999999999</v>
      </c>
      <c r="AP1739">
        <v>0.57940000000000003</v>
      </c>
      <c r="AQ1739">
        <v>74.288300000000007</v>
      </c>
      <c r="AR1739">
        <v>122.5895</v>
      </c>
      <c r="AS1739" s="22"/>
      <c r="AT1739" s="22"/>
      <c r="AU1739" s="22" t="s">
        <v>77</v>
      </c>
      <c r="AV1739" s="46">
        <v>0</v>
      </c>
      <c r="AW1739" s="46">
        <v>0</v>
      </c>
      <c r="AX1739" s="46">
        <v>0</v>
      </c>
    </row>
    <row r="1740" spans="1:69" ht="15" hidden="1" customHeight="1" x14ac:dyDescent="0.25">
      <c r="A1740">
        <v>446</v>
      </c>
      <c r="B1740">
        <v>2009</v>
      </c>
      <c r="C1740" s="22" t="str">
        <f t="shared" si="99"/>
        <v>2009B00446</v>
      </c>
      <c r="D1740" s="13">
        <v>40024</v>
      </c>
      <c r="E1740">
        <v>90026</v>
      </c>
      <c r="F1740" t="s">
        <v>332</v>
      </c>
      <c r="G1740">
        <v>2</v>
      </c>
      <c r="H1740">
        <v>7</v>
      </c>
      <c r="I1740" t="s">
        <v>70</v>
      </c>
      <c r="J1740" s="15">
        <f t="shared" si="100"/>
        <v>10864</v>
      </c>
      <c r="K1740">
        <v>40</v>
      </c>
      <c r="L1740">
        <v>80</v>
      </c>
      <c r="M1740">
        <v>80</v>
      </c>
      <c r="N1740">
        <f t="shared" si="101"/>
        <v>40</v>
      </c>
      <c r="O1740">
        <v>4</v>
      </c>
      <c r="P1740">
        <v>6</v>
      </c>
      <c r="Q1740"/>
      <c r="R1740">
        <v>1056</v>
      </c>
      <c r="S1740">
        <v>2009</v>
      </c>
      <c r="T1740" s="60" t="s">
        <v>88</v>
      </c>
      <c r="U1740" s="65">
        <v>1.1299999999999999</v>
      </c>
      <c r="V1740" s="65">
        <v>0</v>
      </c>
      <c r="W1740" s="65">
        <v>0</v>
      </c>
      <c r="X1740" s="65">
        <v>0.08</v>
      </c>
      <c r="Y1740" s="65">
        <v>0</v>
      </c>
      <c r="Z1740">
        <v>445.65</v>
      </c>
      <c r="AA1740">
        <v>6.19</v>
      </c>
      <c r="AB1740">
        <v>7.5495000000000001</v>
      </c>
      <c r="AC1740">
        <v>0.65149999999999997</v>
      </c>
      <c r="AD1740">
        <v>0.85499999999999998</v>
      </c>
      <c r="AE1740">
        <v>4.5167999999999999</v>
      </c>
      <c r="AF1740">
        <v>7.0198</v>
      </c>
      <c r="AG1740">
        <v>5.0099</v>
      </c>
      <c r="AH1740">
        <v>1.6485000000000001</v>
      </c>
      <c r="AI1740">
        <v>2.7109000000000001</v>
      </c>
      <c r="AJ1740">
        <v>0.59409999999999996</v>
      </c>
      <c r="AK1740">
        <v>0.62719999999999998</v>
      </c>
      <c r="AL1740">
        <v>0.19209999999999999</v>
      </c>
      <c r="AM1740">
        <v>7.9455</v>
      </c>
      <c r="AN1740">
        <v>0.44600000000000001</v>
      </c>
      <c r="AO1740">
        <v>2.5855999999999999</v>
      </c>
      <c r="AP1740">
        <v>0.53710000000000002</v>
      </c>
      <c r="AQ1740">
        <v>83.861400000000003</v>
      </c>
      <c r="AR1740">
        <v>127.3267</v>
      </c>
      <c r="AS1740" s="22"/>
      <c r="AT1740" s="22"/>
      <c r="AU1740" s="22" t="s">
        <v>77</v>
      </c>
      <c r="AV1740" s="46">
        <v>0</v>
      </c>
      <c r="AW1740" s="46">
        <v>0</v>
      </c>
      <c r="AX1740" s="46">
        <v>0</v>
      </c>
    </row>
    <row r="1741" spans="1:69" ht="12.75" hidden="1" customHeight="1" x14ac:dyDescent="0.25">
      <c r="A1741">
        <v>447</v>
      </c>
      <c r="B1741">
        <v>2009</v>
      </c>
      <c r="C1741" s="22" t="str">
        <f t="shared" si="99"/>
        <v>2009B00447</v>
      </c>
      <c r="D1741" s="13">
        <v>40024</v>
      </c>
      <c r="E1741">
        <v>90026</v>
      </c>
      <c r="F1741" t="s">
        <v>332</v>
      </c>
      <c r="G1741">
        <v>2</v>
      </c>
      <c r="H1741">
        <v>7</v>
      </c>
      <c r="I1741" t="s">
        <v>70</v>
      </c>
      <c r="J1741" s="15">
        <f t="shared" si="100"/>
        <v>2118.4799999999996</v>
      </c>
      <c r="K1741">
        <v>80</v>
      </c>
      <c r="L1741">
        <v>100</v>
      </c>
      <c r="M1741" s="26">
        <v>87.8</v>
      </c>
      <c r="N1741">
        <f t="shared" si="101"/>
        <v>20</v>
      </c>
      <c r="O1741">
        <v>4</v>
      </c>
      <c r="P1741">
        <v>6</v>
      </c>
      <c r="Q1741"/>
      <c r="S1741"/>
      <c r="T1741" s="60" t="s">
        <v>88</v>
      </c>
      <c r="U1741" s="65">
        <v>0</v>
      </c>
      <c r="V1741" s="65">
        <v>0</v>
      </c>
      <c r="W1741" s="65">
        <v>0</v>
      </c>
      <c r="X1741" s="65">
        <v>0</v>
      </c>
      <c r="Y1741" s="65">
        <v>0</v>
      </c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s="22"/>
      <c r="AT1741" s="22"/>
      <c r="AU1741" s="22" t="s">
        <v>77</v>
      </c>
      <c r="AV1741" s="46">
        <v>0</v>
      </c>
      <c r="AW1741" s="46">
        <v>0</v>
      </c>
      <c r="AX1741" s="46">
        <v>0</v>
      </c>
    </row>
    <row r="1742" spans="1:69" ht="12.75" hidden="1" customHeight="1" x14ac:dyDescent="0.25">
      <c r="A1742">
        <v>448</v>
      </c>
      <c r="B1742">
        <v>2009</v>
      </c>
      <c r="C1742" s="22" t="str">
        <f t="shared" si="99"/>
        <v>2009B00448</v>
      </c>
      <c r="D1742" s="13">
        <v>40024</v>
      </c>
      <c r="E1742">
        <v>90027</v>
      </c>
      <c r="F1742" t="s">
        <v>332</v>
      </c>
      <c r="G1742">
        <v>5</v>
      </c>
      <c r="H1742">
        <v>9</v>
      </c>
      <c r="I1742" t="s">
        <v>70</v>
      </c>
      <c r="J1742" s="15">
        <f t="shared" si="100"/>
        <v>1358</v>
      </c>
      <c r="K1742">
        <v>0</v>
      </c>
      <c r="L1742">
        <v>5</v>
      </c>
      <c r="M1742">
        <v>5</v>
      </c>
      <c r="N1742">
        <f t="shared" si="101"/>
        <v>5</v>
      </c>
      <c r="O1742">
        <v>4</v>
      </c>
      <c r="P1742">
        <v>6</v>
      </c>
      <c r="Q1742"/>
      <c r="R1742">
        <v>1057</v>
      </c>
      <c r="S1742">
        <v>2009</v>
      </c>
      <c r="T1742" s="60" t="s">
        <v>88</v>
      </c>
      <c r="U1742" s="65">
        <v>2.72</v>
      </c>
      <c r="V1742" s="65">
        <v>0.57999999999999996</v>
      </c>
      <c r="W1742" s="65">
        <v>0</v>
      </c>
      <c r="X1742" s="65">
        <v>0.19</v>
      </c>
      <c r="Y1742" s="65">
        <v>0</v>
      </c>
      <c r="Z1742">
        <v>460.48</v>
      </c>
      <c r="AA1742">
        <v>12.32</v>
      </c>
      <c r="AB1742">
        <v>4.0766999999999998</v>
      </c>
      <c r="AC1742">
        <v>1.0044999999999999</v>
      </c>
      <c r="AD1742">
        <v>0.2555</v>
      </c>
      <c r="AE1742">
        <v>1.0512999999999999</v>
      </c>
      <c r="AF1742">
        <v>6.9671000000000003</v>
      </c>
      <c r="AG1742">
        <v>10.3287</v>
      </c>
      <c r="AH1742">
        <v>2.3018000000000001</v>
      </c>
      <c r="AI1742">
        <v>1.9601999999999999</v>
      </c>
      <c r="AJ1742">
        <v>0.47410000000000002</v>
      </c>
      <c r="AK1742">
        <v>0.2515</v>
      </c>
      <c r="AL1742">
        <v>8.6699999999999999E-2</v>
      </c>
      <c r="AM1742">
        <v>5.3486000000000002</v>
      </c>
      <c r="AN1742">
        <v>0.90939999999999999</v>
      </c>
      <c r="AO1742">
        <v>96.264899999999997</v>
      </c>
      <c r="AP1742">
        <v>1.0348999999999999</v>
      </c>
      <c r="AQ1742">
        <v>83.266900000000007</v>
      </c>
      <c r="AR1742">
        <v>42.619500000000002</v>
      </c>
      <c r="AS1742" s="22"/>
      <c r="AT1742" s="22"/>
      <c r="AU1742" s="22" t="s">
        <v>77</v>
      </c>
      <c r="AV1742" s="46">
        <v>0</v>
      </c>
      <c r="AW1742" s="46">
        <v>0</v>
      </c>
      <c r="AX1742" s="46">
        <v>0</v>
      </c>
    </row>
    <row r="1743" spans="1:69" ht="12.75" hidden="1" customHeight="1" x14ac:dyDescent="0.25">
      <c r="A1743">
        <v>449</v>
      </c>
      <c r="B1743">
        <v>2009</v>
      </c>
      <c r="C1743" s="22" t="str">
        <f t="shared" si="99"/>
        <v>2009B00449</v>
      </c>
      <c r="D1743" s="13">
        <v>40024</v>
      </c>
      <c r="E1743">
        <v>90027</v>
      </c>
      <c r="F1743" t="s">
        <v>332</v>
      </c>
      <c r="G1743">
        <v>5</v>
      </c>
      <c r="H1743">
        <v>9</v>
      </c>
      <c r="I1743" t="s">
        <v>70</v>
      </c>
      <c r="J1743" s="15">
        <f t="shared" si="100"/>
        <v>1358</v>
      </c>
      <c r="K1743">
        <v>5</v>
      </c>
      <c r="L1743">
        <v>10</v>
      </c>
      <c r="M1743">
        <v>10</v>
      </c>
      <c r="N1743">
        <f t="shared" si="101"/>
        <v>5</v>
      </c>
      <c r="O1743">
        <v>4</v>
      </c>
      <c r="P1743">
        <v>6</v>
      </c>
      <c r="Q1743"/>
      <c r="R1743">
        <v>1058</v>
      </c>
      <c r="S1743">
        <v>2009</v>
      </c>
      <c r="T1743" s="60" t="s">
        <v>88</v>
      </c>
      <c r="U1743" s="65">
        <v>3.11</v>
      </c>
      <c r="V1743" s="65">
        <v>1.9</v>
      </c>
      <c r="W1743" s="65">
        <v>3.1</v>
      </c>
      <c r="X1743" s="65">
        <v>0</v>
      </c>
      <c r="Y1743" s="65">
        <v>0</v>
      </c>
      <c r="Z1743">
        <v>389.94</v>
      </c>
      <c r="AA1743">
        <v>8.65</v>
      </c>
      <c r="AB1743">
        <v>7.2697000000000003</v>
      </c>
      <c r="AC1743">
        <v>0.71589999999999998</v>
      </c>
      <c r="AD1743">
        <v>0.25140000000000001</v>
      </c>
      <c r="AE1743">
        <v>1.6305000000000001</v>
      </c>
      <c r="AF1743">
        <v>16.113199999999999</v>
      </c>
      <c r="AG1743">
        <v>7.9031000000000002</v>
      </c>
      <c r="AH1743">
        <v>4.2283999999999997</v>
      </c>
      <c r="AI1743">
        <v>2.4106999999999998</v>
      </c>
      <c r="AJ1743">
        <v>0.60509999999999997</v>
      </c>
      <c r="AK1743">
        <v>0.2399</v>
      </c>
      <c r="AL1743">
        <v>0.11609999999999999</v>
      </c>
      <c r="AM1743">
        <v>8.9587000000000003</v>
      </c>
      <c r="AN1743">
        <v>1.0456000000000001</v>
      </c>
      <c r="AO1743">
        <v>69.721699999999998</v>
      </c>
      <c r="AP1743">
        <v>0.749</v>
      </c>
      <c r="AQ1743">
        <v>196.06530000000001</v>
      </c>
      <c r="AR1743">
        <v>52.975000000000001</v>
      </c>
      <c r="AS1743" s="22"/>
      <c r="AT1743" s="22"/>
      <c r="AU1743" s="22" t="s">
        <v>77</v>
      </c>
      <c r="AV1743" s="46">
        <v>0</v>
      </c>
      <c r="AW1743" s="46">
        <v>0</v>
      </c>
      <c r="AX1743" s="46">
        <v>0</v>
      </c>
    </row>
    <row r="1744" spans="1:69" ht="12.75" hidden="1" customHeight="1" x14ac:dyDescent="0.25">
      <c r="A1744">
        <v>450</v>
      </c>
      <c r="B1744">
        <v>2009</v>
      </c>
      <c r="C1744" s="22" t="str">
        <f t="shared" si="99"/>
        <v>2009B00450</v>
      </c>
      <c r="D1744" s="13">
        <v>40024</v>
      </c>
      <c r="E1744">
        <v>90027</v>
      </c>
      <c r="F1744" t="s">
        <v>332</v>
      </c>
      <c r="G1744">
        <v>5</v>
      </c>
      <c r="H1744">
        <v>9</v>
      </c>
      <c r="I1744" t="s">
        <v>70</v>
      </c>
      <c r="J1744" s="15">
        <f t="shared" si="100"/>
        <v>2716</v>
      </c>
      <c r="K1744">
        <v>10</v>
      </c>
      <c r="L1744">
        <v>20</v>
      </c>
      <c r="M1744">
        <v>20</v>
      </c>
      <c r="N1744">
        <f t="shared" si="101"/>
        <v>10</v>
      </c>
      <c r="O1744">
        <v>4</v>
      </c>
      <c r="P1744">
        <v>6</v>
      </c>
      <c r="Q1744"/>
      <c r="R1744">
        <v>1059</v>
      </c>
      <c r="S1744">
        <v>2009</v>
      </c>
      <c r="T1744" s="60" t="s">
        <v>88</v>
      </c>
      <c r="U1744" s="65">
        <v>4.08</v>
      </c>
      <c r="V1744" s="65">
        <v>1.75</v>
      </c>
      <c r="W1744" s="65">
        <v>4.62</v>
      </c>
      <c r="X1744" s="65">
        <v>0</v>
      </c>
      <c r="Y1744" s="65">
        <v>0</v>
      </c>
      <c r="Z1744">
        <v>456.72</v>
      </c>
      <c r="AA1744">
        <v>7.81</v>
      </c>
      <c r="AB1744">
        <v>5.3212999999999999</v>
      </c>
      <c r="AC1744">
        <v>0.98780000000000001</v>
      </c>
      <c r="AD1744">
        <v>0.39340000000000003</v>
      </c>
      <c r="AE1744">
        <v>1.8004</v>
      </c>
      <c r="AF1744">
        <v>8.2863000000000007</v>
      </c>
      <c r="AG1744">
        <v>5.3212999999999999</v>
      </c>
      <c r="AH1744">
        <v>1.5973999999999999</v>
      </c>
      <c r="AI1744">
        <v>2.8723999999999998</v>
      </c>
      <c r="AJ1744">
        <v>0.58079999999999998</v>
      </c>
      <c r="AK1744">
        <v>0.50049999999999994</v>
      </c>
      <c r="AL1744">
        <v>0.1193</v>
      </c>
      <c r="AM1744">
        <v>5.6378000000000004</v>
      </c>
      <c r="AN1744">
        <v>0.91039999999999999</v>
      </c>
      <c r="AO1744">
        <v>12.9796</v>
      </c>
      <c r="AP1744">
        <v>0.56279999999999997</v>
      </c>
      <c r="AQ1744">
        <v>83.252200000000002</v>
      </c>
      <c r="AR1744">
        <v>62.220100000000002</v>
      </c>
      <c r="AS1744" s="22"/>
      <c r="AT1744" s="22"/>
      <c r="AU1744" s="22" t="s">
        <v>77</v>
      </c>
      <c r="AV1744" s="46">
        <v>0</v>
      </c>
      <c r="AW1744" s="46">
        <v>0</v>
      </c>
      <c r="AX1744" s="46">
        <v>0</v>
      </c>
    </row>
    <row r="1745" spans="1:50" ht="12.75" hidden="1" customHeight="1" x14ac:dyDescent="0.25">
      <c r="A1745">
        <v>451</v>
      </c>
      <c r="B1745">
        <v>2009</v>
      </c>
      <c r="C1745" s="22" t="str">
        <f t="shared" si="99"/>
        <v>2009B00451</v>
      </c>
      <c r="D1745" s="13">
        <v>40024</v>
      </c>
      <c r="E1745">
        <v>90027</v>
      </c>
      <c r="F1745" t="s">
        <v>332</v>
      </c>
      <c r="G1745">
        <v>5</v>
      </c>
      <c r="H1745">
        <v>9</v>
      </c>
      <c r="I1745" t="s">
        <v>70</v>
      </c>
      <c r="J1745" s="15">
        <f t="shared" si="100"/>
        <v>4956.7000000000007</v>
      </c>
      <c r="K1745">
        <v>20</v>
      </c>
      <c r="L1745">
        <v>40</v>
      </c>
      <c r="M1745" s="26">
        <v>38.25</v>
      </c>
      <c r="N1745">
        <f t="shared" si="101"/>
        <v>20</v>
      </c>
      <c r="O1745">
        <v>4</v>
      </c>
      <c r="P1745">
        <v>6</v>
      </c>
      <c r="Q1745"/>
      <c r="R1745">
        <v>1060</v>
      </c>
      <c r="S1745">
        <v>2009</v>
      </c>
      <c r="T1745" s="60" t="s">
        <v>88</v>
      </c>
      <c r="U1745" s="65">
        <v>3.2</v>
      </c>
      <c r="V1745" s="65">
        <v>0.71</v>
      </c>
      <c r="W1745" s="65">
        <v>7.28</v>
      </c>
      <c r="X1745" s="65">
        <v>0</v>
      </c>
      <c r="Y1745" s="65">
        <v>0</v>
      </c>
      <c r="Z1745">
        <v>458.37</v>
      </c>
      <c r="AA1745">
        <v>6.51</v>
      </c>
      <c r="AB1745">
        <v>7.4663000000000004</v>
      </c>
      <c r="AC1745">
        <v>0.98509999999999998</v>
      </c>
      <c r="AD1745">
        <v>0.61060000000000003</v>
      </c>
      <c r="AE1745">
        <v>2.6635</v>
      </c>
      <c r="AF1745">
        <v>9.1922999999999995</v>
      </c>
      <c r="AG1745">
        <v>4.9279000000000002</v>
      </c>
      <c r="AH1745">
        <v>2.2361</v>
      </c>
      <c r="AI1745">
        <v>2.3864999999999998</v>
      </c>
      <c r="AJ1745">
        <v>0.67500000000000004</v>
      </c>
      <c r="AK1745">
        <v>0.76539999999999997</v>
      </c>
      <c r="AL1745">
        <v>0.15190000000000001</v>
      </c>
      <c r="AM1745">
        <v>7.875</v>
      </c>
      <c r="AN1745">
        <v>0.7601</v>
      </c>
      <c r="AO1745">
        <v>5.6826999999999996</v>
      </c>
      <c r="AP1745">
        <v>0.4995</v>
      </c>
      <c r="AQ1745">
        <v>82.019199999999998</v>
      </c>
      <c r="AR1745">
        <v>100.9615</v>
      </c>
      <c r="AS1745" s="22"/>
      <c r="AT1745" s="22"/>
      <c r="AU1745" s="22" t="s">
        <v>77</v>
      </c>
      <c r="AV1745" s="46">
        <v>0</v>
      </c>
      <c r="AW1745" s="46">
        <v>0</v>
      </c>
      <c r="AX1745" s="46">
        <v>0</v>
      </c>
    </row>
    <row r="1746" spans="1:50" ht="12.75" hidden="1" customHeight="1" x14ac:dyDescent="0.25">
      <c r="A1746">
        <v>452</v>
      </c>
      <c r="B1746">
        <v>2009</v>
      </c>
      <c r="C1746" s="22" t="str">
        <f t="shared" si="99"/>
        <v>2009B00452</v>
      </c>
      <c r="D1746" s="13">
        <v>40024</v>
      </c>
      <c r="E1746">
        <v>90027</v>
      </c>
      <c r="F1746" t="s">
        <v>332</v>
      </c>
      <c r="G1746">
        <v>5</v>
      </c>
      <c r="H1746">
        <v>9</v>
      </c>
      <c r="I1746" t="s">
        <v>70</v>
      </c>
      <c r="J1746" s="15">
        <f t="shared" si="100"/>
        <v>8148.0000000000009</v>
      </c>
      <c r="K1746">
        <v>40</v>
      </c>
      <c r="L1746">
        <v>80</v>
      </c>
      <c r="M1746" s="26">
        <v>80</v>
      </c>
      <c r="N1746">
        <f t="shared" si="101"/>
        <v>40</v>
      </c>
      <c r="O1746">
        <v>3</v>
      </c>
      <c r="P1746">
        <v>6</v>
      </c>
      <c r="Q1746"/>
      <c r="R1746">
        <v>1061</v>
      </c>
      <c r="S1746">
        <v>2009</v>
      </c>
      <c r="T1746" s="60" t="s">
        <v>88</v>
      </c>
      <c r="U1746" s="65">
        <v>0.82</v>
      </c>
      <c r="V1746" s="65">
        <v>0</v>
      </c>
      <c r="W1746" s="65">
        <v>0.89</v>
      </c>
      <c r="X1746" s="65">
        <v>0</v>
      </c>
      <c r="Y1746" s="65">
        <v>0</v>
      </c>
      <c r="Z1746">
        <v>468.56</v>
      </c>
      <c r="AA1746">
        <v>5.96</v>
      </c>
      <c r="AB1746">
        <v>7.9577</v>
      </c>
      <c r="AC1746">
        <v>0.62990000000000002</v>
      </c>
      <c r="AD1746">
        <v>1.123</v>
      </c>
      <c r="AE1746">
        <v>3.1575000000000002</v>
      </c>
      <c r="AF1746">
        <v>6.2942999999999998</v>
      </c>
      <c r="AG1746">
        <v>4.3213999999999997</v>
      </c>
      <c r="AH1746">
        <v>1.0147999999999999</v>
      </c>
      <c r="AI1746">
        <v>1.7461</v>
      </c>
      <c r="AJ1746">
        <v>0.36070000000000002</v>
      </c>
      <c r="AK1746">
        <v>0.65059999999999996</v>
      </c>
      <c r="AL1746">
        <v>0.16930000000000001</v>
      </c>
      <c r="AM1746">
        <v>7.3524000000000003</v>
      </c>
      <c r="AN1746">
        <v>0.41539999999999999</v>
      </c>
      <c r="AO1746">
        <v>2.3734999999999999</v>
      </c>
      <c r="AP1746">
        <v>0.45669999999999999</v>
      </c>
      <c r="AQ1746">
        <v>59.645699999999998</v>
      </c>
      <c r="AR1746">
        <v>72.637799999999999</v>
      </c>
      <c r="AS1746" s="22"/>
      <c r="AT1746" s="22"/>
      <c r="AU1746" s="22" t="s">
        <v>77</v>
      </c>
      <c r="AV1746" s="46">
        <v>0</v>
      </c>
      <c r="AW1746" s="46">
        <v>0</v>
      </c>
      <c r="AX1746" s="46">
        <v>0</v>
      </c>
    </row>
    <row r="1747" spans="1:50" ht="12.75" hidden="1" customHeight="1" x14ac:dyDescent="0.25">
      <c r="A1747">
        <v>453</v>
      </c>
      <c r="B1747">
        <v>2009</v>
      </c>
      <c r="C1747" s="22" t="str">
        <f t="shared" si="99"/>
        <v>2009B00453</v>
      </c>
      <c r="D1747" s="13">
        <v>40024</v>
      </c>
      <c r="E1747">
        <v>90027</v>
      </c>
      <c r="F1747" t="s">
        <v>332</v>
      </c>
      <c r="G1747">
        <v>5</v>
      </c>
      <c r="H1747">
        <v>9</v>
      </c>
      <c r="I1747" t="s">
        <v>70</v>
      </c>
      <c r="J1747" s="15">
        <f t="shared" si="100"/>
        <v>2179.5900000000006</v>
      </c>
      <c r="K1747">
        <v>80</v>
      </c>
      <c r="L1747">
        <v>100</v>
      </c>
      <c r="M1747" s="26">
        <v>90.7</v>
      </c>
      <c r="N1747">
        <f t="shared" si="101"/>
        <v>20</v>
      </c>
      <c r="O1747">
        <v>3</v>
      </c>
      <c r="P1747">
        <v>6</v>
      </c>
      <c r="Q1747"/>
      <c r="R1747">
        <v>1062</v>
      </c>
      <c r="S1747">
        <v>2009</v>
      </c>
      <c r="T1747" s="60" t="s">
        <v>88</v>
      </c>
      <c r="U1747" s="65">
        <v>1.02</v>
      </c>
      <c r="V1747" s="65">
        <v>0</v>
      </c>
      <c r="W1747" s="65">
        <v>0</v>
      </c>
      <c r="X1747" s="65">
        <v>0</v>
      </c>
      <c r="Y1747" s="65">
        <v>0</v>
      </c>
      <c r="Z1747">
        <v>490.49</v>
      </c>
      <c r="AA1747">
        <v>5.94</v>
      </c>
      <c r="AB1747">
        <v>4.3707000000000003</v>
      </c>
      <c r="AC1747">
        <v>0.80179999999999996</v>
      </c>
      <c r="AD1747">
        <v>1.726</v>
      </c>
      <c r="AE1747">
        <v>2.5188000000000001</v>
      </c>
      <c r="AF1747">
        <v>4.4523999999999999</v>
      </c>
      <c r="AG1747">
        <v>3.2591999999999999</v>
      </c>
      <c r="AH1747">
        <v>0.47820000000000001</v>
      </c>
      <c r="AI1747">
        <v>2.3052999999999999</v>
      </c>
      <c r="AJ1747">
        <v>0.25619999999999998</v>
      </c>
      <c r="AK1747">
        <v>0.79530000000000001</v>
      </c>
      <c r="AL1747">
        <v>0.2235</v>
      </c>
      <c r="AM1747">
        <v>6.6303000000000001</v>
      </c>
      <c r="AN1747">
        <v>0.29039999999999999</v>
      </c>
      <c r="AO1747" t="s">
        <v>335</v>
      </c>
      <c r="AP1747">
        <v>0.58179999999999998</v>
      </c>
      <c r="AQ1747">
        <v>32.606499999999997</v>
      </c>
      <c r="AR1747">
        <v>59.167499999999997</v>
      </c>
      <c r="AS1747" s="22"/>
      <c r="AT1747" s="22"/>
      <c r="AU1747" s="22" t="s">
        <v>77</v>
      </c>
      <c r="AV1747" s="46">
        <v>0</v>
      </c>
      <c r="AW1747" s="46">
        <v>0</v>
      </c>
      <c r="AX1747" s="46">
        <v>0</v>
      </c>
    </row>
    <row r="1748" spans="1:50" ht="12.75" hidden="1" customHeight="1" x14ac:dyDescent="0.25">
      <c r="A1748">
        <v>454</v>
      </c>
      <c r="B1748">
        <v>2009</v>
      </c>
      <c r="C1748" s="22" t="str">
        <f t="shared" si="99"/>
        <v>2009B00454</v>
      </c>
      <c r="D1748" s="13">
        <v>40024</v>
      </c>
      <c r="E1748">
        <v>90028</v>
      </c>
      <c r="F1748" t="s">
        <v>332</v>
      </c>
      <c r="G1748">
        <v>5</v>
      </c>
      <c r="H1748">
        <v>1</v>
      </c>
      <c r="I1748" t="s">
        <v>70</v>
      </c>
      <c r="J1748" s="15">
        <f t="shared" si="100"/>
        <v>1358</v>
      </c>
      <c r="K1748">
        <v>0</v>
      </c>
      <c r="L1748">
        <v>5</v>
      </c>
      <c r="M1748">
        <v>5</v>
      </c>
      <c r="N1748">
        <f t="shared" si="101"/>
        <v>5</v>
      </c>
      <c r="O1748">
        <v>4</v>
      </c>
      <c r="P1748">
        <v>6</v>
      </c>
      <c r="Q1748"/>
      <c r="R1748">
        <v>1063</v>
      </c>
      <c r="S1748">
        <v>2009</v>
      </c>
      <c r="T1748" s="60" t="s">
        <v>88</v>
      </c>
      <c r="U1748" s="65">
        <v>1.99</v>
      </c>
      <c r="V1748" s="65">
        <v>0</v>
      </c>
      <c r="W1748" s="65">
        <v>0</v>
      </c>
      <c r="X1748" s="65">
        <v>0</v>
      </c>
      <c r="Y1748" s="65">
        <v>0</v>
      </c>
      <c r="Z1748">
        <v>456.02</v>
      </c>
      <c r="AA1748">
        <v>11.79</v>
      </c>
      <c r="AB1748">
        <v>3.9636999999999998</v>
      </c>
      <c r="AC1748">
        <v>1.3452</v>
      </c>
      <c r="AD1748">
        <v>0.32479999999999998</v>
      </c>
      <c r="AE1748">
        <v>1.9113</v>
      </c>
      <c r="AF1748">
        <v>7.6643999999999997</v>
      </c>
      <c r="AG1748">
        <v>11.933400000000001</v>
      </c>
      <c r="AH1748">
        <v>2.5739999999999998</v>
      </c>
      <c r="AI1748">
        <v>2.2158000000000002</v>
      </c>
      <c r="AJ1748">
        <v>0.46060000000000001</v>
      </c>
      <c r="AK1748">
        <v>0.2954</v>
      </c>
      <c r="AL1748">
        <v>8.9099999999999999E-2</v>
      </c>
      <c r="AM1748">
        <v>6.0856000000000003</v>
      </c>
      <c r="AN1748">
        <v>0.87980000000000003</v>
      </c>
      <c r="AO1748">
        <v>179.06569999999999</v>
      </c>
      <c r="AP1748">
        <v>0.99960000000000004</v>
      </c>
      <c r="AQ1748">
        <v>92.733599999999996</v>
      </c>
      <c r="AR1748">
        <v>86.678200000000004</v>
      </c>
      <c r="AS1748" s="22"/>
      <c r="AT1748" s="22"/>
      <c r="AU1748" s="22" t="s">
        <v>77</v>
      </c>
      <c r="AV1748" s="46">
        <v>0</v>
      </c>
      <c r="AW1748" s="46">
        <v>0</v>
      </c>
      <c r="AX1748" s="46">
        <v>0</v>
      </c>
    </row>
    <row r="1749" spans="1:50" ht="15" hidden="1" customHeight="1" x14ac:dyDescent="0.25">
      <c r="A1749">
        <v>455</v>
      </c>
      <c r="B1749">
        <v>2009</v>
      </c>
      <c r="C1749" s="22" t="str">
        <f t="shared" si="99"/>
        <v>2009B00455</v>
      </c>
      <c r="D1749" s="13">
        <v>40024</v>
      </c>
      <c r="E1749">
        <v>90028</v>
      </c>
      <c r="F1749" t="s">
        <v>332</v>
      </c>
      <c r="G1749">
        <v>5</v>
      </c>
      <c r="H1749">
        <v>1</v>
      </c>
      <c r="I1749" t="s">
        <v>70</v>
      </c>
      <c r="J1749" s="15">
        <f t="shared" si="100"/>
        <v>1358</v>
      </c>
      <c r="K1749">
        <v>5</v>
      </c>
      <c r="L1749">
        <v>10</v>
      </c>
      <c r="M1749">
        <v>10</v>
      </c>
      <c r="N1749">
        <f t="shared" si="101"/>
        <v>5</v>
      </c>
      <c r="O1749">
        <v>4</v>
      </c>
      <c r="P1749">
        <v>6</v>
      </c>
      <c r="Q1749"/>
      <c r="R1749">
        <v>1064</v>
      </c>
      <c r="S1749">
        <v>2009</v>
      </c>
      <c r="T1749" s="60" t="s">
        <v>88</v>
      </c>
      <c r="U1749" s="65">
        <v>2</v>
      </c>
      <c r="V1749" s="65">
        <v>0</v>
      </c>
      <c r="W1749" s="65">
        <v>0</v>
      </c>
      <c r="X1749" s="65">
        <v>0</v>
      </c>
      <c r="Y1749" s="65">
        <v>0</v>
      </c>
      <c r="Z1749">
        <v>442.4</v>
      </c>
      <c r="AA1749">
        <v>9.9600000000000009</v>
      </c>
      <c r="AB1749">
        <v>5.6557000000000004</v>
      </c>
      <c r="AC1749">
        <v>1.2015</v>
      </c>
      <c r="AD1749">
        <v>0.27189999999999998</v>
      </c>
      <c r="AE1749">
        <v>2.7488000000000001</v>
      </c>
      <c r="AF1749">
        <v>8.0858000000000008</v>
      </c>
      <c r="AG1749">
        <v>9.73</v>
      </c>
      <c r="AH1749">
        <v>3.6701999999999999</v>
      </c>
      <c r="AI1749">
        <v>2.3650000000000002</v>
      </c>
      <c r="AJ1749">
        <v>0.58730000000000004</v>
      </c>
      <c r="AK1749">
        <v>0.34229999999999999</v>
      </c>
      <c r="AL1749">
        <v>0.1061</v>
      </c>
      <c r="AM1749">
        <v>5.6702000000000004</v>
      </c>
      <c r="AN1749">
        <v>0.78010000000000002</v>
      </c>
      <c r="AO1749">
        <v>85.052999999999997</v>
      </c>
      <c r="AP1749">
        <v>0.82299999999999995</v>
      </c>
      <c r="AQ1749">
        <v>94.503399999999999</v>
      </c>
      <c r="AR1749">
        <v>72.131100000000004</v>
      </c>
      <c r="AS1749" s="22"/>
      <c r="AT1749" s="22"/>
      <c r="AU1749" s="22" t="s">
        <v>77</v>
      </c>
      <c r="AV1749" s="46">
        <v>0</v>
      </c>
      <c r="AW1749" s="46">
        <v>0</v>
      </c>
      <c r="AX1749" s="46">
        <v>0</v>
      </c>
    </row>
    <row r="1750" spans="1:50" ht="12.75" hidden="1" customHeight="1" x14ac:dyDescent="0.25">
      <c r="A1750">
        <v>456</v>
      </c>
      <c r="B1750">
        <v>2009</v>
      </c>
      <c r="C1750" s="22" t="str">
        <f t="shared" si="99"/>
        <v>2009B00456</v>
      </c>
      <c r="D1750" s="13">
        <v>40024</v>
      </c>
      <c r="E1750">
        <v>90028</v>
      </c>
      <c r="F1750" t="s">
        <v>332</v>
      </c>
      <c r="G1750">
        <v>5</v>
      </c>
      <c r="H1750">
        <v>1</v>
      </c>
      <c r="I1750" t="s">
        <v>70</v>
      </c>
      <c r="J1750" s="15">
        <f t="shared" si="100"/>
        <v>2716</v>
      </c>
      <c r="K1750">
        <v>10</v>
      </c>
      <c r="L1750">
        <v>20</v>
      </c>
      <c r="M1750">
        <v>20</v>
      </c>
      <c r="N1750">
        <f t="shared" si="101"/>
        <v>10</v>
      </c>
      <c r="O1750">
        <v>4</v>
      </c>
      <c r="P1750">
        <v>6</v>
      </c>
      <c r="Q1750"/>
      <c r="R1750">
        <v>1065</v>
      </c>
      <c r="S1750">
        <v>2009</v>
      </c>
      <c r="T1750" s="60" t="s">
        <v>88</v>
      </c>
      <c r="U1750" s="65">
        <v>0.7</v>
      </c>
      <c r="V1750" s="65">
        <v>0</v>
      </c>
      <c r="W1750" s="65">
        <v>0</v>
      </c>
      <c r="X1750" s="65">
        <v>0.28000000000000003</v>
      </c>
      <c r="Y1750" s="65">
        <v>0</v>
      </c>
      <c r="Z1750">
        <v>443.41</v>
      </c>
      <c r="AA1750">
        <v>10.23</v>
      </c>
      <c r="AB1750">
        <v>6.7491000000000003</v>
      </c>
      <c r="AC1750">
        <v>1.1555</v>
      </c>
      <c r="AD1750">
        <v>0.40770000000000001</v>
      </c>
      <c r="AE1750">
        <v>4.8365999999999998</v>
      </c>
      <c r="AF1750">
        <v>6.5194000000000001</v>
      </c>
      <c r="AG1750">
        <v>8.7234999999999996</v>
      </c>
      <c r="AH1750">
        <v>2.4018999999999999</v>
      </c>
      <c r="AI1750">
        <v>2.2482000000000002</v>
      </c>
      <c r="AJ1750">
        <v>0.54949999999999999</v>
      </c>
      <c r="AK1750">
        <v>0.40329999999999999</v>
      </c>
      <c r="AL1750">
        <v>0.14799999999999999</v>
      </c>
      <c r="AM1750">
        <v>5.4725999999999999</v>
      </c>
      <c r="AN1750">
        <v>0.83520000000000005</v>
      </c>
      <c r="AO1750">
        <v>47.923999999999999</v>
      </c>
      <c r="AP1750">
        <v>0.77300000000000002</v>
      </c>
      <c r="AQ1750">
        <v>67.402799999999999</v>
      </c>
      <c r="AR1750">
        <v>94.037099999999995</v>
      </c>
      <c r="AS1750" s="22"/>
      <c r="AT1750" s="22"/>
      <c r="AU1750" s="22" t="s">
        <v>77</v>
      </c>
      <c r="AV1750" s="46">
        <v>0</v>
      </c>
      <c r="AW1750" s="46">
        <v>0</v>
      </c>
      <c r="AX1750" s="46">
        <v>0</v>
      </c>
    </row>
    <row r="1751" spans="1:50" ht="12.75" hidden="1" customHeight="1" x14ac:dyDescent="0.25">
      <c r="A1751">
        <v>457</v>
      </c>
      <c r="B1751">
        <v>2009</v>
      </c>
      <c r="C1751" s="22" t="str">
        <f t="shared" si="99"/>
        <v>2009B00457</v>
      </c>
      <c r="D1751" s="13">
        <v>40024</v>
      </c>
      <c r="E1751">
        <v>90028</v>
      </c>
      <c r="F1751" t="s">
        <v>332</v>
      </c>
      <c r="G1751">
        <v>5</v>
      </c>
      <c r="H1751">
        <v>1</v>
      </c>
      <c r="I1751" t="s">
        <v>70</v>
      </c>
      <c r="J1751" s="15">
        <f t="shared" si="100"/>
        <v>5432</v>
      </c>
      <c r="K1751">
        <v>20</v>
      </c>
      <c r="L1751">
        <v>40</v>
      </c>
      <c r="M1751">
        <v>40</v>
      </c>
      <c r="N1751">
        <f t="shared" si="101"/>
        <v>20</v>
      </c>
      <c r="O1751">
        <v>4</v>
      </c>
      <c r="P1751">
        <v>6</v>
      </c>
      <c r="Q1751"/>
      <c r="R1751">
        <v>1066</v>
      </c>
      <c r="S1751">
        <v>2009</v>
      </c>
      <c r="T1751" s="60" t="s">
        <v>88</v>
      </c>
      <c r="U1751" s="65">
        <v>1.71</v>
      </c>
      <c r="V1751" s="65">
        <v>1.78</v>
      </c>
      <c r="W1751" s="65">
        <v>0</v>
      </c>
      <c r="X1751" s="65">
        <v>0</v>
      </c>
      <c r="Y1751" s="65">
        <v>0</v>
      </c>
      <c r="Z1751">
        <v>441.87</v>
      </c>
      <c r="AA1751">
        <v>6.99</v>
      </c>
      <c r="AB1751">
        <v>8.3604000000000003</v>
      </c>
      <c r="AC1751">
        <v>1.0731999999999999</v>
      </c>
      <c r="AD1751">
        <v>0.73619999999999997</v>
      </c>
      <c r="AE1751">
        <v>2.7303999999999999</v>
      </c>
      <c r="AF1751">
        <v>8.5456000000000003</v>
      </c>
      <c r="AG1751">
        <v>4.9458000000000002</v>
      </c>
      <c r="AH1751">
        <v>2.0203000000000002</v>
      </c>
      <c r="AI1751">
        <v>2.2930999999999999</v>
      </c>
      <c r="AJ1751">
        <v>0.63870000000000005</v>
      </c>
      <c r="AK1751">
        <v>0.61609999999999998</v>
      </c>
      <c r="AL1751">
        <v>0.159</v>
      </c>
      <c r="AM1751">
        <v>8.4282000000000004</v>
      </c>
      <c r="AN1751">
        <v>0.54469999999999996</v>
      </c>
      <c r="AO1751">
        <v>5.8898000000000001</v>
      </c>
      <c r="AP1751">
        <v>0.53120000000000001</v>
      </c>
      <c r="AQ1751">
        <v>94.399299999999997</v>
      </c>
      <c r="AR1751">
        <v>119.51220000000001</v>
      </c>
      <c r="AS1751" s="22"/>
      <c r="AT1751" s="22"/>
      <c r="AU1751" s="22" t="s">
        <v>77</v>
      </c>
      <c r="AV1751" s="46">
        <v>0</v>
      </c>
      <c r="AW1751" s="46">
        <v>0</v>
      </c>
      <c r="AX1751" s="46">
        <v>0</v>
      </c>
    </row>
    <row r="1752" spans="1:50" ht="12.75" hidden="1" customHeight="1" x14ac:dyDescent="0.25">
      <c r="A1752">
        <v>458</v>
      </c>
      <c r="B1752">
        <v>2009</v>
      </c>
      <c r="C1752" s="22" t="str">
        <f t="shared" si="99"/>
        <v>2009B00458</v>
      </c>
      <c r="D1752" s="13">
        <v>40024</v>
      </c>
      <c r="E1752">
        <v>90028</v>
      </c>
      <c r="F1752" t="s">
        <v>332</v>
      </c>
      <c r="G1752">
        <v>5</v>
      </c>
      <c r="H1752">
        <v>1</v>
      </c>
      <c r="I1752" t="s">
        <v>70</v>
      </c>
      <c r="J1752" s="15">
        <f t="shared" si="100"/>
        <v>10673.880000000001</v>
      </c>
      <c r="K1752">
        <v>40</v>
      </c>
      <c r="L1752">
        <v>80</v>
      </c>
      <c r="M1752" s="26">
        <v>79.3</v>
      </c>
      <c r="N1752">
        <f t="shared" si="101"/>
        <v>40</v>
      </c>
      <c r="O1752">
        <v>4</v>
      </c>
      <c r="P1752">
        <v>6</v>
      </c>
      <c r="Q1752"/>
      <c r="R1752">
        <v>1067</v>
      </c>
      <c r="S1752">
        <v>2009</v>
      </c>
      <c r="T1752" s="60" t="s">
        <v>88</v>
      </c>
      <c r="U1752" s="65">
        <v>0.4</v>
      </c>
      <c r="V1752" s="65">
        <v>0</v>
      </c>
      <c r="W1752" s="65">
        <v>2.72</v>
      </c>
      <c r="X1752" s="65">
        <v>0.2</v>
      </c>
      <c r="Y1752" s="65">
        <v>0</v>
      </c>
      <c r="Z1752">
        <v>443.51</v>
      </c>
      <c r="AA1752">
        <v>8.35</v>
      </c>
      <c r="AB1752">
        <v>7.8316999999999997</v>
      </c>
      <c r="AC1752">
        <v>0.45540000000000003</v>
      </c>
      <c r="AD1752">
        <v>0.69950000000000001</v>
      </c>
      <c r="AE1752">
        <v>2.9024999999999999</v>
      </c>
      <c r="AF1752">
        <v>7.1188000000000002</v>
      </c>
      <c r="AG1752">
        <v>5.4802</v>
      </c>
      <c r="AH1752">
        <v>1.8431</v>
      </c>
      <c r="AI1752">
        <v>2.2604000000000002</v>
      </c>
      <c r="AJ1752">
        <v>0.52029999999999998</v>
      </c>
      <c r="AK1752">
        <v>0.30790000000000001</v>
      </c>
      <c r="AL1752">
        <v>0.24060000000000001</v>
      </c>
      <c r="AM1752">
        <v>6.7276999999999996</v>
      </c>
      <c r="AN1752">
        <v>0.56089999999999995</v>
      </c>
      <c r="AO1752">
        <v>3.2381000000000002</v>
      </c>
      <c r="AP1752">
        <v>0.67520000000000002</v>
      </c>
      <c r="AQ1752">
        <v>85.940600000000003</v>
      </c>
      <c r="AR1752">
        <v>71.138599999999997</v>
      </c>
      <c r="AS1752" s="22"/>
      <c r="AT1752" s="22"/>
      <c r="AU1752" s="22" t="s">
        <v>77</v>
      </c>
      <c r="AV1752" s="46">
        <v>0</v>
      </c>
      <c r="AW1752" s="46">
        <v>0</v>
      </c>
      <c r="AX1752" s="46">
        <v>0</v>
      </c>
    </row>
    <row r="1753" spans="1:50" ht="12.75" hidden="1" customHeight="1" x14ac:dyDescent="0.25">
      <c r="A1753">
        <v>459</v>
      </c>
      <c r="B1753">
        <v>2009</v>
      </c>
      <c r="C1753" s="22" t="str">
        <f t="shared" si="99"/>
        <v>2009B00459</v>
      </c>
      <c r="D1753" s="13">
        <v>40024</v>
      </c>
      <c r="E1753">
        <v>90028</v>
      </c>
      <c r="F1753" t="s">
        <v>332</v>
      </c>
      <c r="G1753">
        <v>5</v>
      </c>
      <c r="H1753">
        <v>1</v>
      </c>
      <c r="I1753" t="s">
        <v>70</v>
      </c>
      <c r="J1753" s="15">
        <f t="shared" si="100"/>
        <v>1690.7099999999996</v>
      </c>
      <c r="K1753">
        <v>80</v>
      </c>
      <c r="L1753">
        <v>100</v>
      </c>
      <c r="M1753" s="26">
        <v>88.3</v>
      </c>
      <c r="N1753">
        <f t="shared" si="101"/>
        <v>20</v>
      </c>
      <c r="O1753">
        <v>3</v>
      </c>
      <c r="P1753">
        <v>6</v>
      </c>
      <c r="Q1753"/>
      <c r="S1753"/>
      <c r="T1753" s="60" t="s">
        <v>88</v>
      </c>
      <c r="U1753" s="65">
        <v>0</v>
      </c>
      <c r="V1753" s="65">
        <v>0</v>
      </c>
      <c r="W1753" s="65">
        <v>0</v>
      </c>
      <c r="X1753" s="65">
        <v>0</v>
      </c>
      <c r="Y1753" s="65">
        <v>0</v>
      </c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s="22"/>
      <c r="AT1753" s="22"/>
      <c r="AU1753" s="22" t="s">
        <v>77</v>
      </c>
      <c r="AV1753" s="46">
        <v>0</v>
      </c>
      <c r="AW1753" s="46">
        <v>0</v>
      </c>
      <c r="AX1753" s="46">
        <v>0</v>
      </c>
    </row>
    <row r="1754" spans="1:50" ht="12.75" hidden="1" customHeight="1" x14ac:dyDescent="0.25">
      <c r="A1754">
        <v>460</v>
      </c>
      <c r="B1754">
        <v>2009</v>
      </c>
      <c r="C1754" s="22" t="str">
        <f t="shared" si="99"/>
        <v>2009B00460</v>
      </c>
      <c r="D1754" s="13">
        <v>40025</v>
      </c>
      <c r="E1754">
        <v>90029</v>
      </c>
      <c r="F1754" t="s">
        <v>332</v>
      </c>
      <c r="G1754">
        <v>2</v>
      </c>
      <c r="H1754">
        <v>1</v>
      </c>
      <c r="I1754" t="s">
        <v>70</v>
      </c>
      <c r="J1754" s="15">
        <f t="shared" si="100"/>
        <v>1358</v>
      </c>
      <c r="K1754">
        <v>0</v>
      </c>
      <c r="L1754">
        <v>5</v>
      </c>
      <c r="M1754">
        <v>5</v>
      </c>
      <c r="N1754">
        <f t="shared" si="101"/>
        <v>5</v>
      </c>
      <c r="O1754">
        <v>4</v>
      </c>
      <c r="P1754">
        <v>6</v>
      </c>
      <c r="Q1754"/>
      <c r="R1754">
        <v>1068</v>
      </c>
      <c r="S1754">
        <v>2009</v>
      </c>
      <c r="T1754" s="60" t="s">
        <v>88</v>
      </c>
      <c r="U1754" s="65">
        <v>4</v>
      </c>
      <c r="V1754" s="65">
        <v>0</v>
      </c>
      <c r="W1754" s="65">
        <v>0</v>
      </c>
      <c r="X1754" s="65">
        <v>0</v>
      </c>
      <c r="Y1754" s="65">
        <v>0</v>
      </c>
      <c r="Z1754">
        <v>388.37</v>
      </c>
      <c r="AA1754">
        <v>13.85</v>
      </c>
      <c r="AB1754">
        <v>6.5598999999999998</v>
      </c>
      <c r="AC1754">
        <v>1.2126999999999999</v>
      </c>
      <c r="AD1754">
        <v>0.26029999999999998</v>
      </c>
      <c r="AE1754">
        <v>1.9922</v>
      </c>
      <c r="AF1754">
        <v>15.759399999999999</v>
      </c>
      <c r="AG1754">
        <v>11.8847</v>
      </c>
      <c r="AH1754">
        <v>3.4758</v>
      </c>
      <c r="AI1754">
        <v>2.8056000000000001</v>
      </c>
      <c r="AJ1754">
        <v>0.60429999999999995</v>
      </c>
      <c r="AK1754">
        <v>0.26169999999999999</v>
      </c>
      <c r="AL1754">
        <v>0.1148</v>
      </c>
      <c r="AM1754">
        <v>8.0786999999999995</v>
      </c>
      <c r="AN1754">
        <v>0.97299999999999998</v>
      </c>
      <c r="AO1754">
        <v>97.804199999999994</v>
      </c>
      <c r="AP1754">
        <v>1.2411000000000001</v>
      </c>
      <c r="AQ1754">
        <v>209.05760000000001</v>
      </c>
      <c r="AR1754">
        <v>62.534300000000002</v>
      </c>
      <c r="AS1754" s="22"/>
      <c r="AT1754" s="22"/>
      <c r="AU1754" s="22" t="s">
        <v>77</v>
      </c>
      <c r="AV1754" s="46">
        <v>0</v>
      </c>
      <c r="AW1754" s="46">
        <v>0</v>
      </c>
      <c r="AX1754" s="46">
        <v>0</v>
      </c>
    </row>
    <row r="1755" spans="1:50" ht="12.75" hidden="1" customHeight="1" x14ac:dyDescent="0.25">
      <c r="A1755">
        <v>461</v>
      </c>
      <c r="B1755">
        <v>2009</v>
      </c>
      <c r="C1755" s="22" t="str">
        <f t="shared" si="99"/>
        <v>2009B00461</v>
      </c>
      <c r="D1755" s="13">
        <v>40025</v>
      </c>
      <c r="E1755">
        <v>90029</v>
      </c>
      <c r="F1755" t="s">
        <v>332</v>
      </c>
      <c r="G1755">
        <v>2</v>
      </c>
      <c r="H1755">
        <v>1</v>
      </c>
      <c r="I1755" t="s">
        <v>70</v>
      </c>
      <c r="J1755" s="15">
        <f t="shared" si="100"/>
        <v>1358</v>
      </c>
      <c r="K1755">
        <v>5</v>
      </c>
      <c r="L1755">
        <v>10</v>
      </c>
      <c r="M1755">
        <v>10</v>
      </c>
      <c r="N1755">
        <f t="shared" si="101"/>
        <v>5</v>
      </c>
      <c r="O1755">
        <v>4</v>
      </c>
      <c r="P1755">
        <v>6</v>
      </c>
      <c r="Q1755"/>
      <c r="R1755">
        <v>1069</v>
      </c>
      <c r="S1755">
        <v>2009</v>
      </c>
      <c r="T1755" s="60" t="s">
        <v>88</v>
      </c>
      <c r="U1755" s="65">
        <v>2.2000000000000002</v>
      </c>
      <c r="V1755" s="65">
        <v>0.56000000000000005</v>
      </c>
      <c r="W1755" s="65">
        <v>0</v>
      </c>
      <c r="X1755" s="65">
        <v>0</v>
      </c>
      <c r="Y1755" s="65">
        <v>0</v>
      </c>
      <c r="Z1755">
        <v>434.98</v>
      </c>
      <c r="AA1755">
        <v>10.69</v>
      </c>
      <c r="AB1755">
        <v>5.8992000000000004</v>
      </c>
      <c r="AC1755">
        <v>0.93079999999999996</v>
      </c>
      <c r="AD1755">
        <v>0.29299999999999998</v>
      </c>
      <c r="AE1755">
        <v>3.081</v>
      </c>
      <c r="AF1755">
        <v>9.2292000000000005</v>
      </c>
      <c r="AG1755">
        <v>9.5009999999999994</v>
      </c>
      <c r="AH1755">
        <v>4.0746000000000002</v>
      </c>
      <c r="AI1755">
        <v>2.3839000000000001</v>
      </c>
      <c r="AJ1755">
        <v>0.50049999999999994</v>
      </c>
      <c r="AK1755">
        <v>0.22969999999999999</v>
      </c>
      <c r="AL1755">
        <v>0.1038</v>
      </c>
      <c r="AM1755">
        <v>5.7805999999999997</v>
      </c>
      <c r="AN1755">
        <v>0.78659999999999997</v>
      </c>
      <c r="AO1755">
        <v>95.059299999999993</v>
      </c>
      <c r="AP1755">
        <v>0.84730000000000005</v>
      </c>
      <c r="AQ1755">
        <v>126.1858</v>
      </c>
      <c r="AR1755">
        <v>58.942700000000002</v>
      </c>
      <c r="AS1755" s="22"/>
      <c r="AT1755" s="22"/>
      <c r="AU1755" s="22" t="s">
        <v>77</v>
      </c>
      <c r="AV1755" s="46">
        <v>0</v>
      </c>
      <c r="AW1755" s="46">
        <v>0</v>
      </c>
      <c r="AX1755" s="46">
        <v>0</v>
      </c>
    </row>
    <row r="1756" spans="1:50" ht="12.75" hidden="1" customHeight="1" x14ac:dyDescent="0.25">
      <c r="A1756">
        <v>462</v>
      </c>
      <c r="B1756">
        <v>2009</v>
      </c>
      <c r="C1756" s="22" t="str">
        <f t="shared" si="99"/>
        <v>2009B00462</v>
      </c>
      <c r="D1756" s="13">
        <v>40025</v>
      </c>
      <c r="E1756">
        <v>90029</v>
      </c>
      <c r="F1756" t="s">
        <v>332</v>
      </c>
      <c r="G1756">
        <v>2</v>
      </c>
      <c r="H1756">
        <v>1</v>
      </c>
      <c r="I1756" t="s">
        <v>70</v>
      </c>
      <c r="J1756" s="15">
        <f t="shared" si="100"/>
        <v>2716</v>
      </c>
      <c r="K1756">
        <v>10</v>
      </c>
      <c r="L1756">
        <v>20</v>
      </c>
      <c r="M1756">
        <v>20</v>
      </c>
      <c r="N1756">
        <f t="shared" si="101"/>
        <v>10</v>
      </c>
      <c r="O1756">
        <v>4</v>
      </c>
      <c r="P1756">
        <v>6</v>
      </c>
      <c r="Q1756"/>
      <c r="R1756">
        <v>1070</v>
      </c>
      <c r="S1756">
        <v>2009</v>
      </c>
      <c r="T1756" s="60" t="s">
        <v>88</v>
      </c>
      <c r="U1756" s="65">
        <v>3.28</v>
      </c>
      <c r="V1756" s="65">
        <v>1.98</v>
      </c>
      <c r="W1756" s="65">
        <v>0</v>
      </c>
      <c r="X1756" s="65">
        <v>0</v>
      </c>
      <c r="Y1756" s="65">
        <v>0</v>
      </c>
      <c r="Z1756">
        <v>452.01</v>
      </c>
      <c r="AA1756">
        <v>9.15</v>
      </c>
      <c r="AB1756">
        <v>6.3064</v>
      </c>
      <c r="AC1756">
        <v>1.2824</v>
      </c>
      <c r="AD1756">
        <v>0.46660000000000001</v>
      </c>
      <c r="AE1756">
        <v>7.1523000000000003</v>
      </c>
      <c r="AF1756">
        <v>8.2142999999999997</v>
      </c>
      <c r="AG1756">
        <v>7.8712</v>
      </c>
      <c r="AH1756">
        <v>2.6922000000000001</v>
      </c>
      <c r="AI1756">
        <v>2.5009000000000001</v>
      </c>
      <c r="AJ1756">
        <v>0.60099999999999998</v>
      </c>
      <c r="AK1756">
        <v>0.38490000000000002</v>
      </c>
      <c r="AL1756">
        <v>0.13109999999999999</v>
      </c>
      <c r="AM1756">
        <v>5.7237</v>
      </c>
      <c r="AN1756">
        <v>0.74150000000000005</v>
      </c>
      <c r="AO1756">
        <v>58.458599999999997</v>
      </c>
      <c r="AP1756">
        <v>0.7702</v>
      </c>
      <c r="AQ1756">
        <v>87.875900000000001</v>
      </c>
      <c r="AR1756">
        <v>72.368399999999994</v>
      </c>
      <c r="AS1756" s="22"/>
      <c r="AT1756" s="22"/>
      <c r="AU1756" s="22" t="s">
        <v>77</v>
      </c>
      <c r="AV1756" s="46">
        <v>0</v>
      </c>
      <c r="AW1756" s="46">
        <v>0</v>
      </c>
      <c r="AX1756" s="46">
        <v>0</v>
      </c>
    </row>
    <row r="1757" spans="1:50" ht="12.75" hidden="1" customHeight="1" x14ac:dyDescent="0.25">
      <c r="A1757">
        <v>463</v>
      </c>
      <c r="B1757">
        <v>2009</v>
      </c>
      <c r="C1757" s="22" t="str">
        <f t="shared" si="99"/>
        <v>2009B00463</v>
      </c>
      <c r="D1757" s="13">
        <v>40025</v>
      </c>
      <c r="E1757">
        <v>90029</v>
      </c>
      <c r="F1757" t="s">
        <v>332</v>
      </c>
      <c r="G1757">
        <v>2</v>
      </c>
      <c r="H1757">
        <v>1</v>
      </c>
      <c r="I1757" t="s">
        <v>70</v>
      </c>
      <c r="J1757" s="15">
        <f t="shared" si="100"/>
        <v>5432</v>
      </c>
      <c r="K1757">
        <v>20</v>
      </c>
      <c r="L1757">
        <v>40</v>
      </c>
      <c r="M1757">
        <v>40</v>
      </c>
      <c r="N1757">
        <f t="shared" si="101"/>
        <v>20</v>
      </c>
      <c r="O1757">
        <v>4</v>
      </c>
      <c r="P1757">
        <v>6</v>
      </c>
      <c r="Q1757"/>
      <c r="R1757">
        <v>1071</v>
      </c>
      <c r="S1757">
        <v>2009</v>
      </c>
      <c r="T1757" s="60" t="s">
        <v>88</v>
      </c>
      <c r="U1757" s="65">
        <v>2.74</v>
      </c>
      <c r="V1757" s="65">
        <v>0</v>
      </c>
      <c r="W1757" s="65">
        <v>0</v>
      </c>
      <c r="X1757" s="65">
        <v>0</v>
      </c>
      <c r="Y1757" s="65">
        <v>0</v>
      </c>
      <c r="Z1757">
        <v>414.98</v>
      </c>
      <c r="AA1757">
        <v>7.2</v>
      </c>
      <c r="AB1757">
        <v>8.5549999999999997</v>
      </c>
      <c r="AC1757">
        <v>1.3151999999999999</v>
      </c>
      <c r="AD1757">
        <v>0.86170000000000002</v>
      </c>
      <c r="AE1757">
        <v>5.7270000000000003</v>
      </c>
      <c r="AF1757">
        <v>10.230499999999999</v>
      </c>
      <c r="AG1757">
        <v>6.2854999999999999</v>
      </c>
      <c r="AH1757">
        <v>2.1924000000000001</v>
      </c>
      <c r="AI1757">
        <v>2.5371999999999999</v>
      </c>
      <c r="AJ1757">
        <v>0.70479999999999998</v>
      </c>
      <c r="AK1757">
        <v>0.56340000000000001</v>
      </c>
      <c r="AL1757">
        <v>0.16619999999999999</v>
      </c>
      <c r="AM1757">
        <v>7.6551</v>
      </c>
      <c r="AN1757">
        <v>0.64410000000000001</v>
      </c>
      <c r="AO1757">
        <v>12.5177</v>
      </c>
      <c r="AP1757">
        <v>0.59489999999999998</v>
      </c>
      <c r="AQ1757">
        <v>128.36879999999999</v>
      </c>
      <c r="AR1757">
        <v>156.73759999999999</v>
      </c>
      <c r="AS1757" s="22"/>
      <c r="AT1757" s="22"/>
      <c r="AU1757" s="22" t="s">
        <v>77</v>
      </c>
      <c r="AV1757" s="46">
        <v>0</v>
      </c>
      <c r="AW1757" s="46">
        <v>0</v>
      </c>
      <c r="AX1757" s="46">
        <v>0</v>
      </c>
    </row>
    <row r="1758" spans="1:50" ht="12.75" hidden="1" customHeight="1" x14ac:dyDescent="0.25">
      <c r="A1758">
        <v>464</v>
      </c>
      <c r="B1758">
        <v>2009</v>
      </c>
      <c r="C1758" s="22" t="str">
        <f t="shared" si="99"/>
        <v>2009B00464</v>
      </c>
      <c r="D1758" s="13">
        <v>40025</v>
      </c>
      <c r="E1758">
        <v>90029</v>
      </c>
      <c r="F1758" t="s">
        <v>332</v>
      </c>
      <c r="G1758">
        <v>2</v>
      </c>
      <c r="H1758">
        <v>1</v>
      </c>
      <c r="I1758" t="s">
        <v>70</v>
      </c>
      <c r="J1758" s="15">
        <f t="shared" si="100"/>
        <v>9994.8799999999992</v>
      </c>
      <c r="K1758">
        <v>40</v>
      </c>
      <c r="L1758">
        <v>80</v>
      </c>
      <c r="M1758" s="26">
        <v>76.8</v>
      </c>
      <c r="N1758">
        <f t="shared" si="101"/>
        <v>40</v>
      </c>
      <c r="O1758">
        <v>4</v>
      </c>
      <c r="P1758">
        <v>6</v>
      </c>
      <c r="Q1758"/>
      <c r="R1758">
        <v>1072</v>
      </c>
      <c r="S1758">
        <v>2009</v>
      </c>
      <c r="T1758" s="60" t="s">
        <v>88</v>
      </c>
      <c r="U1758" s="65">
        <v>1.57</v>
      </c>
      <c r="V1758" s="65">
        <v>0.34</v>
      </c>
      <c r="W1758" s="65">
        <v>1.44</v>
      </c>
      <c r="X1758" s="65">
        <v>0.79</v>
      </c>
      <c r="Y1758" s="65">
        <v>0</v>
      </c>
      <c r="Z1758">
        <v>466.68</v>
      </c>
      <c r="AA1758">
        <v>6.11</v>
      </c>
      <c r="AB1758">
        <v>8.1648999999999994</v>
      </c>
      <c r="AC1758">
        <v>0.77239999999999998</v>
      </c>
      <c r="AD1758">
        <v>0.90659999999999996</v>
      </c>
      <c r="AE1758">
        <v>4.5351999999999997</v>
      </c>
      <c r="AF1758">
        <v>9.3774999999999995</v>
      </c>
      <c r="AG1758">
        <v>5.8246000000000002</v>
      </c>
      <c r="AH1758">
        <v>1.3673999999999999</v>
      </c>
      <c r="AI1758">
        <v>2.8847999999999998</v>
      </c>
      <c r="AJ1758">
        <v>0.52429999999999999</v>
      </c>
      <c r="AK1758">
        <v>0.42559999999999998</v>
      </c>
      <c r="AL1758">
        <v>0.1265</v>
      </c>
      <c r="AM1758">
        <v>7.3929</v>
      </c>
      <c r="AN1758">
        <v>0.35570000000000002</v>
      </c>
      <c r="AO1758">
        <v>2.9580000000000002</v>
      </c>
      <c r="AP1758">
        <v>0.58409999999999995</v>
      </c>
      <c r="AQ1758">
        <v>61.6006</v>
      </c>
      <c r="AR1758">
        <v>107.88200000000001</v>
      </c>
      <c r="AS1758" s="22"/>
      <c r="AT1758" s="22"/>
      <c r="AU1758" s="22" t="s">
        <v>77</v>
      </c>
      <c r="AV1758" s="46">
        <v>0</v>
      </c>
      <c r="AW1758" s="46">
        <v>0</v>
      </c>
      <c r="AX1758" s="46">
        <v>0</v>
      </c>
    </row>
    <row r="1759" spans="1:50" ht="12.75" hidden="1" customHeight="1" x14ac:dyDescent="0.25">
      <c r="A1759">
        <v>465</v>
      </c>
      <c r="B1759">
        <v>2009</v>
      </c>
      <c r="C1759" s="22" t="str">
        <f t="shared" si="99"/>
        <v>2009B00465</v>
      </c>
      <c r="D1759" s="13">
        <v>40025</v>
      </c>
      <c r="E1759">
        <v>90029</v>
      </c>
      <c r="F1759" t="s">
        <v>332</v>
      </c>
      <c r="G1759">
        <v>2</v>
      </c>
      <c r="H1759">
        <v>1</v>
      </c>
      <c r="I1759" t="s">
        <v>70</v>
      </c>
      <c r="J1759" s="15">
        <f t="shared" si="100"/>
        <v>2648.1000000000004</v>
      </c>
      <c r="K1759">
        <v>80</v>
      </c>
      <c r="L1759">
        <v>100</v>
      </c>
      <c r="M1759" s="26">
        <v>93</v>
      </c>
      <c r="N1759">
        <f t="shared" si="101"/>
        <v>20</v>
      </c>
      <c r="O1759">
        <v>3</v>
      </c>
      <c r="P1759">
        <v>6</v>
      </c>
      <c r="Q1759"/>
      <c r="R1759">
        <v>1073</v>
      </c>
      <c r="S1759">
        <v>2009</v>
      </c>
      <c r="T1759" s="60" t="s">
        <v>88</v>
      </c>
      <c r="U1759" s="65">
        <v>0.24</v>
      </c>
      <c r="V1759" s="65">
        <v>0.8</v>
      </c>
      <c r="W1759" s="65">
        <v>0</v>
      </c>
      <c r="X1759" s="65">
        <v>0.49</v>
      </c>
      <c r="Y1759" s="65">
        <v>0</v>
      </c>
      <c r="Z1759"/>
      <c r="AA1759"/>
      <c r="AB1759">
        <v>9.8009000000000004</v>
      </c>
      <c r="AC1759">
        <v>0.62860000000000005</v>
      </c>
      <c r="AD1759">
        <v>1.1959</v>
      </c>
      <c r="AE1759">
        <v>10.053800000000001</v>
      </c>
      <c r="AF1759">
        <v>9.6501999999999999</v>
      </c>
      <c r="AG1759">
        <v>7.6749000000000001</v>
      </c>
      <c r="AH1759">
        <v>1.4096</v>
      </c>
      <c r="AI1759">
        <v>2.9914000000000001</v>
      </c>
      <c r="AJ1759">
        <v>0.47470000000000001</v>
      </c>
      <c r="AK1759">
        <v>0.36109999999999998</v>
      </c>
      <c r="AL1759">
        <v>0.17979999999999999</v>
      </c>
      <c r="AM1759">
        <v>8.3961000000000006</v>
      </c>
      <c r="AN1759">
        <v>0.40689999999999998</v>
      </c>
      <c r="AO1759">
        <v>6.7222999999999997</v>
      </c>
      <c r="AP1759">
        <v>0.6421</v>
      </c>
      <c r="AQ1759">
        <v>77.072100000000006</v>
      </c>
      <c r="AR1759">
        <v>103.22929999999999</v>
      </c>
      <c r="AS1759" s="22"/>
      <c r="AT1759" s="22"/>
      <c r="AU1759" s="22" t="s">
        <v>77</v>
      </c>
      <c r="AV1759" s="46">
        <v>0</v>
      </c>
      <c r="AW1759" s="46">
        <v>0</v>
      </c>
      <c r="AX1759" s="46">
        <v>0</v>
      </c>
    </row>
    <row r="1760" spans="1:50" ht="15" hidden="1" customHeight="1" x14ac:dyDescent="0.25">
      <c r="A1760">
        <v>466</v>
      </c>
      <c r="B1760">
        <v>2009</v>
      </c>
      <c r="C1760" s="22" t="str">
        <f t="shared" si="99"/>
        <v>2009B00466</v>
      </c>
      <c r="D1760" s="13">
        <v>40025</v>
      </c>
      <c r="E1760">
        <v>90030</v>
      </c>
      <c r="F1760" t="s">
        <v>332</v>
      </c>
      <c r="G1760">
        <v>2</v>
      </c>
      <c r="H1760">
        <v>3</v>
      </c>
      <c r="I1760" t="s">
        <v>70</v>
      </c>
      <c r="J1760" s="15">
        <f t="shared" si="100"/>
        <v>1358</v>
      </c>
      <c r="K1760">
        <v>0</v>
      </c>
      <c r="L1760">
        <v>5</v>
      </c>
      <c r="M1760">
        <v>5</v>
      </c>
      <c r="N1760">
        <f t="shared" si="101"/>
        <v>5</v>
      </c>
      <c r="O1760">
        <v>4</v>
      </c>
      <c r="P1760">
        <v>6</v>
      </c>
      <c r="Q1760"/>
      <c r="R1760">
        <v>1074</v>
      </c>
      <c r="S1760">
        <v>2009</v>
      </c>
      <c r="T1760" s="60" t="s">
        <v>88</v>
      </c>
      <c r="U1760" s="65">
        <v>2.7</v>
      </c>
      <c r="V1760" s="65">
        <v>0</v>
      </c>
      <c r="W1760" s="65">
        <v>0</v>
      </c>
      <c r="X1760" s="65">
        <v>0</v>
      </c>
      <c r="Y1760" s="65">
        <v>0</v>
      </c>
      <c r="Z1760">
        <v>421.11</v>
      </c>
      <c r="AA1760">
        <v>11.63</v>
      </c>
      <c r="AB1760">
        <v>4.7919</v>
      </c>
      <c r="AC1760">
        <v>1.4177</v>
      </c>
      <c r="AD1760">
        <v>0.23699999999999999</v>
      </c>
      <c r="AE1760">
        <v>1.6617999999999999</v>
      </c>
      <c r="AF1760">
        <v>9.9290000000000003</v>
      </c>
      <c r="AG1760">
        <v>9.5411999999999999</v>
      </c>
      <c r="AH1760">
        <v>2.8031999999999999</v>
      </c>
      <c r="AI1760">
        <v>1.9579</v>
      </c>
      <c r="AJ1760">
        <v>0.56289999999999996</v>
      </c>
      <c r="AK1760">
        <v>0.2833</v>
      </c>
      <c r="AL1760">
        <v>9.4100000000000003E-2</v>
      </c>
      <c r="AM1760">
        <v>6.0548999999999999</v>
      </c>
      <c r="AN1760">
        <v>0.78049999999999997</v>
      </c>
      <c r="AO1760">
        <v>92.999099999999999</v>
      </c>
      <c r="AP1760">
        <v>0.92620000000000002</v>
      </c>
      <c r="AQ1760">
        <v>141.1542</v>
      </c>
      <c r="AR1760">
        <v>49.290399999999998</v>
      </c>
      <c r="AS1760" s="22"/>
      <c r="AT1760" s="22"/>
      <c r="AU1760" s="22" t="s">
        <v>77</v>
      </c>
      <c r="AV1760" s="46">
        <v>0</v>
      </c>
      <c r="AW1760" s="46">
        <v>0</v>
      </c>
      <c r="AX1760" s="46">
        <v>0</v>
      </c>
    </row>
    <row r="1761" spans="1:50" ht="15" hidden="1" customHeight="1" x14ac:dyDescent="0.25">
      <c r="A1761">
        <v>467</v>
      </c>
      <c r="B1761">
        <v>2009</v>
      </c>
      <c r="C1761" s="22" t="str">
        <f t="shared" si="99"/>
        <v>2009B00467</v>
      </c>
      <c r="D1761" s="13">
        <v>40025</v>
      </c>
      <c r="E1761">
        <v>90030</v>
      </c>
      <c r="F1761" t="s">
        <v>332</v>
      </c>
      <c r="G1761">
        <v>2</v>
      </c>
      <c r="H1761">
        <v>3</v>
      </c>
      <c r="I1761" t="s">
        <v>70</v>
      </c>
      <c r="J1761" s="15">
        <f t="shared" si="100"/>
        <v>1358</v>
      </c>
      <c r="K1761">
        <v>5</v>
      </c>
      <c r="L1761">
        <v>10</v>
      </c>
      <c r="M1761">
        <v>10</v>
      </c>
      <c r="N1761">
        <f t="shared" si="101"/>
        <v>5</v>
      </c>
      <c r="O1761">
        <v>4</v>
      </c>
      <c r="P1761">
        <v>6</v>
      </c>
      <c r="Q1761"/>
      <c r="R1761">
        <v>1075</v>
      </c>
      <c r="S1761">
        <v>2009</v>
      </c>
      <c r="T1761" s="60" t="s">
        <v>88</v>
      </c>
      <c r="U1761" s="65">
        <v>2.08</v>
      </c>
      <c r="V1761" s="65">
        <v>0.33</v>
      </c>
      <c r="W1761" s="65">
        <v>1.32</v>
      </c>
      <c r="X1761" s="65">
        <v>0.62</v>
      </c>
      <c r="Y1761" s="65">
        <v>0</v>
      </c>
      <c r="Z1761">
        <v>445.4</v>
      </c>
      <c r="AA1761">
        <v>10.130000000000001</v>
      </c>
      <c r="AB1761">
        <v>6.2476000000000003</v>
      </c>
      <c r="AC1761">
        <v>0.89880000000000004</v>
      </c>
      <c r="AD1761">
        <v>0.2356</v>
      </c>
      <c r="AE1761">
        <v>3.7582</v>
      </c>
      <c r="AF1761">
        <v>7.4184000000000001</v>
      </c>
      <c r="AG1761">
        <v>8.8483999999999998</v>
      </c>
      <c r="AH1761">
        <v>3.3881999999999999</v>
      </c>
      <c r="AI1761">
        <v>1.7270000000000001</v>
      </c>
      <c r="AJ1761">
        <v>0.5504</v>
      </c>
      <c r="AK1761">
        <v>0.24379999999999999</v>
      </c>
      <c r="AL1761">
        <v>0.1305</v>
      </c>
      <c r="AM1761">
        <v>4.8848000000000003</v>
      </c>
      <c r="AN1761">
        <v>0.75429999999999997</v>
      </c>
      <c r="AO1761">
        <v>51.631500000000003</v>
      </c>
      <c r="AP1761">
        <v>0.77739999999999998</v>
      </c>
      <c r="AQ1761">
        <v>99.040300000000002</v>
      </c>
      <c r="AR1761">
        <v>57.101700000000001</v>
      </c>
      <c r="AS1761" s="22"/>
      <c r="AT1761" s="22"/>
      <c r="AU1761" s="22" t="s">
        <v>77</v>
      </c>
      <c r="AV1761" s="46">
        <v>0</v>
      </c>
      <c r="AW1761" s="46">
        <v>0</v>
      </c>
      <c r="AX1761" s="46">
        <v>0</v>
      </c>
    </row>
    <row r="1762" spans="1:50" ht="12.75" hidden="1" customHeight="1" x14ac:dyDescent="0.25">
      <c r="A1762">
        <v>468</v>
      </c>
      <c r="B1762">
        <v>2009</v>
      </c>
      <c r="C1762" s="22" t="str">
        <f t="shared" si="99"/>
        <v>2009B00468</v>
      </c>
      <c r="D1762" s="13">
        <v>40025</v>
      </c>
      <c r="E1762">
        <v>90030</v>
      </c>
      <c r="F1762" t="s">
        <v>332</v>
      </c>
      <c r="G1762">
        <v>2</v>
      </c>
      <c r="H1762">
        <v>3</v>
      </c>
      <c r="I1762" t="s">
        <v>70</v>
      </c>
      <c r="J1762" s="15">
        <f t="shared" si="100"/>
        <v>2716</v>
      </c>
      <c r="K1762">
        <v>10</v>
      </c>
      <c r="L1762">
        <v>20</v>
      </c>
      <c r="M1762">
        <v>20</v>
      </c>
      <c r="N1762">
        <f t="shared" si="101"/>
        <v>10</v>
      </c>
      <c r="O1762">
        <v>4</v>
      </c>
      <c r="P1762">
        <v>6</v>
      </c>
      <c r="Q1762"/>
      <c r="R1762">
        <v>1076</v>
      </c>
      <c r="S1762">
        <v>2009</v>
      </c>
      <c r="T1762" s="60" t="s">
        <v>88</v>
      </c>
      <c r="U1762" s="65">
        <v>1.84</v>
      </c>
      <c r="V1762" s="65">
        <v>1.4</v>
      </c>
      <c r="W1762" s="65">
        <v>6.48</v>
      </c>
      <c r="X1762" s="65">
        <v>0.65</v>
      </c>
      <c r="Y1762" s="65">
        <v>0</v>
      </c>
      <c r="Z1762">
        <v>455.44</v>
      </c>
      <c r="AA1762">
        <v>7.84</v>
      </c>
      <c r="AB1762">
        <v>5.8632</v>
      </c>
      <c r="AC1762">
        <v>0.88890000000000002</v>
      </c>
      <c r="AD1762">
        <v>0.32150000000000001</v>
      </c>
      <c r="AE1762">
        <v>3.4137</v>
      </c>
      <c r="AF1762">
        <v>5.7614000000000001</v>
      </c>
      <c r="AG1762">
        <v>6.0717999999999996</v>
      </c>
      <c r="AH1762">
        <v>1.1169</v>
      </c>
      <c r="AI1762">
        <v>2.0844</v>
      </c>
      <c r="AJ1762">
        <v>0.6532</v>
      </c>
      <c r="AK1762">
        <v>0.3826</v>
      </c>
      <c r="AL1762">
        <v>0.1552</v>
      </c>
      <c r="AM1762">
        <v>3.5781000000000001</v>
      </c>
      <c r="AN1762">
        <v>0.71679999999999999</v>
      </c>
      <c r="AO1762">
        <v>12.1775</v>
      </c>
      <c r="AP1762">
        <v>0.58679999999999999</v>
      </c>
      <c r="AQ1762">
        <v>70.611099999999993</v>
      </c>
      <c r="AR1762">
        <v>78.661500000000004</v>
      </c>
      <c r="AS1762" s="22"/>
      <c r="AT1762" s="22"/>
      <c r="AU1762" s="22" t="s">
        <v>77</v>
      </c>
      <c r="AV1762" s="46">
        <v>0</v>
      </c>
      <c r="AW1762" s="46">
        <v>0</v>
      </c>
      <c r="AX1762" s="46">
        <v>0</v>
      </c>
    </row>
    <row r="1763" spans="1:50" ht="12.75" hidden="1" customHeight="1" x14ac:dyDescent="0.25">
      <c r="A1763">
        <v>469</v>
      </c>
      <c r="B1763">
        <v>2009</v>
      </c>
      <c r="C1763" s="22" t="str">
        <f t="shared" si="99"/>
        <v>2009B00469</v>
      </c>
      <c r="D1763" s="13">
        <v>40025</v>
      </c>
      <c r="E1763">
        <v>90030</v>
      </c>
      <c r="F1763" t="s">
        <v>332</v>
      </c>
      <c r="G1763">
        <v>2</v>
      </c>
      <c r="H1763">
        <v>3</v>
      </c>
      <c r="I1763" t="s">
        <v>70</v>
      </c>
      <c r="J1763" s="15">
        <f t="shared" si="100"/>
        <v>5432</v>
      </c>
      <c r="K1763">
        <v>20</v>
      </c>
      <c r="L1763">
        <v>40</v>
      </c>
      <c r="M1763">
        <v>40</v>
      </c>
      <c r="N1763">
        <f t="shared" si="101"/>
        <v>20</v>
      </c>
      <c r="O1763">
        <v>4</v>
      </c>
      <c r="P1763">
        <v>6</v>
      </c>
      <c r="Q1763"/>
      <c r="R1763">
        <v>1077</v>
      </c>
      <c r="S1763">
        <v>2009</v>
      </c>
      <c r="T1763" s="60" t="s">
        <v>88</v>
      </c>
      <c r="U1763" s="65">
        <v>2.59</v>
      </c>
      <c r="V1763" s="65">
        <v>1.1299999999999999</v>
      </c>
      <c r="W1763" s="65">
        <v>2.56</v>
      </c>
      <c r="X1763" s="65">
        <v>0.76</v>
      </c>
      <c r="Y1763" s="65">
        <v>0</v>
      </c>
      <c r="Z1763">
        <v>458.84</v>
      </c>
      <c r="AA1763">
        <v>7.01</v>
      </c>
      <c r="AB1763">
        <v>6.6797000000000004</v>
      </c>
      <c r="AC1763">
        <v>1.3512999999999999</v>
      </c>
      <c r="AD1763">
        <v>1.1698999999999999</v>
      </c>
      <c r="AE1763">
        <v>3.6880000000000002</v>
      </c>
      <c r="AF1763">
        <v>6.4717000000000002</v>
      </c>
      <c r="AG1763">
        <v>5.3453999999999997</v>
      </c>
      <c r="AH1763">
        <v>0.99690000000000001</v>
      </c>
      <c r="AI1763">
        <v>2.5819999999999999</v>
      </c>
      <c r="AJ1763">
        <v>0.74919999999999998</v>
      </c>
      <c r="AK1763">
        <v>0.6452</v>
      </c>
      <c r="AL1763">
        <v>0.17660000000000001</v>
      </c>
      <c r="AM1763">
        <v>6.9622999999999999</v>
      </c>
      <c r="AN1763">
        <v>0.86299999999999999</v>
      </c>
      <c r="AO1763">
        <v>5.5180999999999996</v>
      </c>
      <c r="AP1763">
        <v>0.57569999999999999</v>
      </c>
      <c r="AQ1763">
        <v>57.613799999999998</v>
      </c>
      <c r="AR1763">
        <v>177.708</v>
      </c>
      <c r="AS1763" s="22"/>
      <c r="AT1763" s="22"/>
      <c r="AU1763" s="22" t="s">
        <v>77</v>
      </c>
      <c r="AV1763" s="46">
        <v>0</v>
      </c>
      <c r="AW1763" s="46">
        <v>0</v>
      </c>
      <c r="AX1763" s="46">
        <v>0</v>
      </c>
    </row>
    <row r="1764" spans="1:50" ht="12.75" hidden="1" customHeight="1" x14ac:dyDescent="0.25">
      <c r="A1764">
        <v>470</v>
      </c>
      <c r="B1764">
        <v>2009</v>
      </c>
      <c r="C1764" s="22" t="str">
        <f t="shared" si="99"/>
        <v>2009B00470</v>
      </c>
      <c r="D1764" s="13">
        <v>40025</v>
      </c>
      <c r="E1764">
        <v>90030</v>
      </c>
      <c r="F1764" t="s">
        <v>332</v>
      </c>
      <c r="G1764">
        <v>2</v>
      </c>
      <c r="H1764">
        <v>3</v>
      </c>
      <c r="I1764" t="s">
        <v>70</v>
      </c>
      <c r="J1764" s="15">
        <f t="shared" si="100"/>
        <v>10592.400000000001</v>
      </c>
      <c r="K1764">
        <v>40</v>
      </c>
      <c r="L1764">
        <v>80</v>
      </c>
      <c r="M1764" s="26">
        <v>79</v>
      </c>
      <c r="N1764">
        <f t="shared" si="101"/>
        <v>40</v>
      </c>
      <c r="O1764">
        <v>4</v>
      </c>
      <c r="P1764">
        <v>6</v>
      </c>
      <c r="Q1764"/>
      <c r="R1764">
        <v>1078</v>
      </c>
      <c r="S1764">
        <v>2009</v>
      </c>
      <c r="T1764" s="60" t="s">
        <v>88</v>
      </c>
      <c r="U1764" s="65">
        <v>1.0900000000000001</v>
      </c>
      <c r="V1764" s="65">
        <v>0</v>
      </c>
      <c r="W1764" s="65">
        <v>0</v>
      </c>
      <c r="X1764" s="65">
        <v>0</v>
      </c>
      <c r="Y1764" s="65">
        <v>0</v>
      </c>
      <c r="Z1764">
        <v>414.71</v>
      </c>
      <c r="AA1764">
        <v>4.8899999999999997</v>
      </c>
      <c r="AB1764">
        <v>7.5995999999999997</v>
      </c>
      <c r="AC1764">
        <v>0.80500000000000005</v>
      </c>
      <c r="AD1764">
        <v>1.0465</v>
      </c>
      <c r="AE1764">
        <v>2.3771</v>
      </c>
      <c r="AF1764">
        <v>8.3491</v>
      </c>
      <c r="AG1764">
        <v>3.8477000000000001</v>
      </c>
      <c r="AH1764">
        <v>1.7608999999999999</v>
      </c>
      <c r="AI1764">
        <v>2.0190000000000001</v>
      </c>
      <c r="AJ1764">
        <v>0.74909999999999999</v>
      </c>
      <c r="AK1764">
        <v>0.46300000000000002</v>
      </c>
      <c r="AL1764">
        <v>0.1542</v>
      </c>
      <c r="AM1764">
        <v>6.9260000000000002</v>
      </c>
      <c r="AN1764">
        <v>0.61619999999999997</v>
      </c>
      <c r="AO1764">
        <v>3.0607000000000002</v>
      </c>
      <c r="AP1764">
        <v>0.33439999999999998</v>
      </c>
      <c r="AQ1764">
        <v>0</v>
      </c>
      <c r="AR1764">
        <v>107.59010000000001</v>
      </c>
      <c r="AS1764" s="22"/>
      <c r="AT1764" s="22"/>
      <c r="AU1764" s="22" t="s">
        <v>77</v>
      </c>
      <c r="AV1764" s="46">
        <v>0</v>
      </c>
      <c r="AW1764" s="46">
        <v>0</v>
      </c>
      <c r="AX1764" s="46">
        <v>0</v>
      </c>
    </row>
    <row r="1765" spans="1:50" ht="12.75" hidden="1" customHeight="1" x14ac:dyDescent="0.25">
      <c r="A1765">
        <v>471</v>
      </c>
      <c r="B1765">
        <v>2009</v>
      </c>
      <c r="C1765" s="22" t="str">
        <f t="shared" si="99"/>
        <v>2009B00471</v>
      </c>
      <c r="D1765" s="13">
        <v>40025</v>
      </c>
      <c r="E1765">
        <v>90030</v>
      </c>
      <c r="F1765" t="s">
        <v>332</v>
      </c>
      <c r="G1765">
        <v>2</v>
      </c>
      <c r="H1765">
        <v>3</v>
      </c>
      <c r="I1765" t="s">
        <v>70</v>
      </c>
      <c r="J1765" s="15">
        <f t="shared" si="100"/>
        <v>3320.3099999999995</v>
      </c>
      <c r="K1765">
        <v>80</v>
      </c>
      <c r="L1765">
        <v>100</v>
      </c>
      <c r="M1765" s="26">
        <v>96.3</v>
      </c>
      <c r="N1765">
        <f t="shared" si="101"/>
        <v>20</v>
      </c>
      <c r="O1765">
        <v>3</v>
      </c>
      <c r="P1765">
        <v>6</v>
      </c>
      <c r="Q1765"/>
      <c r="S1765"/>
      <c r="T1765" s="60" t="s">
        <v>88</v>
      </c>
      <c r="U1765" s="65">
        <v>0</v>
      </c>
      <c r="V1765" s="65">
        <v>0</v>
      </c>
      <c r="W1765" s="65">
        <v>0</v>
      </c>
      <c r="X1765" s="65">
        <v>0</v>
      </c>
      <c r="Y1765" s="65">
        <v>0</v>
      </c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s="22"/>
      <c r="AT1765" s="22"/>
      <c r="AU1765" s="22" t="s">
        <v>77</v>
      </c>
      <c r="AV1765" s="46">
        <v>0</v>
      </c>
      <c r="AW1765" s="46">
        <v>0</v>
      </c>
      <c r="AX1765" s="46">
        <v>0</v>
      </c>
    </row>
    <row r="1766" spans="1:50" ht="12.75" hidden="1" customHeight="1" x14ac:dyDescent="0.25">
      <c r="A1766">
        <v>41233</v>
      </c>
      <c r="B1766">
        <v>1998</v>
      </c>
      <c r="C1766" s="22" t="str">
        <f t="shared" ref="C1766:C1797" si="102">CONCATENATE(B1766,"B",A1766)</f>
        <v>1998B41233</v>
      </c>
      <c r="D1766" s="13">
        <v>36003</v>
      </c>
      <c r="E1766">
        <v>980001</v>
      </c>
      <c r="F1766" t="s">
        <v>85</v>
      </c>
      <c r="G1766" s="30" t="s">
        <v>86</v>
      </c>
      <c r="I1766" t="s">
        <v>87</v>
      </c>
      <c r="J1766" s="15">
        <f t="shared" si="100"/>
        <v>2450</v>
      </c>
      <c r="K1766">
        <v>0</v>
      </c>
      <c r="L1766">
        <v>5</v>
      </c>
      <c r="M1766">
        <v>5</v>
      </c>
      <c r="N1766">
        <v>5</v>
      </c>
      <c r="O1766">
        <v>4</v>
      </c>
      <c r="P1766">
        <v>6</v>
      </c>
      <c r="Q1766"/>
      <c r="R1766">
        <v>30339</v>
      </c>
      <c r="S1766">
        <v>1999</v>
      </c>
      <c r="T1766" s="60" t="s">
        <v>77</v>
      </c>
      <c r="U1766" s="65">
        <v>0.36681473277335913</v>
      </c>
      <c r="V1766" s="65">
        <v>0.1701717832453728</v>
      </c>
      <c r="W1766" s="65">
        <v>0</v>
      </c>
      <c r="X1766" s="65">
        <v>0.95485278376570293</v>
      </c>
      <c r="Y1766" s="65">
        <v>1.5788159889987365</v>
      </c>
      <c r="Z1766" s="16">
        <v>415.00099999999998</v>
      </c>
      <c r="AA1766" s="16">
        <v>14.6</v>
      </c>
      <c r="AB1766" s="16">
        <v>5.5149906890130342</v>
      </c>
      <c r="AC1766" s="16">
        <v>3.9317504655493476</v>
      </c>
      <c r="AD1766" s="16">
        <v>1.730214152700186</v>
      </c>
      <c r="AE1766" s="16">
        <v>9.5823556797020473</v>
      </c>
      <c r="AF1766" s="16">
        <v>37.095344506517691</v>
      </c>
      <c r="AG1766" s="16">
        <v>15.332821229050277</v>
      </c>
      <c r="AH1766" s="16">
        <v>5.9066108007448781</v>
      </c>
      <c r="AI1766" s="16">
        <v>2.5110800744878952</v>
      </c>
      <c r="AJ1766" s="16">
        <v>0.72932960893854737</v>
      </c>
      <c r="AK1766" s="16">
        <v>1.2564711359404095</v>
      </c>
      <c r="AL1766" s="16">
        <v>0.23216945996275601</v>
      </c>
      <c r="AM1766" s="16">
        <v>26.087057728119177</v>
      </c>
      <c r="AN1766" s="16">
        <v>1.204189944134078</v>
      </c>
      <c r="AO1766" s="16">
        <v>284.65479515828673</v>
      </c>
      <c r="AP1766" s="16">
        <v>1.2524674115456238</v>
      </c>
      <c r="AQ1766" s="16">
        <v>33.046554934823092</v>
      </c>
      <c r="AR1766" s="16">
        <v>66.335893854748591</v>
      </c>
      <c r="AS1766" s="22"/>
      <c r="AT1766" s="22"/>
      <c r="AU1766" s="67" t="s">
        <v>88</v>
      </c>
      <c r="AV1766" s="67">
        <v>0</v>
      </c>
      <c r="AW1766" s="67">
        <v>0</v>
      </c>
      <c r="AX1766" s="67">
        <v>0</v>
      </c>
    </row>
    <row r="1767" spans="1:50" ht="12.75" hidden="1" customHeight="1" x14ac:dyDescent="0.25">
      <c r="A1767">
        <v>41234</v>
      </c>
      <c r="B1767">
        <v>1998</v>
      </c>
      <c r="C1767" s="22" t="str">
        <f t="shared" si="102"/>
        <v>1998B41234</v>
      </c>
      <c r="D1767" s="13">
        <v>36003</v>
      </c>
      <c r="E1767">
        <v>980001</v>
      </c>
      <c r="F1767" t="s">
        <v>85</v>
      </c>
      <c r="G1767" s="30" t="s">
        <v>86</v>
      </c>
      <c r="I1767" t="s">
        <v>87</v>
      </c>
      <c r="J1767" s="15">
        <f t="shared" si="100"/>
        <v>2450</v>
      </c>
      <c r="K1767">
        <v>5</v>
      </c>
      <c r="L1767">
        <v>10</v>
      </c>
      <c r="M1767">
        <v>10</v>
      </c>
      <c r="N1767">
        <v>5</v>
      </c>
      <c r="O1767">
        <v>4</v>
      </c>
      <c r="P1767">
        <v>6</v>
      </c>
      <c r="Q1767"/>
      <c r="R1767">
        <v>30340</v>
      </c>
      <c r="S1767">
        <v>1999</v>
      </c>
      <c r="T1767" s="60" t="s">
        <v>77</v>
      </c>
      <c r="U1767" s="65">
        <v>0.17282397416712608</v>
      </c>
      <c r="V1767" s="65">
        <v>0</v>
      </c>
      <c r="W1767" s="65">
        <v>0</v>
      </c>
      <c r="X1767" s="65">
        <v>0.54764999606206188</v>
      </c>
      <c r="Y1767" s="65">
        <v>1.6115274474285264</v>
      </c>
      <c r="Z1767" s="16"/>
      <c r="AA1767" s="16"/>
      <c r="AB1767" s="16">
        <v>5.5906379475639376</v>
      </c>
      <c r="AC1767" s="16">
        <v>3.3143828201511991</v>
      </c>
      <c r="AD1767" s="16">
        <v>1.7685138470789068</v>
      </c>
      <c r="AE1767" s="16">
        <v>9.739213239724851</v>
      </c>
      <c r="AF1767" s="16">
        <v>9.2808912504629024</v>
      </c>
      <c r="AG1767" s="16">
        <v>11.732823570550231</v>
      </c>
      <c r="AH1767" s="16">
        <v>3.6010921276230605</v>
      </c>
      <c r="AI1767" s="16">
        <v>1.8445137490145171</v>
      </c>
      <c r="AJ1767" s="16">
        <v>0.87141823042808975</v>
      </c>
      <c r="AK1767" s="16">
        <v>1.0977405190444915</v>
      </c>
      <c r="AL1767" s="16">
        <v>0.27993512266435783</v>
      </c>
      <c r="AM1767" s="16">
        <v>8.8969562619919191</v>
      </c>
      <c r="AN1767" s="16">
        <v>0.78632156603668901</v>
      </c>
      <c r="AO1767" s="16">
        <v>142.58691279108024</v>
      </c>
      <c r="AP1767" s="16">
        <v>0.789869948554905</v>
      </c>
      <c r="AQ1767" s="16">
        <v>42.421622681777187</v>
      </c>
      <c r="AR1767" s="16">
        <v>78.312092500525793</v>
      </c>
      <c r="AS1767" s="22"/>
      <c r="AT1767" s="22"/>
      <c r="AU1767" s="67" t="s">
        <v>88</v>
      </c>
      <c r="AV1767" s="67">
        <v>0</v>
      </c>
      <c r="AW1767" s="67">
        <v>0</v>
      </c>
      <c r="AX1767" s="67">
        <v>0</v>
      </c>
    </row>
    <row r="1768" spans="1:50" ht="15" hidden="1" customHeight="1" x14ac:dyDescent="0.25">
      <c r="A1768">
        <v>41235</v>
      </c>
      <c r="B1768">
        <v>1998</v>
      </c>
      <c r="C1768" s="22" t="str">
        <f t="shared" si="102"/>
        <v>1998B41235</v>
      </c>
      <c r="D1768" s="13">
        <v>36003</v>
      </c>
      <c r="E1768">
        <v>980001</v>
      </c>
      <c r="F1768" t="s">
        <v>85</v>
      </c>
      <c r="G1768" s="30" t="s">
        <v>86</v>
      </c>
      <c r="I1768" t="s">
        <v>70</v>
      </c>
      <c r="J1768" s="15">
        <f t="shared" si="100"/>
        <v>2716</v>
      </c>
      <c r="K1768">
        <v>10</v>
      </c>
      <c r="L1768">
        <v>20</v>
      </c>
      <c r="M1768">
        <v>20</v>
      </c>
      <c r="N1768">
        <v>10</v>
      </c>
      <c r="O1768">
        <v>4</v>
      </c>
      <c r="P1768">
        <v>6</v>
      </c>
      <c r="Q1768"/>
      <c r="R1768">
        <v>30341</v>
      </c>
      <c r="S1768">
        <v>1999</v>
      </c>
      <c r="T1768" s="60" t="s">
        <v>77</v>
      </c>
      <c r="U1768" s="65">
        <v>0.59091043066585225</v>
      </c>
      <c r="V1768" s="65">
        <v>0.23455986560781922</v>
      </c>
      <c r="W1768" s="65">
        <v>0</v>
      </c>
      <c r="X1768" s="65">
        <v>1.1051378283445328</v>
      </c>
      <c r="Y1768" s="65">
        <v>3.1958781689065363</v>
      </c>
      <c r="Z1768" s="16">
        <v>385.00099999999998</v>
      </c>
      <c r="AA1768" s="16">
        <v>9.98</v>
      </c>
      <c r="AB1768" s="16">
        <v>10.951481149012567</v>
      </c>
      <c r="AC1768" s="16">
        <v>1.627019748653501</v>
      </c>
      <c r="AD1768" s="16">
        <v>2.608527827648115</v>
      </c>
      <c r="AE1768" s="16">
        <v>138.37055655296231</v>
      </c>
      <c r="AF1768" s="16">
        <v>15.053815080789947</v>
      </c>
      <c r="AG1768" s="16">
        <v>11.083482944344704</v>
      </c>
      <c r="AH1768" s="16">
        <v>3.4956014362657091</v>
      </c>
      <c r="AI1768" s="16">
        <v>2.001795332136445</v>
      </c>
      <c r="AJ1768" s="16">
        <v>0.97585278276481147</v>
      </c>
      <c r="AK1768" s="16">
        <v>1.30475763016158</v>
      </c>
      <c r="AL1768" s="16">
        <v>0.25964991023339318</v>
      </c>
      <c r="AM1768" s="16">
        <v>13.292190305206462</v>
      </c>
      <c r="AN1768" s="16">
        <v>0.90161579892280064</v>
      </c>
      <c r="AO1768" s="16">
        <v>36.92688509874327</v>
      </c>
      <c r="AP1768" s="16">
        <v>0.8914272890484739</v>
      </c>
      <c r="AQ1768" s="16">
        <v>57.767145421903052</v>
      </c>
      <c r="AR1768" s="16">
        <v>72.333662477558349</v>
      </c>
      <c r="AS1768" s="22"/>
      <c r="AT1768" s="22"/>
      <c r="AU1768" s="67" t="s">
        <v>88</v>
      </c>
      <c r="AV1768" s="67">
        <v>0</v>
      </c>
      <c r="AW1768" s="67">
        <v>0</v>
      </c>
      <c r="AX1768" s="67">
        <v>0</v>
      </c>
    </row>
    <row r="1769" spans="1:50" ht="12.75" hidden="1" customHeight="1" x14ac:dyDescent="0.25">
      <c r="A1769">
        <v>41236</v>
      </c>
      <c r="B1769">
        <v>1998</v>
      </c>
      <c r="C1769" s="22" t="str">
        <f t="shared" si="102"/>
        <v>1998B41236</v>
      </c>
      <c r="D1769" s="13">
        <v>36003</v>
      </c>
      <c r="E1769">
        <v>980001</v>
      </c>
      <c r="F1769" t="s">
        <v>85</v>
      </c>
      <c r="G1769" s="30" t="s">
        <v>86</v>
      </c>
      <c r="I1769" t="s">
        <v>70</v>
      </c>
      <c r="J1769" s="15">
        <f t="shared" si="100"/>
        <v>2716</v>
      </c>
      <c r="K1769">
        <v>20</v>
      </c>
      <c r="L1769">
        <v>30</v>
      </c>
      <c r="M1769">
        <v>30</v>
      </c>
      <c r="N1769">
        <v>10</v>
      </c>
      <c r="O1769">
        <v>4</v>
      </c>
      <c r="P1769">
        <v>6</v>
      </c>
      <c r="Q1769"/>
      <c r="R1769">
        <v>30342</v>
      </c>
      <c r="S1769">
        <v>1999</v>
      </c>
      <c r="T1769" s="60" t="s">
        <v>77</v>
      </c>
      <c r="U1769" s="65">
        <v>0.12657034220532321</v>
      </c>
      <c r="V1769" s="65">
        <v>0</v>
      </c>
      <c r="W1769" s="65">
        <v>0</v>
      </c>
      <c r="X1769" s="65">
        <v>0.74535868187579224</v>
      </c>
      <c r="Y1769" s="65">
        <v>0</v>
      </c>
      <c r="Z1769" s="16"/>
      <c r="AA1769" s="16"/>
      <c r="AB1769" s="16">
        <v>7.2808453154017938</v>
      </c>
      <c r="AC1769" s="16">
        <v>2.9442429680274889</v>
      </c>
      <c r="AD1769" s="16">
        <v>2.5914851916922097</v>
      </c>
      <c r="AE1769" s="16">
        <v>124.80469875864351</v>
      </c>
      <c r="AF1769" s="16">
        <v>8.9406239113381236</v>
      </c>
      <c r="AG1769" s="16">
        <v>11.457296885455852</v>
      </c>
      <c r="AH1769" s="16">
        <v>1.8150421429627643</v>
      </c>
      <c r="AI1769" s="16">
        <v>1.3976225504324573</v>
      </c>
      <c r="AJ1769" s="16">
        <v>0.68909947142724681</v>
      </c>
      <c r="AK1769" s="16">
        <v>2.9572755821443164</v>
      </c>
      <c r="AL1769" s="16">
        <v>0.33659232228652203</v>
      </c>
      <c r="AM1769" s="16">
        <v>11.917072473865851</v>
      </c>
      <c r="AN1769" s="16">
        <v>0.66829741427923384</v>
      </c>
      <c r="AO1769" s="16">
        <v>30.186792448101372</v>
      </c>
      <c r="AP1769" s="16">
        <v>0.82443815648660779</v>
      </c>
      <c r="AQ1769" s="16">
        <v>24.579008969947292</v>
      </c>
      <c r="AR1769" s="16">
        <v>62.244516903551137</v>
      </c>
      <c r="AS1769" s="22"/>
      <c r="AT1769" s="22"/>
      <c r="AU1769" s="67" t="s">
        <v>88</v>
      </c>
      <c r="AV1769" s="67">
        <v>0</v>
      </c>
      <c r="AW1769" s="67">
        <v>0</v>
      </c>
      <c r="AX1769" s="67">
        <v>0</v>
      </c>
    </row>
    <row r="1770" spans="1:50" ht="12.75" hidden="1" customHeight="1" x14ac:dyDescent="0.25">
      <c r="A1770">
        <v>41237</v>
      </c>
      <c r="B1770">
        <v>1998</v>
      </c>
      <c r="C1770" s="22" t="str">
        <f t="shared" si="102"/>
        <v>1998B41237</v>
      </c>
      <c r="D1770" s="13">
        <v>36003</v>
      </c>
      <c r="E1770">
        <v>980001</v>
      </c>
      <c r="F1770" t="s">
        <v>85</v>
      </c>
      <c r="G1770" s="30" t="s">
        <v>86</v>
      </c>
      <c r="I1770" t="s">
        <v>70</v>
      </c>
      <c r="J1770" s="15">
        <f t="shared" si="100"/>
        <v>2716</v>
      </c>
      <c r="K1770">
        <v>30</v>
      </c>
      <c r="L1770">
        <v>40</v>
      </c>
      <c r="M1770">
        <v>40</v>
      </c>
      <c r="N1770">
        <v>10</v>
      </c>
      <c r="O1770">
        <v>4</v>
      </c>
      <c r="P1770">
        <v>6</v>
      </c>
      <c r="Q1770"/>
      <c r="R1770">
        <v>30343</v>
      </c>
      <c r="S1770">
        <v>1999</v>
      </c>
      <c r="T1770" s="60" t="s">
        <v>77</v>
      </c>
      <c r="U1770" s="65">
        <v>0.30154131318172095</v>
      </c>
      <c r="V1770" s="65">
        <v>0.40845141512796745</v>
      </c>
      <c r="W1770" s="65">
        <v>0</v>
      </c>
      <c r="X1770" s="65">
        <v>0.14528808726028372</v>
      </c>
      <c r="Y1770" s="65">
        <v>0</v>
      </c>
      <c r="Z1770" s="16"/>
      <c r="AA1770" s="16"/>
      <c r="AB1770" s="16">
        <v>9.7909205941241098</v>
      </c>
      <c r="AC1770" s="16">
        <v>2.5199616665826023</v>
      </c>
      <c r="AD1770" s="16">
        <v>2.4347641113248053</v>
      </c>
      <c r="AE1770" s="16">
        <v>97.728394141215233</v>
      </c>
      <c r="AF1770" s="16">
        <v>12.68237430345242</v>
      </c>
      <c r="AG1770" s="16">
        <v>17.518569119669124</v>
      </c>
      <c r="AH1770" s="16">
        <v>2.3316937098546271</v>
      </c>
      <c r="AI1770" s="16">
        <v>1.4485777381090748</v>
      </c>
      <c r="AJ1770" s="16">
        <v>1.0503312507264271</v>
      </c>
      <c r="AK1770" s="16">
        <v>2.0799387717955522</v>
      </c>
      <c r="AL1770" s="16">
        <v>0.33443055796174992</v>
      </c>
      <c r="AM1770" s="16">
        <v>27.574621874170777</v>
      </c>
      <c r="AN1770" s="16">
        <v>0.326316505080055</v>
      </c>
      <c r="AO1770" s="16">
        <v>12.189171467481289</v>
      </c>
      <c r="AP1770" s="16">
        <v>0.9377213546520935</v>
      </c>
      <c r="AQ1770" s="16">
        <v>72.405641240441327</v>
      </c>
      <c r="AR1770" s="16">
        <v>86.455014155732798</v>
      </c>
      <c r="AS1770" s="22"/>
      <c r="AT1770" s="22"/>
      <c r="AU1770" s="67" t="s">
        <v>88</v>
      </c>
      <c r="AV1770" s="67">
        <v>0</v>
      </c>
      <c r="AW1770" s="67">
        <v>0</v>
      </c>
      <c r="AX1770" s="67">
        <v>0</v>
      </c>
    </row>
    <row r="1771" spans="1:50" ht="12.75" hidden="1" customHeight="1" x14ac:dyDescent="0.25">
      <c r="A1771">
        <v>41238</v>
      </c>
      <c r="B1771">
        <v>1998</v>
      </c>
      <c r="C1771" s="22" t="str">
        <f t="shared" si="102"/>
        <v>1998B41238</v>
      </c>
      <c r="D1771" s="13">
        <v>36003</v>
      </c>
      <c r="E1771">
        <v>980001</v>
      </c>
      <c r="F1771" t="s">
        <v>85</v>
      </c>
      <c r="G1771" s="30" t="s">
        <v>86</v>
      </c>
      <c r="I1771" t="s">
        <v>70</v>
      </c>
      <c r="J1771" s="15">
        <f t="shared" si="100"/>
        <v>2716</v>
      </c>
      <c r="K1771">
        <v>40</v>
      </c>
      <c r="L1771">
        <v>50</v>
      </c>
      <c r="M1771">
        <v>50</v>
      </c>
      <c r="N1771">
        <v>10</v>
      </c>
      <c r="O1771">
        <v>4</v>
      </c>
      <c r="P1771">
        <v>6</v>
      </c>
      <c r="Q1771"/>
      <c r="S1771"/>
      <c r="T1771" s="60" t="s">
        <v>77</v>
      </c>
      <c r="U1771" s="65">
        <v>0</v>
      </c>
      <c r="V1771" s="65">
        <v>0</v>
      </c>
      <c r="W1771" s="65">
        <v>0</v>
      </c>
      <c r="X1771" s="65">
        <v>0</v>
      </c>
      <c r="Y1771" s="65">
        <v>0</v>
      </c>
      <c r="Z1771" s="31"/>
      <c r="AA1771" s="31"/>
      <c r="AB1771" s="31"/>
      <c r="AC1771" s="31"/>
      <c r="AD1771" s="31"/>
      <c r="AE1771" s="31"/>
      <c r="AF1771" s="31"/>
      <c r="AG1771" s="31"/>
      <c r="AH1771" s="31"/>
      <c r="AI1771" s="31"/>
      <c r="AJ1771" s="31"/>
      <c r="AK1771" s="31"/>
      <c r="AL1771" s="31"/>
      <c r="AM1771" s="31"/>
      <c r="AN1771" s="31"/>
      <c r="AO1771" s="31"/>
      <c r="AP1771" s="31"/>
      <c r="AQ1771" s="31"/>
      <c r="AR1771" s="31"/>
      <c r="AS1771" s="22"/>
      <c r="AT1771" s="22"/>
      <c r="AU1771" s="67" t="s">
        <v>88</v>
      </c>
      <c r="AV1771" s="67">
        <v>0</v>
      </c>
      <c r="AW1771" s="67">
        <v>0</v>
      </c>
      <c r="AX1771" s="67">
        <v>0</v>
      </c>
    </row>
    <row r="1772" spans="1:50" ht="12.75" hidden="1" customHeight="1" x14ac:dyDescent="0.25">
      <c r="A1772">
        <v>41239</v>
      </c>
      <c r="B1772">
        <v>1998</v>
      </c>
      <c r="C1772" s="22" t="str">
        <f t="shared" si="102"/>
        <v>1998B41239</v>
      </c>
      <c r="D1772" s="13">
        <v>36003</v>
      </c>
      <c r="E1772">
        <v>980001</v>
      </c>
      <c r="F1772" t="s">
        <v>85</v>
      </c>
      <c r="G1772" s="30" t="s">
        <v>86</v>
      </c>
      <c r="I1772" t="s">
        <v>70</v>
      </c>
      <c r="J1772" s="15">
        <f t="shared" si="100"/>
        <v>5432</v>
      </c>
      <c r="K1772">
        <v>50</v>
      </c>
      <c r="L1772">
        <v>70</v>
      </c>
      <c r="M1772">
        <v>70</v>
      </c>
      <c r="N1772">
        <v>20</v>
      </c>
      <c r="O1772">
        <v>4</v>
      </c>
      <c r="P1772">
        <v>6</v>
      </c>
      <c r="Q1772"/>
      <c r="S1772"/>
      <c r="T1772" s="60" t="s">
        <v>77</v>
      </c>
      <c r="U1772" s="65">
        <v>0</v>
      </c>
      <c r="V1772" s="65">
        <v>0</v>
      </c>
      <c r="W1772" s="65">
        <v>0</v>
      </c>
      <c r="X1772" s="65">
        <v>1.002461217149156</v>
      </c>
      <c r="Y1772" s="65">
        <v>0</v>
      </c>
      <c r="Z1772" s="32"/>
      <c r="AA1772" s="32"/>
      <c r="AB1772" s="32"/>
      <c r="AC1772" s="32"/>
      <c r="AD1772" s="32"/>
      <c r="AE1772" s="32"/>
      <c r="AF1772" s="32"/>
      <c r="AG1772" s="32"/>
      <c r="AH1772" s="32"/>
      <c r="AI1772" s="32"/>
      <c r="AJ1772" s="32"/>
      <c r="AK1772" s="32"/>
      <c r="AL1772" s="32"/>
      <c r="AM1772" s="32"/>
      <c r="AN1772" s="32"/>
      <c r="AO1772" s="32"/>
      <c r="AP1772" s="32"/>
      <c r="AQ1772" s="32"/>
      <c r="AR1772" s="32"/>
      <c r="AS1772" s="22"/>
      <c r="AT1772" s="22"/>
      <c r="AU1772" s="67" t="s">
        <v>88</v>
      </c>
      <c r="AV1772" s="67">
        <v>0</v>
      </c>
      <c r="AW1772" s="67">
        <v>0</v>
      </c>
      <c r="AX1772" s="67">
        <v>0</v>
      </c>
    </row>
    <row r="1773" spans="1:50" ht="12.75" hidden="1" customHeight="1" x14ac:dyDescent="0.25">
      <c r="A1773">
        <v>41240</v>
      </c>
      <c r="B1773">
        <v>1998</v>
      </c>
      <c r="C1773" s="22" t="str">
        <f t="shared" si="102"/>
        <v>1998B41240</v>
      </c>
      <c r="D1773" s="13">
        <v>36003</v>
      </c>
      <c r="E1773">
        <v>980001</v>
      </c>
      <c r="F1773" t="s">
        <v>85</v>
      </c>
      <c r="G1773" s="30" t="s">
        <v>86</v>
      </c>
      <c r="I1773" t="s">
        <v>70</v>
      </c>
      <c r="J1773" s="15">
        <f t="shared" si="100"/>
        <v>1303.6799999999994</v>
      </c>
      <c r="K1773">
        <v>70</v>
      </c>
      <c r="L1773">
        <v>80</v>
      </c>
      <c r="M1773" s="26">
        <v>74.8</v>
      </c>
      <c r="N1773">
        <v>10</v>
      </c>
      <c r="O1773">
        <v>4</v>
      </c>
      <c r="P1773">
        <v>6</v>
      </c>
      <c r="Q1773"/>
      <c r="S1773"/>
      <c r="T1773" s="60" t="s">
        <v>77</v>
      </c>
      <c r="U1773" s="65">
        <v>0</v>
      </c>
      <c r="V1773" s="65">
        <v>0</v>
      </c>
      <c r="W1773" s="65">
        <v>0</v>
      </c>
      <c r="X1773" s="65">
        <v>0</v>
      </c>
      <c r="Y1773" s="65">
        <v>0</v>
      </c>
      <c r="Z1773" s="32"/>
      <c r="AA1773" s="32"/>
      <c r="AB1773" s="32"/>
      <c r="AC1773" s="32"/>
      <c r="AD1773" s="32"/>
      <c r="AE1773" s="32"/>
      <c r="AF1773" s="32"/>
      <c r="AG1773" s="32"/>
      <c r="AH1773" s="32"/>
      <c r="AI1773" s="32"/>
      <c r="AJ1773" s="32"/>
      <c r="AK1773" s="32"/>
      <c r="AL1773" s="32"/>
      <c r="AM1773" s="32"/>
      <c r="AN1773" s="32"/>
      <c r="AO1773" s="32"/>
      <c r="AP1773" s="32"/>
      <c r="AQ1773" s="32"/>
      <c r="AR1773" s="32"/>
      <c r="AS1773" s="22"/>
      <c r="AT1773" s="22"/>
      <c r="AU1773" s="67" t="s">
        <v>88</v>
      </c>
      <c r="AV1773" s="67">
        <v>0</v>
      </c>
      <c r="AW1773" s="67">
        <v>0</v>
      </c>
      <c r="AX1773" s="67">
        <v>0</v>
      </c>
    </row>
    <row r="1774" spans="1:50" ht="15" hidden="1" customHeight="1" x14ac:dyDescent="0.25">
      <c r="A1774">
        <v>41241</v>
      </c>
      <c r="B1774">
        <v>1998</v>
      </c>
      <c r="C1774" s="22" t="str">
        <f t="shared" si="102"/>
        <v>1998B41241</v>
      </c>
      <c r="D1774" s="13">
        <v>36003</v>
      </c>
      <c r="E1774">
        <v>980001</v>
      </c>
      <c r="F1774" t="s">
        <v>85</v>
      </c>
      <c r="G1774" s="30" t="s">
        <v>86</v>
      </c>
      <c r="I1774" t="s">
        <v>70</v>
      </c>
      <c r="J1774" s="15">
        <f t="shared" si="100"/>
        <v>1358</v>
      </c>
      <c r="K1774">
        <v>80</v>
      </c>
      <c r="L1774">
        <v>100</v>
      </c>
      <c r="M1774" s="26">
        <v>100</v>
      </c>
      <c r="N1774">
        <v>20</v>
      </c>
      <c r="O1774">
        <v>1</v>
      </c>
      <c r="P1774">
        <v>6</v>
      </c>
      <c r="Q1774"/>
      <c r="S1774"/>
      <c r="T1774" s="60" t="s">
        <v>77</v>
      </c>
      <c r="U1774" s="65">
        <v>0</v>
      </c>
      <c r="V1774" s="65">
        <v>0</v>
      </c>
      <c r="W1774" s="65">
        <v>0</v>
      </c>
      <c r="X1774" s="65">
        <v>0</v>
      </c>
      <c r="Y1774" s="65">
        <v>0</v>
      </c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2"/>
      <c r="AK1774" s="32"/>
      <c r="AL1774" s="32"/>
      <c r="AM1774" s="32"/>
      <c r="AN1774" s="32"/>
      <c r="AO1774" s="32"/>
      <c r="AP1774" s="32"/>
      <c r="AQ1774" s="32"/>
      <c r="AR1774" s="32"/>
      <c r="AS1774" s="22"/>
      <c r="AT1774" s="22"/>
      <c r="AU1774" s="67" t="s">
        <v>88</v>
      </c>
      <c r="AV1774" s="67">
        <v>0</v>
      </c>
      <c r="AW1774" s="67">
        <v>0</v>
      </c>
      <c r="AX1774" s="67">
        <v>0</v>
      </c>
    </row>
    <row r="1775" spans="1:50" ht="15" hidden="1" customHeight="1" x14ac:dyDescent="0.25">
      <c r="A1775">
        <v>41242</v>
      </c>
      <c r="B1775">
        <v>1998</v>
      </c>
      <c r="C1775" s="22" t="str">
        <f t="shared" si="102"/>
        <v>1998B41242</v>
      </c>
      <c r="D1775" s="13">
        <v>36005</v>
      </c>
      <c r="E1775">
        <v>980002</v>
      </c>
      <c r="F1775" t="s">
        <v>85</v>
      </c>
      <c r="G1775" s="30" t="s">
        <v>89</v>
      </c>
      <c r="I1775" t="s">
        <v>87</v>
      </c>
      <c r="J1775" s="15">
        <f t="shared" si="100"/>
        <v>2450</v>
      </c>
      <c r="K1775">
        <v>0</v>
      </c>
      <c r="L1775">
        <v>5</v>
      </c>
      <c r="M1775">
        <v>5</v>
      </c>
      <c r="N1775">
        <v>5</v>
      </c>
      <c r="O1775">
        <v>4</v>
      </c>
      <c r="P1775">
        <v>6</v>
      </c>
      <c r="Q1775"/>
      <c r="R1775">
        <v>30346</v>
      </c>
      <c r="S1775">
        <v>1999</v>
      </c>
      <c r="T1775" s="60" t="s">
        <v>77</v>
      </c>
      <c r="U1775" s="65">
        <v>6.8077660594439121E-2</v>
      </c>
      <c r="V1775" s="65">
        <v>0</v>
      </c>
      <c r="W1775" s="65">
        <v>0</v>
      </c>
      <c r="X1775" s="65">
        <v>1.309360338766379</v>
      </c>
      <c r="Y1775" s="65">
        <v>3.8690803771172901</v>
      </c>
      <c r="Z1775" s="16"/>
      <c r="AA1775" s="16"/>
      <c r="AB1775" s="16">
        <v>9.9226821192052981</v>
      </c>
      <c r="AC1775" s="16">
        <v>3.0086092715231789</v>
      </c>
      <c r="AD1775" s="16">
        <v>1.0437086092715231</v>
      </c>
      <c r="AE1775" s="16">
        <v>19.835264900662249</v>
      </c>
      <c r="AF1775" s="16">
        <v>32.895529801324507</v>
      </c>
      <c r="AG1775" s="16">
        <v>16.886258278145693</v>
      </c>
      <c r="AH1775" s="16">
        <v>7.2675496688741719</v>
      </c>
      <c r="AI1775" s="16">
        <v>3.1973509933774835</v>
      </c>
      <c r="AJ1775" s="16">
        <v>1.1291390728476822</v>
      </c>
      <c r="AK1775" s="16">
        <v>0.9403973509933774</v>
      </c>
      <c r="AL1775" s="16">
        <v>0.53493377483443705</v>
      </c>
      <c r="AM1775" s="16">
        <v>24.735430463576161</v>
      </c>
      <c r="AN1775" s="16">
        <v>1.0801324503311258</v>
      </c>
      <c r="AO1775" s="16">
        <v>166.06920529801326</v>
      </c>
      <c r="AP1775" s="16">
        <v>1.080794701986755</v>
      </c>
      <c r="AQ1775" s="16">
        <v>61.545033112582786</v>
      </c>
      <c r="AR1775" s="16">
        <v>58.726821192052974</v>
      </c>
      <c r="AS1775" s="22"/>
      <c r="AT1775" s="22"/>
      <c r="AU1775" s="67" t="s">
        <v>88</v>
      </c>
      <c r="AV1775" s="67">
        <v>0</v>
      </c>
      <c r="AW1775" s="67">
        <v>0</v>
      </c>
      <c r="AX1775" s="67">
        <v>0</v>
      </c>
    </row>
    <row r="1776" spans="1:50" ht="12.75" hidden="1" customHeight="1" x14ac:dyDescent="0.25">
      <c r="A1776">
        <v>41243</v>
      </c>
      <c r="B1776">
        <v>1998</v>
      </c>
      <c r="C1776" s="22" t="str">
        <f t="shared" si="102"/>
        <v>1998B41243</v>
      </c>
      <c r="D1776" s="13">
        <v>36005</v>
      </c>
      <c r="E1776">
        <v>980002</v>
      </c>
      <c r="F1776" t="s">
        <v>85</v>
      </c>
      <c r="G1776" s="30" t="s">
        <v>89</v>
      </c>
      <c r="I1776" t="s">
        <v>87</v>
      </c>
      <c r="J1776" s="15">
        <f t="shared" si="100"/>
        <v>2450</v>
      </c>
      <c r="K1776">
        <v>5</v>
      </c>
      <c r="L1776">
        <v>10</v>
      </c>
      <c r="M1776">
        <v>10</v>
      </c>
      <c r="N1776">
        <v>5</v>
      </c>
      <c r="O1776">
        <v>4</v>
      </c>
      <c r="P1776">
        <v>6</v>
      </c>
      <c r="Q1776"/>
      <c r="R1776">
        <v>30347</v>
      </c>
      <c r="S1776">
        <v>1999</v>
      </c>
      <c r="T1776" s="60" t="s">
        <v>77</v>
      </c>
      <c r="U1776" s="65">
        <v>0.12766691095639429</v>
      </c>
      <c r="V1776" s="65">
        <v>0</v>
      </c>
      <c r="W1776" s="65">
        <v>0</v>
      </c>
      <c r="X1776" s="65">
        <v>1.1025778673506779</v>
      </c>
      <c r="Y1776" s="65">
        <v>0</v>
      </c>
      <c r="Z1776" s="16"/>
      <c r="AA1776" s="16"/>
      <c r="AB1776" s="16">
        <v>10.205436384228728</v>
      </c>
      <c r="AC1776" s="16">
        <v>3.2843874408615186</v>
      </c>
      <c r="AD1776" s="16">
        <v>1.2812548532380805</v>
      </c>
      <c r="AE1776" s="16">
        <v>46.22167129420945</v>
      </c>
      <c r="AF1776" s="16">
        <v>15.381592354516494</v>
      </c>
      <c r="AG1776" s="16">
        <v>14.403084860169926</v>
      </c>
      <c r="AH1776" s="16">
        <v>4.4952821790991635</v>
      </c>
      <c r="AI1776" s="16">
        <v>2.7495369300641292</v>
      </c>
      <c r="AJ1776" s="16">
        <v>1.0199849241853189</v>
      </c>
      <c r="AK1776" s="16">
        <v>2.1746294493539753</v>
      </c>
      <c r="AL1776" s="16">
        <v>0.49100564774866573</v>
      </c>
      <c r="AM1776" s="16">
        <v>11.202504554941497</v>
      </c>
      <c r="AN1776" s="16">
        <v>0.68750260417653097</v>
      </c>
      <c r="AO1776" s="16">
        <v>48.693366262750999</v>
      </c>
      <c r="AP1776" s="16">
        <v>0.80814700055682043</v>
      </c>
      <c r="AQ1776" s="16">
        <v>54.129750491479136</v>
      </c>
      <c r="AR1776" s="16">
        <v>62.140197500748108</v>
      </c>
      <c r="AS1776" s="22"/>
      <c r="AT1776" s="22"/>
      <c r="AU1776" s="67" t="s">
        <v>88</v>
      </c>
      <c r="AV1776" s="67">
        <v>0</v>
      </c>
      <c r="AW1776" s="67">
        <v>0</v>
      </c>
      <c r="AX1776" s="67">
        <v>0</v>
      </c>
    </row>
    <row r="1777" spans="1:50" ht="12.75" hidden="1" customHeight="1" x14ac:dyDescent="0.25">
      <c r="A1777">
        <v>41244</v>
      </c>
      <c r="B1777">
        <v>1998</v>
      </c>
      <c r="C1777" s="22" t="str">
        <f t="shared" si="102"/>
        <v>1998B41244</v>
      </c>
      <c r="D1777" s="13">
        <v>36005</v>
      </c>
      <c r="E1777">
        <v>980002</v>
      </c>
      <c r="F1777" t="s">
        <v>85</v>
      </c>
      <c r="G1777" s="30" t="s">
        <v>89</v>
      </c>
      <c r="I1777" t="s">
        <v>70</v>
      </c>
      <c r="J1777" s="15">
        <f t="shared" si="100"/>
        <v>2716</v>
      </c>
      <c r="K1777">
        <v>10</v>
      </c>
      <c r="L1777">
        <v>20</v>
      </c>
      <c r="M1777">
        <v>20</v>
      </c>
      <c r="N1777">
        <v>10</v>
      </c>
      <c r="O1777">
        <v>4</v>
      </c>
      <c r="P1777">
        <v>6</v>
      </c>
      <c r="Q1777"/>
      <c r="R1777">
        <v>30348</v>
      </c>
      <c r="S1777">
        <v>1999</v>
      </c>
      <c r="T1777" s="60" t="s">
        <v>77</v>
      </c>
      <c r="U1777" s="65">
        <v>0.19215205913410774</v>
      </c>
      <c r="V1777" s="65">
        <v>0</v>
      </c>
      <c r="W1777" s="65">
        <v>0</v>
      </c>
      <c r="X1777" s="65">
        <v>0.46067224433433518</v>
      </c>
      <c r="Y1777" s="65">
        <v>0</v>
      </c>
      <c r="Z1777" s="16"/>
      <c r="AA1777" s="16"/>
      <c r="AB1777" s="16">
        <v>12.368798868238501</v>
      </c>
      <c r="AC1777" s="16">
        <v>2.8286163480744051</v>
      </c>
      <c r="AD1777" s="16">
        <v>1.9137845506156186</v>
      </c>
      <c r="AE1777" s="16">
        <v>66.031669374460307</v>
      </c>
      <c r="AF1777" s="16">
        <v>21.678468972359511</v>
      </c>
      <c r="AG1777" s="16">
        <v>16.138493801821003</v>
      </c>
      <c r="AH1777" s="16">
        <v>7.2550059186507054</v>
      </c>
      <c r="AI1777" s="16">
        <v>3.1105068517240206</v>
      </c>
      <c r="AJ1777" s="16">
        <v>1.4953451321394546</v>
      </c>
      <c r="AK1777" s="16">
        <v>1.391145383583684</v>
      </c>
      <c r="AL1777" s="16">
        <v>0.36410856721408719</v>
      </c>
      <c r="AM1777" s="16">
        <v>13.977661358691231</v>
      </c>
      <c r="AN1777" s="16">
        <v>0.76929335772534857</v>
      </c>
      <c r="AO1777" s="16">
        <v>48.164824579592079</v>
      </c>
      <c r="AP1777" s="16">
        <v>0.8158157895427548</v>
      </c>
      <c r="AQ1777" s="16">
        <v>93.767962645571259</v>
      </c>
      <c r="AR1777" s="16">
        <v>73.362922212394267</v>
      </c>
      <c r="AS1777" s="22"/>
      <c r="AT1777" s="22"/>
      <c r="AU1777" s="67" t="s">
        <v>88</v>
      </c>
      <c r="AV1777" s="67">
        <v>0</v>
      </c>
      <c r="AW1777" s="67">
        <v>0</v>
      </c>
      <c r="AX1777" s="67">
        <v>0</v>
      </c>
    </row>
    <row r="1778" spans="1:50" ht="12.75" hidden="1" customHeight="1" x14ac:dyDescent="0.25">
      <c r="A1778">
        <v>41245</v>
      </c>
      <c r="B1778">
        <v>1998</v>
      </c>
      <c r="C1778" s="22" t="str">
        <f t="shared" si="102"/>
        <v>1998B41245</v>
      </c>
      <c r="D1778" s="13">
        <v>36005</v>
      </c>
      <c r="E1778">
        <v>980002</v>
      </c>
      <c r="F1778" t="s">
        <v>85</v>
      </c>
      <c r="G1778" s="30" t="s">
        <v>89</v>
      </c>
      <c r="I1778" t="s">
        <v>70</v>
      </c>
      <c r="J1778" s="15">
        <f t="shared" si="100"/>
        <v>2716</v>
      </c>
      <c r="K1778">
        <v>20</v>
      </c>
      <c r="L1778">
        <v>30</v>
      </c>
      <c r="M1778">
        <v>30</v>
      </c>
      <c r="N1778">
        <v>10</v>
      </c>
      <c r="O1778">
        <v>4</v>
      </c>
      <c r="P1778">
        <v>6</v>
      </c>
      <c r="Q1778"/>
      <c r="R1778">
        <v>30349</v>
      </c>
      <c r="S1778">
        <v>1999</v>
      </c>
      <c r="T1778" s="60" t="s">
        <v>77</v>
      </c>
      <c r="U1778" s="65">
        <v>4.612032805359044E-2</v>
      </c>
      <c r="V1778" s="65">
        <v>0</v>
      </c>
      <c r="W1778" s="65">
        <v>0</v>
      </c>
      <c r="X1778" s="65">
        <v>0.4035528704689163</v>
      </c>
      <c r="Y1778" s="65">
        <v>0</v>
      </c>
      <c r="Z1778" s="16"/>
      <c r="AA1778" s="16"/>
      <c r="AB1778" s="16">
        <v>15.502439024390243</v>
      </c>
      <c r="AC1778" s="16">
        <v>2.3487804878048779</v>
      </c>
      <c r="AD1778" s="16">
        <v>2.824634146341463</v>
      </c>
      <c r="AE1778" s="16">
        <v>65.704878048780486</v>
      </c>
      <c r="AF1778" s="16">
        <v>32.422195121951219</v>
      </c>
      <c r="AG1778" s="16">
        <v>28.17</v>
      </c>
      <c r="AH1778" s="16">
        <v>7.6426829268292682</v>
      </c>
      <c r="AI1778" s="16">
        <v>3.7929268292682923</v>
      </c>
      <c r="AJ1778" s="16">
        <v>1.8282926829268293</v>
      </c>
      <c r="AK1778" s="16">
        <v>1.1097560975609757</v>
      </c>
      <c r="AL1778" s="16">
        <v>0.66439024390243895</v>
      </c>
      <c r="AM1778" s="16">
        <v>26.923658536585368</v>
      </c>
      <c r="AN1778" s="16">
        <v>0.77365853658536576</v>
      </c>
      <c r="AO1778" s="16">
        <v>12.271219512195122</v>
      </c>
      <c r="AP1778" s="16">
        <v>0.88975609756097562</v>
      </c>
      <c r="AQ1778" s="16">
        <v>69.024878048780494</v>
      </c>
      <c r="AR1778" s="16">
        <v>101.86341463414635</v>
      </c>
      <c r="AS1778" s="22"/>
      <c r="AT1778" s="22"/>
      <c r="AU1778" s="67" t="s">
        <v>88</v>
      </c>
      <c r="AV1778" s="67">
        <v>0</v>
      </c>
      <c r="AW1778" s="67">
        <v>0</v>
      </c>
      <c r="AX1778" s="67">
        <v>0</v>
      </c>
    </row>
    <row r="1779" spans="1:50" ht="14.25" hidden="1" customHeight="1" x14ac:dyDescent="0.25">
      <c r="A1779">
        <v>41246</v>
      </c>
      <c r="B1779">
        <v>1998</v>
      </c>
      <c r="C1779" s="22" t="str">
        <f t="shared" si="102"/>
        <v>1998B41246</v>
      </c>
      <c r="D1779" s="13">
        <v>36005</v>
      </c>
      <c r="E1779">
        <v>980002</v>
      </c>
      <c r="F1779" t="s">
        <v>85</v>
      </c>
      <c r="G1779" s="30" t="s">
        <v>89</v>
      </c>
      <c r="I1779" t="s">
        <v>70</v>
      </c>
      <c r="J1779" s="15">
        <f t="shared" si="100"/>
        <v>2716</v>
      </c>
      <c r="K1779">
        <v>30</v>
      </c>
      <c r="L1779">
        <v>40</v>
      </c>
      <c r="M1779">
        <v>40</v>
      </c>
      <c r="N1779">
        <v>10</v>
      </c>
      <c r="O1779">
        <v>4</v>
      </c>
      <c r="P1779">
        <v>6</v>
      </c>
      <c r="Q1779"/>
      <c r="R1779">
        <v>30350</v>
      </c>
      <c r="S1779">
        <v>1999</v>
      </c>
      <c r="T1779" s="60" t="s">
        <v>77</v>
      </c>
      <c r="U1779" s="65">
        <v>0.12020762286860583</v>
      </c>
      <c r="V1779" s="65">
        <v>0</v>
      </c>
      <c r="W1779" s="65">
        <v>0</v>
      </c>
      <c r="X1779" s="65">
        <v>0.1287938816449348</v>
      </c>
      <c r="Y1779" s="65">
        <v>0</v>
      </c>
      <c r="Z1779" s="16"/>
      <c r="AA1779" s="16"/>
      <c r="AB1779" s="16">
        <v>15.469609771741847</v>
      </c>
      <c r="AC1779" s="16">
        <v>1.6276556253929932</v>
      </c>
      <c r="AD1779" s="16">
        <v>3.1614978825704103</v>
      </c>
      <c r="AE1779" s="16">
        <v>58.214793471700688</v>
      </c>
      <c r="AF1779" s="16">
        <v>21.468488556789286</v>
      </c>
      <c r="AG1779" s="16">
        <v>28.231005633852607</v>
      </c>
      <c r="AH1779" s="16">
        <v>7.5057007719716458</v>
      </c>
      <c r="AI1779" s="16">
        <v>3.6243778393379777</v>
      </c>
      <c r="AJ1779" s="16">
        <v>1.8756360495859838</v>
      </c>
      <c r="AK1779" s="16">
        <v>0.87386584309556348</v>
      </c>
      <c r="AL1779" s="16">
        <v>0.43636473829479372</v>
      </c>
      <c r="AM1779" s="16">
        <v>30.871290079015349</v>
      </c>
      <c r="AN1779" s="16">
        <v>0.76717365447892549</v>
      </c>
      <c r="AO1779" s="16">
        <v>4.6255167311028567</v>
      </c>
      <c r="AP1779" s="16">
        <v>0.83434554127661942</v>
      </c>
      <c r="AQ1779" s="16">
        <v>56.606203551019071</v>
      </c>
      <c r="AR1779" s="16">
        <v>61.088411839423841</v>
      </c>
      <c r="AS1779" s="22"/>
      <c r="AT1779" s="22"/>
      <c r="AU1779" s="67" t="s">
        <v>88</v>
      </c>
      <c r="AV1779" s="67">
        <v>0</v>
      </c>
      <c r="AW1779" s="67">
        <v>0</v>
      </c>
      <c r="AX1779" s="67">
        <v>0</v>
      </c>
    </row>
    <row r="1780" spans="1:50" ht="12.75" hidden="1" customHeight="1" x14ac:dyDescent="0.25">
      <c r="A1780">
        <v>41247</v>
      </c>
      <c r="B1780">
        <v>1998</v>
      </c>
      <c r="C1780" s="22" t="str">
        <f t="shared" si="102"/>
        <v>1998B41247</v>
      </c>
      <c r="D1780" s="13">
        <v>36005</v>
      </c>
      <c r="E1780">
        <v>980002</v>
      </c>
      <c r="F1780" t="s">
        <v>85</v>
      </c>
      <c r="G1780" s="30" t="s">
        <v>89</v>
      </c>
      <c r="I1780" t="s">
        <v>70</v>
      </c>
      <c r="J1780" s="15">
        <f t="shared" si="100"/>
        <v>2716</v>
      </c>
      <c r="K1780">
        <v>40</v>
      </c>
      <c r="L1780">
        <v>50</v>
      </c>
      <c r="M1780">
        <v>50</v>
      </c>
      <c r="N1780">
        <v>10</v>
      </c>
      <c r="O1780">
        <v>4</v>
      </c>
      <c r="P1780">
        <v>6</v>
      </c>
      <c r="Q1780"/>
      <c r="S1780"/>
      <c r="T1780" s="60" t="s">
        <v>77</v>
      </c>
      <c r="U1780" s="65">
        <v>0</v>
      </c>
      <c r="V1780" s="65">
        <v>0.39154658678858589</v>
      </c>
      <c r="W1780" s="65">
        <v>0</v>
      </c>
      <c r="X1780" s="65">
        <v>1.1093819959009934</v>
      </c>
      <c r="Y1780" s="65">
        <v>0</v>
      </c>
      <c r="Z1780" s="31"/>
      <c r="AA1780" s="31"/>
      <c r="AB1780" s="31"/>
      <c r="AC1780" s="31"/>
      <c r="AD1780" s="31"/>
      <c r="AE1780" s="31"/>
      <c r="AF1780" s="31"/>
      <c r="AG1780" s="31"/>
      <c r="AH1780" s="31"/>
      <c r="AI1780" s="31"/>
      <c r="AJ1780" s="31"/>
      <c r="AK1780" s="31"/>
      <c r="AL1780" s="31"/>
      <c r="AM1780" s="31"/>
      <c r="AN1780" s="31"/>
      <c r="AO1780" s="31"/>
      <c r="AP1780" s="31"/>
      <c r="AQ1780" s="31"/>
      <c r="AR1780" s="31"/>
      <c r="AS1780" s="22"/>
      <c r="AT1780" s="22"/>
      <c r="AU1780" s="67" t="s">
        <v>88</v>
      </c>
      <c r="AV1780" s="67">
        <v>0</v>
      </c>
      <c r="AW1780" s="67">
        <v>0</v>
      </c>
      <c r="AX1780" s="67">
        <v>0</v>
      </c>
    </row>
    <row r="1781" spans="1:50" ht="15" hidden="1" customHeight="1" x14ac:dyDescent="0.25">
      <c r="A1781">
        <v>41248</v>
      </c>
      <c r="B1781">
        <v>1998</v>
      </c>
      <c r="C1781" s="22" t="str">
        <f t="shared" si="102"/>
        <v>1998B41248</v>
      </c>
      <c r="D1781" s="13">
        <v>36005</v>
      </c>
      <c r="E1781">
        <v>980002</v>
      </c>
      <c r="F1781" t="s">
        <v>85</v>
      </c>
      <c r="G1781" s="30" t="s">
        <v>89</v>
      </c>
      <c r="I1781" t="s">
        <v>70</v>
      </c>
      <c r="J1781" s="15">
        <f t="shared" si="100"/>
        <v>3612.2799999999997</v>
      </c>
      <c r="K1781">
        <v>50</v>
      </c>
      <c r="L1781">
        <v>70</v>
      </c>
      <c r="M1781" s="26">
        <v>63.3</v>
      </c>
      <c r="N1781">
        <v>20</v>
      </c>
      <c r="O1781">
        <v>4</v>
      </c>
      <c r="P1781">
        <v>6</v>
      </c>
      <c r="Q1781"/>
      <c r="S1781"/>
      <c r="T1781" s="60" t="s">
        <v>77</v>
      </c>
      <c r="U1781" s="65">
        <v>0</v>
      </c>
      <c r="V1781" s="65">
        <v>0</v>
      </c>
      <c r="W1781" s="65">
        <v>0</v>
      </c>
      <c r="X1781" s="65">
        <v>0</v>
      </c>
      <c r="Y1781" s="65">
        <v>0</v>
      </c>
      <c r="Z1781" s="32"/>
      <c r="AA1781" s="32"/>
      <c r="AB1781" s="32"/>
      <c r="AC1781" s="32"/>
      <c r="AD1781" s="32"/>
      <c r="AE1781" s="32"/>
      <c r="AF1781" s="32"/>
      <c r="AG1781" s="32"/>
      <c r="AH1781" s="32"/>
      <c r="AI1781" s="32"/>
      <c r="AJ1781" s="32"/>
      <c r="AK1781" s="32"/>
      <c r="AL1781" s="32"/>
      <c r="AM1781" s="32"/>
      <c r="AN1781" s="32"/>
      <c r="AO1781" s="32"/>
      <c r="AP1781" s="32"/>
      <c r="AQ1781" s="32"/>
      <c r="AR1781" s="32"/>
      <c r="AS1781" s="22"/>
      <c r="AT1781" s="22"/>
      <c r="AU1781" s="67" t="s">
        <v>88</v>
      </c>
      <c r="AV1781" s="67">
        <v>0</v>
      </c>
      <c r="AW1781" s="67">
        <v>0</v>
      </c>
      <c r="AX1781" s="67">
        <v>0</v>
      </c>
    </row>
    <row r="1782" spans="1:50" ht="12.75" hidden="1" customHeight="1" x14ac:dyDescent="0.25">
      <c r="A1782">
        <v>41249</v>
      </c>
      <c r="B1782">
        <v>1998</v>
      </c>
      <c r="C1782" s="22" t="str">
        <f t="shared" si="102"/>
        <v>1998B41249</v>
      </c>
      <c r="D1782" s="13">
        <v>36005</v>
      </c>
      <c r="E1782">
        <v>980002</v>
      </c>
      <c r="F1782" t="s">
        <v>85</v>
      </c>
      <c r="G1782" s="30" t="s">
        <v>89</v>
      </c>
      <c r="I1782" t="s">
        <v>70</v>
      </c>
      <c r="J1782" s="15">
        <f t="shared" si="100"/>
        <v>1358</v>
      </c>
      <c r="K1782">
        <v>70</v>
      </c>
      <c r="L1782">
        <v>80</v>
      </c>
      <c r="M1782" s="26">
        <v>80</v>
      </c>
      <c r="N1782">
        <v>10</v>
      </c>
      <c r="O1782">
        <v>2</v>
      </c>
      <c r="P1782">
        <v>6</v>
      </c>
      <c r="Q1782"/>
      <c r="R1782">
        <v>30351</v>
      </c>
      <c r="S1782">
        <v>1999</v>
      </c>
      <c r="T1782" s="60" t="s">
        <v>77</v>
      </c>
      <c r="U1782" s="65">
        <v>3.0565010040160646E-2</v>
      </c>
      <c r="V1782" s="65">
        <v>0</v>
      </c>
      <c r="W1782" s="65">
        <v>0</v>
      </c>
      <c r="X1782" s="65">
        <v>2.8213855421686751E-2</v>
      </c>
      <c r="Y1782" s="65">
        <v>0</v>
      </c>
      <c r="Z1782" s="16"/>
      <c r="AA1782" s="16"/>
      <c r="AB1782" s="16">
        <v>20.407518796992481</v>
      </c>
      <c r="AC1782" s="16">
        <v>2.2270676691729325</v>
      </c>
      <c r="AD1782" s="16">
        <v>6.1751879699248127</v>
      </c>
      <c r="AE1782" s="16">
        <v>43.162781954887215</v>
      </c>
      <c r="AF1782" s="16">
        <v>32.782330827067668</v>
      </c>
      <c r="AG1782" s="16">
        <v>71.349248120300743</v>
      </c>
      <c r="AH1782" s="16">
        <v>12.341729323308272</v>
      </c>
      <c r="AI1782" s="16">
        <v>5.5834586466165419</v>
      </c>
      <c r="AJ1782" s="16">
        <v>2.9139097744360902</v>
      </c>
      <c r="AK1782" s="16">
        <v>0.92067669172932332</v>
      </c>
      <c r="AL1782" s="16">
        <v>0.67368421052631577</v>
      </c>
      <c r="AM1782" s="16">
        <v>57.282706766917293</v>
      </c>
      <c r="AN1782" s="16">
        <v>1.0454887218045112</v>
      </c>
      <c r="AO1782" s="16">
        <v>0</v>
      </c>
      <c r="AP1782" s="16">
        <v>1.2887218045112783</v>
      </c>
      <c r="AQ1782" s="16">
        <v>182.58646616541353</v>
      </c>
      <c r="AR1782" s="16">
        <v>118.8984962406015</v>
      </c>
      <c r="AS1782" s="22"/>
      <c r="AT1782" s="22"/>
      <c r="AU1782" s="67" t="s">
        <v>88</v>
      </c>
      <c r="AV1782" s="67">
        <v>0</v>
      </c>
      <c r="AW1782" s="67">
        <v>0</v>
      </c>
      <c r="AX1782" s="67">
        <v>0</v>
      </c>
    </row>
    <row r="1783" spans="1:50" ht="12.75" hidden="1" customHeight="1" x14ac:dyDescent="0.25">
      <c r="A1783">
        <v>41250</v>
      </c>
      <c r="B1783">
        <v>1998</v>
      </c>
      <c r="C1783" s="22" t="str">
        <f t="shared" si="102"/>
        <v>1998B41250</v>
      </c>
      <c r="D1783" s="13">
        <v>36005</v>
      </c>
      <c r="E1783">
        <v>980002</v>
      </c>
      <c r="F1783" t="s">
        <v>85</v>
      </c>
      <c r="G1783" s="30" t="s">
        <v>89</v>
      </c>
      <c r="I1783" t="s">
        <v>70</v>
      </c>
      <c r="J1783" s="15">
        <f t="shared" si="100"/>
        <v>2037.0000000000002</v>
      </c>
      <c r="K1783">
        <v>80</v>
      </c>
      <c r="L1783">
        <v>100</v>
      </c>
      <c r="M1783" s="26">
        <v>95</v>
      </c>
      <c r="N1783">
        <v>20</v>
      </c>
      <c r="O1783">
        <v>2</v>
      </c>
      <c r="P1783">
        <v>6</v>
      </c>
      <c r="Q1783" t="s">
        <v>425</v>
      </c>
      <c r="R1783">
        <v>30352</v>
      </c>
      <c r="S1783">
        <v>1999</v>
      </c>
      <c r="T1783" s="60" t="s">
        <v>77</v>
      </c>
      <c r="U1783" s="65"/>
      <c r="V1783" s="65"/>
      <c r="W1783" s="65"/>
      <c r="X1783" s="65"/>
      <c r="Y1783" s="65"/>
      <c r="Z1783" s="16">
        <v>512.48994754464195</v>
      </c>
      <c r="AA1783" s="16">
        <v>11.3512276785714</v>
      </c>
      <c r="AB1783" s="16">
        <v>1.2663391972504789</v>
      </c>
      <c r="AC1783" s="16">
        <v>3.9143039780332205</v>
      </c>
      <c r="AD1783" s="16">
        <v>1.2686159481465289</v>
      </c>
      <c r="AE1783" s="16">
        <v>2.4968195678881777</v>
      </c>
      <c r="AF1783" s="16">
        <v>2.0440048612670463</v>
      </c>
      <c r="AG1783" s="16">
        <v>13.223265715578799</v>
      </c>
      <c r="AH1783" s="16">
        <v>1.0652089533199185</v>
      </c>
      <c r="AI1783" s="16">
        <v>0.76555748879666741</v>
      </c>
      <c r="AJ1783" s="16">
        <v>0.60468434025534668</v>
      </c>
      <c r="AK1783" s="16">
        <v>1.2546449767389518</v>
      </c>
      <c r="AL1783" s="16">
        <v>0.11601080702143482</v>
      </c>
      <c r="AM1783" s="16">
        <v>4.902206889564547</v>
      </c>
      <c r="AN1783" s="16">
        <v>0.77057668963568571</v>
      </c>
      <c r="AO1783" s="16">
        <v>148.99766761186461</v>
      </c>
      <c r="AP1783" s="16">
        <v>0.92891436558822371</v>
      </c>
      <c r="AQ1783" s="16">
        <v>5.4128717666807562</v>
      </c>
      <c r="AR1783" s="16">
        <v>62.103399890590985</v>
      </c>
      <c r="AS1783" s="22"/>
      <c r="AT1783" s="22"/>
      <c r="AU1783" s="67" t="s">
        <v>88</v>
      </c>
      <c r="AV1783" s="67">
        <v>0</v>
      </c>
      <c r="AW1783" s="67">
        <v>0</v>
      </c>
      <c r="AX1783" s="67">
        <v>0</v>
      </c>
    </row>
    <row r="1784" spans="1:50" ht="12.75" hidden="1" customHeight="1" x14ac:dyDescent="0.25">
      <c r="A1784">
        <v>41251</v>
      </c>
      <c r="B1784">
        <v>1998</v>
      </c>
      <c r="C1784" s="22" t="str">
        <f t="shared" si="102"/>
        <v>1998B41251</v>
      </c>
      <c r="D1784" s="13">
        <v>36006</v>
      </c>
      <c r="E1784">
        <v>980003</v>
      </c>
      <c r="F1784" t="s">
        <v>85</v>
      </c>
      <c r="G1784" s="30" t="s">
        <v>90</v>
      </c>
      <c r="I1784" t="s">
        <v>87</v>
      </c>
      <c r="J1784" s="15">
        <f t="shared" si="100"/>
        <v>2450</v>
      </c>
      <c r="K1784">
        <v>0</v>
      </c>
      <c r="L1784">
        <v>5</v>
      </c>
      <c r="M1784">
        <v>5</v>
      </c>
      <c r="N1784">
        <v>5</v>
      </c>
      <c r="O1784">
        <v>4</v>
      </c>
      <c r="P1784">
        <v>6</v>
      </c>
      <c r="Q1784"/>
      <c r="R1784">
        <v>30354</v>
      </c>
      <c r="S1784">
        <v>1999</v>
      </c>
      <c r="T1784" s="60" t="s">
        <v>77</v>
      </c>
      <c r="U1784" s="65">
        <v>0.52954504277805747</v>
      </c>
      <c r="V1784" s="65">
        <v>0.21181801711122297</v>
      </c>
      <c r="W1784" s="65">
        <v>0</v>
      </c>
      <c r="X1784" s="65">
        <v>0.78716155007549082</v>
      </c>
      <c r="Y1784" s="65">
        <v>8.0147357825868154E-2</v>
      </c>
      <c r="Z1784" s="16">
        <v>370.99900000000002</v>
      </c>
      <c r="AA1784" s="16">
        <v>13.1</v>
      </c>
      <c r="AB1784" s="16">
        <v>4.4740992607655086</v>
      </c>
      <c r="AC1784" s="16">
        <v>2.7198676890220037</v>
      </c>
      <c r="AD1784" s="16">
        <v>1.2409070617641333</v>
      </c>
      <c r="AE1784" s="16">
        <v>12.291567928353842</v>
      </c>
      <c r="AF1784" s="16">
        <v>16.808292641676779</v>
      </c>
      <c r="AG1784" s="16">
        <v>11.526079697305207</v>
      </c>
      <c r="AH1784" s="16">
        <v>3.0595930375477636</v>
      </c>
      <c r="AI1784" s="16">
        <v>2.9795535487778735</v>
      </c>
      <c r="AJ1784" s="16">
        <v>0.95717985679421203</v>
      </c>
      <c r="AK1784" s="16">
        <v>1.3911040139705289</v>
      </c>
      <c r="AL1784" s="16">
        <v>0.34685417277123459</v>
      </c>
      <c r="AM1784" s="16">
        <v>14.536360936796337</v>
      </c>
      <c r="AN1784" s="16">
        <v>1.1149481119923539</v>
      </c>
      <c r="AO1784" s="16">
        <v>95.75240069302005</v>
      </c>
      <c r="AP1784" s="16">
        <v>0.85732715305241514</v>
      </c>
      <c r="AQ1784" s="16">
        <v>22.179099663912812</v>
      </c>
      <c r="AR1784" s="16">
        <v>72.453141500769917</v>
      </c>
      <c r="AS1784" s="22"/>
      <c r="AT1784" s="22"/>
      <c r="AU1784" s="67" t="s">
        <v>88</v>
      </c>
      <c r="AV1784" s="67">
        <v>0</v>
      </c>
      <c r="AW1784" s="67">
        <v>0</v>
      </c>
      <c r="AX1784" s="67">
        <v>0</v>
      </c>
    </row>
    <row r="1785" spans="1:50" ht="12.75" hidden="1" customHeight="1" x14ac:dyDescent="0.25">
      <c r="A1785">
        <v>41252</v>
      </c>
      <c r="B1785">
        <v>1998</v>
      </c>
      <c r="C1785" s="22" t="str">
        <f t="shared" si="102"/>
        <v>1998B41252</v>
      </c>
      <c r="D1785" s="13">
        <v>36006</v>
      </c>
      <c r="E1785">
        <v>980003</v>
      </c>
      <c r="F1785" t="s">
        <v>85</v>
      </c>
      <c r="G1785" s="30" t="s">
        <v>90</v>
      </c>
      <c r="I1785" t="s">
        <v>87</v>
      </c>
      <c r="J1785" s="15">
        <f t="shared" si="100"/>
        <v>2450</v>
      </c>
      <c r="K1785">
        <v>5</v>
      </c>
      <c r="L1785">
        <v>10</v>
      </c>
      <c r="M1785">
        <v>10</v>
      </c>
      <c r="N1785">
        <v>5</v>
      </c>
      <c r="O1785">
        <v>4</v>
      </c>
      <c r="P1785">
        <v>6</v>
      </c>
      <c r="Q1785"/>
      <c r="R1785">
        <v>30355</v>
      </c>
      <c r="S1785">
        <v>1999</v>
      </c>
      <c r="T1785" s="60" t="s">
        <v>77</v>
      </c>
      <c r="U1785" s="65">
        <v>0.16347237606375795</v>
      </c>
      <c r="V1785" s="65">
        <v>0</v>
      </c>
      <c r="W1785" s="65">
        <v>0</v>
      </c>
      <c r="X1785" s="65">
        <v>0.39577522625962447</v>
      </c>
      <c r="Y1785" s="65">
        <v>2.1939713629609616</v>
      </c>
      <c r="Z1785" s="16"/>
      <c r="AA1785" s="16"/>
      <c r="AB1785" s="16">
        <v>9.2557509970329797</v>
      </c>
      <c r="AC1785" s="16">
        <v>2.8336448992676773</v>
      </c>
      <c r="AD1785" s="16">
        <v>3.3465743358500482</v>
      </c>
      <c r="AE1785" s="16">
        <v>8.3213170465924104</v>
      </c>
      <c r="AF1785" s="16">
        <v>13.720928391726112</v>
      </c>
      <c r="AG1785" s="16">
        <v>20.120738945565893</v>
      </c>
      <c r="AH1785" s="16">
        <v>4.3004014517169553</v>
      </c>
      <c r="AI1785" s="16">
        <v>3.1364817103980354</v>
      </c>
      <c r="AJ1785" s="16">
        <v>1.2689990356187806</v>
      </c>
      <c r="AK1785" s="16">
        <v>2.1808076263952856</v>
      </c>
      <c r="AL1785" s="16">
        <v>0.45257315642896634</v>
      </c>
      <c r="AM1785" s="16">
        <v>20.085778477280314</v>
      </c>
      <c r="AN1785" s="16">
        <v>0.93449991358827666</v>
      </c>
      <c r="AO1785" s="16">
        <v>38.781119764010249</v>
      </c>
      <c r="AP1785" s="16">
        <v>0.85626762040583182</v>
      </c>
      <c r="AQ1785" s="16">
        <v>54.401259104563472</v>
      </c>
      <c r="AR1785" s="16">
        <v>122.49316951605479</v>
      </c>
      <c r="AS1785" s="22"/>
      <c r="AT1785" s="22"/>
      <c r="AU1785" s="67" t="s">
        <v>88</v>
      </c>
      <c r="AV1785" s="67">
        <v>0</v>
      </c>
      <c r="AW1785" s="67">
        <v>0</v>
      </c>
      <c r="AX1785" s="67">
        <v>0</v>
      </c>
    </row>
    <row r="1786" spans="1:50" ht="12.75" hidden="1" customHeight="1" x14ac:dyDescent="0.25">
      <c r="A1786">
        <v>41253</v>
      </c>
      <c r="B1786">
        <v>1998</v>
      </c>
      <c r="C1786" s="22" t="str">
        <f t="shared" si="102"/>
        <v>1998B41253</v>
      </c>
      <c r="D1786" s="13">
        <v>36006</v>
      </c>
      <c r="E1786">
        <v>980003</v>
      </c>
      <c r="F1786" t="s">
        <v>85</v>
      </c>
      <c r="G1786" s="30" t="s">
        <v>90</v>
      </c>
      <c r="I1786" t="s">
        <v>70</v>
      </c>
      <c r="J1786" s="15">
        <f t="shared" si="100"/>
        <v>2716</v>
      </c>
      <c r="K1786">
        <v>10</v>
      </c>
      <c r="L1786">
        <v>20</v>
      </c>
      <c r="M1786">
        <v>20</v>
      </c>
      <c r="N1786">
        <v>10</v>
      </c>
      <c r="O1786">
        <v>4</v>
      </c>
      <c r="P1786">
        <v>6</v>
      </c>
      <c r="Q1786"/>
      <c r="R1786">
        <v>30356</v>
      </c>
      <c r="S1786">
        <v>1999</v>
      </c>
      <c r="T1786" s="60" t="s">
        <v>77</v>
      </c>
      <c r="U1786" s="65">
        <v>0.29570634920634919</v>
      </c>
      <c r="V1786" s="65">
        <v>0</v>
      </c>
      <c r="W1786" s="65">
        <v>0</v>
      </c>
      <c r="X1786" s="65">
        <v>0.35484761904761902</v>
      </c>
      <c r="Y1786" s="65">
        <v>0</v>
      </c>
      <c r="Z1786" s="16"/>
      <c r="AA1786" s="16"/>
      <c r="AB1786" s="16">
        <v>9.9155378861026158</v>
      </c>
      <c r="AC1786" s="16">
        <v>2.2698300253529196</v>
      </c>
      <c r="AD1786" s="16">
        <v>3.2668459942470633</v>
      </c>
      <c r="AE1786" s="16">
        <v>27.157918354690459</v>
      </c>
      <c r="AF1786" s="16">
        <v>17.199523361745072</v>
      </c>
      <c r="AG1786" s="16">
        <v>26.701994368071958</v>
      </c>
      <c r="AH1786" s="16">
        <v>4.6206683859929525</v>
      </c>
      <c r="AI1786" s="16">
        <v>2.6052499115546959</v>
      </c>
      <c r="AJ1786" s="16">
        <v>1.1715956541212991</v>
      </c>
      <c r="AK1786" s="16">
        <v>2.0462587846564833</v>
      </c>
      <c r="AL1786" s="16">
        <v>0.41193242694754034</v>
      </c>
      <c r="AM1786" s="16">
        <v>17.651161637679294</v>
      </c>
      <c r="AN1786" s="16">
        <v>0.97936892490006311</v>
      </c>
      <c r="AO1786" s="16">
        <v>11.110032680644805</v>
      </c>
      <c r="AP1786" s="16">
        <v>0.89193202358653467</v>
      </c>
      <c r="AQ1786" s="16">
        <v>66.870811873267328</v>
      </c>
      <c r="AR1786" s="16">
        <v>96.596389414798793</v>
      </c>
      <c r="AS1786" s="22"/>
      <c r="AT1786" s="22"/>
      <c r="AU1786" s="67" t="s">
        <v>88</v>
      </c>
      <c r="AV1786" s="67">
        <v>0</v>
      </c>
      <c r="AW1786" s="67">
        <v>0</v>
      </c>
      <c r="AX1786" s="67">
        <v>0</v>
      </c>
    </row>
    <row r="1787" spans="1:50" ht="12.75" hidden="1" customHeight="1" x14ac:dyDescent="0.25">
      <c r="A1787">
        <v>41254</v>
      </c>
      <c r="B1787">
        <v>1998</v>
      </c>
      <c r="C1787" s="22" t="str">
        <f t="shared" si="102"/>
        <v>1998B41254</v>
      </c>
      <c r="D1787" s="13">
        <v>36006</v>
      </c>
      <c r="E1787">
        <v>980003</v>
      </c>
      <c r="F1787" t="s">
        <v>85</v>
      </c>
      <c r="G1787" s="30" t="s">
        <v>90</v>
      </c>
      <c r="I1787" t="s">
        <v>70</v>
      </c>
      <c r="J1787" s="15">
        <f t="shared" si="100"/>
        <v>2716</v>
      </c>
      <c r="K1787">
        <v>20</v>
      </c>
      <c r="L1787">
        <v>30</v>
      </c>
      <c r="M1787">
        <v>30</v>
      </c>
      <c r="N1787">
        <v>10</v>
      </c>
      <c r="O1787">
        <v>4</v>
      </c>
      <c r="P1787">
        <v>6</v>
      </c>
      <c r="Q1787"/>
      <c r="S1787"/>
      <c r="T1787" s="60" t="s">
        <v>77</v>
      </c>
      <c r="U1787" s="65">
        <v>0</v>
      </c>
      <c r="V1787" s="65">
        <v>0</v>
      </c>
      <c r="W1787" s="65">
        <v>0</v>
      </c>
      <c r="X1787" s="65">
        <v>6.1629076282143362E-2</v>
      </c>
      <c r="Y1787" s="65">
        <v>0</v>
      </c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16"/>
      <c r="AJ1787" s="16"/>
      <c r="AK1787" s="16"/>
      <c r="AL1787" s="16"/>
      <c r="AM1787" s="16"/>
      <c r="AN1787" s="16"/>
      <c r="AO1787" s="16"/>
      <c r="AP1787" s="16"/>
      <c r="AQ1787" s="16"/>
      <c r="AR1787" s="16"/>
      <c r="AS1787" s="22"/>
      <c r="AT1787" s="22"/>
      <c r="AU1787" s="67" t="s">
        <v>88</v>
      </c>
      <c r="AV1787" s="67">
        <v>0</v>
      </c>
      <c r="AW1787" s="67">
        <v>0</v>
      </c>
      <c r="AX1787" s="67">
        <v>0</v>
      </c>
    </row>
    <row r="1788" spans="1:50" ht="15" hidden="1" customHeight="1" x14ac:dyDescent="0.25">
      <c r="A1788">
        <v>41255</v>
      </c>
      <c r="B1788">
        <v>1998</v>
      </c>
      <c r="C1788" s="22" t="str">
        <f t="shared" si="102"/>
        <v>1998B41255</v>
      </c>
      <c r="D1788" s="13">
        <v>36006</v>
      </c>
      <c r="E1788">
        <v>980003</v>
      </c>
      <c r="F1788" t="s">
        <v>85</v>
      </c>
      <c r="G1788" s="30" t="s">
        <v>90</v>
      </c>
      <c r="I1788" t="s">
        <v>70</v>
      </c>
      <c r="J1788" s="15">
        <f t="shared" si="100"/>
        <v>2716</v>
      </c>
      <c r="K1788">
        <v>30</v>
      </c>
      <c r="L1788">
        <v>40</v>
      </c>
      <c r="M1788">
        <v>40</v>
      </c>
      <c r="N1788">
        <v>10</v>
      </c>
      <c r="O1788">
        <v>4</v>
      </c>
      <c r="P1788">
        <v>6</v>
      </c>
      <c r="Q1788"/>
      <c r="S1788"/>
      <c r="T1788" s="60" t="s">
        <v>77</v>
      </c>
      <c r="U1788" s="65">
        <v>0</v>
      </c>
      <c r="V1788" s="65">
        <v>0</v>
      </c>
      <c r="W1788" s="65">
        <v>0</v>
      </c>
      <c r="X1788" s="65">
        <v>0.19270676151469424</v>
      </c>
      <c r="Y1788" s="65">
        <v>0</v>
      </c>
      <c r="Z1788" s="31"/>
      <c r="AA1788" s="31"/>
      <c r="AB1788" s="31"/>
      <c r="AC1788" s="31"/>
      <c r="AD1788" s="31"/>
      <c r="AE1788" s="31"/>
      <c r="AF1788" s="31"/>
      <c r="AG1788" s="31"/>
      <c r="AH1788" s="31"/>
      <c r="AI1788" s="31"/>
      <c r="AJ1788" s="31"/>
      <c r="AK1788" s="31"/>
      <c r="AL1788" s="31"/>
      <c r="AM1788" s="31"/>
      <c r="AN1788" s="31"/>
      <c r="AO1788" s="31"/>
      <c r="AP1788" s="31"/>
      <c r="AQ1788" s="31"/>
      <c r="AR1788" s="31"/>
      <c r="AS1788" s="22"/>
      <c r="AT1788" s="22"/>
      <c r="AU1788" s="67" t="s">
        <v>88</v>
      </c>
      <c r="AV1788" s="67">
        <v>0</v>
      </c>
      <c r="AW1788" s="67">
        <v>0</v>
      </c>
      <c r="AX1788" s="67">
        <v>0</v>
      </c>
    </row>
    <row r="1789" spans="1:50" ht="15" hidden="1" customHeight="1" x14ac:dyDescent="0.25">
      <c r="A1789">
        <v>41256</v>
      </c>
      <c r="B1789">
        <v>1998</v>
      </c>
      <c r="C1789" s="22" t="str">
        <f t="shared" si="102"/>
        <v>1998B41256</v>
      </c>
      <c r="D1789" s="13">
        <v>36006</v>
      </c>
      <c r="E1789">
        <v>980003</v>
      </c>
      <c r="F1789" t="s">
        <v>85</v>
      </c>
      <c r="G1789" s="30" t="s">
        <v>90</v>
      </c>
      <c r="I1789" t="s">
        <v>70</v>
      </c>
      <c r="J1789" s="15">
        <f t="shared" si="100"/>
        <v>2716</v>
      </c>
      <c r="K1789">
        <v>40</v>
      </c>
      <c r="L1789">
        <v>50</v>
      </c>
      <c r="M1789">
        <v>50</v>
      </c>
      <c r="N1789">
        <v>10</v>
      </c>
      <c r="O1789">
        <v>4</v>
      </c>
      <c r="P1789">
        <v>6</v>
      </c>
      <c r="Q1789"/>
      <c r="S1789"/>
      <c r="T1789" s="60" t="s">
        <v>77</v>
      </c>
      <c r="U1789" s="65">
        <v>0</v>
      </c>
      <c r="V1789" s="65">
        <v>0</v>
      </c>
      <c r="W1789" s="65">
        <v>0</v>
      </c>
      <c r="X1789" s="65">
        <v>0.13327733948294695</v>
      </c>
      <c r="Y1789" s="65">
        <v>0</v>
      </c>
      <c r="Z1789" s="31"/>
      <c r="AA1789" s="31"/>
      <c r="AB1789" s="31"/>
      <c r="AC1789" s="31"/>
      <c r="AD1789" s="31"/>
      <c r="AE1789" s="31"/>
      <c r="AF1789" s="31"/>
      <c r="AG1789" s="31"/>
      <c r="AH1789" s="31"/>
      <c r="AI1789" s="31"/>
      <c r="AJ1789" s="31"/>
      <c r="AK1789" s="31"/>
      <c r="AL1789" s="31"/>
      <c r="AM1789" s="31"/>
      <c r="AN1789" s="31"/>
      <c r="AO1789" s="31"/>
      <c r="AP1789" s="31"/>
      <c r="AQ1789" s="31"/>
      <c r="AR1789" s="31"/>
      <c r="AS1789" s="22"/>
      <c r="AT1789" s="22"/>
      <c r="AU1789" s="67" t="s">
        <v>88</v>
      </c>
      <c r="AV1789" s="67">
        <v>0</v>
      </c>
      <c r="AW1789" s="67">
        <v>0</v>
      </c>
      <c r="AX1789" s="67">
        <v>0</v>
      </c>
    </row>
    <row r="1790" spans="1:50" ht="12.75" hidden="1" customHeight="1" x14ac:dyDescent="0.25">
      <c r="A1790">
        <v>41257</v>
      </c>
      <c r="B1790">
        <v>1998</v>
      </c>
      <c r="C1790" s="22" t="str">
        <f t="shared" si="102"/>
        <v>1998B41257</v>
      </c>
      <c r="D1790" s="13">
        <v>36006</v>
      </c>
      <c r="E1790">
        <v>980003</v>
      </c>
      <c r="F1790" t="s">
        <v>85</v>
      </c>
      <c r="G1790" s="30" t="s">
        <v>90</v>
      </c>
      <c r="I1790" t="s">
        <v>70</v>
      </c>
      <c r="J1790" s="15">
        <f t="shared" si="100"/>
        <v>5432</v>
      </c>
      <c r="K1790">
        <v>50</v>
      </c>
      <c r="L1790">
        <v>70</v>
      </c>
      <c r="M1790">
        <v>70</v>
      </c>
      <c r="N1790">
        <v>20</v>
      </c>
      <c r="O1790">
        <v>4</v>
      </c>
      <c r="P1790">
        <v>6</v>
      </c>
      <c r="Q1790"/>
      <c r="R1790">
        <v>30357</v>
      </c>
      <c r="S1790">
        <v>1999</v>
      </c>
      <c r="T1790" s="60" t="s">
        <v>77</v>
      </c>
      <c r="U1790" s="65">
        <v>8.1331592689295032E-2</v>
      </c>
      <c r="V1790" s="65">
        <v>0</v>
      </c>
      <c r="W1790" s="65">
        <v>0</v>
      </c>
      <c r="X1790" s="65">
        <v>0.39503916449086163</v>
      </c>
      <c r="Y1790" s="65">
        <v>0</v>
      </c>
      <c r="Z1790" s="16"/>
      <c r="AA1790" s="16"/>
      <c r="AB1790" s="16">
        <v>15.727985074626865</v>
      </c>
      <c r="AC1790" s="16">
        <v>4.0552238805970147</v>
      </c>
      <c r="AD1790" s="16">
        <v>5.2481343283582094</v>
      </c>
      <c r="AE1790" s="16">
        <v>12.417910447761194</v>
      </c>
      <c r="AF1790" s="16">
        <v>22.663805970149255</v>
      </c>
      <c r="AG1790" s="16">
        <v>33.155597014925377</v>
      </c>
      <c r="AH1790" s="16">
        <v>6.9727611940298511</v>
      </c>
      <c r="AI1790" s="16">
        <v>5.0585820895522389</v>
      </c>
      <c r="AJ1790" s="16">
        <v>3.0679104477611943</v>
      </c>
      <c r="AK1790" s="16">
        <v>2.2794776119402984</v>
      </c>
      <c r="AL1790" s="16">
        <v>0.7455223880597015</v>
      </c>
      <c r="AM1790" s="16">
        <v>48.768283582089559</v>
      </c>
      <c r="AN1790" s="16">
        <v>0.59216417910447761</v>
      </c>
      <c r="AO1790" s="16">
        <v>6.6156716417910451</v>
      </c>
      <c r="AP1790" s="16">
        <v>0.55223880597014929</v>
      </c>
      <c r="AQ1790" s="16">
        <v>65.86791044776119</v>
      </c>
      <c r="AR1790" s="16">
        <v>88.320895522388071</v>
      </c>
      <c r="AS1790" s="22"/>
      <c r="AT1790" s="22"/>
      <c r="AU1790" s="67" t="s">
        <v>88</v>
      </c>
      <c r="AV1790" s="67">
        <v>0</v>
      </c>
      <c r="AW1790" s="67">
        <v>0</v>
      </c>
      <c r="AX1790" s="67">
        <v>0</v>
      </c>
    </row>
    <row r="1791" spans="1:50" ht="12.75" hidden="1" customHeight="1" x14ac:dyDescent="0.25">
      <c r="A1791">
        <v>41258</v>
      </c>
      <c r="B1791">
        <v>1998</v>
      </c>
      <c r="C1791" s="22" t="str">
        <f t="shared" si="102"/>
        <v>1998B41258</v>
      </c>
      <c r="D1791" s="13">
        <v>36006</v>
      </c>
      <c r="E1791">
        <v>980003</v>
      </c>
      <c r="F1791" t="s">
        <v>85</v>
      </c>
      <c r="G1791" s="30" t="s">
        <v>90</v>
      </c>
      <c r="I1791" t="s">
        <v>70</v>
      </c>
      <c r="J1791" s="15">
        <f t="shared" si="100"/>
        <v>2716</v>
      </c>
      <c r="K1791">
        <v>70</v>
      </c>
      <c r="L1791">
        <v>80</v>
      </c>
      <c r="M1791">
        <v>80</v>
      </c>
      <c r="N1791">
        <v>10</v>
      </c>
      <c r="O1791">
        <v>4</v>
      </c>
      <c r="P1791">
        <v>6</v>
      </c>
      <c r="Q1791" t="s">
        <v>425</v>
      </c>
      <c r="R1791">
        <v>30358</v>
      </c>
      <c r="S1791">
        <v>1999</v>
      </c>
      <c r="T1791" s="60" t="s">
        <v>77</v>
      </c>
      <c r="U1791" s="65"/>
      <c r="V1791" s="65"/>
      <c r="W1791" s="65"/>
      <c r="X1791" s="65"/>
      <c r="Y1791" s="65"/>
      <c r="Z1791" s="16">
        <v>442</v>
      </c>
      <c r="AA1791" s="16">
        <v>0</v>
      </c>
      <c r="AB1791" s="16">
        <v>5.3625905445046058</v>
      </c>
      <c r="AC1791" s="16">
        <v>2.1892709421598671</v>
      </c>
      <c r="AD1791" s="16">
        <v>0.72450514265947119</v>
      </c>
      <c r="AE1791" s="16">
        <v>1.2539798826437853</v>
      </c>
      <c r="AF1791" s="16">
        <v>24.428502271875562</v>
      </c>
      <c r="AG1791" s="16">
        <v>8.5680673003995054</v>
      </c>
      <c r="AH1791" s="16">
        <v>2.4320649067541953</v>
      </c>
      <c r="AI1791" s="16">
        <v>2.3917069335196826</v>
      </c>
      <c r="AJ1791" s="16">
        <v>1.2539798826437853</v>
      </c>
      <c r="AK1791" s="16">
        <v>1.4107894953961095</v>
      </c>
      <c r="AL1791" s="16">
        <v>0.24473234015608397</v>
      </c>
      <c r="AM1791" s="16">
        <v>15.979172900117993</v>
      </c>
      <c r="AN1791" s="16">
        <v>0.86555924123034167</v>
      </c>
      <c r="AO1791" s="16">
        <v>3.4414118531168585</v>
      </c>
      <c r="AP1791" s="16">
        <v>0.46824195300781218</v>
      </c>
      <c r="AQ1791" s="16">
        <v>80.773136500407048</v>
      </c>
      <c r="AR1791" s="16">
        <v>32.375245651825999</v>
      </c>
      <c r="AS1791" s="22"/>
      <c r="AT1791" s="22"/>
      <c r="AU1791" s="67" t="s">
        <v>88</v>
      </c>
      <c r="AV1791" s="67">
        <v>0</v>
      </c>
      <c r="AW1791" s="67">
        <v>0</v>
      </c>
      <c r="AX1791" s="67">
        <v>0</v>
      </c>
    </row>
    <row r="1792" spans="1:50" ht="12.75" hidden="1" customHeight="1" x14ac:dyDescent="0.25">
      <c r="A1792">
        <v>41259</v>
      </c>
      <c r="B1792">
        <v>1998</v>
      </c>
      <c r="C1792" s="22" t="str">
        <f t="shared" si="102"/>
        <v>1998B41259</v>
      </c>
      <c r="D1792" s="13">
        <v>36006</v>
      </c>
      <c r="E1792">
        <v>980004</v>
      </c>
      <c r="F1792" t="s">
        <v>85</v>
      </c>
      <c r="G1792" s="30" t="s">
        <v>90</v>
      </c>
      <c r="I1792" t="s">
        <v>70</v>
      </c>
      <c r="J1792" s="15">
        <f t="shared" si="100"/>
        <v>4155.4799999999996</v>
      </c>
      <c r="K1792">
        <v>80</v>
      </c>
      <c r="L1792">
        <v>100</v>
      </c>
      <c r="M1792" s="26">
        <v>95.3</v>
      </c>
      <c r="N1792">
        <v>20</v>
      </c>
      <c r="O1792">
        <v>4</v>
      </c>
      <c r="P1792">
        <v>6</v>
      </c>
      <c r="Q1792"/>
      <c r="S1792"/>
      <c r="T1792" s="60" t="s">
        <v>77</v>
      </c>
      <c r="U1792" s="65">
        <v>0</v>
      </c>
      <c r="V1792" s="65">
        <v>0</v>
      </c>
      <c r="W1792" s="65">
        <v>0</v>
      </c>
      <c r="X1792" s="65">
        <v>0.22484268606182206</v>
      </c>
      <c r="Y1792" s="65">
        <v>0</v>
      </c>
      <c r="Z1792" s="32"/>
      <c r="AA1792" s="32"/>
      <c r="AB1792" s="32"/>
      <c r="AC1792" s="32"/>
      <c r="AD1792" s="32"/>
      <c r="AE1792" s="32"/>
      <c r="AF1792" s="32"/>
      <c r="AG1792" s="32"/>
      <c r="AH1792" s="32"/>
      <c r="AI1792" s="32"/>
      <c r="AJ1792" s="32"/>
      <c r="AK1792" s="32"/>
      <c r="AL1792" s="32"/>
      <c r="AM1792" s="32"/>
      <c r="AN1792" s="32"/>
      <c r="AO1792" s="32"/>
      <c r="AP1792" s="32"/>
      <c r="AQ1792" s="32"/>
      <c r="AR1792" s="32"/>
      <c r="AS1792" s="22"/>
      <c r="AT1792" s="22"/>
      <c r="AU1792" s="67" t="s">
        <v>88</v>
      </c>
      <c r="AV1792" s="67">
        <v>0</v>
      </c>
      <c r="AW1792" s="67">
        <v>0</v>
      </c>
      <c r="AX1792" s="67">
        <v>0</v>
      </c>
    </row>
    <row r="1793" spans="1:50" ht="12.75" hidden="1" customHeight="1" x14ac:dyDescent="0.25">
      <c r="A1793">
        <v>41260</v>
      </c>
      <c r="B1793">
        <v>1998</v>
      </c>
      <c r="C1793" s="22" t="str">
        <f t="shared" si="102"/>
        <v>1998B41260</v>
      </c>
      <c r="D1793" s="13">
        <v>36006</v>
      </c>
      <c r="E1793">
        <v>980004</v>
      </c>
      <c r="F1793" t="s">
        <v>85</v>
      </c>
      <c r="G1793" s="30" t="s">
        <v>91</v>
      </c>
      <c r="I1793" t="s">
        <v>87</v>
      </c>
      <c r="J1793" s="15">
        <f t="shared" si="100"/>
        <v>2450</v>
      </c>
      <c r="K1793">
        <v>0</v>
      </c>
      <c r="L1793">
        <v>5</v>
      </c>
      <c r="M1793">
        <v>5</v>
      </c>
      <c r="N1793">
        <v>5</v>
      </c>
      <c r="O1793">
        <v>4</v>
      </c>
      <c r="P1793">
        <v>6</v>
      </c>
      <c r="Q1793"/>
      <c r="R1793">
        <v>30361</v>
      </c>
      <c r="S1793">
        <v>1999</v>
      </c>
      <c r="T1793" s="60" t="s">
        <v>77</v>
      </c>
      <c r="U1793" s="65">
        <v>0.23106420233463032</v>
      </c>
      <c r="V1793" s="65">
        <v>0</v>
      </c>
      <c r="W1793" s="65">
        <v>0</v>
      </c>
      <c r="X1793" s="65">
        <v>0.48954280155642022</v>
      </c>
      <c r="Y1793" s="65">
        <v>0</v>
      </c>
      <c r="Z1793" s="16"/>
      <c r="AA1793" s="16"/>
      <c r="AB1793" s="16">
        <v>5.9875227252046894</v>
      </c>
      <c r="AC1793" s="16">
        <v>3.1030698292847343</v>
      </c>
      <c r="AD1793" s="16">
        <v>2.2109140406945973</v>
      </c>
      <c r="AE1793" s="16">
        <v>6.1095749481428934</v>
      </c>
      <c r="AF1793" s="16">
        <v>14.052904462218129</v>
      </c>
      <c r="AG1793" s="16">
        <v>11.710328152884221</v>
      </c>
      <c r="AH1793" s="16">
        <v>5.5486175461792877</v>
      </c>
      <c r="AI1793" s="16">
        <v>1.912491945203241</v>
      </c>
      <c r="AJ1793" s="16">
        <v>0.67887776950375023</v>
      </c>
      <c r="AK1793" s="16">
        <v>0.51898889320128727</v>
      </c>
      <c r="AL1793" s="16">
        <v>0.29642580580465328</v>
      </c>
      <c r="AM1793" s="16">
        <v>8.8579551679761703</v>
      </c>
      <c r="AN1793" s="16">
        <v>0.94141307597599999</v>
      </c>
      <c r="AO1793" s="16">
        <v>180.58482931258925</v>
      </c>
      <c r="AP1793" s="16">
        <v>0.98444936759399726</v>
      </c>
      <c r="AQ1793" s="16">
        <v>75.578691882436189</v>
      </c>
      <c r="AR1793" s="16">
        <v>74.382682233393183</v>
      </c>
      <c r="AS1793" s="22"/>
      <c r="AT1793" s="22"/>
      <c r="AU1793" s="67" t="s">
        <v>88</v>
      </c>
      <c r="AV1793" s="67">
        <v>0</v>
      </c>
      <c r="AW1793" s="67">
        <v>0</v>
      </c>
      <c r="AX1793" s="67">
        <v>0</v>
      </c>
    </row>
    <row r="1794" spans="1:50" ht="12.75" hidden="1" customHeight="1" x14ac:dyDescent="0.25">
      <c r="A1794">
        <v>41261</v>
      </c>
      <c r="B1794">
        <v>1998</v>
      </c>
      <c r="C1794" s="22" t="str">
        <f t="shared" si="102"/>
        <v>1998B41261</v>
      </c>
      <c r="D1794" s="13">
        <v>36006</v>
      </c>
      <c r="E1794">
        <v>980004</v>
      </c>
      <c r="F1794" t="s">
        <v>85</v>
      </c>
      <c r="G1794" s="30" t="s">
        <v>91</v>
      </c>
      <c r="I1794" t="s">
        <v>87</v>
      </c>
      <c r="J1794" s="15">
        <f t="shared" ref="J1794:J1857" si="103">IF(I1794="WB",54.6*O1794*(M1794-K1794),IF(I1794="BZ",67.9*O1794*(M1794-K1794),IF(I1794="BZ+WB",122.5*O1794*(M1794-K1794),IF(I1794="RKS",19.6*(M1794-K1794)*O1794,""))))</f>
        <v>2450</v>
      </c>
      <c r="K1794">
        <v>5</v>
      </c>
      <c r="L1794">
        <v>10</v>
      </c>
      <c r="M1794">
        <v>10</v>
      </c>
      <c r="N1794">
        <v>5</v>
      </c>
      <c r="O1794">
        <v>4</v>
      </c>
      <c r="P1794">
        <v>6</v>
      </c>
      <c r="Q1794"/>
      <c r="R1794">
        <v>30362</v>
      </c>
      <c r="S1794">
        <v>1999</v>
      </c>
      <c r="T1794" s="60" t="s">
        <v>77</v>
      </c>
      <c r="U1794" s="65">
        <v>0.15232086556349747</v>
      </c>
      <c r="V1794" s="65">
        <v>0</v>
      </c>
      <c r="W1794" s="65">
        <v>0</v>
      </c>
      <c r="X1794" s="65">
        <v>0.38983814745912077</v>
      </c>
      <c r="Y1794" s="65">
        <v>1.5851696856947026</v>
      </c>
      <c r="Z1794" s="16"/>
      <c r="AA1794" s="16"/>
      <c r="AB1794" s="16">
        <v>5.5706469306156556</v>
      </c>
      <c r="AC1794" s="16">
        <v>2.5247525583096619</v>
      </c>
      <c r="AD1794" s="16">
        <v>1.8051204783900645</v>
      </c>
      <c r="AE1794" s="16">
        <v>6.0000100671309857</v>
      </c>
      <c r="AF1794" s="16">
        <v>11.219230233607774</v>
      </c>
      <c r="AG1794" s="16">
        <v>10.430302735407274</v>
      </c>
      <c r="AH1794" s="16">
        <v>4.3939671039716508</v>
      </c>
      <c r="AI1794" s="16">
        <v>1.3782741246210146</v>
      </c>
      <c r="AJ1794" s="16">
        <v>0.68691390421796006</v>
      </c>
      <c r="AK1794" s="16">
        <v>0.41996714759588527</v>
      </c>
      <c r="AL1794" s="16">
        <v>0.28825551720724368</v>
      </c>
      <c r="AM1794" s="16">
        <v>13.565459002447993</v>
      </c>
      <c r="AN1794" s="16">
        <v>0.62458158486843107</v>
      </c>
      <c r="AO1794" s="16">
        <v>134.52187000313759</v>
      </c>
      <c r="AP1794" s="16">
        <v>0.70008506725682429</v>
      </c>
      <c r="AQ1794" s="16">
        <v>43.644200745303266</v>
      </c>
      <c r="AR1794" s="16">
        <v>77.076555497576337</v>
      </c>
      <c r="AS1794" s="22"/>
      <c r="AT1794" s="22"/>
      <c r="AU1794" s="67" t="s">
        <v>88</v>
      </c>
      <c r="AV1794" s="67">
        <v>0</v>
      </c>
      <c r="AW1794" s="67">
        <v>0</v>
      </c>
      <c r="AX1794" s="67">
        <v>0</v>
      </c>
    </row>
    <row r="1795" spans="1:50" ht="12.75" hidden="1" customHeight="1" x14ac:dyDescent="0.25">
      <c r="A1795">
        <v>41262</v>
      </c>
      <c r="B1795">
        <v>1998</v>
      </c>
      <c r="C1795" s="22" t="str">
        <f t="shared" si="102"/>
        <v>1998B41262</v>
      </c>
      <c r="D1795" s="13">
        <v>36006</v>
      </c>
      <c r="E1795">
        <v>980004</v>
      </c>
      <c r="F1795" t="s">
        <v>85</v>
      </c>
      <c r="G1795" s="30" t="s">
        <v>91</v>
      </c>
      <c r="I1795" t="s">
        <v>70</v>
      </c>
      <c r="J1795" s="15">
        <f t="shared" si="103"/>
        <v>2716</v>
      </c>
      <c r="K1795">
        <v>10</v>
      </c>
      <c r="L1795">
        <v>20</v>
      </c>
      <c r="M1795">
        <v>20</v>
      </c>
      <c r="N1795">
        <v>10</v>
      </c>
      <c r="O1795">
        <v>4</v>
      </c>
      <c r="P1795">
        <v>6</v>
      </c>
      <c r="Q1795"/>
      <c r="S1795"/>
      <c r="T1795" s="60" t="s">
        <v>77</v>
      </c>
      <c r="U1795" s="65">
        <v>0</v>
      </c>
      <c r="V1795" s="65">
        <v>0</v>
      </c>
      <c r="W1795" s="65">
        <v>0</v>
      </c>
      <c r="X1795" s="65">
        <v>0.33771086087904106</v>
      </c>
      <c r="Y1795" s="65">
        <v>0</v>
      </c>
      <c r="Z1795" s="31"/>
      <c r="AA1795" s="31"/>
      <c r="AB1795" s="31"/>
      <c r="AC1795" s="31"/>
      <c r="AD1795" s="31"/>
      <c r="AE1795" s="31"/>
      <c r="AF1795" s="31"/>
      <c r="AG1795" s="31"/>
      <c r="AH1795" s="31"/>
      <c r="AI1795" s="31"/>
      <c r="AJ1795" s="31"/>
      <c r="AK1795" s="31"/>
      <c r="AL1795" s="31"/>
      <c r="AM1795" s="31"/>
      <c r="AN1795" s="31"/>
      <c r="AO1795" s="31"/>
      <c r="AP1795" s="31"/>
      <c r="AQ1795" s="31"/>
      <c r="AR1795" s="31"/>
      <c r="AS1795" s="22"/>
      <c r="AT1795" s="22"/>
      <c r="AU1795" s="67" t="s">
        <v>88</v>
      </c>
      <c r="AV1795" s="67">
        <v>0</v>
      </c>
      <c r="AW1795" s="67">
        <v>0</v>
      </c>
      <c r="AX1795" s="67">
        <v>0</v>
      </c>
    </row>
    <row r="1796" spans="1:50" ht="15" hidden="1" customHeight="1" x14ac:dyDescent="0.25">
      <c r="A1796">
        <v>41263</v>
      </c>
      <c r="B1796">
        <v>1998</v>
      </c>
      <c r="C1796" s="22" t="str">
        <f t="shared" si="102"/>
        <v>1998B41263</v>
      </c>
      <c r="D1796" s="13">
        <v>36006</v>
      </c>
      <c r="E1796">
        <v>980004</v>
      </c>
      <c r="F1796" t="s">
        <v>85</v>
      </c>
      <c r="G1796" s="30" t="s">
        <v>91</v>
      </c>
      <c r="I1796" t="s">
        <v>70</v>
      </c>
      <c r="J1796" s="15">
        <f t="shared" si="103"/>
        <v>2716</v>
      </c>
      <c r="K1796">
        <v>20</v>
      </c>
      <c r="L1796">
        <v>30</v>
      </c>
      <c r="M1796">
        <v>30</v>
      </c>
      <c r="N1796">
        <v>10</v>
      </c>
      <c r="O1796">
        <v>4</v>
      </c>
      <c r="P1796">
        <v>6</v>
      </c>
      <c r="Q1796"/>
      <c r="R1796">
        <v>30363</v>
      </c>
      <c r="S1796">
        <v>1999</v>
      </c>
      <c r="T1796" s="60" t="s">
        <v>77</v>
      </c>
      <c r="U1796" s="65">
        <v>0.58198529746115957</v>
      </c>
      <c r="V1796" s="65">
        <v>0</v>
      </c>
      <c r="W1796" s="65">
        <v>0</v>
      </c>
      <c r="X1796" s="65">
        <v>1.1279715043577112</v>
      </c>
      <c r="Y1796" s="65">
        <v>0</v>
      </c>
      <c r="Z1796" s="16">
        <v>390.99900000000002</v>
      </c>
      <c r="AA1796" s="16">
        <v>9.0299999999999994</v>
      </c>
      <c r="AB1796" s="16">
        <v>3.8265803697224059</v>
      </c>
      <c r="AC1796" s="16">
        <v>3.5214321569978639</v>
      </c>
      <c r="AD1796" s="16">
        <v>2.7400962969343592</v>
      </c>
      <c r="AE1796" s="16">
        <v>13.892015948499061</v>
      </c>
      <c r="AF1796" s="16">
        <v>9.1761790334861058</v>
      </c>
      <c r="AG1796" s="16">
        <v>10.846028865317953</v>
      </c>
      <c r="AH1796" s="16">
        <v>1.8365328351160046</v>
      </c>
      <c r="AI1796" s="16">
        <v>0.95029608881575356</v>
      </c>
      <c r="AJ1796" s="16">
        <v>0.63910827811061566</v>
      </c>
      <c r="AK1796" s="16">
        <v>1.4674242896789209</v>
      </c>
      <c r="AL1796" s="16">
        <v>0.90410801573463784</v>
      </c>
      <c r="AM1796" s="16">
        <v>5.3259848257575975</v>
      </c>
      <c r="AN1796" s="16">
        <v>0.55544499460891628</v>
      </c>
      <c r="AO1796" s="16">
        <v>35.422192651294402</v>
      </c>
      <c r="AP1796" s="16">
        <v>0.62321720473544073</v>
      </c>
      <c r="AQ1796" s="16">
        <v>26.817795229905716</v>
      </c>
      <c r="AR1796" s="16">
        <v>86.836250657177558</v>
      </c>
      <c r="AS1796" s="22"/>
      <c r="AT1796" s="22"/>
      <c r="AU1796" s="67" t="s">
        <v>88</v>
      </c>
      <c r="AV1796" s="67">
        <v>0</v>
      </c>
      <c r="AW1796" s="67">
        <v>0</v>
      </c>
      <c r="AX1796" s="67">
        <v>0</v>
      </c>
    </row>
    <row r="1797" spans="1:50" ht="12.75" hidden="1" customHeight="1" x14ac:dyDescent="0.25">
      <c r="A1797">
        <v>41264</v>
      </c>
      <c r="B1797">
        <v>1998</v>
      </c>
      <c r="C1797" s="22" t="str">
        <f t="shared" si="102"/>
        <v>1998B41264</v>
      </c>
      <c r="D1797" s="13">
        <v>36006</v>
      </c>
      <c r="E1797">
        <v>980004</v>
      </c>
      <c r="F1797" t="s">
        <v>85</v>
      </c>
      <c r="G1797" s="30" t="s">
        <v>91</v>
      </c>
      <c r="I1797" t="s">
        <v>70</v>
      </c>
      <c r="J1797" s="15">
        <f t="shared" si="103"/>
        <v>2716</v>
      </c>
      <c r="K1797">
        <v>30</v>
      </c>
      <c r="L1797">
        <v>40</v>
      </c>
      <c r="M1797">
        <v>40</v>
      </c>
      <c r="N1797">
        <v>10</v>
      </c>
      <c r="O1797">
        <v>4</v>
      </c>
      <c r="P1797">
        <v>6</v>
      </c>
      <c r="Q1797"/>
      <c r="R1797">
        <v>30364</v>
      </c>
      <c r="S1797">
        <v>1999</v>
      </c>
      <c r="T1797" s="60" t="s">
        <v>77</v>
      </c>
      <c r="U1797" s="65">
        <v>0.18096591994124125</v>
      </c>
      <c r="V1797" s="65">
        <v>0</v>
      </c>
      <c r="W1797" s="65">
        <v>0</v>
      </c>
      <c r="X1797" s="65">
        <v>0.40346500183621009</v>
      </c>
      <c r="Y1797" s="65">
        <v>0</v>
      </c>
      <c r="Z1797" s="16"/>
      <c r="AA1797" s="16"/>
      <c r="AB1797" s="16">
        <v>10.952237119858566</v>
      </c>
      <c r="AC1797" s="16">
        <v>1.6425795948457251</v>
      </c>
      <c r="AD1797" s="16">
        <v>2.9117797129346634</v>
      </c>
      <c r="AE1797" s="16">
        <v>56.027143391029682</v>
      </c>
      <c r="AF1797" s="16">
        <v>18.6287860559489</v>
      </c>
      <c r="AG1797" s="16">
        <v>18.352335072244152</v>
      </c>
      <c r="AH1797" s="16">
        <v>3.6966786632741693</v>
      </c>
      <c r="AI1797" s="16">
        <v>2.0424096286853732</v>
      </c>
      <c r="AJ1797" s="16">
        <v>0.94556475352347025</v>
      </c>
      <c r="AK1797" s="16">
        <v>0.3622873076575216</v>
      </c>
      <c r="AL1797" s="16">
        <v>0.36433509272200121</v>
      </c>
      <c r="AM1797" s="16">
        <v>17.390814660093277</v>
      </c>
      <c r="AN1797" s="16">
        <v>0.91041110991656982</v>
      </c>
      <c r="AO1797" s="16">
        <v>33.582736489311415</v>
      </c>
      <c r="AP1797" s="16">
        <v>1.0175785282910039</v>
      </c>
      <c r="AQ1797" s="16">
        <v>74.752004696253749</v>
      </c>
      <c r="AR1797" s="16">
        <v>91.028056361870924</v>
      </c>
      <c r="AS1797" s="22"/>
      <c r="AT1797" s="22"/>
      <c r="AU1797" s="67" t="s">
        <v>88</v>
      </c>
      <c r="AV1797" s="67">
        <v>0</v>
      </c>
      <c r="AW1797" s="67">
        <v>0</v>
      </c>
      <c r="AX1797" s="67">
        <v>0</v>
      </c>
    </row>
    <row r="1798" spans="1:50" ht="12.75" hidden="1" customHeight="1" x14ac:dyDescent="0.25">
      <c r="A1798">
        <v>41265</v>
      </c>
      <c r="B1798">
        <v>1998</v>
      </c>
      <c r="C1798" s="22" t="str">
        <f t="shared" ref="C1798:C1829" si="104">CONCATENATE(B1798,"B",A1798)</f>
        <v>1998B41265</v>
      </c>
      <c r="D1798" s="13">
        <v>36006</v>
      </c>
      <c r="E1798">
        <v>980004</v>
      </c>
      <c r="F1798" t="s">
        <v>85</v>
      </c>
      <c r="G1798" s="30" t="s">
        <v>91</v>
      </c>
      <c r="I1798" t="s">
        <v>70</v>
      </c>
      <c r="J1798" s="15">
        <f t="shared" si="103"/>
        <v>2444.4</v>
      </c>
      <c r="K1798">
        <v>40</v>
      </c>
      <c r="L1798">
        <v>50</v>
      </c>
      <c r="M1798" s="26">
        <v>49</v>
      </c>
      <c r="N1798">
        <v>10</v>
      </c>
      <c r="O1798">
        <v>4</v>
      </c>
      <c r="P1798">
        <v>6</v>
      </c>
      <c r="Q1798"/>
      <c r="S1798"/>
      <c r="T1798" s="60" t="s">
        <v>77</v>
      </c>
      <c r="U1798" s="65">
        <v>0</v>
      </c>
      <c r="V1798" s="65">
        <v>0</v>
      </c>
      <c r="W1798" s="65">
        <v>0</v>
      </c>
      <c r="X1798" s="65">
        <v>2.2811404811404813E-3</v>
      </c>
      <c r="Y1798" s="65">
        <v>0</v>
      </c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2"/>
      <c r="AK1798" s="32"/>
      <c r="AL1798" s="32"/>
      <c r="AM1798" s="32"/>
      <c r="AN1798" s="32"/>
      <c r="AO1798" s="32"/>
      <c r="AP1798" s="32"/>
      <c r="AQ1798" s="32"/>
      <c r="AR1798" s="32"/>
      <c r="AS1798" s="22"/>
      <c r="AT1798" s="22"/>
      <c r="AU1798" s="67" t="s">
        <v>88</v>
      </c>
      <c r="AV1798" s="67">
        <v>0</v>
      </c>
      <c r="AW1798" s="67">
        <v>0</v>
      </c>
      <c r="AX1798" s="67">
        <v>0</v>
      </c>
    </row>
    <row r="1799" spans="1:50" ht="12.75" hidden="1" customHeight="1" x14ac:dyDescent="0.25">
      <c r="A1799">
        <v>41266</v>
      </c>
      <c r="B1799">
        <v>1998</v>
      </c>
      <c r="C1799" s="22" t="str">
        <f t="shared" si="104"/>
        <v>1998B41266</v>
      </c>
      <c r="D1799" s="13">
        <v>36006</v>
      </c>
      <c r="E1799">
        <v>980004</v>
      </c>
      <c r="F1799" t="s">
        <v>85</v>
      </c>
      <c r="G1799" s="30" t="s">
        <v>91</v>
      </c>
      <c r="I1799" t="s">
        <v>70</v>
      </c>
      <c r="J1799" s="15">
        <f t="shared" si="103"/>
        <v>4074.0000000000005</v>
      </c>
      <c r="K1799">
        <v>50</v>
      </c>
      <c r="L1799">
        <v>70</v>
      </c>
      <c r="M1799" s="26">
        <v>70</v>
      </c>
      <c r="N1799">
        <v>20</v>
      </c>
      <c r="O1799">
        <v>3</v>
      </c>
      <c r="P1799">
        <v>6</v>
      </c>
      <c r="Q1799"/>
      <c r="S1799"/>
      <c r="T1799" s="60" t="s">
        <v>77</v>
      </c>
      <c r="U1799" s="65">
        <v>0</v>
      </c>
      <c r="V1799" s="65">
        <v>0</v>
      </c>
      <c r="W1799" s="65">
        <v>0</v>
      </c>
      <c r="X1799" s="65">
        <v>6.6557511256651658E-2</v>
      </c>
      <c r="Y1799" s="65">
        <v>0</v>
      </c>
      <c r="Z1799" s="32"/>
      <c r="AA1799" s="32"/>
      <c r="AB1799" s="32"/>
      <c r="AC1799" s="32"/>
      <c r="AD1799" s="32"/>
      <c r="AE1799" s="32"/>
      <c r="AF1799" s="32"/>
      <c r="AG1799" s="32"/>
      <c r="AH1799" s="32"/>
      <c r="AI1799" s="32"/>
      <c r="AJ1799" s="32"/>
      <c r="AK1799" s="32"/>
      <c r="AL1799" s="32"/>
      <c r="AM1799" s="32"/>
      <c r="AN1799" s="32"/>
      <c r="AO1799" s="32"/>
      <c r="AP1799" s="32"/>
      <c r="AQ1799" s="32"/>
      <c r="AR1799" s="32"/>
      <c r="AS1799" s="22"/>
      <c r="AT1799" s="22"/>
      <c r="AU1799" s="67" t="s">
        <v>88</v>
      </c>
      <c r="AV1799" s="67">
        <v>0</v>
      </c>
      <c r="AW1799" s="67">
        <v>0</v>
      </c>
      <c r="AX1799" s="67">
        <v>0</v>
      </c>
    </row>
    <row r="1800" spans="1:50" ht="12.75" hidden="1" customHeight="1" x14ac:dyDescent="0.25">
      <c r="A1800">
        <v>41267</v>
      </c>
      <c r="B1800">
        <v>1998</v>
      </c>
      <c r="C1800" s="22" t="str">
        <f t="shared" si="104"/>
        <v>1998B41267</v>
      </c>
      <c r="D1800" s="13">
        <v>36006</v>
      </c>
      <c r="E1800">
        <v>980004</v>
      </c>
      <c r="F1800" t="s">
        <v>85</v>
      </c>
      <c r="G1800" s="30" t="s">
        <v>91</v>
      </c>
      <c r="I1800" t="s">
        <v>70</v>
      </c>
      <c r="J1800" s="15">
        <f t="shared" si="103"/>
        <v>1690.7099999999996</v>
      </c>
      <c r="K1800">
        <v>70</v>
      </c>
      <c r="L1800">
        <v>80</v>
      </c>
      <c r="M1800" s="26">
        <v>78.3</v>
      </c>
      <c r="N1800">
        <v>10</v>
      </c>
      <c r="O1800">
        <v>3</v>
      </c>
      <c r="P1800">
        <v>6</v>
      </c>
      <c r="Q1800"/>
      <c r="S1800"/>
      <c r="T1800" s="60" t="s">
        <v>77</v>
      </c>
      <c r="U1800" s="65">
        <v>0</v>
      </c>
      <c r="V1800" s="65">
        <v>0</v>
      </c>
      <c r="W1800" s="65">
        <v>0</v>
      </c>
      <c r="X1800" s="65">
        <v>0.14287216380741558</v>
      </c>
      <c r="Y1800" s="65">
        <v>0</v>
      </c>
      <c r="Z1800" s="32"/>
      <c r="AA1800" s="32"/>
      <c r="AB1800" s="32"/>
      <c r="AC1800" s="32"/>
      <c r="AD1800" s="32"/>
      <c r="AE1800" s="32"/>
      <c r="AF1800" s="32"/>
      <c r="AG1800" s="32"/>
      <c r="AH1800" s="32"/>
      <c r="AI1800" s="32"/>
      <c r="AJ1800" s="32"/>
      <c r="AK1800" s="32"/>
      <c r="AL1800" s="32"/>
      <c r="AM1800" s="32"/>
      <c r="AN1800" s="32"/>
      <c r="AO1800" s="32"/>
      <c r="AP1800" s="32"/>
      <c r="AQ1800" s="32"/>
      <c r="AR1800" s="32"/>
      <c r="AS1800" s="22"/>
      <c r="AT1800" s="22"/>
      <c r="AU1800" s="67" t="s">
        <v>88</v>
      </c>
      <c r="AV1800" s="67">
        <v>0</v>
      </c>
      <c r="AW1800" s="67">
        <v>0</v>
      </c>
      <c r="AX1800" s="67">
        <v>0</v>
      </c>
    </row>
    <row r="1801" spans="1:50" ht="12.75" hidden="1" customHeight="1" x14ac:dyDescent="0.25">
      <c r="A1801">
        <v>41268</v>
      </c>
      <c r="B1801">
        <v>1998</v>
      </c>
      <c r="C1801" s="22" t="str">
        <f t="shared" si="104"/>
        <v>1998B41268</v>
      </c>
      <c r="D1801" s="13">
        <v>36006</v>
      </c>
      <c r="E1801">
        <v>980004</v>
      </c>
      <c r="F1801" t="s">
        <v>85</v>
      </c>
      <c r="G1801" s="30" t="s">
        <v>91</v>
      </c>
      <c r="I1801" t="s">
        <v>70</v>
      </c>
      <c r="J1801" s="15">
        <f t="shared" si="103"/>
        <v>2376.5</v>
      </c>
      <c r="K1801">
        <v>80</v>
      </c>
      <c r="L1801">
        <v>100</v>
      </c>
      <c r="M1801" s="26">
        <v>97.5</v>
      </c>
      <c r="N1801">
        <v>20</v>
      </c>
      <c r="O1801">
        <v>2</v>
      </c>
      <c r="P1801">
        <v>6</v>
      </c>
      <c r="Q1801"/>
      <c r="S1801"/>
      <c r="T1801" s="60" t="s">
        <v>77</v>
      </c>
      <c r="U1801" s="65">
        <v>0</v>
      </c>
      <c r="V1801" s="65">
        <v>0</v>
      </c>
      <c r="W1801" s="65">
        <v>0</v>
      </c>
      <c r="X1801" s="65">
        <v>1.4719871451526515E-2</v>
      </c>
      <c r="Y1801" s="65">
        <v>0</v>
      </c>
      <c r="Z1801" s="32"/>
      <c r="AA1801" s="32"/>
      <c r="AB1801" s="32"/>
      <c r="AC1801" s="32"/>
      <c r="AD1801" s="32"/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  <c r="AO1801" s="32"/>
      <c r="AP1801" s="32"/>
      <c r="AQ1801" s="32"/>
      <c r="AR1801" s="32"/>
      <c r="AS1801" s="22"/>
      <c r="AT1801" s="22"/>
      <c r="AU1801" s="67" t="s">
        <v>88</v>
      </c>
      <c r="AV1801" s="67">
        <v>0</v>
      </c>
      <c r="AW1801" s="67">
        <v>0</v>
      </c>
      <c r="AX1801" s="67">
        <v>0</v>
      </c>
    </row>
    <row r="1802" spans="1:50" ht="15" hidden="1" customHeight="1" x14ac:dyDescent="0.25">
      <c r="A1802">
        <v>41269</v>
      </c>
      <c r="B1802">
        <v>1998</v>
      </c>
      <c r="C1802" s="22" t="str">
        <f t="shared" si="104"/>
        <v>1998B41269</v>
      </c>
      <c r="D1802" s="13">
        <v>36003</v>
      </c>
      <c r="E1802">
        <v>980005</v>
      </c>
      <c r="F1802" t="s">
        <v>85</v>
      </c>
      <c r="G1802" s="30" t="s">
        <v>49</v>
      </c>
      <c r="I1802" t="s">
        <v>87</v>
      </c>
      <c r="J1802" s="15">
        <f t="shared" si="103"/>
        <v>2450</v>
      </c>
      <c r="K1802">
        <v>0</v>
      </c>
      <c r="L1802">
        <v>5</v>
      </c>
      <c r="M1802">
        <v>5</v>
      </c>
      <c r="N1802">
        <v>5</v>
      </c>
      <c r="O1802">
        <v>4</v>
      </c>
      <c r="P1802">
        <v>6</v>
      </c>
      <c r="Q1802"/>
      <c r="R1802">
        <v>30367</v>
      </c>
      <c r="S1802">
        <v>1999</v>
      </c>
      <c r="T1802" s="60" t="s">
        <v>77</v>
      </c>
      <c r="U1802" s="65">
        <v>0.34056088465989454</v>
      </c>
      <c r="V1802" s="65">
        <v>0</v>
      </c>
      <c r="W1802" s="65">
        <v>0</v>
      </c>
      <c r="X1802" s="65">
        <v>0.71087951652308079</v>
      </c>
      <c r="Y1802" s="65">
        <v>0</v>
      </c>
      <c r="Z1802" s="16">
        <v>344</v>
      </c>
      <c r="AA1802" s="16">
        <v>11.4</v>
      </c>
      <c r="AB1802" s="16">
        <v>7.0103362643762113</v>
      </c>
      <c r="AC1802" s="16">
        <v>3.8070060715626752</v>
      </c>
      <c r="AD1802" s="16">
        <v>1.0793616869003071</v>
      </c>
      <c r="AE1802" s="16">
        <v>4.2166625326837917</v>
      </c>
      <c r="AF1802" s="16">
        <v>31.35041044077408</v>
      </c>
      <c r="AG1802" s="16">
        <v>15.292583046487209</v>
      </c>
      <c r="AH1802" s="16">
        <v>6.86445405445681</v>
      </c>
      <c r="AI1802" s="16">
        <v>2.291860498175982</v>
      </c>
      <c r="AJ1802" s="16">
        <v>0.92073439143687119</v>
      </c>
      <c r="AK1802" s="16">
        <v>0.99347941815743313</v>
      </c>
      <c r="AL1802" s="16">
        <v>0.62720526744581628</v>
      </c>
      <c r="AM1802" s="16">
        <v>20.926450072107773</v>
      </c>
      <c r="AN1802" s="16">
        <v>1.1525969092187165</v>
      </c>
      <c r="AO1802" s="16">
        <v>245.13632829771734</v>
      </c>
      <c r="AP1802" s="16">
        <v>1.2357340826136445</v>
      </c>
      <c r="AQ1802" s="16">
        <v>69.637872904046176</v>
      </c>
      <c r="AR1802" s="16">
        <v>73.61752586517072</v>
      </c>
      <c r="AS1802" s="22"/>
      <c r="AT1802" s="22"/>
      <c r="AU1802" s="67" t="s">
        <v>88</v>
      </c>
      <c r="AV1802" s="67">
        <v>0</v>
      </c>
      <c r="AW1802" s="67">
        <v>0</v>
      </c>
      <c r="AX1802" s="67">
        <v>0</v>
      </c>
    </row>
    <row r="1803" spans="1:50" ht="15" hidden="1" customHeight="1" x14ac:dyDescent="0.25">
      <c r="A1803">
        <v>41270</v>
      </c>
      <c r="B1803">
        <v>1998</v>
      </c>
      <c r="C1803" s="22" t="str">
        <f t="shared" si="104"/>
        <v>1998B41270</v>
      </c>
      <c r="D1803" s="13">
        <v>36003</v>
      </c>
      <c r="E1803">
        <v>980005</v>
      </c>
      <c r="F1803" t="s">
        <v>85</v>
      </c>
      <c r="G1803" s="30" t="s">
        <v>49</v>
      </c>
      <c r="I1803" t="s">
        <v>87</v>
      </c>
      <c r="J1803" s="15">
        <f t="shared" si="103"/>
        <v>2450</v>
      </c>
      <c r="K1803">
        <v>5</v>
      </c>
      <c r="L1803">
        <v>10</v>
      </c>
      <c r="M1803">
        <v>10</v>
      </c>
      <c r="N1803">
        <v>5</v>
      </c>
      <c r="O1803">
        <v>4</v>
      </c>
      <c r="P1803">
        <v>6</v>
      </c>
      <c r="Q1803"/>
      <c r="R1803">
        <v>30368</v>
      </c>
      <c r="S1803">
        <v>1999</v>
      </c>
      <c r="T1803" s="60" t="s">
        <v>77</v>
      </c>
      <c r="U1803" s="65">
        <v>7.0756292567367499E-2</v>
      </c>
      <c r="V1803" s="65">
        <v>0</v>
      </c>
      <c r="W1803" s="65">
        <v>0</v>
      </c>
      <c r="X1803" s="65">
        <v>2.4853147764287837</v>
      </c>
      <c r="Y1803" s="65">
        <v>0</v>
      </c>
      <c r="Z1803" s="16"/>
      <c r="AA1803" s="16"/>
      <c r="AB1803" s="16">
        <v>10.421474358974359</v>
      </c>
      <c r="AC1803" s="16">
        <v>2.929647435897436</v>
      </c>
      <c r="AD1803" s="16">
        <v>1.1499999999999999</v>
      </c>
      <c r="AE1803" s="16">
        <v>11.449198717948718</v>
      </c>
      <c r="AF1803" s="16">
        <v>19.171634615384619</v>
      </c>
      <c r="AG1803" s="16">
        <v>16.265705128205131</v>
      </c>
      <c r="AH1803" s="16">
        <v>8.3762820512820522</v>
      </c>
      <c r="AI1803" s="16">
        <v>2.5203525641025641</v>
      </c>
      <c r="AJ1803" s="16">
        <v>1.0958333333333334</v>
      </c>
      <c r="AK1803" s="16">
        <v>0.68493589743589745</v>
      </c>
      <c r="AL1803" s="16">
        <v>0.54054487179487176</v>
      </c>
      <c r="AM1803" s="16">
        <v>14.468589743589744</v>
      </c>
      <c r="AN1803" s="16">
        <v>1.0951923076923078</v>
      </c>
      <c r="AO1803" s="16">
        <v>245.33669871794874</v>
      </c>
      <c r="AP1803" s="16">
        <v>1.0767628205128206</v>
      </c>
      <c r="AQ1803" s="16">
        <v>84.269551282051282</v>
      </c>
      <c r="AR1803" s="16">
        <v>80.129807692307693</v>
      </c>
      <c r="AS1803" s="22"/>
      <c r="AT1803" s="22"/>
      <c r="AU1803" s="67" t="s">
        <v>88</v>
      </c>
      <c r="AV1803" s="67">
        <v>0</v>
      </c>
      <c r="AW1803" s="67">
        <v>0</v>
      </c>
      <c r="AX1803" s="67">
        <v>0</v>
      </c>
    </row>
    <row r="1804" spans="1:50" ht="12.75" hidden="1" customHeight="1" x14ac:dyDescent="0.25">
      <c r="A1804">
        <v>41271</v>
      </c>
      <c r="B1804">
        <v>1998</v>
      </c>
      <c r="C1804" s="22" t="str">
        <f t="shared" si="104"/>
        <v>1998B41271</v>
      </c>
      <c r="D1804" s="13">
        <v>36003</v>
      </c>
      <c r="E1804">
        <v>980005</v>
      </c>
      <c r="F1804" t="s">
        <v>85</v>
      </c>
      <c r="G1804" s="30" t="s">
        <v>49</v>
      </c>
      <c r="I1804" t="s">
        <v>70</v>
      </c>
      <c r="J1804" s="15">
        <f t="shared" si="103"/>
        <v>2716</v>
      </c>
      <c r="K1804">
        <v>10</v>
      </c>
      <c r="L1804">
        <v>20</v>
      </c>
      <c r="M1804">
        <v>20</v>
      </c>
      <c r="N1804">
        <v>10</v>
      </c>
      <c r="O1804">
        <v>4</v>
      </c>
      <c r="P1804">
        <v>6</v>
      </c>
      <c r="Q1804"/>
      <c r="R1804">
        <v>30369</v>
      </c>
      <c r="S1804">
        <v>1999</v>
      </c>
      <c r="T1804" s="60" t="s">
        <v>77</v>
      </c>
      <c r="U1804" s="65">
        <v>0.13385763802921513</v>
      </c>
      <c r="V1804" s="65">
        <v>0</v>
      </c>
      <c r="W1804" s="65">
        <v>0</v>
      </c>
      <c r="X1804" s="65">
        <v>0.88713493438970048</v>
      </c>
      <c r="Y1804" s="65">
        <v>0</v>
      </c>
      <c r="Z1804" s="16"/>
      <c r="AA1804" s="16"/>
      <c r="AB1804" s="16">
        <v>15.831991525423726</v>
      </c>
      <c r="AC1804" s="16">
        <v>2.3703389830508472</v>
      </c>
      <c r="AD1804" s="16">
        <v>2.3901483050847454</v>
      </c>
      <c r="AE1804" s="16">
        <v>27.861122881355925</v>
      </c>
      <c r="AF1804" s="16">
        <v>23.490466101694913</v>
      </c>
      <c r="AG1804" s="16">
        <v>13.283898305084742</v>
      </c>
      <c r="AH1804" s="16">
        <v>10.725105932203387</v>
      </c>
      <c r="AI1804" s="16">
        <v>3.2907838983050843</v>
      </c>
      <c r="AJ1804" s="16">
        <v>1.6746822033898303</v>
      </c>
      <c r="AK1804" s="16">
        <v>0.79544491525423722</v>
      </c>
      <c r="AL1804" s="16">
        <v>0.72923728813559308</v>
      </c>
      <c r="AM1804" s="16">
        <v>17.355826271186437</v>
      </c>
      <c r="AN1804" s="16">
        <v>0.73983050847457621</v>
      </c>
      <c r="AO1804" s="16">
        <v>151.63124999999999</v>
      </c>
      <c r="AP1804" s="16">
        <v>0.88749999999999996</v>
      </c>
      <c r="AQ1804" s="16">
        <v>194.91313559322032</v>
      </c>
      <c r="AR1804" s="16">
        <v>80.288241525423729</v>
      </c>
      <c r="AS1804" s="22"/>
      <c r="AT1804" s="22"/>
      <c r="AU1804" s="67" t="s">
        <v>88</v>
      </c>
      <c r="AV1804" s="67">
        <v>0</v>
      </c>
      <c r="AW1804" s="67">
        <v>0</v>
      </c>
      <c r="AX1804" s="67">
        <v>0</v>
      </c>
    </row>
    <row r="1805" spans="1:50" ht="12.75" hidden="1" customHeight="1" x14ac:dyDescent="0.25">
      <c r="A1805">
        <v>41272</v>
      </c>
      <c r="B1805">
        <v>1998</v>
      </c>
      <c r="C1805" s="22" t="str">
        <f t="shared" si="104"/>
        <v>1998B41272</v>
      </c>
      <c r="D1805" s="13">
        <v>36003</v>
      </c>
      <c r="E1805">
        <v>980005</v>
      </c>
      <c r="F1805" t="s">
        <v>85</v>
      </c>
      <c r="G1805" s="30" t="s">
        <v>49</v>
      </c>
      <c r="I1805" t="s">
        <v>70</v>
      </c>
      <c r="J1805" s="15">
        <f t="shared" si="103"/>
        <v>2716</v>
      </c>
      <c r="K1805">
        <v>20</v>
      </c>
      <c r="L1805">
        <v>30</v>
      </c>
      <c r="M1805">
        <v>30</v>
      </c>
      <c r="N1805">
        <v>10</v>
      </c>
      <c r="O1805">
        <v>4</v>
      </c>
      <c r="P1805">
        <v>6</v>
      </c>
      <c r="Q1805"/>
      <c r="R1805">
        <v>30370</v>
      </c>
      <c r="S1805">
        <v>1999</v>
      </c>
      <c r="T1805" s="60" t="s">
        <v>77</v>
      </c>
      <c r="U1805" s="65">
        <v>8.3199124726477017E-2</v>
      </c>
      <c r="V1805" s="65">
        <v>0</v>
      </c>
      <c r="W1805" s="65">
        <v>0</v>
      </c>
      <c r="X1805" s="65">
        <v>0.83938672501823486</v>
      </c>
      <c r="Y1805" s="65">
        <v>0</v>
      </c>
      <c r="Z1805" s="16"/>
      <c r="AA1805" s="16"/>
      <c r="AB1805" s="16">
        <v>7.6949525179298695</v>
      </c>
      <c r="AC1805" s="16">
        <v>3.4208398103622781</v>
      </c>
      <c r="AD1805" s="16">
        <v>2.1484365541721755</v>
      </c>
      <c r="AE1805" s="16">
        <v>104.80438161928146</v>
      </c>
      <c r="AF1805" s="16">
        <v>11.496786909379708</v>
      </c>
      <c r="AG1805" s="16">
        <v>12.767010978261398</v>
      </c>
      <c r="AH1805" s="16">
        <v>3.2923888251274827</v>
      </c>
      <c r="AI1805" s="16">
        <v>1.7129622903742878</v>
      </c>
      <c r="AJ1805" s="16">
        <v>0.93692947665606141</v>
      </c>
      <c r="AK1805" s="16">
        <v>2.0932304756923763</v>
      </c>
      <c r="AL1805" s="16">
        <v>0.20678066237608903</v>
      </c>
      <c r="AM1805" s="16">
        <v>10.894846948411374</v>
      </c>
      <c r="AN1805" s="16">
        <v>0.82930183681276914</v>
      </c>
      <c r="AO1805" s="16">
        <v>38.221734729950271</v>
      </c>
      <c r="AP1805" s="16">
        <v>0.80944701911389405</v>
      </c>
      <c r="AQ1805" s="16">
        <v>48.848662705388406</v>
      </c>
      <c r="AR1805" s="16">
        <v>76.966474413919684</v>
      </c>
      <c r="AS1805" s="22"/>
      <c r="AT1805" s="22"/>
      <c r="AU1805" s="67" t="s">
        <v>88</v>
      </c>
      <c r="AV1805" s="67">
        <v>0</v>
      </c>
      <c r="AW1805" s="67">
        <v>0</v>
      </c>
      <c r="AX1805" s="67">
        <v>0</v>
      </c>
    </row>
    <row r="1806" spans="1:50" ht="12.75" hidden="1" customHeight="1" x14ac:dyDescent="0.25">
      <c r="A1806">
        <v>41273</v>
      </c>
      <c r="B1806">
        <v>1998</v>
      </c>
      <c r="C1806" s="22" t="str">
        <f t="shared" si="104"/>
        <v>1998B41273</v>
      </c>
      <c r="D1806" s="13">
        <v>36003</v>
      </c>
      <c r="E1806">
        <v>980005</v>
      </c>
      <c r="F1806" t="s">
        <v>85</v>
      </c>
      <c r="G1806" s="30" t="s">
        <v>49</v>
      </c>
      <c r="I1806" t="s">
        <v>70</v>
      </c>
      <c r="J1806" s="15">
        <f t="shared" si="103"/>
        <v>2716</v>
      </c>
      <c r="K1806">
        <v>30</v>
      </c>
      <c r="L1806">
        <v>40</v>
      </c>
      <c r="M1806">
        <v>40</v>
      </c>
      <c r="N1806">
        <v>10</v>
      </c>
      <c r="O1806">
        <v>4</v>
      </c>
      <c r="P1806">
        <v>6</v>
      </c>
      <c r="Q1806"/>
      <c r="R1806">
        <v>30371</v>
      </c>
      <c r="S1806">
        <v>1999</v>
      </c>
      <c r="T1806" s="60" t="s">
        <v>77</v>
      </c>
      <c r="U1806" s="65">
        <v>5.204629981024668E-2</v>
      </c>
      <c r="V1806" s="65">
        <v>0</v>
      </c>
      <c r="W1806" s="65">
        <v>0</v>
      </c>
      <c r="X1806" s="65">
        <v>0.29492903225806449</v>
      </c>
      <c r="Y1806" s="65">
        <v>0</v>
      </c>
      <c r="Z1806" s="16"/>
      <c r="AA1806" s="16"/>
      <c r="AB1806" s="16">
        <v>16.40774193548387</v>
      </c>
      <c r="AC1806" s="16">
        <v>1.5170967741935484</v>
      </c>
      <c r="AD1806" s="16">
        <v>2.8783870967741931</v>
      </c>
      <c r="AE1806" s="16">
        <v>35.76</v>
      </c>
      <c r="AF1806" s="16">
        <v>21.98322580645161</v>
      </c>
      <c r="AG1806" s="16">
        <v>18.59225806451613</v>
      </c>
      <c r="AH1806" s="16">
        <v>7.0712903225806443</v>
      </c>
      <c r="AI1806" s="16">
        <v>2.2064516129032259</v>
      </c>
      <c r="AJ1806" s="16">
        <v>1.3325806451612903</v>
      </c>
      <c r="AK1806" s="16">
        <v>0.83838709677419354</v>
      </c>
      <c r="AL1806" s="16">
        <v>0.84645161290322579</v>
      </c>
      <c r="AM1806" s="16">
        <v>26.912258064516127</v>
      </c>
      <c r="AN1806" s="16">
        <v>0.69096774193548383</v>
      </c>
      <c r="AO1806" s="16">
        <v>18.42806451612903</v>
      </c>
      <c r="AP1806" s="16">
        <v>0.84096774193548374</v>
      </c>
      <c r="AQ1806" s="16">
        <v>141.60645161290324</v>
      </c>
      <c r="AR1806" s="16">
        <v>130.18064516129033</v>
      </c>
      <c r="AS1806" s="22"/>
      <c r="AT1806" s="22"/>
      <c r="AU1806" s="67" t="s">
        <v>88</v>
      </c>
      <c r="AV1806" s="67">
        <v>0</v>
      </c>
      <c r="AW1806" s="67">
        <v>0</v>
      </c>
      <c r="AX1806" s="67">
        <v>0</v>
      </c>
    </row>
    <row r="1807" spans="1:50" ht="12.75" hidden="1" customHeight="1" x14ac:dyDescent="0.25">
      <c r="A1807">
        <v>41274</v>
      </c>
      <c r="B1807">
        <v>1998</v>
      </c>
      <c r="C1807" s="22" t="str">
        <f t="shared" si="104"/>
        <v>1998B41274</v>
      </c>
      <c r="D1807" s="13">
        <v>36003</v>
      </c>
      <c r="E1807">
        <v>980005</v>
      </c>
      <c r="F1807" t="s">
        <v>85</v>
      </c>
      <c r="G1807" s="30" t="s">
        <v>49</v>
      </c>
      <c r="I1807" t="s">
        <v>70</v>
      </c>
      <c r="J1807" s="15">
        <f t="shared" si="103"/>
        <v>2716</v>
      </c>
      <c r="K1807">
        <v>40</v>
      </c>
      <c r="L1807">
        <v>50</v>
      </c>
      <c r="M1807">
        <v>50</v>
      </c>
      <c r="N1807">
        <v>10</v>
      </c>
      <c r="O1807">
        <v>4</v>
      </c>
      <c r="P1807">
        <v>6</v>
      </c>
      <c r="Q1807"/>
      <c r="R1807">
        <v>30372</v>
      </c>
      <c r="S1807">
        <v>1999</v>
      </c>
      <c r="T1807" s="60" t="s">
        <v>77</v>
      </c>
      <c r="U1807" s="65">
        <v>0.12260682994135912</v>
      </c>
      <c r="V1807" s="65">
        <v>0</v>
      </c>
      <c r="W1807" s="65">
        <v>0</v>
      </c>
      <c r="X1807" s="65">
        <v>0.55621635046567786</v>
      </c>
      <c r="Y1807" s="65">
        <v>0</v>
      </c>
      <c r="Z1807" s="16"/>
      <c r="AA1807" s="16"/>
      <c r="AB1807" s="16">
        <v>9.6724806201550386</v>
      </c>
      <c r="AC1807" s="16">
        <v>1.6416020671834626</v>
      </c>
      <c r="AD1807" s="16">
        <v>2.4936692506459948</v>
      </c>
      <c r="AE1807" s="16">
        <v>6.593927648578811</v>
      </c>
      <c r="AF1807" s="16">
        <v>32.914728682170541</v>
      </c>
      <c r="AG1807" s="16">
        <v>14.840697674418605</v>
      </c>
      <c r="AH1807" s="16">
        <v>4.8289405684754518</v>
      </c>
      <c r="AI1807" s="16">
        <v>3.2237726098191217</v>
      </c>
      <c r="AJ1807" s="16">
        <v>1.4732558139534886</v>
      </c>
      <c r="AK1807" s="16">
        <v>0.60529715762273906</v>
      </c>
      <c r="AL1807" s="16">
        <v>0.33126614987080105</v>
      </c>
      <c r="AM1807" s="16">
        <v>18.72403100775194</v>
      </c>
      <c r="AN1807" s="16">
        <v>1.1081395348837209</v>
      </c>
      <c r="AO1807" s="16">
        <v>3.1465116279069769</v>
      </c>
      <c r="AP1807" s="16">
        <v>0.56227390180878545</v>
      </c>
      <c r="AQ1807" s="16">
        <v>102.08837209302325</v>
      </c>
      <c r="AR1807" s="16">
        <v>59.485917312661499</v>
      </c>
      <c r="AS1807" s="22"/>
      <c r="AT1807" s="22"/>
      <c r="AU1807" s="67" t="s">
        <v>88</v>
      </c>
      <c r="AV1807" s="67">
        <v>0</v>
      </c>
      <c r="AW1807" s="67">
        <v>0</v>
      </c>
      <c r="AX1807" s="67">
        <v>0</v>
      </c>
    </row>
    <row r="1808" spans="1:50" ht="12.75" hidden="1" customHeight="1" x14ac:dyDescent="0.25">
      <c r="A1808">
        <v>41275</v>
      </c>
      <c r="B1808">
        <v>1998</v>
      </c>
      <c r="C1808" s="22" t="str">
        <f t="shared" si="104"/>
        <v>1998B41275</v>
      </c>
      <c r="D1808" s="13">
        <v>36003</v>
      </c>
      <c r="E1808">
        <v>980005</v>
      </c>
      <c r="F1808" t="s">
        <v>85</v>
      </c>
      <c r="G1808" s="30" t="s">
        <v>49</v>
      </c>
      <c r="I1808" t="s">
        <v>70</v>
      </c>
      <c r="J1808" s="15">
        <f t="shared" si="103"/>
        <v>5432</v>
      </c>
      <c r="K1808">
        <v>50</v>
      </c>
      <c r="L1808">
        <v>70</v>
      </c>
      <c r="M1808">
        <v>70</v>
      </c>
      <c r="N1808">
        <v>20</v>
      </c>
      <c r="O1808">
        <v>4</v>
      </c>
      <c r="P1808">
        <v>6</v>
      </c>
      <c r="Q1808"/>
      <c r="R1808">
        <v>30373</v>
      </c>
      <c r="S1808">
        <v>1999</v>
      </c>
      <c r="T1808" s="60" t="s">
        <v>77</v>
      </c>
      <c r="U1808" s="65">
        <v>0.84147330033862977</v>
      </c>
      <c r="V1808" s="65">
        <v>0</v>
      </c>
      <c r="W1808" s="65">
        <v>0</v>
      </c>
      <c r="X1808" s="65">
        <v>2.1111964053138839</v>
      </c>
      <c r="Y1808" s="65">
        <v>0</v>
      </c>
      <c r="Z1808" s="16"/>
      <c r="AA1808" s="16"/>
      <c r="AB1808" s="16">
        <v>11.603177437125172</v>
      </c>
      <c r="AC1808" s="16">
        <v>1.8881180983851018</v>
      </c>
      <c r="AD1808" s="16">
        <v>4.7036670777069682</v>
      </c>
      <c r="AE1808" s="16">
        <v>69.671839977354239</v>
      </c>
      <c r="AF1808" s="16">
        <v>17.802454585905419</v>
      </c>
      <c r="AG1808" s="16">
        <v>21.963011923252331</v>
      </c>
      <c r="AH1808" s="16">
        <v>6.2168535157821898</v>
      </c>
      <c r="AI1808" s="16">
        <v>3.3927938745435928</v>
      </c>
      <c r="AJ1808" s="16">
        <v>1.7676274772270413</v>
      </c>
      <c r="AK1808" s="16">
        <v>2.5543086613561372</v>
      </c>
      <c r="AL1808" s="16">
        <v>0.25323844562010811</v>
      </c>
      <c r="AM1808" s="16">
        <v>16.906059868806299</v>
      </c>
      <c r="AN1808" s="16">
        <v>0.51558884992280274</v>
      </c>
      <c r="AO1808" s="16">
        <v>3.8345619830582325</v>
      </c>
      <c r="AP1808" s="16">
        <v>0.52451579421589511</v>
      </c>
      <c r="AQ1808" s="16">
        <v>77.977120195523227</v>
      </c>
      <c r="AR1808" s="16">
        <v>52.694364554203197</v>
      </c>
      <c r="AS1808" s="22"/>
      <c r="AT1808" s="22"/>
      <c r="AU1808" s="67" t="s">
        <v>88</v>
      </c>
      <c r="AV1808" s="67">
        <v>0</v>
      </c>
      <c r="AW1808" s="67">
        <v>0</v>
      </c>
      <c r="AX1808" s="67">
        <v>0</v>
      </c>
    </row>
    <row r="1809" spans="1:67" ht="12.75" hidden="1" customHeight="1" x14ac:dyDescent="0.25">
      <c r="A1809">
        <v>41276</v>
      </c>
      <c r="B1809">
        <v>1998</v>
      </c>
      <c r="C1809" s="22" t="str">
        <f t="shared" si="104"/>
        <v>1998B41276</v>
      </c>
      <c r="D1809" s="13">
        <v>36003</v>
      </c>
      <c r="E1809">
        <v>980005</v>
      </c>
      <c r="F1809" t="s">
        <v>85</v>
      </c>
      <c r="G1809" s="30" t="s">
        <v>49</v>
      </c>
      <c r="I1809" t="s">
        <v>70</v>
      </c>
      <c r="J1809" s="15">
        <f t="shared" si="103"/>
        <v>2716</v>
      </c>
      <c r="K1809">
        <v>70</v>
      </c>
      <c r="L1809">
        <v>80</v>
      </c>
      <c r="M1809">
        <v>80</v>
      </c>
      <c r="N1809">
        <v>10</v>
      </c>
      <c r="O1809">
        <v>4</v>
      </c>
      <c r="P1809">
        <v>6</v>
      </c>
      <c r="Q1809"/>
      <c r="S1809"/>
      <c r="T1809" s="60" t="s">
        <v>77</v>
      </c>
      <c r="U1809" s="65">
        <v>0</v>
      </c>
      <c r="V1809" s="65">
        <v>0</v>
      </c>
      <c r="W1809" s="65">
        <v>0</v>
      </c>
      <c r="X1809" s="65">
        <v>4.1648857102790628E-2</v>
      </c>
      <c r="Y1809" s="65">
        <v>0</v>
      </c>
      <c r="Z1809" s="32"/>
      <c r="AA1809" s="32"/>
      <c r="AB1809" s="32"/>
      <c r="AC1809" s="32"/>
      <c r="AD1809" s="32"/>
      <c r="AE1809" s="32"/>
      <c r="AF1809" s="32"/>
      <c r="AG1809" s="32"/>
      <c r="AH1809" s="32"/>
      <c r="AI1809" s="32"/>
      <c r="AJ1809" s="32"/>
      <c r="AK1809" s="32"/>
      <c r="AL1809" s="32"/>
      <c r="AM1809" s="32"/>
      <c r="AN1809" s="32"/>
      <c r="AO1809" s="32"/>
      <c r="AP1809" s="32"/>
      <c r="AQ1809" s="32"/>
      <c r="AR1809" s="32"/>
      <c r="AS1809" s="22"/>
      <c r="AT1809" s="22"/>
      <c r="AU1809" s="67" t="s">
        <v>88</v>
      </c>
      <c r="AV1809" s="67">
        <v>0</v>
      </c>
      <c r="AW1809" s="67">
        <v>0</v>
      </c>
      <c r="AX1809" s="67">
        <v>0</v>
      </c>
    </row>
    <row r="1810" spans="1:67" ht="15" hidden="1" customHeight="1" x14ac:dyDescent="0.25">
      <c r="A1810">
        <v>41277</v>
      </c>
      <c r="B1810">
        <v>1998</v>
      </c>
      <c r="C1810" s="22" t="str">
        <f t="shared" si="104"/>
        <v>1998B41277</v>
      </c>
      <c r="D1810" s="13">
        <v>36003</v>
      </c>
      <c r="E1810">
        <v>980005</v>
      </c>
      <c r="F1810" t="s">
        <v>85</v>
      </c>
      <c r="G1810" s="30" t="s">
        <v>49</v>
      </c>
      <c r="I1810" t="s">
        <v>70</v>
      </c>
      <c r="J1810" s="15">
        <f t="shared" si="103"/>
        <v>5160.4000000000005</v>
      </c>
      <c r="K1810">
        <v>80</v>
      </c>
      <c r="L1810">
        <v>100</v>
      </c>
      <c r="M1810" s="26">
        <v>99</v>
      </c>
      <c r="N1810">
        <v>20</v>
      </c>
      <c r="O1810">
        <v>4</v>
      </c>
      <c r="P1810">
        <v>6</v>
      </c>
      <c r="Q1810"/>
      <c r="R1810">
        <v>30374</v>
      </c>
      <c r="S1810">
        <v>1999</v>
      </c>
      <c r="T1810" s="60" t="s">
        <v>77</v>
      </c>
      <c r="U1810" s="65">
        <v>2.4328232865988189E-2</v>
      </c>
      <c r="V1810" s="65">
        <v>0</v>
      </c>
      <c r="W1810" s="65">
        <v>0</v>
      </c>
      <c r="X1810" s="65">
        <v>0.62036993808269869</v>
      </c>
      <c r="Y1810" s="65">
        <v>0</v>
      </c>
      <c r="Z1810" s="16"/>
      <c r="AA1810" s="16"/>
      <c r="AB1810" s="16">
        <v>25.720512820512823</v>
      </c>
      <c r="AC1810" s="16">
        <v>2.1717948717948716</v>
      </c>
      <c r="AD1810" s="16">
        <v>43.969230769230776</v>
      </c>
      <c r="AE1810" s="16">
        <v>250.03846153846155</v>
      </c>
      <c r="AF1810" s="16">
        <v>33.3448717948718</v>
      </c>
      <c r="AG1810" s="16">
        <v>25.71282051282051</v>
      </c>
      <c r="AH1810" s="16">
        <v>14.405128205128205</v>
      </c>
      <c r="AI1810" s="16">
        <v>5.9692307692307693</v>
      </c>
      <c r="AJ1810" s="16">
        <v>3.4397435897435895</v>
      </c>
      <c r="AK1810" s="16">
        <v>2.0910256410256411</v>
      </c>
      <c r="AL1810" s="16">
        <v>1.4512820512820512</v>
      </c>
      <c r="AM1810" s="16">
        <v>37.29615384615385</v>
      </c>
      <c r="AN1810" s="16">
        <v>0</v>
      </c>
      <c r="AO1810" s="16">
        <v>0</v>
      </c>
      <c r="AP1810" s="16">
        <v>0</v>
      </c>
      <c r="AQ1810" s="16">
        <v>129.32307692307694</v>
      </c>
      <c r="AR1810" s="16">
        <v>286.60256410256414</v>
      </c>
      <c r="AS1810" s="22"/>
      <c r="AT1810" s="22"/>
      <c r="AU1810" s="67" t="s">
        <v>88</v>
      </c>
      <c r="AV1810" s="67">
        <v>0</v>
      </c>
      <c r="AW1810" s="67">
        <v>0</v>
      </c>
      <c r="AX1810" s="67">
        <v>0</v>
      </c>
    </row>
    <row r="1811" spans="1:67" ht="12.75" hidden="1" customHeight="1" x14ac:dyDescent="0.25">
      <c r="A1811">
        <v>41278</v>
      </c>
      <c r="B1811">
        <v>1998</v>
      </c>
      <c r="C1811" s="22" t="str">
        <f t="shared" si="104"/>
        <v>1998B41278</v>
      </c>
      <c r="D1811" s="13">
        <v>36005</v>
      </c>
      <c r="E1811">
        <v>980006</v>
      </c>
      <c r="F1811" t="s">
        <v>85</v>
      </c>
      <c r="G1811" s="30" t="s">
        <v>92</v>
      </c>
      <c r="I1811" t="s">
        <v>87</v>
      </c>
      <c r="J1811" s="15">
        <f t="shared" si="103"/>
        <v>2450</v>
      </c>
      <c r="K1811">
        <v>0</v>
      </c>
      <c r="L1811">
        <v>5</v>
      </c>
      <c r="M1811">
        <v>5</v>
      </c>
      <c r="N1811">
        <v>5</v>
      </c>
      <c r="O1811">
        <v>4</v>
      </c>
      <c r="P1811">
        <v>6</v>
      </c>
      <c r="Q1811"/>
      <c r="S1811"/>
      <c r="T1811" s="60" t="s">
        <v>77</v>
      </c>
      <c r="U1811" s="65">
        <v>0</v>
      </c>
      <c r="V1811" s="65">
        <v>0</v>
      </c>
      <c r="W1811" s="65">
        <v>0</v>
      </c>
      <c r="X1811" s="65">
        <v>1.5941500162004534</v>
      </c>
      <c r="Y1811" s="65">
        <v>0</v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 s="31"/>
      <c r="AM1811" s="31"/>
      <c r="AN1811" s="31"/>
      <c r="AO1811" s="31"/>
      <c r="AP1811" s="31"/>
      <c r="AQ1811" s="31"/>
      <c r="AR1811" s="31"/>
      <c r="AS1811" s="22">
        <v>41814</v>
      </c>
      <c r="AT1811" s="22">
        <v>2002</v>
      </c>
      <c r="AU1811" s="67" t="s">
        <v>88</v>
      </c>
      <c r="AV1811" s="67">
        <v>0.32760514094394644</v>
      </c>
      <c r="AW1811" s="67">
        <v>0</v>
      </c>
      <c r="AX1811" s="67">
        <v>0</v>
      </c>
      <c r="BA1811">
        <v>3.98</v>
      </c>
      <c r="BB1811">
        <v>2.83</v>
      </c>
      <c r="BG1811">
        <v>4.33</v>
      </c>
      <c r="BH1811">
        <v>1.8</v>
      </c>
      <c r="BI1811">
        <v>0.66</v>
      </c>
      <c r="BJ1811">
        <v>0.82</v>
      </c>
      <c r="BK1811">
        <v>0.32</v>
      </c>
      <c r="BM1811">
        <v>0.98</v>
      </c>
      <c r="BN1811">
        <v>1</v>
      </c>
      <c r="BO1811">
        <v>84.27</v>
      </c>
    </row>
    <row r="1812" spans="1:67" ht="12.75" hidden="1" customHeight="1" x14ac:dyDescent="0.25">
      <c r="A1812">
        <v>41279</v>
      </c>
      <c r="B1812">
        <v>1998</v>
      </c>
      <c r="C1812" s="22" t="str">
        <f t="shared" si="104"/>
        <v>1998B41279</v>
      </c>
      <c r="D1812" s="13">
        <v>36005</v>
      </c>
      <c r="E1812">
        <v>980006</v>
      </c>
      <c r="F1812" t="s">
        <v>85</v>
      </c>
      <c r="G1812" s="30" t="s">
        <v>92</v>
      </c>
      <c r="I1812" t="s">
        <v>87</v>
      </c>
      <c r="J1812" s="15">
        <f t="shared" si="103"/>
        <v>2450</v>
      </c>
      <c r="K1812">
        <v>5</v>
      </c>
      <c r="L1812">
        <v>10</v>
      </c>
      <c r="M1812">
        <v>10</v>
      </c>
      <c r="N1812">
        <v>5</v>
      </c>
      <c r="O1812">
        <v>4</v>
      </c>
      <c r="P1812">
        <v>6</v>
      </c>
      <c r="Q1812"/>
      <c r="R1812">
        <v>30377</v>
      </c>
      <c r="S1812">
        <v>1999</v>
      </c>
      <c r="T1812" s="60" t="s">
        <v>77</v>
      </c>
      <c r="U1812" s="65">
        <v>0.11484596303112747</v>
      </c>
      <c r="V1812" s="65">
        <v>0</v>
      </c>
      <c r="W1812" s="65">
        <v>0</v>
      </c>
      <c r="X1812" s="65">
        <v>4.9460328078738902</v>
      </c>
      <c r="Y1812" s="65">
        <v>0</v>
      </c>
      <c r="Z1812" s="16"/>
      <c r="AA1812" s="16"/>
      <c r="AB1812" s="16">
        <v>9.7162364162919257</v>
      </c>
      <c r="AC1812" s="16">
        <v>3.0415863650444184</v>
      </c>
      <c r="AD1812" s="16">
        <v>2.2959507192322648</v>
      </c>
      <c r="AE1812" s="16">
        <v>11.858756463111151</v>
      </c>
      <c r="AF1812" s="16">
        <v>14.970093492917865</v>
      </c>
      <c r="AG1812" s="16">
        <v>18.718334133750801</v>
      </c>
      <c r="AH1812" s="16">
        <v>6.2252728176150054</v>
      </c>
      <c r="AI1812" s="16">
        <v>2.8657024234977624</v>
      </c>
      <c r="AJ1812" s="16">
        <v>1.2226636645814233</v>
      </c>
      <c r="AK1812" s="16">
        <v>1.1117486730741644</v>
      </c>
      <c r="AL1812" s="16">
        <v>0.42973062314058869</v>
      </c>
      <c r="AM1812" s="16">
        <v>12.830276154420281</v>
      </c>
      <c r="AN1812" s="16">
        <v>0.85551113411878199</v>
      </c>
      <c r="AO1812" s="16">
        <v>88.783760465198483</v>
      </c>
      <c r="AP1812" s="16">
        <v>0.89771496406437445</v>
      </c>
      <c r="AQ1812" s="16">
        <v>86.118474258782243</v>
      </c>
      <c r="AR1812" s="16">
        <v>93.47628581348404</v>
      </c>
      <c r="AS1812" s="22"/>
      <c r="AT1812" s="22"/>
      <c r="AU1812" s="67" t="s">
        <v>88</v>
      </c>
      <c r="AV1812" s="67">
        <v>0</v>
      </c>
      <c r="AW1812" s="67">
        <v>0</v>
      </c>
      <c r="AX1812" s="67">
        <v>0</v>
      </c>
    </row>
    <row r="1813" spans="1:67" ht="12.75" hidden="1" customHeight="1" x14ac:dyDescent="0.25">
      <c r="A1813">
        <v>41280</v>
      </c>
      <c r="B1813">
        <v>1998</v>
      </c>
      <c r="C1813" s="22" t="str">
        <f t="shared" si="104"/>
        <v>1998B41280</v>
      </c>
      <c r="D1813" s="13">
        <v>36005</v>
      </c>
      <c r="E1813">
        <v>980006</v>
      </c>
      <c r="F1813" t="s">
        <v>85</v>
      </c>
      <c r="G1813" s="30" t="s">
        <v>92</v>
      </c>
      <c r="I1813" t="s">
        <v>70</v>
      </c>
      <c r="J1813" s="15">
        <f t="shared" si="103"/>
        <v>2716</v>
      </c>
      <c r="K1813">
        <v>10</v>
      </c>
      <c r="L1813">
        <v>20</v>
      </c>
      <c r="M1813">
        <v>20</v>
      </c>
      <c r="N1813">
        <v>10</v>
      </c>
      <c r="O1813">
        <v>4</v>
      </c>
      <c r="P1813">
        <v>6</v>
      </c>
      <c r="Q1813"/>
      <c r="R1813">
        <v>30378</v>
      </c>
      <c r="S1813">
        <v>1999</v>
      </c>
      <c r="T1813" s="60" t="s">
        <v>77</v>
      </c>
      <c r="U1813" s="65">
        <v>0.18361787728305701</v>
      </c>
      <c r="V1813" s="65">
        <v>0</v>
      </c>
      <c r="W1813" s="65">
        <v>0</v>
      </c>
      <c r="X1813" s="65">
        <v>0.95147445501220451</v>
      </c>
      <c r="Y1813" s="65">
        <v>1.3938266139213871</v>
      </c>
      <c r="Z1813" s="16"/>
      <c r="AA1813" s="16"/>
      <c r="AB1813" s="16">
        <v>9.4254563797291748</v>
      </c>
      <c r="AC1813" s="16">
        <v>2.7267739332948868</v>
      </c>
      <c r="AD1813" s="16">
        <v>1.8805337470999219</v>
      </c>
      <c r="AE1813" s="16">
        <v>20.814189991430666</v>
      </c>
      <c r="AF1813" s="16">
        <v>14.949874557337104</v>
      </c>
      <c r="AG1813" s="16">
        <v>20.760281357347136</v>
      </c>
      <c r="AH1813" s="16">
        <v>5.6090053230167012</v>
      </c>
      <c r="AI1813" s="16">
        <v>2.4216112413145154</v>
      </c>
      <c r="AJ1813" s="16">
        <v>1.0609160190501756</v>
      </c>
      <c r="AK1813" s="16">
        <v>1.3398987314140582</v>
      </c>
      <c r="AL1813" s="16">
        <v>0.28473493323736465</v>
      </c>
      <c r="AM1813" s="16">
        <v>17.92333027039863</v>
      </c>
      <c r="AN1813" s="16">
        <v>0.77677105718445005</v>
      </c>
      <c r="AO1813" s="16">
        <v>40.159277521058293</v>
      </c>
      <c r="AP1813" s="16">
        <v>0.90700723747380163</v>
      </c>
      <c r="AQ1813" s="16">
        <v>58.960558938877504</v>
      </c>
      <c r="AR1813" s="16">
        <v>82.936036778815307</v>
      </c>
      <c r="AS1813" s="22"/>
      <c r="AT1813" s="22"/>
      <c r="AU1813" s="67" t="s">
        <v>88</v>
      </c>
      <c r="AV1813" s="67">
        <v>0</v>
      </c>
      <c r="AW1813" s="67">
        <v>0</v>
      </c>
      <c r="AX1813" s="67">
        <v>0</v>
      </c>
    </row>
    <row r="1814" spans="1:67" ht="12.75" hidden="1" customHeight="1" x14ac:dyDescent="0.25">
      <c r="A1814">
        <v>41281</v>
      </c>
      <c r="B1814">
        <v>1998</v>
      </c>
      <c r="C1814" s="22" t="str">
        <f t="shared" si="104"/>
        <v>1998B41281</v>
      </c>
      <c r="D1814" s="13">
        <v>36005</v>
      </c>
      <c r="E1814">
        <v>980006</v>
      </c>
      <c r="F1814" t="s">
        <v>85</v>
      </c>
      <c r="G1814" s="30" t="s">
        <v>92</v>
      </c>
      <c r="I1814" t="s">
        <v>70</v>
      </c>
      <c r="J1814" s="15">
        <f t="shared" si="103"/>
        <v>2716</v>
      </c>
      <c r="K1814">
        <v>20</v>
      </c>
      <c r="L1814">
        <v>30</v>
      </c>
      <c r="M1814">
        <v>30</v>
      </c>
      <c r="N1814">
        <v>10</v>
      </c>
      <c r="O1814">
        <v>4</v>
      </c>
      <c r="P1814">
        <v>6</v>
      </c>
      <c r="Q1814"/>
      <c r="S1814"/>
      <c r="T1814" s="60" t="s">
        <v>77</v>
      </c>
      <c r="U1814" s="65">
        <v>0</v>
      </c>
      <c r="V1814" s="65">
        <v>0</v>
      </c>
      <c r="W1814" s="65">
        <v>0</v>
      </c>
      <c r="X1814" s="65">
        <v>0.27572813181487765</v>
      </c>
      <c r="Y1814" s="65">
        <v>0</v>
      </c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6"/>
      <c r="AJ1814" s="16"/>
      <c r="AK1814" s="16"/>
      <c r="AL1814" s="16"/>
      <c r="AM1814" s="16"/>
      <c r="AN1814" s="16"/>
      <c r="AO1814" s="16"/>
      <c r="AP1814" s="16"/>
      <c r="AQ1814" s="16"/>
      <c r="AR1814" s="16"/>
      <c r="AS1814" s="22"/>
      <c r="AT1814" s="22"/>
      <c r="AU1814" s="67" t="s">
        <v>88</v>
      </c>
      <c r="AV1814" s="67">
        <v>0</v>
      </c>
      <c r="AW1814" s="67">
        <v>0</v>
      </c>
      <c r="AX1814" s="67">
        <v>0</v>
      </c>
    </row>
    <row r="1815" spans="1:67" ht="12.75" hidden="1" customHeight="1" x14ac:dyDescent="0.25">
      <c r="A1815">
        <v>41282</v>
      </c>
      <c r="B1815">
        <v>1998</v>
      </c>
      <c r="C1815" s="22" t="str">
        <f t="shared" si="104"/>
        <v>1998B41282</v>
      </c>
      <c r="D1815" s="13">
        <v>36005</v>
      </c>
      <c r="E1815">
        <v>980006</v>
      </c>
      <c r="F1815" t="s">
        <v>85</v>
      </c>
      <c r="G1815" s="30" t="s">
        <v>92</v>
      </c>
      <c r="I1815" t="s">
        <v>70</v>
      </c>
      <c r="J1815" s="15">
        <f t="shared" si="103"/>
        <v>2716</v>
      </c>
      <c r="K1815">
        <v>30</v>
      </c>
      <c r="L1815">
        <v>40</v>
      </c>
      <c r="M1815">
        <v>40</v>
      </c>
      <c r="N1815">
        <v>10</v>
      </c>
      <c r="O1815">
        <v>4</v>
      </c>
      <c r="P1815">
        <v>6</v>
      </c>
      <c r="Q1815"/>
      <c r="S1815"/>
      <c r="T1815" s="60" t="s">
        <v>77</v>
      </c>
      <c r="U1815" s="65">
        <v>0</v>
      </c>
      <c r="V1815" s="65">
        <v>0</v>
      </c>
      <c r="W1815" s="65">
        <v>0</v>
      </c>
      <c r="X1815" s="65">
        <v>1.3444295109229722</v>
      </c>
      <c r="Y1815" s="65">
        <v>0</v>
      </c>
      <c r="Z1815" s="31"/>
      <c r="AA1815" s="31"/>
      <c r="AB1815" s="31"/>
      <c r="AC1815" s="31"/>
      <c r="AD1815" s="31"/>
      <c r="AE1815" s="31"/>
      <c r="AF1815" s="31"/>
      <c r="AG1815" s="31"/>
      <c r="AH1815" s="31"/>
      <c r="AI1815" s="31"/>
      <c r="AJ1815" s="31"/>
      <c r="AK1815" s="31"/>
      <c r="AL1815" s="31"/>
      <c r="AM1815" s="31"/>
      <c r="AN1815" s="31"/>
      <c r="AO1815" s="31"/>
      <c r="AP1815" s="31"/>
      <c r="AQ1815" s="31"/>
      <c r="AR1815" s="31"/>
      <c r="AS1815" s="22"/>
      <c r="AT1815" s="22"/>
      <c r="AU1815" s="67" t="s">
        <v>88</v>
      </c>
      <c r="AV1815" s="67">
        <v>0</v>
      </c>
      <c r="AW1815" s="67">
        <v>0</v>
      </c>
      <c r="AX1815" s="67">
        <v>0</v>
      </c>
    </row>
    <row r="1816" spans="1:67" ht="15" hidden="1" customHeight="1" x14ac:dyDescent="0.25">
      <c r="A1816">
        <v>41283</v>
      </c>
      <c r="B1816">
        <v>1998</v>
      </c>
      <c r="C1816" s="22" t="str">
        <f t="shared" si="104"/>
        <v>1998B41283</v>
      </c>
      <c r="D1816" s="13">
        <v>36005</v>
      </c>
      <c r="E1816">
        <v>980006</v>
      </c>
      <c r="F1816" t="s">
        <v>85</v>
      </c>
      <c r="G1816" s="30" t="s">
        <v>92</v>
      </c>
      <c r="I1816" t="s">
        <v>70</v>
      </c>
      <c r="J1816" s="15">
        <f t="shared" si="103"/>
        <v>2716</v>
      </c>
      <c r="K1816">
        <v>40</v>
      </c>
      <c r="L1816">
        <v>50</v>
      </c>
      <c r="M1816">
        <v>50</v>
      </c>
      <c r="N1816">
        <v>10</v>
      </c>
      <c r="O1816">
        <v>4</v>
      </c>
      <c r="P1816">
        <v>6</v>
      </c>
      <c r="Q1816"/>
      <c r="R1816">
        <v>30379</v>
      </c>
      <c r="S1816">
        <v>1999</v>
      </c>
      <c r="T1816" s="60" t="s">
        <v>77</v>
      </c>
      <c r="U1816" s="65">
        <v>9.4891263865274064E-2</v>
      </c>
      <c r="V1816" s="65">
        <v>0</v>
      </c>
      <c r="W1816" s="65">
        <v>0</v>
      </c>
      <c r="X1816" s="65">
        <v>0.50000396729009799</v>
      </c>
      <c r="Y1816" s="65">
        <v>0</v>
      </c>
      <c r="Z1816" s="16"/>
      <c r="AA1816" s="16"/>
      <c r="AB1816" s="16">
        <v>9.6954044117647076</v>
      </c>
      <c r="AC1816" s="16">
        <v>5.4391544117647062</v>
      </c>
      <c r="AD1816" s="16">
        <v>0.9764705882352942</v>
      </c>
      <c r="AE1816" s="16">
        <v>20.753308823529412</v>
      </c>
      <c r="AF1816" s="16">
        <v>11.814338235294118</v>
      </c>
      <c r="AG1816" s="16">
        <v>16.256617647058825</v>
      </c>
      <c r="AH1816" s="16">
        <v>4.2014705882352947</v>
      </c>
      <c r="AI1816" s="16">
        <v>2.6518382352941181</v>
      </c>
      <c r="AJ1816" s="16">
        <v>1.0571691176470588</v>
      </c>
      <c r="AK1816" s="16">
        <v>0.44577205882352944</v>
      </c>
      <c r="AL1816" s="16">
        <v>0.34044117647058825</v>
      </c>
      <c r="AM1816" s="16">
        <v>15.107169117647059</v>
      </c>
      <c r="AN1816" s="16">
        <v>0.40514705882352947</v>
      </c>
      <c r="AO1816" s="16">
        <v>3.274080882352941</v>
      </c>
      <c r="AP1816" s="16">
        <v>0.59522058823529411</v>
      </c>
      <c r="AQ1816" s="16">
        <v>48.760294117647057</v>
      </c>
      <c r="AR1816" s="16">
        <v>65.005330882352951</v>
      </c>
      <c r="AS1816" s="22"/>
      <c r="AT1816" s="22"/>
      <c r="AU1816" s="67" t="s">
        <v>88</v>
      </c>
      <c r="AV1816" s="67">
        <v>0</v>
      </c>
      <c r="AW1816" s="67">
        <v>0</v>
      </c>
      <c r="AX1816" s="67">
        <v>0</v>
      </c>
    </row>
    <row r="1817" spans="1:67" ht="15" hidden="1" customHeight="1" x14ac:dyDescent="0.25">
      <c r="A1817">
        <v>41284</v>
      </c>
      <c r="B1817">
        <v>1998</v>
      </c>
      <c r="C1817" s="22" t="str">
        <f t="shared" si="104"/>
        <v>1998B41284</v>
      </c>
      <c r="D1817" s="13">
        <v>36005</v>
      </c>
      <c r="E1817">
        <v>980006</v>
      </c>
      <c r="F1817" t="s">
        <v>85</v>
      </c>
      <c r="G1817" s="30" t="s">
        <v>92</v>
      </c>
      <c r="I1817" t="s">
        <v>70</v>
      </c>
      <c r="J1817" s="15">
        <f t="shared" si="103"/>
        <v>5160.4000000000005</v>
      </c>
      <c r="K1817">
        <v>50</v>
      </c>
      <c r="L1817">
        <v>70</v>
      </c>
      <c r="M1817" s="26">
        <v>69</v>
      </c>
      <c r="N1817">
        <v>20</v>
      </c>
      <c r="O1817">
        <v>4</v>
      </c>
      <c r="P1817">
        <v>6</v>
      </c>
      <c r="Q1817"/>
      <c r="S1817"/>
      <c r="T1817" s="60" t="s">
        <v>77</v>
      </c>
      <c r="U1817" s="65">
        <v>0</v>
      </c>
      <c r="V1817" s="65">
        <v>0</v>
      </c>
      <c r="W1817" s="65">
        <v>0</v>
      </c>
      <c r="X1817" s="65">
        <v>0.28851108764519534</v>
      </c>
      <c r="Y1817" s="65">
        <v>1.0477507919746569</v>
      </c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22"/>
      <c r="AT1817" s="22"/>
      <c r="AU1817" s="67" t="s">
        <v>88</v>
      </c>
      <c r="AV1817" s="67">
        <v>0</v>
      </c>
      <c r="AW1817" s="67">
        <v>0</v>
      </c>
      <c r="AX1817" s="67">
        <v>0</v>
      </c>
    </row>
    <row r="1818" spans="1:67" ht="12.75" hidden="1" customHeight="1" x14ac:dyDescent="0.25">
      <c r="A1818">
        <v>41285</v>
      </c>
      <c r="B1818">
        <v>1998</v>
      </c>
      <c r="C1818" s="22" t="str">
        <f t="shared" si="104"/>
        <v>1998B41285</v>
      </c>
      <c r="D1818" s="13">
        <v>36005</v>
      </c>
      <c r="E1818">
        <v>980006</v>
      </c>
      <c r="F1818" t="s">
        <v>85</v>
      </c>
      <c r="G1818" s="30" t="s">
        <v>92</v>
      </c>
      <c r="I1818" t="s">
        <v>70</v>
      </c>
      <c r="J1818" s="15">
        <f t="shared" si="103"/>
        <v>1629.6000000000001</v>
      </c>
      <c r="K1818">
        <v>70</v>
      </c>
      <c r="L1818">
        <v>80</v>
      </c>
      <c r="M1818" s="26">
        <v>78</v>
      </c>
      <c r="N1818">
        <v>10</v>
      </c>
      <c r="O1818">
        <v>3</v>
      </c>
      <c r="P1818">
        <v>6</v>
      </c>
      <c r="Q1818"/>
      <c r="R1818">
        <v>30380</v>
      </c>
      <c r="S1818">
        <v>1999</v>
      </c>
      <c r="T1818" s="60" t="s">
        <v>77</v>
      </c>
      <c r="U1818" s="65">
        <v>2.1840849742395366E-2</v>
      </c>
      <c r="V1818" s="65">
        <v>1.1972756722422189</v>
      </c>
      <c r="W1818" s="65">
        <v>0</v>
      </c>
      <c r="X1818" s="65">
        <v>1.2886101348013268</v>
      </c>
      <c r="Y1818" s="65">
        <v>0</v>
      </c>
      <c r="Z1818" s="16"/>
      <c r="AA1818" s="16"/>
      <c r="AB1818" s="16">
        <v>15.213247863247862</v>
      </c>
      <c r="AC1818" s="16">
        <v>4.0935897435897433</v>
      </c>
      <c r="AD1818" s="16">
        <v>2.0367521367521366</v>
      </c>
      <c r="AE1818" s="16">
        <v>5.7773504273504273</v>
      </c>
      <c r="AF1818" s="16">
        <v>23.007692307692306</v>
      </c>
      <c r="AG1818" s="16">
        <v>27.563247863247863</v>
      </c>
      <c r="AH1818" s="16">
        <v>7.2329059829059821</v>
      </c>
      <c r="AI1818" s="16">
        <v>5.7294871794871796</v>
      </c>
      <c r="AJ1818" s="16">
        <v>2.5474358974358973</v>
      </c>
      <c r="AK1818" s="16">
        <v>0.90384615384615385</v>
      </c>
      <c r="AL1818" s="16">
        <v>0.87564102564102564</v>
      </c>
      <c r="AM1818" s="16">
        <v>17.706410256410255</v>
      </c>
      <c r="AN1818" s="16">
        <v>0.89230769230769236</v>
      </c>
      <c r="AO1818" s="16">
        <v>0</v>
      </c>
      <c r="AP1818" s="16">
        <v>0.41025641025641024</v>
      </c>
      <c r="AQ1818" s="16">
        <v>71.047863247863248</v>
      </c>
      <c r="AR1818" s="16">
        <v>79.679059829059824</v>
      </c>
      <c r="AS1818" s="22"/>
      <c r="AT1818" s="22"/>
      <c r="AU1818" s="67" t="s">
        <v>88</v>
      </c>
      <c r="AV1818" s="67">
        <v>0</v>
      </c>
      <c r="AW1818" s="67">
        <v>0</v>
      </c>
      <c r="AX1818" s="67">
        <v>0</v>
      </c>
    </row>
    <row r="1819" spans="1:67" ht="12.75" hidden="1" customHeight="1" x14ac:dyDescent="0.25">
      <c r="A1819">
        <v>41286</v>
      </c>
      <c r="B1819">
        <v>1998</v>
      </c>
      <c r="C1819" s="22" t="str">
        <f t="shared" si="104"/>
        <v>1998B41286</v>
      </c>
      <c r="D1819" s="13">
        <v>36005</v>
      </c>
      <c r="E1819">
        <v>980006</v>
      </c>
      <c r="F1819" t="s">
        <v>85</v>
      </c>
      <c r="G1819" s="30" t="s">
        <v>92</v>
      </c>
      <c r="I1819" t="s">
        <v>70</v>
      </c>
      <c r="J1819" s="15">
        <f t="shared" si="103"/>
        <v>2444.4</v>
      </c>
      <c r="K1819">
        <v>80</v>
      </c>
      <c r="L1819">
        <v>100</v>
      </c>
      <c r="M1819" s="26">
        <v>98</v>
      </c>
      <c r="N1819">
        <v>20</v>
      </c>
      <c r="O1819">
        <v>2</v>
      </c>
      <c r="P1819">
        <v>6</v>
      </c>
      <c r="Q1819"/>
      <c r="R1819">
        <v>30381</v>
      </c>
      <c r="S1819">
        <v>1999</v>
      </c>
      <c r="T1819" s="60" t="s">
        <v>77</v>
      </c>
      <c r="U1819" s="65">
        <v>2.0267020442621967E-2</v>
      </c>
      <c r="V1819" s="65">
        <v>0</v>
      </c>
      <c r="W1819" s="65">
        <v>0</v>
      </c>
      <c r="X1819" s="65">
        <v>0.21027033709220291</v>
      </c>
      <c r="Y1819" s="65">
        <v>0</v>
      </c>
      <c r="Z1819" s="16"/>
      <c r="AA1819" s="16"/>
      <c r="AB1819" s="16">
        <v>21.168125</v>
      </c>
      <c r="AC1819" s="16">
        <v>2.5343749999999998</v>
      </c>
      <c r="AD1819" s="16">
        <v>8.6537500000000005</v>
      </c>
      <c r="AE1819" s="16">
        <v>7.538125</v>
      </c>
      <c r="AF1819" s="16">
        <v>32.493749999999999</v>
      </c>
      <c r="AG1819" s="16">
        <v>32.954999999999998</v>
      </c>
      <c r="AH1819" s="16">
        <v>11.73875</v>
      </c>
      <c r="AI1819" s="16">
        <v>7.1849999999999996</v>
      </c>
      <c r="AJ1819" s="16">
        <v>3.5906250000000002</v>
      </c>
      <c r="AK1819" s="16">
        <v>0.73687499999999995</v>
      </c>
      <c r="AL1819" s="16">
        <v>0.79749999999999999</v>
      </c>
      <c r="AM1819" s="16">
        <v>31.76</v>
      </c>
      <c r="AN1819" s="16">
        <v>0</v>
      </c>
      <c r="AO1819" s="16">
        <v>0</v>
      </c>
      <c r="AP1819" s="16">
        <v>0.32374999999999998</v>
      </c>
      <c r="AQ1819" s="16">
        <v>93.4</v>
      </c>
      <c r="AR1819" s="16">
        <v>103.65</v>
      </c>
      <c r="AS1819" s="22"/>
      <c r="AT1819" s="22"/>
      <c r="AU1819" s="67" t="s">
        <v>88</v>
      </c>
      <c r="AV1819" s="67">
        <v>0</v>
      </c>
      <c r="AW1819" s="67">
        <v>0</v>
      </c>
      <c r="AX1819" s="67">
        <v>0</v>
      </c>
    </row>
    <row r="1820" spans="1:67" ht="12.75" hidden="1" customHeight="1" x14ac:dyDescent="0.25">
      <c r="A1820">
        <v>40495</v>
      </c>
      <c r="B1820">
        <v>2000</v>
      </c>
      <c r="C1820" s="22" t="str">
        <f t="shared" si="104"/>
        <v>2000B40495</v>
      </c>
      <c r="D1820" s="13">
        <v>36721</v>
      </c>
      <c r="E1820" s="14">
        <v>1</v>
      </c>
      <c r="F1820" t="s">
        <v>62</v>
      </c>
      <c r="G1820" s="14" t="s">
        <v>55</v>
      </c>
      <c r="I1820" t="s">
        <v>87</v>
      </c>
      <c r="J1820" s="15">
        <f t="shared" si="103"/>
        <v>2450</v>
      </c>
      <c r="K1820">
        <v>0</v>
      </c>
      <c r="L1820">
        <v>5</v>
      </c>
      <c r="M1820">
        <v>5</v>
      </c>
      <c r="N1820">
        <v>5</v>
      </c>
      <c r="O1820">
        <v>4</v>
      </c>
      <c r="P1820">
        <v>6</v>
      </c>
      <c r="Q1820"/>
      <c r="S1820"/>
      <c r="T1820" s="60" t="s">
        <v>77</v>
      </c>
      <c r="U1820" s="65">
        <v>0</v>
      </c>
      <c r="V1820" s="65">
        <v>0.26200000000000001</v>
      </c>
      <c r="W1820" s="65">
        <v>0</v>
      </c>
      <c r="X1820" s="65">
        <v>2.875</v>
      </c>
      <c r="Y1820" s="65">
        <v>0.28699999999999998</v>
      </c>
      <c r="Z1820" s="41"/>
      <c r="AA1820" s="41"/>
      <c r="AB1820" s="41"/>
      <c r="AC1820" s="41"/>
      <c r="AD1820"/>
      <c r="AE1820"/>
      <c r="AF1820"/>
      <c r="AG1820"/>
      <c r="AH1820" s="41"/>
      <c r="AI1820" s="41"/>
      <c r="AJ1820" s="41"/>
      <c r="AK1820" s="41"/>
      <c r="AL1820" s="41"/>
      <c r="AM1820"/>
      <c r="AN1820" s="41"/>
      <c r="AO1820"/>
      <c r="AP1820" s="41"/>
      <c r="AQ1820" s="41"/>
      <c r="AR1820"/>
      <c r="AS1820" s="22"/>
      <c r="AT1820" s="22"/>
      <c r="AU1820" s="35" t="s">
        <v>172</v>
      </c>
      <c r="AV1820" s="35">
        <v>0</v>
      </c>
      <c r="AW1820" s="35">
        <v>0</v>
      </c>
      <c r="AX1820" s="35">
        <v>0</v>
      </c>
    </row>
    <row r="1821" spans="1:67" ht="12.75" hidden="1" customHeight="1" x14ac:dyDescent="0.25">
      <c r="A1821">
        <v>40496</v>
      </c>
      <c r="B1821">
        <v>2000</v>
      </c>
      <c r="C1821" s="22" t="str">
        <f t="shared" si="104"/>
        <v>2000B40496</v>
      </c>
      <c r="D1821" s="13">
        <v>36721</v>
      </c>
      <c r="E1821">
        <v>1</v>
      </c>
      <c r="F1821" t="s">
        <v>62</v>
      </c>
      <c r="G1821" s="14" t="s">
        <v>55</v>
      </c>
      <c r="I1821" t="s">
        <v>87</v>
      </c>
      <c r="J1821" s="15">
        <f t="shared" si="103"/>
        <v>2450</v>
      </c>
      <c r="K1821">
        <v>5</v>
      </c>
      <c r="L1821">
        <v>10</v>
      </c>
      <c r="M1821">
        <v>10</v>
      </c>
      <c r="N1821">
        <v>5</v>
      </c>
      <c r="O1821">
        <v>4</v>
      </c>
      <c r="P1821">
        <v>6</v>
      </c>
      <c r="Q1821"/>
      <c r="S1821"/>
      <c r="T1821" s="60" t="s">
        <v>77</v>
      </c>
      <c r="U1821" s="65">
        <v>0</v>
      </c>
      <c r="V1821" s="65">
        <v>0.43561882129277563</v>
      </c>
      <c r="W1821" s="65">
        <v>0</v>
      </c>
      <c r="X1821" s="65">
        <v>3.5266301489226866</v>
      </c>
      <c r="Y1821" s="65">
        <v>5.7813608998732557E-2</v>
      </c>
      <c r="Z1821" s="36"/>
      <c r="AA1821" s="36"/>
      <c r="AB1821" s="36"/>
      <c r="AC1821" s="36"/>
      <c r="AD1821"/>
      <c r="AE1821"/>
      <c r="AF1821"/>
      <c r="AG1821"/>
      <c r="AH1821" s="36"/>
      <c r="AI1821" s="36"/>
      <c r="AJ1821" s="36"/>
      <c r="AK1821" s="36"/>
      <c r="AL1821" s="36"/>
      <c r="AM1821"/>
      <c r="AN1821" s="36"/>
      <c r="AO1821"/>
      <c r="AP1821" s="36"/>
      <c r="AQ1821" s="36"/>
      <c r="AR1821" s="35"/>
      <c r="AS1821" s="22"/>
      <c r="AT1821" s="22"/>
      <c r="AU1821" s="35" t="s">
        <v>172</v>
      </c>
      <c r="AV1821" s="35">
        <v>0</v>
      </c>
      <c r="AW1821" s="35">
        <v>0</v>
      </c>
      <c r="AX1821" s="35">
        <v>0</v>
      </c>
    </row>
    <row r="1822" spans="1:67" ht="12.75" hidden="1" customHeight="1" x14ac:dyDescent="0.25">
      <c r="A1822">
        <v>40497</v>
      </c>
      <c r="B1822">
        <v>2000</v>
      </c>
      <c r="C1822" s="22" t="str">
        <f t="shared" si="104"/>
        <v>2000B40497</v>
      </c>
      <c r="D1822" s="13">
        <v>36721</v>
      </c>
      <c r="E1822">
        <v>1</v>
      </c>
      <c r="F1822" t="s">
        <v>62</v>
      </c>
      <c r="G1822" s="14" t="s">
        <v>55</v>
      </c>
      <c r="I1822" t="s">
        <v>70</v>
      </c>
      <c r="J1822" s="15">
        <f t="shared" si="103"/>
        <v>2716</v>
      </c>
      <c r="K1822">
        <v>10</v>
      </c>
      <c r="L1822">
        <v>20</v>
      </c>
      <c r="M1822">
        <v>20</v>
      </c>
      <c r="N1822">
        <v>10</v>
      </c>
      <c r="O1822">
        <v>4</v>
      </c>
      <c r="P1822">
        <v>6</v>
      </c>
      <c r="Q1822"/>
      <c r="S1822"/>
      <c r="T1822" s="60" t="s">
        <v>77</v>
      </c>
      <c r="U1822" s="65">
        <v>0</v>
      </c>
      <c r="V1822" s="65">
        <v>0</v>
      </c>
      <c r="W1822" s="65">
        <v>0</v>
      </c>
      <c r="X1822" s="65">
        <v>0.74196871998902469</v>
      </c>
      <c r="Y1822" s="65">
        <v>0</v>
      </c>
      <c r="Z1822" s="35"/>
      <c r="AA1822" s="35"/>
      <c r="AB1822" s="35"/>
      <c r="AC1822" s="35"/>
      <c r="AD1822"/>
      <c r="AE1822"/>
      <c r="AF1822"/>
      <c r="AG1822"/>
      <c r="AH1822" s="35"/>
      <c r="AI1822" s="35"/>
      <c r="AJ1822" s="35"/>
      <c r="AK1822" s="35"/>
      <c r="AL1822" s="35"/>
      <c r="AM1822"/>
      <c r="AN1822" s="35"/>
      <c r="AO1822"/>
      <c r="AP1822" s="35"/>
      <c r="AQ1822" s="35"/>
      <c r="AR1822" s="35"/>
      <c r="AS1822" s="22"/>
      <c r="AT1822" s="22"/>
      <c r="AU1822" s="35" t="s">
        <v>172</v>
      </c>
      <c r="AV1822" s="35">
        <v>0</v>
      </c>
      <c r="AW1822" s="35">
        <v>0</v>
      </c>
      <c r="AX1822" s="35">
        <v>0</v>
      </c>
    </row>
    <row r="1823" spans="1:67" ht="12.75" hidden="1" customHeight="1" x14ac:dyDescent="0.25">
      <c r="A1823">
        <v>40498</v>
      </c>
      <c r="B1823">
        <v>2000</v>
      </c>
      <c r="C1823" s="22" t="str">
        <f t="shared" si="104"/>
        <v>2000B40498</v>
      </c>
      <c r="D1823" s="13">
        <v>36721</v>
      </c>
      <c r="E1823">
        <v>1</v>
      </c>
      <c r="F1823" t="s">
        <v>62</v>
      </c>
      <c r="G1823" s="14" t="s">
        <v>55</v>
      </c>
      <c r="I1823" t="s">
        <v>70</v>
      </c>
      <c r="J1823" s="15">
        <f t="shared" si="103"/>
        <v>2716</v>
      </c>
      <c r="K1823">
        <v>20</v>
      </c>
      <c r="L1823">
        <v>30</v>
      </c>
      <c r="M1823">
        <v>30</v>
      </c>
      <c r="N1823">
        <v>10</v>
      </c>
      <c r="O1823">
        <v>4</v>
      </c>
      <c r="P1823">
        <v>6</v>
      </c>
      <c r="Q1823"/>
      <c r="R1823">
        <v>41781</v>
      </c>
      <c r="S1823">
        <v>2002</v>
      </c>
      <c r="T1823" s="60" t="s">
        <v>77</v>
      </c>
      <c r="U1823" s="65">
        <v>0.20499999999999999</v>
      </c>
      <c r="V1823" s="65">
        <v>0</v>
      </c>
      <c r="W1823" s="65">
        <v>0</v>
      </c>
      <c r="X1823" s="65">
        <v>0.57799999999999996</v>
      </c>
      <c r="Y1823" s="65">
        <v>9.6000000000000002E-2</v>
      </c>
      <c r="Z1823">
        <v>325</v>
      </c>
      <c r="AA1823">
        <v>4.5</v>
      </c>
      <c r="AB1823">
        <v>2.5299999999999998</v>
      </c>
      <c r="AC1823">
        <v>1.02</v>
      </c>
      <c r="AD1823"/>
      <c r="AE1823"/>
      <c r="AF1823"/>
      <c r="AG1823"/>
      <c r="AH1823">
        <v>2.0099999999999998</v>
      </c>
      <c r="AI1823">
        <v>1.49</v>
      </c>
      <c r="AJ1823">
        <v>0.37</v>
      </c>
      <c r="AK1823">
        <v>0.02</v>
      </c>
      <c r="AL1823">
        <v>0.35</v>
      </c>
      <c r="AM1823"/>
      <c r="AN1823">
        <v>0.46</v>
      </c>
      <c r="AO1823"/>
      <c r="AP1823">
        <v>0.51</v>
      </c>
      <c r="AQ1823">
        <v>228.77</v>
      </c>
      <c r="AR1823" s="35"/>
      <c r="AS1823" s="22"/>
      <c r="AT1823" s="22"/>
      <c r="AU1823" s="35" t="s">
        <v>172</v>
      </c>
      <c r="AV1823" s="35">
        <v>0</v>
      </c>
      <c r="AW1823" s="35">
        <v>0</v>
      </c>
      <c r="AX1823" s="35">
        <v>0</v>
      </c>
    </row>
    <row r="1824" spans="1:67" ht="15" hidden="1" customHeight="1" x14ac:dyDescent="0.25">
      <c r="A1824">
        <v>40499</v>
      </c>
      <c r="B1824">
        <v>2000</v>
      </c>
      <c r="C1824" s="22" t="str">
        <f t="shared" si="104"/>
        <v>2000B40499</v>
      </c>
      <c r="D1824" s="13">
        <v>36721</v>
      </c>
      <c r="E1824">
        <v>1</v>
      </c>
      <c r="F1824" t="s">
        <v>62</v>
      </c>
      <c r="G1824" s="14" t="s">
        <v>55</v>
      </c>
      <c r="I1824" t="s">
        <v>70</v>
      </c>
      <c r="J1824" s="15">
        <f t="shared" si="103"/>
        <v>5432</v>
      </c>
      <c r="K1824">
        <v>30</v>
      </c>
      <c r="L1824">
        <v>50</v>
      </c>
      <c r="M1824">
        <v>50</v>
      </c>
      <c r="N1824">
        <v>20</v>
      </c>
      <c r="O1824">
        <v>4</v>
      </c>
      <c r="P1824">
        <v>6</v>
      </c>
      <c r="Q1824"/>
      <c r="S1824"/>
      <c r="T1824" s="60" t="s">
        <v>77</v>
      </c>
      <c r="U1824" s="65">
        <v>0</v>
      </c>
      <c r="V1824" s="65">
        <v>0</v>
      </c>
      <c r="W1824" s="65">
        <v>0</v>
      </c>
      <c r="X1824" s="65">
        <v>0.41549218531398652</v>
      </c>
      <c r="Y1824" s="65">
        <v>0</v>
      </c>
      <c r="Z1824" s="35"/>
      <c r="AA1824" s="35"/>
      <c r="AB1824" s="35"/>
      <c r="AC1824" s="35"/>
      <c r="AD1824"/>
      <c r="AE1824"/>
      <c r="AF1824"/>
      <c r="AG1824"/>
      <c r="AH1824" s="35"/>
      <c r="AI1824" s="35"/>
      <c r="AJ1824" s="35"/>
      <c r="AK1824" s="35"/>
      <c r="AL1824" s="35"/>
      <c r="AM1824"/>
      <c r="AN1824" s="35"/>
      <c r="AO1824"/>
      <c r="AP1824" s="35"/>
      <c r="AQ1824" s="35"/>
      <c r="AR1824" s="35"/>
      <c r="AS1824" s="22"/>
      <c r="AT1824" s="22"/>
      <c r="AU1824" s="35" t="s">
        <v>172</v>
      </c>
      <c r="AV1824" s="35">
        <v>0</v>
      </c>
      <c r="AW1824" s="35">
        <v>0</v>
      </c>
      <c r="AX1824" s="35">
        <v>0</v>
      </c>
    </row>
    <row r="1825" spans="1:50" ht="12.75" hidden="1" customHeight="1" x14ac:dyDescent="0.25">
      <c r="A1825">
        <v>40500</v>
      </c>
      <c r="B1825">
        <v>2000</v>
      </c>
      <c r="C1825" s="22" t="str">
        <f t="shared" si="104"/>
        <v>2000B40500</v>
      </c>
      <c r="D1825" s="13">
        <v>36721</v>
      </c>
      <c r="E1825">
        <v>1</v>
      </c>
      <c r="F1825" t="s">
        <v>62</v>
      </c>
      <c r="G1825" s="14" t="s">
        <v>55</v>
      </c>
      <c r="I1825" t="s">
        <v>70</v>
      </c>
      <c r="J1825" s="15">
        <f t="shared" si="103"/>
        <v>5432</v>
      </c>
      <c r="K1825">
        <v>50</v>
      </c>
      <c r="L1825">
        <v>70</v>
      </c>
      <c r="M1825">
        <v>70</v>
      </c>
      <c r="N1825">
        <v>20</v>
      </c>
      <c r="O1825">
        <v>4</v>
      </c>
      <c r="P1825">
        <v>6</v>
      </c>
      <c r="Q1825"/>
      <c r="S1825"/>
      <c r="T1825" s="60" t="s">
        <v>77</v>
      </c>
      <c r="U1825" s="65">
        <v>0</v>
      </c>
      <c r="V1825" s="65">
        <v>0</v>
      </c>
      <c r="W1825" s="65">
        <v>0</v>
      </c>
      <c r="X1825" s="65">
        <v>1.875072806913697</v>
      </c>
      <c r="Y1825" s="65">
        <v>0</v>
      </c>
      <c r="Z1825" s="35"/>
      <c r="AA1825" s="35"/>
      <c r="AB1825" s="35"/>
      <c r="AC1825" s="35"/>
      <c r="AD1825"/>
      <c r="AE1825"/>
      <c r="AF1825"/>
      <c r="AG1825"/>
      <c r="AH1825" s="35"/>
      <c r="AI1825" s="35"/>
      <c r="AJ1825" s="35"/>
      <c r="AK1825" s="35"/>
      <c r="AL1825" s="35"/>
      <c r="AM1825"/>
      <c r="AN1825" s="35"/>
      <c r="AO1825"/>
      <c r="AP1825" s="35"/>
      <c r="AQ1825" s="35"/>
      <c r="AR1825" s="36"/>
      <c r="AS1825" s="22"/>
      <c r="AT1825" s="22"/>
      <c r="AU1825" s="35" t="s">
        <v>172</v>
      </c>
      <c r="AV1825" s="35">
        <v>0</v>
      </c>
      <c r="AW1825" s="35">
        <v>0</v>
      </c>
      <c r="AX1825" s="35">
        <v>0</v>
      </c>
    </row>
    <row r="1826" spans="1:50" ht="12.75" hidden="1" customHeight="1" x14ac:dyDescent="0.25">
      <c r="A1826">
        <v>40501</v>
      </c>
      <c r="B1826">
        <v>2000</v>
      </c>
      <c r="C1826" s="22" t="str">
        <f t="shared" si="104"/>
        <v>2000B40501</v>
      </c>
      <c r="D1826" s="13">
        <v>36721</v>
      </c>
      <c r="E1826">
        <v>1</v>
      </c>
      <c r="F1826" t="s">
        <v>62</v>
      </c>
      <c r="G1826" s="14" t="s">
        <v>55</v>
      </c>
      <c r="I1826" t="s">
        <v>70</v>
      </c>
      <c r="J1826" s="15">
        <f t="shared" si="103"/>
        <v>6328.28</v>
      </c>
      <c r="K1826">
        <v>70</v>
      </c>
      <c r="L1826">
        <v>100</v>
      </c>
      <c r="M1826" s="26">
        <v>93.3</v>
      </c>
      <c r="N1826">
        <v>30</v>
      </c>
      <c r="O1826">
        <v>4</v>
      </c>
      <c r="P1826">
        <v>6</v>
      </c>
      <c r="Q1826"/>
      <c r="S1826"/>
      <c r="T1826" s="60" t="s">
        <v>77</v>
      </c>
      <c r="U1826" s="65">
        <v>0</v>
      </c>
      <c r="V1826" s="65">
        <v>0</v>
      </c>
      <c r="W1826" s="65">
        <v>0</v>
      </c>
      <c r="X1826" s="65">
        <v>0.11787551329154961</v>
      </c>
      <c r="Y1826" s="65">
        <v>0.16109653483178449</v>
      </c>
      <c r="Z1826" s="35"/>
      <c r="AA1826" s="35"/>
      <c r="AB1826" s="35"/>
      <c r="AC1826" s="35"/>
      <c r="AD1826"/>
      <c r="AE1826"/>
      <c r="AF1826"/>
      <c r="AG1826"/>
      <c r="AH1826" s="35"/>
      <c r="AI1826" s="35"/>
      <c r="AJ1826" s="35"/>
      <c r="AK1826" s="35"/>
      <c r="AL1826" s="35"/>
      <c r="AM1826"/>
      <c r="AN1826" s="35"/>
      <c r="AO1826"/>
      <c r="AP1826" s="35"/>
      <c r="AQ1826" s="35"/>
      <c r="AR1826"/>
      <c r="AS1826" s="22"/>
      <c r="AT1826" s="22"/>
      <c r="AU1826" s="35" t="s">
        <v>172</v>
      </c>
      <c r="AV1826" s="35">
        <v>0</v>
      </c>
      <c r="AW1826" s="35">
        <v>0</v>
      </c>
      <c r="AX1826" s="35">
        <v>0</v>
      </c>
    </row>
    <row r="1827" spans="1:50" ht="12.75" hidden="1" customHeight="1" x14ac:dyDescent="0.25">
      <c r="A1827">
        <v>40502</v>
      </c>
      <c r="B1827">
        <v>2000</v>
      </c>
      <c r="C1827" s="22" t="str">
        <f t="shared" si="104"/>
        <v>2000B40502</v>
      </c>
      <c r="D1827" s="13">
        <v>36722</v>
      </c>
      <c r="E1827" s="14">
        <v>2</v>
      </c>
      <c r="F1827" t="s">
        <v>62</v>
      </c>
      <c r="G1827" s="14" t="s">
        <v>173</v>
      </c>
      <c r="I1827" t="s">
        <v>87</v>
      </c>
      <c r="J1827" s="15">
        <f t="shared" si="103"/>
        <v>2450</v>
      </c>
      <c r="K1827">
        <v>0</v>
      </c>
      <c r="L1827">
        <v>5</v>
      </c>
      <c r="M1827">
        <v>5</v>
      </c>
      <c r="N1827">
        <v>5</v>
      </c>
      <c r="O1827">
        <v>4</v>
      </c>
      <c r="P1827">
        <v>6</v>
      </c>
      <c r="Q1827"/>
      <c r="S1827"/>
      <c r="T1827" s="60" t="s">
        <v>77</v>
      </c>
      <c r="U1827" s="65">
        <v>0</v>
      </c>
      <c r="V1827" s="65">
        <v>0.20956064276885045</v>
      </c>
      <c r="W1827" s="65">
        <v>0</v>
      </c>
      <c r="X1827" s="65">
        <v>1.0733266254635354</v>
      </c>
      <c r="Y1827" s="65">
        <v>0.57763510506798521</v>
      </c>
      <c r="Z1827" s="36"/>
      <c r="AA1827" s="36"/>
      <c r="AB1827" s="36"/>
      <c r="AC1827" s="36"/>
      <c r="AD1827"/>
      <c r="AE1827"/>
      <c r="AF1827"/>
      <c r="AG1827"/>
      <c r="AH1827" s="36"/>
      <c r="AI1827" s="36"/>
      <c r="AJ1827" s="36"/>
      <c r="AK1827" s="36"/>
      <c r="AL1827" s="36"/>
      <c r="AM1827"/>
      <c r="AN1827" s="36"/>
      <c r="AO1827"/>
      <c r="AP1827" s="36"/>
      <c r="AQ1827" s="36"/>
      <c r="AR1827" s="35"/>
      <c r="AS1827" s="22"/>
      <c r="AT1827" s="22"/>
      <c r="AU1827" s="35" t="s">
        <v>172</v>
      </c>
      <c r="AV1827" s="35">
        <v>0</v>
      </c>
      <c r="AW1827" s="35">
        <v>0</v>
      </c>
      <c r="AX1827" s="35">
        <v>0</v>
      </c>
    </row>
    <row r="1828" spans="1:50" ht="12.75" hidden="1" customHeight="1" x14ac:dyDescent="0.25">
      <c r="A1828">
        <v>40503</v>
      </c>
      <c r="B1828">
        <v>2000</v>
      </c>
      <c r="C1828" s="22" t="str">
        <f t="shared" si="104"/>
        <v>2000B40503</v>
      </c>
      <c r="D1828" s="13">
        <v>36722</v>
      </c>
      <c r="E1828">
        <v>2</v>
      </c>
      <c r="F1828" t="s">
        <v>62</v>
      </c>
      <c r="G1828" s="14" t="s">
        <v>173</v>
      </c>
      <c r="I1828" t="s">
        <v>87</v>
      </c>
      <c r="J1828" s="15">
        <f t="shared" si="103"/>
        <v>2450</v>
      </c>
      <c r="K1828">
        <v>5</v>
      </c>
      <c r="L1828">
        <v>10</v>
      </c>
      <c r="M1828">
        <v>10</v>
      </c>
      <c r="N1828">
        <v>5</v>
      </c>
      <c r="O1828">
        <v>4</v>
      </c>
      <c r="P1828">
        <v>6</v>
      </c>
      <c r="Q1828"/>
      <c r="S1828"/>
      <c r="T1828" s="60" t="s">
        <v>77</v>
      </c>
      <c r="U1828" s="65">
        <v>0</v>
      </c>
      <c r="V1828" s="65">
        <v>0.27108578923638155</v>
      </c>
      <c r="W1828" s="65">
        <v>0</v>
      </c>
      <c r="X1828" s="65">
        <v>2.5128589580686151</v>
      </c>
      <c r="Y1828" s="65">
        <v>3.1892445792515475E-2</v>
      </c>
      <c r="Z1828" s="36"/>
      <c r="AA1828" s="36"/>
      <c r="AB1828" s="36"/>
      <c r="AC1828" s="36"/>
      <c r="AD1828"/>
      <c r="AE1828"/>
      <c r="AF1828"/>
      <c r="AG1828"/>
      <c r="AH1828" s="36"/>
      <c r="AI1828" s="36"/>
      <c r="AJ1828" s="36"/>
      <c r="AK1828" s="36"/>
      <c r="AL1828" s="36"/>
      <c r="AM1828"/>
      <c r="AN1828" s="36"/>
      <c r="AO1828"/>
      <c r="AP1828" s="36"/>
      <c r="AQ1828" s="36"/>
      <c r="AR1828" s="35"/>
      <c r="AS1828" s="22"/>
      <c r="AT1828" s="22"/>
      <c r="AU1828" s="35" t="s">
        <v>172</v>
      </c>
      <c r="AV1828" s="35">
        <v>0</v>
      </c>
      <c r="AW1828" s="35">
        <v>0</v>
      </c>
      <c r="AX1828" s="35">
        <v>0</v>
      </c>
    </row>
    <row r="1829" spans="1:50" ht="15" hidden="1" customHeight="1" x14ac:dyDescent="0.25">
      <c r="A1829">
        <v>40504</v>
      </c>
      <c r="B1829">
        <v>2000</v>
      </c>
      <c r="C1829" s="22" t="str">
        <f t="shared" si="104"/>
        <v>2000B40504</v>
      </c>
      <c r="D1829" s="13">
        <v>36722</v>
      </c>
      <c r="E1829">
        <v>2</v>
      </c>
      <c r="F1829" t="s">
        <v>62</v>
      </c>
      <c r="G1829" s="14" t="s">
        <v>173</v>
      </c>
      <c r="I1829" t="s">
        <v>70</v>
      </c>
      <c r="J1829" s="15">
        <f t="shared" si="103"/>
        <v>2716</v>
      </c>
      <c r="K1829">
        <v>10</v>
      </c>
      <c r="L1829">
        <v>20</v>
      </c>
      <c r="M1829">
        <v>20</v>
      </c>
      <c r="N1829">
        <v>10</v>
      </c>
      <c r="O1829">
        <v>4</v>
      </c>
      <c r="P1829">
        <v>6</v>
      </c>
      <c r="Q1829"/>
      <c r="R1829">
        <v>41782</v>
      </c>
      <c r="S1829">
        <v>2002</v>
      </c>
      <c r="T1829" s="60" t="s">
        <v>77</v>
      </c>
      <c r="U1829" s="65">
        <v>0.123</v>
      </c>
      <c r="V1829" s="65">
        <v>0.39900000000000002</v>
      </c>
      <c r="W1829" s="65">
        <v>0</v>
      </c>
      <c r="X1829" s="65">
        <v>1.5660000000000001</v>
      </c>
      <c r="Y1829" s="65">
        <v>0.20200000000000001</v>
      </c>
      <c r="Z1829"/>
      <c r="AA1829"/>
      <c r="AB1829">
        <v>4.08</v>
      </c>
      <c r="AC1829">
        <v>1.1000000000000001</v>
      </c>
      <c r="AD1829"/>
      <c r="AE1829"/>
      <c r="AF1829"/>
      <c r="AG1829"/>
      <c r="AH1829">
        <v>2.08</v>
      </c>
      <c r="AI1829">
        <v>2.2400000000000002</v>
      </c>
      <c r="AJ1829">
        <v>0.51</v>
      </c>
      <c r="AK1829">
        <v>0.02</v>
      </c>
      <c r="AL1829">
        <v>0.27</v>
      </c>
      <c r="AM1829"/>
      <c r="AN1829">
        <v>0.7</v>
      </c>
      <c r="AO1829"/>
      <c r="AP1829">
        <v>0.6</v>
      </c>
      <c r="AQ1829">
        <v>64.03</v>
      </c>
      <c r="AR1829" s="35"/>
      <c r="AS1829" s="22"/>
      <c r="AT1829" s="22"/>
      <c r="AU1829" s="35" t="s">
        <v>172</v>
      </c>
      <c r="AV1829" s="35">
        <v>0</v>
      </c>
      <c r="AW1829" s="35">
        <v>0</v>
      </c>
      <c r="AX1829" s="35">
        <v>0</v>
      </c>
    </row>
    <row r="1830" spans="1:50" ht="12.75" hidden="1" customHeight="1" x14ac:dyDescent="0.25">
      <c r="A1830">
        <v>40505</v>
      </c>
      <c r="B1830">
        <v>2000</v>
      </c>
      <c r="C1830" s="22" t="str">
        <f t="shared" ref="C1830:C1861" si="105">CONCATENATE(B1830,"B",A1830)</f>
        <v>2000B40505</v>
      </c>
      <c r="D1830" s="13">
        <v>36722</v>
      </c>
      <c r="E1830">
        <v>2</v>
      </c>
      <c r="F1830" t="s">
        <v>62</v>
      </c>
      <c r="G1830" s="14" t="s">
        <v>173</v>
      </c>
      <c r="I1830" t="s">
        <v>70</v>
      </c>
      <c r="J1830" s="15">
        <f t="shared" si="103"/>
        <v>2716</v>
      </c>
      <c r="K1830">
        <v>20</v>
      </c>
      <c r="L1830">
        <v>30</v>
      </c>
      <c r="M1830">
        <v>30</v>
      </c>
      <c r="N1830">
        <v>10</v>
      </c>
      <c r="O1830">
        <v>4</v>
      </c>
      <c r="P1830">
        <v>6</v>
      </c>
      <c r="Q1830"/>
      <c r="R1830">
        <v>41783</v>
      </c>
      <c r="S1830">
        <v>2002</v>
      </c>
      <c r="T1830" s="60" t="s">
        <v>77</v>
      </c>
      <c r="U1830" s="65">
        <v>0.28464123069409675</v>
      </c>
      <c r="V1830" s="65">
        <v>0.38522117086868929</v>
      </c>
      <c r="W1830" s="65">
        <v>0</v>
      </c>
      <c r="X1830" s="65">
        <v>2.8494297051462061</v>
      </c>
      <c r="Y1830" s="65">
        <v>1.0057994017459252E-2</v>
      </c>
      <c r="Z1830">
        <v>426</v>
      </c>
      <c r="AA1830">
        <v>7.25</v>
      </c>
      <c r="AB1830">
        <v>4.3899999999999997</v>
      </c>
      <c r="AC1830">
        <v>0.92</v>
      </c>
      <c r="AD1830"/>
      <c r="AE1830"/>
      <c r="AF1830"/>
      <c r="AG1830"/>
      <c r="AH1830">
        <v>1.21</v>
      </c>
      <c r="AI1830">
        <v>2.11</v>
      </c>
      <c r="AJ1830">
        <v>0.56000000000000005</v>
      </c>
      <c r="AK1830">
        <v>0.02</v>
      </c>
      <c r="AL1830">
        <v>0.28000000000000003</v>
      </c>
      <c r="AM1830"/>
      <c r="AN1830">
        <v>0.77</v>
      </c>
      <c r="AO1830"/>
      <c r="AP1830">
        <v>0.87</v>
      </c>
      <c r="AQ1830">
        <v>58.49</v>
      </c>
      <c r="AR1830" s="35"/>
      <c r="AS1830" s="22"/>
      <c r="AT1830" s="22"/>
      <c r="AU1830" s="35" t="s">
        <v>172</v>
      </c>
      <c r="AV1830" s="35">
        <v>0</v>
      </c>
      <c r="AW1830" s="35">
        <v>0</v>
      </c>
      <c r="AX1830" s="35">
        <v>0</v>
      </c>
    </row>
    <row r="1831" spans="1:50" ht="15" hidden="1" customHeight="1" x14ac:dyDescent="0.25">
      <c r="A1831">
        <v>40506</v>
      </c>
      <c r="B1831">
        <v>2000</v>
      </c>
      <c r="C1831" s="22" t="str">
        <f t="shared" si="105"/>
        <v>2000B40506</v>
      </c>
      <c r="D1831" s="13">
        <v>36722</v>
      </c>
      <c r="E1831">
        <v>2</v>
      </c>
      <c r="F1831" t="s">
        <v>62</v>
      </c>
      <c r="G1831" s="14" t="s">
        <v>173</v>
      </c>
      <c r="I1831" t="s">
        <v>70</v>
      </c>
      <c r="J1831" s="15">
        <f t="shared" si="103"/>
        <v>5432</v>
      </c>
      <c r="K1831">
        <v>30</v>
      </c>
      <c r="L1831">
        <v>50</v>
      </c>
      <c r="M1831">
        <v>50</v>
      </c>
      <c r="N1831">
        <v>20</v>
      </c>
      <c r="O1831">
        <v>4</v>
      </c>
      <c r="P1831">
        <v>6</v>
      </c>
      <c r="Q1831"/>
      <c r="S1831"/>
      <c r="T1831" s="60" t="s">
        <v>77</v>
      </c>
      <c r="U1831" s="65">
        <v>0</v>
      </c>
      <c r="V1831" s="65">
        <v>1.2666546368880345</v>
      </c>
      <c r="W1831" s="65">
        <v>0</v>
      </c>
      <c r="X1831" s="65">
        <v>3.8236396982694871</v>
      </c>
      <c r="Y1831" s="65">
        <v>0</v>
      </c>
      <c r="Z1831" s="35"/>
      <c r="AA1831" s="35"/>
      <c r="AB1831" s="35"/>
      <c r="AC1831" s="35"/>
      <c r="AD1831"/>
      <c r="AE1831"/>
      <c r="AF1831"/>
      <c r="AG1831"/>
      <c r="AH1831" s="35"/>
      <c r="AI1831" s="35"/>
      <c r="AJ1831" s="35"/>
      <c r="AK1831" s="35"/>
      <c r="AL1831" s="35"/>
      <c r="AM1831"/>
      <c r="AN1831" s="35"/>
      <c r="AO1831"/>
      <c r="AP1831" s="35"/>
      <c r="AQ1831" s="35"/>
      <c r="AR1831" s="35"/>
      <c r="AS1831" s="22"/>
      <c r="AT1831" s="22"/>
      <c r="AU1831" s="35" t="s">
        <v>172</v>
      </c>
      <c r="AV1831" s="35">
        <v>0</v>
      </c>
      <c r="AW1831" s="35">
        <v>0</v>
      </c>
      <c r="AX1831" s="35">
        <v>0</v>
      </c>
    </row>
    <row r="1832" spans="1:50" ht="12.75" hidden="1" customHeight="1" x14ac:dyDescent="0.25">
      <c r="A1832">
        <v>40507</v>
      </c>
      <c r="B1832">
        <v>2000</v>
      </c>
      <c r="C1832" s="22" t="str">
        <f t="shared" si="105"/>
        <v>2000B40507</v>
      </c>
      <c r="D1832" s="13">
        <v>36722</v>
      </c>
      <c r="E1832">
        <v>2</v>
      </c>
      <c r="F1832" t="s">
        <v>62</v>
      </c>
      <c r="G1832" s="14" t="s">
        <v>173</v>
      </c>
      <c r="I1832" t="s">
        <v>70</v>
      </c>
      <c r="J1832" s="15">
        <f t="shared" si="103"/>
        <v>5432</v>
      </c>
      <c r="K1832">
        <v>50</v>
      </c>
      <c r="L1832">
        <v>70</v>
      </c>
      <c r="M1832">
        <v>70</v>
      </c>
      <c r="N1832">
        <v>20</v>
      </c>
      <c r="O1832">
        <v>4</v>
      </c>
      <c r="P1832">
        <v>6</v>
      </c>
      <c r="Q1832"/>
      <c r="S1832"/>
      <c r="T1832" s="60" t="s">
        <v>77</v>
      </c>
      <c r="U1832" s="65">
        <v>0</v>
      </c>
      <c r="V1832" s="65">
        <v>0</v>
      </c>
      <c r="W1832" s="65">
        <v>0</v>
      </c>
      <c r="X1832" s="65">
        <v>0.96052653208688954</v>
      </c>
      <c r="Y1832" s="65">
        <v>0</v>
      </c>
      <c r="Z1832" s="35"/>
      <c r="AA1832" s="35"/>
      <c r="AB1832" s="35"/>
      <c r="AC1832" s="35"/>
      <c r="AD1832"/>
      <c r="AE1832"/>
      <c r="AF1832"/>
      <c r="AG1832"/>
      <c r="AH1832" s="35"/>
      <c r="AI1832" s="35"/>
      <c r="AJ1832" s="35"/>
      <c r="AK1832" s="35"/>
      <c r="AL1832" s="35"/>
      <c r="AM1832"/>
      <c r="AN1832" s="35"/>
      <c r="AO1832"/>
      <c r="AP1832" s="35"/>
      <c r="AQ1832" s="35"/>
      <c r="AR1832" s="41"/>
      <c r="AS1832" s="22"/>
      <c r="AT1832" s="22"/>
      <c r="AU1832" s="35" t="s">
        <v>172</v>
      </c>
      <c r="AV1832" s="35">
        <v>0</v>
      </c>
      <c r="AW1832" s="35">
        <v>0</v>
      </c>
      <c r="AX1832" s="35">
        <v>0</v>
      </c>
    </row>
    <row r="1833" spans="1:50" ht="12.75" hidden="1" customHeight="1" x14ac:dyDescent="0.25">
      <c r="A1833">
        <v>40508</v>
      </c>
      <c r="B1833">
        <v>2000</v>
      </c>
      <c r="C1833" s="22" t="str">
        <f t="shared" si="105"/>
        <v>2000B40508</v>
      </c>
      <c r="D1833" s="13">
        <v>36722</v>
      </c>
      <c r="E1833">
        <v>2</v>
      </c>
      <c r="F1833" t="s">
        <v>62</v>
      </c>
      <c r="G1833" s="14" t="s">
        <v>173</v>
      </c>
      <c r="I1833" t="s">
        <v>70</v>
      </c>
      <c r="J1833" s="15">
        <f t="shared" si="103"/>
        <v>7197.4000000000005</v>
      </c>
      <c r="K1833">
        <v>70</v>
      </c>
      <c r="L1833">
        <v>100</v>
      </c>
      <c r="M1833" s="26">
        <v>96.5</v>
      </c>
      <c r="N1833">
        <v>30</v>
      </c>
      <c r="O1833">
        <v>4</v>
      </c>
      <c r="P1833">
        <v>6</v>
      </c>
      <c r="Q1833"/>
      <c r="S1833"/>
      <c r="T1833" s="60" t="s">
        <v>77</v>
      </c>
      <c r="U1833" s="65">
        <v>0</v>
      </c>
      <c r="V1833" s="65">
        <v>0</v>
      </c>
      <c r="W1833" s="65">
        <v>0</v>
      </c>
      <c r="X1833" s="65">
        <v>0</v>
      </c>
      <c r="Y1833" s="65">
        <v>0</v>
      </c>
      <c r="Z1833" s="35"/>
      <c r="AA1833" s="35"/>
      <c r="AB1833" s="35"/>
      <c r="AC1833" s="35"/>
      <c r="AD1833"/>
      <c r="AE1833"/>
      <c r="AF1833"/>
      <c r="AG1833"/>
      <c r="AH1833" s="35"/>
      <c r="AI1833" s="35"/>
      <c r="AJ1833" s="35"/>
      <c r="AK1833" s="35"/>
      <c r="AL1833" s="35"/>
      <c r="AM1833"/>
      <c r="AN1833" s="35"/>
      <c r="AO1833"/>
      <c r="AP1833" s="35"/>
      <c r="AQ1833" s="35"/>
      <c r="AR1833" s="36"/>
      <c r="AS1833" s="22"/>
      <c r="AT1833" s="22"/>
      <c r="AU1833" s="35" t="s">
        <v>172</v>
      </c>
      <c r="AV1833" s="35">
        <v>0</v>
      </c>
      <c r="AW1833" s="35">
        <v>0</v>
      </c>
      <c r="AX1833" s="35">
        <v>0</v>
      </c>
    </row>
    <row r="1834" spans="1:50" ht="12.75" hidden="1" customHeight="1" x14ac:dyDescent="0.25">
      <c r="A1834">
        <v>40509</v>
      </c>
      <c r="B1834">
        <v>2000</v>
      </c>
      <c r="C1834" s="22" t="str">
        <f t="shared" si="105"/>
        <v>2000B40509</v>
      </c>
      <c r="D1834" s="13">
        <v>36723</v>
      </c>
      <c r="E1834">
        <v>3</v>
      </c>
      <c r="F1834" t="s">
        <v>62</v>
      </c>
      <c r="G1834" s="14" t="s">
        <v>65</v>
      </c>
      <c r="I1834" t="s">
        <v>87</v>
      </c>
      <c r="J1834" s="15">
        <f t="shared" si="103"/>
        <v>2450</v>
      </c>
      <c r="K1834">
        <v>0</v>
      </c>
      <c r="L1834">
        <v>5</v>
      </c>
      <c r="M1834">
        <v>5</v>
      </c>
      <c r="N1834">
        <v>5</v>
      </c>
      <c r="O1834">
        <v>4</v>
      </c>
      <c r="P1834">
        <v>6</v>
      </c>
      <c r="Q1834"/>
      <c r="S1834"/>
      <c r="T1834" s="60" t="s">
        <v>77</v>
      </c>
      <c r="U1834" s="65">
        <v>0</v>
      </c>
      <c r="V1834" s="65">
        <v>0</v>
      </c>
      <c r="W1834" s="65">
        <v>0</v>
      </c>
      <c r="X1834" s="65">
        <v>1.135</v>
      </c>
      <c r="Y1834" s="65">
        <v>0.90200000000000002</v>
      </c>
      <c r="Z1834" s="36"/>
      <c r="AA1834" s="36"/>
      <c r="AB1834" s="36"/>
      <c r="AC1834" s="36"/>
      <c r="AD1834"/>
      <c r="AE1834"/>
      <c r="AF1834"/>
      <c r="AG1834"/>
      <c r="AH1834" s="36"/>
      <c r="AI1834" s="36"/>
      <c r="AJ1834" s="36"/>
      <c r="AK1834" s="36"/>
      <c r="AL1834" s="36"/>
      <c r="AM1834"/>
      <c r="AN1834" s="36"/>
      <c r="AO1834"/>
      <c r="AP1834" s="36"/>
      <c r="AQ1834" s="36"/>
      <c r="AR1834" s="35"/>
      <c r="AS1834" s="22"/>
      <c r="AT1834" s="22"/>
      <c r="AU1834" s="35" t="s">
        <v>172</v>
      </c>
      <c r="AV1834" s="35">
        <v>0</v>
      </c>
      <c r="AW1834" s="35">
        <v>0</v>
      </c>
      <c r="AX1834" s="35">
        <v>0</v>
      </c>
    </row>
    <row r="1835" spans="1:50" ht="12.75" hidden="1" customHeight="1" x14ac:dyDescent="0.25">
      <c r="A1835">
        <v>40510</v>
      </c>
      <c r="B1835">
        <v>2000</v>
      </c>
      <c r="C1835" s="22" t="str">
        <f t="shared" si="105"/>
        <v>2000B40510</v>
      </c>
      <c r="D1835" s="13">
        <v>36723</v>
      </c>
      <c r="E1835">
        <v>3</v>
      </c>
      <c r="F1835" t="s">
        <v>62</v>
      </c>
      <c r="G1835" s="14" t="s">
        <v>65</v>
      </c>
      <c r="I1835" t="s">
        <v>87</v>
      </c>
      <c r="J1835" s="15">
        <f t="shared" si="103"/>
        <v>2450</v>
      </c>
      <c r="K1835">
        <v>5</v>
      </c>
      <c r="L1835">
        <v>10</v>
      </c>
      <c r="M1835">
        <v>10</v>
      </c>
      <c r="N1835">
        <v>5</v>
      </c>
      <c r="O1835">
        <v>4</v>
      </c>
      <c r="P1835">
        <v>6</v>
      </c>
      <c r="Q1835"/>
      <c r="R1835">
        <v>41784</v>
      </c>
      <c r="S1835">
        <v>2002</v>
      </c>
      <c r="T1835" s="60" t="s">
        <v>77</v>
      </c>
      <c r="U1835" s="65">
        <v>9.3162121440409834E-2</v>
      </c>
      <c r="V1835" s="65">
        <v>0.48215483903369999</v>
      </c>
      <c r="W1835" s="65">
        <v>2.3601070764903822</v>
      </c>
      <c r="X1835" s="65">
        <v>0.64886600371653869</v>
      </c>
      <c r="Y1835" s="65">
        <v>0.36937963939530916</v>
      </c>
      <c r="Z1835"/>
      <c r="AA1835"/>
      <c r="AB1835">
        <v>3.43</v>
      </c>
      <c r="AC1835">
        <v>2.23</v>
      </c>
      <c r="AD1835"/>
      <c r="AE1835"/>
      <c r="AF1835"/>
      <c r="AG1835"/>
      <c r="AH1835">
        <v>1.82</v>
      </c>
      <c r="AI1835">
        <v>1.68</v>
      </c>
      <c r="AJ1835">
        <v>0.47</v>
      </c>
      <c r="AK1835">
        <v>0.02</v>
      </c>
      <c r="AL1835">
        <v>0.28999999999999998</v>
      </c>
      <c r="AM1835"/>
      <c r="AN1835">
        <v>0.53</v>
      </c>
      <c r="AO1835"/>
      <c r="AP1835">
        <v>0.71</v>
      </c>
      <c r="AQ1835">
        <v>83.41</v>
      </c>
      <c r="AR1835"/>
      <c r="AS1835" s="22"/>
      <c r="AT1835" s="22"/>
      <c r="AU1835" s="35" t="s">
        <v>172</v>
      </c>
      <c r="AV1835" s="35">
        <v>0</v>
      </c>
      <c r="AW1835" s="35">
        <v>0</v>
      </c>
      <c r="AX1835" s="35">
        <v>0</v>
      </c>
    </row>
    <row r="1836" spans="1:50" ht="12.75" hidden="1" customHeight="1" x14ac:dyDescent="0.25">
      <c r="A1836">
        <v>40511</v>
      </c>
      <c r="B1836">
        <v>2000</v>
      </c>
      <c r="C1836" s="22" t="str">
        <f t="shared" si="105"/>
        <v>2000B40511</v>
      </c>
      <c r="D1836" s="13">
        <v>36723</v>
      </c>
      <c r="E1836">
        <v>3</v>
      </c>
      <c r="F1836" t="s">
        <v>62</v>
      </c>
      <c r="G1836" s="14" t="s">
        <v>65</v>
      </c>
      <c r="I1836" t="s">
        <v>70</v>
      </c>
      <c r="J1836" s="15">
        <f t="shared" si="103"/>
        <v>2716</v>
      </c>
      <c r="K1836">
        <v>10</v>
      </c>
      <c r="L1836">
        <v>20</v>
      </c>
      <c r="M1836">
        <v>20</v>
      </c>
      <c r="N1836">
        <v>10</v>
      </c>
      <c r="O1836">
        <v>4</v>
      </c>
      <c r="P1836">
        <v>6</v>
      </c>
      <c r="Q1836"/>
      <c r="S1836"/>
      <c r="T1836" s="60" t="s">
        <v>77</v>
      </c>
      <c r="U1836" s="65">
        <v>0</v>
      </c>
      <c r="V1836" s="65">
        <v>0</v>
      </c>
      <c r="W1836" s="65">
        <v>0.91920229559748423</v>
      </c>
      <c r="X1836" s="65">
        <v>3.6277983962264142</v>
      </c>
      <c r="Y1836" s="65">
        <v>0.27706097484276726</v>
      </c>
      <c r="Z1836" s="35"/>
      <c r="AA1836" s="35"/>
      <c r="AB1836" s="35"/>
      <c r="AC1836" s="35"/>
      <c r="AD1836"/>
      <c r="AE1836"/>
      <c r="AF1836"/>
      <c r="AG1836"/>
      <c r="AH1836" s="35"/>
      <c r="AI1836" s="35"/>
      <c r="AJ1836" s="35"/>
      <c r="AK1836" s="35"/>
      <c r="AL1836" s="35"/>
      <c r="AM1836"/>
      <c r="AN1836" s="35"/>
      <c r="AO1836"/>
      <c r="AP1836" s="35"/>
      <c r="AQ1836" s="35"/>
      <c r="AR1836" s="35"/>
      <c r="AS1836" s="22"/>
      <c r="AT1836" s="22"/>
      <c r="AU1836" s="35" t="s">
        <v>172</v>
      </c>
      <c r="AV1836" s="35">
        <v>0</v>
      </c>
      <c r="AW1836" s="35">
        <v>0</v>
      </c>
      <c r="AX1836" s="35">
        <v>0</v>
      </c>
    </row>
    <row r="1837" spans="1:50" ht="12.75" hidden="1" customHeight="1" x14ac:dyDescent="0.25">
      <c r="A1837">
        <v>40512</v>
      </c>
      <c r="B1837">
        <v>2000</v>
      </c>
      <c r="C1837" s="22" t="str">
        <f t="shared" si="105"/>
        <v>2000B40512</v>
      </c>
      <c r="D1837" s="13">
        <v>36723</v>
      </c>
      <c r="E1837">
        <v>3</v>
      </c>
      <c r="F1837" t="s">
        <v>62</v>
      </c>
      <c r="G1837" s="14" t="s">
        <v>65</v>
      </c>
      <c r="I1837" t="s">
        <v>70</v>
      </c>
      <c r="J1837" s="15">
        <f t="shared" si="103"/>
        <v>2716</v>
      </c>
      <c r="K1837">
        <v>20</v>
      </c>
      <c r="L1837">
        <v>30</v>
      </c>
      <c r="M1837">
        <v>30</v>
      </c>
      <c r="N1837">
        <v>10</v>
      </c>
      <c r="O1837">
        <v>4</v>
      </c>
      <c r="P1837">
        <v>6</v>
      </c>
      <c r="Q1837"/>
      <c r="S1837"/>
      <c r="T1837" s="60" t="s">
        <v>77</v>
      </c>
      <c r="U1837" s="65">
        <v>0</v>
      </c>
      <c r="V1837" s="65">
        <v>0</v>
      </c>
      <c r="W1837" s="65">
        <v>0</v>
      </c>
      <c r="X1837" s="65">
        <v>2.004</v>
      </c>
      <c r="Y1837" s="65">
        <v>6.4000000000000001E-2</v>
      </c>
      <c r="Z1837" s="35"/>
      <c r="AA1837" s="35"/>
      <c r="AB1837" s="35"/>
      <c r="AC1837" s="35"/>
      <c r="AD1837"/>
      <c r="AE1837"/>
      <c r="AF1837"/>
      <c r="AG1837"/>
      <c r="AH1837" s="35"/>
      <c r="AI1837" s="35"/>
      <c r="AJ1837" s="35"/>
      <c r="AK1837" s="35"/>
      <c r="AL1837" s="35"/>
      <c r="AM1837"/>
      <c r="AN1837" s="35"/>
      <c r="AO1837"/>
      <c r="AP1837" s="35"/>
      <c r="AQ1837" s="35"/>
      <c r="AR1837" s="35"/>
      <c r="AS1837" s="22"/>
      <c r="AT1837" s="22"/>
      <c r="AU1837" s="35" t="s">
        <v>172</v>
      </c>
      <c r="AV1837" s="35">
        <v>0</v>
      </c>
      <c r="AW1837" s="35">
        <v>0</v>
      </c>
      <c r="AX1837" s="35">
        <v>0</v>
      </c>
    </row>
    <row r="1838" spans="1:50" ht="15" hidden="1" customHeight="1" x14ac:dyDescent="0.25">
      <c r="A1838">
        <v>40513</v>
      </c>
      <c r="B1838">
        <v>2000</v>
      </c>
      <c r="C1838" s="22" t="str">
        <f t="shared" si="105"/>
        <v>2000B40513</v>
      </c>
      <c r="D1838" s="13">
        <v>36723</v>
      </c>
      <c r="E1838">
        <v>3</v>
      </c>
      <c r="F1838" t="s">
        <v>62</v>
      </c>
      <c r="G1838" s="14" t="s">
        <v>65</v>
      </c>
      <c r="I1838" t="s">
        <v>70</v>
      </c>
      <c r="J1838" s="15">
        <f t="shared" si="103"/>
        <v>4562.8799999999992</v>
      </c>
      <c r="K1838">
        <v>30</v>
      </c>
      <c r="L1838">
        <v>50</v>
      </c>
      <c r="M1838" s="26">
        <v>46.8</v>
      </c>
      <c r="N1838">
        <v>20</v>
      </c>
      <c r="O1838">
        <v>4</v>
      </c>
      <c r="P1838">
        <v>6</v>
      </c>
      <c r="Q1838"/>
      <c r="S1838"/>
      <c r="T1838" s="60" t="s">
        <v>77</v>
      </c>
      <c r="U1838" s="65">
        <v>0</v>
      </c>
      <c r="V1838" s="65">
        <v>0</v>
      </c>
      <c r="W1838" s="65">
        <v>0</v>
      </c>
      <c r="X1838" s="65">
        <v>1.5522574241314784</v>
      </c>
      <c r="Y1838" s="65">
        <v>0</v>
      </c>
      <c r="Z1838" s="35"/>
      <c r="AA1838" s="35"/>
      <c r="AB1838" s="35"/>
      <c r="AC1838" s="35"/>
      <c r="AD1838"/>
      <c r="AE1838"/>
      <c r="AF1838"/>
      <c r="AG1838"/>
      <c r="AH1838" s="35"/>
      <c r="AI1838" s="35"/>
      <c r="AJ1838" s="35"/>
      <c r="AK1838" s="35"/>
      <c r="AL1838" s="35"/>
      <c r="AM1838"/>
      <c r="AN1838" s="35"/>
      <c r="AO1838"/>
      <c r="AP1838" s="35"/>
      <c r="AQ1838" s="35"/>
      <c r="AR1838" s="35"/>
      <c r="AS1838" s="22"/>
      <c r="AT1838" s="22"/>
      <c r="AU1838" s="35" t="s">
        <v>172</v>
      </c>
      <c r="AV1838" s="35">
        <v>0</v>
      </c>
      <c r="AW1838" s="35">
        <v>0</v>
      </c>
      <c r="AX1838" s="35">
        <v>0</v>
      </c>
    </row>
    <row r="1839" spans="1:50" ht="12.75" hidden="1" customHeight="1" x14ac:dyDescent="0.25">
      <c r="A1839">
        <v>40514</v>
      </c>
      <c r="B1839">
        <v>2000</v>
      </c>
      <c r="C1839" s="22" t="str">
        <f t="shared" si="105"/>
        <v>2000B40514</v>
      </c>
      <c r="D1839" s="13">
        <v>36723</v>
      </c>
      <c r="E1839">
        <v>3</v>
      </c>
      <c r="F1839" t="s">
        <v>62</v>
      </c>
      <c r="G1839" s="14" t="s">
        <v>65</v>
      </c>
      <c r="I1839" t="s">
        <v>70</v>
      </c>
      <c r="J1839" s="15">
        <f t="shared" si="103"/>
        <v>4074.0000000000005</v>
      </c>
      <c r="K1839">
        <v>50</v>
      </c>
      <c r="L1839">
        <v>70</v>
      </c>
      <c r="M1839" s="26">
        <v>70</v>
      </c>
      <c r="N1839">
        <v>20</v>
      </c>
      <c r="O1839">
        <v>3</v>
      </c>
      <c r="P1839">
        <v>6</v>
      </c>
      <c r="Q1839"/>
      <c r="S1839"/>
      <c r="T1839" s="60" t="s">
        <v>77</v>
      </c>
      <c r="U1839" s="65">
        <v>0</v>
      </c>
      <c r="V1839" s="65">
        <v>0</v>
      </c>
      <c r="W1839" s="65">
        <v>0</v>
      </c>
      <c r="X1839" s="65">
        <v>0</v>
      </c>
      <c r="Y1839" s="65">
        <v>0</v>
      </c>
      <c r="Z1839" s="35"/>
      <c r="AA1839" s="35"/>
      <c r="AB1839" s="35"/>
      <c r="AC1839" s="35"/>
      <c r="AD1839"/>
      <c r="AE1839"/>
      <c r="AF1839"/>
      <c r="AG1839"/>
      <c r="AH1839" s="35"/>
      <c r="AI1839" s="35"/>
      <c r="AJ1839" s="35"/>
      <c r="AK1839" s="35"/>
      <c r="AL1839" s="35"/>
      <c r="AM1839"/>
      <c r="AN1839" s="35"/>
      <c r="AO1839"/>
      <c r="AP1839" s="35"/>
      <c r="AQ1839" s="35"/>
      <c r="AR1839" s="36"/>
      <c r="AS1839" s="22"/>
      <c r="AT1839" s="22"/>
      <c r="AU1839" s="35" t="s">
        <v>172</v>
      </c>
      <c r="AV1839" s="35">
        <v>0</v>
      </c>
      <c r="AW1839" s="35">
        <v>0</v>
      </c>
      <c r="AX1839" s="35">
        <v>0</v>
      </c>
    </row>
    <row r="1840" spans="1:50" ht="12.75" hidden="1" customHeight="1" x14ac:dyDescent="0.25">
      <c r="A1840">
        <v>40515</v>
      </c>
      <c r="B1840">
        <v>2000</v>
      </c>
      <c r="C1840" s="22" t="str">
        <f t="shared" si="105"/>
        <v>2000B40515</v>
      </c>
      <c r="D1840" s="13">
        <v>36723</v>
      </c>
      <c r="E1840">
        <v>3</v>
      </c>
      <c r="F1840" t="s">
        <v>62</v>
      </c>
      <c r="G1840" s="14" t="s">
        <v>65</v>
      </c>
      <c r="I1840" t="s">
        <v>70</v>
      </c>
      <c r="J1840" s="15">
        <f t="shared" si="103"/>
        <v>5567.8</v>
      </c>
      <c r="K1840">
        <v>70</v>
      </c>
      <c r="L1840">
        <v>100</v>
      </c>
      <c r="M1840" s="26">
        <v>90.5</v>
      </c>
      <c r="N1840">
        <v>30</v>
      </c>
      <c r="O1840">
        <v>4</v>
      </c>
      <c r="P1840">
        <v>6</v>
      </c>
      <c r="Q1840"/>
      <c r="S1840"/>
      <c r="T1840" s="60" t="s">
        <v>77</v>
      </c>
      <c r="U1840" s="65">
        <v>0</v>
      </c>
      <c r="V1840" s="65">
        <v>0</v>
      </c>
      <c r="W1840" s="65">
        <v>0</v>
      </c>
      <c r="X1840" s="65">
        <v>0</v>
      </c>
      <c r="Y1840" s="65">
        <v>0</v>
      </c>
      <c r="Z1840" s="35"/>
      <c r="AA1840" s="35"/>
      <c r="AB1840" s="35"/>
      <c r="AC1840" s="35"/>
      <c r="AD1840"/>
      <c r="AE1840"/>
      <c r="AF1840"/>
      <c r="AG1840"/>
      <c r="AH1840" s="35"/>
      <c r="AI1840" s="35"/>
      <c r="AJ1840" s="35"/>
      <c r="AK1840" s="35"/>
      <c r="AL1840" s="35"/>
      <c r="AM1840"/>
      <c r="AN1840" s="35"/>
      <c r="AO1840"/>
      <c r="AP1840" s="35"/>
      <c r="AQ1840" s="35"/>
      <c r="AR1840" s="36"/>
      <c r="AS1840" s="22"/>
      <c r="AT1840" s="22"/>
      <c r="AU1840" s="35" t="s">
        <v>172</v>
      </c>
      <c r="AV1840" s="35">
        <v>0</v>
      </c>
      <c r="AW1840" s="35">
        <v>0</v>
      </c>
      <c r="AX1840" s="35">
        <v>0</v>
      </c>
    </row>
    <row r="1841" spans="1:68" ht="12.75" hidden="1" customHeight="1" x14ac:dyDescent="0.25">
      <c r="A1841">
        <v>40516</v>
      </c>
      <c r="B1841">
        <v>2000</v>
      </c>
      <c r="C1841" s="22" t="str">
        <f t="shared" si="105"/>
        <v>2000B40516</v>
      </c>
      <c r="D1841" s="13">
        <v>36716</v>
      </c>
      <c r="E1841">
        <v>4</v>
      </c>
      <c r="F1841" t="s">
        <v>62</v>
      </c>
      <c r="G1841" s="14" t="s">
        <v>174</v>
      </c>
      <c r="I1841" t="s">
        <v>87</v>
      </c>
      <c r="J1841" s="15">
        <f t="shared" si="103"/>
        <v>2450</v>
      </c>
      <c r="K1841">
        <v>0</v>
      </c>
      <c r="L1841">
        <v>5</v>
      </c>
      <c r="M1841">
        <v>5</v>
      </c>
      <c r="N1841">
        <v>5</v>
      </c>
      <c r="O1841">
        <v>4</v>
      </c>
      <c r="P1841">
        <v>6</v>
      </c>
      <c r="Q1841"/>
      <c r="S1841"/>
      <c r="T1841" s="60" t="s">
        <v>77</v>
      </c>
      <c r="U1841" s="65">
        <v>0</v>
      </c>
      <c r="V1841" s="65">
        <v>0</v>
      </c>
      <c r="W1841" s="65">
        <v>0</v>
      </c>
      <c r="X1841" s="65">
        <v>4.13464531108575</v>
      </c>
      <c r="Y1841" s="65">
        <v>0.29744681437172876</v>
      </c>
      <c r="Z1841" s="36"/>
      <c r="AA1841" s="36"/>
      <c r="AB1841" s="36"/>
      <c r="AC1841" s="36"/>
      <c r="AD1841"/>
      <c r="AE1841"/>
      <c r="AF1841"/>
      <c r="AG1841"/>
      <c r="AH1841" s="36"/>
      <c r="AI1841" s="36"/>
      <c r="AJ1841" s="36"/>
      <c r="AK1841" s="36"/>
      <c r="AL1841" s="36"/>
      <c r="AM1841"/>
      <c r="AN1841" s="36"/>
      <c r="AO1841"/>
      <c r="AP1841" s="36"/>
      <c r="AQ1841" s="36"/>
      <c r="AR1841"/>
      <c r="AS1841" s="22"/>
      <c r="AT1841" s="22"/>
      <c r="AU1841" s="35" t="s">
        <v>172</v>
      </c>
      <c r="AV1841" s="35">
        <v>0</v>
      </c>
      <c r="AW1841" s="35">
        <v>0</v>
      </c>
      <c r="AX1841" s="35">
        <v>0</v>
      </c>
    </row>
    <row r="1842" spans="1:68" ht="12.75" hidden="1" customHeight="1" x14ac:dyDescent="0.25">
      <c r="A1842">
        <v>40517</v>
      </c>
      <c r="B1842">
        <v>2000</v>
      </c>
      <c r="C1842" s="22" t="str">
        <f t="shared" si="105"/>
        <v>2000B40517</v>
      </c>
      <c r="D1842" s="13">
        <v>36716</v>
      </c>
      <c r="E1842">
        <v>4</v>
      </c>
      <c r="F1842" t="s">
        <v>62</v>
      </c>
      <c r="G1842" s="14" t="s">
        <v>174</v>
      </c>
      <c r="I1842" t="s">
        <v>87</v>
      </c>
      <c r="J1842" s="15">
        <f t="shared" si="103"/>
        <v>2450</v>
      </c>
      <c r="K1842">
        <v>5</v>
      </c>
      <c r="L1842">
        <v>10</v>
      </c>
      <c r="M1842">
        <v>10</v>
      </c>
      <c r="N1842">
        <v>5</v>
      </c>
      <c r="O1842">
        <v>4</v>
      </c>
      <c r="P1842">
        <v>6</v>
      </c>
      <c r="Q1842"/>
      <c r="S1842"/>
      <c r="T1842" s="60" t="s">
        <v>77</v>
      </c>
      <c r="U1842" s="65">
        <v>0</v>
      </c>
      <c r="V1842" s="65">
        <v>0</v>
      </c>
      <c r="W1842" s="65">
        <v>0</v>
      </c>
      <c r="X1842" s="65">
        <v>0.43438866526392828</v>
      </c>
      <c r="Y1842" s="65">
        <v>0</v>
      </c>
      <c r="Z1842" s="36"/>
      <c r="AA1842" s="36"/>
      <c r="AB1842" s="36"/>
      <c r="AC1842" s="36"/>
      <c r="AD1842"/>
      <c r="AE1842"/>
      <c r="AF1842"/>
      <c r="AG1842"/>
      <c r="AH1842" s="36"/>
      <c r="AI1842" s="36"/>
      <c r="AJ1842" s="36"/>
      <c r="AK1842" s="36"/>
      <c r="AL1842" s="36"/>
      <c r="AM1842"/>
      <c r="AN1842" s="36"/>
      <c r="AO1842"/>
      <c r="AP1842" s="36"/>
      <c r="AQ1842" s="36"/>
      <c r="AR1842"/>
      <c r="AS1842" s="22"/>
      <c r="AT1842" s="22"/>
      <c r="AU1842" s="35" t="s">
        <v>172</v>
      </c>
      <c r="AV1842" s="35">
        <v>0</v>
      </c>
      <c r="AW1842" s="35">
        <v>0</v>
      </c>
      <c r="AX1842" s="35">
        <v>0</v>
      </c>
    </row>
    <row r="1843" spans="1:68" ht="12.75" hidden="1" customHeight="1" x14ac:dyDescent="0.25">
      <c r="A1843">
        <v>40518</v>
      </c>
      <c r="B1843">
        <v>2000</v>
      </c>
      <c r="C1843" s="22" t="str">
        <f t="shared" si="105"/>
        <v>2000B40518</v>
      </c>
      <c r="D1843" s="13">
        <v>36716</v>
      </c>
      <c r="E1843">
        <v>4</v>
      </c>
      <c r="F1843" t="s">
        <v>62</v>
      </c>
      <c r="G1843" s="14" t="s">
        <v>174</v>
      </c>
      <c r="I1843" t="s">
        <v>70</v>
      </c>
      <c r="J1843" s="15">
        <f t="shared" si="103"/>
        <v>2716</v>
      </c>
      <c r="K1843">
        <v>10</v>
      </c>
      <c r="L1843">
        <v>20</v>
      </c>
      <c r="M1843">
        <v>20</v>
      </c>
      <c r="N1843">
        <v>10</v>
      </c>
      <c r="O1843">
        <v>4</v>
      </c>
      <c r="P1843">
        <v>6</v>
      </c>
      <c r="Q1843"/>
      <c r="R1843">
        <v>41785</v>
      </c>
      <c r="S1843">
        <v>2002</v>
      </c>
      <c r="T1843" s="60" t="s">
        <v>77</v>
      </c>
      <c r="U1843" s="65">
        <v>9.3501600898166226E-2</v>
      </c>
      <c r="V1843" s="65">
        <v>1.0705933302840034</v>
      </c>
      <c r="W1843" s="65">
        <v>0</v>
      </c>
      <c r="X1843" s="65">
        <v>0.53140076510457812</v>
      </c>
      <c r="Y1843" s="65">
        <v>0</v>
      </c>
      <c r="Z1843"/>
      <c r="AA1843"/>
      <c r="AB1843">
        <v>3.22</v>
      </c>
      <c r="AC1843">
        <v>0.97</v>
      </c>
      <c r="AD1843"/>
      <c r="AE1843"/>
      <c r="AF1843"/>
      <c r="AG1843"/>
      <c r="AH1843">
        <v>5.99</v>
      </c>
      <c r="AI1843">
        <v>1.79</v>
      </c>
      <c r="AJ1843">
        <v>0.43</v>
      </c>
      <c r="AK1843">
        <v>0.02</v>
      </c>
      <c r="AL1843">
        <v>0.28999999999999998</v>
      </c>
      <c r="AM1843"/>
      <c r="AN1843">
        <v>0.42</v>
      </c>
      <c r="AO1843"/>
      <c r="AP1843">
        <v>0.46</v>
      </c>
      <c r="AQ1843">
        <v>57.33</v>
      </c>
      <c r="AR1843" s="35"/>
      <c r="AS1843" s="22"/>
      <c r="AT1843" s="22"/>
      <c r="AU1843" s="35" t="s">
        <v>172</v>
      </c>
      <c r="AV1843" s="35">
        <v>0</v>
      </c>
      <c r="AW1843" s="35">
        <v>0</v>
      </c>
      <c r="AX1843" s="35">
        <v>0</v>
      </c>
    </row>
    <row r="1844" spans="1:68" ht="12.75" hidden="1" customHeight="1" x14ac:dyDescent="0.25">
      <c r="A1844">
        <v>40519</v>
      </c>
      <c r="B1844">
        <v>2000</v>
      </c>
      <c r="C1844" s="22" t="str">
        <f t="shared" si="105"/>
        <v>2000B40519</v>
      </c>
      <c r="D1844" s="13">
        <v>36716</v>
      </c>
      <c r="E1844">
        <v>4</v>
      </c>
      <c r="F1844" t="s">
        <v>62</v>
      </c>
      <c r="G1844" s="14" t="s">
        <v>174</v>
      </c>
      <c r="I1844" t="s">
        <v>70</v>
      </c>
      <c r="J1844" s="15">
        <f t="shared" si="103"/>
        <v>2716</v>
      </c>
      <c r="K1844">
        <v>20</v>
      </c>
      <c r="L1844">
        <v>30</v>
      </c>
      <c r="M1844">
        <v>30</v>
      </c>
      <c r="N1844">
        <v>10</v>
      </c>
      <c r="O1844">
        <v>4</v>
      </c>
      <c r="P1844">
        <v>6</v>
      </c>
      <c r="Q1844"/>
      <c r="R1844">
        <v>41786</v>
      </c>
      <c r="S1844">
        <v>2002</v>
      </c>
      <c r="T1844" s="60" t="s">
        <v>77</v>
      </c>
      <c r="U1844" s="65">
        <v>0.10299999999999999</v>
      </c>
      <c r="V1844" s="65">
        <v>0</v>
      </c>
      <c r="W1844" s="65">
        <v>0</v>
      </c>
      <c r="X1844" s="65">
        <v>0.13100000000000001</v>
      </c>
      <c r="Y1844" s="65">
        <v>3.0000000000000001E-3</v>
      </c>
      <c r="Z1844"/>
      <c r="AA1844"/>
      <c r="AB1844">
        <v>4.74</v>
      </c>
      <c r="AC1844">
        <v>0.88</v>
      </c>
      <c r="AD1844"/>
      <c r="AE1844"/>
      <c r="AF1844"/>
      <c r="AG1844"/>
      <c r="AH1844">
        <v>5.71</v>
      </c>
      <c r="AI1844">
        <v>5.22</v>
      </c>
      <c r="AJ1844">
        <v>0.54</v>
      </c>
      <c r="AK1844">
        <v>0.03</v>
      </c>
      <c r="AL1844">
        <v>0.38</v>
      </c>
      <c r="AM1844"/>
      <c r="AN1844">
        <v>1.05</v>
      </c>
      <c r="AO1844"/>
      <c r="AP1844">
        <v>1.19</v>
      </c>
      <c r="AQ1844">
        <v>274.64999999999998</v>
      </c>
      <c r="AR1844" s="35"/>
      <c r="AS1844" s="22"/>
      <c r="AT1844" s="22"/>
      <c r="AU1844" s="35" t="s">
        <v>172</v>
      </c>
      <c r="AV1844" s="35">
        <v>0</v>
      </c>
      <c r="AW1844" s="35">
        <v>0</v>
      </c>
      <c r="AX1844" s="35">
        <v>0</v>
      </c>
    </row>
    <row r="1845" spans="1:68" ht="15" hidden="1" customHeight="1" x14ac:dyDescent="0.25">
      <c r="A1845">
        <v>40520</v>
      </c>
      <c r="B1845">
        <v>2000</v>
      </c>
      <c r="C1845" s="22" t="str">
        <f t="shared" si="105"/>
        <v>2000B40520</v>
      </c>
      <c r="D1845" s="13">
        <v>36716</v>
      </c>
      <c r="E1845">
        <v>4</v>
      </c>
      <c r="F1845" t="s">
        <v>62</v>
      </c>
      <c r="G1845" s="14" t="s">
        <v>174</v>
      </c>
      <c r="I1845" t="s">
        <v>70</v>
      </c>
      <c r="J1845" s="15">
        <f t="shared" si="103"/>
        <v>5432</v>
      </c>
      <c r="K1845">
        <v>30</v>
      </c>
      <c r="L1845">
        <v>50</v>
      </c>
      <c r="M1845">
        <v>50</v>
      </c>
      <c r="N1845">
        <v>20</v>
      </c>
      <c r="O1845">
        <v>4</v>
      </c>
      <c r="P1845">
        <v>6</v>
      </c>
      <c r="Q1845"/>
      <c r="R1845">
        <v>41787</v>
      </c>
      <c r="S1845">
        <v>2002</v>
      </c>
      <c r="T1845" s="60" t="s">
        <v>77</v>
      </c>
      <c r="U1845" s="65">
        <v>0.37459472091159973</v>
      </c>
      <c r="V1845" s="65">
        <v>0</v>
      </c>
      <c r="W1845" s="65">
        <v>0</v>
      </c>
      <c r="X1845" s="65">
        <v>1.8444330543933054</v>
      </c>
      <c r="Y1845" s="65">
        <v>0</v>
      </c>
      <c r="Z1845"/>
      <c r="AA1845"/>
      <c r="AB1845">
        <v>7.21</v>
      </c>
      <c r="AC1845">
        <v>0.62</v>
      </c>
      <c r="AD1845"/>
      <c r="AE1845"/>
      <c r="AF1845"/>
      <c r="AG1845"/>
      <c r="AH1845">
        <v>2.4</v>
      </c>
      <c r="AI1845">
        <v>6.21</v>
      </c>
      <c r="AJ1845">
        <v>0.84</v>
      </c>
      <c r="AK1845">
        <v>0.01</v>
      </c>
      <c r="AL1845">
        <v>0.44</v>
      </c>
      <c r="AM1845"/>
      <c r="AN1845">
        <v>0.59</v>
      </c>
      <c r="AO1845"/>
      <c r="AP1845">
        <v>1.72</v>
      </c>
      <c r="AQ1845">
        <v>65.64</v>
      </c>
      <c r="AR1845" s="35"/>
      <c r="AS1845" s="22"/>
      <c r="AT1845" s="22"/>
      <c r="AU1845" s="35" t="s">
        <v>172</v>
      </c>
      <c r="AV1845" s="35">
        <v>0</v>
      </c>
      <c r="AW1845" s="35">
        <v>0</v>
      </c>
      <c r="AX1845" s="35">
        <v>0</v>
      </c>
    </row>
    <row r="1846" spans="1:68" ht="12.75" hidden="1" customHeight="1" x14ac:dyDescent="0.25">
      <c r="A1846">
        <v>40521</v>
      </c>
      <c r="B1846">
        <v>2000</v>
      </c>
      <c r="C1846" s="22" t="str">
        <f t="shared" si="105"/>
        <v>2000B40521</v>
      </c>
      <c r="D1846" s="13">
        <v>36716</v>
      </c>
      <c r="E1846">
        <v>4</v>
      </c>
      <c r="F1846" t="s">
        <v>62</v>
      </c>
      <c r="G1846" s="14" t="s">
        <v>174</v>
      </c>
      <c r="I1846" t="s">
        <v>70</v>
      </c>
      <c r="J1846" s="15">
        <f t="shared" si="103"/>
        <v>5432</v>
      </c>
      <c r="K1846">
        <v>50</v>
      </c>
      <c r="L1846">
        <v>70</v>
      </c>
      <c r="M1846">
        <v>70</v>
      </c>
      <c r="N1846">
        <v>20</v>
      </c>
      <c r="O1846">
        <v>4</v>
      </c>
      <c r="P1846">
        <v>6</v>
      </c>
      <c r="Q1846"/>
      <c r="R1846">
        <v>41788</v>
      </c>
      <c r="S1846">
        <v>2002</v>
      </c>
      <c r="T1846" s="60" t="s">
        <v>77</v>
      </c>
      <c r="U1846" s="65">
        <v>0.36239219905850706</v>
      </c>
      <c r="V1846" s="65">
        <v>0</v>
      </c>
      <c r="W1846" s="65">
        <v>0</v>
      </c>
      <c r="X1846" s="65">
        <v>1.7101654337592469</v>
      </c>
      <c r="Y1846" s="65">
        <v>0</v>
      </c>
      <c r="Z1846"/>
      <c r="AA1846"/>
      <c r="AB1846">
        <v>9.1300000000000008</v>
      </c>
      <c r="AC1846">
        <v>0.65</v>
      </c>
      <c r="AD1846"/>
      <c r="AE1846"/>
      <c r="AF1846"/>
      <c r="AG1846"/>
      <c r="AH1846">
        <v>2.56</v>
      </c>
      <c r="AI1846">
        <v>5.52</v>
      </c>
      <c r="AJ1846">
        <v>0.68</v>
      </c>
      <c r="AK1846">
        <v>0.03</v>
      </c>
      <c r="AL1846">
        <v>0.79</v>
      </c>
      <c r="AM1846"/>
      <c r="AN1846">
        <v>0.48</v>
      </c>
      <c r="AO1846"/>
      <c r="AP1846">
        <v>1.27</v>
      </c>
      <c r="AQ1846">
        <v>157.79</v>
      </c>
      <c r="AR1846" s="36"/>
      <c r="AS1846" s="22"/>
      <c r="AT1846" s="22"/>
      <c r="AU1846" s="35" t="s">
        <v>172</v>
      </c>
      <c r="AV1846" s="35">
        <v>0</v>
      </c>
      <c r="AW1846" s="35">
        <v>0</v>
      </c>
      <c r="AX1846" s="35">
        <v>0</v>
      </c>
    </row>
    <row r="1847" spans="1:68" ht="12.75" hidden="1" customHeight="1" x14ac:dyDescent="0.25">
      <c r="A1847">
        <v>40522</v>
      </c>
      <c r="B1847">
        <v>2000</v>
      </c>
      <c r="C1847" s="22" t="str">
        <f t="shared" si="105"/>
        <v>2000B40522</v>
      </c>
      <c r="D1847" s="13">
        <v>36716</v>
      </c>
      <c r="E1847">
        <v>4</v>
      </c>
      <c r="F1847" t="s">
        <v>62</v>
      </c>
      <c r="G1847" s="14" t="s">
        <v>174</v>
      </c>
      <c r="I1847" t="s">
        <v>70</v>
      </c>
      <c r="J1847" s="15">
        <f t="shared" si="103"/>
        <v>7957.88</v>
      </c>
      <c r="K1847">
        <v>70</v>
      </c>
      <c r="L1847">
        <v>100</v>
      </c>
      <c r="M1847" s="26">
        <v>99.3</v>
      </c>
      <c r="N1847">
        <v>30</v>
      </c>
      <c r="O1847">
        <v>4</v>
      </c>
      <c r="P1847">
        <v>6</v>
      </c>
      <c r="Q1847"/>
      <c r="S1847"/>
      <c r="T1847" s="60" t="s">
        <v>77</v>
      </c>
      <c r="U1847" s="65">
        <v>0</v>
      </c>
      <c r="V1847" s="65">
        <v>5.3767889651582674</v>
      </c>
      <c r="W1847" s="65">
        <v>0</v>
      </c>
      <c r="X1847" s="65">
        <v>7.1260720257653141</v>
      </c>
      <c r="Y1847" s="65">
        <v>8.5959855558085819E-3</v>
      </c>
      <c r="Z1847" s="35"/>
      <c r="AA1847" s="35"/>
      <c r="AB1847" s="35"/>
      <c r="AC1847" s="35"/>
      <c r="AD1847"/>
      <c r="AE1847"/>
      <c r="AF1847"/>
      <c r="AG1847"/>
      <c r="AH1847" s="35"/>
      <c r="AI1847" s="35"/>
      <c r="AJ1847" s="35"/>
      <c r="AK1847" s="35"/>
      <c r="AL1847" s="35"/>
      <c r="AM1847"/>
      <c r="AN1847" s="35"/>
      <c r="AO1847"/>
      <c r="AP1847" s="35"/>
      <c r="AQ1847" s="35"/>
      <c r="AR1847" s="36"/>
      <c r="AS1847" s="22"/>
      <c r="AT1847" s="22"/>
      <c r="AU1847" s="35" t="s">
        <v>172</v>
      </c>
      <c r="AV1847" s="35">
        <v>0</v>
      </c>
      <c r="AW1847" s="35">
        <v>0</v>
      </c>
      <c r="AX1847" s="35">
        <v>0</v>
      </c>
    </row>
    <row r="1848" spans="1:68" ht="12.75" hidden="1" customHeight="1" x14ac:dyDescent="0.25">
      <c r="A1848">
        <v>40523</v>
      </c>
      <c r="B1848">
        <v>2000</v>
      </c>
      <c r="C1848" s="22" t="str">
        <f t="shared" si="105"/>
        <v>2000B40523</v>
      </c>
      <c r="D1848" s="13">
        <v>36721</v>
      </c>
      <c r="E1848">
        <v>5</v>
      </c>
      <c r="F1848" t="s">
        <v>62</v>
      </c>
      <c r="G1848" s="14" t="s">
        <v>175</v>
      </c>
      <c r="I1848" t="s">
        <v>87</v>
      </c>
      <c r="J1848" s="15">
        <f t="shared" si="103"/>
        <v>2450</v>
      </c>
      <c r="K1848">
        <v>0</v>
      </c>
      <c r="L1848">
        <v>5</v>
      </c>
      <c r="M1848">
        <v>5</v>
      </c>
      <c r="N1848">
        <v>5</v>
      </c>
      <c r="O1848">
        <v>4</v>
      </c>
      <c r="P1848">
        <v>6</v>
      </c>
      <c r="Q1848"/>
      <c r="S1848"/>
      <c r="T1848" s="60" t="s">
        <v>77</v>
      </c>
      <c r="U1848" s="65">
        <v>0</v>
      </c>
      <c r="V1848" s="65">
        <v>0</v>
      </c>
      <c r="W1848" s="65">
        <v>0</v>
      </c>
      <c r="X1848" s="65">
        <v>1.7157160585385147</v>
      </c>
      <c r="Y1848" s="65">
        <v>0</v>
      </c>
      <c r="Z1848" s="36"/>
      <c r="AA1848" s="36"/>
      <c r="AB1848" s="36"/>
      <c r="AC1848" s="36"/>
      <c r="AD1848"/>
      <c r="AE1848"/>
      <c r="AF1848"/>
      <c r="AG1848"/>
      <c r="AH1848" s="36"/>
      <c r="AI1848" s="36"/>
      <c r="AJ1848" s="36"/>
      <c r="AK1848" s="36"/>
      <c r="AL1848" s="36"/>
      <c r="AM1848"/>
      <c r="AN1848" s="36"/>
      <c r="AO1848"/>
      <c r="AP1848" s="36"/>
      <c r="AQ1848" s="36"/>
      <c r="AR1848"/>
      <c r="AS1848" s="22"/>
      <c r="AT1848" s="22"/>
      <c r="AU1848" s="35" t="s">
        <v>172</v>
      </c>
      <c r="AV1848" s="35">
        <v>0</v>
      </c>
      <c r="AW1848" s="35">
        <v>0</v>
      </c>
      <c r="AX1848" s="35">
        <v>0</v>
      </c>
    </row>
    <row r="1849" spans="1:68" ht="12.75" hidden="1" customHeight="1" x14ac:dyDescent="0.25">
      <c r="A1849">
        <v>40524</v>
      </c>
      <c r="B1849">
        <v>2000</v>
      </c>
      <c r="C1849" s="22" t="str">
        <f t="shared" si="105"/>
        <v>2000B40524</v>
      </c>
      <c r="D1849" s="13">
        <v>36721</v>
      </c>
      <c r="E1849">
        <v>5</v>
      </c>
      <c r="F1849" t="s">
        <v>62</v>
      </c>
      <c r="G1849" s="14" t="s">
        <v>175</v>
      </c>
      <c r="I1849" t="s">
        <v>87</v>
      </c>
      <c r="J1849" s="15">
        <f t="shared" si="103"/>
        <v>2450</v>
      </c>
      <c r="K1849">
        <v>5</v>
      </c>
      <c r="L1849">
        <v>10</v>
      </c>
      <c r="M1849">
        <v>10</v>
      </c>
      <c r="N1849">
        <v>5</v>
      </c>
      <c r="O1849">
        <v>4</v>
      </c>
      <c r="P1849">
        <v>6</v>
      </c>
      <c r="Q1849"/>
      <c r="S1849"/>
      <c r="T1849" s="60" t="s">
        <v>77</v>
      </c>
      <c r="U1849" s="65">
        <v>0</v>
      </c>
      <c r="V1849" s="65">
        <v>0</v>
      </c>
      <c r="W1849" s="65">
        <v>0</v>
      </c>
      <c r="X1849" s="65">
        <v>0</v>
      </c>
      <c r="Y1849" s="65">
        <v>0</v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s="22">
        <v>41813</v>
      </c>
      <c r="AT1849" s="22">
        <v>2002</v>
      </c>
      <c r="AU1849" s="35" t="s">
        <v>172</v>
      </c>
      <c r="AV1849" s="35">
        <v>0.52264583568128031</v>
      </c>
      <c r="AW1849" s="35">
        <v>0</v>
      </c>
      <c r="AX1849" s="35">
        <v>0</v>
      </c>
      <c r="AY1849">
        <v>254</v>
      </c>
      <c r="AZ1849">
        <v>3.43</v>
      </c>
      <c r="BA1849">
        <v>0.92</v>
      </c>
      <c r="BB1849">
        <v>0.45</v>
      </c>
      <c r="BG1849">
        <v>1.05</v>
      </c>
      <c r="BH1849">
        <v>0.75</v>
      </c>
      <c r="BI1849">
        <v>0.17</v>
      </c>
      <c r="BJ1849">
        <v>0.04</v>
      </c>
      <c r="BK1849">
        <v>0.06</v>
      </c>
      <c r="BM1849">
        <v>0.21</v>
      </c>
      <c r="BO1849">
        <v>0.32</v>
      </c>
      <c r="BP1849">
        <v>609.52</v>
      </c>
    </row>
    <row r="1850" spans="1:68" ht="12.75" hidden="1" customHeight="1" x14ac:dyDescent="0.25">
      <c r="A1850">
        <v>40525</v>
      </c>
      <c r="B1850">
        <v>2000</v>
      </c>
      <c r="C1850" s="22" t="str">
        <f t="shared" si="105"/>
        <v>2000B40525</v>
      </c>
      <c r="D1850" s="13">
        <v>36721</v>
      </c>
      <c r="E1850">
        <v>5</v>
      </c>
      <c r="F1850" t="s">
        <v>62</v>
      </c>
      <c r="G1850" s="14" t="s">
        <v>175</v>
      </c>
      <c r="I1850" t="s">
        <v>70</v>
      </c>
      <c r="J1850" s="15">
        <f t="shared" si="103"/>
        <v>2716</v>
      </c>
      <c r="K1850">
        <v>10</v>
      </c>
      <c r="L1850">
        <v>20</v>
      </c>
      <c r="M1850">
        <v>20</v>
      </c>
      <c r="N1850">
        <v>10</v>
      </c>
      <c r="O1850">
        <v>4</v>
      </c>
      <c r="P1850">
        <v>6</v>
      </c>
      <c r="Q1850"/>
      <c r="S1850"/>
      <c r="T1850" s="60" t="s">
        <v>77</v>
      </c>
      <c r="U1850" s="65">
        <v>0</v>
      </c>
      <c r="V1850" s="65">
        <v>0</v>
      </c>
      <c r="W1850" s="65">
        <v>0</v>
      </c>
      <c r="X1850" s="65">
        <v>0.96051501509453951</v>
      </c>
      <c r="Y1850" s="65">
        <v>0</v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s="22">
        <v>41812</v>
      </c>
      <c r="AT1850" s="22">
        <v>2002</v>
      </c>
      <c r="AU1850" s="35" t="s">
        <v>172</v>
      </c>
      <c r="AV1850" s="35">
        <v>0.23272390233568135</v>
      </c>
      <c r="AW1850" s="35">
        <v>1.3096008685980616</v>
      </c>
      <c r="AX1850" s="35">
        <v>0</v>
      </c>
      <c r="BA1850">
        <v>0.98</v>
      </c>
      <c r="BB1850">
        <v>0.6</v>
      </c>
      <c r="BG1850">
        <v>0.9</v>
      </c>
      <c r="BH1850">
        <v>1.18</v>
      </c>
      <c r="BI1850">
        <v>0.21</v>
      </c>
      <c r="BJ1850">
        <v>0.04</v>
      </c>
      <c r="BK1850">
        <v>0.16</v>
      </c>
      <c r="BM1850">
        <v>0.43</v>
      </c>
      <c r="BO1850">
        <v>0.36</v>
      </c>
      <c r="BP1850">
        <v>536.54</v>
      </c>
    </row>
    <row r="1851" spans="1:68" ht="12.75" hidden="1" customHeight="1" x14ac:dyDescent="0.25">
      <c r="A1851">
        <v>40526</v>
      </c>
      <c r="B1851">
        <v>2000</v>
      </c>
      <c r="C1851" s="22" t="str">
        <f t="shared" si="105"/>
        <v>2000B40526</v>
      </c>
      <c r="D1851" s="13">
        <v>36721</v>
      </c>
      <c r="E1851">
        <v>5</v>
      </c>
      <c r="F1851" t="s">
        <v>62</v>
      </c>
      <c r="G1851" s="14" t="s">
        <v>175</v>
      </c>
      <c r="I1851" t="s">
        <v>70</v>
      </c>
      <c r="J1851" s="15">
        <f t="shared" si="103"/>
        <v>2716</v>
      </c>
      <c r="K1851">
        <v>20</v>
      </c>
      <c r="L1851">
        <v>30</v>
      </c>
      <c r="M1851">
        <v>30</v>
      </c>
      <c r="N1851">
        <v>10</v>
      </c>
      <c r="O1851">
        <v>4</v>
      </c>
      <c r="P1851">
        <v>6</v>
      </c>
      <c r="Q1851"/>
      <c r="S1851"/>
      <c r="T1851" s="60" t="s">
        <v>77</v>
      </c>
      <c r="U1851" s="65">
        <v>0</v>
      </c>
      <c r="V1851" s="65">
        <v>0</v>
      </c>
      <c r="W1851" s="65">
        <v>0</v>
      </c>
      <c r="X1851" s="65">
        <v>0.98750136638688302</v>
      </c>
      <c r="Y1851" s="65">
        <v>0</v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s="22"/>
      <c r="AT1851" s="22"/>
      <c r="AU1851" s="35" t="s">
        <v>172</v>
      </c>
      <c r="AV1851" s="35">
        <v>0</v>
      </c>
      <c r="AW1851" s="35">
        <v>0</v>
      </c>
      <c r="AX1851" s="35">
        <v>0</v>
      </c>
    </row>
    <row r="1852" spans="1:68" ht="15" hidden="1" customHeight="1" x14ac:dyDescent="0.25">
      <c r="A1852">
        <v>40527</v>
      </c>
      <c r="B1852">
        <v>2000</v>
      </c>
      <c r="C1852" s="22" t="str">
        <f t="shared" si="105"/>
        <v>2000B40527</v>
      </c>
      <c r="D1852" s="13">
        <v>36721</v>
      </c>
      <c r="E1852">
        <v>5</v>
      </c>
      <c r="F1852" t="s">
        <v>62</v>
      </c>
      <c r="G1852" s="14" t="s">
        <v>175</v>
      </c>
      <c r="I1852" t="s">
        <v>70</v>
      </c>
      <c r="J1852" s="15">
        <f t="shared" si="103"/>
        <v>5432</v>
      </c>
      <c r="K1852">
        <v>30</v>
      </c>
      <c r="L1852">
        <v>50</v>
      </c>
      <c r="M1852">
        <v>50</v>
      </c>
      <c r="N1852">
        <v>20</v>
      </c>
      <c r="O1852">
        <v>4</v>
      </c>
      <c r="P1852">
        <v>6</v>
      </c>
      <c r="Q1852"/>
      <c r="S1852"/>
      <c r="T1852" s="60" t="s">
        <v>77</v>
      </c>
      <c r="U1852" s="65">
        <v>0</v>
      </c>
      <c r="V1852" s="65">
        <v>0</v>
      </c>
      <c r="W1852" s="65">
        <v>0</v>
      </c>
      <c r="X1852" s="65">
        <v>1.2001361890406963</v>
      </c>
      <c r="Y1852" s="65">
        <v>0</v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s="22"/>
      <c r="AT1852" s="22"/>
      <c r="AU1852" s="35" t="s">
        <v>172</v>
      </c>
      <c r="AV1852" s="35">
        <v>0</v>
      </c>
      <c r="AW1852" s="35">
        <v>0</v>
      </c>
      <c r="AX1852" s="35">
        <v>0</v>
      </c>
    </row>
    <row r="1853" spans="1:68" ht="12.75" hidden="1" customHeight="1" x14ac:dyDescent="0.25">
      <c r="A1853">
        <v>40528</v>
      </c>
      <c r="B1853">
        <v>2000</v>
      </c>
      <c r="C1853" s="22" t="str">
        <f t="shared" si="105"/>
        <v>2000B40528</v>
      </c>
      <c r="D1853" s="13">
        <v>36721</v>
      </c>
      <c r="E1853">
        <v>5</v>
      </c>
      <c r="F1853" t="s">
        <v>62</v>
      </c>
      <c r="G1853" s="14" t="s">
        <v>175</v>
      </c>
      <c r="I1853" t="s">
        <v>70</v>
      </c>
      <c r="J1853" s="15">
        <f t="shared" si="103"/>
        <v>5432</v>
      </c>
      <c r="K1853">
        <v>50</v>
      </c>
      <c r="L1853">
        <v>70</v>
      </c>
      <c r="M1853">
        <v>70</v>
      </c>
      <c r="N1853">
        <v>20</v>
      </c>
      <c r="O1853">
        <v>4</v>
      </c>
      <c r="P1853">
        <v>6</v>
      </c>
      <c r="Q1853"/>
      <c r="S1853"/>
      <c r="T1853" s="60" t="s">
        <v>77</v>
      </c>
      <c r="U1853" s="65">
        <v>0</v>
      </c>
      <c r="V1853" s="65">
        <v>0</v>
      </c>
      <c r="W1853" s="65">
        <v>7.9584351454598883</v>
      </c>
      <c r="X1853" s="65">
        <v>5.1779018513076697E-3</v>
      </c>
      <c r="Y1853" s="65">
        <v>0</v>
      </c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s="22"/>
      <c r="AT1853" s="22"/>
      <c r="AU1853" s="35" t="s">
        <v>172</v>
      </c>
      <c r="AV1853" s="35">
        <v>0</v>
      </c>
      <c r="AW1853" s="35">
        <v>0</v>
      </c>
      <c r="AX1853" s="35">
        <v>0</v>
      </c>
    </row>
    <row r="1854" spans="1:68" ht="12.75" hidden="1" customHeight="1" x14ac:dyDescent="0.25">
      <c r="A1854">
        <v>40529</v>
      </c>
      <c r="B1854">
        <v>2000</v>
      </c>
      <c r="C1854" s="22" t="str">
        <f t="shared" si="105"/>
        <v>2000B40529</v>
      </c>
      <c r="D1854" s="13">
        <v>36721</v>
      </c>
      <c r="E1854">
        <v>5</v>
      </c>
      <c r="F1854" t="s">
        <v>62</v>
      </c>
      <c r="G1854" s="14" t="s">
        <v>175</v>
      </c>
      <c r="I1854" t="s">
        <v>70</v>
      </c>
      <c r="J1854" s="15">
        <f t="shared" si="103"/>
        <v>8093.68</v>
      </c>
      <c r="K1854">
        <v>70</v>
      </c>
      <c r="L1854">
        <v>100</v>
      </c>
      <c r="M1854" s="26">
        <v>99.8</v>
      </c>
      <c r="N1854">
        <v>30</v>
      </c>
      <c r="O1854">
        <v>4</v>
      </c>
      <c r="P1854">
        <v>6</v>
      </c>
      <c r="Q1854"/>
      <c r="S1854"/>
      <c r="T1854" s="60" t="s">
        <v>77</v>
      </c>
      <c r="U1854" s="65">
        <v>0</v>
      </c>
      <c r="V1854" s="65">
        <v>0</v>
      </c>
      <c r="W1854" s="65">
        <v>0</v>
      </c>
      <c r="X1854" s="65">
        <v>28.446931106471816</v>
      </c>
      <c r="Y1854" s="65">
        <v>0</v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s="22"/>
      <c r="AT1854" s="22"/>
      <c r="AU1854" s="35" t="s">
        <v>172</v>
      </c>
      <c r="AV1854" s="35">
        <v>0</v>
      </c>
      <c r="AW1854" s="35">
        <v>0</v>
      </c>
      <c r="AX1854" s="35">
        <v>0</v>
      </c>
    </row>
    <row r="1855" spans="1:68" ht="12.75" hidden="1" customHeight="1" x14ac:dyDescent="0.25">
      <c r="A1855">
        <v>40530</v>
      </c>
      <c r="B1855">
        <v>2000</v>
      </c>
      <c r="C1855" s="22" t="str">
        <f t="shared" si="105"/>
        <v>2000B40530</v>
      </c>
      <c r="D1855" s="13">
        <v>36723</v>
      </c>
      <c r="E1855">
        <v>6</v>
      </c>
      <c r="F1855" t="s">
        <v>62</v>
      </c>
      <c r="G1855" s="14" t="s">
        <v>92</v>
      </c>
      <c r="I1855" t="s">
        <v>87</v>
      </c>
      <c r="J1855" s="15">
        <f t="shared" si="103"/>
        <v>2450</v>
      </c>
      <c r="K1855">
        <v>0</v>
      </c>
      <c r="L1855">
        <v>5</v>
      </c>
      <c r="M1855">
        <v>5</v>
      </c>
      <c r="N1855">
        <v>5</v>
      </c>
      <c r="O1855">
        <v>4</v>
      </c>
      <c r="P1855">
        <v>6</v>
      </c>
      <c r="Q1855"/>
      <c r="S1855"/>
      <c r="T1855" s="60" t="s">
        <v>77</v>
      </c>
      <c r="U1855" s="65">
        <v>0</v>
      </c>
      <c r="V1855" s="65">
        <v>0</v>
      </c>
      <c r="W1855" s="65">
        <v>0</v>
      </c>
      <c r="X1855" s="65">
        <v>1.0403262944983818</v>
      </c>
      <c r="Y1855" s="65">
        <v>2.4351646440129446</v>
      </c>
      <c r="Z1855" s="36"/>
      <c r="AA1855" s="36"/>
      <c r="AB1855" s="36"/>
      <c r="AC1855" s="36"/>
      <c r="AD1855"/>
      <c r="AE1855"/>
      <c r="AF1855"/>
      <c r="AG1855"/>
      <c r="AH1855" s="36"/>
      <c r="AI1855" s="36"/>
      <c r="AJ1855" s="36"/>
      <c r="AK1855" s="36"/>
      <c r="AL1855" s="36"/>
      <c r="AM1855"/>
      <c r="AN1855" s="36"/>
      <c r="AO1855"/>
      <c r="AP1855" s="36"/>
      <c r="AQ1855" s="36"/>
      <c r="AR1855"/>
      <c r="AS1855" s="22"/>
      <c r="AT1855" s="22"/>
      <c r="AU1855" s="35" t="s">
        <v>172</v>
      </c>
      <c r="AV1855" s="35">
        <v>0</v>
      </c>
      <c r="AW1855" s="35">
        <v>0</v>
      </c>
      <c r="AX1855" s="35">
        <v>0</v>
      </c>
    </row>
    <row r="1856" spans="1:68" ht="12.75" hidden="1" customHeight="1" x14ac:dyDescent="0.25">
      <c r="A1856">
        <v>40531</v>
      </c>
      <c r="B1856">
        <v>2000</v>
      </c>
      <c r="C1856" s="22" t="str">
        <f t="shared" si="105"/>
        <v>2000B40531</v>
      </c>
      <c r="D1856" s="13">
        <v>36723</v>
      </c>
      <c r="E1856">
        <v>6</v>
      </c>
      <c r="F1856" t="s">
        <v>62</v>
      </c>
      <c r="G1856" s="14" t="s">
        <v>92</v>
      </c>
      <c r="I1856" t="s">
        <v>87</v>
      </c>
      <c r="J1856" s="15">
        <f t="shared" si="103"/>
        <v>2450</v>
      </c>
      <c r="K1856">
        <v>5</v>
      </c>
      <c r="L1856">
        <v>10</v>
      </c>
      <c r="M1856">
        <v>10</v>
      </c>
      <c r="N1856">
        <v>5</v>
      </c>
      <c r="O1856">
        <v>4</v>
      </c>
      <c r="P1856">
        <v>6</v>
      </c>
      <c r="Q1856"/>
      <c r="S1856"/>
      <c r="T1856" s="60" t="s">
        <v>77</v>
      </c>
      <c r="U1856" s="65">
        <v>0</v>
      </c>
      <c r="V1856" s="65">
        <v>0</v>
      </c>
      <c r="W1856" s="65">
        <v>0</v>
      </c>
      <c r="X1856" s="65">
        <v>1.23</v>
      </c>
      <c r="Y1856" s="65">
        <v>0</v>
      </c>
      <c r="Z1856" s="35"/>
      <c r="AA1856" s="35"/>
      <c r="AB1856" s="35"/>
      <c r="AC1856" s="35"/>
      <c r="AD1856"/>
      <c r="AE1856"/>
      <c r="AF1856"/>
      <c r="AG1856"/>
      <c r="AH1856" s="35"/>
      <c r="AI1856" s="35"/>
      <c r="AJ1856" s="35"/>
      <c r="AK1856" s="35"/>
      <c r="AL1856" s="35"/>
      <c r="AM1856"/>
      <c r="AN1856" s="35"/>
      <c r="AO1856"/>
      <c r="AP1856" s="35"/>
      <c r="AQ1856" s="35"/>
      <c r="AR1856"/>
      <c r="AS1856" s="22"/>
      <c r="AT1856" s="22"/>
      <c r="AU1856" s="35" t="s">
        <v>172</v>
      </c>
      <c r="AV1856" s="35">
        <v>0</v>
      </c>
      <c r="AW1856" s="35">
        <v>0</v>
      </c>
      <c r="AX1856" s="35">
        <v>0</v>
      </c>
    </row>
    <row r="1857" spans="1:68" ht="12.75" hidden="1" customHeight="1" x14ac:dyDescent="0.25">
      <c r="A1857">
        <v>40532</v>
      </c>
      <c r="B1857">
        <v>2000</v>
      </c>
      <c r="C1857" s="22" t="str">
        <f t="shared" si="105"/>
        <v>2000B40532</v>
      </c>
      <c r="D1857" s="13">
        <v>36723</v>
      </c>
      <c r="E1857">
        <v>6</v>
      </c>
      <c r="F1857" t="s">
        <v>62</v>
      </c>
      <c r="G1857" s="14" t="s">
        <v>92</v>
      </c>
      <c r="I1857" t="s">
        <v>70</v>
      </c>
      <c r="J1857" s="15">
        <f t="shared" si="103"/>
        <v>2716</v>
      </c>
      <c r="K1857">
        <v>10</v>
      </c>
      <c r="L1857">
        <v>20</v>
      </c>
      <c r="M1857">
        <v>20</v>
      </c>
      <c r="N1857">
        <v>10</v>
      </c>
      <c r="O1857">
        <v>4</v>
      </c>
      <c r="P1857">
        <v>6</v>
      </c>
      <c r="Q1857"/>
      <c r="R1857">
        <v>41811</v>
      </c>
      <c r="S1857">
        <v>2002</v>
      </c>
      <c r="T1857" s="60" t="s">
        <v>77</v>
      </c>
      <c r="U1857" s="65">
        <v>3.3893201778163289E-2</v>
      </c>
      <c r="V1857" s="65">
        <v>0.85674482272579433</v>
      </c>
      <c r="W1857" s="65">
        <v>0</v>
      </c>
      <c r="X1857" s="65">
        <v>0.6402049224764178</v>
      </c>
      <c r="Y1857" s="65">
        <v>0.13180689580396837</v>
      </c>
      <c r="Z1857"/>
      <c r="AA1857"/>
      <c r="AB1857">
        <v>5.68</v>
      </c>
      <c r="AC1857">
        <v>2.21</v>
      </c>
      <c r="AD1857"/>
      <c r="AE1857"/>
      <c r="AF1857"/>
      <c r="AG1857"/>
      <c r="AH1857">
        <v>6.26</v>
      </c>
      <c r="AI1857">
        <v>1.9</v>
      </c>
      <c r="AJ1857">
        <v>1.03</v>
      </c>
      <c r="AK1857">
        <v>0.02</v>
      </c>
      <c r="AL1857">
        <v>0.64</v>
      </c>
      <c r="AM1857"/>
      <c r="AN1857">
        <v>0.65</v>
      </c>
      <c r="AO1857"/>
      <c r="AP1857">
        <v>0.84</v>
      </c>
      <c r="AQ1857">
        <v>31.36</v>
      </c>
      <c r="AR1857"/>
      <c r="AS1857" s="22">
        <v>41789</v>
      </c>
      <c r="AT1857" s="22">
        <v>2002</v>
      </c>
      <c r="AU1857" s="35" t="s">
        <v>172</v>
      </c>
      <c r="AV1857" s="35">
        <v>0.19206147674292531</v>
      </c>
      <c r="AW1857" s="35">
        <v>0</v>
      </c>
      <c r="AX1857" s="35">
        <v>0</v>
      </c>
      <c r="BA1857">
        <v>2.2999999999999998</v>
      </c>
      <c r="BB1857">
        <v>1.53</v>
      </c>
      <c r="BG1857">
        <v>5.73</v>
      </c>
      <c r="BH1857">
        <v>1.08</v>
      </c>
      <c r="BI1857">
        <v>0.57999999999999996</v>
      </c>
      <c r="BJ1857">
        <v>0.03</v>
      </c>
      <c r="BK1857">
        <v>0.22</v>
      </c>
      <c r="BM1857">
        <v>0.35</v>
      </c>
      <c r="BO1857">
        <v>0.51</v>
      </c>
      <c r="BP1857">
        <v>55.65</v>
      </c>
    </row>
    <row r="1858" spans="1:68" ht="12.75" hidden="1" customHeight="1" x14ac:dyDescent="0.25">
      <c r="A1858">
        <v>40533</v>
      </c>
      <c r="B1858">
        <v>2000</v>
      </c>
      <c r="C1858" s="22" t="str">
        <f t="shared" si="105"/>
        <v>2000B40533</v>
      </c>
      <c r="D1858" s="13">
        <v>36723</v>
      </c>
      <c r="E1858">
        <v>6</v>
      </c>
      <c r="F1858" t="s">
        <v>62</v>
      </c>
      <c r="G1858" s="14" t="s">
        <v>92</v>
      </c>
      <c r="I1858" t="s">
        <v>70</v>
      </c>
      <c r="J1858" s="15">
        <f t="shared" ref="J1858:J1921" si="106">IF(I1858="WB",54.6*O1858*(M1858-K1858),IF(I1858="BZ",67.9*O1858*(M1858-K1858),IF(I1858="BZ+WB",122.5*O1858*(M1858-K1858),IF(I1858="RKS",19.6*(M1858-K1858)*O1858,""))))</f>
        <v>2172.8000000000002</v>
      </c>
      <c r="K1858">
        <v>20</v>
      </c>
      <c r="L1858">
        <v>30</v>
      </c>
      <c r="M1858" s="26">
        <v>28</v>
      </c>
      <c r="N1858">
        <v>10</v>
      </c>
      <c r="O1858">
        <v>4</v>
      </c>
      <c r="P1858">
        <v>6</v>
      </c>
      <c r="Q1858"/>
      <c r="S1858"/>
      <c r="T1858" s="60" t="s">
        <v>77</v>
      </c>
      <c r="U1858" s="65">
        <v>0</v>
      </c>
      <c r="V1858" s="65">
        <v>0.2</v>
      </c>
      <c r="W1858" s="65">
        <v>0</v>
      </c>
      <c r="X1858" s="65">
        <v>1.21</v>
      </c>
      <c r="Y1858" s="65">
        <v>0.29399999999999998</v>
      </c>
      <c r="Z1858" s="35"/>
      <c r="AA1858" s="35"/>
      <c r="AB1858" s="35"/>
      <c r="AC1858" s="35"/>
      <c r="AD1858" s="35"/>
      <c r="AE1858" s="35"/>
      <c r="AF1858" s="35"/>
      <c r="AG1858" s="35"/>
      <c r="AH1858" s="35"/>
      <c r="AI1858" s="35"/>
      <c r="AJ1858" s="35"/>
      <c r="AK1858" s="35"/>
      <c r="AL1858"/>
      <c r="AM1858"/>
      <c r="AN1858"/>
      <c r="AO1858"/>
      <c r="AP1858"/>
      <c r="AQ1858"/>
      <c r="AR1858"/>
      <c r="AS1858" s="22"/>
      <c r="AT1858" s="22"/>
      <c r="AU1858" s="35" t="s">
        <v>172</v>
      </c>
      <c r="AV1858" s="35">
        <v>0</v>
      </c>
      <c r="AW1858" s="35">
        <v>0</v>
      </c>
      <c r="AX1858" s="35">
        <v>0</v>
      </c>
    </row>
    <row r="1859" spans="1:68" ht="15" hidden="1" customHeight="1" x14ac:dyDescent="0.25">
      <c r="A1859">
        <v>40534</v>
      </c>
      <c r="B1859">
        <v>2000</v>
      </c>
      <c r="C1859" s="22" t="str">
        <f t="shared" si="105"/>
        <v>2000B40534</v>
      </c>
      <c r="D1859" s="13">
        <v>36723</v>
      </c>
      <c r="E1859">
        <v>6</v>
      </c>
      <c r="F1859" t="s">
        <v>62</v>
      </c>
      <c r="G1859" s="14" t="s">
        <v>92</v>
      </c>
      <c r="I1859" t="s">
        <v>70</v>
      </c>
      <c r="J1859" s="15">
        <f t="shared" si="106"/>
        <v>3055.5000000000005</v>
      </c>
      <c r="K1859">
        <v>30</v>
      </c>
      <c r="L1859">
        <v>50</v>
      </c>
      <c r="M1859" s="26">
        <v>45</v>
      </c>
      <c r="N1859">
        <v>20</v>
      </c>
      <c r="O1859">
        <v>3</v>
      </c>
      <c r="P1859">
        <v>6</v>
      </c>
      <c r="Q1859"/>
      <c r="S1859"/>
      <c r="T1859" s="60" t="s">
        <v>77</v>
      </c>
      <c r="U1859" s="65">
        <v>0</v>
      </c>
      <c r="V1859" s="65">
        <v>0</v>
      </c>
      <c r="W1859" s="65">
        <v>0</v>
      </c>
      <c r="X1859" s="65">
        <v>9.3658903988313932E-2</v>
      </c>
      <c r="Y1859" s="65">
        <v>0</v>
      </c>
      <c r="Z1859" s="35"/>
      <c r="AA1859" s="35"/>
      <c r="AB1859" s="35"/>
      <c r="AC1859" s="35"/>
      <c r="AD1859" s="35"/>
      <c r="AE1859" s="35"/>
      <c r="AF1859" s="35"/>
      <c r="AG1859" s="35"/>
      <c r="AH1859" s="35"/>
      <c r="AI1859" s="35"/>
      <c r="AJ1859" s="35"/>
      <c r="AK1859" s="35"/>
      <c r="AL1859"/>
      <c r="AM1859"/>
      <c r="AN1859"/>
      <c r="AO1859"/>
      <c r="AP1859"/>
      <c r="AQ1859"/>
      <c r="AR1859"/>
      <c r="AS1859" s="22"/>
      <c r="AT1859" s="22"/>
      <c r="AU1859" s="35" t="s">
        <v>172</v>
      </c>
      <c r="AV1859" s="35">
        <v>0</v>
      </c>
      <c r="AW1859" s="35">
        <v>0</v>
      </c>
      <c r="AX1859" s="35">
        <v>0</v>
      </c>
    </row>
    <row r="1860" spans="1:68" ht="12.75" hidden="1" customHeight="1" x14ac:dyDescent="0.25">
      <c r="A1860">
        <v>40535</v>
      </c>
      <c r="B1860">
        <v>2000</v>
      </c>
      <c r="C1860" s="22" t="str">
        <f t="shared" si="105"/>
        <v>2000B40535</v>
      </c>
      <c r="D1860" s="13">
        <v>36723</v>
      </c>
      <c r="E1860">
        <v>6</v>
      </c>
      <c r="F1860" t="s">
        <v>62</v>
      </c>
      <c r="G1860" s="14" t="s">
        <v>92</v>
      </c>
      <c r="I1860" t="s">
        <v>70</v>
      </c>
      <c r="J1860" s="15">
        <f t="shared" si="106"/>
        <v>2716</v>
      </c>
      <c r="K1860">
        <v>50</v>
      </c>
      <c r="L1860">
        <v>70</v>
      </c>
      <c r="M1860" s="26">
        <v>70</v>
      </c>
      <c r="N1860">
        <v>20</v>
      </c>
      <c r="O1860">
        <v>2</v>
      </c>
      <c r="P1860">
        <v>6</v>
      </c>
      <c r="Q1860"/>
      <c r="S1860"/>
      <c r="T1860" s="60" t="s">
        <v>77</v>
      </c>
      <c r="U1860" s="65">
        <v>0</v>
      </c>
      <c r="V1860" s="65">
        <v>0</v>
      </c>
      <c r="W1860" s="65">
        <v>0</v>
      </c>
      <c r="X1860" s="65">
        <v>0.14690730106644792</v>
      </c>
      <c r="Y1860" s="65">
        <v>0</v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s="22"/>
      <c r="AT1860" s="22"/>
      <c r="AU1860" s="35" t="s">
        <v>172</v>
      </c>
      <c r="AV1860" s="35">
        <v>0</v>
      </c>
      <c r="AW1860" s="35">
        <v>0</v>
      </c>
      <c r="AX1860" s="35">
        <v>0</v>
      </c>
    </row>
    <row r="1861" spans="1:68" ht="12.75" hidden="1" customHeight="1" x14ac:dyDescent="0.25">
      <c r="A1861">
        <v>40536</v>
      </c>
      <c r="B1861">
        <v>2000</v>
      </c>
      <c r="C1861" s="22" t="str">
        <f t="shared" si="105"/>
        <v>2000B40536</v>
      </c>
      <c r="D1861" s="13">
        <v>36723</v>
      </c>
      <c r="E1861">
        <v>6</v>
      </c>
      <c r="F1861" t="s">
        <v>62</v>
      </c>
      <c r="G1861" s="14" t="s">
        <v>92</v>
      </c>
      <c r="I1861" t="s">
        <v>70</v>
      </c>
      <c r="J1861" s="15">
        <f t="shared" si="106"/>
        <v>2716</v>
      </c>
      <c r="K1861">
        <v>70</v>
      </c>
      <c r="L1861">
        <v>100</v>
      </c>
      <c r="M1861" s="26">
        <v>90</v>
      </c>
      <c r="N1861">
        <v>30</v>
      </c>
      <c r="O1861">
        <v>2</v>
      </c>
      <c r="P1861">
        <v>6</v>
      </c>
      <c r="Q1861"/>
      <c r="S1861"/>
      <c r="T1861" s="60" t="s">
        <v>77</v>
      </c>
      <c r="U1861" s="65">
        <v>0</v>
      </c>
      <c r="V1861" s="65">
        <v>0</v>
      </c>
      <c r="W1861" s="65">
        <v>0</v>
      </c>
      <c r="X1861" s="65">
        <v>0</v>
      </c>
      <c r="Y1861" s="65">
        <v>0</v>
      </c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s="22"/>
      <c r="AT1861" s="22"/>
      <c r="AU1861" s="35" t="s">
        <v>172</v>
      </c>
      <c r="AV1861" s="35">
        <v>0</v>
      </c>
      <c r="AW1861" s="35">
        <v>0</v>
      </c>
      <c r="AX1861" s="35">
        <v>0</v>
      </c>
    </row>
    <row r="1862" spans="1:68" ht="12.75" hidden="1" customHeight="1" x14ac:dyDescent="0.25">
      <c r="A1862">
        <v>642</v>
      </c>
      <c r="B1862">
        <v>2008</v>
      </c>
      <c r="C1862" s="22" t="str">
        <f t="shared" ref="C1862:C1891" si="107">CONCATENATE(B1862,"B00",A1862)</f>
        <v>2008B00642</v>
      </c>
      <c r="D1862" s="13">
        <v>39668</v>
      </c>
      <c r="E1862">
        <v>80025</v>
      </c>
      <c r="F1862" t="s">
        <v>263</v>
      </c>
      <c r="G1862">
        <v>1</v>
      </c>
      <c r="I1862" t="s">
        <v>70</v>
      </c>
      <c r="J1862" s="15">
        <f t="shared" si="106"/>
        <v>1358</v>
      </c>
      <c r="K1862">
        <v>0</v>
      </c>
      <c r="L1862">
        <v>5</v>
      </c>
      <c r="M1862">
        <v>5</v>
      </c>
      <c r="N1862">
        <f t="shared" ref="N1862:N1891" si="108">L1862-K1862</f>
        <v>5</v>
      </c>
      <c r="O1862">
        <v>4</v>
      </c>
      <c r="P1862">
        <v>6</v>
      </c>
      <c r="Q1862"/>
      <c r="R1862">
        <v>391</v>
      </c>
      <c r="S1862">
        <v>2009</v>
      </c>
      <c r="T1862" s="60" t="s">
        <v>88</v>
      </c>
      <c r="U1862" s="65">
        <v>3.31</v>
      </c>
      <c r="V1862" s="65">
        <v>1.25</v>
      </c>
      <c r="W1862" s="65">
        <v>0</v>
      </c>
      <c r="X1862" s="65">
        <v>0.16</v>
      </c>
      <c r="Y1862" s="65">
        <v>0</v>
      </c>
      <c r="Z1862" s="35">
        <v>467.26</v>
      </c>
      <c r="AA1862" s="35">
        <v>12.23</v>
      </c>
      <c r="AB1862" s="35">
        <v>13.428900000000001</v>
      </c>
      <c r="AC1862" s="35">
        <v>1.6153999999999999</v>
      </c>
      <c r="AD1862" s="35">
        <v>1.3436999999999999</v>
      </c>
      <c r="AE1862" s="35">
        <v>4.2939999999999996</v>
      </c>
      <c r="AF1862" s="35">
        <v>10.805</v>
      </c>
      <c r="AG1862" s="35">
        <v>12.551399999999999</v>
      </c>
      <c r="AH1862" s="35">
        <v>4.8451000000000004</v>
      </c>
      <c r="AI1862" s="35">
        <v>2.9049</v>
      </c>
      <c r="AJ1862" s="35">
        <v>0.98299999999999998</v>
      </c>
      <c r="AK1862" s="35">
        <v>0.4803</v>
      </c>
      <c r="AL1862">
        <v>0.3145</v>
      </c>
      <c r="AM1862">
        <v>8.7576000000000001</v>
      </c>
      <c r="AN1862">
        <v>25.4589</v>
      </c>
      <c r="AO1862">
        <v>0.62780000000000002</v>
      </c>
      <c r="AP1862">
        <v>0.80030000000000001</v>
      </c>
      <c r="AQ1862">
        <v>73.926599999999993</v>
      </c>
      <c r="AR1862">
        <v>121.1904</v>
      </c>
      <c r="AU1862" s="22" t="s">
        <v>214</v>
      </c>
      <c r="AV1862" s="46">
        <v>0</v>
      </c>
      <c r="AW1862" s="46">
        <v>0</v>
      </c>
      <c r="AX1862" s="46">
        <v>0</v>
      </c>
    </row>
    <row r="1863" spans="1:68" ht="12.75" hidden="1" customHeight="1" x14ac:dyDescent="0.25">
      <c r="A1863">
        <v>643</v>
      </c>
      <c r="B1863">
        <v>2008</v>
      </c>
      <c r="C1863" s="22" t="str">
        <f t="shared" si="107"/>
        <v>2008B00643</v>
      </c>
      <c r="D1863" s="13">
        <v>39668</v>
      </c>
      <c r="E1863">
        <v>80025</v>
      </c>
      <c r="F1863" t="s">
        <v>263</v>
      </c>
      <c r="G1863">
        <v>1</v>
      </c>
      <c r="I1863" t="s">
        <v>70</v>
      </c>
      <c r="J1863" s="15">
        <f t="shared" si="106"/>
        <v>1358</v>
      </c>
      <c r="K1863">
        <v>5</v>
      </c>
      <c r="L1863">
        <v>10</v>
      </c>
      <c r="M1863">
        <v>10</v>
      </c>
      <c r="N1863">
        <f t="shared" si="108"/>
        <v>5</v>
      </c>
      <c r="O1863">
        <v>4</v>
      </c>
      <c r="P1863">
        <v>6</v>
      </c>
      <c r="Q1863"/>
      <c r="R1863">
        <v>392</v>
      </c>
      <c r="S1863">
        <v>2009</v>
      </c>
      <c r="T1863" s="60" t="s">
        <v>88</v>
      </c>
      <c r="U1863" s="65">
        <v>2.17</v>
      </c>
      <c r="V1863" s="65">
        <v>0.04</v>
      </c>
      <c r="W1863" s="65">
        <v>3.77</v>
      </c>
      <c r="X1863" s="65">
        <v>0.12</v>
      </c>
      <c r="Y1863" s="65">
        <v>0</v>
      </c>
      <c r="Z1863" s="35">
        <v>460.41</v>
      </c>
      <c r="AA1863" s="35">
        <v>10.92</v>
      </c>
      <c r="AB1863" s="35">
        <v>10.132099999999999</v>
      </c>
      <c r="AC1863" s="35">
        <v>1.3219000000000001</v>
      </c>
      <c r="AD1863" s="35">
        <v>2.2484999999999999</v>
      </c>
      <c r="AE1863" s="35">
        <v>4.6437999999999997</v>
      </c>
      <c r="AF1863" s="35">
        <v>6.6585000000000001</v>
      </c>
      <c r="AG1863" s="35">
        <v>10.577299999999999</v>
      </c>
      <c r="AH1863" s="35">
        <v>2.7890999999999999</v>
      </c>
      <c r="AI1863" s="35">
        <v>2.3096999999999999</v>
      </c>
      <c r="AJ1863" s="35">
        <v>0.75490000000000002</v>
      </c>
      <c r="AK1863" s="35">
        <v>0.38800000000000001</v>
      </c>
      <c r="AL1863">
        <v>0.26129999999999998</v>
      </c>
      <c r="AM1863">
        <v>5.8562000000000003</v>
      </c>
      <c r="AN1863">
        <v>12.343400000000001</v>
      </c>
      <c r="AO1863">
        <v>0.6341</v>
      </c>
      <c r="AP1863">
        <v>0.82879999999999998</v>
      </c>
      <c r="AQ1863">
        <v>43.542099999999998</v>
      </c>
      <c r="AR1863">
        <v>87.964799999999997</v>
      </c>
      <c r="AS1863" s="22"/>
      <c r="AT1863" s="22"/>
      <c r="AU1863" s="22" t="s">
        <v>214</v>
      </c>
      <c r="AV1863" s="46">
        <v>0.06</v>
      </c>
      <c r="AW1863" s="46">
        <v>0</v>
      </c>
      <c r="AX1863" s="46">
        <v>0</v>
      </c>
    </row>
    <row r="1864" spans="1:68" ht="12.75" hidden="1" customHeight="1" x14ac:dyDescent="0.25">
      <c r="A1864">
        <v>644</v>
      </c>
      <c r="B1864">
        <v>2008</v>
      </c>
      <c r="C1864" s="22" t="str">
        <f t="shared" si="107"/>
        <v>2008B00644</v>
      </c>
      <c r="D1864" s="13">
        <v>39668</v>
      </c>
      <c r="E1864">
        <v>80025</v>
      </c>
      <c r="F1864" t="s">
        <v>263</v>
      </c>
      <c r="G1864">
        <v>1</v>
      </c>
      <c r="I1864" t="s">
        <v>70</v>
      </c>
      <c r="J1864" s="15">
        <f t="shared" si="106"/>
        <v>2716</v>
      </c>
      <c r="K1864">
        <v>10</v>
      </c>
      <c r="L1864">
        <v>20</v>
      </c>
      <c r="M1864">
        <v>20</v>
      </c>
      <c r="N1864">
        <f t="shared" si="108"/>
        <v>10</v>
      </c>
      <c r="O1864">
        <v>4</v>
      </c>
      <c r="P1864">
        <v>6</v>
      </c>
      <c r="Q1864"/>
      <c r="R1864">
        <v>393</v>
      </c>
      <c r="S1864">
        <v>2009</v>
      </c>
      <c r="T1864" s="60" t="s">
        <v>88</v>
      </c>
      <c r="U1864" s="65">
        <v>3.78</v>
      </c>
      <c r="V1864" s="65">
        <v>2.98</v>
      </c>
      <c r="W1864" s="65">
        <v>15.96</v>
      </c>
      <c r="X1864" s="65">
        <v>0.26</v>
      </c>
      <c r="Y1864" s="65">
        <v>0</v>
      </c>
      <c r="Z1864">
        <v>515.28</v>
      </c>
      <c r="AA1864">
        <v>10.31</v>
      </c>
      <c r="AB1864">
        <v>10.739000000000001</v>
      </c>
      <c r="AC1864">
        <v>1.7094</v>
      </c>
      <c r="AD1864">
        <v>2.1200999999999999</v>
      </c>
      <c r="AE1864">
        <v>3.7332999999999998</v>
      </c>
      <c r="AF1864">
        <v>6.6576000000000004</v>
      </c>
      <c r="AG1864">
        <v>9.9708000000000006</v>
      </c>
      <c r="AH1864">
        <v>2.6678000000000002</v>
      </c>
      <c r="AI1864">
        <v>2.6400999999999999</v>
      </c>
      <c r="AJ1864">
        <v>0.75560000000000005</v>
      </c>
      <c r="AK1864">
        <v>0.47660000000000002</v>
      </c>
      <c r="AL1864">
        <v>0.28220000000000001</v>
      </c>
      <c r="AM1864">
        <v>5.3929999999999998</v>
      </c>
      <c r="AN1864">
        <v>0.60780000000000001</v>
      </c>
      <c r="AO1864">
        <v>10.0021</v>
      </c>
      <c r="AP1864">
        <v>0.73839999999999995</v>
      </c>
      <c r="AQ1864">
        <v>45.464300000000001</v>
      </c>
      <c r="AR1864">
        <v>81.469899999999996</v>
      </c>
      <c r="AU1864" s="22" t="s">
        <v>214</v>
      </c>
      <c r="AV1864" s="46">
        <v>0</v>
      </c>
      <c r="AW1864" s="46">
        <v>0</v>
      </c>
      <c r="AX1864" s="46">
        <v>0</v>
      </c>
    </row>
    <row r="1865" spans="1:68" ht="14.25" hidden="1" customHeight="1" x14ac:dyDescent="0.25">
      <c r="A1865">
        <v>645</v>
      </c>
      <c r="B1865">
        <v>2008</v>
      </c>
      <c r="C1865" s="22" t="str">
        <f t="shared" si="107"/>
        <v>2008B00645</v>
      </c>
      <c r="D1865" s="13">
        <v>39668</v>
      </c>
      <c r="E1865">
        <v>80025</v>
      </c>
      <c r="F1865" t="s">
        <v>263</v>
      </c>
      <c r="G1865">
        <v>1</v>
      </c>
      <c r="I1865" t="s">
        <v>70</v>
      </c>
      <c r="J1865" s="15">
        <f t="shared" si="106"/>
        <v>5432</v>
      </c>
      <c r="K1865">
        <v>20</v>
      </c>
      <c r="L1865">
        <v>40</v>
      </c>
      <c r="M1865">
        <v>40</v>
      </c>
      <c r="N1865">
        <f t="shared" si="108"/>
        <v>20</v>
      </c>
      <c r="O1865">
        <v>4</v>
      </c>
      <c r="P1865">
        <v>6</v>
      </c>
      <c r="Q1865"/>
      <c r="R1865">
        <v>394</v>
      </c>
      <c r="S1865">
        <v>2009</v>
      </c>
      <c r="T1865" s="60" t="s">
        <v>88</v>
      </c>
      <c r="U1865" s="65">
        <v>2.89</v>
      </c>
      <c r="V1865" s="65">
        <v>1.79</v>
      </c>
      <c r="W1865" s="65">
        <v>4.9800000000000004</v>
      </c>
      <c r="X1865" s="65">
        <v>0.11</v>
      </c>
      <c r="Y1865" s="65">
        <v>0</v>
      </c>
      <c r="Z1865">
        <v>509.55</v>
      </c>
      <c r="AA1865">
        <v>9.0299999999999994</v>
      </c>
      <c r="AB1865">
        <v>11.2516</v>
      </c>
      <c r="AC1865">
        <v>1.3557999999999999</v>
      </c>
      <c r="AD1865">
        <v>2.2010999999999998</v>
      </c>
      <c r="AE1865">
        <v>2.5459000000000001</v>
      </c>
      <c r="AF1865">
        <v>5.9946000000000002</v>
      </c>
      <c r="AG1865">
        <v>7.2023000000000001</v>
      </c>
      <c r="AH1865">
        <v>2.3252000000000002</v>
      </c>
      <c r="AI1865">
        <v>3.1345000000000001</v>
      </c>
      <c r="AJ1865">
        <v>0.83499999999999996</v>
      </c>
      <c r="AK1865">
        <v>0.40770000000000001</v>
      </c>
      <c r="AL1865">
        <v>0.28689999999999999</v>
      </c>
      <c r="AM1865">
        <v>4.6618000000000004</v>
      </c>
      <c r="AN1865">
        <v>0.51590000000000003</v>
      </c>
      <c r="AO1865">
        <v>4.3558000000000003</v>
      </c>
      <c r="AP1865">
        <v>0.67759999999999998</v>
      </c>
      <c r="AQ1865">
        <v>46.339700000000001</v>
      </c>
      <c r="AR1865">
        <v>50.782400000000003</v>
      </c>
      <c r="AU1865" s="22" t="s">
        <v>214</v>
      </c>
      <c r="AV1865" s="46">
        <v>0</v>
      </c>
      <c r="AW1865" s="46">
        <v>0</v>
      </c>
      <c r="AX1865" s="46">
        <v>0</v>
      </c>
    </row>
    <row r="1866" spans="1:68" ht="15" hidden="1" customHeight="1" x14ac:dyDescent="0.25">
      <c r="A1866">
        <v>646</v>
      </c>
      <c r="B1866">
        <v>2008</v>
      </c>
      <c r="C1866" s="22" t="str">
        <f t="shared" si="107"/>
        <v>2008B00646</v>
      </c>
      <c r="D1866" s="13">
        <v>39668</v>
      </c>
      <c r="E1866">
        <v>80025</v>
      </c>
      <c r="F1866" t="s">
        <v>263</v>
      </c>
      <c r="G1866">
        <v>1</v>
      </c>
      <c r="I1866" t="s">
        <v>70</v>
      </c>
      <c r="J1866" s="15">
        <f t="shared" si="106"/>
        <v>10864</v>
      </c>
      <c r="K1866">
        <v>40</v>
      </c>
      <c r="L1866">
        <v>80</v>
      </c>
      <c r="M1866">
        <v>80</v>
      </c>
      <c r="N1866">
        <f t="shared" si="108"/>
        <v>40</v>
      </c>
      <c r="O1866">
        <v>4</v>
      </c>
      <c r="P1866">
        <v>6</v>
      </c>
      <c r="Q1866"/>
      <c r="R1866">
        <v>395</v>
      </c>
      <c r="S1866">
        <v>2009</v>
      </c>
      <c r="T1866" s="60" t="s">
        <v>88</v>
      </c>
      <c r="U1866" s="65">
        <v>0.87</v>
      </c>
      <c r="V1866" s="65">
        <v>0.64</v>
      </c>
      <c r="W1866" s="65">
        <v>0.18</v>
      </c>
      <c r="X1866" s="65">
        <v>0.01</v>
      </c>
      <c r="Y1866" s="65">
        <v>0</v>
      </c>
      <c r="Z1866">
        <v>478.8</v>
      </c>
      <c r="AA1866">
        <v>7.17</v>
      </c>
      <c r="AB1866">
        <v>9.5721000000000007</v>
      </c>
      <c r="AC1866">
        <v>1.413</v>
      </c>
      <c r="AD1866">
        <v>0.90769999999999995</v>
      </c>
      <c r="AE1866">
        <v>13.5144</v>
      </c>
      <c r="AF1866">
        <v>8.3941999999999997</v>
      </c>
      <c r="AG1866">
        <v>9.3364999999999991</v>
      </c>
      <c r="AH1866">
        <v>2.7715999999999998</v>
      </c>
      <c r="AI1866">
        <v>2.6976</v>
      </c>
      <c r="AJ1866">
        <v>1.0447</v>
      </c>
      <c r="AK1866">
        <v>0.18559999999999999</v>
      </c>
      <c r="AL1866">
        <v>0.26729999999999998</v>
      </c>
      <c r="AM1866">
        <v>7.7595999999999998</v>
      </c>
      <c r="AN1866">
        <v>0.3841</v>
      </c>
      <c r="AO1866">
        <v>2.3067000000000002</v>
      </c>
      <c r="AP1866">
        <v>0.58750000000000002</v>
      </c>
      <c r="AQ1866">
        <v>33.653799999999997</v>
      </c>
      <c r="AR1866">
        <v>33.956699999999998</v>
      </c>
      <c r="AU1866" s="22" t="s">
        <v>214</v>
      </c>
      <c r="AV1866" s="46">
        <v>0</v>
      </c>
      <c r="AW1866" s="46">
        <v>0</v>
      </c>
      <c r="AX1866" s="46">
        <v>0</v>
      </c>
    </row>
    <row r="1867" spans="1:68" ht="12.75" hidden="1" customHeight="1" x14ac:dyDescent="0.25">
      <c r="A1867">
        <v>647</v>
      </c>
      <c r="B1867">
        <v>2008</v>
      </c>
      <c r="C1867" s="22" t="str">
        <f t="shared" si="107"/>
        <v>2008B00647</v>
      </c>
      <c r="D1867" s="13">
        <v>39702</v>
      </c>
      <c r="E1867">
        <v>80026</v>
      </c>
      <c r="F1867" t="s">
        <v>263</v>
      </c>
      <c r="G1867">
        <v>2</v>
      </c>
      <c r="I1867" t="s">
        <v>70</v>
      </c>
      <c r="J1867" s="15">
        <f t="shared" si="106"/>
        <v>1358</v>
      </c>
      <c r="K1867">
        <v>0</v>
      </c>
      <c r="L1867">
        <v>5</v>
      </c>
      <c r="M1867">
        <v>5</v>
      </c>
      <c r="N1867">
        <f t="shared" si="108"/>
        <v>5</v>
      </c>
      <c r="O1867">
        <v>4</v>
      </c>
      <c r="P1867">
        <v>6</v>
      </c>
      <c r="Q1867"/>
      <c r="R1867">
        <v>396</v>
      </c>
      <c r="S1867">
        <v>2009</v>
      </c>
      <c r="T1867" s="60" t="s">
        <v>88</v>
      </c>
      <c r="U1867" s="65">
        <v>2.94</v>
      </c>
      <c r="V1867" s="65">
        <v>0.41</v>
      </c>
      <c r="W1867" s="65">
        <v>0</v>
      </c>
      <c r="X1867" s="65">
        <v>0.02</v>
      </c>
      <c r="Y1867" s="65">
        <v>0</v>
      </c>
      <c r="Z1867">
        <v>527.95000000000005</v>
      </c>
      <c r="AA1867">
        <v>13.68</v>
      </c>
      <c r="AB1867">
        <v>5.3102</v>
      </c>
      <c r="AC1867">
        <v>2.1692</v>
      </c>
      <c r="AD1867">
        <v>1.0095000000000001</v>
      </c>
      <c r="AE1867">
        <v>2.7039</v>
      </c>
      <c r="AF1867">
        <v>3.1930000000000001</v>
      </c>
      <c r="AG1867">
        <v>13.999700000000001</v>
      </c>
      <c r="AH1867">
        <v>1.5225</v>
      </c>
      <c r="AI1867">
        <v>2.1781999999999999</v>
      </c>
      <c r="AJ1867">
        <v>0.59630000000000005</v>
      </c>
      <c r="AK1867">
        <v>0.48699999999999999</v>
      </c>
      <c r="AL1867">
        <v>0.21959999999999999</v>
      </c>
      <c r="AM1867">
        <v>5.3792</v>
      </c>
      <c r="AN1867">
        <v>0.66310000000000002</v>
      </c>
      <c r="AO1867">
        <v>40.418300000000002</v>
      </c>
      <c r="AP1867">
        <v>1.0467</v>
      </c>
      <c r="AQ1867">
        <v>24.721</v>
      </c>
      <c r="AR1867">
        <v>105.8335</v>
      </c>
      <c r="AU1867" s="22" t="s">
        <v>214</v>
      </c>
      <c r="AV1867" s="46">
        <v>0</v>
      </c>
      <c r="AW1867" s="46">
        <v>0</v>
      </c>
      <c r="AX1867" s="46">
        <v>0</v>
      </c>
    </row>
    <row r="1868" spans="1:68" ht="12.75" hidden="1" customHeight="1" x14ac:dyDescent="0.25">
      <c r="A1868">
        <v>648</v>
      </c>
      <c r="B1868">
        <v>2008</v>
      </c>
      <c r="C1868" s="22" t="str">
        <f t="shared" si="107"/>
        <v>2008B00648</v>
      </c>
      <c r="D1868" s="13">
        <v>39702</v>
      </c>
      <c r="E1868">
        <v>80026</v>
      </c>
      <c r="F1868" t="s">
        <v>263</v>
      </c>
      <c r="G1868">
        <v>2</v>
      </c>
      <c r="I1868" t="s">
        <v>70</v>
      </c>
      <c r="J1868" s="15">
        <f t="shared" si="106"/>
        <v>1358</v>
      </c>
      <c r="K1868">
        <v>5</v>
      </c>
      <c r="L1868">
        <v>10</v>
      </c>
      <c r="M1868">
        <v>10</v>
      </c>
      <c r="N1868">
        <f t="shared" si="108"/>
        <v>5</v>
      </c>
      <c r="O1868">
        <v>4</v>
      </c>
      <c r="P1868">
        <v>6</v>
      </c>
      <c r="Q1868"/>
      <c r="R1868">
        <v>397</v>
      </c>
      <c r="S1868">
        <v>2009</v>
      </c>
      <c r="T1868" s="60" t="s">
        <v>88</v>
      </c>
      <c r="U1868" s="65">
        <v>7.02</v>
      </c>
      <c r="V1868" s="65">
        <v>0.59</v>
      </c>
      <c r="W1868" s="65">
        <v>1.98</v>
      </c>
      <c r="X1868" s="65">
        <v>0.25</v>
      </c>
      <c r="Y1868" s="65">
        <v>0</v>
      </c>
      <c r="Z1868">
        <v>509.09</v>
      </c>
      <c r="AA1868">
        <v>9.5399999999999991</v>
      </c>
      <c r="AB1868">
        <v>8.5777000000000001</v>
      </c>
      <c r="AC1868">
        <v>2.1724999999999999</v>
      </c>
      <c r="AD1868">
        <v>1.0892999999999999</v>
      </c>
      <c r="AE1868">
        <v>3.0596000000000001</v>
      </c>
      <c r="AF1868">
        <v>5.1033999999999997</v>
      </c>
      <c r="AG1868">
        <v>9.7045999999999992</v>
      </c>
      <c r="AH1868">
        <v>2.2176999999999998</v>
      </c>
      <c r="AI1868">
        <v>2.7759999999999998</v>
      </c>
      <c r="AJ1868">
        <v>0.75490000000000002</v>
      </c>
      <c r="AK1868">
        <v>0.55420000000000003</v>
      </c>
      <c r="AL1868">
        <v>0.248</v>
      </c>
      <c r="AM1868">
        <v>5.1816000000000004</v>
      </c>
      <c r="AN1868">
        <v>0.54800000000000004</v>
      </c>
      <c r="AO1868">
        <v>24.369499999999999</v>
      </c>
      <c r="AP1868">
        <v>0.80220000000000002</v>
      </c>
      <c r="AQ1868">
        <v>39.415100000000002</v>
      </c>
      <c r="AR1868">
        <v>106.4106</v>
      </c>
      <c r="AS1868" s="22"/>
      <c r="AT1868" s="22"/>
      <c r="AU1868" s="22" t="s">
        <v>214</v>
      </c>
      <c r="AV1868" s="46">
        <v>0</v>
      </c>
      <c r="AW1868" s="46">
        <v>0</v>
      </c>
      <c r="AX1868" s="46">
        <v>0</v>
      </c>
    </row>
    <row r="1869" spans="1:68" ht="12.75" hidden="1" customHeight="1" x14ac:dyDescent="0.25">
      <c r="A1869">
        <v>649</v>
      </c>
      <c r="B1869">
        <v>2008</v>
      </c>
      <c r="C1869" s="22" t="str">
        <f t="shared" si="107"/>
        <v>2008B00649</v>
      </c>
      <c r="D1869" s="13">
        <v>39702</v>
      </c>
      <c r="E1869">
        <v>80026</v>
      </c>
      <c r="F1869" t="s">
        <v>263</v>
      </c>
      <c r="G1869">
        <v>2</v>
      </c>
      <c r="I1869" t="s">
        <v>70</v>
      </c>
      <c r="J1869" s="15">
        <f t="shared" si="106"/>
        <v>2716</v>
      </c>
      <c r="K1869">
        <v>10</v>
      </c>
      <c r="L1869">
        <v>20</v>
      </c>
      <c r="M1869">
        <v>20</v>
      </c>
      <c r="N1869">
        <f t="shared" si="108"/>
        <v>10</v>
      </c>
      <c r="O1869">
        <v>4</v>
      </c>
      <c r="P1869">
        <v>6</v>
      </c>
      <c r="Q1869"/>
      <c r="R1869">
        <v>398</v>
      </c>
      <c r="S1869">
        <v>2009</v>
      </c>
      <c r="T1869" s="60" t="s">
        <v>88</v>
      </c>
      <c r="U1869" s="65">
        <v>2.33</v>
      </c>
      <c r="V1869" s="65">
        <v>3.77</v>
      </c>
      <c r="W1869" s="65">
        <v>1.92</v>
      </c>
      <c r="X1869" s="65">
        <v>0.4</v>
      </c>
      <c r="Y1869" s="65">
        <v>0</v>
      </c>
      <c r="Z1869">
        <v>475.28</v>
      </c>
      <c r="AA1869">
        <v>8.56</v>
      </c>
      <c r="AB1869">
        <v>9.7211999999999996</v>
      </c>
      <c r="AC1869">
        <v>1.633</v>
      </c>
      <c r="AD1869">
        <v>1.8117000000000001</v>
      </c>
      <c r="AE1869">
        <v>2.1737000000000002</v>
      </c>
      <c r="AF1869">
        <v>5.0868000000000002</v>
      </c>
      <c r="AG1869">
        <v>8.3363999999999994</v>
      </c>
      <c r="AH1869">
        <v>1.8391</v>
      </c>
      <c r="AI1869">
        <v>2.4159000000000002</v>
      </c>
      <c r="AJ1869">
        <v>0.74860000000000004</v>
      </c>
      <c r="AK1869">
        <v>0.59319999999999995</v>
      </c>
      <c r="AL1869">
        <v>0.23350000000000001</v>
      </c>
      <c r="AM1869">
        <v>4.3647</v>
      </c>
      <c r="AN1869">
        <v>0.50409999999999999</v>
      </c>
      <c r="AO1869">
        <v>6.1791999999999998</v>
      </c>
      <c r="AP1869">
        <v>0.68140000000000001</v>
      </c>
      <c r="AQ1869">
        <v>33.912199999999999</v>
      </c>
      <c r="AR1869">
        <v>68.464399999999998</v>
      </c>
      <c r="AS1869" s="22"/>
      <c r="AT1869" s="22"/>
      <c r="AU1869" s="22" t="s">
        <v>214</v>
      </c>
      <c r="AV1869" s="46">
        <v>0</v>
      </c>
      <c r="AW1869" s="46">
        <v>0</v>
      </c>
      <c r="AX1869" s="46">
        <v>0</v>
      </c>
    </row>
    <row r="1870" spans="1:68" ht="12.75" hidden="1" customHeight="1" x14ac:dyDescent="0.25">
      <c r="A1870">
        <v>650</v>
      </c>
      <c r="B1870">
        <v>2008</v>
      </c>
      <c r="C1870" s="22" t="str">
        <f t="shared" si="107"/>
        <v>2008B00650</v>
      </c>
      <c r="D1870" s="13">
        <v>39702</v>
      </c>
      <c r="E1870">
        <v>80026</v>
      </c>
      <c r="F1870" t="s">
        <v>263</v>
      </c>
      <c r="G1870">
        <v>2</v>
      </c>
      <c r="I1870" t="s">
        <v>70</v>
      </c>
      <c r="J1870" s="15">
        <f t="shared" si="106"/>
        <v>5432</v>
      </c>
      <c r="K1870">
        <v>20</v>
      </c>
      <c r="L1870">
        <v>40</v>
      </c>
      <c r="M1870">
        <v>40</v>
      </c>
      <c r="N1870">
        <f t="shared" si="108"/>
        <v>20</v>
      </c>
      <c r="O1870">
        <v>4</v>
      </c>
      <c r="P1870">
        <v>6</v>
      </c>
      <c r="Q1870"/>
      <c r="R1870">
        <v>399</v>
      </c>
      <c r="S1870">
        <v>2009</v>
      </c>
      <c r="T1870" s="60" t="s">
        <v>88</v>
      </c>
      <c r="U1870" s="65">
        <v>3.12</v>
      </c>
      <c r="V1870" s="65">
        <v>1.05</v>
      </c>
      <c r="W1870" s="65">
        <v>0</v>
      </c>
      <c r="X1870" s="65">
        <v>0.31</v>
      </c>
      <c r="Y1870" s="65">
        <v>0</v>
      </c>
      <c r="Z1870">
        <v>507.03</v>
      </c>
      <c r="AA1870">
        <v>8.36</v>
      </c>
      <c r="AB1870">
        <v>13.0067</v>
      </c>
      <c r="AC1870">
        <v>1.6943999999999999</v>
      </c>
      <c r="AD1870">
        <v>2.3443000000000001</v>
      </c>
      <c r="AE1870">
        <v>2.1284999999999998</v>
      </c>
      <c r="AF1870">
        <v>7.3129</v>
      </c>
      <c r="AG1870">
        <v>7.4546000000000001</v>
      </c>
      <c r="AH1870">
        <v>2.7669000000000001</v>
      </c>
      <c r="AI1870">
        <v>2.8043999999999998</v>
      </c>
      <c r="AJ1870">
        <v>1.0170999999999999</v>
      </c>
      <c r="AK1870">
        <v>0.62839999999999996</v>
      </c>
      <c r="AL1870">
        <v>0.2707</v>
      </c>
      <c r="AM1870">
        <v>4.9393000000000002</v>
      </c>
      <c r="AN1870">
        <v>0.55159999999999998</v>
      </c>
      <c r="AO1870">
        <v>4.3013000000000003</v>
      </c>
      <c r="AP1870">
        <v>0.75829999999999997</v>
      </c>
      <c r="AQ1870">
        <v>45.002200000000002</v>
      </c>
      <c r="AR1870">
        <v>52.411099999999998</v>
      </c>
      <c r="AU1870" s="22" t="s">
        <v>214</v>
      </c>
      <c r="AV1870" s="46">
        <v>0</v>
      </c>
      <c r="AW1870" s="46">
        <v>0</v>
      </c>
      <c r="AX1870" s="46">
        <v>0</v>
      </c>
    </row>
    <row r="1871" spans="1:68" ht="12.75" hidden="1" customHeight="1" x14ac:dyDescent="0.25">
      <c r="A1871">
        <v>651</v>
      </c>
      <c r="B1871">
        <v>2008</v>
      </c>
      <c r="C1871" s="22" t="str">
        <f t="shared" si="107"/>
        <v>2008B00651</v>
      </c>
      <c r="D1871" s="13">
        <v>39702</v>
      </c>
      <c r="E1871">
        <v>80026</v>
      </c>
      <c r="F1871" t="s">
        <v>263</v>
      </c>
      <c r="G1871">
        <v>2</v>
      </c>
      <c r="I1871" t="s">
        <v>70</v>
      </c>
      <c r="J1871" s="15">
        <f t="shared" si="106"/>
        <v>6457.2900000000009</v>
      </c>
      <c r="K1871">
        <v>40</v>
      </c>
      <c r="L1871">
        <v>80</v>
      </c>
      <c r="M1871" s="26">
        <v>71.7</v>
      </c>
      <c r="N1871">
        <f t="shared" si="108"/>
        <v>40</v>
      </c>
      <c r="O1871">
        <v>3</v>
      </c>
      <c r="P1871">
        <v>6</v>
      </c>
      <c r="Q1871"/>
      <c r="R1871">
        <v>400</v>
      </c>
      <c r="S1871">
        <v>2009</v>
      </c>
      <c r="T1871" s="60" t="s">
        <v>88</v>
      </c>
      <c r="U1871" s="65">
        <v>2.62</v>
      </c>
      <c r="V1871" s="65">
        <v>3.69</v>
      </c>
      <c r="W1871" s="65">
        <v>5.53</v>
      </c>
      <c r="X1871" s="65">
        <v>0.7</v>
      </c>
      <c r="Y1871" s="65">
        <v>0</v>
      </c>
      <c r="Z1871">
        <v>518.04999999999995</v>
      </c>
      <c r="AA1871">
        <v>7.24</v>
      </c>
      <c r="AB1871">
        <v>10.760899999999999</v>
      </c>
      <c r="AC1871">
        <v>2.0554000000000001</v>
      </c>
      <c r="AD1871">
        <v>1.8912</v>
      </c>
      <c r="AE1871">
        <v>5.3383000000000003</v>
      </c>
      <c r="AF1871">
        <v>6.7076000000000002</v>
      </c>
      <c r="AG1871">
        <v>7.5063000000000004</v>
      </c>
      <c r="AH1871">
        <v>2.3565999999999998</v>
      </c>
      <c r="AI1871">
        <v>3.0512000000000001</v>
      </c>
      <c r="AJ1871">
        <v>1.2289000000000001</v>
      </c>
      <c r="AK1871">
        <v>0.31850000000000001</v>
      </c>
      <c r="AL1871">
        <v>0.3785</v>
      </c>
      <c r="AM1871">
        <v>5.0357000000000003</v>
      </c>
      <c r="AN1871">
        <v>0.45440000000000003</v>
      </c>
      <c r="AO1871">
        <v>3.2313000000000001</v>
      </c>
      <c r="AP1871">
        <v>0.69159999999999999</v>
      </c>
      <c r="AQ1871">
        <v>42.865099999999998</v>
      </c>
      <c r="AR1871">
        <v>33.790999999999997</v>
      </c>
      <c r="AU1871" s="22" t="s">
        <v>214</v>
      </c>
      <c r="AV1871" s="46">
        <v>0</v>
      </c>
      <c r="AW1871" s="46">
        <v>0</v>
      </c>
      <c r="AX1871" s="46">
        <v>0</v>
      </c>
    </row>
    <row r="1872" spans="1:68" ht="15" hidden="1" customHeight="1" x14ac:dyDescent="0.25">
      <c r="A1872">
        <v>652</v>
      </c>
      <c r="B1872">
        <v>2008</v>
      </c>
      <c r="C1872" s="22" t="str">
        <f t="shared" si="107"/>
        <v>2008B00652</v>
      </c>
      <c r="D1872" s="13">
        <v>39702</v>
      </c>
      <c r="E1872">
        <v>80027</v>
      </c>
      <c r="F1872" t="s">
        <v>263</v>
      </c>
      <c r="G1872">
        <v>3</v>
      </c>
      <c r="I1872" t="s">
        <v>70</v>
      </c>
      <c r="J1872" s="15">
        <f t="shared" si="106"/>
        <v>1358</v>
      </c>
      <c r="K1872">
        <v>0</v>
      </c>
      <c r="L1872">
        <v>5</v>
      </c>
      <c r="M1872">
        <v>5</v>
      </c>
      <c r="N1872">
        <f t="shared" si="108"/>
        <v>5</v>
      </c>
      <c r="O1872">
        <v>4</v>
      </c>
      <c r="P1872">
        <v>6</v>
      </c>
      <c r="Q1872"/>
      <c r="R1872">
        <v>401</v>
      </c>
      <c r="S1872">
        <v>2009</v>
      </c>
      <c r="T1872" s="60" t="s">
        <v>88</v>
      </c>
      <c r="U1872" s="65">
        <v>5.23</v>
      </c>
      <c r="V1872" s="65">
        <v>0</v>
      </c>
      <c r="W1872" s="65">
        <v>0</v>
      </c>
      <c r="X1872" s="65">
        <v>0.11</v>
      </c>
      <c r="Y1872" s="65">
        <v>0</v>
      </c>
      <c r="Z1872">
        <v>508.5</v>
      </c>
      <c r="AA1872">
        <v>14.27</v>
      </c>
      <c r="AB1872">
        <v>9.1448</v>
      </c>
      <c r="AC1872">
        <v>1.7915000000000001</v>
      </c>
      <c r="AD1872">
        <v>1.2467999999999999</v>
      </c>
      <c r="AE1872">
        <v>2.5552999999999999</v>
      </c>
      <c r="AF1872">
        <v>5.8818999999999999</v>
      </c>
      <c r="AG1872">
        <v>12.7432</v>
      </c>
      <c r="AH1872">
        <v>2.7010999999999998</v>
      </c>
      <c r="AI1872">
        <v>2.5674000000000001</v>
      </c>
      <c r="AJ1872">
        <v>0.73680000000000001</v>
      </c>
      <c r="AK1872">
        <v>0.61960000000000004</v>
      </c>
      <c r="AL1872">
        <v>0.37530000000000002</v>
      </c>
      <c r="AM1872">
        <v>7.0099</v>
      </c>
      <c r="AN1872">
        <v>0.77690000000000003</v>
      </c>
      <c r="AO1872">
        <v>29.937799999999999</v>
      </c>
      <c r="AP1872">
        <v>1.1060000000000001</v>
      </c>
      <c r="AQ1872">
        <v>44.788400000000003</v>
      </c>
      <c r="AR1872">
        <v>116.758</v>
      </c>
      <c r="AU1872" s="22" t="s">
        <v>214</v>
      </c>
      <c r="AV1872" s="46">
        <v>0</v>
      </c>
      <c r="AW1872" s="46">
        <v>0</v>
      </c>
      <c r="AX1872" s="46">
        <v>0</v>
      </c>
    </row>
    <row r="1873" spans="1:50" ht="15" hidden="1" customHeight="1" x14ac:dyDescent="0.25">
      <c r="A1873">
        <v>653</v>
      </c>
      <c r="B1873">
        <v>2008</v>
      </c>
      <c r="C1873" s="22" t="str">
        <f t="shared" si="107"/>
        <v>2008B00653</v>
      </c>
      <c r="D1873" s="13">
        <v>39702</v>
      </c>
      <c r="E1873">
        <v>80027</v>
      </c>
      <c r="F1873" t="s">
        <v>263</v>
      </c>
      <c r="G1873">
        <v>3</v>
      </c>
      <c r="I1873" t="s">
        <v>70</v>
      </c>
      <c r="J1873" s="15">
        <f t="shared" si="106"/>
        <v>1358</v>
      </c>
      <c r="K1873">
        <v>5</v>
      </c>
      <c r="L1873">
        <v>10</v>
      </c>
      <c r="M1873">
        <v>10</v>
      </c>
      <c r="N1873">
        <f t="shared" si="108"/>
        <v>5</v>
      </c>
      <c r="O1873">
        <v>4</v>
      </c>
      <c r="P1873">
        <v>6</v>
      </c>
      <c r="Q1873"/>
      <c r="R1873">
        <v>402</v>
      </c>
      <c r="S1873">
        <v>2009</v>
      </c>
      <c r="T1873" s="60" t="s">
        <v>88</v>
      </c>
      <c r="U1873" s="65">
        <v>3.05</v>
      </c>
      <c r="V1873" s="65">
        <v>0</v>
      </c>
      <c r="W1873" s="65">
        <v>0</v>
      </c>
      <c r="X1873" s="65">
        <v>0.09</v>
      </c>
      <c r="Y1873" s="65">
        <v>0</v>
      </c>
      <c r="Z1873">
        <v>512.1</v>
      </c>
      <c r="AA1873">
        <v>10.51</v>
      </c>
      <c r="AB1873">
        <v>11.019500000000001</v>
      </c>
      <c r="AC1873">
        <v>1.1424000000000001</v>
      </c>
      <c r="AD1873">
        <v>1.2862</v>
      </c>
      <c r="AE1873">
        <v>2.8816999999999999</v>
      </c>
      <c r="AF1873">
        <v>7.4447000000000001</v>
      </c>
      <c r="AG1873">
        <v>11.112399999999999</v>
      </c>
      <c r="AH1873">
        <v>2.95</v>
      </c>
      <c r="AI1873">
        <v>2.3077999999999999</v>
      </c>
      <c r="AJ1873">
        <v>0.79479999999999995</v>
      </c>
      <c r="AK1873">
        <v>0.67669999999999997</v>
      </c>
      <c r="AL1873">
        <v>0.38750000000000001</v>
      </c>
      <c r="AM1873">
        <v>7.8601999999999999</v>
      </c>
      <c r="AN1873">
        <v>0.70069999999999999</v>
      </c>
      <c r="AO1873">
        <v>28.199300000000001</v>
      </c>
      <c r="AP1873">
        <v>0.89970000000000006</v>
      </c>
      <c r="AQ1873">
        <v>56.081499999999998</v>
      </c>
      <c r="AR1873">
        <v>143.48339999999999</v>
      </c>
      <c r="AU1873" s="22" t="s">
        <v>214</v>
      </c>
      <c r="AV1873" s="46">
        <v>0</v>
      </c>
      <c r="AW1873" s="46">
        <v>0</v>
      </c>
      <c r="AX1873" s="46">
        <v>0</v>
      </c>
    </row>
    <row r="1874" spans="1:50" ht="12.75" hidden="1" customHeight="1" x14ac:dyDescent="0.25">
      <c r="A1874">
        <v>654</v>
      </c>
      <c r="B1874">
        <v>2008</v>
      </c>
      <c r="C1874" s="22" t="str">
        <f t="shared" si="107"/>
        <v>2008B00654</v>
      </c>
      <c r="D1874" s="13">
        <v>39702</v>
      </c>
      <c r="E1874">
        <v>80027</v>
      </c>
      <c r="F1874" t="s">
        <v>263</v>
      </c>
      <c r="G1874">
        <v>3</v>
      </c>
      <c r="I1874" t="s">
        <v>70</v>
      </c>
      <c r="J1874" s="15">
        <f t="shared" si="106"/>
        <v>2716</v>
      </c>
      <c r="K1874">
        <v>10</v>
      </c>
      <c r="L1874">
        <v>20</v>
      </c>
      <c r="M1874">
        <v>20</v>
      </c>
      <c r="N1874">
        <f t="shared" si="108"/>
        <v>10</v>
      </c>
      <c r="O1874">
        <v>4</v>
      </c>
      <c r="P1874">
        <v>6</v>
      </c>
      <c r="Q1874"/>
      <c r="R1874">
        <v>403</v>
      </c>
      <c r="S1874">
        <v>2009</v>
      </c>
      <c r="T1874" s="60" t="s">
        <v>88</v>
      </c>
      <c r="U1874" s="65">
        <v>3.49</v>
      </c>
      <c r="V1874" s="65">
        <v>1.1299999999999999</v>
      </c>
      <c r="W1874" s="65">
        <v>5.26</v>
      </c>
      <c r="X1874" s="65">
        <v>0.22</v>
      </c>
      <c r="Y1874" s="65">
        <v>0</v>
      </c>
      <c r="Z1874">
        <v>520.36</v>
      </c>
      <c r="AA1874">
        <v>8.6999999999999993</v>
      </c>
      <c r="AB1874">
        <v>9.4090000000000007</v>
      </c>
      <c r="AC1874">
        <v>1.3789</v>
      </c>
      <c r="AD1874">
        <v>1.3726</v>
      </c>
      <c r="AE1874">
        <v>1.8691</v>
      </c>
      <c r="AF1874">
        <v>4.2907999999999999</v>
      </c>
      <c r="AG1874">
        <v>7.2084999999999999</v>
      </c>
      <c r="AH1874">
        <v>1.629</v>
      </c>
      <c r="AI1874">
        <v>2.2016</v>
      </c>
      <c r="AJ1874">
        <v>0.75619999999999998</v>
      </c>
      <c r="AK1874">
        <v>0.62849999999999995</v>
      </c>
      <c r="AL1874">
        <v>0.34200000000000003</v>
      </c>
      <c r="AM1874">
        <v>3.7408999999999999</v>
      </c>
      <c r="AN1874">
        <v>0.51870000000000005</v>
      </c>
      <c r="AO1874">
        <v>3.7202999999999999</v>
      </c>
      <c r="AP1874">
        <v>0.68389999999999995</v>
      </c>
      <c r="AQ1874">
        <v>29.446000000000002</v>
      </c>
      <c r="AR1874">
        <v>100.739</v>
      </c>
      <c r="AU1874" s="22" t="s">
        <v>214</v>
      </c>
      <c r="AV1874" s="46">
        <v>0</v>
      </c>
      <c r="AW1874" s="46">
        <v>0</v>
      </c>
      <c r="AX1874" s="46">
        <v>0</v>
      </c>
    </row>
    <row r="1875" spans="1:50" ht="12.75" hidden="1" customHeight="1" x14ac:dyDescent="0.25">
      <c r="A1875">
        <v>655</v>
      </c>
      <c r="B1875">
        <v>2008</v>
      </c>
      <c r="C1875" s="22" t="str">
        <f t="shared" si="107"/>
        <v>2008B00655</v>
      </c>
      <c r="D1875" s="13">
        <v>39702</v>
      </c>
      <c r="E1875">
        <v>80027</v>
      </c>
      <c r="F1875" t="s">
        <v>263</v>
      </c>
      <c r="G1875">
        <v>3</v>
      </c>
      <c r="I1875" t="s">
        <v>70</v>
      </c>
      <c r="J1875" s="15">
        <f t="shared" si="106"/>
        <v>5432</v>
      </c>
      <c r="K1875">
        <v>20</v>
      </c>
      <c r="L1875">
        <v>40</v>
      </c>
      <c r="M1875">
        <v>40</v>
      </c>
      <c r="N1875">
        <f t="shared" si="108"/>
        <v>20</v>
      </c>
      <c r="O1875">
        <v>4</v>
      </c>
      <c r="P1875">
        <v>6</v>
      </c>
      <c r="Q1875"/>
      <c r="R1875">
        <v>404</v>
      </c>
      <c r="S1875">
        <v>2009</v>
      </c>
      <c r="T1875" s="60" t="s">
        <v>88</v>
      </c>
      <c r="U1875" s="65">
        <v>4.1900000000000004</v>
      </c>
      <c r="V1875" s="65">
        <v>1.26</v>
      </c>
      <c r="W1875" s="65">
        <v>0</v>
      </c>
      <c r="X1875" s="65">
        <v>0.7</v>
      </c>
      <c r="Y1875" s="65">
        <v>0</v>
      </c>
      <c r="Z1875">
        <v>469.65</v>
      </c>
      <c r="AA1875">
        <v>8.48</v>
      </c>
      <c r="AB1875">
        <v>21.473400000000002</v>
      </c>
      <c r="AC1875">
        <v>1.2984</v>
      </c>
      <c r="AD1875">
        <v>1.7463</v>
      </c>
      <c r="AE1875">
        <v>2.9798</v>
      </c>
      <c r="AF1875">
        <v>12.648899999999999</v>
      </c>
      <c r="AG1875">
        <v>8.3511000000000006</v>
      </c>
      <c r="AH1875">
        <v>5.9149000000000003</v>
      </c>
      <c r="AI1875">
        <v>3.8090000000000002</v>
      </c>
      <c r="AJ1875">
        <v>1.3031999999999999</v>
      </c>
      <c r="AK1875">
        <v>0.70740000000000003</v>
      </c>
      <c r="AL1875">
        <v>0.46910000000000002</v>
      </c>
      <c r="AM1875">
        <v>8.5851000000000006</v>
      </c>
      <c r="AN1875">
        <v>0.56699999999999995</v>
      </c>
      <c r="AO1875">
        <v>7.3936000000000002</v>
      </c>
      <c r="AP1875">
        <v>0.69789999999999996</v>
      </c>
      <c r="AQ1875">
        <v>95.319100000000006</v>
      </c>
      <c r="AR1875">
        <v>76.914900000000003</v>
      </c>
      <c r="AU1875" s="22" t="s">
        <v>214</v>
      </c>
      <c r="AV1875" s="46">
        <v>0</v>
      </c>
      <c r="AW1875" s="46">
        <v>0</v>
      </c>
      <c r="AX1875" s="46">
        <v>0</v>
      </c>
    </row>
    <row r="1876" spans="1:50" ht="12.75" hidden="1" customHeight="1" x14ac:dyDescent="0.25">
      <c r="A1876">
        <v>656</v>
      </c>
      <c r="B1876">
        <v>2008</v>
      </c>
      <c r="C1876" s="22" t="str">
        <f t="shared" si="107"/>
        <v>2008B00656</v>
      </c>
      <c r="D1876" s="13">
        <v>39702</v>
      </c>
      <c r="E1876">
        <v>80027</v>
      </c>
      <c r="F1876" t="s">
        <v>263</v>
      </c>
      <c r="G1876">
        <v>3</v>
      </c>
      <c r="I1876" t="s">
        <v>70</v>
      </c>
      <c r="J1876" s="15">
        <f t="shared" si="106"/>
        <v>10864</v>
      </c>
      <c r="K1876">
        <v>40</v>
      </c>
      <c r="L1876">
        <v>80</v>
      </c>
      <c r="M1876">
        <v>80</v>
      </c>
      <c r="N1876">
        <f t="shared" si="108"/>
        <v>40</v>
      </c>
      <c r="O1876">
        <v>4</v>
      </c>
      <c r="P1876">
        <v>6</v>
      </c>
      <c r="Q1876"/>
      <c r="R1876">
        <v>405</v>
      </c>
      <c r="S1876">
        <v>2009</v>
      </c>
      <c r="T1876" s="60" t="s">
        <v>88</v>
      </c>
      <c r="U1876" s="65">
        <v>3.73</v>
      </c>
      <c r="V1876" s="65">
        <v>0.53</v>
      </c>
      <c r="W1876" s="65">
        <v>0</v>
      </c>
      <c r="X1876" s="65">
        <v>0.26</v>
      </c>
      <c r="Y1876" s="65">
        <v>0</v>
      </c>
      <c r="Z1876">
        <v>499.69</v>
      </c>
      <c r="AA1876">
        <v>7.95</v>
      </c>
      <c r="AB1876">
        <v>13.403600000000001</v>
      </c>
      <c r="AC1876">
        <v>1.6725000000000001</v>
      </c>
      <c r="AD1876">
        <v>1.3768</v>
      </c>
      <c r="AE1876">
        <v>2.5003000000000002</v>
      </c>
      <c r="AF1876">
        <v>8.3048000000000002</v>
      </c>
      <c r="AG1876">
        <v>6.5168999999999997</v>
      </c>
      <c r="AH1876">
        <v>2.9097</v>
      </c>
      <c r="AI1876">
        <v>2.7810999999999999</v>
      </c>
      <c r="AJ1876">
        <v>1.0683</v>
      </c>
      <c r="AK1876">
        <v>0.39679999999999999</v>
      </c>
      <c r="AL1876">
        <v>0.40010000000000001</v>
      </c>
      <c r="AM1876">
        <v>4.6959</v>
      </c>
      <c r="AN1876">
        <v>0.46350000000000002</v>
      </c>
      <c r="AO1876">
        <v>4.0000999999999998</v>
      </c>
      <c r="AP1876">
        <v>0.65169999999999995</v>
      </c>
      <c r="AQ1876">
        <v>51.980899999999998</v>
      </c>
      <c r="AR1876">
        <v>66.162599999999998</v>
      </c>
      <c r="AU1876" s="22" t="s">
        <v>214</v>
      </c>
      <c r="AV1876" s="46">
        <v>0</v>
      </c>
      <c r="AW1876" s="46">
        <v>0</v>
      </c>
      <c r="AX1876" s="46">
        <v>0</v>
      </c>
    </row>
    <row r="1877" spans="1:50" ht="12.75" hidden="1" customHeight="1" x14ac:dyDescent="0.25">
      <c r="A1877">
        <v>657</v>
      </c>
      <c r="B1877">
        <v>2008</v>
      </c>
      <c r="C1877" s="22" t="str">
        <f t="shared" si="107"/>
        <v>2008B00657</v>
      </c>
      <c r="D1877" s="13">
        <v>39702</v>
      </c>
      <c r="E1877">
        <v>80028</v>
      </c>
      <c r="F1877" t="s">
        <v>263</v>
      </c>
      <c r="G1877">
        <v>4</v>
      </c>
      <c r="I1877" t="s">
        <v>70</v>
      </c>
      <c r="J1877" s="15">
        <f t="shared" si="106"/>
        <v>1358</v>
      </c>
      <c r="K1877">
        <v>0</v>
      </c>
      <c r="L1877">
        <v>5</v>
      </c>
      <c r="M1877">
        <v>5</v>
      </c>
      <c r="N1877">
        <f t="shared" si="108"/>
        <v>5</v>
      </c>
      <c r="O1877">
        <v>4</v>
      </c>
      <c r="P1877">
        <v>6</v>
      </c>
      <c r="Q1877"/>
      <c r="R1877">
        <v>406</v>
      </c>
      <c r="S1877">
        <v>2009</v>
      </c>
      <c r="T1877" s="60" t="s">
        <v>88</v>
      </c>
      <c r="U1877" s="65">
        <v>3.71</v>
      </c>
      <c r="V1877" s="65">
        <v>0.54</v>
      </c>
      <c r="W1877" s="65">
        <v>0.28000000000000003</v>
      </c>
      <c r="X1877" s="65">
        <v>0.28000000000000003</v>
      </c>
      <c r="Y1877" s="65">
        <v>0</v>
      </c>
      <c r="Z1877">
        <v>462.42</v>
      </c>
      <c r="AA1877">
        <v>13.71</v>
      </c>
      <c r="AB1877">
        <v>7.2472000000000003</v>
      </c>
      <c r="AC1877">
        <v>2.7279</v>
      </c>
      <c r="AD1877">
        <v>0.65300000000000002</v>
      </c>
      <c r="AE1877">
        <v>1.5027999999999999</v>
      </c>
      <c r="AF1877">
        <v>5.7491000000000003</v>
      </c>
      <c r="AG1877">
        <v>11.7233</v>
      </c>
      <c r="AH1877">
        <v>2.5188000000000001</v>
      </c>
      <c r="AI1877">
        <v>2.2995999999999999</v>
      </c>
      <c r="AJ1877">
        <v>0.69030000000000002</v>
      </c>
      <c r="AK1877">
        <v>0.60660000000000003</v>
      </c>
      <c r="AL1877">
        <v>0.23250000000000001</v>
      </c>
      <c r="AM1877">
        <v>5.4596</v>
      </c>
      <c r="AN1877">
        <v>0.66820000000000002</v>
      </c>
      <c r="AO1877">
        <v>16.709599999999998</v>
      </c>
      <c r="AP1877">
        <v>1.0018</v>
      </c>
      <c r="AQ1877">
        <v>40.992600000000003</v>
      </c>
      <c r="AR1877">
        <v>91.084599999999995</v>
      </c>
      <c r="AU1877" s="22" t="s">
        <v>214</v>
      </c>
      <c r="AV1877" s="46">
        <v>0</v>
      </c>
      <c r="AW1877" s="46">
        <v>0</v>
      </c>
      <c r="AX1877" s="46">
        <v>0</v>
      </c>
    </row>
    <row r="1878" spans="1:50" ht="12.75" hidden="1" customHeight="1" x14ac:dyDescent="0.25">
      <c r="A1878">
        <v>658</v>
      </c>
      <c r="B1878">
        <v>2008</v>
      </c>
      <c r="C1878" s="22" t="str">
        <f t="shared" si="107"/>
        <v>2008B00658</v>
      </c>
      <c r="D1878" s="13">
        <v>39702</v>
      </c>
      <c r="E1878">
        <v>80028</v>
      </c>
      <c r="F1878" t="s">
        <v>263</v>
      </c>
      <c r="G1878">
        <v>4</v>
      </c>
      <c r="I1878" t="s">
        <v>70</v>
      </c>
      <c r="J1878" s="15">
        <f t="shared" si="106"/>
        <v>1358</v>
      </c>
      <c r="K1878">
        <v>5</v>
      </c>
      <c r="L1878">
        <v>10</v>
      </c>
      <c r="M1878">
        <v>10</v>
      </c>
      <c r="N1878">
        <f t="shared" si="108"/>
        <v>5</v>
      </c>
      <c r="O1878">
        <v>4</v>
      </c>
      <c r="P1878">
        <v>6</v>
      </c>
      <c r="Q1878"/>
      <c r="R1878">
        <v>407</v>
      </c>
      <c r="S1878">
        <v>2009</v>
      </c>
      <c r="T1878" s="60" t="s">
        <v>88</v>
      </c>
      <c r="U1878" s="65">
        <v>3.72</v>
      </c>
      <c r="V1878" s="65">
        <v>2.08</v>
      </c>
      <c r="W1878" s="65">
        <v>0</v>
      </c>
      <c r="X1878" s="65">
        <v>0.19</v>
      </c>
      <c r="Y1878" s="65">
        <v>0</v>
      </c>
      <c r="Z1878">
        <v>516.5</v>
      </c>
      <c r="AA1878">
        <v>11.17</v>
      </c>
      <c r="AB1878">
        <v>8.3504000000000005</v>
      </c>
      <c r="AC1878">
        <v>1.9480999999999999</v>
      </c>
      <c r="AD1878">
        <v>1.8182</v>
      </c>
      <c r="AE1878">
        <v>1.9552</v>
      </c>
      <c r="AF1878">
        <v>5.4691999999999998</v>
      </c>
      <c r="AG1878">
        <v>9.1135999999999999</v>
      </c>
      <c r="AH1878">
        <v>1.9233</v>
      </c>
      <c r="AI1878">
        <v>2.8462999999999998</v>
      </c>
      <c r="AJ1878">
        <v>0.7127</v>
      </c>
      <c r="AK1878">
        <v>0.54190000000000005</v>
      </c>
      <c r="AL1878">
        <v>0.29170000000000001</v>
      </c>
      <c r="AM1878">
        <v>4.7499000000000002</v>
      </c>
      <c r="AN1878">
        <v>0.54239999999999999</v>
      </c>
      <c r="AO1878">
        <v>8.4464000000000006</v>
      </c>
      <c r="AP1878">
        <v>0.95279999999999998</v>
      </c>
      <c r="AQ1878">
        <v>34.574199999999998</v>
      </c>
      <c r="AR1878">
        <v>105.2389</v>
      </c>
      <c r="AU1878" s="22" t="s">
        <v>214</v>
      </c>
      <c r="AV1878" s="46">
        <v>0</v>
      </c>
      <c r="AW1878" s="46">
        <v>0</v>
      </c>
      <c r="AX1878" s="46">
        <v>0</v>
      </c>
    </row>
    <row r="1879" spans="1:50" ht="15" hidden="1" customHeight="1" x14ac:dyDescent="0.25">
      <c r="A1879">
        <v>659</v>
      </c>
      <c r="B1879">
        <v>2008</v>
      </c>
      <c r="C1879" s="22" t="str">
        <f t="shared" si="107"/>
        <v>2008B00659</v>
      </c>
      <c r="D1879" s="13">
        <v>39702</v>
      </c>
      <c r="E1879">
        <v>80028</v>
      </c>
      <c r="F1879" t="s">
        <v>263</v>
      </c>
      <c r="G1879">
        <v>4</v>
      </c>
      <c r="I1879" t="s">
        <v>70</v>
      </c>
      <c r="J1879" s="15">
        <f t="shared" si="106"/>
        <v>2716</v>
      </c>
      <c r="K1879">
        <v>10</v>
      </c>
      <c r="L1879">
        <v>20</v>
      </c>
      <c r="M1879">
        <v>20</v>
      </c>
      <c r="N1879">
        <f t="shared" si="108"/>
        <v>10</v>
      </c>
      <c r="O1879">
        <v>4</v>
      </c>
      <c r="P1879">
        <v>6</v>
      </c>
      <c r="Q1879"/>
      <c r="R1879">
        <v>408</v>
      </c>
      <c r="S1879">
        <v>2009</v>
      </c>
      <c r="T1879" s="60" t="s">
        <v>88</v>
      </c>
      <c r="U1879" s="65">
        <v>1.6</v>
      </c>
      <c r="V1879" s="65">
        <v>2.12</v>
      </c>
      <c r="W1879" s="65">
        <v>3.32</v>
      </c>
      <c r="X1879" s="65">
        <v>0.09</v>
      </c>
      <c r="Y1879" s="65">
        <v>0</v>
      </c>
      <c r="Z1879">
        <v>450.3</v>
      </c>
      <c r="AA1879">
        <v>8.51</v>
      </c>
      <c r="AB1879">
        <v>11.4664</v>
      </c>
      <c r="AC1879">
        <v>1.5671999999999999</v>
      </c>
      <c r="AD1879">
        <v>1.7307999999999999</v>
      </c>
      <c r="AE1879">
        <v>2.1509</v>
      </c>
      <c r="AF1879">
        <v>7.3699000000000003</v>
      </c>
      <c r="AG1879">
        <v>7.8003999999999998</v>
      </c>
      <c r="AH1879">
        <v>2.7138</v>
      </c>
      <c r="AI1879">
        <v>2.5899000000000001</v>
      </c>
      <c r="AJ1879">
        <v>0.78290000000000004</v>
      </c>
      <c r="AK1879">
        <v>0.59370000000000001</v>
      </c>
      <c r="AL1879">
        <v>0.2923</v>
      </c>
      <c r="AM1879">
        <v>5.2129000000000003</v>
      </c>
      <c r="AN1879">
        <v>0.4844</v>
      </c>
      <c r="AO1879">
        <v>6.2061999999999999</v>
      </c>
      <c r="AP1879">
        <v>0.8075</v>
      </c>
      <c r="AQ1879">
        <v>34.7209</v>
      </c>
      <c r="AR1879">
        <v>75.165599999999998</v>
      </c>
      <c r="AU1879" s="22" t="s">
        <v>214</v>
      </c>
      <c r="AV1879" s="46">
        <v>0</v>
      </c>
      <c r="AW1879" s="46">
        <v>0</v>
      </c>
      <c r="AX1879" s="46">
        <v>0</v>
      </c>
    </row>
    <row r="1880" spans="1:50" ht="15" hidden="1" customHeight="1" x14ac:dyDescent="0.25">
      <c r="A1880">
        <v>660</v>
      </c>
      <c r="B1880">
        <v>2008</v>
      </c>
      <c r="C1880" s="22" t="str">
        <f t="shared" si="107"/>
        <v>2008B00660</v>
      </c>
      <c r="D1880" s="13">
        <v>39702</v>
      </c>
      <c r="E1880">
        <v>80028</v>
      </c>
      <c r="F1880" t="s">
        <v>263</v>
      </c>
      <c r="G1880">
        <v>4</v>
      </c>
      <c r="I1880" t="s">
        <v>70</v>
      </c>
      <c r="J1880" s="15">
        <f t="shared" si="106"/>
        <v>5432</v>
      </c>
      <c r="K1880">
        <v>20</v>
      </c>
      <c r="L1880">
        <v>40</v>
      </c>
      <c r="M1880">
        <v>40</v>
      </c>
      <c r="N1880">
        <f t="shared" si="108"/>
        <v>20</v>
      </c>
      <c r="O1880">
        <v>4</v>
      </c>
      <c r="P1880">
        <v>6</v>
      </c>
      <c r="Q1880"/>
      <c r="R1880">
        <v>409</v>
      </c>
      <c r="S1880">
        <v>2009</v>
      </c>
      <c r="T1880" s="60" t="s">
        <v>88</v>
      </c>
      <c r="U1880" s="65">
        <v>2.08</v>
      </c>
      <c r="V1880" s="65">
        <v>6.06</v>
      </c>
      <c r="W1880" s="65">
        <v>0</v>
      </c>
      <c r="X1880" s="65">
        <v>0.14000000000000001</v>
      </c>
      <c r="Y1880" s="65">
        <v>0</v>
      </c>
      <c r="Z1880">
        <v>439.31</v>
      </c>
      <c r="AA1880">
        <v>6.79</v>
      </c>
      <c r="AB1880">
        <v>13.319599999999999</v>
      </c>
      <c r="AC1880">
        <v>1.8168</v>
      </c>
      <c r="AD1880">
        <v>1.1286</v>
      </c>
      <c r="AE1880">
        <v>2.4146000000000001</v>
      </c>
      <c r="AF1880">
        <v>10.2433</v>
      </c>
      <c r="AG1880">
        <v>7.0110000000000001</v>
      </c>
      <c r="AH1880">
        <v>3.5375999999999999</v>
      </c>
      <c r="AI1880">
        <v>2.6579000000000002</v>
      </c>
      <c r="AJ1880">
        <v>0.90820000000000001</v>
      </c>
      <c r="AK1880">
        <v>0.50370000000000004</v>
      </c>
      <c r="AL1880">
        <v>0.36499999999999999</v>
      </c>
      <c r="AM1880">
        <v>6.3773999999999997</v>
      </c>
      <c r="AN1880">
        <v>0.3967</v>
      </c>
      <c r="AO1880">
        <v>3.2098</v>
      </c>
      <c r="AP1880">
        <v>0.63129999999999997</v>
      </c>
      <c r="AQ1880">
        <v>61.616199999999999</v>
      </c>
      <c r="AR1880">
        <v>59.779600000000002</v>
      </c>
      <c r="AU1880" s="22" t="s">
        <v>214</v>
      </c>
      <c r="AV1880" s="46">
        <v>0</v>
      </c>
      <c r="AW1880" s="46">
        <v>0</v>
      </c>
      <c r="AX1880" s="46">
        <v>0</v>
      </c>
    </row>
    <row r="1881" spans="1:50" ht="12.75" hidden="1" customHeight="1" x14ac:dyDescent="0.25">
      <c r="A1881">
        <v>661</v>
      </c>
      <c r="B1881">
        <v>2008</v>
      </c>
      <c r="C1881" s="22" t="str">
        <f t="shared" si="107"/>
        <v>2008B00661</v>
      </c>
      <c r="D1881" s="13">
        <v>39702</v>
      </c>
      <c r="E1881">
        <v>80028</v>
      </c>
      <c r="F1881" t="s">
        <v>263</v>
      </c>
      <c r="G1881">
        <v>4</v>
      </c>
      <c r="I1881" t="s">
        <v>70</v>
      </c>
      <c r="J1881" s="15">
        <f t="shared" si="106"/>
        <v>7129.5000000000009</v>
      </c>
      <c r="K1881">
        <v>40</v>
      </c>
      <c r="L1881">
        <v>80</v>
      </c>
      <c r="M1881" s="26">
        <v>75</v>
      </c>
      <c r="N1881">
        <f t="shared" si="108"/>
        <v>40</v>
      </c>
      <c r="O1881">
        <v>3</v>
      </c>
      <c r="P1881">
        <v>6</v>
      </c>
      <c r="Q1881"/>
      <c r="R1881">
        <v>410</v>
      </c>
      <c r="S1881">
        <v>2009</v>
      </c>
      <c r="T1881" s="60" t="s">
        <v>88</v>
      </c>
      <c r="U1881" s="65">
        <v>0.61</v>
      </c>
      <c r="V1881" s="65">
        <v>0.27</v>
      </c>
      <c r="W1881" s="65">
        <v>1.51</v>
      </c>
      <c r="X1881" s="65">
        <v>7.0000000000000007E-2</v>
      </c>
      <c r="Y1881" s="65">
        <v>0</v>
      </c>
      <c r="Z1881">
        <v>469.52</v>
      </c>
      <c r="AA1881">
        <v>7.14</v>
      </c>
      <c r="AB1881">
        <v>7.0763999999999996</v>
      </c>
      <c r="AC1881">
        <v>2.8285999999999998</v>
      </c>
      <c r="AD1881">
        <v>0.24979999999999999</v>
      </c>
      <c r="AE1881">
        <v>7.6531000000000002</v>
      </c>
      <c r="AF1881">
        <v>8.58</v>
      </c>
      <c r="AG1881">
        <v>12.736700000000001</v>
      </c>
      <c r="AH1881">
        <v>1.8758999999999999</v>
      </c>
      <c r="AI1881">
        <v>2.1741999999999999</v>
      </c>
      <c r="AJ1881">
        <v>0.94710000000000005</v>
      </c>
      <c r="AK1881">
        <v>0.1961</v>
      </c>
      <c r="AL1881">
        <v>0.45739999999999997</v>
      </c>
      <c r="AM1881">
        <v>9.6181000000000001</v>
      </c>
      <c r="AN1881">
        <v>0.32779999999999998</v>
      </c>
      <c r="AO1881">
        <v>3.4594</v>
      </c>
      <c r="AP1881">
        <v>0.68420000000000003</v>
      </c>
      <c r="AQ1881">
        <v>37.390599999999999</v>
      </c>
      <c r="AR1881">
        <v>61.376300000000001</v>
      </c>
      <c r="AU1881" s="22" t="s">
        <v>214</v>
      </c>
      <c r="AV1881" s="46">
        <v>0</v>
      </c>
      <c r="AW1881" s="46">
        <v>0</v>
      </c>
      <c r="AX1881" s="46">
        <v>0</v>
      </c>
    </row>
    <row r="1882" spans="1:50" ht="12.75" hidden="1" customHeight="1" x14ac:dyDescent="0.25">
      <c r="A1882">
        <v>662</v>
      </c>
      <c r="B1882">
        <v>2008</v>
      </c>
      <c r="C1882" s="22" t="str">
        <f t="shared" si="107"/>
        <v>2008B00662</v>
      </c>
      <c r="D1882" s="13">
        <v>39703</v>
      </c>
      <c r="E1882">
        <v>80029</v>
      </c>
      <c r="F1882" t="s">
        <v>263</v>
      </c>
      <c r="G1882">
        <v>5</v>
      </c>
      <c r="I1882" t="s">
        <v>70</v>
      </c>
      <c r="J1882" s="15">
        <f t="shared" si="106"/>
        <v>1358</v>
      </c>
      <c r="K1882">
        <v>0</v>
      </c>
      <c r="L1882">
        <v>5</v>
      </c>
      <c r="M1882">
        <v>5</v>
      </c>
      <c r="N1882">
        <f t="shared" si="108"/>
        <v>5</v>
      </c>
      <c r="O1882">
        <v>4</v>
      </c>
      <c r="P1882">
        <v>6</v>
      </c>
      <c r="Q1882"/>
      <c r="R1882">
        <v>411</v>
      </c>
      <c r="S1882">
        <v>2009</v>
      </c>
      <c r="T1882" s="60" t="s">
        <v>88</v>
      </c>
      <c r="U1882" s="65">
        <v>2.4</v>
      </c>
      <c r="V1882" s="65">
        <v>0</v>
      </c>
      <c r="W1882" s="65">
        <v>0</v>
      </c>
      <c r="X1882" s="65">
        <v>0.12</v>
      </c>
      <c r="Y1882" s="65">
        <v>0</v>
      </c>
      <c r="Z1882">
        <v>462.86</v>
      </c>
      <c r="AA1882">
        <v>9.9499999999999993</v>
      </c>
      <c r="AB1882">
        <v>7.1555999999999997</v>
      </c>
      <c r="AC1882">
        <v>1.4845999999999999</v>
      </c>
      <c r="AD1882">
        <v>0.97470000000000001</v>
      </c>
      <c r="AE1882">
        <v>5.4062999999999999</v>
      </c>
      <c r="AF1882">
        <v>6.5164</v>
      </c>
      <c r="AG1882">
        <v>11.3627</v>
      </c>
      <c r="AH1882">
        <v>3.0684</v>
      </c>
      <c r="AI1882">
        <v>2.7269999999999999</v>
      </c>
      <c r="AJ1882">
        <v>0.72099999999999997</v>
      </c>
      <c r="AK1882">
        <v>0.61350000000000005</v>
      </c>
      <c r="AL1882">
        <v>0.26860000000000001</v>
      </c>
      <c r="AM1882">
        <v>6.5164</v>
      </c>
      <c r="AN1882">
        <v>0.54110000000000003</v>
      </c>
      <c r="AO1882">
        <v>56.3429</v>
      </c>
      <c r="AP1882">
        <v>0.90439999999999998</v>
      </c>
      <c r="AQ1882">
        <v>42.715600000000002</v>
      </c>
      <c r="AR1882">
        <v>117.889</v>
      </c>
      <c r="AS1882" s="22"/>
      <c r="AT1882" s="22"/>
      <c r="AU1882" s="22" t="s">
        <v>214</v>
      </c>
      <c r="AV1882" s="46">
        <v>0</v>
      </c>
      <c r="AW1882" s="46">
        <v>0</v>
      </c>
      <c r="AX1882" s="46">
        <v>0</v>
      </c>
    </row>
    <row r="1883" spans="1:50" ht="12.75" hidden="1" customHeight="1" x14ac:dyDescent="0.25">
      <c r="A1883">
        <v>663</v>
      </c>
      <c r="B1883">
        <v>2008</v>
      </c>
      <c r="C1883" s="22" t="str">
        <f t="shared" si="107"/>
        <v>2008B00663</v>
      </c>
      <c r="D1883" s="13">
        <v>39703</v>
      </c>
      <c r="E1883">
        <v>80029</v>
      </c>
      <c r="F1883" t="s">
        <v>263</v>
      </c>
      <c r="G1883">
        <v>5</v>
      </c>
      <c r="I1883" t="s">
        <v>70</v>
      </c>
      <c r="J1883" s="15">
        <f t="shared" si="106"/>
        <v>1358</v>
      </c>
      <c r="K1883">
        <v>5</v>
      </c>
      <c r="L1883">
        <v>10</v>
      </c>
      <c r="M1883">
        <v>10</v>
      </c>
      <c r="N1883">
        <f t="shared" si="108"/>
        <v>5</v>
      </c>
      <c r="O1883">
        <v>4</v>
      </c>
      <c r="P1883">
        <v>6</v>
      </c>
      <c r="Q1883"/>
      <c r="R1883">
        <v>412</v>
      </c>
      <c r="S1883">
        <v>2009</v>
      </c>
      <c r="T1883" s="60" t="s">
        <v>88</v>
      </c>
      <c r="U1883" s="65">
        <v>2</v>
      </c>
      <c r="V1883" s="65">
        <v>0.8</v>
      </c>
      <c r="W1883" s="65">
        <v>0</v>
      </c>
      <c r="X1883" s="65">
        <v>0.74</v>
      </c>
      <c r="Y1883" s="65">
        <v>0</v>
      </c>
      <c r="Z1883">
        <v>472.06</v>
      </c>
      <c r="AA1883">
        <v>8.3000000000000007</v>
      </c>
      <c r="AB1883">
        <v>7.6783999999999999</v>
      </c>
      <c r="AC1883">
        <v>1.2487999999999999</v>
      </c>
      <c r="AD1883">
        <v>1.7126999999999999</v>
      </c>
      <c r="AE1883">
        <v>6.7412000000000001</v>
      </c>
      <c r="AF1883">
        <v>6.0656999999999996</v>
      </c>
      <c r="AG1883">
        <v>10.0428</v>
      </c>
      <c r="AH1883">
        <v>2.0085999999999999</v>
      </c>
      <c r="AI1883">
        <v>2.5133000000000001</v>
      </c>
      <c r="AJ1883">
        <v>0.64839999999999998</v>
      </c>
      <c r="AK1883">
        <v>0.78879999999999995</v>
      </c>
      <c r="AL1883">
        <v>0.23930000000000001</v>
      </c>
      <c r="AM1883">
        <v>5</v>
      </c>
      <c r="AN1883">
        <v>0.39629999999999999</v>
      </c>
      <c r="AO1883">
        <v>11.227399999999999</v>
      </c>
      <c r="AP1883">
        <v>0.73929999999999996</v>
      </c>
      <c r="AQ1883">
        <v>32.350099999999998</v>
      </c>
      <c r="AR1883">
        <v>142.8639</v>
      </c>
      <c r="AU1883" s="22" t="s">
        <v>214</v>
      </c>
      <c r="AV1883" s="46">
        <v>0</v>
      </c>
      <c r="AW1883" s="46">
        <v>0</v>
      </c>
      <c r="AX1883" s="46">
        <v>0</v>
      </c>
    </row>
    <row r="1884" spans="1:50" ht="12.75" hidden="1" customHeight="1" x14ac:dyDescent="0.25">
      <c r="A1884">
        <v>664</v>
      </c>
      <c r="B1884">
        <v>2008</v>
      </c>
      <c r="C1884" s="22" t="str">
        <f t="shared" si="107"/>
        <v>2008B00664</v>
      </c>
      <c r="D1884" s="13">
        <v>39703</v>
      </c>
      <c r="E1884">
        <v>80029</v>
      </c>
      <c r="F1884" t="s">
        <v>263</v>
      </c>
      <c r="G1884">
        <v>5</v>
      </c>
      <c r="I1884" t="s">
        <v>70</v>
      </c>
      <c r="J1884" s="15">
        <f t="shared" si="106"/>
        <v>2716</v>
      </c>
      <c r="K1884">
        <v>10</v>
      </c>
      <c r="L1884">
        <v>20</v>
      </c>
      <c r="M1884">
        <v>20</v>
      </c>
      <c r="N1884">
        <f t="shared" si="108"/>
        <v>10</v>
      </c>
      <c r="O1884">
        <v>4</v>
      </c>
      <c r="P1884">
        <v>6</v>
      </c>
      <c r="Q1884"/>
      <c r="R1884">
        <v>413</v>
      </c>
      <c r="S1884">
        <v>2009</v>
      </c>
      <c r="T1884" s="60" t="s">
        <v>88</v>
      </c>
      <c r="U1884" s="65">
        <v>1.34</v>
      </c>
      <c r="V1884" s="65">
        <v>0.89</v>
      </c>
      <c r="W1884" s="65">
        <v>0</v>
      </c>
      <c r="X1884" s="65">
        <v>0.27</v>
      </c>
      <c r="Y1884" s="65">
        <v>0</v>
      </c>
      <c r="Z1884">
        <v>476.98</v>
      </c>
      <c r="AA1884">
        <v>7.8</v>
      </c>
      <c r="AB1884">
        <v>6.7625000000000002</v>
      </c>
      <c r="AC1884">
        <v>1.1623000000000001</v>
      </c>
      <c r="AD1884">
        <v>2.1294</v>
      </c>
      <c r="AE1884">
        <v>5.4359999999999999</v>
      </c>
      <c r="AF1884">
        <v>4.4968000000000004</v>
      </c>
      <c r="AG1884">
        <v>6.6558000000000002</v>
      </c>
      <c r="AH1884">
        <v>1.2996000000000001</v>
      </c>
      <c r="AI1884">
        <v>2.2635000000000001</v>
      </c>
      <c r="AJ1884">
        <v>0.64290000000000003</v>
      </c>
      <c r="AK1884">
        <v>0.67120000000000002</v>
      </c>
      <c r="AL1884">
        <v>0.18229999999999999</v>
      </c>
      <c r="AM1884">
        <v>2.8835999999999999</v>
      </c>
      <c r="AN1884">
        <v>0.378</v>
      </c>
      <c r="AO1884">
        <v>5.5194999999999999</v>
      </c>
      <c r="AP1884">
        <v>0.67579999999999996</v>
      </c>
      <c r="AQ1884">
        <v>24.396999999999998</v>
      </c>
      <c r="AR1884">
        <v>96.938800000000001</v>
      </c>
      <c r="AU1884" s="22" t="s">
        <v>214</v>
      </c>
      <c r="AV1884" s="46">
        <v>0</v>
      </c>
      <c r="AW1884" s="46">
        <v>0</v>
      </c>
      <c r="AX1884" s="46">
        <v>0</v>
      </c>
    </row>
    <row r="1885" spans="1:50" ht="12.75" hidden="1" customHeight="1" x14ac:dyDescent="0.25">
      <c r="A1885">
        <v>665</v>
      </c>
      <c r="B1885">
        <v>2008</v>
      </c>
      <c r="C1885" s="22" t="str">
        <f t="shared" si="107"/>
        <v>2008B00665</v>
      </c>
      <c r="D1885" s="13">
        <v>39703</v>
      </c>
      <c r="E1885">
        <v>80029</v>
      </c>
      <c r="F1885" t="s">
        <v>263</v>
      </c>
      <c r="G1885">
        <v>5</v>
      </c>
      <c r="I1885" t="s">
        <v>70</v>
      </c>
      <c r="J1885" s="15">
        <f t="shared" si="106"/>
        <v>5432</v>
      </c>
      <c r="K1885">
        <v>20</v>
      </c>
      <c r="L1885">
        <v>40</v>
      </c>
      <c r="M1885">
        <v>40</v>
      </c>
      <c r="N1885">
        <f t="shared" si="108"/>
        <v>20</v>
      </c>
      <c r="O1885">
        <v>4</v>
      </c>
      <c r="P1885">
        <v>6</v>
      </c>
      <c r="Q1885"/>
      <c r="R1885">
        <v>414</v>
      </c>
      <c r="S1885">
        <v>2009</v>
      </c>
      <c r="T1885" s="60" t="s">
        <v>88</v>
      </c>
      <c r="U1885" s="65">
        <v>2.72</v>
      </c>
      <c r="V1885" s="65">
        <v>1.62</v>
      </c>
      <c r="W1885" s="65">
        <v>2.4500000000000002</v>
      </c>
      <c r="X1885" s="65">
        <v>0.1</v>
      </c>
      <c r="Y1885" s="65">
        <v>0</v>
      </c>
      <c r="Z1885">
        <v>528.25</v>
      </c>
      <c r="AA1885">
        <v>7.62</v>
      </c>
      <c r="AB1885">
        <v>8.6481999999999992</v>
      </c>
      <c r="AC1885">
        <v>1.0979000000000001</v>
      </c>
      <c r="AD1885">
        <v>2.3906000000000001</v>
      </c>
      <c r="AE1885">
        <v>1.9208000000000001</v>
      </c>
      <c r="AF1885">
        <v>4.9134000000000002</v>
      </c>
      <c r="AG1885">
        <v>6.806</v>
      </c>
      <c r="AH1885">
        <v>1.3548</v>
      </c>
      <c r="AI1885">
        <v>2.5377000000000001</v>
      </c>
      <c r="AJ1885">
        <v>0.60199999999999998</v>
      </c>
      <c r="AK1885">
        <v>0.78520000000000001</v>
      </c>
      <c r="AL1885">
        <v>0.2203</v>
      </c>
      <c r="AM1885">
        <v>2.5493000000000001</v>
      </c>
      <c r="AN1885">
        <v>0.40560000000000002</v>
      </c>
      <c r="AO1885">
        <v>3.3090000000000002</v>
      </c>
      <c r="AP1885">
        <v>0.67849999999999999</v>
      </c>
      <c r="AQ1885">
        <v>26.119800000000001</v>
      </c>
      <c r="AR1885">
        <v>49.579799999999999</v>
      </c>
      <c r="AU1885" s="22" t="s">
        <v>214</v>
      </c>
      <c r="AV1885" s="46">
        <v>0</v>
      </c>
      <c r="AW1885" s="46">
        <v>0</v>
      </c>
      <c r="AX1885" s="46">
        <v>0</v>
      </c>
    </row>
    <row r="1886" spans="1:50" ht="12.75" hidden="1" customHeight="1" x14ac:dyDescent="0.25">
      <c r="A1886">
        <v>666</v>
      </c>
      <c r="B1886">
        <v>2008</v>
      </c>
      <c r="C1886" s="22" t="str">
        <f t="shared" si="107"/>
        <v>2008B00666</v>
      </c>
      <c r="D1886" s="13">
        <v>39703</v>
      </c>
      <c r="E1886">
        <v>80029</v>
      </c>
      <c r="F1886" t="s">
        <v>263</v>
      </c>
      <c r="G1886">
        <v>5</v>
      </c>
      <c r="I1886" t="s">
        <v>70</v>
      </c>
      <c r="J1886" s="15">
        <f t="shared" si="106"/>
        <v>10864</v>
      </c>
      <c r="K1886">
        <v>40</v>
      </c>
      <c r="L1886">
        <v>80</v>
      </c>
      <c r="M1886">
        <v>80</v>
      </c>
      <c r="N1886">
        <f t="shared" si="108"/>
        <v>40</v>
      </c>
      <c r="O1886">
        <v>4</v>
      </c>
      <c r="P1886">
        <v>6</v>
      </c>
      <c r="Q1886"/>
      <c r="R1886">
        <v>415</v>
      </c>
      <c r="S1886">
        <v>2009</v>
      </c>
      <c r="T1886" s="60" t="s">
        <v>88</v>
      </c>
      <c r="U1886" s="65">
        <v>1.53</v>
      </c>
      <c r="V1886" s="65">
        <v>0</v>
      </c>
      <c r="W1886" s="65">
        <v>0</v>
      </c>
      <c r="X1886" s="65">
        <v>0</v>
      </c>
      <c r="Y1886" s="65">
        <v>0</v>
      </c>
      <c r="Z1886">
        <v>485.26</v>
      </c>
      <c r="AA1886">
        <v>6.53</v>
      </c>
      <c r="AB1886">
        <v>6.9770000000000003</v>
      </c>
      <c r="AC1886">
        <v>1.5773999999999999</v>
      </c>
      <c r="AD1886">
        <v>1.5570999999999999</v>
      </c>
      <c r="AE1886">
        <v>4.0953999999999997</v>
      </c>
      <c r="AF1886">
        <v>6.4607999999999999</v>
      </c>
      <c r="AG1886">
        <v>6.8571</v>
      </c>
      <c r="AH1886">
        <v>1.4447000000000001</v>
      </c>
      <c r="AI1886">
        <v>2.1183999999999998</v>
      </c>
      <c r="AJ1886">
        <v>0.86450000000000005</v>
      </c>
      <c r="AK1886">
        <v>0.31380000000000002</v>
      </c>
      <c r="AL1886">
        <v>0.21110000000000001</v>
      </c>
      <c r="AM1886">
        <v>3.3418999999999999</v>
      </c>
      <c r="AN1886">
        <v>0.30780000000000002</v>
      </c>
      <c r="AO1886">
        <v>2.9369000000000001</v>
      </c>
      <c r="AP1886">
        <v>0.56999999999999995</v>
      </c>
      <c r="AQ1886">
        <v>22.765000000000001</v>
      </c>
      <c r="AR1886">
        <v>29.6267</v>
      </c>
      <c r="AU1886" s="22" t="s">
        <v>214</v>
      </c>
      <c r="AV1886" s="46">
        <v>0</v>
      </c>
      <c r="AW1886" s="46">
        <v>0</v>
      </c>
      <c r="AX1886" s="46">
        <v>0</v>
      </c>
    </row>
    <row r="1887" spans="1:50" ht="12.75" hidden="1" customHeight="1" x14ac:dyDescent="0.25">
      <c r="A1887">
        <v>667</v>
      </c>
      <c r="B1887">
        <v>2008</v>
      </c>
      <c r="C1887" s="22" t="str">
        <f t="shared" si="107"/>
        <v>2008B00667</v>
      </c>
      <c r="D1887" s="13">
        <v>39703</v>
      </c>
      <c r="E1887">
        <v>80030</v>
      </c>
      <c r="F1887" t="s">
        <v>263</v>
      </c>
      <c r="G1887">
        <v>6</v>
      </c>
      <c r="I1887" t="s">
        <v>70</v>
      </c>
      <c r="J1887" s="15">
        <f t="shared" si="106"/>
        <v>1358</v>
      </c>
      <c r="K1887">
        <v>0</v>
      </c>
      <c r="L1887">
        <v>5</v>
      </c>
      <c r="M1887">
        <v>5</v>
      </c>
      <c r="N1887">
        <f t="shared" si="108"/>
        <v>5</v>
      </c>
      <c r="O1887">
        <v>4</v>
      </c>
      <c r="P1887">
        <v>6</v>
      </c>
      <c r="Q1887"/>
      <c r="R1887">
        <v>416</v>
      </c>
      <c r="S1887">
        <v>2009</v>
      </c>
      <c r="T1887" s="60" t="s">
        <v>88</v>
      </c>
      <c r="U1887" s="65">
        <v>4.01</v>
      </c>
      <c r="V1887" s="65">
        <v>0.43</v>
      </c>
      <c r="W1887" s="65">
        <v>0</v>
      </c>
      <c r="X1887" s="65">
        <v>0.56999999999999995</v>
      </c>
      <c r="Y1887" s="65">
        <v>0</v>
      </c>
      <c r="Z1887">
        <v>507.83</v>
      </c>
      <c r="AA1887">
        <v>15.05</v>
      </c>
      <c r="AB1887">
        <v>8.5018999999999991</v>
      </c>
      <c r="AC1887">
        <v>1.2159</v>
      </c>
      <c r="AD1887">
        <v>0.58230000000000004</v>
      </c>
      <c r="AE1887">
        <v>3.7082000000000002</v>
      </c>
      <c r="AF1887">
        <v>5.7374999999999998</v>
      </c>
      <c r="AG1887">
        <v>13.6191</v>
      </c>
      <c r="AH1887">
        <v>2.9462999999999999</v>
      </c>
      <c r="AI1887">
        <v>2.3500999999999999</v>
      </c>
      <c r="AJ1887">
        <v>0.67110000000000003</v>
      </c>
      <c r="AK1887">
        <v>0.50960000000000005</v>
      </c>
      <c r="AL1887">
        <v>0.27910000000000001</v>
      </c>
      <c r="AM1887">
        <v>6.9993999999999996</v>
      </c>
      <c r="AN1887">
        <v>0.83520000000000005</v>
      </c>
      <c r="AO1887">
        <v>75.447900000000004</v>
      </c>
      <c r="AP1887">
        <v>1.1208</v>
      </c>
      <c r="AQ1887">
        <v>42.135300000000001</v>
      </c>
      <c r="AR1887">
        <v>79.618700000000004</v>
      </c>
      <c r="AU1887" s="22" t="s">
        <v>214</v>
      </c>
      <c r="AV1887" s="46">
        <v>0</v>
      </c>
      <c r="AW1887" s="46">
        <v>0</v>
      </c>
      <c r="AX1887" s="46">
        <v>0</v>
      </c>
    </row>
    <row r="1888" spans="1:50" ht="12.75" hidden="1" customHeight="1" x14ac:dyDescent="0.25">
      <c r="A1888">
        <v>668</v>
      </c>
      <c r="B1888">
        <v>2008</v>
      </c>
      <c r="C1888" s="22" t="str">
        <f t="shared" si="107"/>
        <v>2008B00668</v>
      </c>
      <c r="D1888" s="13">
        <v>39703</v>
      </c>
      <c r="E1888">
        <v>80030</v>
      </c>
      <c r="F1888" t="s">
        <v>263</v>
      </c>
      <c r="G1888">
        <v>6</v>
      </c>
      <c r="I1888" t="s">
        <v>70</v>
      </c>
      <c r="J1888" s="15">
        <f t="shared" si="106"/>
        <v>1358</v>
      </c>
      <c r="K1888">
        <v>5</v>
      </c>
      <c r="L1888">
        <v>10</v>
      </c>
      <c r="M1888">
        <v>10</v>
      </c>
      <c r="N1888">
        <f t="shared" si="108"/>
        <v>5</v>
      </c>
      <c r="O1888">
        <v>4</v>
      </c>
      <c r="P1888">
        <v>6</v>
      </c>
      <c r="Q1888"/>
      <c r="R1888">
        <v>417</v>
      </c>
      <c r="S1888">
        <v>2009</v>
      </c>
      <c r="T1888" s="60" t="s">
        <v>88</v>
      </c>
      <c r="U1888" s="65">
        <v>2.15</v>
      </c>
      <c r="V1888" s="65">
        <v>1.36</v>
      </c>
      <c r="W1888" s="65">
        <v>0</v>
      </c>
      <c r="X1888" s="65">
        <v>0</v>
      </c>
      <c r="Y1888" s="65">
        <v>0</v>
      </c>
      <c r="Z1888">
        <v>470.63</v>
      </c>
      <c r="AA1888">
        <v>7.68</v>
      </c>
      <c r="AB1888">
        <v>7.6535000000000002</v>
      </c>
      <c r="AC1888">
        <v>1.4000999999999999</v>
      </c>
      <c r="AD1888">
        <v>1.0458000000000001</v>
      </c>
      <c r="AE1888">
        <v>3.4298999999999999</v>
      </c>
      <c r="AF1888">
        <v>3.8102999999999998</v>
      </c>
      <c r="AG1888">
        <v>6.1962000000000002</v>
      </c>
      <c r="AH1888">
        <v>1.5788</v>
      </c>
      <c r="AI1888">
        <v>1.8506</v>
      </c>
      <c r="AJ1888">
        <v>0.61</v>
      </c>
      <c r="AK1888">
        <v>0.52700000000000002</v>
      </c>
      <c r="AL1888">
        <v>0.23330000000000001</v>
      </c>
      <c r="AM1888">
        <v>4.0366999999999997</v>
      </c>
      <c r="AN1888">
        <v>0.43169999999999997</v>
      </c>
      <c r="AO1888">
        <v>8.1302000000000003</v>
      </c>
      <c r="AP1888">
        <v>0.57969999999999999</v>
      </c>
      <c r="AQ1888">
        <v>29.147600000000001</v>
      </c>
      <c r="AR1888">
        <v>106.5536</v>
      </c>
      <c r="AS1888" s="22"/>
      <c r="AT1888" s="22"/>
      <c r="AU1888" s="22" t="s">
        <v>214</v>
      </c>
      <c r="AV1888" s="46">
        <v>0</v>
      </c>
      <c r="AW1888" s="46">
        <v>0</v>
      </c>
      <c r="AX1888" s="46">
        <v>0</v>
      </c>
    </row>
    <row r="1889" spans="1:50" ht="12.75" hidden="1" customHeight="1" x14ac:dyDescent="0.25">
      <c r="A1889">
        <v>669</v>
      </c>
      <c r="B1889">
        <v>2008</v>
      </c>
      <c r="C1889" s="22" t="str">
        <f t="shared" si="107"/>
        <v>2008B00669</v>
      </c>
      <c r="D1889" s="13">
        <v>39703</v>
      </c>
      <c r="E1889">
        <v>80030</v>
      </c>
      <c r="F1889" t="s">
        <v>263</v>
      </c>
      <c r="G1889">
        <v>6</v>
      </c>
      <c r="I1889" t="s">
        <v>70</v>
      </c>
      <c r="J1889" s="15">
        <f t="shared" si="106"/>
        <v>2716</v>
      </c>
      <c r="K1889">
        <v>10</v>
      </c>
      <c r="L1889">
        <v>20</v>
      </c>
      <c r="M1889">
        <v>20</v>
      </c>
      <c r="N1889">
        <f t="shared" si="108"/>
        <v>10</v>
      </c>
      <c r="O1889">
        <v>4</v>
      </c>
      <c r="P1889">
        <v>6</v>
      </c>
      <c r="Q1889"/>
      <c r="R1889">
        <v>418</v>
      </c>
      <c r="S1889">
        <v>2009</v>
      </c>
      <c r="T1889" s="60" t="s">
        <v>88</v>
      </c>
      <c r="U1889" s="65">
        <v>1.37</v>
      </c>
      <c r="V1889" s="65">
        <v>0</v>
      </c>
      <c r="W1889" s="65">
        <v>0.6</v>
      </c>
      <c r="X1889" s="65">
        <v>0.06</v>
      </c>
      <c r="Y1889" s="65">
        <v>0</v>
      </c>
      <c r="Z1889">
        <v>467.04</v>
      </c>
      <c r="AA1889">
        <v>7.48</v>
      </c>
      <c r="AB1889">
        <v>12.511799999999999</v>
      </c>
      <c r="AC1889">
        <v>1.0218</v>
      </c>
      <c r="AD1889">
        <v>2.5165999999999999</v>
      </c>
      <c r="AE1889">
        <v>2.6242000000000001</v>
      </c>
      <c r="AF1889">
        <v>6.4359999999999999</v>
      </c>
      <c r="AG1889">
        <v>6.2464000000000004</v>
      </c>
      <c r="AH1889">
        <v>2.5028000000000001</v>
      </c>
      <c r="AI1889">
        <v>2.5179999999999998</v>
      </c>
      <c r="AJ1889">
        <v>0.754</v>
      </c>
      <c r="AK1889">
        <v>0.63839999999999997</v>
      </c>
      <c r="AL1889">
        <v>0.28100000000000003</v>
      </c>
      <c r="AM1889">
        <v>4.8151999999999999</v>
      </c>
      <c r="AN1889">
        <v>0.48010000000000003</v>
      </c>
      <c r="AO1889">
        <v>4.3956999999999997</v>
      </c>
      <c r="AP1889">
        <v>0.64600000000000002</v>
      </c>
      <c r="AQ1889">
        <v>44.549799999999998</v>
      </c>
      <c r="AR1889">
        <v>59.4313</v>
      </c>
      <c r="AU1889" s="22" t="s">
        <v>214</v>
      </c>
      <c r="AV1889" s="46">
        <v>0</v>
      </c>
      <c r="AW1889" s="46">
        <v>0</v>
      </c>
      <c r="AX1889" s="46">
        <v>0</v>
      </c>
    </row>
    <row r="1890" spans="1:50" ht="12.75" hidden="1" customHeight="1" x14ac:dyDescent="0.25">
      <c r="A1890">
        <v>670</v>
      </c>
      <c r="B1890">
        <v>2008</v>
      </c>
      <c r="C1890" s="22" t="str">
        <f t="shared" si="107"/>
        <v>2008B00670</v>
      </c>
      <c r="D1890" s="13">
        <v>39703</v>
      </c>
      <c r="E1890">
        <v>80030</v>
      </c>
      <c r="F1890" t="s">
        <v>263</v>
      </c>
      <c r="G1890">
        <v>6</v>
      </c>
      <c r="I1890" t="s">
        <v>70</v>
      </c>
      <c r="J1890" s="15">
        <f t="shared" si="106"/>
        <v>5432</v>
      </c>
      <c r="K1890">
        <v>20</v>
      </c>
      <c r="L1890">
        <v>40</v>
      </c>
      <c r="M1890">
        <v>40</v>
      </c>
      <c r="N1890">
        <f t="shared" si="108"/>
        <v>20</v>
      </c>
      <c r="O1890">
        <v>4</v>
      </c>
      <c r="P1890">
        <v>6</v>
      </c>
      <c r="Q1890"/>
      <c r="R1890">
        <v>419</v>
      </c>
      <c r="S1890">
        <v>2009</v>
      </c>
      <c r="T1890" s="60" t="s">
        <v>88</v>
      </c>
      <c r="U1890" s="65">
        <v>2.78</v>
      </c>
      <c r="V1890" s="65">
        <v>1.47</v>
      </c>
      <c r="W1890" s="65">
        <v>0.83</v>
      </c>
      <c r="X1890" s="65">
        <v>0.01</v>
      </c>
      <c r="Y1890" s="65">
        <v>0</v>
      </c>
      <c r="Z1890">
        <v>507.42</v>
      </c>
      <c r="AA1890">
        <v>7.79</v>
      </c>
      <c r="AB1890">
        <v>12.170400000000001</v>
      </c>
      <c r="AC1890">
        <v>1.3257000000000001</v>
      </c>
      <c r="AD1890">
        <v>2.8121999999999998</v>
      </c>
      <c r="AE1890">
        <v>1.724</v>
      </c>
      <c r="AF1890">
        <v>7.0636000000000001</v>
      </c>
      <c r="AG1890">
        <v>6.4325000000000001</v>
      </c>
      <c r="AH1890">
        <v>2.1997</v>
      </c>
      <c r="AI1890">
        <v>2.871</v>
      </c>
      <c r="AJ1890">
        <v>0.73980000000000001</v>
      </c>
      <c r="AK1890">
        <v>0.66180000000000005</v>
      </c>
      <c r="AL1890">
        <v>0.28260000000000002</v>
      </c>
      <c r="AM1890">
        <v>4.4767999999999999</v>
      </c>
      <c r="AN1890">
        <v>0.52229999999999999</v>
      </c>
      <c r="AO1890">
        <v>5.4673999999999996</v>
      </c>
      <c r="AP1890">
        <v>0.67669999999999997</v>
      </c>
      <c r="AQ1890">
        <v>35.53</v>
      </c>
      <c r="AR1890">
        <v>61.461599999999997</v>
      </c>
      <c r="AU1890" s="22" t="s">
        <v>214</v>
      </c>
      <c r="AV1890" s="46">
        <v>0</v>
      </c>
      <c r="AW1890" s="46">
        <v>0</v>
      </c>
      <c r="AX1890" s="46">
        <v>0</v>
      </c>
    </row>
    <row r="1891" spans="1:50" ht="12.75" hidden="1" customHeight="1" x14ac:dyDescent="0.25">
      <c r="A1891">
        <v>671</v>
      </c>
      <c r="B1891">
        <v>2008</v>
      </c>
      <c r="C1891" s="22" t="str">
        <f t="shared" si="107"/>
        <v>2008B00671</v>
      </c>
      <c r="D1891" s="13">
        <v>39703</v>
      </c>
      <c r="E1891">
        <v>80030</v>
      </c>
      <c r="F1891" t="s">
        <v>263</v>
      </c>
      <c r="G1891">
        <v>6</v>
      </c>
      <c r="I1891" t="s">
        <v>70</v>
      </c>
      <c r="J1891" s="15">
        <f t="shared" si="106"/>
        <v>5432</v>
      </c>
      <c r="K1891">
        <v>40</v>
      </c>
      <c r="L1891">
        <v>80</v>
      </c>
      <c r="M1891" s="26">
        <v>80</v>
      </c>
      <c r="N1891">
        <f t="shared" si="108"/>
        <v>40</v>
      </c>
      <c r="O1891">
        <v>2</v>
      </c>
      <c r="P1891">
        <v>6</v>
      </c>
      <c r="Q1891"/>
      <c r="R1891">
        <v>420</v>
      </c>
      <c r="S1891">
        <v>2009</v>
      </c>
      <c r="T1891" s="60" t="s">
        <v>88</v>
      </c>
      <c r="U1891" s="65">
        <v>1.36</v>
      </c>
      <c r="V1891" s="65">
        <v>0.82</v>
      </c>
      <c r="W1891" s="65">
        <v>1.23</v>
      </c>
      <c r="X1891" s="65">
        <v>0.06</v>
      </c>
      <c r="Y1891" s="65">
        <v>0</v>
      </c>
      <c r="Z1891">
        <v>441.29</v>
      </c>
      <c r="AA1891">
        <v>6.42</v>
      </c>
      <c r="AB1891">
        <v>12.0924</v>
      </c>
      <c r="AC1891">
        <v>1.7471000000000001</v>
      </c>
      <c r="AD1891">
        <v>1.0609</v>
      </c>
      <c r="AE1891">
        <v>2.6764999999999999</v>
      </c>
      <c r="AF1891">
        <v>8.9873999999999992</v>
      </c>
      <c r="AG1891">
        <v>5.9664000000000001</v>
      </c>
      <c r="AH1891">
        <v>3.1122000000000001</v>
      </c>
      <c r="AI1891">
        <v>2.9681000000000002</v>
      </c>
      <c r="AJ1891">
        <v>0.96930000000000005</v>
      </c>
      <c r="AK1891">
        <v>0.29659999999999997</v>
      </c>
      <c r="AL1891">
        <v>0.37440000000000001</v>
      </c>
      <c r="AM1891">
        <v>4.7268999999999997</v>
      </c>
      <c r="AN1891">
        <v>0.41639999999999999</v>
      </c>
      <c r="AO1891">
        <v>4.1597</v>
      </c>
      <c r="AP1891">
        <v>0.54500000000000004</v>
      </c>
      <c r="AQ1891">
        <v>55.882399999999997</v>
      </c>
      <c r="AR1891">
        <v>48.571399999999997</v>
      </c>
      <c r="AU1891" s="22" t="s">
        <v>214</v>
      </c>
      <c r="AV1891" s="46">
        <v>0</v>
      </c>
      <c r="AW1891" s="46">
        <v>0</v>
      </c>
      <c r="AX1891" s="46">
        <v>0</v>
      </c>
    </row>
    <row r="1892" spans="1:50" ht="12.75" hidden="1" customHeight="1" x14ac:dyDescent="0.25">
      <c r="A1892">
        <v>40537</v>
      </c>
      <c r="B1892">
        <v>2000</v>
      </c>
      <c r="C1892" s="22" t="str">
        <f t="shared" ref="C1892:C1933" si="109">CONCATENATE(B1892,"B",A1892)</f>
        <v>2000B40537</v>
      </c>
      <c r="D1892" s="13">
        <v>36724</v>
      </c>
      <c r="E1892">
        <v>7</v>
      </c>
      <c r="F1892" t="s">
        <v>176</v>
      </c>
      <c r="G1892" s="14" t="s">
        <v>177</v>
      </c>
      <c r="I1892" t="s">
        <v>87</v>
      </c>
      <c r="J1892" s="15">
        <f t="shared" si="106"/>
        <v>2450</v>
      </c>
      <c r="K1892">
        <v>0</v>
      </c>
      <c r="L1892">
        <v>5</v>
      </c>
      <c r="M1892">
        <v>5</v>
      </c>
      <c r="N1892">
        <v>5</v>
      </c>
      <c r="O1892">
        <v>4</v>
      </c>
      <c r="P1892">
        <v>6</v>
      </c>
      <c r="Q1892"/>
      <c r="R1892">
        <v>41790</v>
      </c>
      <c r="S1892">
        <v>2002</v>
      </c>
      <c r="T1892" s="60" t="s">
        <v>77</v>
      </c>
      <c r="U1892" s="65">
        <v>0.17235370799536501</v>
      </c>
      <c r="V1892" s="65">
        <v>2.5775593858632675</v>
      </c>
      <c r="W1892" s="65">
        <v>11.599985515643105</v>
      </c>
      <c r="X1892" s="65">
        <v>2.0798638470451913</v>
      </c>
      <c r="Y1892" s="65">
        <v>0.35632676709154115</v>
      </c>
      <c r="Z1892"/>
      <c r="AA1892"/>
      <c r="AB1892">
        <v>1.8</v>
      </c>
      <c r="AC1892">
        <v>2.75</v>
      </c>
      <c r="AD1892"/>
      <c r="AE1892"/>
      <c r="AF1892"/>
      <c r="AG1892"/>
      <c r="AH1892">
        <v>1.74</v>
      </c>
      <c r="AI1892">
        <v>1.57</v>
      </c>
      <c r="AJ1892">
        <v>0.51</v>
      </c>
      <c r="AK1892">
        <v>0.23</v>
      </c>
      <c r="AL1892">
        <v>0.38</v>
      </c>
      <c r="AM1892"/>
      <c r="AN1892">
        <v>0.71</v>
      </c>
      <c r="AO1892"/>
      <c r="AP1892">
        <v>0.67</v>
      </c>
      <c r="AQ1892">
        <v>52.17</v>
      </c>
      <c r="AR1892"/>
      <c r="AS1892" s="22"/>
      <c r="AT1892" s="22"/>
      <c r="AU1892" s="35" t="s">
        <v>172</v>
      </c>
      <c r="AV1892" s="35">
        <v>0</v>
      </c>
      <c r="AW1892" s="35">
        <v>0</v>
      </c>
      <c r="AX1892" s="35">
        <v>0</v>
      </c>
    </row>
    <row r="1893" spans="1:50" ht="12.75" hidden="1" customHeight="1" x14ac:dyDescent="0.25">
      <c r="A1893">
        <v>40538</v>
      </c>
      <c r="B1893">
        <v>2000</v>
      </c>
      <c r="C1893" s="22" t="str">
        <f t="shared" si="109"/>
        <v>2000B40538</v>
      </c>
      <c r="D1893" s="13">
        <v>36724</v>
      </c>
      <c r="E1893">
        <v>7</v>
      </c>
      <c r="F1893" t="s">
        <v>176</v>
      </c>
      <c r="G1893" s="14" t="s">
        <v>177</v>
      </c>
      <c r="I1893" t="s">
        <v>87</v>
      </c>
      <c r="J1893" s="15">
        <f t="shared" si="106"/>
        <v>2450</v>
      </c>
      <c r="K1893">
        <v>5</v>
      </c>
      <c r="L1893">
        <v>10</v>
      </c>
      <c r="M1893">
        <v>10</v>
      </c>
      <c r="N1893">
        <v>5</v>
      </c>
      <c r="O1893">
        <v>4</v>
      </c>
      <c r="P1893">
        <v>6</v>
      </c>
      <c r="Q1893"/>
      <c r="S1893"/>
      <c r="T1893" s="60" t="s">
        <v>77</v>
      </c>
      <c r="U1893" s="65">
        <v>0</v>
      </c>
      <c r="V1893" s="65">
        <v>0</v>
      </c>
      <c r="W1893" s="65">
        <v>0</v>
      </c>
      <c r="X1893" s="65">
        <v>0.26566871336868547</v>
      </c>
      <c r="Y1893" s="65">
        <v>7.5367010884733465E-2</v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s="22"/>
      <c r="AT1893" s="22"/>
      <c r="AU1893" s="35" t="s">
        <v>172</v>
      </c>
      <c r="AV1893" s="35">
        <v>0</v>
      </c>
      <c r="AW1893" s="35">
        <v>0</v>
      </c>
      <c r="AX1893" s="35">
        <v>0</v>
      </c>
    </row>
    <row r="1894" spans="1:50" ht="12.75" hidden="1" customHeight="1" x14ac:dyDescent="0.25">
      <c r="A1894">
        <v>40539</v>
      </c>
      <c r="B1894">
        <v>2000</v>
      </c>
      <c r="C1894" s="22" t="str">
        <f t="shared" si="109"/>
        <v>2000B40539</v>
      </c>
      <c r="D1894" s="13">
        <v>36724</v>
      </c>
      <c r="E1894">
        <v>7</v>
      </c>
      <c r="F1894" t="s">
        <v>176</v>
      </c>
      <c r="G1894" s="14" t="s">
        <v>177</v>
      </c>
      <c r="I1894" t="s">
        <v>70</v>
      </c>
      <c r="J1894" s="15">
        <f t="shared" si="106"/>
        <v>2716</v>
      </c>
      <c r="K1894">
        <v>10</v>
      </c>
      <c r="L1894">
        <v>20</v>
      </c>
      <c r="M1894">
        <v>20</v>
      </c>
      <c r="N1894">
        <v>10</v>
      </c>
      <c r="O1894">
        <v>4</v>
      </c>
      <c r="P1894">
        <v>6</v>
      </c>
      <c r="Q1894"/>
      <c r="R1894">
        <v>41791</v>
      </c>
      <c r="S1894">
        <v>2002</v>
      </c>
      <c r="T1894" s="60" t="s">
        <v>77</v>
      </c>
      <c r="U1894" s="65">
        <v>0.32051054805223794</v>
      </c>
      <c r="V1894" s="65">
        <v>0</v>
      </c>
      <c r="W1894" s="65">
        <v>0</v>
      </c>
      <c r="X1894" s="65">
        <v>0.11925973881013506</v>
      </c>
      <c r="Y1894" s="65">
        <v>2.2361201026900323E-2</v>
      </c>
      <c r="Z1894">
        <v>353</v>
      </c>
      <c r="AA1894">
        <v>13.4</v>
      </c>
      <c r="AB1894">
        <v>4.8099999999999996</v>
      </c>
      <c r="AC1894">
        <v>2.31</v>
      </c>
      <c r="AD1894"/>
      <c r="AE1894"/>
      <c r="AF1894"/>
      <c r="AG1894"/>
      <c r="AH1894">
        <v>6.27</v>
      </c>
      <c r="AI1894">
        <v>1.83</v>
      </c>
      <c r="AJ1894">
        <v>0.62</v>
      </c>
      <c r="AK1894">
        <v>0.14000000000000001</v>
      </c>
      <c r="AL1894">
        <v>0.8</v>
      </c>
      <c r="AM1894"/>
      <c r="AN1894">
        <v>0.64</v>
      </c>
      <c r="AO1894"/>
      <c r="AP1894">
        <v>0.73</v>
      </c>
      <c r="AQ1894">
        <v>98.94</v>
      </c>
      <c r="AR1894"/>
      <c r="AS1894" s="22"/>
      <c r="AT1894" s="22"/>
      <c r="AU1894" s="35" t="s">
        <v>172</v>
      </c>
      <c r="AV1894" s="35">
        <v>0</v>
      </c>
      <c r="AW1894" s="35">
        <v>0</v>
      </c>
      <c r="AX1894" s="35">
        <v>0</v>
      </c>
    </row>
    <row r="1895" spans="1:50" ht="12.75" hidden="1" customHeight="1" x14ac:dyDescent="0.25">
      <c r="A1895">
        <v>40540</v>
      </c>
      <c r="B1895">
        <v>2000</v>
      </c>
      <c r="C1895" s="22" t="str">
        <f t="shared" si="109"/>
        <v>2000B40540</v>
      </c>
      <c r="D1895" s="13">
        <v>36724</v>
      </c>
      <c r="E1895">
        <v>7</v>
      </c>
      <c r="F1895" t="s">
        <v>176</v>
      </c>
      <c r="G1895" s="14" t="s">
        <v>177</v>
      </c>
      <c r="I1895" t="s">
        <v>70</v>
      </c>
      <c r="J1895" s="15">
        <f t="shared" si="106"/>
        <v>2716</v>
      </c>
      <c r="K1895">
        <v>20</v>
      </c>
      <c r="L1895">
        <v>30</v>
      </c>
      <c r="M1895">
        <v>30</v>
      </c>
      <c r="N1895">
        <v>10</v>
      </c>
      <c r="O1895">
        <v>4</v>
      </c>
      <c r="P1895">
        <v>6</v>
      </c>
      <c r="Q1895"/>
      <c r="R1895">
        <v>41792</v>
      </c>
      <c r="S1895">
        <v>2002</v>
      </c>
      <c r="T1895" s="60" t="s">
        <v>77</v>
      </c>
      <c r="U1895" s="65">
        <v>0.68745683205094188</v>
      </c>
      <c r="V1895" s="65">
        <v>0</v>
      </c>
      <c r="W1895" s="65">
        <v>0</v>
      </c>
      <c r="X1895" s="65">
        <v>0.46082271159458738</v>
      </c>
      <c r="Y1895" s="65">
        <v>1.8886176704696205E-2</v>
      </c>
      <c r="Z1895"/>
      <c r="AA1895"/>
      <c r="AB1895">
        <v>1.99</v>
      </c>
      <c r="AC1895">
        <v>2.23</v>
      </c>
      <c r="AD1895"/>
      <c r="AE1895"/>
      <c r="AF1895"/>
      <c r="AG1895"/>
      <c r="AH1895">
        <v>1.21</v>
      </c>
      <c r="AI1895">
        <v>0.83</v>
      </c>
      <c r="AJ1895">
        <v>0.3</v>
      </c>
      <c r="AK1895">
        <v>0.18</v>
      </c>
      <c r="AL1895">
        <v>1.02</v>
      </c>
      <c r="AM1895"/>
      <c r="AN1895">
        <v>0.26</v>
      </c>
      <c r="AO1895"/>
      <c r="AP1895">
        <v>0.4</v>
      </c>
      <c r="AQ1895">
        <v>111.06</v>
      </c>
      <c r="AR1895"/>
      <c r="AS1895" s="22"/>
      <c r="AT1895" s="22"/>
      <c r="AU1895" s="35" t="s">
        <v>172</v>
      </c>
      <c r="AV1895" s="35">
        <v>0</v>
      </c>
      <c r="AW1895" s="35">
        <v>0</v>
      </c>
      <c r="AX1895" s="35">
        <v>0</v>
      </c>
    </row>
    <row r="1896" spans="1:50" ht="12.75" hidden="1" customHeight="1" x14ac:dyDescent="0.25">
      <c r="A1896">
        <v>40541</v>
      </c>
      <c r="B1896">
        <v>2000</v>
      </c>
      <c r="C1896" s="22" t="str">
        <f t="shared" si="109"/>
        <v>2000B40541</v>
      </c>
      <c r="D1896" s="13">
        <v>36724</v>
      </c>
      <c r="E1896">
        <v>7</v>
      </c>
      <c r="F1896" t="s">
        <v>176</v>
      </c>
      <c r="G1896" s="14" t="s">
        <v>177</v>
      </c>
      <c r="I1896" t="s">
        <v>70</v>
      </c>
      <c r="J1896" s="15">
        <f t="shared" si="106"/>
        <v>5432</v>
      </c>
      <c r="K1896">
        <v>30</v>
      </c>
      <c r="L1896">
        <v>50</v>
      </c>
      <c r="M1896">
        <v>50</v>
      </c>
      <c r="N1896">
        <v>20</v>
      </c>
      <c r="O1896">
        <v>4</v>
      </c>
      <c r="P1896">
        <v>6</v>
      </c>
      <c r="Q1896"/>
      <c r="R1896">
        <v>41793</v>
      </c>
      <c r="S1896">
        <v>2002</v>
      </c>
      <c r="T1896" s="60" t="s">
        <v>77</v>
      </c>
      <c r="U1896" s="65">
        <v>0.51181999829946434</v>
      </c>
      <c r="V1896" s="65">
        <v>2.9761385086302186</v>
      </c>
      <c r="W1896" s="65">
        <v>0</v>
      </c>
      <c r="X1896" s="65">
        <v>1.2195217243431682</v>
      </c>
      <c r="Y1896" s="65">
        <v>0</v>
      </c>
      <c r="Z1896"/>
      <c r="AA1896"/>
      <c r="AB1896">
        <v>3.67</v>
      </c>
      <c r="AC1896">
        <v>2.88</v>
      </c>
      <c r="AD1896"/>
      <c r="AE1896"/>
      <c r="AF1896"/>
      <c r="AG1896"/>
      <c r="AH1896">
        <v>0.69</v>
      </c>
      <c r="AI1896">
        <v>0.99</v>
      </c>
      <c r="AJ1896">
        <v>0.53</v>
      </c>
      <c r="AK1896">
        <v>0.34</v>
      </c>
      <c r="AL1896">
        <v>2.99</v>
      </c>
      <c r="AM1896"/>
      <c r="AN1896">
        <v>0.37</v>
      </c>
      <c r="AO1896"/>
      <c r="AP1896">
        <v>0.42</v>
      </c>
      <c r="AQ1896">
        <v>30.27</v>
      </c>
      <c r="AR1896"/>
      <c r="AS1896" s="22"/>
      <c r="AT1896" s="22"/>
      <c r="AU1896" s="35" t="s">
        <v>172</v>
      </c>
      <c r="AV1896" s="35">
        <v>0</v>
      </c>
      <c r="AW1896" s="35">
        <v>0</v>
      </c>
      <c r="AX1896" s="35">
        <v>0</v>
      </c>
    </row>
    <row r="1897" spans="1:50" ht="12.75" hidden="1" customHeight="1" x14ac:dyDescent="0.25">
      <c r="A1897">
        <v>40542</v>
      </c>
      <c r="B1897">
        <v>2000</v>
      </c>
      <c r="C1897" s="22" t="str">
        <f t="shared" si="109"/>
        <v>2000B40542</v>
      </c>
      <c r="D1897" s="13">
        <v>36724</v>
      </c>
      <c r="E1897">
        <v>7</v>
      </c>
      <c r="F1897" t="s">
        <v>176</v>
      </c>
      <c r="G1897" s="14" t="s">
        <v>177</v>
      </c>
      <c r="I1897" t="s">
        <v>70</v>
      </c>
      <c r="J1897" s="15">
        <f t="shared" si="106"/>
        <v>5432</v>
      </c>
      <c r="K1897">
        <v>50</v>
      </c>
      <c r="L1897">
        <v>70</v>
      </c>
      <c r="M1897">
        <v>70</v>
      </c>
      <c r="N1897">
        <v>20</v>
      </c>
      <c r="O1897">
        <v>4</v>
      </c>
      <c r="P1897">
        <v>6</v>
      </c>
      <c r="Q1897"/>
      <c r="R1897">
        <v>41794</v>
      </c>
      <c r="S1897">
        <v>2002</v>
      </c>
      <c r="T1897" s="60" t="s">
        <v>77</v>
      </c>
      <c r="U1897" s="65">
        <v>4.282291981845689</v>
      </c>
      <c r="V1897" s="65">
        <v>5.9256807866868382</v>
      </c>
      <c r="W1897" s="65">
        <v>7.1029160363086241</v>
      </c>
      <c r="X1897" s="65">
        <v>1.6670915279878971</v>
      </c>
      <c r="Y1897" s="65">
        <v>0</v>
      </c>
      <c r="Z1897">
        <v>310</v>
      </c>
      <c r="AA1897">
        <v>4.22</v>
      </c>
      <c r="AB1897">
        <v>6.57</v>
      </c>
      <c r="AC1897">
        <v>1.66</v>
      </c>
      <c r="AD1897"/>
      <c r="AE1897"/>
      <c r="AF1897"/>
      <c r="AG1897"/>
      <c r="AH1897">
        <v>2.58</v>
      </c>
      <c r="AI1897">
        <v>0.89</v>
      </c>
      <c r="AJ1897">
        <v>0.41</v>
      </c>
      <c r="AK1897">
        <v>0.19</v>
      </c>
      <c r="AL1897">
        <v>1.45</v>
      </c>
      <c r="AM1897"/>
      <c r="AN1897">
        <v>0.23</v>
      </c>
      <c r="AO1897"/>
      <c r="AP1897">
        <v>0.36</v>
      </c>
      <c r="AQ1897">
        <v>311.39</v>
      </c>
      <c r="AR1897"/>
      <c r="AS1897" s="22"/>
      <c r="AT1897" s="22"/>
      <c r="AU1897" s="35" t="s">
        <v>172</v>
      </c>
      <c r="AV1897" s="35">
        <v>0</v>
      </c>
      <c r="AW1897" s="35">
        <v>0</v>
      </c>
      <c r="AX1897" s="35">
        <v>0</v>
      </c>
    </row>
    <row r="1898" spans="1:50" ht="12.75" hidden="1" customHeight="1" x14ac:dyDescent="0.25">
      <c r="A1898">
        <v>40543</v>
      </c>
      <c r="B1898">
        <v>2000</v>
      </c>
      <c r="C1898" s="22" t="str">
        <f t="shared" si="109"/>
        <v>2000B40543</v>
      </c>
      <c r="D1898" s="13">
        <v>36724</v>
      </c>
      <c r="E1898">
        <v>7</v>
      </c>
      <c r="F1898" t="s">
        <v>176</v>
      </c>
      <c r="G1898" s="14" t="s">
        <v>177</v>
      </c>
      <c r="I1898" t="s">
        <v>70</v>
      </c>
      <c r="J1898" s="15">
        <f t="shared" si="106"/>
        <v>8148.0000000000009</v>
      </c>
      <c r="K1898">
        <v>70</v>
      </c>
      <c r="L1898">
        <v>100</v>
      </c>
      <c r="M1898">
        <v>100</v>
      </c>
      <c r="N1898">
        <v>30</v>
      </c>
      <c r="O1898">
        <v>4</v>
      </c>
      <c r="P1898">
        <v>6</v>
      </c>
      <c r="Q1898"/>
      <c r="R1898">
        <v>41795</v>
      </c>
      <c r="S1898">
        <v>2002</v>
      </c>
      <c r="T1898" s="60" t="s">
        <v>77</v>
      </c>
      <c r="U1898" s="65">
        <v>10.827543528362204</v>
      </c>
      <c r="V1898" s="65">
        <v>3.4097789011969373</v>
      </c>
      <c r="W1898" s="65">
        <v>6.3808727975615191</v>
      </c>
      <c r="X1898" s="65">
        <v>3.3599283324659877</v>
      </c>
      <c r="Y1898" s="65">
        <v>0</v>
      </c>
      <c r="Z1898">
        <v>387</v>
      </c>
      <c r="AA1898">
        <v>6.09</v>
      </c>
      <c r="AB1898">
        <v>9.0500000000000007</v>
      </c>
      <c r="AC1898">
        <v>1.34</v>
      </c>
      <c r="AD1898"/>
      <c r="AE1898"/>
      <c r="AF1898"/>
      <c r="AG1898"/>
      <c r="AH1898">
        <v>4.24</v>
      </c>
      <c r="AI1898">
        <v>1.7</v>
      </c>
      <c r="AJ1898">
        <v>0.83</v>
      </c>
      <c r="AK1898">
        <v>0.26</v>
      </c>
      <c r="AL1898">
        <v>1.74</v>
      </c>
      <c r="AM1898"/>
      <c r="AN1898">
        <v>0.48</v>
      </c>
      <c r="AO1898"/>
      <c r="AP1898">
        <v>0.49</v>
      </c>
      <c r="AQ1898">
        <v>164.27</v>
      </c>
      <c r="AR1898"/>
      <c r="AS1898" s="22"/>
      <c r="AT1898" s="22"/>
      <c r="AU1898" s="35" t="s">
        <v>172</v>
      </c>
      <c r="AV1898" s="35">
        <v>0</v>
      </c>
      <c r="AW1898" s="35">
        <v>0</v>
      </c>
      <c r="AX1898" s="35">
        <v>0</v>
      </c>
    </row>
    <row r="1899" spans="1:50" ht="12.75" hidden="1" customHeight="1" x14ac:dyDescent="0.25">
      <c r="A1899">
        <v>40544</v>
      </c>
      <c r="B1899">
        <v>2000</v>
      </c>
      <c r="C1899" s="22" t="str">
        <f t="shared" si="109"/>
        <v>2000B40544</v>
      </c>
      <c r="D1899" s="13">
        <v>36729</v>
      </c>
      <c r="E1899">
        <v>8</v>
      </c>
      <c r="F1899" t="s">
        <v>176</v>
      </c>
      <c r="G1899" s="14" t="s">
        <v>178</v>
      </c>
      <c r="I1899" t="s">
        <v>87</v>
      </c>
      <c r="J1899" s="15">
        <f t="shared" si="106"/>
        <v>2450</v>
      </c>
      <c r="K1899">
        <v>0</v>
      </c>
      <c r="L1899">
        <v>5</v>
      </c>
      <c r="M1899">
        <v>5</v>
      </c>
      <c r="N1899">
        <v>5</v>
      </c>
      <c r="O1899">
        <v>4</v>
      </c>
      <c r="P1899">
        <v>6</v>
      </c>
      <c r="Q1899"/>
      <c r="R1899">
        <v>41796</v>
      </c>
      <c r="S1899">
        <v>2002</v>
      </c>
      <c r="T1899" s="60" t="s">
        <v>77</v>
      </c>
      <c r="U1899" s="65">
        <v>0.90055440278988685</v>
      </c>
      <c r="V1899" s="65">
        <v>0.31440802092415004</v>
      </c>
      <c r="W1899" s="65">
        <v>5.0350198779424593</v>
      </c>
      <c r="X1899" s="65">
        <v>0.22682292938099394</v>
      </c>
      <c r="Y1899" s="65">
        <v>0</v>
      </c>
      <c r="Z1899">
        <v>415</v>
      </c>
      <c r="AA1899">
        <v>8.4700000000000006</v>
      </c>
      <c r="AB1899">
        <v>3.08</v>
      </c>
      <c r="AC1899">
        <v>1.93</v>
      </c>
      <c r="AD1899"/>
      <c r="AE1899"/>
      <c r="AF1899"/>
      <c r="AG1899"/>
      <c r="AH1899">
        <v>3.58</v>
      </c>
      <c r="AI1899">
        <v>1.66</v>
      </c>
      <c r="AJ1899">
        <v>0.53</v>
      </c>
      <c r="AK1899">
        <v>0.22</v>
      </c>
      <c r="AL1899">
        <v>0.59</v>
      </c>
      <c r="AM1899"/>
      <c r="AN1899">
        <v>0.49</v>
      </c>
      <c r="AO1899"/>
      <c r="AP1899">
        <v>0.71</v>
      </c>
      <c r="AQ1899">
        <v>119.1</v>
      </c>
      <c r="AR1899"/>
      <c r="AS1899" s="22"/>
      <c r="AT1899" s="22"/>
      <c r="AU1899" s="35" t="s">
        <v>172</v>
      </c>
      <c r="AV1899" s="35">
        <v>0</v>
      </c>
      <c r="AW1899" s="35">
        <v>0</v>
      </c>
      <c r="AX1899" s="35">
        <v>0</v>
      </c>
    </row>
    <row r="1900" spans="1:50" ht="12.75" hidden="1" customHeight="1" x14ac:dyDescent="0.25">
      <c r="A1900">
        <v>40545</v>
      </c>
      <c r="B1900">
        <v>2000</v>
      </c>
      <c r="C1900" s="22" t="str">
        <f t="shared" si="109"/>
        <v>2000B40545</v>
      </c>
      <c r="D1900" s="13">
        <v>36729</v>
      </c>
      <c r="E1900">
        <v>8</v>
      </c>
      <c r="F1900" t="s">
        <v>176</v>
      </c>
      <c r="G1900" s="14" t="s">
        <v>178</v>
      </c>
      <c r="I1900" t="s">
        <v>87</v>
      </c>
      <c r="J1900" s="15">
        <f t="shared" si="106"/>
        <v>2450</v>
      </c>
      <c r="K1900">
        <v>5</v>
      </c>
      <c r="L1900">
        <v>10</v>
      </c>
      <c r="M1900">
        <v>10</v>
      </c>
      <c r="N1900">
        <v>5</v>
      </c>
      <c r="O1900">
        <v>4</v>
      </c>
      <c r="P1900">
        <v>6</v>
      </c>
      <c r="Q1900"/>
      <c r="S1900"/>
      <c r="T1900" s="60" t="s">
        <v>77</v>
      </c>
      <c r="U1900" s="65">
        <v>0</v>
      </c>
      <c r="V1900" s="65">
        <v>0</v>
      </c>
      <c r="W1900" s="65">
        <v>0</v>
      </c>
      <c r="X1900" s="65">
        <v>1.5940572033898304</v>
      </c>
      <c r="Y1900" s="65">
        <v>0</v>
      </c>
      <c r="Z1900" s="35"/>
      <c r="AA1900" s="35"/>
      <c r="AB1900" s="35"/>
      <c r="AC1900" s="35"/>
      <c r="AD1900"/>
      <c r="AE1900"/>
      <c r="AF1900"/>
      <c r="AG1900"/>
      <c r="AH1900" s="35"/>
      <c r="AI1900" s="35"/>
      <c r="AJ1900" s="35"/>
      <c r="AK1900" s="35"/>
      <c r="AL1900" s="35"/>
      <c r="AM1900"/>
      <c r="AN1900" s="35"/>
      <c r="AO1900"/>
      <c r="AP1900" s="35"/>
      <c r="AQ1900" s="35"/>
      <c r="AR1900"/>
      <c r="AS1900" s="22"/>
      <c r="AT1900" s="22"/>
      <c r="AU1900" s="35" t="s">
        <v>172</v>
      </c>
      <c r="AV1900" s="35">
        <v>0</v>
      </c>
      <c r="AW1900" s="35">
        <v>0</v>
      </c>
      <c r="AX1900" s="35">
        <v>0</v>
      </c>
    </row>
    <row r="1901" spans="1:50" ht="12.75" hidden="1" customHeight="1" x14ac:dyDescent="0.25">
      <c r="A1901">
        <v>40546</v>
      </c>
      <c r="B1901">
        <v>2000</v>
      </c>
      <c r="C1901" s="22" t="str">
        <f t="shared" si="109"/>
        <v>2000B40546</v>
      </c>
      <c r="D1901" s="13">
        <v>36729</v>
      </c>
      <c r="E1901">
        <v>8</v>
      </c>
      <c r="F1901" t="s">
        <v>176</v>
      </c>
      <c r="G1901" s="14" t="s">
        <v>178</v>
      </c>
      <c r="I1901" t="s">
        <v>70</v>
      </c>
      <c r="J1901" s="15">
        <f t="shared" si="106"/>
        <v>2716</v>
      </c>
      <c r="K1901">
        <v>10</v>
      </c>
      <c r="L1901">
        <v>20</v>
      </c>
      <c r="M1901">
        <v>20</v>
      </c>
      <c r="N1901">
        <v>10</v>
      </c>
      <c r="O1901">
        <v>4</v>
      </c>
      <c r="P1901">
        <v>6</v>
      </c>
      <c r="Q1901"/>
      <c r="S1901"/>
      <c r="T1901" s="60" t="s">
        <v>77</v>
      </c>
      <c r="U1901" s="65">
        <v>0</v>
      </c>
      <c r="V1901" s="65">
        <v>0</v>
      </c>
      <c r="W1901" s="65">
        <v>0</v>
      </c>
      <c r="X1901" s="65">
        <v>2.8032628104369692</v>
      </c>
      <c r="Y1901" s="65">
        <v>0</v>
      </c>
      <c r="Z1901" s="35"/>
      <c r="AA1901" s="35"/>
      <c r="AB1901" s="35"/>
      <c r="AC1901" s="35"/>
      <c r="AD1901"/>
      <c r="AE1901"/>
      <c r="AF1901"/>
      <c r="AG1901"/>
      <c r="AH1901" s="35"/>
      <c r="AI1901" s="35"/>
      <c r="AJ1901" s="35"/>
      <c r="AK1901" s="35"/>
      <c r="AL1901" s="35"/>
      <c r="AM1901"/>
      <c r="AN1901" s="35"/>
      <c r="AO1901"/>
      <c r="AP1901" s="35"/>
      <c r="AQ1901" s="35"/>
      <c r="AR1901"/>
      <c r="AS1901" s="22"/>
      <c r="AT1901" s="22"/>
      <c r="AU1901" s="35" t="s">
        <v>172</v>
      </c>
      <c r="AV1901" s="35">
        <v>0</v>
      </c>
      <c r="AW1901" s="35">
        <v>0</v>
      </c>
      <c r="AX1901" s="35">
        <v>0</v>
      </c>
    </row>
    <row r="1902" spans="1:50" ht="12.75" hidden="1" customHeight="1" x14ac:dyDescent="0.25">
      <c r="A1902">
        <v>40547</v>
      </c>
      <c r="B1902">
        <v>2000</v>
      </c>
      <c r="C1902" s="22" t="str">
        <f t="shared" si="109"/>
        <v>2000B40547</v>
      </c>
      <c r="D1902" s="13">
        <v>36729</v>
      </c>
      <c r="E1902">
        <v>8</v>
      </c>
      <c r="F1902" t="s">
        <v>176</v>
      </c>
      <c r="G1902" s="14" t="s">
        <v>178</v>
      </c>
      <c r="I1902" t="s">
        <v>70</v>
      </c>
      <c r="J1902" s="15">
        <f t="shared" si="106"/>
        <v>2716</v>
      </c>
      <c r="K1902">
        <v>20</v>
      </c>
      <c r="L1902">
        <v>30</v>
      </c>
      <c r="M1902">
        <v>30</v>
      </c>
      <c r="N1902">
        <v>10</v>
      </c>
      <c r="O1902">
        <v>4</v>
      </c>
      <c r="P1902">
        <v>6</v>
      </c>
      <c r="Q1902"/>
      <c r="S1902"/>
      <c r="T1902" s="60" t="s">
        <v>77</v>
      </c>
      <c r="U1902" s="65">
        <v>0</v>
      </c>
      <c r="V1902" s="65">
        <v>0</v>
      </c>
      <c r="W1902" s="65">
        <v>0</v>
      </c>
      <c r="X1902" s="65">
        <v>4.3647814322369953</v>
      </c>
      <c r="Y1902" s="65">
        <v>0</v>
      </c>
      <c r="Z1902" s="35"/>
      <c r="AA1902" s="35"/>
      <c r="AB1902" s="35"/>
      <c r="AC1902" s="35"/>
      <c r="AD1902"/>
      <c r="AE1902"/>
      <c r="AF1902"/>
      <c r="AG1902"/>
      <c r="AH1902" s="35"/>
      <c r="AI1902" s="35"/>
      <c r="AJ1902" s="35"/>
      <c r="AK1902" s="35"/>
      <c r="AL1902" s="35"/>
      <c r="AM1902"/>
      <c r="AN1902" s="35"/>
      <c r="AO1902"/>
      <c r="AP1902" s="35"/>
      <c r="AQ1902" s="35"/>
      <c r="AR1902"/>
      <c r="AS1902" s="22"/>
      <c r="AT1902" s="22"/>
      <c r="AU1902" s="35" t="s">
        <v>172</v>
      </c>
      <c r="AV1902" s="35">
        <v>0</v>
      </c>
      <c r="AW1902" s="35">
        <v>0</v>
      </c>
      <c r="AX1902" s="35">
        <v>0</v>
      </c>
    </row>
    <row r="1903" spans="1:50" ht="12.75" hidden="1" customHeight="1" x14ac:dyDescent="0.25">
      <c r="A1903">
        <v>40548</v>
      </c>
      <c r="B1903">
        <v>2000</v>
      </c>
      <c r="C1903" s="22" t="str">
        <f t="shared" si="109"/>
        <v>2000B40548</v>
      </c>
      <c r="D1903" s="13">
        <v>36729</v>
      </c>
      <c r="E1903">
        <v>8</v>
      </c>
      <c r="F1903" t="s">
        <v>176</v>
      </c>
      <c r="G1903" s="14" t="s">
        <v>178</v>
      </c>
      <c r="I1903" t="s">
        <v>70</v>
      </c>
      <c r="J1903" s="15">
        <f t="shared" si="106"/>
        <v>5432</v>
      </c>
      <c r="K1903">
        <v>30</v>
      </c>
      <c r="L1903">
        <v>50</v>
      </c>
      <c r="M1903">
        <v>50</v>
      </c>
      <c r="N1903">
        <v>20</v>
      </c>
      <c r="O1903">
        <v>4</v>
      </c>
      <c r="P1903">
        <v>6</v>
      </c>
      <c r="Q1903"/>
      <c r="S1903"/>
      <c r="T1903" s="60" t="s">
        <v>77</v>
      </c>
      <c r="U1903" s="65">
        <v>0</v>
      </c>
      <c r="V1903" s="65">
        <v>0</v>
      </c>
      <c r="W1903" s="65">
        <v>0</v>
      </c>
      <c r="X1903" s="65">
        <v>3.5934875674407696</v>
      </c>
      <c r="Y1903" s="65">
        <v>0</v>
      </c>
      <c r="Z1903" s="35"/>
      <c r="AA1903" s="35"/>
      <c r="AB1903" s="35"/>
      <c r="AC1903" s="35"/>
      <c r="AD1903"/>
      <c r="AE1903"/>
      <c r="AF1903"/>
      <c r="AG1903"/>
      <c r="AH1903" s="35"/>
      <c r="AI1903" s="35"/>
      <c r="AJ1903" s="35"/>
      <c r="AK1903" s="35"/>
      <c r="AL1903" s="35"/>
      <c r="AM1903"/>
      <c r="AN1903" s="35"/>
      <c r="AO1903"/>
      <c r="AP1903" s="35"/>
      <c r="AQ1903" s="35"/>
      <c r="AR1903"/>
      <c r="AS1903" s="27"/>
      <c r="AT1903" s="27"/>
      <c r="AU1903" s="107" t="s">
        <v>172</v>
      </c>
      <c r="AV1903" s="107">
        <v>0</v>
      </c>
      <c r="AW1903" s="107">
        <v>0</v>
      </c>
      <c r="AX1903" s="107">
        <v>0</v>
      </c>
    </row>
    <row r="1904" spans="1:50" ht="12.75" hidden="1" customHeight="1" x14ac:dyDescent="0.25">
      <c r="A1904">
        <v>40549</v>
      </c>
      <c r="B1904">
        <v>2000</v>
      </c>
      <c r="C1904" s="22" t="str">
        <f t="shared" si="109"/>
        <v>2000B40549</v>
      </c>
      <c r="D1904" s="13">
        <v>36729</v>
      </c>
      <c r="E1904">
        <v>8</v>
      </c>
      <c r="F1904" t="s">
        <v>176</v>
      </c>
      <c r="G1904" s="14" t="s">
        <v>178</v>
      </c>
      <c r="I1904" t="s">
        <v>70</v>
      </c>
      <c r="J1904" s="15">
        <f t="shared" si="106"/>
        <v>5432</v>
      </c>
      <c r="K1904">
        <v>50</v>
      </c>
      <c r="L1904">
        <v>70</v>
      </c>
      <c r="M1904">
        <v>70</v>
      </c>
      <c r="N1904">
        <v>20</v>
      </c>
      <c r="O1904">
        <v>4</v>
      </c>
      <c r="P1904">
        <v>6</v>
      </c>
      <c r="Q1904"/>
      <c r="S1904"/>
      <c r="T1904" s="60" t="s">
        <v>77</v>
      </c>
      <c r="U1904" s="65">
        <v>0</v>
      </c>
      <c r="V1904" s="65">
        <v>0</v>
      </c>
      <c r="W1904" s="65">
        <v>0</v>
      </c>
      <c r="X1904" s="65">
        <v>1.7858296154663267</v>
      </c>
      <c r="Y1904" s="65">
        <v>0.19644125770129595</v>
      </c>
      <c r="Z1904" s="35"/>
      <c r="AA1904" s="35"/>
      <c r="AB1904" s="35"/>
      <c r="AC1904" s="35"/>
      <c r="AD1904"/>
      <c r="AE1904"/>
      <c r="AF1904"/>
      <c r="AG1904"/>
      <c r="AH1904" s="35"/>
      <c r="AI1904" s="35"/>
      <c r="AJ1904" s="35"/>
      <c r="AK1904" s="35"/>
      <c r="AL1904" s="35"/>
      <c r="AM1904"/>
      <c r="AN1904" s="35"/>
      <c r="AO1904"/>
      <c r="AP1904" s="35"/>
      <c r="AQ1904" s="35"/>
      <c r="AR1904"/>
      <c r="AS1904" s="27"/>
      <c r="AT1904" s="27"/>
      <c r="AU1904" s="107" t="s">
        <v>172</v>
      </c>
      <c r="AV1904" s="107">
        <v>0</v>
      </c>
      <c r="AW1904" s="107">
        <v>0</v>
      </c>
      <c r="AX1904" s="107">
        <v>0</v>
      </c>
    </row>
    <row r="1905" spans="1:68" ht="12.75" hidden="1" customHeight="1" x14ac:dyDescent="0.25">
      <c r="A1905">
        <v>40550</v>
      </c>
      <c r="B1905">
        <v>2000</v>
      </c>
      <c r="C1905" s="22" t="str">
        <f t="shared" si="109"/>
        <v>2000B40550</v>
      </c>
      <c r="D1905" s="13">
        <v>36729</v>
      </c>
      <c r="E1905">
        <v>8</v>
      </c>
      <c r="F1905" t="s">
        <v>176</v>
      </c>
      <c r="G1905" s="14" t="s">
        <v>178</v>
      </c>
      <c r="I1905" t="s">
        <v>70</v>
      </c>
      <c r="J1905" s="15">
        <f t="shared" si="106"/>
        <v>7061.6</v>
      </c>
      <c r="K1905">
        <v>70</v>
      </c>
      <c r="L1905">
        <v>100</v>
      </c>
      <c r="M1905" s="26">
        <v>96</v>
      </c>
      <c r="N1905">
        <v>30</v>
      </c>
      <c r="O1905">
        <v>4</v>
      </c>
      <c r="P1905">
        <v>6</v>
      </c>
      <c r="Q1905"/>
      <c r="R1905">
        <v>41797</v>
      </c>
      <c r="S1905">
        <v>2002</v>
      </c>
      <c r="T1905" s="60" t="s">
        <v>77</v>
      </c>
      <c r="U1905" s="65">
        <v>3.4932293521645685</v>
      </c>
      <c r="V1905" s="65">
        <v>16.117276020878109</v>
      </c>
      <c r="W1905" s="65">
        <v>0</v>
      </c>
      <c r="X1905" s="65">
        <v>28.810495548050351</v>
      </c>
      <c r="Y1905" s="65">
        <v>0</v>
      </c>
      <c r="Z1905">
        <v>372</v>
      </c>
      <c r="AA1905">
        <v>5.6</v>
      </c>
      <c r="AB1905">
        <v>9.68</v>
      </c>
      <c r="AC1905">
        <v>1.23</v>
      </c>
      <c r="AD1905"/>
      <c r="AE1905"/>
      <c r="AF1905"/>
      <c r="AG1905"/>
      <c r="AH1905">
        <v>4.6100000000000003</v>
      </c>
      <c r="AI1905">
        <v>3.18</v>
      </c>
      <c r="AJ1905">
        <v>1.1200000000000001</v>
      </c>
      <c r="AK1905">
        <v>0.28000000000000003</v>
      </c>
      <c r="AL1905">
        <v>1.21</v>
      </c>
      <c r="AM1905"/>
      <c r="AN1905">
        <v>0.36</v>
      </c>
      <c r="AO1905"/>
      <c r="AP1905">
        <v>0.42</v>
      </c>
      <c r="AQ1905">
        <v>157.53</v>
      </c>
      <c r="AR1905"/>
      <c r="AS1905" s="27"/>
      <c r="AT1905" s="27"/>
      <c r="AU1905" s="107" t="s">
        <v>172</v>
      </c>
      <c r="AV1905" s="107">
        <v>0</v>
      </c>
      <c r="AW1905" s="107">
        <v>0</v>
      </c>
      <c r="AX1905" s="107">
        <v>0</v>
      </c>
    </row>
    <row r="1906" spans="1:68" ht="12.75" hidden="1" customHeight="1" x14ac:dyDescent="0.25">
      <c r="A1906">
        <v>40551</v>
      </c>
      <c r="B1906">
        <v>2000</v>
      </c>
      <c r="C1906" s="22" t="str">
        <f t="shared" si="109"/>
        <v>2000B40551</v>
      </c>
      <c r="D1906" s="13">
        <v>36728</v>
      </c>
      <c r="E1906">
        <v>9</v>
      </c>
      <c r="F1906" t="s">
        <v>176</v>
      </c>
      <c r="G1906" s="14" t="s">
        <v>53</v>
      </c>
      <c r="I1906" t="s">
        <v>87</v>
      </c>
      <c r="J1906" s="15">
        <f t="shared" si="106"/>
        <v>2450</v>
      </c>
      <c r="K1906">
        <v>0</v>
      </c>
      <c r="L1906">
        <v>5</v>
      </c>
      <c r="M1906">
        <v>5</v>
      </c>
      <c r="N1906">
        <v>5</v>
      </c>
      <c r="O1906">
        <v>4</v>
      </c>
      <c r="P1906">
        <v>6</v>
      </c>
      <c r="Q1906"/>
      <c r="S1906"/>
      <c r="T1906" s="60" t="s">
        <v>77</v>
      </c>
      <c r="U1906" s="65">
        <v>0</v>
      </c>
      <c r="V1906" s="65">
        <v>0</v>
      </c>
      <c r="W1906" s="65">
        <v>0</v>
      </c>
      <c r="X1906" s="65">
        <v>0.57260198945349949</v>
      </c>
      <c r="Y1906" s="65">
        <v>0</v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s="27">
        <v>41798</v>
      </c>
      <c r="AT1906" s="27">
        <v>2002</v>
      </c>
      <c r="AU1906" s="107" t="s">
        <v>172</v>
      </c>
      <c r="AV1906" s="107">
        <v>0.41712727708533076</v>
      </c>
      <c r="AW1906" s="107">
        <v>0</v>
      </c>
      <c r="AX1906" s="107">
        <v>0</v>
      </c>
      <c r="BA1906">
        <v>2.41</v>
      </c>
      <c r="BB1906">
        <v>0.76</v>
      </c>
      <c r="BG1906">
        <v>2.72</v>
      </c>
      <c r="BH1906">
        <v>0.87</v>
      </c>
      <c r="BI1906">
        <v>0.27</v>
      </c>
      <c r="BJ1906">
        <v>7.0000000000000007E-2</v>
      </c>
      <c r="BK1906">
        <v>0.3</v>
      </c>
      <c r="BM1906">
        <v>0.27</v>
      </c>
      <c r="BO1906">
        <v>0.44</v>
      </c>
      <c r="BP1906">
        <v>381.05</v>
      </c>
    </row>
    <row r="1907" spans="1:68" ht="12.75" hidden="1" customHeight="1" x14ac:dyDescent="0.25">
      <c r="A1907">
        <v>40552</v>
      </c>
      <c r="B1907">
        <v>2000</v>
      </c>
      <c r="C1907" s="22" t="str">
        <f t="shared" si="109"/>
        <v>2000B40552</v>
      </c>
      <c r="D1907" s="13">
        <v>36728</v>
      </c>
      <c r="E1907">
        <v>9</v>
      </c>
      <c r="F1907" t="s">
        <v>176</v>
      </c>
      <c r="G1907" s="14" t="s">
        <v>53</v>
      </c>
      <c r="I1907" t="s">
        <v>87</v>
      </c>
      <c r="J1907" s="15">
        <f t="shared" si="106"/>
        <v>2450</v>
      </c>
      <c r="K1907">
        <v>5</v>
      </c>
      <c r="L1907">
        <v>10</v>
      </c>
      <c r="M1907">
        <v>10</v>
      </c>
      <c r="N1907">
        <v>5</v>
      </c>
      <c r="O1907">
        <v>4</v>
      </c>
      <c r="P1907">
        <v>6</v>
      </c>
      <c r="Q1907"/>
      <c r="S1907"/>
      <c r="T1907" s="60" t="s">
        <v>77</v>
      </c>
      <c r="U1907" s="65">
        <v>0</v>
      </c>
      <c r="V1907" s="65">
        <v>0</v>
      </c>
      <c r="W1907" s="65">
        <v>0</v>
      </c>
      <c r="X1907" s="65">
        <v>0.60426746816624655</v>
      </c>
      <c r="Y1907" s="65">
        <v>0</v>
      </c>
      <c r="Z1907" s="35"/>
      <c r="AA1907" s="35"/>
      <c r="AB1907" s="35"/>
      <c r="AC1907" s="35"/>
      <c r="AD1907"/>
      <c r="AE1907"/>
      <c r="AF1907"/>
      <c r="AG1907"/>
      <c r="AH1907" s="35"/>
      <c r="AI1907" s="35"/>
      <c r="AJ1907" s="35"/>
      <c r="AK1907" s="35"/>
      <c r="AL1907" s="35"/>
      <c r="AM1907"/>
      <c r="AN1907" s="35"/>
      <c r="AO1907"/>
      <c r="AP1907" s="35"/>
      <c r="AQ1907" s="35"/>
      <c r="AR1907"/>
      <c r="AS1907" s="27"/>
      <c r="AT1907" s="27"/>
      <c r="AU1907" s="107" t="s">
        <v>172</v>
      </c>
      <c r="AV1907" s="107">
        <v>0</v>
      </c>
      <c r="AW1907" s="107">
        <v>0</v>
      </c>
      <c r="AX1907" s="107">
        <v>0</v>
      </c>
    </row>
    <row r="1908" spans="1:68" ht="12.75" hidden="1" customHeight="1" x14ac:dyDescent="0.25">
      <c r="A1908">
        <v>40553</v>
      </c>
      <c r="B1908">
        <v>2000</v>
      </c>
      <c r="C1908" s="22" t="str">
        <f t="shared" si="109"/>
        <v>2000B40553</v>
      </c>
      <c r="D1908" s="13">
        <v>36728</v>
      </c>
      <c r="E1908">
        <v>9</v>
      </c>
      <c r="F1908" t="s">
        <v>176</v>
      </c>
      <c r="G1908" s="14" t="s">
        <v>53</v>
      </c>
      <c r="I1908" t="s">
        <v>70</v>
      </c>
      <c r="J1908" s="15">
        <f t="shared" si="106"/>
        <v>2716</v>
      </c>
      <c r="K1908">
        <v>10</v>
      </c>
      <c r="L1908">
        <v>20</v>
      </c>
      <c r="M1908">
        <v>20</v>
      </c>
      <c r="N1908">
        <v>10</v>
      </c>
      <c r="O1908">
        <v>4</v>
      </c>
      <c r="P1908">
        <v>6</v>
      </c>
      <c r="Q1908"/>
      <c r="S1908"/>
      <c r="T1908" s="60" t="s">
        <v>77</v>
      </c>
      <c r="U1908" s="65">
        <v>0</v>
      </c>
      <c r="V1908" s="65">
        <v>0</v>
      </c>
      <c r="W1908" s="65">
        <v>0</v>
      </c>
      <c r="X1908" s="65">
        <v>1.004158023085677</v>
      </c>
      <c r="Y1908" s="65">
        <v>0</v>
      </c>
      <c r="Z1908" s="35"/>
      <c r="AA1908" s="35"/>
      <c r="AB1908" s="35"/>
      <c r="AC1908" s="35"/>
      <c r="AD1908"/>
      <c r="AE1908"/>
      <c r="AF1908"/>
      <c r="AG1908"/>
      <c r="AH1908" s="35"/>
      <c r="AI1908" s="35"/>
      <c r="AJ1908" s="35"/>
      <c r="AK1908" s="35"/>
      <c r="AL1908" s="35"/>
      <c r="AM1908"/>
      <c r="AN1908" s="35"/>
      <c r="AO1908"/>
      <c r="AP1908" s="35"/>
      <c r="AQ1908" s="35"/>
      <c r="AR1908"/>
      <c r="AS1908" s="27"/>
      <c r="AT1908" s="27"/>
      <c r="AU1908" s="107" t="s">
        <v>172</v>
      </c>
      <c r="AV1908" s="107">
        <v>0</v>
      </c>
      <c r="AW1908" s="107">
        <v>0</v>
      </c>
      <c r="AX1908" s="107">
        <v>0</v>
      </c>
    </row>
    <row r="1909" spans="1:68" ht="15" hidden="1" customHeight="1" x14ac:dyDescent="0.25">
      <c r="A1909">
        <v>40554</v>
      </c>
      <c r="B1909">
        <v>2000</v>
      </c>
      <c r="C1909" s="22" t="str">
        <f t="shared" si="109"/>
        <v>2000B40554</v>
      </c>
      <c r="D1909" s="13">
        <v>36728</v>
      </c>
      <c r="E1909">
        <v>9</v>
      </c>
      <c r="F1909" t="s">
        <v>176</v>
      </c>
      <c r="G1909" s="14" t="s">
        <v>53</v>
      </c>
      <c r="I1909" t="s">
        <v>70</v>
      </c>
      <c r="J1909" s="15">
        <f t="shared" si="106"/>
        <v>2716</v>
      </c>
      <c r="K1909">
        <v>20</v>
      </c>
      <c r="L1909">
        <v>30</v>
      </c>
      <c r="M1909">
        <v>30</v>
      </c>
      <c r="N1909">
        <v>10</v>
      </c>
      <c r="O1909">
        <v>4</v>
      </c>
      <c r="P1909">
        <v>6</v>
      </c>
      <c r="Q1909"/>
      <c r="S1909"/>
      <c r="T1909" s="60" t="s">
        <v>77</v>
      </c>
      <c r="U1909" s="65">
        <v>0</v>
      </c>
      <c r="V1909" s="65">
        <v>0</v>
      </c>
      <c r="W1909" s="65">
        <v>3.154409453146469</v>
      </c>
      <c r="X1909" s="65">
        <v>0.39566870019236056</v>
      </c>
      <c r="Y1909" s="65">
        <v>1.09401483924155E-2</v>
      </c>
      <c r="Z1909" s="35"/>
      <c r="AA1909" s="35"/>
      <c r="AB1909" s="35"/>
      <c r="AC1909" s="35"/>
      <c r="AD1909"/>
      <c r="AE1909"/>
      <c r="AF1909"/>
      <c r="AG1909"/>
      <c r="AH1909" s="35"/>
      <c r="AI1909" s="35"/>
      <c r="AJ1909" s="35"/>
      <c r="AK1909" s="35"/>
      <c r="AL1909" s="35"/>
      <c r="AM1909"/>
      <c r="AN1909" s="35"/>
      <c r="AO1909"/>
      <c r="AP1909" s="35"/>
      <c r="AQ1909" s="35"/>
      <c r="AR1909"/>
      <c r="AS1909" s="27"/>
      <c r="AT1909" s="27"/>
      <c r="AU1909" s="107" t="s">
        <v>172</v>
      </c>
      <c r="AV1909" s="107">
        <v>0</v>
      </c>
      <c r="AW1909" s="107">
        <v>0</v>
      </c>
      <c r="AX1909" s="107">
        <v>0</v>
      </c>
    </row>
    <row r="1910" spans="1:68" ht="12.75" hidden="1" customHeight="1" x14ac:dyDescent="0.25">
      <c r="A1910">
        <v>40555</v>
      </c>
      <c r="B1910">
        <v>2000</v>
      </c>
      <c r="C1910" s="22" t="str">
        <f t="shared" si="109"/>
        <v>2000B40555</v>
      </c>
      <c r="D1910" s="13">
        <v>36728</v>
      </c>
      <c r="E1910">
        <v>9</v>
      </c>
      <c r="F1910" t="s">
        <v>176</v>
      </c>
      <c r="G1910" s="14" t="s">
        <v>53</v>
      </c>
      <c r="I1910" t="s">
        <v>70</v>
      </c>
      <c r="J1910" s="15">
        <f t="shared" si="106"/>
        <v>5432</v>
      </c>
      <c r="K1910">
        <v>30</v>
      </c>
      <c r="L1910">
        <v>50</v>
      </c>
      <c r="M1910">
        <v>50</v>
      </c>
      <c r="N1910">
        <v>20</v>
      </c>
      <c r="O1910">
        <v>4</v>
      </c>
      <c r="P1910">
        <v>6</v>
      </c>
      <c r="Q1910"/>
      <c r="S1910"/>
      <c r="T1910" s="60" t="s">
        <v>77</v>
      </c>
      <c r="U1910" s="65">
        <v>0</v>
      </c>
      <c r="V1910" s="65">
        <v>0</v>
      </c>
      <c r="W1910" s="65">
        <v>0</v>
      </c>
      <c r="X1910" s="65">
        <v>0.70744604157452451</v>
      </c>
      <c r="Y1910" s="65">
        <v>0</v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s="27"/>
      <c r="AT1910" s="27"/>
      <c r="AU1910" s="107" t="s">
        <v>172</v>
      </c>
      <c r="AV1910" s="107">
        <v>0</v>
      </c>
      <c r="AW1910" s="107">
        <v>0</v>
      </c>
      <c r="AX1910" s="107">
        <v>0</v>
      </c>
    </row>
    <row r="1911" spans="1:68" ht="12.75" hidden="1" customHeight="1" x14ac:dyDescent="0.25">
      <c r="A1911">
        <v>40556</v>
      </c>
      <c r="B1911">
        <v>2000</v>
      </c>
      <c r="C1911" s="22" t="str">
        <f t="shared" si="109"/>
        <v>2000B40556</v>
      </c>
      <c r="D1911" s="13">
        <v>36728</v>
      </c>
      <c r="E1911">
        <v>9</v>
      </c>
      <c r="F1911" t="s">
        <v>176</v>
      </c>
      <c r="G1911" s="14" t="s">
        <v>53</v>
      </c>
      <c r="I1911" t="s">
        <v>70</v>
      </c>
      <c r="J1911" s="15">
        <f t="shared" si="106"/>
        <v>5432</v>
      </c>
      <c r="K1911">
        <v>50</v>
      </c>
      <c r="L1911">
        <v>70</v>
      </c>
      <c r="M1911">
        <v>70</v>
      </c>
      <c r="N1911">
        <v>20</v>
      </c>
      <c r="O1911">
        <v>4</v>
      </c>
      <c r="P1911">
        <v>6</v>
      </c>
      <c r="Q1911"/>
      <c r="S1911"/>
      <c r="T1911" s="60" t="s">
        <v>77</v>
      </c>
      <c r="U1911" s="65">
        <v>0</v>
      </c>
      <c r="V1911" s="65">
        <v>0.63927839901287875</v>
      </c>
      <c r="W1911" s="65">
        <v>0</v>
      </c>
      <c r="X1911" s="65">
        <v>0.37565844065705251</v>
      </c>
      <c r="Y1911" s="65">
        <v>0</v>
      </c>
      <c r="Z1911" s="35"/>
      <c r="AA1911" s="35"/>
      <c r="AB1911" s="35"/>
      <c r="AC1911" s="35"/>
      <c r="AD1911"/>
      <c r="AE1911"/>
      <c r="AF1911"/>
      <c r="AG1911"/>
      <c r="AH1911" s="35"/>
      <c r="AI1911" s="35"/>
      <c r="AJ1911" s="35"/>
      <c r="AK1911" s="35"/>
      <c r="AL1911" s="35"/>
      <c r="AM1911"/>
      <c r="AN1911" s="35"/>
      <c r="AO1911"/>
      <c r="AP1911" s="35"/>
      <c r="AQ1911" s="35"/>
      <c r="AR1911"/>
      <c r="AS1911" s="27"/>
      <c r="AT1911" s="27"/>
      <c r="AU1911" s="107" t="s">
        <v>172</v>
      </c>
      <c r="AV1911" s="107">
        <v>0</v>
      </c>
      <c r="AW1911" s="107">
        <v>0</v>
      </c>
      <c r="AX1911" s="107">
        <v>0</v>
      </c>
    </row>
    <row r="1912" spans="1:68" ht="12.75" hidden="1" customHeight="1" x14ac:dyDescent="0.25">
      <c r="A1912">
        <v>40557</v>
      </c>
      <c r="B1912">
        <v>2000</v>
      </c>
      <c r="C1912" s="22" t="str">
        <f t="shared" si="109"/>
        <v>2000B40557</v>
      </c>
      <c r="D1912" s="13">
        <v>36728</v>
      </c>
      <c r="E1912">
        <v>9</v>
      </c>
      <c r="F1912" t="s">
        <v>176</v>
      </c>
      <c r="G1912" s="14" t="s">
        <v>53</v>
      </c>
      <c r="I1912" t="s">
        <v>70</v>
      </c>
      <c r="J1912" s="15">
        <f t="shared" si="106"/>
        <v>7957.88</v>
      </c>
      <c r="K1912">
        <v>70</v>
      </c>
      <c r="L1912">
        <v>100</v>
      </c>
      <c r="M1912" s="26">
        <v>99.3</v>
      </c>
      <c r="N1912">
        <v>30</v>
      </c>
      <c r="O1912">
        <v>4</v>
      </c>
      <c r="P1912">
        <v>6</v>
      </c>
      <c r="Q1912"/>
      <c r="R1912">
        <v>41799</v>
      </c>
      <c r="S1912">
        <v>2002</v>
      </c>
      <c r="T1912" s="60" t="s">
        <v>77</v>
      </c>
      <c r="U1912" s="65">
        <v>3.9816122773326272</v>
      </c>
      <c r="V1912" s="65">
        <v>3.5559053042844848</v>
      </c>
      <c r="W1912" s="65">
        <v>0</v>
      </c>
      <c r="X1912" s="65">
        <v>1.093482617045229</v>
      </c>
      <c r="Y1912" s="65">
        <v>0</v>
      </c>
      <c r="Z1912">
        <v>369</v>
      </c>
      <c r="AA1912">
        <v>4.45</v>
      </c>
      <c r="AB1912">
        <v>5.22</v>
      </c>
      <c r="AC1912">
        <v>2.23</v>
      </c>
      <c r="AD1912"/>
      <c r="AE1912"/>
      <c r="AF1912"/>
      <c r="AG1912"/>
      <c r="AH1912">
        <v>3.1</v>
      </c>
      <c r="AI1912">
        <v>1.04</v>
      </c>
      <c r="AJ1912">
        <v>0.55000000000000004</v>
      </c>
      <c r="AK1912">
        <v>0.12</v>
      </c>
      <c r="AL1912">
        <v>1.42</v>
      </c>
      <c r="AM1912"/>
      <c r="AN1912">
        <v>0.28000000000000003</v>
      </c>
      <c r="AO1912"/>
      <c r="AP1912">
        <v>0.33</v>
      </c>
      <c r="AQ1912">
        <v>181.23</v>
      </c>
      <c r="AR1912"/>
      <c r="AS1912" s="27"/>
      <c r="AT1912" s="27"/>
      <c r="AU1912" s="107" t="s">
        <v>172</v>
      </c>
      <c r="AV1912" s="107">
        <v>0</v>
      </c>
      <c r="AW1912" s="107">
        <v>0</v>
      </c>
      <c r="AX1912" s="107">
        <v>0</v>
      </c>
    </row>
    <row r="1913" spans="1:68" ht="12.75" hidden="1" customHeight="1" x14ac:dyDescent="0.25">
      <c r="A1913">
        <v>40558</v>
      </c>
      <c r="B1913">
        <v>2000</v>
      </c>
      <c r="C1913" s="22" t="str">
        <f t="shared" si="109"/>
        <v>2000B40558</v>
      </c>
      <c r="D1913" s="13">
        <v>36729</v>
      </c>
      <c r="E1913">
        <v>10</v>
      </c>
      <c r="F1913" t="s">
        <v>176</v>
      </c>
      <c r="G1913" s="14" t="s">
        <v>179</v>
      </c>
      <c r="I1913" t="s">
        <v>87</v>
      </c>
      <c r="J1913" s="15">
        <f t="shared" si="106"/>
        <v>2450</v>
      </c>
      <c r="K1913">
        <v>0</v>
      </c>
      <c r="L1913">
        <v>5</v>
      </c>
      <c r="M1913">
        <v>5</v>
      </c>
      <c r="N1913">
        <v>5</v>
      </c>
      <c r="O1913">
        <v>4</v>
      </c>
      <c r="P1913">
        <v>6</v>
      </c>
      <c r="Q1913"/>
      <c r="S1913"/>
      <c r="T1913" s="60" t="s">
        <v>77</v>
      </c>
      <c r="U1913" s="65">
        <v>0</v>
      </c>
      <c r="V1913" s="65">
        <v>0</v>
      </c>
      <c r="W1913" s="65">
        <v>0</v>
      </c>
      <c r="X1913" s="65">
        <v>0.30367985611510789</v>
      </c>
      <c r="Y1913" s="65">
        <v>0.44261835237692199</v>
      </c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s="27"/>
      <c r="AT1913" s="27"/>
      <c r="AU1913" s="107" t="s">
        <v>172</v>
      </c>
      <c r="AV1913" s="107">
        <v>0</v>
      </c>
      <c r="AW1913" s="107">
        <v>0</v>
      </c>
      <c r="AX1913" s="107">
        <v>0</v>
      </c>
    </row>
    <row r="1914" spans="1:68" ht="12.75" hidden="1" customHeight="1" x14ac:dyDescent="0.25">
      <c r="A1914">
        <v>40559</v>
      </c>
      <c r="B1914">
        <v>2000</v>
      </c>
      <c r="C1914" s="22" t="str">
        <f t="shared" si="109"/>
        <v>2000B40559</v>
      </c>
      <c r="D1914" s="13">
        <v>36729</v>
      </c>
      <c r="E1914">
        <v>10</v>
      </c>
      <c r="F1914" t="s">
        <v>176</v>
      </c>
      <c r="G1914" s="14" t="s">
        <v>179</v>
      </c>
      <c r="I1914" t="s">
        <v>87</v>
      </c>
      <c r="J1914" s="15">
        <f t="shared" si="106"/>
        <v>2450</v>
      </c>
      <c r="K1914">
        <v>5</v>
      </c>
      <c r="L1914">
        <v>10</v>
      </c>
      <c r="M1914">
        <v>10</v>
      </c>
      <c r="N1914">
        <v>5</v>
      </c>
      <c r="O1914">
        <v>4</v>
      </c>
      <c r="P1914">
        <v>6</v>
      </c>
      <c r="Q1914"/>
      <c r="S1914"/>
      <c r="T1914" s="60" t="s">
        <v>77</v>
      </c>
      <c r="U1914" s="65">
        <v>0</v>
      </c>
      <c r="V1914" s="65">
        <v>1.3941725759768451</v>
      </c>
      <c r="W1914" s="65">
        <v>0</v>
      </c>
      <c r="X1914" s="65">
        <v>0.90742354076218035</v>
      </c>
      <c r="Y1914" s="65">
        <v>0</v>
      </c>
      <c r="Z1914" s="35"/>
      <c r="AA1914" s="35"/>
      <c r="AB1914" s="35"/>
      <c r="AC1914" s="35"/>
      <c r="AD1914"/>
      <c r="AE1914"/>
      <c r="AF1914"/>
      <c r="AG1914"/>
      <c r="AH1914" s="35"/>
      <c r="AI1914" s="35"/>
      <c r="AJ1914" s="35"/>
      <c r="AK1914" s="35"/>
      <c r="AL1914" s="35"/>
      <c r="AM1914"/>
      <c r="AN1914" s="35"/>
      <c r="AO1914"/>
      <c r="AP1914" s="35"/>
      <c r="AQ1914" s="35"/>
      <c r="AR1914"/>
      <c r="AS1914" s="27"/>
      <c r="AT1914" s="27"/>
      <c r="AU1914" s="107" t="s">
        <v>172</v>
      </c>
      <c r="AV1914" s="107">
        <v>0</v>
      </c>
      <c r="AW1914" s="107">
        <v>0</v>
      </c>
      <c r="AX1914" s="107">
        <v>0</v>
      </c>
    </row>
    <row r="1915" spans="1:68" ht="12.75" hidden="1" customHeight="1" x14ac:dyDescent="0.25">
      <c r="A1915">
        <v>40560</v>
      </c>
      <c r="B1915">
        <v>2000</v>
      </c>
      <c r="C1915" s="22" t="str">
        <f t="shared" si="109"/>
        <v>2000B40560</v>
      </c>
      <c r="D1915" s="13">
        <v>36729</v>
      </c>
      <c r="E1915">
        <v>10</v>
      </c>
      <c r="F1915" t="s">
        <v>176</v>
      </c>
      <c r="G1915" s="14" t="s">
        <v>179</v>
      </c>
      <c r="I1915" t="s">
        <v>70</v>
      </c>
      <c r="J1915" s="15">
        <f t="shared" si="106"/>
        <v>2716</v>
      </c>
      <c r="K1915">
        <v>10</v>
      </c>
      <c r="L1915">
        <v>20</v>
      </c>
      <c r="M1915">
        <v>20</v>
      </c>
      <c r="N1915">
        <v>10</v>
      </c>
      <c r="O1915">
        <v>4</v>
      </c>
      <c r="P1915">
        <v>6</v>
      </c>
      <c r="Q1915"/>
      <c r="R1915">
        <v>41800</v>
      </c>
      <c r="S1915">
        <v>2002</v>
      </c>
      <c r="T1915" s="60" t="s">
        <v>77</v>
      </c>
      <c r="U1915" s="65">
        <v>0.70734405651564702</v>
      </c>
      <c r="V1915" s="65">
        <v>0.29662815273236803</v>
      </c>
      <c r="W1915" s="65">
        <v>0</v>
      </c>
      <c r="X1915" s="65">
        <v>0.87328987622606258</v>
      </c>
      <c r="Y1915" s="65">
        <v>5.1858068659504909E-2</v>
      </c>
      <c r="Z1915">
        <v>416</v>
      </c>
      <c r="AA1915">
        <v>6.73</v>
      </c>
      <c r="AB1915">
        <v>1.33</v>
      </c>
      <c r="AC1915">
        <v>2.66</v>
      </c>
      <c r="AD1915"/>
      <c r="AE1915"/>
      <c r="AF1915"/>
      <c r="AG1915"/>
      <c r="AH1915">
        <v>3.66</v>
      </c>
      <c r="AI1915">
        <v>1.28</v>
      </c>
      <c r="AJ1915">
        <v>0.4</v>
      </c>
      <c r="AK1915">
        <v>0.12</v>
      </c>
      <c r="AL1915">
        <v>0.82</v>
      </c>
      <c r="AM1915"/>
      <c r="AN1915">
        <v>0.53</v>
      </c>
      <c r="AO1915"/>
      <c r="AP1915">
        <v>0.53</v>
      </c>
      <c r="AQ1915">
        <v>80.92</v>
      </c>
      <c r="AR1915"/>
      <c r="AS1915" s="27"/>
      <c r="AT1915" s="27"/>
      <c r="AU1915" s="107" t="s">
        <v>172</v>
      </c>
      <c r="AV1915" s="107">
        <v>0</v>
      </c>
      <c r="AW1915" s="107">
        <v>0</v>
      </c>
      <c r="AX1915" s="107">
        <v>0</v>
      </c>
    </row>
    <row r="1916" spans="1:68" ht="15" hidden="1" customHeight="1" x14ac:dyDescent="0.25">
      <c r="A1916">
        <v>40561</v>
      </c>
      <c r="B1916">
        <v>2000</v>
      </c>
      <c r="C1916" s="22" t="str">
        <f t="shared" si="109"/>
        <v>2000B40561</v>
      </c>
      <c r="D1916" s="13">
        <v>36729</v>
      </c>
      <c r="E1916">
        <v>10</v>
      </c>
      <c r="F1916" t="s">
        <v>176</v>
      </c>
      <c r="G1916" s="14" t="s">
        <v>179</v>
      </c>
      <c r="I1916" t="s">
        <v>70</v>
      </c>
      <c r="J1916" s="15">
        <f t="shared" si="106"/>
        <v>2716</v>
      </c>
      <c r="K1916">
        <v>20</v>
      </c>
      <c r="L1916">
        <v>30</v>
      </c>
      <c r="M1916">
        <v>30</v>
      </c>
      <c r="N1916">
        <v>10</v>
      </c>
      <c r="O1916">
        <v>4</v>
      </c>
      <c r="P1916">
        <v>6</v>
      </c>
      <c r="Q1916"/>
      <c r="R1916">
        <v>41801</v>
      </c>
      <c r="S1916">
        <v>2002</v>
      </c>
      <c r="T1916" s="60" t="s">
        <v>77</v>
      </c>
      <c r="U1916" s="65">
        <v>0.30575326021716592</v>
      </c>
      <c r="V1916" s="65">
        <v>0</v>
      </c>
      <c r="W1916" s="65">
        <v>0</v>
      </c>
      <c r="X1916" s="65">
        <v>0.13129404703443007</v>
      </c>
      <c r="Y1916" s="65">
        <v>0</v>
      </c>
      <c r="Z1916"/>
      <c r="AA1916"/>
      <c r="AB1916">
        <v>1.92</v>
      </c>
      <c r="AC1916">
        <v>1.29</v>
      </c>
      <c r="AD1916"/>
      <c r="AE1916"/>
      <c r="AF1916"/>
      <c r="AG1916"/>
      <c r="AH1916">
        <v>5.29</v>
      </c>
      <c r="AI1916">
        <v>0.96</v>
      </c>
      <c r="AJ1916">
        <v>0.4</v>
      </c>
      <c r="AK1916">
        <v>0.09</v>
      </c>
      <c r="AL1916">
        <v>0.46</v>
      </c>
      <c r="AM1916"/>
      <c r="AN1916">
        <v>0.39</v>
      </c>
      <c r="AO1916"/>
      <c r="AP1916">
        <v>0.56999999999999995</v>
      </c>
      <c r="AQ1916">
        <v>336.54</v>
      </c>
      <c r="AR1916"/>
      <c r="AS1916" s="27"/>
      <c r="AT1916" s="27"/>
      <c r="AU1916" s="107" t="s">
        <v>172</v>
      </c>
      <c r="AV1916" s="107">
        <v>0</v>
      </c>
      <c r="AW1916" s="107">
        <v>0</v>
      </c>
      <c r="AX1916" s="107">
        <v>0</v>
      </c>
    </row>
    <row r="1917" spans="1:68" ht="12.75" hidden="1" customHeight="1" x14ac:dyDescent="0.25">
      <c r="A1917">
        <v>40562</v>
      </c>
      <c r="B1917">
        <v>2000</v>
      </c>
      <c r="C1917" s="22" t="str">
        <f t="shared" si="109"/>
        <v>2000B40562</v>
      </c>
      <c r="D1917" s="13">
        <v>36729</v>
      </c>
      <c r="E1917">
        <v>10</v>
      </c>
      <c r="F1917" t="s">
        <v>176</v>
      </c>
      <c r="G1917" s="14" t="s">
        <v>179</v>
      </c>
      <c r="I1917" t="s">
        <v>70</v>
      </c>
      <c r="J1917" s="15">
        <f t="shared" si="106"/>
        <v>5432</v>
      </c>
      <c r="K1917">
        <v>30</v>
      </c>
      <c r="L1917">
        <v>50</v>
      </c>
      <c r="M1917">
        <v>50</v>
      </c>
      <c r="N1917">
        <v>20</v>
      </c>
      <c r="O1917">
        <v>4</v>
      </c>
      <c r="P1917">
        <v>6</v>
      </c>
      <c r="Q1917"/>
      <c r="S1917"/>
      <c r="T1917" s="60" t="s">
        <v>77</v>
      </c>
      <c r="U1917" s="65">
        <v>0</v>
      </c>
      <c r="V1917" s="65">
        <v>2.2460964337223022</v>
      </c>
      <c r="W1917" s="65">
        <v>7.9674717451160353</v>
      </c>
      <c r="X1917" s="65">
        <v>3.3123751802805819</v>
      </c>
      <c r="Y1917" s="65">
        <v>0</v>
      </c>
      <c r="Z1917" s="35"/>
      <c r="AA1917" s="35"/>
      <c r="AB1917" s="35"/>
      <c r="AC1917" s="35"/>
      <c r="AD1917"/>
      <c r="AE1917"/>
      <c r="AF1917"/>
      <c r="AG1917"/>
      <c r="AH1917" s="35"/>
      <c r="AI1917" s="35"/>
      <c r="AJ1917" s="35"/>
      <c r="AK1917" s="35"/>
      <c r="AL1917" s="35"/>
      <c r="AM1917"/>
      <c r="AN1917" s="35"/>
      <c r="AO1917"/>
      <c r="AP1917" s="35"/>
      <c r="AQ1917" s="35"/>
      <c r="AR1917"/>
      <c r="AS1917" s="27"/>
      <c r="AT1917" s="27"/>
      <c r="AU1917" s="107" t="s">
        <v>172</v>
      </c>
      <c r="AV1917" s="107">
        <v>0</v>
      </c>
      <c r="AW1917" s="107">
        <v>0</v>
      </c>
      <c r="AX1917" s="107">
        <v>0</v>
      </c>
    </row>
    <row r="1918" spans="1:68" ht="12.75" hidden="1" customHeight="1" x14ac:dyDescent="0.25">
      <c r="A1918">
        <v>40563</v>
      </c>
      <c r="B1918">
        <v>2000</v>
      </c>
      <c r="C1918" s="22" t="str">
        <f t="shared" si="109"/>
        <v>2000B40563</v>
      </c>
      <c r="D1918" s="13">
        <v>36729</v>
      </c>
      <c r="E1918">
        <v>10</v>
      </c>
      <c r="F1918" t="s">
        <v>176</v>
      </c>
      <c r="G1918" s="14" t="s">
        <v>179</v>
      </c>
      <c r="I1918" t="s">
        <v>70</v>
      </c>
      <c r="J1918" s="15">
        <f t="shared" si="106"/>
        <v>5432</v>
      </c>
      <c r="K1918">
        <v>50</v>
      </c>
      <c r="L1918">
        <v>70</v>
      </c>
      <c r="M1918">
        <v>70</v>
      </c>
      <c r="N1918">
        <v>20</v>
      </c>
      <c r="O1918">
        <v>4</v>
      </c>
      <c r="P1918">
        <v>6</v>
      </c>
      <c r="Q1918"/>
      <c r="R1918">
        <v>41802</v>
      </c>
      <c r="S1918">
        <v>2002</v>
      </c>
      <c r="T1918" s="60" t="s">
        <v>77</v>
      </c>
      <c r="U1918" s="65">
        <v>1.2582194187582563</v>
      </c>
      <c r="V1918" s="65">
        <v>0</v>
      </c>
      <c r="W1918" s="65">
        <v>0</v>
      </c>
      <c r="X1918" s="65">
        <v>0.27172813738441215</v>
      </c>
      <c r="Y1918" s="65">
        <v>0</v>
      </c>
      <c r="Z1918"/>
      <c r="AA1918"/>
      <c r="AB1918">
        <v>3.65</v>
      </c>
      <c r="AC1918">
        <v>1.17</v>
      </c>
      <c r="AD1918"/>
      <c r="AE1918"/>
      <c r="AF1918"/>
      <c r="AG1918"/>
      <c r="AH1918">
        <v>1.93</v>
      </c>
      <c r="AI1918">
        <v>1.07</v>
      </c>
      <c r="AJ1918">
        <v>0.44</v>
      </c>
      <c r="AK1918">
        <v>0.2</v>
      </c>
      <c r="AL1918">
        <v>1.25</v>
      </c>
      <c r="AM1918"/>
      <c r="AN1918">
        <v>0.42</v>
      </c>
      <c r="AO1918"/>
      <c r="AP1918">
        <v>0.35</v>
      </c>
      <c r="AQ1918">
        <v>371.93</v>
      </c>
      <c r="AR1918"/>
      <c r="AS1918" s="27"/>
      <c r="AT1918" s="27"/>
      <c r="AU1918" s="107" t="s">
        <v>172</v>
      </c>
      <c r="AV1918" s="107">
        <v>0</v>
      </c>
      <c r="AW1918" s="107">
        <v>0</v>
      </c>
      <c r="AX1918" s="29">
        <v>0</v>
      </c>
    </row>
    <row r="1919" spans="1:68" ht="12.75" hidden="1" customHeight="1" x14ac:dyDescent="0.25">
      <c r="A1919">
        <v>40564</v>
      </c>
      <c r="B1919">
        <v>2000</v>
      </c>
      <c r="C1919" s="22" t="str">
        <f t="shared" si="109"/>
        <v>2000B40564</v>
      </c>
      <c r="D1919" s="13">
        <v>36729</v>
      </c>
      <c r="E1919">
        <v>10</v>
      </c>
      <c r="F1919" t="s">
        <v>176</v>
      </c>
      <c r="G1919" s="14" t="s">
        <v>179</v>
      </c>
      <c r="I1919" t="s">
        <v>70</v>
      </c>
      <c r="J1919" s="15">
        <f t="shared" si="106"/>
        <v>7550.48</v>
      </c>
      <c r="K1919">
        <v>70</v>
      </c>
      <c r="L1919">
        <v>100</v>
      </c>
      <c r="M1919" s="26">
        <v>97.8</v>
      </c>
      <c r="N1919">
        <v>30</v>
      </c>
      <c r="O1919">
        <v>4</v>
      </c>
      <c r="P1919">
        <v>6</v>
      </c>
      <c r="Q1919"/>
      <c r="S1919"/>
      <c r="T1919" s="60" t="s">
        <v>77</v>
      </c>
      <c r="U1919" s="65">
        <v>0</v>
      </c>
      <c r="V1919" s="65">
        <v>0</v>
      </c>
      <c r="W1919" s="65">
        <v>0</v>
      </c>
      <c r="X1919" s="65">
        <v>0</v>
      </c>
      <c r="Y1919" s="65">
        <v>0</v>
      </c>
      <c r="Z1919" s="35"/>
      <c r="AA1919" s="35"/>
      <c r="AB1919" s="35"/>
      <c r="AC1919" s="35"/>
      <c r="AD1919"/>
      <c r="AE1919"/>
      <c r="AF1919"/>
      <c r="AG1919"/>
      <c r="AH1919" s="35"/>
      <c r="AI1919" s="35"/>
      <c r="AJ1919" s="35"/>
      <c r="AK1919" s="35"/>
      <c r="AL1919" s="35"/>
      <c r="AM1919"/>
      <c r="AN1919" s="35"/>
      <c r="AO1919"/>
      <c r="AP1919" s="35"/>
      <c r="AQ1919" s="35"/>
      <c r="AR1919"/>
      <c r="AS1919" s="27"/>
      <c r="AT1919" s="27"/>
      <c r="AU1919" s="107" t="s">
        <v>172</v>
      </c>
      <c r="AV1919" s="107">
        <v>0</v>
      </c>
      <c r="AW1919" s="107">
        <v>0</v>
      </c>
      <c r="AX1919" s="29">
        <v>0</v>
      </c>
    </row>
    <row r="1920" spans="1:68" ht="12.75" hidden="1" customHeight="1" x14ac:dyDescent="0.25">
      <c r="A1920">
        <v>40565</v>
      </c>
      <c r="B1920">
        <v>2000</v>
      </c>
      <c r="C1920" s="22" t="str">
        <f t="shared" si="109"/>
        <v>2000B40565</v>
      </c>
      <c r="D1920" s="13">
        <v>36730</v>
      </c>
      <c r="E1920">
        <v>11</v>
      </c>
      <c r="F1920" t="s">
        <v>176</v>
      </c>
      <c r="G1920" s="14" t="s">
        <v>94</v>
      </c>
      <c r="I1920" t="s">
        <v>87</v>
      </c>
      <c r="J1920" s="15">
        <f t="shared" si="106"/>
        <v>2450</v>
      </c>
      <c r="K1920">
        <v>0</v>
      </c>
      <c r="L1920">
        <v>5</v>
      </c>
      <c r="M1920">
        <v>5</v>
      </c>
      <c r="N1920">
        <v>5</v>
      </c>
      <c r="O1920">
        <v>4</v>
      </c>
      <c r="P1920">
        <v>6</v>
      </c>
      <c r="Q1920"/>
      <c r="R1920">
        <v>41803</v>
      </c>
      <c r="S1920">
        <v>2002</v>
      </c>
      <c r="T1920" s="60" t="s">
        <v>77</v>
      </c>
      <c r="U1920" s="65">
        <v>0.61679898981927239</v>
      </c>
      <c r="V1920" s="65">
        <v>0</v>
      </c>
      <c r="W1920" s="65">
        <v>0</v>
      </c>
      <c r="X1920" s="65">
        <v>0</v>
      </c>
      <c r="Y1920" s="65">
        <v>0</v>
      </c>
      <c r="Z1920">
        <v>450</v>
      </c>
      <c r="AA1920">
        <v>11.3</v>
      </c>
      <c r="AB1920">
        <v>1.72</v>
      </c>
      <c r="AC1920">
        <v>2.11</v>
      </c>
      <c r="AD1920"/>
      <c r="AE1920"/>
      <c r="AF1920"/>
      <c r="AG1920"/>
      <c r="AH1920">
        <v>1.76</v>
      </c>
      <c r="AI1920">
        <v>1.63</v>
      </c>
      <c r="AJ1920">
        <v>0.36</v>
      </c>
      <c r="AK1920">
        <v>0.26</v>
      </c>
      <c r="AL1920">
        <v>0.44</v>
      </c>
      <c r="AM1920"/>
      <c r="AN1920">
        <v>0.69</v>
      </c>
      <c r="AO1920"/>
      <c r="AP1920">
        <v>0.79</v>
      </c>
      <c r="AQ1920">
        <v>98.14</v>
      </c>
      <c r="AR1920"/>
      <c r="AS1920" s="27"/>
      <c r="AT1920" s="27"/>
      <c r="AU1920" s="107" t="s">
        <v>172</v>
      </c>
      <c r="AV1920" s="107">
        <v>0</v>
      </c>
      <c r="AW1920" s="107">
        <v>0</v>
      </c>
      <c r="AX1920" s="107">
        <v>0</v>
      </c>
    </row>
    <row r="1921" spans="1:68" ht="15" hidden="1" customHeight="1" x14ac:dyDescent="0.25">
      <c r="A1921">
        <v>40566</v>
      </c>
      <c r="B1921">
        <v>2000</v>
      </c>
      <c r="C1921" s="22" t="str">
        <f t="shared" si="109"/>
        <v>2000B40566</v>
      </c>
      <c r="D1921" s="13">
        <v>36730</v>
      </c>
      <c r="E1921">
        <v>11</v>
      </c>
      <c r="F1921" t="s">
        <v>176</v>
      </c>
      <c r="G1921" s="14" t="s">
        <v>94</v>
      </c>
      <c r="I1921" t="s">
        <v>87</v>
      </c>
      <c r="J1921" s="15">
        <f t="shared" si="106"/>
        <v>2450</v>
      </c>
      <c r="K1921">
        <v>5</v>
      </c>
      <c r="L1921">
        <v>10</v>
      </c>
      <c r="M1921">
        <v>10</v>
      </c>
      <c r="N1921">
        <v>5</v>
      </c>
      <c r="O1921">
        <v>4</v>
      </c>
      <c r="P1921">
        <v>6</v>
      </c>
      <c r="Q1921"/>
      <c r="R1921">
        <v>41804</v>
      </c>
      <c r="S1921">
        <v>2002</v>
      </c>
      <c r="T1921" s="60" t="s">
        <v>77</v>
      </c>
      <c r="U1921" s="65">
        <v>0.24798565249498894</v>
      </c>
      <c r="V1921" s="65">
        <v>0</v>
      </c>
      <c r="W1921" s="65">
        <v>0</v>
      </c>
      <c r="X1921" s="65">
        <v>0.32876885747441714</v>
      </c>
      <c r="Y1921" s="65">
        <v>0.19726131448465029</v>
      </c>
      <c r="Z1921"/>
      <c r="AA1921"/>
      <c r="AB1921">
        <v>1.79</v>
      </c>
      <c r="AC1921">
        <v>4.12</v>
      </c>
      <c r="AD1921"/>
      <c r="AE1921"/>
      <c r="AF1921"/>
      <c r="AG1921"/>
      <c r="AH1921">
        <v>3.79</v>
      </c>
      <c r="AI1921">
        <v>1.25</v>
      </c>
      <c r="AJ1921">
        <v>0.48</v>
      </c>
      <c r="AK1921">
        <v>0.08</v>
      </c>
      <c r="AL1921">
        <v>1.01</v>
      </c>
      <c r="AM1921"/>
      <c r="AN1921">
        <v>0.53</v>
      </c>
      <c r="AO1921"/>
      <c r="AP1921">
        <v>0.62</v>
      </c>
      <c r="AQ1921">
        <v>51.69</v>
      </c>
      <c r="AR1921"/>
      <c r="AS1921" s="27"/>
      <c r="AT1921" s="27"/>
      <c r="AU1921" s="107" t="s">
        <v>172</v>
      </c>
      <c r="AV1921" s="107">
        <v>0</v>
      </c>
      <c r="AW1921" s="107">
        <v>0</v>
      </c>
      <c r="AX1921" s="107">
        <v>0</v>
      </c>
    </row>
    <row r="1922" spans="1:68" ht="12.75" hidden="1" customHeight="1" x14ac:dyDescent="0.25">
      <c r="A1922">
        <v>40567</v>
      </c>
      <c r="B1922">
        <v>2000</v>
      </c>
      <c r="C1922" s="22" t="str">
        <f t="shared" si="109"/>
        <v>2000B40567</v>
      </c>
      <c r="D1922" s="13">
        <v>36730</v>
      </c>
      <c r="E1922">
        <v>11</v>
      </c>
      <c r="F1922" t="s">
        <v>176</v>
      </c>
      <c r="G1922" s="14" t="s">
        <v>94</v>
      </c>
      <c r="I1922" t="s">
        <v>70</v>
      </c>
      <c r="J1922" s="15">
        <f t="shared" ref="J1922:J1985" si="110">IF(I1922="WB",54.6*O1922*(M1922-K1922),IF(I1922="BZ",67.9*O1922*(M1922-K1922),IF(I1922="BZ+WB",122.5*O1922*(M1922-K1922),IF(I1922="RKS",19.6*(M1922-K1922)*O1922,""))))</f>
        <v>2716</v>
      </c>
      <c r="K1922">
        <v>10</v>
      </c>
      <c r="L1922">
        <v>20</v>
      </c>
      <c r="M1922">
        <v>20</v>
      </c>
      <c r="N1922">
        <v>10</v>
      </c>
      <c r="O1922">
        <v>4</v>
      </c>
      <c r="P1922">
        <v>6</v>
      </c>
      <c r="Q1922"/>
      <c r="R1922">
        <v>41805</v>
      </c>
      <c r="S1922">
        <v>2002</v>
      </c>
      <c r="T1922" s="60" t="s">
        <v>77</v>
      </c>
      <c r="U1922" s="65">
        <v>0.38476535179017485</v>
      </c>
      <c r="V1922" s="65">
        <v>0.12582374063280599</v>
      </c>
      <c r="W1922" s="65">
        <v>0</v>
      </c>
      <c r="X1922" s="65">
        <v>0.17870618234804331</v>
      </c>
      <c r="Y1922" s="65">
        <v>5.1058909242298084E-2</v>
      </c>
      <c r="Z1922"/>
      <c r="AA1922"/>
      <c r="AB1922">
        <v>2.2999999999999998</v>
      </c>
      <c r="AC1922">
        <v>2.1800000000000002</v>
      </c>
      <c r="AD1922"/>
      <c r="AE1922"/>
      <c r="AF1922"/>
      <c r="AG1922"/>
      <c r="AH1922">
        <v>4.63</v>
      </c>
      <c r="AI1922">
        <v>1.26</v>
      </c>
      <c r="AJ1922">
        <v>0.47</v>
      </c>
      <c r="AK1922">
        <v>0.12</v>
      </c>
      <c r="AL1922">
        <v>1.06</v>
      </c>
      <c r="AM1922"/>
      <c r="AN1922">
        <v>0.5</v>
      </c>
      <c r="AO1922"/>
      <c r="AP1922">
        <v>0.55000000000000004</v>
      </c>
      <c r="AQ1922">
        <v>143.91</v>
      </c>
      <c r="AR1922"/>
      <c r="AS1922" s="27"/>
      <c r="AT1922" s="27"/>
      <c r="AU1922" s="107" t="s">
        <v>172</v>
      </c>
      <c r="AV1922" s="107">
        <v>0</v>
      </c>
      <c r="AW1922" s="107">
        <v>0</v>
      </c>
      <c r="AX1922" s="107">
        <v>0</v>
      </c>
    </row>
    <row r="1923" spans="1:68" ht="12.75" hidden="1" customHeight="1" x14ac:dyDescent="0.25">
      <c r="A1923">
        <v>40568</v>
      </c>
      <c r="B1923">
        <v>2000</v>
      </c>
      <c r="C1923" s="22" t="str">
        <f t="shared" si="109"/>
        <v>2000B40568</v>
      </c>
      <c r="D1923" s="13">
        <v>36730</v>
      </c>
      <c r="E1923">
        <v>11</v>
      </c>
      <c r="F1923" t="s">
        <v>176</v>
      </c>
      <c r="G1923" s="14" t="s">
        <v>94</v>
      </c>
      <c r="I1923" t="s">
        <v>70</v>
      </c>
      <c r="J1923" s="15">
        <f t="shared" si="110"/>
        <v>2716</v>
      </c>
      <c r="K1923">
        <v>20</v>
      </c>
      <c r="L1923">
        <v>30</v>
      </c>
      <c r="M1923">
        <v>30</v>
      </c>
      <c r="N1923">
        <v>10</v>
      </c>
      <c r="O1923">
        <v>4</v>
      </c>
      <c r="P1923">
        <v>6</v>
      </c>
      <c r="Q1923"/>
      <c r="S1923"/>
      <c r="T1923" s="60" t="s">
        <v>77</v>
      </c>
      <c r="U1923" s="65">
        <v>0</v>
      </c>
      <c r="V1923" s="65">
        <v>0</v>
      </c>
      <c r="W1923" s="65">
        <v>0</v>
      </c>
      <c r="X1923" s="65">
        <v>3.0023716524143578</v>
      </c>
      <c r="Y1923" s="65">
        <v>1.0453940293921859E-2</v>
      </c>
      <c r="Z1923" s="35"/>
      <c r="AA1923" s="35"/>
      <c r="AB1923" s="35"/>
      <c r="AC1923" s="35"/>
      <c r="AD1923"/>
      <c r="AE1923"/>
      <c r="AF1923"/>
      <c r="AG1923"/>
      <c r="AH1923" s="35"/>
      <c r="AI1923" s="35"/>
      <c r="AJ1923" s="35"/>
      <c r="AK1923" s="35"/>
      <c r="AL1923" s="35"/>
      <c r="AM1923"/>
      <c r="AN1923" s="35"/>
      <c r="AO1923"/>
      <c r="AP1923" s="35"/>
      <c r="AQ1923" s="35"/>
      <c r="AR1923"/>
      <c r="AS1923" s="27"/>
      <c r="AT1923" s="27"/>
      <c r="AU1923" s="107" t="s">
        <v>172</v>
      </c>
      <c r="AV1923" s="107">
        <v>0</v>
      </c>
      <c r="AW1923" s="107">
        <v>0</v>
      </c>
      <c r="AX1923" s="107">
        <v>0</v>
      </c>
    </row>
    <row r="1924" spans="1:68" ht="12.75" hidden="1" customHeight="1" x14ac:dyDescent="0.25">
      <c r="A1924">
        <v>40569</v>
      </c>
      <c r="B1924">
        <v>2000</v>
      </c>
      <c r="C1924" s="22" t="str">
        <f t="shared" si="109"/>
        <v>2000B40569</v>
      </c>
      <c r="D1924" s="13">
        <v>36730</v>
      </c>
      <c r="E1924">
        <v>11</v>
      </c>
      <c r="F1924" t="s">
        <v>176</v>
      </c>
      <c r="G1924" s="14" t="s">
        <v>94</v>
      </c>
      <c r="I1924" t="s">
        <v>70</v>
      </c>
      <c r="J1924" s="15">
        <f t="shared" si="110"/>
        <v>4970.28</v>
      </c>
      <c r="K1924">
        <v>30</v>
      </c>
      <c r="L1924">
        <v>50</v>
      </c>
      <c r="M1924" s="26">
        <v>48.3</v>
      </c>
      <c r="N1924">
        <v>20</v>
      </c>
      <c r="O1924">
        <v>4</v>
      </c>
      <c r="P1924">
        <v>6</v>
      </c>
      <c r="Q1924"/>
      <c r="R1924">
        <v>41806</v>
      </c>
      <c r="S1924">
        <v>2002</v>
      </c>
      <c r="T1924" s="60" t="s">
        <v>77</v>
      </c>
      <c r="U1924" s="65">
        <v>7.6228457190128232E-2</v>
      </c>
      <c r="V1924" s="65">
        <v>0</v>
      </c>
      <c r="W1924" s="65">
        <v>0</v>
      </c>
      <c r="X1924" s="65">
        <v>2.2868537157038471</v>
      </c>
      <c r="Y1924" s="65">
        <v>0</v>
      </c>
      <c r="Z1924"/>
      <c r="AA1924"/>
      <c r="AB1924">
        <v>12.78</v>
      </c>
      <c r="AC1924">
        <v>1.57</v>
      </c>
      <c r="AD1924"/>
      <c r="AE1924"/>
      <c r="AF1924"/>
      <c r="AG1924"/>
      <c r="AH1924">
        <v>4.45</v>
      </c>
      <c r="AI1924">
        <v>2.3199999999999998</v>
      </c>
      <c r="AJ1924">
        <v>0.79</v>
      </c>
      <c r="AK1924">
        <v>0.19</v>
      </c>
      <c r="AL1924">
        <v>1.36</v>
      </c>
      <c r="AM1924"/>
      <c r="AN1924">
        <v>0.5</v>
      </c>
      <c r="AO1924"/>
      <c r="AP1924">
        <v>0.6</v>
      </c>
      <c r="AQ1924">
        <v>227.3</v>
      </c>
      <c r="AR1924"/>
      <c r="AS1924" s="27"/>
      <c r="AT1924" s="27"/>
      <c r="AU1924" s="107" t="s">
        <v>172</v>
      </c>
      <c r="AV1924" s="107">
        <v>0</v>
      </c>
      <c r="AW1924" s="107">
        <v>0</v>
      </c>
      <c r="AX1924" s="107">
        <v>0</v>
      </c>
    </row>
    <row r="1925" spans="1:68" ht="12.75" hidden="1" customHeight="1" x14ac:dyDescent="0.25">
      <c r="A1925">
        <v>40570</v>
      </c>
      <c r="B1925">
        <v>2000</v>
      </c>
      <c r="C1925" s="22" t="str">
        <f t="shared" si="109"/>
        <v>2000B40570</v>
      </c>
      <c r="D1925" s="13">
        <v>36730</v>
      </c>
      <c r="E1925">
        <v>11</v>
      </c>
      <c r="F1925" t="s">
        <v>176</v>
      </c>
      <c r="G1925" s="14" t="s">
        <v>94</v>
      </c>
      <c r="I1925" t="s">
        <v>70</v>
      </c>
      <c r="J1925" s="15">
        <f t="shared" si="110"/>
        <v>4074.0000000000005</v>
      </c>
      <c r="K1925">
        <v>50</v>
      </c>
      <c r="L1925">
        <v>70</v>
      </c>
      <c r="M1925" s="26">
        <v>70</v>
      </c>
      <c r="N1925">
        <v>20</v>
      </c>
      <c r="O1925">
        <v>3</v>
      </c>
      <c r="P1925">
        <v>6</v>
      </c>
      <c r="Q1925"/>
      <c r="S1925"/>
      <c r="T1925" s="60" t="s">
        <v>77</v>
      </c>
      <c r="U1925" s="65">
        <v>0</v>
      </c>
      <c r="V1925" s="65">
        <v>0</v>
      </c>
      <c r="W1925" s="65">
        <v>0</v>
      </c>
      <c r="X1925" s="65">
        <v>0</v>
      </c>
      <c r="Y1925" s="65">
        <v>0</v>
      </c>
      <c r="Z1925" s="35"/>
      <c r="AA1925" s="35"/>
      <c r="AB1925" s="35"/>
      <c r="AC1925" s="35"/>
      <c r="AD1925"/>
      <c r="AE1925"/>
      <c r="AF1925"/>
      <c r="AG1925"/>
      <c r="AH1925" s="35"/>
      <c r="AI1925" s="35"/>
      <c r="AJ1925" s="35"/>
      <c r="AK1925" s="35"/>
      <c r="AL1925" s="35"/>
      <c r="AM1925"/>
      <c r="AN1925" s="35"/>
      <c r="AO1925"/>
      <c r="AP1925" s="35"/>
      <c r="AQ1925" s="35"/>
      <c r="AR1925"/>
      <c r="AS1925" s="22"/>
      <c r="AT1925" s="22"/>
      <c r="AU1925" s="107" t="s">
        <v>172</v>
      </c>
      <c r="AV1925" s="107">
        <v>0</v>
      </c>
      <c r="AW1925" s="107">
        <v>0</v>
      </c>
      <c r="AX1925" s="107">
        <v>0</v>
      </c>
    </row>
    <row r="1926" spans="1:68" ht="12.75" hidden="1" customHeight="1" x14ac:dyDescent="0.25">
      <c r="A1926">
        <v>40571</v>
      </c>
      <c r="B1926">
        <v>2000</v>
      </c>
      <c r="C1926" s="22" t="str">
        <f t="shared" si="109"/>
        <v>2000B40571</v>
      </c>
      <c r="D1926" s="13">
        <v>36730</v>
      </c>
      <c r="E1926">
        <v>11</v>
      </c>
      <c r="F1926" t="s">
        <v>176</v>
      </c>
      <c r="G1926" s="14" t="s">
        <v>94</v>
      </c>
      <c r="I1926" t="s">
        <v>70</v>
      </c>
      <c r="J1926" s="15">
        <f t="shared" si="110"/>
        <v>3802.4000000000005</v>
      </c>
      <c r="K1926">
        <v>70</v>
      </c>
      <c r="L1926">
        <v>100</v>
      </c>
      <c r="M1926" s="26">
        <v>98</v>
      </c>
      <c r="N1926">
        <v>30</v>
      </c>
      <c r="O1926">
        <v>2</v>
      </c>
      <c r="P1926">
        <v>6</v>
      </c>
      <c r="Q1926"/>
      <c r="S1926"/>
      <c r="T1926" s="60" t="s">
        <v>77</v>
      </c>
      <c r="U1926" s="65">
        <v>0</v>
      </c>
      <c r="V1926" s="65">
        <v>0</v>
      </c>
      <c r="W1926" s="65">
        <v>0</v>
      </c>
      <c r="X1926" s="65">
        <v>0</v>
      </c>
      <c r="Y1926" s="65">
        <v>0</v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s="22"/>
      <c r="AT1926" s="22"/>
      <c r="AU1926" s="107" t="s">
        <v>172</v>
      </c>
      <c r="AV1926" s="107">
        <v>0</v>
      </c>
      <c r="AW1926" s="107">
        <v>0</v>
      </c>
      <c r="AX1926" s="107">
        <v>0</v>
      </c>
    </row>
    <row r="1927" spans="1:68" ht="12.75" hidden="1" customHeight="1" x14ac:dyDescent="0.25">
      <c r="A1927">
        <v>40572</v>
      </c>
      <c r="B1927">
        <v>2000</v>
      </c>
      <c r="C1927" s="22" t="str">
        <f t="shared" si="109"/>
        <v>2000B40572</v>
      </c>
      <c r="D1927" s="13">
        <v>36728</v>
      </c>
      <c r="E1927">
        <v>12</v>
      </c>
      <c r="F1927" t="s">
        <v>176</v>
      </c>
      <c r="G1927" s="14" t="s">
        <v>45</v>
      </c>
      <c r="I1927" t="s">
        <v>87</v>
      </c>
      <c r="J1927" s="15">
        <f t="shared" si="110"/>
        <v>2450</v>
      </c>
      <c r="K1927">
        <v>0</v>
      </c>
      <c r="L1927">
        <v>5</v>
      </c>
      <c r="M1927">
        <v>5</v>
      </c>
      <c r="N1927">
        <v>5</v>
      </c>
      <c r="O1927">
        <v>4</v>
      </c>
      <c r="P1927">
        <v>6</v>
      </c>
      <c r="Q1927"/>
      <c r="S1927"/>
      <c r="T1927" s="60" t="s">
        <v>77</v>
      </c>
      <c r="U1927" s="65">
        <v>0</v>
      </c>
      <c r="V1927" s="65">
        <v>0</v>
      </c>
      <c r="W1927" s="65">
        <v>0</v>
      </c>
      <c r="X1927" s="65">
        <v>2.851</v>
      </c>
      <c r="Y1927" s="65">
        <v>0</v>
      </c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s="22"/>
      <c r="AT1927" s="22"/>
      <c r="AU1927" s="107" t="s">
        <v>172</v>
      </c>
      <c r="AV1927" s="107">
        <v>0</v>
      </c>
      <c r="AW1927" s="107">
        <v>0</v>
      </c>
      <c r="AX1927" s="107">
        <v>0</v>
      </c>
    </row>
    <row r="1928" spans="1:68" ht="12.75" hidden="1" customHeight="1" x14ac:dyDescent="0.25">
      <c r="A1928">
        <v>40573</v>
      </c>
      <c r="B1928">
        <v>2000</v>
      </c>
      <c r="C1928" s="22" t="str">
        <f t="shared" si="109"/>
        <v>2000B40573</v>
      </c>
      <c r="D1928" s="13">
        <v>36728</v>
      </c>
      <c r="E1928">
        <v>12</v>
      </c>
      <c r="F1928" t="s">
        <v>176</v>
      </c>
      <c r="G1928" s="14" t="s">
        <v>45</v>
      </c>
      <c r="I1928" t="s">
        <v>87</v>
      </c>
      <c r="J1928" s="15">
        <f t="shared" si="110"/>
        <v>2450</v>
      </c>
      <c r="K1928">
        <v>5</v>
      </c>
      <c r="L1928">
        <v>10</v>
      </c>
      <c r="M1928">
        <v>10</v>
      </c>
      <c r="N1928">
        <v>5</v>
      </c>
      <c r="O1928">
        <v>4</v>
      </c>
      <c r="P1928">
        <v>6</v>
      </c>
      <c r="Q1928"/>
      <c r="S1928"/>
      <c r="T1928" s="60" t="s">
        <v>77</v>
      </c>
      <c r="U1928" s="65">
        <v>0</v>
      </c>
      <c r="V1928" s="65">
        <v>0</v>
      </c>
      <c r="W1928" s="65">
        <v>0</v>
      </c>
      <c r="X1928" s="65">
        <v>2.359914672816374</v>
      </c>
      <c r="Y1928" s="65">
        <v>0</v>
      </c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s="22">
        <v>41807</v>
      </c>
      <c r="AT1928" s="22">
        <v>2002</v>
      </c>
      <c r="AU1928" s="107" t="s">
        <v>172</v>
      </c>
      <c r="AV1928" s="107">
        <v>0.80779475353127705</v>
      </c>
      <c r="AW1928" s="107">
        <v>0</v>
      </c>
      <c r="AX1928" s="107">
        <v>0</v>
      </c>
      <c r="AY1928">
        <v>249</v>
      </c>
      <c r="AZ1928">
        <v>6.01</v>
      </c>
      <c r="BA1928">
        <v>3.79</v>
      </c>
      <c r="BB1928">
        <v>0.92</v>
      </c>
      <c r="BG1928">
        <v>2.82</v>
      </c>
      <c r="BH1928">
        <v>1.28</v>
      </c>
      <c r="BI1928">
        <v>0.41</v>
      </c>
      <c r="BJ1928">
        <v>0.04</v>
      </c>
      <c r="BK1928">
        <v>0.23</v>
      </c>
      <c r="BM1928">
        <v>0.4</v>
      </c>
      <c r="BO1928">
        <v>0.52</v>
      </c>
      <c r="BP1928">
        <v>462.29</v>
      </c>
    </row>
    <row r="1929" spans="1:68" ht="12.75" hidden="1" customHeight="1" x14ac:dyDescent="0.25">
      <c r="A1929">
        <v>40574</v>
      </c>
      <c r="B1929">
        <v>2000</v>
      </c>
      <c r="C1929" s="22" t="str">
        <f t="shared" si="109"/>
        <v>2000B40574</v>
      </c>
      <c r="D1929" s="13">
        <v>36728</v>
      </c>
      <c r="E1929">
        <v>12</v>
      </c>
      <c r="F1929" t="s">
        <v>176</v>
      </c>
      <c r="G1929" s="14" t="s">
        <v>45</v>
      </c>
      <c r="I1929" t="s">
        <v>70</v>
      </c>
      <c r="J1929" s="15">
        <f t="shared" si="110"/>
        <v>2716</v>
      </c>
      <c r="K1929">
        <v>10</v>
      </c>
      <c r="L1929">
        <v>20</v>
      </c>
      <c r="M1929">
        <v>20</v>
      </c>
      <c r="N1929">
        <v>10</v>
      </c>
      <c r="O1929">
        <v>4</v>
      </c>
      <c r="P1929">
        <v>6</v>
      </c>
      <c r="Q1929"/>
      <c r="S1929"/>
      <c r="T1929" s="60" t="s">
        <v>77</v>
      </c>
      <c r="U1929" s="65">
        <v>0</v>
      </c>
      <c r="V1929" s="65">
        <v>0</v>
      </c>
      <c r="W1929" s="65">
        <v>0</v>
      </c>
      <c r="X1929" s="65">
        <v>1.6602277458527595</v>
      </c>
      <c r="Y1929" s="65">
        <v>0</v>
      </c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s="22">
        <v>41808</v>
      </c>
      <c r="AT1929" s="22">
        <v>2002</v>
      </c>
      <c r="AU1929" s="107" t="s">
        <v>172</v>
      </c>
      <c r="AV1929" s="107">
        <v>1.4867711156890384</v>
      </c>
      <c r="AW1929" s="107">
        <v>0.69382652065488448</v>
      </c>
      <c r="AX1929" s="107">
        <v>0</v>
      </c>
      <c r="AY1929">
        <v>219</v>
      </c>
      <c r="AZ1929">
        <v>4.71</v>
      </c>
      <c r="BA1929">
        <v>5.47</v>
      </c>
      <c r="BB1929">
        <v>0.9</v>
      </c>
      <c r="BG1929">
        <v>3.54</v>
      </c>
      <c r="BH1929">
        <v>1.39</v>
      </c>
      <c r="BI1929">
        <v>0.57999999999999996</v>
      </c>
      <c r="BJ1929">
        <v>0.05</v>
      </c>
      <c r="BK1929">
        <v>0.26</v>
      </c>
      <c r="BM1929">
        <v>0.32</v>
      </c>
      <c r="BO1929">
        <v>0.4</v>
      </c>
      <c r="BP1929">
        <v>524.58000000000004</v>
      </c>
    </row>
    <row r="1930" spans="1:68" ht="12.75" hidden="1" customHeight="1" x14ac:dyDescent="0.25">
      <c r="A1930">
        <v>40575</v>
      </c>
      <c r="B1930">
        <v>2000</v>
      </c>
      <c r="C1930" s="22" t="str">
        <f t="shared" si="109"/>
        <v>2000B40575</v>
      </c>
      <c r="D1930" s="13">
        <v>36728</v>
      </c>
      <c r="E1930">
        <v>12</v>
      </c>
      <c r="F1930" t="s">
        <v>176</v>
      </c>
      <c r="G1930" s="14" t="s">
        <v>45</v>
      </c>
      <c r="I1930" t="s">
        <v>70</v>
      </c>
      <c r="J1930" s="15">
        <f t="shared" si="110"/>
        <v>2716</v>
      </c>
      <c r="K1930">
        <v>20</v>
      </c>
      <c r="L1930">
        <v>30</v>
      </c>
      <c r="M1930">
        <v>30</v>
      </c>
      <c r="N1930">
        <v>10</v>
      </c>
      <c r="O1930">
        <v>4</v>
      </c>
      <c r="P1930">
        <v>6</v>
      </c>
      <c r="Q1930"/>
      <c r="R1930">
        <v>41809</v>
      </c>
      <c r="S1930">
        <v>2002</v>
      </c>
      <c r="T1930" s="60" t="s">
        <v>77</v>
      </c>
      <c r="U1930" s="65">
        <v>2.5144978954866288</v>
      </c>
      <c r="V1930" s="65">
        <v>0</v>
      </c>
      <c r="W1930" s="65">
        <v>0</v>
      </c>
      <c r="X1930" s="65">
        <v>1.0728893997280322</v>
      </c>
      <c r="Y1930" s="65">
        <v>0</v>
      </c>
      <c r="Z1930">
        <v>292</v>
      </c>
      <c r="AA1930">
        <v>4.07</v>
      </c>
      <c r="AB1930">
        <v>3.15</v>
      </c>
      <c r="AC1930">
        <v>0.86</v>
      </c>
      <c r="AD1930"/>
      <c r="AE1930"/>
      <c r="AF1930"/>
      <c r="AG1930"/>
      <c r="AH1930">
        <v>2.6</v>
      </c>
      <c r="AI1930">
        <v>1.4</v>
      </c>
      <c r="AJ1930">
        <v>0.28999999999999998</v>
      </c>
      <c r="AK1930">
        <v>0.05</v>
      </c>
      <c r="AL1930">
        <v>0.37</v>
      </c>
      <c r="AM1930"/>
      <c r="AN1930">
        <v>0.3</v>
      </c>
      <c r="AO1930"/>
      <c r="AP1930">
        <v>0.39</v>
      </c>
      <c r="AQ1930">
        <v>405.04</v>
      </c>
      <c r="AR1930"/>
      <c r="AS1930" s="22"/>
      <c r="AT1930" s="22"/>
      <c r="AU1930" s="107" t="s">
        <v>172</v>
      </c>
      <c r="AV1930" s="107">
        <v>0</v>
      </c>
      <c r="AW1930" s="107">
        <v>0</v>
      </c>
      <c r="AX1930" s="107">
        <v>0</v>
      </c>
    </row>
    <row r="1931" spans="1:68" ht="12.75" hidden="1" customHeight="1" x14ac:dyDescent="0.25">
      <c r="A1931">
        <v>40576</v>
      </c>
      <c r="B1931">
        <v>2000</v>
      </c>
      <c r="C1931" s="22" t="str">
        <f t="shared" si="109"/>
        <v>2000B40576</v>
      </c>
      <c r="D1931" s="13">
        <v>36728</v>
      </c>
      <c r="E1931">
        <v>12</v>
      </c>
      <c r="F1931" t="s">
        <v>176</v>
      </c>
      <c r="G1931" s="14" t="s">
        <v>45</v>
      </c>
      <c r="I1931" t="s">
        <v>70</v>
      </c>
      <c r="J1931" s="15">
        <f t="shared" si="110"/>
        <v>5432</v>
      </c>
      <c r="K1931">
        <v>30</v>
      </c>
      <c r="L1931">
        <v>50</v>
      </c>
      <c r="M1931">
        <v>50</v>
      </c>
      <c r="N1931">
        <v>20</v>
      </c>
      <c r="O1931">
        <v>4</v>
      </c>
      <c r="P1931">
        <v>6</v>
      </c>
      <c r="Q1931"/>
      <c r="S1931"/>
      <c r="T1931" s="60" t="s">
        <v>77</v>
      </c>
      <c r="U1931" s="65">
        <v>0</v>
      </c>
      <c r="V1931" s="65">
        <v>0</v>
      </c>
      <c r="W1931" s="65">
        <v>0</v>
      </c>
      <c r="X1931" s="65">
        <v>8.4071895835954216</v>
      </c>
      <c r="Y1931" s="65">
        <v>0</v>
      </c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s="22"/>
      <c r="AT1931" s="22"/>
      <c r="AU1931" s="107" t="s">
        <v>172</v>
      </c>
      <c r="AV1931" s="107">
        <v>0</v>
      </c>
      <c r="AW1931" s="107">
        <v>0</v>
      </c>
      <c r="AX1931" s="107">
        <v>0</v>
      </c>
    </row>
    <row r="1932" spans="1:68" ht="12.75" hidden="1" customHeight="1" x14ac:dyDescent="0.25">
      <c r="A1932">
        <v>40577</v>
      </c>
      <c r="B1932">
        <v>2000</v>
      </c>
      <c r="C1932" s="22" t="str">
        <f t="shared" si="109"/>
        <v>2000B40577</v>
      </c>
      <c r="D1932" s="13">
        <v>36728</v>
      </c>
      <c r="E1932">
        <v>12</v>
      </c>
      <c r="F1932" t="s">
        <v>176</v>
      </c>
      <c r="G1932" s="14" t="s">
        <v>45</v>
      </c>
      <c r="I1932" t="s">
        <v>70</v>
      </c>
      <c r="J1932" s="15">
        <f t="shared" si="110"/>
        <v>5432</v>
      </c>
      <c r="K1932">
        <v>50</v>
      </c>
      <c r="L1932">
        <v>70</v>
      </c>
      <c r="M1932">
        <v>70</v>
      </c>
      <c r="N1932">
        <v>20</v>
      </c>
      <c r="O1932">
        <v>4</v>
      </c>
      <c r="P1932">
        <v>6</v>
      </c>
      <c r="Q1932"/>
      <c r="S1932"/>
      <c r="T1932" s="60" t="s">
        <v>77</v>
      </c>
      <c r="U1932" s="65">
        <v>0</v>
      </c>
      <c r="V1932" s="65">
        <v>0</v>
      </c>
      <c r="W1932" s="65">
        <v>0</v>
      </c>
      <c r="X1932" s="65">
        <v>4.8231540005509865</v>
      </c>
      <c r="Y1932" s="65">
        <v>0</v>
      </c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s="22"/>
      <c r="AT1932" s="22"/>
      <c r="AU1932" s="107" t="s">
        <v>172</v>
      </c>
      <c r="AV1932" s="107">
        <v>0</v>
      </c>
      <c r="AW1932" s="107">
        <v>0</v>
      </c>
      <c r="AX1932" s="107">
        <v>0</v>
      </c>
    </row>
    <row r="1933" spans="1:68" ht="12.75" hidden="1" customHeight="1" x14ac:dyDescent="0.25">
      <c r="A1933">
        <v>40578</v>
      </c>
      <c r="B1933">
        <v>2000</v>
      </c>
      <c r="C1933" s="22" t="str">
        <f t="shared" si="109"/>
        <v>2000B40578</v>
      </c>
      <c r="D1933" s="13">
        <v>36728</v>
      </c>
      <c r="E1933">
        <v>12</v>
      </c>
      <c r="F1933" t="s">
        <v>176</v>
      </c>
      <c r="G1933" s="14" t="s">
        <v>45</v>
      </c>
      <c r="I1933" t="s">
        <v>70</v>
      </c>
      <c r="J1933" s="15">
        <f t="shared" si="110"/>
        <v>5839.4000000000005</v>
      </c>
      <c r="K1933">
        <v>70</v>
      </c>
      <c r="L1933">
        <v>100</v>
      </c>
      <c r="M1933" s="26">
        <v>91.5</v>
      </c>
      <c r="N1933">
        <v>30</v>
      </c>
      <c r="O1933">
        <v>4</v>
      </c>
      <c r="P1933">
        <v>6</v>
      </c>
      <c r="Q1933"/>
      <c r="S1933"/>
      <c r="T1933" s="60" t="s">
        <v>77</v>
      </c>
      <c r="U1933" s="65">
        <v>0</v>
      </c>
      <c r="V1933" s="65">
        <v>0</v>
      </c>
      <c r="W1933" s="65">
        <v>0</v>
      </c>
      <c r="X1933" s="65">
        <v>4.154813372650727</v>
      </c>
      <c r="Y1933" s="65">
        <v>0</v>
      </c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s="22">
        <v>41810</v>
      </c>
      <c r="AT1933" s="22">
        <v>2002</v>
      </c>
      <c r="AU1933" s="107" t="s">
        <v>172</v>
      </c>
      <c r="AV1933" s="107">
        <v>2.0983905922478417E-2</v>
      </c>
      <c r="AW1933" s="107">
        <v>0</v>
      </c>
      <c r="AX1933" s="107">
        <v>5.8335258464489996</v>
      </c>
      <c r="BA1933">
        <v>7.91</v>
      </c>
      <c r="BB1933">
        <v>7.94</v>
      </c>
      <c r="BG1933">
        <v>4.3600000000000003</v>
      </c>
      <c r="BH1933">
        <v>2.2200000000000002</v>
      </c>
      <c r="BI1933">
        <v>1.84</v>
      </c>
      <c r="BJ1933">
        <v>0.1</v>
      </c>
      <c r="BK1933">
        <v>1.21</v>
      </c>
      <c r="BM1933">
        <v>2.74</v>
      </c>
      <c r="BO1933">
        <v>2.02</v>
      </c>
      <c r="BP1933">
        <v>148.28</v>
      </c>
    </row>
    <row r="1934" spans="1:68" ht="12.75" hidden="1" customHeight="1" x14ac:dyDescent="0.25">
      <c r="A1934">
        <v>4972</v>
      </c>
      <c r="B1934">
        <v>2011</v>
      </c>
      <c r="C1934" s="22" t="str">
        <f t="shared" ref="C1934:C1965" si="111">CONCATENATE(B1934,"B0",A1934)</f>
        <v>2011B04972</v>
      </c>
      <c r="D1934" s="13">
        <v>40842</v>
      </c>
      <c r="E1934">
        <v>110013</v>
      </c>
      <c r="F1934" t="s">
        <v>336</v>
      </c>
      <c r="G1934">
        <v>9</v>
      </c>
      <c r="H1934">
        <v>3</v>
      </c>
      <c r="I1934" t="s">
        <v>70</v>
      </c>
      <c r="J1934" s="15">
        <f t="shared" si="110"/>
        <v>1358</v>
      </c>
      <c r="K1934">
        <v>0</v>
      </c>
      <c r="L1934">
        <v>5</v>
      </c>
      <c r="M1934" s="15">
        <v>5</v>
      </c>
      <c r="N1934">
        <f t="shared" ref="N1934:N1965" si="112">L1934-K1934</f>
        <v>5</v>
      </c>
      <c r="O1934">
        <v>4</v>
      </c>
      <c r="P1934">
        <v>6</v>
      </c>
      <c r="Q1934"/>
      <c r="R1934">
        <v>583</v>
      </c>
      <c r="S1934">
        <v>2012</v>
      </c>
      <c r="T1934" s="60" t="s">
        <v>88</v>
      </c>
      <c r="U1934" s="65">
        <v>1.52</v>
      </c>
      <c r="V1934" s="65">
        <v>0.28999999999999998</v>
      </c>
      <c r="W1934" s="65">
        <v>0</v>
      </c>
      <c r="X1934" s="65">
        <v>0.03</v>
      </c>
      <c r="Y1934" s="65">
        <v>0</v>
      </c>
      <c r="Z1934">
        <v>369</v>
      </c>
      <c r="AA1934">
        <v>4.45</v>
      </c>
      <c r="AB1934">
        <v>5.22</v>
      </c>
      <c r="AC1934">
        <v>2.23</v>
      </c>
      <c r="AD1934">
        <v>3.1</v>
      </c>
      <c r="AE1934">
        <v>1.04</v>
      </c>
      <c r="AF1934">
        <v>0.55000000000000004</v>
      </c>
      <c r="AG1934">
        <v>0.12</v>
      </c>
      <c r="AH1934">
        <v>1.42</v>
      </c>
      <c r="AI1934">
        <v>0.28000000000000003</v>
      </c>
      <c r="AJ1934">
        <v>0.33</v>
      </c>
      <c r="AK1934">
        <v>181.23</v>
      </c>
      <c r="AL1934">
        <v>9.1899999999999996E-2</v>
      </c>
      <c r="AM1934">
        <v>4.3208000000000002</v>
      </c>
      <c r="AN1934">
        <v>0.56440000000000001</v>
      </c>
      <c r="AO1934">
        <v>135.37479999999999</v>
      </c>
      <c r="AP1934">
        <v>1.165</v>
      </c>
      <c r="AQ1934">
        <v>81.444199999999995</v>
      </c>
      <c r="AR1934">
        <v>62.979900000000001</v>
      </c>
      <c r="AU1934" s="27"/>
      <c r="AV1934" s="27"/>
      <c r="AW1934" s="27"/>
      <c r="AX1934" s="27"/>
    </row>
    <row r="1935" spans="1:68" ht="15" hidden="1" customHeight="1" x14ac:dyDescent="0.25">
      <c r="A1935">
        <v>4973</v>
      </c>
      <c r="B1935">
        <v>2011</v>
      </c>
      <c r="C1935" s="22" t="str">
        <f t="shared" si="111"/>
        <v>2011B04973</v>
      </c>
      <c r="D1935" s="13">
        <v>40842</v>
      </c>
      <c r="E1935">
        <v>110013</v>
      </c>
      <c r="F1935" t="s">
        <v>336</v>
      </c>
      <c r="G1935">
        <v>9</v>
      </c>
      <c r="H1935">
        <v>3</v>
      </c>
      <c r="I1935" t="s">
        <v>70</v>
      </c>
      <c r="J1935" s="15">
        <f t="shared" si="110"/>
        <v>1358</v>
      </c>
      <c r="K1935">
        <v>5</v>
      </c>
      <c r="L1935">
        <v>10</v>
      </c>
      <c r="M1935" s="15">
        <v>10</v>
      </c>
      <c r="N1935">
        <f t="shared" si="112"/>
        <v>5</v>
      </c>
      <c r="O1935">
        <v>4</v>
      </c>
      <c r="P1935">
        <v>6</v>
      </c>
      <c r="Q1935"/>
      <c r="R1935">
        <v>584</v>
      </c>
      <c r="S1935">
        <v>2012</v>
      </c>
      <c r="T1935" s="60" t="s">
        <v>88</v>
      </c>
      <c r="U1935" s="65">
        <v>1.84</v>
      </c>
      <c r="V1935" s="65">
        <v>1.24</v>
      </c>
      <c r="W1935" s="65">
        <v>3.73</v>
      </c>
      <c r="X1935" s="65">
        <v>0.08</v>
      </c>
      <c r="Y1935" s="65">
        <v>0</v>
      </c>
      <c r="Z1935">
        <v>387</v>
      </c>
      <c r="AA1935">
        <v>6.09</v>
      </c>
      <c r="AB1935">
        <v>9.0500000000000007</v>
      </c>
      <c r="AC1935">
        <v>1.34</v>
      </c>
      <c r="AD1935">
        <v>4.24</v>
      </c>
      <c r="AE1935">
        <v>1.7</v>
      </c>
      <c r="AF1935">
        <v>0.83</v>
      </c>
      <c r="AG1935">
        <v>0.26</v>
      </c>
      <c r="AH1935">
        <v>1.74</v>
      </c>
      <c r="AI1935">
        <v>0.48</v>
      </c>
      <c r="AJ1935">
        <v>0.49</v>
      </c>
      <c r="AK1935">
        <v>164.27</v>
      </c>
      <c r="AL1935">
        <v>0.1095</v>
      </c>
      <c r="AM1935">
        <v>3.899</v>
      </c>
      <c r="AN1935">
        <v>0.45440000000000003</v>
      </c>
      <c r="AO1935">
        <v>123.5478</v>
      </c>
      <c r="AP1935">
        <v>0.83150000000000002</v>
      </c>
      <c r="AQ1935">
        <v>103.93210000000001</v>
      </c>
      <c r="AR1935">
        <v>54.959800000000001</v>
      </c>
      <c r="AU1935" s="27"/>
      <c r="AV1935" s="27"/>
      <c r="AW1935" s="27"/>
      <c r="AX1935" s="27"/>
    </row>
    <row r="1936" spans="1:68" ht="12.75" hidden="1" customHeight="1" x14ac:dyDescent="0.25">
      <c r="A1936">
        <v>4974</v>
      </c>
      <c r="B1936">
        <v>2011</v>
      </c>
      <c r="C1936" s="22" t="str">
        <f t="shared" si="111"/>
        <v>2011B04974</v>
      </c>
      <c r="D1936" s="13">
        <v>40842</v>
      </c>
      <c r="E1936">
        <v>110013</v>
      </c>
      <c r="F1936" t="s">
        <v>336</v>
      </c>
      <c r="G1936">
        <v>9</v>
      </c>
      <c r="H1936">
        <v>3</v>
      </c>
      <c r="I1936" t="s">
        <v>70</v>
      </c>
      <c r="J1936" s="15">
        <f t="shared" si="110"/>
        <v>2716</v>
      </c>
      <c r="K1936">
        <v>10</v>
      </c>
      <c r="L1936">
        <v>20</v>
      </c>
      <c r="M1936" s="15">
        <v>20</v>
      </c>
      <c r="N1936">
        <f t="shared" si="112"/>
        <v>10</v>
      </c>
      <c r="O1936">
        <v>4</v>
      </c>
      <c r="P1936">
        <v>6</v>
      </c>
      <c r="Q1936"/>
      <c r="R1936">
        <v>585</v>
      </c>
      <c r="S1936">
        <v>2012</v>
      </c>
      <c r="T1936" s="60" t="s">
        <v>88</v>
      </c>
      <c r="U1936" s="65">
        <v>2.67</v>
      </c>
      <c r="V1936" s="65">
        <v>4.57</v>
      </c>
      <c r="W1936" s="65">
        <v>7.67</v>
      </c>
      <c r="X1936" s="65">
        <v>0.64</v>
      </c>
      <c r="Y1936" s="65">
        <v>0</v>
      </c>
      <c r="Z1936">
        <v>489.28</v>
      </c>
      <c r="AA1936">
        <v>9.7279999999999998</v>
      </c>
      <c r="AB1936">
        <v>8.0629000000000008</v>
      </c>
      <c r="AC1936">
        <v>1.123</v>
      </c>
      <c r="AD1936">
        <v>1.5528999999999999</v>
      </c>
      <c r="AE1936">
        <v>4.2617000000000003</v>
      </c>
      <c r="AF1936">
        <v>8.2293000000000003</v>
      </c>
      <c r="AG1936">
        <v>8.7009000000000007</v>
      </c>
      <c r="AH1936">
        <v>4.2477999999999998</v>
      </c>
      <c r="AI1936">
        <v>2.2435999999999998</v>
      </c>
      <c r="AJ1936">
        <v>0.7087</v>
      </c>
      <c r="AK1936">
        <v>0.34810000000000002</v>
      </c>
      <c r="AL1936">
        <v>0.16</v>
      </c>
      <c r="AM1936">
        <v>7.8594999999999997</v>
      </c>
      <c r="AN1936">
        <v>0.44940000000000002</v>
      </c>
      <c r="AO1936">
        <v>126.3523</v>
      </c>
      <c r="AP1936">
        <v>0.84189999999999998</v>
      </c>
      <c r="AQ1936">
        <v>97.827100000000002</v>
      </c>
      <c r="AR1936">
        <v>161.62739999999999</v>
      </c>
      <c r="AU1936" s="27"/>
      <c r="AV1936" s="27"/>
      <c r="AW1936" s="27"/>
      <c r="AX1936" s="27"/>
    </row>
    <row r="1937" spans="1:50" ht="12.75" hidden="1" customHeight="1" x14ac:dyDescent="0.25">
      <c r="A1937">
        <v>4975</v>
      </c>
      <c r="B1937">
        <v>2011</v>
      </c>
      <c r="C1937" s="22" t="str">
        <f t="shared" si="111"/>
        <v>2011B04975</v>
      </c>
      <c r="D1937" s="13">
        <v>40842</v>
      </c>
      <c r="E1937">
        <v>110013</v>
      </c>
      <c r="F1937" t="s">
        <v>336</v>
      </c>
      <c r="G1937">
        <v>9</v>
      </c>
      <c r="H1937">
        <v>3</v>
      </c>
      <c r="I1937" t="s">
        <v>70</v>
      </c>
      <c r="J1937" s="15">
        <f t="shared" si="110"/>
        <v>2716</v>
      </c>
      <c r="K1937">
        <v>20</v>
      </c>
      <c r="L1937">
        <v>30</v>
      </c>
      <c r="M1937" s="15">
        <v>30</v>
      </c>
      <c r="N1937">
        <f t="shared" si="112"/>
        <v>10</v>
      </c>
      <c r="O1937">
        <v>4</v>
      </c>
      <c r="P1937">
        <v>6</v>
      </c>
      <c r="Q1937"/>
      <c r="R1937">
        <v>586</v>
      </c>
      <c r="S1937">
        <v>2012</v>
      </c>
      <c r="T1937" s="60" t="s">
        <v>88</v>
      </c>
      <c r="U1937" s="65">
        <v>0.82</v>
      </c>
      <c r="V1937" s="65">
        <v>2.08</v>
      </c>
      <c r="W1937" s="65">
        <v>3.91</v>
      </c>
      <c r="X1937" s="65">
        <v>0.48</v>
      </c>
      <c r="Y1937" s="65">
        <v>0</v>
      </c>
      <c r="Z1937">
        <v>482.16</v>
      </c>
      <c r="AA1937">
        <v>7.11</v>
      </c>
      <c r="AB1937">
        <v>7.0345000000000004</v>
      </c>
      <c r="AC1937">
        <v>0.70850000000000002</v>
      </c>
      <c r="AD1937">
        <v>0.79869999999999997</v>
      </c>
      <c r="AE1937">
        <v>4.5660999999999996</v>
      </c>
      <c r="AF1937">
        <v>4.9537000000000004</v>
      </c>
      <c r="AG1937">
        <v>6.7313000000000001</v>
      </c>
      <c r="AH1937">
        <v>0.87529999999999997</v>
      </c>
      <c r="AI1937">
        <v>1.7746</v>
      </c>
      <c r="AJ1937">
        <v>0.47810000000000002</v>
      </c>
      <c r="AK1937">
        <v>0.4254</v>
      </c>
      <c r="AL1937">
        <v>0.22489999999999999</v>
      </c>
      <c r="AM1937">
        <v>4.8399000000000001</v>
      </c>
      <c r="AN1937">
        <v>0.35339999999999999</v>
      </c>
      <c r="AO1937">
        <v>12.1609</v>
      </c>
      <c r="AP1937">
        <v>0.57750000000000001</v>
      </c>
      <c r="AQ1937">
        <v>42.796999999999997</v>
      </c>
      <c r="AR1937">
        <v>89.469300000000004</v>
      </c>
      <c r="AU1937" s="27"/>
      <c r="AV1937" s="27"/>
      <c r="AW1937" s="27"/>
      <c r="AX1937" s="27"/>
    </row>
    <row r="1938" spans="1:50" ht="12.75" hidden="1" customHeight="1" x14ac:dyDescent="0.25">
      <c r="A1938">
        <v>4976</v>
      </c>
      <c r="B1938">
        <v>2011</v>
      </c>
      <c r="C1938" s="22" t="str">
        <f t="shared" si="111"/>
        <v>2011B04976</v>
      </c>
      <c r="D1938" s="13">
        <v>40842</v>
      </c>
      <c r="E1938">
        <v>110013</v>
      </c>
      <c r="F1938" t="s">
        <v>336</v>
      </c>
      <c r="G1938">
        <v>9</v>
      </c>
      <c r="H1938">
        <v>3</v>
      </c>
      <c r="I1938" t="s">
        <v>70</v>
      </c>
      <c r="J1938" s="15">
        <f t="shared" si="110"/>
        <v>2716</v>
      </c>
      <c r="K1938">
        <v>30</v>
      </c>
      <c r="L1938">
        <v>40</v>
      </c>
      <c r="M1938" s="15">
        <v>40</v>
      </c>
      <c r="N1938">
        <f t="shared" si="112"/>
        <v>10</v>
      </c>
      <c r="O1938">
        <v>4</v>
      </c>
      <c r="P1938">
        <v>6</v>
      </c>
      <c r="Q1938"/>
      <c r="R1938">
        <v>587</v>
      </c>
      <c r="S1938">
        <v>2012</v>
      </c>
      <c r="T1938" s="60" t="s">
        <v>88</v>
      </c>
      <c r="U1938" s="65">
        <v>1</v>
      </c>
      <c r="V1938" s="65">
        <v>1.1100000000000001</v>
      </c>
      <c r="W1938" s="65">
        <v>1.33</v>
      </c>
      <c r="X1938" s="65">
        <v>1.29</v>
      </c>
      <c r="Y1938" s="65">
        <v>0</v>
      </c>
      <c r="Z1938">
        <v>481.31</v>
      </c>
      <c r="AA1938">
        <v>6.12</v>
      </c>
      <c r="AB1938">
        <v>5.9280999999999997</v>
      </c>
      <c r="AC1938">
        <v>0.84330000000000005</v>
      </c>
      <c r="AD1938">
        <v>0.78590000000000004</v>
      </c>
      <c r="AE1938">
        <v>4.5782999999999996</v>
      </c>
      <c r="AF1938">
        <v>5.4882</v>
      </c>
      <c r="AG1938">
        <v>5.6383999999999999</v>
      </c>
      <c r="AH1938">
        <v>0.90290000000000004</v>
      </c>
      <c r="AI1938">
        <v>1.669</v>
      </c>
      <c r="AJ1938">
        <v>0.53</v>
      </c>
      <c r="AK1938">
        <v>0.57140000000000002</v>
      </c>
      <c r="AL1938">
        <v>0.23549999999999999</v>
      </c>
      <c r="AM1938">
        <v>5.1245000000000003</v>
      </c>
      <c r="AN1938">
        <v>0.33850000000000002</v>
      </c>
      <c r="AO1938">
        <v>4.3808999999999996</v>
      </c>
      <c r="AP1938">
        <v>0.48659999999999998</v>
      </c>
      <c r="AQ1938">
        <v>42.167400000000001</v>
      </c>
      <c r="AR1938">
        <v>137.28540000000001</v>
      </c>
      <c r="AU1938" s="27"/>
      <c r="AV1938" s="27"/>
      <c r="AW1938" s="27"/>
      <c r="AX1938" s="27"/>
    </row>
    <row r="1939" spans="1:50" ht="12.75" hidden="1" customHeight="1" x14ac:dyDescent="0.25">
      <c r="A1939">
        <v>4977</v>
      </c>
      <c r="B1939">
        <v>2011</v>
      </c>
      <c r="C1939" s="22" t="str">
        <f t="shared" si="111"/>
        <v>2011B04977</v>
      </c>
      <c r="D1939" s="13">
        <v>40842</v>
      </c>
      <c r="E1939">
        <v>110013</v>
      </c>
      <c r="F1939" t="s">
        <v>336</v>
      </c>
      <c r="G1939">
        <v>9</v>
      </c>
      <c r="H1939">
        <v>3</v>
      </c>
      <c r="I1939" t="s">
        <v>70</v>
      </c>
      <c r="J1939" s="15">
        <f t="shared" si="110"/>
        <v>2716</v>
      </c>
      <c r="K1939">
        <v>40</v>
      </c>
      <c r="L1939">
        <v>50</v>
      </c>
      <c r="M1939" s="15">
        <v>50</v>
      </c>
      <c r="N1939">
        <f t="shared" si="112"/>
        <v>10</v>
      </c>
      <c r="O1939">
        <v>4</v>
      </c>
      <c r="P1939">
        <v>6</v>
      </c>
      <c r="Q1939"/>
      <c r="R1939">
        <v>588</v>
      </c>
      <c r="S1939">
        <v>2012</v>
      </c>
      <c r="T1939" s="60" t="s">
        <v>88</v>
      </c>
      <c r="U1939" s="65">
        <v>0.65</v>
      </c>
      <c r="V1939" s="65">
        <v>1.29</v>
      </c>
      <c r="W1939" s="65">
        <v>0</v>
      </c>
      <c r="X1939" s="65">
        <v>0.31</v>
      </c>
      <c r="Y1939" s="65">
        <v>0</v>
      </c>
      <c r="Z1939">
        <v>482.22</v>
      </c>
      <c r="AA1939">
        <v>6.19</v>
      </c>
      <c r="AB1939">
        <v>5.7310999999999996</v>
      </c>
      <c r="AC1939">
        <v>0.76229999999999998</v>
      </c>
      <c r="AD1939">
        <v>0.44579999999999997</v>
      </c>
      <c r="AE1939">
        <v>2.1819999999999999</v>
      </c>
      <c r="AF1939">
        <v>5.0419</v>
      </c>
      <c r="AG1939">
        <v>5.4141000000000004</v>
      </c>
      <c r="AH1939">
        <v>0.79810000000000003</v>
      </c>
      <c r="AI1939">
        <v>1.9192</v>
      </c>
      <c r="AJ1939">
        <v>0.44330000000000003</v>
      </c>
      <c r="AK1939">
        <v>0.46929999999999999</v>
      </c>
      <c r="AL1939">
        <v>0.18459999999999999</v>
      </c>
      <c r="AM1939">
        <v>4.3700999999999999</v>
      </c>
      <c r="AN1939">
        <v>0.28220000000000001</v>
      </c>
      <c r="AO1939">
        <v>2.6718000000000002</v>
      </c>
      <c r="AP1939">
        <v>0.52400000000000002</v>
      </c>
      <c r="AQ1939">
        <v>43.149299999999997</v>
      </c>
      <c r="AR1939">
        <v>119.1718</v>
      </c>
      <c r="AU1939" s="27"/>
      <c r="AV1939" s="27"/>
      <c r="AW1939" s="27"/>
      <c r="AX1939" s="27"/>
    </row>
    <row r="1940" spans="1:50" ht="12.75" hidden="1" customHeight="1" x14ac:dyDescent="0.25">
      <c r="A1940">
        <v>4978</v>
      </c>
      <c r="B1940">
        <v>2011</v>
      </c>
      <c r="C1940" s="22" t="str">
        <f t="shared" si="111"/>
        <v>2011B04978</v>
      </c>
      <c r="D1940" s="13">
        <v>40842</v>
      </c>
      <c r="E1940">
        <v>110013</v>
      </c>
      <c r="F1940" t="s">
        <v>336</v>
      </c>
      <c r="G1940">
        <v>9</v>
      </c>
      <c r="H1940">
        <v>3</v>
      </c>
      <c r="I1940" t="s">
        <v>70</v>
      </c>
      <c r="J1940" s="15">
        <f t="shared" si="110"/>
        <v>4888.8</v>
      </c>
      <c r="K1940">
        <v>50</v>
      </c>
      <c r="L1940">
        <v>70</v>
      </c>
      <c r="M1940" s="54">
        <v>68</v>
      </c>
      <c r="N1940">
        <f t="shared" si="112"/>
        <v>20</v>
      </c>
      <c r="O1940">
        <v>4</v>
      </c>
      <c r="P1940">
        <v>6</v>
      </c>
      <c r="Q1940"/>
      <c r="R1940">
        <v>589</v>
      </c>
      <c r="S1940">
        <v>2012</v>
      </c>
      <c r="T1940" s="60" t="s">
        <v>88</v>
      </c>
      <c r="U1940" s="65">
        <v>1.66</v>
      </c>
      <c r="V1940" s="65">
        <v>0.78</v>
      </c>
      <c r="W1940" s="65">
        <v>17.510000000000002</v>
      </c>
      <c r="X1940" s="65">
        <v>0.01</v>
      </c>
      <c r="Y1940" s="65">
        <v>0</v>
      </c>
      <c r="Z1940">
        <v>478.63</v>
      </c>
      <c r="AA1940">
        <v>6.22</v>
      </c>
      <c r="AB1940">
        <v>6.9036</v>
      </c>
      <c r="AC1940">
        <v>0.83930000000000005</v>
      </c>
      <c r="AD1940">
        <v>0.68779999999999997</v>
      </c>
      <c r="AE1940">
        <v>3.9001999999999999</v>
      </c>
      <c r="AF1940">
        <v>6.6581999999999999</v>
      </c>
      <c r="AG1940">
        <v>6.1463999999999999</v>
      </c>
      <c r="AH1940">
        <v>1.1870000000000001</v>
      </c>
      <c r="AI1940">
        <v>2.0935000000000001</v>
      </c>
      <c r="AJ1940">
        <v>0.53049999999999997</v>
      </c>
      <c r="AK1940">
        <v>0.38579999999999998</v>
      </c>
      <c r="AL1940">
        <v>0.23730000000000001</v>
      </c>
      <c r="AM1940">
        <v>5.4611000000000001</v>
      </c>
      <c r="AN1940">
        <v>0.31940000000000002</v>
      </c>
      <c r="AO1940">
        <v>2.6269</v>
      </c>
      <c r="AP1940">
        <v>0.56810000000000005</v>
      </c>
      <c r="AQ1940">
        <v>47.4619</v>
      </c>
      <c r="AR1940">
        <v>100.12690000000001</v>
      </c>
      <c r="AU1940" s="27"/>
      <c r="AV1940" s="27"/>
      <c r="AW1940" s="27"/>
      <c r="AX1940" s="27"/>
    </row>
    <row r="1941" spans="1:50" ht="15" hidden="1" customHeight="1" x14ac:dyDescent="0.25">
      <c r="A1941">
        <v>4979</v>
      </c>
      <c r="B1941">
        <v>2011</v>
      </c>
      <c r="C1941" s="22" t="str">
        <f t="shared" si="111"/>
        <v>2011B04979</v>
      </c>
      <c r="D1941" s="13">
        <v>40842</v>
      </c>
      <c r="E1941">
        <v>110013</v>
      </c>
      <c r="F1941" t="s">
        <v>336</v>
      </c>
      <c r="G1941">
        <v>9</v>
      </c>
      <c r="H1941">
        <v>3</v>
      </c>
      <c r="I1941" t="s">
        <v>70</v>
      </c>
      <c r="J1941" s="15">
        <f t="shared" si="110"/>
        <v>1290.0999999999992</v>
      </c>
      <c r="K1941">
        <v>70</v>
      </c>
      <c r="L1941">
        <v>80</v>
      </c>
      <c r="M1941" s="54">
        <v>76.333333333333329</v>
      </c>
      <c r="N1941">
        <f t="shared" si="112"/>
        <v>10</v>
      </c>
      <c r="O1941">
        <v>3</v>
      </c>
      <c r="P1941">
        <v>6</v>
      </c>
      <c r="Q1941"/>
      <c r="R1941">
        <v>590</v>
      </c>
      <c r="S1941">
        <v>2012</v>
      </c>
      <c r="T1941" s="60" t="s">
        <v>88</v>
      </c>
      <c r="U1941" s="65">
        <v>0.42</v>
      </c>
      <c r="V1941" s="65">
        <v>0</v>
      </c>
      <c r="W1941" s="65">
        <v>0</v>
      </c>
      <c r="X1941" s="65">
        <v>0.05</v>
      </c>
      <c r="Y1941" s="65">
        <v>0</v>
      </c>
      <c r="Z1941">
        <v>483.72</v>
      </c>
      <c r="AA1941">
        <v>6.81</v>
      </c>
      <c r="AB1941">
        <v>8.0520999999999994</v>
      </c>
      <c r="AC1941">
        <v>0.86170000000000002</v>
      </c>
      <c r="AD1941">
        <v>1.6116999999999999</v>
      </c>
      <c r="AE1941">
        <v>5.6359000000000004</v>
      </c>
      <c r="AF1941">
        <v>8.2134</v>
      </c>
      <c r="AG1941">
        <v>6.7927999999999997</v>
      </c>
      <c r="AH1941">
        <v>1.0689</v>
      </c>
      <c r="AI1941">
        <v>1.6166</v>
      </c>
      <c r="AJ1941">
        <v>0.39950000000000002</v>
      </c>
      <c r="AK1941">
        <v>0.74570000000000003</v>
      </c>
      <c r="AL1941">
        <v>0.25</v>
      </c>
      <c r="AM1941">
        <v>5.1210000000000004</v>
      </c>
      <c r="AN1941">
        <v>0.33</v>
      </c>
      <c r="AO1941" t="s">
        <v>337</v>
      </c>
      <c r="AP1941">
        <v>0.5806</v>
      </c>
      <c r="AQ1941">
        <v>43.176200000000001</v>
      </c>
      <c r="AR1941">
        <v>131.20349999999999</v>
      </c>
      <c r="AU1941" s="27"/>
      <c r="AV1941" s="27"/>
      <c r="AW1941" s="27"/>
      <c r="AX1941" s="27"/>
    </row>
    <row r="1942" spans="1:50" ht="12.75" hidden="1" customHeight="1" x14ac:dyDescent="0.25">
      <c r="A1942">
        <v>4980</v>
      </c>
      <c r="B1942">
        <v>2011</v>
      </c>
      <c r="C1942" s="22" t="str">
        <f t="shared" si="111"/>
        <v>2011B04980</v>
      </c>
      <c r="D1942" s="13">
        <v>40842</v>
      </c>
      <c r="E1942">
        <v>110013</v>
      </c>
      <c r="F1942" t="s">
        <v>336</v>
      </c>
      <c r="G1942">
        <v>9</v>
      </c>
      <c r="H1942">
        <v>3</v>
      </c>
      <c r="I1942" t="s">
        <v>70</v>
      </c>
      <c r="J1942" s="15">
        <f t="shared" si="110"/>
        <v>339.5</v>
      </c>
      <c r="K1942">
        <v>80</v>
      </c>
      <c r="L1942">
        <v>100</v>
      </c>
      <c r="M1942" s="54">
        <v>85</v>
      </c>
      <c r="N1942">
        <f t="shared" si="112"/>
        <v>20</v>
      </c>
      <c r="O1942">
        <v>1</v>
      </c>
      <c r="P1942">
        <v>6</v>
      </c>
      <c r="Q1942"/>
      <c r="S1942"/>
      <c r="T1942" s="60" t="s">
        <v>88</v>
      </c>
      <c r="U1942" s="65">
        <v>0.04</v>
      </c>
      <c r="V1942" s="65">
        <v>0</v>
      </c>
      <c r="W1942" s="65">
        <v>0</v>
      </c>
      <c r="X1942" s="65">
        <v>0</v>
      </c>
      <c r="Y1942" s="65">
        <v>0</v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U1942" s="27"/>
      <c r="AV1942" s="27"/>
      <c r="AW1942" s="27"/>
      <c r="AX1942" s="27"/>
    </row>
    <row r="1943" spans="1:50" ht="12.75" hidden="1" customHeight="1" x14ac:dyDescent="0.25">
      <c r="A1943">
        <v>4981</v>
      </c>
      <c r="B1943">
        <v>2011</v>
      </c>
      <c r="C1943" s="22" t="str">
        <f t="shared" si="111"/>
        <v>2011B04981</v>
      </c>
      <c r="D1943" s="13">
        <v>40843</v>
      </c>
      <c r="E1943">
        <v>110014</v>
      </c>
      <c r="F1943" t="s">
        <v>336</v>
      </c>
      <c r="G1943">
        <v>8</v>
      </c>
      <c r="H1943">
        <v>5</v>
      </c>
      <c r="I1943" t="s">
        <v>70</v>
      </c>
      <c r="J1943" s="15">
        <f t="shared" si="110"/>
        <v>1358</v>
      </c>
      <c r="K1943">
        <v>0</v>
      </c>
      <c r="L1943">
        <v>5</v>
      </c>
      <c r="M1943" s="15">
        <v>5</v>
      </c>
      <c r="N1943">
        <f t="shared" si="112"/>
        <v>5</v>
      </c>
      <c r="O1943">
        <v>4</v>
      </c>
      <c r="P1943">
        <v>6</v>
      </c>
      <c r="Q1943"/>
      <c r="R1943">
        <v>591</v>
      </c>
      <c r="S1943">
        <v>2012</v>
      </c>
      <c r="T1943" s="60" t="s">
        <v>88</v>
      </c>
      <c r="U1943" s="65">
        <v>3.1</v>
      </c>
      <c r="V1943" s="65">
        <v>1.1399999999999999</v>
      </c>
      <c r="W1943" s="65">
        <v>0</v>
      </c>
      <c r="X1943" s="65">
        <v>0.35</v>
      </c>
      <c r="Y1943" s="65">
        <v>0</v>
      </c>
      <c r="Z1943">
        <v>497.77800000000002</v>
      </c>
      <c r="AA1943">
        <v>11.103999999999999</v>
      </c>
      <c r="AB1943">
        <v>4.7920999999999996</v>
      </c>
      <c r="AC1943">
        <v>1.7771999999999999</v>
      </c>
      <c r="AD1943">
        <v>0.46279999999999999</v>
      </c>
      <c r="AE1943">
        <v>1.6877</v>
      </c>
      <c r="AF1943">
        <v>6.3730000000000002</v>
      </c>
      <c r="AG1943">
        <v>10.3726</v>
      </c>
      <c r="AH1943">
        <v>3.5179</v>
      </c>
      <c r="AI1943">
        <v>2.0724999999999998</v>
      </c>
      <c r="AJ1943">
        <v>0.57199999999999995</v>
      </c>
      <c r="AK1943">
        <v>0.24640000000000001</v>
      </c>
      <c r="AL1943">
        <v>9.0300000000000005E-2</v>
      </c>
      <c r="AM1943">
        <v>4.9153000000000002</v>
      </c>
      <c r="AN1943">
        <v>0.55149999999999999</v>
      </c>
      <c r="AO1943">
        <v>109.1463</v>
      </c>
      <c r="AP1943">
        <v>0.96089999999999998</v>
      </c>
      <c r="AQ1943">
        <v>73.914000000000001</v>
      </c>
      <c r="AR1943">
        <v>78.430999999999997</v>
      </c>
      <c r="AU1943" s="27"/>
      <c r="AV1943" s="27"/>
      <c r="AW1943" s="27"/>
      <c r="AX1943" s="27"/>
    </row>
    <row r="1944" spans="1:50" ht="12.75" hidden="1" customHeight="1" x14ac:dyDescent="0.25">
      <c r="A1944">
        <v>4982</v>
      </c>
      <c r="B1944">
        <v>2011</v>
      </c>
      <c r="C1944" s="22" t="str">
        <f t="shared" si="111"/>
        <v>2011B04982</v>
      </c>
      <c r="D1944" s="13">
        <v>40843</v>
      </c>
      <c r="E1944">
        <v>110014</v>
      </c>
      <c r="F1944" t="s">
        <v>336</v>
      </c>
      <c r="G1944">
        <v>8</v>
      </c>
      <c r="H1944">
        <v>5</v>
      </c>
      <c r="I1944" t="s">
        <v>70</v>
      </c>
      <c r="J1944" s="15">
        <f t="shared" si="110"/>
        <v>1358</v>
      </c>
      <c r="K1944">
        <v>5</v>
      </c>
      <c r="L1944">
        <v>10</v>
      </c>
      <c r="M1944" s="15">
        <v>10</v>
      </c>
      <c r="N1944">
        <f t="shared" si="112"/>
        <v>5</v>
      </c>
      <c r="O1944">
        <v>4</v>
      </c>
      <c r="P1944">
        <v>6</v>
      </c>
      <c r="Q1944"/>
      <c r="R1944">
        <v>592</v>
      </c>
      <c r="S1944">
        <v>2012</v>
      </c>
      <c r="T1944" s="60" t="s">
        <v>88</v>
      </c>
      <c r="U1944" s="65">
        <v>2.4700000000000002</v>
      </c>
      <c r="V1944" s="65">
        <v>0.89</v>
      </c>
      <c r="W1944" s="65">
        <v>1.17</v>
      </c>
      <c r="X1944" s="65">
        <v>2.2799999999999998</v>
      </c>
      <c r="Y1944" s="65">
        <v>0</v>
      </c>
      <c r="Z1944">
        <v>441.31</v>
      </c>
      <c r="AA1944">
        <v>9.1199999999999992</v>
      </c>
      <c r="AB1944">
        <v>7.7287999999999997</v>
      </c>
      <c r="AC1944">
        <v>1.3486</v>
      </c>
      <c r="AD1944">
        <v>0.67490000000000006</v>
      </c>
      <c r="AE1944">
        <v>3.4474</v>
      </c>
      <c r="AF1944">
        <v>9.0419</v>
      </c>
      <c r="AG1944">
        <v>8.3104999999999993</v>
      </c>
      <c r="AH1944">
        <v>4.3156999999999996</v>
      </c>
      <c r="AI1944">
        <v>2.2622</v>
      </c>
      <c r="AJ1944">
        <v>0.70099999999999996</v>
      </c>
      <c r="AK1944">
        <v>0.25580000000000003</v>
      </c>
      <c r="AL1944">
        <v>0.16339999999999999</v>
      </c>
      <c r="AM1944">
        <v>4.8375000000000004</v>
      </c>
      <c r="AN1944">
        <v>0.4748</v>
      </c>
      <c r="AO1944">
        <v>94.567999999999998</v>
      </c>
      <c r="AP1944">
        <v>0.77200000000000002</v>
      </c>
      <c r="AQ1944">
        <v>0</v>
      </c>
      <c r="AR1944">
        <v>83.0197</v>
      </c>
      <c r="AU1944" s="27"/>
      <c r="AV1944" s="27"/>
      <c r="AW1944" s="27"/>
      <c r="AX1944" s="27"/>
    </row>
    <row r="1945" spans="1:50" ht="12.75" hidden="1" customHeight="1" x14ac:dyDescent="0.25">
      <c r="A1945">
        <v>4983</v>
      </c>
      <c r="B1945">
        <v>2011</v>
      </c>
      <c r="C1945" s="22" t="str">
        <f t="shared" si="111"/>
        <v>2011B04983</v>
      </c>
      <c r="D1945" s="13">
        <v>40843</v>
      </c>
      <c r="E1945">
        <v>110014</v>
      </c>
      <c r="F1945" t="s">
        <v>336</v>
      </c>
      <c r="G1945">
        <v>8</v>
      </c>
      <c r="H1945">
        <v>5</v>
      </c>
      <c r="I1945" t="s">
        <v>70</v>
      </c>
      <c r="J1945" s="15">
        <f t="shared" si="110"/>
        <v>2716</v>
      </c>
      <c r="K1945">
        <v>10</v>
      </c>
      <c r="L1945">
        <v>20</v>
      </c>
      <c r="M1945" s="15">
        <v>20</v>
      </c>
      <c r="N1945">
        <f t="shared" si="112"/>
        <v>10</v>
      </c>
      <c r="O1945">
        <v>4</v>
      </c>
      <c r="P1945">
        <v>6</v>
      </c>
      <c r="Q1945"/>
      <c r="R1945">
        <v>593</v>
      </c>
      <c r="S1945">
        <v>2012</v>
      </c>
      <c r="T1945" s="60" t="s">
        <v>88</v>
      </c>
      <c r="U1945" s="65">
        <v>4.3</v>
      </c>
      <c r="V1945" s="65">
        <v>1.1599999999999999</v>
      </c>
      <c r="W1945" s="65">
        <v>5.03</v>
      </c>
      <c r="X1945" s="65">
        <v>0.98</v>
      </c>
      <c r="Y1945" s="65">
        <v>0</v>
      </c>
      <c r="Z1945">
        <v>475.94299999999998</v>
      </c>
      <c r="AA1945">
        <v>8.6120000000000001</v>
      </c>
      <c r="AB1945">
        <v>9.6310000000000002</v>
      </c>
      <c r="AC1945">
        <v>1.3140000000000001</v>
      </c>
      <c r="AD1945">
        <v>0.76180000000000003</v>
      </c>
      <c r="AE1945">
        <v>6.3529999999999998</v>
      </c>
      <c r="AF1945">
        <v>9.5632999999999999</v>
      </c>
      <c r="AG1945">
        <v>7.5345000000000004</v>
      </c>
      <c r="AH1945">
        <v>3.3782000000000001</v>
      </c>
      <c r="AI1945">
        <v>2.7890000000000001</v>
      </c>
      <c r="AJ1945">
        <v>0.77290000000000003</v>
      </c>
      <c r="AK1945">
        <v>0.43719999999999998</v>
      </c>
      <c r="AL1945">
        <v>0.2029</v>
      </c>
      <c r="AM1945">
        <v>5.3704000000000001</v>
      </c>
      <c r="AN1945">
        <v>0.49890000000000001</v>
      </c>
      <c r="AO1945">
        <v>38.142000000000003</v>
      </c>
      <c r="AP1945">
        <v>0.7228</v>
      </c>
      <c r="AQ1945">
        <v>110.75020000000001</v>
      </c>
      <c r="AR1945">
        <v>101.0039</v>
      </c>
      <c r="AU1945" s="27"/>
      <c r="AV1945" s="27"/>
      <c r="AW1945" s="27"/>
      <c r="AX1945" s="27"/>
    </row>
    <row r="1946" spans="1:50" ht="12.75" hidden="1" customHeight="1" x14ac:dyDescent="0.25">
      <c r="A1946">
        <v>4984</v>
      </c>
      <c r="B1946">
        <v>2011</v>
      </c>
      <c r="C1946" s="22" t="str">
        <f t="shared" si="111"/>
        <v>2011B04984</v>
      </c>
      <c r="D1946" s="13">
        <v>40843</v>
      </c>
      <c r="E1946">
        <v>110014</v>
      </c>
      <c r="F1946" t="s">
        <v>336</v>
      </c>
      <c r="G1946">
        <v>8</v>
      </c>
      <c r="H1946">
        <v>5</v>
      </c>
      <c r="I1946" t="s">
        <v>70</v>
      </c>
      <c r="J1946" s="15">
        <f t="shared" si="110"/>
        <v>2716</v>
      </c>
      <c r="K1946">
        <v>20</v>
      </c>
      <c r="L1946">
        <v>30</v>
      </c>
      <c r="M1946" s="15">
        <v>30</v>
      </c>
      <c r="N1946">
        <f t="shared" si="112"/>
        <v>10</v>
      </c>
      <c r="O1946">
        <v>4</v>
      </c>
      <c r="P1946">
        <v>6</v>
      </c>
      <c r="Q1946"/>
      <c r="R1946">
        <v>594</v>
      </c>
      <c r="S1946">
        <v>2012</v>
      </c>
      <c r="T1946" s="60" t="s">
        <v>88</v>
      </c>
      <c r="U1946" s="65">
        <v>2.2200000000000002</v>
      </c>
      <c r="V1946" s="65">
        <v>1.56</v>
      </c>
      <c r="W1946" s="65">
        <v>0</v>
      </c>
      <c r="X1946" s="65">
        <v>0.81</v>
      </c>
      <c r="Y1946" s="65">
        <v>0</v>
      </c>
      <c r="Z1946">
        <v>491.89100000000002</v>
      </c>
      <c r="AA1946">
        <v>7.8159999999999998</v>
      </c>
      <c r="AB1946">
        <v>10.1447</v>
      </c>
      <c r="AC1946">
        <v>1.3077000000000001</v>
      </c>
      <c r="AD1946">
        <v>0.71199999999999997</v>
      </c>
      <c r="AE1946">
        <v>6.2687999999999997</v>
      </c>
      <c r="AF1946">
        <v>8.3963000000000001</v>
      </c>
      <c r="AG1946">
        <v>6.5510999999999999</v>
      </c>
      <c r="AH1946">
        <v>2.3799000000000001</v>
      </c>
      <c r="AI1946">
        <v>2.6150000000000002</v>
      </c>
      <c r="AJ1946">
        <v>0.70989999999999998</v>
      </c>
      <c r="AK1946">
        <v>0.45879999999999999</v>
      </c>
      <c r="AL1946">
        <v>0.24859999999999999</v>
      </c>
      <c r="AM1946">
        <v>4.71</v>
      </c>
      <c r="AN1946">
        <v>0.4592</v>
      </c>
      <c r="AO1946">
        <v>11.395899999999999</v>
      </c>
      <c r="AP1946">
        <v>0.68840000000000001</v>
      </c>
      <c r="AQ1946">
        <v>80.045400000000001</v>
      </c>
      <c r="AR1946">
        <v>91.336100000000002</v>
      </c>
      <c r="AS1946" s="22"/>
      <c r="AT1946" s="22"/>
      <c r="AU1946" s="27"/>
      <c r="AV1946" s="27"/>
      <c r="AW1946" s="27"/>
      <c r="AX1946" s="27"/>
    </row>
    <row r="1947" spans="1:50" ht="12.75" hidden="1" customHeight="1" x14ac:dyDescent="0.25">
      <c r="A1947">
        <v>4985</v>
      </c>
      <c r="B1947">
        <v>2011</v>
      </c>
      <c r="C1947" s="22" t="str">
        <f t="shared" si="111"/>
        <v>2011B04985</v>
      </c>
      <c r="D1947" s="13">
        <v>40843</v>
      </c>
      <c r="E1947">
        <v>110014</v>
      </c>
      <c r="F1947" t="s">
        <v>336</v>
      </c>
      <c r="G1947">
        <v>8</v>
      </c>
      <c r="H1947">
        <v>5</v>
      </c>
      <c r="I1947" t="s">
        <v>70</v>
      </c>
      <c r="J1947" s="15">
        <f t="shared" si="110"/>
        <v>2716</v>
      </c>
      <c r="K1947">
        <v>30</v>
      </c>
      <c r="L1947">
        <v>40</v>
      </c>
      <c r="M1947" s="15">
        <v>40</v>
      </c>
      <c r="N1947">
        <f t="shared" si="112"/>
        <v>10</v>
      </c>
      <c r="O1947">
        <v>4</v>
      </c>
      <c r="P1947">
        <v>6</v>
      </c>
      <c r="Q1947"/>
      <c r="R1947">
        <v>595</v>
      </c>
      <c r="S1947">
        <v>2012</v>
      </c>
      <c r="T1947" s="60" t="s">
        <v>88</v>
      </c>
      <c r="U1947" s="65">
        <v>1.74</v>
      </c>
      <c r="V1947" s="65">
        <v>1.57</v>
      </c>
      <c r="W1947" s="65">
        <v>1.1299999999999999</v>
      </c>
      <c r="X1947" s="65">
        <v>0.2</v>
      </c>
      <c r="Y1947" s="65">
        <v>0</v>
      </c>
      <c r="Z1947">
        <v>486.63200000000001</v>
      </c>
      <c r="AA1947">
        <v>7.7720000000000002</v>
      </c>
      <c r="AB1947">
        <v>9.9705999999999992</v>
      </c>
      <c r="AC1947">
        <v>1.3956</v>
      </c>
      <c r="AD1947">
        <v>0.49609999999999999</v>
      </c>
      <c r="AE1947">
        <v>3.9049</v>
      </c>
      <c r="AF1947">
        <v>9.3234999999999992</v>
      </c>
      <c r="AG1947">
        <v>6.2450999999999999</v>
      </c>
      <c r="AH1947">
        <v>2.5735000000000001</v>
      </c>
      <c r="AI1947">
        <v>2.7368000000000001</v>
      </c>
      <c r="AJ1947">
        <v>0.77600000000000002</v>
      </c>
      <c r="AK1947">
        <v>0.3377</v>
      </c>
      <c r="AL1947">
        <v>0.21759999999999999</v>
      </c>
      <c r="AM1947">
        <v>4.9755000000000003</v>
      </c>
      <c r="AN1947">
        <v>0.41860000000000003</v>
      </c>
      <c r="AO1947">
        <v>9.8872999999999998</v>
      </c>
      <c r="AP1947">
        <v>0.61419999999999997</v>
      </c>
      <c r="AQ1947">
        <v>84.019599999999997</v>
      </c>
      <c r="AR1947">
        <v>83.284300000000002</v>
      </c>
      <c r="AU1947" s="27"/>
      <c r="AV1947" s="27"/>
      <c r="AW1947" s="27"/>
      <c r="AX1947" s="27"/>
    </row>
    <row r="1948" spans="1:50" ht="12.75" hidden="1" customHeight="1" x14ac:dyDescent="0.25">
      <c r="A1948">
        <v>4986</v>
      </c>
      <c r="B1948">
        <v>2011</v>
      </c>
      <c r="C1948" s="22" t="str">
        <f t="shared" si="111"/>
        <v>2011B04986</v>
      </c>
      <c r="D1948" s="13">
        <v>40843</v>
      </c>
      <c r="E1948">
        <v>110014</v>
      </c>
      <c r="F1948" t="s">
        <v>336</v>
      </c>
      <c r="G1948">
        <v>8</v>
      </c>
      <c r="H1948">
        <v>5</v>
      </c>
      <c r="I1948" t="s">
        <v>70</v>
      </c>
      <c r="J1948" s="15">
        <f t="shared" si="110"/>
        <v>2716</v>
      </c>
      <c r="K1948">
        <v>40</v>
      </c>
      <c r="L1948">
        <v>50</v>
      </c>
      <c r="M1948" s="15">
        <v>50</v>
      </c>
      <c r="N1948">
        <f t="shared" si="112"/>
        <v>10</v>
      </c>
      <c r="O1948">
        <v>4</v>
      </c>
      <c r="P1948">
        <v>6</v>
      </c>
      <c r="Q1948"/>
      <c r="R1948">
        <v>596</v>
      </c>
      <c r="S1948">
        <v>2012</v>
      </c>
      <c r="T1948" s="60" t="s">
        <v>88</v>
      </c>
      <c r="U1948" s="65">
        <v>0.77</v>
      </c>
      <c r="V1948" s="65">
        <v>1.29</v>
      </c>
      <c r="W1948" s="65">
        <v>1.49</v>
      </c>
      <c r="X1948" s="65">
        <v>0.11</v>
      </c>
      <c r="Y1948" s="65">
        <v>0</v>
      </c>
      <c r="Z1948">
        <v>482.84</v>
      </c>
      <c r="AA1948">
        <v>6.77</v>
      </c>
      <c r="AB1948">
        <v>6.8028000000000004</v>
      </c>
      <c r="AC1948">
        <v>1.3926000000000001</v>
      </c>
      <c r="AD1948">
        <v>0.51570000000000005</v>
      </c>
      <c r="AE1948">
        <v>4.0327000000000002</v>
      </c>
      <c r="AF1948">
        <v>6.5514999999999999</v>
      </c>
      <c r="AG1948">
        <v>6.1935000000000002</v>
      </c>
      <c r="AH1948">
        <v>1.2003999999999999</v>
      </c>
      <c r="AI1948">
        <v>2.0602999999999998</v>
      </c>
      <c r="AJ1948">
        <v>0.47299999999999998</v>
      </c>
      <c r="AK1948">
        <v>0.30149999999999999</v>
      </c>
      <c r="AL1948">
        <v>0.1552</v>
      </c>
      <c r="AM1948">
        <v>3.6758999999999999</v>
      </c>
      <c r="AN1948">
        <v>0.34860000000000002</v>
      </c>
      <c r="AO1948">
        <v>6.0151000000000003</v>
      </c>
      <c r="AP1948">
        <v>0.53890000000000005</v>
      </c>
      <c r="AQ1948">
        <v>44.4724</v>
      </c>
      <c r="AR1948">
        <v>72.8643</v>
      </c>
      <c r="AV1948"/>
      <c r="AW1948"/>
      <c r="AX1948"/>
    </row>
    <row r="1949" spans="1:50" ht="12.75" hidden="1" customHeight="1" x14ac:dyDescent="0.25">
      <c r="A1949">
        <v>4987</v>
      </c>
      <c r="B1949">
        <v>2011</v>
      </c>
      <c r="C1949" s="22" t="str">
        <f t="shared" si="111"/>
        <v>2011B04987</v>
      </c>
      <c r="D1949" s="13">
        <v>40843</v>
      </c>
      <c r="E1949">
        <v>110014</v>
      </c>
      <c r="F1949" t="s">
        <v>336</v>
      </c>
      <c r="G1949">
        <v>8</v>
      </c>
      <c r="H1949">
        <v>5</v>
      </c>
      <c r="I1949" t="s">
        <v>70</v>
      </c>
      <c r="J1949" s="15">
        <f t="shared" si="110"/>
        <v>4481.4000000000005</v>
      </c>
      <c r="K1949">
        <v>50</v>
      </c>
      <c r="L1949">
        <v>70</v>
      </c>
      <c r="M1949" s="54">
        <v>66.5</v>
      </c>
      <c r="N1949">
        <f t="shared" si="112"/>
        <v>20</v>
      </c>
      <c r="O1949">
        <v>4</v>
      </c>
      <c r="P1949">
        <v>6</v>
      </c>
      <c r="Q1949"/>
      <c r="R1949">
        <v>597</v>
      </c>
      <c r="S1949">
        <v>2012</v>
      </c>
      <c r="T1949" s="60" t="s">
        <v>88</v>
      </c>
      <c r="U1949" s="65">
        <v>1.35</v>
      </c>
      <c r="V1949" s="65">
        <v>1.37</v>
      </c>
      <c r="W1949" s="65">
        <v>0</v>
      </c>
      <c r="X1949" s="65">
        <v>0.44</v>
      </c>
      <c r="Y1949" s="65">
        <v>0</v>
      </c>
      <c r="Z1949">
        <v>508.36500000000001</v>
      </c>
      <c r="AA1949">
        <v>8.3979999999999997</v>
      </c>
      <c r="AB1949">
        <v>11.812799999999999</v>
      </c>
      <c r="AC1949">
        <v>1.1031</v>
      </c>
      <c r="AD1949">
        <v>0.87729999999999997</v>
      </c>
      <c r="AE1949">
        <v>6.1952999999999996</v>
      </c>
      <c r="AF1949">
        <v>10.3462</v>
      </c>
      <c r="AG1949">
        <v>6.9329999999999998</v>
      </c>
      <c r="AH1949">
        <v>2.0608</v>
      </c>
      <c r="AI1949">
        <v>2.1417000000000002</v>
      </c>
      <c r="AJ1949">
        <v>0.62749999999999995</v>
      </c>
      <c r="AK1949">
        <v>0.2382</v>
      </c>
      <c r="AL1949">
        <v>0.1867</v>
      </c>
      <c r="AM1949">
        <v>5.1020000000000003</v>
      </c>
      <c r="AN1949">
        <v>0.44840000000000002</v>
      </c>
      <c r="AO1949">
        <v>5.3242000000000003</v>
      </c>
      <c r="AP1949">
        <v>0.70309999999999995</v>
      </c>
      <c r="AQ1949">
        <v>66.752799999999993</v>
      </c>
      <c r="AR1949">
        <v>79.152199999999993</v>
      </c>
      <c r="AV1949"/>
      <c r="AW1949"/>
      <c r="AX1949"/>
    </row>
    <row r="1950" spans="1:50" ht="12.75" hidden="1" customHeight="1" x14ac:dyDescent="0.25">
      <c r="A1950">
        <v>4988</v>
      </c>
      <c r="B1950">
        <v>2011</v>
      </c>
      <c r="C1950" s="22" t="str">
        <f t="shared" si="111"/>
        <v>2011B04988</v>
      </c>
      <c r="D1950" s="13">
        <v>40843</v>
      </c>
      <c r="E1950">
        <v>110014</v>
      </c>
      <c r="F1950" t="s">
        <v>336</v>
      </c>
      <c r="G1950">
        <v>8</v>
      </c>
      <c r="H1950">
        <v>5</v>
      </c>
      <c r="I1950" t="s">
        <v>70</v>
      </c>
      <c r="J1950" s="15">
        <f t="shared" si="110"/>
        <v>679</v>
      </c>
      <c r="K1950">
        <v>70</v>
      </c>
      <c r="L1950">
        <v>80</v>
      </c>
      <c r="M1950" s="54">
        <v>80</v>
      </c>
      <c r="N1950">
        <f t="shared" si="112"/>
        <v>10</v>
      </c>
      <c r="O1950">
        <v>1</v>
      </c>
      <c r="P1950">
        <v>6</v>
      </c>
      <c r="Q1950"/>
      <c r="R1950">
        <v>598</v>
      </c>
      <c r="S1950">
        <v>2012</v>
      </c>
      <c r="T1950" s="60" t="s">
        <v>88</v>
      </c>
      <c r="U1950" s="65">
        <v>0.09</v>
      </c>
      <c r="V1950" s="65">
        <v>0</v>
      </c>
      <c r="W1950" s="65">
        <v>0</v>
      </c>
      <c r="X1950" s="65">
        <v>0.01</v>
      </c>
      <c r="Y1950" s="65">
        <v>0</v>
      </c>
      <c r="Z1950"/>
      <c r="AA1950"/>
      <c r="AB1950">
        <v>12.077400000000001</v>
      </c>
      <c r="AC1950">
        <v>1.1124000000000001</v>
      </c>
      <c r="AD1950">
        <v>0.42730000000000001</v>
      </c>
      <c r="AE1950">
        <v>3.6379000000000001</v>
      </c>
      <c r="AF1950">
        <v>11.6242</v>
      </c>
      <c r="AG1950">
        <v>5.5854999999999997</v>
      </c>
      <c r="AH1950">
        <v>2.8725000000000001</v>
      </c>
      <c r="AI1950">
        <v>2.2951000000000001</v>
      </c>
      <c r="AJ1950">
        <v>0.90790000000000004</v>
      </c>
      <c r="AK1950">
        <v>0.21060000000000001</v>
      </c>
      <c r="AL1950">
        <v>0.1095</v>
      </c>
      <c r="AM1950">
        <v>5.4154999999999998</v>
      </c>
      <c r="AN1950">
        <v>0.47689999999999999</v>
      </c>
      <c r="AO1950">
        <v>4.8960999999999997</v>
      </c>
      <c r="AP1950">
        <v>0.80220000000000002</v>
      </c>
      <c r="AQ1950">
        <v>87.157700000000006</v>
      </c>
      <c r="AR1950">
        <v>72.474000000000004</v>
      </c>
      <c r="AV1950"/>
      <c r="AW1950"/>
      <c r="AX1950"/>
    </row>
    <row r="1951" spans="1:50" ht="12.75" hidden="1" customHeight="1" x14ac:dyDescent="0.25">
      <c r="A1951">
        <v>4989</v>
      </c>
      <c r="B1951">
        <v>2011</v>
      </c>
      <c r="C1951" s="22" t="str">
        <f t="shared" si="111"/>
        <v>2011B04989</v>
      </c>
      <c r="D1951" s="13">
        <v>40843</v>
      </c>
      <c r="E1951">
        <v>110014</v>
      </c>
      <c r="F1951" t="s">
        <v>336</v>
      </c>
      <c r="G1951">
        <v>8</v>
      </c>
      <c r="H1951">
        <v>5</v>
      </c>
      <c r="I1951" t="s">
        <v>70</v>
      </c>
      <c r="J1951" s="15">
        <f t="shared" si="110"/>
        <v>67.900000000000006</v>
      </c>
      <c r="K1951">
        <v>80</v>
      </c>
      <c r="L1951">
        <v>100</v>
      </c>
      <c r="M1951" s="54">
        <v>81</v>
      </c>
      <c r="N1951">
        <f t="shared" si="112"/>
        <v>20</v>
      </c>
      <c r="O1951">
        <v>1</v>
      </c>
      <c r="P1951">
        <v>6</v>
      </c>
      <c r="Q1951"/>
      <c r="S1951"/>
      <c r="T1951" s="60" t="s">
        <v>88</v>
      </c>
      <c r="U1951" s="65">
        <v>0</v>
      </c>
      <c r="V1951" s="65">
        <v>0</v>
      </c>
      <c r="W1951" s="65">
        <v>0</v>
      </c>
      <c r="X1951" s="65">
        <v>0</v>
      </c>
      <c r="Y1951" s="65">
        <v>0</v>
      </c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</row>
    <row r="1952" spans="1:50" ht="12.75" hidden="1" customHeight="1" x14ac:dyDescent="0.25">
      <c r="A1952">
        <v>4990</v>
      </c>
      <c r="B1952">
        <v>2011</v>
      </c>
      <c r="C1952" s="22" t="str">
        <f t="shared" si="111"/>
        <v>2011B04990</v>
      </c>
      <c r="D1952" s="13">
        <v>40843</v>
      </c>
      <c r="E1952">
        <v>110015</v>
      </c>
      <c r="F1952" t="s">
        <v>336</v>
      </c>
      <c r="G1952">
        <v>5.5</v>
      </c>
      <c r="H1952">
        <v>7.5</v>
      </c>
      <c r="I1952" t="s">
        <v>70</v>
      </c>
      <c r="J1952" s="15">
        <f t="shared" si="110"/>
        <v>1358</v>
      </c>
      <c r="K1952">
        <v>0</v>
      </c>
      <c r="L1952">
        <v>5</v>
      </c>
      <c r="M1952" s="15">
        <v>5</v>
      </c>
      <c r="N1952">
        <f t="shared" si="112"/>
        <v>5</v>
      </c>
      <c r="O1952">
        <v>4</v>
      </c>
      <c r="P1952">
        <v>6</v>
      </c>
      <c r="Q1952"/>
      <c r="R1952">
        <v>599</v>
      </c>
      <c r="S1952">
        <v>2012</v>
      </c>
      <c r="T1952" s="60" t="s">
        <v>88</v>
      </c>
      <c r="U1952" s="65">
        <v>1.57</v>
      </c>
      <c r="V1952" s="65">
        <v>1.23</v>
      </c>
      <c r="W1952" s="65">
        <v>0</v>
      </c>
      <c r="X1952" s="65">
        <v>0.16</v>
      </c>
      <c r="Y1952" s="65">
        <v>0</v>
      </c>
      <c r="Z1952">
        <v>520.42600000000004</v>
      </c>
      <c r="AA1952">
        <v>11.641999999999999</v>
      </c>
      <c r="AB1952">
        <v>2.8584999999999998</v>
      </c>
      <c r="AC1952">
        <v>2.0116999999999998</v>
      </c>
      <c r="AD1952">
        <v>0.33500000000000002</v>
      </c>
      <c r="AE1952">
        <v>0.96089999999999998</v>
      </c>
      <c r="AF1952">
        <v>3.9843999999999999</v>
      </c>
      <c r="AG1952">
        <v>11.6296</v>
      </c>
      <c r="AH1952">
        <v>2.4563000000000001</v>
      </c>
      <c r="AI1952">
        <v>2.0493000000000001</v>
      </c>
      <c r="AJ1952">
        <v>0.69020000000000004</v>
      </c>
      <c r="AK1952">
        <v>0.23710000000000001</v>
      </c>
      <c r="AL1952">
        <v>7.8600000000000003E-2</v>
      </c>
      <c r="AM1952">
        <v>3.9192</v>
      </c>
      <c r="AN1952">
        <v>0.61260000000000003</v>
      </c>
      <c r="AO1952">
        <v>97.127200000000002</v>
      </c>
      <c r="AP1952">
        <v>0.95840000000000003</v>
      </c>
      <c r="AQ1952">
        <v>40.016800000000003</v>
      </c>
      <c r="AR1952">
        <v>50.589199999999998</v>
      </c>
      <c r="AV1952"/>
      <c r="AW1952"/>
      <c r="AX1952"/>
    </row>
    <row r="1953" spans="1:50" ht="12.75" hidden="1" customHeight="1" x14ac:dyDescent="0.25">
      <c r="A1953">
        <v>4991</v>
      </c>
      <c r="B1953">
        <v>2011</v>
      </c>
      <c r="C1953" s="22" t="str">
        <f t="shared" si="111"/>
        <v>2011B04991</v>
      </c>
      <c r="D1953" s="13">
        <v>40843</v>
      </c>
      <c r="E1953">
        <v>110015</v>
      </c>
      <c r="F1953" t="s">
        <v>336</v>
      </c>
      <c r="G1953">
        <v>5.5</v>
      </c>
      <c r="H1953">
        <v>7.5</v>
      </c>
      <c r="I1953" t="s">
        <v>70</v>
      </c>
      <c r="J1953" s="15">
        <f t="shared" si="110"/>
        <v>1358</v>
      </c>
      <c r="K1953">
        <v>5</v>
      </c>
      <c r="L1953">
        <v>10</v>
      </c>
      <c r="M1953" s="15">
        <v>10</v>
      </c>
      <c r="N1953">
        <f t="shared" si="112"/>
        <v>5</v>
      </c>
      <c r="O1953">
        <v>4</v>
      </c>
      <c r="P1953">
        <v>6</v>
      </c>
      <c r="Q1953"/>
      <c r="R1953">
        <v>600</v>
      </c>
      <c r="S1953">
        <v>2012</v>
      </c>
      <c r="T1953" s="60" t="s">
        <v>88</v>
      </c>
      <c r="U1953" s="65">
        <v>1.1399999999999999</v>
      </c>
      <c r="V1953" s="65">
        <v>1.3</v>
      </c>
      <c r="W1953" s="65">
        <v>2.1800000000000002</v>
      </c>
      <c r="X1953" s="65">
        <v>0.59</v>
      </c>
      <c r="Y1953" s="65">
        <v>0</v>
      </c>
      <c r="Z1953">
        <v>448.55</v>
      </c>
      <c r="AA1953">
        <v>8.92</v>
      </c>
      <c r="AB1953">
        <v>5.7622999999999998</v>
      </c>
      <c r="AC1953">
        <v>1.4417</v>
      </c>
      <c r="AD1953">
        <v>0.36099999999999999</v>
      </c>
      <c r="AE1953">
        <v>1.7209000000000001</v>
      </c>
      <c r="AF1953">
        <v>7.7634999999999996</v>
      </c>
      <c r="AG1953">
        <v>8.8733000000000004</v>
      </c>
      <c r="AH1953">
        <v>4.2702</v>
      </c>
      <c r="AI1953">
        <v>2.3066</v>
      </c>
      <c r="AJ1953">
        <v>0.7752</v>
      </c>
      <c r="AK1953">
        <v>0.1895</v>
      </c>
      <c r="AL1953">
        <v>0.1177</v>
      </c>
      <c r="AM1953">
        <v>4.6256000000000004</v>
      </c>
      <c r="AN1953">
        <v>0.49220000000000003</v>
      </c>
      <c r="AO1953">
        <v>98.598699999999994</v>
      </c>
      <c r="AP1953">
        <v>0.7147</v>
      </c>
      <c r="AQ1953">
        <v>91.031400000000005</v>
      </c>
      <c r="AR1953">
        <v>46.670400000000001</v>
      </c>
      <c r="AV1953"/>
      <c r="AW1953"/>
      <c r="AX1953"/>
    </row>
    <row r="1954" spans="1:50" ht="15" hidden="1" customHeight="1" x14ac:dyDescent="0.25">
      <c r="A1954">
        <v>4992</v>
      </c>
      <c r="B1954">
        <v>2011</v>
      </c>
      <c r="C1954" s="22" t="str">
        <f t="shared" si="111"/>
        <v>2011B04992</v>
      </c>
      <c r="D1954" s="13">
        <v>40843</v>
      </c>
      <c r="E1954">
        <v>110015</v>
      </c>
      <c r="F1954" t="s">
        <v>336</v>
      </c>
      <c r="G1954">
        <v>5.5</v>
      </c>
      <c r="H1954">
        <v>7.5</v>
      </c>
      <c r="I1954" t="s">
        <v>70</v>
      </c>
      <c r="J1954" s="15">
        <f t="shared" si="110"/>
        <v>2716</v>
      </c>
      <c r="K1954">
        <v>10</v>
      </c>
      <c r="L1954">
        <v>20</v>
      </c>
      <c r="M1954" s="15">
        <v>20</v>
      </c>
      <c r="N1954">
        <f t="shared" si="112"/>
        <v>10</v>
      </c>
      <c r="O1954">
        <v>4</v>
      </c>
      <c r="P1954">
        <v>6</v>
      </c>
      <c r="Q1954"/>
      <c r="R1954">
        <v>601</v>
      </c>
      <c r="S1954">
        <v>2012</v>
      </c>
      <c r="T1954" s="60" t="s">
        <v>88</v>
      </c>
      <c r="U1954" s="65">
        <v>1.66</v>
      </c>
      <c r="V1954" s="65">
        <v>2.58</v>
      </c>
      <c r="W1954" s="65">
        <v>3.74</v>
      </c>
      <c r="X1954" s="65">
        <v>1.34</v>
      </c>
      <c r="Y1954" s="65">
        <v>0</v>
      </c>
      <c r="Z1954">
        <v>512.97199999999998</v>
      </c>
      <c r="AA1954">
        <v>9.673</v>
      </c>
      <c r="AB1954">
        <v>6.1386000000000003</v>
      </c>
      <c r="AC1954">
        <v>1.3664000000000001</v>
      </c>
      <c r="AD1954">
        <v>0.58860000000000001</v>
      </c>
      <c r="AE1954">
        <v>4.0720999999999998</v>
      </c>
      <c r="AF1954">
        <v>5.5106999999999999</v>
      </c>
      <c r="AG1954">
        <v>9.4749999999999996</v>
      </c>
      <c r="AH1954">
        <v>1.9779</v>
      </c>
      <c r="AI1954">
        <v>2.3340999999999998</v>
      </c>
      <c r="AJ1954">
        <v>0.74129999999999996</v>
      </c>
      <c r="AK1954">
        <v>0.48870000000000002</v>
      </c>
      <c r="AL1954">
        <v>0.1242</v>
      </c>
      <c r="AM1954">
        <v>4.6325000000000003</v>
      </c>
      <c r="AN1954">
        <v>0.51639999999999997</v>
      </c>
      <c r="AO1954">
        <v>48.499699999999997</v>
      </c>
      <c r="AP1954">
        <v>0.76239999999999997</v>
      </c>
      <c r="AQ1954">
        <v>50.233499999999999</v>
      </c>
      <c r="AR1954">
        <v>83.644499999999994</v>
      </c>
      <c r="AV1954"/>
      <c r="AW1954"/>
      <c r="AX1954"/>
    </row>
    <row r="1955" spans="1:50" ht="15" hidden="1" customHeight="1" x14ac:dyDescent="0.25">
      <c r="A1955">
        <v>4993</v>
      </c>
      <c r="B1955">
        <v>2011</v>
      </c>
      <c r="C1955" s="22" t="str">
        <f t="shared" si="111"/>
        <v>2011B04993</v>
      </c>
      <c r="D1955" s="13">
        <v>40843</v>
      </c>
      <c r="E1955">
        <v>110015</v>
      </c>
      <c r="F1955" t="s">
        <v>336</v>
      </c>
      <c r="G1955">
        <v>5.5</v>
      </c>
      <c r="H1955">
        <v>7.5</v>
      </c>
      <c r="I1955" t="s">
        <v>70</v>
      </c>
      <c r="J1955" s="15">
        <f t="shared" si="110"/>
        <v>2716</v>
      </c>
      <c r="K1955">
        <v>20</v>
      </c>
      <c r="L1955">
        <v>30</v>
      </c>
      <c r="M1955" s="15">
        <v>30</v>
      </c>
      <c r="N1955">
        <f t="shared" si="112"/>
        <v>10</v>
      </c>
      <c r="O1955">
        <v>4</v>
      </c>
      <c r="P1955">
        <v>6</v>
      </c>
      <c r="Q1955"/>
      <c r="R1955">
        <v>602</v>
      </c>
      <c r="S1955">
        <v>2012</v>
      </c>
      <c r="T1955" s="60" t="s">
        <v>88</v>
      </c>
      <c r="U1955" s="65">
        <v>1.31</v>
      </c>
      <c r="V1955" s="65">
        <v>0.93</v>
      </c>
      <c r="W1955" s="65">
        <v>0.63</v>
      </c>
      <c r="X1955" s="65">
        <v>0.66</v>
      </c>
      <c r="Y1955" s="65">
        <v>0</v>
      </c>
      <c r="Z1955">
        <v>494.69</v>
      </c>
      <c r="AA1955">
        <v>8.5120000000000005</v>
      </c>
      <c r="AB1955">
        <v>9.3087</v>
      </c>
      <c r="AC1955">
        <v>0.79649999999999999</v>
      </c>
      <c r="AD1955">
        <v>0.87709999999999999</v>
      </c>
      <c r="AE1955">
        <v>4.0259</v>
      </c>
      <c r="AF1955">
        <v>7.4961000000000002</v>
      </c>
      <c r="AG1955">
        <v>7.4187000000000003</v>
      </c>
      <c r="AH1955">
        <v>1.8152999999999999</v>
      </c>
      <c r="AI1955">
        <v>2.4401000000000002</v>
      </c>
      <c r="AJ1955">
        <v>0.81430000000000002</v>
      </c>
      <c r="AK1955">
        <v>0.43259999999999998</v>
      </c>
      <c r="AL1955">
        <v>0.16350000000000001</v>
      </c>
      <c r="AM1955">
        <v>5.4466999999999999</v>
      </c>
      <c r="AN1955">
        <v>0.49370000000000003</v>
      </c>
      <c r="AO1955">
        <v>11.781599999999999</v>
      </c>
      <c r="AP1955">
        <v>0.66810000000000003</v>
      </c>
      <c r="AQ1955">
        <v>81.063699999999997</v>
      </c>
      <c r="AR1955">
        <v>91.993600000000001</v>
      </c>
      <c r="AV1955"/>
      <c r="AW1955"/>
      <c r="AX1955"/>
    </row>
    <row r="1956" spans="1:50" ht="12.75" hidden="1" customHeight="1" x14ac:dyDescent="0.25">
      <c r="A1956">
        <v>4994</v>
      </c>
      <c r="B1956">
        <v>2011</v>
      </c>
      <c r="C1956" s="22" t="str">
        <f t="shared" si="111"/>
        <v>2011B04994</v>
      </c>
      <c r="D1956" s="13">
        <v>40843</v>
      </c>
      <c r="E1956">
        <v>110015</v>
      </c>
      <c r="F1956" t="s">
        <v>336</v>
      </c>
      <c r="G1956">
        <v>5.5</v>
      </c>
      <c r="H1956">
        <v>7.5</v>
      </c>
      <c r="I1956" t="s">
        <v>70</v>
      </c>
      <c r="J1956" s="15">
        <f t="shared" si="110"/>
        <v>2716</v>
      </c>
      <c r="K1956">
        <v>30</v>
      </c>
      <c r="L1956">
        <v>40</v>
      </c>
      <c r="M1956" s="15">
        <v>40</v>
      </c>
      <c r="N1956">
        <f t="shared" si="112"/>
        <v>10</v>
      </c>
      <c r="O1956">
        <v>4</v>
      </c>
      <c r="P1956">
        <v>6</v>
      </c>
      <c r="Q1956"/>
      <c r="R1956">
        <v>603</v>
      </c>
      <c r="S1956">
        <v>2012</v>
      </c>
      <c r="T1956" s="60" t="s">
        <v>88</v>
      </c>
      <c r="U1956" s="65">
        <v>0.5</v>
      </c>
      <c r="V1956" s="65">
        <v>0.11</v>
      </c>
      <c r="W1956" s="65">
        <v>1.31</v>
      </c>
      <c r="X1956" s="65">
        <v>0.28999999999999998</v>
      </c>
      <c r="Y1956" s="65">
        <v>0</v>
      </c>
      <c r="Z1956">
        <v>464.35</v>
      </c>
      <c r="AA1956">
        <v>7.15</v>
      </c>
      <c r="AB1956">
        <v>8.1167999999999996</v>
      </c>
      <c r="AC1956">
        <v>0.7762</v>
      </c>
      <c r="AD1956">
        <v>0.71519999999999995</v>
      </c>
      <c r="AE1956">
        <v>3.8254999999999999</v>
      </c>
      <c r="AF1956">
        <v>7.2244000000000002</v>
      </c>
      <c r="AG1956">
        <v>6.8240999999999996</v>
      </c>
      <c r="AH1956">
        <v>1.3714</v>
      </c>
      <c r="AI1956">
        <v>1.9238999999999999</v>
      </c>
      <c r="AJ1956">
        <v>0.83399999999999996</v>
      </c>
      <c r="AK1956">
        <v>0.37530000000000002</v>
      </c>
      <c r="AL1956">
        <v>0.16009999999999999</v>
      </c>
      <c r="AM1956">
        <v>5.4513999999999996</v>
      </c>
      <c r="AN1956">
        <v>0.39829999999999999</v>
      </c>
      <c r="AO1956">
        <v>7.5327999999999999</v>
      </c>
      <c r="AP1956">
        <v>0.59450000000000003</v>
      </c>
      <c r="AQ1956">
        <v>67.454099999999997</v>
      </c>
      <c r="AR1956">
        <v>79.986900000000006</v>
      </c>
      <c r="AV1956"/>
      <c r="AW1956"/>
      <c r="AX1956"/>
    </row>
    <row r="1957" spans="1:50" ht="12.75" hidden="1" customHeight="1" x14ac:dyDescent="0.25">
      <c r="A1957">
        <v>4995</v>
      </c>
      <c r="B1957">
        <v>2011</v>
      </c>
      <c r="C1957" s="22" t="str">
        <f t="shared" si="111"/>
        <v>2011B04995</v>
      </c>
      <c r="D1957" s="13">
        <v>40843</v>
      </c>
      <c r="E1957">
        <v>110015</v>
      </c>
      <c r="F1957" t="s">
        <v>336</v>
      </c>
      <c r="G1957">
        <v>5.5</v>
      </c>
      <c r="H1957">
        <v>7.5</v>
      </c>
      <c r="I1957" t="s">
        <v>70</v>
      </c>
      <c r="J1957" s="15">
        <f t="shared" si="110"/>
        <v>2716</v>
      </c>
      <c r="K1957">
        <v>40</v>
      </c>
      <c r="L1957">
        <v>50</v>
      </c>
      <c r="M1957" s="15">
        <v>50</v>
      </c>
      <c r="N1957">
        <f t="shared" si="112"/>
        <v>10</v>
      </c>
      <c r="O1957">
        <v>4</v>
      </c>
      <c r="P1957">
        <v>6</v>
      </c>
      <c r="Q1957"/>
      <c r="R1957">
        <v>604</v>
      </c>
      <c r="S1957">
        <v>2012</v>
      </c>
      <c r="T1957" s="60" t="s">
        <v>88</v>
      </c>
      <c r="U1957" s="65">
        <v>0.64</v>
      </c>
      <c r="V1957" s="65">
        <v>0.19</v>
      </c>
      <c r="W1957" s="65">
        <v>0</v>
      </c>
      <c r="X1957" s="65">
        <v>0.06</v>
      </c>
      <c r="Y1957" s="65">
        <v>0</v>
      </c>
      <c r="Z1957">
        <v>473.63</v>
      </c>
      <c r="AA1957">
        <v>6.57</v>
      </c>
      <c r="AB1957">
        <v>7.4847000000000001</v>
      </c>
      <c r="AC1957">
        <v>0.63400000000000001</v>
      </c>
      <c r="AD1957">
        <v>0.46939999999999998</v>
      </c>
      <c r="AE1957">
        <v>2.1236000000000002</v>
      </c>
      <c r="AF1957">
        <v>7.5580999999999996</v>
      </c>
      <c r="AG1957">
        <v>6.3158000000000003</v>
      </c>
      <c r="AH1957">
        <v>1.2595000000000001</v>
      </c>
      <c r="AI1957">
        <v>2.1419999999999999</v>
      </c>
      <c r="AJ1957">
        <v>0.68789999999999996</v>
      </c>
      <c r="AK1957">
        <v>0.31090000000000001</v>
      </c>
      <c r="AL1957">
        <v>0.1108</v>
      </c>
      <c r="AM1957">
        <v>5.1982999999999997</v>
      </c>
      <c r="AN1957">
        <v>0.317</v>
      </c>
      <c r="AO1957">
        <v>3.2313000000000001</v>
      </c>
      <c r="AP1957">
        <v>0.48039999999999999</v>
      </c>
      <c r="AQ1957">
        <v>49.571599999999997</v>
      </c>
      <c r="AR1957">
        <v>78.825000000000003</v>
      </c>
      <c r="AS1957" s="22"/>
      <c r="AT1957" s="22"/>
      <c r="AU1957" s="22"/>
      <c r="AV1957" s="22"/>
      <c r="AW1957" s="22"/>
      <c r="AX1957" s="22"/>
    </row>
    <row r="1958" spans="1:50" ht="12.75" hidden="1" customHeight="1" x14ac:dyDescent="0.25">
      <c r="A1958">
        <v>4996</v>
      </c>
      <c r="B1958">
        <v>2011</v>
      </c>
      <c r="C1958" s="22" t="str">
        <f t="shared" si="111"/>
        <v>2011B04996</v>
      </c>
      <c r="D1958" s="13">
        <v>40843</v>
      </c>
      <c r="E1958">
        <v>110015</v>
      </c>
      <c r="F1958" t="s">
        <v>336</v>
      </c>
      <c r="G1958">
        <v>5.5</v>
      </c>
      <c r="H1958">
        <v>7.5</v>
      </c>
      <c r="I1958" t="s">
        <v>70</v>
      </c>
      <c r="J1958" s="15">
        <f t="shared" si="110"/>
        <v>2240.7000000000003</v>
      </c>
      <c r="K1958">
        <v>50</v>
      </c>
      <c r="L1958">
        <v>70</v>
      </c>
      <c r="M1958" s="54">
        <v>58.25</v>
      </c>
      <c r="N1958">
        <f t="shared" si="112"/>
        <v>20</v>
      </c>
      <c r="O1958">
        <v>4</v>
      </c>
      <c r="P1958">
        <v>6</v>
      </c>
      <c r="Q1958"/>
      <c r="R1958">
        <v>605</v>
      </c>
      <c r="S1958">
        <v>2012</v>
      </c>
      <c r="T1958" s="60" t="s">
        <v>88</v>
      </c>
      <c r="U1958" s="65">
        <v>0.63</v>
      </c>
      <c r="V1958" s="65">
        <v>0</v>
      </c>
      <c r="W1958" s="65">
        <v>0</v>
      </c>
      <c r="X1958" s="65">
        <v>0.04</v>
      </c>
      <c r="Y1958" s="65">
        <v>0</v>
      </c>
      <c r="Z1958">
        <v>475.99</v>
      </c>
      <c r="AA1958">
        <v>7.38</v>
      </c>
      <c r="AB1958">
        <v>9.5661000000000005</v>
      </c>
      <c r="AC1958">
        <v>0.71050000000000002</v>
      </c>
      <c r="AD1958">
        <v>0.81859999999999999</v>
      </c>
      <c r="AE1958">
        <v>2.8805000000000001</v>
      </c>
      <c r="AF1958">
        <v>7.0618999999999996</v>
      </c>
      <c r="AG1958">
        <v>7.2901999999999996</v>
      </c>
      <c r="AH1958">
        <v>1.1188</v>
      </c>
      <c r="AI1958">
        <v>1.9531000000000001</v>
      </c>
      <c r="AJ1958">
        <v>0.60529999999999995</v>
      </c>
      <c r="AK1958">
        <v>0.37269999999999998</v>
      </c>
      <c r="AL1958">
        <v>0.1472</v>
      </c>
      <c r="AM1958">
        <v>5.9061000000000003</v>
      </c>
      <c r="AN1958">
        <v>0.35560000000000003</v>
      </c>
      <c r="AO1958">
        <v>3.0327000000000002</v>
      </c>
      <c r="AP1958">
        <v>0.60599999999999998</v>
      </c>
      <c r="AQ1958">
        <v>50.497900000000001</v>
      </c>
      <c r="AR1958">
        <v>103.9829</v>
      </c>
      <c r="AS1958" s="22"/>
      <c r="AT1958" s="22"/>
      <c r="AU1958" s="22"/>
      <c r="AV1958" s="22"/>
      <c r="AW1958" s="22"/>
      <c r="AX1958" s="22"/>
    </row>
    <row r="1959" spans="1:50" ht="12.75" hidden="1" customHeight="1" x14ac:dyDescent="0.25">
      <c r="A1959">
        <v>4999</v>
      </c>
      <c r="B1959">
        <v>2011</v>
      </c>
      <c r="C1959" s="22" t="str">
        <f t="shared" si="111"/>
        <v>2011B04999</v>
      </c>
      <c r="D1959" s="13">
        <v>40843</v>
      </c>
      <c r="E1959">
        <v>110016</v>
      </c>
      <c r="F1959" t="s">
        <v>336</v>
      </c>
      <c r="G1959">
        <v>2</v>
      </c>
      <c r="H1959">
        <v>7</v>
      </c>
      <c r="I1959" t="s">
        <v>70</v>
      </c>
      <c r="J1959" s="15">
        <f t="shared" si="110"/>
        <v>1358</v>
      </c>
      <c r="K1959">
        <v>0</v>
      </c>
      <c r="L1959">
        <v>5</v>
      </c>
      <c r="M1959" s="15">
        <v>5</v>
      </c>
      <c r="N1959">
        <f t="shared" si="112"/>
        <v>5</v>
      </c>
      <c r="O1959">
        <v>4</v>
      </c>
      <c r="P1959">
        <v>6</v>
      </c>
      <c r="Q1959"/>
      <c r="R1959">
        <v>606</v>
      </c>
      <c r="S1959">
        <v>2012</v>
      </c>
      <c r="T1959" s="60" t="s">
        <v>88</v>
      </c>
      <c r="U1959" s="65">
        <v>2.15</v>
      </c>
      <c r="V1959" s="65">
        <v>0.64</v>
      </c>
      <c r="W1959" s="65">
        <v>0</v>
      </c>
      <c r="X1959" s="65">
        <v>7.0000000000000007E-2</v>
      </c>
      <c r="Y1959" s="65">
        <v>0</v>
      </c>
      <c r="Z1959">
        <v>508.22800000000001</v>
      </c>
      <c r="AA1959">
        <v>10.59</v>
      </c>
      <c r="AB1959">
        <v>2.9154</v>
      </c>
      <c r="AC1959">
        <v>3.7907999999999999</v>
      </c>
      <c r="AD1959">
        <v>0.60629999999999995</v>
      </c>
      <c r="AE1959">
        <v>0.40649999999999997</v>
      </c>
      <c r="AF1959">
        <v>4.6764999999999999</v>
      </c>
      <c r="AG1959">
        <v>10.2049</v>
      </c>
      <c r="AH1959">
        <v>1.7282999999999999</v>
      </c>
      <c r="AI1959">
        <v>2.9527999999999999</v>
      </c>
      <c r="AJ1959">
        <v>1.2244999999999999</v>
      </c>
      <c r="AK1959">
        <v>0.28910000000000002</v>
      </c>
      <c r="AL1959">
        <v>0.12870000000000001</v>
      </c>
      <c r="AM1959">
        <v>2.7267999999999999</v>
      </c>
      <c r="AN1959">
        <v>0.54279999999999995</v>
      </c>
      <c r="AO1959">
        <v>73.858800000000002</v>
      </c>
      <c r="AP1959">
        <v>0.87339999999999995</v>
      </c>
      <c r="AQ1959">
        <v>51.255200000000002</v>
      </c>
      <c r="AR1959">
        <v>62.531399999999998</v>
      </c>
      <c r="AS1959" s="22"/>
      <c r="AT1959" s="22"/>
      <c r="AU1959" s="22"/>
      <c r="AV1959" s="22"/>
      <c r="AW1959" s="22"/>
      <c r="AX1959" s="22"/>
    </row>
    <row r="1960" spans="1:50" ht="12.75" hidden="1" customHeight="1" x14ac:dyDescent="0.25">
      <c r="A1960">
        <v>5000</v>
      </c>
      <c r="B1960">
        <v>2011</v>
      </c>
      <c r="C1960" s="22" t="str">
        <f t="shared" si="111"/>
        <v>2011B05000</v>
      </c>
      <c r="D1960" s="13">
        <v>40843</v>
      </c>
      <c r="E1960">
        <v>110016</v>
      </c>
      <c r="F1960" t="s">
        <v>336</v>
      </c>
      <c r="G1960">
        <v>2</v>
      </c>
      <c r="H1960">
        <v>7</v>
      </c>
      <c r="I1960" t="s">
        <v>70</v>
      </c>
      <c r="J1960" s="15">
        <f t="shared" si="110"/>
        <v>1358</v>
      </c>
      <c r="K1960">
        <v>5</v>
      </c>
      <c r="L1960">
        <v>10</v>
      </c>
      <c r="M1960" s="15">
        <v>10</v>
      </c>
      <c r="N1960">
        <f t="shared" si="112"/>
        <v>5</v>
      </c>
      <c r="O1960">
        <v>4</v>
      </c>
      <c r="P1960">
        <v>6</v>
      </c>
      <c r="Q1960"/>
      <c r="R1960">
        <v>607</v>
      </c>
      <c r="S1960">
        <v>2012</v>
      </c>
      <c r="T1960" s="60" t="s">
        <v>88</v>
      </c>
      <c r="U1960" s="65">
        <v>0.89</v>
      </c>
      <c r="V1960" s="65">
        <v>0.06</v>
      </c>
      <c r="W1960" s="65">
        <v>0</v>
      </c>
      <c r="X1960" s="65">
        <v>0.12</v>
      </c>
      <c r="Y1960" s="65">
        <v>0</v>
      </c>
      <c r="Z1960">
        <v>444.6</v>
      </c>
      <c r="AA1960">
        <v>7.97</v>
      </c>
      <c r="AB1960">
        <v>5.2333999999999996</v>
      </c>
      <c r="AC1960">
        <v>2.3161999999999998</v>
      </c>
      <c r="AD1960">
        <v>0.26490000000000002</v>
      </c>
      <c r="AE1960">
        <v>1.2605999999999999</v>
      </c>
      <c r="AF1960">
        <v>8.4931999999999999</v>
      </c>
      <c r="AG1960">
        <v>9.0322999999999993</v>
      </c>
      <c r="AH1960">
        <v>3.7606000000000002</v>
      </c>
      <c r="AI1960">
        <v>1.6964999999999999</v>
      </c>
      <c r="AJ1960">
        <v>0.87609999999999999</v>
      </c>
      <c r="AK1960">
        <v>0.17699999999999999</v>
      </c>
      <c r="AL1960">
        <v>8.8700000000000001E-2</v>
      </c>
      <c r="AM1960">
        <v>3.2576000000000001</v>
      </c>
      <c r="AN1960">
        <v>0.41470000000000001</v>
      </c>
      <c r="AO1960">
        <v>76.952500000000001</v>
      </c>
      <c r="AP1960">
        <v>0.62350000000000005</v>
      </c>
      <c r="AQ1960">
        <v>102.2071</v>
      </c>
      <c r="AR1960">
        <v>66.5535</v>
      </c>
      <c r="AS1960" s="22"/>
      <c r="AT1960" s="22"/>
      <c r="AU1960" s="22"/>
      <c r="AV1960" s="22"/>
      <c r="AW1960" s="22"/>
      <c r="AX1960" s="22"/>
    </row>
    <row r="1961" spans="1:50" ht="15" hidden="1" customHeight="1" x14ac:dyDescent="0.25">
      <c r="A1961">
        <v>5001</v>
      </c>
      <c r="B1961">
        <v>2011</v>
      </c>
      <c r="C1961" s="22" t="str">
        <f t="shared" si="111"/>
        <v>2011B05001</v>
      </c>
      <c r="D1961" s="13">
        <v>40843</v>
      </c>
      <c r="E1961">
        <v>110016</v>
      </c>
      <c r="F1961" t="s">
        <v>336</v>
      </c>
      <c r="G1961">
        <v>2</v>
      </c>
      <c r="H1961">
        <v>7</v>
      </c>
      <c r="I1961" t="s">
        <v>70</v>
      </c>
      <c r="J1961" s="15">
        <f t="shared" si="110"/>
        <v>2716</v>
      </c>
      <c r="K1961">
        <v>10</v>
      </c>
      <c r="L1961">
        <v>20</v>
      </c>
      <c r="M1961" s="15">
        <v>20</v>
      </c>
      <c r="N1961">
        <f t="shared" si="112"/>
        <v>10</v>
      </c>
      <c r="O1961">
        <v>4</v>
      </c>
      <c r="P1961">
        <v>6</v>
      </c>
      <c r="Q1961"/>
      <c r="R1961">
        <v>608</v>
      </c>
      <c r="S1961">
        <v>2012</v>
      </c>
      <c r="T1961" s="60" t="s">
        <v>88</v>
      </c>
      <c r="U1961" s="65">
        <v>2</v>
      </c>
      <c r="V1961" s="65">
        <v>0.83</v>
      </c>
      <c r="W1961" s="65">
        <v>0</v>
      </c>
      <c r="X1961" s="65">
        <v>0.2</v>
      </c>
      <c r="Y1961" s="65">
        <v>0</v>
      </c>
      <c r="Z1961">
        <v>517.14700000000005</v>
      </c>
      <c r="AA1961">
        <v>8.2520000000000007</v>
      </c>
      <c r="AB1961">
        <v>4.8811999999999998</v>
      </c>
      <c r="AC1961">
        <v>1.9635</v>
      </c>
      <c r="AD1961">
        <v>0.32019999999999998</v>
      </c>
      <c r="AE1961">
        <v>2.5602</v>
      </c>
      <c r="AF1961">
        <v>6.0967000000000002</v>
      </c>
      <c r="AG1961">
        <v>8.2201000000000004</v>
      </c>
      <c r="AH1961">
        <v>2.2494999999999998</v>
      </c>
      <c r="AI1961">
        <v>1.8993</v>
      </c>
      <c r="AJ1961">
        <v>0.90629999999999999</v>
      </c>
      <c r="AK1961">
        <v>0.15920000000000001</v>
      </c>
      <c r="AL1961">
        <v>0.1242</v>
      </c>
      <c r="AM1961">
        <v>2.9401000000000002</v>
      </c>
      <c r="AN1961">
        <v>0.39700000000000002</v>
      </c>
      <c r="AO1961">
        <v>45.924900000000001</v>
      </c>
      <c r="AP1961">
        <v>0.68679999999999997</v>
      </c>
      <c r="AQ1961">
        <v>57.282699999999998</v>
      </c>
      <c r="AR1961">
        <v>67.576899999999995</v>
      </c>
      <c r="AS1961" s="22"/>
      <c r="AT1961" s="22"/>
      <c r="AU1961" s="22"/>
      <c r="AV1961" s="22"/>
      <c r="AW1961" s="22"/>
      <c r="AX1961" s="22"/>
    </row>
    <row r="1962" spans="1:50" ht="12.75" hidden="1" customHeight="1" x14ac:dyDescent="0.25">
      <c r="A1962">
        <v>5002</v>
      </c>
      <c r="B1962">
        <v>2011</v>
      </c>
      <c r="C1962" s="22" t="str">
        <f t="shared" si="111"/>
        <v>2011B05002</v>
      </c>
      <c r="D1962" s="13">
        <v>40843</v>
      </c>
      <c r="E1962">
        <v>110016</v>
      </c>
      <c r="F1962" t="s">
        <v>336</v>
      </c>
      <c r="G1962">
        <v>2</v>
      </c>
      <c r="H1962">
        <v>7</v>
      </c>
      <c r="I1962" t="s">
        <v>70</v>
      </c>
      <c r="J1962" s="15">
        <f t="shared" si="110"/>
        <v>2716</v>
      </c>
      <c r="K1962">
        <v>20</v>
      </c>
      <c r="L1962">
        <v>30</v>
      </c>
      <c r="M1962" s="15">
        <v>30</v>
      </c>
      <c r="N1962">
        <f t="shared" si="112"/>
        <v>10</v>
      </c>
      <c r="O1962">
        <v>4</v>
      </c>
      <c r="P1962">
        <v>6</v>
      </c>
      <c r="Q1962"/>
      <c r="R1962">
        <v>609</v>
      </c>
      <c r="S1962">
        <v>2012</v>
      </c>
      <c r="T1962" s="60" t="s">
        <v>88</v>
      </c>
      <c r="U1962" s="65">
        <v>0.62</v>
      </c>
      <c r="V1962" s="65">
        <v>1.05</v>
      </c>
      <c r="W1962" s="65">
        <v>2.23</v>
      </c>
      <c r="X1962" s="65">
        <v>0.1</v>
      </c>
      <c r="Y1962" s="65">
        <v>0</v>
      </c>
      <c r="Z1962">
        <v>375.11</v>
      </c>
      <c r="AA1962">
        <v>6.96</v>
      </c>
      <c r="AB1962">
        <v>9.6745999999999999</v>
      </c>
      <c r="AC1962">
        <v>0.79290000000000005</v>
      </c>
      <c r="AD1962">
        <v>0.34520000000000001</v>
      </c>
      <c r="AE1962">
        <v>4.8285</v>
      </c>
      <c r="AF1962">
        <v>14.4635</v>
      </c>
      <c r="AG1962">
        <v>6.5303000000000004</v>
      </c>
      <c r="AH1962">
        <v>2.3228</v>
      </c>
      <c r="AI1962">
        <v>2.0602</v>
      </c>
      <c r="AJ1962">
        <v>0.75729999999999997</v>
      </c>
      <c r="AK1962">
        <v>0.1671</v>
      </c>
      <c r="AL1962">
        <v>0.14599999999999999</v>
      </c>
      <c r="AM1962">
        <v>5.6332000000000004</v>
      </c>
      <c r="AN1962">
        <v>0.40679999999999999</v>
      </c>
      <c r="AO1962">
        <v>17.533000000000001</v>
      </c>
      <c r="AP1962">
        <v>0.54269999999999996</v>
      </c>
      <c r="AQ1962">
        <v>258.48719999999997</v>
      </c>
      <c r="AR1962">
        <v>50.088000000000001</v>
      </c>
      <c r="AS1962" s="22"/>
      <c r="AT1962" s="22"/>
      <c r="AU1962" s="22"/>
      <c r="AV1962" s="22"/>
      <c r="AW1962" s="22"/>
      <c r="AX1962" s="22"/>
    </row>
    <row r="1963" spans="1:50" ht="12.75" hidden="1" customHeight="1" x14ac:dyDescent="0.25">
      <c r="A1963">
        <v>5003</v>
      </c>
      <c r="B1963">
        <v>2011</v>
      </c>
      <c r="C1963" s="22" t="str">
        <f t="shared" si="111"/>
        <v>2011B05003</v>
      </c>
      <c r="D1963" s="13">
        <v>40843</v>
      </c>
      <c r="E1963">
        <v>110016</v>
      </c>
      <c r="F1963" t="s">
        <v>336</v>
      </c>
      <c r="G1963">
        <v>2</v>
      </c>
      <c r="H1963">
        <v>7</v>
      </c>
      <c r="I1963" t="s">
        <v>70</v>
      </c>
      <c r="J1963" s="15">
        <f t="shared" si="110"/>
        <v>2716</v>
      </c>
      <c r="K1963">
        <v>30</v>
      </c>
      <c r="L1963">
        <v>40</v>
      </c>
      <c r="M1963" s="15">
        <v>40</v>
      </c>
      <c r="N1963">
        <f t="shared" si="112"/>
        <v>10</v>
      </c>
      <c r="O1963">
        <v>4</v>
      </c>
      <c r="P1963">
        <v>6</v>
      </c>
      <c r="Q1963"/>
      <c r="R1963">
        <v>610</v>
      </c>
      <c r="S1963">
        <v>2012</v>
      </c>
      <c r="T1963" s="60" t="s">
        <v>88</v>
      </c>
      <c r="U1963" s="65">
        <v>0.64</v>
      </c>
      <c r="V1963" s="65">
        <v>0</v>
      </c>
      <c r="W1963" s="65">
        <v>0.72</v>
      </c>
      <c r="X1963" s="65">
        <v>0.11</v>
      </c>
      <c r="Y1963" s="65">
        <v>0</v>
      </c>
      <c r="Z1963">
        <v>470.03</v>
      </c>
      <c r="AA1963">
        <v>7.34</v>
      </c>
      <c r="AB1963">
        <v>8.7963000000000005</v>
      </c>
      <c r="AC1963">
        <v>0.89510000000000001</v>
      </c>
      <c r="AD1963">
        <v>0.47960000000000003</v>
      </c>
      <c r="AE1963">
        <v>5.6913999999999998</v>
      </c>
      <c r="AF1963">
        <v>8.2901000000000007</v>
      </c>
      <c r="AG1963">
        <v>6.7839999999999998</v>
      </c>
      <c r="AH1963">
        <v>1.2345999999999999</v>
      </c>
      <c r="AI1963">
        <v>1.2765</v>
      </c>
      <c r="AJ1963">
        <v>0.73209999999999997</v>
      </c>
      <c r="AK1963">
        <v>0.1704</v>
      </c>
      <c r="AL1963">
        <v>8.0199999999999994E-2</v>
      </c>
      <c r="AM1963" t="s">
        <v>338</v>
      </c>
      <c r="AN1963">
        <v>0.37040000000000001</v>
      </c>
      <c r="AO1963">
        <v>11.0123</v>
      </c>
      <c r="AP1963">
        <v>0.54810000000000003</v>
      </c>
      <c r="AQ1963">
        <v>56.049399999999999</v>
      </c>
      <c r="AR1963">
        <v>72.098799999999997</v>
      </c>
      <c r="AS1963" s="22"/>
      <c r="AT1963" s="22"/>
      <c r="AU1963" s="22"/>
      <c r="AV1963" s="22"/>
      <c r="AW1963" s="22"/>
      <c r="AX1963" s="22"/>
    </row>
    <row r="1964" spans="1:50" ht="12.75" hidden="1" customHeight="1" x14ac:dyDescent="0.25">
      <c r="A1964">
        <v>5004</v>
      </c>
      <c r="B1964">
        <v>2011</v>
      </c>
      <c r="C1964" s="22" t="str">
        <f t="shared" si="111"/>
        <v>2011B05004</v>
      </c>
      <c r="D1964" s="13">
        <v>40843</v>
      </c>
      <c r="E1964">
        <v>110016</v>
      </c>
      <c r="F1964" t="s">
        <v>336</v>
      </c>
      <c r="G1964">
        <v>2</v>
      </c>
      <c r="H1964">
        <v>7</v>
      </c>
      <c r="I1964" t="s">
        <v>70</v>
      </c>
      <c r="J1964" s="15">
        <f t="shared" si="110"/>
        <v>2716</v>
      </c>
      <c r="K1964">
        <v>40</v>
      </c>
      <c r="L1964">
        <v>50</v>
      </c>
      <c r="M1964" s="15">
        <v>50</v>
      </c>
      <c r="N1964">
        <f t="shared" si="112"/>
        <v>10</v>
      </c>
      <c r="O1964">
        <v>4</v>
      </c>
      <c r="P1964">
        <v>6</v>
      </c>
      <c r="Q1964"/>
      <c r="R1964">
        <v>611</v>
      </c>
      <c r="S1964">
        <v>2012</v>
      </c>
      <c r="T1964" s="60" t="s">
        <v>88</v>
      </c>
      <c r="U1964" s="65">
        <v>0.52</v>
      </c>
      <c r="V1964" s="65">
        <v>0.19</v>
      </c>
      <c r="W1964" s="65">
        <v>0</v>
      </c>
      <c r="X1964" s="65">
        <v>0.01</v>
      </c>
      <c r="Y1964" s="65">
        <v>0</v>
      </c>
      <c r="Z1964">
        <v>469.78</v>
      </c>
      <c r="AA1964">
        <v>6.4</v>
      </c>
      <c r="AB1964">
        <v>7.5793999999999997</v>
      </c>
      <c r="AC1964">
        <v>0.78139999999999998</v>
      </c>
      <c r="AD1964">
        <v>0.3342</v>
      </c>
      <c r="AE1964">
        <v>3.9771000000000001</v>
      </c>
      <c r="AF1964">
        <v>8.9453999999999994</v>
      </c>
      <c r="AG1964">
        <v>5.6067</v>
      </c>
      <c r="AH1964">
        <v>1.0959000000000001</v>
      </c>
      <c r="AI1964">
        <v>1.6860999999999999</v>
      </c>
      <c r="AJ1964">
        <v>0.70520000000000005</v>
      </c>
      <c r="AK1964">
        <v>0.1595</v>
      </c>
      <c r="AL1964">
        <v>8.5800000000000001E-2</v>
      </c>
      <c r="AM1964">
        <v>3.641</v>
      </c>
      <c r="AN1964">
        <v>0.31769999999999998</v>
      </c>
      <c r="AO1964">
        <v>4.0712000000000002</v>
      </c>
      <c r="AP1964">
        <v>0.46439999999999998</v>
      </c>
      <c r="AQ1964">
        <v>62.007599999999996</v>
      </c>
      <c r="AR1964">
        <v>62.293500000000002</v>
      </c>
      <c r="AS1964" s="22"/>
      <c r="AT1964" s="22"/>
      <c r="AU1964" s="22"/>
      <c r="AV1964" s="22"/>
      <c r="AW1964" s="22"/>
      <c r="AX1964" s="22"/>
    </row>
    <row r="1965" spans="1:50" ht="12.75" hidden="1" customHeight="1" x14ac:dyDescent="0.25">
      <c r="A1965">
        <v>5005</v>
      </c>
      <c r="B1965">
        <v>2011</v>
      </c>
      <c r="C1965" s="22" t="str">
        <f t="shared" si="111"/>
        <v>2011B05005</v>
      </c>
      <c r="D1965" s="13">
        <v>40843</v>
      </c>
      <c r="E1965">
        <v>110016</v>
      </c>
      <c r="F1965" t="s">
        <v>336</v>
      </c>
      <c r="G1965">
        <v>2</v>
      </c>
      <c r="H1965">
        <v>7</v>
      </c>
      <c r="I1965" t="s">
        <v>70</v>
      </c>
      <c r="J1965" s="15">
        <f t="shared" si="110"/>
        <v>3055.5000000000005</v>
      </c>
      <c r="K1965">
        <v>50</v>
      </c>
      <c r="L1965">
        <v>70</v>
      </c>
      <c r="M1965" s="54">
        <v>61.25</v>
      </c>
      <c r="N1965">
        <f t="shared" si="112"/>
        <v>20</v>
      </c>
      <c r="O1965">
        <v>4</v>
      </c>
      <c r="P1965">
        <v>6</v>
      </c>
      <c r="Q1965"/>
      <c r="R1965">
        <v>612</v>
      </c>
      <c r="S1965">
        <v>2012</v>
      </c>
      <c r="T1965" s="60" t="s">
        <v>88</v>
      </c>
      <c r="U1965" s="65">
        <v>0.36</v>
      </c>
      <c r="V1965" s="65">
        <v>0.48</v>
      </c>
      <c r="W1965" s="65">
        <v>0</v>
      </c>
      <c r="X1965" s="65">
        <v>0.1</v>
      </c>
      <c r="Y1965" s="65">
        <v>0</v>
      </c>
      <c r="Z1965">
        <v>486.81</v>
      </c>
      <c r="AA1965">
        <v>7.05</v>
      </c>
      <c r="AB1965">
        <v>7.8776000000000002</v>
      </c>
      <c r="AC1965">
        <v>0.70169999999999999</v>
      </c>
      <c r="AD1965">
        <v>0.53700000000000003</v>
      </c>
      <c r="AE1965">
        <v>5.2689000000000004</v>
      </c>
      <c r="AF1965">
        <v>8.3911999999999995</v>
      </c>
      <c r="AG1965">
        <v>7.3133999999999997</v>
      </c>
      <c r="AH1965">
        <v>1.0559000000000001</v>
      </c>
      <c r="AI1965">
        <v>1.6133</v>
      </c>
      <c r="AJ1965">
        <v>0.55359999999999998</v>
      </c>
      <c r="AK1965">
        <v>0.18959999999999999</v>
      </c>
      <c r="AL1965">
        <v>6.2700000000000006E-2</v>
      </c>
      <c r="AM1965">
        <v>3.3685999999999998</v>
      </c>
      <c r="AN1965">
        <v>0.35270000000000001</v>
      </c>
      <c r="AO1965">
        <v>3.8452000000000002</v>
      </c>
      <c r="AP1965">
        <v>0.61180000000000001</v>
      </c>
      <c r="AQ1965">
        <v>34.743200000000002</v>
      </c>
      <c r="AR1965">
        <v>71.465299999999999</v>
      </c>
      <c r="AS1965" s="22"/>
      <c r="AT1965" s="22"/>
      <c r="AU1965" s="22"/>
      <c r="AV1965" s="22"/>
      <c r="AW1965" s="22"/>
      <c r="AX1965" s="22"/>
    </row>
    <row r="1966" spans="1:50" ht="12.75" hidden="1" customHeight="1" x14ac:dyDescent="0.25">
      <c r="A1966">
        <v>5008</v>
      </c>
      <c r="B1966">
        <v>2011</v>
      </c>
      <c r="C1966" s="22" t="str">
        <f t="shared" ref="C1966:C1997" si="113">CONCATENATE(B1966,"B0",A1966)</f>
        <v>2011B05008</v>
      </c>
      <c r="D1966" s="13">
        <v>40844</v>
      </c>
      <c r="E1966">
        <v>110017</v>
      </c>
      <c r="F1966" t="s">
        <v>336</v>
      </c>
      <c r="G1966">
        <v>2</v>
      </c>
      <c r="H1966">
        <v>4</v>
      </c>
      <c r="I1966" t="s">
        <v>70</v>
      </c>
      <c r="J1966" s="15">
        <f t="shared" si="110"/>
        <v>1358</v>
      </c>
      <c r="K1966">
        <v>0</v>
      </c>
      <c r="L1966">
        <v>5</v>
      </c>
      <c r="M1966" s="15">
        <v>5</v>
      </c>
      <c r="N1966">
        <f t="shared" ref="N1966:N1997" si="114">L1966-K1966</f>
        <v>5</v>
      </c>
      <c r="O1966">
        <v>4</v>
      </c>
      <c r="P1966">
        <v>6</v>
      </c>
      <c r="Q1966"/>
      <c r="R1966">
        <v>613</v>
      </c>
      <c r="S1966">
        <v>2012</v>
      </c>
      <c r="T1966" s="60" t="s">
        <v>88</v>
      </c>
      <c r="U1966" s="65">
        <v>1.1000000000000001</v>
      </c>
      <c r="V1966" s="65">
        <v>7.0000000000000007E-2</v>
      </c>
      <c r="W1966" s="65">
        <v>0</v>
      </c>
      <c r="X1966" s="65">
        <v>0.28000000000000003</v>
      </c>
      <c r="Y1966" s="65">
        <v>0</v>
      </c>
      <c r="Z1966">
        <v>471.48</v>
      </c>
      <c r="AA1966">
        <v>13.02</v>
      </c>
      <c r="AB1966">
        <v>3.7387000000000001</v>
      </c>
      <c r="AC1966">
        <v>2.2576999999999998</v>
      </c>
      <c r="AD1966">
        <v>0.45340000000000003</v>
      </c>
      <c r="AE1966">
        <v>2.0489999999999999</v>
      </c>
      <c r="AF1966">
        <v>4.9554</v>
      </c>
      <c r="AG1966">
        <v>11.300599999999999</v>
      </c>
      <c r="AH1966">
        <v>2.1766999999999999</v>
      </c>
      <c r="AI1966">
        <v>2.5817999999999999</v>
      </c>
      <c r="AJ1966">
        <v>0.85980000000000001</v>
      </c>
      <c r="AK1966">
        <v>0.33429999999999999</v>
      </c>
      <c r="AL1966">
        <v>0.1216</v>
      </c>
      <c r="AM1966">
        <v>3.8452000000000002</v>
      </c>
      <c r="AN1966">
        <v>0.89870000000000005</v>
      </c>
      <c r="AO1966">
        <v>101.70180000000001</v>
      </c>
      <c r="AP1966">
        <v>1.0989</v>
      </c>
      <c r="AQ1966">
        <v>61.993499999999997</v>
      </c>
      <c r="AR1966">
        <v>50.040500000000002</v>
      </c>
      <c r="AS1966" s="22"/>
      <c r="AT1966" s="22"/>
      <c r="AU1966" s="22"/>
      <c r="AV1966" s="22"/>
      <c r="AW1966" s="22"/>
      <c r="AX1966" s="22"/>
    </row>
    <row r="1967" spans="1:50" ht="12.75" hidden="1" customHeight="1" x14ac:dyDescent="0.25">
      <c r="A1967">
        <v>5009</v>
      </c>
      <c r="B1967">
        <v>2011</v>
      </c>
      <c r="C1967" s="22" t="str">
        <f t="shared" si="113"/>
        <v>2011B05009</v>
      </c>
      <c r="D1967" s="13">
        <v>40844</v>
      </c>
      <c r="E1967">
        <v>110017</v>
      </c>
      <c r="F1967" t="s">
        <v>336</v>
      </c>
      <c r="G1967">
        <v>2</v>
      </c>
      <c r="H1967">
        <v>4</v>
      </c>
      <c r="I1967" t="s">
        <v>70</v>
      </c>
      <c r="J1967" s="15">
        <f t="shared" si="110"/>
        <v>1358</v>
      </c>
      <c r="K1967">
        <v>5</v>
      </c>
      <c r="L1967">
        <v>10</v>
      </c>
      <c r="M1967" s="15">
        <v>10</v>
      </c>
      <c r="N1967">
        <f t="shared" si="114"/>
        <v>5</v>
      </c>
      <c r="O1967">
        <v>4</v>
      </c>
      <c r="P1967">
        <v>6</v>
      </c>
      <c r="Q1967"/>
      <c r="R1967">
        <v>614</v>
      </c>
      <c r="S1967">
        <v>2012</v>
      </c>
      <c r="T1967" s="60" t="s">
        <v>88</v>
      </c>
      <c r="U1967" s="65">
        <v>0.56000000000000005</v>
      </c>
      <c r="V1967" s="65">
        <v>0.3</v>
      </c>
      <c r="W1967" s="65">
        <v>1.06</v>
      </c>
      <c r="X1967" s="65">
        <v>0.18</v>
      </c>
      <c r="Y1967" s="65">
        <v>0</v>
      </c>
      <c r="Z1967">
        <v>446.91</v>
      </c>
      <c r="AA1967">
        <v>9.99</v>
      </c>
      <c r="AB1967">
        <v>7.1835000000000004</v>
      </c>
      <c r="AC1967">
        <v>1.3903000000000001</v>
      </c>
      <c r="AD1967">
        <v>0.45829999999999999</v>
      </c>
      <c r="AE1967">
        <v>4.2172999999999998</v>
      </c>
      <c r="AF1967">
        <v>9.1982999999999997</v>
      </c>
      <c r="AG1967">
        <v>8.8026999999999997</v>
      </c>
      <c r="AH1967">
        <v>4.3017000000000003</v>
      </c>
      <c r="AI1967">
        <v>2.1698</v>
      </c>
      <c r="AJ1967">
        <v>0.84760000000000002</v>
      </c>
      <c r="AK1967">
        <v>0.21679999999999999</v>
      </c>
      <c r="AL1967">
        <v>0.17349999999999999</v>
      </c>
      <c r="AM1967">
        <v>4.7272999999999996</v>
      </c>
      <c r="AN1967">
        <v>0.56699999999999995</v>
      </c>
      <c r="AO1967">
        <v>117.98520000000001</v>
      </c>
      <c r="AP1967">
        <v>0.82809999999999995</v>
      </c>
      <c r="AQ1967">
        <v>108.9662</v>
      </c>
      <c r="AR1967">
        <v>54.7468</v>
      </c>
      <c r="AS1967" s="22"/>
      <c r="AT1967" s="22"/>
      <c r="AU1967" s="22"/>
      <c r="AV1967" s="22"/>
      <c r="AW1967" s="22"/>
      <c r="AX1967" s="22"/>
    </row>
    <row r="1968" spans="1:50" ht="15" hidden="1" customHeight="1" x14ac:dyDescent="0.25">
      <c r="A1968">
        <v>5010</v>
      </c>
      <c r="B1968">
        <v>2011</v>
      </c>
      <c r="C1968" s="22" t="str">
        <f t="shared" si="113"/>
        <v>2011B05010</v>
      </c>
      <c r="D1968" s="13">
        <v>40844</v>
      </c>
      <c r="E1968">
        <v>110017</v>
      </c>
      <c r="F1968" t="s">
        <v>336</v>
      </c>
      <c r="G1968">
        <v>2</v>
      </c>
      <c r="H1968">
        <v>4</v>
      </c>
      <c r="I1968" t="s">
        <v>70</v>
      </c>
      <c r="J1968" s="15">
        <f t="shared" si="110"/>
        <v>2716</v>
      </c>
      <c r="K1968">
        <v>10</v>
      </c>
      <c r="L1968">
        <v>20</v>
      </c>
      <c r="M1968" s="15">
        <v>20</v>
      </c>
      <c r="N1968">
        <f t="shared" si="114"/>
        <v>10</v>
      </c>
      <c r="O1968">
        <v>4</v>
      </c>
      <c r="P1968">
        <v>6</v>
      </c>
      <c r="Q1968"/>
      <c r="R1968">
        <v>615</v>
      </c>
      <c r="S1968">
        <v>2012</v>
      </c>
      <c r="T1968" s="60" t="s">
        <v>88</v>
      </c>
      <c r="U1968" s="65">
        <v>3.02</v>
      </c>
      <c r="V1968" s="65">
        <v>2.44</v>
      </c>
      <c r="W1968" s="65">
        <v>1.28</v>
      </c>
      <c r="X1968" s="65">
        <v>0.56999999999999995</v>
      </c>
      <c r="Y1968" s="65">
        <v>0</v>
      </c>
      <c r="Z1968">
        <v>504.483</v>
      </c>
      <c r="AA1968">
        <v>8.9429999999999996</v>
      </c>
      <c r="AB1968">
        <v>7.5881999999999996</v>
      </c>
      <c r="AC1968">
        <v>1.8385</v>
      </c>
      <c r="AD1968">
        <v>0.46310000000000001</v>
      </c>
      <c r="AE1968">
        <v>7.4599000000000002</v>
      </c>
      <c r="AF1968">
        <v>7.2192999999999996</v>
      </c>
      <c r="AG1968">
        <v>8.0641999999999996</v>
      </c>
      <c r="AH1968">
        <v>2.2321</v>
      </c>
      <c r="AI1968">
        <v>2.5583</v>
      </c>
      <c r="AJ1968">
        <v>0.81979999999999997</v>
      </c>
      <c r="AK1968">
        <v>0.28449999999999998</v>
      </c>
      <c r="AL1968">
        <v>0.22570000000000001</v>
      </c>
      <c r="AM1968">
        <v>3.5962999999999998</v>
      </c>
      <c r="AN1968">
        <v>0.46739999999999998</v>
      </c>
      <c r="AO1968">
        <v>43.406399999999998</v>
      </c>
      <c r="AP1968">
        <v>0.7278</v>
      </c>
      <c r="AQ1968">
        <v>72.406400000000005</v>
      </c>
      <c r="AR1968">
        <v>64.0107</v>
      </c>
      <c r="AS1968" s="22"/>
      <c r="AT1968" s="22"/>
      <c r="AU1968" s="22"/>
      <c r="AV1968" s="22"/>
      <c r="AW1968" s="22"/>
      <c r="AX1968" s="22"/>
    </row>
    <row r="1969" spans="1:50" ht="15" hidden="1" customHeight="1" x14ac:dyDescent="0.25">
      <c r="A1969">
        <v>5011</v>
      </c>
      <c r="B1969">
        <v>2011</v>
      </c>
      <c r="C1969" s="22" t="str">
        <f t="shared" si="113"/>
        <v>2011B05011</v>
      </c>
      <c r="D1969" s="13">
        <v>40844</v>
      </c>
      <c r="E1969">
        <v>110017</v>
      </c>
      <c r="F1969" t="s">
        <v>336</v>
      </c>
      <c r="G1969">
        <v>2</v>
      </c>
      <c r="H1969">
        <v>4</v>
      </c>
      <c r="I1969" t="s">
        <v>70</v>
      </c>
      <c r="J1969" s="15">
        <f t="shared" si="110"/>
        <v>2716</v>
      </c>
      <c r="K1969">
        <v>20</v>
      </c>
      <c r="L1969">
        <v>30</v>
      </c>
      <c r="M1969" s="15">
        <v>30</v>
      </c>
      <c r="N1969">
        <f t="shared" si="114"/>
        <v>10</v>
      </c>
      <c r="O1969">
        <v>4</v>
      </c>
      <c r="P1969">
        <v>6</v>
      </c>
      <c r="Q1969"/>
      <c r="R1969">
        <v>616</v>
      </c>
      <c r="S1969">
        <v>2012</v>
      </c>
      <c r="T1969" s="60" t="s">
        <v>88</v>
      </c>
      <c r="U1969" s="65">
        <v>1.07</v>
      </c>
      <c r="V1969" s="65">
        <v>0.81</v>
      </c>
      <c r="W1969" s="65">
        <v>0</v>
      </c>
      <c r="X1969" s="65">
        <v>0.65</v>
      </c>
      <c r="Y1969" s="65">
        <v>0.13</v>
      </c>
      <c r="Z1969">
        <v>476.66</v>
      </c>
      <c r="AA1969">
        <v>7.44</v>
      </c>
      <c r="AB1969">
        <v>9.1438000000000006</v>
      </c>
      <c r="AC1969">
        <v>0.96460000000000001</v>
      </c>
      <c r="AD1969">
        <v>0.61950000000000005</v>
      </c>
      <c r="AE1969">
        <v>8.2029999999999994</v>
      </c>
      <c r="AF1969">
        <v>7.6215999999999999</v>
      </c>
      <c r="AG1969">
        <v>7.2832999999999997</v>
      </c>
      <c r="AH1969">
        <v>1.4778</v>
      </c>
      <c r="AI1969">
        <v>1.9841</v>
      </c>
      <c r="AJ1969">
        <v>0.70450000000000002</v>
      </c>
      <c r="AK1969">
        <v>0.23680000000000001</v>
      </c>
      <c r="AL1969">
        <v>0.25369999999999998</v>
      </c>
      <c r="AM1969">
        <v>3.5131999999999999</v>
      </c>
      <c r="AN1969">
        <v>0.38529999999999998</v>
      </c>
      <c r="AO1969">
        <v>10.4915</v>
      </c>
      <c r="AP1969">
        <v>0.58989999999999998</v>
      </c>
      <c r="AQ1969">
        <v>55.602499999999999</v>
      </c>
      <c r="AR1969">
        <v>70.190299999999993</v>
      </c>
      <c r="AS1969" s="22"/>
      <c r="AT1969" s="22"/>
      <c r="AU1969" s="22"/>
      <c r="AV1969" s="22"/>
      <c r="AW1969" s="22"/>
      <c r="AX1969" s="22"/>
    </row>
    <row r="1970" spans="1:50" ht="12.75" hidden="1" customHeight="1" x14ac:dyDescent="0.25">
      <c r="A1970">
        <v>5012</v>
      </c>
      <c r="B1970">
        <v>2011</v>
      </c>
      <c r="C1970" s="22" t="str">
        <f t="shared" si="113"/>
        <v>2011B05012</v>
      </c>
      <c r="D1970" s="13">
        <v>40844</v>
      </c>
      <c r="E1970">
        <v>110017</v>
      </c>
      <c r="F1970" t="s">
        <v>336</v>
      </c>
      <c r="G1970">
        <v>2</v>
      </c>
      <c r="H1970">
        <v>4</v>
      </c>
      <c r="I1970" t="s">
        <v>70</v>
      </c>
      <c r="J1970" s="15">
        <f t="shared" si="110"/>
        <v>2716</v>
      </c>
      <c r="K1970">
        <v>30</v>
      </c>
      <c r="L1970">
        <v>40</v>
      </c>
      <c r="M1970" s="15">
        <v>40</v>
      </c>
      <c r="N1970">
        <f t="shared" si="114"/>
        <v>10</v>
      </c>
      <c r="O1970">
        <v>4</v>
      </c>
      <c r="P1970">
        <v>6</v>
      </c>
      <c r="Q1970"/>
      <c r="R1970">
        <v>617</v>
      </c>
      <c r="S1970">
        <v>2012</v>
      </c>
      <c r="T1970" s="60" t="s">
        <v>88</v>
      </c>
      <c r="U1970" s="65">
        <v>1.26</v>
      </c>
      <c r="V1970" s="65">
        <v>1.32</v>
      </c>
      <c r="W1970" s="65">
        <v>6.75</v>
      </c>
      <c r="X1970" s="65">
        <v>0.25</v>
      </c>
      <c r="Y1970" s="65">
        <v>0</v>
      </c>
      <c r="Z1970">
        <v>479.39</v>
      </c>
      <c r="AA1970">
        <v>6.94</v>
      </c>
      <c r="AB1970">
        <v>8.2332999999999998</v>
      </c>
      <c r="AC1970">
        <v>0.94489999999999996</v>
      </c>
      <c r="AD1970">
        <v>0.44490000000000002</v>
      </c>
      <c r="AE1970">
        <v>6.7667000000000002</v>
      </c>
      <c r="AF1970">
        <v>6.1859999999999999</v>
      </c>
      <c r="AG1970">
        <v>6.5354000000000001</v>
      </c>
      <c r="AH1970">
        <v>1.2111000000000001</v>
      </c>
      <c r="AI1970">
        <v>2.2633000000000001</v>
      </c>
      <c r="AJ1970">
        <v>0.65259999999999996</v>
      </c>
      <c r="AK1970">
        <v>0.22789999999999999</v>
      </c>
      <c r="AL1970">
        <v>0.23769999999999999</v>
      </c>
      <c r="AM1970">
        <v>3.8060999999999998</v>
      </c>
      <c r="AN1970">
        <v>0.35039999999999999</v>
      </c>
      <c r="AO1970">
        <v>6.5010000000000003</v>
      </c>
      <c r="AP1970">
        <v>0.53249999999999997</v>
      </c>
      <c r="AQ1970">
        <v>47.736199999999997</v>
      </c>
      <c r="AR1970">
        <v>56.742100000000001</v>
      </c>
      <c r="AS1970" s="22"/>
      <c r="AT1970" s="22"/>
      <c r="AU1970" s="22"/>
      <c r="AV1970" s="22"/>
      <c r="AW1970" s="22"/>
      <c r="AX1970" s="22"/>
    </row>
    <row r="1971" spans="1:50" ht="12.75" hidden="1" customHeight="1" x14ac:dyDescent="0.25">
      <c r="A1971">
        <v>5013</v>
      </c>
      <c r="B1971">
        <v>2011</v>
      </c>
      <c r="C1971" s="22" t="str">
        <f t="shared" si="113"/>
        <v>2011B05013</v>
      </c>
      <c r="D1971" s="13">
        <v>40844</v>
      </c>
      <c r="E1971">
        <v>110017</v>
      </c>
      <c r="F1971" t="s">
        <v>336</v>
      </c>
      <c r="G1971">
        <v>2</v>
      </c>
      <c r="H1971">
        <v>4</v>
      </c>
      <c r="I1971" t="s">
        <v>70</v>
      </c>
      <c r="J1971" s="15">
        <f t="shared" si="110"/>
        <v>2716</v>
      </c>
      <c r="K1971">
        <v>40</v>
      </c>
      <c r="L1971">
        <v>50</v>
      </c>
      <c r="M1971" s="15">
        <v>50</v>
      </c>
      <c r="N1971">
        <f t="shared" si="114"/>
        <v>10</v>
      </c>
      <c r="O1971">
        <v>4</v>
      </c>
      <c r="P1971">
        <v>6</v>
      </c>
      <c r="Q1971"/>
      <c r="R1971">
        <v>618</v>
      </c>
      <c r="S1971">
        <v>2012</v>
      </c>
      <c r="T1971" s="60" t="s">
        <v>88</v>
      </c>
      <c r="U1971" s="65">
        <v>0.66</v>
      </c>
      <c r="V1971" s="65">
        <v>0.25</v>
      </c>
      <c r="W1971" s="65">
        <v>0</v>
      </c>
      <c r="X1971" s="65">
        <v>0.01</v>
      </c>
      <c r="Y1971" s="65">
        <v>0</v>
      </c>
      <c r="Z1971">
        <v>487.5</v>
      </c>
      <c r="AA1971">
        <v>8.74</v>
      </c>
      <c r="AB1971">
        <v>9.1997999999999998</v>
      </c>
      <c r="AC1971">
        <v>0.91769999999999996</v>
      </c>
      <c r="AD1971">
        <v>0.71850000000000003</v>
      </c>
      <c r="AE1971">
        <v>6.7537000000000003</v>
      </c>
      <c r="AF1971">
        <v>11.901199999999999</v>
      </c>
      <c r="AG1971">
        <v>8.2406000000000006</v>
      </c>
      <c r="AH1971">
        <v>1.2161999999999999</v>
      </c>
      <c r="AI1971">
        <v>2.202</v>
      </c>
      <c r="AJ1971">
        <v>0.59360000000000002</v>
      </c>
      <c r="AK1971">
        <v>0.1958</v>
      </c>
      <c r="AL1971">
        <v>0.1447</v>
      </c>
      <c r="AM1971">
        <v>3.7042999999999999</v>
      </c>
      <c r="AN1971">
        <v>0.42220000000000002</v>
      </c>
      <c r="AO1971">
        <v>5.5221</v>
      </c>
      <c r="AP1971">
        <v>0.60729999999999995</v>
      </c>
      <c r="AQ1971">
        <v>46.197499999999998</v>
      </c>
      <c r="AR1971">
        <v>69.012500000000003</v>
      </c>
      <c r="AS1971" s="22"/>
      <c r="AT1971" s="22"/>
      <c r="AU1971" s="22"/>
      <c r="AV1971" s="22"/>
      <c r="AW1971" s="22"/>
      <c r="AX1971" s="22"/>
    </row>
    <row r="1972" spans="1:50" ht="12.75" hidden="1" customHeight="1" x14ac:dyDescent="0.25">
      <c r="A1972">
        <v>5014</v>
      </c>
      <c r="B1972">
        <v>2011</v>
      </c>
      <c r="C1972" s="22" t="str">
        <f t="shared" si="113"/>
        <v>2011B05014</v>
      </c>
      <c r="D1972" s="13">
        <v>40844</v>
      </c>
      <c r="E1972">
        <v>110017</v>
      </c>
      <c r="F1972" t="s">
        <v>336</v>
      </c>
      <c r="G1972">
        <v>2</v>
      </c>
      <c r="H1972">
        <v>4</v>
      </c>
      <c r="I1972" t="s">
        <v>70</v>
      </c>
      <c r="J1972" s="15">
        <f t="shared" si="110"/>
        <v>2478.3500000000004</v>
      </c>
      <c r="K1972">
        <v>50</v>
      </c>
      <c r="L1972">
        <v>70</v>
      </c>
      <c r="M1972" s="54">
        <v>59.125</v>
      </c>
      <c r="N1972">
        <f t="shared" si="114"/>
        <v>20</v>
      </c>
      <c r="O1972">
        <v>4</v>
      </c>
      <c r="P1972">
        <v>6</v>
      </c>
      <c r="Q1972"/>
      <c r="R1972">
        <v>619</v>
      </c>
      <c r="S1972">
        <v>2012</v>
      </c>
      <c r="T1972" s="60" t="s">
        <v>88</v>
      </c>
      <c r="U1972" s="65">
        <v>0.45</v>
      </c>
      <c r="V1972" s="65">
        <v>0</v>
      </c>
      <c r="W1972" s="65">
        <v>0</v>
      </c>
      <c r="X1972" s="65">
        <v>0.02</v>
      </c>
      <c r="Y1972" s="65">
        <v>0</v>
      </c>
      <c r="Z1972">
        <v>482.03</v>
      </c>
      <c r="AA1972">
        <v>7.65</v>
      </c>
      <c r="AB1972">
        <v>8.4174000000000007</v>
      </c>
      <c r="AC1972">
        <v>0.96779999999999999</v>
      </c>
      <c r="AD1972">
        <v>0.4078</v>
      </c>
      <c r="AE1972">
        <v>4.3609</v>
      </c>
      <c r="AF1972">
        <v>10.743499999999999</v>
      </c>
      <c r="AG1972">
        <v>7.3651999999999997</v>
      </c>
      <c r="AH1972">
        <v>1.44</v>
      </c>
      <c r="AI1972">
        <v>2.3157000000000001</v>
      </c>
      <c r="AJ1972">
        <v>0.87570000000000003</v>
      </c>
      <c r="AK1972">
        <v>0.20830000000000001</v>
      </c>
      <c r="AL1972">
        <v>0.1057</v>
      </c>
      <c r="AM1972">
        <v>3.7690999999999999</v>
      </c>
      <c r="AN1972">
        <v>0.35170000000000001</v>
      </c>
      <c r="AO1972">
        <v>3.1396000000000002</v>
      </c>
      <c r="AP1972">
        <v>0.53220000000000001</v>
      </c>
      <c r="AQ1972">
        <v>46.347799999999999</v>
      </c>
      <c r="AR1972">
        <v>96.087000000000003</v>
      </c>
      <c r="AS1972" s="22"/>
      <c r="AT1972" s="22"/>
      <c r="AU1972" s="22"/>
      <c r="AV1972" s="22"/>
      <c r="AW1972" s="22"/>
      <c r="AX1972" s="22"/>
    </row>
    <row r="1973" spans="1:50" ht="12.75" hidden="1" customHeight="1" x14ac:dyDescent="0.25">
      <c r="A1973">
        <v>5017</v>
      </c>
      <c r="B1973">
        <v>2011</v>
      </c>
      <c r="C1973" s="22" t="str">
        <f t="shared" si="113"/>
        <v>2011B05017</v>
      </c>
      <c r="D1973" s="13">
        <v>40844</v>
      </c>
      <c r="E1973">
        <v>110018</v>
      </c>
      <c r="F1973" t="s">
        <v>336</v>
      </c>
      <c r="G1973">
        <v>3</v>
      </c>
      <c r="H1973">
        <v>1</v>
      </c>
      <c r="I1973" t="s">
        <v>70</v>
      </c>
      <c r="J1973" s="15">
        <f t="shared" si="110"/>
        <v>1358</v>
      </c>
      <c r="K1973">
        <v>0</v>
      </c>
      <c r="L1973">
        <v>5</v>
      </c>
      <c r="M1973" s="15">
        <v>5</v>
      </c>
      <c r="N1973">
        <f t="shared" si="114"/>
        <v>5</v>
      </c>
      <c r="O1973">
        <v>4</v>
      </c>
      <c r="P1973">
        <v>6</v>
      </c>
      <c r="Q1973"/>
      <c r="R1973">
        <v>620</v>
      </c>
      <c r="S1973">
        <v>2012</v>
      </c>
      <c r="T1973" s="60" t="s">
        <v>88</v>
      </c>
      <c r="U1973" s="65">
        <v>2.02</v>
      </c>
      <c r="V1973" s="65">
        <v>0</v>
      </c>
      <c r="W1973" s="65">
        <v>0</v>
      </c>
      <c r="X1973" s="65">
        <v>0.13</v>
      </c>
      <c r="Y1973" s="65">
        <v>0</v>
      </c>
      <c r="Z1973">
        <v>482.19900000000001</v>
      </c>
      <c r="AA1973">
        <v>10.015000000000001</v>
      </c>
      <c r="AB1973">
        <v>5.9051999999999998</v>
      </c>
      <c r="AC1973">
        <v>2.1486000000000001</v>
      </c>
      <c r="AD1973">
        <v>0.57720000000000005</v>
      </c>
      <c r="AE1973">
        <v>2.2766999999999999</v>
      </c>
      <c r="AF1973">
        <v>7.9912000000000001</v>
      </c>
      <c r="AG1973">
        <v>9.1669</v>
      </c>
      <c r="AH1973">
        <v>5.8179999999999996</v>
      </c>
      <c r="AI1973">
        <v>2.9367000000000001</v>
      </c>
      <c r="AJ1973">
        <v>0.73050000000000004</v>
      </c>
      <c r="AK1973">
        <v>0.2044</v>
      </c>
      <c r="AL1973">
        <v>0.107</v>
      </c>
      <c r="AM1973">
        <v>5.0328999999999997</v>
      </c>
      <c r="AN1973">
        <v>0.5534</v>
      </c>
      <c r="AO1973">
        <v>149.46950000000001</v>
      </c>
      <c r="AP1973">
        <v>0.95920000000000005</v>
      </c>
      <c r="AQ1973">
        <v>100.9611</v>
      </c>
      <c r="AR1973">
        <v>53.856000000000002</v>
      </c>
      <c r="AS1973" s="22"/>
      <c r="AT1973" s="22"/>
      <c r="AU1973" s="22"/>
      <c r="AV1973" s="22"/>
      <c r="AW1973" s="22"/>
      <c r="AX1973" s="22"/>
    </row>
    <row r="1974" spans="1:50" ht="12.75" hidden="1" customHeight="1" x14ac:dyDescent="0.25">
      <c r="A1974">
        <v>5018</v>
      </c>
      <c r="B1974">
        <v>2011</v>
      </c>
      <c r="C1974" s="22" t="str">
        <f t="shared" si="113"/>
        <v>2011B05018</v>
      </c>
      <c r="D1974" s="13">
        <v>40844</v>
      </c>
      <c r="E1974">
        <v>110018</v>
      </c>
      <c r="F1974" t="s">
        <v>336</v>
      </c>
      <c r="G1974">
        <v>3</v>
      </c>
      <c r="H1974">
        <v>1</v>
      </c>
      <c r="I1974" t="s">
        <v>70</v>
      </c>
      <c r="J1974" s="15">
        <f t="shared" si="110"/>
        <v>1358</v>
      </c>
      <c r="K1974">
        <v>5</v>
      </c>
      <c r="L1974">
        <v>10</v>
      </c>
      <c r="M1974" s="15">
        <v>10</v>
      </c>
      <c r="N1974">
        <f t="shared" si="114"/>
        <v>5</v>
      </c>
      <c r="O1974">
        <v>4</v>
      </c>
      <c r="P1974">
        <v>6</v>
      </c>
      <c r="Q1974"/>
      <c r="R1974">
        <v>621</v>
      </c>
      <c r="S1974">
        <v>2012</v>
      </c>
      <c r="T1974" s="60" t="s">
        <v>88</v>
      </c>
      <c r="U1974" s="65">
        <v>1.7</v>
      </c>
      <c r="V1974" s="65">
        <v>0.65</v>
      </c>
      <c r="W1974" s="65">
        <v>0</v>
      </c>
      <c r="X1974" s="65">
        <v>0.47</v>
      </c>
      <c r="Y1974" s="65">
        <v>0</v>
      </c>
      <c r="Z1974">
        <v>472.70100000000002</v>
      </c>
      <c r="AA1974">
        <v>8.9580000000000002</v>
      </c>
      <c r="AB1974">
        <v>8.3158999999999992</v>
      </c>
      <c r="AC1974">
        <v>1.3607</v>
      </c>
      <c r="AD1974">
        <v>0.39150000000000001</v>
      </c>
      <c r="AE1974">
        <v>4.3604000000000003</v>
      </c>
      <c r="AF1974">
        <v>10.281000000000001</v>
      </c>
      <c r="AG1974">
        <v>8.5732999999999997</v>
      </c>
      <c r="AH1974">
        <v>4.2426000000000004</v>
      </c>
      <c r="AI1974">
        <v>2.8342999999999998</v>
      </c>
      <c r="AJ1974">
        <v>0.75290000000000001</v>
      </c>
      <c r="AK1974">
        <v>0.29199999999999998</v>
      </c>
      <c r="AL1974">
        <v>0.1203</v>
      </c>
      <c r="AM1974">
        <v>5.9893999999999998</v>
      </c>
      <c r="AN1974">
        <v>0.5212</v>
      </c>
      <c r="AO1974">
        <v>79.990899999999996</v>
      </c>
      <c r="AP1974">
        <v>0.79549999999999998</v>
      </c>
      <c r="AQ1974">
        <v>123.7483</v>
      </c>
      <c r="AR1974">
        <v>44.415700000000001</v>
      </c>
      <c r="AS1974" s="22"/>
      <c r="AT1974" s="22"/>
      <c r="AU1974" s="22"/>
      <c r="AV1974" s="22"/>
      <c r="AW1974" s="22"/>
      <c r="AX1974" s="22"/>
    </row>
    <row r="1975" spans="1:50" ht="12.75" hidden="1" customHeight="1" x14ac:dyDescent="0.25">
      <c r="A1975">
        <v>5019</v>
      </c>
      <c r="B1975">
        <v>2011</v>
      </c>
      <c r="C1975" s="22" t="str">
        <f t="shared" si="113"/>
        <v>2011B05019</v>
      </c>
      <c r="D1975" s="13">
        <v>40844</v>
      </c>
      <c r="E1975">
        <v>110018</v>
      </c>
      <c r="F1975" t="s">
        <v>336</v>
      </c>
      <c r="G1975">
        <v>3</v>
      </c>
      <c r="H1975">
        <v>1</v>
      </c>
      <c r="I1975" t="s">
        <v>70</v>
      </c>
      <c r="J1975" s="15">
        <f t="shared" si="110"/>
        <v>2716</v>
      </c>
      <c r="K1975">
        <v>10</v>
      </c>
      <c r="L1975">
        <v>20</v>
      </c>
      <c r="M1975" s="15">
        <v>20</v>
      </c>
      <c r="N1975">
        <f t="shared" si="114"/>
        <v>10</v>
      </c>
      <c r="O1975">
        <v>4</v>
      </c>
      <c r="P1975">
        <v>6</v>
      </c>
      <c r="Q1975"/>
      <c r="R1975">
        <v>622</v>
      </c>
      <c r="S1975">
        <v>2012</v>
      </c>
      <c r="T1975" s="60" t="s">
        <v>88</v>
      </c>
      <c r="U1975" s="65">
        <v>1.44</v>
      </c>
      <c r="V1975" s="65">
        <v>2.44</v>
      </c>
      <c r="W1975" s="65">
        <v>3.17</v>
      </c>
      <c r="X1975" s="65">
        <v>0.65</v>
      </c>
      <c r="Y1975" s="65">
        <v>0</v>
      </c>
      <c r="Z1975">
        <v>507.23</v>
      </c>
      <c r="AA1975">
        <v>8.1890000000000001</v>
      </c>
      <c r="AB1975">
        <v>7.4489999999999998</v>
      </c>
      <c r="AC1975">
        <v>1.6661999999999999</v>
      </c>
      <c r="AD1975">
        <v>0.48220000000000002</v>
      </c>
      <c r="AE1975">
        <v>6.5697000000000001</v>
      </c>
      <c r="AF1975">
        <v>8.5130999999999997</v>
      </c>
      <c r="AG1975">
        <v>7.7569999999999997</v>
      </c>
      <c r="AH1975">
        <v>1.6924999999999999</v>
      </c>
      <c r="AI1975">
        <v>2.6183999999999998</v>
      </c>
      <c r="AJ1975">
        <v>0.67600000000000005</v>
      </c>
      <c r="AK1975">
        <v>0.41499999999999998</v>
      </c>
      <c r="AL1975">
        <v>0.10979999999999999</v>
      </c>
      <c r="AM1975">
        <v>4.6912000000000003</v>
      </c>
      <c r="AN1975">
        <v>0.4486</v>
      </c>
      <c r="AO1975">
        <v>23.623999999999999</v>
      </c>
      <c r="AP1975">
        <v>0.71630000000000005</v>
      </c>
      <c r="AQ1975">
        <v>70.233500000000006</v>
      </c>
      <c r="AR1975">
        <v>63.400500000000001</v>
      </c>
      <c r="AS1975" s="22"/>
      <c r="AT1975" s="22"/>
      <c r="AU1975" s="22"/>
      <c r="AV1975" s="22"/>
      <c r="AW1975" s="22"/>
      <c r="AX1975" s="22"/>
    </row>
    <row r="1976" spans="1:50" ht="12.75" hidden="1" customHeight="1" x14ac:dyDescent="0.25">
      <c r="A1976">
        <v>5020</v>
      </c>
      <c r="B1976">
        <v>2011</v>
      </c>
      <c r="C1976" s="22" t="str">
        <f t="shared" si="113"/>
        <v>2011B05020</v>
      </c>
      <c r="D1976" s="13">
        <v>40844</v>
      </c>
      <c r="E1976">
        <v>110018</v>
      </c>
      <c r="F1976" t="s">
        <v>336</v>
      </c>
      <c r="G1976">
        <v>3</v>
      </c>
      <c r="H1976">
        <v>1</v>
      </c>
      <c r="I1976" t="s">
        <v>70</v>
      </c>
      <c r="J1976" s="15">
        <f t="shared" si="110"/>
        <v>2716</v>
      </c>
      <c r="K1976">
        <v>20</v>
      </c>
      <c r="L1976">
        <v>30</v>
      </c>
      <c r="M1976" s="15">
        <v>30</v>
      </c>
      <c r="N1976">
        <f t="shared" si="114"/>
        <v>10</v>
      </c>
      <c r="O1976">
        <v>4</v>
      </c>
      <c r="P1976">
        <v>6</v>
      </c>
      <c r="Q1976"/>
      <c r="R1976">
        <v>623</v>
      </c>
      <c r="S1976">
        <v>2012</v>
      </c>
      <c r="T1976" s="60" t="s">
        <v>88</v>
      </c>
      <c r="U1976" s="65">
        <v>1.1299999999999999</v>
      </c>
      <c r="V1976" s="65">
        <v>1.04</v>
      </c>
      <c r="W1976" s="65">
        <v>0</v>
      </c>
      <c r="X1976" s="65">
        <v>0.34</v>
      </c>
      <c r="Y1976" s="65">
        <v>0</v>
      </c>
      <c r="Z1976">
        <v>462.82</v>
      </c>
      <c r="AA1976">
        <v>6.74</v>
      </c>
      <c r="AB1976">
        <v>7.3620999999999999</v>
      </c>
      <c r="AC1976">
        <v>1.4696</v>
      </c>
      <c r="AD1976">
        <v>0.62909999999999999</v>
      </c>
      <c r="AE1976">
        <v>6.2350000000000003</v>
      </c>
      <c r="AF1976">
        <v>8.4253</v>
      </c>
      <c r="AG1976">
        <v>6.4268999999999998</v>
      </c>
      <c r="AH1976">
        <v>1.4280999999999999</v>
      </c>
      <c r="AI1976">
        <v>2.5324</v>
      </c>
      <c r="AJ1976">
        <v>0.65790000000000004</v>
      </c>
      <c r="AK1976">
        <v>0.33050000000000002</v>
      </c>
      <c r="AL1976">
        <v>0.1071</v>
      </c>
      <c r="AM1976">
        <v>5.3917000000000002</v>
      </c>
      <c r="AN1976">
        <v>0.46039999999999998</v>
      </c>
      <c r="AO1976">
        <v>9.0128000000000004</v>
      </c>
      <c r="AP1976">
        <v>0.54800000000000004</v>
      </c>
      <c r="AQ1976">
        <v>63.549199999999999</v>
      </c>
      <c r="AR1976">
        <v>76.299000000000007</v>
      </c>
      <c r="AS1976" s="22"/>
      <c r="AT1976" s="22"/>
      <c r="AU1976" s="22"/>
      <c r="AV1976" s="22"/>
      <c r="AW1976" s="22"/>
      <c r="AX1976" s="22"/>
    </row>
    <row r="1977" spans="1:50" ht="15" hidden="1" customHeight="1" x14ac:dyDescent="0.25">
      <c r="A1977">
        <v>5021</v>
      </c>
      <c r="B1977">
        <v>2011</v>
      </c>
      <c r="C1977" s="22" t="str">
        <f t="shared" si="113"/>
        <v>2011B05021</v>
      </c>
      <c r="D1977" s="13">
        <v>40844</v>
      </c>
      <c r="E1977">
        <v>110018</v>
      </c>
      <c r="F1977" t="s">
        <v>336</v>
      </c>
      <c r="G1977">
        <v>3</v>
      </c>
      <c r="H1977">
        <v>1</v>
      </c>
      <c r="I1977" t="s">
        <v>70</v>
      </c>
      <c r="J1977" s="15">
        <f t="shared" si="110"/>
        <v>2716</v>
      </c>
      <c r="K1977">
        <v>30</v>
      </c>
      <c r="L1977">
        <v>40</v>
      </c>
      <c r="M1977" s="15">
        <v>40</v>
      </c>
      <c r="N1977">
        <f t="shared" si="114"/>
        <v>10</v>
      </c>
      <c r="O1977">
        <v>4</v>
      </c>
      <c r="P1977">
        <v>6</v>
      </c>
      <c r="Q1977"/>
      <c r="R1977">
        <v>624</v>
      </c>
      <c r="S1977">
        <v>2012</v>
      </c>
      <c r="T1977" s="60" t="s">
        <v>88</v>
      </c>
      <c r="U1977" s="65">
        <v>0.39</v>
      </c>
      <c r="V1977" s="65">
        <v>0</v>
      </c>
      <c r="W1977" s="65">
        <v>0</v>
      </c>
      <c r="X1977" s="65">
        <v>0.22</v>
      </c>
      <c r="Y1977" s="65">
        <v>0</v>
      </c>
      <c r="Z1977">
        <v>469.95</v>
      </c>
      <c r="AA1977">
        <v>6.73</v>
      </c>
      <c r="AB1977">
        <v>9.4178999999999995</v>
      </c>
      <c r="AC1977">
        <v>1.1820999999999999</v>
      </c>
      <c r="AD1977">
        <v>0.46939999999999998</v>
      </c>
      <c r="AE1977">
        <v>17.847000000000001</v>
      </c>
      <c r="AF1977">
        <v>14.5746</v>
      </c>
      <c r="AG1977">
        <v>8.1119000000000003</v>
      </c>
      <c r="AH1977">
        <v>1.5284</v>
      </c>
      <c r="AI1977">
        <v>2.4575</v>
      </c>
      <c r="AJ1977">
        <v>0.62690000000000001</v>
      </c>
      <c r="AK1977">
        <v>0.37540000000000001</v>
      </c>
      <c r="AL1977">
        <v>0.106</v>
      </c>
      <c r="AM1977">
        <v>5.6299000000000001</v>
      </c>
      <c r="AN1977">
        <v>0.45450000000000002</v>
      </c>
      <c r="AO1977">
        <v>9.6194000000000006</v>
      </c>
      <c r="AP1977">
        <v>0.58879999999999999</v>
      </c>
      <c r="AQ1977">
        <v>67.164199999999994</v>
      </c>
      <c r="AR1977">
        <v>41.514899999999997</v>
      </c>
      <c r="AS1977" s="22"/>
      <c r="AT1977" s="22"/>
      <c r="AU1977" s="22"/>
      <c r="AV1977" s="22"/>
      <c r="AW1977" s="22"/>
      <c r="AX1977" s="22"/>
    </row>
    <row r="1978" spans="1:50" ht="12.75" hidden="1" customHeight="1" x14ac:dyDescent="0.25">
      <c r="A1978">
        <v>5022</v>
      </c>
      <c r="B1978">
        <v>2011</v>
      </c>
      <c r="C1978" s="22" t="str">
        <f t="shared" si="113"/>
        <v>2011B05022</v>
      </c>
      <c r="D1978" s="13">
        <v>40844</v>
      </c>
      <c r="E1978">
        <v>110018</v>
      </c>
      <c r="F1978" t="s">
        <v>336</v>
      </c>
      <c r="G1978">
        <v>3</v>
      </c>
      <c r="H1978">
        <v>1</v>
      </c>
      <c r="I1978" t="s">
        <v>70</v>
      </c>
      <c r="J1978" s="15">
        <f t="shared" si="110"/>
        <v>2716</v>
      </c>
      <c r="K1978">
        <v>40</v>
      </c>
      <c r="L1978">
        <v>50</v>
      </c>
      <c r="M1978" s="15">
        <v>50</v>
      </c>
      <c r="N1978">
        <f t="shared" si="114"/>
        <v>10</v>
      </c>
      <c r="O1978">
        <v>4</v>
      </c>
      <c r="P1978">
        <v>6</v>
      </c>
      <c r="Q1978"/>
      <c r="R1978">
        <v>625</v>
      </c>
      <c r="S1978">
        <v>2012</v>
      </c>
      <c r="T1978" s="60" t="s">
        <v>88</v>
      </c>
      <c r="U1978" s="65">
        <v>0.65</v>
      </c>
      <c r="V1978" s="65">
        <v>0</v>
      </c>
      <c r="W1978" s="65">
        <v>0</v>
      </c>
      <c r="X1978" s="65">
        <v>0.08</v>
      </c>
      <c r="Y1978" s="65">
        <v>0</v>
      </c>
      <c r="Z1978">
        <v>463.85</v>
      </c>
      <c r="AA1978">
        <v>6.21</v>
      </c>
      <c r="AB1978">
        <v>7.0026999999999999</v>
      </c>
      <c r="AC1978">
        <v>1.579</v>
      </c>
      <c r="AD1978">
        <v>0.37969999999999998</v>
      </c>
      <c r="AE1978">
        <v>3.2262</v>
      </c>
      <c r="AF1978">
        <v>8.4331999999999994</v>
      </c>
      <c r="AG1978">
        <v>6.6985000000000001</v>
      </c>
      <c r="AH1978">
        <v>1.054</v>
      </c>
      <c r="AI1978">
        <v>2.3006000000000002</v>
      </c>
      <c r="AJ1978">
        <v>0.55000000000000004</v>
      </c>
      <c r="AK1978">
        <v>0.14990000000000001</v>
      </c>
      <c r="AL1978">
        <v>8.3599999999999994E-2</v>
      </c>
      <c r="AM1978">
        <v>3.8401000000000001</v>
      </c>
      <c r="AN1978">
        <v>0.34970000000000001</v>
      </c>
      <c r="AO1978">
        <v>3.3210999999999999</v>
      </c>
      <c r="AP1978">
        <v>0.49320000000000003</v>
      </c>
      <c r="AQ1978">
        <v>54.314300000000003</v>
      </c>
      <c r="AR1978">
        <v>42.992699999999999</v>
      </c>
      <c r="AS1978" s="22"/>
      <c r="AT1978" s="22"/>
      <c r="AU1978" s="22"/>
      <c r="AV1978" s="22"/>
      <c r="AW1978" s="22"/>
      <c r="AX1978" s="22"/>
    </row>
    <row r="1979" spans="1:50" ht="12.75" hidden="1" customHeight="1" x14ac:dyDescent="0.25">
      <c r="A1979">
        <v>5023</v>
      </c>
      <c r="B1979">
        <v>2011</v>
      </c>
      <c r="C1979" s="22" t="str">
        <f t="shared" si="113"/>
        <v>2011B05023</v>
      </c>
      <c r="D1979" s="13">
        <v>40844</v>
      </c>
      <c r="E1979">
        <v>110018</v>
      </c>
      <c r="F1979" t="s">
        <v>336</v>
      </c>
      <c r="G1979">
        <v>3</v>
      </c>
      <c r="H1979">
        <v>1</v>
      </c>
      <c r="I1979" t="s">
        <v>70</v>
      </c>
      <c r="J1979" s="15">
        <f t="shared" si="110"/>
        <v>4617.2000000000007</v>
      </c>
      <c r="K1979">
        <v>50</v>
      </c>
      <c r="L1979">
        <v>70</v>
      </c>
      <c r="M1979" s="54">
        <v>67</v>
      </c>
      <c r="N1979">
        <f t="shared" si="114"/>
        <v>20</v>
      </c>
      <c r="O1979">
        <v>4</v>
      </c>
      <c r="P1979">
        <v>6</v>
      </c>
      <c r="Q1979"/>
      <c r="R1979">
        <v>626</v>
      </c>
      <c r="S1979">
        <v>2012</v>
      </c>
      <c r="T1979" s="60" t="s">
        <v>88</v>
      </c>
      <c r="U1979" s="65">
        <v>0.22</v>
      </c>
      <c r="V1979" s="65">
        <v>0</v>
      </c>
      <c r="W1979" s="65">
        <v>0</v>
      </c>
      <c r="X1979" s="65">
        <v>0.02</v>
      </c>
      <c r="Y1979" s="65">
        <v>0</v>
      </c>
      <c r="Z1979">
        <v>473.45</v>
      </c>
      <c r="AA1979">
        <v>7.61</v>
      </c>
      <c r="AB1979">
        <v>13.282</v>
      </c>
      <c r="AC1979">
        <v>0.70850000000000002</v>
      </c>
      <c r="AD1979">
        <v>0.61609999999999998</v>
      </c>
      <c r="AE1979">
        <v>26.072299999999998</v>
      </c>
      <c r="AF1979">
        <v>25.592400000000001</v>
      </c>
      <c r="AG1979">
        <v>12.1919</v>
      </c>
      <c r="AH1979">
        <v>2.1475</v>
      </c>
      <c r="AI1979">
        <v>2.9899</v>
      </c>
      <c r="AJ1979">
        <v>0.67649999999999999</v>
      </c>
      <c r="AK1979">
        <v>0.54679999999999995</v>
      </c>
      <c r="AL1979">
        <v>8.8300000000000003E-2</v>
      </c>
      <c r="AM1979">
        <v>6.3211000000000004</v>
      </c>
      <c r="AN1979">
        <v>0.46679999999999999</v>
      </c>
      <c r="AO1979">
        <v>7.4051999999999998</v>
      </c>
      <c r="AP1979">
        <v>0.66049999999999998</v>
      </c>
      <c r="AQ1979">
        <v>83.886300000000006</v>
      </c>
      <c r="AR1979">
        <v>48.477499999999999</v>
      </c>
      <c r="AU1979" s="22"/>
      <c r="AV1979" s="22"/>
      <c r="AW1979" s="22"/>
      <c r="AX1979" s="22"/>
    </row>
    <row r="1980" spans="1:50" ht="12.75" hidden="1" customHeight="1" x14ac:dyDescent="0.25">
      <c r="A1980">
        <v>5024</v>
      </c>
      <c r="B1980">
        <v>2011</v>
      </c>
      <c r="C1980" s="22" t="str">
        <f t="shared" si="113"/>
        <v>2011B05024</v>
      </c>
      <c r="D1980" s="13">
        <v>40844</v>
      </c>
      <c r="E1980">
        <v>110018</v>
      </c>
      <c r="F1980" t="s">
        <v>336</v>
      </c>
      <c r="G1980">
        <v>3</v>
      </c>
      <c r="H1980">
        <v>1</v>
      </c>
      <c r="I1980" t="s">
        <v>70</v>
      </c>
      <c r="J1980" s="15">
        <f t="shared" si="110"/>
        <v>1018.5000000000001</v>
      </c>
      <c r="K1980">
        <v>70</v>
      </c>
      <c r="L1980">
        <v>80</v>
      </c>
      <c r="M1980" s="54">
        <v>77.5</v>
      </c>
      <c r="N1980">
        <f t="shared" si="114"/>
        <v>10</v>
      </c>
      <c r="O1980">
        <v>2</v>
      </c>
      <c r="P1980">
        <v>6</v>
      </c>
      <c r="Q1980"/>
      <c r="S1980"/>
      <c r="T1980" s="60" t="s">
        <v>88</v>
      </c>
      <c r="U1980" s="65">
        <v>0.03</v>
      </c>
      <c r="V1980" s="65">
        <v>0</v>
      </c>
      <c r="W1980" s="65">
        <v>0</v>
      </c>
      <c r="X1980" s="65">
        <v>0</v>
      </c>
      <c r="Y1980" s="65">
        <v>0</v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 s="19"/>
      <c r="AQ1980" s="19"/>
      <c r="AR1980" s="19"/>
      <c r="AU1980" s="22"/>
      <c r="AV1980" s="22"/>
      <c r="AW1980" s="22"/>
      <c r="AX1980" s="22"/>
    </row>
    <row r="1981" spans="1:50" ht="12.75" hidden="1" customHeight="1" x14ac:dyDescent="0.25">
      <c r="A1981">
        <v>5025</v>
      </c>
      <c r="B1981">
        <v>2011</v>
      </c>
      <c r="C1981" s="22" t="str">
        <f t="shared" si="113"/>
        <v>2011B05025</v>
      </c>
      <c r="D1981" s="13">
        <v>40844</v>
      </c>
      <c r="E1981">
        <v>110018</v>
      </c>
      <c r="F1981" t="s">
        <v>336</v>
      </c>
      <c r="G1981">
        <v>3</v>
      </c>
      <c r="H1981">
        <v>1</v>
      </c>
      <c r="I1981" t="s">
        <v>70</v>
      </c>
      <c r="J1981" s="15">
        <f t="shared" si="110"/>
        <v>1358</v>
      </c>
      <c r="K1981">
        <v>80</v>
      </c>
      <c r="L1981">
        <v>100</v>
      </c>
      <c r="M1981" s="54">
        <v>100</v>
      </c>
      <c r="N1981">
        <f t="shared" si="114"/>
        <v>20</v>
      </c>
      <c r="O1981">
        <v>1</v>
      </c>
      <c r="P1981">
        <v>6</v>
      </c>
      <c r="Q1981"/>
      <c r="S1981"/>
      <c r="T1981" s="60" t="s">
        <v>88</v>
      </c>
      <c r="U1981" s="65">
        <v>0.02</v>
      </c>
      <c r="V1981" s="65">
        <v>0</v>
      </c>
      <c r="W1981" s="65">
        <v>0</v>
      </c>
      <c r="X1981" s="65">
        <v>0</v>
      </c>
      <c r="Y1981" s="65">
        <v>0</v>
      </c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 s="19"/>
      <c r="AQ1981" s="19"/>
      <c r="AR1981" s="19"/>
      <c r="AU1981" s="22"/>
      <c r="AV1981" s="22"/>
      <c r="AW1981" s="22"/>
      <c r="AX1981" s="22"/>
    </row>
    <row r="1982" spans="1:50" hidden="1" x14ac:dyDescent="0.25">
      <c r="A1982">
        <v>5026</v>
      </c>
      <c r="B1982">
        <v>2011</v>
      </c>
      <c r="C1982" s="22" t="str">
        <f t="shared" si="113"/>
        <v>2011B05026</v>
      </c>
      <c r="D1982" s="13">
        <v>40849</v>
      </c>
      <c r="E1982">
        <v>110019</v>
      </c>
      <c r="F1982" t="s">
        <v>339</v>
      </c>
      <c r="G1982">
        <v>1</v>
      </c>
      <c r="H1982">
        <v>1.5</v>
      </c>
      <c r="I1982" t="s">
        <v>70</v>
      </c>
      <c r="J1982" s="15">
        <f t="shared" si="110"/>
        <v>1358</v>
      </c>
      <c r="K1982">
        <v>0</v>
      </c>
      <c r="L1982">
        <v>5</v>
      </c>
      <c r="M1982">
        <v>5</v>
      </c>
      <c r="N1982">
        <f t="shared" si="114"/>
        <v>5</v>
      </c>
      <c r="O1982">
        <v>4</v>
      </c>
      <c r="P1982">
        <v>6</v>
      </c>
      <c r="Q1982"/>
      <c r="R1982">
        <v>627</v>
      </c>
      <c r="S1982">
        <v>2012</v>
      </c>
      <c r="T1982" s="60" t="s">
        <v>77</v>
      </c>
      <c r="U1982" s="65">
        <v>0.56999999999999995</v>
      </c>
      <c r="V1982" s="65">
        <v>0.08</v>
      </c>
      <c r="W1982" s="65">
        <v>0</v>
      </c>
      <c r="X1982" s="65">
        <v>0.04</v>
      </c>
      <c r="Y1982" s="65">
        <v>0</v>
      </c>
      <c r="Z1982">
        <v>461.54</v>
      </c>
      <c r="AA1982">
        <v>11.54</v>
      </c>
      <c r="AB1982">
        <v>3.7528999999999999</v>
      </c>
      <c r="AC1982">
        <v>2.5251999999999999</v>
      </c>
      <c r="AD1982">
        <v>2.6101000000000001</v>
      </c>
      <c r="AE1982">
        <v>3.5421999999999998</v>
      </c>
      <c r="AF1982">
        <v>7.0198999999999998</v>
      </c>
      <c r="AG1982">
        <v>11.8208</v>
      </c>
      <c r="AH1982">
        <v>4.1071</v>
      </c>
      <c r="AI1982">
        <v>2.3003999999999998</v>
      </c>
      <c r="AJ1982">
        <v>0.85660000000000003</v>
      </c>
      <c r="AK1982">
        <v>0.60070000000000001</v>
      </c>
      <c r="AL1982">
        <v>8.72E-2</v>
      </c>
      <c r="AM1982">
        <v>3.7886000000000002</v>
      </c>
      <c r="AN1982">
        <v>0.93620000000000003</v>
      </c>
      <c r="AO1982">
        <v>542.79859999999996</v>
      </c>
      <c r="AP1982">
        <v>0.8841</v>
      </c>
      <c r="AQ1982">
        <v>29.7424</v>
      </c>
      <c r="AR1982">
        <v>98.185000000000002</v>
      </c>
      <c r="AU1982" s="22"/>
      <c r="AV1982" s="22"/>
      <c r="AW1982" s="22"/>
      <c r="AX1982" s="22"/>
    </row>
    <row r="1983" spans="1:50" hidden="1" x14ac:dyDescent="0.25">
      <c r="A1983">
        <v>5027</v>
      </c>
      <c r="B1983">
        <v>2011</v>
      </c>
      <c r="C1983" s="22" t="str">
        <f t="shared" si="113"/>
        <v>2011B05027</v>
      </c>
      <c r="D1983" s="13">
        <v>40849</v>
      </c>
      <c r="E1983">
        <v>110019</v>
      </c>
      <c r="F1983" t="s">
        <v>339</v>
      </c>
      <c r="G1983">
        <v>1</v>
      </c>
      <c r="H1983">
        <v>1.5</v>
      </c>
      <c r="I1983" t="s">
        <v>70</v>
      </c>
      <c r="J1983" s="15">
        <f t="shared" si="110"/>
        <v>1358</v>
      </c>
      <c r="K1983">
        <v>5</v>
      </c>
      <c r="L1983">
        <v>10</v>
      </c>
      <c r="M1983">
        <v>10</v>
      </c>
      <c r="N1983">
        <f t="shared" si="114"/>
        <v>5</v>
      </c>
      <c r="O1983">
        <v>4</v>
      </c>
      <c r="P1983">
        <v>6</v>
      </c>
      <c r="Q1983"/>
      <c r="R1983">
        <v>628</v>
      </c>
      <c r="S1983">
        <v>2012</v>
      </c>
      <c r="T1983" s="60" t="s">
        <v>77</v>
      </c>
      <c r="U1983" s="65">
        <v>0.42</v>
      </c>
      <c r="V1983" s="65">
        <v>0</v>
      </c>
      <c r="W1983" s="65">
        <v>0</v>
      </c>
      <c r="X1983" s="65">
        <v>0.61</v>
      </c>
      <c r="Y1983" s="65">
        <v>0</v>
      </c>
      <c r="Z1983">
        <v>460.42</v>
      </c>
      <c r="AA1983">
        <v>8.9499999999999993</v>
      </c>
      <c r="AB1983">
        <v>4.6760999999999999</v>
      </c>
      <c r="AC1983">
        <v>1.6736</v>
      </c>
      <c r="AD1983">
        <v>1.8895</v>
      </c>
      <c r="AE1983">
        <v>7.7972999999999999</v>
      </c>
      <c r="AF1983">
        <v>8.9949999999999992</v>
      </c>
      <c r="AG1983">
        <v>7.6635999999999997</v>
      </c>
      <c r="AH1983">
        <v>4.9983000000000004</v>
      </c>
      <c r="AI1983">
        <v>1.7831999999999999</v>
      </c>
      <c r="AJ1983">
        <v>0.83309999999999995</v>
      </c>
      <c r="AK1983">
        <v>0.85629999999999995</v>
      </c>
      <c r="AL1983">
        <v>8.72E-2</v>
      </c>
      <c r="AM1983">
        <v>5.0590000000000002</v>
      </c>
      <c r="AN1983">
        <v>0.71930000000000005</v>
      </c>
      <c r="AO1983">
        <v>477.24250000000001</v>
      </c>
      <c r="AP1983">
        <v>0.68440000000000001</v>
      </c>
      <c r="AQ1983">
        <v>37.873800000000003</v>
      </c>
      <c r="AR1983">
        <v>98.172799999999995</v>
      </c>
      <c r="AU1983" s="22"/>
      <c r="AV1983" s="22"/>
      <c r="AW1983" s="22"/>
      <c r="AX1983" s="22"/>
    </row>
    <row r="1984" spans="1:50" hidden="1" x14ac:dyDescent="0.25">
      <c r="A1984">
        <v>5028</v>
      </c>
      <c r="B1984">
        <v>2011</v>
      </c>
      <c r="C1984" s="22" t="str">
        <f t="shared" si="113"/>
        <v>2011B05028</v>
      </c>
      <c r="D1984" s="13">
        <v>40849</v>
      </c>
      <c r="E1984">
        <v>110019</v>
      </c>
      <c r="F1984" t="s">
        <v>339</v>
      </c>
      <c r="G1984">
        <v>1</v>
      </c>
      <c r="H1984">
        <v>1.5</v>
      </c>
      <c r="I1984" t="s">
        <v>70</v>
      </c>
      <c r="J1984" s="15">
        <f t="shared" si="110"/>
        <v>2716</v>
      </c>
      <c r="K1984">
        <v>10</v>
      </c>
      <c r="L1984">
        <v>20</v>
      </c>
      <c r="M1984">
        <v>20</v>
      </c>
      <c r="N1984">
        <f t="shared" si="114"/>
        <v>10</v>
      </c>
      <c r="O1984">
        <v>4</v>
      </c>
      <c r="P1984">
        <v>6</v>
      </c>
      <c r="Q1984"/>
      <c r="R1984">
        <v>629</v>
      </c>
      <c r="S1984">
        <v>2012</v>
      </c>
      <c r="T1984" s="60" t="s">
        <v>77</v>
      </c>
      <c r="U1984" s="65">
        <v>0.59</v>
      </c>
      <c r="V1984" s="65">
        <v>0</v>
      </c>
      <c r="W1984" s="65">
        <v>0</v>
      </c>
      <c r="X1984" s="65">
        <v>0.08</v>
      </c>
      <c r="Y1984" s="65">
        <v>0</v>
      </c>
      <c r="Z1984">
        <v>467.51</v>
      </c>
      <c r="AA1984">
        <v>9.3000000000000007</v>
      </c>
      <c r="AB1984">
        <v>6.2390999999999996</v>
      </c>
      <c r="AC1984">
        <v>1.6633</v>
      </c>
      <c r="AD1984">
        <v>1.708</v>
      </c>
      <c r="AE1984">
        <v>13.8727</v>
      </c>
      <c r="AF1984">
        <v>10.4519</v>
      </c>
      <c r="AG1984">
        <v>6.9291</v>
      </c>
      <c r="AH1984">
        <v>3.6011000000000002</v>
      </c>
      <c r="AI1984">
        <v>2.0204</v>
      </c>
      <c r="AJ1984">
        <v>0.84009999999999996</v>
      </c>
      <c r="AK1984">
        <v>1.0329999999999999</v>
      </c>
      <c r="AL1984">
        <v>0.104</v>
      </c>
      <c r="AM1984">
        <v>6.7103999999999999</v>
      </c>
      <c r="AN1984">
        <v>0.75360000000000005</v>
      </c>
      <c r="AO1984">
        <v>270.69970000000001</v>
      </c>
      <c r="AP1984">
        <v>0.70850000000000002</v>
      </c>
      <c r="AQ1984">
        <v>31.6812</v>
      </c>
      <c r="AR1984">
        <v>89.31</v>
      </c>
      <c r="AU1984" s="22"/>
      <c r="AV1984" s="22"/>
      <c r="AW1984" s="22"/>
      <c r="AX1984" s="22"/>
    </row>
    <row r="1985" spans="1:50" hidden="1" x14ac:dyDescent="0.25">
      <c r="A1985">
        <v>5029</v>
      </c>
      <c r="B1985">
        <v>2011</v>
      </c>
      <c r="C1985" s="22" t="str">
        <f t="shared" si="113"/>
        <v>2011B05029</v>
      </c>
      <c r="D1985" s="13">
        <v>40849</v>
      </c>
      <c r="E1985">
        <v>110019</v>
      </c>
      <c r="F1985" t="s">
        <v>339</v>
      </c>
      <c r="G1985">
        <v>1</v>
      </c>
      <c r="H1985">
        <v>1.5</v>
      </c>
      <c r="I1985" t="s">
        <v>70</v>
      </c>
      <c r="J1985" s="15">
        <f t="shared" si="110"/>
        <v>2716</v>
      </c>
      <c r="K1985">
        <v>20</v>
      </c>
      <c r="L1985">
        <v>30</v>
      </c>
      <c r="M1985">
        <v>30</v>
      </c>
      <c r="N1985">
        <f t="shared" si="114"/>
        <v>10</v>
      </c>
      <c r="O1985">
        <v>4</v>
      </c>
      <c r="P1985">
        <v>6</v>
      </c>
      <c r="Q1985" t="s">
        <v>436</v>
      </c>
      <c r="R1985">
        <v>630</v>
      </c>
      <c r="S1985">
        <v>2012</v>
      </c>
      <c r="T1985" s="60" t="s">
        <v>77</v>
      </c>
      <c r="U1985" s="65">
        <v>0.03</v>
      </c>
      <c r="V1985" s="65">
        <v>0.28999999999999998</v>
      </c>
      <c r="W1985" s="65">
        <v>4.17</v>
      </c>
      <c r="X1985" s="65">
        <v>0.25</v>
      </c>
      <c r="Y1985" s="65">
        <v>0</v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U1985" s="22"/>
      <c r="AV1985" s="22"/>
      <c r="AW1985" s="22"/>
      <c r="AX1985" s="22"/>
    </row>
    <row r="1986" spans="1:50" hidden="1" x14ac:dyDescent="0.25">
      <c r="A1986">
        <v>5030</v>
      </c>
      <c r="B1986">
        <v>2011</v>
      </c>
      <c r="C1986" s="22" t="str">
        <f t="shared" si="113"/>
        <v>2011B05030</v>
      </c>
      <c r="D1986" s="13">
        <v>40849</v>
      </c>
      <c r="E1986">
        <v>110019</v>
      </c>
      <c r="F1986" t="s">
        <v>339</v>
      </c>
      <c r="G1986">
        <v>1</v>
      </c>
      <c r="H1986">
        <v>1.5</v>
      </c>
      <c r="I1986" t="s">
        <v>70</v>
      </c>
      <c r="J1986" s="15">
        <f t="shared" ref="J1986:J2049" si="115">IF(I1986="WB",54.6*O1986*(M1986-K1986),IF(I1986="BZ",67.9*O1986*(M1986-K1986),IF(I1986="BZ+WB",122.5*O1986*(M1986-K1986),IF(I1986="RKS",19.6*(M1986-K1986)*O1986,""))))</f>
        <v>2716</v>
      </c>
      <c r="K1986">
        <v>30</v>
      </c>
      <c r="L1986">
        <v>40</v>
      </c>
      <c r="M1986">
        <v>40</v>
      </c>
      <c r="N1986">
        <f t="shared" si="114"/>
        <v>10</v>
      </c>
      <c r="O1986">
        <v>4</v>
      </c>
      <c r="P1986">
        <v>6</v>
      </c>
      <c r="Q1986"/>
      <c r="R1986">
        <v>631</v>
      </c>
      <c r="S1986">
        <v>2012</v>
      </c>
      <c r="T1986" s="60" t="s">
        <v>77</v>
      </c>
      <c r="U1986" s="65">
        <v>0.26</v>
      </c>
      <c r="V1986" s="65">
        <v>0.28000000000000003</v>
      </c>
      <c r="W1986" s="65">
        <v>0</v>
      </c>
      <c r="X1986" s="65">
        <v>0.19</v>
      </c>
      <c r="Y1986" s="65">
        <v>0</v>
      </c>
      <c r="Z1986">
        <v>457.51</v>
      </c>
      <c r="AA1986">
        <v>8.68</v>
      </c>
      <c r="AB1986">
        <v>8.3332999999999995</v>
      </c>
      <c r="AC1986">
        <v>0.85450000000000004</v>
      </c>
      <c r="AD1986">
        <v>3.0070000000000001</v>
      </c>
      <c r="AE1986">
        <v>18.1768</v>
      </c>
      <c r="AF1986">
        <v>8.3645999999999994</v>
      </c>
      <c r="AG1986">
        <v>4.7127999999999997</v>
      </c>
      <c r="AH1986">
        <v>1.349</v>
      </c>
      <c r="AI1986">
        <v>2.7151999999999998</v>
      </c>
      <c r="AJ1986">
        <v>0.75900000000000001</v>
      </c>
      <c r="AK1986">
        <v>0.6784</v>
      </c>
      <c r="AL1986">
        <v>0.30830000000000002</v>
      </c>
      <c r="AM1986">
        <v>8.4116</v>
      </c>
      <c r="AN1986">
        <v>0.80049999999999999</v>
      </c>
      <c r="AO1986">
        <v>32.0501</v>
      </c>
      <c r="AP1986">
        <v>0.69169999999999998</v>
      </c>
      <c r="AQ1986">
        <v>33.1768</v>
      </c>
      <c r="AR1986">
        <v>93.896699999999996</v>
      </c>
      <c r="AU1986" s="22"/>
      <c r="AV1986" s="22"/>
      <c r="AW1986" s="22"/>
      <c r="AX1986" s="22"/>
    </row>
    <row r="1987" spans="1:50" hidden="1" x14ac:dyDescent="0.25">
      <c r="A1987">
        <v>5031</v>
      </c>
      <c r="B1987">
        <v>2011</v>
      </c>
      <c r="C1987" s="22" t="str">
        <f t="shared" si="113"/>
        <v>2011B05031</v>
      </c>
      <c r="D1987" s="13">
        <v>40849</v>
      </c>
      <c r="E1987">
        <v>110019</v>
      </c>
      <c r="F1987" t="s">
        <v>339</v>
      </c>
      <c r="G1987">
        <v>1</v>
      </c>
      <c r="H1987">
        <v>1.5</v>
      </c>
      <c r="I1987" t="s">
        <v>70</v>
      </c>
      <c r="J1987" s="15">
        <f t="shared" si="115"/>
        <v>2716</v>
      </c>
      <c r="K1987">
        <v>40</v>
      </c>
      <c r="L1987">
        <v>50</v>
      </c>
      <c r="M1987">
        <v>50</v>
      </c>
      <c r="N1987">
        <f t="shared" si="114"/>
        <v>10</v>
      </c>
      <c r="O1987">
        <v>4</v>
      </c>
      <c r="P1987">
        <v>6</v>
      </c>
      <c r="Q1987"/>
      <c r="R1987">
        <v>632</v>
      </c>
      <c r="S1987">
        <v>2012</v>
      </c>
      <c r="T1987" s="60" t="s">
        <v>77</v>
      </c>
      <c r="U1987" s="65">
        <v>0.56999999999999995</v>
      </c>
      <c r="V1987" s="65">
        <v>0</v>
      </c>
      <c r="W1987" s="65">
        <v>0</v>
      </c>
      <c r="X1987" s="65">
        <v>0.03</v>
      </c>
      <c r="Y1987" s="65">
        <v>0</v>
      </c>
      <c r="Z1987">
        <v>442.17</v>
      </c>
      <c r="AA1987">
        <v>9.07</v>
      </c>
      <c r="AB1987">
        <v>9.8384</v>
      </c>
      <c r="AC1987">
        <v>1.0710999999999999</v>
      </c>
      <c r="AD1987">
        <v>3.6158999999999999</v>
      </c>
      <c r="AE1987">
        <v>13.988899999999999</v>
      </c>
      <c r="AF1987">
        <v>8.7349999999999994</v>
      </c>
      <c r="AG1987">
        <v>4.6722000000000001</v>
      </c>
      <c r="AH1987">
        <v>1.9279999999999999</v>
      </c>
      <c r="AI1987">
        <v>2.6065999999999998</v>
      </c>
      <c r="AJ1987">
        <v>0.93400000000000005</v>
      </c>
      <c r="AK1987">
        <v>0.78669999999999995</v>
      </c>
      <c r="AL1987">
        <v>0.38040000000000002</v>
      </c>
      <c r="AM1987">
        <v>7.47</v>
      </c>
      <c r="AN1987">
        <v>0.69299999999999995</v>
      </c>
      <c r="AO1987">
        <v>16.1404</v>
      </c>
      <c r="AP1987">
        <v>0.71330000000000005</v>
      </c>
      <c r="AQ1987">
        <v>58.910400000000003</v>
      </c>
      <c r="AR1987">
        <v>99.953800000000001</v>
      </c>
      <c r="AU1987" s="22"/>
      <c r="AV1987" s="22"/>
      <c r="AW1987" s="22"/>
      <c r="AX1987" s="22"/>
    </row>
    <row r="1988" spans="1:50" hidden="1" x14ac:dyDescent="0.25">
      <c r="A1988">
        <v>5032</v>
      </c>
      <c r="B1988">
        <v>2011</v>
      </c>
      <c r="C1988" s="22" t="str">
        <f t="shared" si="113"/>
        <v>2011B05032</v>
      </c>
      <c r="D1988" s="13">
        <v>40849</v>
      </c>
      <c r="E1988">
        <v>110019</v>
      </c>
      <c r="F1988" t="s">
        <v>339</v>
      </c>
      <c r="G1988">
        <v>1</v>
      </c>
      <c r="H1988">
        <v>1.5</v>
      </c>
      <c r="I1988" t="s">
        <v>70</v>
      </c>
      <c r="J1988" s="15">
        <f t="shared" si="115"/>
        <v>5432</v>
      </c>
      <c r="K1988">
        <v>50</v>
      </c>
      <c r="L1988">
        <v>70</v>
      </c>
      <c r="M1988">
        <v>70</v>
      </c>
      <c r="N1988">
        <f t="shared" si="114"/>
        <v>20</v>
      </c>
      <c r="O1988">
        <v>4</v>
      </c>
      <c r="P1988">
        <v>6</v>
      </c>
      <c r="Q1988"/>
      <c r="R1988">
        <v>633</v>
      </c>
      <c r="S1988">
        <v>2012</v>
      </c>
      <c r="T1988" s="60" t="s">
        <v>77</v>
      </c>
      <c r="U1988" s="65">
        <v>0.56999999999999995</v>
      </c>
      <c r="V1988" s="65">
        <v>0</v>
      </c>
      <c r="W1988" s="65">
        <v>0</v>
      </c>
      <c r="X1988" s="65">
        <v>0.19</v>
      </c>
      <c r="Y1988" s="65">
        <v>0</v>
      </c>
      <c r="Z1988">
        <v>438.89</v>
      </c>
      <c r="AA1988">
        <v>9.23</v>
      </c>
      <c r="AB1988">
        <v>10.043799999999999</v>
      </c>
      <c r="AC1988">
        <v>1.0802</v>
      </c>
      <c r="AD1988">
        <v>3.83</v>
      </c>
      <c r="AE1988">
        <v>16.5732</v>
      </c>
      <c r="AF1988">
        <v>7.1867000000000001</v>
      </c>
      <c r="AG1988">
        <v>4.8071999999999999</v>
      </c>
      <c r="AH1988">
        <v>1.8939999999999999</v>
      </c>
      <c r="AI1988">
        <v>2.9483000000000001</v>
      </c>
      <c r="AJ1988">
        <v>0.97499999999999998</v>
      </c>
      <c r="AK1988">
        <v>0.80889999999999995</v>
      </c>
      <c r="AL1988">
        <v>0.33389999999999997</v>
      </c>
      <c r="AM1988">
        <v>7.4802999999999997</v>
      </c>
      <c r="AN1988">
        <v>0.72440000000000004</v>
      </c>
      <c r="AO1988">
        <v>21.2226</v>
      </c>
      <c r="AP1988">
        <v>0.73709999999999998</v>
      </c>
      <c r="AQ1988">
        <v>46.976300000000002</v>
      </c>
      <c r="AR1988">
        <v>90.929000000000002</v>
      </c>
      <c r="AU1988" s="22"/>
      <c r="AV1988" s="22"/>
      <c r="AW1988" s="22"/>
      <c r="AX1988" s="22"/>
    </row>
    <row r="1989" spans="1:50" hidden="1" x14ac:dyDescent="0.25">
      <c r="A1989">
        <v>5033</v>
      </c>
      <c r="B1989">
        <v>2011</v>
      </c>
      <c r="C1989" s="22" t="str">
        <f t="shared" si="113"/>
        <v>2011B05033</v>
      </c>
      <c r="D1989" s="13">
        <v>40849</v>
      </c>
      <c r="E1989">
        <v>110019</v>
      </c>
      <c r="F1989" t="s">
        <v>339</v>
      </c>
      <c r="G1989">
        <v>1</v>
      </c>
      <c r="H1989">
        <v>1.5</v>
      </c>
      <c r="I1989" t="s">
        <v>70</v>
      </c>
      <c r="J1989" s="15">
        <f t="shared" si="115"/>
        <v>950.60000000000014</v>
      </c>
      <c r="K1989">
        <v>70</v>
      </c>
      <c r="L1989">
        <v>80</v>
      </c>
      <c r="M1989" s="26">
        <v>73.5</v>
      </c>
      <c r="N1989">
        <f t="shared" si="114"/>
        <v>10</v>
      </c>
      <c r="O1989">
        <v>4</v>
      </c>
      <c r="P1989">
        <v>6</v>
      </c>
      <c r="Q1989"/>
      <c r="R1989">
        <v>634</v>
      </c>
      <c r="S1989">
        <v>2012</v>
      </c>
      <c r="T1989" s="60" t="s">
        <v>77</v>
      </c>
      <c r="U1989" s="65">
        <v>1.1000000000000001</v>
      </c>
      <c r="V1989" s="65">
        <v>0.28000000000000003</v>
      </c>
      <c r="W1989" s="65">
        <v>0</v>
      </c>
      <c r="X1989" s="65">
        <v>0.02</v>
      </c>
      <c r="Y1989" s="65">
        <v>0</v>
      </c>
      <c r="Z1989">
        <v>496.654</v>
      </c>
      <c r="AA1989">
        <v>10.026999999999999</v>
      </c>
      <c r="AB1989">
        <v>10.253500000000001</v>
      </c>
      <c r="AC1989">
        <v>1.3129999999999999</v>
      </c>
      <c r="AD1989">
        <v>5.9344000000000001</v>
      </c>
      <c r="AE1989">
        <v>46.700200000000002</v>
      </c>
      <c r="AF1989">
        <v>6.3647999999999998</v>
      </c>
      <c r="AG1989">
        <v>4.2294999999999998</v>
      </c>
      <c r="AH1989">
        <v>2.0613000000000001</v>
      </c>
      <c r="AI1989">
        <v>3.4097</v>
      </c>
      <c r="AJ1989">
        <v>1.0319</v>
      </c>
      <c r="AK1989">
        <v>1.1215999999999999</v>
      </c>
      <c r="AL1989">
        <v>0.49569999999999997</v>
      </c>
      <c r="AM1989">
        <v>8.9623000000000008</v>
      </c>
      <c r="AN1989">
        <v>0.71950000000000003</v>
      </c>
      <c r="AO1989">
        <v>24.8767</v>
      </c>
      <c r="AP1989">
        <v>0.78639999999999999</v>
      </c>
      <c r="AQ1989">
        <v>41.520299999999999</v>
      </c>
      <c r="AR1989">
        <v>108.30719999999999</v>
      </c>
      <c r="AU1989" s="22"/>
      <c r="AV1989" s="22"/>
      <c r="AW1989" s="22"/>
      <c r="AX1989" s="22"/>
    </row>
    <row r="1990" spans="1:50" hidden="1" x14ac:dyDescent="0.25">
      <c r="A1990">
        <v>5034</v>
      </c>
      <c r="B1990">
        <v>2011</v>
      </c>
      <c r="C1990" s="22" t="str">
        <f t="shared" si="113"/>
        <v>2011B05034</v>
      </c>
      <c r="D1990" s="13">
        <v>40849</v>
      </c>
      <c r="E1990">
        <v>110019</v>
      </c>
      <c r="F1990" t="s">
        <v>339</v>
      </c>
      <c r="G1990">
        <v>1</v>
      </c>
      <c r="H1990">
        <v>1.5</v>
      </c>
      <c r="I1990" t="s">
        <v>70</v>
      </c>
      <c r="J1990" s="15">
        <f t="shared" si="115"/>
        <v>1358</v>
      </c>
      <c r="K1990">
        <v>80</v>
      </c>
      <c r="L1990">
        <v>100</v>
      </c>
      <c r="M1990" s="26">
        <v>100</v>
      </c>
      <c r="N1990">
        <f t="shared" si="114"/>
        <v>20</v>
      </c>
      <c r="O1990">
        <v>1</v>
      </c>
      <c r="P1990">
        <v>6</v>
      </c>
      <c r="Q1990"/>
      <c r="R1990">
        <v>635</v>
      </c>
      <c r="S1990">
        <v>2012</v>
      </c>
      <c r="T1990" s="60" t="s">
        <v>77</v>
      </c>
      <c r="U1990" s="65">
        <v>0.13</v>
      </c>
      <c r="V1990" s="65">
        <v>0</v>
      </c>
      <c r="W1990" s="65">
        <v>0</v>
      </c>
      <c r="X1990" s="65">
        <v>0.02</v>
      </c>
      <c r="Y1990" s="65">
        <v>0</v>
      </c>
      <c r="Z1990"/>
      <c r="AA1990"/>
      <c r="AB1990">
        <v>26.540900000000001</v>
      </c>
      <c r="AC1990">
        <v>0.69599999999999995</v>
      </c>
      <c r="AD1990">
        <v>7.3175999999999997</v>
      </c>
      <c r="AE1990">
        <v>155.45070000000001</v>
      </c>
      <c r="AF1990">
        <v>27.934999999999999</v>
      </c>
      <c r="AG1990">
        <v>5.4161000000000001</v>
      </c>
      <c r="AH1990">
        <v>15.3354</v>
      </c>
      <c r="AI1990">
        <v>7.3836000000000004</v>
      </c>
      <c r="AJ1990">
        <v>2.2357999999999998</v>
      </c>
      <c r="AK1990">
        <v>2.3647999999999998</v>
      </c>
      <c r="AL1990">
        <v>0.44230000000000003</v>
      </c>
      <c r="AM1990">
        <v>16.509399999999999</v>
      </c>
      <c r="AN1990">
        <v>0.76519999999999999</v>
      </c>
      <c r="AO1990">
        <v>12.3375</v>
      </c>
      <c r="AP1990">
        <v>0.83860000000000001</v>
      </c>
      <c r="AQ1990">
        <v>218.6583</v>
      </c>
      <c r="AR1990">
        <v>95.817599999999999</v>
      </c>
      <c r="AU1990" s="22"/>
      <c r="AV1990" s="22"/>
      <c r="AW1990" s="22"/>
      <c r="AX1990" s="22"/>
    </row>
    <row r="1991" spans="1:50" hidden="1" x14ac:dyDescent="0.25">
      <c r="A1991">
        <v>5035</v>
      </c>
      <c r="B1991">
        <v>2011</v>
      </c>
      <c r="C1991" s="22" t="str">
        <f t="shared" si="113"/>
        <v>2011B05035</v>
      </c>
      <c r="D1991" s="13">
        <v>40849</v>
      </c>
      <c r="E1991">
        <v>110020</v>
      </c>
      <c r="F1991" t="s">
        <v>339</v>
      </c>
      <c r="G1991">
        <v>0.5</v>
      </c>
      <c r="H1991">
        <v>4</v>
      </c>
      <c r="I1991" t="s">
        <v>70</v>
      </c>
      <c r="J1991" s="15">
        <f t="shared" si="115"/>
        <v>1358</v>
      </c>
      <c r="K1991">
        <v>0</v>
      </c>
      <c r="L1991">
        <v>5</v>
      </c>
      <c r="M1991">
        <v>5</v>
      </c>
      <c r="N1991">
        <f t="shared" si="114"/>
        <v>5</v>
      </c>
      <c r="O1991">
        <v>4</v>
      </c>
      <c r="P1991">
        <v>6</v>
      </c>
      <c r="Q1991"/>
      <c r="R1991">
        <v>636</v>
      </c>
      <c r="S1991">
        <v>2012</v>
      </c>
      <c r="T1991" s="60" t="s">
        <v>77</v>
      </c>
      <c r="U1991" s="65">
        <v>2.25</v>
      </c>
      <c r="V1991" s="65">
        <v>0.56000000000000005</v>
      </c>
      <c r="W1991" s="65">
        <v>6.78</v>
      </c>
      <c r="X1991" s="65">
        <v>0.09</v>
      </c>
      <c r="Y1991" s="65">
        <v>0</v>
      </c>
      <c r="Z1991">
        <v>514.69000000000005</v>
      </c>
      <c r="AA1991">
        <v>12.467000000000001</v>
      </c>
      <c r="AB1991">
        <v>4.6048</v>
      </c>
      <c r="AC1991">
        <v>3.1396999999999999</v>
      </c>
      <c r="AD1991">
        <v>1.6043000000000001</v>
      </c>
      <c r="AE1991">
        <v>3.6438999999999999</v>
      </c>
      <c r="AF1991">
        <v>6.3868</v>
      </c>
      <c r="AG1991">
        <v>10.208500000000001</v>
      </c>
      <c r="AH1991">
        <v>5.1829999999999998</v>
      </c>
      <c r="AI1991">
        <v>2.9218000000000002</v>
      </c>
      <c r="AJ1991">
        <v>0.87590000000000001</v>
      </c>
      <c r="AK1991">
        <v>0.67779999999999996</v>
      </c>
      <c r="AL1991">
        <v>8.5500000000000007E-2</v>
      </c>
      <c r="AM1991">
        <v>4.2611999999999997</v>
      </c>
      <c r="AN1991">
        <v>1.3091999999999999</v>
      </c>
      <c r="AO1991">
        <v>581.33109999999999</v>
      </c>
      <c r="AP1991">
        <v>0.95979999999999999</v>
      </c>
      <c r="AQ1991">
        <v>41.2928</v>
      </c>
      <c r="AR1991">
        <v>86.704400000000007</v>
      </c>
      <c r="AS1991" s="22"/>
      <c r="AT1991" s="22"/>
      <c r="AU1991" s="22"/>
      <c r="AV1991" s="22"/>
      <c r="AW1991" s="22"/>
      <c r="AX1991" s="22"/>
    </row>
    <row r="1992" spans="1:50" hidden="1" x14ac:dyDescent="0.25">
      <c r="A1992">
        <v>5036</v>
      </c>
      <c r="B1992">
        <v>2011</v>
      </c>
      <c r="C1992" s="22" t="str">
        <f t="shared" si="113"/>
        <v>2011B05036</v>
      </c>
      <c r="D1992" s="13">
        <v>40849</v>
      </c>
      <c r="E1992">
        <v>110020</v>
      </c>
      <c r="F1992" t="s">
        <v>339</v>
      </c>
      <c r="G1992">
        <v>0.5</v>
      </c>
      <c r="H1992">
        <v>4</v>
      </c>
      <c r="I1992" t="s">
        <v>70</v>
      </c>
      <c r="J1992" s="15">
        <f t="shared" si="115"/>
        <v>1358</v>
      </c>
      <c r="K1992">
        <v>5</v>
      </c>
      <c r="L1992">
        <v>10</v>
      </c>
      <c r="M1992">
        <v>10</v>
      </c>
      <c r="N1992">
        <f t="shared" si="114"/>
        <v>5</v>
      </c>
      <c r="O1992">
        <v>4</v>
      </c>
      <c r="P1992">
        <v>6</v>
      </c>
      <c r="Q1992"/>
      <c r="R1992">
        <v>637</v>
      </c>
      <c r="S1992">
        <v>2012</v>
      </c>
      <c r="T1992" s="60" t="s">
        <v>77</v>
      </c>
      <c r="U1992" s="65">
        <v>0.61</v>
      </c>
      <c r="V1992" s="65">
        <v>0.99</v>
      </c>
      <c r="W1992" s="65">
        <v>0</v>
      </c>
      <c r="X1992" s="65">
        <v>0.01</v>
      </c>
      <c r="Y1992" s="65">
        <v>0</v>
      </c>
      <c r="Z1992">
        <v>478.95</v>
      </c>
      <c r="AA1992">
        <v>10.94</v>
      </c>
      <c r="AB1992">
        <v>4.2866999999999997</v>
      </c>
      <c r="AC1992">
        <v>2.1798999999999999</v>
      </c>
      <c r="AD1992">
        <v>2.4214000000000002</v>
      </c>
      <c r="AE1992">
        <v>10.488799999999999</v>
      </c>
      <c r="AF1992">
        <v>6.3287000000000004</v>
      </c>
      <c r="AG1992">
        <v>8.7111000000000001</v>
      </c>
      <c r="AH1992">
        <v>4.0406000000000004</v>
      </c>
      <c r="AI1992">
        <v>2.0228000000000002</v>
      </c>
      <c r="AJ1992">
        <v>0.71799999999999997</v>
      </c>
      <c r="AK1992">
        <v>0.80489999999999995</v>
      </c>
      <c r="AL1992">
        <v>7.3899999999999993E-2</v>
      </c>
      <c r="AM1992">
        <v>4.1745000000000001</v>
      </c>
      <c r="AN1992">
        <v>1.0279</v>
      </c>
      <c r="AO1992">
        <v>541.63649999999996</v>
      </c>
      <c r="AP1992">
        <v>0.87619999999999998</v>
      </c>
      <c r="AQ1992">
        <v>23.244</v>
      </c>
      <c r="AR1992">
        <v>120.2028</v>
      </c>
      <c r="AU1992" s="22"/>
      <c r="AV1992" s="22"/>
      <c r="AW1992" s="22"/>
      <c r="AX1992" s="22"/>
    </row>
    <row r="1993" spans="1:50" hidden="1" x14ac:dyDescent="0.25">
      <c r="A1993">
        <v>5037</v>
      </c>
      <c r="B1993">
        <v>2011</v>
      </c>
      <c r="C1993" s="22" t="str">
        <f t="shared" si="113"/>
        <v>2011B05037</v>
      </c>
      <c r="D1993" s="13">
        <v>40849</v>
      </c>
      <c r="E1993">
        <v>110020</v>
      </c>
      <c r="F1993" t="s">
        <v>339</v>
      </c>
      <c r="G1993">
        <v>0.5</v>
      </c>
      <c r="H1993">
        <v>4</v>
      </c>
      <c r="I1993" t="s">
        <v>70</v>
      </c>
      <c r="J1993" s="15">
        <f t="shared" si="115"/>
        <v>2716</v>
      </c>
      <c r="K1993">
        <v>10</v>
      </c>
      <c r="L1993">
        <v>20</v>
      </c>
      <c r="M1993">
        <v>20</v>
      </c>
      <c r="N1993">
        <f t="shared" si="114"/>
        <v>10</v>
      </c>
      <c r="O1993">
        <v>4</v>
      </c>
      <c r="P1993">
        <v>6</v>
      </c>
      <c r="Q1993"/>
      <c r="R1993">
        <v>638</v>
      </c>
      <c r="S1993">
        <v>2012</v>
      </c>
      <c r="T1993" s="60" t="s">
        <v>77</v>
      </c>
      <c r="U1993" s="65">
        <v>0.51</v>
      </c>
      <c r="V1993" s="65">
        <v>0.16</v>
      </c>
      <c r="W1993" s="65">
        <v>0</v>
      </c>
      <c r="X1993" s="65">
        <v>0.03</v>
      </c>
      <c r="Y1993" s="65">
        <v>0</v>
      </c>
      <c r="Z1993">
        <v>470.93</v>
      </c>
      <c r="AA1993">
        <v>10.52</v>
      </c>
      <c r="AB1993">
        <v>4.5461999999999998</v>
      </c>
      <c r="AC1993">
        <v>1.7338</v>
      </c>
      <c r="AD1993">
        <v>2.1232000000000002</v>
      </c>
      <c r="AE1993">
        <v>17.005700000000001</v>
      </c>
      <c r="AF1993">
        <v>5.0365000000000002</v>
      </c>
      <c r="AG1993">
        <v>7.2366000000000001</v>
      </c>
      <c r="AH1993">
        <v>2.4344000000000001</v>
      </c>
      <c r="AI1993">
        <v>1.7358</v>
      </c>
      <c r="AJ1993">
        <v>0.66900000000000004</v>
      </c>
      <c r="AK1993">
        <v>1.0276000000000001</v>
      </c>
      <c r="AL1993">
        <v>8.9099999999999999E-2</v>
      </c>
      <c r="AM1993">
        <v>4.6070000000000002</v>
      </c>
      <c r="AN1993">
        <v>0.94040000000000001</v>
      </c>
      <c r="AO1993">
        <v>215.11349999999999</v>
      </c>
      <c r="AP1993">
        <v>0.95830000000000004</v>
      </c>
      <c r="AQ1993">
        <v>20.502400000000002</v>
      </c>
      <c r="AR1993">
        <v>120.3809</v>
      </c>
      <c r="AU1993" s="22"/>
      <c r="AV1993" s="22"/>
      <c r="AW1993" s="22"/>
      <c r="AX1993" s="22"/>
    </row>
    <row r="1994" spans="1:50" hidden="1" x14ac:dyDescent="0.25">
      <c r="A1994">
        <v>5038</v>
      </c>
      <c r="B1994">
        <v>2011</v>
      </c>
      <c r="C1994" s="22" t="str">
        <f t="shared" si="113"/>
        <v>2011B05038</v>
      </c>
      <c r="D1994" s="13">
        <v>40849</v>
      </c>
      <c r="E1994">
        <v>110020</v>
      </c>
      <c r="F1994" t="s">
        <v>339</v>
      </c>
      <c r="G1994">
        <v>0.5</v>
      </c>
      <c r="H1994">
        <v>4</v>
      </c>
      <c r="I1994" t="s">
        <v>70</v>
      </c>
      <c r="J1994" s="15">
        <f t="shared" si="115"/>
        <v>2716</v>
      </c>
      <c r="K1994">
        <v>20</v>
      </c>
      <c r="L1994">
        <v>30</v>
      </c>
      <c r="M1994">
        <v>30</v>
      </c>
      <c r="N1994">
        <f t="shared" si="114"/>
        <v>10</v>
      </c>
      <c r="O1994">
        <v>4</v>
      </c>
      <c r="P1994">
        <v>6</v>
      </c>
      <c r="Q1994"/>
      <c r="R1994">
        <v>639</v>
      </c>
      <c r="S1994">
        <v>2012</v>
      </c>
      <c r="T1994" s="60" t="s">
        <v>77</v>
      </c>
      <c r="U1994" s="65">
        <v>0.42</v>
      </c>
      <c r="V1994" s="65">
        <v>0.17</v>
      </c>
      <c r="W1994" s="65">
        <v>1.64</v>
      </c>
      <c r="X1994" s="65">
        <v>0.1</v>
      </c>
      <c r="Y1994" s="65">
        <v>0</v>
      </c>
      <c r="Z1994">
        <v>450.35</v>
      </c>
      <c r="AA1994">
        <v>8.82</v>
      </c>
      <c r="AB1994">
        <v>7.2675999999999998</v>
      </c>
      <c r="AC1994">
        <v>1.4803999999999999</v>
      </c>
      <c r="AD1994">
        <v>2.1438999999999999</v>
      </c>
      <c r="AE1994">
        <v>32.777200000000001</v>
      </c>
      <c r="AF1994">
        <v>6.4837999999999996</v>
      </c>
      <c r="AG1994">
        <v>6.2430000000000003</v>
      </c>
      <c r="AH1994">
        <v>1.4988999999999999</v>
      </c>
      <c r="AI1994">
        <v>2.1276999999999999</v>
      </c>
      <c r="AJ1994">
        <v>0.72170000000000001</v>
      </c>
      <c r="AK1994">
        <v>0.86729999999999996</v>
      </c>
      <c r="AL1994">
        <v>0.1394</v>
      </c>
      <c r="AM1994">
        <v>6.9877000000000002</v>
      </c>
      <c r="AN1994">
        <v>0.74019999999999997</v>
      </c>
      <c r="AO1994">
        <v>39.596899999999998</v>
      </c>
      <c r="AP1994">
        <v>0.82189999999999996</v>
      </c>
      <c r="AQ1994">
        <v>53.191499999999998</v>
      </c>
      <c r="AR1994">
        <v>110.80629999999999</v>
      </c>
      <c r="AU1994" s="22"/>
      <c r="AV1994" s="22"/>
      <c r="AW1994" s="22"/>
      <c r="AX1994" s="22"/>
    </row>
    <row r="1995" spans="1:50" hidden="1" x14ac:dyDescent="0.25">
      <c r="A1995">
        <v>5039</v>
      </c>
      <c r="B1995">
        <v>2011</v>
      </c>
      <c r="C1995" s="22" t="str">
        <f t="shared" si="113"/>
        <v>2011B05039</v>
      </c>
      <c r="D1995" s="13">
        <v>40849</v>
      </c>
      <c r="E1995">
        <v>110020</v>
      </c>
      <c r="F1995" t="s">
        <v>339</v>
      </c>
      <c r="G1995">
        <v>0.5</v>
      </c>
      <c r="H1995">
        <v>4</v>
      </c>
      <c r="I1995" t="s">
        <v>70</v>
      </c>
      <c r="J1995" s="15">
        <f t="shared" si="115"/>
        <v>2716</v>
      </c>
      <c r="K1995">
        <v>30</v>
      </c>
      <c r="L1995">
        <v>40</v>
      </c>
      <c r="M1995">
        <v>40</v>
      </c>
      <c r="N1995">
        <f t="shared" si="114"/>
        <v>10</v>
      </c>
      <c r="O1995">
        <v>4</v>
      </c>
      <c r="P1995">
        <v>6</v>
      </c>
      <c r="Q1995"/>
      <c r="R1995">
        <v>640</v>
      </c>
      <c r="S1995">
        <v>2012</v>
      </c>
      <c r="T1995" s="60" t="s">
        <v>77</v>
      </c>
      <c r="U1995" s="65">
        <v>0.55000000000000004</v>
      </c>
      <c r="V1995" s="65">
        <v>0.36</v>
      </c>
      <c r="W1995" s="65">
        <v>0.73</v>
      </c>
      <c r="X1995" s="65">
        <v>0.43</v>
      </c>
      <c r="Y1995" s="65">
        <v>0</v>
      </c>
      <c r="Z1995">
        <v>426.82</v>
      </c>
      <c r="AA1995">
        <v>9.94</v>
      </c>
      <c r="AB1995">
        <v>11.643599999999999</v>
      </c>
      <c r="AC1995">
        <v>1.0306999999999999</v>
      </c>
      <c r="AD1995">
        <v>2.4083999999999999</v>
      </c>
      <c r="AE1995">
        <v>19.534700000000001</v>
      </c>
      <c r="AF1995">
        <v>10.103999999999999</v>
      </c>
      <c r="AG1995">
        <v>6.2573999999999996</v>
      </c>
      <c r="AH1995">
        <v>2.2094</v>
      </c>
      <c r="AI1995">
        <v>2.4405999999999999</v>
      </c>
      <c r="AJ1995">
        <v>0.78369999999999995</v>
      </c>
      <c r="AK1995">
        <v>1.1243000000000001</v>
      </c>
      <c r="AL1995">
        <v>0.19159999999999999</v>
      </c>
      <c r="AM1995">
        <v>11.524800000000001</v>
      </c>
      <c r="AN1995">
        <v>0.94310000000000005</v>
      </c>
      <c r="AO1995">
        <v>15.599</v>
      </c>
      <c r="AP1995">
        <v>0.80789999999999995</v>
      </c>
      <c r="AQ1995">
        <v>77.425700000000006</v>
      </c>
      <c r="AR1995">
        <v>127.3267</v>
      </c>
      <c r="AU1995" s="22"/>
      <c r="AV1995" s="22"/>
      <c r="AW1995" s="22"/>
      <c r="AX1995" s="22"/>
    </row>
    <row r="1996" spans="1:50" hidden="1" x14ac:dyDescent="0.25">
      <c r="A1996">
        <v>5040</v>
      </c>
      <c r="B1996">
        <v>2011</v>
      </c>
      <c r="C1996" s="22" t="str">
        <f t="shared" si="113"/>
        <v>2011B05040</v>
      </c>
      <c r="D1996" s="13">
        <v>40849</v>
      </c>
      <c r="E1996">
        <v>110020</v>
      </c>
      <c r="F1996" t="s">
        <v>339</v>
      </c>
      <c r="G1996">
        <v>0.5</v>
      </c>
      <c r="H1996">
        <v>4</v>
      </c>
      <c r="I1996" t="s">
        <v>70</v>
      </c>
      <c r="J1996" s="15">
        <f t="shared" si="115"/>
        <v>2716</v>
      </c>
      <c r="K1996">
        <v>40</v>
      </c>
      <c r="L1996">
        <v>50</v>
      </c>
      <c r="M1996">
        <v>50</v>
      </c>
      <c r="N1996">
        <f t="shared" si="114"/>
        <v>10</v>
      </c>
      <c r="O1996">
        <v>4</v>
      </c>
      <c r="P1996">
        <v>6</v>
      </c>
      <c r="Q1996"/>
      <c r="R1996">
        <v>641</v>
      </c>
      <c r="S1996">
        <v>2012</v>
      </c>
      <c r="T1996" s="60" t="s">
        <v>77</v>
      </c>
      <c r="U1996" s="65">
        <v>0.34</v>
      </c>
      <c r="V1996" s="65">
        <v>0.06</v>
      </c>
      <c r="W1996" s="65">
        <v>1.0900000000000001</v>
      </c>
      <c r="X1996" s="65">
        <v>0.02</v>
      </c>
      <c r="Y1996" s="65">
        <v>0</v>
      </c>
      <c r="Z1996">
        <v>444.57</v>
      </c>
      <c r="AA1996">
        <v>7.39</v>
      </c>
      <c r="AB1996">
        <v>8.0162999999999993</v>
      </c>
      <c r="AC1996">
        <v>0.87070000000000003</v>
      </c>
      <c r="AD1996">
        <v>1.1640999999999999</v>
      </c>
      <c r="AE1996">
        <v>8.3042999999999996</v>
      </c>
      <c r="AF1996">
        <v>7.5869999999999997</v>
      </c>
      <c r="AG1996">
        <v>4.8630000000000004</v>
      </c>
      <c r="AH1996">
        <v>1.5321</v>
      </c>
      <c r="AI1996">
        <v>2.0467</v>
      </c>
      <c r="AJ1996">
        <v>0.72660000000000002</v>
      </c>
      <c r="AK1996">
        <v>0.74619999999999997</v>
      </c>
      <c r="AL1996">
        <v>0.13589999999999999</v>
      </c>
      <c r="AM1996">
        <v>5.7390999999999996</v>
      </c>
      <c r="AN1996">
        <v>0.74129999999999996</v>
      </c>
      <c r="AO1996">
        <v>15.027200000000001</v>
      </c>
      <c r="AP1996">
        <v>0.5353</v>
      </c>
      <c r="AQ1996">
        <v>54.456499999999998</v>
      </c>
      <c r="AR1996">
        <v>75.489099999999993</v>
      </c>
      <c r="AU1996" s="22"/>
      <c r="AV1996" s="22"/>
      <c r="AW1996" s="22"/>
      <c r="AX1996" s="22"/>
    </row>
    <row r="1997" spans="1:50" hidden="1" x14ac:dyDescent="0.25">
      <c r="A1997">
        <v>5041</v>
      </c>
      <c r="B1997">
        <v>2011</v>
      </c>
      <c r="C1997" s="22" t="str">
        <f t="shared" si="113"/>
        <v>2011B05041</v>
      </c>
      <c r="D1997" s="13">
        <v>40849</v>
      </c>
      <c r="E1997">
        <v>110020</v>
      </c>
      <c r="F1997" t="s">
        <v>339</v>
      </c>
      <c r="G1997">
        <v>0.5</v>
      </c>
      <c r="H1997">
        <v>4</v>
      </c>
      <c r="I1997" t="s">
        <v>70</v>
      </c>
      <c r="J1997" s="15">
        <f t="shared" si="115"/>
        <v>5432</v>
      </c>
      <c r="K1997">
        <v>50</v>
      </c>
      <c r="L1997">
        <v>70</v>
      </c>
      <c r="M1997">
        <v>70</v>
      </c>
      <c r="N1997">
        <f t="shared" si="114"/>
        <v>20</v>
      </c>
      <c r="O1997">
        <v>4</v>
      </c>
      <c r="P1997">
        <v>6</v>
      </c>
      <c r="Q1997"/>
      <c r="R1997">
        <v>642</v>
      </c>
      <c r="S1997">
        <v>2012</v>
      </c>
      <c r="T1997" s="60" t="s">
        <v>77</v>
      </c>
      <c r="U1997" s="65">
        <v>1.29</v>
      </c>
      <c r="V1997" s="65">
        <v>1.07</v>
      </c>
      <c r="W1997" s="65">
        <v>0</v>
      </c>
      <c r="X1997" s="65">
        <v>0.13</v>
      </c>
      <c r="Y1997" s="65">
        <v>0</v>
      </c>
      <c r="Z1997">
        <v>427.38499999999999</v>
      </c>
      <c r="AA1997">
        <v>9.41</v>
      </c>
      <c r="AB1997">
        <v>14.373699999999999</v>
      </c>
      <c r="AC1997">
        <v>0.83689999999999998</v>
      </c>
      <c r="AD1997">
        <v>1.4692000000000001</v>
      </c>
      <c r="AE1997">
        <v>6.8007</v>
      </c>
      <c r="AF1997">
        <v>13.273300000000001</v>
      </c>
      <c r="AG1997">
        <v>5.9946999999999999</v>
      </c>
      <c r="AH1997">
        <v>4.7229000000000001</v>
      </c>
      <c r="AI1997">
        <v>4.0384000000000002</v>
      </c>
      <c r="AJ1997">
        <v>1.4059999999999999</v>
      </c>
      <c r="AK1997">
        <v>0.59219999999999995</v>
      </c>
      <c r="AL1997">
        <v>0.1641</v>
      </c>
      <c r="AM1997">
        <v>9.2527000000000008</v>
      </c>
      <c r="AN1997">
        <v>0.90210000000000001</v>
      </c>
      <c r="AO1997">
        <v>8.8472000000000008</v>
      </c>
      <c r="AP1997">
        <v>0.76119999999999999</v>
      </c>
      <c r="AQ1997">
        <v>155.99700000000001</v>
      </c>
      <c r="AR1997">
        <v>82.583799999999997</v>
      </c>
      <c r="AU1997" s="22"/>
      <c r="AV1997" s="22"/>
      <c r="AW1997" s="22"/>
      <c r="AX1997" s="22"/>
    </row>
    <row r="1998" spans="1:50" hidden="1" x14ac:dyDescent="0.25">
      <c r="A1998">
        <v>5042</v>
      </c>
      <c r="B1998">
        <v>2011</v>
      </c>
      <c r="C1998" s="22" t="str">
        <f t="shared" ref="C1998:C2029" si="116">CONCATENATE(B1998,"B0",A1998)</f>
        <v>2011B05042</v>
      </c>
      <c r="D1998" s="13">
        <v>40849</v>
      </c>
      <c r="E1998">
        <v>110020</v>
      </c>
      <c r="F1998" t="s">
        <v>339</v>
      </c>
      <c r="G1998">
        <v>0.5</v>
      </c>
      <c r="H1998">
        <v>4</v>
      </c>
      <c r="I1998" t="s">
        <v>70</v>
      </c>
      <c r="J1998" s="15">
        <f t="shared" si="115"/>
        <v>2444.4</v>
      </c>
      <c r="K1998">
        <v>70</v>
      </c>
      <c r="L1998">
        <v>80</v>
      </c>
      <c r="M1998" s="26">
        <v>79</v>
      </c>
      <c r="N1998">
        <f t="shared" ref="N1998:N2029" si="117">L1998-K1998</f>
        <v>10</v>
      </c>
      <c r="O1998">
        <v>4</v>
      </c>
      <c r="P1998">
        <v>6</v>
      </c>
      <c r="Q1998"/>
      <c r="S1998"/>
      <c r="T1998" s="60" t="s">
        <v>77</v>
      </c>
      <c r="U1998" s="65">
        <v>0</v>
      </c>
      <c r="V1998" s="65">
        <v>0</v>
      </c>
      <c r="W1998" s="65">
        <v>0</v>
      </c>
      <c r="X1998" s="65">
        <v>0.04</v>
      </c>
      <c r="Y1998" s="65">
        <v>0</v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U1998" s="22"/>
      <c r="AV1998" s="22"/>
      <c r="AW1998" s="22"/>
      <c r="AX1998" s="22"/>
    </row>
    <row r="1999" spans="1:50" hidden="1" x14ac:dyDescent="0.25">
      <c r="A1999">
        <v>5043</v>
      </c>
      <c r="B1999">
        <v>2011</v>
      </c>
      <c r="C1999" s="22" t="str">
        <f t="shared" si="116"/>
        <v>2011B05043</v>
      </c>
      <c r="D1999" s="13">
        <v>40849</v>
      </c>
      <c r="E1999">
        <v>110020</v>
      </c>
      <c r="F1999" t="s">
        <v>339</v>
      </c>
      <c r="G1999">
        <v>0.5</v>
      </c>
      <c r="H1999">
        <v>4</v>
      </c>
      <c r="I1999" t="s">
        <v>70</v>
      </c>
      <c r="J1999" s="15">
        <f t="shared" si="115"/>
        <v>950.60000000000014</v>
      </c>
      <c r="K1999">
        <v>80</v>
      </c>
      <c r="L1999">
        <v>100</v>
      </c>
      <c r="M1999" s="26">
        <v>94</v>
      </c>
      <c r="N1999">
        <f t="shared" si="117"/>
        <v>20</v>
      </c>
      <c r="O1999">
        <v>1</v>
      </c>
      <c r="P1999">
        <v>6</v>
      </c>
      <c r="Q1999"/>
      <c r="S1999"/>
      <c r="T1999" s="60" t="s">
        <v>77</v>
      </c>
      <c r="U1999" s="65">
        <v>0</v>
      </c>
      <c r="V1999" s="65">
        <v>0</v>
      </c>
      <c r="W1999" s="65">
        <v>0</v>
      </c>
      <c r="X1999" s="65">
        <v>0.01</v>
      </c>
      <c r="Y1999" s="65">
        <v>0</v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U1999" s="22"/>
      <c r="AV1999" s="22"/>
      <c r="AW1999" s="22"/>
      <c r="AX1999" s="22"/>
    </row>
    <row r="2000" spans="1:50" hidden="1" x14ac:dyDescent="0.25">
      <c r="A2000">
        <v>5044</v>
      </c>
      <c r="B2000">
        <v>2011</v>
      </c>
      <c r="C2000" s="22" t="str">
        <f t="shared" si="116"/>
        <v>2011B05044</v>
      </c>
      <c r="D2000" s="13">
        <v>40849</v>
      </c>
      <c r="E2000">
        <v>110021</v>
      </c>
      <c r="F2000" t="s">
        <v>339</v>
      </c>
      <c r="G2000">
        <v>2</v>
      </c>
      <c r="H2000">
        <v>8</v>
      </c>
      <c r="I2000" t="s">
        <v>70</v>
      </c>
      <c r="J2000" s="15">
        <f t="shared" si="115"/>
        <v>1358</v>
      </c>
      <c r="K2000">
        <v>0</v>
      </c>
      <c r="L2000">
        <v>5</v>
      </c>
      <c r="M2000">
        <v>5</v>
      </c>
      <c r="N2000">
        <f t="shared" si="117"/>
        <v>5</v>
      </c>
      <c r="O2000">
        <v>4</v>
      </c>
      <c r="P2000">
        <v>6</v>
      </c>
      <c r="Q2000"/>
      <c r="R2000">
        <v>643</v>
      </c>
      <c r="S2000">
        <v>2012</v>
      </c>
      <c r="T2000" s="60" t="s">
        <v>77</v>
      </c>
      <c r="U2000" s="65">
        <v>0.78</v>
      </c>
      <c r="V2000" s="65">
        <v>0</v>
      </c>
      <c r="W2000" s="65">
        <v>1.01</v>
      </c>
      <c r="X2000" s="65">
        <v>0.03</v>
      </c>
      <c r="Y2000" s="65">
        <v>0</v>
      </c>
      <c r="Z2000">
        <v>451.23</v>
      </c>
      <c r="AA2000">
        <v>11.51</v>
      </c>
      <c r="AB2000">
        <v>5.2298999999999998</v>
      </c>
      <c r="AC2000">
        <v>2.5550999999999999</v>
      </c>
      <c r="AD2000">
        <v>1.5392999999999999</v>
      </c>
      <c r="AE2000">
        <v>1.8894</v>
      </c>
      <c r="AF2000">
        <v>8.1129999999999995</v>
      </c>
      <c r="AG2000">
        <v>10.6609</v>
      </c>
      <c r="AH2000">
        <v>5.5987</v>
      </c>
      <c r="AI2000">
        <v>2.1389</v>
      </c>
      <c r="AJ2000">
        <v>0.83379999999999999</v>
      </c>
      <c r="AK2000">
        <v>0.59199999999999997</v>
      </c>
      <c r="AL2000">
        <v>8.09E-2</v>
      </c>
      <c r="AM2000">
        <v>4.1776999999999997</v>
      </c>
      <c r="AN2000">
        <v>0.81510000000000005</v>
      </c>
      <c r="AO2000">
        <v>402.39460000000003</v>
      </c>
      <c r="AP2000">
        <v>0.85299999999999998</v>
      </c>
      <c r="AQ2000">
        <v>54.310299999999998</v>
      </c>
      <c r="AR2000">
        <v>73.802700000000002</v>
      </c>
      <c r="AU2000" s="22"/>
      <c r="AV2000" s="22"/>
      <c r="AW2000" s="22"/>
      <c r="AX2000" s="22"/>
    </row>
    <row r="2001" spans="1:50" hidden="1" x14ac:dyDescent="0.25">
      <c r="A2001">
        <v>5045</v>
      </c>
      <c r="B2001">
        <v>2011</v>
      </c>
      <c r="C2001" s="22" t="str">
        <f t="shared" si="116"/>
        <v>2011B05045</v>
      </c>
      <c r="D2001" s="13">
        <v>40849</v>
      </c>
      <c r="E2001">
        <v>110021</v>
      </c>
      <c r="F2001" t="s">
        <v>339</v>
      </c>
      <c r="G2001">
        <v>2</v>
      </c>
      <c r="H2001">
        <v>8</v>
      </c>
      <c r="I2001" t="s">
        <v>70</v>
      </c>
      <c r="J2001" s="15">
        <f t="shared" si="115"/>
        <v>1358</v>
      </c>
      <c r="K2001">
        <v>5</v>
      </c>
      <c r="L2001">
        <v>10</v>
      </c>
      <c r="M2001">
        <v>10</v>
      </c>
      <c r="N2001">
        <f t="shared" si="117"/>
        <v>5</v>
      </c>
      <c r="O2001">
        <v>4</v>
      </c>
      <c r="P2001">
        <v>6</v>
      </c>
      <c r="Q2001"/>
      <c r="R2001">
        <v>644</v>
      </c>
      <c r="S2001">
        <v>2012</v>
      </c>
      <c r="T2001" s="60" t="s">
        <v>77</v>
      </c>
      <c r="U2001" s="65">
        <v>0.92</v>
      </c>
      <c r="V2001" s="65">
        <v>0.16</v>
      </c>
      <c r="W2001" s="65">
        <v>1.31</v>
      </c>
      <c r="X2001" s="65">
        <v>0.03</v>
      </c>
      <c r="Y2001" s="65">
        <v>0</v>
      </c>
      <c r="Z2001">
        <v>455.69</v>
      </c>
      <c r="AA2001">
        <v>9.7200000000000006</v>
      </c>
      <c r="AB2001">
        <v>5.3277000000000001</v>
      </c>
      <c r="AC2001">
        <v>2.4962</v>
      </c>
      <c r="AD2001">
        <v>1.734</v>
      </c>
      <c r="AE2001">
        <v>5.3277000000000001</v>
      </c>
      <c r="AF2001">
        <v>8.9558</v>
      </c>
      <c r="AG2001">
        <v>6.734</v>
      </c>
      <c r="AH2001">
        <v>5.5221</v>
      </c>
      <c r="AI2001">
        <v>1.6234999999999999</v>
      </c>
      <c r="AJ2001">
        <v>0.81100000000000005</v>
      </c>
      <c r="AK2001">
        <v>0.61809999999999998</v>
      </c>
      <c r="AL2001">
        <v>6.9699999999999998E-2</v>
      </c>
      <c r="AM2001">
        <v>4.2683</v>
      </c>
      <c r="AN2001">
        <v>0.6704</v>
      </c>
      <c r="AO2001">
        <v>636.05179999999996</v>
      </c>
      <c r="AP2001">
        <v>0.6966</v>
      </c>
      <c r="AQ2001">
        <v>48.018300000000004</v>
      </c>
      <c r="AR2001">
        <v>130.44970000000001</v>
      </c>
      <c r="AU2001" s="22"/>
      <c r="AV2001" s="22"/>
      <c r="AW2001" s="22"/>
      <c r="AX2001" s="22"/>
    </row>
    <row r="2002" spans="1:50" hidden="1" x14ac:dyDescent="0.25">
      <c r="A2002">
        <v>5046</v>
      </c>
      <c r="B2002">
        <v>2011</v>
      </c>
      <c r="C2002" s="22" t="str">
        <f t="shared" si="116"/>
        <v>2011B05046</v>
      </c>
      <c r="D2002" s="13">
        <v>40849</v>
      </c>
      <c r="E2002">
        <v>110021</v>
      </c>
      <c r="F2002" t="s">
        <v>339</v>
      </c>
      <c r="G2002">
        <v>2</v>
      </c>
      <c r="H2002">
        <v>8</v>
      </c>
      <c r="I2002" t="s">
        <v>70</v>
      </c>
      <c r="J2002" s="15">
        <f t="shared" si="115"/>
        <v>2716</v>
      </c>
      <c r="K2002">
        <v>10</v>
      </c>
      <c r="L2002">
        <v>20</v>
      </c>
      <c r="M2002">
        <v>20</v>
      </c>
      <c r="N2002">
        <f t="shared" si="117"/>
        <v>10</v>
      </c>
      <c r="O2002">
        <v>4</v>
      </c>
      <c r="P2002">
        <v>6</v>
      </c>
      <c r="Q2002"/>
      <c r="R2002">
        <v>645</v>
      </c>
      <c r="S2002">
        <v>2012</v>
      </c>
      <c r="T2002" s="60" t="s">
        <v>77</v>
      </c>
      <c r="U2002" s="65">
        <v>1.02</v>
      </c>
      <c r="V2002" s="65">
        <v>0.95</v>
      </c>
      <c r="W2002" s="65">
        <v>0</v>
      </c>
      <c r="X2002" s="65">
        <v>0.33</v>
      </c>
      <c r="Y2002" s="65">
        <v>0</v>
      </c>
      <c r="Z2002">
        <v>460.2</v>
      </c>
      <c r="AA2002">
        <v>10.199999999999999</v>
      </c>
      <c r="AB2002">
        <v>7.5185000000000004</v>
      </c>
      <c r="AC2002">
        <v>1.5430999999999999</v>
      </c>
      <c r="AD2002">
        <v>2.1088</v>
      </c>
      <c r="AE2002">
        <v>15.662000000000001</v>
      </c>
      <c r="AF2002">
        <v>8.3519000000000005</v>
      </c>
      <c r="AG2002">
        <v>6.6759000000000004</v>
      </c>
      <c r="AH2002">
        <v>3.8898000000000001</v>
      </c>
      <c r="AI2002">
        <v>2.0611000000000002</v>
      </c>
      <c r="AJ2002">
        <v>0.88800000000000001</v>
      </c>
      <c r="AK2002">
        <v>0.72360000000000002</v>
      </c>
      <c r="AL2002">
        <v>0.11990000000000001</v>
      </c>
      <c r="AM2002">
        <v>5.6342999999999996</v>
      </c>
      <c r="AN2002">
        <v>0.77729999999999999</v>
      </c>
      <c r="AO2002">
        <v>254.67590000000001</v>
      </c>
      <c r="AP2002">
        <v>0.76019999999999999</v>
      </c>
      <c r="AQ2002">
        <v>43.425899999999999</v>
      </c>
      <c r="AR2002">
        <v>121.2963</v>
      </c>
      <c r="AV2002"/>
      <c r="AW2002"/>
      <c r="AX2002"/>
    </row>
    <row r="2003" spans="1:50" hidden="1" x14ac:dyDescent="0.25">
      <c r="A2003">
        <v>5047</v>
      </c>
      <c r="B2003">
        <v>2011</v>
      </c>
      <c r="C2003" s="22" t="str">
        <f t="shared" si="116"/>
        <v>2011B05047</v>
      </c>
      <c r="D2003" s="13">
        <v>40849</v>
      </c>
      <c r="E2003">
        <v>110021</v>
      </c>
      <c r="F2003" t="s">
        <v>339</v>
      </c>
      <c r="G2003">
        <v>2</v>
      </c>
      <c r="H2003">
        <v>8</v>
      </c>
      <c r="I2003" t="s">
        <v>70</v>
      </c>
      <c r="J2003" s="15">
        <f t="shared" si="115"/>
        <v>2716</v>
      </c>
      <c r="K2003">
        <v>20</v>
      </c>
      <c r="L2003">
        <v>30</v>
      </c>
      <c r="M2003">
        <v>30</v>
      </c>
      <c r="N2003">
        <f t="shared" si="117"/>
        <v>10</v>
      </c>
      <c r="O2003">
        <v>4</v>
      </c>
      <c r="P2003">
        <v>6</v>
      </c>
      <c r="Q2003"/>
      <c r="R2003">
        <v>646</v>
      </c>
      <c r="S2003">
        <v>2012</v>
      </c>
      <c r="T2003" s="60" t="s">
        <v>77</v>
      </c>
      <c r="U2003" s="65">
        <v>0.71</v>
      </c>
      <c r="V2003" s="65">
        <v>0.25</v>
      </c>
      <c r="W2003" s="65">
        <v>0</v>
      </c>
      <c r="X2003" s="65">
        <v>0.93</v>
      </c>
      <c r="Y2003" s="65">
        <v>0</v>
      </c>
      <c r="Z2003">
        <v>462.93</v>
      </c>
      <c r="AA2003">
        <v>9.9600000000000009</v>
      </c>
      <c r="AB2003">
        <v>8.8438999999999997</v>
      </c>
      <c r="AC2003">
        <v>1.36</v>
      </c>
      <c r="AD2003">
        <v>1.7169000000000001</v>
      </c>
      <c r="AE2003">
        <v>17.604299999999999</v>
      </c>
      <c r="AF2003">
        <v>7.3897000000000004</v>
      </c>
      <c r="AG2003">
        <v>7.4135999999999997</v>
      </c>
      <c r="AH2003">
        <v>2.7454999999999998</v>
      </c>
      <c r="AI2003">
        <v>2.0762999999999998</v>
      </c>
      <c r="AJ2003">
        <v>0.76400000000000001</v>
      </c>
      <c r="AK2003">
        <v>0.80330000000000001</v>
      </c>
      <c r="AL2003">
        <v>0.1174</v>
      </c>
      <c r="AM2003">
        <v>6.2454999999999998</v>
      </c>
      <c r="AN2003">
        <v>0.73299999999999998</v>
      </c>
      <c r="AO2003">
        <v>48.420699999999997</v>
      </c>
      <c r="AP2003">
        <v>0.75980000000000003</v>
      </c>
      <c r="AQ2003">
        <v>38.498199999999997</v>
      </c>
      <c r="AR2003">
        <v>69.904600000000002</v>
      </c>
      <c r="AV2003"/>
      <c r="AW2003"/>
      <c r="AX2003"/>
    </row>
    <row r="2004" spans="1:50" hidden="1" x14ac:dyDescent="0.25">
      <c r="A2004">
        <v>5048</v>
      </c>
      <c r="B2004">
        <v>2011</v>
      </c>
      <c r="C2004" s="22" t="str">
        <f t="shared" si="116"/>
        <v>2011B05048</v>
      </c>
      <c r="D2004" s="13">
        <v>40849</v>
      </c>
      <c r="E2004">
        <v>110021</v>
      </c>
      <c r="F2004" t="s">
        <v>339</v>
      </c>
      <c r="G2004">
        <v>2</v>
      </c>
      <c r="H2004">
        <v>8</v>
      </c>
      <c r="I2004" t="s">
        <v>70</v>
      </c>
      <c r="J2004" s="15">
        <f t="shared" si="115"/>
        <v>2716</v>
      </c>
      <c r="K2004">
        <v>30</v>
      </c>
      <c r="L2004">
        <v>40</v>
      </c>
      <c r="M2004">
        <v>40</v>
      </c>
      <c r="N2004">
        <f t="shared" si="117"/>
        <v>10</v>
      </c>
      <c r="O2004">
        <v>4</v>
      </c>
      <c r="P2004">
        <v>6</v>
      </c>
      <c r="Q2004"/>
      <c r="R2004">
        <v>647</v>
      </c>
      <c r="S2004">
        <v>2012</v>
      </c>
      <c r="T2004" s="60" t="s">
        <v>77</v>
      </c>
      <c r="U2004" s="65">
        <v>0.27</v>
      </c>
      <c r="V2004" s="65">
        <v>0</v>
      </c>
      <c r="W2004" s="65">
        <v>0</v>
      </c>
      <c r="X2004" s="65">
        <v>0.42</v>
      </c>
      <c r="Y2004" s="65">
        <v>0</v>
      </c>
      <c r="Z2004"/>
      <c r="AA2004"/>
      <c r="AB2004">
        <v>13.8643</v>
      </c>
      <c r="AC2004">
        <v>1.0156000000000001</v>
      </c>
      <c r="AD2004">
        <v>1.7337</v>
      </c>
      <c r="AE2004">
        <v>16.222899999999999</v>
      </c>
      <c r="AF2004">
        <v>11.9651</v>
      </c>
      <c r="AG2004">
        <v>5.1555</v>
      </c>
      <c r="AH2004">
        <v>5.0423999999999998</v>
      </c>
      <c r="AI2004">
        <v>3.3077000000000001</v>
      </c>
      <c r="AJ2004">
        <v>1.5702</v>
      </c>
      <c r="AK2004">
        <v>0.79969999999999997</v>
      </c>
      <c r="AL2004">
        <v>0.1532</v>
      </c>
      <c r="AM2004">
        <v>7.3798000000000004</v>
      </c>
      <c r="AN2004">
        <v>0.65500000000000003</v>
      </c>
      <c r="AO2004">
        <v>12.516500000000001</v>
      </c>
      <c r="AP2004">
        <v>0.59379999999999999</v>
      </c>
      <c r="AQ2004">
        <v>109.3308</v>
      </c>
      <c r="AR2004">
        <v>82.045199999999994</v>
      </c>
      <c r="AV2004"/>
      <c r="AW2004"/>
      <c r="AX2004"/>
    </row>
    <row r="2005" spans="1:50" hidden="1" x14ac:dyDescent="0.25">
      <c r="A2005">
        <v>5049</v>
      </c>
      <c r="B2005">
        <v>2011</v>
      </c>
      <c r="C2005" s="22" t="str">
        <f t="shared" si="116"/>
        <v>2011B05049</v>
      </c>
      <c r="D2005" s="13">
        <v>40849</v>
      </c>
      <c r="E2005">
        <v>110021</v>
      </c>
      <c r="F2005" t="s">
        <v>339</v>
      </c>
      <c r="G2005">
        <v>2</v>
      </c>
      <c r="H2005">
        <v>8</v>
      </c>
      <c r="I2005" t="s">
        <v>70</v>
      </c>
      <c r="J2005" s="15">
        <f t="shared" si="115"/>
        <v>2716</v>
      </c>
      <c r="K2005">
        <v>40</v>
      </c>
      <c r="L2005">
        <v>50</v>
      </c>
      <c r="M2005">
        <v>50</v>
      </c>
      <c r="N2005">
        <f t="shared" si="117"/>
        <v>10</v>
      </c>
      <c r="O2005">
        <v>4</v>
      </c>
      <c r="P2005">
        <v>6</v>
      </c>
      <c r="Q2005"/>
      <c r="S2005"/>
      <c r="T2005" s="60" t="s">
        <v>77</v>
      </c>
      <c r="U2005" s="65">
        <v>0.06</v>
      </c>
      <c r="V2005" s="65">
        <v>0</v>
      </c>
      <c r="W2005" s="65">
        <v>0</v>
      </c>
      <c r="X2005" s="65">
        <v>0.46</v>
      </c>
      <c r="Y2005" s="65">
        <v>0</v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W2005"/>
      <c r="AX2005"/>
    </row>
    <row r="2006" spans="1:50" hidden="1" x14ac:dyDescent="0.25">
      <c r="A2006">
        <v>5050</v>
      </c>
      <c r="B2006">
        <v>2011</v>
      </c>
      <c r="C2006" s="22" t="str">
        <f t="shared" si="116"/>
        <v>2011B05050</v>
      </c>
      <c r="D2006" s="13">
        <v>40849</v>
      </c>
      <c r="E2006">
        <v>110021</v>
      </c>
      <c r="F2006" t="s">
        <v>339</v>
      </c>
      <c r="G2006">
        <v>2</v>
      </c>
      <c r="H2006">
        <v>8</v>
      </c>
      <c r="I2006" t="s">
        <v>70</v>
      </c>
      <c r="J2006" s="15">
        <f t="shared" si="115"/>
        <v>5432</v>
      </c>
      <c r="K2006">
        <v>50</v>
      </c>
      <c r="L2006">
        <v>70</v>
      </c>
      <c r="M2006">
        <v>70</v>
      </c>
      <c r="N2006">
        <f t="shared" si="117"/>
        <v>20</v>
      </c>
      <c r="O2006">
        <v>4</v>
      </c>
      <c r="P2006">
        <v>6</v>
      </c>
      <c r="Q2006"/>
      <c r="S2006"/>
      <c r="T2006" s="60" t="s">
        <v>77</v>
      </c>
      <c r="U2006" s="65">
        <v>0.02</v>
      </c>
      <c r="V2006" s="65">
        <v>0</v>
      </c>
      <c r="W2006" s="65">
        <v>0</v>
      </c>
      <c r="X2006" s="65">
        <v>0.05</v>
      </c>
      <c r="Y2006" s="65">
        <v>0</v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W2006"/>
      <c r="AX2006"/>
    </row>
    <row r="2007" spans="1:50" hidden="1" x14ac:dyDescent="0.25">
      <c r="A2007">
        <v>5051</v>
      </c>
      <c r="B2007">
        <v>2011</v>
      </c>
      <c r="C2007" s="22" t="str">
        <f t="shared" si="116"/>
        <v>2011B05051</v>
      </c>
      <c r="D2007" s="13">
        <v>40849</v>
      </c>
      <c r="E2007">
        <v>110021</v>
      </c>
      <c r="F2007" t="s">
        <v>339</v>
      </c>
      <c r="G2007">
        <v>2</v>
      </c>
      <c r="H2007">
        <v>8</v>
      </c>
      <c r="I2007" t="s">
        <v>70</v>
      </c>
      <c r="J2007" s="15">
        <f t="shared" si="115"/>
        <v>2716</v>
      </c>
      <c r="K2007">
        <v>70</v>
      </c>
      <c r="L2007">
        <v>80</v>
      </c>
      <c r="M2007">
        <v>80</v>
      </c>
      <c r="N2007">
        <f t="shared" si="117"/>
        <v>10</v>
      </c>
      <c r="O2007">
        <v>4</v>
      </c>
      <c r="P2007">
        <v>6</v>
      </c>
      <c r="Q2007"/>
      <c r="S2007"/>
      <c r="T2007" s="60" t="s">
        <v>77</v>
      </c>
      <c r="U2007" s="65">
        <v>0</v>
      </c>
      <c r="V2007" s="65">
        <v>0.25</v>
      </c>
      <c r="W2007" s="65">
        <v>0</v>
      </c>
      <c r="X2007" s="65">
        <v>0.28000000000000003</v>
      </c>
      <c r="Y2007" s="65">
        <v>0</v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W2007"/>
      <c r="AX2007"/>
    </row>
    <row r="2008" spans="1:50" hidden="1" x14ac:dyDescent="0.25">
      <c r="A2008">
        <v>5052</v>
      </c>
      <c r="B2008">
        <v>2011</v>
      </c>
      <c r="C2008" s="22" t="str">
        <f t="shared" si="116"/>
        <v>2011B05052</v>
      </c>
      <c r="D2008" s="13">
        <v>40849</v>
      </c>
      <c r="E2008">
        <v>110021</v>
      </c>
      <c r="F2008" t="s">
        <v>339</v>
      </c>
      <c r="G2008">
        <v>2</v>
      </c>
      <c r="H2008">
        <v>8</v>
      </c>
      <c r="I2008" t="s">
        <v>70</v>
      </c>
      <c r="J2008" s="15">
        <f t="shared" si="115"/>
        <v>5160.4000000000005</v>
      </c>
      <c r="K2008">
        <v>80</v>
      </c>
      <c r="L2008">
        <v>100</v>
      </c>
      <c r="M2008" s="26">
        <v>99</v>
      </c>
      <c r="N2008">
        <f t="shared" si="117"/>
        <v>20</v>
      </c>
      <c r="O2008">
        <v>4</v>
      </c>
      <c r="P2008">
        <v>6</v>
      </c>
      <c r="Q2008"/>
      <c r="R2008">
        <v>648</v>
      </c>
      <c r="S2008">
        <v>2012</v>
      </c>
      <c r="T2008" s="60" t="s">
        <v>77</v>
      </c>
      <c r="U2008" s="65">
        <v>0.22</v>
      </c>
      <c r="V2008" s="65">
        <v>0.28999999999999998</v>
      </c>
      <c r="W2008" s="65">
        <v>1.05</v>
      </c>
      <c r="X2008" s="65">
        <v>0.26</v>
      </c>
      <c r="Y2008" s="65">
        <v>0</v>
      </c>
      <c r="Z2008"/>
      <c r="AA2008"/>
      <c r="AB2008">
        <v>7.3848000000000003</v>
      </c>
      <c r="AC2008">
        <v>0.70150000000000001</v>
      </c>
      <c r="AD2008">
        <v>2.2683</v>
      </c>
      <c r="AE2008">
        <v>10.5556</v>
      </c>
      <c r="AF2008">
        <v>8.4254999999999995</v>
      </c>
      <c r="AG2008">
        <v>6.5540000000000003</v>
      </c>
      <c r="AH2008">
        <v>1.7524</v>
      </c>
      <c r="AI2008">
        <v>3.2372999999999998</v>
      </c>
      <c r="AJ2008">
        <v>0.7873</v>
      </c>
      <c r="AK2008">
        <v>0.40450000000000003</v>
      </c>
      <c r="AL2008">
        <v>0.1472</v>
      </c>
      <c r="AM2008">
        <v>7.5922000000000001</v>
      </c>
      <c r="AN2008">
        <v>0.66310000000000002</v>
      </c>
      <c r="AO2008" t="s">
        <v>340</v>
      </c>
      <c r="AP2008">
        <v>0.64900000000000002</v>
      </c>
      <c r="AQ2008">
        <v>86.021500000000003</v>
      </c>
      <c r="AR2008">
        <v>33.960599999999999</v>
      </c>
      <c r="AV2008"/>
      <c r="AW2008"/>
      <c r="AX2008"/>
    </row>
    <row r="2009" spans="1:50" hidden="1" x14ac:dyDescent="0.25">
      <c r="A2009">
        <v>5053</v>
      </c>
      <c r="B2009">
        <v>2011</v>
      </c>
      <c r="C2009" s="22" t="str">
        <f t="shared" si="116"/>
        <v>2011B05053</v>
      </c>
      <c r="D2009" s="13">
        <v>40850</v>
      </c>
      <c r="E2009">
        <v>110022</v>
      </c>
      <c r="F2009" t="s">
        <v>339</v>
      </c>
      <c r="G2009">
        <v>6</v>
      </c>
      <c r="H2009">
        <v>8.5</v>
      </c>
      <c r="I2009" t="s">
        <v>70</v>
      </c>
      <c r="J2009" s="15">
        <f t="shared" si="115"/>
        <v>1358</v>
      </c>
      <c r="K2009">
        <v>0</v>
      </c>
      <c r="L2009">
        <v>5</v>
      </c>
      <c r="M2009">
        <v>5</v>
      </c>
      <c r="N2009">
        <f t="shared" si="117"/>
        <v>5</v>
      </c>
      <c r="O2009">
        <v>4</v>
      </c>
      <c r="P2009">
        <v>6</v>
      </c>
      <c r="Q2009"/>
      <c r="R2009">
        <v>649</v>
      </c>
      <c r="S2009">
        <v>2012</v>
      </c>
      <c r="T2009" s="60" t="s">
        <v>77</v>
      </c>
      <c r="U2009" s="65">
        <v>0.55000000000000004</v>
      </c>
      <c r="V2009" s="65">
        <v>0</v>
      </c>
      <c r="W2009" s="65">
        <v>0</v>
      </c>
      <c r="X2009" s="65">
        <v>0.15</v>
      </c>
      <c r="Y2009" s="65">
        <v>0</v>
      </c>
      <c r="Z2009">
        <v>458.68</v>
      </c>
      <c r="AA2009">
        <v>15.35</v>
      </c>
      <c r="AB2009">
        <v>4.0598000000000001</v>
      </c>
      <c r="AC2009">
        <v>2.0632000000000001</v>
      </c>
      <c r="AD2009">
        <v>1.5708</v>
      </c>
      <c r="AE2009">
        <v>2.0238999999999998</v>
      </c>
      <c r="AF2009">
        <v>7.0909000000000004</v>
      </c>
      <c r="AG2009">
        <v>12.1244</v>
      </c>
      <c r="AH2009">
        <v>4.1257999999999999</v>
      </c>
      <c r="AI2009">
        <v>2.8502000000000001</v>
      </c>
      <c r="AJ2009">
        <v>0.72250000000000003</v>
      </c>
      <c r="AK2009">
        <v>0.51339999999999997</v>
      </c>
      <c r="AL2009">
        <v>0.1019</v>
      </c>
      <c r="AM2009">
        <v>4.7584</v>
      </c>
      <c r="AN2009">
        <v>1.2402</v>
      </c>
      <c r="AO2009">
        <v>344.5455</v>
      </c>
      <c r="AP2009">
        <v>1.1311</v>
      </c>
      <c r="AQ2009">
        <v>43.923400000000001</v>
      </c>
      <c r="AR2009">
        <v>85.885199999999998</v>
      </c>
      <c r="AV2009"/>
      <c r="AW2009"/>
      <c r="AX2009"/>
    </row>
    <row r="2010" spans="1:50" hidden="1" x14ac:dyDescent="0.25">
      <c r="A2010">
        <v>5054</v>
      </c>
      <c r="B2010">
        <v>2011</v>
      </c>
      <c r="C2010" s="22" t="str">
        <f t="shared" si="116"/>
        <v>2011B05054</v>
      </c>
      <c r="D2010" s="13">
        <v>40850</v>
      </c>
      <c r="E2010">
        <v>110022</v>
      </c>
      <c r="F2010" t="s">
        <v>339</v>
      </c>
      <c r="G2010">
        <v>6</v>
      </c>
      <c r="H2010">
        <v>8.5</v>
      </c>
      <c r="I2010" t="s">
        <v>70</v>
      </c>
      <c r="J2010" s="15">
        <f t="shared" si="115"/>
        <v>1358</v>
      </c>
      <c r="K2010">
        <v>5</v>
      </c>
      <c r="L2010">
        <v>10</v>
      </c>
      <c r="M2010">
        <v>10</v>
      </c>
      <c r="N2010">
        <f t="shared" si="117"/>
        <v>5</v>
      </c>
      <c r="O2010">
        <v>4</v>
      </c>
      <c r="P2010">
        <v>6</v>
      </c>
      <c r="Q2010"/>
      <c r="R2010">
        <v>650</v>
      </c>
      <c r="S2010">
        <v>2012</v>
      </c>
      <c r="T2010" s="60" t="s">
        <v>77</v>
      </c>
      <c r="U2010" s="65">
        <v>0.57999999999999996</v>
      </c>
      <c r="V2010" s="65">
        <v>0.13</v>
      </c>
      <c r="W2010" s="65">
        <v>0</v>
      </c>
      <c r="X2010" s="65">
        <v>0.15</v>
      </c>
      <c r="Y2010" s="65">
        <v>0</v>
      </c>
      <c r="Z2010">
        <v>411.98</v>
      </c>
      <c r="AA2010">
        <v>13.06</v>
      </c>
      <c r="AB2010">
        <v>7.0712999999999999</v>
      </c>
      <c r="AC2010">
        <v>1.5344</v>
      </c>
      <c r="AD2010">
        <v>2.0489000000000002</v>
      </c>
      <c r="AE2010">
        <v>7.5301999999999998</v>
      </c>
      <c r="AF2010">
        <v>12.838200000000001</v>
      </c>
      <c r="AG2010">
        <v>9.2028999999999996</v>
      </c>
      <c r="AH2010">
        <v>7.6388999999999996</v>
      </c>
      <c r="AI2010">
        <v>3.0663999999999998</v>
      </c>
      <c r="AJ2010">
        <v>0.96440000000000003</v>
      </c>
      <c r="AK2010">
        <v>0.57909999999999995</v>
      </c>
      <c r="AL2010">
        <v>0.14610000000000001</v>
      </c>
      <c r="AM2010">
        <v>6.6848000000000001</v>
      </c>
      <c r="AN2010">
        <v>1.087</v>
      </c>
      <c r="AO2010">
        <v>433.93720000000002</v>
      </c>
      <c r="AP2010">
        <v>0.97519999999999996</v>
      </c>
      <c r="AQ2010">
        <v>117.75360000000001</v>
      </c>
      <c r="AR2010">
        <v>87.318799999999996</v>
      </c>
      <c r="AV2010"/>
      <c r="AW2010"/>
      <c r="AX2010"/>
    </row>
    <row r="2011" spans="1:50" hidden="1" x14ac:dyDescent="0.25">
      <c r="A2011">
        <v>5055</v>
      </c>
      <c r="B2011">
        <v>2011</v>
      </c>
      <c r="C2011" s="22" t="str">
        <f t="shared" si="116"/>
        <v>2011B05055</v>
      </c>
      <c r="D2011" s="13">
        <v>40850</v>
      </c>
      <c r="E2011">
        <v>110022</v>
      </c>
      <c r="F2011" t="s">
        <v>339</v>
      </c>
      <c r="G2011">
        <v>6</v>
      </c>
      <c r="H2011">
        <v>8.5</v>
      </c>
      <c r="I2011" t="s">
        <v>70</v>
      </c>
      <c r="J2011" s="15">
        <f t="shared" si="115"/>
        <v>2716</v>
      </c>
      <c r="K2011">
        <v>10</v>
      </c>
      <c r="L2011">
        <v>20</v>
      </c>
      <c r="M2011">
        <v>20</v>
      </c>
      <c r="N2011">
        <f t="shared" si="117"/>
        <v>10</v>
      </c>
      <c r="O2011">
        <v>4</v>
      </c>
      <c r="P2011">
        <v>6</v>
      </c>
      <c r="Q2011"/>
      <c r="R2011">
        <v>651</v>
      </c>
      <c r="S2011">
        <v>2012</v>
      </c>
      <c r="T2011" s="60" t="s">
        <v>77</v>
      </c>
      <c r="U2011" s="65">
        <v>1.23</v>
      </c>
      <c r="V2011" s="65">
        <v>1.47</v>
      </c>
      <c r="W2011" s="65">
        <v>0</v>
      </c>
      <c r="X2011" s="65">
        <v>0.04</v>
      </c>
      <c r="Y2011" s="65">
        <v>0</v>
      </c>
      <c r="Z2011">
        <v>458.3</v>
      </c>
      <c r="AA2011">
        <v>10.32</v>
      </c>
      <c r="AB2011">
        <v>5.7328999999999999</v>
      </c>
      <c r="AC2011">
        <v>1.9086000000000001</v>
      </c>
      <c r="AD2011">
        <v>1.9704999999999999</v>
      </c>
      <c r="AE2011">
        <v>13.8795</v>
      </c>
      <c r="AF2011">
        <v>7.3547000000000002</v>
      </c>
      <c r="AG2011">
        <v>7.7885</v>
      </c>
      <c r="AH2011">
        <v>4.3133999999999997</v>
      </c>
      <c r="AI2011">
        <v>2.3879999999999999</v>
      </c>
      <c r="AJ2011">
        <v>0.87409999999999999</v>
      </c>
      <c r="AK2011">
        <v>0.80959999999999999</v>
      </c>
      <c r="AL2011">
        <v>0.17230000000000001</v>
      </c>
      <c r="AM2011">
        <v>4.6840999999999999</v>
      </c>
      <c r="AN2011">
        <v>0.82099999999999995</v>
      </c>
      <c r="AO2011">
        <v>286.64699999999999</v>
      </c>
      <c r="AP2011">
        <v>0.75480000000000003</v>
      </c>
      <c r="AQ2011">
        <v>42.291499999999999</v>
      </c>
      <c r="AR2011">
        <v>122.7043</v>
      </c>
      <c r="AV2011"/>
      <c r="AW2011"/>
      <c r="AX2011"/>
    </row>
    <row r="2012" spans="1:50" hidden="1" x14ac:dyDescent="0.25">
      <c r="A2012">
        <v>5056</v>
      </c>
      <c r="B2012">
        <v>2011</v>
      </c>
      <c r="C2012" s="22" t="str">
        <f t="shared" si="116"/>
        <v>2011B05056</v>
      </c>
      <c r="D2012" s="13">
        <v>40850</v>
      </c>
      <c r="E2012">
        <v>110022</v>
      </c>
      <c r="F2012" t="s">
        <v>339</v>
      </c>
      <c r="G2012">
        <v>6</v>
      </c>
      <c r="H2012">
        <v>8.5</v>
      </c>
      <c r="I2012" t="s">
        <v>70</v>
      </c>
      <c r="J2012" s="15">
        <f t="shared" si="115"/>
        <v>2716</v>
      </c>
      <c r="K2012">
        <v>20</v>
      </c>
      <c r="L2012">
        <v>30</v>
      </c>
      <c r="M2012">
        <v>30</v>
      </c>
      <c r="N2012">
        <f t="shared" si="117"/>
        <v>10</v>
      </c>
      <c r="O2012">
        <v>4</v>
      </c>
      <c r="P2012">
        <v>6</v>
      </c>
      <c r="Q2012"/>
      <c r="R2012">
        <v>652</v>
      </c>
      <c r="S2012">
        <v>2012</v>
      </c>
      <c r="T2012" s="60" t="s">
        <v>77</v>
      </c>
      <c r="U2012" s="65">
        <v>0.28999999999999998</v>
      </c>
      <c r="V2012" s="65">
        <v>0.26</v>
      </c>
      <c r="W2012" s="65">
        <v>0</v>
      </c>
      <c r="X2012" s="65">
        <v>0.14000000000000001</v>
      </c>
      <c r="Y2012" s="65">
        <v>0</v>
      </c>
      <c r="Z2012">
        <v>452.53</v>
      </c>
      <c r="AA2012">
        <v>8.5299999999999994</v>
      </c>
      <c r="AB2012">
        <v>7.2441000000000004</v>
      </c>
      <c r="AC2012">
        <v>1.9134</v>
      </c>
      <c r="AD2012">
        <v>1.6442000000000001</v>
      </c>
      <c r="AE2012">
        <v>23.4941</v>
      </c>
      <c r="AF2012">
        <v>11.063000000000001</v>
      </c>
      <c r="AG2012">
        <v>5.8760000000000003</v>
      </c>
      <c r="AH2012">
        <v>2.3563000000000001</v>
      </c>
      <c r="AI2012">
        <v>2.0428000000000002</v>
      </c>
      <c r="AJ2012">
        <v>0.75939999999999996</v>
      </c>
      <c r="AK2012">
        <v>1.0024999999999999</v>
      </c>
      <c r="AL2012">
        <v>0.35780000000000001</v>
      </c>
      <c r="AM2012">
        <v>6.5846</v>
      </c>
      <c r="AN2012">
        <v>0.59550000000000003</v>
      </c>
      <c r="AO2012">
        <v>90.452799999999996</v>
      </c>
      <c r="AP2012">
        <v>0.61119999999999997</v>
      </c>
      <c r="AQ2012">
        <v>57.4803</v>
      </c>
      <c r="AR2012">
        <v>119.7343</v>
      </c>
      <c r="AV2012"/>
      <c r="AW2012"/>
      <c r="AX2012"/>
    </row>
    <row r="2013" spans="1:50" hidden="1" x14ac:dyDescent="0.25">
      <c r="A2013">
        <v>5057</v>
      </c>
      <c r="B2013">
        <v>2011</v>
      </c>
      <c r="C2013" s="22" t="str">
        <f t="shared" si="116"/>
        <v>2011B05057</v>
      </c>
      <c r="D2013" s="13">
        <v>40850</v>
      </c>
      <c r="E2013">
        <v>110022</v>
      </c>
      <c r="F2013" t="s">
        <v>339</v>
      </c>
      <c r="G2013">
        <v>6</v>
      </c>
      <c r="H2013">
        <v>8.5</v>
      </c>
      <c r="I2013" t="s">
        <v>70</v>
      </c>
      <c r="J2013" s="15">
        <f t="shared" si="115"/>
        <v>2716</v>
      </c>
      <c r="K2013">
        <v>30</v>
      </c>
      <c r="L2013">
        <v>40</v>
      </c>
      <c r="M2013">
        <v>40</v>
      </c>
      <c r="N2013">
        <f t="shared" si="117"/>
        <v>10</v>
      </c>
      <c r="O2013">
        <v>4</v>
      </c>
      <c r="P2013">
        <v>6</v>
      </c>
      <c r="Q2013"/>
      <c r="R2013">
        <v>653</v>
      </c>
      <c r="S2013">
        <v>2012</v>
      </c>
      <c r="T2013" s="60" t="s">
        <v>77</v>
      </c>
      <c r="U2013" s="65">
        <v>0.56000000000000005</v>
      </c>
      <c r="V2013" s="65">
        <v>0.03</v>
      </c>
      <c r="W2013" s="65">
        <v>0</v>
      </c>
      <c r="X2013" s="65">
        <v>0.14000000000000001</v>
      </c>
      <c r="Y2013" s="65">
        <v>0</v>
      </c>
      <c r="Z2013">
        <v>418.87</v>
      </c>
      <c r="AA2013">
        <v>8.75</v>
      </c>
      <c r="AB2013">
        <v>9.8013999999999992</v>
      </c>
      <c r="AC2013">
        <v>1.5526</v>
      </c>
      <c r="AD2013">
        <v>1.8242</v>
      </c>
      <c r="AE2013">
        <v>25.4419</v>
      </c>
      <c r="AF2013">
        <v>9.5084</v>
      </c>
      <c r="AG2013">
        <v>5.5312999999999999</v>
      </c>
      <c r="AH2013">
        <v>2.4567999999999999</v>
      </c>
      <c r="AI2013">
        <v>2.3658999999999999</v>
      </c>
      <c r="AJ2013">
        <v>0.82620000000000005</v>
      </c>
      <c r="AK2013">
        <v>0.93889999999999996</v>
      </c>
      <c r="AL2013">
        <v>0.57199999999999995</v>
      </c>
      <c r="AM2013">
        <v>6.4398999999999997</v>
      </c>
      <c r="AN2013">
        <v>0.62070000000000003</v>
      </c>
      <c r="AO2013">
        <v>28.192699999999999</v>
      </c>
      <c r="AP2013">
        <v>0.63849999999999996</v>
      </c>
      <c r="AQ2013">
        <v>91.261200000000002</v>
      </c>
      <c r="AR2013">
        <v>114.39919999999999</v>
      </c>
      <c r="AV2013"/>
      <c r="AW2013"/>
      <c r="AX2013"/>
    </row>
    <row r="2014" spans="1:50" hidden="1" x14ac:dyDescent="0.25">
      <c r="A2014">
        <v>5058</v>
      </c>
      <c r="B2014">
        <v>2011</v>
      </c>
      <c r="C2014" s="22" t="str">
        <f t="shared" si="116"/>
        <v>2011B05058</v>
      </c>
      <c r="D2014" s="13">
        <v>40850</v>
      </c>
      <c r="E2014">
        <v>110022</v>
      </c>
      <c r="F2014" t="s">
        <v>339</v>
      </c>
      <c r="G2014">
        <v>6</v>
      </c>
      <c r="H2014">
        <v>8.5</v>
      </c>
      <c r="I2014" t="s">
        <v>70</v>
      </c>
      <c r="J2014" s="15">
        <f t="shared" si="115"/>
        <v>2716</v>
      </c>
      <c r="K2014">
        <v>40</v>
      </c>
      <c r="L2014">
        <v>50</v>
      </c>
      <c r="M2014">
        <v>50</v>
      </c>
      <c r="N2014">
        <f t="shared" si="117"/>
        <v>10</v>
      </c>
      <c r="O2014">
        <v>4</v>
      </c>
      <c r="P2014">
        <v>6</v>
      </c>
      <c r="Q2014"/>
      <c r="S2014"/>
      <c r="T2014" s="60" t="s">
        <v>77</v>
      </c>
      <c r="U2014" s="65">
        <v>7.0000000000000007E-2</v>
      </c>
      <c r="V2014" s="65">
        <v>0</v>
      </c>
      <c r="W2014" s="65">
        <v>0</v>
      </c>
      <c r="X2014" s="65">
        <v>0.06</v>
      </c>
      <c r="Y2014" s="65">
        <v>0</v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V2014"/>
      <c r="AW2014"/>
      <c r="AX2014"/>
    </row>
    <row r="2015" spans="1:50" hidden="1" x14ac:dyDescent="0.25">
      <c r="A2015">
        <v>5059</v>
      </c>
      <c r="B2015">
        <v>2011</v>
      </c>
      <c r="C2015" s="22" t="str">
        <f t="shared" si="116"/>
        <v>2011B05059</v>
      </c>
      <c r="D2015" s="13">
        <v>40850</v>
      </c>
      <c r="E2015">
        <v>110022</v>
      </c>
      <c r="F2015" t="s">
        <v>339</v>
      </c>
      <c r="G2015">
        <v>6</v>
      </c>
      <c r="H2015">
        <v>8.5</v>
      </c>
      <c r="I2015" t="s">
        <v>70</v>
      </c>
      <c r="J2015" s="15">
        <f t="shared" si="115"/>
        <v>5296.2000000000007</v>
      </c>
      <c r="K2015">
        <v>50</v>
      </c>
      <c r="L2015">
        <v>70</v>
      </c>
      <c r="M2015" s="26">
        <v>69.5</v>
      </c>
      <c r="N2015">
        <f t="shared" si="117"/>
        <v>20</v>
      </c>
      <c r="O2015">
        <v>4</v>
      </c>
      <c r="P2015">
        <v>6</v>
      </c>
      <c r="Q2015"/>
      <c r="R2015">
        <v>654</v>
      </c>
      <c r="S2015">
        <v>2012</v>
      </c>
      <c r="T2015" s="60" t="s">
        <v>77</v>
      </c>
      <c r="U2015" s="65">
        <v>0.35</v>
      </c>
      <c r="V2015" s="65">
        <v>0.32</v>
      </c>
      <c r="W2015" s="65">
        <v>0</v>
      </c>
      <c r="X2015" s="65">
        <v>0.06</v>
      </c>
      <c r="Y2015" s="65">
        <v>0</v>
      </c>
      <c r="Z2015">
        <v>431.13</v>
      </c>
      <c r="AA2015">
        <v>8.83</v>
      </c>
      <c r="AB2015">
        <v>10.5724</v>
      </c>
      <c r="AC2015">
        <v>0.99519999999999997</v>
      </c>
      <c r="AD2015">
        <v>4.8662000000000001</v>
      </c>
      <c r="AE2015">
        <v>13.1655</v>
      </c>
      <c r="AF2015">
        <v>9.8069000000000006</v>
      </c>
      <c r="AG2015">
        <v>4.9690000000000003</v>
      </c>
      <c r="AH2015">
        <v>1.8462000000000001</v>
      </c>
      <c r="AI2015">
        <v>2.4897</v>
      </c>
      <c r="AJ2015">
        <v>0.72550000000000003</v>
      </c>
      <c r="AK2015">
        <v>0.61380000000000001</v>
      </c>
      <c r="AL2015">
        <v>0.41660000000000003</v>
      </c>
      <c r="AM2015">
        <v>7.5378999999999996</v>
      </c>
      <c r="AN2015">
        <v>0.60619999999999996</v>
      </c>
      <c r="AO2015">
        <v>4.1062000000000003</v>
      </c>
      <c r="AP2015">
        <v>0.69520000000000004</v>
      </c>
      <c r="AQ2015">
        <v>63.448300000000003</v>
      </c>
      <c r="AR2015">
        <v>109.58620000000001</v>
      </c>
      <c r="AV2015"/>
      <c r="AW2015"/>
      <c r="AX2015"/>
    </row>
    <row r="2016" spans="1:50" hidden="1" x14ac:dyDescent="0.25">
      <c r="A2016">
        <v>5060</v>
      </c>
      <c r="B2016">
        <v>2011</v>
      </c>
      <c r="C2016" s="22" t="str">
        <f t="shared" si="116"/>
        <v>2011B05060</v>
      </c>
      <c r="D2016" s="13">
        <v>40850</v>
      </c>
      <c r="E2016">
        <v>110022</v>
      </c>
      <c r="F2016" t="s">
        <v>339</v>
      </c>
      <c r="G2016">
        <v>6</v>
      </c>
      <c r="H2016">
        <v>8.5</v>
      </c>
      <c r="I2016" t="s">
        <v>70</v>
      </c>
      <c r="J2016" s="15">
        <f t="shared" si="115"/>
        <v>1568.4900000000007</v>
      </c>
      <c r="K2016">
        <v>70</v>
      </c>
      <c r="L2016">
        <v>80</v>
      </c>
      <c r="M2016" s="26">
        <v>77.7</v>
      </c>
      <c r="N2016">
        <f t="shared" si="117"/>
        <v>10</v>
      </c>
      <c r="O2016">
        <v>3</v>
      </c>
      <c r="P2016">
        <v>6</v>
      </c>
      <c r="Q2016"/>
      <c r="S2016"/>
      <c r="T2016" s="60" t="s">
        <v>77</v>
      </c>
      <c r="U2016" s="65">
        <v>0.05</v>
      </c>
      <c r="V2016" s="65">
        <v>0</v>
      </c>
      <c r="W2016" s="65">
        <v>0</v>
      </c>
      <c r="X2016" s="65">
        <v>0.13</v>
      </c>
      <c r="Y2016" s="65">
        <v>0</v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V2016"/>
      <c r="AW2016"/>
      <c r="AX2016"/>
    </row>
    <row r="2017" spans="1:50" hidden="1" x14ac:dyDescent="0.25">
      <c r="A2017">
        <v>5061</v>
      </c>
      <c r="B2017">
        <v>2011</v>
      </c>
      <c r="C2017" s="22" t="str">
        <f t="shared" si="116"/>
        <v>2011B05061</v>
      </c>
      <c r="D2017" s="13">
        <v>40850</v>
      </c>
      <c r="E2017">
        <v>110022</v>
      </c>
      <c r="F2017" t="s">
        <v>339</v>
      </c>
      <c r="G2017">
        <v>6</v>
      </c>
      <c r="H2017">
        <v>8.5</v>
      </c>
      <c r="I2017" t="s">
        <v>70</v>
      </c>
      <c r="J2017" s="15">
        <f t="shared" si="115"/>
        <v>1358</v>
      </c>
      <c r="K2017">
        <v>80</v>
      </c>
      <c r="L2017">
        <v>100</v>
      </c>
      <c r="M2017" s="26">
        <v>100</v>
      </c>
      <c r="N2017">
        <f t="shared" si="117"/>
        <v>20</v>
      </c>
      <c r="O2017">
        <v>1</v>
      </c>
      <c r="P2017">
        <v>6</v>
      </c>
      <c r="Q2017"/>
      <c r="S2017"/>
      <c r="T2017" s="60" t="s">
        <v>77</v>
      </c>
      <c r="U2017" s="65">
        <v>0</v>
      </c>
      <c r="V2017" s="65">
        <v>0</v>
      </c>
      <c r="W2017" s="65">
        <v>0</v>
      </c>
      <c r="X2017" s="65">
        <v>0.56000000000000005</v>
      </c>
      <c r="Y2017" s="65">
        <v>0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V2017"/>
      <c r="AW2017"/>
      <c r="AX2017"/>
    </row>
    <row r="2018" spans="1:50" hidden="1" x14ac:dyDescent="0.25">
      <c r="A2018">
        <v>5062</v>
      </c>
      <c r="B2018">
        <v>2011</v>
      </c>
      <c r="C2018" s="22" t="str">
        <f t="shared" si="116"/>
        <v>2011B05062</v>
      </c>
      <c r="D2018" s="13">
        <v>40850</v>
      </c>
      <c r="E2018">
        <v>110023</v>
      </c>
      <c r="F2018" t="s">
        <v>339</v>
      </c>
      <c r="G2018">
        <v>9</v>
      </c>
      <c r="H2018">
        <v>7.5</v>
      </c>
      <c r="I2018" t="s">
        <v>70</v>
      </c>
      <c r="J2018" s="15">
        <f t="shared" si="115"/>
        <v>1358</v>
      </c>
      <c r="K2018">
        <v>0</v>
      </c>
      <c r="L2018">
        <v>5</v>
      </c>
      <c r="M2018">
        <v>5</v>
      </c>
      <c r="N2018">
        <f t="shared" si="117"/>
        <v>5</v>
      </c>
      <c r="O2018">
        <v>4</v>
      </c>
      <c r="P2018">
        <v>6</v>
      </c>
      <c r="Q2018"/>
      <c r="R2018">
        <v>655</v>
      </c>
      <c r="S2018">
        <v>2012</v>
      </c>
      <c r="T2018" s="60" t="s">
        <v>77</v>
      </c>
      <c r="U2018" s="65">
        <v>0.45</v>
      </c>
      <c r="V2018" s="65">
        <v>0</v>
      </c>
      <c r="W2018" s="65">
        <v>1.1399999999999999</v>
      </c>
      <c r="X2018" s="65">
        <v>0.01</v>
      </c>
      <c r="Y2018" s="65">
        <v>0</v>
      </c>
      <c r="Z2018">
        <v>451.19</v>
      </c>
      <c r="AA2018">
        <v>14.34</v>
      </c>
      <c r="AB2018">
        <v>4.8449</v>
      </c>
      <c r="AC2018">
        <v>1.8039000000000001</v>
      </c>
      <c r="AD2018">
        <v>1.3662000000000001</v>
      </c>
      <c r="AE2018">
        <v>1.0633999999999999</v>
      </c>
      <c r="AF2018">
        <v>8.2363</v>
      </c>
      <c r="AG2018">
        <v>12.697100000000001</v>
      </c>
      <c r="AH2018">
        <v>4.0816999999999997</v>
      </c>
      <c r="AI2018">
        <v>2.7633000000000001</v>
      </c>
      <c r="AJ2018">
        <v>0.75480000000000003</v>
      </c>
      <c r="AK2018">
        <v>0.52080000000000004</v>
      </c>
      <c r="AL2018">
        <v>0.1157</v>
      </c>
      <c r="AM2018">
        <v>4.6394000000000002</v>
      </c>
      <c r="AN2018">
        <v>1.0986</v>
      </c>
      <c r="AO2018">
        <v>372.10669999999999</v>
      </c>
      <c r="AP2018">
        <v>1.1221000000000001</v>
      </c>
      <c r="AQ2018">
        <v>59.208300000000001</v>
      </c>
      <c r="AR2018">
        <v>63.158299999999997</v>
      </c>
      <c r="AV2018"/>
      <c r="AW2018"/>
      <c r="AX2018"/>
    </row>
    <row r="2019" spans="1:50" hidden="1" x14ac:dyDescent="0.25">
      <c r="A2019">
        <v>5063</v>
      </c>
      <c r="B2019">
        <v>2011</v>
      </c>
      <c r="C2019" s="22" t="str">
        <f t="shared" si="116"/>
        <v>2011B05063</v>
      </c>
      <c r="D2019" s="13">
        <v>40850</v>
      </c>
      <c r="E2019">
        <v>110023</v>
      </c>
      <c r="F2019" t="s">
        <v>339</v>
      </c>
      <c r="G2019">
        <v>9</v>
      </c>
      <c r="H2019">
        <v>7.5</v>
      </c>
      <c r="I2019" t="s">
        <v>70</v>
      </c>
      <c r="J2019" s="15">
        <f t="shared" si="115"/>
        <v>1358</v>
      </c>
      <c r="K2019">
        <v>5</v>
      </c>
      <c r="L2019">
        <v>10</v>
      </c>
      <c r="M2019">
        <v>10</v>
      </c>
      <c r="N2019">
        <f t="shared" si="117"/>
        <v>5</v>
      </c>
      <c r="O2019">
        <v>4</v>
      </c>
      <c r="P2019">
        <v>6</v>
      </c>
      <c r="Q2019"/>
      <c r="R2019">
        <v>656</v>
      </c>
      <c r="S2019">
        <v>2012</v>
      </c>
      <c r="T2019" s="60" t="s">
        <v>77</v>
      </c>
      <c r="U2019" s="65">
        <v>0.38</v>
      </c>
      <c r="V2019" s="65">
        <v>0.11</v>
      </c>
      <c r="W2019" s="65">
        <v>0</v>
      </c>
      <c r="X2019" s="65">
        <v>0.02</v>
      </c>
      <c r="Y2019" s="65">
        <v>0</v>
      </c>
      <c r="Z2019">
        <v>429.05</v>
      </c>
      <c r="AA2019">
        <v>13.72</v>
      </c>
      <c r="AB2019">
        <v>6.3329000000000004</v>
      </c>
      <c r="AC2019">
        <v>1.4826999999999999</v>
      </c>
      <c r="AD2019">
        <v>1.5531999999999999</v>
      </c>
      <c r="AE2019">
        <v>2.9876</v>
      </c>
      <c r="AF2019">
        <v>11.760999999999999</v>
      </c>
      <c r="AG2019">
        <v>10.5525</v>
      </c>
      <c r="AH2019">
        <v>6.7396000000000003</v>
      </c>
      <c r="AI2019">
        <v>3.4910000000000001</v>
      </c>
      <c r="AJ2019">
        <v>0.81979999999999997</v>
      </c>
      <c r="AK2019">
        <v>0.46129999999999999</v>
      </c>
      <c r="AL2019">
        <v>0.1236</v>
      </c>
      <c r="AM2019">
        <v>4.8432000000000004</v>
      </c>
      <c r="AN2019">
        <v>1.1105</v>
      </c>
      <c r="AO2019">
        <v>487.01659999999998</v>
      </c>
      <c r="AP2019">
        <v>1.0027999999999999</v>
      </c>
      <c r="AQ2019">
        <v>95.303899999999999</v>
      </c>
      <c r="AR2019">
        <v>69.613299999999995</v>
      </c>
      <c r="AV2019"/>
      <c r="AW2019"/>
      <c r="AX2019"/>
    </row>
    <row r="2020" spans="1:50" hidden="1" x14ac:dyDescent="0.25">
      <c r="A2020">
        <v>5064</v>
      </c>
      <c r="B2020">
        <v>2011</v>
      </c>
      <c r="C2020" s="22" t="str">
        <f t="shared" si="116"/>
        <v>2011B05064</v>
      </c>
      <c r="D2020" s="13">
        <v>40850</v>
      </c>
      <c r="E2020">
        <v>110023</v>
      </c>
      <c r="F2020" t="s">
        <v>339</v>
      </c>
      <c r="G2020">
        <v>9</v>
      </c>
      <c r="H2020">
        <v>7.5</v>
      </c>
      <c r="I2020" t="s">
        <v>70</v>
      </c>
      <c r="J2020" s="15">
        <f t="shared" si="115"/>
        <v>2716</v>
      </c>
      <c r="K2020">
        <v>10</v>
      </c>
      <c r="L2020">
        <v>20</v>
      </c>
      <c r="M2020">
        <v>20</v>
      </c>
      <c r="N2020">
        <f t="shared" si="117"/>
        <v>10</v>
      </c>
      <c r="O2020">
        <v>4</v>
      </c>
      <c r="P2020">
        <v>6</v>
      </c>
      <c r="Q2020"/>
      <c r="R2020">
        <v>657</v>
      </c>
      <c r="S2020">
        <v>2012</v>
      </c>
      <c r="T2020" s="60" t="s">
        <v>77</v>
      </c>
      <c r="U2020" s="65">
        <v>0.47</v>
      </c>
      <c r="V2020" s="65">
        <v>0.69</v>
      </c>
      <c r="W2020" s="65">
        <v>1.59</v>
      </c>
      <c r="X2020" s="65">
        <v>0.13</v>
      </c>
      <c r="Y2020" s="65">
        <v>0</v>
      </c>
      <c r="Z2020">
        <v>463.24</v>
      </c>
      <c r="AA2020">
        <v>11.74</v>
      </c>
      <c r="AB2020">
        <v>4.8765999999999998</v>
      </c>
      <c r="AC2020">
        <v>1.7787999999999999</v>
      </c>
      <c r="AD2020">
        <v>2.6595</v>
      </c>
      <c r="AE2020">
        <v>12.0878</v>
      </c>
      <c r="AF2020">
        <v>9.5789000000000009</v>
      </c>
      <c r="AG2020">
        <v>7.6037999999999997</v>
      </c>
      <c r="AH2020">
        <v>4.2241999999999997</v>
      </c>
      <c r="AI2020">
        <v>2.2461000000000002</v>
      </c>
      <c r="AJ2020">
        <v>0.7349</v>
      </c>
      <c r="AK2020">
        <v>0.88200000000000001</v>
      </c>
      <c r="AL2020">
        <v>8.3599999999999994E-2</v>
      </c>
      <c r="AM2020">
        <v>4.8452000000000002</v>
      </c>
      <c r="AN2020">
        <v>0.7278</v>
      </c>
      <c r="AO2020">
        <v>433.80779999999999</v>
      </c>
      <c r="AP2020">
        <v>0.81079999999999997</v>
      </c>
      <c r="AQ2020">
        <v>40.213500000000003</v>
      </c>
      <c r="AR2020">
        <v>118.0902</v>
      </c>
      <c r="AV2020"/>
      <c r="AW2020"/>
      <c r="AX2020"/>
    </row>
    <row r="2021" spans="1:50" hidden="1" x14ac:dyDescent="0.25">
      <c r="A2021">
        <v>5065</v>
      </c>
      <c r="B2021">
        <v>2011</v>
      </c>
      <c r="C2021" s="22" t="str">
        <f t="shared" si="116"/>
        <v>2011B05065</v>
      </c>
      <c r="D2021" s="13">
        <v>40850</v>
      </c>
      <c r="E2021">
        <v>110023</v>
      </c>
      <c r="F2021" t="s">
        <v>339</v>
      </c>
      <c r="G2021">
        <v>9</v>
      </c>
      <c r="H2021">
        <v>7.5</v>
      </c>
      <c r="I2021" t="s">
        <v>70</v>
      </c>
      <c r="J2021" s="15">
        <f t="shared" si="115"/>
        <v>2716</v>
      </c>
      <c r="K2021">
        <v>20</v>
      </c>
      <c r="L2021">
        <v>30</v>
      </c>
      <c r="M2021">
        <v>30</v>
      </c>
      <c r="N2021">
        <f t="shared" si="117"/>
        <v>10</v>
      </c>
      <c r="O2021">
        <v>4</v>
      </c>
      <c r="P2021">
        <v>6</v>
      </c>
      <c r="Q2021"/>
      <c r="R2021">
        <v>658</v>
      </c>
      <c r="S2021">
        <v>2012</v>
      </c>
      <c r="T2021" s="60" t="s">
        <v>77</v>
      </c>
      <c r="U2021" s="65">
        <v>0.45</v>
      </c>
      <c r="V2021" s="65">
        <v>0.55000000000000004</v>
      </c>
      <c r="W2021" s="65">
        <v>6.51</v>
      </c>
      <c r="X2021" s="65">
        <v>7.0000000000000007E-2</v>
      </c>
      <c r="Y2021" s="65">
        <v>0</v>
      </c>
      <c r="Z2021">
        <v>465.04</v>
      </c>
      <c r="AA2021">
        <v>10.48</v>
      </c>
      <c r="AB2021">
        <v>7.9710000000000001</v>
      </c>
      <c r="AC2021">
        <v>1.4436</v>
      </c>
      <c r="AD2021">
        <v>2.8975</v>
      </c>
      <c r="AE2021">
        <v>33.535200000000003</v>
      </c>
      <c r="AF2021">
        <v>9.5755999999999997</v>
      </c>
      <c r="AG2021">
        <v>6.5735000000000001</v>
      </c>
      <c r="AH2021">
        <v>2.4156</v>
      </c>
      <c r="AI2021">
        <v>2.3437000000000001</v>
      </c>
      <c r="AJ2021">
        <v>0.69930000000000003</v>
      </c>
      <c r="AK2021">
        <v>0.86439999999999995</v>
      </c>
      <c r="AL2021">
        <v>9.4200000000000006E-2</v>
      </c>
      <c r="AM2021">
        <v>6.8944000000000001</v>
      </c>
      <c r="AN2021">
        <v>0.75719999999999998</v>
      </c>
      <c r="AO2021">
        <v>125.3623</v>
      </c>
      <c r="AP2021">
        <v>0.79400000000000004</v>
      </c>
      <c r="AQ2021">
        <v>39.337499999999999</v>
      </c>
      <c r="AR2021">
        <v>102.01860000000001</v>
      </c>
      <c r="AV2021"/>
      <c r="AW2021"/>
      <c r="AX2021"/>
    </row>
    <row r="2022" spans="1:50" hidden="1" x14ac:dyDescent="0.25">
      <c r="A2022">
        <v>5066</v>
      </c>
      <c r="B2022">
        <v>2011</v>
      </c>
      <c r="C2022" s="22" t="str">
        <f t="shared" si="116"/>
        <v>2011B05066</v>
      </c>
      <c r="D2022" s="13">
        <v>40850</v>
      </c>
      <c r="E2022">
        <v>110023</v>
      </c>
      <c r="F2022" t="s">
        <v>339</v>
      </c>
      <c r="G2022">
        <v>9</v>
      </c>
      <c r="H2022">
        <v>7.5</v>
      </c>
      <c r="I2022" t="s">
        <v>70</v>
      </c>
      <c r="J2022" s="15">
        <f t="shared" si="115"/>
        <v>2716</v>
      </c>
      <c r="K2022">
        <v>30</v>
      </c>
      <c r="L2022">
        <v>40</v>
      </c>
      <c r="M2022">
        <v>40</v>
      </c>
      <c r="N2022">
        <f t="shared" si="117"/>
        <v>10</v>
      </c>
      <c r="O2022">
        <v>4</v>
      </c>
      <c r="P2022">
        <v>6</v>
      </c>
      <c r="Q2022"/>
      <c r="R2022">
        <v>659</v>
      </c>
      <c r="S2022">
        <v>2012</v>
      </c>
      <c r="T2022" s="60" t="s">
        <v>77</v>
      </c>
      <c r="U2022" s="65">
        <v>0.56999999999999995</v>
      </c>
      <c r="V2022" s="65">
        <v>0.48</v>
      </c>
      <c r="W2022" s="65">
        <v>0</v>
      </c>
      <c r="X2022" s="65">
        <v>7.0000000000000007E-2</v>
      </c>
      <c r="Y2022" s="65">
        <v>0</v>
      </c>
      <c r="Z2022">
        <v>471.09</v>
      </c>
      <c r="AA2022">
        <v>10.6</v>
      </c>
      <c r="AB2022">
        <v>6.8196000000000003</v>
      </c>
      <c r="AC2022">
        <v>1.4083000000000001</v>
      </c>
      <c r="AD2022">
        <v>2.3235999999999999</v>
      </c>
      <c r="AE2022">
        <v>28.397200000000002</v>
      </c>
      <c r="AF2022">
        <v>5.6653000000000002</v>
      </c>
      <c r="AG2022">
        <v>6.5323000000000002</v>
      </c>
      <c r="AH2022">
        <v>2.1164000000000001</v>
      </c>
      <c r="AI2022">
        <v>2.2263000000000002</v>
      </c>
      <c r="AJ2022">
        <v>0.5927</v>
      </c>
      <c r="AK2022">
        <v>0.7611</v>
      </c>
      <c r="AL2022">
        <v>0.1094</v>
      </c>
      <c r="AM2022">
        <v>5.3730000000000002</v>
      </c>
      <c r="AN2022">
        <v>0.7288</v>
      </c>
      <c r="AO2022">
        <v>184.7278</v>
      </c>
      <c r="AP2022">
        <v>0.83420000000000005</v>
      </c>
      <c r="AQ2022">
        <v>27.822600000000001</v>
      </c>
      <c r="AR2022">
        <v>96.925399999999996</v>
      </c>
      <c r="AV2022"/>
      <c r="AW2022"/>
      <c r="AX2022"/>
    </row>
    <row r="2023" spans="1:50" hidden="1" x14ac:dyDescent="0.25">
      <c r="A2023">
        <v>5067</v>
      </c>
      <c r="B2023">
        <v>2011</v>
      </c>
      <c r="C2023" s="22" t="str">
        <f t="shared" si="116"/>
        <v>2011B05067</v>
      </c>
      <c r="D2023" s="13">
        <v>40850</v>
      </c>
      <c r="E2023">
        <v>110023</v>
      </c>
      <c r="F2023" t="s">
        <v>339</v>
      </c>
      <c r="G2023">
        <v>9</v>
      </c>
      <c r="H2023">
        <v>7.5</v>
      </c>
      <c r="I2023" t="s">
        <v>70</v>
      </c>
      <c r="J2023" s="15">
        <f t="shared" si="115"/>
        <v>2716</v>
      </c>
      <c r="K2023">
        <v>40</v>
      </c>
      <c r="L2023">
        <v>50</v>
      </c>
      <c r="M2023">
        <v>50</v>
      </c>
      <c r="N2023">
        <f t="shared" si="117"/>
        <v>10</v>
      </c>
      <c r="O2023">
        <v>4</v>
      </c>
      <c r="P2023">
        <v>6</v>
      </c>
      <c r="Q2023"/>
      <c r="R2023">
        <v>660</v>
      </c>
      <c r="S2023">
        <v>2012</v>
      </c>
      <c r="T2023" s="60" t="s">
        <v>77</v>
      </c>
      <c r="U2023" s="65">
        <v>0.67</v>
      </c>
      <c r="V2023" s="65">
        <v>1.99</v>
      </c>
      <c r="W2023" s="65">
        <v>0</v>
      </c>
      <c r="X2023" s="65">
        <v>0.12</v>
      </c>
      <c r="Y2023" s="65">
        <v>0</v>
      </c>
      <c r="Z2023">
        <v>463.31</v>
      </c>
      <c r="AA2023">
        <v>9.52</v>
      </c>
      <c r="AB2023">
        <v>7.6966999999999999</v>
      </c>
      <c r="AC2023">
        <v>1.5206</v>
      </c>
      <c r="AD2023">
        <v>1.8752</v>
      </c>
      <c r="AE2023">
        <v>32.202500000000001</v>
      </c>
      <c r="AF2023">
        <v>5.8013000000000003</v>
      </c>
      <c r="AG2023">
        <v>4.6266999999999996</v>
      </c>
      <c r="AH2023">
        <v>2.4308999999999998</v>
      </c>
      <c r="AI2023">
        <v>3.1880999999999999</v>
      </c>
      <c r="AJ2023">
        <v>0.68569999999999998</v>
      </c>
      <c r="AK2023">
        <v>0.9496</v>
      </c>
      <c r="AL2023">
        <v>0.12520000000000001</v>
      </c>
      <c r="AM2023">
        <v>7.1784999999999997</v>
      </c>
      <c r="AN2023">
        <v>0.62039999999999995</v>
      </c>
      <c r="AO2023">
        <v>127.97499999999999</v>
      </c>
      <c r="AP2023">
        <v>0.75049999999999994</v>
      </c>
      <c r="AQ2023">
        <v>29.462599999999998</v>
      </c>
      <c r="AR2023">
        <v>81.382000000000005</v>
      </c>
      <c r="AV2023"/>
      <c r="AW2023"/>
      <c r="AX2023"/>
    </row>
    <row r="2024" spans="1:50" hidden="1" x14ac:dyDescent="0.25">
      <c r="A2024">
        <v>5068</v>
      </c>
      <c r="B2024">
        <v>2011</v>
      </c>
      <c r="C2024" s="22" t="str">
        <f t="shared" si="116"/>
        <v>2011B05068</v>
      </c>
      <c r="D2024" s="13">
        <v>40850</v>
      </c>
      <c r="E2024">
        <v>110023</v>
      </c>
      <c r="F2024" t="s">
        <v>339</v>
      </c>
      <c r="G2024">
        <v>9</v>
      </c>
      <c r="H2024">
        <v>7.5</v>
      </c>
      <c r="I2024" t="s">
        <v>70</v>
      </c>
      <c r="J2024" s="15">
        <f t="shared" si="115"/>
        <v>5296.2000000000007</v>
      </c>
      <c r="K2024">
        <v>50</v>
      </c>
      <c r="L2024">
        <v>70</v>
      </c>
      <c r="M2024" s="26">
        <v>69.5</v>
      </c>
      <c r="N2024">
        <f t="shared" si="117"/>
        <v>20</v>
      </c>
      <c r="O2024">
        <v>4</v>
      </c>
      <c r="P2024">
        <v>6</v>
      </c>
      <c r="Q2024"/>
      <c r="R2024">
        <v>661</v>
      </c>
      <c r="S2024">
        <v>2012</v>
      </c>
      <c r="T2024" s="60" t="s">
        <v>77</v>
      </c>
      <c r="U2024" s="65">
        <v>0.71</v>
      </c>
      <c r="V2024" s="65">
        <v>1.43</v>
      </c>
      <c r="W2024" s="65">
        <v>0</v>
      </c>
      <c r="X2024" s="65">
        <v>0.67</v>
      </c>
      <c r="Y2024" s="65">
        <v>0</v>
      </c>
      <c r="Z2024">
        <v>434.87</v>
      </c>
      <c r="AA2024">
        <v>9.9700000000000006</v>
      </c>
      <c r="AB2024">
        <v>12.180899999999999</v>
      </c>
      <c r="AC2024">
        <v>0.78139999999999998</v>
      </c>
      <c r="AD2024">
        <v>2.3172000000000001</v>
      </c>
      <c r="AE2024">
        <v>45.232100000000003</v>
      </c>
      <c r="AF2024">
        <v>10.0822</v>
      </c>
      <c r="AG2024">
        <v>5.0822000000000003</v>
      </c>
      <c r="AH2024">
        <v>2.78</v>
      </c>
      <c r="AI2024">
        <v>3.5516999999999999</v>
      </c>
      <c r="AJ2024">
        <v>1.0613999999999999</v>
      </c>
      <c r="AK2024">
        <v>0.65329999999999999</v>
      </c>
      <c r="AL2024">
        <v>0.33510000000000001</v>
      </c>
      <c r="AM2024">
        <v>8.7523999999999997</v>
      </c>
      <c r="AN2024">
        <v>0.78580000000000005</v>
      </c>
      <c r="AO2024">
        <v>10.681800000000001</v>
      </c>
      <c r="AP2024">
        <v>0.76929999999999998</v>
      </c>
      <c r="AQ2024">
        <v>70.696299999999994</v>
      </c>
      <c r="AR2024">
        <v>70.261099999999999</v>
      </c>
      <c r="AV2024"/>
      <c r="AW2024"/>
      <c r="AX2024"/>
    </row>
    <row r="2025" spans="1:50" hidden="1" x14ac:dyDescent="0.25">
      <c r="A2025">
        <v>5069</v>
      </c>
      <c r="B2025">
        <v>2011</v>
      </c>
      <c r="C2025" s="22" t="str">
        <f t="shared" si="116"/>
        <v>2011B05069</v>
      </c>
      <c r="D2025" s="13">
        <v>40850</v>
      </c>
      <c r="E2025">
        <v>110023</v>
      </c>
      <c r="F2025" t="s">
        <v>339</v>
      </c>
      <c r="G2025">
        <v>9</v>
      </c>
      <c r="H2025">
        <v>7.5</v>
      </c>
      <c r="I2025" t="s">
        <v>70</v>
      </c>
      <c r="J2025" s="15">
        <f t="shared" si="115"/>
        <v>814.80000000000007</v>
      </c>
      <c r="K2025">
        <v>70</v>
      </c>
      <c r="L2025">
        <v>80</v>
      </c>
      <c r="M2025" s="26">
        <v>76</v>
      </c>
      <c r="N2025">
        <f t="shared" si="117"/>
        <v>10</v>
      </c>
      <c r="O2025">
        <v>2</v>
      </c>
      <c r="P2025">
        <v>6</v>
      </c>
      <c r="Q2025"/>
      <c r="S2025"/>
      <c r="T2025" s="60" t="s">
        <v>77</v>
      </c>
      <c r="U2025" s="65">
        <v>0</v>
      </c>
      <c r="V2025" s="65">
        <v>0</v>
      </c>
      <c r="W2025" s="65">
        <v>0</v>
      </c>
      <c r="X2025" s="65">
        <v>0.02</v>
      </c>
      <c r="Y2025" s="65">
        <v>0</v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V2025"/>
      <c r="AW2025"/>
      <c r="AX2025"/>
    </row>
    <row r="2026" spans="1:50" hidden="1" x14ac:dyDescent="0.25">
      <c r="A2026">
        <v>5070</v>
      </c>
      <c r="B2026">
        <v>2011</v>
      </c>
      <c r="C2026" s="22" t="str">
        <f t="shared" si="116"/>
        <v>2011B05070</v>
      </c>
      <c r="D2026" s="13">
        <v>40850</v>
      </c>
      <c r="E2026">
        <v>110023</v>
      </c>
      <c r="F2026" t="s">
        <v>339</v>
      </c>
      <c r="G2026">
        <v>9</v>
      </c>
      <c r="H2026">
        <v>7.5</v>
      </c>
      <c r="I2026" t="s">
        <v>70</v>
      </c>
      <c r="J2026" s="15">
        <f t="shared" si="115"/>
        <v>1358</v>
      </c>
      <c r="K2026">
        <v>80</v>
      </c>
      <c r="L2026">
        <v>100</v>
      </c>
      <c r="M2026" s="26">
        <v>100</v>
      </c>
      <c r="N2026">
        <f t="shared" si="117"/>
        <v>20</v>
      </c>
      <c r="O2026">
        <v>1</v>
      </c>
      <c r="P2026">
        <v>6</v>
      </c>
      <c r="Q2026"/>
      <c r="S2026"/>
      <c r="T2026" s="60" t="s">
        <v>77</v>
      </c>
      <c r="U2026" s="65">
        <v>0</v>
      </c>
      <c r="V2026" s="65">
        <v>0</v>
      </c>
      <c r="W2026" s="65">
        <v>0</v>
      </c>
      <c r="X2026" s="65">
        <v>0.02</v>
      </c>
      <c r="Y2026" s="65">
        <v>0</v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V2026"/>
      <c r="AW2026"/>
      <c r="AX2026"/>
    </row>
    <row r="2027" spans="1:50" hidden="1" x14ac:dyDescent="0.25">
      <c r="A2027">
        <v>5071</v>
      </c>
      <c r="B2027">
        <v>2011</v>
      </c>
      <c r="C2027" s="22" t="str">
        <f t="shared" si="116"/>
        <v>2011B05071</v>
      </c>
      <c r="D2027" s="13">
        <v>40850</v>
      </c>
      <c r="E2027">
        <v>110024</v>
      </c>
      <c r="F2027" t="s">
        <v>339</v>
      </c>
      <c r="G2027">
        <v>8</v>
      </c>
      <c r="H2027">
        <v>1</v>
      </c>
      <c r="I2027" t="s">
        <v>70</v>
      </c>
      <c r="J2027" s="15">
        <f t="shared" si="115"/>
        <v>1358</v>
      </c>
      <c r="K2027">
        <v>0</v>
      </c>
      <c r="L2027">
        <v>5</v>
      </c>
      <c r="M2027">
        <v>5</v>
      </c>
      <c r="N2027">
        <f t="shared" si="117"/>
        <v>5</v>
      </c>
      <c r="O2027">
        <v>4</v>
      </c>
      <c r="P2027">
        <v>6</v>
      </c>
      <c r="Q2027"/>
      <c r="R2027">
        <v>662</v>
      </c>
      <c r="S2027">
        <v>2012</v>
      </c>
      <c r="T2027" s="60" t="s">
        <v>77</v>
      </c>
      <c r="U2027" s="65">
        <v>0.56999999999999995</v>
      </c>
      <c r="V2027" s="65">
        <v>0.97</v>
      </c>
      <c r="W2027" s="65">
        <v>0</v>
      </c>
      <c r="X2027" s="65">
        <v>0.49</v>
      </c>
      <c r="Y2027" s="65">
        <v>0</v>
      </c>
      <c r="Z2027">
        <v>441.17</v>
      </c>
      <c r="AA2027">
        <v>10.95</v>
      </c>
      <c r="AB2027">
        <v>4.9203000000000001</v>
      </c>
      <c r="AC2027">
        <v>1.9731000000000001</v>
      </c>
      <c r="AD2027">
        <v>2.0152000000000001</v>
      </c>
      <c r="AE2027">
        <v>1.6923999999999999</v>
      </c>
      <c r="AF2027">
        <v>8.0305</v>
      </c>
      <c r="AG2027">
        <v>11.4619</v>
      </c>
      <c r="AH2027">
        <v>4</v>
      </c>
      <c r="AI2027">
        <v>2.4634999999999998</v>
      </c>
      <c r="AJ2027">
        <v>0.6472</v>
      </c>
      <c r="AK2027">
        <v>0.39090000000000003</v>
      </c>
      <c r="AL2027">
        <v>0.1086</v>
      </c>
      <c r="AM2027">
        <v>4.1345000000000001</v>
      </c>
      <c r="AN2027">
        <v>0.85229999999999995</v>
      </c>
      <c r="AO2027">
        <v>518.7817</v>
      </c>
      <c r="AP2027">
        <v>0.9365</v>
      </c>
      <c r="AQ2027">
        <v>89.340100000000007</v>
      </c>
      <c r="AR2027">
        <v>105.2792</v>
      </c>
      <c r="AV2027"/>
      <c r="AW2027"/>
      <c r="AX2027"/>
    </row>
    <row r="2028" spans="1:50" hidden="1" x14ac:dyDescent="0.25">
      <c r="A2028">
        <v>5072</v>
      </c>
      <c r="B2028">
        <v>2011</v>
      </c>
      <c r="C2028" s="22" t="str">
        <f t="shared" si="116"/>
        <v>2011B05072</v>
      </c>
      <c r="D2028" s="13">
        <v>40850</v>
      </c>
      <c r="E2028">
        <v>110024</v>
      </c>
      <c r="F2028" t="s">
        <v>339</v>
      </c>
      <c r="G2028">
        <v>8</v>
      </c>
      <c r="H2028">
        <v>1</v>
      </c>
      <c r="I2028" t="s">
        <v>70</v>
      </c>
      <c r="J2028" s="15">
        <f t="shared" si="115"/>
        <v>1358</v>
      </c>
      <c r="K2028">
        <v>5</v>
      </c>
      <c r="L2028">
        <v>10</v>
      </c>
      <c r="M2028">
        <v>10</v>
      </c>
      <c r="N2028">
        <f t="shared" si="117"/>
        <v>5</v>
      </c>
      <c r="O2028">
        <v>4</v>
      </c>
      <c r="P2028">
        <v>6</v>
      </c>
      <c r="Q2028"/>
      <c r="R2028">
        <v>663</v>
      </c>
      <c r="S2028">
        <v>2012</v>
      </c>
      <c r="T2028" s="60" t="s">
        <v>77</v>
      </c>
      <c r="U2028" s="65">
        <v>0.35</v>
      </c>
      <c r="V2028" s="65">
        <v>0.25</v>
      </c>
      <c r="W2028" s="65">
        <v>0</v>
      </c>
      <c r="X2028" s="65">
        <v>0.12</v>
      </c>
      <c r="Y2028" s="65">
        <v>0</v>
      </c>
      <c r="Z2028">
        <v>423.15</v>
      </c>
      <c r="AA2028">
        <v>9.6300000000000008</v>
      </c>
      <c r="AB2028">
        <v>6.3445</v>
      </c>
      <c r="AC2028">
        <v>1.6671</v>
      </c>
      <c r="AD2028">
        <v>2.7484000000000002</v>
      </c>
      <c r="AE2028">
        <v>4.3373999999999997</v>
      </c>
      <c r="AF2028">
        <v>12.032299999999999</v>
      </c>
      <c r="AG2028">
        <v>7.7742000000000004</v>
      </c>
      <c r="AH2028">
        <v>6.7355</v>
      </c>
      <c r="AI2028">
        <v>2.5884</v>
      </c>
      <c r="AJ2028">
        <v>0.84650000000000003</v>
      </c>
      <c r="AK2028">
        <v>0.57289999999999996</v>
      </c>
      <c r="AL2028">
        <v>0.1226</v>
      </c>
      <c r="AM2028">
        <v>5.0122999999999998</v>
      </c>
      <c r="AN2028">
        <v>0.72970000000000002</v>
      </c>
      <c r="AO2028">
        <v>618.38710000000003</v>
      </c>
      <c r="AP2028">
        <v>0.83679999999999999</v>
      </c>
      <c r="AQ2028">
        <v>115.0968</v>
      </c>
      <c r="AR2028">
        <v>108.8387</v>
      </c>
      <c r="AV2028"/>
      <c r="AW2028"/>
      <c r="AX2028"/>
    </row>
    <row r="2029" spans="1:50" hidden="1" x14ac:dyDescent="0.25">
      <c r="A2029">
        <v>5073</v>
      </c>
      <c r="B2029">
        <v>2011</v>
      </c>
      <c r="C2029" s="22" t="str">
        <f t="shared" si="116"/>
        <v>2011B05073</v>
      </c>
      <c r="D2029" s="13">
        <v>40850</v>
      </c>
      <c r="E2029">
        <v>110024</v>
      </c>
      <c r="F2029" t="s">
        <v>339</v>
      </c>
      <c r="G2029">
        <v>8</v>
      </c>
      <c r="H2029">
        <v>1</v>
      </c>
      <c r="I2029" t="s">
        <v>70</v>
      </c>
      <c r="J2029" s="15">
        <f t="shared" si="115"/>
        <v>2716</v>
      </c>
      <c r="K2029">
        <v>10</v>
      </c>
      <c r="L2029">
        <v>20</v>
      </c>
      <c r="M2029">
        <v>20</v>
      </c>
      <c r="N2029">
        <f t="shared" si="117"/>
        <v>10</v>
      </c>
      <c r="O2029">
        <v>4</v>
      </c>
      <c r="P2029">
        <v>6</v>
      </c>
      <c r="Q2029"/>
      <c r="R2029">
        <v>664</v>
      </c>
      <c r="S2029">
        <v>2012</v>
      </c>
      <c r="T2029" s="60" t="s">
        <v>77</v>
      </c>
      <c r="U2029" s="65">
        <v>1.35</v>
      </c>
      <c r="V2029" s="65">
        <v>1.05</v>
      </c>
      <c r="W2029" s="65">
        <v>0</v>
      </c>
      <c r="X2029" s="65">
        <v>0.03</v>
      </c>
      <c r="Y2029" s="65">
        <v>0</v>
      </c>
      <c r="Z2029">
        <v>514.303</v>
      </c>
      <c r="AA2029">
        <v>10.653</v>
      </c>
      <c r="AB2029">
        <v>5.6265999999999998</v>
      </c>
      <c r="AC2029">
        <v>2.0478999999999998</v>
      </c>
      <c r="AD2029">
        <v>3.5129999999999999</v>
      </c>
      <c r="AE2029">
        <v>12.003</v>
      </c>
      <c r="AF2029">
        <v>7.7262000000000004</v>
      </c>
      <c r="AG2029">
        <v>8.6466999999999992</v>
      </c>
      <c r="AH2029">
        <v>5.1574999999999998</v>
      </c>
      <c r="AI2029">
        <v>2.5806</v>
      </c>
      <c r="AJ2029">
        <v>0.82279999999999998</v>
      </c>
      <c r="AK2029">
        <v>0.9304</v>
      </c>
      <c r="AL2029">
        <v>0.1138</v>
      </c>
      <c r="AM2029">
        <v>3.2357999999999998</v>
      </c>
      <c r="AN2029">
        <v>0.8569</v>
      </c>
      <c r="AO2029">
        <v>757.62440000000004</v>
      </c>
      <c r="AP2029">
        <v>0.8931</v>
      </c>
      <c r="AQ2029">
        <v>34.855899999999998</v>
      </c>
      <c r="AR2029">
        <v>183.89850000000001</v>
      </c>
      <c r="AV2029"/>
      <c r="AW2029"/>
      <c r="AX2029"/>
    </row>
    <row r="2030" spans="1:50" hidden="1" x14ac:dyDescent="0.25">
      <c r="A2030">
        <v>5074</v>
      </c>
      <c r="B2030">
        <v>2011</v>
      </c>
      <c r="C2030" s="22" t="str">
        <f t="shared" ref="C2030:C2089" si="118">CONCATENATE(B2030,"B0",A2030)</f>
        <v>2011B05074</v>
      </c>
      <c r="D2030" s="13">
        <v>40850</v>
      </c>
      <c r="E2030">
        <v>110024</v>
      </c>
      <c r="F2030" t="s">
        <v>339</v>
      </c>
      <c r="G2030">
        <v>8</v>
      </c>
      <c r="H2030">
        <v>1</v>
      </c>
      <c r="I2030" t="s">
        <v>70</v>
      </c>
      <c r="J2030" s="15">
        <f t="shared" si="115"/>
        <v>2716</v>
      </c>
      <c r="K2030">
        <v>20</v>
      </c>
      <c r="L2030">
        <v>30</v>
      </c>
      <c r="M2030">
        <v>30</v>
      </c>
      <c r="N2030">
        <f t="shared" ref="N2030:N2089" si="119">L2030-K2030</f>
        <v>10</v>
      </c>
      <c r="O2030">
        <v>4</v>
      </c>
      <c r="P2030">
        <v>6</v>
      </c>
      <c r="Q2030"/>
      <c r="R2030">
        <v>665</v>
      </c>
      <c r="S2030">
        <v>2012</v>
      </c>
      <c r="T2030" s="60" t="s">
        <v>77</v>
      </c>
      <c r="U2030" s="65">
        <v>0.26</v>
      </c>
      <c r="V2030" s="65">
        <v>0.11</v>
      </c>
      <c r="W2030" s="65">
        <v>0.62</v>
      </c>
      <c r="X2030" s="65">
        <v>0.45</v>
      </c>
      <c r="Y2030" s="65">
        <v>0</v>
      </c>
      <c r="Z2030"/>
      <c r="AA2030"/>
      <c r="AB2030">
        <v>6.3258999999999999</v>
      </c>
      <c r="AC2030">
        <v>1.2637</v>
      </c>
      <c r="AD2030">
        <v>3.1230000000000002</v>
      </c>
      <c r="AE2030">
        <v>17.920000000000002</v>
      </c>
      <c r="AF2030">
        <v>8.9372000000000007</v>
      </c>
      <c r="AG2030">
        <v>8.7095000000000002</v>
      </c>
      <c r="AH2030">
        <v>3.6269999999999998</v>
      </c>
      <c r="AI2030">
        <v>1.9696</v>
      </c>
      <c r="AJ2030">
        <v>0.67510000000000003</v>
      </c>
      <c r="AK2030">
        <v>0.71199999999999997</v>
      </c>
      <c r="AL2030">
        <v>0.1265</v>
      </c>
      <c r="AM2030">
        <v>5.6680000000000001</v>
      </c>
      <c r="AN2030">
        <v>0.72170000000000001</v>
      </c>
      <c r="AO2030">
        <v>247.7227</v>
      </c>
      <c r="AP2030">
        <v>0.83760000000000001</v>
      </c>
      <c r="AQ2030">
        <v>40.485799999999998</v>
      </c>
      <c r="AR2030">
        <v>160.2227</v>
      </c>
      <c r="AV2030"/>
      <c r="AW2030"/>
      <c r="AX2030"/>
    </row>
    <row r="2031" spans="1:50" hidden="1" x14ac:dyDescent="0.25">
      <c r="A2031">
        <v>5075</v>
      </c>
      <c r="B2031">
        <v>2011</v>
      </c>
      <c r="C2031" s="22" t="str">
        <f t="shared" si="118"/>
        <v>2011B05075</v>
      </c>
      <c r="D2031" s="13">
        <v>40850</v>
      </c>
      <c r="E2031">
        <v>110024</v>
      </c>
      <c r="F2031" t="s">
        <v>339</v>
      </c>
      <c r="G2031">
        <v>8</v>
      </c>
      <c r="H2031">
        <v>1</v>
      </c>
      <c r="I2031" t="s">
        <v>70</v>
      </c>
      <c r="J2031" s="15">
        <f t="shared" si="115"/>
        <v>2716</v>
      </c>
      <c r="K2031">
        <v>30</v>
      </c>
      <c r="L2031">
        <v>40</v>
      </c>
      <c r="M2031">
        <v>40</v>
      </c>
      <c r="N2031">
        <f t="shared" si="119"/>
        <v>10</v>
      </c>
      <c r="O2031">
        <v>4</v>
      </c>
      <c r="P2031">
        <v>6</v>
      </c>
      <c r="Q2031"/>
      <c r="R2031">
        <v>666</v>
      </c>
      <c r="S2031">
        <v>2012</v>
      </c>
      <c r="T2031" s="60" t="s">
        <v>77</v>
      </c>
      <c r="U2031" s="65">
        <v>0.22</v>
      </c>
      <c r="V2031" s="65">
        <v>0</v>
      </c>
      <c r="W2031" s="65">
        <v>0</v>
      </c>
      <c r="X2031" s="65">
        <v>0.55000000000000004</v>
      </c>
      <c r="Y2031" s="65">
        <v>0</v>
      </c>
      <c r="Z2031"/>
      <c r="AA2031"/>
      <c r="AB2031">
        <v>5.7415000000000003</v>
      </c>
      <c r="AC2031">
        <v>0.71760000000000002</v>
      </c>
      <c r="AD2031">
        <v>0.55169999999999997</v>
      </c>
      <c r="AE2031">
        <v>4.24</v>
      </c>
      <c r="AF2031">
        <v>5.6634000000000002</v>
      </c>
      <c r="AG2031">
        <v>4.6082999999999998</v>
      </c>
      <c r="AH2031">
        <v>1.1839</v>
      </c>
      <c r="AI2031">
        <v>3.3683000000000001</v>
      </c>
      <c r="AJ2031">
        <v>0.58979999999999999</v>
      </c>
      <c r="AK2031">
        <v>0.51949999999999996</v>
      </c>
      <c r="AL2031">
        <v>0.1366</v>
      </c>
      <c r="AM2031">
        <v>5.9073000000000002</v>
      </c>
      <c r="AN2031">
        <v>0.72289999999999999</v>
      </c>
      <c r="AO2031">
        <v>10.4244</v>
      </c>
      <c r="AP2031">
        <v>0.64149999999999996</v>
      </c>
      <c r="AQ2031">
        <v>42.146299999999997</v>
      </c>
      <c r="AR2031">
        <v>39</v>
      </c>
      <c r="AV2031"/>
      <c r="AW2031"/>
      <c r="AX2031"/>
    </row>
    <row r="2032" spans="1:50" hidden="1" x14ac:dyDescent="0.25">
      <c r="A2032">
        <v>5076</v>
      </c>
      <c r="B2032">
        <v>2011</v>
      </c>
      <c r="C2032" s="22" t="str">
        <f t="shared" si="118"/>
        <v>2011B05076</v>
      </c>
      <c r="D2032" s="13">
        <v>40850</v>
      </c>
      <c r="E2032">
        <v>110024</v>
      </c>
      <c r="F2032" t="s">
        <v>339</v>
      </c>
      <c r="G2032">
        <v>8</v>
      </c>
      <c r="H2032">
        <v>1</v>
      </c>
      <c r="I2032" t="s">
        <v>70</v>
      </c>
      <c r="J2032" s="15">
        <f t="shared" si="115"/>
        <v>2716</v>
      </c>
      <c r="K2032">
        <v>40</v>
      </c>
      <c r="L2032">
        <v>50</v>
      </c>
      <c r="M2032">
        <v>50</v>
      </c>
      <c r="N2032">
        <f t="shared" si="119"/>
        <v>10</v>
      </c>
      <c r="O2032">
        <v>4</v>
      </c>
      <c r="P2032">
        <v>6</v>
      </c>
      <c r="Q2032"/>
      <c r="S2032"/>
      <c r="T2032" s="60" t="s">
        <v>77</v>
      </c>
      <c r="U2032" s="65">
        <v>0</v>
      </c>
      <c r="V2032" s="65">
        <v>0.21</v>
      </c>
      <c r="W2032" s="65">
        <v>0</v>
      </c>
      <c r="X2032" s="65">
        <v>0.08</v>
      </c>
      <c r="Y2032" s="65">
        <v>0</v>
      </c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X2032"/>
    </row>
    <row r="2033" spans="1:50" hidden="1" x14ac:dyDescent="0.25">
      <c r="A2033">
        <v>5077</v>
      </c>
      <c r="B2033">
        <v>2011</v>
      </c>
      <c r="C2033" s="22" t="str">
        <f t="shared" si="118"/>
        <v>2011B05077</v>
      </c>
      <c r="D2033" s="13">
        <v>40850</v>
      </c>
      <c r="E2033">
        <v>110024</v>
      </c>
      <c r="F2033" t="s">
        <v>339</v>
      </c>
      <c r="G2033">
        <v>8</v>
      </c>
      <c r="H2033">
        <v>1</v>
      </c>
      <c r="I2033" t="s">
        <v>70</v>
      </c>
      <c r="J2033" s="15">
        <f t="shared" si="115"/>
        <v>5432</v>
      </c>
      <c r="K2033">
        <v>50</v>
      </c>
      <c r="L2033">
        <v>70</v>
      </c>
      <c r="M2033">
        <v>70</v>
      </c>
      <c r="N2033">
        <f t="shared" si="119"/>
        <v>20</v>
      </c>
      <c r="O2033">
        <v>4</v>
      </c>
      <c r="P2033">
        <v>6</v>
      </c>
      <c r="Q2033"/>
      <c r="R2033">
        <v>667</v>
      </c>
      <c r="S2033">
        <v>2012</v>
      </c>
      <c r="T2033" s="60" t="s">
        <v>77</v>
      </c>
      <c r="U2033" s="65">
        <v>0.23</v>
      </c>
      <c r="V2033" s="65">
        <v>0.52</v>
      </c>
      <c r="W2033" s="65">
        <v>0</v>
      </c>
      <c r="X2033" s="65">
        <v>0.03</v>
      </c>
      <c r="Y2033" s="65">
        <v>0</v>
      </c>
      <c r="Z2033"/>
      <c r="AA2033"/>
      <c r="AB2033">
        <v>11.460699999999999</v>
      </c>
      <c r="AC2033">
        <v>0.82450000000000001</v>
      </c>
      <c r="AD2033">
        <v>4.0378999999999996</v>
      </c>
      <c r="AE2033">
        <v>38.9803</v>
      </c>
      <c r="AF2033">
        <v>11.562900000000001</v>
      </c>
      <c r="AG2033">
        <v>4.5648999999999997</v>
      </c>
      <c r="AH2033">
        <v>2.4922</v>
      </c>
      <c r="AI2033">
        <v>2.8212999999999999</v>
      </c>
      <c r="AJ2033">
        <v>0.90939999999999999</v>
      </c>
      <c r="AK2033">
        <v>0.83789999999999998</v>
      </c>
      <c r="AL2033">
        <v>0.41839999999999999</v>
      </c>
      <c r="AM2033">
        <v>8.3199000000000005</v>
      </c>
      <c r="AN2033">
        <v>0.63890000000000002</v>
      </c>
      <c r="AO2033">
        <v>6.6957000000000004</v>
      </c>
      <c r="AP2033">
        <v>0.74760000000000004</v>
      </c>
      <c r="AQ2033">
        <v>61.202500000000001</v>
      </c>
      <c r="AR2033">
        <v>126.2773</v>
      </c>
      <c r="AV2033"/>
      <c r="AW2033"/>
      <c r="AX2033"/>
    </row>
    <row r="2034" spans="1:50" hidden="1" x14ac:dyDescent="0.25">
      <c r="A2034">
        <v>5078</v>
      </c>
      <c r="B2034">
        <v>2011</v>
      </c>
      <c r="C2034" s="22" t="str">
        <f t="shared" si="118"/>
        <v>2011B05078</v>
      </c>
      <c r="D2034" s="13">
        <v>40850</v>
      </c>
      <c r="E2034">
        <v>110024</v>
      </c>
      <c r="F2034" t="s">
        <v>339</v>
      </c>
      <c r="G2034">
        <v>8</v>
      </c>
      <c r="H2034">
        <v>1</v>
      </c>
      <c r="I2034" t="s">
        <v>70</v>
      </c>
      <c r="J2034" s="15">
        <f t="shared" si="115"/>
        <v>2716</v>
      </c>
      <c r="K2034">
        <v>70</v>
      </c>
      <c r="L2034">
        <v>80</v>
      </c>
      <c r="M2034">
        <v>80</v>
      </c>
      <c r="N2034">
        <f t="shared" si="119"/>
        <v>10</v>
      </c>
      <c r="O2034">
        <v>4</v>
      </c>
      <c r="P2034">
        <v>6</v>
      </c>
      <c r="Q2034"/>
      <c r="R2034">
        <v>668</v>
      </c>
      <c r="S2034">
        <v>2012</v>
      </c>
      <c r="T2034" s="60" t="s">
        <v>77</v>
      </c>
      <c r="U2034" s="65">
        <v>0.09</v>
      </c>
      <c r="V2034" s="65">
        <v>0.55000000000000004</v>
      </c>
      <c r="W2034" s="65">
        <v>0</v>
      </c>
      <c r="X2034" s="65">
        <v>0.03</v>
      </c>
      <c r="Y2034" s="65">
        <v>0</v>
      </c>
      <c r="Z2034"/>
      <c r="AA2034"/>
      <c r="AB2034">
        <v>9.3079000000000001</v>
      </c>
      <c r="AC2034">
        <v>1.4683999999999999</v>
      </c>
      <c r="AD2034">
        <v>4.1452999999999998</v>
      </c>
      <c r="AE2034">
        <v>16.1675</v>
      </c>
      <c r="AF2034">
        <v>8.9370999999999992</v>
      </c>
      <c r="AG2034">
        <v>4.2693000000000003</v>
      </c>
      <c r="AH2034">
        <v>2.4691000000000001</v>
      </c>
      <c r="AI2034">
        <v>3.2111999999999998</v>
      </c>
      <c r="AJ2034">
        <v>1.0067999999999999</v>
      </c>
      <c r="AK2034">
        <v>0.78769999999999996</v>
      </c>
      <c r="AL2034">
        <v>0.11550000000000001</v>
      </c>
      <c r="AM2034">
        <v>3.9664999999999999</v>
      </c>
      <c r="AN2034">
        <v>0.6532</v>
      </c>
      <c r="AO2034">
        <v>2.1177999999999999</v>
      </c>
      <c r="AP2034">
        <v>0.52239999999999998</v>
      </c>
      <c r="AQ2034">
        <v>32.135399999999997</v>
      </c>
      <c r="AR2034">
        <v>60.705500000000001</v>
      </c>
      <c r="AV2034"/>
      <c r="AW2034"/>
      <c r="AX2034"/>
    </row>
    <row r="2035" spans="1:50" hidden="1" x14ac:dyDescent="0.25">
      <c r="A2035">
        <v>5079</v>
      </c>
      <c r="B2035">
        <v>2011</v>
      </c>
      <c r="C2035" s="22" t="str">
        <f t="shared" si="118"/>
        <v>2011B05079</v>
      </c>
      <c r="D2035" s="13">
        <v>40850</v>
      </c>
      <c r="E2035">
        <v>110024</v>
      </c>
      <c r="F2035" t="s">
        <v>339</v>
      </c>
      <c r="G2035">
        <v>8</v>
      </c>
      <c r="H2035">
        <v>1</v>
      </c>
      <c r="I2035" t="s">
        <v>70</v>
      </c>
      <c r="J2035" s="15">
        <f t="shared" si="115"/>
        <v>5432</v>
      </c>
      <c r="K2035">
        <v>80</v>
      </c>
      <c r="L2035">
        <v>100</v>
      </c>
      <c r="M2035">
        <v>100</v>
      </c>
      <c r="N2035">
        <f t="shared" si="119"/>
        <v>20</v>
      </c>
      <c r="O2035">
        <v>4</v>
      </c>
      <c r="P2035">
        <v>6</v>
      </c>
      <c r="Q2035"/>
      <c r="R2035">
        <v>669</v>
      </c>
      <c r="S2035">
        <v>2012</v>
      </c>
      <c r="T2035" s="60" t="s">
        <v>77</v>
      </c>
      <c r="U2035" s="65">
        <v>0.14000000000000001</v>
      </c>
      <c r="V2035" s="65">
        <v>0.23</v>
      </c>
      <c r="W2035" s="65">
        <v>0</v>
      </c>
      <c r="X2035" s="65">
        <v>0.02</v>
      </c>
      <c r="Y2035" s="65">
        <v>0</v>
      </c>
      <c r="Z2035"/>
      <c r="AA2035"/>
      <c r="AB2035">
        <v>11.4259</v>
      </c>
      <c r="AC2035">
        <v>1.5208999999999999</v>
      </c>
      <c r="AD2035">
        <v>7.9973999999999998</v>
      </c>
      <c r="AE2035">
        <v>39.3446</v>
      </c>
      <c r="AF2035">
        <v>13.885400000000001</v>
      </c>
      <c r="AG2035">
        <v>4.7672999999999996</v>
      </c>
      <c r="AH2035">
        <v>3.4592999999999998</v>
      </c>
      <c r="AI2035">
        <v>3.5488</v>
      </c>
      <c r="AJ2035">
        <v>1.2337</v>
      </c>
      <c r="AK2035">
        <v>0.9173</v>
      </c>
      <c r="AL2035">
        <v>0.26040000000000002</v>
      </c>
      <c r="AM2035">
        <v>5.7674000000000003</v>
      </c>
      <c r="AN2035">
        <v>0.69579999999999997</v>
      </c>
      <c r="AO2035">
        <v>3.2663000000000002</v>
      </c>
      <c r="AP2035">
        <v>0.5927</v>
      </c>
      <c r="AQ2035">
        <v>38.916600000000003</v>
      </c>
      <c r="AR2035">
        <v>106.2811</v>
      </c>
      <c r="AV2035"/>
      <c r="AW2035"/>
      <c r="AX2035"/>
    </row>
    <row r="2036" spans="1:50" hidden="1" x14ac:dyDescent="0.25">
      <c r="A2036">
        <v>1547</v>
      </c>
      <c r="B2036">
        <v>2017</v>
      </c>
      <c r="C2036" s="22" t="str">
        <f t="shared" si="118"/>
        <v>2017B01547</v>
      </c>
      <c r="D2036" s="13">
        <v>43021</v>
      </c>
      <c r="E2036">
        <v>190017</v>
      </c>
      <c r="F2036" s="105" t="s">
        <v>5291</v>
      </c>
      <c r="G2036" s="105">
        <v>2</v>
      </c>
      <c r="H2036" s="105">
        <v>2</v>
      </c>
      <c r="I2036" t="s">
        <v>70</v>
      </c>
      <c r="J2036" s="15">
        <f t="shared" si="115"/>
        <v>1358</v>
      </c>
      <c r="K2036">
        <v>0</v>
      </c>
      <c r="L2036">
        <v>5</v>
      </c>
      <c r="M2036">
        <v>5</v>
      </c>
      <c r="N2036">
        <f t="shared" si="119"/>
        <v>5</v>
      </c>
      <c r="O2036">
        <v>4</v>
      </c>
      <c r="P2036">
        <v>6</v>
      </c>
      <c r="R2036" s="14">
        <v>194</v>
      </c>
      <c r="S2036" s="18">
        <v>2019</v>
      </c>
      <c r="T2036" t="s">
        <v>88</v>
      </c>
      <c r="U2036" s="19">
        <v>1.38</v>
      </c>
      <c r="V2036" s="19">
        <v>0.24</v>
      </c>
      <c r="W2036" s="19">
        <v>0</v>
      </c>
      <c r="X2036" s="19">
        <v>0.02</v>
      </c>
      <c r="Y2036" s="19">
        <v>0</v>
      </c>
    </row>
    <row r="2037" spans="1:50" hidden="1" x14ac:dyDescent="0.25">
      <c r="A2037">
        <v>1548</v>
      </c>
      <c r="B2037">
        <v>2017</v>
      </c>
      <c r="C2037" s="22" t="str">
        <f t="shared" si="118"/>
        <v>2017B01548</v>
      </c>
      <c r="D2037" s="13">
        <v>43021</v>
      </c>
      <c r="E2037">
        <v>190017</v>
      </c>
      <c r="F2037" s="105" t="s">
        <v>5291</v>
      </c>
      <c r="G2037" s="105">
        <v>2</v>
      </c>
      <c r="H2037" s="105">
        <v>2</v>
      </c>
      <c r="I2037" t="s">
        <v>70</v>
      </c>
      <c r="J2037" s="15">
        <f t="shared" si="115"/>
        <v>1358</v>
      </c>
      <c r="K2037">
        <v>5</v>
      </c>
      <c r="L2037">
        <v>10</v>
      </c>
      <c r="M2037">
        <v>10</v>
      </c>
      <c r="N2037">
        <f t="shared" si="119"/>
        <v>5</v>
      </c>
      <c r="O2037">
        <v>4</v>
      </c>
      <c r="P2037">
        <v>6</v>
      </c>
      <c r="R2037" s="14">
        <v>195</v>
      </c>
      <c r="S2037" s="18">
        <v>2019</v>
      </c>
      <c r="T2037" t="s">
        <v>88</v>
      </c>
      <c r="U2037" s="19">
        <v>1.68</v>
      </c>
      <c r="V2037" s="19">
        <v>0</v>
      </c>
      <c r="W2037" s="19">
        <v>0</v>
      </c>
      <c r="X2037" s="19">
        <v>0</v>
      </c>
      <c r="Y2037" s="19">
        <v>0</v>
      </c>
    </row>
    <row r="2038" spans="1:50" hidden="1" x14ac:dyDescent="0.25">
      <c r="A2038">
        <v>1549</v>
      </c>
      <c r="B2038">
        <v>2017</v>
      </c>
      <c r="C2038" s="22" t="str">
        <f t="shared" si="118"/>
        <v>2017B01549</v>
      </c>
      <c r="D2038" s="13">
        <v>43021</v>
      </c>
      <c r="E2038">
        <v>190017</v>
      </c>
      <c r="F2038" s="105" t="s">
        <v>5291</v>
      </c>
      <c r="G2038" s="105">
        <v>2</v>
      </c>
      <c r="H2038" s="105">
        <v>2</v>
      </c>
      <c r="I2038" t="s">
        <v>70</v>
      </c>
      <c r="J2038" s="15">
        <f t="shared" si="115"/>
        <v>2716</v>
      </c>
      <c r="K2038">
        <v>10</v>
      </c>
      <c r="L2038">
        <v>20</v>
      </c>
      <c r="M2038">
        <v>20</v>
      </c>
      <c r="N2038">
        <f t="shared" si="119"/>
        <v>10</v>
      </c>
      <c r="O2038">
        <v>4</v>
      </c>
      <c r="P2038">
        <v>6</v>
      </c>
      <c r="R2038" s="14">
        <v>196</v>
      </c>
      <c r="S2038" s="18">
        <v>2019</v>
      </c>
      <c r="T2038" t="s">
        <v>88</v>
      </c>
      <c r="U2038" s="19">
        <v>1.1599999999999999</v>
      </c>
      <c r="V2038" s="19">
        <v>0.28000000000000003</v>
      </c>
      <c r="W2038" s="19">
        <v>0</v>
      </c>
      <c r="X2038" s="19">
        <v>0.09</v>
      </c>
      <c r="Y2038" s="19">
        <v>0</v>
      </c>
    </row>
    <row r="2039" spans="1:50" hidden="1" x14ac:dyDescent="0.25">
      <c r="A2039">
        <v>1550</v>
      </c>
      <c r="B2039">
        <v>2017</v>
      </c>
      <c r="C2039" s="22" t="str">
        <f t="shared" si="118"/>
        <v>2017B01550</v>
      </c>
      <c r="D2039" s="13">
        <v>43021</v>
      </c>
      <c r="E2039">
        <v>190017</v>
      </c>
      <c r="F2039" s="105" t="s">
        <v>5291</v>
      </c>
      <c r="G2039" s="105">
        <v>2</v>
      </c>
      <c r="H2039" s="105">
        <v>2</v>
      </c>
      <c r="I2039" t="s">
        <v>70</v>
      </c>
      <c r="J2039" s="15">
        <f t="shared" si="115"/>
        <v>2716</v>
      </c>
      <c r="K2039">
        <v>20</v>
      </c>
      <c r="L2039">
        <v>30</v>
      </c>
      <c r="M2039">
        <v>30</v>
      </c>
      <c r="N2039">
        <f t="shared" si="119"/>
        <v>10</v>
      </c>
      <c r="O2039">
        <v>4</v>
      </c>
      <c r="P2039">
        <v>6</v>
      </c>
      <c r="R2039" s="14">
        <v>197</v>
      </c>
      <c r="S2039" s="18">
        <v>2019</v>
      </c>
      <c r="T2039" t="s">
        <v>88</v>
      </c>
      <c r="U2039" s="19">
        <v>0.68</v>
      </c>
      <c r="V2039" s="19">
        <v>0.27</v>
      </c>
      <c r="W2039" s="19">
        <v>0</v>
      </c>
      <c r="X2039" s="19">
        <v>0.21</v>
      </c>
      <c r="Y2039" s="19">
        <v>0</v>
      </c>
    </row>
    <row r="2040" spans="1:50" hidden="1" x14ac:dyDescent="0.25">
      <c r="A2040">
        <v>1551</v>
      </c>
      <c r="B2040">
        <v>2017</v>
      </c>
      <c r="C2040" s="22" t="str">
        <f t="shared" si="118"/>
        <v>2017B01551</v>
      </c>
      <c r="D2040" s="13">
        <v>43021</v>
      </c>
      <c r="E2040">
        <v>190017</v>
      </c>
      <c r="F2040" s="105" t="s">
        <v>5291</v>
      </c>
      <c r="G2040" s="105">
        <v>2</v>
      </c>
      <c r="H2040" s="105">
        <v>2</v>
      </c>
      <c r="I2040" t="s">
        <v>70</v>
      </c>
      <c r="J2040" s="15">
        <f t="shared" si="115"/>
        <v>2716</v>
      </c>
      <c r="K2040">
        <v>30</v>
      </c>
      <c r="L2040">
        <v>40</v>
      </c>
      <c r="M2040">
        <v>40</v>
      </c>
      <c r="N2040">
        <f t="shared" si="119"/>
        <v>10</v>
      </c>
      <c r="O2040">
        <v>4</v>
      </c>
      <c r="P2040">
        <v>6</v>
      </c>
      <c r="R2040" s="14">
        <v>198</v>
      </c>
      <c r="S2040" s="18">
        <v>2019</v>
      </c>
      <c r="T2040" t="s">
        <v>88</v>
      </c>
      <c r="U2040" s="19">
        <v>0.59</v>
      </c>
      <c r="V2040" s="19">
        <v>0.33</v>
      </c>
      <c r="W2040" s="19">
        <v>0</v>
      </c>
      <c r="X2040" s="19">
        <v>0.1</v>
      </c>
      <c r="Y2040" s="19">
        <v>0</v>
      </c>
    </row>
    <row r="2041" spans="1:50" hidden="1" x14ac:dyDescent="0.25">
      <c r="A2041">
        <v>1552</v>
      </c>
      <c r="B2041">
        <v>2017</v>
      </c>
      <c r="C2041" s="22" t="str">
        <f t="shared" si="118"/>
        <v>2017B01552</v>
      </c>
      <c r="D2041" s="13">
        <v>43021</v>
      </c>
      <c r="E2041">
        <v>190017</v>
      </c>
      <c r="F2041" s="105" t="s">
        <v>5291</v>
      </c>
      <c r="G2041" s="105">
        <v>2</v>
      </c>
      <c r="H2041" s="105">
        <v>2</v>
      </c>
      <c r="I2041" t="s">
        <v>70</v>
      </c>
      <c r="J2041" s="15">
        <f t="shared" si="115"/>
        <v>2037.0000000000002</v>
      </c>
      <c r="K2041">
        <v>40</v>
      </c>
      <c r="L2041">
        <v>50</v>
      </c>
      <c r="M2041">
        <v>50</v>
      </c>
      <c r="N2041">
        <f t="shared" si="119"/>
        <v>10</v>
      </c>
      <c r="O2041" s="106">
        <v>3</v>
      </c>
      <c r="P2041">
        <v>6</v>
      </c>
      <c r="R2041" s="14">
        <v>199</v>
      </c>
      <c r="S2041" s="18">
        <v>2019</v>
      </c>
      <c r="T2041" t="s">
        <v>88</v>
      </c>
      <c r="U2041" s="19">
        <v>0.14000000000000001</v>
      </c>
      <c r="V2041" s="19">
        <v>0.21</v>
      </c>
      <c r="W2041" s="19">
        <v>0</v>
      </c>
      <c r="X2041" s="19">
        <v>0</v>
      </c>
      <c r="Y2041" s="19">
        <v>0</v>
      </c>
    </row>
    <row r="2042" spans="1:50" hidden="1" x14ac:dyDescent="0.25">
      <c r="A2042">
        <v>1553</v>
      </c>
      <c r="B2042">
        <v>2017</v>
      </c>
      <c r="C2042" s="22" t="str">
        <f t="shared" si="118"/>
        <v>2017B01553</v>
      </c>
      <c r="D2042" s="13">
        <v>43021</v>
      </c>
      <c r="E2042">
        <v>190017</v>
      </c>
      <c r="F2042" s="105" t="s">
        <v>5291</v>
      </c>
      <c r="G2042" s="105">
        <v>2</v>
      </c>
      <c r="H2042" s="105">
        <v>2</v>
      </c>
      <c r="I2042" t="s">
        <v>70</v>
      </c>
      <c r="J2042" s="15">
        <f t="shared" si="115"/>
        <v>0</v>
      </c>
      <c r="K2042">
        <v>50</v>
      </c>
      <c r="L2042">
        <v>70</v>
      </c>
      <c r="N2042">
        <f t="shared" si="119"/>
        <v>20</v>
      </c>
      <c r="O2042" s="106">
        <v>0</v>
      </c>
      <c r="P2042">
        <v>6</v>
      </c>
      <c r="S2042"/>
      <c r="T2042" t="s">
        <v>88</v>
      </c>
      <c r="U2042" s="19">
        <v>0</v>
      </c>
      <c r="V2042" s="19">
        <v>0</v>
      </c>
      <c r="W2042" s="19">
        <v>0</v>
      </c>
      <c r="X2042" s="19">
        <v>0</v>
      </c>
      <c r="Y2042" s="19">
        <v>0</v>
      </c>
    </row>
    <row r="2043" spans="1:50" hidden="1" x14ac:dyDescent="0.25">
      <c r="A2043">
        <v>1554</v>
      </c>
      <c r="B2043">
        <v>2017</v>
      </c>
      <c r="C2043" s="22" t="str">
        <f t="shared" si="118"/>
        <v>2017B01554</v>
      </c>
      <c r="D2043" s="13">
        <v>43021</v>
      </c>
      <c r="E2043">
        <v>190017</v>
      </c>
      <c r="F2043" s="105" t="s">
        <v>5291</v>
      </c>
      <c r="G2043" s="105">
        <v>2</v>
      </c>
      <c r="H2043" s="105">
        <v>2</v>
      </c>
      <c r="I2043" t="s">
        <v>70</v>
      </c>
      <c r="J2043" s="15">
        <f t="shared" si="115"/>
        <v>0</v>
      </c>
      <c r="K2043">
        <v>70</v>
      </c>
      <c r="L2043">
        <v>80</v>
      </c>
      <c r="N2043">
        <f t="shared" si="119"/>
        <v>10</v>
      </c>
      <c r="O2043" s="106">
        <v>0</v>
      </c>
      <c r="P2043">
        <v>6</v>
      </c>
      <c r="S2043"/>
      <c r="T2043" t="s">
        <v>88</v>
      </c>
      <c r="U2043" s="19">
        <v>0</v>
      </c>
      <c r="V2043" s="19">
        <v>0</v>
      </c>
      <c r="W2043" s="19">
        <v>0</v>
      </c>
      <c r="X2043" s="19">
        <v>0</v>
      </c>
      <c r="Y2043" s="19">
        <v>0</v>
      </c>
    </row>
    <row r="2044" spans="1:50" hidden="1" x14ac:dyDescent="0.25">
      <c r="A2044">
        <v>1555</v>
      </c>
      <c r="B2044">
        <v>2017</v>
      </c>
      <c r="C2044" s="22" t="str">
        <f t="shared" si="118"/>
        <v>2017B01555</v>
      </c>
      <c r="D2044" s="13">
        <v>43021</v>
      </c>
      <c r="E2044">
        <v>190017</v>
      </c>
      <c r="F2044" s="105" t="s">
        <v>5291</v>
      </c>
      <c r="G2044" s="105">
        <v>2</v>
      </c>
      <c r="H2044" s="105">
        <v>2</v>
      </c>
      <c r="I2044" t="s">
        <v>70</v>
      </c>
      <c r="J2044" s="15">
        <f t="shared" si="115"/>
        <v>0</v>
      </c>
      <c r="K2044">
        <v>80</v>
      </c>
      <c r="L2044">
        <v>100</v>
      </c>
      <c r="N2044">
        <f t="shared" si="119"/>
        <v>20</v>
      </c>
      <c r="O2044" s="106">
        <v>0</v>
      </c>
      <c r="P2044">
        <v>6</v>
      </c>
      <c r="R2044" s="14"/>
      <c r="S2044"/>
      <c r="T2044" t="s">
        <v>88</v>
      </c>
      <c r="U2044" s="19">
        <v>0</v>
      </c>
      <c r="V2044" s="19">
        <v>0</v>
      </c>
      <c r="W2044" s="19">
        <v>0</v>
      </c>
      <c r="X2044" s="19">
        <v>0</v>
      </c>
      <c r="Y2044" s="19">
        <v>0</v>
      </c>
    </row>
    <row r="2045" spans="1:50" hidden="1" x14ac:dyDescent="0.25">
      <c r="A2045">
        <v>1556</v>
      </c>
      <c r="B2045">
        <v>2017</v>
      </c>
      <c r="C2045" s="22" t="str">
        <f t="shared" si="118"/>
        <v>2017B01556</v>
      </c>
      <c r="D2045" s="13">
        <v>43021</v>
      </c>
      <c r="E2045">
        <v>200017</v>
      </c>
      <c r="F2045" s="105" t="s">
        <v>5291</v>
      </c>
      <c r="G2045" s="105">
        <v>4</v>
      </c>
      <c r="H2045" s="105">
        <v>3</v>
      </c>
      <c r="I2045" t="s">
        <v>70</v>
      </c>
      <c r="J2045" s="15">
        <f t="shared" si="115"/>
        <v>1358</v>
      </c>
      <c r="K2045">
        <v>0</v>
      </c>
      <c r="L2045">
        <v>5</v>
      </c>
      <c r="M2045">
        <v>5</v>
      </c>
      <c r="N2045">
        <f t="shared" si="119"/>
        <v>5</v>
      </c>
      <c r="O2045" s="106">
        <v>4</v>
      </c>
      <c r="P2045">
        <v>6</v>
      </c>
      <c r="R2045" s="14">
        <v>200</v>
      </c>
      <c r="S2045" s="18">
        <v>2019</v>
      </c>
      <c r="T2045" t="s">
        <v>88</v>
      </c>
      <c r="U2045" s="19">
        <v>2.1800000000000002</v>
      </c>
      <c r="V2045" s="19">
        <v>0.19</v>
      </c>
      <c r="W2045" s="19">
        <v>0</v>
      </c>
      <c r="X2045" s="19">
        <v>0.25</v>
      </c>
      <c r="Y2045" s="19">
        <v>0</v>
      </c>
    </row>
    <row r="2046" spans="1:50" hidden="1" x14ac:dyDescent="0.25">
      <c r="A2046">
        <v>1557</v>
      </c>
      <c r="B2046">
        <v>2017</v>
      </c>
      <c r="C2046" s="22" t="str">
        <f t="shared" si="118"/>
        <v>2017B01557</v>
      </c>
      <c r="D2046" s="13">
        <v>43021</v>
      </c>
      <c r="E2046">
        <v>200017</v>
      </c>
      <c r="F2046" s="105" t="s">
        <v>5291</v>
      </c>
      <c r="G2046" s="105">
        <v>4</v>
      </c>
      <c r="H2046" s="105">
        <v>3</v>
      </c>
      <c r="I2046" t="s">
        <v>70</v>
      </c>
      <c r="J2046" s="15">
        <f t="shared" si="115"/>
        <v>1358</v>
      </c>
      <c r="K2046">
        <v>5</v>
      </c>
      <c r="L2046">
        <v>10</v>
      </c>
      <c r="M2046">
        <v>10</v>
      </c>
      <c r="N2046">
        <f t="shared" si="119"/>
        <v>5</v>
      </c>
      <c r="O2046" s="106">
        <v>4</v>
      </c>
      <c r="P2046">
        <v>6</v>
      </c>
      <c r="R2046" s="14">
        <v>201</v>
      </c>
      <c r="S2046" s="18">
        <v>2019</v>
      </c>
      <c r="T2046" t="s">
        <v>88</v>
      </c>
      <c r="U2046" s="19">
        <v>1.25</v>
      </c>
      <c r="V2046" s="19">
        <v>0.27</v>
      </c>
      <c r="W2046" s="19">
        <v>0</v>
      </c>
      <c r="X2046" s="19">
        <v>7.0000000000000007E-2</v>
      </c>
      <c r="Y2046" s="19">
        <v>0</v>
      </c>
    </row>
    <row r="2047" spans="1:50" hidden="1" x14ac:dyDescent="0.25">
      <c r="A2047">
        <v>1558</v>
      </c>
      <c r="B2047">
        <v>2017</v>
      </c>
      <c r="C2047" s="22" t="str">
        <f t="shared" si="118"/>
        <v>2017B01558</v>
      </c>
      <c r="D2047" s="13">
        <v>43021</v>
      </c>
      <c r="E2047">
        <v>200017</v>
      </c>
      <c r="F2047" s="105" t="s">
        <v>5291</v>
      </c>
      <c r="G2047" s="105">
        <v>4</v>
      </c>
      <c r="H2047" s="105">
        <v>3</v>
      </c>
      <c r="I2047" t="s">
        <v>70</v>
      </c>
      <c r="J2047" s="15">
        <f t="shared" si="115"/>
        <v>2716</v>
      </c>
      <c r="K2047">
        <v>10</v>
      </c>
      <c r="L2047">
        <v>20</v>
      </c>
      <c r="M2047">
        <v>20</v>
      </c>
      <c r="N2047">
        <f t="shared" si="119"/>
        <v>10</v>
      </c>
      <c r="O2047" s="106">
        <v>4</v>
      </c>
      <c r="P2047">
        <v>6</v>
      </c>
      <c r="R2047" s="14">
        <v>202</v>
      </c>
      <c r="S2047" s="18">
        <v>2019</v>
      </c>
      <c r="T2047" t="s">
        <v>88</v>
      </c>
      <c r="U2047" s="19">
        <v>0.37</v>
      </c>
      <c r="V2047" s="19">
        <v>0</v>
      </c>
      <c r="W2047" s="19">
        <v>0</v>
      </c>
      <c r="X2047" s="19">
        <v>0.09</v>
      </c>
      <c r="Y2047" s="19">
        <v>0</v>
      </c>
    </row>
    <row r="2048" spans="1:50" hidden="1" x14ac:dyDescent="0.25">
      <c r="A2048">
        <v>1559</v>
      </c>
      <c r="B2048">
        <v>2017</v>
      </c>
      <c r="C2048" s="22" t="str">
        <f t="shared" si="118"/>
        <v>2017B01559</v>
      </c>
      <c r="D2048" s="13">
        <v>43021</v>
      </c>
      <c r="E2048">
        <v>200017</v>
      </c>
      <c r="F2048" s="105" t="s">
        <v>5291</v>
      </c>
      <c r="G2048" s="105">
        <v>4</v>
      </c>
      <c r="H2048" s="105">
        <v>3</v>
      </c>
      <c r="I2048" t="s">
        <v>70</v>
      </c>
      <c r="J2048" s="15">
        <f t="shared" si="115"/>
        <v>2716</v>
      </c>
      <c r="K2048">
        <v>20</v>
      </c>
      <c r="L2048">
        <v>30</v>
      </c>
      <c r="M2048">
        <v>30</v>
      </c>
      <c r="N2048">
        <f t="shared" si="119"/>
        <v>10</v>
      </c>
      <c r="O2048" s="106">
        <v>4</v>
      </c>
      <c r="P2048">
        <v>6</v>
      </c>
      <c r="R2048" s="14">
        <v>203</v>
      </c>
      <c r="S2048" s="18">
        <v>2019</v>
      </c>
      <c r="T2048" t="s">
        <v>88</v>
      </c>
      <c r="U2048" s="19">
        <v>0.3</v>
      </c>
      <c r="V2048" s="19">
        <v>0</v>
      </c>
      <c r="W2048" s="19">
        <v>0</v>
      </c>
      <c r="X2048" s="19">
        <v>0.26</v>
      </c>
      <c r="Y2048" s="19">
        <v>0</v>
      </c>
    </row>
    <row r="2049" spans="1:25" hidden="1" x14ac:dyDescent="0.25">
      <c r="A2049">
        <v>1560</v>
      </c>
      <c r="B2049">
        <v>2017</v>
      </c>
      <c r="C2049" s="22" t="str">
        <f t="shared" si="118"/>
        <v>2017B01560</v>
      </c>
      <c r="D2049" s="13">
        <v>43021</v>
      </c>
      <c r="E2049">
        <v>200017</v>
      </c>
      <c r="F2049" s="105" t="s">
        <v>5291</v>
      </c>
      <c r="G2049" s="105">
        <v>4</v>
      </c>
      <c r="H2049" s="105">
        <v>3</v>
      </c>
      <c r="I2049" t="s">
        <v>70</v>
      </c>
      <c r="J2049" s="15">
        <f t="shared" si="115"/>
        <v>1833.3000000000002</v>
      </c>
      <c r="K2049">
        <v>30</v>
      </c>
      <c r="L2049">
        <v>40</v>
      </c>
      <c r="M2049">
        <v>39</v>
      </c>
      <c r="N2049">
        <f t="shared" si="119"/>
        <v>10</v>
      </c>
      <c r="O2049" s="106">
        <v>3</v>
      </c>
      <c r="P2049">
        <v>6</v>
      </c>
      <c r="R2049" s="14">
        <v>204</v>
      </c>
      <c r="S2049" s="18">
        <v>2019</v>
      </c>
      <c r="T2049" t="s">
        <v>88</v>
      </c>
      <c r="U2049" s="19">
        <v>0.51</v>
      </c>
      <c r="V2049" s="19">
        <v>2.83</v>
      </c>
      <c r="W2049" s="19">
        <v>2.16</v>
      </c>
      <c r="X2049" s="19">
        <v>0</v>
      </c>
      <c r="Y2049" s="19">
        <v>0</v>
      </c>
    </row>
    <row r="2050" spans="1:25" hidden="1" x14ac:dyDescent="0.25">
      <c r="A2050">
        <v>1561</v>
      </c>
      <c r="B2050">
        <v>2017</v>
      </c>
      <c r="C2050" s="22" t="str">
        <f t="shared" si="118"/>
        <v>2017B01561</v>
      </c>
      <c r="D2050" s="13">
        <v>43021</v>
      </c>
      <c r="E2050">
        <v>200017</v>
      </c>
      <c r="F2050" s="105" t="s">
        <v>5291</v>
      </c>
      <c r="G2050" s="105">
        <v>4</v>
      </c>
      <c r="H2050" s="105">
        <v>3</v>
      </c>
      <c r="I2050" t="s">
        <v>70</v>
      </c>
      <c r="J2050" s="15">
        <f t="shared" ref="J2050:J2089" si="120">IF(I2050="WB",54.6*O2050*(M2050-K2050),IF(I2050="BZ",67.9*O2050*(M2050-K2050),IF(I2050="BZ+WB",122.5*O2050*(M2050-K2050),IF(I2050="RKS",19.6*(M2050-K2050)*O2050,""))))</f>
        <v>1358</v>
      </c>
      <c r="K2050">
        <v>40</v>
      </c>
      <c r="L2050">
        <v>50</v>
      </c>
      <c r="M2050">
        <v>50</v>
      </c>
      <c r="N2050">
        <f t="shared" si="119"/>
        <v>10</v>
      </c>
      <c r="O2050" s="106">
        <v>2</v>
      </c>
      <c r="P2050">
        <v>6</v>
      </c>
      <c r="R2050" s="14">
        <v>205</v>
      </c>
      <c r="S2050" s="18">
        <v>2019</v>
      </c>
      <c r="T2050" t="s">
        <v>88</v>
      </c>
      <c r="U2050" s="19">
        <v>0.08</v>
      </c>
      <c r="V2050" s="19">
        <v>0</v>
      </c>
      <c r="W2050" s="19">
        <v>0</v>
      </c>
      <c r="X2050" s="19">
        <v>0</v>
      </c>
      <c r="Y2050" s="19">
        <v>0</v>
      </c>
    </row>
    <row r="2051" spans="1:25" hidden="1" x14ac:dyDescent="0.25">
      <c r="A2051">
        <v>1562</v>
      </c>
      <c r="B2051">
        <v>2017</v>
      </c>
      <c r="C2051" s="22" t="str">
        <f t="shared" si="118"/>
        <v>2017B01562</v>
      </c>
      <c r="D2051" s="13">
        <v>43021</v>
      </c>
      <c r="E2051">
        <v>200017</v>
      </c>
      <c r="F2051" s="105" t="s">
        <v>5291</v>
      </c>
      <c r="G2051" s="105">
        <v>4</v>
      </c>
      <c r="H2051" s="105">
        <v>3</v>
      </c>
      <c r="I2051" t="s">
        <v>70</v>
      </c>
      <c r="J2051" s="15">
        <f t="shared" si="120"/>
        <v>2308.6000000000004</v>
      </c>
      <c r="K2051">
        <v>50</v>
      </c>
      <c r="L2051">
        <v>70</v>
      </c>
      <c r="M2051">
        <v>67</v>
      </c>
      <c r="N2051">
        <f t="shared" si="119"/>
        <v>20</v>
      </c>
      <c r="O2051" s="106">
        <v>2</v>
      </c>
      <c r="P2051">
        <v>6</v>
      </c>
      <c r="R2051" s="14">
        <v>206</v>
      </c>
      <c r="S2051" s="18">
        <v>2019</v>
      </c>
      <c r="T2051" t="s">
        <v>88</v>
      </c>
      <c r="U2051" s="19">
        <v>0.35</v>
      </c>
      <c r="V2051" s="19">
        <v>0.13</v>
      </c>
      <c r="W2051" s="19">
        <v>0</v>
      </c>
      <c r="X2051" s="19">
        <v>0.61</v>
      </c>
      <c r="Y2051" s="19">
        <v>0</v>
      </c>
    </row>
    <row r="2052" spans="1:25" hidden="1" x14ac:dyDescent="0.25">
      <c r="A2052">
        <v>1563</v>
      </c>
      <c r="B2052">
        <v>2017</v>
      </c>
      <c r="C2052" s="22" t="str">
        <f t="shared" si="118"/>
        <v>2017B01563</v>
      </c>
      <c r="D2052" s="13">
        <v>43021</v>
      </c>
      <c r="E2052">
        <v>200017</v>
      </c>
      <c r="F2052" s="105" t="s">
        <v>5291</v>
      </c>
      <c r="G2052" s="105">
        <v>4</v>
      </c>
      <c r="H2052" s="105">
        <v>3</v>
      </c>
      <c r="I2052" t="s">
        <v>70</v>
      </c>
      <c r="J2052" s="15">
        <f t="shared" si="120"/>
        <v>0</v>
      </c>
      <c r="K2052">
        <v>70</v>
      </c>
      <c r="L2052">
        <v>80</v>
      </c>
      <c r="N2052">
        <f t="shared" si="119"/>
        <v>10</v>
      </c>
      <c r="O2052" s="106">
        <v>0</v>
      </c>
      <c r="P2052">
        <v>6</v>
      </c>
      <c r="S2052" s="18"/>
      <c r="T2052" t="s">
        <v>88</v>
      </c>
      <c r="U2052" s="19">
        <v>0</v>
      </c>
      <c r="V2052" s="19">
        <v>0</v>
      </c>
      <c r="W2052" s="19">
        <v>0</v>
      </c>
      <c r="X2052" s="19">
        <v>0</v>
      </c>
      <c r="Y2052" s="19">
        <v>0</v>
      </c>
    </row>
    <row r="2053" spans="1:25" hidden="1" x14ac:dyDescent="0.25">
      <c r="A2053">
        <v>1564</v>
      </c>
      <c r="B2053">
        <v>2017</v>
      </c>
      <c r="C2053" s="22" t="str">
        <f t="shared" si="118"/>
        <v>2017B01564</v>
      </c>
      <c r="D2053" s="13">
        <v>43021</v>
      </c>
      <c r="E2053">
        <v>200017</v>
      </c>
      <c r="F2053" s="105" t="s">
        <v>5291</v>
      </c>
      <c r="G2053" s="105">
        <v>4</v>
      </c>
      <c r="H2053" s="105">
        <v>3</v>
      </c>
      <c r="I2053" t="s">
        <v>70</v>
      </c>
      <c r="J2053" s="15">
        <f t="shared" si="120"/>
        <v>0</v>
      </c>
      <c r="K2053">
        <v>80</v>
      </c>
      <c r="L2053">
        <v>100</v>
      </c>
      <c r="N2053">
        <f t="shared" si="119"/>
        <v>20</v>
      </c>
      <c r="O2053" s="106">
        <v>0</v>
      </c>
      <c r="P2053">
        <v>6</v>
      </c>
      <c r="R2053" s="14"/>
      <c r="S2053" s="18"/>
      <c r="T2053" t="s">
        <v>88</v>
      </c>
      <c r="U2053" s="19">
        <v>0</v>
      </c>
      <c r="V2053" s="19">
        <v>0</v>
      </c>
      <c r="W2053" s="19">
        <v>0</v>
      </c>
      <c r="X2053" s="19">
        <v>0</v>
      </c>
      <c r="Y2053" s="19">
        <v>0</v>
      </c>
    </row>
    <row r="2054" spans="1:25" hidden="1" x14ac:dyDescent="0.25">
      <c r="A2054">
        <v>1565</v>
      </c>
      <c r="B2054">
        <v>2017</v>
      </c>
      <c r="C2054" s="22" t="str">
        <f t="shared" si="118"/>
        <v>2017B01565</v>
      </c>
      <c r="D2054" s="13">
        <v>43022</v>
      </c>
      <c r="E2054">
        <v>210017</v>
      </c>
      <c r="F2054" s="105" t="s">
        <v>5291</v>
      </c>
      <c r="G2054" s="105">
        <v>8</v>
      </c>
      <c r="H2054" s="105">
        <v>1</v>
      </c>
      <c r="I2054" t="s">
        <v>70</v>
      </c>
      <c r="J2054" s="15">
        <f t="shared" si="120"/>
        <v>1358</v>
      </c>
      <c r="K2054">
        <v>0</v>
      </c>
      <c r="L2054">
        <v>5</v>
      </c>
      <c r="M2054">
        <v>5</v>
      </c>
      <c r="N2054">
        <f t="shared" si="119"/>
        <v>5</v>
      </c>
      <c r="O2054" s="106">
        <v>4</v>
      </c>
      <c r="P2054">
        <v>6</v>
      </c>
      <c r="R2054" s="14">
        <v>207</v>
      </c>
      <c r="S2054" s="18">
        <v>2019</v>
      </c>
      <c r="T2054" t="s">
        <v>88</v>
      </c>
      <c r="U2054" s="19">
        <v>0.3</v>
      </c>
      <c r="V2054" s="19">
        <v>0</v>
      </c>
      <c r="W2054" s="19">
        <v>0.56999999999999995</v>
      </c>
      <c r="X2054" s="19">
        <v>0</v>
      </c>
      <c r="Y2054" s="19">
        <v>0</v>
      </c>
    </row>
    <row r="2055" spans="1:25" hidden="1" x14ac:dyDescent="0.25">
      <c r="A2055">
        <v>1566</v>
      </c>
      <c r="B2055">
        <v>2017</v>
      </c>
      <c r="C2055" s="22" t="str">
        <f t="shared" si="118"/>
        <v>2017B01566</v>
      </c>
      <c r="D2055" s="13">
        <v>43022</v>
      </c>
      <c r="E2055">
        <v>210017</v>
      </c>
      <c r="F2055" s="105" t="s">
        <v>5291</v>
      </c>
      <c r="G2055" s="105">
        <v>8</v>
      </c>
      <c r="H2055" s="105">
        <v>1</v>
      </c>
      <c r="I2055" t="s">
        <v>70</v>
      </c>
      <c r="J2055" s="15">
        <f t="shared" si="120"/>
        <v>1358</v>
      </c>
      <c r="K2055">
        <v>5</v>
      </c>
      <c r="L2055">
        <v>10</v>
      </c>
      <c r="M2055">
        <v>10</v>
      </c>
      <c r="N2055">
        <f t="shared" si="119"/>
        <v>5</v>
      </c>
      <c r="O2055" s="106">
        <v>4</v>
      </c>
      <c r="P2055">
        <v>6</v>
      </c>
      <c r="R2055" s="14">
        <v>208</v>
      </c>
      <c r="S2055" s="18">
        <v>2019</v>
      </c>
      <c r="T2055" t="s">
        <v>88</v>
      </c>
      <c r="U2055" s="19">
        <v>1.19</v>
      </c>
      <c r="V2055" s="19">
        <v>0.56000000000000005</v>
      </c>
      <c r="W2055" s="19">
        <v>0</v>
      </c>
      <c r="X2055" s="19">
        <v>0.15</v>
      </c>
      <c r="Y2055" s="19">
        <v>0</v>
      </c>
    </row>
    <row r="2056" spans="1:25" hidden="1" x14ac:dyDescent="0.25">
      <c r="A2056">
        <v>1567</v>
      </c>
      <c r="B2056">
        <v>2017</v>
      </c>
      <c r="C2056" s="22" t="str">
        <f t="shared" si="118"/>
        <v>2017B01567</v>
      </c>
      <c r="D2056" s="13">
        <v>43022</v>
      </c>
      <c r="E2056">
        <v>210017</v>
      </c>
      <c r="F2056" s="105" t="s">
        <v>5291</v>
      </c>
      <c r="G2056" s="105">
        <v>8</v>
      </c>
      <c r="H2056" s="105">
        <v>1</v>
      </c>
      <c r="I2056" t="s">
        <v>70</v>
      </c>
      <c r="J2056" s="15">
        <f t="shared" si="120"/>
        <v>2716</v>
      </c>
      <c r="K2056">
        <v>10</v>
      </c>
      <c r="L2056">
        <v>20</v>
      </c>
      <c r="M2056">
        <v>20</v>
      </c>
      <c r="N2056">
        <f t="shared" si="119"/>
        <v>10</v>
      </c>
      <c r="O2056" s="106">
        <v>4</v>
      </c>
      <c r="P2056">
        <v>6</v>
      </c>
      <c r="R2056" s="14">
        <v>209</v>
      </c>
      <c r="S2056" s="18">
        <v>2019</v>
      </c>
      <c r="T2056" t="s">
        <v>88</v>
      </c>
      <c r="U2056" s="19">
        <v>0.72</v>
      </c>
      <c r="V2056" s="19">
        <v>0</v>
      </c>
      <c r="W2056" s="19">
        <v>0</v>
      </c>
      <c r="X2056" s="19">
        <v>0</v>
      </c>
      <c r="Y2056" s="19">
        <v>0</v>
      </c>
    </row>
    <row r="2057" spans="1:25" hidden="1" x14ac:dyDescent="0.25">
      <c r="A2057">
        <v>1568</v>
      </c>
      <c r="B2057">
        <v>2017</v>
      </c>
      <c r="C2057" s="22" t="str">
        <f t="shared" si="118"/>
        <v>2017B01568</v>
      </c>
      <c r="D2057" s="13">
        <v>43022</v>
      </c>
      <c r="E2057">
        <v>210017</v>
      </c>
      <c r="F2057" s="105" t="s">
        <v>5291</v>
      </c>
      <c r="G2057" s="105">
        <v>8</v>
      </c>
      <c r="H2057" s="105">
        <v>1</v>
      </c>
      <c r="I2057" t="s">
        <v>70</v>
      </c>
      <c r="J2057" s="15">
        <f t="shared" si="120"/>
        <v>2716</v>
      </c>
      <c r="K2057">
        <v>20</v>
      </c>
      <c r="L2057">
        <v>30</v>
      </c>
      <c r="M2057">
        <v>30</v>
      </c>
      <c r="N2057">
        <f t="shared" si="119"/>
        <v>10</v>
      </c>
      <c r="O2057" s="106">
        <v>4</v>
      </c>
      <c r="P2057">
        <v>6</v>
      </c>
      <c r="R2057" s="14">
        <v>210</v>
      </c>
      <c r="S2057" s="18">
        <v>2019</v>
      </c>
      <c r="T2057" t="s">
        <v>88</v>
      </c>
      <c r="U2057" s="19">
        <v>0.38</v>
      </c>
      <c r="V2057" s="19">
        <v>0</v>
      </c>
      <c r="W2057" s="19">
        <v>0</v>
      </c>
      <c r="X2057" s="19">
        <v>0</v>
      </c>
      <c r="Y2057" s="19">
        <v>0</v>
      </c>
    </row>
    <row r="2058" spans="1:25" hidden="1" x14ac:dyDescent="0.25">
      <c r="A2058">
        <v>1569</v>
      </c>
      <c r="B2058">
        <v>2017</v>
      </c>
      <c r="C2058" s="22" t="str">
        <f t="shared" si="118"/>
        <v>2017B01569</v>
      </c>
      <c r="D2058" s="13">
        <v>43022</v>
      </c>
      <c r="E2058">
        <v>210017</v>
      </c>
      <c r="F2058" s="105" t="s">
        <v>5291</v>
      </c>
      <c r="G2058" s="105">
        <v>8</v>
      </c>
      <c r="H2058" s="105">
        <v>1</v>
      </c>
      <c r="I2058" t="s">
        <v>70</v>
      </c>
      <c r="J2058" s="15">
        <f t="shared" si="120"/>
        <v>2716</v>
      </c>
      <c r="K2058">
        <v>30</v>
      </c>
      <c r="L2058">
        <v>40</v>
      </c>
      <c r="M2058">
        <v>40</v>
      </c>
      <c r="N2058">
        <f t="shared" si="119"/>
        <v>10</v>
      </c>
      <c r="O2058" s="106">
        <v>4</v>
      </c>
      <c r="P2058">
        <v>6</v>
      </c>
      <c r="R2058" s="14">
        <v>211</v>
      </c>
      <c r="S2058" s="18">
        <v>2019</v>
      </c>
      <c r="T2058" t="s">
        <v>88</v>
      </c>
      <c r="U2058" s="19">
        <v>0.37</v>
      </c>
      <c r="V2058" s="19">
        <v>0.18</v>
      </c>
      <c r="W2058" s="19">
        <v>0</v>
      </c>
      <c r="X2058" s="19">
        <v>0.01</v>
      </c>
      <c r="Y2058" s="19">
        <v>0</v>
      </c>
    </row>
    <row r="2059" spans="1:25" hidden="1" x14ac:dyDescent="0.25">
      <c r="A2059">
        <v>1570</v>
      </c>
      <c r="B2059">
        <v>2017</v>
      </c>
      <c r="C2059" s="22" t="str">
        <f t="shared" si="118"/>
        <v>2017B01570</v>
      </c>
      <c r="D2059" s="13">
        <v>43022</v>
      </c>
      <c r="E2059">
        <v>210017</v>
      </c>
      <c r="F2059" s="105" t="s">
        <v>5291</v>
      </c>
      <c r="G2059" s="105">
        <v>8</v>
      </c>
      <c r="H2059" s="105">
        <v>1</v>
      </c>
      <c r="I2059" t="s">
        <v>70</v>
      </c>
      <c r="J2059" s="15">
        <f t="shared" si="120"/>
        <v>2716</v>
      </c>
      <c r="K2059">
        <v>40</v>
      </c>
      <c r="L2059">
        <v>50</v>
      </c>
      <c r="M2059">
        <v>50</v>
      </c>
      <c r="N2059">
        <f t="shared" si="119"/>
        <v>10</v>
      </c>
      <c r="O2059" s="106">
        <v>4</v>
      </c>
      <c r="P2059">
        <v>6</v>
      </c>
      <c r="R2059" s="14">
        <v>212</v>
      </c>
      <c r="S2059" s="18">
        <v>2019</v>
      </c>
      <c r="T2059" t="s">
        <v>88</v>
      </c>
      <c r="U2059" s="19">
        <v>0.23</v>
      </c>
      <c r="V2059" s="19">
        <v>0</v>
      </c>
      <c r="W2059" s="19">
        <v>0</v>
      </c>
      <c r="X2059" s="19">
        <v>0</v>
      </c>
      <c r="Y2059" s="19">
        <v>0</v>
      </c>
    </row>
    <row r="2060" spans="1:25" hidden="1" x14ac:dyDescent="0.25">
      <c r="A2060">
        <v>1571</v>
      </c>
      <c r="B2060">
        <v>2017</v>
      </c>
      <c r="C2060" s="22" t="str">
        <f t="shared" si="118"/>
        <v>2017B01571</v>
      </c>
      <c r="D2060" s="13">
        <v>43022</v>
      </c>
      <c r="E2060">
        <v>210017</v>
      </c>
      <c r="F2060" s="105" t="s">
        <v>5291</v>
      </c>
      <c r="G2060" s="105">
        <v>8</v>
      </c>
      <c r="H2060" s="105">
        <v>1</v>
      </c>
      <c r="I2060" t="s">
        <v>70</v>
      </c>
      <c r="J2060" s="15">
        <f t="shared" si="120"/>
        <v>2444.4</v>
      </c>
      <c r="K2060">
        <v>50</v>
      </c>
      <c r="L2060">
        <v>70</v>
      </c>
      <c r="M2060">
        <v>62</v>
      </c>
      <c r="N2060">
        <f t="shared" si="119"/>
        <v>20</v>
      </c>
      <c r="O2060" s="106">
        <v>3</v>
      </c>
      <c r="P2060">
        <v>6</v>
      </c>
      <c r="R2060" s="14">
        <v>213</v>
      </c>
      <c r="S2060" s="18">
        <v>2019</v>
      </c>
      <c r="T2060" t="s">
        <v>88</v>
      </c>
      <c r="U2060" s="19">
        <v>0.15</v>
      </c>
      <c r="V2060" s="19">
        <v>0.05</v>
      </c>
      <c r="W2060" s="19">
        <v>0</v>
      </c>
      <c r="X2060" s="19">
        <v>0</v>
      </c>
      <c r="Y2060" s="19">
        <v>0</v>
      </c>
    </row>
    <row r="2061" spans="1:25" hidden="1" x14ac:dyDescent="0.25">
      <c r="A2061">
        <v>1572</v>
      </c>
      <c r="B2061">
        <v>2017</v>
      </c>
      <c r="C2061" s="22" t="str">
        <f t="shared" si="118"/>
        <v>2017B01572</v>
      </c>
      <c r="D2061" s="13">
        <v>43022</v>
      </c>
      <c r="E2061">
        <v>210017</v>
      </c>
      <c r="F2061" s="105" t="s">
        <v>5291</v>
      </c>
      <c r="G2061" s="105">
        <v>8</v>
      </c>
      <c r="H2061" s="105">
        <v>1</v>
      </c>
      <c r="I2061" t="s">
        <v>70</v>
      </c>
      <c r="J2061" s="15">
        <f t="shared" si="120"/>
        <v>679</v>
      </c>
      <c r="K2061">
        <v>70</v>
      </c>
      <c r="L2061">
        <v>80</v>
      </c>
      <c r="M2061">
        <v>80</v>
      </c>
      <c r="N2061">
        <f t="shared" si="119"/>
        <v>10</v>
      </c>
      <c r="O2061" s="106">
        <v>1</v>
      </c>
      <c r="P2061">
        <v>6</v>
      </c>
      <c r="R2061" s="14">
        <v>214</v>
      </c>
      <c r="S2061" s="18">
        <v>2019</v>
      </c>
      <c r="T2061" t="s">
        <v>88</v>
      </c>
      <c r="U2061" s="19">
        <v>0.24</v>
      </c>
      <c r="V2061" s="19">
        <v>0</v>
      </c>
      <c r="W2061" s="19">
        <v>0</v>
      </c>
      <c r="X2061" s="19">
        <v>0</v>
      </c>
      <c r="Y2061" s="19">
        <v>0</v>
      </c>
    </row>
    <row r="2062" spans="1:25" hidden="1" x14ac:dyDescent="0.25">
      <c r="A2062">
        <v>1573</v>
      </c>
      <c r="B2062">
        <v>2017</v>
      </c>
      <c r="C2062" s="22" t="str">
        <f t="shared" si="118"/>
        <v>2017B01573</v>
      </c>
      <c r="D2062" s="13">
        <v>43022</v>
      </c>
      <c r="E2062">
        <v>210017</v>
      </c>
      <c r="F2062" s="105" t="s">
        <v>5291</v>
      </c>
      <c r="G2062" s="105">
        <v>8</v>
      </c>
      <c r="H2062" s="105">
        <v>1</v>
      </c>
      <c r="I2062" t="s">
        <v>70</v>
      </c>
      <c r="J2062" s="15">
        <f t="shared" si="120"/>
        <v>1086.4000000000001</v>
      </c>
      <c r="K2062">
        <v>80</v>
      </c>
      <c r="L2062">
        <v>100</v>
      </c>
      <c r="M2062">
        <v>96</v>
      </c>
      <c r="N2062">
        <f t="shared" si="119"/>
        <v>20</v>
      </c>
      <c r="O2062" s="106">
        <v>1</v>
      </c>
      <c r="P2062">
        <v>6</v>
      </c>
      <c r="R2062" s="14">
        <v>215</v>
      </c>
      <c r="S2062" s="18">
        <v>2019</v>
      </c>
      <c r="T2062" t="s">
        <v>88</v>
      </c>
      <c r="U2062" s="19">
        <v>0.01</v>
      </c>
      <c r="V2062" s="19">
        <v>0</v>
      </c>
      <c r="W2062" s="19">
        <v>0</v>
      </c>
      <c r="X2062" s="19">
        <v>0</v>
      </c>
      <c r="Y2062" s="19">
        <v>0</v>
      </c>
    </row>
    <row r="2063" spans="1:25" hidden="1" x14ac:dyDescent="0.25">
      <c r="A2063">
        <v>1574</v>
      </c>
      <c r="B2063">
        <v>2017</v>
      </c>
      <c r="C2063" s="22" t="str">
        <f t="shared" si="118"/>
        <v>2017B01574</v>
      </c>
      <c r="D2063" s="13">
        <v>43022</v>
      </c>
      <c r="E2063">
        <v>220017</v>
      </c>
      <c r="F2063" s="105" t="s">
        <v>5291</v>
      </c>
      <c r="G2063" s="105">
        <v>10</v>
      </c>
      <c r="H2063" s="105">
        <v>3</v>
      </c>
      <c r="I2063" t="s">
        <v>70</v>
      </c>
      <c r="J2063" s="15">
        <f t="shared" si="120"/>
        <v>1358</v>
      </c>
      <c r="K2063">
        <v>0</v>
      </c>
      <c r="L2063">
        <v>5</v>
      </c>
      <c r="M2063">
        <v>5</v>
      </c>
      <c r="N2063">
        <f t="shared" si="119"/>
        <v>5</v>
      </c>
      <c r="O2063" s="106">
        <v>4</v>
      </c>
      <c r="P2063">
        <v>6</v>
      </c>
      <c r="R2063" s="14">
        <v>216</v>
      </c>
      <c r="S2063" s="18">
        <v>2019</v>
      </c>
      <c r="T2063" t="s">
        <v>88</v>
      </c>
      <c r="U2063" s="19">
        <v>1.39</v>
      </c>
      <c r="V2063" s="19">
        <v>0</v>
      </c>
      <c r="W2063" s="19">
        <v>0</v>
      </c>
      <c r="X2063" s="19">
        <v>0.13</v>
      </c>
      <c r="Y2063" s="19">
        <v>0</v>
      </c>
    </row>
    <row r="2064" spans="1:25" hidden="1" x14ac:dyDescent="0.25">
      <c r="A2064">
        <v>1575</v>
      </c>
      <c r="B2064">
        <v>2017</v>
      </c>
      <c r="C2064" s="22" t="str">
        <f t="shared" si="118"/>
        <v>2017B01575</v>
      </c>
      <c r="D2064" s="13">
        <v>43022</v>
      </c>
      <c r="E2064">
        <v>220017</v>
      </c>
      <c r="F2064" s="105" t="s">
        <v>5291</v>
      </c>
      <c r="G2064" s="105">
        <v>10</v>
      </c>
      <c r="H2064" s="105">
        <v>3</v>
      </c>
      <c r="I2064" t="s">
        <v>70</v>
      </c>
      <c r="J2064" s="15">
        <f t="shared" si="120"/>
        <v>1358</v>
      </c>
      <c r="K2064">
        <v>5</v>
      </c>
      <c r="L2064">
        <v>10</v>
      </c>
      <c r="M2064">
        <v>10</v>
      </c>
      <c r="N2064">
        <f t="shared" si="119"/>
        <v>5</v>
      </c>
      <c r="O2064" s="106">
        <v>4</v>
      </c>
      <c r="P2064">
        <v>6</v>
      </c>
      <c r="R2064" s="14">
        <v>217</v>
      </c>
      <c r="S2064" s="18">
        <v>2019</v>
      </c>
      <c r="T2064" t="s">
        <v>88</v>
      </c>
      <c r="U2064" s="19">
        <v>0.8</v>
      </c>
      <c r="V2064" s="19">
        <v>0</v>
      </c>
      <c r="W2064" s="19">
        <v>0</v>
      </c>
      <c r="X2064" s="19">
        <v>0.12</v>
      </c>
      <c r="Y2064" s="19">
        <v>0</v>
      </c>
    </row>
    <row r="2065" spans="1:25" hidden="1" x14ac:dyDescent="0.25">
      <c r="A2065">
        <v>1576</v>
      </c>
      <c r="B2065">
        <v>2017</v>
      </c>
      <c r="C2065" s="22" t="str">
        <f t="shared" si="118"/>
        <v>2017B01576</v>
      </c>
      <c r="D2065" s="13">
        <v>43022</v>
      </c>
      <c r="E2065">
        <v>220017</v>
      </c>
      <c r="F2065" s="105" t="s">
        <v>5291</v>
      </c>
      <c r="G2065" s="105">
        <v>10</v>
      </c>
      <c r="H2065" s="105">
        <v>3</v>
      </c>
      <c r="I2065" t="s">
        <v>70</v>
      </c>
      <c r="J2065" s="15">
        <f t="shared" si="120"/>
        <v>2716</v>
      </c>
      <c r="K2065">
        <v>10</v>
      </c>
      <c r="L2065">
        <v>20</v>
      </c>
      <c r="M2065">
        <v>20</v>
      </c>
      <c r="N2065">
        <f t="shared" si="119"/>
        <v>10</v>
      </c>
      <c r="O2065" s="106">
        <v>4</v>
      </c>
      <c r="P2065">
        <v>6</v>
      </c>
      <c r="R2065" s="14">
        <v>218</v>
      </c>
      <c r="S2065" s="18">
        <v>2019</v>
      </c>
      <c r="T2065" t="s">
        <v>88</v>
      </c>
      <c r="U2065" s="19">
        <v>1.01</v>
      </c>
      <c r="V2065" s="19">
        <v>0</v>
      </c>
      <c r="W2065" s="19">
        <v>0</v>
      </c>
      <c r="X2065" s="19">
        <v>0.02</v>
      </c>
      <c r="Y2065" s="19">
        <v>0</v>
      </c>
    </row>
    <row r="2066" spans="1:25" hidden="1" x14ac:dyDescent="0.25">
      <c r="A2066">
        <v>1577</v>
      </c>
      <c r="B2066">
        <v>2017</v>
      </c>
      <c r="C2066" s="22" t="str">
        <f t="shared" si="118"/>
        <v>2017B01577</v>
      </c>
      <c r="D2066" s="13">
        <v>43022</v>
      </c>
      <c r="E2066">
        <v>220017</v>
      </c>
      <c r="F2066" s="105" t="s">
        <v>5291</v>
      </c>
      <c r="G2066" s="105">
        <v>10</v>
      </c>
      <c r="H2066" s="105">
        <v>3</v>
      </c>
      <c r="I2066" t="s">
        <v>70</v>
      </c>
      <c r="J2066" s="15">
        <f t="shared" si="120"/>
        <v>2716</v>
      </c>
      <c r="K2066">
        <v>20</v>
      </c>
      <c r="L2066">
        <v>30</v>
      </c>
      <c r="M2066">
        <v>30</v>
      </c>
      <c r="N2066">
        <f t="shared" si="119"/>
        <v>10</v>
      </c>
      <c r="O2066" s="106">
        <v>4</v>
      </c>
      <c r="P2066">
        <v>6</v>
      </c>
      <c r="R2066" s="14">
        <v>219</v>
      </c>
      <c r="S2066" s="18">
        <v>2019</v>
      </c>
      <c r="T2066" t="s">
        <v>88</v>
      </c>
      <c r="U2066" s="19">
        <v>0.38</v>
      </c>
      <c r="V2066" s="19">
        <v>0.26</v>
      </c>
      <c r="W2066" s="19">
        <v>0</v>
      </c>
      <c r="X2066" s="19">
        <v>0.13</v>
      </c>
      <c r="Y2066" s="19">
        <v>0</v>
      </c>
    </row>
    <row r="2067" spans="1:25" hidden="1" x14ac:dyDescent="0.25">
      <c r="A2067">
        <v>1578</v>
      </c>
      <c r="B2067">
        <v>2017</v>
      </c>
      <c r="C2067" s="22" t="str">
        <f t="shared" si="118"/>
        <v>2017B01578</v>
      </c>
      <c r="D2067" s="13">
        <v>43022</v>
      </c>
      <c r="E2067">
        <v>220017</v>
      </c>
      <c r="F2067" s="105" t="s">
        <v>5291</v>
      </c>
      <c r="G2067" s="105">
        <v>10</v>
      </c>
      <c r="H2067" s="105">
        <v>3</v>
      </c>
      <c r="I2067" t="s">
        <v>70</v>
      </c>
      <c r="J2067" s="15">
        <f t="shared" si="120"/>
        <v>2716</v>
      </c>
      <c r="K2067">
        <v>30</v>
      </c>
      <c r="L2067">
        <v>40</v>
      </c>
      <c r="M2067">
        <v>40</v>
      </c>
      <c r="N2067">
        <f t="shared" si="119"/>
        <v>10</v>
      </c>
      <c r="O2067" s="106">
        <v>4</v>
      </c>
      <c r="P2067">
        <v>6</v>
      </c>
      <c r="R2067" s="14">
        <v>220</v>
      </c>
      <c r="S2067" s="18">
        <v>2019</v>
      </c>
      <c r="T2067" t="s">
        <v>88</v>
      </c>
      <c r="U2067" s="19">
        <v>0.36</v>
      </c>
      <c r="V2067" s="19">
        <v>0.28999999999999998</v>
      </c>
      <c r="W2067" s="19">
        <v>0</v>
      </c>
      <c r="X2067" s="19">
        <v>0</v>
      </c>
      <c r="Y2067" s="19">
        <v>0</v>
      </c>
    </row>
    <row r="2068" spans="1:25" hidden="1" x14ac:dyDescent="0.25">
      <c r="A2068">
        <v>1579</v>
      </c>
      <c r="B2068">
        <v>2017</v>
      </c>
      <c r="C2068" s="22" t="str">
        <f t="shared" si="118"/>
        <v>2017B01579</v>
      </c>
      <c r="D2068" s="13">
        <v>43022</v>
      </c>
      <c r="E2068">
        <v>220017</v>
      </c>
      <c r="F2068" s="105" t="s">
        <v>5291</v>
      </c>
      <c r="G2068" s="105">
        <v>10</v>
      </c>
      <c r="H2068" s="105">
        <v>3</v>
      </c>
      <c r="I2068" t="s">
        <v>70</v>
      </c>
      <c r="J2068" s="15">
        <f t="shared" si="120"/>
        <v>2716</v>
      </c>
      <c r="K2068">
        <v>40</v>
      </c>
      <c r="L2068">
        <v>50</v>
      </c>
      <c r="M2068">
        <v>50</v>
      </c>
      <c r="N2068">
        <f t="shared" si="119"/>
        <v>10</v>
      </c>
      <c r="O2068" s="106">
        <v>4</v>
      </c>
      <c r="P2068">
        <v>6</v>
      </c>
      <c r="R2068" s="14">
        <v>221</v>
      </c>
      <c r="S2068" s="18">
        <v>2019</v>
      </c>
      <c r="T2068" t="s">
        <v>88</v>
      </c>
      <c r="U2068" s="19">
        <v>0.88</v>
      </c>
      <c r="V2068" s="19">
        <v>0.14000000000000001</v>
      </c>
      <c r="W2068" s="19">
        <v>0</v>
      </c>
      <c r="X2068" s="19">
        <v>0.12</v>
      </c>
      <c r="Y2068" s="19">
        <v>0</v>
      </c>
    </row>
    <row r="2069" spans="1:25" hidden="1" x14ac:dyDescent="0.25">
      <c r="A2069">
        <v>1580</v>
      </c>
      <c r="B2069">
        <v>2017</v>
      </c>
      <c r="C2069" s="22" t="str">
        <f t="shared" si="118"/>
        <v>2017B01580</v>
      </c>
      <c r="D2069" s="13">
        <v>43022</v>
      </c>
      <c r="E2069">
        <v>220017</v>
      </c>
      <c r="F2069" s="105" t="s">
        <v>5291</v>
      </c>
      <c r="G2069" s="105">
        <v>10</v>
      </c>
      <c r="H2069" s="105">
        <v>3</v>
      </c>
      <c r="I2069" t="s">
        <v>70</v>
      </c>
      <c r="J2069" s="15">
        <f t="shared" si="120"/>
        <v>4888.8</v>
      </c>
      <c r="K2069">
        <v>50</v>
      </c>
      <c r="L2069">
        <v>70</v>
      </c>
      <c r="M2069">
        <v>68</v>
      </c>
      <c r="N2069">
        <f t="shared" si="119"/>
        <v>20</v>
      </c>
      <c r="O2069" s="106">
        <v>4</v>
      </c>
      <c r="P2069">
        <v>6</v>
      </c>
      <c r="R2069" s="14">
        <v>222</v>
      </c>
      <c r="S2069" s="18">
        <v>2019</v>
      </c>
      <c r="T2069" t="s">
        <v>88</v>
      </c>
      <c r="U2069" s="19">
        <v>0.45</v>
      </c>
      <c r="V2069" s="19">
        <v>0</v>
      </c>
      <c r="W2069" s="19">
        <v>0</v>
      </c>
      <c r="X2069" s="19">
        <v>0.01</v>
      </c>
      <c r="Y2069" s="19">
        <v>0</v>
      </c>
    </row>
    <row r="2070" spans="1:25" hidden="1" x14ac:dyDescent="0.25">
      <c r="A2070">
        <v>1581</v>
      </c>
      <c r="B2070">
        <v>2017</v>
      </c>
      <c r="C2070" s="22" t="str">
        <f t="shared" si="118"/>
        <v>2017B01581</v>
      </c>
      <c r="D2070" s="13">
        <v>43022</v>
      </c>
      <c r="E2070">
        <v>220017</v>
      </c>
      <c r="F2070" s="105" t="s">
        <v>5291</v>
      </c>
      <c r="G2070" s="105">
        <v>10</v>
      </c>
      <c r="H2070" s="105">
        <v>3</v>
      </c>
      <c r="I2070" t="s">
        <v>70</v>
      </c>
      <c r="J2070" s="15">
        <f t="shared" si="120"/>
        <v>1833.3000000000002</v>
      </c>
      <c r="K2070">
        <v>70</v>
      </c>
      <c r="L2070">
        <v>80</v>
      </c>
      <c r="M2070">
        <v>79</v>
      </c>
      <c r="N2070">
        <f t="shared" si="119"/>
        <v>10</v>
      </c>
      <c r="O2070" s="106">
        <v>3</v>
      </c>
      <c r="P2070">
        <v>6</v>
      </c>
      <c r="R2070" s="14">
        <v>223</v>
      </c>
      <c r="S2070" s="18">
        <v>2019</v>
      </c>
      <c r="T2070" t="s">
        <v>88</v>
      </c>
      <c r="U2070" s="19">
        <v>0.06</v>
      </c>
      <c r="V2070" s="19">
        <v>0</v>
      </c>
      <c r="W2070" s="19">
        <v>0</v>
      </c>
      <c r="X2070" s="19">
        <v>0</v>
      </c>
      <c r="Y2070" s="19">
        <v>0</v>
      </c>
    </row>
    <row r="2071" spans="1:25" hidden="1" x14ac:dyDescent="0.25">
      <c r="A2071">
        <v>1582</v>
      </c>
      <c r="B2071">
        <v>2017</v>
      </c>
      <c r="C2071" s="22" t="str">
        <f t="shared" si="118"/>
        <v>2017B01582</v>
      </c>
      <c r="D2071" s="13">
        <v>43022</v>
      </c>
      <c r="E2071">
        <v>220017</v>
      </c>
      <c r="F2071" s="105" t="s">
        <v>5291</v>
      </c>
      <c r="G2071" s="105">
        <v>10</v>
      </c>
      <c r="H2071" s="105">
        <v>3</v>
      </c>
      <c r="I2071" t="s">
        <v>70</v>
      </c>
      <c r="J2071" s="15">
        <f t="shared" si="120"/>
        <v>0</v>
      </c>
      <c r="K2071">
        <v>80</v>
      </c>
      <c r="L2071">
        <v>100</v>
      </c>
      <c r="N2071">
        <f t="shared" si="119"/>
        <v>20</v>
      </c>
      <c r="O2071" s="106">
        <v>0</v>
      </c>
      <c r="P2071">
        <v>6</v>
      </c>
      <c r="S2071" s="18"/>
      <c r="T2071" t="s">
        <v>88</v>
      </c>
      <c r="U2071" s="19">
        <v>0</v>
      </c>
      <c r="V2071" s="19">
        <v>0</v>
      </c>
      <c r="W2071" s="19">
        <v>0</v>
      </c>
      <c r="X2071" s="19">
        <v>0</v>
      </c>
      <c r="Y2071" s="19">
        <v>0</v>
      </c>
    </row>
    <row r="2072" spans="1:25" hidden="1" x14ac:dyDescent="0.25">
      <c r="A2072">
        <v>1583</v>
      </c>
      <c r="B2072">
        <v>2017</v>
      </c>
      <c r="C2072" s="22" t="str">
        <f t="shared" si="118"/>
        <v>2017B01583</v>
      </c>
      <c r="D2072" s="13">
        <v>43022</v>
      </c>
      <c r="E2072">
        <v>230017</v>
      </c>
      <c r="F2072" s="105" t="s">
        <v>5291</v>
      </c>
      <c r="G2072" s="105">
        <v>10</v>
      </c>
      <c r="H2072" s="105">
        <v>7</v>
      </c>
      <c r="I2072" t="s">
        <v>70</v>
      </c>
      <c r="J2072" s="15">
        <f t="shared" si="120"/>
        <v>1358</v>
      </c>
      <c r="K2072">
        <v>0</v>
      </c>
      <c r="L2072">
        <v>5</v>
      </c>
      <c r="M2072">
        <v>5</v>
      </c>
      <c r="N2072">
        <f t="shared" si="119"/>
        <v>5</v>
      </c>
      <c r="O2072" s="106">
        <v>4</v>
      </c>
      <c r="P2072">
        <v>6</v>
      </c>
      <c r="R2072" s="14">
        <v>224</v>
      </c>
      <c r="S2072" s="18">
        <v>2019</v>
      </c>
      <c r="T2072" t="s">
        <v>88</v>
      </c>
      <c r="U2072" s="19">
        <v>1.49</v>
      </c>
      <c r="V2072" s="19">
        <v>0</v>
      </c>
      <c r="W2072" s="19">
        <v>0</v>
      </c>
      <c r="X2072" s="19">
        <v>0.34</v>
      </c>
      <c r="Y2072" s="19">
        <v>0</v>
      </c>
    </row>
    <row r="2073" spans="1:25" hidden="1" x14ac:dyDescent="0.25">
      <c r="A2073">
        <v>1584</v>
      </c>
      <c r="B2073">
        <v>2017</v>
      </c>
      <c r="C2073" s="22" t="str">
        <f t="shared" si="118"/>
        <v>2017B01584</v>
      </c>
      <c r="D2073" s="13">
        <v>43022</v>
      </c>
      <c r="E2073">
        <v>230017</v>
      </c>
      <c r="F2073" s="105" t="s">
        <v>5291</v>
      </c>
      <c r="G2073" s="105">
        <v>10</v>
      </c>
      <c r="H2073" s="105">
        <v>7</v>
      </c>
      <c r="I2073" t="s">
        <v>70</v>
      </c>
      <c r="J2073" s="15">
        <f t="shared" si="120"/>
        <v>1358</v>
      </c>
      <c r="K2073">
        <v>5</v>
      </c>
      <c r="L2073">
        <v>10</v>
      </c>
      <c r="M2073">
        <v>10</v>
      </c>
      <c r="N2073">
        <f t="shared" si="119"/>
        <v>5</v>
      </c>
      <c r="O2073" s="106">
        <v>4</v>
      </c>
      <c r="P2073">
        <v>6</v>
      </c>
      <c r="R2073" s="14">
        <v>225</v>
      </c>
      <c r="S2073" s="18">
        <v>2019</v>
      </c>
      <c r="T2073" t="s">
        <v>88</v>
      </c>
      <c r="U2073" s="19">
        <v>1.1000000000000001</v>
      </c>
      <c r="V2073" s="19">
        <v>0</v>
      </c>
      <c r="W2073" s="19">
        <v>0</v>
      </c>
      <c r="X2073" s="19">
        <v>0.13</v>
      </c>
      <c r="Y2073" s="19">
        <v>0</v>
      </c>
    </row>
    <row r="2074" spans="1:25" hidden="1" x14ac:dyDescent="0.25">
      <c r="A2074">
        <v>1585</v>
      </c>
      <c r="B2074">
        <v>2017</v>
      </c>
      <c r="C2074" s="22" t="str">
        <f t="shared" si="118"/>
        <v>2017B01585</v>
      </c>
      <c r="D2074" s="13">
        <v>43022</v>
      </c>
      <c r="E2074">
        <v>230017</v>
      </c>
      <c r="F2074" s="105" t="s">
        <v>5291</v>
      </c>
      <c r="G2074" s="105">
        <v>10</v>
      </c>
      <c r="H2074" s="105">
        <v>7</v>
      </c>
      <c r="I2074" t="s">
        <v>70</v>
      </c>
      <c r="J2074" s="15">
        <f t="shared" si="120"/>
        <v>2716</v>
      </c>
      <c r="K2074">
        <v>10</v>
      </c>
      <c r="L2074">
        <v>20</v>
      </c>
      <c r="M2074">
        <v>20</v>
      </c>
      <c r="N2074">
        <f t="shared" si="119"/>
        <v>10</v>
      </c>
      <c r="O2074" s="106">
        <v>4</v>
      </c>
      <c r="P2074">
        <v>6</v>
      </c>
      <c r="R2074" s="14">
        <v>226</v>
      </c>
      <c r="S2074" s="18">
        <v>2019</v>
      </c>
      <c r="T2074" t="s">
        <v>88</v>
      </c>
      <c r="U2074" s="19">
        <v>1.48</v>
      </c>
      <c r="V2074" s="19">
        <v>0</v>
      </c>
      <c r="W2074" s="19">
        <v>0</v>
      </c>
      <c r="X2074" s="19">
        <v>0.16</v>
      </c>
      <c r="Y2074" s="19">
        <v>0</v>
      </c>
    </row>
    <row r="2075" spans="1:25" hidden="1" x14ac:dyDescent="0.25">
      <c r="A2075">
        <v>1586</v>
      </c>
      <c r="B2075">
        <v>2017</v>
      </c>
      <c r="C2075" s="22" t="str">
        <f t="shared" si="118"/>
        <v>2017B01586</v>
      </c>
      <c r="D2075" s="13">
        <v>43022</v>
      </c>
      <c r="E2075">
        <v>230017</v>
      </c>
      <c r="F2075" s="105" t="s">
        <v>5291</v>
      </c>
      <c r="G2075" s="105">
        <v>10</v>
      </c>
      <c r="H2075" s="105">
        <v>7</v>
      </c>
      <c r="I2075" t="s">
        <v>70</v>
      </c>
      <c r="J2075" s="15">
        <f t="shared" si="120"/>
        <v>2716</v>
      </c>
      <c r="K2075">
        <v>20</v>
      </c>
      <c r="L2075">
        <v>30</v>
      </c>
      <c r="M2075">
        <v>30</v>
      </c>
      <c r="N2075">
        <f t="shared" si="119"/>
        <v>10</v>
      </c>
      <c r="O2075" s="106">
        <v>4</v>
      </c>
      <c r="P2075">
        <v>6</v>
      </c>
      <c r="R2075" s="14">
        <v>227</v>
      </c>
      <c r="S2075" s="18">
        <v>2019</v>
      </c>
      <c r="T2075" t="s">
        <v>88</v>
      </c>
      <c r="U2075" s="19">
        <v>0.81</v>
      </c>
      <c r="V2075" s="19">
        <v>0.16</v>
      </c>
      <c r="W2075" s="19">
        <v>0</v>
      </c>
      <c r="X2075" s="19">
        <v>0</v>
      </c>
      <c r="Y2075" s="19">
        <v>0</v>
      </c>
    </row>
    <row r="2076" spans="1:25" hidden="1" x14ac:dyDescent="0.25">
      <c r="A2076">
        <v>1587</v>
      </c>
      <c r="B2076">
        <v>2017</v>
      </c>
      <c r="C2076" s="22" t="str">
        <f t="shared" si="118"/>
        <v>2017B01587</v>
      </c>
      <c r="D2076" s="13">
        <v>43022</v>
      </c>
      <c r="E2076">
        <v>230017</v>
      </c>
      <c r="F2076" s="105" t="s">
        <v>5291</v>
      </c>
      <c r="G2076" s="105">
        <v>10</v>
      </c>
      <c r="H2076" s="105">
        <v>7</v>
      </c>
      <c r="I2076" t="s">
        <v>70</v>
      </c>
      <c r="J2076" s="15">
        <f t="shared" si="120"/>
        <v>2444.4</v>
      </c>
      <c r="K2076">
        <v>30</v>
      </c>
      <c r="L2076">
        <v>40</v>
      </c>
      <c r="M2076">
        <v>39</v>
      </c>
      <c r="N2076">
        <f t="shared" si="119"/>
        <v>10</v>
      </c>
      <c r="O2076" s="106">
        <v>4</v>
      </c>
      <c r="P2076">
        <v>6</v>
      </c>
      <c r="R2076" s="14">
        <v>228</v>
      </c>
      <c r="S2076" s="18">
        <v>2019</v>
      </c>
      <c r="T2076" t="s">
        <v>88</v>
      </c>
      <c r="U2076" s="19">
        <v>0.36</v>
      </c>
      <c r="V2076" s="19">
        <v>0.43</v>
      </c>
      <c r="W2076" s="19">
        <v>0</v>
      </c>
      <c r="X2076" s="19">
        <v>0.06</v>
      </c>
      <c r="Y2076" s="19">
        <v>0</v>
      </c>
    </row>
    <row r="2077" spans="1:25" hidden="1" x14ac:dyDescent="0.25">
      <c r="A2077">
        <v>1588</v>
      </c>
      <c r="B2077">
        <v>2017</v>
      </c>
      <c r="C2077" s="22" t="str">
        <f t="shared" si="118"/>
        <v>2017B01588</v>
      </c>
      <c r="D2077" s="13">
        <v>43022</v>
      </c>
      <c r="E2077">
        <v>230017</v>
      </c>
      <c r="F2077" s="105" t="s">
        <v>5291</v>
      </c>
      <c r="G2077" s="105">
        <v>10</v>
      </c>
      <c r="H2077" s="105">
        <v>7</v>
      </c>
      <c r="I2077" t="s">
        <v>70</v>
      </c>
      <c r="J2077" s="15">
        <f t="shared" si="120"/>
        <v>1833.3000000000002</v>
      </c>
      <c r="K2077">
        <v>40</v>
      </c>
      <c r="L2077">
        <v>50</v>
      </c>
      <c r="M2077">
        <v>49</v>
      </c>
      <c r="N2077">
        <f t="shared" si="119"/>
        <v>10</v>
      </c>
      <c r="O2077" s="106">
        <v>3</v>
      </c>
      <c r="P2077">
        <v>6</v>
      </c>
      <c r="R2077" s="14">
        <v>229</v>
      </c>
      <c r="S2077" s="18">
        <v>2019</v>
      </c>
      <c r="T2077" t="s">
        <v>88</v>
      </c>
      <c r="U2077" s="19">
        <v>0.04</v>
      </c>
      <c r="V2077" s="19">
        <v>0</v>
      </c>
      <c r="W2077" s="19">
        <v>0</v>
      </c>
      <c r="X2077" s="19">
        <v>0.02</v>
      </c>
      <c r="Y2077" s="19">
        <v>0</v>
      </c>
    </row>
    <row r="2078" spans="1:25" hidden="1" x14ac:dyDescent="0.25">
      <c r="A2078">
        <v>1589</v>
      </c>
      <c r="B2078">
        <v>2017</v>
      </c>
      <c r="C2078" s="22" t="str">
        <f t="shared" si="118"/>
        <v>2017B01589</v>
      </c>
      <c r="D2078" s="13">
        <v>43022</v>
      </c>
      <c r="E2078">
        <v>230017</v>
      </c>
      <c r="F2078" s="105" t="s">
        <v>5291</v>
      </c>
      <c r="G2078" s="105">
        <v>10</v>
      </c>
      <c r="H2078" s="105">
        <v>7</v>
      </c>
      <c r="I2078" t="s">
        <v>70</v>
      </c>
      <c r="J2078" s="15">
        <f t="shared" si="120"/>
        <v>679</v>
      </c>
      <c r="K2078">
        <v>50</v>
      </c>
      <c r="L2078">
        <v>70</v>
      </c>
      <c r="M2078">
        <v>60</v>
      </c>
      <c r="N2078">
        <f t="shared" si="119"/>
        <v>20</v>
      </c>
      <c r="O2078" s="106">
        <v>1</v>
      </c>
      <c r="P2078">
        <v>6</v>
      </c>
      <c r="R2078" s="14">
        <v>230</v>
      </c>
      <c r="S2078" s="18">
        <v>2019</v>
      </c>
      <c r="T2078" t="s">
        <v>88</v>
      </c>
      <c r="U2078" s="19">
        <v>0.16</v>
      </c>
      <c r="V2078" s="19">
        <v>0</v>
      </c>
      <c r="W2078" s="19">
        <v>0</v>
      </c>
      <c r="X2078" s="19">
        <v>0</v>
      </c>
      <c r="Y2078" s="19">
        <v>0</v>
      </c>
    </row>
    <row r="2079" spans="1:25" hidden="1" x14ac:dyDescent="0.25">
      <c r="A2079">
        <v>1590</v>
      </c>
      <c r="B2079">
        <v>2017</v>
      </c>
      <c r="C2079" s="22" t="str">
        <f t="shared" si="118"/>
        <v>2017B01590</v>
      </c>
      <c r="D2079" s="13">
        <v>43022</v>
      </c>
      <c r="E2079">
        <v>230017</v>
      </c>
      <c r="F2079" s="105" t="s">
        <v>5291</v>
      </c>
      <c r="G2079" s="105">
        <v>10</v>
      </c>
      <c r="H2079" s="105">
        <v>7</v>
      </c>
      <c r="I2079" t="s">
        <v>70</v>
      </c>
      <c r="J2079" s="15">
        <f t="shared" si="120"/>
        <v>0</v>
      </c>
      <c r="K2079">
        <v>70</v>
      </c>
      <c r="L2079">
        <v>80</v>
      </c>
      <c r="N2079">
        <f t="shared" si="119"/>
        <v>10</v>
      </c>
      <c r="O2079" s="106">
        <v>0</v>
      </c>
      <c r="P2079">
        <v>6</v>
      </c>
      <c r="S2079" s="18"/>
      <c r="T2079" t="s">
        <v>88</v>
      </c>
      <c r="U2079" s="19">
        <v>0</v>
      </c>
      <c r="V2079" s="19">
        <v>0</v>
      </c>
      <c r="W2079" s="19">
        <v>0</v>
      </c>
      <c r="X2079" s="19">
        <v>0</v>
      </c>
      <c r="Y2079" s="19">
        <v>0</v>
      </c>
    </row>
    <row r="2080" spans="1:25" hidden="1" x14ac:dyDescent="0.25">
      <c r="A2080">
        <v>1591</v>
      </c>
      <c r="B2080">
        <v>2017</v>
      </c>
      <c r="C2080" s="22" t="str">
        <f t="shared" si="118"/>
        <v>2017B01591</v>
      </c>
      <c r="D2080" s="13">
        <v>43022</v>
      </c>
      <c r="E2080">
        <v>230017</v>
      </c>
      <c r="F2080" s="105" t="s">
        <v>5291</v>
      </c>
      <c r="G2080" s="105">
        <v>10</v>
      </c>
      <c r="H2080" s="105">
        <v>7</v>
      </c>
      <c r="I2080" t="s">
        <v>70</v>
      </c>
      <c r="J2080" s="15">
        <f t="shared" si="120"/>
        <v>0</v>
      </c>
      <c r="K2080">
        <v>80</v>
      </c>
      <c r="L2080">
        <v>100</v>
      </c>
      <c r="N2080">
        <f t="shared" si="119"/>
        <v>20</v>
      </c>
      <c r="O2080" s="106">
        <v>0</v>
      </c>
      <c r="P2080">
        <v>6</v>
      </c>
      <c r="S2080" s="18"/>
      <c r="T2080" t="s">
        <v>88</v>
      </c>
      <c r="U2080" s="19">
        <v>0</v>
      </c>
      <c r="V2080" s="19">
        <v>0</v>
      </c>
      <c r="W2080" s="19">
        <v>0</v>
      </c>
      <c r="X2080" s="19">
        <v>0</v>
      </c>
      <c r="Y2080" s="19">
        <v>0</v>
      </c>
    </row>
    <row r="2081" spans="1:25" hidden="1" x14ac:dyDescent="0.25">
      <c r="A2081">
        <v>1592</v>
      </c>
      <c r="B2081">
        <v>2017</v>
      </c>
      <c r="C2081" s="22" t="str">
        <f t="shared" si="118"/>
        <v>2017B01592</v>
      </c>
      <c r="D2081" s="13">
        <v>43024</v>
      </c>
      <c r="E2081">
        <v>240017</v>
      </c>
      <c r="F2081" s="105" t="s">
        <v>5291</v>
      </c>
      <c r="G2081" s="105">
        <v>8</v>
      </c>
      <c r="H2081" s="105">
        <v>5</v>
      </c>
      <c r="I2081" t="s">
        <v>70</v>
      </c>
      <c r="J2081" s="15">
        <f t="shared" si="120"/>
        <v>1358</v>
      </c>
      <c r="K2081">
        <v>0</v>
      </c>
      <c r="L2081">
        <v>5</v>
      </c>
      <c r="M2081">
        <v>5</v>
      </c>
      <c r="N2081">
        <f t="shared" si="119"/>
        <v>5</v>
      </c>
      <c r="O2081" s="106">
        <v>4</v>
      </c>
      <c r="P2081">
        <v>6</v>
      </c>
      <c r="R2081" s="14">
        <v>231</v>
      </c>
      <c r="S2081" s="18">
        <v>2019</v>
      </c>
      <c r="T2081" t="s">
        <v>88</v>
      </c>
      <c r="U2081" s="19">
        <v>1.18</v>
      </c>
      <c r="V2081" s="19">
        <v>0.1</v>
      </c>
      <c r="W2081" s="19">
        <v>0</v>
      </c>
      <c r="X2081" s="19">
        <v>0</v>
      </c>
      <c r="Y2081" s="19">
        <v>0</v>
      </c>
    </row>
    <row r="2082" spans="1:25" hidden="1" x14ac:dyDescent="0.25">
      <c r="A2082">
        <v>1593</v>
      </c>
      <c r="B2082">
        <v>2017</v>
      </c>
      <c r="C2082" s="22" t="str">
        <f t="shared" si="118"/>
        <v>2017B01593</v>
      </c>
      <c r="D2082" s="13">
        <v>43024</v>
      </c>
      <c r="E2082">
        <v>240017</v>
      </c>
      <c r="F2082" s="105" t="s">
        <v>5291</v>
      </c>
      <c r="G2082" s="105">
        <v>8</v>
      </c>
      <c r="H2082" s="105">
        <v>5</v>
      </c>
      <c r="I2082" t="s">
        <v>70</v>
      </c>
      <c r="J2082" s="15">
        <f t="shared" si="120"/>
        <v>1358</v>
      </c>
      <c r="K2082">
        <v>5</v>
      </c>
      <c r="L2082">
        <v>10</v>
      </c>
      <c r="M2082">
        <v>10</v>
      </c>
      <c r="N2082">
        <f t="shared" si="119"/>
        <v>5</v>
      </c>
      <c r="O2082" s="106">
        <v>4</v>
      </c>
      <c r="P2082">
        <v>6</v>
      </c>
      <c r="R2082" s="14">
        <v>232</v>
      </c>
      <c r="S2082" s="18">
        <v>2019</v>
      </c>
      <c r="T2082" t="s">
        <v>88</v>
      </c>
      <c r="U2082" s="19">
        <v>1.72</v>
      </c>
      <c r="V2082" s="19">
        <v>0.23</v>
      </c>
      <c r="W2082" s="19">
        <v>0</v>
      </c>
      <c r="X2082" s="19">
        <v>0.03</v>
      </c>
      <c r="Y2082" s="19">
        <v>0</v>
      </c>
    </row>
    <row r="2083" spans="1:25" hidden="1" x14ac:dyDescent="0.25">
      <c r="A2083">
        <v>1594</v>
      </c>
      <c r="B2083">
        <v>2017</v>
      </c>
      <c r="C2083" s="22" t="str">
        <f t="shared" si="118"/>
        <v>2017B01594</v>
      </c>
      <c r="D2083" s="13">
        <v>43024</v>
      </c>
      <c r="E2083">
        <v>240017</v>
      </c>
      <c r="F2083" s="105" t="s">
        <v>5291</v>
      </c>
      <c r="G2083" s="105">
        <v>8</v>
      </c>
      <c r="H2083" s="105">
        <v>5</v>
      </c>
      <c r="I2083" t="s">
        <v>70</v>
      </c>
      <c r="J2083" s="15">
        <f t="shared" si="120"/>
        <v>2716</v>
      </c>
      <c r="K2083">
        <v>10</v>
      </c>
      <c r="L2083">
        <v>20</v>
      </c>
      <c r="M2083">
        <v>20</v>
      </c>
      <c r="N2083">
        <f t="shared" si="119"/>
        <v>10</v>
      </c>
      <c r="O2083" s="106">
        <v>4</v>
      </c>
      <c r="P2083">
        <v>6</v>
      </c>
      <c r="R2083" s="14">
        <v>233</v>
      </c>
      <c r="S2083" s="18">
        <v>2019</v>
      </c>
      <c r="T2083" t="s">
        <v>88</v>
      </c>
      <c r="U2083" s="19">
        <v>0.91</v>
      </c>
      <c r="V2083" s="19">
        <v>0</v>
      </c>
      <c r="W2083" s="19">
        <v>0.65</v>
      </c>
      <c r="X2083" s="19">
        <v>0.23</v>
      </c>
      <c r="Y2083" s="19">
        <v>0</v>
      </c>
    </row>
    <row r="2084" spans="1:25" hidden="1" x14ac:dyDescent="0.25">
      <c r="A2084">
        <v>1595</v>
      </c>
      <c r="B2084">
        <v>2017</v>
      </c>
      <c r="C2084" s="22" t="str">
        <f t="shared" si="118"/>
        <v>2017B01595</v>
      </c>
      <c r="D2084" s="13">
        <v>43024</v>
      </c>
      <c r="E2084">
        <v>240017</v>
      </c>
      <c r="F2084" s="105" t="s">
        <v>5291</v>
      </c>
      <c r="G2084" s="105">
        <v>8</v>
      </c>
      <c r="H2084" s="105">
        <v>5</v>
      </c>
      <c r="I2084" t="s">
        <v>70</v>
      </c>
      <c r="J2084" s="15">
        <f t="shared" si="120"/>
        <v>2716</v>
      </c>
      <c r="K2084">
        <v>20</v>
      </c>
      <c r="L2084">
        <v>30</v>
      </c>
      <c r="M2084">
        <v>30</v>
      </c>
      <c r="N2084">
        <f t="shared" si="119"/>
        <v>10</v>
      </c>
      <c r="O2084" s="106">
        <v>4</v>
      </c>
      <c r="P2084">
        <v>6</v>
      </c>
      <c r="R2084" s="14">
        <v>234</v>
      </c>
      <c r="S2084" s="18">
        <v>2019</v>
      </c>
      <c r="T2084" t="s">
        <v>88</v>
      </c>
      <c r="U2084" s="19">
        <v>0.45</v>
      </c>
      <c r="V2084" s="19">
        <v>0.28000000000000003</v>
      </c>
      <c r="W2084" s="19">
        <v>0</v>
      </c>
      <c r="X2084" s="19">
        <v>0</v>
      </c>
      <c r="Y2084" s="19">
        <v>0</v>
      </c>
    </row>
    <row r="2085" spans="1:25" hidden="1" x14ac:dyDescent="0.25">
      <c r="A2085">
        <v>1596</v>
      </c>
      <c r="B2085">
        <v>2017</v>
      </c>
      <c r="C2085" s="22" t="str">
        <f t="shared" si="118"/>
        <v>2017B01596</v>
      </c>
      <c r="D2085" s="13">
        <v>43024</v>
      </c>
      <c r="E2085">
        <v>240017</v>
      </c>
      <c r="F2085" s="105" t="s">
        <v>5291</v>
      </c>
      <c r="G2085" s="105">
        <v>8</v>
      </c>
      <c r="H2085" s="105">
        <v>5</v>
      </c>
      <c r="I2085" t="s">
        <v>70</v>
      </c>
      <c r="J2085" s="15">
        <f t="shared" si="120"/>
        <v>2716</v>
      </c>
      <c r="K2085">
        <v>30</v>
      </c>
      <c r="L2085">
        <v>40</v>
      </c>
      <c r="M2085">
        <v>40</v>
      </c>
      <c r="N2085">
        <f t="shared" si="119"/>
        <v>10</v>
      </c>
      <c r="O2085" s="106">
        <v>4</v>
      </c>
      <c r="P2085">
        <v>6</v>
      </c>
      <c r="R2085" s="14">
        <v>235</v>
      </c>
      <c r="S2085" s="18">
        <v>2019</v>
      </c>
      <c r="T2085" t="s">
        <v>88</v>
      </c>
      <c r="U2085" s="19">
        <v>0.24</v>
      </c>
      <c r="V2085" s="19">
        <v>0</v>
      </c>
      <c r="W2085" s="19">
        <v>0</v>
      </c>
      <c r="X2085" s="19">
        <v>0</v>
      </c>
      <c r="Y2085" s="19">
        <v>0</v>
      </c>
    </row>
    <row r="2086" spans="1:25" hidden="1" x14ac:dyDescent="0.25">
      <c r="A2086">
        <v>1597</v>
      </c>
      <c r="B2086">
        <v>2017</v>
      </c>
      <c r="C2086" s="22" t="str">
        <f t="shared" si="118"/>
        <v>2017B01597</v>
      </c>
      <c r="D2086" s="13">
        <v>43024</v>
      </c>
      <c r="E2086">
        <v>240017</v>
      </c>
      <c r="F2086" s="105" t="s">
        <v>5291</v>
      </c>
      <c r="G2086" s="105">
        <v>8</v>
      </c>
      <c r="H2086" s="105">
        <v>5</v>
      </c>
      <c r="I2086" t="s">
        <v>70</v>
      </c>
      <c r="J2086" s="15">
        <f t="shared" si="120"/>
        <v>2716</v>
      </c>
      <c r="K2086">
        <v>40</v>
      </c>
      <c r="L2086">
        <v>50</v>
      </c>
      <c r="M2086">
        <v>50</v>
      </c>
      <c r="N2086">
        <f t="shared" si="119"/>
        <v>10</v>
      </c>
      <c r="O2086" s="106">
        <v>4</v>
      </c>
      <c r="P2086">
        <v>6</v>
      </c>
      <c r="R2086" s="14">
        <v>236</v>
      </c>
      <c r="S2086" s="18">
        <v>2019</v>
      </c>
      <c r="T2086" t="s">
        <v>88</v>
      </c>
      <c r="U2086" s="19">
        <v>0.08</v>
      </c>
      <c r="V2086" s="19">
        <v>0</v>
      </c>
      <c r="W2086" s="19">
        <v>0</v>
      </c>
      <c r="X2086" s="19">
        <v>0</v>
      </c>
      <c r="Y2086" s="19">
        <v>0</v>
      </c>
    </row>
    <row r="2087" spans="1:25" hidden="1" x14ac:dyDescent="0.25">
      <c r="A2087">
        <v>1598</v>
      </c>
      <c r="B2087">
        <v>2017</v>
      </c>
      <c r="C2087" s="22" t="str">
        <f t="shared" si="118"/>
        <v>2017B01598</v>
      </c>
      <c r="D2087" s="13">
        <v>43024</v>
      </c>
      <c r="E2087">
        <v>240017</v>
      </c>
      <c r="F2087" s="105" t="s">
        <v>5291</v>
      </c>
      <c r="G2087" s="105">
        <v>8</v>
      </c>
      <c r="H2087" s="105">
        <v>5</v>
      </c>
      <c r="I2087" t="s">
        <v>70</v>
      </c>
      <c r="J2087" s="15">
        <f t="shared" si="120"/>
        <v>1833.3000000000002</v>
      </c>
      <c r="K2087">
        <v>50</v>
      </c>
      <c r="L2087">
        <v>70</v>
      </c>
      <c r="M2087">
        <v>59</v>
      </c>
      <c r="N2087">
        <f t="shared" si="119"/>
        <v>20</v>
      </c>
      <c r="O2087">
        <v>3</v>
      </c>
      <c r="P2087">
        <v>6</v>
      </c>
      <c r="R2087" s="14">
        <v>237</v>
      </c>
      <c r="S2087" s="18">
        <v>2019</v>
      </c>
      <c r="T2087" t="s">
        <v>88</v>
      </c>
      <c r="U2087" s="19">
        <v>0.28000000000000003</v>
      </c>
      <c r="V2087" s="19">
        <v>0.17</v>
      </c>
      <c r="W2087" s="19">
        <v>0</v>
      </c>
      <c r="X2087" s="19">
        <v>0.16</v>
      </c>
      <c r="Y2087" s="19">
        <v>0</v>
      </c>
    </row>
    <row r="2088" spans="1:25" hidden="1" x14ac:dyDescent="0.25">
      <c r="A2088">
        <v>1599</v>
      </c>
      <c r="B2088">
        <v>2017</v>
      </c>
      <c r="C2088" s="22" t="str">
        <f t="shared" si="118"/>
        <v>2017B01599</v>
      </c>
      <c r="D2088" s="13">
        <v>43024</v>
      </c>
      <c r="E2088">
        <v>240017</v>
      </c>
      <c r="F2088" s="105" t="s">
        <v>5291</v>
      </c>
      <c r="G2088" s="105">
        <v>8</v>
      </c>
      <c r="H2088" s="105">
        <v>5</v>
      </c>
      <c r="I2088" t="s">
        <v>70</v>
      </c>
      <c r="J2088" s="15">
        <f t="shared" si="120"/>
        <v>339.5</v>
      </c>
      <c r="K2088">
        <v>70</v>
      </c>
      <c r="L2088">
        <v>80</v>
      </c>
      <c r="M2088">
        <v>75</v>
      </c>
      <c r="N2088">
        <f t="shared" si="119"/>
        <v>10</v>
      </c>
      <c r="O2088">
        <v>1</v>
      </c>
      <c r="P2088">
        <v>6</v>
      </c>
      <c r="R2088" s="14">
        <v>238</v>
      </c>
      <c r="S2088" s="18">
        <v>2019</v>
      </c>
      <c r="T2088" t="s">
        <v>88</v>
      </c>
      <c r="U2088" s="19">
        <v>0.02</v>
      </c>
      <c r="V2088" s="19">
        <v>0</v>
      </c>
      <c r="W2088" s="19">
        <v>0</v>
      </c>
      <c r="X2088" s="19">
        <v>0</v>
      </c>
      <c r="Y2088" s="19">
        <v>0</v>
      </c>
    </row>
    <row r="2089" spans="1:25" hidden="1" x14ac:dyDescent="0.25">
      <c r="A2089">
        <v>1600</v>
      </c>
      <c r="B2089">
        <v>2017</v>
      </c>
      <c r="C2089" s="22" t="str">
        <f t="shared" si="118"/>
        <v>2017B01600</v>
      </c>
      <c r="D2089" s="13">
        <v>43024</v>
      </c>
      <c r="E2089">
        <v>240017</v>
      </c>
      <c r="F2089" s="105" t="s">
        <v>5291</v>
      </c>
      <c r="G2089" s="105">
        <v>8</v>
      </c>
      <c r="H2089" s="105">
        <v>5</v>
      </c>
      <c r="I2089" t="s">
        <v>70</v>
      </c>
      <c r="J2089" s="15">
        <f t="shared" si="120"/>
        <v>0</v>
      </c>
      <c r="K2089">
        <v>80</v>
      </c>
      <c r="L2089">
        <v>100</v>
      </c>
      <c r="N2089">
        <f t="shared" si="119"/>
        <v>20</v>
      </c>
      <c r="O2089">
        <v>0</v>
      </c>
      <c r="P2089">
        <v>6</v>
      </c>
      <c r="T2089" t="s">
        <v>88</v>
      </c>
      <c r="U2089" s="19">
        <v>0</v>
      </c>
      <c r="V2089" s="19">
        <v>0</v>
      </c>
      <c r="W2089" s="19">
        <v>0</v>
      </c>
      <c r="X2089" s="19">
        <v>0</v>
      </c>
      <c r="Y2089" s="19">
        <v>0</v>
      </c>
    </row>
  </sheetData>
  <autoFilter ref="A1:CP2089">
    <filterColumn colId="5">
      <filters>
        <filter val="SLB1"/>
      </filters>
    </filterColumn>
    <sortState ref="A220:CP1803">
      <sortCondition descending="1" ref="AS1:AS1981"/>
    </sortState>
  </autoFilter>
  <sortState ref="A2:CQ2035">
    <sortCondition ref="F2:F2035"/>
    <sortCondition ref="C2:C2035"/>
    <sortCondition ref="A2:A2035"/>
  </sortState>
  <pageMargins left="0.7" right="0.7" top="0.78740157499999996" bottom="0.78740157499999996" header="0.3" footer="0.3"/>
  <pageSetup paperSize="9" scale="10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761"/>
  <sheetViews>
    <sheetView workbookViewId="0">
      <pane xSplit="6" ySplit="1" topLeftCell="G198" activePane="bottomRight" state="frozen"/>
      <selection pane="topRight" activeCell="F1" sqref="F1"/>
      <selection pane="bottomLeft" activeCell="A2" sqref="A2"/>
      <selection pane="bottomRight" activeCell="S726" sqref="S726"/>
    </sheetView>
  </sheetViews>
  <sheetFormatPr baseColWidth="10" defaultRowHeight="15" x14ac:dyDescent="0.25"/>
  <cols>
    <col min="1" max="1" width="7.42578125" customWidth="1"/>
    <col min="6" max="6" width="11.42578125" customWidth="1"/>
    <col min="9" max="9" width="4.42578125" customWidth="1"/>
    <col min="10" max="10" width="11.42578125" style="15"/>
    <col min="11" max="11" width="5.5703125" customWidth="1"/>
    <col min="12" max="12" width="11.42578125" style="17"/>
    <col min="13" max="13" width="5.140625" customWidth="1"/>
    <col min="14" max="14" width="5" customWidth="1"/>
    <col min="15" max="15" width="14.28515625" customWidth="1"/>
    <col min="16" max="17" width="11.42578125" style="14"/>
    <col min="18" max="18" width="11.42578125" style="73"/>
    <col min="19" max="23" width="11.42578125" style="19"/>
    <col min="24" max="24" width="11.42578125" style="14"/>
    <col min="26" max="26" width="11.42578125" style="73"/>
    <col min="27" max="29" width="11.42578125" style="19"/>
  </cols>
  <sheetData>
    <row r="1" spans="1:35" ht="51.75" x14ac:dyDescent="0.25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2" t="s">
        <v>398</v>
      </c>
      <c r="H1" s="2" t="s">
        <v>6</v>
      </c>
      <c r="I1" s="1" t="s">
        <v>7</v>
      </c>
      <c r="J1" s="3" t="s">
        <v>8</v>
      </c>
      <c r="K1" s="1" t="s">
        <v>399</v>
      </c>
      <c r="L1" s="4" t="s">
        <v>400</v>
      </c>
      <c r="M1" s="1" t="s">
        <v>13</v>
      </c>
      <c r="N1" s="1" t="s">
        <v>14</v>
      </c>
      <c r="O1" s="5" t="s">
        <v>396</v>
      </c>
      <c r="P1" s="70" t="s">
        <v>15</v>
      </c>
      <c r="Q1" s="6" t="s">
        <v>16</v>
      </c>
      <c r="R1" s="71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70" t="s">
        <v>15</v>
      </c>
      <c r="Y1" s="10" t="s">
        <v>16</v>
      </c>
      <c r="Z1" s="71" t="s">
        <v>42</v>
      </c>
      <c r="AA1" s="8" t="s">
        <v>18</v>
      </c>
      <c r="AB1" s="8" t="s">
        <v>19</v>
      </c>
      <c r="AC1" s="8" t="s">
        <v>20</v>
      </c>
      <c r="AD1" s="5" t="s">
        <v>15</v>
      </c>
      <c r="AE1" s="10" t="s">
        <v>16</v>
      </c>
      <c r="AF1" s="11" t="s">
        <v>43</v>
      </c>
      <c r="AG1" s="12" t="s">
        <v>18</v>
      </c>
      <c r="AH1" s="12" t="s">
        <v>19</v>
      </c>
      <c r="AI1" s="12" t="s">
        <v>20</v>
      </c>
    </row>
    <row r="2" spans="1:35" hidden="1" x14ac:dyDescent="0.25">
      <c r="A2">
        <v>25574</v>
      </c>
      <c r="B2">
        <v>1995</v>
      </c>
      <c r="C2" s="22" t="str">
        <f t="shared" ref="C2:C65" si="0">CONCATENATE(B2,"H",A2)</f>
        <v>1995H25574</v>
      </c>
      <c r="D2" s="13">
        <v>34858</v>
      </c>
      <c r="E2">
        <v>40002</v>
      </c>
      <c r="F2" t="s">
        <v>75</v>
      </c>
      <c r="G2" t="s">
        <v>76</v>
      </c>
      <c r="I2" t="s">
        <v>401</v>
      </c>
      <c r="J2" s="15">
        <f t="shared" ref="J2:J19" si="1">IF(I2="SR",599*L2*M2,IF(I2="WB",54.6*L2*M2,""))</f>
        <v>3294.5</v>
      </c>
      <c r="K2" t="s">
        <v>402</v>
      </c>
      <c r="L2">
        <v>1.375</v>
      </c>
      <c r="M2">
        <v>4</v>
      </c>
      <c r="N2">
        <v>6</v>
      </c>
      <c r="P2" s="55"/>
      <c r="Q2" s="55"/>
      <c r="R2" s="61" t="s">
        <v>77</v>
      </c>
      <c r="S2" s="46">
        <v>0</v>
      </c>
      <c r="T2" s="46">
        <v>0</v>
      </c>
      <c r="U2" s="46">
        <v>0</v>
      </c>
      <c r="V2" s="46">
        <v>0</v>
      </c>
      <c r="W2" s="46">
        <v>0</v>
      </c>
    </row>
    <row r="3" spans="1:35" hidden="1" x14ac:dyDescent="0.25">
      <c r="A3">
        <v>25575</v>
      </c>
      <c r="B3">
        <v>1995</v>
      </c>
      <c r="C3" s="22" t="str">
        <f t="shared" si="0"/>
        <v>1995H25575</v>
      </c>
      <c r="D3" s="13">
        <v>34858</v>
      </c>
      <c r="E3">
        <v>40002</v>
      </c>
      <c r="F3" t="s">
        <v>75</v>
      </c>
      <c r="G3" t="s">
        <v>76</v>
      </c>
      <c r="I3" t="s">
        <v>401</v>
      </c>
      <c r="J3" s="15">
        <f t="shared" si="1"/>
        <v>6169.7000000000007</v>
      </c>
      <c r="K3" t="s">
        <v>403</v>
      </c>
      <c r="L3">
        <v>2.5750000000000002</v>
      </c>
      <c r="M3">
        <v>4</v>
      </c>
      <c r="N3">
        <v>6</v>
      </c>
      <c r="P3" s="55">
        <v>30471</v>
      </c>
      <c r="Q3" s="55">
        <v>1998</v>
      </c>
      <c r="R3" s="61" t="s">
        <v>77</v>
      </c>
      <c r="S3" s="46">
        <f>SUM(1.805,0.581,4.582,0.441)</f>
        <v>7.4089999999999998</v>
      </c>
      <c r="T3" s="46">
        <f>SUM(1.026,0.408)</f>
        <v>1.4339999999999999</v>
      </c>
      <c r="U3" s="65">
        <v>0</v>
      </c>
      <c r="V3" s="46">
        <f>SUM(0.025,0.079,0.011)</f>
        <v>0.115</v>
      </c>
      <c r="W3" s="65">
        <v>0</v>
      </c>
      <c r="X3" s="55"/>
      <c r="Y3" s="22"/>
      <c r="Z3" s="61"/>
      <c r="AA3" s="46"/>
      <c r="AB3" s="46"/>
      <c r="AC3" s="46"/>
    </row>
    <row r="4" spans="1:35" hidden="1" x14ac:dyDescent="0.25">
      <c r="A4">
        <v>25576</v>
      </c>
      <c r="B4">
        <v>1995</v>
      </c>
      <c r="C4" s="22" t="str">
        <f t="shared" si="0"/>
        <v>1995H25576</v>
      </c>
      <c r="D4" s="13">
        <v>34858</v>
      </c>
      <c r="E4">
        <v>40002</v>
      </c>
      <c r="F4" t="s">
        <v>75</v>
      </c>
      <c r="G4" t="s">
        <v>76</v>
      </c>
      <c r="I4" t="s">
        <v>401</v>
      </c>
      <c r="J4" s="15">
        <f t="shared" si="1"/>
        <v>7846.9</v>
      </c>
      <c r="K4" t="s">
        <v>404</v>
      </c>
      <c r="L4">
        <v>3.2749999999999999</v>
      </c>
      <c r="M4">
        <v>4</v>
      </c>
      <c r="N4">
        <v>6</v>
      </c>
      <c r="P4" s="55">
        <v>30472</v>
      </c>
      <c r="Q4" s="55">
        <v>1998</v>
      </c>
      <c r="R4" s="61" t="s">
        <v>77</v>
      </c>
      <c r="S4" s="46">
        <f>SUM(1.583,2.333,0.816,2.172)</f>
        <v>6.9039999999999999</v>
      </c>
      <c r="T4" s="46">
        <f>SUM(4.016,2.162,3.744,4.566)</f>
        <v>14.488</v>
      </c>
      <c r="U4" s="65">
        <v>0</v>
      </c>
      <c r="V4" s="46">
        <f>SUM(0.018,0.105,0.25)</f>
        <v>0.373</v>
      </c>
      <c r="W4" s="65">
        <v>0</v>
      </c>
      <c r="X4" s="55"/>
      <c r="Y4" s="22"/>
      <c r="Z4" s="61"/>
      <c r="AA4" s="46"/>
      <c r="AB4" s="46"/>
      <c r="AC4" s="46"/>
    </row>
    <row r="5" spans="1:35" hidden="1" x14ac:dyDescent="0.25">
      <c r="A5">
        <v>25577</v>
      </c>
      <c r="B5">
        <v>1995</v>
      </c>
      <c r="C5" s="22" t="str">
        <f t="shared" si="0"/>
        <v>1995H25577</v>
      </c>
      <c r="D5" s="13">
        <v>34858</v>
      </c>
      <c r="E5">
        <v>40002</v>
      </c>
      <c r="F5" t="s">
        <v>75</v>
      </c>
      <c r="G5" t="s">
        <v>78</v>
      </c>
      <c r="I5" t="s">
        <v>401</v>
      </c>
      <c r="J5" s="15">
        <f t="shared" si="1"/>
        <v>3294.5</v>
      </c>
      <c r="K5" t="s">
        <v>402</v>
      </c>
      <c r="L5">
        <v>1.375</v>
      </c>
      <c r="M5">
        <v>4</v>
      </c>
      <c r="N5">
        <v>6</v>
      </c>
      <c r="P5" s="55"/>
      <c r="Q5" s="55"/>
      <c r="R5" s="61" t="s">
        <v>77</v>
      </c>
      <c r="S5" s="65">
        <v>0</v>
      </c>
      <c r="T5" s="65">
        <v>0</v>
      </c>
      <c r="U5" s="65">
        <v>0</v>
      </c>
      <c r="V5" s="65">
        <v>0</v>
      </c>
      <c r="W5" s="65">
        <v>0</v>
      </c>
    </row>
    <row r="6" spans="1:35" hidden="1" x14ac:dyDescent="0.25">
      <c r="A6">
        <v>25578</v>
      </c>
      <c r="B6">
        <v>1995</v>
      </c>
      <c r="C6" s="22" t="str">
        <f t="shared" si="0"/>
        <v>1995H25578</v>
      </c>
      <c r="D6" s="13">
        <v>34858</v>
      </c>
      <c r="E6">
        <v>40002</v>
      </c>
      <c r="F6" t="s">
        <v>75</v>
      </c>
      <c r="G6" t="s">
        <v>78</v>
      </c>
      <c r="I6" t="s">
        <v>401</v>
      </c>
      <c r="J6" s="15">
        <f t="shared" si="1"/>
        <v>6169.7000000000007</v>
      </c>
      <c r="K6" t="s">
        <v>403</v>
      </c>
      <c r="L6">
        <v>2.5750000000000002</v>
      </c>
      <c r="M6">
        <v>4</v>
      </c>
      <c r="N6">
        <v>6</v>
      </c>
      <c r="P6" s="55">
        <v>30473</v>
      </c>
      <c r="Q6" s="55">
        <v>1998</v>
      </c>
      <c r="R6" s="61" t="s">
        <v>77</v>
      </c>
      <c r="S6" s="46">
        <f>SUM(1.632,4.646,3.621)</f>
        <v>9.8989999999999991</v>
      </c>
      <c r="T6" s="46">
        <f>SUM(3.691,2.525,5.955,3.618)</f>
        <v>15.789</v>
      </c>
      <c r="U6" s="65">
        <v>0</v>
      </c>
      <c r="V6" s="46">
        <f>SUM(0.255,0.018,1.342,0.461,0.545,0.441)</f>
        <v>3.0619999999999998</v>
      </c>
      <c r="W6" s="65">
        <v>0</v>
      </c>
    </row>
    <row r="7" spans="1:35" hidden="1" x14ac:dyDescent="0.25">
      <c r="A7">
        <v>25579</v>
      </c>
      <c r="B7">
        <v>1995</v>
      </c>
      <c r="C7" s="22" t="str">
        <f t="shared" si="0"/>
        <v>1995H25579</v>
      </c>
      <c r="D7" s="13">
        <v>34858</v>
      </c>
      <c r="E7">
        <v>40002</v>
      </c>
      <c r="F7" t="s">
        <v>75</v>
      </c>
      <c r="G7" t="s">
        <v>78</v>
      </c>
      <c r="I7" t="s">
        <v>401</v>
      </c>
      <c r="J7" s="15">
        <f t="shared" si="1"/>
        <v>7846.9</v>
      </c>
      <c r="K7" t="s">
        <v>404</v>
      </c>
      <c r="L7">
        <v>3.2749999999999999</v>
      </c>
      <c r="M7">
        <v>4</v>
      </c>
      <c r="N7">
        <v>6</v>
      </c>
      <c r="P7" s="55">
        <v>30474</v>
      </c>
      <c r="Q7" s="55">
        <v>1998</v>
      </c>
      <c r="R7" s="61" t="s">
        <v>77</v>
      </c>
      <c r="S7" s="46">
        <f>SUM(7.598,1.117,2.329,1.339)</f>
        <v>12.383000000000001</v>
      </c>
      <c r="T7" s="46">
        <f>SUM(25.34,8.441,13.998,3.018)</f>
        <v>50.796999999999997</v>
      </c>
      <c r="U7" s="65">
        <v>0</v>
      </c>
      <c r="V7" s="46">
        <f>SUM(3.262,0.351,0.296,0.232,0.64,0.172)</f>
        <v>4.9529999999999994</v>
      </c>
      <c r="W7" s="65">
        <v>0</v>
      </c>
      <c r="X7" s="55"/>
      <c r="Y7" s="22"/>
      <c r="Z7" s="61"/>
      <c r="AA7" s="46"/>
      <c r="AB7" s="46"/>
      <c r="AC7" s="46"/>
    </row>
    <row r="8" spans="1:35" hidden="1" x14ac:dyDescent="0.25">
      <c r="A8">
        <v>25580</v>
      </c>
      <c r="B8">
        <v>1995</v>
      </c>
      <c r="C8" s="22" t="str">
        <f t="shared" si="0"/>
        <v>1995H25580</v>
      </c>
      <c r="D8" s="13">
        <v>34862</v>
      </c>
      <c r="E8">
        <v>40002</v>
      </c>
      <c r="F8" t="s">
        <v>75</v>
      </c>
      <c r="G8" t="s">
        <v>79</v>
      </c>
      <c r="I8" t="s">
        <v>401</v>
      </c>
      <c r="J8" s="15">
        <f t="shared" si="1"/>
        <v>3114.8</v>
      </c>
      <c r="K8" t="s">
        <v>402</v>
      </c>
      <c r="L8">
        <v>1.3</v>
      </c>
      <c r="M8">
        <v>4</v>
      </c>
      <c r="N8">
        <v>6</v>
      </c>
      <c r="P8" s="55"/>
      <c r="Q8" s="55"/>
      <c r="R8" s="61" t="s">
        <v>77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</row>
    <row r="9" spans="1:35" hidden="1" x14ac:dyDescent="0.25">
      <c r="A9">
        <v>25581</v>
      </c>
      <c r="B9">
        <v>1995</v>
      </c>
      <c r="C9" s="22" t="str">
        <f t="shared" si="0"/>
        <v>1995H25581</v>
      </c>
      <c r="D9" s="13">
        <v>34862</v>
      </c>
      <c r="E9">
        <v>40002</v>
      </c>
      <c r="F9" t="s">
        <v>75</v>
      </c>
      <c r="G9" t="s">
        <v>79</v>
      </c>
      <c r="I9" t="s">
        <v>401</v>
      </c>
      <c r="J9" s="15">
        <f t="shared" si="1"/>
        <v>5031.6000000000004</v>
      </c>
      <c r="K9" t="s">
        <v>403</v>
      </c>
      <c r="L9">
        <v>2.1</v>
      </c>
      <c r="M9">
        <v>4</v>
      </c>
      <c r="N9">
        <v>6</v>
      </c>
      <c r="P9" s="55">
        <v>30475</v>
      </c>
      <c r="Q9" s="55">
        <v>1998</v>
      </c>
      <c r="R9" s="61" t="s">
        <v>77</v>
      </c>
      <c r="S9" s="46">
        <f>SUM(7.97,10.258,2.254,6.152)</f>
        <v>26.634</v>
      </c>
      <c r="T9" s="46">
        <f>SUM(5.838,0.072,3.392,1.235)</f>
        <v>10.536999999999999</v>
      </c>
      <c r="U9" s="65">
        <v>0</v>
      </c>
      <c r="V9" s="46">
        <f>SUM(0.19,0.107,0.071,0.084,0.129,0.052)</f>
        <v>0.63300000000000001</v>
      </c>
      <c r="W9" s="65">
        <v>0</v>
      </c>
    </row>
    <row r="10" spans="1:35" hidden="1" x14ac:dyDescent="0.25">
      <c r="A10">
        <v>25582</v>
      </c>
      <c r="B10">
        <v>1995</v>
      </c>
      <c r="C10" s="22" t="str">
        <f t="shared" si="0"/>
        <v>1995H25582</v>
      </c>
      <c r="D10" s="13">
        <v>34862</v>
      </c>
      <c r="E10">
        <v>40002</v>
      </c>
      <c r="F10" t="s">
        <v>75</v>
      </c>
      <c r="G10" t="s">
        <v>79</v>
      </c>
      <c r="I10" t="s">
        <v>401</v>
      </c>
      <c r="J10" s="15">
        <f t="shared" si="1"/>
        <v>10302.799999999999</v>
      </c>
      <c r="K10" t="s">
        <v>404</v>
      </c>
      <c r="L10">
        <v>4.3</v>
      </c>
      <c r="M10">
        <v>4</v>
      </c>
      <c r="N10">
        <v>6</v>
      </c>
      <c r="P10" s="55">
        <v>30476</v>
      </c>
      <c r="Q10" s="55">
        <v>1998</v>
      </c>
      <c r="R10" s="61" t="s">
        <v>77</v>
      </c>
      <c r="S10" s="46">
        <f>SUM(1.967,2.263,4.676,7.51)</f>
        <v>16.416</v>
      </c>
      <c r="T10" s="46">
        <f>SUM(4.617,5.273,11.658,12.759)</f>
        <v>34.307000000000002</v>
      </c>
      <c r="U10" s="65">
        <v>0</v>
      </c>
      <c r="V10" s="46">
        <f>SUM(0.246,0.571,0.445,0.325,0.283)</f>
        <v>1.8699999999999999</v>
      </c>
      <c r="W10" s="65">
        <v>0</v>
      </c>
    </row>
    <row r="11" spans="1:35" hidden="1" x14ac:dyDescent="0.25">
      <c r="A11">
        <v>25583</v>
      </c>
      <c r="B11">
        <v>1995</v>
      </c>
      <c r="C11" s="22" t="str">
        <f t="shared" si="0"/>
        <v>1995H25583</v>
      </c>
      <c r="D11" s="13">
        <v>34862</v>
      </c>
      <c r="E11">
        <v>40002</v>
      </c>
      <c r="F11" t="s">
        <v>75</v>
      </c>
      <c r="G11" t="s">
        <v>80</v>
      </c>
      <c r="I11" t="s">
        <v>401</v>
      </c>
      <c r="J11" s="15">
        <f t="shared" si="1"/>
        <v>3354.3999999999996</v>
      </c>
      <c r="K11" t="s">
        <v>402</v>
      </c>
      <c r="L11">
        <v>1.4</v>
      </c>
      <c r="M11">
        <v>4</v>
      </c>
      <c r="N11">
        <v>6</v>
      </c>
      <c r="P11" s="55"/>
      <c r="Q11" s="55"/>
      <c r="R11" s="61" t="s">
        <v>77</v>
      </c>
      <c r="S11" s="65">
        <v>0</v>
      </c>
      <c r="T11" s="65">
        <v>0</v>
      </c>
      <c r="U11" s="65">
        <v>0</v>
      </c>
      <c r="V11" s="65">
        <v>0</v>
      </c>
      <c r="W11" s="65">
        <v>0</v>
      </c>
    </row>
    <row r="12" spans="1:35" hidden="1" x14ac:dyDescent="0.25">
      <c r="A12">
        <v>25584</v>
      </c>
      <c r="B12">
        <v>1995</v>
      </c>
      <c r="C12" s="22" t="str">
        <f t="shared" si="0"/>
        <v>1995H25584</v>
      </c>
      <c r="D12" s="13">
        <v>34862</v>
      </c>
      <c r="E12">
        <v>40002</v>
      </c>
      <c r="F12" t="s">
        <v>75</v>
      </c>
      <c r="G12" t="s">
        <v>80</v>
      </c>
      <c r="I12" t="s">
        <v>401</v>
      </c>
      <c r="J12" s="15">
        <f t="shared" si="1"/>
        <v>5031.6000000000004</v>
      </c>
      <c r="K12" t="s">
        <v>403</v>
      </c>
      <c r="L12">
        <v>2.1</v>
      </c>
      <c r="M12">
        <v>4</v>
      </c>
      <c r="N12">
        <v>6</v>
      </c>
      <c r="P12" s="55">
        <v>30477</v>
      </c>
      <c r="Q12" s="55">
        <v>1998</v>
      </c>
      <c r="R12" s="61" t="s">
        <v>77</v>
      </c>
      <c r="S12" s="46">
        <f>SUM(5.019,6.46,2.696)</f>
        <v>14.174999999999999</v>
      </c>
      <c r="T12" s="46">
        <f>SUM(4.14,30.649,4.584)</f>
        <v>39.373000000000005</v>
      </c>
      <c r="U12" s="65">
        <v>0</v>
      </c>
      <c r="V12" s="46">
        <f>SUM(0.055,0.559,0.228,0.165,0.136)</f>
        <v>1.1430000000000002</v>
      </c>
      <c r="W12" s="65">
        <v>0</v>
      </c>
      <c r="X12" s="55"/>
      <c r="Y12" s="22"/>
      <c r="Z12" s="61"/>
      <c r="AA12" s="46"/>
      <c r="AB12" s="46"/>
      <c r="AC12" s="46"/>
    </row>
    <row r="13" spans="1:35" hidden="1" x14ac:dyDescent="0.25">
      <c r="A13">
        <v>25585</v>
      </c>
      <c r="B13">
        <v>1995</v>
      </c>
      <c r="C13" s="22" t="str">
        <f t="shared" si="0"/>
        <v>1995H25585</v>
      </c>
      <c r="D13" s="13">
        <v>34862</v>
      </c>
      <c r="E13">
        <v>40002</v>
      </c>
      <c r="F13" t="s">
        <v>75</v>
      </c>
      <c r="G13" t="s">
        <v>80</v>
      </c>
      <c r="I13" t="s">
        <v>401</v>
      </c>
      <c r="J13" s="15">
        <f t="shared" si="1"/>
        <v>8386</v>
      </c>
      <c r="K13" t="s">
        <v>404</v>
      </c>
      <c r="L13">
        <v>3.5</v>
      </c>
      <c r="M13">
        <v>4</v>
      </c>
      <c r="N13">
        <v>6</v>
      </c>
      <c r="P13" s="55">
        <v>30478</v>
      </c>
      <c r="Q13" s="55">
        <v>1998</v>
      </c>
      <c r="R13" s="61" t="s">
        <v>77</v>
      </c>
      <c r="S13" s="46">
        <f>SUM(5.186,1.788,0.417,3.454)</f>
        <v>10.845000000000001</v>
      </c>
      <c r="T13" s="46">
        <f>SUM(4.986,3.764,13.649,8.01)</f>
        <v>30.408999999999999</v>
      </c>
      <c r="U13" s="65">
        <v>0</v>
      </c>
      <c r="V13" s="46">
        <f>SUM(0.175,0.539,0.106,0.023,0.023,2.809,0.188)</f>
        <v>3.8630000000000004</v>
      </c>
      <c r="W13" s="65">
        <v>0</v>
      </c>
    </row>
    <row r="14" spans="1:35" hidden="1" x14ac:dyDescent="0.25">
      <c r="A14">
        <v>25586</v>
      </c>
      <c r="B14">
        <v>1995</v>
      </c>
      <c r="C14" s="22" t="str">
        <f t="shared" si="0"/>
        <v>1995H25586</v>
      </c>
      <c r="D14" s="13">
        <v>34862</v>
      </c>
      <c r="E14">
        <v>40002</v>
      </c>
      <c r="F14" t="s">
        <v>75</v>
      </c>
      <c r="G14" t="s">
        <v>81</v>
      </c>
      <c r="I14" t="s">
        <v>401</v>
      </c>
      <c r="J14" s="15">
        <f t="shared" si="1"/>
        <v>3354.3999999999996</v>
      </c>
      <c r="K14" t="s">
        <v>402</v>
      </c>
      <c r="L14">
        <v>1.4</v>
      </c>
      <c r="M14">
        <v>4</v>
      </c>
      <c r="N14">
        <v>6</v>
      </c>
      <c r="P14" s="55"/>
      <c r="Q14" s="55"/>
      <c r="R14" s="61" t="s">
        <v>77</v>
      </c>
      <c r="S14" s="65">
        <v>0</v>
      </c>
      <c r="T14" s="65">
        <v>0</v>
      </c>
      <c r="U14" s="65">
        <v>0</v>
      </c>
      <c r="V14" s="65">
        <v>0</v>
      </c>
      <c r="W14" s="65">
        <v>0</v>
      </c>
    </row>
    <row r="15" spans="1:35" hidden="1" x14ac:dyDescent="0.25">
      <c r="A15">
        <v>25587</v>
      </c>
      <c r="B15">
        <v>1995</v>
      </c>
      <c r="C15" s="22" t="str">
        <f t="shared" si="0"/>
        <v>1995H25587</v>
      </c>
      <c r="D15" s="13">
        <v>34862</v>
      </c>
      <c r="E15">
        <v>40002</v>
      </c>
      <c r="F15" t="s">
        <v>75</v>
      </c>
      <c r="G15" t="s">
        <v>81</v>
      </c>
      <c r="I15" t="s">
        <v>401</v>
      </c>
      <c r="J15" s="15">
        <f t="shared" si="1"/>
        <v>7188</v>
      </c>
      <c r="K15" t="s">
        <v>403</v>
      </c>
      <c r="L15">
        <v>3</v>
      </c>
      <c r="M15">
        <v>4</v>
      </c>
      <c r="N15">
        <v>6</v>
      </c>
      <c r="P15" s="55">
        <v>30479</v>
      </c>
      <c r="Q15" s="55">
        <v>1998</v>
      </c>
      <c r="R15" s="61" t="s">
        <v>77</v>
      </c>
      <c r="S15" s="46">
        <f>SUM(2.514,3.092,6.272,1.666)</f>
        <v>13.544</v>
      </c>
      <c r="T15" s="46">
        <f>SUM(0.893,4.295,1.04,0.855)</f>
        <v>7.0830000000000002</v>
      </c>
      <c r="U15" s="65">
        <v>0</v>
      </c>
      <c r="V15" s="46">
        <f>SUM(0.432,0.015,0.577,0.065)</f>
        <v>1.089</v>
      </c>
      <c r="W15" s="65">
        <v>0</v>
      </c>
      <c r="X15" s="55"/>
      <c r="Y15" s="22"/>
      <c r="Z15" s="61"/>
      <c r="AA15" s="46"/>
      <c r="AB15" s="46"/>
      <c r="AC15" s="46"/>
    </row>
    <row r="16" spans="1:35" hidden="1" x14ac:dyDescent="0.25">
      <c r="A16">
        <v>25588</v>
      </c>
      <c r="B16">
        <v>1995</v>
      </c>
      <c r="C16" s="22" t="str">
        <f t="shared" si="0"/>
        <v>1995H25588</v>
      </c>
      <c r="D16" s="13">
        <v>34862</v>
      </c>
      <c r="E16">
        <v>40002</v>
      </c>
      <c r="F16" t="s">
        <v>75</v>
      </c>
      <c r="G16" t="s">
        <v>81</v>
      </c>
      <c r="I16" t="s">
        <v>401</v>
      </c>
      <c r="J16" s="15">
        <f t="shared" si="1"/>
        <v>5990</v>
      </c>
      <c r="K16" t="s">
        <v>404</v>
      </c>
      <c r="L16">
        <v>2.5</v>
      </c>
      <c r="M16">
        <v>4</v>
      </c>
      <c r="N16">
        <v>6</v>
      </c>
      <c r="P16" s="55">
        <v>30480</v>
      </c>
      <c r="Q16" s="55">
        <v>1998</v>
      </c>
      <c r="R16" s="61" t="s">
        <v>77</v>
      </c>
      <c r="S16" s="46">
        <f>SUM(0.93,8.156,1.491,5.795)</f>
        <v>16.372</v>
      </c>
      <c r="T16" s="46">
        <f>SUM(1.255,16.978,19.754,1.934)</f>
        <v>39.920999999999999</v>
      </c>
      <c r="U16" s="65">
        <v>0</v>
      </c>
      <c r="V16" s="46">
        <f>SUM(0.029,0.513,0.161,0.22)</f>
        <v>0.92300000000000004</v>
      </c>
      <c r="W16" s="65">
        <v>0</v>
      </c>
    </row>
    <row r="17" spans="1:29" hidden="1" x14ac:dyDescent="0.25">
      <c r="A17">
        <v>25589</v>
      </c>
      <c r="B17">
        <v>1995</v>
      </c>
      <c r="C17" s="22" t="str">
        <f t="shared" si="0"/>
        <v>1995H25589</v>
      </c>
      <c r="D17" s="13">
        <v>34862</v>
      </c>
      <c r="E17">
        <v>40002</v>
      </c>
      <c r="F17" t="s">
        <v>75</v>
      </c>
      <c r="G17" t="s">
        <v>82</v>
      </c>
      <c r="I17" t="s">
        <v>401</v>
      </c>
      <c r="J17" s="15">
        <f t="shared" si="1"/>
        <v>3354.3999999999996</v>
      </c>
      <c r="K17" t="s">
        <v>402</v>
      </c>
      <c r="L17">
        <v>1.4</v>
      </c>
      <c r="M17">
        <v>4</v>
      </c>
      <c r="N17">
        <v>6</v>
      </c>
      <c r="P17" s="55"/>
      <c r="Q17" s="55"/>
      <c r="R17" s="61" t="s">
        <v>77</v>
      </c>
      <c r="S17" s="65">
        <v>0</v>
      </c>
      <c r="T17" s="65">
        <v>0</v>
      </c>
      <c r="U17" s="65">
        <v>0</v>
      </c>
      <c r="V17" s="65">
        <v>0</v>
      </c>
      <c r="W17" s="65">
        <v>0</v>
      </c>
    </row>
    <row r="18" spans="1:29" hidden="1" x14ac:dyDescent="0.25">
      <c r="A18">
        <v>25590</v>
      </c>
      <c r="B18">
        <v>1995</v>
      </c>
      <c r="C18" s="22" t="str">
        <f t="shared" si="0"/>
        <v>1995H25590</v>
      </c>
      <c r="D18" s="13">
        <v>34862</v>
      </c>
      <c r="E18">
        <v>40002</v>
      </c>
      <c r="F18" t="s">
        <v>75</v>
      </c>
      <c r="G18" t="s">
        <v>82</v>
      </c>
      <c r="I18" t="s">
        <v>401</v>
      </c>
      <c r="J18" s="15">
        <f t="shared" si="1"/>
        <v>7427.6</v>
      </c>
      <c r="K18" t="s">
        <v>403</v>
      </c>
      <c r="L18">
        <v>3.1</v>
      </c>
      <c r="M18">
        <v>4</v>
      </c>
      <c r="N18">
        <v>6</v>
      </c>
      <c r="P18" s="55">
        <v>30481</v>
      </c>
      <c r="Q18" s="55">
        <v>1998</v>
      </c>
      <c r="R18" s="61" t="s">
        <v>77</v>
      </c>
      <c r="S18" s="46">
        <f>SUM(2.138,6.147,10.249,6.087)</f>
        <v>24.620999999999999</v>
      </c>
      <c r="T18" s="46">
        <f>SUM(2.34,2.731,6.834,7.026)</f>
        <v>18.930999999999997</v>
      </c>
      <c r="U18" s="65">
        <v>0</v>
      </c>
      <c r="V18" s="46">
        <f>SUM(0.66,0.406,0.17,0.123,0.238,0.119)</f>
        <v>1.716</v>
      </c>
      <c r="W18" s="65">
        <v>0</v>
      </c>
    </row>
    <row r="19" spans="1:29" hidden="1" x14ac:dyDescent="0.25">
      <c r="A19">
        <v>25591</v>
      </c>
      <c r="B19">
        <v>1995</v>
      </c>
      <c r="C19" s="22" t="str">
        <f t="shared" si="0"/>
        <v>1995H25591</v>
      </c>
      <c r="D19" s="13">
        <v>34862</v>
      </c>
      <c r="E19">
        <v>40002</v>
      </c>
      <c r="F19" t="s">
        <v>75</v>
      </c>
      <c r="G19" t="s">
        <v>82</v>
      </c>
      <c r="I19" t="s">
        <v>401</v>
      </c>
      <c r="J19" s="15">
        <f t="shared" si="1"/>
        <v>6708.7999999999993</v>
      </c>
      <c r="K19" t="s">
        <v>404</v>
      </c>
      <c r="L19">
        <v>2.8</v>
      </c>
      <c r="M19">
        <v>4</v>
      </c>
      <c r="N19">
        <v>6</v>
      </c>
      <c r="P19" s="55">
        <v>30482</v>
      </c>
      <c r="Q19" s="55">
        <v>1998</v>
      </c>
      <c r="R19" s="61" t="s">
        <v>77</v>
      </c>
      <c r="S19" s="46">
        <f>SUM(0.696,4.53,0.284,1.546)</f>
        <v>7.056</v>
      </c>
      <c r="T19" s="46">
        <f>SUM(6.824,3.981,2.609,12.066)</f>
        <v>25.48</v>
      </c>
      <c r="U19" s="65">
        <v>0</v>
      </c>
      <c r="V19" s="46">
        <f>SUM(0.345,0.047,1.625,0.239,0.051,0.072)</f>
        <v>2.379</v>
      </c>
      <c r="W19" s="65">
        <v>0</v>
      </c>
      <c r="X19" s="55"/>
      <c r="Y19" s="22"/>
      <c r="Z19" s="61"/>
      <c r="AA19" s="46"/>
      <c r="AB19" s="46"/>
      <c r="AC19" s="46"/>
    </row>
    <row r="20" spans="1:29" hidden="1" x14ac:dyDescent="0.25">
      <c r="A20">
        <v>35475</v>
      </c>
      <c r="B20">
        <v>1998</v>
      </c>
      <c r="C20" s="22" t="str">
        <f t="shared" si="0"/>
        <v>1998H35475</v>
      </c>
      <c r="D20" s="13">
        <v>36003</v>
      </c>
      <c r="E20">
        <v>40002</v>
      </c>
      <c r="F20" t="s">
        <v>85</v>
      </c>
      <c r="G20" t="s">
        <v>86</v>
      </c>
      <c r="I20" t="s">
        <v>401</v>
      </c>
      <c r="J20" s="15">
        <f t="shared" ref="J20:J83" si="2">IF(I20="SR",599*L20*M20,IF(I20="WB",50.27*L20*M20,""))</f>
        <v>2995</v>
      </c>
      <c r="K20" t="s">
        <v>402</v>
      </c>
      <c r="L20">
        <v>1.25</v>
      </c>
      <c r="M20">
        <v>4</v>
      </c>
      <c r="N20">
        <v>6</v>
      </c>
      <c r="P20" s="75"/>
      <c r="Q20" s="75"/>
      <c r="R20" s="61" t="s">
        <v>77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55"/>
      <c r="Y20" s="22"/>
      <c r="Z20" s="61"/>
      <c r="AA20" s="46"/>
      <c r="AB20" s="46"/>
      <c r="AC20" s="46"/>
    </row>
    <row r="21" spans="1:29" hidden="1" x14ac:dyDescent="0.25">
      <c r="A21">
        <v>35476</v>
      </c>
      <c r="B21">
        <v>1998</v>
      </c>
      <c r="C21" s="22" t="str">
        <f t="shared" si="0"/>
        <v>1998H35476</v>
      </c>
      <c r="D21" s="13">
        <v>36003</v>
      </c>
      <c r="E21">
        <v>40002</v>
      </c>
      <c r="F21" t="s">
        <v>85</v>
      </c>
      <c r="G21" t="s">
        <v>86</v>
      </c>
      <c r="I21" t="s">
        <v>401</v>
      </c>
      <c r="J21" s="15">
        <f t="shared" si="2"/>
        <v>8386</v>
      </c>
      <c r="K21" t="s">
        <v>403</v>
      </c>
      <c r="L21">
        <v>3.5</v>
      </c>
      <c r="M21">
        <v>4</v>
      </c>
      <c r="N21">
        <v>6</v>
      </c>
      <c r="P21" s="75">
        <v>30337</v>
      </c>
      <c r="Q21" s="75">
        <v>1999</v>
      </c>
      <c r="R21" s="61" t="s">
        <v>77</v>
      </c>
      <c r="S21" s="39">
        <v>1.131</v>
      </c>
      <c r="T21" s="39">
        <v>1.034</v>
      </c>
      <c r="U21" s="39">
        <v>0</v>
      </c>
      <c r="V21" s="39">
        <v>1.036</v>
      </c>
      <c r="W21" s="39">
        <v>0</v>
      </c>
    </row>
    <row r="22" spans="1:29" hidden="1" x14ac:dyDescent="0.25">
      <c r="A22">
        <v>35477</v>
      </c>
      <c r="B22">
        <v>1998</v>
      </c>
      <c r="C22" s="22" t="str">
        <f t="shared" si="0"/>
        <v>1998H35477</v>
      </c>
      <c r="D22" s="13">
        <v>36003</v>
      </c>
      <c r="E22">
        <v>40002</v>
      </c>
      <c r="F22" t="s">
        <v>85</v>
      </c>
      <c r="G22" t="s">
        <v>86</v>
      </c>
      <c r="I22" t="s">
        <v>401</v>
      </c>
      <c r="J22" s="15">
        <f t="shared" si="2"/>
        <v>6589</v>
      </c>
      <c r="K22" t="s">
        <v>404</v>
      </c>
      <c r="L22">
        <v>2.75</v>
      </c>
      <c r="M22">
        <v>4</v>
      </c>
      <c r="N22">
        <v>6</v>
      </c>
      <c r="P22" s="75">
        <v>30338</v>
      </c>
      <c r="Q22" s="75">
        <v>1999</v>
      </c>
      <c r="R22" s="61" t="s">
        <v>77</v>
      </c>
      <c r="S22" s="39">
        <v>3.1230000000000002</v>
      </c>
      <c r="T22" s="39">
        <v>0.39400000000000002</v>
      </c>
      <c r="U22" s="39">
        <v>3.2250000000000001</v>
      </c>
      <c r="V22" s="39">
        <v>1.986</v>
      </c>
      <c r="W22" s="39">
        <v>0</v>
      </c>
    </row>
    <row r="23" spans="1:29" hidden="1" x14ac:dyDescent="0.25">
      <c r="A23">
        <v>35478</v>
      </c>
      <c r="B23">
        <v>1998</v>
      </c>
      <c r="C23" s="22" t="str">
        <f t="shared" si="0"/>
        <v>1998H35478</v>
      </c>
      <c r="D23" s="13">
        <v>36005</v>
      </c>
      <c r="E23">
        <v>40002</v>
      </c>
      <c r="F23" t="s">
        <v>85</v>
      </c>
      <c r="G23" t="s">
        <v>89</v>
      </c>
      <c r="I23" t="s">
        <v>401</v>
      </c>
      <c r="J23" s="15">
        <f t="shared" si="2"/>
        <v>6289.5</v>
      </c>
      <c r="K23" t="s">
        <v>402</v>
      </c>
      <c r="L23">
        <v>2.625</v>
      </c>
      <c r="M23">
        <v>4</v>
      </c>
      <c r="N23">
        <v>6</v>
      </c>
      <c r="P23" s="75"/>
      <c r="Q23" s="75"/>
      <c r="R23" s="61" t="s">
        <v>77</v>
      </c>
      <c r="S23" s="39">
        <v>0</v>
      </c>
      <c r="T23" s="39">
        <v>0</v>
      </c>
      <c r="U23" s="39">
        <v>0</v>
      </c>
      <c r="V23" s="39">
        <v>0</v>
      </c>
      <c r="W23" s="39">
        <v>0</v>
      </c>
    </row>
    <row r="24" spans="1:29" hidden="1" x14ac:dyDescent="0.25">
      <c r="A24">
        <v>35479</v>
      </c>
      <c r="B24">
        <v>1998</v>
      </c>
      <c r="C24" s="22" t="str">
        <f t="shared" si="0"/>
        <v>1998H35479</v>
      </c>
      <c r="D24" s="13">
        <v>36005</v>
      </c>
      <c r="E24">
        <v>40002</v>
      </c>
      <c r="F24" t="s">
        <v>85</v>
      </c>
      <c r="G24" t="s">
        <v>89</v>
      </c>
      <c r="I24" t="s">
        <v>401</v>
      </c>
      <c r="J24" s="15">
        <f t="shared" si="2"/>
        <v>6589</v>
      </c>
      <c r="K24" t="s">
        <v>403</v>
      </c>
      <c r="L24">
        <v>2.75</v>
      </c>
      <c r="M24">
        <v>4</v>
      </c>
      <c r="N24">
        <v>6</v>
      </c>
      <c r="P24" s="75">
        <v>30344</v>
      </c>
      <c r="Q24" s="75">
        <v>1999</v>
      </c>
      <c r="R24" s="61" t="s">
        <v>77</v>
      </c>
      <c r="S24" s="39">
        <v>2.6680000000000001</v>
      </c>
      <c r="T24" s="39">
        <v>3.56</v>
      </c>
      <c r="U24" s="39">
        <v>7.6319999999999997</v>
      </c>
      <c r="V24" s="39">
        <v>1.208</v>
      </c>
      <c r="W24" s="39">
        <v>0</v>
      </c>
    </row>
    <row r="25" spans="1:29" hidden="1" x14ac:dyDescent="0.25">
      <c r="A25">
        <v>35480</v>
      </c>
      <c r="B25">
        <v>1998</v>
      </c>
      <c r="C25" s="22" t="str">
        <f t="shared" si="0"/>
        <v>1998H35480</v>
      </c>
      <c r="D25" s="13">
        <v>36005</v>
      </c>
      <c r="E25">
        <v>40002</v>
      </c>
      <c r="F25" t="s">
        <v>85</v>
      </c>
      <c r="G25" t="s">
        <v>89</v>
      </c>
      <c r="I25" t="s">
        <v>401</v>
      </c>
      <c r="J25" s="15">
        <f t="shared" si="2"/>
        <v>4492.5</v>
      </c>
      <c r="K25" t="s">
        <v>404</v>
      </c>
      <c r="L25">
        <v>1.875</v>
      </c>
      <c r="M25">
        <v>4</v>
      </c>
      <c r="N25">
        <v>6</v>
      </c>
      <c r="P25" s="75">
        <v>30345</v>
      </c>
      <c r="Q25" s="75">
        <v>1999</v>
      </c>
      <c r="R25" s="61" t="s">
        <v>77</v>
      </c>
      <c r="S25" s="39">
        <v>1.167</v>
      </c>
      <c r="T25" s="39">
        <v>0.60899999999999999</v>
      </c>
      <c r="U25" s="39">
        <v>1.196</v>
      </c>
      <c r="V25" s="39">
        <v>0.63600000000000001</v>
      </c>
      <c r="W25" s="39">
        <v>0</v>
      </c>
      <c r="X25" s="55"/>
      <c r="Y25" s="22"/>
      <c r="Z25" s="61"/>
      <c r="AA25" s="46"/>
      <c r="AB25" s="46"/>
      <c r="AC25" s="46"/>
    </row>
    <row r="26" spans="1:29" hidden="1" x14ac:dyDescent="0.25">
      <c r="A26">
        <v>35481</v>
      </c>
      <c r="B26">
        <v>1998</v>
      </c>
      <c r="C26" s="22" t="str">
        <f t="shared" si="0"/>
        <v>1998H35481</v>
      </c>
      <c r="D26" s="13">
        <v>36006</v>
      </c>
      <c r="E26">
        <v>40002</v>
      </c>
      <c r="F26" t="s">
        <v>85</v>
      </c>
      <c r="G26" t="s">
        <v>90</v>
      </c>
      <c r="I26" t="s">
        <v>401</v>
      </c>
      <c r="J26" s="15">
        <f t="shared" si="2"/>
        <v>4612.3</v>
      </c>
      <c r="K26" t="s">
        <v>402</v>
      </c>
      <c r="L26">
        <v>1.925</v>
      </c>
      <c r="M26">
        <v>4</v>
      </c>
      <c r="N26">
        <v>6</v>
      </c>
      <c r="P26" s="75"/>
      <c r="Q26" s="75"/>
      <c r="R26" s="61" t="s">
        <v>77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55"/>
      <c r="Y26" s="22"/>
      <c r="Z26" s="61"/>
      <c r="AA26" s="46"/>
      <c r="AB26" s="46"/>
      <c r="AC26" s="46"/>
    </row>
    <row r="27" spans="1:29" hidden="1" x14ac:dyDescent="0.25">
      <c r="A27">
        <v>35482</v>
      </c>
      <c r="B27">
        <v>1998</v>
      </c>
      <c r="C27" s="22" t="str">
        <f t="shared" si="0"/>
        <v>1998H35482</v>
      </c>
      <c r="D27" s="13">
        <v>36006</v>
      </c>
      <c r="E27">
        <v>40002</v>
      </c>
      <c r="F27" t="s">
        <v>85</v>
      </c>
      <c r="G27" t="s">
        <v>90</v>
      </c>
      <c r="I27" t="s">
        <v>401</v>
      </c>
      <c r="J27" s="15">
        <f t="shared" si="2"/>
        <v>2875.2</v>
      </c>
      <c r="K27" t="s">
        <v>403</v>
      </c>
      <c r="L27">
        <v>1.2</v>
      </c>
      <c r="M27">
        <v>4</v>
      </c>
      <c r="N27">
        <v>6</v>
      </c>
      <c r="P27" s="75">
        <v>30352</v>
      </c>
      <c r="Q27" s="75">
        <v>1999</v>
      </c>
      <c r="R27" s="61" t="s">
        <v>77</v>
      </c>
      <c r="S27" s="39">
        <v>2.4430000000000001</v>
      </c>
      <c r="T27" s="39">
        <v>1.5660000000000001</v>
      </c>
      <c r="U27" s="39">
        <v>1.2450000000000001</v>
      </c>
      <c r="V27" s="39">
        <v>0.77400000000000002</v>
      </c>
      <c r="W27" s="39">
        <v>0</v>
      </c>
      <c r="X27" s="55"/>
      <c r="Y27" s="22"/>
      <c r="Z27" s="61"/>
      <c r="AA27" s="46"/>
      <c r="AB27" s="46"/>
      <c r="AC27" s="46"/>
    </row>
    <row r="28" spans="1:29" hidden="1" x14ac:dyDescent="0.25">
      <c r="A28">
        <v>35483</v>
      </c>
      <c r="B28">
        <v>1998</v>
      </c>
      <c r="C28" s="22" t="str">
        <f t="shared" si="0"/>
        <v>1998H35483</v>
      </c>
      <c r="D28" s="13">
        <v>36006</v>
      </c>
      <c r="E28">
        <v>40002</v>
      </c>
      <c r="F28" t="s">
        <v>85</v>
      </c>
      <c r="G28" t="s">
        <v>90</v>
      </c>
      <c r="I28" t="s">
        <v>401</v>
      </c>
      <c r="J28" s="15">
        <f t="shared" si="2"/>
        <v>599</v>
      </c>
      <c r="K28" t="s">
        <v>404</v>
      </c>
      <c r="L28">
        <v>0.25</v>
      </c>
      <c r="M28">
        <v>4</v>
      </c>
      <c r="N28">
        <v>6</v>
      </c>
      <c r="P28" s="75">
        <v>30353</v>
      </c>
      <c r="Q28" s="75">
        <v>1999</v>
      </c>
      <c r="R28" s="61" t="s">
        <v>77</v>
      </c>
      <c r="S28" s="39">
        <v>0.33300000000000002</v>
      </c>
      <c r="T28" s="39">
        <v>0</v>
      </c>
      <c r="U28" s="39">
        <v>0</v>
      </c>
      <c r="V28" s="39">
        <v>0.24099999999999999</v>
      </c>
      <c r="W28" s="39">
        <v>0</v>
      </c>
      <c r="X28" s="55"/>
      <c r="Y28" s="22"/>
      <c r="Z28" s="61"/>
      <c r="AA28" s="46"/>
      <c r="AB28" s="46"/>
      <c r="AC28" s="46"/>
    </row>
    <row r="29" spans="1:29" hidden="1" x14ac:dyDescent="0.25">
      <c r="A29">
        <v>35484</v>
      </c>
      <c r="B29">
        <v>1998</v>
      </c>
      <c r="C29" s="22" t="str">
        <f t="shared" si="0"/>
        <v>1998H35484</v>
      </c>
      <c r="D29" s="13">
        <v>36006</v>
      </c>
      <c r="E29">
        <v>40002</v>
      </c>
      <c r="F29" t="s">
        <v>85</v>
      </c>
      <c r="G29" t="s">
        <v>91</v>
      </c>
      <c r="I29" t="s">
        <v>401</v>
      </c>
      <c r="J29" s="15">
        <f t="shared" si="2"/>
        <v>6589</v>
      </c>
      <c r="K29" t="s">
        <v>402</v>
      </c>
      <c r="L29">
        <v>2.75</v>
      </c>
      <c r="M29">
        <v>4</v>
      </c>
      <c r="N29">
        <v>6</v>
      </c>
      <c r="P29" s="75"/>
      <c r="Q29" s="75"/>
      <c r="R29" s="61" t="s">
        <v>77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 s="55"/>
      <c r="Y29" s="22"/>
      <c r="Z29" s="61"/>
      <c r="AA29" s="46"/>
      <c r="AB29" s="46"/>
      <c r="AC29" s="46"/>
    </row>
    <row r="30" spans="1:29" hidden="1" x14ac:dyDescent="0.25">
      <c r="A30">
        <v>35485</v>
      </c>
      <c r="B30">
        <v>1998</v>
      </c>
      <c r="C30" s="22" t="str">
        <f t="shared" si="0"/>
        <v>1998H35485</v>
      </c>
      <c r="D30" s="13">
        <v>36006</v>
      </c>
      <c r="E30">
        <v>40002</v>
      </c>
      <c r="F30" t="s">
        <v>85</v>
      </c>
      <c r="G30" t="s">
        <v>91</v>
      </c>
      <c r="I30" t="s">
        <v>401</v>
      </c>
      <c r="J30" s="15">
        <f t="shared" si="2"/>
        <v>7787</v>
      </c>
      <c r="K30" t="s">
        <v>403</v>
      </c>
      <c r="L30">
        <v>3.25</v>
      </c>
      <c r="M30">
        <v>4</v>
      </c>
      <c r="N30">
        <v>6</v>
      </c>
      <c r="P30" s="75">
        <v>30359</v>
      </c>
      <c r="Q30" s="75">
        <v>1999</v>
      </c>
      <c r="R30" s="61" t="s">
        <v>77</v>
      </c>
      <c r="S30" s="39">
        <v>5.6609999999999996</v>
      </c>
      <c r="T30" s="39">
        <v>1.2270000000000001</v>
      </c>
      <c r="U30" s="39">
        <v>8.8019999999999996</v>
      </c>
      <c r="V30" s="39">
        <v>2.7120000000000002</v>
      </c>
      <c r="W30" s="39">
        <v>0</v>
      </c>
      <c r="X30" s="55"/>
      <c r="Y30" s="22"/>
      <c r="Z30" s="61"/>
      <c r="AA30" s="46"/>
      <c r="AB30" s="46"/>
      <c r="AC30" s="46"/>
    </row>
    <row r="31" spans="1:29" hidden="1" x14ac:dyDescent="0.25">
      <c r="A31">
        <v>35486</v>
      </c>
      <c r="B31">
        <v>1998</v>
      </c>
      <c r="C31" s="22" t="str">
        <f t="shared" si="0"/>
        <v>1998H35486</v>
      </c>
      <c r="D31" s="13">
        <v>36006</v>
      </c>
      <c r="E31">
        <v>40002</v>
      </c>
      <c r="F31" t="s">
        <v>85</v>
      </c>
      <c r="G31" t="s">
        <v>91</v>
      </c>
      <c r="I31" t="s">
        <v>401</v>
      </c>
      <c r="J31" s="15">
        <f t="shared" si="2"/>
        <v>5391</v>
      </c>
      <c r="K31" t="s">
        <v>404</v>
      </c>
      <c r="L31">
        <v>2.25</v>
      </c>
      <c r="M31">
        <v>4</v>
      </c>
      <c r="N31">
        <v>6</v>
      </c>
      <c r="P31" s="75">
        <v>30360</v>
      </c>
      <c r="Q31" s="75">
        <v>1999</v>
      </c>
      <c r="R31" s="61" t="s">
        <v>77</v>
      </c>
      <c r="S31" s="39">
        <v>1.6339999999999999</v>
      </c>
      <c r="T31" s="39">
        <v>1.4550000000000001</v>
      </c>
      <c r="U31" s="39">
        <v>4.0339999999999998</v>
      </c>
      <c r="V31" s="39">
        <v>1.5049999999999999</v>
      </c>
      <c r="W31" s="39">
        <v>0</v>
      </c>
      <c r="X31" s="55"/>
      <c r="Y31" s="22"/>
      <c r="Z31" s="61"/>
      <c r="AA31" s="46"/>
      <c r="AB31" s="46"/>
      <c r="AC31" s="46"/>
    </row>
    <row r="32" spans="1:29" hidden="1" x14ac:dyDescent="0.25">
      <c r="A32">
        <v>35487</v>
      </c>
      <c r="B32">
        <v>1998</v>
      </c>
      <c r="C32" s="22" t="str">
        <f t="shared" si="0"/>
        <v>1998H35487</v>
      </c>
      <c r="D32" s="13">
        <v>36003</v>
      </c>
      <c r="E32">
        <v>40002</v>
      </c>
      <c r="F32" t="s">
        <v>85</v>
      </c>
      <c r="G32" t="s">
        <v>49</v>
      </c>
      <c r="I32" t="s">
        <v>401</v>
      </c>
      <c r="J32" s="15">
        <f t="shared" si="2"/>
        <v>2695.5</v>
      </c>
      <c r="K32" t="s">
        <v>402</v>
      </c>
      <c r="L32">
        <v>1.125</v>
      </c>
      <c r="M32">
        <v>4</v>
      </c>
      <c r="N32">
        <v>6</v>
      </c>
      <c r="P32" s="75"/>
      <c r="Q32" s="75"/>
      <c r="R32" s="61" t="s">
        <v>77</v>
      </c>
      <c r="S32" s="39">
        <v>0</v>
      </c>
      <c r="T32" s="39">
        <v>0</v>
      </c>
      <c r="U32" s="39">
        <v>0</v>
      </c>
      <c r="V32" s="39">
        <v>0</v>
      </c>
      <c r="W32" s="39">
        <v>0</v>
      </c>
      <c r="X32" s="55"/>
      <c r="Y32" s="22"/>
      <c r="Z32" s="61"/>
      <c r="AA32" s="46"/>
      <c r="AB32" s="46"/>
      <c r="AC32" s="46"/>
    </row>
    <row r="33" spans="1:29" hidden="1" x14ac:dyDescent="0.25">
      <c r="A33">
        <v>35488</v>
      </c>
      <c r="B33">
        <v>1998</v>
      </c>
      <c r="C33" s="22" t="str">
        <f t="shared" si="0"/>
        <v>1998H35488</v>
      </c>
      <c r="D33" s="13">
        <v>36003</v>
      </c>
      <c r="E33">
        <v>40002</v>
      </c>
      <c r="F33" t="s">
        <v>85</v>
      </c>
      <c r="G33" t="s">
        <v>49</v>
      </c>
      <c r="I33" t="s">
        <v>401</v>
      </c>
      <c r="J33" s="15">
        <f t="shared" si="2"/>
        <v>5690.5</v>
      </c>
      <c r="K33" t="s">
        <v>403</v>
      </c>
      <c r="L33">
        <v>2.375</v>
      </c>
      <c r="M33">
        <v>4</v>
      </c>
      <c r="N33">
        <v>6</v>
      </c>
      <c r="P33" s="75">
        <v>30365</v>
      </c>
      <c r="Q33" s="75">
        <v>1999</v>
      </c>
      <c r="R33" s="61" t="s">
        <v>77</v>
      </c>
      <c r="S33" s="39">
        <v>0.89300000000000002</v>
      </c>
      <c r="T33" s="39">
        <v>0.34399999999999997</v>
      </c>
      <c r="U33" s="39">
        <v>0</v>
      </c>
      <c r="V33" s="39">
        <v>1.1299999999999999</v>
      </c>
      <c r="W33" s="39">
        <v>0</v>
      </c>
      <c r="X33" s="55"/>
      <c r="Y33" s="22"/>
      <c r="Z33" s="61"/>
      <c r="AA33" s="46"/>
      <c r="AB33" s="46"/>
      <c r="AC33" s="46"/>
    </row>
    <row r="34" spans="1:29" hidden="1" x14ac:dyDescent="0.25">
      <c r="A34">
        <v>35489</v>
      </c>
      <c r="B34">
        <v>1998</v>
      </c>
      <c r="C34" s="22" t="str">
        <f t="shared" si="0"/>
        <v>1998H35489</v>
      </c>
      <c r="D34" s="13">
        <v>36003</v>
      </c>
      <c r="E34">
        <v>40002</v>
      </c>
      <c r="F34" t="s">
        <v>85</v>
      </c>
      <c r="G34" t="s">
        <v>49</v>
      </c>
      <c r="I34" t="s">
        <v>401</v>
      </c>
      <c r="J34" s="15">
        <f t="shared" si="2"/>
        <v>7188</v>
      </c>
      <c r="K34" t="s">
        <v>404</v>
      </c>
      <c r="L34">
        <v>3</v>
      </c>
      <c r="M34">
        <v>4</v>
      </c>
      <c r="N34">
        <v>6</v>
      </c>
      <c r="P34" s="75">
        <v>30366</v>
      </c>
      <c r="Q34" s="75">
        <v>1999</v>
      </c>
      <c r="R34" s="61" t="s">
        <v>77</v>
      </c>
      <c r="S34" s="39">
        <v>2.4660000000000002</v>
      </c>
      <c r="T34" s="39">
        <v>2.0350000000000001</v>
      </c>
      <c r="U34" s="39">
        <v>0</v>
      </c>
      <c r="V34" s="39">
        <v>1.2589999999999999</v>
      </c>
      <c r="W34" s="39">
        <v>0</v>
      </c>
      <c r="X34" s="55"/>
      <c r="Y34" s="22"/>
      <c r="Z34" s="61"/>
      <c r="AA34" s="46"/>
      <c r="AB34" s="46"/>
      <c r="AC34" s="46"/>
    </row>
    <row r="35" spans="1:29" hidden="1" x14ac:dyDescent="0.25">
      <c r="A35">
        <v>35490</v>
      </c>
      <c r="B35">
        <v>1998</v>
      </c>
      <c r="C35" s="22" t="str">
        <f t="shared" si="0"/>
        <v>1998H35490</v>
      </c>
      <c r="D35" s="13">
        <v>36005</v>
      </c>
      <c r="E35">
        <v>40002</v>
      </c>
      <c r="F35" t="s">
        <v>85</v>
      </c>
      <c r="G35" t="s">
        <v>92</v>
      </c>
      <c r="I35" t="s">
        <v>401</v>
      </c>
      <c r="J35" s="15">
        <f t="shared" si="2"/>
        <v>8685.5</v>
      </c>
      <c r="K35" t="s">
        <v>402</v>
      </c>
      <c r="L35">
        <v>3.625</v>
      </c>
      <c r="M35">
        <v>4</v>
      </c>
      <c r="N35">
        <v>6</v>
      </c>
      <c r="P35" s="75"/>
      <c r="Q35" s="75"/>
      <c r="R35" s="61" t="s">
        <v>77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55"/>
      <c r="Y35" s="22"/>
      <c r="Z35" s="61"/>
      <c r="AA35" s="46"/>
      <c r="AB35" s="46"/>
      <c r="AC35" s="46"/>
    </row>
    <row r="36" spans="1:29" hidden="1" x14ac:dyDescent="0.25">
      <c r="A36">
        <v>35491</v>
      </c>
      <c r="B36">
        <v>1998</v>
      </c>
      <c r="C36" s="22" t="str">
        <f t="shared" si="0"/>
        <v>1998H35491</v>
      </c>
      <c r="D36" s="13">
        <v>36005</v>
      </c>
      <c r="E36">
        <v>40002</v>
      </c>
      <c r="F36" t="s">
        <v>85</v>
      </c>
      <c r="G36" t="s">
        <v>92</v>
      </c>
      <c r="I36" t="s">
        <v>401</v>
      </c>
      <c r="J36" s="15">
        <f t="shared" si="2"/>
        <v>8985</v>
      </c>
      <c r="K36" t="s">
        <v>403</v>
      </c>
      <c r="L36">
        <v>3.75</v>
      </c>
      <c r="M36">
        <v>4</v>
      </c>
      <c r="N36">
        <v>6</v>
      </c>
      <c r="P36" s="75">
        <v>30375</v>
      </c>
      <c r="Q36" s="75">
        <v>1999</v>
      </c>
      <c r="R36" s="61" t="s">
        <v>77</v>
      </c>
      <c r="S36" s="39">
        <v>1.472</v>
      </c>
      <c r="T36" s="39">
        <v>1.3120000000000001</v>
      </c>
      <c r="U36" s="39">
        <v>0</v>
      </c>
      <c r="V36" s="39">
        <v>0.24</v>
      </c>
      <c r="W36" s="39">
        <v>0</v>
      </c>
      <c r="X36" s="55"/>
      <c r="Y36" s="22"/>
      <c r="Z36" s="61"/>
      <c r="AA36" s="46"/>
      <c r="AB36" s="46"/>
      <c r="AC36" s="46"/>
    </row>
    <row r="37" spans="1:29" hidden="1" x14ac:dyDescent="0.25">
      <c r="A37">
        <v>35492</v>
      </c>
      <c r="B37">
        <v>1998</v>
      </c>
      <c r="C37" s="22" t="str">
        <f t="shared" si="0"/>
        <v>1998H35492</v>
      </c>
      <c r="D37" s="13">
        <v>36005</v>
      </c>
      <c r="E37">
        <v>40002</v>
      </c>
      <c r="F37" t="s">
        <v>85</v>
      </c>
      <c r="G37" t="s">
        <v>92</v>
      </c>
      <c r="I37" t="s">
        <v>401</v>
      </c>
      <c r="J37" s="15">
        <f t="shared" si="2"/>
        <v>4792</v>
      </c>
      <c r="K37" t="s">
        <v>404</v>
      </c>
      <c r="L37">
        <v>2</v>
      </c>
      <c r="M37">
        <v>4</v>
      </c>
      <c r="N37">
        <v>6</v>
      </c>
      <c r="P37" s="75">
        <v>30376</v>
      </c>
      <c r="Q37" s="75">
        <v>1999</v>
      </c>
      <c r="R37" s="61" t="s">
        <v>77</v>
      </c>
      <c r="S37" s="39">
        <v>1.29</v>
      </c>
      <c r="T37" s="39">
        <v>1.018</v>
      </c>
      <c r="U37" s="39">
        <v>0</v>
      </c>
      <c r="V37" s="39">
        <v>0.29199999999999998</v>
      </c>
      <c r="W37" s="39">
        <v>0</v>
      </c>
      <c r="X37" s="55"/>
      <c r="Y37" s="22"/>
      <c r="Z37" s="61"/>
      <c r="AA37" s="46"/>
      <c r="AB37" s="46"/>
      <c r="AC37" s="46"/>
    </row>
    <row r="38" spans="1:29" hidden="1" x14ac:dyDescent="0.25">
      <c r="A38">
        <v>35493</v>
      </c>
      <c r="B38">
        <v>1998</v>
      </c>
      <c r="C38" s="22" t="str">
        <f t="shared" si="0"/>
        <v>1998H35493</v>
      </c>
      <c r="D38" s="13">
        <v>36011</v>
      </c>
      <c r="E38">
        <v>40002</v>
      </c>
      <c r="F38" t="s">
        <v>93</v>
      </c>
      <c r="G38" t="s">
        <v>63</v>
      </c>
      <c r="I38" t="s">
        <v>401</v>
      </c>
      <c r="J38" s="15">
        <f t="shared" si="2"/>
        <v>8685.5</v>
      </c>
      <c r="K38" t="s">
        <v>405</v>
      </c>
      <c r="L38">
        <v>3.625</v>
      </c>
      <c r="M38">
        <v>4</v>
      </c>
      <c r="N38">
        <v>6</v>
      </c>
      <c r="P38" s="76"/>
      <c r="Q38" s="76"/>
      <c r="R38" s="61" t="s">
        <v>88</v>
      </c>
      <c r="S38" s="65">
        <v>0</v>
      </c>
      <c r="T38" s="65">
        <v>0</v>
      </c>
      <c r="U38" s="65">
        <v>0</v>
      </c>
      <c r="V38" s="65">
        <v>0.45200000000000001</v>
      </c>
      <c r="W38" s="65">
        <v>0</v>
      </c>
    </row>
    <row r="39" spans="1:29" hidden="1" x14ac:dyDescent="0.25">
      <c r="A39">
        <v>35494</v>
      </c>
      <c r="B39">
        <v>1998</v>
      </c>
      <c r="C39" s="22" t="str">
        <f t="shared" si="0"/>
        <v>1998H35494</v>
      </c>
      <c r="D39" s="13">
        <v>36012</v>
      </c>
      <c r="E39">
        <v>40002</v>
      </c>
      <c r="F39" t="s">
        <v>93</v>
      </c>
      <c r="G39" t="s">
        <v>94</v>
      </c>
      <c r="I39" t="s">
        <v>401</v>
      </c>
      <c r="J39" s="15">
        <f t="shared" si="2"/>
        <v>8386</v>
      </c>
      <c r="K39" t="s">
        <v>405</v>
      </c>
      <c r="L39">
        <v>3.5</v>
      </c>
      <c r="M39">
        <v>4</v>
      </c>
      <c r="N39">
        <v>6</v>
      </c>
      <c r="P39" s="76"/>
      <c r="Q39" s="76"/>
      <c r="R39" s="61" t="s">
        <v>88</v>
      </c>
      <c r="S39" s="65">
        <v>0</v>
      </c>
      <c r="T39" s="65">
        <v>0</v>
      </c>
      <c r="U39" s="65">
        <v>0</v>
      </c>
      <c r="V39" s="46">
        <v>3.0000000000000001E-3</v>
      </c>
      <c r="W39" s="65">
        <v>0</v>
      </c>
    </row>
    <row r="40" spans="1:29" hidden="1" x14ac:dyDescent="0.25">
      <c r="A40">
        <v>35495</v>
      </c>
      <c r="B40">
        <v>1998</v>
      </c>
      <c r="C40" s="22" t="str">
        <f t="shared" si="0"/>
        <v>1998H35495</v>
      </c>
      <c r="D40" s="13">
        <v>36011</v>
      </c>
      <c r="E40">
        <v>40002</v>
      </c>
      <c r="F40" t="s">
        <v>93</v>
      </c>
      <c r="G40" t="s">
        <v>95</v>
      </c>
      <c r="I40" t="s">
        <v>401</v>
      </c>
      <c r="J40" s="15">
        <f t="shared" si="2"/>
        <v>6289.5</v>
      </c>
      <c r="K40" t="s">
        <v>405</v>
      </c>
      <c r="L40">
        <v>2.625</v>
      </c>
      <c r="M40">
        <v>4</v>
      </c>
      <c r="N40">
        <v>6</v>
      </c>
      <c r="P40" s="55">
        <v>30394</v>
      </c>
      <c r="Q40" s="55">
        <v>1999</v>
      </c>
      <c r="R40" s="61" t="s">
        <v>88</v>
      </c>
      <c r="S40" s="46">
        <v>1.036</v>
      </c>
      <c r="T40" s="65">
        <v>0</v>
      </c>
      <c r="U40" s="65">
        <v>0</v>
      </c>
      <c r="V40" s="46">
        <v>1.4999999999999999E-2</v>
      </c>
      <c r="W40" s="65">
        <v>0</v>
      </c>
    </row>
    <row r="41" spans="1:29" hidden="1" x14ac:dyDescent="0.25">
      <c r="A41">
        <v>35496</v>
      </c>
      <c r="B41">
        <v>1998</v>
      </c>
      <c r="C41" s="22" t="str">
        <f t="shared" si="0"/>
        <v>1998H35496</v>
      </c>
      <c r="D41" s="13">
        <v>36010</v>
      </c>
      <c r="E41">
        <v>40002</v>
      </c>
      <c r="F41" t="s">
        <v>93</v>
      </c>
      <c r="G41" t="s">
        <v>86</v>
      </c>
      <c r="I41" t="s">
        <v>401</v>
      </c>
      <c r="J41" s="15">
        <f t="shared" si="2"/>
        <v>7787</v>
      </c>
      <c r="K41" t="s">
        <v>405</v>
      </c>
      <c r="L41">
        <v>3.25</v>
      </c>
      <c r="M41">
        <v>4</v>
      </c>
      <c r="N41">
        <v>6</v>
      </c>
      <c r="O41" t="s">
        <v>426</v>
      </c>
      <c r="P41" s="55">
        <v>30403</v>
      </c>
      <c r="Q41" s="55">
        <v>1999</v>
      </c>
      <c r="R41" s="61" t="s">
        <v>88</v>
      </c>
      <c r="S41" s="46">
        <v>15.664999999999999</v>
      </c>
      <c r="T41" s="65">
        <v>8.9420000000000002</v>
      </c>
      <c r="U41" s="65">
        <v>0</v>
      </c>
      <c r="V41" s="46">
        <v>0.23</v>
      </c>
      <c r="W41" s="65">
        <v>0</v>
      </c>
    </row>
    <row r="42" spans="1:29" hidden="1" x14ac:dyDescent="0.25">
      <c r="A42">
        <v>35497</v>
      </c>
      <c r="B42">
        <v>1998</v>
      </c>
      <c r="C42" s="22" t="str">
        <f t="shared" si="0"/>
        <v>1998H35497</v>
      </c>
      <c r="D42" s="13">
        <v>36010</v>
      </c>
      <c r="E42">
        <v>40002</v>
      </c>
      <c r="F42" t="s">
        <v>93</v>
      </c>
      <c r="G42" t="s">
        <v>49</v>
      </c>
      <c r="I42" t="s">
        <v>401</v>
      </c>
      <c r="J42" s="15">
        <f t="shared" si="2"/>
        <v>8685.5</v>
      </c>
      <c r="K42" t="s">
        <v>405</v>
      </c>
      <c r="L42">
        <v>3.625</v>
      </c>
      <c r="M42">
        <v>4</v>
      </c>
      <c r="N42">
        <v>6</v>
      </c>
      <c r="P42" s="55">
        <v>30413</v>
      </c>
      <c r="Q42" s="55">
        <v>1999</v>
      </c>
      <c r="R42" s="61" t="s">
        <v>88</v>
      </c>
      <c r="S42" s="46">
        <v>0.02</v>
      </c>
      <c r="T42" s="65">
        <v>0</v>
      </c>
      <c r="U42" s="65">
        <v>0</v>
      </c>
      <c r="V42" s="46">
        <v>0.41599999999999998</v>
      </c>
      <c r="W42" s="65">
        <v>0</v>
      </c>
    </row>
    <row r="43" spans="1:29" hidden="1" x14ac:dyDescent="0.25">
      <c r="A43">
        <v>35498</v>
      </c>
      <c r="B43">
        <v>1998</v>
      </c>
      <c r="C43" s="22" t="str">
        <f t="shared" si="0"/>
        <v>1998H35498</v>
      </c>
      <c r="D43" s="13">
        <v>36013</v>
      </c>
      <c r="E43">
        <v>40002</v>
      </c>
      <c r="F43" t="s">
        <v>93</v>
      </c>
      <c r="G43" t="s">
        <v>96</v>
      </c>
      <c r="I43" t="s">
        <v>401</v>
      </c>
      <c r="J43" s="15">
        <f t="shared" si="2"/>
        <v>10782</v>
      </c>
      <c r="K43" t="s">
        <v>405</v>
      </c>
      <c r="L43">
        <v>4.5</v>
      </c>
      <c r="M43">
        <v>4</v>
      </c>
      <c r="N43">
        <v>6</v>
      </c>
      <c r="P43" s="55">
        <v>30423</v>
      </c>
      <c r="Q43" s="55">
        <v>1999</v>
      </c>
      <c r="R43" s="61" t="s">
        <v>88</v>
      </c>
      <c r="S43" s="46">
        <v>0.21199999999999999</v>
      </c>
      <c r="T43" s="65">
        <v>0</v>
      </c>
      <c r="U43" s="65">
        <v>0</v>
      </c>
      <c r="V43" s="65">
        <v>0</v>
      </c>
      <c r="W43" s="65">
        <v>0</v>
      </c>
    </row>
    <row r="44" spans="1:29" hidden="1" x14ac:dyDescent="0.25">
      <c r="A44">
        <v>35676</v>
      </c>
      <c r="B44">
        <v>1998</v>
      </c>
      <c r="C44" s="22" t="str">
        <f t="shared" si="0"/>
        <v>1998H35676</v>
      </c>
      <c r="D44" s="13">
        <v>36119</v>
      </c>
      <c r="E44">
        <v>40002</v>
      </c>
      <c r="F44" t="s">
        <v>97</v>
      </c>
      <c r="G44" t="s">
        <v>92</v>
      </c>
      <c r="I44" t="s">
        <v>401</v>
      </c>
      <c r="J44" s="15">
        <f t="shared" si="2"/>
        <v>6289.5</v>
      </c>
      <c r="K44" t="s">
        <v>402</v>
      </c>
      <c r="L44">
        <v>2.625</v>
      </c>
      <c r="M44">
        <v>4</v>
      </c>
      <c r="N44">
        <v>6</v>
      </c>
      <c r="P44" s="55"/>
      <c r="Q44" s="55"/>
      <c r="R44" s="61" t="s">
        <v>77</v>
      </c>
      <c r="S44" s="65">
        <v>0</v>
      </c>
      <c r="T44" s="65">
        <v>0</v>
      </c>
      <c r="U44" s="65">
        <v>0</v>
      </c>
      <c r="V44" s="65">
        <v>0</v>
      </c>
      <c r="W44" s="65">
        <v>0</v>
      </c>
    </row>
    <row r="45" spans="1:29" hidden="1" x14ac:dyDescent="0.25">
      <c r="A45">
        <v>35677</v>
      </c>
      <c r="B45">
        <v>1998</v>
      </c>
      <c r="C45" s="22" t="str">
        <f t="shared" si="0"/>
        <v>1998H35677</v>
      </c>
      <c r="D45" s="13">
        <v>36119</v>
      </c>
      <c r="E45">
        <v>40002</v>
      </c>
      <c r="F45" t="s">
        <v>97</v>
      </c>
      <c r="G45" t="s">
        <v>92</v>
      </c>
      <c r="I45" t="s">
        <v>401</v>
      </c>
      <c r="J45" s="15">
        <f t="shared" si="2"/>
        <v>15574</v>
      </c>
      <c r="K45" t="s">
        <v>403</v>
      </c>
      <c r="L45">
        <v>6.5</v>
      </c>
      <c r="M45">
        <v>4</v>
      </c>
      <c r="N45">
        <v>6</v>
      </c>
      <c r="P45" s="55">
        <v>30433</v>
      </c>
      <c r="Q45" s="55">
        <v>1999</v>
      </c>
      <c r="R45" s="61" t="s">
        <v>77</v>
      </c>
      <c r="S45" s="46">
        <v>24.85</v>
      </c>
      <c r="T45" s="46">
        <v>16.399999999999999</v>
      </c>
      <c r="U45" s="46">
        <v>4.7789999999999999</v>
      </c>
      <c r="V45" s="46">
        <v>6.6310000000000002</v>
      </c>
      <c r="W45" s="65">
        <v>0</v>
      </c>
    </row>
    <row r="46" spans="1:29" hidden="1" x14ac:dyDescent="0.25">
      <c r="A46">
        <v>35678</v>
      </c>
      <c r="B46">
        <v>1998</v>
      </c>
      <c r="C46" s="22" t="str">
        <f t="shared" si="0"/>
        <v>1998H35678</v>
      </c>
      <c r="D46" s="13">
        <v>36119</v>
      </c>
      <c r="E46">
        <v>40002</v>
      </c>
      <c r="F46" t="s">
        <v>97</v>
      </c>
      <c r="G46" t="s">
        <v>92</v>
      </c>
      <c r="I46" t="s">
        <v>401</v>
      </c>
      <c r="J46" s="15">
        <f t="shared" si="2"/>
        <v>20965</v>
      </c>
      <c r="K46" t="s">
        <v>404</v>
      </c>
      <c r="L46">
        <v>8.75</v>
      </c>
      <c r="M46">
        <v>4</v>
      </c>
      <c r="N46">
        <v>6</v>
      </c>
      <c r="O46" t="s">
        <v>425</v>
      </c>
      <c r="P46" s="55">
        <v>30561</v>
      </c>
      <c r="Q46" s="55">
        <v>1999</v>
      </c>
      <c r="R46" s="61" t="s">
        <v>77</v>
      </c>
      <c r="S46" s="55"/>
      <c r="T46" s="65"/>
      <c r="U46" s="65"/>
      <c r="V46" s="65"/>
      <c r="W46" s="65"/>
    </row>
    <row r="47" spans="1:29" hidden="1" x14ac:dyDescent="0.25">
      <c r="A47">
        <v>35679</v>
      </c>
      <c r="B47">
        <v>1998</v>
      </c>
      <c r="C47" s="22" t="str">
        <f t="shared" si="0"/>
        <v>1998H35679</v>
      </c>
      <c r="D47" s="13">
        <v>36116</v>
      </c>
      <c r="E47">
        <v>40002</v>
      </c>
      <c r="F47" t="s">
        <v>97</v>
      </c>
      <c r="G47" t="s">
        <v>91</v>
      </c>
      <c r="I47" t="s">
        <v>401</v>
      </c>
      <c r="J47" s="15">
        <f t="shared" si="2"/>
        <v>4492.5</v>
      </c>
      <c r="K47" t="s">
        <v>402</v>
      </c>
      <c r="L47">
        <v>1.875</v>
      </c>
      <c r="M47">
        <v>4</v>
      </c>
      <c r="N47">
        <v>6</v>
      </c>
      <c r="P47" s="55"/>
      <c r="Q47" s="55"/>
      <c r="R47" s="61" t="s">
        <v>77</v>
      </c>
      <c r="S47" s="65">
        <v>0</v>
      </c>
      <c r="T47" s="65">
        <v>0</v>
      </c>
      <c r="U47" s="65">
        <v>0</v>
      </c>
      <c r="V47" s="65">
        <v>0</v>
      </c>
      <c r="W47" s="65">
        <v>0</v>
      </c>
    </row>
    <row r="48" spans="1:29" hidden="1" x14ac:dyDescent="0.25">
      <c r="A48">
        <v>35680</v>
      </c>
      <c r="B48">
        <v>1998</v>
      </c>
      <c r="C48" s="22" t="str">
        <f t="shared" si="0"/>
        <v>1998H35680</v>
      </c>
      <c r="D48" s="13">
        <v>36116</v>
      </c>
      <c r="E48">
        <v>40002</v>
      </c>
      <c r="F48" t="s">
        <v>97</v>
      </c>
      <c r="G48" t="s">
        <v>91</v>
      </c>
      <c r="I48" t="s">
        <v>401</v>
      </c>
      <c r="J48" s="15">
        <f t="shared" si="2"/>
        <v>7188</v>
      </c>
      <c r="K48" t="s">
        <v>403</v>
      </c>
      <c r="L48">
        <v>3</v>
      </c>
      <c r="M48">
        <v>4</v>
      </c>
      <c r="N48">
        <v>6</v>
      </c>
      <c r="O48" t="s">
        <v>425</v>
      </c>
      <c r="P48" s="55">
        <v>30562</v>
      </c>
      <c r="Q48" s="55">
        <v>1999</v>
      </c>
      <c r="R48" s="61" t="s">
        <v>77</v>
      </c>
      <c r="S48" s="65"/>
      <c r="T48" s="65"/>
      <c r="U48" s="65"/>
      <c r="V48" s="65"/>
      <c r="W48" s="65"/>
    </row>
    <row r="49" spans="1:29" hidden="1" x14ac:dyDescent="0.25">
      <c r="A49">
        <v>35681</v>
      </c>
      <c r="B49">
        <v>1998</v>
      </c>
      <c r="C49" s="22" t="str">
        <f t="shared" si="0"/>
        <v>1998H35681</v>
      </c>
      <c r="D49" s="13">
        <v>36116</v>
      </c>
      <c r="E49">
        <v>40002</v>
      </c>
      <c r="F49" t="s">
        <v>97</v>
      </c>
      <c r="G49" t="s">
        <v>91</v>
      </c>
      <c r="I49" t="s">
        <v>401</v>
      </c>
      <c r="J49" s="15">
        <f t="shared" si="2"/>
        <v>13777</v>
      </c>
      <c r="K49" t="s">
        <v>404</v>
      </c>
      <c r="L49">
        <v>5.75</v>
      </c>
      <c r="M49">
        <v>4</v>
      </c>
      <c r="N49">
        <v>6</v>
      </c>
      <c r="O49" t="s">
        <v>425</v>
      </c>
      <c r="P49" s="55">
        <v>30563</v>
      </c>
      <c r="Q49" s="55">
        <v>1999</v>
      </c>
      <c r="R49" s="61" t="s">
        <v>77</v>
      </c>
      <c r="S49" s="65"/>
      <c r="T49" s="65"/>
      <c r="U49" s="65"/>
      <c r="V49" s="65"/>
      <c r="W49" s="65"/>
    </row>
    <row r="50" spans="1:29" hidden="1" x14ac:dyDescent="0.25">
      <c r="A50">
        <v>35682</v>
      </c>
      <c r="B50">
        <v>1998</v>
      </c>
      <c r="C50" s="22" t="str">
        <f t="shared" si="0"/>
        <v>1998H35682</v>
      </c>
      <c r="D50" s="13">
        <v>36117</v>
      </c>
      <c r="E50">
        <v>40002</v>
      </c>
      <c r="F50" t="s">
        <v>97</v>
      </c>
      <c r="G50" t="s">
        <v>45</v>
      </c>
      <c r="I50" t="s">
        <v>401</v>
      </c>
      <c r="J50" s="15">
        <f t="shared" si="2"/>
        <v>3294.5</v>
      </c>
      <c r="K50" t="s">
        <v>402</v>
      </c>
      <c r="L50">
        <v>1.375</v>
      </c>
      <c r="M50">
        <v>4</v>
      </c>
      <c r="N50">
        <v>6</v>
      </c>
      <c r="P50" s="55"/>
      <c r="Q50" s="55"/>
      <c r="R50" s="61" t="s">
        <v>77</v>
      </c>
      <c r="S50" s="65">
        <v>0</v>
      </c>
      <c r="T50" s="65">
        <v>0</v>
      </c>
      <c r="U50" s="65">
        <v>0</v>
      </c>
      <c r="V50" s="65">
        <v>0</v>
      </c>
      <c r="W50" s="65">
        <v>0</v>
      </c>
    </row>
    <row r="51" spans="1:29" hidden="1" x14ac:dyDescent="0.25">
      <c r="A51">
        <v>35683</v>
      </c>
      <c r="B51">
        <v>1998</v>
      </c>
      <c r="C51" s="22" t="str">
        <f t="shared" si="0"/>
        <v>1998H35683</v>
      </c>
      <c r="D51" s="13">
        <v>36117</v>
      </c>
      <c r="E51">
        <v>40002</v>
      </c>
      <c r="F51" t="s">
        <v>97</v>
      </c>
      <c r="G51" t="s">
        <v>45</v>
      </c>
      <c r="I51" t="s">
        <v>401</v>
      </c>
      <c r="J51" s="15">
        <f t="shared" si="2"/>
        <v>8086.5</v>
      </c>
      <c r="K51" t="s">
        <v>403</v>
      </c>
      <c r="L51">
        <v>3.375</v>
      </c>
      <c r="M51">
        <v>4</v>
      </c>
      <c r="N51">
        <v>6</v>
      </c>
      <c r="O51" t="s">
        <v>425</v>
      </c>
      <c r="P51" s="55">
        <v>30564</v>
      </c>
      <c r="Q51" s="55">
        <v>1999</v>
      </c>
      <c r="R51" s="61" t="s">
        <v>77</v>
      </c>
      <c r="S51" s="55"/>
      <c r="T51" s="65"/>
      <c r="U51" s="65"/>
      <c r="V51" s="65"/>
      <c r="W51" s="65"/>
    </row>
    <row r="52" spans="1:29" hidden="1" x14ac:dyDescent="0.25">
      <c r="A52">
        <v>35684</v>
      </c>
      <c r="B52">
        <v>1998</v>
      </c>
      <c r="C52" s="22" t="str">
        <f t="shared" si="0"/>
        <v>1998H35684</v>
      </c>
      <c r="D52" s="13">
        <v>36117</v>
      </c>
      <c r="E52">
        <v>40002</v>
      </c>
      <c r="F52" t="s">
        <v>97</v>
      </c>
      <c r="G52" t="s">
        <v>45</v>
      </c>
      <c r="I52" t="s">
        <v>401</v>
      </c>
      <c r="J52" s="15">
        <f t="shared" si="2"/>
        <v>11980</v>
      </c>
      <c r="K52" t="s">
        <v>404</v>
      </c>
      <c r="L52">
        <v>5</v>
      </c>
      <c r="M52">
        <v>4</v>
      </c>
      <c r="N52">
        <v>6</v>
      </c>
      <c r="O52" t="s">
        <v>425</v>
      </c>
      <c r="P52" s="55">
        <v>30565</v>
      </c>
      <c r="Q52" s="55">
        <v>1999</v>
      </c>
      <c r="R52" s="61" t="s">
        <v>77</v>
      </c>
      <c r="S52" s="55"/>
      <c r="T52" s="65"/>
      <c r="U52" s="65"/>
      <c r="V52" s="65"/>
      <c r="W52" s="65"/>
    </row>
    <row r="53" spans="1:29" hidden="1" x14ac:dyDescent="0.25">
      <c r="A53">
        <v>35685</v>
      </c>
      <c r="B53">
        <v>1998</v>
      </c>
      <c r="C53" s="22" t="str">
        <f t="shared" si="0"/>
        <v>1998H35685</v>
      </c>
      <c r="D53" s="13">
        <v>36117</v>
      </c>
      <c r="E53">
        <v>40002</v>
      </c>
      <c r="F53" t="s">
        <v>97</v>
      </c>
      <c r="G53" t="s">
        <v>98</v>
      </c>
      <c r="I53" t="s">
        <v>401</v>
      </c>
      <c r="J53" s="15">
        <f t="shared" si="2"/>
        <v>4193</v>
      </c>
      <c r="K53" t="s">
        <v>402</v>
      </c>
      <c r="L53">
        <v>1.75</v>
      </c>
      <c r="M53">
        <v>4</v>
      </c>
      <c r="N53">
        <v>6</v>
      </c>
      <c r="P53" s="55"/>
      <c r="Q53" s="55"/>
      <c r="R53" s="61" t="s">
        <v>77</v>
      </c>
      <c r="S53" s="65">
        <v>0</v>
      </c>
      <c r="T53" s="65">
        <v>0</v>
      </c>
      <c r="U53" s="65">
        <v>0</v>
      </c>
      <c r="V53" s="65">
        <v>0</v>
      </c>
      <c r="W53" s="65">
        <v>0</v>
      </c>
    </row>
    <row r="54" spans="1:29" hidden="1" x14ac:dyDescent="0.25">
      <c r="A54">
        <v>35686</v>
      </c>
      <c r="B54">
        <v>1998</v>
      </c>
      <c r="C54" s="22" t="str">
        <f t="shared" si="0"/>
        <v>1998H35686</v>
      </c>
      <c r="D54" s="13">
        <v>36117</v>
      </c>
      <c r="E54">
        <v>40002</v>
      </c>
      <c r="F54" t="s">
        <v>97</v>
      </c>
      <c r="G54" t="s">
        <v>98</v>
      </c>
      <c r="I54" t="s">
        <v>401</v>
      </c>
      <c r="J54" s="15">
        <f t="shared" si="2"/>
        <v>10782</v>
      </c>
      <c r="K54" t="s">
        <v>403</v>
      </c>
      <c r="L54">
        <v>4.5</v>
      </c>
      <c r="M54">
        <v>4</v>
      </c>
      <c r="N54">
        <v>6</v>
      </c>
      <c r="P54" s="55">
        <v>30447</v>
      </c>
      <c r="Q54" s="55">
        <v>1999</v>
      </c>
      <c r="R54" s="61" t="s">
        <v>77</v>
      </c>
      <c r="S54" s="46">
        <v>18.870999999999999</v>
      </c>
      <c r="T54" s="46">
        <v>3.403</v>
      </c>
      <c r="U54" s="46">
        <v>5.7160000000000002</v>
      </c>
      <c r="V54" s="46">
        <v>7.1630000000000003</v>
      </c>
      <c r="W54" s="65">
        <v>0</v>
      </c>
    </row>
    <row r="55" spans="1:29" hidden="1" x14ac:dyDescent="0.25">
      <c r="A55">
        <v>35687</v>
      </c>
      <c r="B55">
        <v>1998</v>
      </c>
      <c r="C55" s="22" t="str">
        <f t="shared" si="0"/>
        <v>1998H35687</v>
      </c>
      <c r="D55" s="13">
        <v>36117</v>
      </c>
      <c r="E55">
        <v>40002</v>
      </c>
      <c r="F55" t="s">
        <v>97</v>
      </c>
      <c r="G55" t="s">
        <v>98</v>
      </c>
      <c r="I55" t="s">
        <v>401</v>
      </c>
      <c r="J55" s="15">
        <f t="shared" si="2"/>
        <v>10782</v>
      </c>
      <c r="K55" t="s">
        <v>404</v>
      </c>
      <c r="L55">
        <v>4.5</v>
      </c>
      <c r="M55">
        <v>4</v>
      </c>
      <c r="N55">
        <v>6</v>
      </c>
      <c r="P55" s="55">
        <v>30448</v>
      </c>
      <c r="Q55" s="55">
        <v>1999</v>
      </c>
      <c r="R55" s="61" t="s">
        <v>77</v>
      </c>
      <c r="S55" s="46">
        <v>5.077</v>
      </c>
      <c r="T55" s="46">
        <v>8.2200000000000006</v>
      </c>
      <c r="U55" s="46">
        <v>56.351999999999997</v>
      </c>
      <c r="V55" s="46">
        <v>4.4130000000000003</v>
      </c>
      <c r="W55" s="65">
        <v>0</v>
      </c>
    </row>
    <row r="56" spans="1:29" hidden="1" x14ac:dyDescent="0.25">
      <c r="A56">
        <v>35688</v>
      </c>
      <c r="B56">
        <v>1998</v>
      </c>
      <c r="C56" s="22" t="str">
        <f t="shared" si="0"/>
        <v>1998H35688</v>
      </c>
      <c r="D56" s="13">
        <v>36119</v>
      </c>
      <c r="E56">
        <v>40002</v>
      </c>
      <c r="F56" t="s">
        <v>97</v>
      </c>
      <c r="G56" t="s">
        <v>99</v>
      </c>
      <c r="I56" t="s">
        <v>401</v>
      </c>
      <c r="J56" s="15">
        <f t="shared" si="2"/>
        <v>2096.5</v>
      </c>
      <c r="K56" t="s">
        <v>402</v>
      </c>
      <c r="L56">
        <v>0.875</v>
      </c>
      <c r="M56">
        <v>4</v>
      </c>
      <c r="N56">
        <v>6</v>
      </c>
      <c r="P56" s="55"/>
      <c r="Q56" s="55"/>
      <c r="R56" s="61" t="s">
        <v>77</v>
      </c>
      <c r="S56" s="65">
        <v>0</v>
      </c>
      <c r="T56" s="65">
        <v>0</v>
      </c>
      <c r="U56" s="65">
        <v>0</v>
      </c>
      <c r="V56" s="65">
        <v>0</v>
      </c>
      <c r="W56" s="65">
        <v>0</v>
      </c>
    </row>
    <row r="57" spans="1:29" hidden="1" x14ac:dyDescent="0.25">
      <c r="A57">
        <v>35689</v>
      </c>
      <c r="B57">
        <v>1998</v>
      </c>
      <c r="C57" s="22" t="str">
        <f t="shared" si="0"/>
        <v>1998H35689</v>
      </c>
      <c r="D57" s="13">
        <v>36119</v>
      </c>
      <c r="E57">
        <v>40002</v>
      </c>
      <c r="F57" t="s">
        <v>97</v>
      </c>
      <c r="G57" t="s">
        <v>99</v>
      </c>
      <c r="I57" t="s">
        <v>401</v>
      </c>
      <c r="J57" s="15">
        <f t="shared" si="2"/>
        <v>8086.5</v>
      </c>
      <c r="K57" t="s">
        <v>403</v>
      </c>
      <c r="L57">
        <v>3.375</v>
      </c>
      <c r="M57">
        <v>4</v>
      </c>
      <c r="N57">
        <v>6</v>
      </c>
      <c r="P57" s="55">
        <v>30454</v>
      </c>
      <c r="Q57" s="55">
        <v>1999</v>
      </c>
      <c r="R57" s="61" t="s">
        <v>77</v>
      </c>
      <c r="S57" s="46">
        <v>8.9960000000000004</v>
      </c>
      <c r="T57" s="117">
        <v>1434</v>
      </c>
      <c r="U57" s="46">
        <v>131.29300000000001</v>
      </c>
      <c r="V57" s="46">
        <v>11.881</v>
      </c>
      <c r="W57" s="65">
        <v>0</v>
      </c>
      <c r="X57" s="55"/>
      <c r="Y57" s="22"/>
      <c r="Z57" s="61"/>
      <c r="AA57" s="46"/>
      <c r="AB57" s="46"/>
      <c r="AC57" s="46"/>
    </row>
    <row r="58" spans="1:29" hidden="1" x14ac:dyDescent="0.25">
      <c r="A58">
        <v>35690</v>
      </c>
      <c r="B58">
        <v>1998</v>
      </c>
      <c r="C58" s="22" t="str">
        <f t="shared" si="0"/>
        <v>1998H35690</v>
      </c>
      <c r="D58" s="13">
        <v>36119</v>
      </c>
      <c r="E58">
        <v>40002</v>
      </c>
      <c r="F58" t="s">
        <v>97</v>
      </c>
      <c r="G58" t="s">
        <v>99</v>
      </c>
      <c r="I58" t="s">
        <v>401</v>
      </c>
      <c r="J58" s="15">
        <f t="shared" si="2"/>
        <v>6289.5</v>
      </c>
      <c r="K58" t="s">
        <v>404</v>
      </c>
      <c r="L58">
        <v>2.625</v>
      </c>
      <c r="M58">
        <v>4</v>
      </c>
      <c r="N58">
        <v>6</v>
      </c>
      <c r="P58" s="55">
        <v>30455</v>
      </c>
      <c r="Q58" s="55">
        <v>1999</v>
      </c>
      <c r="R58" s="61" t="s">
        <v>77</v>
      </c>
      <c r="S58" s="46">
        <v>8.3719999999999999</v>
      </c>
      <c r="T58" s="46">
        <v>1</v>
      </c>
      <c r="U58" s="46">
        <v>53.664999999999999</v>
      </c>
      <c r="V58" s="46">
        <v>5.0380000000000003</v>
      </c>
      <c r="W58" s="65">
        <v>0</v>
      </c>
      <c r="X58" s="55"/>
      <c r="Y58" s="22"/>
      <c r="Z58" s="61"/>
      <c r="AA58" s="46"/>
      <c r="AB58" s="46"/>
      <c r="AC58" s="46"/>
    </row>
    <row r="59" spans="1:29" hidden="1" x14ac:dyDescent="0.25">
      <c r="A59">
        <v>35691</v>
      </c>
      <c r="B59">
        <v>1998</v>
      </c>
      <c r="C59" s="22" t="str">
        <f t="shared" si="0"/>
        <v>1998H35691</v>
      </c>
      <c r="D59" s="13">
        <v>36119</v>
      </c>
      <c r="E59">
        <v>40002</v>
      </c>
      <c r="F59" t="s">
        <v>97</v>
      </c>
      <c r="G59" t="s">
        <v>74</v>
      </c>
      <c r="I59" t="s">
        <v>401</v>
      </c>
      <c r="J59" s="15">
        <f t="shared" si="2"/>
        <v>2995</v>
      </c>
      <c r="K59" t="s">
        <v>402</v>
      </c>
      <c r="L59">
        <v>1.25</v>
      </c>
      <c r="M59">
        <v>4</v>
      </c>
      <c r="N59">
        <v>6</v>
      </c>
      <c r="P59" s="55"/>
      <c r="Q59" s="55"/>
      <c r="R59" s="61" t="s">
        <v>77</v>
      </c>
      <c r="S59" s="65">
        <v>0</v>
      </c>
      <c r="T59" s="65">
        <v>0</v>
      </c>
      <c r="U59" s="65">
        <v>0</v>
      </c>
      <c r="V59" s="65">
        <v>0</v>
      </c>
      <c r="W59" s="65">
        <v>0</v>
      </c>
    </row>
    <row r="60" spans="1:29" hidden="1" x14ac:dyDescent="0.25">
      <c r="A60">
        <v>35692</v>
      </c>
      <c r="B60">
        <v>1998</v>
      </c>
      <c r="C60" s="22" t="str">
        <f t="shared" si="0"/>
        <v>1998H35692</v>
      </c>
      <c r="D60" s="13">
        <v>36119</v>
      </c>
      <c r="E60">
        <v>40002</v>
      </c>
      <c r="F60" t="s">
        <v>97</v>
      </c>
      <c r="G60" t="s">
        <v>74</v>
      </c>
      <c r="I60" t="s">
        <v>401</v>
      </c>
      <c r="J60" s="15">
        <f t="shared" si="2"/>
        <v>9584</v>
      </c>
      <c r="K60" t="s">
        <v>403</v>
      </c>
      <c r="L60">
        <v>4</v>
      </c>
      <c r="M60">
        <v>4</v>
      </c>
      <c r="N60">
        <v>6</v>
      </c>
      <c r="P60" s="55"/>
      <c r="Q60" s="55"/>
      <c r="R60" s="61" t="s">
        <v>77</v>
      </c>
      <c r="S60" s="65">
        <v>0</v>
      </c>
      <c r="T60" s="65">
        <v>0</v>
      </c>
      <c r="U60" s="65">
        <v>0</v>
      </c>
      <c r="V60" s="65">
        <v>0</v>
      </c>
      <c r="W60" s="65">
        <v>0</v>
      </c>
    </row>
    <row r="61" spans="1:29" hidden="1" x14ac:dyDescent="0.25">
      <c r="A61">
        <v>35693</v>
      </c>
      <c r="B61">
        <v>1998</v>
      </c>
      <c r="C61" s="22" t="str">
        <f t="shared" si="0"/>
        <v>1998H35693</v>
      </c>
      <c r="D61" s="13">
        <v>36119</v>
      </c>
      <c r="E61">
        <v>40002</v>
      </c>
      <c r="F61" t="s">
        <v>97</v>
      </c>
      <c r="G61" t="s">
        <v>74</v>
      </c>
      <c r="I61" t="s">
        <v>401</v>
      </c>
      <c r="J61" s="15">
        <f t="shared" si="2"/>
        <v>12878.5</v>
      </c>
      <c r="K61" t="s">
        <v>404</v>
      </c>
      <c r="L61">
        <v>5.375</v>
      </c>
      <c r="M61">
        <v>4</v>
      </c>
      <c r="N61">
        <v>6</v>
      </c>
      <c r="P61" s="55">
        <v>30462</v>
      </c>
      <c r="Q61" s="55">
        <v>1999</v>
      </c>
      <c r="R61" s="61" t="s">
        <v>77</v>
      </c>
      <c r="S61" s="46">
        <v>8.2129999999999992</v>
      </c>
      <c r="T61" s="117">
        <v>16136</v>
      </c>
      <c r="U61" s="46">
        <v>182.77500000000001</v>
      </c>
      <c r="V61" s="46">
        <v>5.9939999999999998</v>
      </c>
      <c r="W61" s="65">
        <v>0</v>
      </c>
    </row>
    <row r="62" spans="1:29" hidden="1" x14ac:dyDescent="0.25">
      <c r="A62">
        <v>35694</v>
      </c>
      <c r="B62">
        <v>1998</v>
      </c>
      <c r="C62" s="22" t="str">
        <f t="shared" si="0"/>
        <v>1998H35694</v>
      </c>
      <c r="D62" s="13">
        <v>36115</v>
      </c>
      <c r="E62">
        <v>40002</v>
      </c>
      <c r="F62" t="s">
        <v>100</v>
      </c>
      <c r="G62" t="s">
        <v>101</v>
      </c>
      <c r="I62" t="s">
        <v>401</v>
      </c>
      <c r="J62" s="15">
        <f t="shared" si="2"/>
        <v>4792</v>
      </c>
      <c r="K62" t="s">
        <v>402</v>
      </c>
      <c r="L62">
        <v>2</v>
      </c>
      <c r="M62">
        <v>4</v>
      </c>
      <c r="N62">
        <v>6</v>
      </c>
      <c r="P62" s="55"/>
      <c r="Q62" s="55"/>
      <c r="R62" s="61" t="s">
        <v>77</v>
      </c>
      <c r="S62" s="65">
        <v>0</v>
      </c>
      <c r="T62" s="65">
        <v>0</v>
      </c>
      <c r="U62" s="65">
        <v>0</v>
      </c>
      <c r="V62" s="65">
        <v>0</v>
      </c>
      <c r="W62" s="65">
        <v>0</v>
      </c>
    </row>
    <row r="63" spans="1:29" hidden="1" x14ac:dyDescent="0.25">
      <c r="A63">
        <v>35695</v>
      </c>
      <c r="B63">
        <v>1998</v>
      </c>
      <c r="C63" s="22" t="str">
        <f t="shared" si="0"/>
        <v>1998H35695</v>
      </c>
      <c r="D63" s="13">
        <v>36115</v>
      </c>
      <c r="E63">
        <v>40002</v>
      </c>
      <c r="F63" t="s">
        <v>100</v>
      </c>
      <c r="G63" t="s">
        <v>101</v>
      </c>
      <c r="I63" t="s">
        <v>401</v>
      </c>
      <c r="J63" s="15">
        <f t="shared" si="2"/>
        <v>19966.666666666668</v>
      </c>
      <c r="K63" t="s">
        <v>403</v>
      </c>
      <c r="L63">
        <v>8.3333333333333339</v>
      </c>
      <c r="M63">
        <v>4</v>
      </c>
      <c r="N63">
        <v>6</v>
      </c>
      <c r="P63" s="55">
        <v>30469</v>
      </c>
      <c r="Q63" s="55">
        <v>1999</v>
      </c>
      <c r="R63" s="61" t="s">
        <v>77</v>
      </c>
      <c r="S63" s="46">
        <v>31.085000000000001</v>
      </c>
      <c r="T63" s="46">
        <v>11.683</v>
      </c>
      <c r="U63" s="46">
        <v>12.784000000000001</v>
      </c>
      <c r="V63" s="46">
        <v>10.404</v>
      </c>
      <c r="W63" s="65">
        <v>0</v>
      </c>
    </row>
    <row r="64" spans="1:29" hidden="1" x14ac:dyDescent="0.25">
      <c r="A64">
        <v>35696</v>
      </c>
      <c r="B64">
        <v>1998</v>
      </c>
      <c r="C64" s="22" t="str">
        <f t="shared" si="0"/>
        <v>1998H35696</v>
      </c>
      <c r="D64" s="13">
        <v>36115</v>
      </c>
      <c r="E64">
        <v>40002</v>
      </c>
      <c r="F64" t="s">
        <v>100</v>
      </c>
      <c r="G64" t="s">
        <v>101</v>
      </c>
      <c r="I64" t="s">
        <v>401</v>
      </c>
      <c r="J64" s="15">
        <f t="shared" si="2"/>
        <v>51913.333333333336</v>
      </c>
      <c r="K64" t="s">
        <v>404</v>
      </c>
      <c r="L64">
        <v>21.666666666666668</v>
      </c>
      <c r="M64">
        <v>4</v>
      </c>
      <c r="N64">
        <v>6</v>
      </c>
      <c r="P64" s="55">
        <v>30470</v>
      </c>
      <c r="Q64" s="55">
        <v>1999</v>
      </c>
      <c r="R64" s="61" t="s">
        <v>77</v>
      </c>
      <c r="S64" s="46">
        <v>12.672000000000001</v>
      </c>
      <c r="T64" s="46">
        <v>16.582999999999998</v>
      </c>
      <c r="U64" s="46">
        <v>161.17599999999999</v>
      </c>
      <c r="V64" s="46">
        <v>10.587</v>
      </c>
      <c r="W64" s="65">
        <v>0</v>
      </c>
      <c r="X64" s="55"/>
      <c r="Y64" s="22"/>
      <c r="Z64" s="61"/>
      <c r="AA64" s="46"/>
      <c r="AB64" s="46"/>
      <c r="AC64" s="46"/>
    </row>
    <row r="65" spans="1:29" hidden="1" x14ac:dyDescent="0.25">
      <c r="A65">
        <v>35697</v>
      </c>
      <c r="B65">
        <v>1998</v>
      </c>
      <c r="C65" s="22" t="str">
        <f t="shared" si="0"/>
        <v>1998H35697</v>
      </c>
      <c r="D65" s="13">
        <v>36115</v>
      </c>
      <c r="E65">
        <v>40002</v>
      </c>
      <c r="F65" t="s">
        <v>100</v>
      </c>
      <c r="G65" t="s">
        <v>102</v>
      </c>
      <c r="I65" t="s">
        <v>401</v>
      </c>
      <c r="J65" s="15">
        <f t="shared" si="2"/>
        <v>2695.5</v>
      </c>
      <c r="K65" t="s">
        <v>402</v>
      </c>
      <c r="L65">
        <v>1.125</v>
      </c>
      <c r="M65">
        <v>4</v>
      </c>
      <c r="N65">
        <v>6</v>
      </c>
      <c r="P65" s="55"/>
      <c r="Q65" s="55"/>
      <c r="R65" s="61" t="s">
        <v>77</v>
      </c>
      <c r="S65" s="65">
        <v>0</v>
      </c>
      <c r="T65" s="65">
        <v>0</v>
      </c>
      <c r="U65" s="65">
        <v>0</v>
      </c>
      <c r="V65" s="65">
        <v>0</v>
      </c>
      <c r="W65" s="65">
        <v>0</v>
      </c>
    </row>
    <row r="66" spans="1:29" hidden="1" x14ac:dyDescent="0.25">
      <c r="A66">
        <v>35698</v>
      </c>
      <c r="B66">
        <v>1998</v>
      </c>
      <c r="C66" s="22" t="str">
        <f t="shared" ref="C66:C129" si="3">CONCATENATE(B66,"H",A66)</f>
        <v>1998H35698</v>
      </c>
      <c r="D66" s="13">
        <v>36115</v>
      </c>
      <c r="E66">
        <v>40002</v>
      </c>
      <c r="F66" t="s">
        <v>100</v>
      </c>
      <c r="G66" t="s">
        <v>102</v>
      </c>
      <c r="I66" t="s">
        <v>401</v>
      </c>
      <c r="J66" s="15">
        <f t="shared" si="2"/>
        <v>12279.5</v>
      </c>
      <c r="K66" t="s">
        <v>403</v>
      </c>
      <c r="L66">
        <v>5.125</v>
      </c>
      <c r="M66">
        <v>4</v>
      </c>
      <c r="N66">
        <v>6</v>
      </c>
      <c r="P66" s="55">
        <v>30474</v>
      </c>
      <c r="Q66" s="55">
        <v>1999</v>
      </c>
      <c r="R66" s="61" t="s">
        <v>77</v>
      </c>
      <c r="S66" s="46">
        <v>0.27200000000000002</v>
      </c>
      <c r="T66" s="46">
        <v>0.52700000000000002</v>
      </c>
      <c r="U66" s="65">
        <v>0</v>
      </c>
      <c r="V66" s="46">
        <v>77.320999999999998</v>
      </c>
      <c r="W66" s="65">
        <v>0</v>
      </c>
    </row>
    <row r="67" spans="1:29" hidden="1" x14ac:dyDescent="0.25">
      <c r="A67">
        <v>35699</v>
      </c>
      <c r="B67">
        <v>1998</v>
      </c>
      <c r="C67" s="22" t="str">
        <f t="shared" si="3"/>
        <v>1998H35699</v>
      </c>
      <c r="D67" s="13">
        <v>36115</v>
      </c>
      <c r="E67">
        <v>40002</v>
      </c>
      <c r="F67" t="s">
        <v>100</v>
      </c>
      <c r="G67" t="s">
        <v>102</v>
      </c>
      <c r="I67" t="s">
        <v>401</v>
      </c>
      <c r="J67" s="15">
        <f t="shared" si="2"/>
        <v>13477.5</v>
      </c>
      <c r="K67" t="s">
        <v>404</v>
      </c>
      <c r="L67">
        <v>5.625</v>
      </c>
      <c r="M67">
        <v>4</v>
      </c>
      <c r="N67">
        <v>6</v>
      </c>
      <c r="P67" s="55">
        <v>30475</v>
      </c>
      <c r="Q67" s="55">
        <v>1999</v>
      </c>
      <c r="R67" s="61" t="s">
        <v>77</v>
      </c>
      <c r="S67" s="46">
        <v>4.9950000000000001</v>
      </c>
      <c r="T67" s="46">
        <v>2.4710000000000001</v>
      </c>
      <c r="U67" s="46">
        <v>99.971000000000004</v>
      </c>
      <c r="V67" s="46">
        <v>5.0830000000000002</v>
      </c>
      <c r="W67" s="65">
        <v>0</v>
      </c>
    </row>
    <row r="68" spans="1:29" hidden="1" x14ac:dyDescent="0.25">
      <c r="A68">
        <v>35700</v>
      </c>
      <c r="B68">
        <v>1998</v>
      </c>
      <c r="C68" s="22" t="str">
        <f t="shared" si="3"/>
        <v>1998H35700</v>
      </c>
      <c r="D68" s="13">
        <v>36115</v>
      </c>
      <c r="E68">
        <v>40002</v>
      </c>
      <c r="F68" t="s">
        <v>100</v>
      </c>
      <c r="G68" t="s">
        <v>91</v>
      </c>
      <c r="I68" t="s">
        <v>401</v>
      </c>
      <c r="J68" s="15">
        <f t="shared" si="2"/>
        <v>10482.5</v>
      </c>
      <c r="K68" t="s">
        <v>402</v>
      </c>
      <c r="L68">
        <v>4.375</v>
      </c>
      <c r="M68">
        <v>4</v>
      </c>
      <c r="N68">
        <v>6</v>
      </c>
      <c r="P68" s="55"/>
      <c r="Q68" s="55"/>
      <c r="R68" s="61" t="s">
        <v>77</v>
      </c>
      <c r="S68" s="65">
        <v>0</v>
      </c>
      <c r="T68" s="65">
        <v>0</v>
      </c>
      <c r="U68" s="65">
        <v>0</v>
      </c>
      <c r="V68" s="65">
        <v>0</v>
      </c>
      <c r="W68" s="65">
        <v>0</v>
      </c>
    </row>
    <row r="69" spans="1:29" hidden="1" x14ac:dyDescent="0.25">
      <c r="A69">
        <v>35701</v>
      </c>
      <c r="B69">
        <v>1998</v>
      </c>
      <c r="C69" s="22" t="str">
        <f t="shared" si="3"/>
        <v>1998H35701</v>
      </c>
      <c r="D69" s="13">
        <v>36115</v>
      </c>
      <c r="E69">
        <v>40002</v>
      </c>
      <c r="F69" t="s">
        <v>100</v>
      </c>
      <c r="G69" t="s">
        <v>91</v>
      </c>
      <c r="I69" t="s">
        <v>401</v>
      </c>
      <c r="J69" s="15">
        <f t="shared" si="2"/>
        <v>11381</v>
      </c>
      <c r="K69" t="s">
        <v>403</v>
      </c>
      <c r="L69">
        <v>4.75</v>
      </c>
      <c r="M69">
        <v>4</v>
      </c>
      <c r="N69">
        <v>6</v>
      </c>
      <c r="O69" t="s">
        <v>438</v>
      </c>
      <c r="P69" s="55"/>
      <c r="Q69" s="55"/>
      <c r="R69" s="61" t="s">
        <v>77</v>
      </c>
      <c r="S69" s="65"/>
      <c r="T69" s="65"/>
      <c r="U69" s="65"/>
      <c r="V69" s="65"/>
      <c r="W69" s="65"/>
    </row>
    <row r="70" spans="1:29" hidden="1" x14ac:dyDescent="0.25">
      <c r="A70">
        <v>35702</v>
      </c>
      <c r="B70">
        <v>1998</v>
      </c>
      <c r="C70" s="22" t="str">
        <f t="shared" si="3"/>
        <v>1998H35702</v>
      </c>
      <c r="D70" s="13">
        <v>36115</v>
      </c>
      <c r="E70">
        <v>40002</v>
      </c>
      <c r="F70" t="s">
        <v>100</v>
      </c>
      <c r="G70" t="s">
        <v>91</v>
      </c>
      <c r="I70" t="s">
        <v>401</v>
      </c>
      <c r="J70" s="15">
        <f t="shared" si="2"/>
        <v>56905</v>
      </c>
      <c r="K70" t="s">
        <v>404</v>
      </c>
      <c r="L70">
        <v>23.75</v>
      </c>
      <c r="M70">
        <v>4</v>
      </c>
      <c r="N70">
        <v>6</v>
      </c>
      <c r="O70" t="s">
        <v>438</v>
      </c>
      <c r="P70" s="55"/>
      <c r="Q70" s="55"/>
      <c r="R70" s="61" t="s">
        <v>77</v>
      </c>
      <c r="S70" s="65"/>
      <c r="T70" s="65"/>
      <c r="U70" s="65"/>
      <c r="V70" s="65"/>
      <c r="W70" s="65"/>
    </row>
    <row r="71" spans="1:29" hidden="1" x14ac:dyDescent="0.25">
      <c r="A71">
        <v>35703</v>
      </c>
      <c r="B71">
        <v>1998</v>
      </c>
      <c r="C71" s="22" t="str">
        <f t="shared" si="3"/>
        <v>1998H35703</v>
      </c>
      <c r="D71" s="13">
        <v>36115</v>
      </c>
      <c r="E71">
        <v>40002</v>
      </c>
      <c r="F71" t="s">
        <v>100</v>
      </c>
      <c r="G71" t="s">
        <v>103</v>
      </c>
      <c r="I71" t="s">
        <v>401</v>
      </c>
      <c r="J71" s="15">
        <f t="shared" si="2"/>
        <v>4792</v>
      </c>
      <c r="K71" t="s">
        <v>402</v>
      </c>
      <c r="L71">
        <v>2</v>
      </c>
      <c r="M71">
        <v>4</v>
      </c>
      <c r="N71">
        <v>6</v>
      </c>
      <c r="P71" s="55"/>
      <c r="Q71" s="55"/>
      <c r="R71" s="61" t="s">
        <v>77</v>
      </c>
      <c r="S71" s="65">
        <v>0</v>
      </c>
      <c r="T71" s="65">
        <v>0</v>
      </c>
      <c r="U71" s="65">
        <v>0</v>
      </c>
      <c r="V71" s="65">
        <v>0</v>
      </c>
      <c r="W71" s="65">
        <v>0</v>
      </c>
    </row>
    <row r="72" spans="1:29" hidden="1" x14ac:dyDescent="0.25">
      <c r="A72">
        <v>35704</v>
      </c>
      <c r="B72">
        <v>1998</v>
      </c>
      <c r="C72" s="22" t="str">
        <f t="shared" si="3"/>
        <v>1998H35704</v>
      </c>
      <c r="D72" s="13">
        <v>36115</v>
      </c>
      <c r="E72">
        <v>40002</v>
      </c>
      <c r="F72" t="s">
        <v>100</v>
      </c>
      <c r="G72" t="s">
        <v>103</v>
      </c>
      <c r="I72" t="s">
        <v>401</v>
      </c>
      <c r="J72" s="15">
        <f t="shared" si="2"/>
        <v>11381</v>
      </c>
      <c r="K72" t="s">
        <v>403</v>
      </c>
      <c r="L72">
        <v>4.75</v>
      </c>
      <c r="M72">
        <v>4</v>
      </c>
      <c r="N72">
        <v>6</v>
      </c>
      <c r="P72" s="55">
        <v>30483</v>
      </c>
      <c r="Q72" s="55">
        <v>1999</v>
      </c>
      <c r="R72" s="61" t="s">
        <v>77</v>
      </c>
      <c r="S72" s="46">
        <v>11.787000000000001</v>
      </c>
      <c r="T72" s="46">
        <v>3.1819999999999999</v>
      </c>
      <c r="U72" s="65">
        <v>0</v>
      </c>
      <c r="V72" s="46">
        <v>2.2679999999999998</v>
      </c>
      <c r="W72" s="65">
        <v>0</v>
      </c>
      <c r="X72" s="55"/>
      <c r="Y72" s="22"/>
      <c r="Z72" s="61"/>
      <c r="AA72" s="46"/>
      <c r="AB72" s="46"/>
      <c r="AC72" s="46"/>
    </row>
    <row r="73" spans="1:29" hidden="1" x14ac:dyDescent="0.25">
      <c r="A73">
        <v>35705</v>
      </c>
      <c r="B73">
        <v>1998</v>
      </c>
      <c r="C73" s="22" t="str">
        <f t="shared" si="3"/>
        <v>1998H35705</v>
      </c>
      <c r="D73" s="13">
        <v>36115</v>
      </c>
      <c r="E73">
        <v>40002</v>
      </c>
      <c r="F73" t="s">
        <v>100</v>
      </c>
      <c r="G73" t="s">
        <v>103</v>
      </c>
      <c r="I73" t="s">
        <v>401</v>
      </c>
      <c r="J73" s="15">
        <f t="shared" si="2"/>
        <v>34143</v>
      </c>
      <c r="K73" t="s">
        <v>404</v>
      </c>
      <c r="L73">
        <v>14.25</v>
      </c>
      <c r="M73">
        <v>4</v>
      </c>
      <c r="N73">
        <v>6</v>
      </c>
      <c r="P73" s="55">
        <v>30484</v>
      </c>
      <c r="Q73" s="55">
        <v>1999</v>
      </c>
      <c r="R73" s="61" t="s">
        <v>77</v>
      </c>
      <c r="S73" s="46">
        <v>25.344000000000001</v>
      </c>
      <c r="T73" s="46">
        <v>30.297999999999998</v>
      </c>
      <c r="U73" s="46">
        <v>38.180999999999997</v>
      </c>
      <c r="V73" s="46">
        <v>37.987000000000002</v>
      </c>
      <c r="W73" s="65">
        <v>0</v>
      </c>
    </row>
    <row r="74" spans="1:29" hidden="1" x14ac:dyDescent="0.25">
      <c r="A74">
        <v>35706</v>
      </c>
      <c r="B74">
        <v>1998</v>
      </c>
      <c r="C74" s="22" t="str">
        <f t="shared" si="3"/>
        <v>1998H35706</v>
      </c>
      <c r="D74" s="13">
        <v>36115</v>
      </c>
      <c r="E74">
        <v>40002</v>
      </c>
      <c r="F74" t="s">
        <v>100</v>
      </c>
      <c r="G74" t="s">
        <v>104</v>
      </c>
      <c r="I74" t="s">
        <v>401</v>
      </c>
      <c r="J74" s="15">
        <f t="shared" si="2"/>
        <v>4792</v>
      </c>
      <c r="K74" t="s">
        <v>402</v>
      </c>
      <c r="L74">
        <v>2</v>
      </c>
      <c r="M74">
        <v>4</v>
      </c>
      <c r="N74">
        <v>6</v>
      </c>
      <c r="P74" s="55"/>
      <c r="Q74" s="55"/>
      <c r="R74" s="61" t="s">
        <v>77</v>
      </c>
      <c r="S74" s="65">
        <v>0</v>
      </c>
      <c r="T74" s="65">
        <v>0</v>
      </c>
      <c r="U74" s="65">
        <v>0</v>
      </c>
      <c r="V74" s="65">
        <v>0</v>
      </c>
      <c r="W74" s="65">
        <v>0</v>
      </c>
    </row>
    <row r="75" spans="1:29" hidden="1" x14ac:dyDescent="0.25">
      <c r="A75">
        <v>35707</v>
      </c>
      <c r="B75">
        <v>1998</v>
      </c>
      <c r="C75" s="22" t="str">
        <f t="shared" si="3"/>
        <v>1998H35707</v>
      </c>
      <c r="D75" s="13">
        <v>36115</v>
      </c>
      <c r="E75">
        <v>40002</v>
      </c>
      <c r="F75" t="s">
        <v>100</v>
      </c>
      <c r="G75" t="s">
        <v>104</v>
      </c>
      <c r="I75" t="s">
        <v>401</v>
      </c>
      <c r="J75" s="15">
        <f t="shared" si="2"/>
        <v>10183</v>
      </c>
      <c r="K75" t="s">
        <v>403</v>
      </c>
      <c r="L75">
        <v>4.25</v>
      </c>
      <c r="M75">
        <v>4</v>
      </c>
      <c r="N75">
        <v>6</v>
      </c>
      <c r="P75" s="55">
        <v>30491</v>
      </c>
      <c r="Q75" s="55">
        <v>1999</v>
      </c>
      <c r="R75" s="61" t="s">
        <v>77</v>
      </c>
      <c r="S75" s="46">
        <v>34.512</v>
      </c>
      <c r="T75" s="65">
        <v>0</v>
      </c>
      <c r="U75" s="46">
        <v>9.6760000000000002</v>
      </c>
      <c r="V75" s="46">
        <v>4.0979999999999999</v>
      </c>
      <c r="W75" s="65">
        <v>0</v>
      </c>
    </row>
    <row r="76" spans="1:29" hidden="1" x14ac:dyDescent="0.25">
      <c r="A76">
        <v>35708</v>
      </c>
      <c r="B76">
        <v>1998</v>
      </c>
      <c r="C76" s="22" t="str">
        <f t="shared" si="3"/>
        <v>1998H35708</v>
      </c>
      <c r="D76" s="13">
        <v>36115</v>
      </c>
      <c r="E76">
        <v>40002</v>
      </c>
      <c r="F76" t="s">
        <v>100</v>
      </c>
      <c r="G76" t="s">
        <v>104</v>
      </c>
      <c r="I76" t="s">
        <v>401</v>
      </c>
      <c r="J76" s="15">
        <f t="shared" si="2"/>
        <v>25757</v>
      </c>
      <c r="K76" t="s">
        <v>404</v>
      </c>
      <c r="L76">
        <v>10.75</v>
      </c>
      <c r="M76">
        <v>4</v>
      </c>
      <c r="N76">
        <v>6</v>
      </c>
      <c r="P76" s="55">
        <v>30492</v>
      </c>
      <c r="Q76" s="55">
        <v>1999</v>
      </c>
      <c r="R76" s="61" t="s">
        <v>77</v>
      </c>
      <c r="S76" s="46">
        <v>15.503</v>
      </c>
      <c r="T76" s="65">
        <v>0</v>
      </c>
      <c r="U76" s="46">
        <v>46.817999999999998</v>
      </c>
      <c r="V76" s="46">
        <v>11.385999999999999</v>
      </c>
      <c r="W76" s="65">
        <v>0</v>
      </c>
    </row>
    <row r="77" spans="1:29" hidden="1" x14ac:dyDescent="0.25">
      <c r="A77">
        <v>35709</v>
      </c>
      <c r="B77">
        <v>1998</v>
      </c>
      <c r="C77" s="22" t="str">
        <f t="shared" si="3"/>
        <v>1998H35709</v>
      </c>
      <c r="D77" s="13">
        <v>36115</v>
      </c>
      <c r="E77">
        <v>40002</v>
      </c>
      <c r="F77" t="s">
        <v>100</v>
      </c>
      <c r="G77" t="s">
        <v>105</v>
      </c>
      <c r="I77" t="s">
        <v>401</v>
      </c>
      <c r="J77" s="15">
        <f t="shared" si="2"/>
        <v>1797</v>
      </c>
      <c r="K77" t="s">
        <v>402</v>
      </c>
      <c r="L77">
        <v>0.75</v>
      </c>
      <c r="M77">
        <v>4</v>
      </c>
      <c r="N77">
        <v>6</v>
      </c>
      <c r="P77" s="55"/>
      <c r="Q77" s="55"/>
      <c r="R77" s="61" t="s">
        <v>77</v>
      </c>
      <c r="S77" s="65">
        <v>0</v>
      </c>
      <c r="T77" s="65">
        <v>0</v>
      </c>
      <c r="U77" s="65">
        <v>0</v>
      </c>
      <c r="V77" s="65">
        <v>0</v>
      </c>
      <c r="W77" s="65">
        <v>0</v>
      </c>
    </row>
    <row r="78" spans="1:29" hidden="1" x14ac:dyDescent="0.25">
      <c r="A78">
        <v>35710</v>
      </c>
      <c r="B78">
        <v>1998</v>
      </c>
      <c r="C78" s="22" t="str">
        <f t="shared" si="3"/>
        <v>1998H35710</v>
      </c>
      <c r="D78" s="13">
        <v>36115</v>
      </c>
      <c r="E78">
        <v>40002</v>
      </c>
      <c r="F78" t="s">
        <v>100</v>
      </c>
      <c r="G78" t="s">
        <v>105</v>
      </c>
      <c r="I78" t="s">
        <v>401</v>
      </c>
      <c r="J78" s="15">
        <f t="shared" si="2"/>
        <v>16173</v>
      </c>
      <c r="K78" t="s">
        <v>403</v>
      </c>
      <c r="L78">
        <v>6.75</v>
      </c>
      <c r="M78">
        <v>4</v>
      </c>
      <c r="N78">
        <v>6</v>
      </c>
      <c r="P78" s="55">
        <v>30500</v>
      </c>
      <c r="Q78" s="55">
        <v>1999</v>
      </c>
      <c r="R78" s="61" t="s">
        <v>77</v>
      </c>
      <c r="S78" s="46">
        <v>12.298999999999999</v>
      </c>
      <c r="T78" s="46">
        <v>2.726</v>
      </c>
      <c r="U78" s="46">
        <v>4.1109999999999998</v>
      </c>
      <c r="V78" s="46">
        <v>4.4880000000000004</v>
      </c>
      <c r="W78" s="65">
        <v>0</v>
      </c>
      <c r="X78" s="55"/>
      <c r="Y78" s="22"/>
      <c r="Z78" s="61"/>
      <c r="AA78" s="46"/>
      <c r="AB78" s="46"/>
      <c r="AC78" s="46"/>
    </row>
    <row r="79" spans="1:29" hidden="1" x14ac:dyDescent="0.25">
      <c r="A79">
        <v>35711</v>
      </c>
      <c r="B79">
        <v>1998</v>
      </c>
      <c r="C79" s="22" t="str">
        <f t="shared" si="3"/>
        <v>1998H35711</v>
      </c>
      <c r="D79" s="13">
        <v>36115</v>
      </c>
      <c r="E79">
        <v>40002</v>
      </c>
      <c r="F79" t="s">
        <v>100</v>
      </c>
      <c r="G79" t="s">
        <v>105</v>
      </c>
      <c r="I79" t="s">
        <v>401</v>
      </c>
      <c r="J79" s="15">
        <f t="shared" si="2"/>
        <v>35940</v>
      </c>
      <c r="K79" t="s">
        <v>404</v>
      </c>
      <c r="L79">
        <v>15</v>
      </c>
      <c r="M79">
        <v>4</v>
      </c>
      <c r="N79">
        <v>6</v>
      </c>
      <c r="P79" s="55">
        <v>30501</v>
      </c>
      <c r="Q79" s="55">
        <v>1999</v>
      </c>
      <c r="R79" s="61" t="s">
        <v>77</v>
      </c>
      <c r="S79" s="46">
        <v>9.4E-2</v>
      </c>
      <c r="T79" s="46">
        <v>7.2590000000000003</v>
      </c>
      <c r="U79" s="46">
        <v>77.411000000000001</v>
      </c>
      <c r="V79" s="46">
        <v>29.890999999999998</v>
      </c>
      <c r="W79" s="65">
        <v>0</v>
      </c>
    </row>
    <row r="80" spans="1:29" hidden="1" x14ac:dyDescent="0.25">
      <c r="A80">
        <v>35712</v>
      </c>
      <c r="B80">
        <v>1998</v>
      </c>
      <c r="C80" s="22" t="str">
        <f t="shared" si="3"/>
        <v>1998H35712</v>
      </c>
      <c r="D80" s="13">
        <v>36123</v>
      </c>
      <c r="E80">
        <v>40002</v>
      </c>
      <c r="F80" t="s">
        <v>106</v>
      </c>
      <c r="G80" t="s">
        <v>46</v>
      </c>
      <c r="I80" t="s">
        <v>401</v>
      </c>
      <c r="J80" s="15">
        <f t="shared" si="2"/>
        <v>2396</v>
      </c>
      <c r="K80" t="s">
        <v>402</v>
      </c>
      <c r="L80">
        <v>1</v>
      </c>
      <c r="M80">
        <v>4</v>
      </c>
      <c r="N80">
        <v>6</v>
      </c>
      <c r="P80" s="55"/>
      <c r="Q80" s="55"/>
      <c r="R80" s="61" t="s">
        <v>77</v>
      </c>
      <c r="S80" s="65">
        <v>0</v>
      </c>
      <c r="T80" s="65">
        <v>0</v>
      </c>
      <c r="U80" s="65">
        <v>0</v>
      </c>
      <c r="V80" s="65">
        <v>0</v>
      </c>
      <c r="W80" s="65">
        <v>0</v>
      </c>
    </row>
    <row r="81" spans="1:29" hidden="1" x14ac:dyDescent="0.25">
      <c r="A81">
        <v>35713</v>
      </c>
      <c r="B81">
        <v>1998</v>
      </c>
      <c r="C81" s="22" t="str">
        <f t="shared" si="3"/>
        <v>1998H35713</v>
      </c>
      <c r="D81" s="13">
        <v>36123</v>
      </c>
      <c r="E81">
        <v>40002</v>
      </c>
      <c r="F81" t="s">
        <v>106</v>
      </c>
      <c r="G81" t="s">
        <v>46</v>
      </c>
      <c r="I81" t="s">
        <v>401</v>
      </c>
      <c r="J81" s="15">
        <f t="shared" si="2"/>
        <v>6589</v>
      </c>
      <c r="K81" t="s">
        <v>403</v>
      </c>
      <c r="L81">
        <v>2.75</v>
      </c>
      <c r="M81">
        <v>4</v>
      </c>
      <c r="N81">
        <v>6</v>
      </c>
      <c r="P81" s="55">
        <v>30508</v>
      </c>
      <c r="Q81" s="55">
        <v>1999</v>
      </c>
      <c r="R81" s="61" t="s">
        <v>77</v>
      </c>
      <c r="S81" s="46">
        <v>6.6289999999999996</v>
      </c>
      <c r="T81" s="46">
        <v>4.7809999999999997</v>
      </c>
      <c r="U81" s="46">
        <v>0.85</v>
      </c>
      <c r="V81" s="46">
        <v>1.5669999999999999</v>
      </c>
      <c r="W81" s="65">
        <v>0</v>
      </c>
      <c r="X81" s="55"/>
      <c r="Y81" s="22"/>
      <c r="Z81" s="61"/>
      <c r="AA81" s="46"/>
      <c r="AB81" s="46"/>
      <c r="AC81" s="46"/>
    </row>
    <row r="82" spans="1:29" hidden="1" x14ac:dyDescent="0.25">
      <c r="A82">
        <v>35714</v>
      </c>
      <c r="B82">
        <v>1998</v>
      </c>
      <c r="C82" s="22" t="str">
        <f t="shared" si="3"/>
        <v>1998H35714</v>
      </c>
      <c r="D82" s="13">
        <v>36123</v>
      </c>
      <c r="E82">
        <v>40002</v>
      </c>
      <c r="F82" t="s">
        <v>106</v>
      </c>
      <c r="G82" t="s">
        <v>46</v>
      </c>
      <c r="I82" t="s">
        <v>401</v>
      </c>
      <c r="J82" s="15">
        <f t="shared" si="2"/>
        <v>9584</v>
      </c>
      <c r="K82" t="s">
        <v>404</v>
      </c>
      <c r="L82">
        <v>4</v>
      </c>
      <c r="M82">
        <v>4</v>
      </c>
      <c r="N82">
        <v>6</v>
      </c>
      <c r="P82" s="55">
        <v>30509</v>
      </c>
      <c r="Q82" s="55">
        <v>1999</v>
      </c>
      <c r="R82" s="61" t="s">
        <v>77</v>
      </c>
      <c r="S82" s="65">
        <f>7.951+16.116</f>
        <v>24.067</v>
      </c>
      <c r="T82" s="65">
        <f>16.413+21.886</f>
        <v>38.298999999999999</v>
      </c>
      <c r="U82" s="65">
        <f>78.348+38.414</f>
        <v>116.762</v>
      </c>
      <c r="V82" s="65">
        <f>1.498+3.09</f>
        <v>4.5880000000000001</v>
      </c>
      <c r="W82" s="65">
        <v>0</v>
      </c>
    </row>
    <row r="83" spans="1:29" hidden="1" x14ac:dyDescent="0.25">
      <c r="A83">
        <v>35715</v>
      </c>
      <c r="B83">
        <v>1998</v>
      </c>
      <c r="C83" s="22" t="str">
        <f t="shared" si="3"/>
        <v>1998H35715</v>
      </c>
      <c r="D83" s="13">
        <v>36123</v>
      </c>
      <c r="E83">
        <v>40002</v>
      </c>
      <c r="F83" t="s">
        <v>106</v>
      </c>
      <c r="G83" t="s">
        <v>107</v>
      </c>
      <c r="I83" t="s">
        <v>401</v>
      </c>
      <c r="J83" s="15">
        <f t="shared" si="2"/>
        <v>2396</v>
      </c>
      <c r="K83" t="s">
        <v>402</v>
      </c>
      <c r="L83">
        <v>1</v>
      </c>
      <c r="M83">
        <v>4</v>
      </c>
      <c r="N83">
        <v>6</v>
      </c>
      <c r="P83" s="55"/>
      <c r="Q83" s="55"/>
      <c r="R83" s="61" t="s">
        <v>77</v>
      </c>
      <c r="S83" s="65">
        <v>0</v>
      </c>
      <c r="T83" s="65">
        <v>0</v>
      </c>
      <c r="U83" s="65">
        <v>0</v>
      </c>
      <c r="V83" s="65">
        <v>0</v>
      </c>
      <c r="W83" s="65">
        <v>0</v>
      </c>
    </row>
    <row r="84" spans="1:29" hidden="1" x14ac:dyDescent="0.25">
      <c r="A84">
        <v>35716</v>
      </c>
      <c r="B84">
        <v>1998</v>
      </c>
      <c r="C84" s="22" t="str">
        <f t="shared" si="3"/>
        <v>1998H35716</v>
      </c>
      <c r="D84" s="13">
        <v>36123</v>
      </c>
      <c r="E84">
        <v>40002</v>
      </c>
      <c r="F84" t="s">
        <v>106</v>
      </c>
      <c r="G84" t="s">
        <v>107</v>
      </c>
      <c r="I84" t="s">
        <v>401</v>
      </c>
      <c r="J84" s="15">
        <f t="shared" ref="J84:J147" si="4">IF(I84="SR",599*L84*M84,IF(I84="WB",50.27*L84*M84,""))</f>
        <v>4792</v>
      </c>
      <c r="K84" t="s">
        <v>403</v>
      </c>
      <c r="L84">
        <v>2</v>
      </c>
      <c r="M84">
        <v>4</v>
      </c>
      <c r="N84">
        <v>6</v>
      </c>
      <c r="P84" s="55">
        <v>30516</v>
      </c>
      <c r="Q84" s="55">
        <v>1999</v>
      </c>
      <c r="R84" s="61" t="s">
        <v>77</v>
      </c>
      <c r="S84" s="46">
        <v>10.166</v>
      </c>
      <c r="T84" s="46">
        <v>6.8209999999999997</v>
      </c>
      <c r="U84" s="46">
        <v>0.36499999999999999</v>
      </c>
      <c r="V84" s="46">
        <v>0.95899999999999996</v>
      </c>
      <c r="W84" s="65">
        <v>0</v>
      </c>
    </row>
    <row r="85" spans="1:29" hidden="1" x14ac:dyDescent="0.25">
      <c r="A85">
        <v>35717</v>
      </c>
      <c r="B85">
        <v>1998</v>
      </c>
      <c r="C85" s="22" t="str">
        <f t="shared" si="3"/>
        <v>1998H35717</v>
      </c>
      <c r="D85" s="13">
        <v>36123</v>
      </c>
      <c r="E85">
        <v>40002</v>
      </c>
      <c r="F85" t="s">
        <v>106</v>
      </c>
      <c r="G85" t="s">
        <v>107</v>
      </c>
      <c r="I85" t="s">
        <v>401</v>
      </c>
      <c r="J85" s="15">
        <f t="shared" si="4"/>
        <v>8386</v>
      </c>
      <c r="K85" t="s">
        <v>404</v>
      </c>
      <c r="L85">
        <v>3.5</v>
      </c>
      <c r="M85">
        <v>4</v>
      </c>
      <c r="N85">
        <v>6</v>
      </c>
      <c r="P85" s="55">
        <v>30517</v>
      </c>
      <c r="Q85" s="55">
        <v>1999</v>
      </c>
      <c r="R85" s="61" t="s">
        <v>77</v>
      </c>
      <c r="S85" s="65">
        <f>4.83+6.519</f>
        <v>11.349</v>
      </c>
      <c r="T85" s="65">
        <f>21.808+14.958</f>
        <v>36.765999999999998</v>
      </c>
      <c r="U85" s="65">
        <v>64.700999999999993</v>
      </c>
      <c r="V85" s="65">
        <f>1.792+0.953</f>
        <v>2.7450000000000001</v>
      </c>
      <c r="W85" s="65">
        <v>0</v>
      </c>
    </row>
    <row r="86" spans="1:29" hidden="1" x14ac:dyDescent="0.25">
      <c r="A86">
        <v>35718</v>
      </c>
      <c r="B86">
        <v>1998</v>
      </c>
      <c r="C86" s="22" t="str">
        <f t="shared" si="3"/>
        <v>1998H35718</v>
      </c>
      <c r="D86" s="13">
        <v>36122</v>
      </c>
      <c r="E86">
        <v>40002</v>
      </c>
      <c r="F86" t="s">
        <v>106</v>
      </c>
      <c r="G86" t="s">
        <v>108</v>
      </c>
      <c r="I86" t="s">
        <v>401</v>
      </c>
      <c r="J86" s="15">
        <f t="shared" si="4"/>
        <v>2396</v>
      </c>
      <c r="K86" t="s">
        <v>402</v>
      </c>
      <c r="L86">
        <v>1</v>
      </c>
      <c r="M86">
        <v>4</v>
      </c>
      <c r="N86">
        <v>6</v>
      </c>
      <c r="P86" s="55"/>
      <c r="Q86" s="55"/>
      <c r="R86" s="61" t="s">
        <v>77</v>
      </c>
      <c r="S86" s="65">
        <v>0</v>
      </c>
      <c r="T86" s="46">
        <v>21.526</v>
      </c>
      <c r="U86" s="65">
        <v>0</v>
      </c>
      <c r="V86" s="65">
        <v>0</v>
      </c>
      <c r="W86" s="65">
        <v>0</v>
      </c>
    </row>
    <row r="87" spans="1:29" hidden="1" x14ac:dyDescent="0.25">
      <c r="A87">
        <v>35719</v>
      </c>
      <c r="B87">
        <v>1998</v>
      </c>
      <c r="C87" s="22" t="str">
        <f t="shared" si="3"/>
        <v>1998H35719</v>
      </c>
      <c r="D87" s="13">
        <v>36122</v>
      </c>
      <c r="E87">
        <v>40002</v>
      </c>
      <c r="F87" t="s">
        <v>106</v>
      </c>
      <c r="G87" t="s">
        <v>108</v>
      </c>
      <c r="I87" t="s">
        <v>401</v>
      </c>
      <c r="J87" s="15">
        <f t="shared" si="4"/>
        <v>3893.5</v>
      </c>
      <c r="K87" t="s">
        <v>403</v>
      </c>
      <c r="L87">
        <v>1.625</v>
      </c>
      <c r="M87">
        <v>4</v>
      </c>
      <c r="N87">
        <v>6</v>
      </c>
      <c r="P87" s="55">
        <v>30525</v>
      </c>
      <c r="Q87" s="55">
        <v>1999</v>
      </c>
      <c r="R87" s="61" t="s">
        <v>77</v>
      </c>
      <c r="S87" s="46">
        <v>11.25</v>
      </c>
      <c r="T87" s="46">
        <v>6.13</v>
      </c>
      <c r="U87" s="46">
        <v>0.503</v>
      </c>
      <c r="V87" s="46">
        <v>1.5640000000000001</v>
      </c>
      <c r="W87" s="65">
        <v>0</v>
      </c>
    </row>
    <row r="88" spans="1:29" hidden="1" x14ac:dyDescent="0.25">
      <c r="A88">
        <v>35720</v>
      </c>
      <c r="B88">
        <v>1998</v>
      </c>
      <c r="C88" s="22" t="str">
        <f t="shared" si="3"/>
        <v>1998H35720</v>
      </c>
      <c r="D88" s="13">
        <v>36122</v>
      </c>
      <c r="E88">
        <v>40002</v>
      </c>
      <c r="F88" t="s">
        <v>106</v>
      </c>
      <c r="G88" t="s">
        <v>108</v>
      </c>
      <c r="I88" t="s">
        <v>401</v>
      </c>
      <c r="J88" s="15">
        <f t="shared" si="4"/>
        <v>5391</v>
      </c>
      <c r="K88" t="s">
        <v>404</v>
      </c>
      <c r="L88">
        <v>2.25</v>
      </c>
      <c r="M88">
        <v>4</v>
      </c>
      <c r="N88">
        <v>6</v>
      </c>
      <c r="O88" t="s">
        <v>438</v>
      </c>
      <c r="P88" s="55"/>
      <c r="Q88" s="55"/>
      <c r="R88" s="61" t="s">
        <v>77</v>
      </c>
      <c r="S88" s="65"/>
      <c r="T88" s="65"/>
      <c r="U88" s="65"/>
      <c r="V88" s="65"/>
      <c r="W88" s="65"/>
    </row>
    <row r="89" spans="1:29" hidden="1" x14ac:dyDescent="0.25">
      <c r="A89">
        <v>35721</v>
      </c>
      <c r="B89">
        <v>1998</v>
      </c>
      <c r="C89" s="22" t="str">
        <f t="shared" si="3"/>
        <v>1998H35721</v>
      </c>
      <c r="D89" s="13">
        <v>36122</v>
      </c>
      <c r="E89">
        <v>40002</v>
      </c>
      <c r="F89" t="s">
        <v>106</v>
      </c>
      <c r="G89" t="s">
        <v>109</v>
      </c>
      <c r="I89" t="s">
        <v>401</v>
      </c>
      <c r="J89" s="15">
        <f t="shared" si="4"/>
        <v>2396</v>
      </c>
      <c r="K89" t="s">
        <v>402</v>
      </c>
      <c r="L89">
        <v>1</v>
      </c>
      <c r="M89">
        <v>4</v>
      </c>
      <c r="N89">
        <v>6</v>
      </c>
      <c r="P89" s="55"/>
      <c r="Q89" s="55"/>
      <c r="R89" s="61" t="s">
        <v>77</v>
      </c>
      <c r="S89" s="65">
        <v>0</v>
      </c>
      <c r="T89" s="65">
        <v>0</v>
      </c>
      <c r="U89" s="65">
        <v>0</v>
      </c>
      <c r="V89" s="65">
        <v>0</v>
      </c>
      <c r="W89" s="65">
        <v>0</v>
      </c>
    </row>
    <row r="90" spans="1:29" hidden="1" x14ac:dyDescent="0.25">
      <c r="A90">
        <v>35722</v>
      </c>
      <c r="B90">
        <v>1998</v>
      </c>
      <c r="C90" s="22" t="str">
        <f t="shared" si="3"/>
        <v>1998H35722</v>
      </c>
      <c r="D90" s="13">
        <v>36122</v>
      </c>
      <c r="E90">
        <v>40002</v>
      </c>
      <c r="F90" t="s">
        <v>106</v>
      </c>
      <c r="G90" t="s">
        <v>109</v>
      </c>
      <c r="I90" t="s">
        <v>401</v>
      </c>
      <c r="J90" s="15">
        <f t="shared" si="4"/>
        <v>5391</v>
      </c>
      <c r="K90" t="s">
        <v>403</v>
      </c>
      <c r="L90">
        <v>2.25</v>
      </c>
      <c r="M90">
        <v>4</v>
      </c>
      <c r="N90">
        <v>6</v>
      </c>
      <c r="P90" s="55">
        <v>30531</v>
      </c>
      <c r="Q90" s="55">
        <v>1999</v>
      </c>
      <c r="R90" s="61" t="s">
        <v>77</v>
      </c>
      <c r="S90" s="46">
        <v>9.9740000000000002</v>
      </c>
      <c r="T90" s="46">
        <v>10.073</v>
      </c>
      <c r="U90" s="46">
        <v>35.927999999999997</v>
      </c>
      <c r="V90" s="46">
        <v>1.58</v>
      </c>
      <c r="W90" s="65">
        <v>0</v>
      </c>
    </row>
    <row r="91" spans="1:29" hidden="1" x14ac:dyDescent="0.25">
      <c r="A91">
        <v>35723</v>
      </c>
      <c r="B91">
        <v>1998</v>
      </c>
      <c r="C91" s="22" t="str">
        <f t="shared" si="3"/>
        <v>1998H35723</v>
      </c>
      <c r="D91" s="13">
        <v>36122</v>
      </c>
      <c r="E91">
        <v>40002</v>
      </c>
      <c r="F91" t="s">
        <v>106</v>
      </c>
      <c r="G91" t="s">
        <v>109</v>
      </c>
      <c r="I91" t="s">
        <v>401</v>
      </c>
      <c r="J91" s="15">
        <f t="shared" si="4"/>
        <v>8985</v>
      </c>
      <c r="K91" t="s">
        <v>404</v>
      </c>
      <c r="L91">
        <v>3.75</v>
      </c>
      <c r="M91">
        <v>4</v>
      </c>
      <c r="N91">
        <v>6</v>
      </c>
      <c r="P91" s="55">
        <v>30532</v>
      </c>
      <c r="Q91" s="55">
        <v>1999</v>
      </c>
      <c r="R91" s="61" t="s">
        <v>77</v>
      </c>
      <c r="S91" s="46">
        <v>8.1319999999999997</v>
      </c>
      <c r="T91" s="46">
        <v>13.916</v>
      </c>
      <c r="U91" s="46">
        <v>95.671999999999997</v>
      </c>
      <c r="V91" s="46">
        <v>23.914999999999999</v>
      </c>
      <c r="W91" s="65">
        <v>0</v>
      </c>
    </row>
    <row r="92" spans="1:29" hidden="1" x14ac:dyDescent="0.25">
      <c r="A92">
        <v>35724</v>
      </c>
      <c r="B92">
        <v>1998</v>
      </c>
      <c r="C92" s="22" t="str">
        <f t="shared" si="3"/>
        <v>1998H35724</v>
      </c>
      <c r="D92" s="13">
        <v>36121</v>
      </c>
      <c r="E92">
        <v>40002</v>
      </c>
      <c r="F92" t="s">
        <v>106</v>
      </c>
      <c r="G92" t="s">
        <v>110</v>
      </c>
      <c r="I92" t="s">
        <v>401</v>
      </c>
      <c r="J92" s="15">
        <f t="shared" si="4"/>
        <v>2396</v>
      </c>
      <c r="K92" t="s">
        <v>402</v>
      </c>
      <c r="L92">
        <v>1</v>
      </c>
      <c r="M92">
        <v>4</v>
      </c>
      <c r="N92">
        <v>6</v>
      </c>
      <c r="P92" s="55"/>
      <c r="Q92" s="55"/>
      <c r="R92" s="61" t="s">
        <v>77</v>
      </c>
      <c r="S92" s="65">
        <v>0</v>
      </c>
      <c r="T92" s="65">
        <v>0</v>
      </c>
      <c r="U92" s="65">
        <v>0</v>
      </c>
      <c r="V92" s="65">
        <v>0</v>
      </c>
      <c r="W92" s="65">
        <v>0</v>
      </c>
    </row>
    <row r="93" spans="1:29" hidden="1" x14ac:dyDescent="0.25">
      <c r="A93">
        <v>35725</v>
      </c>
      <c r="B93">
        <v>1998</v>
      </c>
      <c r="C93" s="22" t="str">
        <f t="shared" si="3"/>
        <v>1998H35725</v>
      </c>
      <c r="D93" s="13">
        <v>36121</v>
      </c>
      <c r="E93">
        <v>40002</v>
      </c>
      <c r="F93" t="s">
        <v>106</v>
      </c>
      <c r="G93" t="s">
        <v>110</v>
      </c>
      <c r="I93" t="s">
        <v>401</v>
      </c>
      <c r="J93" s="15">
        <f t="shared" si="4"/>
        <v>4792</v>
      </c>
      <c r="K93" t="s">
        <v>403</v>
      </c>
      <c r="L93">
        <v>2</v>
      </c>
      <c r="M93">
        <v>4</v>
      </c>
      <c r="N93">
        <v>6</v>
      </c>
      <c r="P93" s="55">
        <v>30540</v>
      </c>
      <c r="Q93" s="55">
        <v>1999</v>
      </c>
      <c r="R93" s="61" t="s">
        <v>77</v>
      </c>
      <c r="S93" s="46">
        <v>26.126999999999999</v>
      </c>
      <c r="T93" s="46">
        <v>15.835000000000001</v>
      </c>
      <c r="U93" s="46">
        <v>11.37</v>
      </c>
      <c r="V93" s="46">
        <v>6.9189999999999996</v>
      </c>
      <c r="W93" s="65">
        <v>0</v>
      </c>
    </row>
    <row r="94" spans="1:29" hidden="1" x14ac:dyDescent="0.25">
      <c r="A94">
        <v>35726</v>
      </c>
      <c r="B94">
        <v>1998</v>
      </c>
      <c r="C94" s="22" t="str">
        <f t="shared" si="3"/>
        <v>1998H35726</v>
      </c>
      <c r="D94" s="13">
        <v>36121</v>
      </c>
      <c r="E94">
        <v>40002</v>
      </c>
      <c r="F94" t="s">
        <v>106</v>
      </c>
      <c r="G94" t="s">
        <v>110</v>
      </c>
      <c r="I94" t="s">
        <v>401</v>
      </c>
      <c r="J94" s="15">
        <f t="shared" si="4"/>
        <v>7986.666666666667</v>
      </c>
      <c r="K94" t="s">
        <v>404</v>
      </c>
      <c r="L94">
        <v>3.3333333333333335</v>
      </c>
      <c r="M94">
        <v>4</v>
      </c>
      <c r="N94">
        <v>6</v>
      </c>
      <c r="P94" s="55">
        <v>30541</v>
      </c>
      <c r="Q94" s="55">
        <v>1999</v>
      </c>
      <c r="R94" s="61" t="s">
        <v>77</v>
      </c>
      <c r="S94" s="46">
        <v>7.6310000000000002</v>
      </c>
      <c r="T94" s="46">
        <v>17.785</v>
      </c>
      <c r="U94" s="46">
        <v>89.673000000000002</v>
      </c>
      <c r="V94" s="46">
        <v>1.0169999999999999</v>
      </c>
      <c r="W94" s="65">
        <v>0</v>
      </c>
    </row>
    <row r="95" spans="1:29" hidden="1" x14ac:dyDescent="0.25">
      <c r="A95">
        <v>35727</v>
      </c>
      <c r="B95">
        <v>1998</v>
      </c>
      <c r="C95" s="22" t="str">
        <f t="shared" si="3"/>
        <v>1998H35727</v>
      </c>
      <c r="D95" s="13">
        <v>36121</v>
      </c>
      <c r="E95">
        <v>40002</v>
      </c>
      <c r="F95" t="s">
        <v>106</v>
      </c>
      <c r="G95" t="s">
        <v>103</v>
      </c>
      <c r="I95" t="s">
        <v>401</v>
      </c>
      <c r="J95" s="15">
        <f t="shared" si="4"/>
        <v>2396</v>
      </c>
      <c r="K95" t="s">
        <v>402</v>
      </c>
      <c r="L95">
        <v>1</v>
      </c>
      <c r="M95">
        <v>4</v>
      </c>
      <c r="N95">
        <v>6</v>
      </c>
      <c r="P95" s="55"/>
      <c r="Q95" s="55"/>
      <c r="R95" s="61" t="s">
        <v>77</v>
      </c>
      <c r="S95" s="65">
        <v>0</v>
      </c>
      <c r="T95" s="65">
        <v>0</v>
      </c>
      <c r="U95" s="65">
        <v>0</v>
      </c>
      <c r="V95" s="65">
        <v>0</v>
      </c>
      <c r="W95" s="65">
        <v>0</v>
      </c>
    </row>
    <row r="96" spans="1:29" hidden="1" x14ac:dyDescent="0.25">
      <c r="A96">
        <v>35728</v>
      </c>
      <c r="B96">
        <v>1998</v>
      </c>
      <c r="C96" s="22" t="str">
        <f t="shared" si="3"/>
        <v>1998H35728</v>
      </c>
      <c r="D96" s="13">
        <v>36121</v>
      </c>
      <c r="E96">
        <v>40002</v>
      </c>
      <c r="F96" t="s">
        <v>106</v>
      </c>
      <c r="G96" t="s">
        <v>103</v>
      </c>
      <c r="I96" t="s">
        <v>401</v>
      </c>
      <c r="J96" s="15">
        <f t="shared" si="4"/>
        <v>8386</v>
      </c>
      <c r="K96" t="s">
        <v>403</v>
      </c>
      <c r="L96">
        <v>3.5</v>
      </c>
      <c r="M96">
        <v>4</v>
      </c>
      <c r="N96">
        <v>6</v>
      </c>
      <c r="P96" s="55">
        <v>30548</v>
      </c>
      <c r="Q96" s="55">
        <v>1999</v>
      </c>
      <c r="R96" s="61" t="s">
        <v>77</v>
      </c>
      <c r="S96" s="46">
        <v>15.635999999999999</v>
      </c>
      <c r="T96" s="46">
        <v>9.7509999999999994</v>
      </c>
      <c r="U96" s="46">
        <v>11.201000000000001</v>
      </c>
      <c r="V96" s="46">
        <v>1.909</v>
      </c>
      <c r="W96" s="65">
        <v>0</v>
      </c>
    </row>
    <row r="97" spans="1:29" hidden="1" x14ac:dyDescent="0.25">
      <c r="A97">
        <v>35729</v>
      </c>
      <c r="B97">
        <v>1998</v>
      </c>
      <c r="C97" s="22" t="str">
        <f t="shared" si="3"/>
        <v>1998H35729</v>
      </c>
      <c r="D97" s="13">
        <v>36121</v>
      </c>
      <c r="E97">
        <v>40002</v>
      </c>
      <c r="F97" t="s">
        <v>106</v>
      </c>
      <c r="G97" t="s">
        <v>103</v>
      </c>
      <c r="I97" t="s">
        <v>401</v>
      </c>
      <c r="J97" s="15">
        <f t="shared" si="4"/>
        <v>5990</v>
      </c>
      <c r="K97" t="s">
        <v>404</v>
      </c>
      <c r="L97">
        <v>2.5</v>
      </c>
      <c r="M97">
        <v>4</v>
      </c>
      <c r="N97">
        <v>6</v>
      </c>
      <c r="P97" s="55">
        <v>30549</v>
      </c>
      <c r="Q97" s="55">
        <v>1999</v>
      </c>
      <c r="R97" s="61" t="s">
        <v>77</v>
      </c>
      <c r="S97" s="46">
        <v>7.33</v>
      </c>
      <c r="T97" s="46">
        <v>12.898999999999999</v>
      </c>
      <c r="U97" s="46">
        <v>46.145000000000003</v>
      </c>
      <c r="V97" s="46">
        <v>5.7060000000000004</v>
      </c>
      <c r="W97" s="65">
        <v>0</v>
      </c>
      <c r="X97" s="55"/>
      <c r="Y97" s="22"/>
      <c r="Z97" s="61"/>
      <c r="AA97" s="46"/>
      <c r="AB97" s="46"/>
      <c r="AC97" s="46"/>
    </row>
    <row r="98" spans="1:29" hidden="1" x14ac:dyDescent="0.25">
      <c r="A98">
        <v>35260</v>
      </c>
      <c r="B98">
        <v>1999</v>
      </c>
      <c r="C98" s="22" t="str">
        <f t="shared" si="3"/>
        <v>1999H35260</v>
      </c>
      <c r="D98" s="13">
        <v>36405</v>
      </c>
      <c r="E98">
        <v>930001</v>
      </c>
      <c r="F98" t="s">
        <v>111</v>
      </c>
      <c r="G98" t="s">
        <v>112</v>
      </c>
      <c r="I98" t="s">
        <v>401</v>
      </c>
      <c r="J98" s="15">
        <f t="shared" si="4"/>
        <v>1018.3</v>
      </c>
      <c r="K98" t="s">
        <v>402</v>
      </c>
      <c r="L98" s="17">
        <v>0.42499999999999999</v>
      </c>
      <c r="M98">
        <v>4</v>
      </c>
      <c r="N98">
        <v>6</v>
      </c>
      <c r="P98" s="55"/>
      <c r="Q98" s="55"/>
      <c r="R98" s="79" t="s">
        <v>113</v>
      </c>
      <c r="S98" s="65">
        <v>0</v>
      </c>
      <c r="T98" s="65">
        <v>0</v>
      </c>
      <c r="U98" s="65">
        <v>0</v>
      </c>
      <c r="V98" s="65">
        <v>0</v>
      </c>
      <c r="W98" s="65">
        <v>0</v>
      </c>
      <c r="X98" s="55"/>
      <c r="Y98" s="22"/>
      <c r="Z98" s="79" t="s">
        <v>114</v>
      </c>
      <c r="AA98" s="65">
        <v>0</v>
      </c>
      <c r="AB98" s="65">
        <v>0</v>
      </c>
      <c r="AC98" s="65">
        <v>0</v>
      </c>
    </row>
    <row r="99" spans="1:29" hidden="1" x14ac:dyDescent="0.25">
      <c r="A99">
        <v>35261</v>
      </c>
      <c r="B99">
        <v>1999</v>
      </c>
      <c r="C99" s="22" t="str">
        <f t="shared" si="3"/>
        <v>1999H35261</v>
      </c>
      <c r="D99" s="13">
        <v>36405</v>
      </c>
      <c r="E99">
        <v>990001</v>
      </c>
      <c r="F99" t="s">
        <v>111</v>
      </c>
      <c r="G99" t="s">
        <v>112</v>
      </c>
      <c r="I99" t="s">
        <v>401</v>
      </c>
      <c r="J99" s="15">
        <f t="shared" si="4"/>
        <v>10183</v>
      </c>
      <c r="K99" t="s">
        <v>403</v>
      </c>
      <c r="L99" s="17">
        <v>4.25</v>
      </c>
      <c r="M99">
        <v>4</v>
      </c>
      <c r="N99">
        <v>6</v>
      </c>
      <c r="P99" s="55">
        <v>31369</v>
      </c>
      <c r="Q99" s="55">
        <v>2000</v>
      </c>
      <c r="R99" s="79" t="s">
        <v>113</v>
      </c>
      <c r="S99" s="65">
        <v>0.151</v>
      </c>
      <c r="T99" s="65">
        <v>0</v>
      </c>
      <c r="U99" s="65">
        <v>0</v>
      </c>
      <c r="V99" s="65">
        <v>0.108</v>
      </c>
      <c r="W99" s="65">
        <v>14.33</v>
      </c>
      <c r="X99" s="55">
        <v>31368</v>
      </c>
      <c r="Y99" s="22">
        <v>2000</v>
      </c>
      <c r="Z99" s="79" t="s">
        <v>114</v>
      </c>
      <c r="AA99" s="65">
        <v>1.1140000000000001</v>
      </c>
      <c r="AB99" s="65">
        <v>0</v>
      </c>
      <c r="AC99" s="65">
        <v>0</v>
      </c>
    </row>
    <row r="100" spans="1:29" hidden="1" x14ac:dyDescent="0.25">
      <c r="A100">
        <v>35262</v>
      </c>
      <c r="B100">
        <v>1999</v>
      </c>
      <c r="C100" s="22" t="str">
        <f t="shared" si="3"/>
        <v>1999H35262</v>
      </c>
      <c r="D100" s="13">
        <v>36405</v>
      </c>
      <c r="E100">
        <v>990001</v>
      </c>
      <c r="F100" t="s">
        <v>111</v>
      </c>
      <c r="G100" t="s">
        <v>112</v>
      </c>
      <c r="I100" t="s">
        <v>401</v>
      </c>
      <c r="J100" s="15">
        <f t="shared" si="4"/>
        <v>8386</v>
      </c>
      <c r="K100" t="s">
        <v>404</v>
      </c>
      <c r="L100" s="17">
        <v>3.5</v>
      </c>
      <c r="M100">
        <v>4</v>
      </c>
      <c r="N100">
        <v>6</v>
      </c>
      <c r="P100" s="55">
        <v>31373</v>
      </c>
      <c r="Q100" s="55">
        <v>2000</v>
      </c>
      <c r="R100" s="79" t="s">
        <v>113</v>
      </c>
      <c r="S100" s="65">
        <v>2.67</v>
      </c>
      <c r="T100" s="65">
        <v>3.38</v>
      </c>
      <c r="U100" s="65">
        <v>0</v>
      </c>
      <c r="V100" s="65">
        <v>0.29899999999999999</v>
      </c>
      <c r="W100" s="65">
        <v>2.831</v>
      </c>
      <c r="X100" s="55">
        <v>31372</v>
      </c>
      <c r="Y100" s="22">
        <v>2000</v>
      </c>
      <c r="Z100" s="79" t="s">
        <v>114</v>
      </c>
      <c r="AA100" s="65">
        <v>4.58</v>
      </c>
      <c r="AB100" s="65">
        <v>1.1599999999999999</v>
      </c>
      <c r="AC100" s="65">
        <v>0</v>
      </c>
    </row>
    <row r="101" spans="1:29" hidden="1" x14ac:dyDescent="0.25">
      <c r="A101">
        <v>35263</v>
      </c>
      <c r="B101">
        <v>1999</v>
      </c>
      <c r="C101" s="22" t="str">
        <f t="shared" si="3"/>
        <v>1999H35263</v>
      </c>
      <c r="D101" s="13">
        <v>36404</v>
      </c>
      <c r="E101">
        <v>990002</v>
      </c>
      <c r="F101" t="s">
        <v>111</v>
      </c>
      <c r="G101" t="s">
        <v>121</v>
      </c>
      <c r="I101" t="s">
        <v>401</v>
      </c>
      <c r="J101" s="15">
        <f t="shared" si="4"/>
        <v>958.40000000000009</v>
      </c>
      <c r="K101" t="s">
        <v>402</v>
      </c>
      <c r="L101" s="17">
        <v>0.4</v>
      </c>
      <c r="M101">
        <v>4</v>
      </c>
      <c r="N101">
        <v>6</v>
      </c>
      <c r="P101" s="55"/>
      <c r="Q101" s="55"/>
      <c r="R101" s="79" t="s">
        <v>113</v>
      </c>
      <c r="S101" s="65">
        <v>0</v>
      </c>
      <c r="T101" s="65">
        <v>0</v>
      </c>
      <c r="U101" s="65">
        <v>0</v>
      </c>
      <c r="V101" s="65">
        <v>0</v>
      </c>
      <c r="W101" s="65">
        <v>0</v>
      </c>
      <c r="X101" s="55"/>
      <c r="Y101" s="22"/>
      <c r="Z101" s="79" t="s">
        <v>114</v>
      </c>
      <c r="AA101" s="65">
        <v>0</v>
      </c>
      <c r="AB101" s="65">
        <v>0</v>
      </c>
      <c r="AC101" s="65">
        <v>0</v>
      </c>
    </row>
    <row r="102" spans="1:29" hidden="1" x14ac:dyDescent="0.25">
      <c r="A102">
        <v>35264</v>
      </c>
      <c r="B102">
        <v>1999</v>
      </c>
      <c r="C102" s="22" t="str">
        <f t="shared" si="3"/>
        <v>1999H35264</v>
      </c>
      <c r="D102" s="13">
        <v>36404</v>
      </c>
      <c r="E102">
        <v>990002</v>
      </c>
      <c r="F102" t="s">
        <v>111</v>
      </c>
      <c r="G102" t="s">
        <v>121</v>
      </c>
      <c r="I102" t="s">
        <v>401</v>
      </c>
      <c r="J102" s="15">
        <f t="shared" si="4"/>
        <v>3594</v>
      </c>
      <c r="K102" t="s">
        <v>403</v>
      </c>
      <c r="L102" s="17">
        <v>1.5</v>
      </c>
      <c r="M102">
        <v>4</v>
      </c>
      <c r="N102">
        <v>6</v>
      </c>
      <c r="P102" s="55"/>
      <c r="Q102" s="55"/>
      <c r="R102" s="79" t="s">
        <v>113</v>
      </c>
      <c r="S102" s="65">
        <v>0</v>
      </c>
      <c r="T102" s="65">
        <v>0</v>
      </c>
      <c r="U102" s="65">
        <v>0</v>
      </c>
      <c r="V102" s="65">
        <v>0.245</v>
      </c>
      <c r="W102" s="65">
        <v>19.803999999999998</v>
      </c>
      <c r="X102" s="55"/>
      <c r="Y102" s="22"/>
      <c r="Z102" s="79" t="s">
        <v>114</v>
      </c>
      <c r="AA102" s="65">
        <v>0</v>
      </c>
      <c r="AB102" s="65">
        <v>0</v>
      </c>
      <c r="AC102" s="65">
        <v>0</v>
      </c>
    </row>
    <row r="103" spans="1:29" hidden="1" x14ac:dyDescent="0.25">
      <c r="A103">
        <v>35265</v>
      </c>
      <c r="B103">
        <v>1999</v>
      </c>
      <c r="C103" s="22" t="str">
        <f t="shared" si="3"/>
        <v>1999H35265</v>
      </c>
      <c r="D103" s="13">
        <v>36404</v>
      </c>
      <c r="E103">
        <v>990002</v>
      </c>
      <c r="F103" t="s">
        <v>111</v>
      </c>
      <c r="G103" t="s">
        <v>121</v>
      </c>
      <c r="I103" t="s">
        <v>401</v>
      </c>
      <c r="J103" s="15">
        <f t="shared" si="4"/>
        <v>6589</v>
      </c>
      <c r="K103" t="s">
        <v>404</v>
      </c>
      <c r="L103" s="17">
        <v>2.75</v>
      </c>
      <c r="M103">
        <v>4</v>
      </c>
      <c r="N103">
        <v>6</v>
      </c>
      <c r="P103" s="55">
        <v>31375</v>
      </c>
      <c r="Q103" s="55">
        <v>2000</v>
      </c>
      <c r="R103" s="79" t="s">
        <v>113</v>
      </c>
      <c r="S103" s="65">
        <v>0.81</v>
      </c>
      <c r="T103" s="65">
        <v>0</v>
      </c>
      <c r="U103" s="65">
        <v>0</v>
      </c>
      <c r="V103" s="65">
        <v>0</v>
      </c>
      <c r="W103" s="65">
        <v>0</v>
      </c>
      <c r="X103" s="55">
        <v>31374</v>
      </c>
      <c r="Y103" s="22">
        <v>2000</v>
      </c>
      <c r="Z103" s="79" t="s">
        <v>114</v>
      </c>
      <c r="AA103" s="65">
        <v>0.8</v>
      </c>
      <c r="AB103" s="65">
        <v>2.37</v>
      </c>
      <c r="AC103" s="65">
        <v>0</v>
      </c>
    </row>
    <row r="104" spans="1:29" hidden="1" x14ac:dyDescent="0.25">
      <c r="A104">
        <v>35266</v>
      </c>
      <c r="B104">
        <v>1999</v>
      </c>
      <c r="C104" s="22" t="str">
        <f t="shared" si="3"/>
        <v>1999H35266</v>
      </c>
      <c r="D104" s="13">
        <v>36404</v>
      </c>
      <c r="E104">
        <v>990003</v>
      </c>
      <c r="F104" t="s">
        <v>111</v>
      </c>
      <c r="G104" t="s">
        <v>64</v>
      </c>
      <c r="I104" t="s">
        <v>401</v>
      </c>
      <c r="J104" s="15">
        <f t="shared" si="4"/>
        <v>209.64999999999998</v>
      </c>
      <c r="K104" t="s">
        <v>402</v>
      </c>
      <c r="L104" s="17">
        <v>8.7499999999999994E-2</v>
      </c>
      <c r="M104">
        <v>4</v>
      </c>
      <c r="N104">
        <v>6</v>
      </c>
      <c r="P104" s="55"/>
      <c r="Q104" s="55"/>
      <c r="R104" s="79" t="s">
        <v>113</v>
      </c>
      <c r="S104" s="65">
        <v>0</v>
      </c>
      <c r="T104" s="65">
        <v>0</v>
      </c>
      <c r="U104" s="65">
        <v>0</v>
      </c>
      <c r="V104" s="65">
        <v>0</v>
      </c>
      <c r="W104" s="65">
        <v>0</v>
      </c>
      <c r="X104" s="55"/>
      <c r="Y104" s="22"/>
      <c r="Z104" s="79" t="s">
        <v>114</v>
      </c>
      <c r="AA104" s="65">
        <v>0</v>
      </c>
      <c r="AB104" s="65">
        <v>0</v>
      </c>
      <c r="AC104" s="65">
        <v>0</v>
      </c>
    </row>
    <row r="105" spans="1:29" hidden="1" x14ac:dyDescent="0.25">
      <c r="A105">
        <v>35267</v>
      </c>
      <c r="B105">
        <v>1999</v>
      </c>
      <c r="C105" s="22" t="str">
        <f t="shared" si="3"/>
        <v>1999H35267</v>
      </c>
      <c r="D105" s="13">
        <v>36404</v>
      </c>
      <c r="E105">
        <v>990003</v>
      </c>
      <c r="F105" t="s">
        <v>111</v>
      </c>
      <c r="G105" t="s">
        <v>64</v>
      </c>
      <c r="I105" t="s">
        <v>401</v>
      </c>
      <c r="J105" s="15">
        <f t="shared" si="4"/>
        <v>1797</v>
      </c>
      <c r="K105" t="s">
        <v>403</v>
      </c>
      <c r="L105" s="17">
        <v>0.75</v>
      </c>
      <c r="M105">
        <v>4</v>
      </c>
      <c r="N105">
        <v>6</v>
      </c>
      <c r="P105" s="55"/>
      <c r="Q105" s="55"/>
      <c r="R105" s="79" t="s">
        <v>113</v>
      </c>
      <c r="S105" s="65">
        <v>0</v>
      </c>
      <c r="T105" s="65">
        <v>0</v>
      </c>
      <c r="U105" s="65">
        <v>0</v>
      </c>
      <c r="V105" s="65">
        <v>0</v>
      </c>
      <c r="W105" s="65">
        <v>0</v>
      </c>
      <c r="X105" s="55"/>
      <c r="Y105" s="22"/>
      <c r="Z105" s="79" t="s">
        <v>114</v>
      </c>
      <c r="AA105" s="65">
        <v>0</v>
      </c>
      <c r="AB105" s="65">
        <v>0</v>
      </c>
      <c r="AC105" s="65">
        <v>0</v>
      </c>
    </row>
    <row r="106" spans="1:29" hidden="1" x14ac:dyDescent="0.25">
      <c r="A106">
        <v>35268</v>
      </c>
      <c r="B106">
        <v>1999</v>
      </c>
      <c r="C106" s="22" t="str">
        <f t="shared" si="3"/>
        <v>1999H35268</v>
      </c>
      <c r="D106" s="13">
        <v>36404</v>
      </c>
      <c r="E106">
        <v>990003</v>
      </c>
      <c r="F106" t="s">
        <v>111</v>
      </c>
      <c r="G106" t="s">
        <v>64</v>
      </c>
      <c r="I106" t="s">
        <v>401</v>
      </c>
      <c r="J106" s="15">
        <f t="shared" si="4"/>
        <v>4492.5</v>
      </c>
      <c r="K106" t="s">
        <v>404</v>
      </c>
      <c r="L106" s="17">
        <v>1.875</v>
      </c>
      <c r="M106">
        <v>4</v>
      </c>
      <c r="N106">
        <v>6</v>
      </c>
      <c r="P106" s="55"/>
      <c r="Q106" s="55"/>
      <c r="R106" s="79" t="s">
        <v>113</v>
      </c>
      <c r="S106" s="65">
        <v>0</v>
      </c>
      <c r="T106" s="65">
        <v>0</v>
      </c>
      <c r="U106" s="65">
        <v>0</v>
      </c>
      <c r="V106" s="65">
        <v>1.5580000000000001</v>
      </c>
      <c r="W106" s="65">
        <v>12.167999999999999</v>
      </c>
      <c r="X106" s="55"/>
      <c r="Y106" s="22"/>
      <c r="Z106" s="79" t="s">
        <v>114</v>
      </c>
      <c r="AA106" s="65">
        <v>0</v>
      </c>
      <c r="AB106" s="65">
        <v>0</v>
      </c>
      <c r="AC106" s="65">
        <v>0</v>
      </c>
    </row>
    <row r="107" spans="1:29" hidden="1" x14ac:dyDescent="0.25">
      <c r="A107">
        <v>35269</v>
      </c>
      <c r="B107">
        <v>1999</v>
      </c>
      <c r="C107" s="22" t="str">
        <f t="shared" si="3"/>
        <v>1999H35269</v>
      </c>
      <c r="D107" s="13">
        <v>36405</v>
      </c>
      <c r="E107">
        <v>990004</v>
      </c>
      <c r="F107" t="s">
        <v>111</v>
      </c>
      <c r="G107" t="s">
        <v>73</v>
      </c>
      <c r="I107" t="s">
        <v>401</v>
      </c>
      <c r="J107" s="15">
        <f t="shared" si="4"/>
        <v>239.60000000000002</v>
      </c>
      <c r="K107" t="s">
        <v>402</v>
      </c>
      <c r="L107" s="17">
        <v>0.1</v>
      </c>
      <c r="M107">
        <v>4</v>
      </c>
      <c r="N107">
        <v>6</v>
      </c>
      <c r="P107" s="55"/>
      <c r="Q107" s="55"/>
      <c r="R107" s="79" t="s">
        <v>113</v>
      </c>
      <c r="S107" s="65">
        <v>0</v>
      </c>
      <c r="T107" s="65">
        <v>0</v>
      </c>
      <c r="U107" s="65">
        <v>0</v>
      </c>
      <c r="V107" s="65">
        <v>0</v>
      </c>
      <c r="W107" s="65">
        <v>0</v>
      </c>
      <c r="X107" s="55"/>
      <c r="Y107" s="22"/>
      <c r="Z107" s="79" t="s">
        <v>114</v>
      </c>
      <c r="AA107" s="65">
        <v>0</v>
      </c>
      <c r="AB107" s="65">
        <v>0</v>
      </c>
      <c r="AC107" s="65">
        <v>0</v>
      </c>
    </row>
    <row r="108" spans="1:29" hidden="1" x14ac:dyDescent="0.25">
      <c r="A108">
        <v>35270</v>
      </c>
      <c r="B108">
        <v>1999</v>
      </c>
      <c r="C108" s="22" t="str">
        <f t="shared" si="3"/>
        <v>1999H35270</v>
      </c>
      <c r="D108" s="13">
        <v>36405</v>
      </c>
      <c r="E108">
        <v>990004</v>
      </c>
      <c r="F108" t="s">
        <v>111</v>
      </c>
      <c r="G108" t="s">
        <v>73</v>
      </c>
      <c r="I108" t="s">
        <v>401</v>
      </c>
      <c r="J108" s="15">
        <f t="shared" si="4"/>
        <v>8985</v>
      </c>
      <c r="K108" t="s">
        <v>403</v>
      </c>
      <c r="L108" s="17">
        <v>3.75</v>
      </c>
      <c r="M108">
        <v>4</v>
      </c>
      <c r="N108">
        <v>6</v>
      </c>
      <c r="P108" s="55"/>
      <c r="Q108" s="55"/>
      <c r="R108" s="79" t="s">
        <v>113</v>
      </c>
      <c r="S108" s="65">
        <v>0</v>
      </c>
      <c r="T108" s="65">
        <v>0</v>
      </c>
      <c r="U108" s="65">
        <v>0</v>
      </c>
      <c r="V108" s="65">
        <v>8.8999999999999996E-2</v>
      </c>
      <c r="W108" s="65">
        <v>35.244999999999997</v>
      </c>
      <c r="X108" s="55"/>
      <c r="Y108" s="22"/>
      <c r="Z108" s="79" t="s">
        <v>114</v>
      </c>
      <c r="AA108" s="65">
        <v>0</v>
      </c>
      <c r="AB108" s="65">
        <v>0</v>
      </c>
      <c r="AC108" s="65">
        <v>0</v>
      </c>
    </row>
    <row r="109" spans="1:29" hidden="1" x14ac:dyDescent="0.25">
      <c r="A109">
        <v>35271</v>
      </c>
      <c r="B109">
        <v>1999</v>
      </c>
      <c r="C109" s="22" t="str">
        <f t="shared" si="3"/>
        <v>1999H35271</v>
      </c>
      <c r="D109" s="13">
        <v>36405</v>
      </c>
      <c r="E109">
        <v>990004</v>
      </c>
      <c r="F109" t="s">
        <v>111</v>
      </c>
      <c r="G109" t="s">
        <v>73</v>
      </c>
      <c r="I109" t="s">
        <v>401</v>
      </c>
      <c r="J109" s="15">
        <f t="shared" si="4"/>
        <v>8386</v>
      </c>
      <c r="K109" t="s">
        <v>404</v>
      </c>
      <c r="L109" s="17">
        <v>3.5</v>
      </c>
      <c r="M109">
        <v>4</v>
      </c>
      <c r="N109">
        <v>6</v>
      </c>
      <c r="P109" s="55">
        <v>31379</v>
      </c>
      <c r="Q109" s="55">
        <v>2000</v>
      </c>
      <c r="R109" s="79" t="s">
        <v>113</v>
      </c>
      <c r="S109" s="65">
        <v>0.46</v>
      </c>
      <c r="T109" s="65">
        <v>0</v>
      </c>
      <c r="U109" s="65">
        <v>0</v>
      </c>
      <c r="V109" s="65">
        <f>0.639+0.217</f>
        <v>0.85599999999999998</v>
      </c>
      <c r="W109" s="65">
        <f>64.082+27.59</f>
        <v>91.671999999999997</v>
      </c>
      <c r="X109" s="55">
        <v>31378</v>
      </c>
      <c r="Y109" s="22">
        <v>2000</v>
      </c>
      <c r="Z109" s="79" t="s">
        <v>114</v>
      </c>
      <c r="AA109" s="65">
        <v>1.06</v>
      </c>
      <c r="AB109" s="65">
        <v>2</v>
      </c>
      <c r="AC109" s="65">
        <v>0</v>
      </c>
    </row>
    <row r="110" spans="1:29" hidden="1" x14ac:dyDescent="0.25">
      <c r="A110">
        <v>35272</v>
      </c>
      <c r="B110">
        <v>1999</v>
      </c>
      <c r="C110" s="22" t="str">
        <f t="shared" si="3"/>
        <v>1999H35272</v>
      </c>
      <c r="D110" s="13">
        <v>36406</v>
      </c>
      <c r="E110">
        <v>990005</v>
      </c>
      <c r="F110" t="s">
        <v>111</v>
      </c>
      <c r="G110" t="s">
        <v>136</v>
      </c>
      <c r="I110" t="s">
        <v>401</v>
      </c>
      <c r="J110" s="15">
        <f t="shared" si="4"/>
        <v>239.60000000000002</v>
      </c>
      <c r="K110" t="s">
        <v>402</v>
      </c>
      <c r="L110" s="17">
        <v>0.1</v>
      </c>
      <c r="M110">
        <v>4</v>
      </c>
      <c r="N110">
        <v>6</v>
      </c>
      <c r="P110" s="55"/>
      <c r="Q110" s="55"/>
      <c r="R110" s="79" t="s">
        <v>113</v>
      </c>
      <c r="S110" s="65">
        <v>0</v>
      </c>
      <c r="T110" s="65">
        <v>0</v>
      </c>
      <c r="U110" s="65">
        <v>0</v>
      </c>
      <c r="V110" s="65">
        <v>0</v>
      </c>
      <c r="W110" s="65">
        <v>0</v>
      </c>
      <c r="X110" s="55"/>
      <c r="Y110" s="22"/>
      <c r="Z110" s="79" t="s">
        <v>114</v>
      </c>
      <c r="AA110" s="65">
        <v>0</v>
      </c>
      <c r="AB110" s="65">
        <v>0</v>
      </c>
      <c r="AC110" s="65">
        <v>0</v>
      </c>
    </row>
    <row r="111" spans="1:29" hidden="1" x14ac:dyDescent="0.25">
      <c r="A111">
        <v>35273</v>
      </c>
      <c r="B111">
        <v>1999</v>
      </c>
      <c r="C111" s="22" t="str">
        <f t="shared" si="3"/>
        <v>1999H35273</v>
      </c>
      <c r="D111" s="13">
        <v>36406</v>
      </c>
      <c r="E111">
        <v>990005</v>
      </c>
      <c r="F111" t="s">
        <v>111</v>
      </c>
      <c r="G111" t="s">
        <v>136</v>
      </c>
      <c r="I111" t="s">
        <v>401</v>
      </c>
      <c r="J111" s="15">
        <f t="shared" si="4"/>
        <v>9584</v>
      </c>
      <c r="K111" t="s">
        <v>403</v>
      </c>
      <c r="L111" s="17">
        <v>4</v>
      </c>
      <c r="M111">
        <v>4</v>
      </c>
      <c r="N111">
        <v>6</v>
      </c>
      <c r="P111" s="55">
        <v>31377</v>
      </c>
      <c r="Q111" s="55">
        <v>2000</v>
      </c>
      <c r="R111" s="79" t="s">
        <v>113</v>
      </c>
      <c r="S111" s="65">
        <v>0.48199999999999998</v>
      </c>
      <c r="T111" s="65">
        <v>0</v>
      </c>
      <c r="U111" s="65">
        <v>0</v>
      </c>
      <c r="V111" s="65">
        <v>1.075</v>
      </c>
      <c r="W111" s="65">
        <v>10.792999999999999</v>
      </c>
      <c r="X111" s="55">
        <v>31376</v>
      </c>
      <c r="Y111" s="22">
        <v>2000</v>
      </c>
      <c r="Z111" s="79" t="s">
        <v>114</v>
      </c>
      <c r="AA111" s="65">
        <v>1.78</v>
      </c>
      <c r="AB111" s="65">
        <v>0</v>
      </c>
      <c r="AC111" s="65">
        <v>8.76</v>
      </c>
    </row>
    <row r="112" spans="1:29" hidden="1" x14ac:dyDescent="0.25">
      <c r="A112">
        <v>35274</v>
      </c>
      <c r="B112">
        <v>1999</v>
      </c>
      <c r="C112" s="22" t="str">
        <f t="shared" si="3"/>
        <v>1999H35274</v>
      </c>
      <c r="D112" s="13">
        <v>36406</v>
      </c>
      <c r="E112">
        <v>990005</v>
      </c>
      <c r="F112" t="s">
        <v>111</v>
      </c>
      <c r="G112" t="s">
        <v>136</v>
      </c>
      <c r="I112" t="s">
        <v>401</v>
      </c>
      <c r="J112" s="15">
        <f t="shared" si="4"/>
        <v>7188</v>
      </c>
      <c r="K112" t="s">
        <v>404</v>
      </c>
      <c r="L112" s="17">
        <v>3</v>
      </c>
      <c r="M112">
        <v>4</v>
      </c>
      <c r="N112">
        <v>6</v>
      </c>
      <c r="P112" s="55">
        <v>31371</v>
      </c>
      <c r="Q112" s="55">
        <v>2000</v>
      </c>
      <c r="R112" s="79" t="s">
        <v>113</v>
      </c>
      <c r="S112" s="65">
        <v>0.97</v>
      </c>
      <c r="T112" s="65">
        <v>0.31</v>
      </c>
      <c r="U112" s="65">
        <v>0</v>
      </c>
      <c r="V112" s="65">
        <v>0.67500000000000004</v>
      </c>
      <c r="W112" s="65">
        <v>10.500999999999999</v>
      </c>
      <c r="X112" s="55">
        <v>31370</v>
      </c>
      <c r="Y112" s="22">
        <v>2000</v>
      </c>
      <c r="Z112" s="79" t="s">
        <v>114</v>
      </c>
      <c r="AA112" s="65">
        <v>1.76</v>
      </c>
      <c r="AB112" s="65">
        <v>1.3</v>
      </c>
      <c r="AC112" s="65">
        <v>3.18</v>
      </c>
    </row>
    <row r="113" spans="1:29" hidden="1" x14ac:dyDescent="0.25">
      <c r="A113">
        <v>35275</v>
      </c>
      <c r="B113">
        <v>1999</v>
      </c>
      <c r="C113" s="22" t="str">
        <f t="shared" si="3"/>
        <v>1999H35275</v>
      </c>
      <c r="D113" s="13">
        <v>36407</v>
      </c>
      <c r="E113">
        <v>990006</v>
      </c>
      <c r="F113" t="s">
        <v>111</v>
      </c>
      <c r="G113" t="s">
        <v>145</v>
      </c>
      <c r="I113" t="s">
        <v>401</v>
      </c>
      <c r="J113" s="15">
        <f t="shared" si="4"/>
        <v>209.64999999999998</v>
      </c>
      <c r="K113" t="s">
        <v>402</v>
      </c>
      <c r="L113" s="17">
        <v>8.7499999999999994E-2</v>
      </c>
      <c r="M113">
        <v>4</v>
      </c>
      <c r="N113">
        <v>6</v>
      </c>
      <c r="P113" s="55"/>
      <c r="Q113" s="55"/>
      <c r="R113" s="79" t="s">
        <v>113</v>
      </c>
      <c r="S113" s="65">
        <v>0</v>
      </c>
      <c r="T113" s="65">
        <v>0</v>
      </c>
      <c r="U113" s="65">
        <v>0</v>
      </c>
      <c r="V113" s="65">
        <v>0</v>
      </c>
      <c r="W113" s="65">
        <v>0</v>
      </c>
      <c r="X113" s="55"/>
      <c r="Y113" s="22"/>
      <c r="Z113" s="79" t="s">
        <v>114</v>
      </c>
      <c r="AA113" s="65">
        <v>0</v>
      </c>
      <c r="AB113" s="65">
        <v>0</v>
      </c>
      <c r="AC113" s="65">
        <v>0</v>
      </c>
    </row>
    <row r="114" spans="1:29" hidden="1" x14ac:dyDescent="0.25">
      <c r="A114">
        <v>35276</v>
      </c>
      <c r="B114">
        <v>1999</v>
      </c>
      <c r="C114" s="22" t="str">
        <f t="shared" si="3"/>
        <v>1999H35276</v>
      </c>
      <c r="D114" s="13">
        <v>36407</v>
      </c>
      <c r="E114">
        <v>990006</v>
      </c>
      <c r="F114" t="s">
        <v>111</v>
      </c>
      <c r="G114" t="s">
        <v>145</v>
      </c>
      <c r="I114" t="s">
        <v>401</v>
      </c>
      <c r="J114" s="15">
        <f t="shared" si="4"/>
        <v>12878.5</v>
      </c>
      <c r="K114" t="s">
        <v>403</v>
      </c>
      <c r="L114" s="17">
        <v>5.375</v>
      </c>
      <c r="M114">
        <v>4</v>
      </c>
      <c r="N114">
        <v>6</v>
      </c>
      <c r="P114" s="55"/>
      <c r="Q114" s="55"/>
      <c r="R114" s="79" t="s">
        <v>113</v>
      </c>
      <c r="S114" s="65">
        <v>0</v>
      </c>
      <c r="T114" s="65">
        <v>0</v>
      </c>
      <c r="U114" s="65">
        <v>0</v>
      </c>
      <c r="V114" s="65">
        <v>0</v>
      </c>
      <c r="W114" s="65">
        <v>4.4109999999999996</v>
      </c>
      <c r="X114" s="55"/>
      <c r="Y114" s="22"/>
      <c r="Z114" s="79" t="s">
        <v>114</v>
      </c>
      <c r="AA114" s="65">
        <v>0</v>
      </c>
      <c r="AB114" s="65">
        <v>0</v>
      </c>
      <c r="AC114" s="65">
        <v>0</v>
      </c>
    </row>
    <row r="115" spans="1:29" hidden="1" x14ac:dyDescent="0.25">
      <c r="A115">
        <v>35277</v>
      </c>
      <c r="B115">
        <v>1999</v>
      </c>
      <c r="C115" s="22" t="str">
        <f t="shared" si="3"/>
        <v>1999H35277</v>
      </c>
      <c r="D115" s="13">
        <v>36407</v>
      </c>
      <c r="E115">
        <v>990006</v>
      </c>
      <c r="F115" t="s">
        <v>111</v>
      </c>
      <c r="G115" t="s">
        <v>145</v>
      </c>
      <c r="I115" t="s">
        <v>401</v>
      </c>
      <c r="J115" s="15">
        <f t="shared" si="4"/>
        <v>8386</v>
      </c>
      <c r="K115" t="s">
        <v>404</v>
      </c>
      <c r="L115" s="17">
        <v>3.5</v>
      </c>
      <c r="M115">
        <v>4</v>
      </c>
      <c r="N115">
        <v>6</v>
      </c>
      <c r="P115" s="55">
        <v>31381</v>
      </c>
      <c r="Q115" s="55">
        <v>2000</v>
      </c>
      <c r="R115" s="79" t="s">
        <v>113</v>
      </c>
      <c r="S115" s="65">
        <v>0.63</v>
      </c>
      <c r="T115" s="65">
        <v>2.2799999999999998</v>
      </c>
      <c r="U115" s="65">
        <v>0</v>
      </c>
      <c r="V115" s="65">
        <v>0.69199999999999995</v>
      </c>
      <c r="W115" s="65">
        <v>0.44900000000000001</v>
      </c>
      <c r="X115" s="55">
        <v>31380</v>
      </c>
      <c r="Y115" s="22">
        <v>2000</v>
      </c>
      <c r="Z115" s="79" t="s">
        <v>114</v>
      </c>
      <c r="AA115" s="65">
        <v>2.04</v>
      </c>
      <c r="AB115" s="65">
        <v>0.2</v>
      </c>
      <c r="AC115" s="65">
        <v>2.52</v>
      </c>
    </row>
    <row r="116" spans="1:29" hidden="1" x14ac:dyDescent="0.25">
      <c r="A116">
        <v>35278</v>
      </c>
      <c r="B116">
        <v>1999</v>
      </c>
      <c r="C116" s="22" t="str">
        <f t="shared" si="3"/>
        <v>1999H35278</v>
      </c>
      <c r="D116" s="13">
        <v>36401</v>
      </c>
      <c r="E116">
        <v>990007</v>
      </c>
      <c r="F116" t="s">
        <v>151</v>
      </c>
      <c r="G116" t="s">
        <v>89</v>
      </c>
      <c r="I116" t="s">
        <v>401</v>
      </c>
      <c r="J116" s="15">
        <f t="shared" si="4"/>
        <v>149.75</v>
      </c>
      <c r="K116" t="s">
        <v>402</v>
      </c>
      <c r="L116" s="17">
        <v>6.25E-2</v>
      </c>
      <c r="M116">
        <v>4</v>
      </c>
      <c r="N116">
        <v>6</v>
      </c>
      <c r="P116" s="56"/>
      <c r="Q116" s="56"/>
      <c r="R116" s="79" t="s">
        <v>114</v>
      </c>
      <c r="S116" s="65">
        <v>0</v>
      </c>
      <c r="T116" s="65">
        <v>0</v>
      </c>
      <c r="U116" s="65">
        <v>0</v>
      </c>
      <c r="V116" s="65">
        <v>0</v>
      </c>
      <c r="W116" s="46">
        <v>0</v>
      </c>
      <c r="X116" s="55"/>
      <c r="Y116" s="22"/>
      <c r="Z116" s="61"/>
      <c r="AA116" s="46"/>
      <c r="AB116" s="46"/>
      <c r="AC116" s="46"/>
    </row>
    <row r="117" spans="1:29" hidden="1" x14ac:dyDescent="0.25">
      <c r="A117">
        <v>35279</v>
      </c>
      <c r="B117">
        <v>1999</v>
      </c>
      <c r="C117" s="22" t="str">
        <f t="shared" si="3"/>
        <v>1999H35279</v>
      </c>
      <c r="D117" s="13">
        <v>36401</v>
      </c>
      <c r="E117">
        <v>990007</v>
      </c>
      <c r="F117" t="s">
        <v>151</v>
      </c>
      <c r="G117" t="s">
        <v>89</v>
      </c>
      <c r="I117" t="s">
        <v>401</v>
      </c>
      <c r="J117" s="15">
        <f t="shared" si="4"/>
        <v>2995</v>
      </c>
      <c r="K117" t="s">
        <v>403</v>
      </c>
      <c r="L117" s="17">
        <v>1.25</v>
      </c>
      <c r="M117">
        <v>4</v>
      </c>
      <c r="N117">
        <v>6</v>
      </c>
      <c r="P117" s="56">
        <v>31384</v>
      </c>
      <c r="Q117" s="56">
        <v>2000</v>
      </c>
      <c r="R117" s="79" t="s">
        <v>114</v>
      </c>
      <c r="S117" s="65">
        <v>1.38</v>
      </c>
      <c r="T117" s="65">
        <v>0.72</v>
      </c>
      <c r="U117" s="65">
        <v>0</v>
      </c>
      <c r="V117" s="65">
        <v>0.10299999999999999</v>
      </c>
      <c r="W117" s="65">
        <v>0</v>
      </c>
      <c r="X117" s="55"/>
      <c r="Y117" s="22"/>
      <c r="Z117" s="61"/>
      <c r="AA117" s="46"/>
      <c r="AB117" s="46"/>
      <c r="AC117" s="46"/>
    </row>
    <row r="118" spans="1:29" hidden="1" x14ac:dyDescent="0.25">
      <c r="A118">
        <v>35280</v>
      </c>
      <c r="B118">
        <v>1999</v>
      </c>
      <c r="C118" s="22" t="str">
        <f t="shared" si="3"/>
        <v>1999H35280</v>
      </c>
      <c r="D118" s="13">
        <v>36401</v>
      </c>
      <c r="E118">
        <v>990007</v>
      </c>
      <c r="F118" t="s">
        <v>151</v>
      </c>
      <c r="G118" t="s">
        <v>89</v>
      </c>
      <c r="I118" t="s">
        <v>401</v>
      </c>
      <c r="J118" s="15">
        <f t="shared" si="4"/>
        <v>239.60000000000002</v>
      </c>
      <c r="K118" t="s">
        <v>404</v>
      </c>
      <c r="L118" s="17">
        <v>0.1</v>
      </c>
      <c r="M118">
        <v>4</v>
      </c>
      <c r="N118">
        <v>6</v>
      </c>
      <c r="P118" s="56">
        <v>31382</v>
      </c>
      <c r="Q118" s="56">
        <v>2000</v>
      </c>
      <c r="R118" s="79" t="s">
        <v>114</v>
      </c>
      <c r="S118" s="65">
        <v>0.19</v>
      </c>
      <c r="T118" s="65">
        <v>0.39</v>
      </c>
      <c r="U118" s="65">
        <v>0</v>
      </c>
      <c r="V118" s="65">
        <v>0</v>
      </c>
      <c r="W118" s="65">
        <v>1.4E-2</v>
      </c>
      <c r="X118" s="55"/>
      <c r="Y118" s="22"/>
      <c r="Z118" s="61"/>
      <c r="AA118" s="46"/>
      <c r="AB118" s="46"/>
      <c r="AC118" s="46"/>
    </row>
    <row r="119" spans="1:29" hidden="1" x14ac:dyDescent="0.25">
      <c r="A119">
        <v>35281</v>
      </c>
      <c r="B119">
        <v>1999</v>
      </c>
      <c r="C119" s="22" t="str">
        <f t="shared" si="3"/>
        <v>1999H35281</v>
      </c>
      <c r="D119" s="13">
        <v>36401</v>
      </c>
      <c r="E119">
        <v>990008</v>
      </c>
      <c r="F119" t="s">
        <v>151</v>
      </c>
      <c r="G119" t="s">
        <v>157</v>
      </c>
      <c r="I119" t="s">
        <v>401</v>
      </c>
      <c r="J119" s="15">
        <f t="shared" si="4"/>
        <v>239.60000000000002</v>
      </c>
      <c r="K119" t="s">
        <v>402</v>
      </c>
      <c r="L119" s="17">
        <v>0.1</v>
      </c>
      <c r="M119">
        <v>4</v>
      </c>
      <c r="N119">
        <v>6</v>
      </c>
      <c r="P119" s="56"/>
      <c r="Q119" s="56"/>
      <c r="R119" s="79" t="s">
        <v>114</v>
      </c>
      <c r="S119" s="65">
        <v>0</v>
      </c>
      <c r="T119" s="65">
        <v>0</v>
      </c>
      <c r="U119" s="65">
        <v>0</v>
      </c>
      <c r="V119" s="65">
        <v>0</v>
      </c>
      <c r="W119" s="65">
        <v>0</v>
      </c>
      <c r="X119" s="55"/>
      <c r="Y119" s="22"/>
      <c r="Z119" s="61"/>
      <c r="AA119" s="46"/>
      <c r="AB119" s="46"/>
      <c r="AC119" s="46"/>
    </row>
    <row r="120" spans="1:29" hidden="1" x14ac:dyDescent="0.25">
      <c r="A120">
        <v>35282</v>
      </c>
      <c r="B120">
        <v>1999</v>
      </c>
      <c r="C120" s="22" t="str">
        <f t="shared" si="3"/>
        <v>1999H35282</v>
      </c>
      <c r="D120" s="13">
        <v>36401</v>
      </c>
      <c r="E120">
        <v>990008</v>
      </c>
      <c r="F120" t="s">
        <v>151</v>
      </c>
      <c r="G120" t="s">
        <v>157</v>
      </c>
      <c r="I120" t="s">
        <v>401</v>
      </c>
      <c r="J120" s="15">
        <f t="shared" si="4"/>
        <v>4193</v>
      </c>
      <c r="K120" t="s">
        <v>403</v>
      </c>
      <c r="L120" s="17">
        <v>1.75</v>
      </c>
      <c r="M120">
        <v>4</v>
      </c>
      <c r="N120">
        <v>6</v>
      </c>
      <c r="P120" s="56">
        <v>31385</v>
      </c>
      <c r="Q120" s="56">
        <v>2000</v>
      </c>
      <c r="R120" s="79" t="s">
        <v>114</v>
      </c>
      <c r="S120" s="65">
        <v>1.0369999999999999</v>
      </c>
      <c r="T120" s="65">
        <v>0</v>
      </c>
      <c r="U120" s="65">
        <v>0</v>
      </c>
      <c r="V120" s="65">
        <v>0</v>
      </c>
      <c r="W120" s="65">
        <v>8.3000000000000004E-2</v>
      </c>
      <c r="X120" s="55"/>
      <c r="Y120" s="22"/>
      <c r="Z120" s="61"/>
      <c r="AA120" s="46"/>
      <c r="AB120" s="46"/>
      <c r="AC120" s="46"/>
    </row>
    <row r="121" spans="1:29" hidden="1" x14ac:dyDescent="0.25">
      <c r="A121">
        <v>35283</v>
      </c>
      <c r="B121">
        <v>1999</v>
      </c>
      <c r="C121" s="22" t="str">
        <f t="shared" si="3"/>
        <v>1999H35283</v>
      </c>
      <c r="D121" s="13">
        <v>36401</v>
      </c>
      <c r="E121">
        <v>990008</v>
      </c>
      <c r="F121" t="s">
        <v>151</v>
      </c>
      <c r="G121" t="s">
        <v>157</v>
      </c>
      <c r="I121" t="s">
        <v>401</v>
      </c>
      <c r="J121" s="15">
        <f t="shared" si="4"/>
        <v>599</v>
      </c>
      <c r="K121" t="s">
        <v>404</v>
      </c>
      <c r="L121" s="17">
        <v>0.25</v>
      </c>
      <c r="M121">
        <v>4</v>
      </c>
      <c r="N121">
        <v>6</v>
      </c>
      <c r="P121" s="56"/>
      <c r="Q121" s="56"/>
      <c r="R121" s="79" t="s">
        <v>114</v>
      </c>
      <c r="S121" s="65">
        <v>0</v>
      </c>
      <c r="T121" s="65">
        <v>0</v>
      </c>
      <c r="U121" s="65">
        <v>0</v>
      </c>
      <c r="V121" s="65">
        <v>0.378</v>
      </c>
      <c r="W121" s="65">
        <v>15.705</v>
      </c>
      <c r="X121" s="55"/>
      <c r="Y121" s="22"/>
      <c r="Z121" s="61"/>
      <c r="AA121" s="46"/>
      <c r="AB121" s="46"/>
      <c r="AC121" s="46"/>
    </row>
    <row r="122" spans="1:29" hidden="1" x14ac:dyDescent="0.25">
      <c r="A122">
        <v>35284</v>
      </c>
      <c r="B122">
        <v>1999</v>
      </c>
      <c r="C122" s="22" t="str">
        <f t="shared" si="3"/>
        <v>1999H35284</v>
      </c>
      <c r="D122" s="13">
        <v>36398</v>
      </c>
      <c r="E122">
        <v>990009</v>
      </c>
      <c r="F122" t="s">
        <v>151</v>
      </c>
      <c r="G122" s="74" t="s">
        <v>162</v>
      </c>
      <c r="I122" t="s">
        <v>401</v>
      </c>
      <c r="J122" s="15">
        <f t="shared" si="4"/>
        <v>838.59999999999991</v>
      </c>
      <c r="K122" t="s">
        <v>402</v>
      </c>
      <c r="L122" s="17">
        <v>0.35</v>
      </c>
      <c r="M122">
        <v>4</v>
      </c>
      <c r="N122">
        <v>6</v>
      </c>
      <c r="O122" t="s">
        <v>438</v>
      </c>
      <c r="P122" s="56"/>
      <c r="Q122" s="56"/>
      <c r="R122" s="79" t="s">
        <v>114</v>
      </c>
      <c r="S122" s="65"/>
      <c r="T122" s="65"/>
      <c r="U122" s="65"/>
      <c r="V122" s="65"/>
      <c r="W122" s="65"/>
      <c r="X122" s="55"/>
      <c r="Y122" s="22"/>
      <c r="Z122" s="61"/>
      <c r="AA122" s="46"/>
      <c r="AB122" s="46"/>
      <c r="AC122" s="46"/>
    </row>
    <row r="123" spans="1:29" hidden="1" x14ac:dyDescent="0.25">
      <c r="A123">
        <v>35285</v>
      </c>
      <c r="B123">
        <v>1999</v>
      </c>
      <c r="C123" s="22" t="str">
        <f t="shared" si="3"/>
        <v>1999H35285</v>
      </c>
      <c r="D123" s="13">
        <v>36398</v>
      </c>
      <c r="E123">
        <v>990009</v>
      </c>
      <c r="F123" t="s">
        <v>151</v>
      </c>
      <c r="G123" s="74" t="s">
        <v>162</v>
      </c>
      <c r="I123" t="s">
        <v>401</v>
      </c>
      <c r="J123" s="15">
        <f t="shared" si="4"/>
        <v>3594</v>
      </c>
      <c r="K123" t="s">
        <v>403</v>
      </c>
      <c r="L123" s="17">
        <v>1.5</v>
      </c>
      <c r="M123">
        <v>4</v>
      </c>
      <c r="N123">
        <v>6</v>
      </c>
      <c r="O123" t="s">
        <v>438</v>
      </c>
      <c r="P123" s="56"/>
      <c r="Q123" s="56"/>
      <c r="R123" s="79" t="s">
        <v>114</v>
      </c>
      <c r="S123" s="65"/>
      <c r="T123" s="65"/>
      <c r="U123" s="65"/>
      <c r="V123" s="65"/>
      <c r="W123" s="65"/>
      <c r="X123" s="55"/>
      <c r="Y123" s="22"/>
      <c r="Z123" s="61"/>
      <c r="AA123" s="46"/>
      <c r="AB123" s="46"/>
      <c r="AC123" s="46"/>
    </row>
    <row r="124" spans="1:29" hidden="1" x14ac:dyDescent="0.25">
      <c r="A124">
        <v>35286</v>
      </c>
      <c r="B124">
        <v>1999</v>
      </c>
      <c r="C124" s="22" t="str">
        <f t="shared" si="3"/>
        <v>1999H35286</v>
      </c>
      <c r="D124" s="13">
        <v>36398</v>
      </c>
      <c r="E124">
        <v>990009</v>
      </c>
      <c r="F124" t="s">
        <v>151</v>
      </c>
      <c r="G124" s="74" t="s">
        <v>162</v>
      </c>
      <c r="I124" t="s">
        <v>401</v>
      </c>
      <c r="J124" s="15">
        <f t="shared" si="4"/>
        <v>0</v>
      </c>
      <c r="K124" t="s">
        <v>404</v>
      </c>
      <c r="L124" s="17">
        <v>0</v>
      </c>
      <c r="M124">
        <v>4</v>
      </c>
      <c r="N124">
        <v>6</v>
      </c>
      <c r="O124" t="s">
        <v>438</v>
      </c>
      <c r="P124" s="56"/>
      <c r="Q124" s="56"/>
      <c r="R124" s="79" t="s">
        <v>114</v>
      </c>
      <c r="S124" s="65"/>
      <c r="T124" s="65"/>
      <c r="U124" s="65"/>
      <c r="V124" s="65"/>
      <c r="W124" s="65"/>
      <c r="X124" s="55"/>
      <c r="Y124" s="22"/>
      <c r="Z124" s="61"/>
      <c r="AA124" s="46"/>
      <c r="AB124" s="46"/>
      <c r="AC124" s="46"/>
    </row>
    <row r="125" spans="1:29" hidden="1" x14ac:dyDescent="0.25">
      <c r="A125">
        <v>35287</v>
      </c>
      <c r="B125">
        <v>1999</v>
      </c>
      <c r="C125" s="22" t="str">
        <f t="shared" si="3"/>
        <v>1999H35287</v>
      </c>
      <c r="D125" s="13">
        <v>36402</v>
      </c>
      <c r="E125">
        <v>990010</v>
      </c>
      <c r="F125" t="s">
        <v>151</v>
      </c>
      <c r="G125" t="s">
        <v>52</v>
      </c>
      <c r="I125" t="s">
        <v>401</v>
      </c>
      <c r="J125" s="15">
        <f t="shared" si="4"/>
        <v>239.60000000000002</v>
      </c>
      <c r="K125" t="s">
        <v>402</v>
      </c>
      <c r="L125" s="17">
        <v>0.1</v>
      </c>
      <c r="M125">
        <v>4</v>
      </c>
      <c r="N125">
        <v>6</v>
      </c>
      <c r="P125" s="56"/>
      <c r="Q125" s="56"/>
      <c r="R125" s="79" t="s">
        <v>114</v>
      </c>
      <c r="S125" s="65">
        <v>0</v>
      </c>
      <c r="T125" s="65">
        <v>0</v>
      </c>
      <c r="U125" s="65">
        <v>0</v>
      </c>
      <c r="V125" s="65">
        <v>0</v>
      </c>
      <c r="W125" s="65">
        <v>0</v>
      </c>
      <c r="X125" s="55"/>
      <c r="Y125" s="22"/>
      <c r="Z125" s="61"/>
      <c r="AA125" s="46"/>
      <c r="AB125" s="46"/>
      <c r="AC125" s="46"/>
    </row>
    <row r="126" spans="1:29" hidden="1" x14ac:dyDescent="0.25">
      <c r="A126">
        <v>35288</v>
      </c>
      <c r="B126">
        <v>1999</v>
      </c>
      <c r="C126" s="22" t="str">
        <f t="shared" si="3"/>
        <v>1999H35288</v>
      </c>
      <c r="D126" s="13">
        <v>36402</v>
      </c>
      <c r="E126">
        <v>990010</v>
      </c>
      <c r="F126" t="s">
        <v>151</v>
      </c>
      <c r="G126" t="s">
        <v>52</v>
      </c>
      <c r="I126" t="s">
        <v>401</v>
      </c>
      <c r="J126" s="15">
        <f t="shared" si="4"/>
        <v>5031.6000000000004</v>
      </c>
      <c r="K126" t="s">
        <v>403</v>
      </c>
      <c r="L126" s="17">
        <v>2.1</v>
      </c>
      <c r="M126">
        <v>4</v>
      </c>
      <c r="N126">
        <v>6</v>
      </c>
      <c r="P126" s="56">
        <v>31387</v>
      </c>
      <c r="Q126" s="56">
        <v>2000</v>
      </c>
      <c r="R126" s="79" t="s">
        <v>114</v>
      </c>
      <c r="S126" s="65">
        <v>1.68</v>
      </c>
      <c r="T126" s="65">
        <v>0.38</v>
      </c>
      <c r="U126" s="65">
        <v>0</v>
      </c>
      <c r="V126" s="65">
        <v>0</v>
      </c>
      <c r="W126" s="65">
        <v>1.9</v>
      </c>
      <c r="X126" s="55"/>
      <c r="Y126" s="22"/>
      <c r="Z126" s="61"/>
      <c r="AA126" s="46"/>
      <c r="AB126" s="46"/>
      <c r="AC126" s="46"/>
    </row>
    <row r="127" spans="1:29" hidden="1" x14ac:dyDescent="0.25">
      <c r="A127">
        <v>35289</v>
      </c>
      <c r="B127">
        <v>1999</v>
      </c>
      <c r="C127" s="22" t="str">
        <f t="shared" si="3"/>
        <v>1999H35289</v>
      </c>
      <c r="D127" s="13">
        <v>36402</v>
      </c>
      <c r="E127">
        <v>990010</v>
      </c>
      <c r="F127" t="s">
        <v>151</v>
      </c>
      <c r="G127" t="s">
        <v>52</v>
      </c>
      <c r="I127" t="s">
        <v>401</v>
      </c>
      <c r="J127" s="15">
        <f t="shared" si="4"/>
        <v>359.4</v>
      </c>
      <c r="K127" t="s">
        <v>404</v>
      </c>
      <c r="L127" s="17">
        <v>0.15</v>
      </c>
      <c r="M127">
        <v>4</v>
      </c>
      <c r="N127">
        <v>6</v>
      </c>
      <c r="P127" s="56">
        <v>31386</v>
      </c>
      <c r="Q127" s="56">
        <v>2000</v>
      </c>
      <c r="R127" s="79" t="s">
        <v>114</v>
      </c>
      <c r="S127" s="65">
        <v>0.25</v>
      </c>
      <c r="T127" s="65">
        <v>0</v>
      </c>
      <c r="U127" s="65">
        <v>0</v>
      </c>
      <c r="V127" s="65">
        <v>0</v>
      </c>
      <c r="W127" s="65">
        <v>8.0000000000000002E-3</v>
      </c>
      <c r="X127" s="55"/>
      <c r="Y127" s="22"/>
      <c r="Z127" s="61"/>
      <c r="AA127" s="46"/>
      <c r="AB127" s="46"/>
      <c r="AC127" s="46"/>
    </row>
    <row r="128" spans="1:29" hidden="1" x14ac:dyDescent="0.25">
      <c r="A128">
        <v>35290</v>
      </c>
      <c r="B128">
        <v>1999</v>
      </c>
      <c r="C128" s="22" t="str">
        <f t="shared" si="3"/>
        <v>1999H35290</v>
      </c>
      <c r="D128" s="13">
        <v>36402</v>
      </c>
      <c r="E128">
        <v>990011</v>
      </c>
      <c r="F128" t="s">
        <v>151</v>
      </c>
      <c r="G128" t="s">
        <v>166</v>
      </c>
      <c r="I128" t="s">
        <v>401</v>
      </c>
      <c r="J128" s="15">
        <f t="shared" si="4"/>
        <v>239.60000000000002</v>
      </c>
      <c r="K128" t="s">
        <v>402</v>
      </c>
      <c r="L128" s="17">
        <v>0.1</v>
      </c>
      <c r="M128">
        <v>4</v>
      </c>
      <c r="N128">
        <v>6</v>
      </c>
      <c r="P128" s="56"/>
      <c r="Q128" s="56"/>
      <c r="R128" s="79" t="s">
        <v>114</v>
      </c>
      <c r="S128" s="65">
        <v>0</v>
      </c>
      <c r="T128" s="65">
        <v>0</v>
      </c>
      <c r="U128" s="65">
        <v>0</v>
      </c>
      <c r="V128" s="65">
        <v>0</v>
      </c>
      <c r="W128" s="65">
        <v>0</v>
      </c>
    </row>
    <row r="129" spans="1:29" hidden="1" x14ac:dyDescent="0.25">
      <c r="A129">
        <v>35291</v>
      </c>
      <c r="B129">
        <v>1999</v>
      </c>
      <c r="C129" s="22" t="str">
        <f t="shared" si="3"/>
        <v>1999H35291</v>
      </c>
      <c r="D129" s="13">
        <v>36402</v>
      </c>
      <c r="E129">
        <v>990011</v>
      </c>
      <c r="F129" t="s">
        <v>151</v>
      </c>
      <c r="G129" t="s">
        <v>166</v>
      </c>
      <c r="I129" t="s">
        <v>401</v>
      </c>
      <c r="J129" s="15">
        <f t="shared" si="4"/>
        <v>4792</v>
      </c>
      <c r="K129" t="s">
        <v>403</v>
      </c>
      <c r="L129" s="17">
        <v>2</v>
      </c>
      <c r="M129">
        <v>4</v>
      </c>
      <c r="N129">
        <v>6</v>
      </c>
      <c r="P129" s="56"/>
      <c r="Q129" s="56"/>
      <c r="R129" s="79" t="s">
        <v>114</v>
      </c>
      <c r="S129" s="65">
        <v>0</v>
      </c>
      <c r="T129" s="65">
        <v>0</v>
      </c>
      <c r="U129" s="65">
        <v>0</v>
      </c>
      <c r="V129" s="65">
        <v>0</v>
      </c>
      <c r="W129" s="65">
        <v>0</v>
      </c>
    </row>
    <row r="130" spans="1:29" hidden="1" x14ac:dyDescent="0.25">
      <c r="A130">
        <v>35292</v>
      </c>
      <c r="B130">
        <v>1999</v>
      </c>
      <c r="C130" s="22" t="str">
        <f t="shared" ref="C130:C193" si="5">CONCATENATE(B130,"H",A130)</f>
        <v>1999H35292</v>
      </c>
      <c r="D130" s="13">
        <v>36402</v>
      </c>
      <c r="E130">
        <v>990011</v>
      </c>
      <c r="F130" t="s">
        <v>151</v>
      </c>
      <c r="G130" t="s">
        <v>166</v>
      </c>
      <c r="I130" t="s">
        <v>401</v>
      </c>
      <c r="J130" s="15">
        <f t="shared" si="4"/>
        <v>299.5</v>
      </c>
      <c r="K130" t="s">
        <v>404</v>
      </c>
      <c r="L130" s="17">
        <v>0.125</v>
      </c>
      <c r="M130">
        <v>4</v>
      </c>
      <c r="N130">
        <v>6</v>
      </c>
      <c r="P130" s="56">
        <v>31383</v>
      </c>
      <c r="Q130" s="56">
        <v>2000</v>
      </c>
      <c r="R130" s="79" t="s">
        <v>114</v>
      </c>
      <c r="S130" s="65">
        <v>5.7000000000000002E-2</v>
      </c>
      <c r="T130" s="65">
        <v>0</v>
      </c>
      <c r="U130" s="65">
        <v>0</v>
      </c>
      <c r="V130" s="65">
        <v>0</v>
      </c>
      <c r="W130" s="65">
        <v>4.0000000000000001E-3</v>
      </c>
      <c r="X130" s="55"/>
      <c r="Y130" s="22"/>
      <c r="Z130" s="61"/>
      <c r="AA130" s="46"/>
      <c r="AB130" s="46"/>
      <c r="AC130" s="46"/>
    </row>
    <row r="131" spans="1:29" hidden="1" x14ac:dyDescent="0.25">
      <c r="A131">
        <v>35293</v>
      </c>
      <c r="B131">
        <v>1999</v>
      </c>
      <c r="C131" s="22" t="str">
        <f t="shared" si="5"/>
        <v>1999H35293</v>
      </c>
      <c r="D131" s="13">
        <v>36399</v>
      </c>
      <c r="E131">
        <v>990012</v>
      </c>
      <c r="F131" t="s">
        <v>151</v>
      </c>
      <c r="G131" t="s">
        <v>168</v>
      </c>
      <c r="I131" t="s">
        <v>401</v>
      </c>
      <c r="J131" s="15">
        <f t="shared" si="4"/>
        <v>658.90000000000009</v>
      </c>
      <c r="K131" t="s">
        <v>402</v>
      </c>
      <c r="L131" s="17">
        <v>0.27500000000000002</v>
      </c>
      <c r="M131">
        <v>4</v>
      </c>
      <c r="N131">
        <v>6</v>
      </c>
      <c r="P131" s="56"/>
      <c r="Q131" s="56"/>
      <c r="R131" s="79" t="s">
        <v>114</v>
      </c>
      <c r="S131" s="65">
        <v>0</v>
      </c>
      <c r="T131" s="65">
        <v>0</v>
      </c>
      <c r="U131" s="65">
        <v>0</v>
      </c>
      <c r="V131" s="65">
        <v>0</v>
      </c>
      <c r="W131" s="65">
        <v>0</v>
      </c>
    </row>
    <row r="132" spans="1:29" hidden="1" x14ac:dyDescent="0.25">
      <c r="A132">
        <v>35294</v>
      </c>
      <c r="B132">
        <v>1999</v>
      </c>
      <c r="C132" s="22" t="str">
        <f t="shared" si="5"/>
        <v>1999H35294</v>
      </c>
      <c r="D132" s="13">
        <v>36399</v>
      </c>
      <c r="E132">
        <v>990012</v>
      </c>
      <c r="F132" t="s">
        <v>151</v>
      </c>
      <c r="G132" t="s">
        <v>168</v>
      </c>
      <c r="I132" t="s">
        <v>401</v>
      </c>
      <c r="J132" s="15">
        <f t="shared" si="4"/>
        <v>4462.55</v>
      </c>
      <c r="K132" t="s">
        <v>403</v>
      </c>
      <c r="L132" s="17">
        <v>1.8625</v>
      </c>
      <c r="M132">
        <v>4</v>
      </c>
      <c r="N132">
        <v>6</v>
      </c>
      <c r="P132" s="56"/>
      <c r="Q132" s="56"/>
      <c r="R132" s="79" t="s">
        <v>114</v>
      </c>
      <c r="S132" s="65">
        <v>0</v>
      </c>
      <c r="T132" s="65">
        <v>0</v>
      </c>
      <c r="U132" s="65">
        <v>0</v>
      </c>
      <c r="V132" s="65">
        <v>0</v>
      </c>
      <c r="W132" s="65">
        <v>1.8180000000000001</v>
      </c>
      <c r="X132" s="55"/>
      <c r="Y132" s="22"/>
      <c r="Z132" s="61"/>
      <c r="AA132" s="46"/>
      <c r="AB132" s="46"/>
      <c r="AC132" s="46"/>
    </row>
    <row r="133" spans="1:29" hidden="1" x14ac:dyDescent="0.25">
      <c r="A133">
        <v>35295</v>
      </c>
      <c r="B133">
        <v>1999</v>
      </c>
      <c r="C133" s="22" t="str">
        <f t="shared" si="5"/>
        <v>1999H35295</v>
      </c>
      <c r="D133" s="13">
        <v>36399</v>
      </c>
      <c r="E133">
        <v>990012</v>
      </c>
      <c r="F133" t="s">
        <v>151</v>
      </c>
      <c r="G133" t="s">
        <v>168</v>
      </c>
      <c r="I133" t="s">
        <v>401</v>
      </c>
      <c r="J133" s="15">
        <f t="shared" si="4"/>
        <v>239.60000000000002</v>
      </c>
      <c r="K133" t="s">
        <v>404</v>
      </c>
      <c r="L133" s="17">
        <v>0.1</v>
      </c>
      <c r="M133">
        <v>4</v>
      </c>
      <c r="N133">
        <v>6</v>
      </c>
      <c r="P133" s="56"/>
      <c r="Q133" s="56"/>
      <c r="R133" s="79" t="s">
        <v>114</v>
      </c>
      <c r="S133" s="46">
        <v>0</v>
      </c>
      <c r="T133" s="65">
        <v>0</v>
      </c>
      <c r="U133" s="65">
        <v>0</v>
      </c>
      <c r="V133" s="65">
        <v>0</v>
      </c>
      <c r="W133" s="46">
        <v>1.2350000000000001</v>
      </c>
      <c r="X133" s="55"/>
      <c r="Y133" s="22"/>
      <c r="Z133" s="61"/>
      <c r="AA133" s="46"/>
      <c r="AB133" s="46"/>
      <c r="AC133" s="46"/>
    </row>
    <row r="134" spans="1:29" hidden="1" x14ac:dyDescent="0.25">
      <c r="A134">
        <v>35178</v>
      </c>
      <c r="B134">
        <v>2000</v>
      </c>
      <c r="C134" s="22" t="str">
        <f t="shared" si="5"/>
        <v>2000H35178</v>
      </c>
      <c r="D134" s="13">
        <v>36721</v>
      </c>
      <c r="E134">
        <v>40002</v>
      </c>
      <c r="F134" t="s">
        <v>62</v>
      </c>
      <c r="G134" t="s">
        <v>55</v>
      </c>
      <c r="I134" t="s">
        <v>401</v>
      </c>
      <c r="J134" s="15">
        <f t="shared" si="4"/>
        <v>239.60000000000002</v>
      </c>
      <c r="K134" t="s">
        <v>402</v>
      </c>
      <c r="L134">
        <v>0.1</v>
      </c>
      <c r="M134">
        <v>4</v>
      </c>
      <c r="N134">
        <v>6</v>
      </c>
      <c r="P134" s="75"/>
      <c r="Q134" s="75"/>
      <c r="R134" s="61" t="s">
        <v>77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 s="55"/>
      <c r="Y134" s="22"/>
      <c r="Z134" s="61"/>
      <c r="AA134" s="46"/>
      <c r="AB134" s="46"/>
      <c r="AC134" s="46"/>
    </row>
    <row r="135" spans="1:29" hidden="1" x14ac:dyDescent="0.25">
      <c r="A135">
        <v>35179</v>
      </c>
      <c r="B135">
        <v>2000</v>
      </c>
      <c r="C135" s="22" t="str">
        <f t="shared" si="5"/>
        <v>2000H35179</v>
      </c>
      <c r="D135" s="13">
        <v>36721</v>
      </c>
      <c r="E135">
        <v>40002</v>
      </c>
      <c r="F135" t="s">
        <v>62</v>
      </c>
      <c r="G135" t="s">
        <v>55</v>
      </c>
      <c r="I135" t="s">
        <v>401</v>
      </c>
      <c r="J135" s="15">
        <f t="shared" si="4"/>
        <v>14975</v>
      </c>
      <c r="K135" t="s">
        <v>406</v>
      </c>
      <c r="L135">
        <v>6.25</v>
      </c>
      <c r="M135">
        <v>4</v>
      </c>
      <c r="N135">
        <v>6</v>
      </c>
      <c r="P135" s="75">
        <v>31464</v>
      </c>
      <c r="Q135" s="75">
        <v>2000</v>
      </c>
      <c r="R135" s="61" t="s">
        <v>77</v>
      </c>
      <c r="S135" s="39">
        <v>2.9039999999999999</v>
      </c>
      <c r="T135" s="39">
        <f>3.657+3.856</f>
        <v>7.5129999999999999</v>
      </c>
      <c r="U135" s="39">
        <v>16.966999999999999</v>
      </c>
      <c r="V135" s="39">
        <f>7.445+8.826</f>
        <v>16.271000000000001</v>
      </c>
      <c r="W135" s="39">
        <f>20.878+10.349</f>
        <v>31.227</v>
      </c>
      <c r="X135" s="55"/>
      <c r="Y135" s="22"/>
      <c r="Z135" s="61"/>
      <c r="AA135" s="46"/>
      <c r="AB135" s="46"/>
      <c r="AC135" s="46"/>
    </row>
    <row r="136" spans="1:29" hidden="1" x14ac:dyDescent="0.25">
      <c r="A136">
        <v>35180</v>
      </c>
      <c r="B136">
        <v>2000</v>
      </c>
      <c r="C136" s="22" t="str">
        <f t="shared" si="5"/>
        <v>2000H35180</v>
      </c>
      <c r="D136" s="13">
        <v>36721</v>
      </c>
      <c r="E136">
        <v>40002</v>
      </c>
      <c r="F136" t="s">
        <v>62</v>
      </c>
      <c r="G136" t="s">
        <v>55</v>
      </c>
      <c r="I136" t="s">
        <v>401</v>
      </c>
      <c r="J136" s="15">
        <f t="shared" si="4"/>
        <v>25757</v>
      </c>
      <c r="K136" t="s">
        <v>407</v>
      </c>
      <c r="L136">
        <v>10.75</v>
      </c>
      <c r="M136">
        <v>4</v>
      </c>
      <c r="N136">
        <v>6</v>
      </c>
      <c r="P136" s="75">
        <v>31463</v>
      </c>
      <c r="Q136" s="75">
        <v>2000</v>
      </c>
      <c r="R136" s="61" t="s">
        <v>77</v>
      </c>
      <c r="S136" s="39">
        <v>0.20200000000000001</v>
      </c>
      <c r="T136" s="39">
        <v>1.653</v>
      </c>
      <c r="U136" s="39">
        <v>4.0720000000000001</v>
      </c>
      <c r="V136" s="39">
        <v>11.272</v>
      </c>
      <c r="W136" s="39">
        <v>10.503</v>
      </c>
      <c r="X136" s="55"/>
      <c r="Y136" s="22"/>
      <c r="Z136" s="61"/>
      <c r="AA136" s="46"/>
      <c r="AB136" s="46"/>
      <c r="AC136" s="46"/>
    </row>
    <row r="137" spans="1:29" hidden="1" x14ac:dyDescent="0.25">
      <c r="A137">
        <v>35181</v>
      </c>
      <c r="B137">
        <v>2000</v>
      </c>
      <c r="C137" s="22" t="str">
        <f t="shared" si="5"/>
        <v>2000H35181</v>
      </c>
      <c r="D137" s="13">
        <v>36722</v>
      </c>
      <c r="E137">
        <v>40002</v>
      </c>
      <c r="F137" t="s">
        <v>62</v>
      </c>
      <c r="G137" t="s">
        <v>173</v>
      </c>
      <c r="I137" t="s">
        <v>401</v>
      </c>
      <c r="J137" s="15">
        <f t="shared" si="4"/>
        <v>239.60000000000002</v>
      </c>
      <c r="K137" t="s">
        <v>402</v>
      </c>
      <c r="L137">
        <v>0.1</v>
      </c>
      <c r="M137">
        <v>4</v>
      </c>
      <c r="N137">
        <v>6</v>
      </c>
      <c r="P137" s="75"/>
      <c r="Q137" s="75"/>
      <c r="R137" s="61" t="s">
        <v>77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55"/>
      <c r="Y137" s="22"/>
      <c r="Z137" s="61"/>
      <c r="AA137" s="46"/>
      <c r="AB137" s="46"/>
      <c r="AC137" s="46"/>
    </row>
    <row r="138" spans="1:29" hidden="1" x14ac:dyDescent="0.25">
      <c r="A138">
        <v>35182</v>
      </c>
      <c r="B138">
        <v>2000</v>
      </c>
      <c r="C138" s="22" t="str">
        <f t="shared" si="5"/>
        <v>2000H35182</v>
      </c>
      <c r="D138" s="13">
        <v>36722</v>
      </c>
      <c r="E138">
        <v>40002</v>
      </c>
      <c r="F138" t="s">
        <v>62</v>
      </c>
      <c r="G138" t="s">
        <v>173</v>
      </c>
      <c r="I138" t="s">
        <v>401</v>
      </c>
      <c r="J138" s="15">
        <f t="shared" si="4"/>
        <v>16772</v>
      </c>
      <c r="K138" t="s">
        <v>406</v>
      </c>
      <c r="L138">
        <v>7</v>
      </c>
      <c r="M138">
        <v>4</v>
      </c>
      <c r="N138">
        <v>6</v>
      </c>
      <c r="P138" s="75">
        <v>31465</v>
      </c>
      <c r="Q138" s="75">
        <v>2000</v>
      </c>
      <c r="R138" s="61" t="s">
        <v>77</v>
      </c>
      <c r="S138" s="39">
        <v>2.702</v>
      </c>
      <c r="T138" s="39">
        <v>0.157</v>
      </c>
      <c r="U138" s="39">
        <v>0.56699999999999995</v>
      </c>
      <c r="V138" s="39">
        <v>3.2410000000000001</v>
      </c>
      <c r="W138" s="39">
        <v>13.329000000000001</v>
      </c>
      <c r="X138" s="55"/>
      <c r="Y138" s="22"/>
      <c r="Z138" s="61"/>
      <c r="AA138" s="46"/>
      <c r="AB138" s="46"/>
      <c r="AC138" s="46"/>
    </row>
    <row r="139" spans="1:29" hidden="1" x14ac:dyDescent="0.25">
      <c r="A139">
        <v>35183</v>
      </c>
      <c r="B139">
        <v>2000</v>
      </c>
      <c r="C139" s="22" t="str">
        <f t="shared" si="5"/>
        <v>2000H35183</v>
      </c>
      <c r="D139" s="13">
        <v>36722</v>
      </c>
      <c r="E139">
        <v>40002</v>
      </c>
      <c r="F139" t="s">
        <v>62</v>
      </c>
      <c r="G139" t="s">
        <v>173</v>
      </c>
      <c r="I139" t="s">
        <v>401</v>
      </c>
      <c r="J139" s="15">
        <f t="shared" si="4"/>
        <v>17970</v>
      </c>
      <c r="K139" t="s">
        <v>407</v>
      </c>
      <c r="L139">
        <v>7.5</v>
      </c>
      <c r="M139">
        <v>4</v>
      </c>
      <c r="N139">
        <v>6</v>
      </c>
      <c r="P139" s="75"/>
      <c r="Q139" s="75"/>
      <c r="R139" s="61" t="s">
        <v>77</v>
      </c>
      <c r="S139" s="39">
        <v>0</v>
      </c>
      <c r="T139" s="39">
        <v>0</v>
      </c>
      <c r="U139" s="39">
        <v>0</v>
      </c>
      <c r="V139" s="39">
        <v>5.4210000000000003</v>
      </c>
      <c r="W139" s="39">
        <v>8.9260000000000002</v>
      </c>
      <c r="X139" s="55"/>
      <c r="Y139" s="22"/>
      <c r="Z139" s="61"/>
      <c r="AA139" s="46"/>
      <c r="AB139" s="46"/>
      <c r="AC139" s="46"/>
    </row>
    <row r="140" spans="1:29" hidden="1" x14ac:dyDescent="0.25">
      <c r="A140">
        <v>35184</v>
      </c>
      <c r="B140">
        <v>2000</v>
      </c>
      <c r="C140" s="22" t="str">
        <f t="shared" si="5"/>
        <v>2000H35184</v>
      </c>
      <c r="D140" s="13">
        <v>36723</v>
      </c>
      <c r="E140">
        <v>40002</v>
      </c>
      <c r="F140" t="s">
        <v>62</v>
      </c>
      <c r="G140" t="s">
        <v>65</v>
      </c>
      <c r="I140" t="s">
        <v>401</v>
      </c>
      <c r="J140" s="15">
        <f t="shared" si="4"/>
        <v>239.60000000000002</v>
      </c>
      <c r="K140" t="s">
        <v>402</v>
      </c>
      <c r="L140">
        <v>0.1</v>
      </c>
      <c r="M140">
        <v>4</v>
      </c>
      <c r="N140">
        <v>6</v>
      </c>
      <c r="P140" s="75"/>
      <c r="Q140" s="75"/>
      <c r="R140" s="61" t="s">
        <v>77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55"/>
      <c r="Y140" s="22"/>
      <c r="Z140" s="61"/>
      <c r="AA140" s="46"/>
      <c r="AB140" s="46"/>
      <c r="AC140" s="46"/>
    </row>
    <row r="141" spans="1:29" hidden="1" x14ac:dyDescent="0.25">
      <c r="A141">
        <v>35185</v>
      </c>
      <c r="B141">
        <v>2000</v>
      </c>
      <c r="C141" s="22" t="str">
        <f t="shared" si="5"/>
        <v>2000H35185</v>
      </c>
      <c r="D141" s="13">
        <v>36723</v>
      </c>
      <c r="E141">
        <v>40002</v>
      </c>
      <c r="F141" t="s">
        <v>62</v>
      </c>
      <c r="G141" t="s">
        <v>65</v>
      </c>
      <c r="I141" t="s">
        <v>401</v>
      </c>
      <c r="J141" s="15">
        <f t="shared" si="4"/>
        <v>10782</v>
      </c>
      <c r="K141" t="s">
        <v>406</v>
      </c>
      <c r="L141">
        <v>4.5</v>
      </c>
      <c r="M141">
        <v>4</v>
      </c>
      <c r="N141">
        <v>6</v>
      </c>
      <c r="P141" s="75">
        <v>31466</v>
      </c>
      <c r="Q141" s="75">
        <v>2000</v>
      </c>
      <c r="R141" s="61" t="s">
        <v>77</v>
      </c>
      <c r="S141" s="39">
        <v>1.274</v>
      </c>
      <c r="T141" s="39">
        <v>0.76500000000000001</v>
      </c>
      <c r="U141" s="39">
        <v>3.1549999999999998</v>
      </c>
      <c r="V141" s="39">
        <f>9.748+9.176</f>
        <v>18.923999999999999</v>
      </c>
      <c r="W141" s="39">
        <f>15.69+9.826</f>
        <v>25.515999999999998</v>
      </c>
      <c r="X141" s="55"/>
      <c r="Y141" s="22"/>
      <c r="Z141" s="61"/>
      <c r="AA141" s="46"/>
      <c r="AB141" s="46"/>
      <c r="AC141" s="46"/>
    </row>
    <row r="142" spans="1:29" hidden="1" x14ac:dyDescent="0.25">
      <c r="A142">
        <v>35186</v>
      </c>
      <c r="B142">
        <v>2000</v>
      </c>
      <c r="C142" s="22" t="str">
        <f t="shared" si="5"/>
        <v>2000H35186</v>
      </c>
      <c r="D142" s="13">
        <v>36723</v>
      </c>
      <c r="E142">
        <v>40002</v>
      </c>
      <c r="F142" t="s">
        <v>62</v>
      </c>
      <c r="G142" t="s">
        <v>65</v>
      </c>
      <c r="I142" t="s">
        <v>401</v>
      </c>
      <c r="J142" s="15">
        <f t="shared" si="4"/>
        <v>17371</v>
      </c>
      <c r="K142" t="s">
        <v>407</v>
      </c>
      <c r="L142">
        <v>7.25</v>
      </c>
      <c r="M142">
        <v>4</v>
      </c>
      <c r="N142">
        <v>6</v>
      </c>
      <c r="P142" s="75"/>
      <c r="Q142" s="75"/>
      <c r="R142" s="61" t="s">
        <v>77</v>
      </c>
      <c r="S142" s="39">
        <v>0</v>
      </c>
      <c r="T142" s="39">
        <v>0</v>
      </c>
      <c r="U142" s="39">
        <v>0</v>
      </c>
      <c r="V142" s="39">
        <v>2.0449999999999999</v>
      </c>
      <c r="W142" s="39">
        <v>11.085000000000001</v>
      </c>
      <c r="X142" s="55"/>
      <c r="Y142" s="22"/>
      <c r="Z142" s="61"/>
      <c r="AA142" s="46"/>
      <c r="AB142" s="46"/>
      <c r="AC142" s="46"/>
    </row>
    <row r="143" spans="1:29" hidden="1" x14ac:dyDescent="0.25">
      <c r="A143">
        <v>35187</v>
      </c>
      <c r="B143">
        <v>2000</v>
      </c>
      <c r="C143" s="22" t="str">
        <f t="shared" si="5"/>
        <v>2000H35187</v>
      </c>
      <c r="D143" s="13">
        <v>36716</v>
      </c>
      <c r="E143">
        <v>40002</v>
      </c>
      <c r="F143" t="s">
        <v>62</v>
      </c>
      <c r="G143" t="s">
        <v>174</v>
      </c>
      <c r="I143" t="s">
        <v>401</v>
      </c>
      <c r="J143" s="15">
        <f t="shared" si="4"/>
        <v>239.60000000000002</v>
      </c>
      <c r="K143" t="s">
        <v>402</v>
      </c>
      <c r="L143">
        <v>0.1</v>
      </c>
      <c r="M143">
        <v>4</v>
      </c>
      <c r="N143">
        <v>6</v>
      </c>
      <c r="P143" s="75"/>
      <c r="Q143" s="75"/>
      <c r="R143" s="61" t="s">
        <v>77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55"/>
      <c r="Y143" s="22"/>
      <c r="Z143" s="61"/>
      <c r="AA143" s="46"/>
      <c r="AB143" s="46"/>
      <c r="AC143" s="46"/>
    </row>
    <row r="144" spans="1:29" hidden="1" x14ac:dyDescent="0.25">
      <c r="A144">
        <v>35188</v>
      </c>
      <c r="B144">
        <v>2000</v>
      </c>
      <c r="C144" s="22" t="str">
        <f t="shared" si="5"/>
        <v>2000H35188</v>
      </c>
      <c r="D144" s="13">
        <v>36716</v>
      </c>
      <c r="E144">
        <v>40002</v>
      </c>
      <c r="F144" t="s">
        <v>62</v>
      </c>
      <c r="G144" t="s">
        <v>174</v>
      </c>
      <c r="I144" t="s">
        <v>401</v>
      </c>
      <c r="J144" s="15">
        <f t="shared" si="4"/>
        <v>11980</v>
      </c>
      <c r="K144" t="s">
        <v>406</v>
      </c>
      <c r="L144">
        <v>5</v>
      </c>
      <c r="M144">
        <v>4</v>
      </c>
      <c r="N144">
        <v>6</v>
      </c>
      <c r="P144" s="75">
        <v>31468</v>
      </c>
      <c r="Q144" s="75">
        <v>2000</v>
      </c>
      <c r="R144" s="61" t="s">
        <v>77</v>
      </c>
      <c r="S144" s="39">
        <v>2.0419999999999998</v>
      </c>
      <c r="T144" s="39">
        <v>5.4450000000000003</v>
      </c>
      <c r="U144" s="39">
        <v>5.3090000000000002</v>
      </c>
      <c r="V144" s="39">
        <v>22.12</v>
      </c>
      <c r="W144" s="39">
        <v>13.638999999999999</v>
      </c>
      <c r="X144" s="55"/>
      <c r="Y144" s="22"/>
      <c r="Z144" s="61"/>
      <c r="AA144" s="46"/>
      <c r="AB144" s="46"/>
      <c r="AC144" s="46"/>
    </row>
    <row r="145" spans="1:29" hidden="1" x14ac:dyDescent="0.25">
      <c r="A145">
        <v>35189</v>
      </c>
      <c r="B145">
        <v>2000</v>
      </c>
      <c r="C145" s="22" t="str">
        <f t="shared" si="5"/>
        <v>2000H35189</v>
      </c>
      <c r="D145" s="13">
        <v>36716</v>
      </c>
      <c r="E145">
        <v>40002</v>
      </c>
      <c r="F145" t="s">
        <v>62</v>
      </c>
      <c r="G145" t="s">
        <v>174</v>
      </c>
      <c r="I145" t="s">
        <v>401</v>
      </c>
      <c r="J145" s="15">
        <f t="shared" si="4"/>
        <v>20965</v>
      </c>
      <c r="K145" t="s">
        <v>407</v>
      </c>
      <c r="L145">
        <v>8.75</v>
      </c>
      <c r="M145">
        <v>4</v>
      </c>
      <c r="N145">
        <v>6</v>
      </c>
      <c r="P145" s="75">
        <v>31467</v>
      </c>
      <c r="Q145" s="75">
        <v>2000</v>
      </c>
      <c r="R145" s="61" t="s">
        <v>77</v>
      </c>
      <c r="S145" s="39">
        <v>1.403</v>
      </c>
      <c r="T145" s="39">
        <f>1.63+0.711</f>
        <v>2.3409999999999997</v>
      </c>
      <c r="U145" s="39">
        <v>0</v>
      </c>
      <c r="V145" s="39">
        <v>2.8180000000000001</v>
      </c>
      <c r="W145" s="39">
        <v>0.94499999999999995</v>
      </c>
      <c r="X145" s="55"/>
      <c r="Y145" s="22"/>
      <c r="Z145" s="61"/>
      <c r="AA145" s="46"/>
      <c r="AB145" s="46"/>
      <c r="AC145" s="46"/>
    </row>
    <row r="146" spans="1:29" hidden="1" x14ac:dyDescent="0.25">
      <c r="A146">
        <v>35190</v>
      </c>
      <c r="B146">
        <v>2000</v>
      </c>
      <c r="C146" s="22" t="str">
        <f t="shared" si="5"/>
        <v>2000H35190</v>
      </c>
      <c r="D146" s="13">
        <v>36721</v>
      </c>
      <c r="E146">
        <v>40002</v>
      </c>
      <c r="F146" t="s">
        <v>62</v>
      </c>
      <c r="G146" t="s">
        <v>175</v>
      </c>
      <c r="I146" t="s">
        <v>401</v>
      </c>
      <c r="J146" s="15">
        <f t="shared" si="4"/>
        <v>958.40000000000009</v>
      </c>
      <c r="K146" t="s">
        <v>402</v>
      </c>
      <c r="L146">
        <v>0.4</v>
      </c>
      <c r="M146">
        <v>4</v>
      </c>
      <c r="N146">
        <v>6</v>
      </c>
      <c r="P146" s="75"/>
      <c r="Q146" s="75"/>
      <c r="R146" s="61" t="s">
        <v>77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55"/>
      <c r="Y146" s="22"/>
      <c r="Z146" s="61"/>
      <c r="AA146" s="46"/>
      <c r="AB146" s="46"/>
      <c r="AC146" s="46"/>
    </row>
    <row r="147" spans="1:29" hidden="1" x14ac:dyDescent="0.25">
      <c r="A147">
        <v>35191</v>
      </c>
      <c r="B147">
        <v>2000</v>
      </c>
      <c r="C147" s="22" t="str">
        <f t="shared" si="5"/>
        <v>2000H35191</v>
      </c>
      <c r="D147" s="13">
        <v>36721</v>
      </c>
      <c r="E147">
        <v>40002</v>
      </c>
      <c r="F147" t="s">
        <v>62</v>
      </c>
      <c r="G147" t="s">
        <v>175</v>
      </c>
      <c r="I147" t="s">
        <v>401</v>
      </c>
      <c r="J147" s="15">
        <f t="shared" si="4"/>
        <v>14376</v>
      </c>
      <c r="K147" t="s">
        <v>406</v>
      </c>
      <c r="L147">
        <v>6</v>
      </c>
      <c r="M147">
        <v>4</v>
      </c>
      <c r="N147">
        <v>6</v>
      </c>
      <c r="P147" s="75">
        <v>31469</v>
      </c>
      <c r="Q147" s="75">
        <v>2000</v>
      </c>
      <c r="R147" s="61" t="s">
        <v>77</v>
      </c>
      <c r="S147" s="39">
        <v>0.2</v>
      </c>
      <c r="T147" s="39">
        <f>1.033+0.294</f>
        <v>1.327</v>
      </c>
      <c r="U147" s="39">
        <v>0</v>
      </c>
      <c r="V147" s="39">
        <f>3.334+3.766</f>
        <v>7.1</v>
      </c>
      <c r="W147" s="39">
        <v>0</v>
      </c>
      <c r="X147" s="55"/>
      <c r="Y147" s="22"/>
      <c r="Z147" s="61"/>
      <c r="AA147" s="46"/>
      <c r="AB147" s="46"/>
      <c r="AC147" s="46"/>
    </row>
    <row r="148" spans="1:29" hidden="1" x14ac:dyDescent="0.25">
      <c r="A148">
        <v>35192</v>
      </c>
      <c r="B148">
        <v>2000</v>
      </c>
      <c r="C148" s="22" t="str">
        <f t="shared" si="5"/>
        <v>2000H35192</v>
      </c>
      <c r="D148" s="13">
        <v>36721</v>
      </c>
      <c r="E148">
        <v>40002</v>
      </c>
      <c r="F148" t="s">
        <v>62</v>
      </c>
      <c r="G148" t="s">
        <v>175</v>
      </c>
      <c r="I148" t="s">
        <v>401</v>
      </c>
      <c r="J148" s="15">
        <f t="shared" ref="J148:J211" si="6">IF(I148="SR",599*L148*M148,IF(I148="WB",50.27*L148*M148,""))</f>
        <v>27554</v>
      </c>
      <c r="K148" t="s">
        <v>407</v>
      </c>
      <c r="L148">
        <v>11.5</v>
      </c>
      <c r="M148">
        <v>4</v>
      </c>
      <c r="N148">
        <v>6</v>
      </c>
      <c r="P148" s="75"/>
      <c r="Q148" s="75"/>
      <c r="R148" s="61" t="s">
        <v>77</v>
      </c>
      <c r="S148" s="39">
        <v>0</v>
      </c>
      <c r="T148" s="39">
        <v>0</v>
      </c>
      <c r="U148" s="39">
        <v>31.43</v>
      </c>
      <c r="V148" s="39">
        <v>8.5470000000000006</v>
      </c>
      <c r="W148" s="39">
        <v>17.036000000000001</v>
      </c>
      <c r="X148" s="55"/>
      <c r="Y148" s="22"/>
      <c r="Z148" s="61"/>
      <c r="AA148" s="46"/>
      <c r="AB148" s="46"/>
      <c r="AC148" s="46"/>
    </row>
    <row r="149" spans="1:29" hidden="1" x14ac:dyDescent="0.25">
      <c r="A149">
        <v>35193</v>
      </c>
      <c r="B149">
        <v>2000</v>
      </c>
      <c r="C149" s="22" t="str">
        <f t="shared" si="5"/>
        <v>2000H35193</v>
      </c>
      <c r="D149" s="13">
        <v>36723</v>
      </c>
      <c r="E149">
        <v>40002</v>
      </c>
      <c r="F149" t="s">
        <v>62</v>
      </c>
      <c r="G149" t="s">
        <v>92</v>
      </c>
      <c r="I149" t="s">
        <v>401</v>
      </c>
      <c r="J149" s="15">
        <f t="shared" si="6"/>
        <v>239.60000000000002</v>
      </c>
      <c r="K149" t="s">
        <v>402</v>
      </c>
      <c r="L149">
        <v>0.1</v>
      </c>
      <c r="M149">
        <v>4</v>
      </c>
      <c r="N149">
        <v>6</v>
      </c>
      <c r="P149" s="75"/>
      <c r="Q149" s="75"/>
      <c r="R149" s="61" t="s">
        <v>77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55"/>
      <c r="Y149" s="22"/>
      <c r="Z149" s="61"/>
      <c r="AA149" s="46"/>
      <c r="AB149" s="46"/>
      <c r="AC149" s="46"/>
    </row>
    <row r="150" spans="1:29" hidden="1" x14ac:dyDescent="0.25">
      <c r="A150">
        <v>35194</v>
      </c>
      <c r="B150">
        <v>2000</v>
      </c>
      <c r="C150" s="22" t="str">
        <f t="shared" si="5"/>
        <v>2000H35194</v>
      </c>
      <c r="D150" s="13">
        <v>36723</v>
      </c>
      <c r="E150">
        <v>40002</v>
      </c>
      <c r="F150" t="s">
        <v>62</v>
      </c>
      <c r="G150" t="s">
        <v>92</v>
      </c>
      <c r="I150" t="s">
        <v>401</v>
      </c>
      <c r="J150" s="15">
        <f t="shared" si="6"/>
        <v>9584</v>
      </c>
      <c r="K150" t="s">
        <v>406</v>
      </c>
      <c r="L150">
        <v>4</v>
      </c>
      <c r="M150">
        <v>4</v>
      </c>
      <c r="N150">
        <v>6</v>
      </c>
      <c r="P150" s="75">
        <v>31470</v>
      </c>
      <c r="Q150" s="75">
        <v>2000</v>
      </c>
      <c r="R150" s="61" t="s">
        <v>77</v>
      </c>
      <c r="S150" s="39">
        <v>3.456</v>
      </c>
      <c r="T150" s="39">
        <v>32.194000000000003</v>
      </c>
      <c r="U150" s="39">
        <v>8.4830000000000005</v>
      </c>
      <c r="V150" s="39">
        <v>6.798</v>
      </c>
      <c r="W150" s="39">
        <v>11.202</v>
      </c>
      <c r="X150" s="55"/>
      <c r="Y150" s="22"/>
      <c r="Z150" s="61"/>
      <c r="AA150" s="46"/>
      <c r="AB150" s="46"/>
      <c r="AC150" s="46"/>
    </row>
    <row r="151" spans="1:29" hidden="1" x14ac:dyDescent="0.25">
      <c r="A151">
        <v>35195</v>
      </c>
      <c r="B151">
        <v>2000</v>
      </c>
      <c r="C151" s="22" t="str">
        <f t="shared" si="5"/>
        <v>2000H35195</v>
      </c>
      <c r="D151" s="13">
        <v>36723</v>
      </c>
      <c r="E151">
        <v>40002</v>
      </c>
      <c r="F151" t="s">
        <v>62</v>
      </c>
      <c r="G151" t="s">
        <v>92</v>
      </c>
      <c r="I151" t="s">
        <v>401</v>
      </c>
      <c r="J151" s="15">
        <f t="shared" si="6"/>
        <v>8985</v>
      </c>
      <c r="K151" t="s">
        <v>407</v>
      </c>
      <c r="L151">
        <v>3.75</v>
      </c>
      <c r="M151">
        <v>4</v>
      </c>
      <c r="N151">
        <v>6</v>
      </c>
      <c r="P151" s="75"/>
      <c r="Q151" s="75"/>
      <c r="R151" s="61" t="s">
        <v>77</v>
      </c>
      <c r="S151" s="39">
        <v>0</v>
      </c>
      <c r="T151" s="39">
        <v>0</v>
      </c>
      <c r="U151" s="39">
        <v>0.879</v>
      </c>
      <c r="V151" s="39">
        <v>5.9939999999999998</v>
      </c>
      <c r="W151" s="39">
        <v>0</v>
      </c>
      <c r="X151" s="55"/>
      <c r="Y151" s="22"/>
      <c r="Z151" s="61"/>
      <c r="AA151" s="46"/>
      <c r="AB151" s="46"/>
      <c r="AC151" s="46"/>
    </row>
    <row r="152" spans="1:29" hidden="1" x14ac:dyDescent="0.25">
      <c r="A152">
        <v>35196</v>
      </c>
      <c r="B152">
        <v>2000</v>
      </c>
      <c r="C152" s="22" t="str">
        <f t="shared" si="5"/>
        <v>2000H35196</v>
      </c>
      <c r="D152" s="13">
        <v>36724</v>
      </c>
      <c r="E152">
        <v>40002</v>
      </c>
      <c r="F152" t="s">
        <v>176</v>
      </c>
      <c r="G152" t="s">
        <v>177</v>
      </c>
      <c r="I152" t="s">
        <v>401</v>
      </c>
      <c r="J152" s="15">
        <f t="shared" si="6"/>
        <v>239.60000000000002</v>
      </c>
      <c r="K152" t="s">
        <v>402</v>
      </c>
      <c r="L152">
        <v>0.1</v>
      </c>
      <c r="M152">
        <v>4</v>
      </c>
      <c r="N152">
        <v>6</v>
      </c>
      <c r="P152" s="75"/>
      <c r="Q152" s="75"/>
      <c r="R152" s="61" t="s">
        <v>77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78"/>
      <c r="Y152" s="85"/>
      <c r="Z152" s="87" t="s">
        <v>172</v>
      </c>
      <c r="AA152" s="82">
        <v>0</v>
      </c>
      <c r="AB152" s="82">
        <v>0</v>
      </c>
      <c r="AC152" s="82">
        <v>0</v>
      </c>
    </row>
    <row r="153" spans="1:29" hidden="1" x14ac:dyDescent="0.25">
      <c r="A153">
        <v>35197</v>
      </c>
      <c r="B153">
        <v>2000</v>
      </c>
      <c r="C153" s="22" t="str">
        <f t="shared" si="5"/>
        <v>2000H35197</v>
      </c>
      <c r="D153" s="13">
        <v>36724</v>
      </c>
      <c r="E153">
        <v>40002</v>
      </c>
      <c r="F153" t="s">
        <v>176</v>
      </c>
      <c r="G153" t="s">
        <v>177</v>
      </c>
      <c r="I153" t="s">
        <v>401</v>
      </c>
      <c r="J153" s="15">
        <f t="shared" si="6"/>
        <v>19767</v>
      </c>
      <c r="K153" t="s">
        <v>406</v>
      </c>
      <c r="L153">
        <v>8.25</v>
      </c>
      <c r="M153">
        <v>4</v>
      </c>
      <c r="N153">
        <v>6</v>
      </c>
      <c r="P153" s="75">
        <v>31472</v>
      </c>
      <c r="Q153" s="75">
        <v>2000</v>
      </c>
      <c r="R153" s="61" t="s">
        <v>77</v>
      </c>
      <c r="S153" s="39">
        <v>11.499000000000001</v>
      </c>
      <c r="T153" s="39">
        <v>5.6719999999999997</v>
      </c>
      <c r="U153" s="39">
        <v>6.77</v>
      </c>
      <c r="V153" s="39">
        <v>3.7730000000000001</v>
      </c>
      <c r="W153" s="39">
        <v>1.2010000000000001</v>
      </c>
      <c r="X153" s="78"/>
      <c r="Y153" s="85"/>
      <c r="Z153" s="87" t="s">
        <v>172</v>
      </c>
      <c r="AA153" s="82">
        <v>0</v>
      </c>
      <c r="AB153" s="82">
        <v>0</v>
      </c>
      <c r="AC153" s="82">
        <v>0</v>
      </c>
    </row>
    <row r="154" spans="1:29" hidden="1" x14ac:dyDescent="0.25">
      <c r="A154">
        <v>35198</v>
      </c>
      <c r="B154">
        <v>2000</v>
      </c>
      <c r="C154" s="22" t="str">
        <f t="shared" si="5"/>
        <v>2000H35198</v>
      </c>
      <c r="D154" s="13">
        <v>36724</v>
      </c>
      <c r="E154">
        <v>40002</v>
      </c>
      <c r="F154" t="s">
        <v>176</v>
      </c>
      <c r="G154" t="s">
        <v>177</v>
      </c>
      <c r="I154" t="s">
        <v>401</v>
      </c>
      <c r="J154" s="15">
        <f t="shared" si="6"/>
        <v>7487.5</v>
      </c>
      <c r="K154" t="s">
        <v>407</v>
      </c>
      <c r="L154">
        <v>3.125</v>
      </c>
      <c r="M154">
        <v>4</v>
      </c>
      <c r="N154">
        <v>6</v>
      </c>
      <c r="P154" s="75">
        <v>31471</v>
      </c>
      <c r="Q154" s="75">
        <v>2000</v>
      </c>
      <c r="R154" s="61" t="s">
        <v>77</v>
      </c>
      <c r="S154" s="39">
        <v>0.33</v>
      </c>
      <c r="T154" s="39">
        <v>0</v>
      </c>
      <c r="U154" s="39">
        <v>9.359</v>
      </c>
      <c r="V154" s="39">
        <v>8.9440000000000008</v>
      </c>
      <c r="W154" s="39">
        <v>0.996</v>
      </c>
      <c r="X154" s="78"/>
      <c r="Y154" s="85"/>
      <c r="Z154" s="87" t="s">
        <v>172</v>
      </c>
      <c r="AA154" s="82">
        <v>0</v>
      </c>
      <c r="AB154" s="82">
        <v>0</v>
      </c>
      <c r="AC154" s="82">
        <v>0</v>
      </c>
    </row>
    <row r="155" spans="1:29" hidden="1" x14ac:dyDescent="0.25">
      <c r="A155">
        <v>35199</v>
      </c>
      <c r="B155">
        <v>2000</v>
      </c>
      <c r="C155" s="22" t="str">
        <f t="shared" si="5"/>
        <v>2000H35199</v>
      </c>
      <c r="D155" s="13">
        <v>36729</v>
      </c>
      <c r="E155">
        <v>40002</v>
      </c>
      <c r="F155" t="s">
        <v>176</v>
      </c>
      <c r="G155" t="s">
        <v>178</v>
      </c>
      <c r="I155" t="s">
        <v>401</v>
      </c>
      <c r="J155" s="15">
        <f t="shared" si="6"/>
        <v>5391</v>
      </c>
      <c r="K155" t="s">
        <v>402</v>
      </c>
      <c r="L155">
        <v>2.25</v>
      </c>
      <c r="M155">
        <v>4</v>
      </c>
      <c r="N155">
        <v>6</v>
      </c>
      <c r="P155" s="75"/>
      <c r="Q155" s="75"/>
      <c r="R155" s="61" t="s">
        <v>77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 s="78"/>
      <c r="Y155" s="85"/>
      <c r="Z155" s="87" t="s">
        <v>172</v>
      </c>
      <c r="AA155" s="82">
        <v>0</v>
      </c>
      <c r="AB155" s="82">
        <v>0</v>
      </c>
      <c r="AC155" s="82">
        <v>0</v>
      </c>
    </row>
    <row r="156" spans="1:29" hidden="1" x14ac:dyDescent="0.25">
      <c r="A156">
        <v>35200</v>
      </c>
      <c r="B156">
        <v>2000</v>
      </c>
      <c r="C156" s="22" t="str">
        <f t="shared" si="5"/>
        <v>2000H35200</v>
      </c>
      <c r="D156" s="13">
        <v>36729</v>
      </c>
      <c r="E156">
        <v>40002</v>
      </c>
      <c r="F156" t="s">
        <v>176</v>
      </c>
      <c r="G156" t="s">
        <v>178</v>
      </c>
      <c r="I156" t="s">
        <v>401</v>
      </c>
      <c r="J156" s="15">
        <f t="shared" si="6"/>
        <v>15574</v>
      </c>
      <c r="K156" t="s">
        <v>406</v>
      </c>
      <c r="L156">
        <v>6.5</v>
      </c>
      <c r="M156">
        <v>4</v>
      </c>
      <c r="N156">
        <v>6</v>
      </c>
      <c r="P156" s="75">
        <v>31474</v>
      </c>
      <c r="Q156" s="75">
        <v>2000</v>
      </c>
      <c r="R156" s="61" t="s">
        <v>77</v>
      </c>
      <c r="S156" s="39">
        <v>26.276</v>
      </c>
      <c r="T156" s="39">
        <v>2.165</v>
      </c>
      <c r="U156" s="39">
        <v>0</v>
      </c>
      <c r="V156" s="39">
        <v>0</v>
      </c>
      <c r="W156" s="39">
        <v>0</v>
      </c>
      <c r="X156" s="78"/>
      <c r="Y156" s="85"/>
      <c r="Z156" s="87" t="s">
        <v>172</v>
      </c>
      <c r="AA156" s="82">
        <v>0</v>
      </c>
      <c r="AB156" s="82">
        <v>0</v>
      </c>
      <c r="AC156" s="82">
        <v>0</v>
      </c>
    </row>
    <row r="157" spans="1:29" hidden="1" x14ac:dyDescent="0.25">
      <c r="A157">
        <v>35201</v>
      </c>
      <c r="B157">
        <v>2000</v>
      </c>
      <c r="C157" s="22" t="str">
        <f t="shared" si="5"/>
        <v>2000H35201</v>
      </c>
      <c r="D157" s="13">
        <v>36729</v>
      </c>
      <c r="E157">
        <v>40002</v>
      </c>
      <c r="F157" t="s">
        <v>176</v>
      </c>
      <c r="G157" t="s">
        <v>178</v>
      </c>
      <c r="I157" t="s">
        <v>401</v>
      </c>
      <c r="J157" s="15">
        <f t="shared" si="6"/>
        <v>11081.5</v>
      </c>
      <c r="K157" t="s">
        <v>407</v>
      </c>
      <c r="L157">
        <v>4.625</v>
      </c>
      <c r="M157">
        <v>4</v>
      </c>
      <c r="N157">
        <v>6</v>
      </c>
      <c r="P157" s="75">
        <v>31473</v>
      </c>
      <c r="Q157" s="75">
        <v>2000</v>
      </c>
      <c r="R157" s="61" t="s">
        <v>77</v>
      </c>
      <c r="S157" s="39">
        <v>3.7280000000000002</v>
      </c>
      <c r="T157" s="39">
        <v>4.907</v>
      </c>
      <c r="U157" s="39">
        <v>5.5250000000000004</v>
      </c>
      <c r="V157" s="39">
        <f>1.405+5.019</f>
        <v>6.4240000000000004</v>
      </c>
      <c r="W157" s="39">
        <v>1.6E-2</v>
      </c>
      <c r="X157" s="78"/>
      <c r="Y157" s="85"/>
      <c r="Z157" s="87" t="s">
        <v>172</v>
      </c>
      <c r="AA157" s="82">
        <v>0</v>
      </c>
      <c r="AB157" s="82">
        <v>0</v>
      </c>
      <c r="AC157" s="82">
        <v>0</v>
      </c>
    </row>
    <row r="158" spans="1:29" hidden="1" x14ac:dyDescent="0.25">
      <c r="A158">
        <v>35202</v>
      </c>
      <c r="B158">
        <v>2000</v>
      </c>
      <c r="C158" s="22" t="str">
        <f t="shared" si="5"/>
        <v>2000H35202</v>
      </c>
      <c r="D158" s="13">
        <v>36728</v>
      </c>
      <c r="E158">
        <v>40002</v>
      </c>
      <c r="F158" t="s">
        <v>176</v>
      </c>
      <c r="G158" t="s">
        <v>53</v>
      </c>
      <c r="I158" t="s">
        <v>401</v>
      </c>
      <c r="J158" s="15">
        <f t="shared" si="6"/>
        <v>239.60000000000002</v>
      </c>
      <c r="K158" t="s">
        <v>402</v>
      </c>
      <c r="L158">
        <v>0.1</v>
      </c>
      <c r="M158">
        <v>4</v>
      </c>
      <c r="N158">
        <v>6</v>
      </c>
      <c r="P158" s="75"/>
      <c r="Q158" s="75"/>
      <c r="R158" s="61" t="s">
        <v>77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 s="78"/>
      <c r="Y158" s="85"/>
      <c r="Z158" s="87" t="s">
        <v>172</v>
      </c>
      <c r="AA158" s="82">
        <v>0</v>
      </c>
      <c r="AB158" s="82">
        <v>0</v>
      </c>
      <c r="AC158" s="82">
        <v>0</v>
      </c>
    </row>
    <row r="159" spans="1:29" hidden="1" x14ac:dyDescent="0.25">
      <c r="A159">
        <v>35203</v>
      </c>
      <c r="B159">
        <v>2000</v>
      </c>
      <c r="C159" s="22" t="str">
        <f t="shared" si="5"/>
        <v>2000H35203</v>
      </c>
      <c r="D159" s="13">
        <v>36728</v>
      </c>
      <c r="E159">
        <v>40002</v>
      </c>
      <c r="F159" t="s">
        <v>176</v>
      </c>
      <c r="G159" t="s">
        <v>53</v>
      </c>
      <c r="I159" t="s">
        <v>401</v>
      </c>
      <c r="J159" s="15">
        <f t="shared" si="6"/>
        <v>20366</v>
      </c>
      <c r="K159" t="s">
        <v>406</v>
      </c>
      <c r="L159">
        <v>8.5</v>
      </c>
      <c r="M159">
        <v>4</v>
      </c>
      <c r="N159">
        <v>6</v>
      </c>
      <c r="P159" s="75">
        <v>31476</v>
      </c>
      <c r="Q159" s="75">
        <v>2000</v>
      </c>
      <c r="R159" s="61" t="s">
        <v>77</v>
      </c>
      <c r="S159" s="39">
        <v>1.0669999999999999</v>
      </c>
      <c r="T159" s="39">
        <v>3.6659999999999999</v>
      </c>
      <c r="U159" s="39">
        <v>16.646999999999998</v>
      </c>
      <c r="V159" s="39">
        <v>7.883</v>
      </c>
      <c r="W159" s="39">
        <v>12.208</v>
      </c>
      <c r="X159" s="78"/>
      <c r="Y159" s="85"/>
      <c r="Z159" s="87" t="s">
        <v>172</v>
      </c>
      <c r="AA159" s="82">
        <v>0</v>
      </c>
      <c r="AB159" s="82">
        <v>0</v>
      </c>
      <c r="AC159" s="82">
        <v>0</v>
      </c>
    </row>
    <row r="160" spans="1:29" hidden="1" x14ac:dyDescent="0.25">
      <c r="A160">
        <v>35204</v>
      </c>
      <c r="B160">
        <v>2000</v>
      </c>
      <c r="C160" s="22" t="str">
        <f t="shared" si="5"/>
        <v>2000H35204</v>
      </c>
      <c r="D160" s="13">
        <v>36728</v>
      </c>
      <c r="E160">
        <v>40002</v>
      </c>
      <c r="F160" t="s">
        <v>176</v>
      </c>
      <c r="G160" t="s">
        <v>53</v>
      </c>
      <c r="I160" t="s">
        <v>401</v>
      </c>
      <c r="J160" s="15">
        <f t="shared" si="6"/>
        <v>17970</v>
      </c>
      <c r="K160" t="s">
        <v>407</v>
      </c>
      <c r="L160">
        <v>7.5</v>
      </c>
      <c r="M160">
        <v>4</v>
      </c>
      <c r="N160">
        <v>6</v>
      </c>
      <c r="P160" s="75">
        <v>31475</v>
      </c>
      <c r="Q160" s="75">
        <v>2000</v>
      </c>
      <c r="R160" s="61" t="s">
        <v>77</v>
      </c>
      <c r="S160" s="39">
        <v>0.78900000000000003</v>
      </c>
      <c r="T160" s="39">
        <v>6.1980000000000004</v>
      </c>
      <c r="U160" s="39">
        <v>33.774000000000001</v>
      </c>
      <c r="V160" s="39">
        <v>2.9430000000000001</v>
      </c>
      <c r="W160" s="39">
        <v>4.4320000000000004</v>
      </c>
      <c r="X160" s="78"/>
      <c r="Y160" s="85"/>
      <c r="Z160" s="87" t="s">
        <v>172</v>
      </c>
      <c r="AA160" s="82">
        <v>0</v>
      </c>
      <c r="AB160" s="82">
        <v>0</v>
      </c>
      <c r="AC160" s="82">
        <v>0</v>
      </c>
    </row>
    <row r="161" spans="1:29" hidden="1" x14ac:dyDescent="0.25">
      <c r="A161">
        <v>35205</v>
      </c>
      <c r="B161">
        <v>2000</v>
      </c>
      <c r="C161" s="22" t="str">
        <f t="shared" si="5"/>
        <v>2000H35205</v>
      </c>
      <c r="D161" s="13">
        <v>36729</v>
      </c>
      <c r="E161">
        <v>40002</v>
      </c>
      <c r="F161" t="s">
        <v>176</v>
      </c>
      <c r="G161" t="s">
        <v>179</v>
      </c>
      <c r="I161" t="s">
        <v>401</v>
      </c>
      <c r="J161" s="15">
        <f t="shared" si="6"/>
        <v>239.60000000000002</v>
      </c>
      <c r="K161" t="s">
        <v>402</v>
      </c>
      <c r="L161">
        <v>0.1</v>
      </c>
      <c r="M161">
        <v>4</v>
      </c>
      <c r="N161">
        <v>6</v>
      </c>
      <c r="P161" s="75"/>
      <c r="Q161" s="75"/>
      <c r="R161" s="61" t="s">
        <v>77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78"/>
      <c r="Y161" s="85"/>
      <c r="Z161" s="87" t="s">
        <v>172</v>
      </c>
      <c r="AA161" s="82">
        <v>0</v>
      </c>
      <c r="AB161" s="82">
        <v>0</v>
      </c>
      <c r="AC161" s="82">
        <v>0</v>
      </c>
    </row>
    <row r="162" spans="1:29" hidden="1" x14ac:dyDescent="0.25">
      <c r="A162">
        <v>35206</v>
      </c>
      <c r="B162">
        <v>2000</v>
      </c>
      <c r="C162" s="22" t="str">
        <f t="shared" si="5"/>
        <v>2000H35206</v>
      </c>
      <c r="D162" s="13">
        <v>36729</v>
      </c>
      <c r="E162">
        <v>40002</v>
      </c>
      <c r="F162" t="s">
        <v>176</v>
      </c>
      <c r="G162" t="s">
        <v>179</v>
      </c>
      <c r="I162" t="s">
        <v>401</v>
      </c>
      <c r="J162" s="15">
        <f t="shared" si="6"/>
        <v>21564</v>
      </c>
      <c r="K162" t="s">
        <v>406</v>
      </c>
      <c r="L162">
        <v>9</v>
      </c>
      <c r="M162">
        <v>4</v>
      </c>
      <c r="N162">
        <v>6</v>
      </c>
      <c r="P162" s="75">
        <v>31478</v>
      </c>
      <c r="Q162" s="75">
        <v>2000</v>
      </c>
      <c r="R162" s="61" t="s">
        <v>77</v>
      </c>
      <c r="S162" s="39">
        <v>9.1850000000000005</v>
      </c>
      <c r="T162" s="39">
        <v>0</v>
      </c>
      <c r="U162" s="39">
        <v>1.157</v>
      </c>
      <c r="V162" s="39">
        <v>4.8049999999999997</v>
      </c>
      <c r="W162" s="39">
        <v>2.6909999999999998</v>
      </c>
      <c r="X162" s="78"/>
      <c r="Y162" s="85"/>
      <c r="Z162" s="87" t="s">
        <v>172</v>
      </c>
      <c r="AA162" s="82">
        <v>0</v>
      </c>
      <c r="AB162" s="82">
        <v>0</v>
      </c>
      <c r="AC162" s="82">
        <v>0</v>
      </c>
    </row>
    <row r="163" spans="1:29" hidden="1" x14ac:dyDescent="0.25">
      <c r="A163">
        <v>35207</v>
      </c>
      <c r="B163">
        <v>2000</v>
      </c>
      <c r="C163" s="22" t="str">
        <f t="shared" si="5"/>
        <v>2000H35207</v>
      </c>
      <c r="D163" s="13">
        <v>36729</v>
      </c>
      <c r="E163">
        <v>40002</v>
      </c>
      <c r="F163" t="s">
        <v>176</v>
      </c>
      <c r="G163" t="s">
        <v>179</v>
      </c>
      <c r="I163" t="s">
        <v>401</v>
      </c>
      <c r="J163" s="15">
        <f t="shared" si="6"/>
        <v>14376</v>
      </c>
      <c r="K163" t="s">
        <v>407</v>
      </c>
      <c r="L163">
        <v>6</v>
      </c>
      <c r="M163">
        <v>4</v>
      </c>
      <c r="N163">
        <v>6</v>
      </c>
      <c r="P163" s="75">
        <v>31477</v>
      </c>
      <c r="Q163" s="75">
        <v>2000</v>
      </c>
      <c r="R163" s="61" t="s">
        <v>77</v>
      </c>
      <c r="S163" s="39">
        <v>0.16400000000000001</v>
      </c>
      <c r="T163" s="39">
        <v>8.2530000000000001</v>
      </c>
      <c r="U163" s="39">
        <v>118.65600000000001</v>
      </c>
      <c r="V163" s="39">
        <v>9.6289999999999996</v>
      </c>
      <c r="W163" s="39">
        <v>0</v>
      </c>
      <c r="X163" s="78"/>
      <c r="Y163" s="85"/>
      <c r="Z163" s="87" t="s">
        <v>172</v>
      </c>
      <c r="AA163" s="82">
        <v>0</v>
      </c>
      <c r="AB163" s="82">
        <v>0</v>
      </c>
      <c r="AC163" s="82">
        <v>0</v>
      </c>
    </row>
    <row r="164" spans="1:29" hidden="1" x14ac:dyDescent="0.25">
      <c r="A164">
        <v>35208</v>
      </c>
      <c r="B164">
        <v>2000</v>
      </c>
      <c r="C164" s="22" t="str">
        <f t="shared" si="5"/>
        <v>2000H35208</v>
      </c>
      <c r="D164" s="13">
        <v>36730</v>
      </c>
      <c r="E164">
        <v>40002</v>
      </c>
      <c r="F164" t="s">
        <v>176</v>
      </c>
      <c r="G164" t="s">
        <v>94</v>
      </c>
      <c r="I164" t="s">
        <v>401</v>
      </c>
      <c r="J164" s="15">
        <f t="shared" si="6"/>
        <v>239.60000000000002</v>
      </c>
      <c r="K164" t="s">
        <v>402</v>
      </c>
      <c r="L164">
        <v>0.1</v>
      </c>
      <c r="M164">
        <v>4</v>
      </c>
      <c r="N164">
        <v>6</v>
      </c>
      <c r="P164" s="75"/>
      <c r="Q164" s="75"/>
      <c r="R164" s="61" t="s">
        <v>77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78"/>
      <c r="Y164" s="85"/>
      <c r="Z164" s="87" t="s">
        <v>172</v>
      </c>
      <c r="AA164" s="82">
        <v>0</v>
      </c>
      <c r="AB164" s="82">
        <v>0</v>
      </c>
      <c r="AC164" s="82">
        <v>0</v>
      </c>
    </row>
    <row r="165" spans="1:29" hidden="1" x14ac:dyDescent="0.25">
      <c r="A165">
        <v>35209</v>
      </c>
      <c r="B165">
        <v>2000</v>
      </c>
      <c r="C165" s="22" t="str">
        <f t="shared" si="5"/>
        <v>2000H35209</v>
      </c>
      <c r="D165" s="13">
        <v>36730</v>
      </c>
      <c r="E165">
        <v>40002</v>
      </c>
      <c r="F165" t="s">
        <v>176</v>
      </c>
      <c r="G165" t="s">
        <v>94</v>
      </c>
      <c r="I165" t="s">
        <v>401</v>
      </c>
      <c r="J165" s="15">
        <f t="shared" si="6"/>
        <v>22163</v>
      </c>
      <c r="K165" t="s">
        <v>406</v>
      </c>
      <c r="L165">
        <v>9.25</v>
      </c>
      <c r="M165">
        <v>4</v>
      </c>
      <c r="N165">
        <v>6</v>
      </c>
      <c r="P165" s="75">
        <v>31479</v>
      </c>
      <c r="Q165" s="75">
        <v>2000</v>
      </c>
      <c r="R165" s="61" t="s">
        <v>77</v>
      </c>
      <c r="S165" s="39">
        <v>8.8480000000000008</v>
      </c>
      <c r="T165" s="39">
        <v>3.8690000000000002</v>
      </c>
      <c r="U165" s="39">
        <v>16.462499999999999</v>
      </c>
      <c r="V165" s="39">
        <v>9.8670000000000009</v>
      </c>
      <c r="W165" s="39">
        <v>2.3559999999999999</v>
      </c>
      <c r="X165" s="78"/>
      <c r="Y165" s="85"/>
      <c r="Z165" s="87" t="s">
        <v>172</v>
      </c>
      <c r="AA165" s="82">
        <v>0</v>
      </c>
      <c r="AB165" s="82">
        <v>0</v>
      </c>
      <c r="AC165" s="82">
        <v>0</v>
      </c>
    </row>
    <row r="166" spans="1:29" hidden="1" x14ac:dyDescent="0.25">
      <c r="A166">
        <v>35210</v>
      </c>
      <c r="B166">
        <v>2000</v>
      </c>
      <c r="C166" s="22" t="str">
        <f t="shared" si="5"/>
        <v>2000H35210</v>
      </c>
      <c r="D166" s="13">
        <v>36730</v>
      </c>
      <c r="E166">
        <v>40002</v>
      </c>
      <c r="F166" t="s">
        <v>176</v>
      </c>
      <c r="G166" t="s">
        <v>94</v>
      </c>
      <c r="I166" t="s">
        <v>401</v>
      </c>
      <c r="J166" s="15">
        <f t="shared" si="6"/>
        <v>19168</v>
      </c>
      <c r="K166" t="s">
        <v>407</v>
      </c>
      <c r="L166">
        <v>8</v>
      </c>
      <c r="M166">
        <v>4</v>
      </c>
      <c r="N166">
        <v>6</v>
      </c>
      <c r="P166" s="75">
        <v>31480</v>
      </c>
      <c r="Q166" s="75">
        <v>2000</v>
      </c>
      <c r="R166" s="61" t="s">
        <v>77</v>
      </c>
      <c r="S166" s="39">
        <v>4.532</v>
      </c>
      <c r="T166" s="39">
        <v>7.9029999999999996</v>
      </c>
      <c r="U166" s="39">
        <v>30.350999999999999</v>
      </c>
      <c r="V166" s="39">
        <v>0</v>
      </c>
      <c r="W166" s="39">
        <v>1.4890000000000001</v>
      </c>
      <c r="X166" s="78"/>
      <c r="Y166" s="85"/>
      <c r="Z166" s="87" t="s">
        <v>172</v>
      </c>
      <c r="AA166" s="82">
        <v>0</v>
      </c>
      <c r="AB166" s="82">
        <v>0</v>
      </c>
      <c r="AC166" s="82">
        <v>0</v>
      </c>
    </row>
    <row r="167" spans="1:29" hidden="1" x14ac:dyDescent="0.25">
      <c r="A167">
        <v>35211</v>
      </c>
      <c r="B167">
        <v>2000</v>
      </c>
      <c r="C167" s="22" t="str">
        <f t="shared" si="5"/>
        <v>2000H35211</v>
      </c>
      <c r="D167" s="13">
        <v>36728</v>
      </c>
      <c r="E167">
        <v>40002</v>
      </c>
      <c r="F167" t="s">
        <v>176</v>
      </c>
      <c r="G167" t="s">
        <v>45</v>
      </c>
      <c r="I167" t="s">
        <v>401</v>
      </c>
      <c r="J167" s="15">
        <f t="shared" si="6"/>
        <v>2695.5</v>
      </c>
      <c r="K167" t="s">
        <v>402</v>
      </c>
      <c r="L167">
        <v>1.125</v>
      </c>
      <c r="M167">
        <v>4</v>
      </c>
      <c r="N167">
        <v>6</v>
      </c>
      <c r="P167" s="75"/>
      <c r="Q167" s="75"/>
      <c r="R167" s="61" t="s">
        <v>77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78"/>
      <c r="Y167" s="85"/>
      <c r="Z167" s="87" t="s">
        <v>172</v>
      </c>
      <c r="AA167" s="82">
        <v>0</v>
      </c>
      <c r="AB167" s="82">
        <v>0</v>
      </c>
      <c r="AC167" s="82">
        <v>0</v>
      </c>
    </row>
    <row r="168" spans="1:29" hidden="1" x14ac:dyDescent="0.25">
      <c r="A168">
        <v>35212</v>
      </c>
      <c r="B168">
        <v>2000</v>
      </c>
      <c r="C168" s="22" t="str">
        <f t="shared" si="5"/>
        <v>2000H35212</v>
      </c>
      <c r="D168" s="13">
        <v>36728</v>
      </c>
      <c r="E168">
        <v>40002</v>
      </c>
      <c r="F168" t="s">
        <v>176</v>
      </c>
      <c r="G168" t="s">
        <v>45</v>
      </c>
      <c r="I168" t="s">
        <v>401</v>
      </c>
      <c r="J168" s="15">
        <f t="shared" si="6"/>
        <v>19767</v>
      </c>
      <c r="K168" t="s">
        <v>406</v>
      </c>
      <c r="L168">
        <v>8.25</v>
      </c>
      <c r="M168">
        <v>4</v>
      </c>
      <c r="N168">
        <v>6</v>
      </c>
      <c r="P168" s="75">
        <v>31481</v>
      </c>
      <c r="Q168" s="75">
        <v>2000</v>
      </c>
      <c r="R168" s="61" t="s">
        <v>77</v>
      </c>
      <c r="S168" s="39">
        <v>13.077999999999999</v>
      </c>
      <c r="T168" s="39">
        <v>4.7649999999999997</v>
      </c>
      <c r="U168" s="39">
        <v>6.9770000000000003</v>
      </c>
      <c r="V168" s="39">
        <v>29.321999999999999</v>
      </c>
      <c r="W168" s="39">
        <v>0</v>
      </c>
      <c r="X168" s="78">
        <v>31482</v>
      </c>
      <c r="Y168" s="85">
        <v>2000</v>
      </c>
      <c r="Z168" s="87" t="s">
        <v>172</v>
      </c>
      <c r="AA168" s="82">
        <v>7.1059999999999999</v>
      </c>
      <c r="AB168" s="82">
        <v>0.81100000000000005</v>
      </c>
      <c r="AC168" s="82">
        <v>0</v>
      </c>
    </row>
    <row r="169" spans="1:29" hidden="1" x14ac:dyDescent="0.25">
      <c r="A169">
        <v>35213</v>
      </c>
      <c r="B169">
        <v>2000</v>
      </c>
      <c r="C169" s="22" t="str">
        <f t="shared" si="5"/>
        <v>2000H35213</v>
      </c>
      <c r="D169" s="13">
        <v>36728</v>
      </c>
      <c r="E169">
        <v>40002</v>
      </c>
      <c r="F169" t="s">
        <v>176</v>
      </c>
      <c r="G169" t="s">
        <v>45</v>
      </c>
      <c r="I169" t="s">
        <v>401</v>
      </c>
      <c r="J169" s="15">
        <f t="shared" si="6"/>
        <v>29351</v>
      </c>
      <c r="K169" t="s">
        <v>407</v>
      </c>
      <c r="L169">
        <v>12.25</v>
      </c>
      <c r="M169">
        <v>4</v>
      </c>
      <c r="N169">
        <v>6</v>
      </c>
      <c r="P169" s="75">
        <v>31483</v>
      </c>
      <c r="Q169" s="75">
        <v>2000</v>
      </c>
      <c r="R169" s="61" t="s">
        <v>77</v>
      </c>
      <c r="S169" s="39">
        <v>4.33</v>
      </c>
      <c r="T169" s="39">
        <f>2.344+11.996</f>
        <v>14.34</v>
      </c>
      <c r="U169" s="39">
        <f>25.259+24.632+147.432</f>
        <v>197.32299999999998</v>
      </c>
      <c r="V169" s="39">
        <f>8.444+6.34+1.403</f>
        <v>16.187000000000001</v>
      </c>
      <c r="W169" s="39">
        <v>0</v>
      </c>
      <c r="X169" s="78">
        <v>31484</v>
      </c>
      <c r="Y169" s="78">
        <v>2000</v>
      </c>
      <c r="Z169" s="87" t="s">
        <v>172</v>
      </c>
      <c r="AA169" s="82">
        <v>1.0880000000000001</v>
      </c>
      <c r="AB169" s="82">
        <v>0</v>
      </c>
      <c r="AC169" s="82">
        <f>26.918+4.82</f>
        <v>31.738</v>
      </c>
    </row>
    <row r="170" spans="1:29" hidden="1" x14ac:dyDescent="0.25">
      <c r="A170">
        <v>35500</v>
      </c>
      <c r="B170">
        <v>2000</v>
      </c>
      <c r="C170" s="22" t="str">
        <f t="shared" si="5"/>
        <v>2000H35500</v>
      </c>
      <c r="D170" s="13">
        <v>36819</v>
      </c>
      <c r="E170">
        <v>40002</v>
      </c>
      <c r="F170" t="s">
        <v>83</v>
      </c>
      <c r="G170" t="s">
        <v>63</v>
      </c>
      <c r="I170" t="s">
        <v>401</v>
      </c>
      <c r="J170" s="15">
        <f t="shared" si="6"/>
        <v>3893.5</v>
      </c>
      <c r="K170" t="s">
        <v>402</v>
      </c>
      <c r="L170">
        <v>1.625</v>
      </c>
      <c r="M170">
        <v>4</v>
      </c>
      <c r="N170">
        <v>6</v>
      </c>
      <c r="P170" s="75"/>
      <c r="Q170" s="75"/>
      <c r="R170" s="81" t="s">
        <v>88</v>
      </c>
      <c r="S170" s="84">
        <v>0</v>
      </c>
      <c r="T170" s="84">
        <v>0</v>
      </c>
      <c r="U170" s="84">
        <v>0</v>
      </c>
      <c r="V170" s="84">
        <v>0</v>
      </c>
      <c r="W170" s="83">
        <v>0</v>
      </c>
    </row>
    <row r="171" spans="1:29" hidden="1" x14ac:dyDescent="0.25">
      <c r="A171">
        <v>35501</v>
      </c>
      <c r="B171">
        <v>2000</v>
      </c>
      <c r="C171" s="22" t="str">
        <f t="shared" si="5"/>
        <v>2000H35501</v>
      </c>
      <c r="D171" s="13">
        <v>36819</v>
      </c>
      <c r="E171">
        <v>40002</v>
      </c>
      <c r="F171" t="s">
        <v>83</v>
      </c>
      <c r="G171" t="s">
        <v>63</v>
      </c>
      <c r="I171" t="s">
        <v>401</v>
      </c>
      <c r="J171" s="15">
        <f t="shared" si="6"/>
        <v>8685.5</v>
      </c>
      <c r="K171" t="s">
        <v>406</v>
      </c>
      <c r="L171">
        <v>3.625</v>
      </c>
      <c r="M171">
        <v>4</v>
      </c>
      <c r="N171">
        <v>6</v>
      </c>
      <c r="P171" s="75">
        <v>41769</v>
      </c>
      <c r="Q171" s="75">
        <v>2002</v>
      </c>
      <c r="R171" s="81" t="s">
        <v>88</v>
      </c>
      <c r="S171" s="83">
        <f>16.333+17.673</f>
        <v>34.006</v>
      </c>
      <c r="T171" s="83">
        <f>0.283+0.938</f>
        <v>1.2209999999999999</v>
      </c>
      <c r="U171" s="83">
        <v>0</v>
      </c>
      <c r="V171" s="83">
        <v>0</v>
      </c>
      <c r="W171" s="83">
        <v>0</v>
      </c>
    </row>
    <row r="172" spans="1:29" hidden="1" x14ac:dyDescent="0.25">
      <c r="A172">
        <v>35502</v>
      </c>
      <c r="B172">
        <v>2000</v>
      </c>
      <c r="C172" s="22" t="str">
        <f t="shared" si="5"/>
        <v>2000H35502</v>
      </c>
      <c r="D172" s="13">
        <v>36819</v>
      </c>
      <c r="E172">
        <v>40002</v>
      </c>
      <c r="F172" t="s">
        <v>83</v>
      </c>
      <c r="G172" t="s">
        <v>63</v>
      </c>
      <c r="I172" t="s">
        <v>401</v>
      </c>
      <c r="J172" s="15">
        <f t="shared" si="6"/>
        <v>7188</v>
      </c>
      <c r="K172" t="s">
        <v>404</v>
      </c>
      <c r="L172">
        <v>3</v>
      </c>
      <c r="M172">
        <v>4</v>
      </c>
      <c r="N172">
        <v>6</v>
      </c>
      <c r="P172" s="75" t="s">
        <v>5566</v>
      </c>
      <c r="Q172" s="75">
        <v>2002</v>
      </c>
      <c r="R172" s="87" t="s">
        <v>88</v>
      </c>
      <c r="S172" s="82">
        <v>15.664999999999999</v>
      </c>
      <c r="T172" s="82">
        <v>8.9420000000000002</v>
      </c>
      <c r="U172" s="82">
        <v>0</v>
      </c>
      <c r="V172" s="82">
        <v>0.23</v>
      </c>
      <c r="W172" s="83">
        <v>0</v>
      </c>
    </row>
    <row r="173" spans="1:29" hidden="1" x14ac:dyDescent="0.25">
      <c r="A173">
        <v>35503</v>
      </c>
      <c r="B173">
        <v>2000</v>
      </c>
      <c r="C173" s="22" t="str">
        <f t="shared" si="5"/>
        <v>2000H35503</v>
      </c>
      <c r="D173" s="13">
        <v>36820</v>
      </c>
      <c r="E173">
        <v>40002</v>
      </c>
      <c r="F173" t="s">
        <v>83</v>
      </c>
      <c r="G173" t="s">
        <v>180</v>
      </c>
      <c r="I173" t="s">
        <v>401</v>
      </c>
      <c r="J173" s="15">
        <f t="shared" si="6"/>
        <v>2396</v>
      </c>
      <c r="K173" t="s">
        <v>402</v>
      </c>
      <c r="L173">
        <v>1</v>
      </c>
      <c r="M173">
        <v>4</v>
      </c>
      <c r="N173">
        <v>6</v>
      </c>
      <c r="Q173" s="75"/>
      <c r="R173" s="81" t="s">
        <v>88</v>
      </c>
      <c r="S173" s="83">
        <v>0</v>
      </c>
      <c r="T173" s="83">
        <v>0</v>
      </c>
      <c r="U173" s="83">
        <v>0</v>
      </c>
      <c r="V173" s="83">
        <v>0</v>
      </c>
      <c r="W173" s="83">
        <v>0</v>
      </c>
    </row>
    <row r="174" spans="1:29" hidden="1" x14ac:dyDescent="0.25">
      <c r="A174">
        <v>35504</v>
      </c>
      <c r="B174">
        <v>2000</v>
      </c>
      <c r="C174" s="22" t="str">
        <f t="shared" si="5"/>
        <v>2000H35504</v>
      </c>
      <c r="D174" s="13">
        <v>36820</v>
      </c>
      <c r="E174">
        <v>40002</v>
      </c>
      <c r="F174" t="s">
        <v>83</v>
      </c>
      <c r="G174" t="s">
        <v>180</v>
      </c>
      <c r="I174" t="s">
        <v>401</v>
      </c>
      <c r="J174" s="15">
        <f t="shared" si="6"/>
        <v>7188</v>
      </c>
      <c r="K174" t="s">
        <v>406</v>
      </c>
      <c r="L174">
        <v>3</v>
      </c>
      <c r="M174">
        <v>4</v>
      </c>
      <c r="N174">
        <v>6</v>
      </c>
      <c r="P174" s="75">
        <v>41771</v>
      </c>
      <c r="Q174" s="75">
        <v>2002</v>
      </c>
      <c r="R174" s="81" t="s">
        <v>88</v>
      </c>
      <c r="S174" s="83">
        <v>6.2930000000000001</v>
      </c>
      <c r="T174" s="83">
        <v>0</v>
      </c>
      <c r="U174" s="83">
        <v>0</v>
      </c>
      <c r="V174" s="83">
        <v>0</v>
      </c>
      <c r="W174" s="83">
        <v>0</v>
      </c>
      <c r="X174" s="55"/>
      <c r="Y174" s="22"/>
      <c r="Z174" s="61"/>
      <c r="AA174" s="46"/>
      <c r="AB174" s="46"/>
      <c r="AC174" s="46"/>
    </row>
    <row r="175" spans="1:29" hidden="1" x14ac:dyDescent="0.25">
      <c r="A175">
        <v>35505</v>
      </c>
      <c r="B175">
        <v>2000</v>
      </c>
      <c r="C175" s="22" t="str">
        <f t="shared" si="5"/>
        <v>2000H35505</v>
      </c>
      <c r="D175" s="13">
        <v>36820</v>
      </c>
      <c r="E175">
        <v>40002</v>
      </c>
      <c r="F175" t="s">
        <v>83</v>
      </c>
      <c r="G175" t="s">
        <v>180</v>
      </c>
      <c r="I175" t="s">
        <v>401</v>
      </c>
      <c r="J175" s="15">
        <f t="shared" si="6"/>
        <v>5990</v>
      </c>
      <c r="K175" t="s">
        <v>407</v>
      </c>
      <c r="L175">
        <v>2.5</v>
      </c>
      <c r="M175">
        <v>4</v>
      </c>
      <c r="N175">
        <v>6</v>
      </c>
      <c r="P175" s="75">
        <v>41780</v>
      </c>
      <c r="Q175" s="75">
        <v>2002</v>
      </c>
      <c r="R175" s="81" t="s">
        <v>88</v>
      </c>
      <c r="S175" s="83">
        <v>27.152000000000001</v>
      </c>
      <c r="T175" s="83">
        <v>1.427</v>
      </c>
      <c r="U175" s="83">
        <v>0</v>
      </c>
      <c r="V175" s="83">
        <v>0</v>
      </c>
      <c r="W175" s="83">
        <v>0</v>
      </c>
    </row>
    <row r="176" spans="1:29" hidden="1" x14ac:dyDescent="0.25">
      <c r="A176">
        <v>35506</v>
      </c>
      <c r="B176">
        <v>2000</v>
      </c>
      <c r="C176" s="22" t="str">
        <f t="shared" si="5"/>
        <v>2000H35506</v>
      </c>
      <c r="D176" s="13">
        <v>36820</v>
      </c>
      <c r="E176">
        <v>40002</v>
      </c>
      <c r="F176" t="s">
        <v>83</v>
      </c>
      <c r="G176" t="s">
        <v>46</v>
      </c>
      <c r="I176" t="s">
        <v>401</v>
      </c>
      <c r="J176" s="15">
        <f t="shared" si="6"/>
        <v>3294.5</v>
      </c>
      <c r="K176" t="s">
        <v>402</v>
      </c>
      <c r="L176">
        <v>1.375</v>
      </c>
      <c r="M176">
        <v>4</v>
      </c>
      <c r="N176">
        <v>6</v>
      </c>
      <c r="P176" s="75"/>
      <c r="Q176" s="75"/>
      <c r="R176" s="81" t="s">
        <v>88</v>
      </c>
      <c r="S176" s="83">
        <v>0</v>
      </c>
      <c r="T176" s="83">
        <v>0</v>
      </c>
      <c r="U176" s="83">
        <v>0</v>
      </c>
      <c r="V176" s="83">
        <v>0</v>
      </c>
      <c r="W176" s="83">
        <v>0</v>
      </c>
    </row>
    <row r="177" spans="1:29" hidden="1" x14ac:dyDescent="0.25">
      <c r="A177">
        <v>35507</v>
      </c>
      <c r="B177">
        <v>2000</v>
      </c>
      <c r="C177" s="22" t="str">
        <f t="shared" si="5"/>
        <v>2000H35507</v>
      </c>
      <c r="D177" s="13">
        <v>36820</v>
      </c>
      <c r="E177">
        <v>40002</v>
      </c>
      <c r="F177" t="s">
        <v>83</v>
      </c>
      <c r="G177" t="s">
        <v>46</v>
      </c>
      <c r="I177" t="s">
        <v>401</v>
      </c>
      <c r="J177" s="15">
        <f t="shared" si="6"/>
        <v>10482.5</v>
      </c>
      <c r="K177" t="s">
        <v>406</v>
      </c>
      <c r="L177">
        <v>4.375</v>
      </c>
      <c r="M177">
        <v>4</v>
      </c>
      <c r="N177">
        <v>6</v>
      </c>
      <c r="P177" s="75">
        <v>41772</v>
      </c>
      <c r="Q177" s="75">
        <v>2002</v>
      </c>
      <c r="R177" s="81" t="s">
        <v>88</v>
      </c>
      <c r="S177" s="83">
        <f>8.15+15.665</f>
        <v>23.814999999999998</v>
      </c>
      <c r="T177" s="83">
        <v>8.9420000000000002</v>
      </c>
      <c r="U177" s="83">
        <v>0</v>
      </c>
      <c r="V177" s="83">
        <v>5.8999999999999997E-2</v>
      </c>
      <c r="W177" s="83">
        <v>0</v>
      </c>
    </row>
    <row r="178" spans="1:29" hidden="1" x14ac:dyDescent="0.25">
      <c r="A178">
        <v>35508</v>
      </c>
      <c r="B178">
        <v>2000</v>
      </c>
      <c r="C178" s="22" t="str">
        <f t="shared" si="5"/>
        <v>2000H35508</v>
      </c>
      <c r="D178" s="13">
        <v>36820</v>
      </c>
      <c r="E178">
        <v>40002</v>
      </c>
      <c r="F178" t="s">
        <v>83</v>
      </c>
      <c r="G178" t="s">
        <v>46</v>
      </c>
      <c r="I178" t="s">
        <v>401</v>
      </c>
      <c r="J178" s="15">
        <f t="shared" si="6"/>
        <v>12579</v>
      </c>
      <c r="K178" t="s">
        <v>407</v>
      </c>
      <c r="L178">
        <v>5.25</v>
      </c>
      <c r="M178">
        <v>4</v>
      </c>
      <c r="N178">
        <v>6</v>
      </c>
      <c r="P178" s="75">
        <v>41773</v>
      </c>
      <c r="Q178" s="75">
        <v>2002</v>
      </c>
      <c r="R178" s="81" t="s">
        <v>88</v>
      </c>
      <c r="S178" s="83">
        <f>18.816+20.813</f>
        <v>39.628999999999998</v>
      </c>
      <c r="T178" s="83">
        <f>4.596+2.478</f>
        <v>7.0739999999999998</v>
      </c>
      <c r="U178" s="83">
        <f>2.878+0.557</f>
        <v>3.4350000000000001</v>
      </c>
      <c r="V178" s="83">
        <v>0.109</v>
      </c>
      <c r="W178" s="83">
        <v>0</v>
      </c>
    </row>
    <row r="179" spans="1:29" hidden="1" x14ac:dyDescent="0.25">
      <c r="A179">
        <v>35509</v>
      </c>
      <c r="B179">
        <v>2000</v>
      </c>
      <c r="C179" s="22" t="str">
        <f t="shared" si="5"/>
        <v>2000H35509</v>
      </c>
      <c r="D179" s="13">
        <v>36819</v>
      </c>
      <c r="E179">
        <v>40002</v>
      </c>
      <c r="F179" t="s">
        <v>83</v>
      </c>
      <c r="G179" t="s">
        <v>104</v>
      </c>
      <c r="I179" t="s">
        <v>401</v>
      </c>
      <c r="J179" s="15">
        <f t="shared" si="6"/>
        <v>3594</v>
      </c>
      <c r="K179" t="s">
        <v>402</v>
      </c>
      <c r="L179">
        <v>1.5</v>
      </c>
      <c r="M179">
        <v>4</v>
      </c>
      <c r="N179">
        <v>6</v>
      </c>
      <c r="P179" s="75"/>
      <c r="Q179" s="75"/>
      <c r="R179" s="81" t="s">
        <v>88</v>
      </c>
      <c r="S179" s="83">
        <v>0</v>
      </c>
      <c r="T179" s="83">
        <v>0</v>
      </c>
      <c r="U179" s="83">
        <v>0</v>
      </c>
      <c r="V179" s="83">
        <v>0</v>
      </c>
      <c r="W179" s="83">
        <v>0</v>
      </c>
    </row>
    <row r="180" spans="1:29" hidden="1" x14ac:dyDescent="0.25">
      <c r="A180">
        <v>35510</v>
      </c>
      <c r="B180">
        <v>2000</v>
      </c>
      <c r="C180" s="22" t="str">
        <f t="shared" si="5"/>
        <v>2000H35510</v>
      </c>
      <c r="D180" s="13">
        <v>36819</v>
      </c>
      <c r="E180">
        <v>40002</v>
      </c>
      <c r="F180" t="s">
        <v>83</v>
      </c>
      <c r="G180" t="s">
        <v>104</v>
      </c>
      <c r="I180" t="s">
        <v>401</v>
      </c>
      <c r="J180" s="15">
        <f t="shared" si="6"/>
        <v>7188</v>
      </c>
      <c r="K180" t="s">
        <v>406</v>
      </c>
      <c r="L180">
        <v>3</v>
      </c>
      <c r="M180">
        <v>4</v>
      </c>
      <c r="N180">
        <v>6</v>
      </c>
      <c r="P180" s="75">
        <v>41779</v>
      </c>
      <c r="Q180" s="75">
        <v>2002</v>
      </c>
      <c r="R180" s="81" t="s">
        <v>88</v>
      </c>
      <c r="S180" s="83">
        <v>11.787000000000001</v>
      </c>
      <c r="T180" s="83">
        <v>0.16</v>
      </c>
      <c r="U180" s="83">
        <v>0</v>
      </c>
      <c r="V180" s="83">
        <v>0</v>
      </c>
      <c r="W180" s="83">
        <v>0</v>
      </c>
      <c r="X180" s="55"/>
      <c r="Y180" s="22"/>
      <c r="Z180" s="61"/>
      <c r="AA180" s="46"/>
      <c r="AB180" s="46"/>
      <c r="AC180" s="46"/>
    </row>
    <row r="181" spans="1:29" hidden="1" x14ac:dyDescent="0.25">
      <c r="A181">
        <v>35511</v>
      </c>
      <c r="B181">
        <v>2000</v>
      </c>
      <c r="C181" s="22" t="str">
        <f t="shared" si="5"/>
        <v>2000H35511</v>
      </c>
      <c r="D181" s="13">
        <v>36819</v>
      </c>
      <c r="E181">
        <v>40002</v>
      </c>
      <c r="F181" t="s">
        <v>83</v>
      </c>
      <c r="G181" t="s">
        <v>104</v>
      </c>
      <c r="I181" t="s">
        <v>401</v>
      </c>
      <c r="J181" s="15">
        <f t="shared" si="6"/>
        <v>3534.1000000000004</v>
      </c>
      <c r="K181" t="s">
        <v>407</v>
      </c>
      <c r="L181">
        <v>1.4750000000000001</v>
      </c>
      <c r="M181">
        <v>4</v>
      </c>
      <c r="N181">
        <v>6</v>
      </c>
      <c r="P181" s="75">
        <v>41774</v>
      </c>
      <c r="Q181" s="75">
        <v>2002</v>
      </c>
      <c r="R181" s="81" t="s">
        <v>88</v>
      </c>
      <c r="S181" s="83">
        <v>13.076000000000001</v>
      </c>
      <c r="T181" s="83">
        <v>1.452</v>
      </c>
      <c r="U181" s="83">
        <v>0</v>
      </c>
      <c r="V181" s="83">
        <v>0</v>
      </c>
      <c r="W181" s="83">
        <v>0</v>
      </c>
      <c r="X181" s="55"/>
      <c r="Y181" s="22"/>
      <c r="Z181" s="61"/>
      <c r="AA181" s="46"/>
      <c r="AB181" s="46"/>
      <c r="AC181" s="46"/>
    </row>
    <row r="182" spans="1:29" hidden="1" x14ac:dyDescent="0.25">
      <c r="A182">
        <v>35512</v>
      </c>
      <c r="B182">
        <v>2000</v>
      </c>
      <c r="C182" s="22" t="str">
        <f t="shared" si="5"/>
        <v>2000H35512</v>
      </c>
      <c r="D182" s="13">
        <v>36819</v>
      </c>
      <c r="E182">
        <v>40002</v>
      </c>
      <c r="F182" t="s">
        <v>83</v>
      </c>
      <c r="G182" t="s">
        <v>181</v>
      </c>
      <c r="I182" t="s">
        <v>401</v>
      </c>
      <c r="J182" s="15">
        <f t="shared" si="6"/>
        <v>2695.5</v>
      </c>
      <c r="K182" t="s">
        <v>402</v>
      </c>
      <c r="L182">
        <v>1.125</v>
      </c>
      <c r="M182">
        <v>4</v>
      </c>
      <c r="N182">
        <v>6</v>
      </c>
      <c r="P182" s="75"/>
      <c r="Q182" s="75"/>
      <c r="R182" s="81" t="s">
        <v>88</v>
      </c>
      <c r="S182" s="83">
        <v>0</v>
      </c>
      <c r="T182" s="83">
        <v>0</v>
      </c>
      <c r="U182" s="83">
        <v>0</v>
      </c>
      <c r="V182" s="83">
        <v>0</v>
      </c>
      <c r="W182" s="83">
        <v>0</v>
      </c>
    </row>
    <row r="183" spans="1:29" hidden="1" x14ac:dyDescent="0.25">
      <c r="A183">
        <v>35513</v>
      </c>
      <c r="B183">
        <v>2000</v>
      </c>
      <c r="C183" s="22" t="str">
        <f t="shared" si="5"/>
        <v>2000H35513</v>
      </c>
      <c r="D183" s="13">
        <v>36819</v>
      </c>
      <c r="E183">
        <v>40002</v>
      </c>
      <c r="F183" t="s">
        <v>83</v>
      </c>
      <c r="G183" t="s">
        <v>181</v>
      </c>
      <c r="I183" t="s">
        <v>401</v>
      </c>
      <c r="J183" s="15">
        <f t="shared" si="6"/>
        <v>11081.5</v>
      </c>
      <c r="K183" t="s">
        <v>406</v>
      </c>
      <c r="L183">
        <v>4.625</v>
      </c>
      <c r="M183">
        <v>4</v>
      </c>
      <c r="N183">
        <v>6</v>
      </c>
      <c r="P183" s="75">
        <v>41775</v>
      </c>
      <c r="Q183" s="75">
        <v>2002</v>
      </c>
      <c r="R183" s="81" t="s">
        <v>88</v>
      </c>
      <c r="S183" s="83">
        <v>11.571999999999999</v>
      </c>
      <c r="T183" s="83">
        <v>0</v>
      </c>
      <c r="U183" s="83">
        <v>0</v>
      </c>
      <c r="V183" s="83">
        <v>0.11799999999999999</v>
      </c>
      <c r="W183" s="83">
        <v>0</v>
      </c>
    </row>
    <row r="184" spans="1:29" hidden="1" x14ac:dyDescent="0.25">
      <c r="A184">
        <v>35514</v>
      </c>
      <c r="B184">
        <v>2000</v>
      </c>
      <c r="C184" s="22" t="str">
        <f t="shared" si="5"/>
        <v>2000H35514</v>
      </c>
      <c r="D184" s="13">
        <v>36819</v>
      </c>
      <c r="E184">
        <v>40002</v>
      </c>
      <c r="F184" t="s">
        <v>83</v>
      </c>
      <c r="G184" t="s">
        <v>181</v>
      </c>
      <c r="I184" t="s">
        <v>401</v>
      </c>
      <c r="J184" s="15">
        <f t="shared" si="6"/>
        <v>16772</v>
      </c>
      <c r="K184" t="s">
        <v>407</v>
      </c>
      <c r="L184">
        <v>7</v>
      </c>
      <c r="M184">
        <v>4</v>
      </c>
      <c r="N184">
        <v>6</v>
      </c>
      <c r="P184" s="75">
        <v>41776</v>
      </c>
      <c r="Q184" s="75">
        <v>2002</v>
      </c>
      <c r="R184" s="81" t="s">
        <v>88</v>
      </c>
      <c r="S184" s="83">
        <f>11.34+17.632</f>
        <v>28.972000000000001</v>
      </c>
      <c r="T184" s="83">
        <f>1.41+2.734</f>
        <v>4.1440000000000001</v>
      </c>
      <c r="U184" s="83">
        <f>2.964+4.581</f>
        <v>7.5449999999999999</v>
      </c>
      <c r="V184" s="83">
        <f>1.411+1.511</f>
        <v>2.9219999999999997</v>
      </c>
      <c r="W184" s="83">
        <v>0</v>
      </c>
    </row>
    <row r="185" spans="1:29" hidden="1" x14ac:dyDescent="0.25">
      <c r="A185">
        <v>35515</v>
      </c>
      <c r="B185">
        <v>2000</v>
      </c>
      <c r="C185" s="22" t="str">
        <f t="shared" si="5"/>
        <v>2000H35515</v>
      </c>
      <c r="D185" s="13">
        <v>36820</v>
      </c>
      <c r="E185">
        <v>40002</v>
      </c>
      <c r="F185" t="s">
        <v>83</v>
      </c>
      <c r="G185" t="s">
        <v>183</v>
      </c>
      <c r="I185" t="s">
        <v>401</v>
      </c>
      <c r="J185" s="15">
        <f t="shared" si="6"/>
        <v>3294.5</v>
      </c>
      <c r="K185" t="s">
        <v>402</v>
      </c>
      <c r="L185">
        <v>1.375</v>
      </c>
      <c r="M185">
        <v>4</v>
      </c>
      <c r="N185">
        <v>6</v>
      </c>
      <c r="P185" s="75"/>
      <c r="Q185" s="75"/>
      <c r="R185" s="81" t="s">
        <v>88</v>
      </c>
      <c r="S185" s="83">
        <v>0</v>
      </c>
      <c r="T185" s="83">
        <v>0</v>
      </c>
      <c r="U185" s="83">
        <v>0</v>
      </c>
      <c r="V185" s="83">
        <v>0</v>
      </c>
      <c r="W185" s="83">
        <v>0</v>
      </c>
    </row>
    <row r="186" spans="1:29" hidden="1" x14ac:dyDescent="0.25">
      <c r="A186">
        <v>35516</v>
      </c>
      <c r="B186">
        <v>2000</v>
      </c>
      <c r="C186" s="22" t="str">
        <f t="shared" si="5"/>
        <v>2000H35516</v>
      </c>
      <c r="D186" s="13">
        <v>36820</v>
      </c>
      <c r="E186">
        <v>40002</v>
      </c>
      <c r="F186" t="s">
        <v>83</v>
      </c>
      <c r="G186" t="s">
        <v>183</v>
      </c>
      <c r="I186" t="s">
        <v>401</v>
      </c>
      <c r="J186" s="15">
        <f t="shared" si="6"/>
        <v>10482.5</v>
      </c>
      <c r="K186" t="s">
        <v>406</v>
      </c>
      <c r="L186">
        <v>4.375</v>
      </c>
      <c r="M186">
        <v>4</v>
      </c>
      <c r="N186">
        <v>6</v>
      </c>
      <c r="P186" s="75">
        <v>41777</v>
      </c>
      <c r="Q186" s="75">
        <v>2002</v>
      </c>
      <c r="R186" s="81" t="s">
        <v>88</v>
      </c>
      <c r="S186" s="83">
        <v>5.5679999999999996</v>
      </c>
      <c r="T186" s="83">
        <v>0</v>
      </c>
      <c r="U186" s="83">
        <v>0</v>
      </c>
      <c r="V186" s="83">
        <v>0</v>
      </c>
      <c r="W186" s="83">
        <v>0</v>
      </c>
    </row>
    <row r="187" spans="1:29" hidden="1" x14ac:dyDescent="0.25">
      <c r="A187">
        <v>35517</v>
      </c>
      <c r="B187">
        <v>2000</v>
      </c>
      <c r="C187" s="22" t="str">
        <f t="shared" si="5"/>
        <v>2000H35517</v>
      </c>
      <c r="D187" s="13">
        <v>36820</v>
      </c>
      <c r="E187">
        <v>40002</v>
      </c>
      <c r="F187" t="s">
        <v>83</v>
      </c>
      <c r="G187" t="s">
        <v>183</v>
      </c>
      <c r="I187" t="s">
        <v>401</v>
      </c>
      <c r="J187" s="15">
        <f t="shared" si="6"/>
        <v>12579</v>
      </c>
      <c r="K187" t="s">
        <v>407</v>
      </c>
      <c r="L187">
        <v>5.25</v>
      </c>
      <c r="M187">
        <v>4</v>
      </c>
      <c r="N187">
        <v>6</v>
      </c>
      <c r="P187" s="75">
        <v>41778</v>
      </c>
      <c r="Q187" s="75">
        <v>2002</v>
      </c>
      <c r="R187" s="81" t="s">
        <v>88</v>
      </c>
      <c r="S187" s="83">
        <f>21.848+19.86</f>
        <v>41.707999999999998</v>
      </c>
      <c r="T187" s="83">
        <f>0.496+2.919</f>
        <v>3.415</v>
      </c>
      <c r="U187" s="83">
        <v>0.80200000000000005</v>
      </c>
      <c r="V187" s="83">
        <v>0.188</v>
      </c>
      <c r="W187" s="83">
        <v>0</v>
      </c>
      <c r="X187" s="55"/>
      <c r="Y187" s="22"/>
      <c r="Z187" s="61"/>
      <c r="AA187" s="46"/>
      <c r="AB187" s="46"/>
      <c r="AC187" s="46"/>
    </row>
    <row r="188" spans="1:29" x14ac:dyDescent="0.25">
      <c r="A188">
        <v>30281</v>
      </c>
      <c r="B188">
        <v>2001</v>
      </c>
      <c r="C188" s="22" t="str">
        <f t="shared" si="5"/>
        <v>2001H30281</v>
      </c>
      <c r="D188" s="13">
        <v>37023</v>
      </c>
      <c r="E188">
        <v>40002</v>
      </c>
      <c r="F188" t="s">
        <v>57</v>
      </c>
      <c r="G188" t="s">
        <v>408</v>
      </c>
      <c r="I188" t="s">
        <v>401</v>
      </c>
      <c r="J188" s="15">
        <f t="shared" si="6"/>
        <v>5391</v>
      </c>
      <c r="K188" t="s">
        <v>402</v>
      </c>
      <c r="L188">
        <v>2.25</v>
      </c>
      <c r="M188">
        <v>4</v>
      </c>
      <c r="N188">
        <v>6</v>
      </c>
      <c r="P188" s="75"/>
      <c r="Q188" s="75"/>
      <c r="R188" s="80" t="s">
        <v>88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</row>
    <row r="189" spans="1:29" x14ac:dyDescent="0.25">
      <c r="A189">
        <v>30282</v>
      </c>
      <c r="B189">
        <v>2001</v>
      </c>
      <c r="C189" s="22" t="str">
        <f t="shared" si="5"/>
        <v>2001H30282</v>
      </c>
      <c r="D189" s="13">
        <v>37023</v>
      </c>
      <c r="E189">
        <v>40002</v>
      </c>
      <c r="F189" t="s">
        <v>57</v>
      </c>
      <c r="G189" t="s">
        <v>408</v>
      </c>
      <c r="I189" t="s">
        <v>401</v>
      </c>
      <c r="J189" s="15">
        <f t="shared" si="6"/>
        <v>6888.5</v>
      </c>
      <c r="K189" t="s">
        <v>406</v>
      </c>
      <c r="L189">
        <v>2.875</v>
      </c>
      <c r="M189">
        <v>4</v>
      </c>
      <c r="N189">
        <v>6</v>
      </c>
      <c r="P189" s="75">
        <v>41755</v>
      </c>
      <c r="Q189" s="75">
        <v>2002</v>
      </c>
      <c r="R189" s="80" t="s">
        <v>88</v>
      </c>
      <c r="S189" s="39">
        <v>13.119</v>
      </c>
      <c r="T189" s="39">
        <v>0</v>
      </c>
      <c r="U189" s="39">
        <v>0</v>
      </c>
      <c r="V189" s="39">
        <v>0</v>
      </c>
      <c r="W189" s="39">
        <v>0</v>
      </c>
      <c r="X189" s="55"/>
      <c r="Y189" s="22"/>
      <c r="Z189" s="61"/>
      <c r="AA189" s="46"/>
      <c r="AB189" s="46"/>
      <c r="AC189" s="46"/>
    </row>
    <row r="190" spans="1:29" x14ac:dyDescent="0.25">
      <c r="A190">
        <v>30283</v>
      </c>
      <c r="B190">
        <v>2001</v>
      </c>
      <c r="C190" s="22" t="str">
        <f t="shared" si="5"/>
        <v>2001H30283</v>
      </c>
      <c r="D190" s="13">
        <v>37023</v>
      </c>
      <c r="E190">
        <v>40002</v>
      </c>
      <c r="F190" t="s">
        <v>57</v>
      </c>
      <c r="G190" t="s">
        <v>408</v>
      </c>
      <c r="I190" t="s">
        <v>401</v>
      </c>
      <c r="J190" s="15">
        <f t="shared" si="6"/>
        <v>2635.6000000000004</v>
      </c>
      <c r="K190" t="s">
        <v>407</v>
      </c>
      <c r="L190">
        <v>1.1000000000000001</v>
      </c>
      <c r="M190">
        <v>4</v>
      </c>
      <c r="N190">
        <v>6</v>
      </c>
      <c r="P190" s="75">
        <v>41756</v>
      </c>
      <c r="Q190" s="75">
        <v>2002</v>
      </c>
      <c r="R190" s="80" t="s">
        <v>88</v>
      </c>
      <c r="S190" s="39">
        <v>6.01</v>
      </c>
      <c r="T190" s="39">
        <v>0.75800000000000001</v>
      </c>
      <c r="U190" s="39">
        <v>0</v>
      </c>
      <c r="V190" s="39">
        <v>0</v>
      </c>
      <c r="W190" s="39">
        <v>0</v>
      </c>
    </row>
    <row r="191" spans="1:29" x14ac:dyDescent="0.25">
      <c r="A191">
        <v>30284</v>
      </c>
      <c r="B191">
        <v>2001</v>
      </c>
      <c r="C191" s="22" t="str">
        <f t="shared" si="5"/>
        <v>2001H30284</v>
      </c>
      <c r="D191" s="13">
        <v>37022</v>
      </c>
      <c r="E191">
        <v>40002</v>
      </c>
      <c r="F191" t="s">
        <v>57</v>
      </c>
      <c r="G191" t="s">
        <v>409</v>
      </c>
      <c r="I191" t="s">
        <v>401</v>
      </c>
      <c r="J191" s="15">
        <f t="shared" si="6"/>
        <v>5391</v>
      </c>
      <c r="K191" t="s">
        <v>402</v>
      </c>
      <c r="L191">
        <v>2.25</v>
      </c>
      <c r="M191">
        <v>4</v>
      </c>
      <c r="N191">
        <v>6</v>
      </c>
      <c r="P191" s="75"/>
      <c r="Q191" s="75"/>
      <c r="R191" s="80" t="s">
        <v>88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</row>
    <row r="192" spans="1:29" x14ac:dyDescent="0.25">
      <c r="A192">
        <v>30285</v>
      </c>
      <c r="B192">
        <v>2001</v>
      </c>
      <c r="C192" s="22" t="str">
        <f t="shared" si="5"/>
        <v>2001H30285</v>
      </c>
      <c r="D192" s="13">
        <v>37022</v>
      </c>
      <c r="E192">
        <v>40002</v>
      </c>
      <c r="F192" t="s">
        <v>57</v>
      </c>
      <c r="G192" t="s">
        <v>409</v>
      </c>
      <c r="I192" t="s">
        <v>401</v>
      </c>
      <c r="J192" s="15">
        <f t="shared" si="6"/>
        <v>8685.5</v>
      </c>
      <c r="K192" t="s">
        <v>406</v>
      </c>
      <c r="L192">
        <v>3.625</v>
      </c>
      <c r="M192">
        <v>4</v>
      </c>
      <c r="N192">
        <v>6</v>
      </c>
      <c r="P192" s="75">
        <v>41757</v>
      </c>
      <c r="Q192" s="75">
        <v>2002</v>
      </c>
      <c r="R192" s="80" t="s">
        <v>88</v>
      </c>
      <c r="S192" s="39">
        <v>37.481999999999999</v>
      </c>
      <c r="T192" s="39">
        <v>0.157</v>
      </c>
      <c r="U192" s="39">
        <v>0</v>
      </c>
      <c r="V192" s="39">
        <v>0.76300000000000001</v>
      </c>
      <c r="W192" s="39">
        <v>0</v>
      </c>
    </row>
    <row r="193" spans="1:29" x14ac:dyDescent="0.25">
      <c r="A193">
        <v>30286</v>
      </c>
      <c r="B193">
        <v>2001</v>
      </c>
      <c r="C193" s="22" t="str">
        <f t="shared" si="5"/>
        <v>2001H30286</v>
      </c>
      <c r="D193" s="13">
        <v>37022</v>
      </c>
      <c r="E193">
        <v>40002</v>
      </c>
      <c r="F193" t="s">
        <v>57</v>
      </c>
      <c r="G193" t="s">
        <v>409</v>
      </c>
      <c r="I193" t="s">
        <v>401</v>
      </c>
      <c r="J193" s="15">
        <f t="shared" si="6"/>
        <v>5690.5</v>
      </c>
      <c r="K193" t="s">
        <v>407</v>
      </c>
      <c r="L193">
        <v>2.375</v>
      </c>
      <c r="M193">
        <v>4</v>
      </c>
      <c r="N193">
        <v>6</v>
      </c>
      <c r="P193" s="75">
        <v>41758</v>
      </c>
      <c r="Q193" s="75">
        <v>2002</v>
      </c>
      <c r="R193" s="80" t="s">
        <v>88</v>
      </c>
      <c r="S193" s="39">
        <v>12.795999999999999</v>
      </c>
      <c r="T193" s="39">
        <v>0.311</v>
      </c>
      <c r="U193" s="39">
        <v>0</v>
      </c>
      <c r="V193" s="39">
        <v>0.251</v>
      </c>
      <c r="W193" s="39">
        <v>0</v>
      </c>
      <c r="X193" s="55"/>
      <c r="Y193" s="22"/>
      <c r="Z193" s="61"/>
      <c r="AA193" s="46"/>
      <c r="AB193" s="46"/>
      <c r="AC193" s="46"/>
    </row>
    <row r="194" spans="1:29" x14ac:dyDescent="0.25">
      <c r="A194">
        <v>30287</v>
      </c>
      <c r="B194">
        <v>2001</v>
      </c>
      <c r="C194" s="22" t="str">
        <f t="shared" ref="C194:C257" si="7">CONCATENATE(B194,"H",A194)</f>
        <v>2001H30287</v>
      </c>
      <c r="D194" s="13">
        <v>37018</v>
      </c>
      <c r="E194">
        <v>40002</v>
      </c>
      <c r="F194" t="s">
        <v>57</v>
      </c>
      <c r="G194" t="s">
        <v>410</v>
      </c>
      <c r="I194" t="s">
        <v>401</v>
      </c>
      <c r="J194" s="15">
        <f t="shared" si="6"/>
        <v>4492.5</v>
      </c>
      <c r="K194" t="s">
        <v>402</v>
      </c>
      <c r="L194">
        <v>1.875</v>
      </c>
      <c r="M194">
        <v>4</v>
      </c>
      <c r="N194">
        <v>6</v>
      </c>
      <c r="P194" s="75"/>
      <c r="Q194" s="75"/>
      <c r="R194" s="80" t="s">
        <v>88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</row>
    <row r="195" spans="1:29" x14ac:dyDescent="0.25">
      <c r="A195">
        <v>30288</v>
      </c>
      <c r="B195">
        <v>2001</v>
      </c>
      <c r="C195" s="22" t="str">
        <f t="shared" si="7"/>
        <v>2001H30288</v>
      </c>
      <c r="D195" s="13">
        <v>37018</v>
      </c>
      <c r="E195">
        <v>40002</v>
      </c>
      <c r="F195" t="s">
        <v>57</v>
      </c>
      <c r="G195" t="s">
        <v>410</v>
      </c>
      <c r="I195" t="s">
        <v>401</v>
      </c>
      <c r="J195" s="15">
        <f t="shared" si="6"/>
        <v>7787</v>
      </c>
      <c r="K195" t="s">
        <v>406</v>
      </c>
      <c r="L195">
        <v>3.25</v>
      </c>
      <c r="M195">
        <v>4</v>
      </c>
      <c r="N195">
        <v>6</v>
      </c>
      <c r="P195" s="75">
        <v>41759</v>
      </c>
      <c r="Q195" s="75">
        <v>2002</v>
      </c>
      <c r="R195" s="80" t="s">
        <v>88</v>
      </c>
      <c r="S195" s="39">
        <v>32.298000000000002</v>
      </c>
      <c r="T195" s="39">
        <v>2.4239999999999999</v>
      </c>
      <c r="U195" s="39">
        <v>0</v>
      </c>
      <c r="V195" s="39">
        <v>6.0999999999999999E-2</v>
      </c>
      <c r="W195" s="39">
        <v>0</v>
      </c>
    </row>
    <row r="196" spans="1:29" x14ac:dyDescent="0.25">
      <c r="A196">
        <v>30289</v>
      </c>
      <c r="B196">
        <v>2001</v>
      </c>
      <c r="C196" s="22" t="str">
        <f t="shared" si="7"/>
        <v>2001H30289</v>
      </c>
      <c r="D196" s="13">
        <v>37018</v>
      </c>
      <c r="E196">
        <v>40002</v>
      </c>
      <c r="F196" t="s">
        <v>57</v>
      </c>
      <c r="G196" t="s">
        <v>410</v>
      </c>
      <c r="I196" t="s">
        <v>401</v>
      </c>
      <c r="J196" s="15">
        <f t="shared" si="6"/>
        <v>2216.3000000000002</v>
      </c>
      <c r="K196" t="s">
        <v>407</v>
      </c>
      <c r="L196">
        <v>0.92500000000000004</v>
      </c>
      <c r="M196">
        <v>4</v>
      </c>
      <c r="N196">
        <v>6</v>
      </c>
      <c r="P196" s="75">
        <v>41760</v>
      </c>
      <c r="Q196" s="75">
        <v>2002</v>
      </c>
      <c r="R196" s="80" t="s">
        <v>88</v>
      </c>
      <c r="S196" s="39">
        <v>8.2729999999999997</v>
      </c>
      <c r="T196" s="39">
        <v>2.2149999999999999</v>
      </c>
      <c r="U196" s="39">
        <v>2.1080000000000001</v>
      </c>
      <c r="V196" s="39">
        <v>9.7000000000000003E-2</v>
      </c>
      <c r="W196" s="39">
        <v>0</v>
      </c>
    </row>
    <row r="197" spans="1:29" x14ac:dyDescent="0.25">
      <c r="A197">
        <v>30290</v>
      </c>
      <c r="B197">
        <v>2001</v>
      </c>
      <c r="C197" s="22" t="str">
        <f t="shared" si="7"/>
        <v>2001H30290</v>
      </c>
      <c r="D197" s="13">
        <v>37019</v>
      </c>
      <c r="E197">
        <v>40002</v>
      </c>
      <c r="F197" t="s">
        <v>57</v>
      </c>
      <c r="G197" t="s">
        <v>411</v>
      </c>
      <c r="I197" t="s">
        <v>401</v>
      </c>
      <c r="J197" s="15">
        <f t="shared" si="6"/>
        <v>3893.5</v>
      </c>
      <c r="K197" t="s">
        <v>402</v>
      </c>
      <c r="L197">
        <v>1.625</v>
      </c>
      <c r="M197">
        <v>4</v>
      </c>
      <c r="N197">
        <v>6</v>
      </c>
      <c r="P197" s="75"/>
      <c r="Q197" s="75"/>
      <c r="R197" s="80" t="s">
        <v>88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</row>
    <row r="198" spans="1:29" x14ac:dyDescent="0.25">
      <c r="A198">
        <v>30291</v>
      </c>
      <c r="B198">
        <v>2001</v>
      </c>
      <c r="C198" s="22" t="str">
        <f t="shared" si="7"/>
        <v>2001H30291</v>
      </c>
      <c r="D198" s="13">
        <v>37019</v>
      </c>
      <c r="E198">
        <v>40002</v>
      </c>
      <c r="F198" t="s">
        <v>57</v>
      </c>
      <c r="G198" t="s">
        <v>411</v>
      </c>
      <c r="I198" t="s">
        <v>401</v>
      </c>
      <c r="J198" s="15">
        <f t="shared" si="6"/>
        <v>9284.5</v>
      </c>
      <c r="K198" t="s">
        <v>406</v>
      </c>
      <c r="L198">
        <v>3.875</v>
      </c>
      <c r="M198">
        <v>4</v>
      </c>
      <c r="N198">
        <v>6</v>
      </c>
      <c r="P198" s="75">
        <v>41761</v>
      </c>
      <c r="Q198" s="75">
        <v>2002</v>
      </c>
      <c r="R198" s="80" t="s">
        <v>88</v>
      </c>
      <c r="S198" s="39">
        <v>33.115000000000002</v>
      </c>
      <c r="T198" s="39">
        <v>4.1909999999999998</v>
      </c>
      <c r="U198" s="39">
        <v>0</v>
      </c>
      <c r="V198" s="39">
        <v>3.0000000000000001E-3</v>
      </c>
      <c r="W198" s="39">
        <v>0</v>
      </c>
    </row>
    <row r="199" spans="1:29" x14ac:dyDescent="0.25">
      <c r="A199">
        <v>30292</v>
      </c>
      <c r="B199">
        <v>2001</v>
      </c>
      <c r="C199" s="22" t="str">
        <f t="shared" si="7"/>
        <v>2001H30292</v>
      </c>
      <c r="D199" s="13">
        <v>37019</v>
      </c>
      <c r="E199">
        <v>40002</v>
      </c>
      <c r="F199" t="s">
        <v>57</v>
      </c>
      <c r="G199" t="s">
        <v>411</v>
      </c>
      <c r="I199" t="s">
        <v>401</v>
      </c>
      <c r="J199" s="15">
        <f t="shared" si="6"/>
        <v>3294.5</v>
      </c>
      <c r="K199" t="s">
        <v>407</v>
      </c>
      <c r="L199">
        <v>1.375</v>
      </c>
      <c r="M199">
        <v>4</v>
      </c>
      <c r="N199">
        <v>6</v>
      </c>
      <c r="P199" s="75">
        <v>41762</v>
      </c>
      <c r="Q199" s="75">
        <v>2002</v>
      </c>
      <c r="R199" s="80" t="s">
        <v>88</v>
      </c>
      <c r="S199" s="39">
        <v>6.2869999999999999</v>
      </c>
      <c r="T199" s="39">
        <v>1.41</v>
      </c>
      <c r="U199" s="39">
        <v>0</v>
      </c>
      <c r="V199" s="39">
        <v>0</v>
      </c>
      <c r="W199" s="39">
        <v>0</v>
      </c>
      <c r="X199" s="55"/>
      <c r="Y199" s="22"/>
      <c r="Z199" s="61"/>
      <c r="AA199" s="46"/>
      <c r="AB199" s="46"/>
      <c r="AC199" s="46"/>
    </row>
    <row r="200" spans="1:29" x14ac:dyDescent="0.25">
      <c r="A200">
        <v>30293</v>
      </c>
      <c r="B200">
        <v>2001</v>
      </c>
      <c r="C200" s="22" t="str">
        <f t="shared" si="7"/>
        <v>2001H30293</v>
      </c>
      <c r="D200" s="13">
        <v>37027</v>
      </c>
      <c r="E200">
        <v>40002</v>
      </c>
      <c r="F200" t="s">
        <v>57</v>
      </c>
      <c r="G200" t="s">
        <v>412</v>
      </c>
      <c r="I200" t="s">
        <v>401</v>
      </c>
      <c r="J200" s="15">
        <f t="shared" si="6"/>
        <v>5990</v>
      </c>
      <c r="K200" t="s">
        <v>402</v>
      </c>
      <c r="L200">
        <v>2.5</v>
      </c>
      <c r="M200">
        <v>4</v>
      </c>
      <c r="N200">
        <v>6</v>
      </c>
      <c r="P200" s="75"/>
      <c r="Q200" s="75"/>
      <c r="R200" s="80" t="s">
        <v>88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</row>
    <row r="201" spans="1:29" x14ac:dyDescent="0.25">
      <c r="A201">
        <v>30294</v>
      </c>
      <c r="B201">
        <v>2001</v>
      </c>
      <c r="C201" s="22" t="str">
        <f t="shared" si="7"/>
        <v>2001H30294</v>
      </c>
      <c r="D201" s="13">
        <v>37027</v>
      </c>
      <c r="E201">
        <v>40002</v>
      </c>
      <c r="F201" t="s">
        <v>57</v>
      </c>
      <c r="G201" t="s">
        <v>412</v>
      </c>
      <c r="I201" t="s">
        <v>401</v>
      </c>
      <c r="J201" s="15">
        <f t="shared" si="6"/>
        <v>7787</v>
      </c>
      <c r="K201" t="s">
        <v>406</v>
      </c>
      <c r="L201">
        <v>3.25</v>
      </c>
      <c r="M201">
        <v>4</v>
      </c>
      <c r="N201">
        <v>6</v>
      </c>
      <c r="P201" s="75">
        <v>41763</v>
      </c>
      <c r="Q201" s="75">
        <v>2002</v>
      </c>
      <c r="R201" s="61" t="s">
        <v>88</v>
      </c>
      <c r="S201" s="39">
        <f>26.902+11.999</f>
        <v>38.901000000000003</v>
      </c>
      <c r="T201" s="39">
        <v>0</v>
      </c>
      <c r="U201" s="39">
        <v>0</v>
      </c>
      <c r="V201" s="39">
        <v>0</v>
      </c>
      <c r="W201" s="39">
        <v>0</v>
      </c>
    </row>
    <row r="202" spans="1:29" x14ac:dyDescent="0.25">
      <c r="A202">
        <v>30295</v>
      </c>
      <c r="B202">
        <v>2001</v>
      </c>
      <c r="C202" s="22" t="str">
        <f t="shared" si="7"/>
        <v>2001H30295</v>
      </c>
      <c r="D202" s="13">
        <v>37027</v>
      </c>
      <c r="E202">
        <v>40002</v>
      </c>
      <c r="F202" t="s">
        <v>57</v>
      </c>
      <c r="G202" t="s">
        <v>412</v>
      </c>
      <c r="I202" t="s">
        <v>401</v>
      </c>
      <c r="J202" s="15">
        <f t="shared" si="6"/>
        <v>3594</v>
      </c>
      <c r="K202" t="s">
        <v>407</v>
      </c>
      <c r="L202">
        <v>1.5</v>
      </c>
      <c r="M202">
        <v>4</v>
      </c>
      <c r="N202">
        <v>6</v>
      </c>
      <c r="P202" s="75">
        <v>41764</v>
      </c>
      <c r="Q202" s="75">
        <v>2002</v>
      </c>
      <c r="R202" s="61" t="s">
        <v>88</v>
      </c>
      <c r="S202" s="39">
        <v>11.116</v>
      </c>
      <c r="T202" s="39">
        <v>5.1319999999999997</v>
      </c>
      <c r="U202" s="39">
        <v>0</v>
      </c>
      <c r="V202" s="39">
        <v>0</v>
      </c>
      <c r="W202" s="39">
        <v>0</v>
      </c>
    </row>
    <row r="203" spans="1:29" x14ac:dyDescent="0.25">
      <c r="A203">
        <v>30296</v>
      </c>
      <c r="B203">
        <v>2001</v>
      </c>
      <c r="C203" s="22" t="str">
        <f t="shared" si="7"/>
        <v>2001H30296</v>
      </c>
      <c r="D203" s="13">
        <v>37022</v>
      </c>
      <c r="E203">
        <v>40002</v>
      </c>
      <c r="F203" t="s">
        <v>57</v>
      </c>
      <c r="G203" t="s">
        <v>413</v>
      </c>
      <c r="I203" t="s">
        <v>401</v>
      </c>
      <c r="J203" s="15">
        <f t="shared" si="6"/>
        <v>5091.5</v>
      </c>
      <c r="K203" t="s">
        <v>402</v>
      </c>
      <c r="L203">
        <v>2.125</v>
      </c>
      <c r="M203">
        <v>4</v>
      </c>
      <c r="N203">
        <v>6</v>
      </c>
      <c r="P203" s="75"/>
      <c r="Q203" s="75"/>
      <c r="R203" s="61" t="s">
        <v>88</v>
      </c>
      <c r="S203" s="39">
        <v>0</v>
      </c>
      <c r="T203" s="39">
        <v>0</v>
      </c>
      <c r="U203" s="39">
        <v>0</v>
      </c>
      <c r="V203" s="39">
        <v>0</v>
      </c>
      <c r="W203" s="39">
        <v>0</v>
      </c>
    </row>
    <row r="204" spans="1:29" x14ac:dyDescent="0.25">
      <c r="A204">
        <v>30297</v>
      </c>
      <c r="B204">
        <v>2001</v>
      </c>
      <c r="C204" s="22" t="str">
        <f t="shared" si="7"/>
        <v>2001H30297</v>
      </c>
      <c r="D204" s="13">
        <v>37022</v>
      </c>
      <c r="E204">
        <v>40002</v>
      </c>
      <c r="F204" t="s">
        <v>57</v>
      </c>
      <c r="G204" t="s">
        <v>413</v>
      </c>
      <c r="I204" t="s">
        <v>401</v>
      </c>
      <c r="J204" s="15">
        <f t="shared" si="6"/>
        <v>7188</v>
      </c>
      <c r="K204" t="s">
        <v>406</v>
      </c>
      <c r="L204">
        <v>3</v>
      </c>
      <c r="M204">
        <v>4</v>
      </c>
      <c r="N204">
        <v>6</v>
      </c>
      <c r="P204" s="75">
        <v>41765</v>
      </c>
      <c r="Q204" s="75">
        <v>2002</v>
      </c>
      <c r="R204" s="61" t="s">
        <v>88</v>
      </c>
      <c r="S204" s="39">
        <v>22.332999999999998</v>
      </c>
      <c r="T204" s="39">
        <v>3.7709999999999999</v>
      </c>
      <c r="U204" s="39">
        <v>0</v>
      </c>
      <c r="V204" s="39">
        <v>0</v>
      </c>
      <c r="W204" s="39">
        <v>0</v>
      </c>
    </row>
    <row r="205" spans="1:29" x14ac:dyDescent="0.25">
      <c r="A205">
        <v>30298</v>
      </c>
      <c r="B205">
        <v>2001</v>
      </c>
      <c r="C205" s="22" t="str">
        <f t="shared" si="7"/>
        <v>2001H30298</v>
      </c>
      <c r="D205" s="13">
        <v>37022</v>
      </c>
      <c r="E205">
        <v>40002</v>
      </c>
      <c r="F205" t="s">
        <v>57</v>
      </c>
      <c r="G205" t="s">
        <v>413</v>
      </c>
      <c r="I205" t="s">
        <v>401</v>
      </c>
      <c r="J205" s="15">
        <f t="shared" si="6"/>
        <v>3594</v>
      </c>
      <c r="K205" t="s">
        <v>407</v>
      </c>
      <c r="L205">
        <v>1.5</v>
      </c>
      <c r="M205">
        <v>4</v>
      </c>
      <c r="N205">
        <v>6</v>
      </c>
      <c r="P205" s="75">
        <v>41766</v>
      </c>
      <c r="Q205" s="75">
        <v>2002</v>
      </c>
      <c r="R205" s="61" t="s">
        <v>88</v>
      </c>
      <c r="S205" s="39">
        <v>3.7690000000000001</v>
      </c>
      <c r="T205" s="39">
        <v>0.94099999999999995</v>
      </c>
      <c r="U205" s="39">
        <v>1.635</v>
      </c>
      <c r="V205" s="39">
        <v>0.113</v>
      </c>
      <c r="W205" s="39">
        <v>0</v>
      </c>
    </row>
    <row r="206" spans="1:29" hidden="1" x14ac:dyDescent="0.25">
      <c r="A206">
        <v>30299</v>
      </c>
      <c r="B206">
        <v>2001</v>
      </c>
      <c r="C206" s="22" t="str">
        <f t="shared" si="7"/>
        <v>2001H30299</v>
      </c>
      <c r="D206" s="13">
        <v>37024</v>
      </c>
      <c r="E206">
        <v>40002</v>
      </c>
      <c r="F206" t="s">
        <v>84</v>
      </c>
      <c r="G206" t="s">
        <v>414</v>
      </c>
      <c r="I206" t="s">
        <v>401</v>
      </c>
      <c r="J206" s="15">
        <f t="shared" si="6"/>
        <v>3594</v>
      </c>
      <c r="K206" t="s">
        <v>402</v>
      </c>
      <c r="L206">
        <v>1.5</v>
      </c>
      <c r="M206">
        <v>4</v>
      </c>
      <c r="N206">
        <v>6</v>
      </c>
      <c r="P206" s="75"/>
      <c r="Q206" s="75"/>
      <c r="R206" s="61" t="s">
        <v>77</v>
      </c>
      <c r="S206" s="39">
        <v>0</v>
      </c>
      <c r="T206" s="39">
        <v>0</v>
      </c>
      <c r="U206" s="39">
        <v>0</v>
      </c>
      <c r="V206" s="39">
        <v>0</v>
      </c>
      <c r="W206" s="39">
        <v>0</v>
      </c>
      <c r="X206" s="75"/>
      <c r="Y206" s="41"/>
      <c r="Z206" s="80" t="s">
        <v>88</v>
      </c>
      <c r="AA206" s="39">
        <v>0</v>
      </c>
      <c r="AB206" s="39">
        <v>0</v>
      </c>
      <c r="AC206" s="39">
        <v>0</v>
      </c>
    </row>
    <row r="207" spans="1:29" hidden="1" x14ac:dyDescent="0.25">
      <c r="A207">
        <v>30300</v>
      </c>
      <c r="B207">
        <v>2001</v>
      </c>
      <c r="C207" s="22" t="str">
        <f t="shared" si="7"/>
        <v>2001H30300</v>
      </c>
      <c r="D207" s="13">
        <v>37024</v>
      </c>
      <c r="E207">
        <v>40002</v>
      </c>
      <c r="F207" t="s">
        <v>84</v>
      </c>
      <c r="G207" t="s">
        <v>414</v>
      </c>
      <c r="I207" t="s">
        <v>401</v>
      </c>
      <c r="J207" s="15">
        <f t="shared" si="6"/>
        <v>12579</v>
      </c>
      <c r="K207" t="s">
        <v>406</v>
      </c>
      <c r="L207">
        <v>5.25</v>
      </c>
      <c r="M207">
        <v>4</v>
      </c>
      <c r="N207">
        <v>6</v>
      </c>
      <c r="P207" s="75">
        <v>41736</v>
      </c>
      <c r="Q207" s="75">
        <v>2002</v>
      </c>
      <c r="R207" s="61" t="s">
        <v>77</v>
      </c>
      <c r="S207" s="39">
        <v>16.931000000000001</v>
      </c>
      <c r="T207" s="39">
        <v>5.7210000000000001</v>
      </c>
      <c r="U207" s="39">
        <v>5.1100000000000003</v>
      </c>
      <c r="V207" s="39">
        <v>4.319</v>
      </c>
      <c r="W207" s="39">
        <v>6.1790000000000003</v>
      </c>
      <c r="X207" s="75">
        <v>41737</v>
      </c>
      <c r="Y207" s="41">
        <v>2002</v>
      </c>
      <c r="Z207" s="80" t="s">
        <v>88</v>
      </c>
      <c r="AA207" s="39">
        <v>0.48699999999999999</v>
      </c>
      <c r="AB207" s="39">
        <v>1.4350000000000001</v>
      </c>
      <c r="AC207" s="39">
        <v>0</v>
      </c>
    </row>
    <row r="208" spans="1:29" hidden="1" x14ac:dyDescent="0.25">
      <c r="A208">
        <v>30301</v>
      </c>
      <c r="B208">
        <v>2001</v>
      </c>
      <c r="C208" s="22" t="str">
        <f t="shared" si="7"/>
        <v>2001H30301</v>
      </c>
      <c r="D208" s="13">
        <v>37024</v>
      </c>
      <c r="E208">
        <v>40002</v>
      </c>
      <c r="F208" t="s">
        <v>84</v>
      </c>
      <c r="G208" t="s">
        <v>414</v>
      </c>
      <c r="I208" t="s">
        <v>401</v>
      </c>
      <c r="J208" s="15">
        <f t="shared" si="6"/>
        <v>16173</v>
      </c>
      <c r="K208" t="s">
        <v>407</v>
      </c>
      <c r="L208">
        <v>6.75</v>
      </c>
      <c r="M208">
        <v>4</v>
      </c>
      <c r="N208">
        <v>6</v>
      </c>
      <c r="P208" s="75">
        <v>41738</v>
      </c>
      <c r="Q208" s="75">
        <v>2002</v>
      </c>
      <c r="R208" s="61" t="s">
        <v>77</v>
      </c>
      <c r="S208" s="39">
        <v>2.8340000000000001</v>
      </c>
      <c r="T208" s="39">
        <v>2.81</v>
      </c>
      <c r="U208" s="39">
        <v>21.257999999999999</v>
      </c>
      <c r="V208" s="39">
        <v>1.857</v>
      </c>
      <c r="W208" s="39">
        <v>0</v>
      </c>
      <c r="X208" s="75">
        <v>41739</v>
      </c>
      <c r="Y208" s="41">
        <v>2002</v>
      </c>
      <c r="Z208" s="80" t="s">
        <v>88</v>
      </c>
      <c r="AA208" s="39">
        <v>0.28999999999999998</v>
      </c>
      <c r="AB208" s="39">
        <v>0.182</v>
      </c>
      <c r="AC208" s="39">
        <v>0</v>
      </c>
    </row>
    <row r="209" spans="1:29" hidden="1" x14ac:dyDescent="0.25">
      <c r="A209">
        <v>30302</v>
      </c>
      <c r="B209">
        <v>2001</v>
      </c>
      <c r="C209" s="22" t="str">
        <f t="shared" si="7"/>
        <v>2001H30302</v>
      </c>
      <c r="D209" s="13">
        <v>37029</v>
      </c>
      <c r="E209">
        <v>40002</v>
      </c>
      <c r="F209" t="s">
        <v>84</v>
      </c>
      <c r="G209" t="s">
        <v>415</v>
      </c>
      <c r="I209" t="s">
        <v>401</v>
      </c>
      <c r="J209" s="15">
        <f t="shared" si="6"/>
        <v>2995</v>
      </c>
      <c r="K209" t="s">
        <v>402</v>
      </c>
      <c r="L209">
        <v>1.25</v>
      </c>
      <c r="M209">
        <v>4</v>
      </c>
      <c r="N209">
        <v>6</v>
      </c>
      <c r="P209" s="75"/>
      <c r="Q209" s="75"/>
      <c r="R209" s="61" t="s">
        <v>77</v>
      </c>
      <c r="S209" s="39">
        <v>0</v>
      </c>
      <c r="T209" s="39">
        <v>0</v>
      </c>
      <c r="U209" s="39">
        <v>0</v>
      </c>
      <c r="V209" s="39">
        <v>0</v>
      </c>
      <c r="W209" s="39">
        <v>0</v>
      </c>
      <c r="X209" s="75"/>
      <c r="Y209" s="41"/>
      <c r="Z209" s="80" t="s">
        <v>88</v>
      </c>
      <c r="AA209" s="39">
        <v>0</v>
      </c>
      <c r="AB209" s="39">
        <v>0</v>
      </c>
      <c r="AC209" s="39">
        <v>0</v>
      </c>
    </row>
    <row r="210" spans="1:29" hidden="1" x14ac:dyDescent="0.25">
      <c r="A210">
        <v>30303</v>
      </c>
      <c r="B210">
        <v>2001</v>
      </c>
      <c r="C210" s="22" t="str">
        <f t="shared" si="7"/>
        <v>2001H30303</v>
      </c>
      <c r="D210" s="13">
        <v>37029</v>
      </c>
      <c r="E210">
        <v>40002</v>
      </c>
      <c r="F210" t="s">
        <v>84</v>
      </c>
      <c r="G210" t="s">
        <v>415</v>
      </c>
      <c r="I210" t="s">
        <v>401</v>
      </c>
      <c r="J210" s="15">
        <f t="shared" si="6"/>
        <v>10183</v>
      </c>
      <c r="K210" t="s">
        <v>406</v>
      </c>
      <c r="L210">
        <v>4.25</v>
      </c>
      <c r="M210">
        <v>4</v>
      </c>
      <c r="N210">
        <v>6</v>
      </c>
      <c r="P210" s="75">
        <v>41740</v>
      </c>
      <c r="Q210" s="75">
        <v>2002</v>
      </c>
      <c r="R210" s="61" t="s">
        <v>77</v>
      </c>
      <c r="S210" s="39">
        <v>19.695</v>
      </c>
      <c r="T210" s="39">
        <v>4.2190000000000003</v>
      </c>
      <c r="U210" s="39">
        <v>12.435</v>
      </c>
      <c r="V210" s="39">
        <v>1.165</v>
      </c>
      <c r="W210" s="39">
        <v>5.29</v>
      </c>
      <c r="X210" s="75"/>
      <c r="Y210" s="41"/>
      <c r="Z210" s="80" t="s">
        <v>88</v>
      </c>
      <c r="AA210" s="39">
        <v>0</v>
      </c>
      <c r="AB210" s="39">
        <v>0</v>
      </c>
      <c r="AC210" s="39">
        <v>0</v>
      </c>
    </row>
    <row r="211" spans="1:29" hidden="1" x14ac:dyDescent="0.25">
      <c r="A211">
        <v>30304</v>
      </c>
      <c r="B211">
        <v>2001</v>
      </c>
      <c r="C211" s="22" t="str">
        <f t="shared" si="7"/>
        <v>2001H30304</v>
      </c>
      <c r="D211" s="13">
        <v>37029</v>
      </c>
      <c r="E211">
        <v>40002</v>
      </c>
      <c r="F211" t="s">
        <v>84</v>
      </c>
      <c r="G211" t="s">
        <v>415</v>
      </c>
      <c r="I211" t="s">
        <v>401</v>
      </c>
      <c r="J211" s="15">
        <f t="shared" si="6"/>
        <v>14975</v>
      </c>
      <c r="K211" t="s">
        <v>407</v>
      </c>
      <c r="L211">
        <v>6.25</v>
      </c>
      <c r="M211">
        <v>4</v>
      </c>
      <c r="N211">
        <v>6</v>
      </c>
      <c r="P211" s="75">
        <v>41741</v>
      </c>
      <c r="Q211" s="75">
        <v>2002</v>
      </c>
      <c r="R211" s="61" t="s">
        <v>77</v>
      </c>
      <c r="S211" s="39">
        <v>2.6240000000000001</v>
      </c>
      <c r="T211" s="39">
        <v>4.3239999999999998</v>
      </c>
      <c r="U211" s="39">
        <v>82.616</v>
      </c>
      <c r="V211" s="39">
        <v>0.84199999999999997</v>
      </c>
      <c r="W211" s="39">
        <v>0</v>
      </c>
      <c r="X211" s="75">
        <v>41742</v>
      </c>
      <c r="Y211" s="41">
        <v>2002</v>
      </c>
      <c r="Z211" s="80" t="s">
        <v>88</v>
      </c>
      <c r="AA211" s="39">
        <v>0.27</v>
      </c>
      <c r="AB211" s="39">
        <v>0</v>
      </c>
      <c r="AC211" s="39">
        <v>0</v>
      </c>
    </row>
    <row r="212" spans="1:29" hidden="1" x14ac:dyDescent="0.25">
      <c r="A212">
        <v>30305</v>
      </c>
      <c r="B212">
        <v>2001</v>
      </c>
      <c r="C212" s="22" t="str">
        <f t="shared" si="7"/>
        <v>2001H30305</v>
      </c>
      <c r="D212" s="13">
        <v>37031</v>
      </c>
      <c r="E212">
        <v>40002</v>
      </c>
      <c r="F212" t="s">
        <v>84</v>
      </c>
      <c r="G212" t="s">
        <v>416</v>
      </c>
      <c r="I212" t="s">
        <v>401</v>
      </c>
      <c r="J212" s="15">
        <f t="shared" ref="J212:J275" si="8">IF(I212="SR",599*L212*M212,IF(I212="WB",50.27*L212*M212,""))</f>
        <v>3294.5</v>
      </c>
      <c r="K212" t="s">
        <v>402</v>
      </c>
      <c r="L212">
        <v>1.375</v>
      </c>
      <c r="M212">
        <v>4</v>
      </c>
      <c r="N212">
        <v>6</v>
      </c>
      <c r="P212" s="75"/>
      <c r="Q212" s="75"/>
      <c r="R212" s="61" t="s">
        <v>77</v>
      </c>
      <c r="S212" s="39">
        <v>0</v>
      </c>
      <c r="T212" s="39">
        <v>0</v>
      </c>
      <c r="U212" s="39">
        <v>0</v>
      </c>
      <c r="V212" s="39">
        <v>0</v>
      </c>
      <c r="W212" s="39">
        <v>0</v>
      </c>
      <c r="X212" s="75"/>
      <c r="Y212" s="41"/>
      <c r="Z212" s="80" t="s">
        <v>88</v>
      </c>
      <c r="AA212" s="39">
        <v>0</v>
      </c>
      <c r="AB212" s="39">
        <v>0</v>
      </c>
      <c r="AC212" s="39">
        <v>0</v>
      </c>
    </row>
    <row r="213" spans="1:29" hidden="1" x14ac:dyDescent="0.25">
      <c r="A213">
        <v>30306</v>
      </c>
      <c r="B213">
        <v>2001</v>
      </c>
      <c r="C213" s="22" t="str">
        <f t="shared" si="7"/>
        <v>2001H30306</v>
      </c>
      <c r="D213" s="13">
        <v>37031</v>
      </c>
      <c r="E213">
        <v>40002</v>
      </c>
      <c r="F213" t="s">
        <v>84</v>
      </c>
      <c r="G213" t="s">
        <v>416</v>
      </c>
      <c r="I213" t="s">
        <v>401</v>
      </c>
      <c r="J213" s="15">
        <f t="shared" si="8"/>
        <v>10183</v>
      </c>
      <c r="K213" t="s">
        <v>406</v>
      </c>
      <c r="L213">
        <v>4.25</v>
      </c>
      <c r="M213">
        <v>4</v>
      </c>
      <c r="N213">
        <v>6</v>
      </c>
      <c r="P213" s="75">
        <v>41743</v>
      </c>
      <c r="Q213" s="75">
        <v>2002</v>
      </c>
      <c r="R213" s="61" t="s">
        <v>77</v>
      </c>
      <c r="S213" s="39">
        <v>11.443</v>
      </c>
      <c r="T213" s="39">
        <v>3.645</v>
      </c>
      <c r="U213" s="39">
        <v>0</v>
      </c>
      <c r="V213" s="39">
        <v>2.3380000000000001</v>
      </c>
      <c r="W213" s="39">
        <v>7.7309999999999999</v>
      </c>
      <c r="X213" s="75"/>
      <c r="Y213" s="41"/>
      <c r="Z213" s="80" t="s">
        <v>88</v>
      </c>
      <c r="AA213" s="39">
        <v>0</v>
      </c>
      <c r="AB213" s="39">
        <v>0</v>
      </c>
      <c r="AC213" s="39">
        <v>0</v>
      </c>
    </row>
    <row r="214" spans="1:29" hidden="1" x14ac:dyDescent="0.25">
      <c r="A214">
        <v>30307</v>
      </c>
      <c r="B214">
        <v>2001</v>
      </c>
      <c r="C214" s="22" t="str">
        <f t="shared" si="7"/>
        <v>2001H30307</v>
      </c>
      <c r="D214" s="13">
        <v>37031</v>
      </c>
      <c r="E214">
        <v>40002</v>
      </c>
      <c r="F214" t="s">
        <v>84</v>
      </c>
      <c r="G214" t="s">
        <v>416</v>
      </c>
      <c r="I214" t="s">
        <v>401</v>
      </c>
      <c r="J214" s="15">
        <f t="shared" si="8"/>
        <v>13178</v>
      </c>
      <c r="K214" t="s">
        <v>407</v>
      </c>
      <c r="L214">
        <v>5.5</v>
      </c>
      <c r="M214">
        <v>4</v>
      </c>
      <c r="N214">
        <v>6</v>
      </c>
      <c r="P214" s="75">
        <v>41744</v>
      </c>
      <c r="Q214" s="75">
        <v>2002</v>
      </c>
      <c r="R214" s="61" t="s">
        <v>77</v>
      </c>
      <c r="S214" s="39">
        <v>4.66</v>
      </c>
      <c r="T214" s="39">
        <v>10.516</v>
      </c>
      <c r="U214" s="39">
        <v>67.917000000000002</v>
      </c>
      <c r="V214" s="39">
        <v>0.8</v>
      </c>
      <c r="W214" s="39">
        <v>0</v>
      </c>
      <c r="X214" s="75">
        <v>41745</v>
      </c>
      <c r="Y214" s="41">
        <v>2002</v>
      </c>
      <c r="Z214" s="80" t="s">
        <v>88</v>
      </c>
      <c r="AA214" s="39">
        <v>0.42899999999999999</v>
      </c>
      <c r="AB214" s="39">
        <v>0.17199999999999999</v>
      </c>
      <c r="AC214" s="39">
        <v>0</v>
      </c>
    </row>
    <row r="215" spans="1:29" hidden="1" x14ac:dyDescent="0.25">
      <c r="A215">
        <v>30308</v>
      </c>
      <c r="B215">
        <v>2001</v>
      </c>
      <c r="C215" s="22" t="str">
        <f t="shared" si="7"/>
        <v>2001H30308</v>
      </c>
      <c r="D215" s="13">
        <v>37029</v>
      </c>
      <c r="E215">
        <v>40002</v>
      </c>
      <c r="F215" t="s">
        <v>84</v>
      </c>
      <c r="G215" t="s">
        <v>417</v>
      </c>
      <c r="I215" t="s">
        <v>401</v>
      </c>
      <c r="J215" s="15">
        <f t="shared" si="8"/>
        <v>4193</v>
      </c>
      <c r="K215" t="s">
        <v>402</v>
      </c>
      <c r="L215">
        <v>1.75</v>
      </c>
      <c r="M215">
        <v>4</v>
      </c>
      <c r="N215">
        <v>6</v>
      </c>
      <c r="P215" s="75"/>
      <c r="Q215" s="75"/>
      <c r="R215" s="61" t="s">
        <v>77</v>
      </c>
      <c r="S215" s="39">
        <v>0</v>
      </c>
      <c r="T215" s="39">
        <v>0</v>
      </c>
      <c r="U215" s="39">
        <v>0</v>
      </c>
      <c r="V215" s="39">
        <v>0</v>
      </c>
      <c r="W215" s="39">
        <v>0</v>
      </c>
      <c r="X215" s="75"/>
      <c r="Y215" s="41"/>
      <c r="Z215" s="80" t="s">
        <v>88</v>
      </c>
      <c r="AA215" s="39">
        <v>0</v>
      </c>
      <c r="AB215" s="39">
        <v>0</v>
      </c>
      <c r="AC215" s="39">
        <v>0</v>
      </c>
    </row>
    <row r="216" spans="1:29" hidden="1" x14ac:dyDescent="0.25">
      <c r="A216">
        <v>30309</v>
      </c>
      <c r="B216">
        <v>2001</v>
      </c>
      <c r="C216" s="22" t="str">
        <f t="shared" si="7"/>
        <v>2001H30309</v>
      </c>
      <c r="D216" s="13">
        <v>37029</v>
      </c>
      <c r="E216">
        <v>40002</v>
      </c>
      <c r="F216" t="s">
        <v>84</v>
      </c>
      <c r="G216" t="s">
        <v>417</v>
      </c>
      <c r="I216" t="s">
        <v>401</v>
      </c>
      <c r="J216" s="15">
        <f t="shared" si="8"/>
        <v>10782</v>
      </c>
      <c r="K216" t="s">
        <v>406</v>
      </c>
      <c r="L216">
        <v>4.5</v>
      </c>
      <c r="M216">
        <v>4</v>
      </c>
      <c r="N216">
        <v>6</v>
      </c>
      <c r="P216" s="75">
        <v>41746</v>
      </c>
      <c r="Q216" s="75">
        <v>2002</v>
      </c>
      <c r="R216" s="61" t="s">
        <v>77</v>
      </c>
      <c r="S216" s="39">
        <v>19.228000000000002</v>
      </c>
      <c r="T216" s="39">
        <v>8.9849999999999994</v>
      </c>
      <c r="U216" s="39">
        <v>0.69399999999999995</v>
      </c>
      <c r="V216" s="39">
        <v>5.43</v>
      </c>
      <c r="W216" s="39">
        <v>2.0470000000000002</v>
      </c>
      <c r="X216" s="75"/>
      <c r="Y216" s="41"/>
      <c r="Z216" s="80" t="s">
        <v>88</v>
      </c>
      <c r="AA216" s="39">
        <v>0</v>
      </c>
      <c r="AB216" s="39">
        <v>0</v>
      </c>
      <c r="AC216" s="39">
        <v>0</v>
      </c>
    </row>
    <row r="217" spans="1:29" hidden="1" x14ac:dyDescent="0.25">
      <c r="A217">
        <v>30310</v>
      </c>
      <c r="B217">
        <v>2001</v>
      </c>
      <c r="C217" s="22" t="str">
        <f t="shared" si="7"/>
        <v>2001H30310</v>
      </c>
      <c r="D217" s="13">
        <v>37029</v>
      </c>
      <c r="E217">
        <v>40002</v>
      </c>
      <c r="F217" t="s">
        <v>84</v>
      </c>
      <c r="G217" t="s">
        <v>417</v>
      </c>
      <c r="I217" t="s">
        <v>401</v>
      </c>
      <c r="J217" s="15">
        <f t="shared" si="8"/>
        <v>14975</v>
      </c>
      <c r="K217" t="s">
        <v>407</v>
      </c>
      <c r="L217">
        <v>6.25</v>
      </c>
      <c r="M217">
        <v>4</v>
      </c>
      <c r="N217">
        <v>6</v>
      </c>
      <c r="O217" t="s">
        <v>435</v>
      </c>
      <c r="P217" s="75">
        <v>41747</v>
      </c>
      <c r="Q217" s="75">
        <v>2002</v>
      </c>
      <c r="R217" s="61" t="s">
        <v>77</v>
      </c>
      <c r="S217" s="39">
        <v>5.6130000000000004</v>
      </c>
      <c r="T217" s="39">
        <v>9.5749999999999993</v>
      </c>
      <c r="U217" s="39">
        <v>12.901999999999999</v>
      </c>
      <c r="V217" s="39">
        <v>1.744</v>
      </c>
      <c r="W217" s="39">
        <v>0.21299999999999999</v>
      </c>
      <c r="X217" s="75">
        <v>41748</v>
      </c>
      <c r="Y217" s="41">
        <v>2002</v>
      </c>
      <c r="Z217" s="80" t="s">
        <v>88</v>
      </c>
      <c r="AA217" s="39">
        <v>0.28299999999999997</v>
      </c>
      <c r="AB217" s="39">
        <v>0</v>
      </c>
      <c r="AC217" s="39">
        <v>0</v>
      </c>
    </row>
    <row r="218" spans="1:29" hidden="1" x14ac:dyDescent="0.25">
      <c r="A218">
        <v>30311</v>
      </c>
      <c r="B218">
        <v>2001</v>
      </c>
      <c r="C218" s="22" t="str">
        <f t="shared" si="7"/>
        <v>2001H30311</v>
      </c>
      <c r="D218" s="13">
        <v>37019</v>
      </c>
      <c r="E218">
        <v>40002</v>
      </c>
      <c r="F218" t="s">
        <v>84</v>
      </c>
      <c r="G218" t="s">
        <v>418</v>
      </c>
      <c r="I218" t="s">
        <v>401</v>
      </c>
      <c r="J218" s="15">
        <f t="shared" si="8"/>
        <v>3294.5</v>
      </c>
      <c r="K218" t="s">
        <v>402</v>
      </c>
      <c r="L218">
        <v>1.375</v>
      </c>
      <c r="M218">
        <v>4</v>
      </c>
      <c r="N218">
        <v>6</v>
      </c>
      <c r="P218" s="75"/>
      <c r="Q218" s="75"/>
      <c r="R218" s="61" t="s">
        <v>77</v>
      </c>
      <c r="S218" s="39">
        <v>0</v>
      </c>
      <c r="T218" s="39">
        <v>0</v>
      </c>
      <c r="U218" s="39">
        <v>0</v>
      </c>
      <c r="V218" s="39">
        <v>0</v>
      </c>
      <c r="W218" s="39">
        <v>0</v>
      </c>
      <c r="X218" s="75"/>
      <c r="Y218" s="41"/>
      <c r="Z218" s="80" t="s">
        <v>88</v>
      </c>
      <c r="AA218" s="39">
        <v>0</v>
      </c>
      <c r="AB218" s="39">
        <v>0</v>
      </c>
      <c r="AC218" s="39">
        <v>0</v>
      </c>
    </row>
    <row r="219" spans="1:29" hidden="1" x14ac:dyDescent="0.25">
      <c r="A219">
        <v>30312</v>
      </c>
      <c r="B219">
        <v>2001</v>
      </c>
      <c r="C219" s="22" t="str">
        <f t="shared" si="7"/>
        <v>2001H30312</v>
      </c>
      <c r="D219" s="13">
        <v>37019</v>
      </c>
      <c r="E219">
        <v>40002</v>
      </c>
      <c r="F219" t="s">
        <v>84</v>
      </c>
      <c r="G219" t="s">
        <v>418</v>
      </c>
      <c r="I219" t="s">
        <v>401</v>
      </c>
      <c r="J219" s="15">
        <f t="shared" si="8"/>
        <v>6589</v>
      </c>
      <c r="K219" t="s">
        <v>406</v>
      </c>
      <c r="L219">
        <v>2.75</v>
      </c>
      <c r="M219">
        <v>4</v>
      </c>
      <c r="N219">
        <v>6</v>
      </c>
      <c r="P219" s="75">
        <v>41749</v>
      </c>
      <c r="Q219" s="75">
        <v>2002</v>
      </c>
      <c r="R219" s="61" t="s">
        <v>77</v>
      </c>
      <c r="S219" s="39">
        <v>6.8380000000000001</v>
      </c>
      <c r="T219" s="39">
        <v>3.214</v>
      </c>
      <c r="U219" s="39">
        <v>6.0250000000000004</v>
      </c>
      <c r="V219" s="39">
        <v>4.1740000000000004</v>
      </c>
      <c r="W219" s="39">
        <v>1.7150000000000001</v>
      </c>
      <c r="X219" s="75"/>
      <c r="Y219" s="41"/>
      <c r="Z219" s="80" t="s">
        <v>88</v>
      </c>
      <c r="AA219" s="39">
        <v>0</v>
      </c>
      <c r="AB219" s="39">
        <v>0</v>
      </c>
      <c r="AC219" s="39">
        <v>0</v>
      </c>
    </row>
    <row r="220" spans="1:29" hidden="1" x14ac:dyDescent="0.25">
      <c r="A220">
        <v>30313</v>
      </c>
      <c r="B220">
        <v>2001</v>
      </c>
      <c r="C220" s="22" t="str">
        <f t="shared" si="7"/>
        <v>2001H30313</v>
      </c>
      <c r="D220" s="13">
        <v>37019</v>
      </c>
      <c r="E220">
        <v>40002</v>
      </c>
      <c r="F220" t="s">
        <v>84</v>
      </c>
      <c r="G220" t="s">
        <v>418</v>
      </c>
      <c r="I220" t="s">
        <v>401</v>
      </c>
      <c r="J220" s="15">
        <f t="shared" si="8"/>
        <v>9584</v>
      </c>
      <c r="K220" t="s">
        <v>407</v>
      </c>
      <c r="L220">
        <v>4</v>
      </c>
      <c r="M220">
        <v>4</v>
      </c>
      <c r="N220">
        <v>6</v>
      </c>
      <c r="P220" s="75">
        <v>41750</v>
      </c>
      <c r="Q220" s="75">
        <v>2002</v>
      </c>
      <c r="R220" s="61" t="s">
        <v>77</v>
      </c>
      <c r="S220" s="39">
        <v>0.879</v>
      </c>
      <c r="T220" s="39">
        <v>5.4960000000000004</v>
      </c>
      <c r="U220" s="39">
        <v>10.475</v>
      </c>
      <c r="V220" s="39">
        <v>7.1449999999999996</v>
      </c>
      <c r="W220" s="39">
        <v>0.10100000000000001</v>
      </c>
      <c r="X220" s="75"/>
      <c r="Y220" s="41"/>
      <c r="Z220" s="80" t="s">
        <v>88</v>
      </c>
      <c r="AA220" s="39">
        <v>0</v>
      </c>
      <c r="AB220" s="39">
        <v>0</v>
      </c>
      <c r="AC220" s="39">
        <v>0</v>
      </c>
    </row>
    <row r="221" spans="1:29" hidden="1" x14ac:dyDescent="0.25">
      <c r="A221">
        <v>30314</v>
      </c>
      <c r="B221">
        <v>2001</v>
      </c>
      <c r="C221" s="22" t="str">
        <f t="shared" si="7"/>
        <v>2001H30314</v>
      </c>
      <c r="D221" s="13">
        <v>37025</v>
      </c>
      <c r="E221">
        <v>40002</v>
      </c>
      <c r="F221" t="s">
        <v>84</v>
      </c>
      <c r="G221" t="s">
        <v>419</v>
      </c>
      <c r="I221" t="s">
        <v>401</v>
      </c>
      <c r="J221" s="15">
        <f t="shared" si="8"/>
        <v>2995</v>
      </c>
      <c r="K221" t="s">
        <v>402</v>
      </c>
      <c r="L221">
        <v>1.25</v>
      </c>
      <c r="M221">
        <v>4</v>
      </c>
      <c r="N221">
        <v>6</v>
      </c>
      <c r="P221" s="75"/>
      <c r="Q221" s="75"/>
      <c r="R221" s="61" t="s">
        <v>77</v>
      </c>
      <c r="S221" s="39">
        <v>0</v>
      </c>
      <c r="T221" s="39">
        <v>0</v>
      </c>
      <c r="U221" s="39">
        <v>0</v>
      </c>
      <c r="V221" s="39">
        <v>0</v>
      </c>
      <c r="W221" s="39">
        <v>0</v>
      </c>
      <c r="X221" s="75"/>
      <c r="Y221" s="41"/>
      <c r="Z221" s="80" t="s">
        <v>88</v>
      </c>
      <c r="AA221" s="39">
        <v>0</v>
      </c>
      <c r="AB221" s="39">
        <v>0</v>
      </c>
      <c r="AC221" s="39">
        <v>0</v>
      </c>
    </row>
    <row r="222" spans="1:29" hidden="1" x14ac:dyDescent="0.25">
      <c r="A222">
        <v>30315</v>
      </c>
      <c r="B222">
        <v>2001</v>
      </c>
      <c r="C222" s="22" t="str">
        <f t="shared" si="7"/>
        <v>2001H30315</v>
      </c>
      <c r="D222" s="13">
        <v>37025</v>
      </c>
      <c r="E222">
        <v>40002</v>
      </c>
      <c r="F222" t="s">
        <v>84</v>
      </c>
      <c r="G222" t="s">
        <v>419</v>
      </c>
      <c r="I222" t="s">
        <v>401</v>
      </c>
      <c r="J222" s="15">
        <f t="shared" si="8"/>
        <v>10782</v>
      </c>
      <c r="K222" t="s">
        <v>406</v>
      </c>
      <c r="L222">
        <v>4.5</v>
      </c>
      <c r="M222">
        <v>4</v>
      </c>
      <c r="N222">
        <v>6</v>
      </c>
      <c r="P222" s="75">
        <v>41751</v>
      </c>
      <c r="Q222" s="75">
        <v>2002</v>
      </c>
      <c r="R222" s="61" t="s">
        <v>77</v>
      </c>
      <c r="S222" s="39">
        <v>24.387</v>
      </c>
      <c r="T222" s="39">
        <v>6.9749999999999996</v>
      </c>
      <c r="U222" s="39">
        <v>5.0049999999999999</v>
      </c>
      <c r="V222" s="39">
        <v>0.57499999999999996</v>
      </c>
      <c r="W222" s="39">
        <v>0</v>
      </c>
      <c r="X222" s="75">
        <v>41752</v>
      </c>
      <c r="Y222" s="41">
        <v>2002</v>
      </c>
      <c r="Z222" s="80" t="s">
        <v>88</v>
      </c>
      <c r="AA222" s="39">
        <v>0.48</v>
      </c>
      <c r="AB222" s="39">
        <v>0</v>
      </c>
      <c r="AC222" s="39">
        <v>1.2829999999999999</v>
      </c>
    </row>
    <row r="223" spans="1:29" hidden="1" x14ac:dyDescent="0.25">
      <c r="A223">
        <v>30316</v>
      </c>
      <c r="B223">
        <v>2001</v>
      </c>
      <c r="C223" s="22" t="str">
        <f t="shared" si="7"/>
        <v>2001H30316</v>
      </c>
      <c r="D223" s="13">
        <v>37025</v>
      </c>
      <c r="E223">
        <v>40002</v>
      </c>
      <c r="F223" t="s">
        <v>84</v>
      </c>
      <c r="G223" t="s">
        <v>419</v>
      </c>
      <c r="I223" t="s">
        <v>401</v>
      </c>
      <c r="J223" s="15">
        <f t="shared" si="8"/>
        <v>16772</v>
      </c>
      <c r="K223" t="s">
        <v>407</v>
      </c>
      <c r="L223">
        <v>7</v>
      </c>
      <c r="M223">
        <v>4</v>
      </c>
      <c r="N223">
        <v>6</v>
      </c>
      <c r="P223" s="75">
        <v>41753</v>
      </c>
      <c r="Q223" s="75">
        <v>2002</v>
      </c>
      <c r="R223" s="61" t="s">
        <v>77</v>
      </c>
      <c r="S223" s="39">
        <v>0.49099999999999999</v>
      </c>
      <c r="T223" s="39">
        <v>2</v>
      </c>
      <c r="U223" s="39">
        <v>25.167999999999999</v>
      </c>
      <c r="V223" s="39">
        <v>1.891</v>
      </c>
      <c r="W223" s="39">
        <v>0</v>
      </c>
      <c r="X223" s="75">
        <v>41754</v>
      </c>
      <c r="Y223" s="75">
        <v>2002</v>
      </c>
      <c r="Z223" s="80" t="s">
        <v>88</v>
      </c>
      <c r="AA223" s="39">
        <v>7.4999999999999997E-2</v>
      </c>
      <c r="AB223" s="39">
        <v>0</v>
      </c>
      <c r="AC223" s="39">
        <v>0</v>
      </c>
    </row>
    <row r="224" spans="1:29" hidden="1" x14ac:dyDescent="0.25">
      <c r="A224">
        <v>30486</v>
      </c>
      <c r="B224">
        <v>2001</v>
      </c>
      <c r="C224" s="22" t="str">
        <f t="shared" si="7"/>
        <v>2001H30486</v>
      </c>
      <c r="D224" s="13">
        <v>37139</v>
      </c>
      <c r="E224">
        <v>40002</v>
      </c>
      <c r="F224" t="s">
        <v>60</v>
      </c>
      <c r="G224">
        <v>-36</v>
      </c>
      <c r="I224" t="s">
        <v>401</v>
      </c>
      <c r="J224" s="15">
        <f t="shared" si="8"/>
        <v>1437.6</v>
      </c>
      <c r="K224" t="s">
        <v>402</v>
      </c>
      <c r="L224">
        <v>0.6</v>
      </c>
      <c r="M224">
        <v>4</v>
      </c>
      <c r="N224">
        <v>5</v>
      </c>
      <c r="P224" s="75"/>
      <c r="Q224" s="75"/>
      <c r="R224" s="61" t="s">
        <v>88</v>
      </c>
      <c r="S224" s="39">
        <v>0</v>
      </c>
      <c r="T224" s="39">
        <v>0</v>
      </c>
      <c r="U224" s="39">
        <v>0</v>
      </c>
      <c r="V224" s="39">
        <v>0</v>
      </c>
      <c r="W224" s="39">
        <v>0</v>
      </c>
      <c r="X224" s="55"/>
      <c r="Y224" s="22"/>
      <c r="Z224" s="61"/>
      <c r="AA224" s="46"/>
      <c r="AB224" s="46"/>
      <c r="AC224" s="46"/>
    </row>
    <row r="225" spans="1:29" hidden="1" x14ac:dyDescent="0.25">
      <c r="A225">
        <v>30487</v>
      </c>
      <c r="B225">
        <v>2001</v>
      </c>
      <c r="C225" s="22" t="str">
        <f t="shared" si="7"/>
        <v>2001H30487</v>
      </c>
      <c r="D225" s="13">
        <v>37139</v>
      </c>
      <c r="E225">
        <v>40002</v>
      </c>
      <c r="F225" t="s">
        <v>60</v>
      </c>
      <c r="G225">
        <v>-36</v>
      </c>
      <c r="I225" t="s">
        <v>401</v>
      </c>
      <c r="J225" s="15">
        <f t="shared" si="8"/>
        <v>9584</v>
      </c>
      <c r="K225" t="s">
        <v>403</v>
      </c>
      <c r="L225">
        <v>4</v>
      </c>
      <c r="M225">
        <v>4</v>
      </c>
      <c r="N225">
        <v>5</v>
      </c>
      <c r="P225" s="75">
        <v>41433</v>
      </c>
      <c r="Q225" s="75">
        <v>2002</v>
      </c>
      <c r="R225" s="61" t="s">
        <v>88</v>
      </c>
      <c r="S225" s="39">
        <v>3.1869999999999998</v>
      </c>
      <c r="T225" s="39">
        <v>0</v>
      </c>
      <c r="U225" s="39">
        <v>0</v>
      </c>
      <c r="V225" s="39">
        <v>1.4019999999999999</v>
      </c>
      <c r="W225" s="39">
        <v>0.11899999999999999</v>
      </c>
      <c r="X225" s="55"/>
      <c r="Y225" s="22"/>
      <c r="Z225" s="61"/>
      <c r="AA225" s="46"/>
      <c r="AB225" s="46"/>
      <c r="AC225" s="46"/>
    </row>
    <row r="226" spans="1:29" hidden="1" x14ac:dyDescent="0.25">
      <c r="A226">
        <v>30488</v>
      </c>
      <c r="B226">
        <v>2001</v>
      </c>
      <c r="C226" s="22" t="str">
        <f t="shared" si="7"/>
        <v>2001H30488</v>
      </c>
      <c r="D226" s="13">
        <v>37139</v>
      </c>
      <c r="E226">
        <v>40002</v>
      </c>
      <c r="F226" t="s">
        <v>60</v>
      </c>
      <c r="G226">
        <v>-36</v>
      </c>
      <c r="I226" t="s">
        <v>401</v>
      </c>
      <c r="J226" s="15">
        <f t="shared" si="8"/>
        <v>10782</v>
      </c>
      <c r="K226" t="s">
        <v>404</v>
      </c>
      <c r="L226">
        <v>4.5</v>
      </c>
      <c r="M226">
        <v>4</v>
      </c>
      <c r="N226">
        <v>5</v>
      </c>
      <c r="P226" s="75">
        <v>41434</v>
      </c>
      <c r="Q226" s="75">
        <v>2002</v>
      </c>
      <c r="R226" s="61" t="s">
        <v>88</v>
      </c>
      <c r="S226" s="39">
        <v>43.81</v>
      </c>
      <c r="T226" s="39">
        <v>5.8109999999999999</v>
      </c>
      <c r="U226" s="39">
        <v>1.0880000000000001</v>
      </c>
      <c r="V226" s="39">
        <v>4.8579999999999997</v>
      </c>
      <c r="W226" s="39">
        <v>4.673</v>
      </c>
      <c r="X226" s="55"/>
      <c r="Y226" s="22"/>
      <c r="Z226" s="61"/>
      <c r="AA226" s="46"/>
      <c r="AB226" s="46"/>
      <c r="AC226" s="46"/>
    </row>
    <row r="227" spans="1:29" hidden="1" x14ac:dyDescent="0.25">
      <c r="A227">
        <v>30489</v>
      </c>
      <c r="B227">
        <v>2001</v>
      </c>
      <c r="C227" s="22" t="str">
        <f t="shared" si="7"/>
        <v>2001H30489</v>
      </c>
      <c r="D227" s="13">
        <v>37139</v>
      </c>
      <c r="E227">
        <v>40002</v>
      </c>
      <c r="F227" t="s">
        <v>60</v>
      </c>
      <c r="G227">
        <v>-16</v>
      </c>
      <c r="I227" t="s">
        <v>401</v>
      </c>
      <c r="J227" s="15">
        <f t="shared" si="8"/>
        <v>2156.4</v>
      </c>
      <c r="K227" t="s">
        <v>402</v>
      </c>
      <c r="L227">
        <v>0.9</v>
      </c>
      <c r="M227">
        <v>4</v>
      </c>
      <c r="N227">
        <v>5</v>
      </c>
      <c r="P227" s="75"/>
      <c r="Q227" s="75"/>
      <c r="R227" s="61" t="s">
        <v>88</v>
      </c>
      <c r="S227" s="39">
        <v>0</v>
      </c>
      <c r="T227" s="39">
        <v>0</v>
      </c>
      <c r="U227" s="39">
        <v>0</v>
      </c>
      <c r="V227" s="39">
        <v>0</v>
      </c>
      <c r="W227" s="39">
        <v>0</v>
      </c>
      <c r="X227" s="55"/>
      <c r="Y227" s="22"/>
      <c r="Z227" s="61"/>
      <c r="AA227" s="46"/>
      <c r="AB227" s="46"/>
      <c r="AC227" s="46"/>
    </row>
    <row r="228" spans="1:29" hidden="1" x14ac:dyDescent="0.25">
      <c r="A228">
        <v>30490</v>
      </c>
      <c r="B228">
        <v>2001</v>
      </c>
      <c r="C228" s="22" t="str">
        <f t="shared" si="7"/>
        <v>2001H30490</v>
      </c>
      <c r="D228" s="13">
        <v>37139</v>
      </c>
      <c r="E228">
        <v>40002</v>
      </c>
      <c r="F228" t="s">
        <v>60</v>
      </c>
      <c r="G228">
        <v>-16</v>
      </c>
      <c r="I228" t="s">
        <v>401</v>
      </c>
      <c r="J228" s="15">
        <f t="shared" si="8"/>
        <v>9584</v>
      </c>
      <c r="K228" t="s">
        <v>403</v>
      </c>
      <c r="L228">
        <v>4</v>
      </c>
      <c r="M228">
        <v>4</v>
      </c>
      <c r="N228">
        <v>5</v>
      </c>
      <c r="P228" s="75">
        <v>41435</v>
      </c>
      <c r="Q228" s="75">
        <v>2002</v>
      </c>
      <c r="R228" s="61" t="s">
        <v>88</v>
      </c>
      <c r="S228" s="39">
        <v>4.1529999999999996</v>
      </c>
      <c r="T228" s="39">
        <v>1.4450000000000001</v>
      </c>
      <c r="U228" s="39">
        <v>0</v>
      </c>
      <c r="V228" s="39">
        <v>1.927</v>
      </c>
      <c r="W228" s="39">
        <v>5.6000000000000001E-2</v>
      </c>
    </row>
    <row r="229" spans="1:29" hidden="1" x14ac:dyDescent="0.25">
      <c r="A229">
        <v>30491</v>
      </c>
      <c r="B229">
        <v>2001</v>
      </c>
      <c r="C229" s="22" t="str">
        <f t="shared" si="7"/>
        <v>2001H30491</v>
      </c>
      <c r="D229" s="13">
        <v>37139</v>
      </c>
      <c r="E229">
        <v>40002</v>
      </c>
      <c r="F229" t="s">
        <v>60</v>
      </c>
      <c r="G229">
        <v>-16</v>
      </c>
      <c r="I229" t="s">
        <v>401</v>
      </c>
      <c r="J229" s="15">
        <f t="shared" si="8"/>
        <v>8386</v>
      </c>
      <c r="K229" t="s">
        <v>404</v>
      </c>
      <c r="L229">
        <v>3.5</v>
      </c>
      <c r="M229">
        <v>4</v>
      </c>
      <c r="N229">
        <v>5</v>
      </c>
      <c r="P229" s="75">
        <v>41436</v>
      </c>
      <c r="Q229" s="75">
        <v>2002</v>
      </c>
      <c r="R229" s="61" t="s">
        <v>88</v>
      </c>
      <c r="S229" s="39">
        <v>24.803999999999998</v>
      </c>
      <c r="T229" s="39">
        <v>2.3340000000000001</v>
      </c>
      <c r="U229" s="39">
        <v>0</v>
      </c>
      <c r="V229" s="39">
        <v>4.3940000000000001</v>
      </c>
      <c r="W229" s="39">
        <v>0</v>
      </c>
    </row>
    <row r="230" spans="1:29" hidden="1" x14ac:dyDescent="0.25">
      <c r="A230">
        <v>30492</v>
      </c>
      <c r="B230">
        <v>2001</v>
      </c>
      <c r="C230" s="22" t="str">
        <f t="shared" si="7"/>
        <v>2001H30492</v>
      </c>
      <c r="D230" s="13">
        <v>37139</v>
      </c>
      <c r="E230">
        <v>40002</v>
      </c>
      <c r="F230" t="s">
        <v>60</v>
      </c>
      <c r="G230">
        <v>-24</v>
      </c>
      <c r="I230" t="s">
        <v>401</v>
      </c>
      <c r="J230" s="15">
        <f t="shared" si="8"/>
        <v>2396</v>
      </c>
      <c r="K230" t="s">
        <v>402</v>
      </c>
      <c r="L230">
        <v>1</v>
      </c>
      <c r="M230">
        <v>4</v>
      </c>
      <c r="N230">
        <v>5</v>
      </c>
      <c r="P230" s="75"/>
      <c r="Q230" s="75"/>
      <c r="R230" s="61" t="s">
        <v>88</v>
      </c>
      <c r="S230" s="39">
        <v>0</v>
      </c>
      <c r="T230" s="39">
        <v>0</v>
      </c>
      <c r="U230" s="39">
        <v>0</v>
      </c>
      <c r="V230" s="39">
        <v>0</v>
      </c>
      <c r="W230" s="39">
        <v>0</v>
      </c>
    </row>
    <row r="231" spans="1:29" hidden="1" x14ac:dyDescent="0.25">
      <c r="A231">
        <v>30493</v>
      </c>
      <c r="B231">
        <v>2001</v>
      </c>
      <c r="C231" s="22" t="str">
        <f t="shared" si="7"/>
        <v>2001H30493</v>
      </c>
      <c r="D231" s="13">
        <v>37139</v>
      </c>
      <c r="E231">
        <v>40002</v>
      </c>
      <c r="F231" t="s">
        <v>60</v>
      </c>
      <c r="G231">
        <v>-24</v>
      </c>
      <c r="I231" t="s">
        <v>401</v>
      </c>
      <c r="J231" s="15">
        <f t="shared" si="8"/>
        <v>8386</v>
      </c>
      <c r="K231" t="s">
        <v>403</v>
      </c>
      <c r="L231">
        <v>3.5</v>
      </c>
      <c r="M231">
        <v>4</v>
      </c>
      <c r="N231">
        <v>5</v>
      </c>
      <c r="P231" s="75">
        <v>41438</v>
      </c>
      <c r="Q231" s="75">
        <v>2002</v>
      </c>
      <c r="R231" s="61" t="s">
        <v>88</v>
      </c>
      <c r="S231" s="39">
        <v>3.4580000000000002</v>
      </c>
      <c r="T231" s="39">
        <v>0</v>
      </c>
      <c r="U231" s="39">
        <v>0</v>
      </c>
      <c r="V231" s="39">
        <v>2.306</v>
      </c>
      <c r="W231" s="39">
        <v>0.26900000000000002</v>
      </c>
    </row>
    <row r="232" spans="1:29" hidden="1" x14ac:dyDescent="0.25">
      <c r="A232">
        <v>30494</v>
      </c>
      <c r="B232">
        <v>2001</v>
      </c>
      <c r="C232" s="22" t="str">
        <f t="shared" si="7"/>
        <v>2001H30494</v>
      </c>
      <c r="D232" s="13">
        <v>37139</v>
      </c>
      <c r="E232">
        <v>40002</v>
      </c>
      <c r="F232" t="s">
        <v>60</v>
      </c>
      <c r="G232">
        <v>-24</v>
      </c>
      <c r="I232" t="s">
        <v>401</v>
      </c>
      <c r="J232" s="15">
        <f t="shared" si="8"/>
        <v>6708.7999999999993</v>
      </c>
      <c r="K232" t="s">
        <v>404</v>
      </c>
      <c r="L232">
        <v>2.8</v>
      </c>
      <c r="M232">
        <v>4</v>
      </c>
      <c r="N232">
        <v>5</v>
      </c>
      <c r="P232" s="75">
        <v>41439</v>
      </c>
      <c r="Q232" s="75">
        <v>2002</v>
      </c>
      <c r="R232" s="61" t="s">
        <v>88</v>
      </c>
      <c r="S232" s="39">
        <v>18.561</v>
      </c>
      <c r="T232" s="39">
        <v>6.7</v>
      </c>
      <c r="U232" s="39">
        <v>3.1419999999999999</v>
      </c>
      <c r="V232" s="39">
        <v>5.0730000000000004</v>
      </c>
      <c r="W232" s="39">
        <v>0</v>
      </c>
    </row>
    <row r="233" spans="1:29" hidden="1" x14ac:dyDescent="0.25">
      <c r="A233">
        <v>30495</v>
      </c>
      <c r="B233">
        <v>2001</v>
      </c>
      <c r="C233" s="22" t="str">
        <f t="shared" si="7"/>
        <v>2001H30495</v>
      </c>
      <c r="D233" s="13">
        <v>37139</v>
      </c>
      <c r="E233">
        <v>40002</v>
      </c>
      <c r="F233" t="s">
        <v>60</v>
      </c>
      <c r="G233">
        <v>-25</v>
      </c>
      <c r="I233" t="s">
        <v>401</v>
      </c>
      <c r="J233" s="15">
        <f t="shared" si="8"/>
        <v>2396</v>
      </c>
      <c r="K233" t="s">
        <v>402</v>
      </c>
      <c r="L233">
        <v>1</v>
      </c>
      <c r="M233">
        <v>4</v>
      </c>
      <c r="N233">
        <v>5</v>
      </c>
      <c r="P233" s="75"/>
      <c r="Q233" s="75"/>
      <c r="R233" s="61" t="s">
        <v>88</v>
      </c>
      <c r="S233" s="39">
        <v>0</v>
      </c>
      <c r="T233" s="39">
        <v>0</v>
      </c>
      <c r="U233" s="39">
        <v>0</v>
      </c>
      <c r="V233" s="39">
        <v>0</v>
      </c>
      <c r="W233" s="39">
        <v>0</v>
      </c>
    </row>
    <row r="234" spans="1:29" hidden="1" x14ac:dyDescent="0.25">
      <c r="A234">
        <v>30496</v>
      </c>
      <c r="B234">
        <v>2001</v>
      </c>
      <c r="C234" s="22" t="str">
        <f t="shared" si="7"/>
        <v>2001H30496</v>
      </c>
      <c r="D234" s="13">
        <v>37139</v>
      </c>
      <c r="E234">
        <v>40002</v>
      </c>
      <c r="F234" t="s">
        <v>60</v>
      </c>
      <c r="G234">
        <v>-25</v>
      </c>
      <c r="I234" t="s">
        <v>401</v>
      </c>
      <c r="J234" s="15">
        <f t="shared" si="8"/>
        <v>9584</v>
      </c>
      <c r="K234" t="s">
        <v>403</v>
      </c>
      <c r="L234">
        <v>4</v>
      </c>
      <c r="M234">
        <v>4</v>
      </c>
      <c r="N234">
        <v>5</v>
      </c>
      <c r="P234" s="75">
        <v>41440</v>
      </c>
      <c r="Q234" s="75">
        <v>2002</v>
      </c>
      <c r="R234" s="61" t="s">
        <v>88</v>
      </c>
      <c r="S234" s="39">
        <v>4.5149999999999997</v>
      </c>
      <c r="T234" s="39">
        <v>0</v>
      </c>
      <c r="U234" s="39">
        <v>0</v>
      </c>
      <c r="V234" s="39">
        <v>1.3089999999999999</v>
      </c>
      <c r="W234" s="39">
        <v>0</v>
      </c>
    </row>
    <row r="235" spans="1:29" hidden="1" x14ac:dyDescent="0.25">
      <c r="A235">
        <v>30497</v>
      </c>
      <c r="B235">
        <v>2001</v>
      </c>
      <c r="C235" s="22" t="str">
        <f t="shared" si="7"/>
        <v>2001H30497</v>
      </c>
      <c r="D235" s="13">
        <v>37139</v>
      </c>
      <c r="E235">
        <v>40002</v>
      </c>
      <c r="F235" t="s">
        <v>60</v>
      </c>
      <c r="G235">
        <v>-25</v>
      </c>
      <c r="I235" t="s">
        <v>401</v>
      </c>
      <c r="J235" s="15">
        <f t="shared" si="8"/>
        <v>8625.6</v>
      </c>
      <c r="K235" t="s">
        <v>404</v>
      </c>
      <c r="L235">
        <v>3.6</v>
      </c>
      <c r="M235">
        <v>4</v>
      </c>
      <c r="N235">
        <v>5</v>
      </c>
      <c r="P235" s="75">
        <v>41441</v>
      </c>
      <c r="Q235" s="75">
        <v>2002</v>
      </c>
      <c r="R235" s="61" t="s">
        <v>88</v>
      </c>
      <c r="S235" s="39">
        <v>44.6</v>
      </c>
      <c r="T235" s="39">
        <v>3.6589999999999998</v>
      </c>
      <c r="U235" s="39">
        <v>0.38800000000000001</v>
      </c>
      <c r="V235" s="39">
        <v>2.77</v>
      </c>
      <c r="W235" s="39">
        <v>0</v>
      </c>
      <c r="X235" s="55"/>
      <c r="Y235" s="22"/>
      <c r="Z235" s="61"/>
      <c r="AA235" s="46"/>
      <c r="AB235" s="46"/>
      <c r="AC235" s="46"/>
    </row>
    <row r="236" spans="1:29" hidden="1" x14ac:dyDescent="0.25">
      <c r="A236">
        <v>30498</v>
      </c>
      <c r="B236">
        <v>2001</v>
      </c>
      <c r="C236" s="22" t="str">
        <f t="shared" si="7"/>
        <v>2001H30498</v>
      </c>
      <c r="D236" s="13">
        <v>37139</v>
      </c>
      <c r="E236">
        <v>40002</v>
      </c>
      <c r="F236" t="s">
        <v>60</v>
      </c>
      <c r="G236">
        <v>-25</v>
      </c>
      <c r="I236" t="s">
        <v>401</v>
      </c>
      <c r="J236" s="15">
        <f t="shared" si="8"/>
        <v>2396</v>
      </c>
      <c r="K236" t="s">
        <v>402</v>
      </c>
      <c r="L236">
        <v>1</v>
      </c>
      <c r="M236">
        <v>4</v>
      </c>
      <c r="N236">
        <v>5</v>
      </c>
      <c r="P236" s="75"/>
      <c r="Q236" s="75"/>
      <c r="R236" s="61" t="s">
        <v>88</v>
      </c>
      <c r="S236" s="39">
        <v>0</v>
      </c>
      <c r="T236" s="39">
        <v>0</v>
      </c>
      <c r="U236" s="39">
        <v>0</v>
      </c>
      <c r="V236" s="39">
        <v>0</v>
      </c>
      <c r="W236" s="39">
        <v>0</v>
      </c>
      <c r="X236" s="55"/>
      <c r="Y236" s="22"/>
      <c r="Z236" s="61"/>
      <c r="AA236" s="46"/>
      <c r="AB236" s="46"/>
      <c r="AC236" s="46"/>
    </row>
    <row r="237" spans="1:29" hidden="1" x14ac:dyDescent="0.25">
      <c r="A237">
        <v>30499</v>
      </c>
      <c r="B237">
        <v>2001</v>
      </c>
      <c r="C237" s="22" t="str">
        <f t="shared" si="7"/>
        <v>2001H30499</v>
      </c>
      <c r="D237" s="13">
        <v>37139</v>
      </c>
      <c r="E237">
        <v>40002</v>
      </c>
      <c r="F237" t="s">
        <v>60</v>
      </c>
      <c r="G237">
        <v>-25</v>
      </c>
      <c r="I237" t="s">
        <v>401</v>
      </c>
      <c r="J237" s="15">
        <f t="shared" si="8"/>
        <v>5510.7999999999993</v>
      </c>
      <c r="K237" t="s">
        <v>403</v>
      </c>
      <c r="L237">
        <v>2.2999999999999998</v>
      </c>
      <c r="M237">
        <v>4</v>
      </c>
      <c r="N237">
        <v>5</v>
      </c>
      <c r="P237" s="75">
        <v>41442</v>
      </c>
      <c r="Q237" s="75">
        <v>2002</v>
      </c>
      <c r="R237" s="61" t="s">
        <v>88</v>
      </c>
      <c r="S237" s="39">
        <v>2.5950000000000002</v>
      </c>
      <c r="T237" s="39">
        <v>0.28799999999999998</v>
      </c>
      <c r="U237" s="39">
        <v>0</v>
      </c>
      <c r="V237" s="39">
        <v>2.246</v>
      </c>
      <c r="W237" s="39">
        <v>1.0169999999999999</v>
      </c>
      <c r="X237" s="55"/>
      <c r="Y237" s="22"/>
      <c r="Z237" s="61"/>
      <c r="AA237" s="46"/>
      <c r="AB237" s="46"/>
      <c r="AC237" s="46"/>
    </row>
    <row r="238" spans="1:29" hidden="1" x14ac:dyDescent="0.25">
      <c r="A238">
        <v>30500</v>
      </c>
      <c r="B238">
        <v>2001</v>
      </c>
      <c r="C238" s="22" t="str">
        <f t="shared" si="7"/>
        <v>2001H30500</v>
      </c>
      <c r="D238" s="13">
        <v>37139</v>
      </c>
      <c r="E238">
        <v>40002</v>
      </c>
      <c r="F238" t="s">
        <v>60</v>
      </c>
      <c r="G238">
        <v>-25</v>
      </c>
      <c r="I238" t="s">
        <v>401</v>
      </c>
      <c r="J238" s="15">
        <f t="shared" si="8"/>
        <v>5031.6000000000004</v>
      </c>
      <c r="K238" t="s">
        <v>404</v>
      </c>
      <c r="L238">
        <v>2.1</v>
      </c>
      <c r="M238">
        <v>4</v>
      </c>
      <c r="N238">
        <v>5</v>
      </c>
      <c r="P238" s="75">
        <v>41443</v>
      </c>
      <c r="Q238" s="75">
        <v>2002</v>
      </c>
      <c r="R238" s="61" t="s">
        <v>88</v>
      </c>
      <c r="S238" s="39">
        <v>22.85</v>
      </c>
      <c r="T238" s="39">
        <v>2.165</v>
      </c>
      <c r="U238" s="39">
        <v>2.14</v>
      </c>
      <c r="V238" s="39">
        <v>0</v>
      </c>
      <c r="W238" s="39">
        <v>3.1E-2</v>
      </c>
      <c r="X238" s="55"/>
      <c r="Y238" s="22"/>
      <c r="Z238" s="61"/>
      <c r="AA238" s="46"/>
      <c r="AB238" s="46"/>
      <c r="AC238" s="46"/>
    </row>
    <row r="239" spans="1:29" hidden="1" x14ac:dyDescent="0.25">
      <c r="A239">
        <v>30501</v>
      </c>
      <c r="B239">
        <v>2001</v>
      </c>
      <c r="C239" s="22" t="str">
        <f t="shared" si="7"/>
        <v>2001H30501</v>
      </c>
      <c r="D239" s="13">
        <v>37139</v>
      </c>
      <c r="E239">
        <v>40002</v>
      </c>
      <c r="F239" t="s">
        <v>61</v>
      </c>
      <c r="G239">
        <v>-35</v>
      </c>
      <c r="I239" t="s">
        <v>401</v>
      </c>
      <c r="J239" s="15">
        <f t="shared" si="8"/>
        <v>2396</v>
      </c>
      <c r="K239" t="s">
        <v>402</v>
      </c>
      <c r="L239">
        <v>1</v>
      </c>
      <c r="M239">
        <v>4</v>
      </c>
      <c r="N239">
        <v>5</v>
      </c>
      <c r="P239" s="75"/>
      <c r="Q239" s="75"/>
      <c r="R239" s="61" t="s">
        <v>88</v>
      </c>
      <c r="S239" s="39">
        <v>0</v>
      </c>
      <c r="T239" s="39">
        <v>0</v>
      </c>
      <c r="U239" s="39">
        <v>0</v>
      </c>
      <c r="V239" s="39">
        <v>0</v>
      </c>
      <c r="W239" s="39">
        <v>0</v>
      </c>
      <c r="X239" s="55"/>
      <c r="Y239" s="22"/>
      <c r="Z239" s="61"/>
      <c r="AA239" s="46"/>
      <c r="AB239" s="46"/>
      <c r="AC239" s="46"/>
    </row>
    <row r="240" spans="1:29" hidden="1" x14ac:dyDescent="0.25">
      <c r="A240">
        <v>30502</v>
      </c>
      <c r="B240">
        <v>2001</v>
      </c>
      <c r="C240" s="22" t="str">
        <f t="shared" si="7"/>
        <v>2001H30502</v>
      </c>
      <c r="D240" s="13">
        <v>37139</v>
      </c>
      <c r="E240">
        <v>40002</v>
      </c>
      <c r="F240" t="s">
        <v>61</v>
      </c>
      <c r="G240">
        <v>-35</v>
      </c>
      <c r="I240" t="s">
        <v>401</v>
      </c>
      <c r="J240" s="15">
        <f t="shared" si="8"/>
        <v>10302.799999999999</v>
      </c>
      <c r="K240" t="s">
        <v>403</v>
      </c>
      <c r="L240">
        <v>4.3</v>
      </c>
      <c r="M240">
        <v>4</v>
      </c>
      <c r="N240">
        <v>5</v>
      </c>
      <c r="P240" s="75">
        <v>41444</v>
      </c>
      <c r="Q240" s="75">
        <v>2002</v>
      </c>
      <c r="R240" s="61" t="s">
        <v>88</v>
      </c>
      <c r="S240" s="39">
        <v>15.673999999999999</v>
      </c>
      <c r="T240" s="39">
        <v>2.0699999999999998</v>
      </c>
      <c r="U240" s="39">
        <v>1.76</v>
      </c>
      <c r="V240" s="39">
        <v>12.39</v>
      </c>
      <c r="W240" s="39">
        <v>0</v>
      </c>
      <c r="X240" s="55"/>
      <c r="Y240" s="22"/>
      <c r="Z240" s="61"/>
      <c r="AA240" s="46"/>
      <c r="AB240" s="46"/>
      <c r="AC240" s="46"/>
    </row>
    <row r="241" spans="1:29" hidden="1" x14ac:dyDescent="0.25">
      <c r="A241">
        <v>30503</v>
      </c>
      <c r="B241">
        <v>2001</v>
      </c>
      <c r="C241" s="22" t="str">
        <f t="shared" si="7"/>
        <v>2001H30503</v>
      </c>
      <c r="D241" s="13">
        <v>37139</v>
      </c>
      <c r="E241">
        <v>40002</v>
      </c>
      <c r="F241" t="s">
        <v>61</v>
      </c>
      <c r="G241">
        <v>-35</v>
      </c>
      <c r="I241" t="s">
        <v>401</v>
      </c>
      <c r="J241" s="15">
        <f t="shared" si="8"/>
        <v>4312.8</v>
      </c>
      <c r="K241" t="s">
        <v>404</v>
      </c>
      <c r="L241">
        <v>1.8</v>
      </c>
      <c r="M241">
        <v>4</v>
      </c>
      <c r="N241">
        <v>5</v>
      </c>
      <c r="P241" s="75">
        <v>41445</v>
      </c>
      <c r="Q241" s="75">
        <v>2002</v>
      </c>
      <c r="R241" s="61" t="s">
        <v>88</v>
      </c>
      <c r="S241" s="39">
        <v>1.849</v>
      </c>
      <c r="T241" s="39">
        <v>2.76</v>
      </c>
      <c r="U241" s="39">
        <v>0</v>
      </c>
      <c r="V241" s="39">
        <v>0.36399999999999999</v>
      </c>
      <c r="W241" s="39">
        <v>0</v>
      </c>
      <c r="X241" s="55"/>
      <c r="Y241" s="22"/>
      <c r="Z241" s="61"/>
      <c r="AA241" s="46"/>
      <c r="AB241" s="46"/>
      <c r="AC241" s="46"/>
    </row>
    <row r="242" spans="1:29" hidden="1" x14ac:dyDescent="0.25">
      <c r="A242">
        <v>30504</v>
      </c>
      <c r="B242">
        <v>2001</v>
      </c>
      <c r="C242" s="22" t="str">
        <f t="shared" si="7"/>
        <v>2001H30504</v>
      </c>
      <c r="D242" s="13">
        <v>37139</v>
      </c>
      <c r="E242">
        <v>40002</v>
      </c>
      <c r="F242" t="s">
        <v>61</v>
      </c>
      <c r="G242">
        <v>-84</v>
      </c>
      <c r="I242" t="s">
        <v>401</v>
      </c>
      <c r="J242" s="15">
        <f t="shared" si="8"/>
        <v>3114.8</v>
      </c>
      <c r="K242" t="s">
        <v>402</v>
      </c>
      <c r="L242">
        <v>1.3</v>
      </c>
      <c r="M242">
        <v>4</v>
      </c>
      <c r="N242">
        <v>5</v>
      </c>
      <c r="P242" s="75"/>
      <c r="Q242" s="75"/>
      <c r="R242" s="61" t="s">
        <v>88</v>
      </c>
      <c r="S242" s="39">
        <v>0</v>
      </c>
      <c r="T242" s="39">
        <v>0</v>
      </c>
      <c r="U242" s="39">
        <v>0</v>
      </c>
      <c r="V242" s="39">
        <v>0</v>
      </c>
      <c r="W242" s="39">
        <v>0</v>
      </c>
      <c r="X242" s="55"/>
      <c r="Y242" s="22"/>
      <c r="Z242" s="61"/>
      <c r="AA242" s="46"/>
      <c r="AB242" s="46"/>
      <c r="AC242" s="46"/>
    </row>
    <row r="243" spans="1:29" hidden="1" x14ac:dyDescent="0.25">
      <c r="A243">
        <v>30505</v>
      </c>
      <c r="B243">
        <v>2001</v>
      </c>
      <c r="C243" s="22" t="str">
        <f t="shared" si="7"/>
        <v>2001H30505</v>
      </c>
      <c r="D243" s="13">
        <v>37139</v>
      </c>
      <c r="E243">
        <v>40002</v>
      </c>
      <c r="F243" t="s">
        <v>61</v>
      </c>
      <c r="G243">
        <v>-84</v>
      </c>
      <c r="I243" t="s">
        <v>401</v>
      </c>
      <c r="J243" s="15">
        <f t="shared" si="8"/>
        <v>7188</v>
      </c>
      <c r="K243" t="s">
        <v>406</v>
      </c>
      <c r="L243">
        <v>3</v>
      </c>
      <c r="M243">
        <v>4</v>
      </c>
      <c r="N243">
        <v>5</v>
      </c>
      <c r="P243" s="75">
        <v>41446</v>
      </c>
      <c r="Q243" s="75">
        <v>2002</v>
      </c>
      <c r="R243" s="61" t="s">
        <v>88</v>
      </c>
      <c r="S243" s="39">
        <v>2.7010000000000001</v>
      </c>
      <c r="T243" s="39">
        <v>0</v>
      </c>
      <c r="U243" s="39">
        <v>0</v>
      </c>
      <c r="V243" s="39">
        <v>1.764</v>
      </c>
      <c r="W243" s="39">
        <v>0</v>
      </c>
      <c r="X243" s="55"/>
      <c r="Y243" s="22"/>
      <c r="Z243" s="61"/>
      <c r="AA243" s="46"/>
      <c r="AB243" s="46"/>
      <c r="AC243" s="46"/>
    </row>
    <row r="244" spans="1:29" hidden="1" x14ac:dyDescent="0.25">
      <c r="A244">
        <v>30506</v>
      </c>
      <c r="B244">
        <v>2001</v>
      </c>
      <c r="C244" s="22" t="str">
        <f t="shared" si="7"/>
        <v>2001H30506</v>
      </c>
      <c r="D244" s="13">
        <v>37139</v>
      </c>
      <c r="E244">
        <v>40002</v>
      </c>
      <c r="F244" t="s">
        <v>61</v>
      </c>
      <c r="G244">
        <v>-84</v>
      </c>
      <c r="I244" t="s">
        <v>401</v>
      </c>
      <c r="J244" s="15">
        <f t="shared" si="8"/>
        <v>3594</v>
      </c>
      <c r="K244" t="s">
        <v>404</v>
      </c>
      <c r="L244">
        <v>1.5</v>
      </c>
      <c r="M244">
        <v>4</v>
      </c>
      <c r="N244">
        <v>5</v>
      </c>
      <c r="P244" s="75">
        <v>41447</v>
      </c>
      <c r="Q244" s="75">
        <v>2002</v>
      </c>
      <c r="R244" s="61" t="s">
        <v>88</v>
      </c>
      <c r="S244" s="39">
        <v>1.2130000000000001</v>
      </c>
      <c r="T244" s="39">
        <v>0.17599999999999999</v>
      </c>
      <c r="U244" s="39">
        <v>0</v>
      </c>
      <c r="V244" s="39">
        <v>0.26200000000000001</v>
      </c>
      <c r="W244" s="39">
        <v>0</v>
      </c>
      <c r="X244" s="55"/>
      <c r="Y244" s="22"/>
      <c r="Z244" s="61"/>
      <c r="AA244" s="46"/>
      <c r="AB244" s="46"/>
      <c r="AC244" s="46"/>
    </row>
    <row r="245" spans="1:29" hidden="1" x14ac:dyDescent="0.25">
      <c r="A245">
        <v>30507</v>
      </c>
      <c r="B245">
        <v>2001</v>
      </c>
      <c r="C245" s="22" t="str">
        <f t="shared" si="7"/>
        <v>2001H30507</v>
      </c>
      <c r="D245" s="13">
        <v>37139</v>
      </c>
      <c r="E245">
        <v>40002</v>
      </c>
      <c r="F245" t="s">
        <v>61</v>
      </c>
      <c r="G245">
        <v>-85</v>
      </c>
      <c r="I245" t="s">
        <v>401</v>
      </c>
      <c r="J245" s="15">
        <f t="shared" si="8"/>
        <v>1916.8000000000002</v>
      </c>
      <c r="K245" t="s">
        <v>402</v>
      </c>
      <c r="L245">
        <v>0.8</v>
      </c>
      <c r="M245">
        <v>4</v>
      </c>
      <c r="N245">
        <v>5</v>
      </c>
      <c r="P245" s="75"/>
      <c r="Q245" s="75"/>
      <c r="R245" s="61" t="s">
        <v>88</v>
      </c>
      <c r="S245" s="39">
        <v>0</v>
      </c>
      <c r="T245" s="39">
        <v>0</v>
      </c>
      <c r="U245" s="39">
        <v>0</v>
      </c>
      <c r="V245" s="39">
        <v>0</v>
      </c>
      <c r="W245" s="39">
        <v>0</v>
      </c>
      <c r="X245" s="55"/>
      <c r="Y245" s="22"/>
      <c r="Z245" s="61"/>
      <c r="AA245" s="46"/>
      <c r="AB245" s="46"/>
      <c r="AC245" s="46"/>
    </row>
    <row r="246" spans="1:29" hidden="1" x14ac:dyDescent="0.25">
      <c r="A246">
        <v>30508</v>
      </c>
      <c r="B246">
        <v>2001</v>
      </c>
      <c r="C246" s="22" t="str">
        <f t="shared" si="7"/>
        <v>2001H30508</v>
      </c>
      <c r="D246" s="13">
        <v>37139</v>
      </c>
      <c r="E246">
        <v>40002</v>
      </c>
      <c r="F246" t="s">
        <v>61</v>
      </c>
      <c r="G246">
        <v>-85</v>
      </c>
      <c r="I246" t="s">
        <v>401</v>
      </c>
      <c r="J246" s="15">
        <f t="shared" si="8"/>
        <v>8386</v>
      </c>
      <c r="K246" t="s">
        <v>403</v>
      </c>
      <c r="L246">
        <v>3.5</v>
      </c>
      <c r="M246">
        <v>4</v>
      </c>
      <c r="N246">
        <v>5</v>
      </c>
      <c r="P246" s="75">
        <v>41448</v>
      </c>
      <c r="Q246" s="75">
        <v>2002</v>
      </c>
      <c r="R246" s="61" t="s">
        <v>88</v>
      </c>
      <c r="S246" s="39">
        <v>10.824999999999999</v>
      </c>
      <c r="T246" s="39">
        <v>1.425</v>
      </c>
      <c r="U246" s="39">
        <v>0</v>
      </c>
      <c r="V246" s="39">
        <v>5.6840000000000002</v>
      </c>
      <c r="W246" s="39">
        <v>0</v>
      </c>
    </row>
    <row r="247" spans="1:29" hidden="1" x14ac:dyDescent="0.25">
      <c r="A247">
        <v>30509</v>
      </c>
      <c r="B247">
        <v>2001</v>
      </c>
      <c r="C247" s="22" t="str">
        <f t="shared" si="7"/>
        <v>2001H30509</v>
      </c>
      <c r="D247" s="13">
        <v>37139</v>
      </c>
      <c r="E247">
        <v>40002</v>
      </c>
      <c r="F247" t="s">
        <v>61</v>
      </c>
      <c r="G247">
        <v>-85</v>
      </c>
      <c r="I247" t="s">
        <v>401</v>
      </c>
      <c r="J247" s="15">
        <f t="shared" si="8"/>
        <v>3354.3999999999996</v>
      </c>
      <c r="K247" t="s">
        <v>404</v>
      </c>
      <c r="L247">
        <v>1.4</v>
      </c>
      <c r="M247">
        <v>4</v>
      </c>
      <c r="N247">
        <v>5</v>
      </c>
      <c r="P247" s="75">
        <v>41449</v>
      </c>
      <c r="Q247" s="75">
        <v>2002</v>
      </c>
      <c r="R247" s="61" t="s">
        <v>88</v>
      </c>
      <c r="S247" s="39">
        <v>0.91700000000000004</v>
      </c>
      <c r="T247" s="39">
        <v>0.16700000000000001</v>
      </c>
      <c r="U247" s="39">
        <v>0</v>
      </c>
      <c r="V247" s="39">
        <v>0.14299999999999999</v>
      </c>
      <c r="W247" s="39">
        <v>0</v>
      </c>
    </row>
    <row r="248" spans="1:29" hidden="1" x14ac:dyDescent="0.25">
      <c r="A248">
        <v>30510</v>
      </c>
      <c r="B248">
        <v>2001</v>
      </c>
      <c r="C248" s="22" t="str">
        <f t="shared" si="7"/>
        <v>2001H30510</v>
      </c>
      <c r="D248" s="13">
        <v>37139</v>
      </c>
      <c r="E248">
        <v>40002</v>
      </c>
      <c r="F248" t="s">
        <v>61</v>
      </c>
      <c r="G248">
        <v>-76</v>
      </c>
      <c r="I248" t="s">
        <v>401</v>
      </c>
      <c r="J248" s="15">
        <f t="shared" si="8"/>
        <v>1677.1999999999998</v>
      </c>
      <c r="K248" t="s">
        <v>402</v>
      </c>
      <c r="L248">
        <v>0.7</v>
      </c>
      <c r="M248">
        <v>4</v>
      </c>
      <c r="N248">
        <v>5</v>
      </c>
      <c r="P248" s="75"/>
      <c r="Q248" s="75"/>
      <c r="R248" s="61" t="s">
        <v>88</v>
      </c>
      <c r="S248" s="39">
        <v>0</v>
      </c>
      <c r="T248" s="39">
        <v>0</v>
      </c>
      <c r="U248" s="39">
        <v>0</v>
      </c>
      <c r="V248" s="39">
        <v>0</v>
      </c>
      <c r="W248" s="39">
        <v>0</v>
      </c>
    </row>
    <row r="249" spans="1:29" hidden="1" x14ac:dyDescent="0.25">
      <c r="A249">
        <v>30511</v>
      </c>
      <c r="B249">
        <v>2001</v>
      </c>
      <c r="C249" s="22" t="str">
        <f t="shared" si="7"/>
        <v>2001H30511</v>
      </c>
      <c r="D249" s="13">
        <v>37139</v>
      </c>
      <c r="E249">
        <v>40002</v>
      </c>
      <c r="F249" t="s">
        <v>61</v>
      </c>
      <c r="G249">
        <v>-76</v>
      </c>
      <c r="I249" t="s">
        <v>401</v>
      </c>
      <c r="J249" s="15">
        <f t="shared" si="8"/>
        <v>6948.4</v>
      </c>
      <c r="K249" t="s">
        <v>403</v>
      </c>
      <c r="L249">
        <v>2.9</v>
      </c>
      <c r="M249">
        <v>4</v>
      </c>
      <c r="N249">
        <v>5</v>
      </c>
      <c r="P249" s="75">
        <v>41450</v>
      </c>
      <c r="Q249" s="75">
        <v>2002</v>
      </c>
      <c r="R249" s="61" t="s">
        <v>88</v>
      </c>
      <c r="S249" s="39">
        <v>0.91600000000000004</v>
      </c>
      <c r="T249" s="39">
        <v>0</v>
      </c>
      <c r="U249" s="39">
        <v>0</v>
      </c>
      <c r="V249" s="39">
        <v>1.1579999999999999</v>
      </c>
      <c r="W249" s="39">
        <v>0</v>
      </c>
    </row>
    <row r="250" spans="1:29" hidden="1" x14ac:dyDescent="0.25">
      <c r="A250">
        <v>30512</v>
      </c>
      <c r="B250">
        <v>2001</v>
      </c>
      <c r="C250" s="22" t="str">
        <f t="shared" si="7"/>
        <v>2001H30512</v>
      </c>
      <c r="D250" s="13">
        <v>37139</v>
      </c>
      <c r="E250">
        <v>40002</v>
      </c>
      <c r="F250" t="s">
        <v>61</v>
      </c>
      <c r="G250">
        <v>-76</v>
      </c>
      <c r="I250" t="s">
        <v>401</v>
      </c>
      <c r="J250" s="15">
        <f t="shared" si="8"/>
        <v>3114.8</v>
      </c>
      <c r="K250" t="s">
        <v>404</v>
      </c>
      <c r="L250">
        <v>1.3</v>
      </c>
      <c r="M250">
        <v>4</v>
      </c>
      <c r="N250">
        <v>5</v>
      </c>
      <c r="P250" s="75">
        <v>41451</v>
      </c>
      <c r="Q250" s="75">
        <v>2002</v>
      </c>
      <c r="R250" s="61" t="s">
        <v>88</v>
      </c>
      <c r="S250" s="39">
        <v>0.45</v>
      </c>
      <c r="T250" s="39">
        <v>0.48099999999999998</v>
      </c>
      <c r="U250" s="39">
        <v>0</v>
      </c>
      <c r="V250" s="39">
        <v>0.191</v>
      </c>
      <c r="W250" s="39">
        <v>0</v>
      </c>
    </row>
    <row r="251" spans="1:29" hidden="1" x14ac:dyDescent="0.25">
      <c r="A251">
        <v>30513</v>
      </c>
      <c r="B251">
        <v>2001</v>
      </c>
      <c r="C251" s="22" t="str">
        <f t="shared" si="7"/>
        <v>2001H30513</v>
      </c>
      <c r="D251" s="13">
        <v>37139</v>
      </c>
      <c r="E251">
        <v>40002</v>
      </c>
      <c r="F251" t="s">
        <v>61</v>
      </c>
      <c r="G251">
        <v>-75</v>
      </c>
      <c r="I251" t="s">
        <v>401</v>
      </c>
      <c r="J251" s="15">
        <f t="shared" si="8"/>
        <v>3114.8</v>
      </c>
      <c r="K251" t="s">
        <v>402</v>
      </c>
      <c r="L251">
        <v>1.3</v>
      </c>
      <c r="M251">
        <v>4</v>
      </c>
      <c r="N251">
        <v>5</v>
      </c>
      <c r="P251" s="75"/>
      <c r="Q251" s="75"/>
      <c r="R251" s="61" t="s">
        <v>88</v>
      </c>
      <c r="S251" s="39">
        <v>0</v>
      </c>
      <c r="T251" s="39">
        <v>0</v>
      </c>
      <c r="U251" s="39">
        <v>0</v>
      </c>
      <c r="V251" s="39">
        <v>0</v>
      </c>
      <c r="W251" s="39">
        <v>0</v>
      </c>
    </row>
    <row r="252" spans="1:29" hidden="1" x14ac:dyDescent="0.25">
      <c r="A252">
        <v>30514</v>
      </c>
      <c r="B252">
        <v>2001</v>
      </c>
      <c r="C252" s="22" t="str">
        <f t="shared" si="7"/>
        <v>2001H30514</v>
      </c>
      <c r="D252" s="13">
        <v>37139</v>
      </c>
      <c r="E252">
        <v>40002</v>
      </c>
      <c r="F252" t="s">
        <v>61</v>
      </c>
      <c r="G252">
        <v>-75</v>
      </c>
      <c r="I252" t="s">
        <v>401</v>
      </c>
      <c r="J252" s="15">
        <f t="shared" si="8"/>
        <v>10302.799999999999</v>
      </c>
      <c r="K252" t="s">
        <v>403</v>
      </c>
      <c r="L252">
        <v>4.3</v>
      </c>
      <c r="M252">
        <v>4</v>
      </c>
      <c r="N252">
        <v>5</v>
      </c>
      <c r="P252" s="75">
        <v>41452</v>
      </c>
      <c r="Q252" s="75">
        <v>2002</v>
      </c>
      <c r="R252" s="61" t="s">
        <v>88</v>
      </c>
      <c r="S252" s="39">
        <v>1.7330000000000001</v>
      </c>
      <c r="T252" s="39">
        <v>0</v>
      </c>
      <c r="U252" s="39">
        <v>0</v>
      </c>
      <c r="V252" s="39">
        <v>1.0620000000000001</v>
      </c>
      <c r="W252" s="39">
        <v>0</v>
      </c>
    </row>
    <row r="253" spans="1:29" hidden="1" x14ac:dyDescent="0.25">
      <c r="A253">
        <v>30515</v>
      </c>
      <c r="B253">
        <v>2001</v>
      </c>
      <c r="C253" s="22" t="str">
        <f t="shared" si="7"/>
        <v>2001H30515</v>
      </c>
      <c r="D253" s="13">
        <v>37139</v>
      </c>
      <c r="E253">
        <v>40002</v>
      </c>
      <c r="F253" t="s">
        <v>61</v>
      </c>
      <c r="G253">
        <v>-75</v>
      </c>
      <c r="I253" t="s">
        <v>401</v>
      </c>
      <c r="J253" s="15">
        <f t="shared" si="8"/>
        <v>5750.4</v>
      </c>
      <c r="K253" t="s">
        <v>404</v>
      </c>
      <c r="L253">
        <v>2.4</v>
      </c>
      <c r="M253">
        <v>4</v>
      </c>
      <c r="N253">
        <v>5</v>
      </c>
      <c r="P253" s="75">
        <v>41453</v>
      </c>
      <c r="Q253" s="75">
        <v>2002</v>
      </c>
      <c r="R253" s="61" t="s">
        <v>88</v>
      </c>
      <c r="S253" s="39">
        <v>0.751</v>
      </c>
      <c r="T253" s="39">
        <v>0.113</v>
      </c>
      <c r="U253" s="39">
        <v>0</v>
      </c>
      <c r="V253" s="39">
        <v>0.156</v>
      </c>
      <c r="W253" s="39">
        <v>0</v>
      </c>
    </row>
    <row r="254" spans="1:29" hidden="1" x14ac:dyDescent="0.25">
      <c r="A254">
        <v>30516</v>
      </c>
      <c r="B254">
        <v>2001</v>
      </c>
      <c r="C254" s="22" t="str">
        <f t="shared" si="7"/>
        <v>2001H30516</v>
      </c>
      <c r="D254" s="13">
        <v>37139</v>
      </c>
      <c r="E254">
        <v>40002</v>
      </c>
      <c r="F254" t="s">
        <v>59</v>
      </c>
      <c r="G254">
        <v>-23</v>
      </c>
      <c r="I254" t="s">
        <v>401</v>
      </c>
      <c r="J254" s="15">
        <f t="shared" si="8"/>
        <v>479.20000000000005</v>
      </c>
      <c r="K254" t="s">
        <v>402</v>
      </c>
      <c r="L254">
        <v>0.2</v>
      </c>
      <c r="M254">
        <v>4</v>
      </c>
      <c r="N254">
        <v>5</v>
      </c>
      <c r="P254" s="75"/>
      <c r="Q254" s="75"/>
      <c r="R254" s="61" t="s">
        <v>88</v>
      </c>
      <c r="S254" s="39">
        <v>0</v>
      </c>
      <c r="T254" s="39">
        <v>0</v>
      </c>
      <c r="U254" s="39">
        <v>0</v>
      </c>
      <c r="V254" s="39">
        <v>0</v>
      </c>
      <c r="W254" s="39">
        <v>0</v>
      </c>
    </row>
    <row r="255" spans="1:29" hidden="1" x14ac:dyDescent="0.25">
      <c r="A255">
        <v>30517</v>
      </c>
      <c r="B255">
        <v>2001</v>
      </c>
      <c r="C255" s="22" t="str">
        <f t="shared" si="7"/>
        <v>2001H30517</v>
      </c>
      <c r="D255" s="13">
        <v>37139</v>
      </c>
      <c r="E255">
        <v>40002</v>
      </c>
      <c r="F255" t="s">
        <v>59</v>
      </c>
      <c r="G255">
        <v>-61</v>
      </c>
      <c r="I255" t="s">
        <v>401</v>
      </c>
      <c r="J255" s="15">
        <f t="shared" si="8"/>
        <v>5990</v>
      </c>
      <c r="K255" t="s">
        <v>403</v>
      </c>
      <c r="L255">
        <v>2.5</v>
      </c>
      <c r="M255">
        <v>4</v>
      </c>
      <c r="N255">
        <v>5</v>
      </c>
      <c r="P255" s="75">
        <v>41454</v>
      </c>
      <c r="Q255" s="75">
        <v>2002</v>
      </c>
      <c r="R255" s="61" t="s">
        <v>88</v>
      </c>
      <c r="S255" s="39">
        <v>2.9649999999999999</v>
      </c>
      <c r="T255" s="39">
        <v>1.3740000000000001</v>
      </c>
      <c r="U255" s="39">
        <v>0</v>
      </c>
      <c r="V255" s="39">
        <v>3.3959999999999999</v>
      </c>
      <c r="W255" s="39">
        <v>1.3240000000000001</v>
      </c>
    </row>
    <row r="256" spans="1:29" hidden="1" x14ac:dyDescent="0.25">
      <c r="A256">
        <v>30518</v>
      </c>
      <c r="B256">
        <v>2001</v>
      </c>
      <c r="C256" s="22" t="str">
        <f t="shared" si="7"/>
        <v>2001H30518</v>
      </c>
      <c r="D256" s="13">
        <v>37139</v>
      </c>
      <c r="E256">
        <v>40002</v>
      </c>
      <c r="F256" t="s">
        <v>59</v>
      </c>
      <c r="G256">
        <v>-62</v>
      </c>
      <c r="I256" t="s">
        <v>401</v>
      </c>
      <c r="J256" s="15">
        <f t="shared" si="8"/>
        <v>239.60000000000002</v>
      </c>
      <c r="K256" t="s">
        <v>404</v>
      </c>
      <c r="L256">
        <v>0.1</v>
      </c>
      <c r="M256">
        <v>4</v>
      </c>
      <c r="N256">
        <v>5</v>
      </c>
      <c r="P256" s="75">
        <v>41455</v>
      </c>
      <c r="Q256" s="75">
        <v>2002</v>
      </c>
      <c r="R256" s="61" t="s">
        <v>88</v>
      </c>
      <c r="S256" s="39">
        <v>1.2150000000000001</v>
      </c>
      <c r="T256" s="39">
        <v>0</v>
      </c>
      <c r="U256" s="39">
        <v>0</v>
      </c>
      <c r="V256" s="39">
        <v>0.58499999999999996</v>
      </c>
      <c r="W256" s="39">
        <v>0</v>
      </c>
    </row>
    <row r="257" spans="1:29" hidden="1" x14ac:dyDescent="0.25">
      <c r="A257">
        <v>30519</v>
      </c>
      <c r="B257">
        <v>2001</v>
      </c>
      <c r="C257" s="22" t="str">
        <f t="shared" si="7"/>
        <v>2001H30519</v>
      </c>
      <c r="D257" s="13">
        <v>37139</v>
      </c>
      <c r="E257">
        <v>40002</v>
      </c>
      <c r="F257" t="s">
        <v>59</v>
      </c>
      <c r="G257">
        <v>-73</v>
      </c>
      <c r="I257" t="s">
        <v>401</v>
      </c>
      <c r="J257" s="15">
        <f t="shared" si="8"/>
        <v>718.8</v>
      </c>
      <c r="K257" t="s">
        <v>402</v>
      </c>
      <c r="L257">
        <v>0.3</v>
      </c>
      <c r="M257">
        <v>4</v>
      </c>
      <c r="N257">
        <v>5</v>
      </c>
      <c r="P257" s="75"/>
      <c r="Q257" s="75"/>
      <c r="R257" s="61" t="s">
        <v>88</v>
      </c>
      <c r="S257" s="39">
        <v>0</v>
      </c>
      <c r="T257" s="39">
        <v>0</v>
      </c>
      <c r="U257" s="39">
        <v>0</v>
      </c>
      <c r="V257" s="39">
        <v>0</v>
      </c>
      <c r="W257" s="39">
        <v>0</v>
      </c>
    </row>
    <row r="258" spans="1:29" hidden="1" x14ac:dyDescent="0.25">
      <c r="A258">
        <v>30520</v>
      </c>
      <c r="B258">
        <v>2001</v>
      </c>
      <c r="C258" s="22" t="str">
        <f t="shared" ref="C258:C319" si="9">CONCATENATE(B258,"H",A258)</f>
        <v>2001H30520</v>
      </c>
      <c r="D258" s="13">
        <v>37139</v>
      </c>
      <c r="E258">
        <v>40002</v>
      </c>
      <c r="F258" t="s">
        <v>59</v>
      </c>
      <c r="G258">
        <v>-23</v>
      </c>
      <c r="I258" t="s">
        <v>401</v>
      </c>
      <c r="J258" s="15">
        <f t="shared" si="8"/>
        <v>6708.7999999999993</v>
      </c>
      <c r="K258" t="s">
        <v>403</v>
      </c>
      <c r="L258">
        <v>2.8</v>
      </c>
      <c r="M258">
        <v>4</v>
      </c>
      <c r="N258">
        <v>5</v>
      </c>
      <c r="P258" s="75">
        <v>41456</v>
      </c>
      <c r="Q258" s="75">
        <v>2002</v>
      </c>
      <c r="R258" s="61" t="s">
        <v>88</v>
      </c>
      <c r="S258" s="39">
        <v>3.69</v>
      </c>
      <c r="T258" s="39">
        <v>0</v>
      </c>
      <c r="U258" s="39">
        <v>0</v>
      </c>
      <c r="V258" s="39">
        <v>4.8659999999999997</v>
      </c>
      <c r="W258" s="39">
        <v>0</v>
      </c>
    </row>
    <row r="259" spans="1:29" hidden="1" x14ac:dyDescent="0.25">
      <c r="A259">
        <v>30521</v>
      </c>
      <c r="B259">
        <v>2001</v>
      </c>
      <c r="C259" s="22" t="str">
        <f t="shared" si="9"/>
        <v>2001H30521</v>
      </c>
      <c r="D259" s="13">
        <v>37139</v>
      </c>
      <c r="E259">
        <v>40002</v>
      </c>
      <c r="F259" t="s">
        <v>59</v>
      </c>
      <c r="G259">
        <v>-23</v>
      </c>
      <c r="I259" t="s">
        <v>401</v>
      </c>
      <c r="J259" s="15">
        <f t="shared" si="8"/>
        <v>479.20000000000005</v>
      </c>
      <c r="K259" t="s">
        <v>404</v>
      </c>
      <c r="L259">
        <v>0.2</v>
      </c>
      <c r="M259">
        <v>4</v>
      </c>
      <c r="N259">
        <v>5</v>
      </c>
      <c r="P259" s="75">
        <v>41457</v>
      </c>
      <c r="Q259" s="75">
        <v>2002</v>
      </c>
      <c r="R259" s="61" t="s">
        <v>88</v>
      </c>
      <c r="S259" s="39">
        <v>2.2440000000000002</v>
      </c>
      <c r="T259" s="39">
        <v>0</v>
      </c>
      <c r="U259" s="39">
        <v>0</v>
      </c>
      <c r="V259" s="39">
        <v>1.129</v>
      </c>
      <c r="W259" s="39">
        <v>0</v>
      </c>
    </row>
    <row r="260" spans="1:29" hidden="1" x14ac:dyDescent="0.25">
      <c r="A260">
        <v>30522</v>
      </c>
      <c r="B260">
        <v>2001</v>
      </c>
      <c r="C260" s="22" t="str">
        <f t="shared" si="9"/>
        <v>2001H30522</v>
      </c>
      <c r="D260" s="13">
        <v>37139</v>
      </c>
      <c r="E260">
        <v>40002</v>
      </c>
      <c r="F260" t="s">
        <v>59</v>
      </c>
      <c r="G260">
        <v>-41</v>
      </c>
      <c r="I260" t="s">
        <v>401</v>
      </c>
      <c r="J260" s="15">
        <f t="shared" si="8"/>
        <v>479.20000000000005</v>
      </c>
      <c r="K260" t="s">
        <v>402</v>
      </c>
      <c r="L260">
        <v>0.2</v>
      </c>
      <c r="M260">
        <v>4</v>
      </c>
      <c r="N260">
        <v>5</v>
      </c>
      <c r="P260" s="75"/>
      <c r="Q260" s="75"/>
      <c r="R260" s="61" t="s">
        <v>88</v>
      </c>
      <c r="S260" s="39">
        <v>0</v>
      </c>
      <c r="T260" s="39">
        <v>0</v>
      </c>
      <c r="U260" s="39">
        <v>0</v>
      </c>
      <c r="V260" s="39">
        <v>0</v>
      </c>
      <c r="W260" s="39">
        <v>0</v>
      </c>
    </row>
    <row r="261" spans="1:29" hidden="1" x14ac:dyDescent="0.25">
      <c r="A261">
        <v>30523</v>
      </c>
      <c r="B261">
        <v>2001</v>
      </c>
      <c r="C261" s="22" t="str">
        <f t="shared" si="9"/>
        <v>2001H30523</v>
      </c>
      <c r="D261" s="13">
        <v>37139</v>
      </c>
      <c r="E261">
        <v>40002</v>
      </c>
      <c r="F261" t="s">
        <v>59</v>
      </c>
      <c r="G261">
        <v>-73</v>
      </c>
      <c r="I261" t="s">
        <v>401</v>
      </c>
      <c r="J261" s="15">
        <f t="shared" si="8"/>
        <v>10782</v>
      </c>
      <c r="K261" t="s">
        <v>403</v>
      </c>
      <c r="L261">
        <v>4.5</v>
      </c>
      <c r="M261">
        <v>4</v>
      </c>
      <c r="N261">
        <v>5</v>
      </c>
      <c r="P261" s="75">
        <v>41458</v>
      </c>
      <c r="Q261" s="75">
        <v>2002</v>
      </c>
      <c r="R261" s="61" t="s">
        <v>88</v>
      </c>
      <c r="S261" s="39">
        <v>5.1539999999999999</v>
      </c>
      <c r="T261" s="39">
        <v>0.151</v>
      </c>
      <c r="U261" s="39">
        <v>0.20899999999999999</v>
      </c>
      <c r="V261" s="39">
        <v>4.4349999999999996</v>
      </c>
      <c r="W261" s="39">
        <v>1.677</v>
      </c>
    </row>
    <row r="262" spans="1:29" hidden="1" x14ac:dyDescent="0.25">
      <c r="A262">
        <v>30524</v>
      </c>
      <c r="B262">
        <v>2001</v>
      </c>
      <c r="C262" s="22" t="str">
        <f t="shared" si="9"/>
        <v>2001H30524</v>
      </c>
      <c r="D262" s="13">
        <v>37139</v>
      </c>
      <c r="E262">
        <v>40002</v>
      </c>
      <c r="F262" t="s">
        <v>59</v>
      </c>
      <c r="G262">
        <v>-62</v>
      </c>
      <c r="I262" t="s">
        <v>401</v>
      </c>
      <c r="J262" s="15">
        <f t="shared" si="8"/>
        <v>1198</v>
      </c>
      <c r="K262" t="s">
        <v>404</v>
      </c>
      <c r="L262">
        <v>0.5</v>
      </c>
      <c r="M262">
        <v>4</v>
      </c>
      <c r="N262">
        <v>5</v>
      </c>
      <c r="P262" s="75">
        <v>41459</v>
      </c>
      <c r="Q262" s="75">
        <v>2002</v>
      </c>
      <c r="R262" s="61" t="s">
        <v>88</v>
      </c>
      <c r="S262" s="39">
        <v>1.31</v>
      </c>
      <c r="T262" s="39">
        <v>0</v>
      </c>
      <c r="U262" s="39">
        <v>0</v>
      </c>
      <c r="V262" s="39">
        <v>1.179</v>
      </c>
      <c r="W262" s="39">
        <v>3.8969999999999998</v>
      </c>
    </row>
    <row r="263" spans="1:29" hidden="1" x14ac:dyDescent="0.25">
      <c r="A263">
        <v>30525</v>
      </c>
      <c r="B263">
        <v>2001</v>
      </c>
      <c r="C263" s="22" t="str">
        <f t="shared" si="9"/>
        <v>2001H30525</v>
      </c>
      <c r="D263" s="13">
        <v>37139</v>
      </c>
      <c r="E263">
        <v>40002</v>
      </c>
      <c r="F263" t="s">
        <v>59</v>
      </c>
      <c r="G263">
        <v>-41</v>
      </c>
      <c r="I263" t="s">
        <v>401</v>
      </c>
      <c r="J263" s="15">
        <f t="shared" si="8"/>
        <v>2396</v>
      </c>
      <c r="K263" t="s">
        <v>402</v>
      </c>
      <c r="L263">
        <v>1</v>
      </c>
      <c r="M263">
        <v>4</v>
      </c>
      <c r="N263">
        <v>5</v>
      </c>
      <c r="P263" s="75"/>
      <c r="Q263" s="75"/>
      <c r="R263" s="61" t="s">
        <v>88</v>
      </c>
      <c r="S263" s="39">
        <v>0</v>
      </c>
      <c r="T263" s="39">
        <v>0</v>
      </c>
      <c r="U263" s="39">
        <v>0</v>
      </c>
      <c r="V263" s="39">
        <v>0</v>
      </c>
      <c r="W263" s="39">
        <v>0</v>
      </c>
    </row>
    <row r="264" spans="1:29" hidden="1" x14ac:dyDescent="0.25">
      <c r="A264">
        <v>30526</v>
      </c>
      <c r="B264">
        <v>2001</v>
      </c>
      <c r="C264" s="22" t="str">
        <f t="shared" si="9"/>
        <v>2001H30526</v>
      </c>
      <c r="D264" s="13">
        <v>37139</v>
      </c>
      <c r="E264">
        <v>40002</v>
      </c>
      <c r="F264" t="s">
        <v>59</v>
      </c>
      <c r="G264">
        <v>-61</v>
      </c>
      <c r="I264" t="s">
        <v>401</v>
      </c>
      <c r="J264" s="15">
        <f t="shared" si="8"/>
        <v>12698.8</v>
      </c>
      <c r="K264" t="s">
        <v>403</v>
      </c>
      <c r="L264">
        <v>5.3</v>
      </c>
      <c r="M264">
        <v>4</v>
      </c>
      <c r="N264">
        <v>5</v>
      </c>
      <c r="P264" s="75">
        <v>41460</v>
      </c>
      <c r="Q264" s="75">
        <v>2002</v>
      </c>
      <c r="R264" s="61" t="s">
        <v>88</v>
      </c>
      <c r="S264" s="39">
        <v>4.9690000000000003</v>
      </c>
      <c r="T264" s="39">
        <v>0.19900000000000001</v>
      </c>
      <c r="U264" s="39">
        <v>0</v>
      </c>
      <c r="V264" s="39">
        <v>2.6930000000000001</v>
      </c>
      <c r="W264" s="39">
        <v>7.9000000000000001E-2</v>
      </c>
      <c r="X264" s="55"/>
      <c r="Y264" s="22"/>
      <c r="Z264" s="61"/>
      <c r="AA264" s="46"/>
      <c r="AB264" s="46"/>
      <c r="AC264" s="46"/>
    </row>
    <row r="265" spans="1:29" hidden="1" x14ac:dyDescent="0.25">
      <c r="A265">
        <v>30527</v>
      </c>
      <c r="B265">
        <v>2001</v>
      </c>
      <c r="C265" s="22" t="str">
        <f t="shared" si="9"/>
        <v>2001H30527</v>
      </c>
      <c r="D265" s="13">
        <v>37139</v>
      </c>
      <c r="E265">
        <v>40002</v>
      </c>
      <c r="F265" t="s">
        <v>59</v>
      </c>
      <c r="G265">
        <v>-41</v>
      </c>
      <c r="I265" t="s">
        <v>401</v>
      </c>
      <c r="J265" s="15">
        <f t="shared" si="8"/>
        <v>5510.7999999999993</v>
      </c>
      <c r="K265" t="s">
        <v>404</v>
      </c>
      <c r="L265">
        <v>2.2999999999999998</v>
      </c>
      <c r="M265">
        <v>4</v>
      </c>
      <c r="N265">
        <v>5</v>
      </c>
      <c r="P265" s="75">
        <v>41461</v>
      </c>
      <c r="Q265" s="75">
        <v>2002</v>
      </c>
      <c r="R265" s="61" t="s">
        <v>88</v>
      </c>
      <c r="S265" s="39">
        <v>15.076000000000001</v>
      </c>
      <c r="T265" s="39">
        <v>4.0940000000000003</v>
      </c>
      <c r="U265" s="39">
        <v>2.5449999999999999</v>
      </c>
      <c r="V265" s="39">
        <v>4.5780000000000003</v>
      </c>
      <c r="W265" s="39">
        <v>4.4999999999999998E-2</v>
      </c>
      <c r="X265" s="55"/>
      <c r="Y265" s="22"/>
      <c r="Z265" s="61"/>
      <c r="AA265" s="46"/>
      <c r="AB265" s="46"/>
      <c r="AC265" s="46"/>
    </row>
    <row r="266" spans="1:29" hidden="1" x14ac:dyDescent="0.25">
      <c r="A266">
        <v>30528</v>
      </c>
      <c r="B266">
        <v>2001</v>
      </c>
      <c r="C266" s="22" t="str">
        <f t="shared" si="9"/>
        <v>2001H30528</v>
      </c>
      <c r="D266" s="13">
        <v>37139</v>
      </c>
      <c r="E266">
        <v>40002</v>
      </c>
      <c r="F266" t="s">
        <v>59</v>
      </c>
      <c r="G266">
        <v>-62</v>
      </c>
      <c r="I266" t="s">
        <v>401</v>
      </c>
      <c r="J266" s="15">
        <f t="shared" si="8"/>
        <v>2396</v>
      </c>
      <c r="K266" t="s">
        <v>402</v>
      </c>
      <c r="L266">
        <v>1</v>
      </c>
      <c r="M266">
        <v>4</v>
      </c>
      <c r="N266">
        <v>5</v>
      </c>
      <c r="P266" s="75"/>
      <c r="Q266" s="75"/>
      <c r="R266" s="61" t="s">
        <v>88</v>
      </c>
      <c r="S266" s="39">
        <v>0</v>
      </c>
      <c r="T266" s="39">
        <v>0</v>
      </c>
      <c r="U266" s="39">
        <v>0</v>
      </c>
      <c r="V266" s="39">
        <v>0</v>
      </c>
      <c r="W266" s="39">
        <v>0</v>
      </c>
      <c r="X266" s="55"/>
      <c r="Y266" s="22"/>
      <c r="Z266" s="61"/>
      <c r="AA266" s="46"/>
      <c r="AB266" s="46"/>
      <c r="AC266" s="46"/>
    </row>
    <row r="267" spans="1:29" hidden="1" x14ac:dyDescent="0.25">
      <c r="A267">
        <v>30529</v>
      </c>
      <c r="B267">
        <v>2001</v>
      </c>
      <c r="C267" s="22" t="str">
        <f t="shared" si="9"/>
        <v>2001H30529</v>
      </c>
      <c r="D267" s="13">
        <v>37139</v>
      </c>
      <c r="E267">
        <v>40002</v>
      </c>
      <c r="F267" t="s">
        <v>59</v>
      </c>
      <c r="G267">
        <v>-73</v>
      </c>
      <c r="I267" t="s">
        <v>401</v>
      </c>
      <c r="J267" s="15">
        <f t="shared" si="8"/>
        <v>13178</v>
      </c>
      <c r="K267" t="s">
        <v>403</v>
      </c>
      <c r="L267">
        <v>5.5</v>
      </c>
      <c r="M267">
        <v>4</v>
      </c>
      <c r="N267">
        <v>5</v>
      </c>
      <c r="P267" s="75">
        <v>41462</v>
      </c>
      <c r="Q267" s="75">
        <v>2002</v>
      </c>
      <c r="R267" s="61" t="s">
        <v>88</v>
      </c>
      <c r="S267" s="39">
        <v>3.556</v>
      </c>
      <c r="T267" s="39">
        <v>0.39600000000000002</v>
      </c>
      <c r="U267" s="39">
        <v>0</v>
      </c>
      <c r="V267" s="39">
        <v>3.141</v>
      </c>
      <c r="W267" s="39">
        <v>7.6630000000000003</v>
      </c>
      <c r="X267" s="55"/>
      <c r="Y267" s="22"/>
      <c r="Z267" s="61"/>
      <c r="AA267" s="46"/>
      <c r="AB267" s="46"/>
      <c r="AC267" s="46"/>
    </row>
    <row r="268" spans="1:29" hidden="1" x14ac:dyDescent="0.25">
      <c r="A268">
        <v>30530</v>
      </c>
      <c r="B268">
        <v>2001</v>
      </c>
      <c r="C268" s="22" t="str">
        <f t="shared" si="9"/>
        <v>2001H30530</v>
      </c>
      <c r="D268" s="13">
        <v>37139</v>
      </c>
      <c r="E268">
        <v>40002</v>
      </c>
      <c r="F268" t="s">
        <v>59</v>
      </c>
      <c r="G268">
        <v>-61</v>
      </c>
      <c r="I268" t="s">
        <v>401</v>
      </c>
      <c r="J268" s="15">
        <f t="shared" si="8"/>
        <v>4552.3999999999996</v>
      </c>
      <c r="K268" t="s">
        <v>404</v>
      </c>
      <c r="L268">
        <v>1.9</v>
      </c>
      <c r="M268">
        <v>4</v>
      </c>
      <c r="N268">
        <v>5</v>
      </c>
      <c r="P268" s="75">
        <v>41463</v>
      </c>
      <c r="Q268" s="75">
        <v>2002</v>
      </c>
      <c r="R268" s="61" t="s">
        <v>88</v>
      </c>
      <c r="S268" s="39">
        <v>9.0730000000000004</v>
      </c>
      <c r="T268" s="39">
        <v>1.4670000000000001</v>
      </c>
      <c r="U268" s="39">
        <v>0</v>
      </c>
      <c r="V268" s="39">
        <v>3.3730000000000002</v>
      </c>
      <c r="W268" s="39">
        <v>3.8439999999999999</v>
      </c>
      <c r="X268" s="55"/>
      <c r="Y268" s="22"/>
      <c r="Z268" s="61"/>
      <c r="AA268" s="46"/>
      <c r="AB268" s="46"/>
      <c r="AC268" s="46"/>
    </row>
    <row r="269" spans="1:29" hidden="1" x14ac:dyDescent="0.25">
      <c r="A269">
        <v>30531</v>
      </c>
      <c r="B269">
        <v>2001</v>
      </c>
      <c r="C269" s="22" t="str">
        <f t="shared" si="9"/>
        <v>2001H30531</v>
      </c>
      <c r="D269" s="13">
        <v>37139</v>
      </c>
      <c r="E269">
        <v>40002</v>
      </c>
      <c r="F269" t="s">
        <v>199</v>
      </c>
      <c r="G269" t="s">
        <v>200</v>
      </c>
      <c r="I269" t="s">
        <v>401</v>
      </c>
      <c r="J269" s="15">
        <f t="shared" si="8"/>
        <v>239.60000000000002</v>
      </c>
      <c r="K269" t="s">
        <v>402</v>
      </c>
      <c r="L269">
        <v>0.1</v>
      </c>
      <c r="M269">
        <v>4</v>
      </c>
      <c r="N269">
        <v>5</v>
      </c>
      <c r="P269" s="75"/>
      <c r="Q269" s="75"/>
      <c r="R269" s="61" t="s">
        <v>77</v>
      </c>
      <c r="S269" s="39">
        <v>0</v>
      </c>
      <c r="T269" s="39">
        <v>0</v>
      </c>
      <c r="U269" s="39">
        <v>0</v>
      </c>
      <c r="V269" s="39">
        <v>0</v>
      </c>
      <c r="W269" s="39">
        <v>0</v>
      </c>
      <c r="X269" s="55"/>
      <c r="Y269" s="22"/>
      <c r="Z269" s="61"/>
      <c r="AA269" s="46"/>
      <c r="AB269" s="46"/>
      <c r="AC269" s="46"/>
    </row>
    <row r="270" spans="1:29" hidden="1" x14ac:dyDescent="0.25">
      <c r="A270">
        <v>30532</v>
      </c>
      <c r="B270">
        <v>2001</v>
      </c>
      <c r="C270" s="22" t="str">
        <f t="shared" si="9"/>
        <v>2001H30532</v>
      </c>
      <c r="D270" s="13">
        <v>37139</v>
      </c>
      <c r="E270">
        <v>40002</v>
      </c>
      <c r="F270" t="s">
        <v>199</v>
      </c>
      <c r="G270" t="s">
        <v>200</v>
      </c>
      <c r="I270" t="s">
        <v>401</v>
      </c>
      <c r="J270" s="15">
        <f t="shared" si="8"/>
        <v>7188</v>
      </c>
      <c r="K270" t="s">
        <v>403</v>
      </c>
      <c r="L270">
        <v>3</v>
      </c>
      <c r="M270">
        <v>4</v>
      </c>
      <c r="N270">
        <v>5</v>
      </c>
      <c r="P270" s="75">
        <v>41464</v>
      </c>
      <c r="Q270" s="75">
        <v>2002</v>
      </c>
      <c r="R270" s="61" t="s">
        <v>77</v>
      </c>
      <c r="S270" s="39">
        <v>4.6139999999999999</v>
      </c>
      <c r="T270" s="39">
        <v>1.8640000000000001</v>
      </c>
      <c r="U270" s="39">
        <v>0</v>
      </c>
      <c r="V270" s="39">
        <v>19.334</v>
      </c>
      <c r="W270" s="39">
        <v>17.099</v>
      </c>
      <c r="X270" s="55"/>
      <c r="Y270" s="22"/>
      <c r="Z270" s="61"/>
      <c r="AA270" s="46"/>
      <c r="AB270" s="46"/>
      <c r="AC270" s="46"/>
    </row>
    <row r="271" spans="1:29" hidden="1" x14ac:dyDescent="0.25">
      <c r="A271">
        <v>30533</v>
      </c>
      <c r="B271">
        <v>2001</v>
      </c>
      <c r="C271" s="22" t="str">
        <f t="shared" si="9"/>
        <v>2001H30533</v>
      </c>
      <c r="D271" s="13">
        <v>37139</v>
      </c>
      <c r="E271">
        <v>40002</v>
      </c>
      <c r="F271" t="s">
        <v>199</v>
      </c>
      <c r="G271" t="s">
        <v>200</v>
      </c>
      <c r="I271" t="s">
        <v>401</v>
      </c>
      <c r="J271" s="15">
        <f t="shared" si="8"/>
        <v>11500.8</v>
      </c>
      <c r="K271" t="s">
        <v>404</v>
      </c>
      <c r="L271">
        <v>4.8</v>
      </c>
      <c r="M271">
        <v>4</v>
      </c>
      <c r="N271">
        <v>5</v>
      </c>
      <c r="P271" s="75">
        <v>41465</v>
      </c>
      <c r="Q271" s="75">
        <v>2002</v>
      </c>
      <c r="R271" s="61" t="s">
        <v>77</v>
      </c>
      <c r="S271" s="39">
        <v>8.81</v>
      </c>
      <c r="T271" s="39">
        <v>6.66</v>
      </c>
      <c r="U271" s="39">
        <v>19.46</v>
      </c>
      <c r="V271" s="39">
        <v>5.4130000000000003</v>
      </c>
      <c r="W271" s="39">
        <v>3.8540000000000001</v>
      </c>
      <c r="X271" s="55"/>
      <c r="Y271" s="22"/>
      <c r="Z271" s="61"/>
      <c r="AA271" s="46"/>
      <c r="AB271" s="46"/>
      <c r="AC271" s="46"/>
    </row>
    <row r="272" spans="1:29" hidden="1" x14ac:dyDescent="0.25">
      <c r="A272">
        <v>30534</v>
      </c>
      <c r="B272">
        <v>2001</v>
      </c>
      <c r="C272" s="22" t="str">
        <f t="shared" si="9"/>
        <v>2001H30534</v>
      </c>
      <c r="D272" s="13">
        <v>37139</v>
      </c>
      <c r="E272">
        <v>40002</v>
      </c>
      <c r="F272" t="s">
        <v>199</v>
      </c>
      <c r="G272" t="s">
        <v>201</v>
      </c>
      <c r="I272" t="s">
        <v>401</v>
      </c>
      <c r="J272" s="15">
        <f t="shared" si="8"/>
        <v>239.60000000000002</v>
      </c>
      <c r="K272" t="s">
        <v>402</v>
      </c>
      <c r="L272">
        <v>0.1</v>
      </c>
      <c r="M272">
        <v>4</v>
      </c>
      <c r="N272">
        <v>5</v>
      </c>
      <c r="P272" s="75"/>
      <c r="Q272" s="75"/>
      <c r="R272" s="61" t="s">
        <v>77</v>
      </c>
      <c r="S272" s="39">
        <v>0</v>
      </c>
      <c r="T272" s="39">
        <v>0</v>
      </c>
      <c r="U272" s="39">
        <v>0</v>
      </c>
      <c r="V272" s="39">
        <v>0</v>
      </c>
      <c r="W272" s="39">
        <v>0</v>
      </c>
      <c r="X272" s="55"/>
      <c r="Y272" s="22"/>
      <c r="Z272" s="61"/>
      <c r="AA272" s="46"/>
      <c r="AB272" s="46"/>
      <c r="AC272" s="46"/>
    </row>
    <row r="273" spans="1:29" hidden="1" x14ac:dyDescent="0.25">
      <c r="A273">
        <v>30535</v>
      </c>
      <c r="B273">
        <v>2001</v>
      </c>
      <c r="C273" s="22" t="str">
        <f t="shared" si="9"/>
        <v>2001H30535</v>
      </c>
      <c r="D273" s="13">
        <v>37139</v>
      </c>
      <c r="E273">
        <v>40002</v>
      </c>
      <c r="F273" t="s">
        <v>199</v>
      </c>
      <c r="G273" t="s">
        <v>201</v>
      </c>
      <c r="I273" t="s">
        <v>401</v>
      </c>
      <c r="J273" s="15">
        <f t="shared" si="8"/>
        <v>11500.8</v>
      </c>
      <c r="K273" t="s">
        <v>403</v>
      </c>
      <c r="L273">
        <v>4.8</v>
      </c>
      <c r="M273">
        <v>4</v>
      </c>
      <c r="N273">
        <v>5</v>
      </c>
      <c r="P273" s="75">
        <v>41466</v>
      </c>
      <c r="Q273" s="75">
        <v>2002</v>
      </c>
      <c r="R273" s="61" t="s">
        <v>77</v>
      </c>
      <c r="S273" s="39">
        <v>3.5550000000000002</v>
      </c>
      <c r="T273" s="39">
        <v>1.1879999999999999</v>
      </c>
      <c r="U273" s="39">
        <v>5.851</v>
      </c>
      <c r="V273" s="39">
        <v>19.64</v>
      </c>
      <c r="W273" s="39">
        <v>12.715999999999999</v>
      </c>
      <c r="X273" s="55"/>
      <c r="Y273" s="22"/>
      <c r="Z273" s="61"/>
      <c r="AA273" s="46"/>
      <c r="AB273" s="46"/>
      <c r="AC273" s="46"/>
    </row>
    <row r="274" spans="1:29" hidden="1" x14ac:dyDescent="0.25">
      <c r="A274">
        <v>30536</v>
      </c>
      <c r="B274">
        <v>2001</v>
      </c>
      <c r="C274" s="22" t="str">
        <f t="shared" si="9"/>
        <v>2001H30536</v>
      </c>
      <c r="D274" s="13">
        <v>37139</v>
      </c>
      <c r="E274">
        <v>40002</v>
      </c>
      <c r="F274" t="s">
        <v>199</v>
      </c>
      <c r="G274" t="s">
        <v>201</v>
      </c>
      <c r="I274" t="s">
        <v>401</v>
      </c>
      <c r="J274" s="15">
        <f t="shared" si="8"/>
        <v>16292.8</v>
      </c>
      <c r="K274" t="s">
        <v>404</v>
      </c>
      <c r="L274">
        <v>6.8</v>
      </c>
      <c r="M274">
        <v>4</v>
      </c>
      <c r="N274">
        <v>5</v>
      </c>
      <c r="P274" s="75">
        <v>41467</v>
      </c>
      <c r="Q274" s="75">
        <v>2002</v>
      </c>
      <c r="R274" s="61" t="s">
        <v>77</v>
      </c>
      <c r="S274" s="39">
        <v>13.367000000000001</v>
      </c>
      <c r="T274" s="39">
        <v>4.4450000000000003</v>
      </c>
      <c r="U274" s="39">
        <v>4.34</v>
      </c>
      <c r="V274" s="39">
        <v>4.8029999999999999</v>
      </c>
      <c r="W274" s="39">
        <v>0.5</v>
      </c>
      <c r="X274" s="55"/>
      <c r="Y274" s="22"/>
      <c r="Z274" s="61"/>
      <c r="AA274" s="46"/>
      <c r="AB274" s="46"/>
      <c r="AC274" s="46"/>
    </row>
    <row r="275" spans="1:29" hidden="1" x14ac:dyDescent="0.25">
      <c r="A275">
        <v>30537</v>
      </c>
      <c r="B275">
        <v>2001</v>
      </c>
      <c r="C275" s="22" t="str">
        <f t="shared" si="9"/>
        <v>2001H30537</v>
      </c>
      <c r="D275" s="13">
        <v>37139</v>
      </c>
      <c r="E275">
        <v>40002</v>
      </c>
      <c r="F275" t="s">
        <v>199</v>
      </c>
      <c r="G275" t="s">
        <v>202</v>
      </c>
      <c r="I275" t="s">
        <v>401</v>
      </c>
      <c r="J275" s="15">
        <f t="shared" si="8"/>
        <v>239.60000000000002</v>
      </c>
      <c r="K275" t="s">
        <v>402</v>
      </c>
      <c r="L275">
        <v>0.1</v>
      </c>
      <c r="M275">
        <v>4</v>
      </c>
      <c r="N275">
        <v>5</v>
      </c>
      <c r="P275" s="75"/>
      <c r="Q275" s="75"/>
      <c r="R275" s="61" t="s">
        <v>77</v>
      </c>
      <c r="S275" s="39">
        <v>0</v>
      </c>
      <c r="T275" s="39">
        <v>0</v>
      </c>
      <c r="U275" s="39">
        <v>0</v>
      </c>
      <c r="V275" s="39">
        <v>0</v>
      </c>
      <c r="W275" s="39">
        <v>0</v>
      </c>
      <c r="X275" s="55"/>
      <c r="Y275" s="22"/>
      <c r="Z275" s="61"/>
      <c r="AA275" s="46"/>
      <c r="AB275" s="46"/>
      <c r="AC275" s="46"/>
    </row>
    <row r="276" spans="1:29" hidden="1" x14ac:dyDescent="0.25">
      <c r="A276">
        <v>30538</v>
      </c>
      <c r="B276">
        <v>2001</v>
      </c>
      <c r="C276" s="22" t="str">
        <f t="shared" si="9"/>
        <v>2001H30538</v>
      </c>
      <c r="D276" s="13">
        <v>37139</v>
      </c>
      <c r="E276">
        <v>40002</v>
      </c>
      <c r="F276" t="s">
        <v>199</v>
      </c>
      <c r="G276" t="s">
        <v>202</v>
      </c>
      <c r="I276" t="s">
        <v>401</v>
      </c>
      <c r="J276" s="15">
        <f t="shared" ref="J276:J339" si="10">IF(I276="SR",599*L276*M276,IF(I276="WB",50.27*L276*M276,""))</f>
        <v>9584</v>
      </c>
      <c r="K276" t="s">
        <v>403</v>
      </c>
      <c r="L276">
        <v>4</v>
      </c>
      <c r="M276">
        <v>4</v>
      </c>
      <c r="N276">
        <v>5</v>
      </c>
      <c r="P276" s="75">
        <v>41468</v>
      </c>
      <c r="Q276" s="75">
        <v>2002</v>
      </c>
      <c r="R276" s="61" t="s">
        <v>77</v>
      </c>
      <c r="S276" s="39">
        <v>6.7110000000000003</v>
      </c>
      <c r="T276" s="39">
        <v>4.5209999999999999</v>
      </c>
      <c r="U276" s="39">
        <v>0.309</v>
      </c>
      <c r="V276" s="39">
        <v>11.172000000000001</v>
      </c>
      <c r="W276" s="39">
        <v>8.3699999999999992</v>
      </c>
      <c r="X276" s="55"/>
      <c r="Y276" s="22"/>
      <c r="Z276" s="61"/>
      <c r="AA276" s="46"/>
      <c r="AB276" s="46"/>
      <c r="AC276" s="46"/>
    </row>
    <row r="277" spans="1:29" hidden="1" x14ac:dyDescent="0.25">
      <c r="A277">
        <v>30539</v>
      </c>
      <c r="B277">
        <v>2001</v>
      </c>
      <c r="C277" s="22" t="str">
        <f t="shared" si="9"/>
        <v>2001H30539</v>
      </c>
      <c r="D277" s="13">
        <v>37139</v>
      </c>
      <c r="E277">
        <v>40002</v>
      </c>
      <c r="F277" t="s">
        <v>199</v>
      </c>
      <c r="G277" t="s">
        <v>202</v>
      </c>
      <c r="I277" t="s">
        <v>401</v>
      </c>
      <c r="J277" s="15">
        <f t="shared" si="10"/>
        <v>7188</v>
      </c>
      <c r="K277" t="s">
        <v>404</v>
      </c>
      <c r="L277">
        <v>3</v>
      </c>
      <c r="M277">
        <v>4</v>
      </c>
      <c r="N277">
        <v>5</v>
      </c>
      <c r="P277" s="75">
        <v>41469</v>
      </c>
      <c r="Q277" s="75">
        <v>2002</v>
      </c>
      <c r="R277" s="61" t="s">
        <v>77</v>
      </c>
      <c r="S277" s="39">
        <v>3.7440000000000002</v>
      </c>
      <c r="T277" s="39">
        <v>3.8029999999999999</v>
      </c>
      <c r="U277" s="39">
        <v>1.772</v>
      </c>
      <c r="V277" s="39">
        <v>4.1790000000000003</v>
      </c>
      <c r="W277" s="39">
        <v>2.2469999999999999</v>
      </c>
      <c r="X277" s="55"/>
      <c r="Y277" s="22"/>
      <c r="Z277" s="61"/>
      <c r="AA277" s="46"/>
      <c r="AB277" s="46"/>
      <c r="AC277" s="46"/>
    </row>
    <row r="278" spans="1:29" hidden="1" x14ac:dyDescent="0.25">
      <c r="A278">
        <v>30540</v>
      </c>
      <c r="B278">
        <v>2001</v>
      </c>
      <c r="C278" s="22" t="str">
        <f t="shared" si="9"/>
        <v>2001H30540</v>
      </c>
      <c r="D278" s="13">
        <v>37139</v>
      </c>
      <c r="E278">
        <v>40002</v>
      </c>
      <c r="F278" t="s">
        <v>199</v>
      </c>
      <c r="G278" t="s">
        <v>67</v>
      </c>
      <c r="I278" t="s">
        <v>401</v>
      </c>
      <c r="J278" s="15">
        <f t="shared" si="10"/>
        <v>479.20000000000005</v>
      </c>
      <c r="K278" t="s">
        <v>402</v>
      </c>
      <c r="L278">
        <v>0.2</v>
      </c>
      <c r="M278">
        <v>4</v>
      </c>
      <c r="N278">
        <v>5</v>
      </c>
      <c r="P278" s="75"/>
      <c r="Q278" s="75"/>
      <c r="R278" s="61" t="s">
        <v>77</v>
      </c>
      <c r="S278" s="39">
        <v>0</v>
      </c>
      <c r="T278" s="39">
        <v>0</v>
      </c>
      <c r="U278" s="39">
        <v>0</v>
      </c>
      <c r="V278" s="39">
        <v>0</v>
      </c>
      <c r="W278" s="39">
        <v>0</v>
      </c>
      <c r="X278" s="55"/>
      <c r="Y278" s="22"/>
      <c r="Z278" s="61"/>
      <c r="AA278" s="46"/>
      <c r="AB278" s="46"/>
      <c r="AC278" s="46"/>
    </row>
    <row r="279" spans="1:29" hidden="1" x14ac:dyDescent="0.25">
      <c r="A279">
        <v>30541</v>
      </c>
      <c r="B279">
        <v>2001</v>
      </c>
      <c r="C279" s="22" t="str">
        <f t="shared" si="9"/>
        <v>2001H30541</v>
      </c>
      <c r="D279" s="13">
        <v>37139</v>
      </c>
      <c r="E279">
        <v>40002</v>
      </c>
      <c r="F279" t="s">
        <v>199</v>
      </c>
      <c r="G279" t="s">
        <v>67</v>
      </c>
      <c r="I279" t="s">
        <v>401</v>
      </c>
      <c r="J279" s="15">
        <f t="shared" si="10"/>
        <v>8386</v>
      </c>
      <c r="K279" t="s">
        <v>403</v>
      </c>
      <c r="L279">
        <v>3.5</v>
      </c>
      <c r="M279">
        <v>4</v>
      </c>
      <c r="N279">
        <v>5</v>
      </c>
      <c r="P279" s="75">
        <v>41470</v>
      </c>
      <c r="Q279" s="75">
        <v>2002</v>
      </c>
      <c r="R279" s="61" t="s">
        <v>77</v>
      </c>
      <c r="S279" s="39">
        <v>6.5970000000000004</v>
      </c>
      <c r="T279" s="39">
        <v>2.2360000000000002</v>
      </c>
      <c r="U279" s="39">
        <v>18.832000000000001</v>
      </c>
      <c r="V279" s="39">
        <v>26.173999999999999</v>
      </c>
      <c r="W279" s="39">
        <v>10.349</v>
      </c>
      <c r="X279" s="55"/>
      <c r="Y279" s="22"/>
      <c r="Z279" s="61"/>
      <c r="AA279" s="46"/>
      <c r="AB279" s="46"/>
      <c r="AC279" s="46"/>
    </row>
    <row r="280" spans="1:29" hidden="1" x14ac:dyDescent="0.25">
      <c r="A280">
        <v>30542</v>
      </c>
      <c r="B280">
        <v>2001</v>
      </c>
      <c r="C280" s="22" t="str">
        <f t="shared" si="9"/>
        <v>2001H30542</v>
      </c>
      <c r="D280" s="13">
        <v>37139</v>
      </c>
      <c r="E280">
        <v>40002</v>
      </c>
      <c r="F280" t="s">
        <v>199</v>
      </c>
      <c r="G280" t="s">
        <v>67</v>
      </c>
      <c r="I280" t="s">
        <v>401</v>
      </c>
      <c r="J280" s="15">
        <f t="shared" si="10"/>
        <v>9584</v>
      </c>
      <c r="K280" t="s">
        <v>404</v>
      </c>
      <c r="L280">
        <v>4</v>
      </c>
      <c r="M280">
        <v>4</v>
      </c>
      <c r="N280">
        <v>5</v>
      </c>
      <c r="P280" s="75">
        <v>41471</v>
      </c>
      <c r="Q280" s="75">
        <v>2002</v>
      </c>
      <c r="R280" s="61" t="s">
        <v>77</v>
      </c>
      <c r="S280" s="39">
        <v>6.9329999999999998</v>
      </c>
      <c r="T280" s="39">
        <v>3.3180000000000001</v>
      </c>
      <c r="U280" s="39">
        <v>26.366</v>
      </c>
      <c r="V280" s="39">
        <v>6.3970000000000002</v>
      </c>
      <c r="W280" s="39">
        <v>0.32900000000000001</v>
      </c>
      <c r="X280" s="55"/>
      <c r="Y280" s="22"/>
      <c r="Z280" s="61"/>
      <c r="AA280" s="46"/>
      <c r="AB280" s="46"/>
      <c r="AC280" s="46"/>
    </row>
    <row r="281" spans="1:29" hidden="1" x14ac:dyDescent="0.25">
      <c r="A281">
        <v>30543</v>
      </c>
      <c r="B281">
        <v>2001</v>
      </c>
      <c r="C281" s="22" t="str">
        <f t="shared" si="9"/>
        <v>2001H30543</v>
      </c>
      <c r="D281" s="13">
        <v>37139</v>
      </c>
      <c r="E281">
        <v>40002</v>
      </c>
      <c r="F281" t="s">
        <v>199</v>
      </c>
      <c r="G281" t="s">
        <v>203</v>
      </c>
      <c r="I281" t="s">
        <v>401</v>
      </c>
      <c r="J281" s="15">
        <f t="shared" si="10"/>
        <v>479.20000000000005</v>
      </c>
      <c r="K281" t="s">
        <v>402</v>
      </c>
      <c r="L281">
        <v>0.2</v>
      </c>
      <c r="M281">
        <v>4</v>
      </c>
      <c r="N281">
        <v>5</v>
      </c>
      <c r="P281" s="75"/>
      <c r="Q281" s="75"/>
      <c r="R281" s="61" t="s">
        <v>77</v>
      </c>
      <c r="S281" s="39">
        <v>0</v>
      </c>
      <c r="T281" s="39">
        <v>0</v>
      </c>
      <c r="U281" s="39">
        <v>0</v>
      </c>
      <c r="V281" s="39">
        <v>0</v>
      </c>
      <c r="W281" s="39">
        <v>0</v>
      </c>
      <c r="X281" s="55"/>
      <c r="Y281" s="22"/>
      <c r="Z281" s="61"/>
      <c r="AA281" s="46"/>
      <c r="AB281" s="46"/>
      <c r="AC281" s="46"/>
    </row>
    <row r="282" spans="1:29" hidden="1" x14ac:dyDescent="0.25">
      <c r="A282">
        <v>30544</v>
      </c>
      <c r="B282">
        <v>2001</v>
      </c>
      <c r="C282" s="22" t="str">
        <f t="shared" si="9"/>
        <v>2001H30544</v>
      </c>
      <c r="D282" s="13">
        <v>37139</v>
      </c>
      <c r="E282">
        <v>40002</v>
      </c>
      <c r="F282" t="s">
        <v>199</v>
      </c>
      <c r="G282" t="s">
        <v>203</v>
      </c>
      <c r="I282" t="s">
        <v>401</v>
      </c>
      <c r="J282" s="15">
        <f t="shared" si="10"/>
        <v>9584</v>
      </c>
      <c r="K282" t="s">
        <v>403</v>
      </c>
      <c r="L282">
        <v>4</v>
      </c>
      <c r="M282">
        <v>4</v>
      </c>
      <c r="N282">
        <v>5</v>
      </c>
      <c r="P282" s="75">
        <v>41472</v>
      </c>
      <c r="Q282" s="75">
        <v>2002</v>
      </c>
      <c r="R282" s="61" t="s">
        <v>77</v>
      </c>
      <c r="S282" s="39">
        <v>1.8939999999999999</v>
      </c>
      <c r="T282" s="39">
        <v>0.77500000000000002</v>
      </c>
      <c r="U282" s="39">
        <v>1.036</v>
      </c>
      <c r="V282" s="39">
        <v>3.831</v>
      </c>
      <c r="W282" s="39">
        <v>2.7370000000000001</v>
      </c>
      <c r="X282" s="55"/>
      <c r="Y282" s="22"/>
      <c r="Z282" s="61"/>
      <c r="AA282" s="46"/>
      <c r="AB282" s="46"/>
      <c r="AC282" s="46"/>
    </row>
    <row r="283" spans="1:29" hidden="1" x14ac:dyDescent="0.25">
      <c r="A283">
        <v>30545</v>
      </c>
      <c r="B283">
        <v>2001</v>
      </c>
      <c r="C283" s="22" t="str">
        <f t="shared" si="9"/>
        <v>2001H30545</v>
      </c>
      <c r="D283" s="13">
        <v>37139</v>
      </c>
      <c r="E283">
        <v>40002</v>
      </c>
      <c r="F283" t="s">
        <v>199</v>
      </c>
      <c r="G283" t="s">
        <v>203</v>
      </c>
      <c r="I283" t="s">
        <v>401</v>
      </c>
      <c r="J283" s="15">
        <f t="shared" si="10"/>
        <v>9344.4</v>
      </c>
      <c r="K283" t="s">
        <v>404</v>
      </c>
      <c r="L283">
        <v>3.9</v>
      </c>
      <c r="M283">
        <v>4</v>
      </c>
      <c r="N283">
        <v>5</v>
      </c>
      <c r="P283" s="75">
        <v>41473</v>
      </c>
      <c r="Q283" s="75">
        <v>2002</v>
      </c>
      <c r="R283" s="61" t="s">
        <v>77</v>
      </c>
      <c r="S283" s="39">
        <v>6.1589999999999998</v>
      </c>
      <c r="T283" s="39">
        <v>1.1060000000000001</v>
      </c>
      <c r="U283" s="39">
        <v>25.713000000000001</v>
      </c>
      <c r="V283" s="39">
        <v>10.220000000000001</v>
      </c>
      <c r="W283" s="39">
        <v>1.5049999999999999</v>
      </c>
      <c r="X283" s="55"/>
      <c r="Y283" s="22"/>
      <c r="Z283" s="61"/>
      <c r="AA283" s="46"/>
      <c r="AB283" s="46"/>
      <c r="AC283" s="46"/>
    </row>
    <row r="284" spans="1:29" hidden="1" x14ac:dyDescent="0.25">
      <c r="A284">
        <v>30049</v>
      </c>
      <c r="B284">
        <v>2002</v>
      </c>
      <c r="C284" s="22" t="str">
        <f t="shared" si="9"/>
        <v>2002H30049</v>
      </c>
      <c r="D284" s="13">
        <v>37348</v>
      </c>
      <c r="E284">
        <v>40002</v>
      </c>
      <c r="F284" t="s">
        <v>44</v>
      </c>
      <c r="G284" t="s">
        <v>64</v>
      </c>
      <c r="I284" t="s">
        <v>401</v>
      </c>
      <c r="J284" s="15">
        <f t="shared" si="10"/>
        <v>599</v>
      </c>
      <c r="K284" t="s">
        <v>402</v>
      </c>
      <c r="L284">
        <v>0.25</v>
      </c>
      <c r="M284">
        <v>4</v>
      </c>
      <c r="N284">
        <v>6</v>
      </c>
      <c r="P284" s="75"/>
      <c r="Q284" s="75"/>
      <c r="R284" s="61" t="s">
        <v>114</v>
      </c>
      <c r="S284" s="65">
        <v>0</v>
      </c>
      <c r="T284" s="65">
        <v>0</v>
      </c>
      <c r="U284" s="65">
        <v>0</v>
      </c>
      <c r="V284" s="65">
        <v>0</v>
      </c>
      <c r="W284" s="65">
        <v>0</v>
      </c>
    </row>
    <row r="285" spans="1:29" hidden="1" x14ac:dyDescent="0.25">
      <c r="A285">
        <v>30050</v>
      </c>
      <c r="B285">
        <v>2002</v>
      </c>
      <c r="C285" s="22" t="str">
        <f t="shared" si="9"/>
        <v>2002H30050</v>
      </c>
      <c r="D285" s="13">
        <v>37348</v>
      </c>
      <c r="E285">
        <v>40002</v>
      </c>
      <c r="F285" t="s">
        <v>44</v>
      </c>
      <c r="G285" t="s">
        <v>64</v>
      </c>
      <c r="I285" t="s">
        <v>401</v>
      </c>
      <c r="J285" s="15">
        <f t="shared" si="10"/>
        <v>11381</v>
      </c>
      <c r="K285" t="s">
        <v>403</v>
      </c>
      <c r="L285">
        <v>4.75</v>
      </c>
      <c r="M285">
        <v>4</v>
      </c>
      <c r="N285">
        <v>6</v>
      </c>
      <c r="P285" s="75">
        <v>41344</v>
      </c>
      <c r="Q285" s="75">
        <v>2002</v>
      </c>
      <c r="R285" s="61" t="s">
        <v>114</v>
      </c>
      <c r="S285" s="65">
        <v>5.5990000000000002</v>
      </c>
      <c r="T285" s="65">
        <v>0</v>
      </c>
      <c r="U285" s="65">
        <v>0</v>
      </c>
      <c r="V285" s="65">
        <v>4.1749999999999998</v>
      </c>
      <c r="W285" s="65">
        <v>0.76100000000000001</v>
      </c>
    </row>
    <row r="286" spans="1:29" hidden="1" x14ac:dyDescent="0.25">
      <c r="A286">
        <v>30051</v>
      </c>
      <c r="B286">
        <v>2002</v>
      </c>
      <c r="C286" s="22" t="str">
        <f t="shared" si="9"/>
        <v>2002H30051</v>
      </c>
      <c r="D286" s="13">
        <v>37348</v>
      </c>
      <c r="E286">
        <v>40002</v>
      </c>
      <c r="F286" t="s">
        <v>44</v>
      </c>
      <c r="G286" t="s">
        <v>64</v>
      </c>
      <c r="I286" t="s">
        <v>401</v>
      </c>
      <c r="J286" s="15">
        <f t="shared" si="10"/>
        <v>3773.7</v>
      </c>
      <c r="K286" t="s">
        <v>404</v>
      </c>
      <c r="L286">
        <v>1.575</v>
      </c>
      <c r="M286">
        <v>4</v>
      </c>
      <c r="N286">
        <v>6</v>
      </c>
      <c r="P286" s="75">
        <v>41345</v>
      </c>
      <c r="Q286" s="75">
        <v>2002</v>
      </c>
      <c r="R286" s="61" t="s">
        <v>114</v>
      </c>
      <c r="S286" s="65">
        <v>0.25700000000000001</v>
      </c>
      <c r="T286" s="65">
        <v>0</v>
      </c>
      <c r="U286" s="65">
        <v>0</v>
      </c>
      <c r="V286" s="65">
        <v>1.4119999999999999</v>
      </c>
      <c r="W286" s="65">
        <v>0.23499999999999999</v>
      </c>
    </row>
    <row r="287" spans="1:29" hidden="1" x14ac:dyDescent="0.25">
      <c r="A287">
        <v>30052</v>
      </c>
      <c r="B287">
        <v>2002</v>
      </c>
      <c r="C287" s="22" t="str">
        <f t="shared" si="9"/>
        <v>2002H30052</v>
      </c>
      <c r="D287" s="13">
        <v>37348</v>
      </c>
      <c r="E287">
        <v>40002</v>
      </c>
      <c r="F287" t="s">
        <v>44</v>
      </c>
      <c r="G287" t="s">
        <v>205</v>
      </c>
      <c r="I287" t="s">
        <v>401</v>
      </c>
      <c r="J287" s="15">
        <f t="shared" si="10"/>
        <v>658.90000000000009</v>
      </c>
      <c r="K287" t="s">
        <v>402</v>
      </c>
      <c r="L287">
        <v>0.27500000000000002</v>
      </c>
      <c r="M287">
        <v>4</v>
      </c>
      <c r="N287">
        <v>6</v>
      </c>
      <c r="P287" s="55"/>
      <c r="Q287" s="75"/>
      <c r="R287" s="61" t="s">
        <v>114</v>
      </c>
      <c r="S287" s="65">
        <v>0</v>
      </c>
      <c r="T287" s="65">
        <v>0</v>
      </c>
      <c r="U287" s="65">
        <v>0</v>
      </c>
      <c r="V287" s="65">
        <v>0</v>
      </c>
      <c r="W287" s="65">
        <v>0</v>
      </c>
    </row>
    <row r="288" spans="1:29" hidden="1" x14ac:dyDescent="0.25">
      <c r="A288">
        <v>30053</v>
      </c>
      <c r="B288">
        <v>2002</v>
      </c>
      <c r="C288" s="22" t="str">
        <f t="shared" si="9"/>
        <v>2002H30053</v>
      </c>
      <c r="D288" s="13">
        <v>37348</v>
      </c>
      <c r="E288">
        <v>40002</v>
      </c>
      <c r="F288" t="s">
        <v>44</v>
      </c>
      <c r="G288" t="s">
        <v>205</v>
      </c>
      <c r="I288" t="s">
        <v>401</v>
      </c>
      <c r="J288" s="15">
        <f t="shared" si="10"/>
        <v>8386</v>
      </c>
      <c r="K288" t="s">
        <v>403</v>
      </c>
      <c r="L288">
        <v>3.5</v>
      </c>
      <c r="M288">
        <v>4</v>
      </c>
      <c r="N288">
        <v>6</v>
      </c>
      <c r="P288" s="75">
        <v>41346</v>
      </c>
      <c r="Q288" s="75">
        <v>2002</v>
      </c>
      <c r="R288" s="61" t="s">
        <v>114</v>
      </c>
      <c r="S288" s="65">
        <v>1.2949999999999999</v>
      </c>
      <c r="T288" s="65">
        <v>0.89100000000000001</v>
      </c>
      <c r="U288" s="65">
        <v>0</v>
      </c>
      <c r="V288" s="65">
        <v>1.9159999999999999</v>
      </c>
      <c r="W288" s="65">
        <v>1.9370000000000001</v>
      </c>
    </row>
    <row r="289" spans="1:29" hidden="1" x14ac:dyDescent="0.25">
      <c r="A289">
        <v>30054</v>
      </c>
      <c r="B289">
        <v>2002</v>
      </c>
      <c r="C289" s="22" t="str">
        <f t="shared" si="9"/>
        <v>2002H30054</v>
      </c>
      <c r="D289" s="13">
        <v>37348</v>
      </c>
      <c r="E289">
        <v>40002</v>
      </c>
      <c r="F289" t="s">
        <v>44</v>
      </c>
      <c r="G289" t="s">
        <v>205</v>
      </c>
      <c r="I289" t="s">
        <v>401</v>
      </c>
      <c r="J289" s="15">
        <f t="shared" si="10"/>
        <v>5091.5</v>
      </c>
      <c r="K289" t="s">
        <v>404</v>
      </c>
      <c r="L289">
        <v>2.125</v>
      </c>
      <c r="M289">
        <v>4</v>
      </c>
      <c r="N289">
        <v>6</v>
      </c>
      <c r="P289" s="75">
        <v>41347</v>
      </c>
      <c r="Q289" s="75">
        <v>2002</v>
      </c>
      <c r="R289" s="61" t="s">
        <v>114</v>
      </c>
      <c r="S289" s="65">
        <v>6.2249999999999996</v>
      </c>
      <c r="T289" s="65">
        <v>1.23</v>
      </c>
      <c r="U289" s="65">
        <v>0</v>
      </c>
      <c r="V289" s="65">
        <v>2.7589999999999999</v>
      </c>
      <c r="W289" s="65">
        <v>0.78400000000000003</v>
      </c>
    </row>
    <row r="290" spans="1:29" hidden="1" x14ac:dyDescent="0.25">
      <c r="A290">
        <v>30055</v>
      </c>
      <c r="B290">
        <v>2002</v>
      </c>
      <c r="C290" s="22" t="str">
        <f t="shared" si="9"/>
        <v>2002H30055</v>
      </c>
      <c r="D290" s="13">
        <v>37348</v>
      </c>
      <c r="E290">
        <v>40002</v>
      </c>
      <c r="F290" t="s">
        <v>44</v>
      </c>
      <c r="G290" t="s">
        <v>206</v>
      </c>
      <c r="I290" t="s">
        <v>401</v>
      </c>
      <c r="J290" s="15">
        <f t="shared" si="10"/>
        <v>2396</v>
      </c>
      <c r="K290" t="s">
        <v>402</v>
      </c>
      <c r="L290">
        <v>1</v>
      </c>
      <c r="M290">
        <v>4</v>
      </c>
      <c r="N290">
        <v>6</v>
      </c>
      <c r="P290" s="55"/>
      <c r="Q290" s="75"/>
      <c r="R290" s="61" t="s">
        <v>114</v>
      </c>
      <c r="S290" s="65">
        <v>0</v>
      </c>
      <c r="T290" s="65">
        <v>0</v>
      </c>
      <c r="U290" s="65">
        <v>0</v>
      </c>
      <c r="V290" s="65">
        <v>0</v>
      </c>
      <c r="W290" s="65">
        <v>0</v>
      </c>
    </row>
    <row r="291" spans="1:29" hidden="1" x14ac:dyDescent="0.25">
      <c r="A291">
        <v>30056</v>
      </c>
      <c r="B291">
        <v>2002</v>
      </c>
      <c r="C291" s="22" t="str">
        <f t="shared" si="9"/>
        <v>2002H30056</v>
      </c>
      <c r="D291" s="13">
        <v>37348</v>
      </c>
      <c r="E291">
        <v>40002</v>
      </c>
      <c r="F291" t="s">
        <v>44</v>
      </c>
      <c r="G291" t="s">
        <v>206</v>
      </c>
      <c r="I291" t="s">
        <v>401</v>
      </c>
      <c r="J291" s="15">
        <f t="shared" si="10"/>
        <v>13777</v>
      </c>
      <c r="K291" t="s">
        <v>406</v>
      </c>
      <c r="L291">
        <v>5.75</v>
      </c>
      <c r="M291">
        <v>4</v>
      </c>
      <c r="N291">
        <v>6</v>
      </c>
      <c r="P291" s="75">
        <v>41348</v>
      </c>
      <c r="Q291" s="75">
        <v>2002</v>
      </c>
      <c r="R291" s="61" t="s">
        <v>114</v>
      </c>
      <c r="S291" s="65">
        <v>7.9390000000000001</v>
      </c>
      <c r="T291" s="65">
        <v>0.372</v>
      </c>
      <c r="U291" s="65">
        <v>0</v>
      </c>
      <c r="V291" s="65">
        <v>12.754</v>
      </c>
      <c r="W291" s="65">
        <v>11.848000000000001</v>
      </c>
    </row>
    <row r="292" spans="1:29" hidden="1" x14ac:dyDescent="0.25">
      <c r="A292">
        <v>30057</v>
      </c>
      <c r="B292">
        <v>2002</v>
      </c>
      <c r="C292" s="22" t="str">
        <f t="shared" si="9"/>
        <v>2002H30057</v>
      </c>
      <c r="D292" s="13">
        <v>37348</v>
      </c>
      <c r="E292">
        <v>40002</v>
      </c>
      <c r="F292" t="s">
        <v>44</v>
      </c>
      <c r="G292" t="s">
        <v>206</v>
      </c>
      <c r="I292" t="s">
        <v>401</v>
      </c>
      <c r="J292" s="15">
        <f t="shared" si="10"/>
        <v>6289.5</v>
      </c>
      <c r="K292" t="s">
        <v>404</v>
      </c>
      <c r="L292">
        <v>2.625</v>
      </c>
      <c r="M292">
        <v>4</v>
      </c>
      <c r="N292">
        <v>6</v>
      </c>
      <c r="P292" s="75">
        <v>41349</v>
      </c>
      <c r="Q292" s="75">
        <v>2002</v>
      </c>
      <c r="R292" s="61" t="s">
        <v>114</v>
      </c>
      <c r="S292" s="65">
        <v>0.64100000000000001</v>
      </c>
      <c r="T292" s="65">
        <v>0.66600000000000004</v>
      </c>
      <c r="U292" s="65">
        <v>0</v>
      </c>
      <c r="V292" s="65">
        <v>1.4710000000000001</v>
      </c>
      <c r="W292" s="65">
        <v>4.9080000000000004</v>
      </c>
    </row>
    <row r="293" spans="1:29" hidden="1" x14ac:dyDescent="0.25">
      <c r="A293">
        <v>30058</v>
      </c>
      <c r="B293">
        <v>2002</v>
      </c>
      <c r="C293" s="22" t="str">
        <f t="shared" si="9"/>
        <v>2002H30058</v>
      </c>
      <c r="D293" s="13">
        <v>37348</v>
      </c>
      <c r="E293">
        <v>40002</v>
      </c>
      <c r="F293" t="s">
        <v>44</v>
      </c>
      <c r="G293" t="s">
        <v>207</v>
      </c>
      <c r="I293" t="s">
        <v>401</v>
      </c>
      <c r="J293" s="15">
        <f t="shared" si="10"/>
        <v>1198</v>
      </c>
      <c r="K293" t="s">
        <v>402</v>
      </c>
      <c r="L293">
        <v>0.5</v>
      </c>
      <c r="M293">
        <v>4</v>
      </c>
      <c r="N293">
        <v>6</v>
      </c>
      <c r="P293" s="55"/>
      <c r="Q293" s="75"/>
      <c r="R293" s="61" t="s">
        <v>114</v>
      </c>
      <c r="S293" s="65">
        <v>0</v>
      </c>
      <c r="T293" s="65">
        <v>0</v>
      </c>
      <c r="U293" s="65">
        <v>0</v>
      </c>
      <c r="V293" s="65">
        <v>0</v>
      </c>
      <c r="W293" s="65">
        <v>0</v>
      </c>
    </row>
    <row r="294" spans="1:29" hidden="1" x14ac:dyDescent="0.25">
      <c r="A294">
        <v>30059</v>
      </c>
      <c r="B294">
        <v>2002</v>
      </c>
      <c r="C294" s="22" t="str">
        <f t="shared" si="9"/>
        <v>2002H30059</v>
      </c>
      <c r="D294" s="13">
        <v>37348</v>
      </c>
      <c r="E294">
        <v>40002</v>
      </c>
      <c r="F294" t="s">
        <v>44</v>
      </c>
      <c r="G294" t="s">
        <v>207</v>
      </c>
      <c r="I294" t="s">
        <v>401</v>
      </c>
      <c r="J294" s="15">
        <f t="shared" si="10"/>
        <v>6289.5</v>
      </c>
      <c r="K294" t="s">
        <v>403</v>
      </c>
      <c r="L294">
        <v>2.625</v>
      </c>
      <c r="M294">
        <v>4</v>
      </c>
      <c r="N294">
        <v>6</v>
      </c>
      <c r="P294" s="75">
        <v>41350</v>
      </c>
      <c r="Q294" s="75">
        <v>2002</v>
      </c>
      <c r="R294" s="61" t="s">
        <v>114</v>
      </c>
      <c r="S294" s="65">
        <v>4.9390000000000001</v>
      </c>
      <c r="T294" s="65">
        <v>0</v>
      </c>
      <c r="U294" s="65">
        <v>0</v>
      </c>
      <c r="V294" s="65">
        <v>2.4220000000000002</v>
      </c>
      <c r="W294" s="65">
        <v>3.3639999999999999</v>
      </c>
    </row>
    <row r="295" spans="1:29" hidden="1" x14ac:dyDescent="0.25">
      <c r="A295">
        <v>30060</v>
      </c>
      <c r="B295">
        <v>2002</v>
      </c>
      <c r="C295" s="22" t="str">
        <f t="shared" si="9"/>
        <v>2002H30060</v>
      </c>
      <c r="D295" s="13">
        <v>37348</v>
      </c>
      <c r="E295">
        <v>40002</v>
      </c>
      <c r="F295" t="s">
        <v>44</v>
      </c>
      <c r="G295" t="s">
        <v>207</v>
      </c>
      <c r="I295" t="s">
        <v>401</v>
      </c>
      <c r="J295" s="15">
        <f t="shared" si="10"/>
        <v>6888.5</v>
      </c>
      <c r="K295" t="s">
        <v>404</v>
      </c>
      <c r="L295">
        <v>2.875</v>
      </c>
      <c r="M295">
        <v>4</v>
      </c>
      <c r="N295">
        <v>6</v>
      </c>
      <c r="P295" s="75">
        <v>41351</v>
      </c>
      <c r="Q295" s="75">
        <v>2002</v>
      </c>
      <c r="R295" s="61" t="s">
        <v>114</v>
      </c>
      <c r="S295" s="65">
        <v>16.602</v>
      </c>
      <c r="T295" s="65">
        <v>0.48399999999999999</v>
      </c>
      <c r="U295" s="65">
        <v>0</v>
      </c>
      <c r="V295" s="65">
        <v>7.5919999999999996</v>
      </c>
      <c r="W295" s="65">
        <v>4.5640000000000001</v>
      </c>
    </row>
    <row r="296" spans="1:29" hidden="1" x14ac:dyDescent="0.25">
      <c r="A296">
        <v>30061</v>
      </c>
      <c r="B296">
        <v>2002</v>
      </c>
      <c r="C296" s="22" t="str">
        <f t="shared" si="9"/>
        <v>2002H30061</v>
      </c>
      <c r="D296" s="13">
        <v>37348</v>
      </c>
      <c r="E296">
        <v>40002</v>
      </c>
      <c r="F296" t="s">
        <v>44</v>
      </c>
      <c r="G296" t="s">
        <v>208</v>
      </c>
      <c r="I296" t="s">
        <v>401</v>
      </c>
      <c r="J296" s="15">
        <f t="shared" si="10"/>
        <v>1317.8000000000002</v>
      </c>
      <c r="K296" t="s">
        <v>402</v>
      </c>
      <c r="L296">
        <v>0.55000000000000004</v>
      </c>
      <c r="M296">
        <v>4</v>
      </c>
      <c r="N296">
        <v>6</v>
      </c>
      <c r="P296" s="55"/>
      <c r="Q296" s="75"/>
      <c r="R296" s="61" t="s">
        <v>114</v>
      </c>
      <c r="S296" s="65">
        <v>0</v>
      </c>
      <c r="T296" s="65">
        <v>0</v>
      </c>
      <c r="U296" s="65">
        <v>0</v>
      </c>
      <c r="V296" s="65">
        <v>0</v>
      </c>
      <c r="W296" s="65">
        <v>0</v>
      </c>
    </row>
    <row r="297" spans="1:29" hidden="1" x14ac:dyDescent="0.25">
      <c r="A297">
        <v>30062</v>
      </c>
      <c r="B297">
        <v>2002</v>
      </c>
      <c r="C297" s="22" t="str">
        <f t="shared" si="9"/>
        <v>2002H30062</v>
      </c>
      <c r="D297" s="13">
        <v>37348</v>
      </c>
      <c r="E297">
        <v>40002</v>
      </c>
      <c r="F297" t="s">
        <v>44</v>
      </c>
      <c r="G297" t="s">
        <v>208</v>
      </c>
      <c r="I297" t="s">
        <v>401</v>
      </c>
      <c r="J297" s="15">
        <f t="shared" si="10"/>
        <v>11381</v>
      </c>
      <c r="K297" t="s">
        <v>403</v>
      </c>
      <c r="L297">
        <v>4.75</v>
      </c>
      <c r="M297">
        <v>4</v>
      </c>
      <c r="N297">
        <v>6</v>
      </c>
      <c r="P297" s="75">
        <v>41352</v>
      </c>
      <c r="Q297" s="75">
        <v>2002</v>
      </c>
      <c r="R297" s="61" t="s">
        <v>114</v>
      </c>
      <c r="S297" s="65">
        <v>7.4459999999999997</v>
      </c>
      <c r="T297" s="65">
        <v>0</v>
      </c>
      <c r="U297" s="65">
        <v>0</v>
      </c>
      <c r="V297" s="65">
        <v>5.9729999999999999</v>
      </c>
      <c r="W297" s="65">
        <v>3.3039999999999998</v>
      </c>
      <c r="X297" s="55"/>
      <c r="Y297" s="22"/>
      <c r="Z297" s="61"/>
      <c r="AA297" s="46"/>
      <c r="AB297" s="46"/>
      <c r="AC297" s="46"/>
    </row>
    <row r="298" spans="1:29" hidden="1" x14ac:dyDescent="0.25">
      <c r="A298">
        <v>30063</v>
      </c>
      <c r="B298">
        <v>2002</v>
      </c>
      <c r="C298" s="22" t="str">
        <f t="shared" si="9"/>
        <v>2002H30063</v>
      </c>
      <c r="D298" s="13">
        <v>37348</v>
      </c>
      <c r="E298">
        <v>40002</v>
      </c>
      <c r="F298" t="s">
        <v>44</v>
      </c>
      <c r="G298" t="s">
        <v>208</v>
      </c>
      <c r="I298" t="s">
        <v>401</v>
      </c>
      <c r="J298" s="15">
        <f t="shared" si="10"/>
        <v>2216.3000000000002</v>
      </c>
      <c r="K298" t="s">
        <v>404</v>
      </c>
      <c r="L298">
        <v>0.92500000000000004</v>
      </c>
      <c r="M298">
        <v>4</v>
      </c>
      <c r="N298">
        <v>6</v>
      </c>
      <c r="P298" s="75">
        <v>41353</v>
      </c>
      <c r="Q298" s="75">
        <v>2002</v>
      </c>
      <c r="R298" s="61" t="s">
        <v>114</v>
      </c>
      <c r="S298" s="65">
        <v>1.867</v>
      </c>
      <c r="T298" s="65">
        <v>0.113</v>
      </c>
      <c r="U298" s="65">
        <v>0</v>
      </c>
      <c r="V298" s="65">
        <v>0.502</v>
      </c>
      <c r="W298" s="65">
        <v>0.47799999999999998</v>
      </c>
    </row>
    <row r="299" spans="1:29" hidden="1" x14ac:dyDescent="0.25">
      <c r="A299">
        <v>30064</v>
      </c>
      <c r="B299">
        <v>2002</v>
      </c>
      <c r="C299" s="22" t="str">
        <f t="shared" si="9"/>
        <v>2002H30064</v>
      </c>
      <c r="D299" s="13">
        <v>37348</v>
      </c>
      <c r="E299">
        <v>40002</v>
      </c>
      <c r="F299" t="s">
        <v>44</v>
      </c>
      <c r="G299" t="s">
        <v>94</v>
      </c>
      <c r="I299" t="s">
        <v>401</v>
      </c>
      <c r="J299" s="15">
        <f t="shared" si="10"/>
        <v>479.20000000000005</v>
      </c>
      <c r="K299" t="s">
        <v>402</v>
      </c>
      <c r="L299">
        <v>0.2</v>
      </c>
      <c r="M299">
        <v>4</v>
      </c>
      <c r="N299">
        <v>6</v>
      </c>
      <c r="P299" s="55"/>
      <c r="Q299" s="75"/>
      <c r="R299" s="61" t="s">
        <v>114</v>
      </c>
      <c r="S299" s="65">
        <v>0</v>
      </c>
      <c r="T299" s="65">
        <v>0</v>
      </c>
      <c r="U299" s="65">
        <v>0</v>
      </c>
      <c r="V299" s="65">
        <v>0</v>
      </c>
      <c r="W299" s="65">
        <v>0</v>
      </c>
    </row>
    <row r="300" spans="1:29" hidden="1" x14ac:dyDescent="0.25">
      <c r="A300">
        <v>30065</v>
      </c>
      <c r="B300">
        <v>2002</v>
      </c>
      <c r="C300" s="22" t="str">
        <f t="shared" si="9"/>
        <v>2002H30065</v>
      </c>
      <c r="D300" s="13">
        <v>37348</v>
      </c>
      <c r="E300">
        <v>40002</v>
      </c>
      <c r="F300" t="s">
        <v>44</v>
      </c>
      <c r="G300" t="s">
        <v>94</v>
      </c>
      <c r="I300" t="s">
        <v>401</v>
      </c>
      <c r="J300" s="15">
        <f t="shared" si="10"/>
        <v>7188</v>
      </c>
      <c r="K300" t="s">
        <v>403</v>
      </c>
      <c r="L300">
        <v>3</v>
      </c>
      <c r="M300">
        <v>4</v>
      </c>
      <c r="N300">
        <v>6</v>
      </c>
      <c r="P300" s="75">
        <v>41354</v>
      </c>
      <c r="Q300" s="75">
        <v>2002</v>
      </c>
      <c r="R300" s="61" t="s">
        <v>114</v>
      </c>
      <c r="S300" s="65">
        <v>5.73</v>
      </c>
      <c r="T300" s="65">
        <v>0.16400000000000001</v>
      </c>
      <c r="U300" s="65">
        <v>0</v>
      </c>
      <c r="V300" s="65">
        <v>5.5330000000000004</v>
      </c>
      <c r="W300" s="65">
        <v>9.1440000000000001</v>
      </c>
    </row>
    <row r="301" spans="1:29" hidden="1" x14ac:dyDescent="0.25">
      <c r="A301">
        <v>30066</v>
      </c>
      <c r="B301">
        <v>2002</v>
      </c>
      <c r="C301" s="22" t="str">
        <f t="shared" si="9"/>
        <v>2002H30066</v>
      </c>
      <c r="D301" s="13">
        <v>37348</v>
      </c>
      <c r="E301">
        <v>40002</v>
      </c>
      <c r="F301" t="s">
        <v>44</v>
      </c>
      <c r="G301" t="s">
        <v>94</v>
      </c>
      <c r="I301" t="s">
        <v>401</v>
      </c>
      <c r="J301" s="15">
        <f t="shared" si="10"/>
        <v>11381</v>
      </c>
      <c r="K301" t="s">
        <v>404</v>
      </c>
      <c r="L301">
        <v>4.75</v>
      </c>
      <c r="M301">
        <v>4</v>
      </c>
      <c r="N301">
        <v>6</v>
      </c>
      <c r="P301" s="75">
        <v>41355</v>
      </c>
      <c r="Q301" s="75">
        <v>2002</v>
      </c>
      <c r="R301" s="61" t="s">
        <v>114</v>
      </c>
      <c r="S301" s="65">
        <v>7.9279999999999999</v>
      </c>
      <c r="T301" s="65">
        <v>1.4350000000000001</v>
      </c>
      <c r="U301" s="65">
        <v>0</v>
      </c>
      <c r="V301" s="65">
        <v>6.8470000000000004</v>
      </c>
      <c r="W301" s="65">
        <v>1.3680000000000001</v>
      </c>
    </row>
    <row r="302" spans="1:29" hidden="1" x14ac:dyDescent="0.25">
      <c r="A302">
        <v>30067</v>
      </c>
      <c r="B302">
        <v>2002</v>
      </c>
      <c r="C302" s="22" t="str">
        <f t="shared" si="9"/>
        <v>2002H30067</v>
      </c>
      <c r="D302" s="13">
        <v>37348</v>
      </c>
      <c r="E302">
        <v>40002</v>
      </c>
      <c r="F302" t="s">
        <v>48</v>
      </c>
      <c r="G302" t="s">
        <v>205</v>
      </c>
      <c r="I302" t="s">
        <v>401</v>
      </c>
      <c r="J302" s="15">
        <f t="shared" si="10"/>
        <v>479.20000000000005</v>
      </c>
      <c r="K302" s="74" t="s">
        <v>402</v>
      </c>
      <c r="L302">
        <v>0.2</v>
      </c>
      <c r="M302">
        <v>4</v>
      </c>
      <c r="N302">
        <v>6</v>
      </c>
      <c r="P302" s="75"/>
      <c r="Q302" s="75"/>
      <c r="R302" s="61" t="s">
        <v>114</v>
      </c>
      <c r="S302" s="65">
        <v>0</v>
      </c>
      <c r="T302" s="65">
        <v>0</v>
      </c>
      <c r="U302" s="65">
        <v>0</v>
      </c>
      <c r="V302" s="65">
        <v>0</v>
      </c>
      <c r="W302" s="65">
        <v>0</v>
      </c>
    </row>
    <row r="303" spans="1:29" hidden="1" x14ac:dyDescent="0.25">
      <c r="A303">
        <v>30068</v>
      </c>
      <c r="B303">
        <v>2002</v>
      </c>
      <c r="C303" s="22" t="str">
        <f t="shared" si="9"/>
        <v>2002H30068</v>
      </c>
      <c r="D303" s="13">
        <v>37348</v>
      </c>
      <c r="E303">
        <v>40002</v>
      </c>
      <c r="F303" t="s">
        <v>48</v>
      </c>
      <c r="G303" t="s">
        <v>205</v>
      </c>
      <c r="I303" t="s">
        <v>401</v>
      </c>
      <c r="J303" s="15">
        <f t="shared" si="10"/>
        <v>17970</v>
      </c>
      <c r="K303" s="74" t="s">
        <v>403</v>
      </c>
      <c r="L303">
        <v>7.5</v>
      </c>
      <c r="M303">
        <v>4</v>
      </c>
      <c r="N303">
        <v>6</v>
      </c>
      <c r="P303" s="75">
        <v>41356</v>
      </c>
      <c r="Q303" s="75">
        <v>2002</v>
      </c>
      <c r="R303" s="61" t="s">
        <v>114</v>
      </c>
      <c r="S303" s="65">
        <v>3.0950000000000002</v>
      </c>
      <c r="T303" s="65">
        <v>0</v>
      </c>
      <c r="U303" s="65">
        <v>0</v>
      </c>
      <c r="V303" s="65">
        <v>3.5</v>
      </c>
      <c r="W303" s="65">
        <v>0.64</v>
      </c>
    </row>
    <row r="304" spans="1:29" hidden="1" x14ac:dyDescent="0.25">
      <c r="A304">
        <v>30069</v>
      </c>
      <c r="B304">
        <v>2002</v>
      </c>
      <c r="C304" s="22" t="str">
        <f t="shared" si="9"/>
        <v>2002H30069</v>
      </c>
      <c r="D304" s="13">
        <v>37348</v>
      </c>
      <c r="E304">
        <v>40002</v>
      </c>
      <c r="F304" t="s">
        <v>48</v>
      </c>
      <c r="G304" t="s">
        <v>205</v>
      </c>
      <c r="I304" t="s">
        <v>401</v>
      </c>
      <c r="J304" s="15">
        <f t="shared" si="10"/>
        <v>17970</v>
      </c>
      <c r="K304" s="74" t="s">
        <v>404</v>
      </c>
      <c r="L304">
        <v>7.5</v>
      </c>
      <c r="M304">
        <v>4</v>
      </c>
      <c r="N304">
        <v>6</v>
      </c>
      <c r="P304" s="75">
        <v>41336</v>
      </c>
      <c r="Q304" s="75">
        <v>2002</v>
      </c>
      <c r="R304" s="61" t="s">
        <v>114</v>
      </c>
      <c r="S304" s="65">
        <v>9.7579999999999991</v>
      </c>
      <c r="T304" s="65">
        <v>2.9950000000000001</v>
      </c>
      <c r="U304" s="65">
        <v>0</v>
      </c>
      <c r="V304" s="65">
        <v>5.508</v>
      </c>
      <c r="W304" s="65">
        <v>0</v>
      </c>
    </row>
    <row r="305" spans="1:29" hidden="1" x14ac:dyDescent="0.25">
      <c r="A305">
        <v>30070</v>
      </c>
      <c r="B305">
        <v>2002</v>
      </c>
      <c r="C305" s="22" t="str">
        <f t="shared" si="9"/>
        <v>2002H30070</v>
      </c>
      <c r="D305" s="13">
        <v>37348</v>
      </c>
      <c r="E305">
        <v>40002</v>
      </c>
      <c r="F305" t="s">
        <v>48</v>
      </c>
      <c r="G305" t="s">
        <v>209</v>
      </c>
      <c r="I305" t="s">
        <v>401</v>
      </c>
      <c r="J305" s="15">
        <f t="shared" si="10"/>
        <v>479.20000000000005</v>
      </c>
      <c r="K305" s="74" t="s">
        <v>402</v>
      </c>
      <c r="L305">
        <v>0.2</v>
      </c>
      <c r="M305">
        <v>4</v>
      </c>
      <c r="N305">
        <v>6</v>
      </c>
      <c r="P305" s="75"/>
      <c r="Q305" s="75"/>
      <c r="R305" s="61" t="s">
        <v>114</v>
      </c>
      <c r="S305" s="65">
        <v>0</v>
      </c>
      <c r="T305" s="65">
        <v>0</v>
      </c>
      <c r="U305" s="65">
        <v>0</v>
      </c>
      <c r="V305" s="65">
        <v>0</v>
      </c>
      <c r="W305" s="65">
        <v>0</v>
      </c>
    </row>
    <row r="306" spans="1:29" hidden="1" x14ac:dyDescent="0.25">
      <c r="A306">
        <v>30071</v>
      </c>
      <c r="B306">
        <v>2002</v>
      </c>
      <c r="C306" s="22" t="str">
        <f t="shared" si="9"/>
        <v>2002H30071</v>
      </c>
      <c r="D306" s="13">
        <v>37348</v>
      </c>
      <c r="E306">
        <v>40002</v>
      </c>
      <c r="F306" t="s">
        <v>48</v>
      </c>
      <c r="G306" t="s">
        <v>209</v>
      </c>
      <c r="I306" t="s">
        <v>401</v>
      </c>
      <c r="J306" s="15">
        <f t="shared" si="10"/>
        <v>19168</v>
      </c>
      <c r="K306" s="74" t="s">
        <v>403</v>
      </c>
      <c r="L306">
        <v>8</v>
      </c>
      <c r="M306">
        <v>4</v>
      </c>
      <c r="N306">
        <v>6</v>
      </c>
      <c r="P306" s="75">
        <v>41337</v>
      </c>
      <c r="Q306" s="75">
        <v>2002</v>
      </c>
      <c r="R306" s="61" t="s">
        <v>114</v>
      </c>
      <c r="S306" s="65">
        <v>1.9430000000000001</v>
      </c>
      <c r="T306" s="65">
        <v>0</v>
      </c>
      <c r="U306" s="65">
        <v>0</v>
      </c>
      <c r="V306" s="65">
        <v>2.2400000000000002</v>
      </c>
      <c r="W306" s="65">
        <v>0.20200000000000001</v>
      </c>
    </row>
    <row r="307" spans="1:29" hidden="1" x14ac:dyDescent="0.25">
      <c r="A307">
        <v>30072</v>
      </c>
      <c r="B307">
        <v>2002</v>
      </c>
      <c r="C307" s="22" t="str">
        <f t="shared" si="9"/>
        <v>2002H30072</v>
      </c>
      <c r="D307" s="13">
        <v>37348</v>
      </c>
      <c r="E307">
        <v>40002</v>
      </c>
      <c r="F307" t="s">
        <v>48</v>
      </c>
      <c r="G307" t="s">
        <v>209</v>
      </c>
      <c r="I307" t="s">
        <v>401</v>
      </c>
      <c r="J307" s="15">
        <f t="shared" si="10"/>
        <v>0</v>
      </c>
      <c r="K307" s="74" t="s">
        <v>404</v>
      </c>
      <c r="L307">
        <v>0</v>
      </c>
      <c r="M307">
        <v>4</v>
      </c>
      <c r="N307">
        <v>6</v>
      </c>
      <c r="O307" t="s">
        <v>438</v>
      </c>
      <c r="P307" s="55"/>
      <c r="Q307" s="75"/>
      <c r="R307" s="61" t="s">
        <v>114</v>
      </c>
      <c r="S307" s="65"/>
      <c r="T307" s="65"/>
      <c r="U307" s="65"/>
      <c r="V307" s="65"/>
      <c r="W307" s="65"/>
    </row>
    <row r="308" spans="1:29" hidden="1" x14ac:dyDescent="0.25">
      <c r="A308">
        <v>30073</v>
      </c>
      <c r="B308">
        <v>2002</v>
      </c>
      <c r="C308" s="22" t="str">
        <f t="shared" si="9"/>
        <v>2002H30073</v>
      </c>
      <c r="D308" s="13">
        <v>37348</v>
      </c>
      <c r="E308">
        <v>40002</v>
      </c>
      <c r="F308" t="s">
        <v>48</v>
      </c>
      <c r="G308" t="s">
        <v>210</v>
      </c>
      <c r="I308" t="s">
        <v>401</v>
      </c>
      <c r="J308" s="15">
        <f t="shared" si="10"/>
        <v>1557.4</v>
      </c>
      <c r="K308" s="74" t="s">
        <v>402</v>
      </c>
      <c r="L308">
        <v>0.65</v>
      </c>
      <c r="M308">
        <v>4</v>
      </c>
      <c r="N308">
        <v>6</v>
      </c>
      <c r="P308" s="75"/>
      <c r="Q308" s="75"/>
      <c r="R308" s="61" t="s">
        <v>114</v>
      </c>
      <c r="S308" s="65">
        <v>0</v>
      </c>
      <c r="T308" s="65">
        <v>0</v>
      </c>
      <c r="U308" s="65">
        <v>0</v>
      </c>
      <c r="V308" s="65">
        <v>0</v>
      </c>
      <c r="W308" s="65">
        <v>0</v>
      </c>
    </row>
    <row r="309" spans="1:29" hidden="1" x14ac:dyDescent="0.25">
      <c r="A309">
        <v>30074</v>
      </c>
      <c r="B309">
        <v>2002</v>
      </c>
      <c r="C309" s="22" t="str">
        <f t="shared" si="9"/>
        <v>2002H30074</v>
      </c>
      <c r="D309" s="13">
        <v>37348</v>
      </c>
      <c r="E309">
        <v>40002</v>
      </c>
      <c r="F309" t="s">
        <v>48</v>
      </c>
      <c r="G309" t="s">
        <v>210</v>
      </c>
      <c r="I309" t="s">
        <v>401</v>
      </c>
      <c r="J309" s="15">
        <f t="shared" si="10"/>
        <v>19767</v>
      </c>
      <c r="K309" s="74" t="s">
        <v>403</v>
      </c>
      <c r="L309">
        <v>8.25</v>
      </c>
      <c r="M309">
        <v>4</v>
      </c>
      <c r="N309">
        <v>6</v>
      </c>
      <c r="P309" s="75">
        <v>41338</v>
      </c>
      <c r="Q309" s="75">
        <v>2002</v>
      </c>
      <c r="R309" s="61" t="s">
        <v>114</v>
      </c>
      <c r="S309" s="65">
        <v>4.7690000000000001</v>
      </c>
      <c r="T309" s="65">
        <v>9.4E-2</v>
      </c>
      <c r="U309" s="65">
        <v>0</v>
      </c>
      <c r="V309" s="65">
        <v>6.9980000000000002</v>
      </c>
      <c r="W309" s="65">
        <v>0</v>
      </c>
    </row>
    <row r="310" spans="1:29" hidden="1" x14ac:dyDescent="0.25">
      <c r="A310">
        <v>30075</v>
      </c>
      <c r="B310">
        <v>2002</v>
      </c>
      <c r="C310" s="22" t="str">
        <f t="shared" si="9"/>
        <v>2002H30075</v>
      </c>
      <c r="D310" s="13">
        <v>37348</v>
      </c>
      <c r="E310">
        <v>40002</v>
      </c>
      <c r="F310" t="s">
        <v>48</v>
      </c>
      <c r="G310" t="s">
        <v>210</v>
      </c>
      <c r="I310" t="s">
        <v>401</v>
      </c>
      <c r="J310" s="15">
        <f t="shared" si="10"/>
        <v>10782</v>
      </c>
      <c r="K310" s="74" t="s">
        <v>404</v>
      </c>
      <c r="L310">
        <v>4.5</v>
      </c>
      <c r="M310">
        <v>4</v>
      </c>
      <c r="N310">
        <v>6</v>
      </c>
      <c r="P310" s="75">
        <v>41339</v>
      </c>
      <c r="Q310" s="75">
        <v>2002</v>
      </c>
      <c r="R310" s="61" t="s">
        <v>114</v>
      </c>
      <c r="S310" s="65">
        <v>3.5670000000000002</v>
      </c>
      <c r="T310" s="65">
        <v>2.5609999999999999</v>
      </c>
      <c r="U310" s="65">
        <v>0</v>
      </c>
      <c r="V310" s="65">
        <v>2.4990000000000001</v>
      </c>
      <c r="W310" s="65">
        <v>0.19800000000000001</v>
      </c>
    </row>
    <row r="311" spans="1:29" hidden="1" x14ac:dyDescent="0.25">
      <c r="A311">
        <v>30076</v>
      </c>
      <c r="B311">
        <v>2002</v>
      </c>
      <c r="C311" s="22" t="str">
        <f t="shared" si="9"/>
        <v>2002H30076</v>
      </c>
      <c r="D311" s="13">
        <v>37348</v>
      </c>
      <c r="E311">
        <v>40002</v>
      </c>
      <c r="F311" t="s">
        <v>48</v>
      </c>
      <c r="G311" t="s">
        <v>211</v>
      </c>
      <c r="I311" t="s">
        <v>401</v>
      </c>
      <c r="J311" s="15">
        <f t="shared" si="10"/>
        <v>239.60000000000002</v>
      </c>
      <c r="K311" s="74" t="s">
        <v>402</v>
      </c>
      <c r="L311">
        <v>0.1</v>
      </c>
      <c r="M311">
        <v>4</v>
      </c>
      <c r="N311">
        <v>6</v>
      </c>
      <c r="P311" s="75"/>
      <c r="Q311" s="75"/>
      <c r="R311" s="61" t="s">
        <v>114</v>
      </c>
      <c r="S311" s="65">
        <v>0</v>
      </c>
      <c r="T311" s="65">
        <v>0</v>
      </c>
      <c r="U311" s="65">
        <v>0</v>
      </c>
      <c r="V311" s="65">
        <v>0</v>
      </c>
      <c r="W311" s="65">
        <v>0</v>
      </c>
    </row>
    <row r="312" spans="1:29" hidden="1" x14ac:dyDescent="0.25">
      <c r="A312">
        <v>30077</v>
      </c>
      <c r="B312">
        <v>2002</v>
      </c>
      <c r="C312" s="22" t="str">
        <f t="shared" si="9"/>
        <v>2002H30077</v>
      </c>
      <c r="D312" s="13">
        <v>37348</v>
      </c>
      <c r="E312">
        <v>40002</v>
      </c>
      <c r="F312" t="s">
        <v>48</v>
      </c>
      <c r="G312" t="s">
        <v>211</v>
      </c>
      <c r="I312" t="s">
        <v>401</v>
      </c>
      <c r="J312" s="15">
        <f t="shared" si="10"/>
        <v>14376</v>
      </c>
      <c r="K312" t="s">
        <v>403</v>
      </c>
      <c r="L312">
        <v>6</v>
      </c>
      <c r="M312">
        <v>4</v>
      </c>
      <c r="N312">
        <v>6</v>
      </c>
      <c r="P312" s="75">
        <v>41340</v>
      </c>
      <c r="Q312" s="75">
        <v>2002</v>
      </c>
      <c r="R312" s="61" t="s">
        <v>114</v>
      </c>
      <c r="S312" s="65">
        <v>0.80900000000000005</v>
      </c>
      <c r="T312" s="65">
        <v>0</v>
      </c>
      <c r="U312" s="65">
        <v>0</v>
      </c>
      <c r="V312" s="65">
        <v>0.37</v>
      </c>
      <c r="W312" s="65">
        <v>6.3E-2</v>
      </c>
    </row>
    <row r="313" spans="1:29" hidden="1" x14ac:dyDescent="0.25">
      <c r="A313">
        <v>30078</v>
      </c>
      <c r="B313">
        <v>2002</v>
      </c>
      <c r="C313" s="22" t="str">
        <f t="shared" si="9"/>
        <v>2002H30078</v>
      </c>
      <c r="D313" s="13">
        <v>37348</v>
      </c>
      <c r="E313">
        <v>40002</v>
      </c>
      <c r="F313" t="s">
        <v>48</v>
      </c>
      <c r="G313" t="s">
        <v>211</v>
      </c>
      <c r="I313" t="s">
        <v>401</v>
      </c>
      <c r="J313" s="15">
        <f t="shared" si="10"/>
        <v>0</v>
      </c>
      <c r="K313" t="s">
        <v>404</v>
      </c>
      <c r="L313">
        <v>0</v>
      </c>
      <c r="M313">
        <v>4</v>
      </c>
      <c r="N313">
        <v>6</v>
      </c>
      <c r="O313" t="s">
        <v>438</v>
      </c>
      <c r="P313" s="55"/>
      <c r="Q313" s="75"/>
      <c r="R313" s="61" t="s">
        <v>114</v>
      </c>
      <c r="S313" s="65"/>
      <c r="T313" s="65"/>
      <c r="U313" s="65"/>
      <c r="V313" s="65"/>
      <c r="W313" s="65"/>
    </row>
    <row r="314" spans="1:29" hidden="1" x14ac:dyDescent="0.25">
      <c r="A314">
        <v>30079</v>
      </c>
      <c r="B314">
        <v>2002</v>
      </c>
      <c r="C314" s="22" t="str">
        <f t="shared" si="9"/>
        <v>2002H30079</v>
      </c>
      <c r="D314" s="13">
        <v>37348</v>
      </c>
      <c r="E314">
        <v>40002</v>
      </c>
      <c r="F314" t="s">
        <v>48</v>
      </c>
      <c r="G314" t="s">
        <v>212</v>
      </c>
      <c r="I314" t="s">
        <v>401</v>
      </c>
      <c r="J314" s="15">
        <f t="shared" si="10"/>
        <v>479.20000000000005</v>
      </c>
      <c r="K314" t="s">
        <v>402</v>
      </c>
      <c r="L314">
        <v>0.2</v>
      </c>
      <c r="M314">
        <v>4</v>
      </c>
      <c r="N314">
        <v>6</v>
      </c>
      <c r="P314" s="75"/>
      <c r="Q314" s="75"/>
      <c r="R314" s="61" t="s">
        <v>114</v>
      </c>
      <c r="S314" s="65">
        <v>0</v>
      </c>
      <c r="T314" s="65">
        <v>0</v>
      </c>
      <c r="U314" s="65">
        <v>0</v>
      </c>
      <c r="V314" s="65">
        <v>0</v>
      </c>
      <c r="W314" s="65">
        <v>0</v>
      </c>
    </row>
    <row r="315" spans="1:29" hidden="1" x14ac:dyDescent="0.25">
      <c r="A315">
        <v>30080</v>
      </c>
      <c r="B315">
        <v>2002</v>
      </c>
      <c r="C315" s="22" t="str">
        <f t="shared" si="9"/>
        <v>2002H30080</v>
      </c>
      <c r="D315" s="13">
        <v>37348</v>
      </c>
      <c r="E315">
        <v>40002</v>
      </c>
      <c r="F315" t="s">
        <v>48</v>
      </c>
      <c r="G315" t="s">
        <v>212</v>
      </c>
      <c r="I315" t="s">
        <v>401</v>
      </c>
      <c r="J315" s="15">
        <f t="shared" si="10"/>
        <v>31747</v>
      </c>
      <c r="K315" t="s">
        <v>403</v>
      </c>
      <c r="L315">
        <v>13.25</v>
      </c>
      <c r="M315">
        <v>4</v>
      </c>
      <c r="N315">
        <v>6</v>
      </c>
      <c r="P315" s="75">
        <v>41341</v>
      </c>
      <c r="Q315" s="75">
        <v>2002</v>
      </c>
      <c r="R315" s="61" t="s">
        <v>114</v>
      </c>
      <c r="S315" s="65">
        <v>5.8540000000000001</v>
      </c>
      <c r="T315" s="65">
        <v>0</v>
      </c>
      <c r="U315" s="65">
        <v>0</v>
      </c>
      <c r="V315" s="65">
        <v>3.3719999999999999</v>
      </c>
      <c r="W315" s="65">
        <v>0</v>
      </c>
    </row>
    <row r="316" spans="1:29" hidden="1" x14ac:dyDescent="0.25">
      <c r="A316">
        <v>30081</v>
      </c>
      <c r="B316">
        <v>2002</v>
      </c>
      <c r="C316" s="22" t="str">
        <f t="shared" si="9"/>
        <v>2002H30081</v>
      </c>
      <c r="D316" s="13">
        <v>37348</v>
      </c>
      <c r="E316">
        <v>40002</v>
      </c>
      <c r="F316" t="s">
        <v>48</v>
      </c>
      <c r="G316" t="s">
        <v>212</v>
      </c>
      <c r="I316" t="s">
        <v>401</v>
      </c>
      <c r="J316" s="15">
        <f t="shared" si="10"/>
        <v>0</v>
      </c>
      <c r="K316" t="s">
        <v>404</v>
      </c>
      <c r="L316">
        <v>0</v>
      </c>
      <c r="M316">
        <v>4</v>
      </c>
      <c r="N316">
        <v>6</v>
      </c>
      <c r="O316" t="s">
        <v>438</v>
      </c>
      <c r="P316" s="55"/>
      <c r="Q316" s="75"/>
      <c r="R316" s="61" t="s">
        <v>114</v>
      </c>
      <c r="S316" s="65"/>
      <c r="T316" s="65"/>
      <c r="U316" s="65"/>
      <c r="V316" s="65"/>
      <c r="W316" s="65"/>
    </row>
    <row r="317" spans="1:29" hidden="1" x14ac:dyDescent="0.25">
      <c r="A317">
        <v>30082</v>
      </c>
      <c r="B317">
        <v>2002</v>
      </c>
      <c r="C317" s="22" t="str">
        <f t="shared" si="9"/>
        <v>2002H30082</v>
      </c>
      <c r="D317" s="13">
        <v>37348</v>
      </c>
      <c r="E317">
        <v>40002</v>
      </c>
      <c r="F317" t="s">
        <v>48</v>
      </c>
      <c r="G317" t="s">
        <v>213</v>
      </c>
      <c r="I317" t="s">
        <v>401</v>
      </c>
      <c r="J317" s="15">
        <f t="shared" si="10"/>
        <v>599</v>
      </c>
      <c r="K317" t="s">
        <v>402</v>
      </c>
      <c r="L317">
        <v>0.25</v>
      </c>
      <c r="M317">
        <v>4</v>
      </c>
      <c r="N317">
        <v>6</v>
      </c>
      <c r="P317" s="75"/>
      <c r="Q317" s="75"/>
      <c r="R317" s="61" t="s">
        <v>114</v>
      </c>
      <c r="S317" s="65">
        <v>0</v>
      </c>
      <c r="T317" s="65">
        <v>0</v>
      </c>
      <c r="U317" s="65">
        <v>0</v>
      </c>
      <c r="V317" s="65">
        <v>0</v>
      </c>
      <c r="W317" s="65">
        <v>0</v>
      </c>
    </row>
    <row r="318" spans="1:29" hidden="1" x14ac:dyDescent="0.25">
      <c r="A318">
        <v>30083</v>
      </c>
      <c r="B318">
        <v>2002</v>
      </c>
      <c r="C318" s="22" t="str">
        <f t="shared" si="9"/>
        <v>2002H30083</v>
      </c>
      <c r="D318" s="13">
        <v>37348</v>
      </c>
      <c r="E318">
        <v>40002</v>
      </c>
      <c r="F318" t="s">
        <v>48</v>
      </c>
      <c r="G318" t="s">
        <v>213</v>
      </c>
      <c r="I318" t="s">
        <v>401</v>
      </c>
      <c r="J318" s="15">
        <f t="shared" si="10"/>
        <v>29950</v>
      </c>
      <c r="K318" t="s">
        <v>403</v>
      </c>
      <c r="L318">
        <v>12.5</v>
      </c>
      <c r="M318">
        <v>4</v>
      </c>
      <c r="N318">
        <v>6</v>
      </c>
      <c r="P318" s="75">
        <v>41342</v>
      </c>
      <c r="Q318" s="75">
        <v>2002</v>
      </c>
      <c r="R318" s="61" t="s">
        <v>114</v>
      </c>
      <c r="S318" s="65">
        <v>9.4359999999999999</v>
      </c>
      <c r="T318" s="65">
        <v>0.23300000000000001</v>
      </c>
      <c r="U318" s="65">
        <v>0</v>
      </c>
      <c r="V318" s="65">
        <v>6.5250000000000004</v>
      </c>
      <c r="W318" s="65">
        <v>0.14399999999999999</v>
      </c>
      <c r="X318" s="55"/>
      <c r="Y318" s="22"/>
      <c r="Z318" s="61"/>
      <c r="AA318" s="46"/>
      <c r="AB318" s="46"/>
      <c r="AC318" s="46"/>
    </row>
    <row r="319" spans="1:29" hidden="1" x14ac:dyDescent="0.25">
      <c r="A319">
        <v>30084</v>
      </c>
      <c r="B319">
        <v>2002</v>
      </c>
      <c r="C319" s="22" t="str">
        <f t="shared" si="9"/>
        <v>2002H30084</v>
      </c>
      <c r="D319" s="13">
        <v>37348</v>
      </c>
      <c r="E319">
        <v>40002</v>
      </c>
      <c r="F319" t="s">
        <v>48</v>
      </c>
      <c r="G319" t="s">
        <v>213</v>
      </c>
      <c r="I319" t="s">
        <v>401</v>
      </c>
      <c r="J319" s="15">
        <f t="shared" si="10"/>
        <v>4193</v>
      </c>
      <c r="K319" s="74" t="s">
        <v>404</v>
      </c>
      <c r="L319">
        <v>1.75</v>
      </c>
      <c r="M319">
        <v>4</v>
      </c>
      <c r="N319">
        <v>6</v>
      </c>
      <c r="P319" s="75">
        <v>41343</v>
      </c>
      <c r="Q319" s="75">
        <v>2002</v>
      </c>
      <c r="R319" s="61" t="s">
        <v>114</v>
      </c>
      <c r="S319" s="65">
        <v>2.21</v>
      </c>
      <c r="T319" s="65">
        <v>3.4000000000000002E-2</v>
      </c>
      <c r="U319" s="65">
        <v>0</v>
      </c>
      <c r="V319" s="65">
        <v>0.376</v>
      </c>
      <c r="W319" s="65">
        <v>0</v>
      </c>
    </row>
    <row r="320" spans="1:29" hidden="1" x14ac:dyDescent="0.25">
      <c r="A320">
        <v>12</v>
      </c>
      <c r="B320">
        <v>2003</v>
      </c>
      <c r="C320" s="22" t="str">
        <f t="shared" ref="C320:C355" si="11">CONCATENATE(B320,"H000",A320)</f>
        <v>2003H00012</v>
      </c>
      <c r="D320" s="13">
        <v>37708</v>
      </c>
      <c r="E320">
        <v>30001</v>
      </c>
      <c r="F320" t="s">
        <v>66</v>
      </c>
      <c r="G320">
        <v>32</v>
      </c>
      <c r="H320">
        <v>28</v>
      </c>
      <c r="I320" t="s">
        <v>401</v>
      </c>
      <c r="J320" s="15">
        <f t="shared" si="10"/>
        <v>2216.3000000000002</v>
      </c>
      <c r="K320" t="s">
        <v>402</v>
      </c>
      <c r="L320">
        <v>0.92500000000000004</v>
      </c>
      <c r="M320">
        <v>4</v>
      </c>
      <c r="N320">
        <v>6</v>
      </c>
      <c r="P320" s="55"/>
      <c r="Q320" s="55"/>
      <c r="R320" s="61" t="s">
        <v>113</v>
      </c>
      <c r="S320" s="46">
        <v>0</v>
      </c>
      <c r="T320" s="46">
        <v>0</v>
      </c>
      <c r="U320" s="46">
        <v>0</v>
      </c>
      <c r="V320" s="46">
        <v>0</v>
      </c>
      <c r="W320" s="46">
        <v>0</v>
      </c>
      <c r="X320" s="55"/>
      <c r="Y320" s="22"/>
      <c r="Z320" s="86" t="s">
        <v>214</v>
      </c>
      <c r="AA320" s="46">
        <v>0</v>
      </c>
      <c r="AB320" s="46">
        <v>0</v>
      </c>
      <c r="AC320" s="46">
        <v>0</v>
      </c>
    </row>
    <row r="321" spans="1:29" hidden="1" x14ac:dyDescent="0.25">
      <c r="A321">
        <v>13</v>
      </c>
      <c r="B321">
        <v>2003</v>
      </c>
      <c r="C321" s="22" t="str">
        <f t="shared" si="11"/>
        <v>2003H00013</v>
      </c>
      <c r="D321" s="13">
        <v>37708</v>
      </c>
      <c r="E321">
        <v>30001</v>
      </c>
      <c r="F321" t="s">
        <v>66</v>
      </c>
      <c r="G321">
        <v>32</v>
      </c>
      <c r="H321">
        <v>28</v>
      </c>
      <c r="I321" t="s">
        <v>401</v>
      </c>
      <c r="J321" s="15">
        <f t="shared" si="10"/>
        <v>13178</v>
      </c>
      <c r="K321" t="s">
        <v>403</v>
      </c>
      <c r="L321">
        <v>5.5</v>
      </c>
      <c r="M321">
        <v>4</v>
      </c>
      <c r="N321">
        <v>6</v>
      </c>
      <c r="P321" s="55">
        <v>1029</v>
      </c>
      <c r="Q321" s="55">
        <v>2004</v>
      </c>
      <c r="R321" s="61" t="s">
        <v>113</v>
      </c>
      <c r="S321" s="46">
        <v>13.008042704626336</v>
      </c>
      <c r="T321" s="46">
        <v>0</v>
      </c>
      <c r="U321" s="46">
        <v>0</v>
      </c>
      <c r="V321" s="46">
        <v>4.5769039145907469</v>
      </c>
      <c r="W321" s="46">
        <v>0</v>
      </c>
      <c r="X321" s="55">
        <v>1030</v>
      </c>
      <c r="Y321" s="22">
        <v>2004</v>
      </c>
      <c r="Z321" s="86" t="s">
        <v>214</v>
      </c>
      <c r="AA321" s="46">
        <v>12.52626334519573</v>
      </c>
      <c r="AB321" s="46">
        <v>0</v>
      </c>
      <c r="AC321" s="46">
        <v>0</v>
      </c>
    </row>
    <row r="322" spans="1:29" hidden="1" x14ac:dyDescent="0.25">
      <c r="A322">
        <v>14</v>
      </c>
      <c r="B322">
        <v>2003</v>
      </c>
      <c r="C322" s="22" t="str">
        <f t="shared" si="11"/>
        <v>2003H00014</v>
      </c>
      <c r="D322" s="13">
        <v>37708</v>
      </c>
      <c r="E322">
        <v>30001</v>
      </c>
      <c r="F322" t="s">
        <v>66</v>
      </c>
      <c r="G322">
        <v>32</v>
      </c>
      <c r="H322">
        <v>28</v>
      </c>
      <c r="I322" t="s">
        <v>401</v>
      </c>
      <c r="J322" s="15">
        <f t="shared" si="10"/>
        <v>14376</v>
      </c>
      <c r="K322" t="s">
        <v>404</v>
      </c>
      <c r="L322">
        <v>6</v>
      </c>
      <c r="M322">
        <v>4</v>
      </c>
      <c r="N322">
        <v>6</v>
      </c>
      <c r="P322" s="55">
        <v>1031</v>
      </c>
      <c r="Q322" s="55">
        <v>2004</v>
      </c>
      <c r="R322" s="61" t="s">
        <v>113</v>
      </c>
      <c r="S322" s="46">
        <v>10.116905222437136</v>
      </c>
      <c r="T322" s="46">
        <v>0</v>
      </c>
      <c r="U322" s="46">
        <v>0</v>
      </c>
      <c r="V322" s="46">
        <v>1.2791489361702126</v>
      </c>
      <c r="W322" s="46">
        <v>0</v>
      </c>
      <c r="X322" s="55"/>
      <c r="Y322" s="22"/>
      <c r="Z322" s="86" t="s">
        <v>214</v>
      </c>
      <c r="AA322" s="46">
        <v>0</v>
      </c>
      <c r="AB322" s="46">
        <v>0</v>
      </c>
      <c r="AC322" s="46">
        <v>0</v>
      </c>
    </row>
    <row r="323" spans="1:29" hidden="1" x14ac:dyDescent="0.25">
      <c r="A323">
        <v>15</v>
      </c>
      <c r="B323">
        <v>2003</v>
      </c>
      <c r="C323" s="22" t="str">
        <f t="shared" si="11"/>
        <v>2003H00015</v>
      </c>
      <c r="D323" s="13">
        <v>37708</v>
      </c>
      <c r="E323">
        <v>30002</v>
      </c>
      <c r="F323" t="s">
        <v>66</v>
      </c>
      <c r="G323">
        <v>2928</v>
      </c>
      <c r="H323">
        <v>3130</v>
      </c>
      <c r="I323" t="s">
        <v>401</v>
      </c>
      <c r="J323" s="15">
        <f t="shared" si="10"/>
        <v>2995</v>
      </c>
      <c r="K323" t="s">
        <v>402</v>
      </c>
      <c r="L323">
        <v>1.25</v>
      </c>
      <c r="M323">
        <v>4</v>
      </c>
      <c r="N323">
        <v>6</v>
      </c>
      <c r="P323" s="55"/>
      <c r="Q323" s="55"/>
      <c r="R323" s="61" t="s">
        <v>113</v>
      </c>
      <c r="S323" s="46">
        <v>0</v>
      </c>
      <c r="T323" s="46">
        <v>0</v>
      </c>
      <c r="U323" s="46">
        <v>0</v>
      </c>
      <c r="V323" s="46">
        <v>0</v>
      </c>
      <c r="W323" s="46">
        <v>0</v>
      </c>
      <c r="X323" s="55"/>
      <c r="Y323" s="22"/>
      <c r="Z323" s="86" t="s">
        <v>214</v>
      </c>
      <c r="AA323" s="46">
        <v>0</v>
      </c>
      <c r="AB323" s="46">
        <v>0</v>
      </c>
      <c r="AC323" s="46">
        <v>0</v>
      </c>
    </row>
    <row r="324" spans="1:29" hidden="1" x14ac:dyDescent="0.25">
      <c r="A324">
        <v>16</v>
      </c>
      <c r="B324">
        <v>2003</v>
      </c>
      <c r="C324" s="22" t="str">
        <f t="shared" si="11"/>
        <v>2003H00016</v>
      </c>
      <c r="D324" s="13">
        <v>37708</v>
      </c>
      <c r="E324">
        <v>30002</v>
      </c>
      <c r="F324" t="s">
        <v>66</v>
      </c>
      <c r="G324">
        <v>2928</v>
      </c>
      <c r="H324">
        <v>3130</v>
      </c>
      <c r="I324" t="s">
        <v>401</v>
      </c>
      <c r="J324" s="15">
        <f t="shared" si="10"/>
        <v>14675.5</v>
      </c>
      <c r="K324" t="s">
        <v>403</v>
      </c>
      <c r="L324">
        <v>6.125</v>
      </c>
      <c r="M324">
        <v>4</v>
      </c>
      <c r="N324">
        <v>6</v>
      </c>
      <c r="O324" t="s">
        <v>426</v>
      </c>
      <c r="P324" s="55">
        <v>1032</v>
      </c>
      <c r="Q324" s="55">
        <v>2004</v>
      </c>
      <c r="R324" s="61" t="s">
        <v>113</v>
      </c>
      <c r="S324" s="46">
        <v>0.4169323308270676</v>
      </c>
      <c r="T324" s="46">
        <v>2.7100601503759396</v>
      </c>
      <c r="U324" s="46">
        <v>0</v>
      </c>
      <c r="V324" s="46">
        <v>4.7947218045112781</v>
      </c>
      <c r="W324" s="46">
        <v>0</v>
      </c>
      <c r="X324" s="55">
        <v>1033</v>
      </c>
      <c r="Y324" s="22">
        <v>2004</v>
      </c>
      <c r="Z324" s="86" t="s">
        <v>214</v>
      </c>
      <c r="AA324" s="46">
        <v>4.169323308270676</v>
      </c>
      <c r="AB324" s="46">
        <v>12.091037593984961</v>
      </c>
      <c r="AC324" s="46">
        <v>0</v>
      </c>
    </row>
    <row r="325" spans="1:29" hidden="1" x14ac:dyDescent="0.25">
      <c r="A325">
        <v>17</v>
      </c>
      <c r="B325">
        <v>2003</v>
      </c>
      <c r="C325" s="22" t="str">
        <f t="shared" si="11"/>
        <v>2003H00017</v>
      </c>
      <c r="D325" s="13">
        <v>37708</v>
      </c>
      <c r="E325">
        <v>30002</v>
      </c>
      <c r="F325" t="s">
        <v>66</v>
      </c>
      <c r="G325">
        <v>2928</v>
      </c>
      <c r="H325">
        <v>3130</v>
      </c>
      <c r="I325" t="s">
        <v>401</v>
      </c>
      <c r="J325" s="15">
        <f t="shared" si="10"/>
        <v>6589</v>
      </c>
      <c r="K325" t="s">
        <v>404</v>
      </c>
      <c r="L325">
        <v>2.75</v>
      </c>
      <c r="M325">
        <v>4</v>
      </c>
      <c r="N325">
        <v>6</v>
      </c>
      <c r="P325" s="55">
        <v>1034</v>
      </c>
      <c r="Q325" s="55">
        <v>2004</v>
      </c>
      <c r="R325" s="61" t="s">
        <v>113</v>
      </c>
      <c r="S325" s="46">
        <v>0.84912121212121228</v>
      </c>
      <c r="T325" s="46">
        <v>0</v>
      </c>
      <c r="U325" s="46">
        <v>0</v>
      </c>
      <c r="V325" s="46">
        <v>0.60651515151515156</v>
      </c>
      <c r="W325" s="46">
        <v>0</v>
      </c>
      <c r="X325" s="55">
        <v>1035</v>
      </c>
      <c r="Y325" s="22">
        <v>2004</v>
      </c>
      <c r="Z325" s="86" t="s">
        <v>214</v>
      </c>
      <c r="AA325" s="46">
        <v>11.159878787878789</v>
      </c>
      <c r="AB325" s="46">
        <v>5.5799393939393944</v>
      </c>
      <c r="AC325" s="46">
        <v>0</v>
      </c>
    </row>
    <row r="326" spans="1:29" hidden="1" x14ac:dyDescent="0.25">
      <c r="A326">
        <v>18</v>
      </c>
      <c r="B326">
        <v>2003</v>
      </c>
      <c r="C326" s="22" t="str">
        <f t="shared" si="11"/>
        <v>2003H00018</v>
      </c>
      <c r="D326" s="13">
        <v>37708</v>
      </c>
      <c r="E326">
        <v>30003</v>
      </c>
      <c r="F326" t="s">
        <v>66</v>
      </c>
      <c r="G326">
        <v>29</v>
      </c>
      <c r="H326">
        <v>24</v>
      </c>
      <c r="I326" t="s">
        <v>401</v>
      </c>
      <c r="J326" s="15">
        <f t="shared" si="10"/>
        <v>1377.6999999999998</v>
      </c>
      <c r="K326" t="s">
        <v>402</v>
      </c>
      <c r="L326">
        <v>0.57499999999999996</v>
      </c>
      <c r="M326">
        <v>4</v>
      </c>
      <c r="N326">
        <v>6</v>
      </c>
      <c r="P326" s="55"/>
      <c r="Q326" s="55"/>
      <c r="R326" s="61" t="s">
        <v>113</v>
      </c>
      <c r="S326" s="46">
        <v>0</v>
      </c>
      <c r="T326" s="46">
        <v>0</v>
      </c>
      <c r="U326" s="46">
        <v>0</v>
      </c>
      <c r="V326" s="46">
        <v>0</v>
      </c>
      <c r="W326" s="46">
        <v>0</v>
      </c>
      <c r="X326" s="55"/>
      <c r="Y326" s="22"/>
      <c r="Z326" s="86" t="s">
        <v>214</v>
      </c>
      <c r="AA326" s="46">
        <v>0</v>
      </c>
      <c r="AB326" s="46">
        <v>0</v>
      </c>
      <c r="AC326" s="46">
        <v>0</v>
      </c>
    </row>
    <row r="327" spans="1:29" hidden="1" x14ac:dyDescent="0.25">
      <c r="A327">
        <v>19</v>
      </c>
      <c r="B327">
        <v>2003</v>
      </c>
      <c r="C327" s="22" t="str">
        <f t="shared" si="11"/>
        <v>2003H00019</v>
      </c>
      <c r="D327" s="13">
        <v>37708</v>
      </c>
      <c r="E327">
        <v>30003</v>
      </c>
      <c r="F327" t="s">
        <v>66</v>
      </c>
      <c r="G327">
        <v>29</v>
      </c>
      <c r="H327">
        <v>24</v>
      </c>
      <c r="I327" t="s">
        <v>401</v>
      </c>
      <c r="J327" s="15">
        <f t="shared" si="10"/>
        <v>15574</v>
      </c>
      <c r="K327" t="s">
        <v>403</v>
      </c>
      <c r="L327">
        <v>6.5</v>
      </c>
      <c r="M327">
        <v>4</v>
      </c>
      <c r="N327">
        <v>6</v>
      </c>
      <c r="P327" s="55">
        <v>1036</v>
      </c>
      <c r="Q327" s="55">
        <v>2004</v>
      </c>
      <c r="R327" s="61" t="s">
        <v>113</v>
      </c>
      <c r="S327" s="46">
        <v>10.892140845070424</v>
      </c>
      <c r="T327" s="46">
        <v>0</v>
      </c>
      <c r="U327" s="46">
        <v>0</v>
      </c>
      <c r="V327" s="46">
        <v>3.1879436619718313</v>
      </c>
      <c r="W327" s="46">
        <v>0</v>
      </c>
      <c r="X327" s="55">
        <v>1037</v>
      </c>
      <c r="Y327" s="22">
        <v>2004</v>
      </c>
      <c r="Z327" s="86" t="s">
        <v>214</v>
      </c>
      <c r="AA327" s="46">
        <v>8.235521126760565</v>
      </c>
      <c r="AB327" s="46">
        <v>0</v>
      </c>
      <c r="AC327" s="46">
        <v>0</v>
      </c>
    </row>
    <row r="328" spans="1:29" hidden="1" x14ac:dyDescent="0.25">
      <c r="A328">
        <v>20</v>
      </c>
      <c r="B328">
        <v>2003</v>
      </c>
      <c r="C328" s="22" t="str">
        <f t="shared" si="11"/>
        <v>2003H00020</v>
      </c>
      <c r="D328" s="13">
        <v>37708</v>
      </c>
      <c r="E328">
        <v>30003</v>
      </c>
      <c r="F328" t="s">
        <v>66</v>
      </c>
      <c r="G328">
        <v>29</v>
      </c>
      <c r="H328">
        <v>24</v>
      </c>
      <c r="I328" t="s">
        <v>401</v>
      </c>
      <c r="J328" s="15">
        <f t="shared" si="10"/>
        <v>898.5</v>
      </c>
      <c r="K328" t="s">
        <v>404</v>
      </c>
      <c r="L328">
        <v>0.375</v>
      </c>
      <c r="M328">
        <v>4</v>
      </c>
      <c r="N328">
        <v>6</v>
      </c>
      <c r="P328" s="55">
        <v>1038</v>
      </c>
      <c r="Q328" s="55">
        <v>2004</v>
      </c>
      <c r="R328" s="61" t="s">
        <v>113</v>
      </c>
      <c r="S328" s="46">
        <v>3.3272727272727276</v>
      </c>
      <c r="T328" s="46">
        <v>0</v>
      </c>
      <c r="U328" s="46">
        <v>0</v>
      </c>
      <c r="V328" s="46">
        <v>0.49909090909090909</v>
      </c>
      <c r="W328" s="46">
        <v>0</v>
      </c>
      <c r="X328" s="55"/>
      <c r="Y328" s="22"/>
      <c r="Z328" s="86" t="s">
        <v>214</v>
      </c>
      <c r="AA328" s="46">
        <v>0</v>
      </c>
      <c r="AB328" s="46">
        <v>0</v>
      </c>
      <c r="AC328" s="46">
        <v>0</v>
      </c>
    </row>
    <row r="329" spans="1:29" hidden="1" x14ac:dyDescent="0.25">
      <c r="A329">
        <v>21</v>
      </c>
      <c r="B329">
        <v>2003</v>
      </c>
      <c r="C329" s="22" t="str">
        <f t="shared" si="11"/>
        <v>2003H00021</v>
      </c>
      <c r="D329" s="13">
        <v>37708</v>
      </c>
      <c r="E329">
        <v>30004</v>
      </c>
      <c r="F329" t="s">
        <v>66</v>
      </c>
      <c r="G329">
        <v>34</v>
      </c>
      <c r="H329">
        <v>23</v>
      </c>
      <c r="I329" t="s">
        <v>401</v>
      </c>
      <c r="J329" s="15">
        <f t="shared" si="10"/>
        <v>2995</v>
      </c>
      <c r="K329" t="s">
        <v>402</v>
      </c>
      <c r="L329">
        <v>1.25</v>
      </c>
      <c r="M329">
        <v>4</v>
      </c>
      <c r="N329">
        <v>6</v>
      </c>
      <c r="P329" s="55"/>
      <c r="Q329" s="55"/>
      <c r="R329" s="61" t="s">
        <v>113</v>
      </c>
      <c r="S329" s="46">
        <v>0</v>
      </c>
      <c r="T329" s="46">
        <v>0</v>
      </c>
      <c r="U329" s="46">
        <v>0</v>
      </c>
      <c r="V329" s="46">
        <v>0</v>
      </c>
      <c r="W329" s="46">
        <v>0</v>
      </c>
      <c r="X329" s="55"/>
      <c r="Y329" s="22"/>
      <c r="Z329" s="86" t="s">
        <v>214</v>
      </c>
      <c r="AA329" s="46">
        <v>0</v>
      </c>
      <c r="AB329" s="46">
        <v>0</v>
      </c>
      <c r="AC329" s="46">
        <v>0</v>
      </c>
    </row>
    <row r="330" spans="1:29" hidden="1" x14ac:dyDescent="0.25">
      <c r="A330">
        <v>22</v>
      </c>
      <c r="B330">
        <v>2003</v>
      </c>
      <c r="C330" s="22" t="str">
        <f t="shared" si="11"/>
        <v>2003H00022</v>
      </c>
      <c r="D330" s="13">
        <v>37708</v>
      </c>
      <c r="E330">
        <v>30004</v>
      </c>
      <c r="F330" t="s">
        <v>66</v>
      </c>
      <c r="G330">
        <v>34</v>
      </c>
      <c r="H330">
        <v>23</v>
      </c>
      <c r="I330" t="s">
        <v>401</v>
      </c>
      <c r="J330" s="15">
        <f t="shared" si="10"/>
        <v>13477.5</v>
      </c>
      <c r="K330" t="s">
        <v>403</v>
      </c>
      <c r="L330">
        <v>5.625</v>
      </c>
      <c r="M330">
        <v>4</v>
      </c>
      <c r="N330">
        <v>6</v>
      </c>
      <c r="P330" s="55">
        <v>1039</v>
      </c>
      <c r="Q330" s="55">
        <v>2004</v>
      </c>
      <c r="R330" s="61" t="s">
        <v>113</v>
      </c>
      <c r="S330" s="46">
        <v>12.342618384401115</v>
      </c>
      <c r="T330" s="46">
        <v>0</v>
      </c>
      <c r="U330" s="46">
        <v>0</v>
      </c>
      <c r="V330" s="46">
        <v>2.9387186629526467</v>
      </c>
      <c r="W330" s="46">
        <v>0</v>
      </c>
      <c r="X330" s="55">
        <v>1040</v>
      </c>
      <c r="Y330" s="22">
        <v>2004</v>
      </c>
      <c r="Z330" s="86" t="s">
        <v>214</v>
      </c>
      <c r="AA330" s="46">
        <v>21.158774373259053</v>
      </c>
      <c r="AB330" s="46">
        <v>0</v>
      </c>
      <c r="AC330" s="46">
        <v>0</v>
      </c>
    </row>
    <row r="331" spans="1:29" hidden="1" x14ac:dyDescent="0.25">
      <c r="A331">
        <v>23</v>
      </c>
      <c r="B331">
        <v>2003</v>
      </c>
      <c r="C331" s="22" t="str">
        <f t="shared" si="11"/>
        <v>2003H00023</v>
      </c>
      <c r="D331" s="13">
        <v>37708</v>
      </c>
      <c r="E331">
        <v>30004</v>
      </c>
      <c r="F331" t="s">
        <v>66</v>
      </c>
      <c r="G331">
        <v>34</v>
      </c>
      <c r="H331">
        <v>23</v>
      </c>
      <c r="I331" t="s">
        <v>401</v>
      </c>
      <c r="J331" s="15">
        <f t="shared" si="10"/>
        <v>3594</v>
      </c>
      <c r="K331" t="s">
        <v>404</v>
      </c>
      <c r="L331">
        <v>1.5</v>
      </c>
      <c r="M331">
        <v>4</v>
      </c>
      <c r="N331">
        <v>6</v>
      </c>
      <c r="O331" t="s">
        <v>426</v>
      </c>
      <c r="P331" s="55">
        <v>1041</v>
      </c>
      <c r="Q331" s="55">
        <v>2004</v>
      </c>
      <c r="R331" s="61" t="s">
        <v>113</v>
      </c>
      <c r="S331" s="46">
        <v>0.71296875000000004</v>
      </c>
      <c r="T331" s="46">
        <v>0</v>
      </c>
      <c r="U331" s="46">
        <v>0</v>
      </c>
      <c r="V331" s="46">
        <v>1.4259375000000001</v>
      </c>
      <c r="W331" s="46">
        <v>0</v>
      </c>
      <c r="X331" s="55">
        <v>1042</v>
      </c>
      <c r="Y331" s="22">
        <v>2004</v>
      </c>
      <c r="Z331" s="86" t="s">
        <v>214</v>
      </c>
      <c r="AA331" s="46">
        <v>4.5154687500000001</v>
      </c>
      <c r="AB331" s="46">
        <v>0</v>
      </c>
      <c r="AC331" s="46">
        <v>0</v>
      </c>
    </row>
    <row r="332" spans="1:29" hidden="1" x14ac:dyDescent="0.25">
      <c r="A332">
        <v>24</v>
      </c>
      <c r="B332">
        <v>2003</v>
      </c>
      <c r="C332" s="22" t="str">
        <f t="shared" si="11"/>
        <v>2003H00024</v>
      </c>
      <c r="D332" s="13">
        <v>37708</v>
      </c>
      <c r="E332">
        <v>30005</v>
      </c>
      <c r="F332" t="s">
        <v>66</v>
      </c>
      <c r="G332">
        <v>26</v>
      </c>
      <c r="H332">
        <v>28</v>
      </c>
      <c r="I332" t="s">
        <v>401</v>
      </c>
      <c r="J332" s="15">
        <f t="shared" si="10"/>
        <v>3294.5</v>
      </c>
      <c r="K332" t="s">
        <v>402</v>
      </c>
      <c r="L332">
        <v>1.375</v>
      </c>
      <c r="M332">
        <v>4</v>
      </c>
      <c r="N332">
        <v>6</v>
      </c>
      <c r="P332" s="55"/>
      <c r="Q332" s="55"/>
      <c r="R332" s="61" t="s">
        <v>113</v>
      </c>
      <c r="S332" s="46">
        <v>0</v>
      </c>
      <c r="T332" s="46">
        <v>0</v>
      </c>
      <c r="U332" s="46">
        <v>0</v>
      </c>
      <c r="V332" s="46">
        <v>0</v>
      </c>
      <c r="W332" s="46">
        <v>0</v>
      </c>
      <c r="X332" s="55"/>
      <c r="Y332" s="22"/>
      <c r="Z332" s="86" t="s">
        <v>214</v>
      </c>
      <c r="AA332" s="46">
        <v>0</v>
      </c>
      <c r="AB332" s="46">
        <v>0</v>
      </c>
      <c r="AC332" s="46">
        <v>0</v>
      </c>
    </row>
    <row r="333" spans="1:29" hidden="1" x14ac:dyDescent="0.25">
      <c r="A333">
        <v>25</v>
      </c>
      <c r="B333">
        <v>2003</v>
      </c>
      <c r="C333" s="22" t="str">
        <f t="shared" si="11"/>
        <v>2003H00025</v>
      </c>
      <c r="D333" s="13">
        <v>37708</v>
      </c>
      <c r="E333">
        <v>30005</v>
      </c>
      <c r="F333" t="s">
        <v>66</v>
      </c>
      <c r="G333">
        <v>26</v>
      </c>
      <c r="H333">
        <v>28</v>
      </c>
      <c r="I333" t="s">
        <v>401</v>
      </c>
      <c r="J333" s="15">
        <f t="shared" si="10"/>
        <v>14076.5</v>
      </c>
      <c r="K333" t="s">
        <v>403</v>
      </c>
      <c r="L333">
        <v>5.875</v>
      </c>
      <c r="M333">
        <v>4</v>
      </c>
      <c r="N333">
        <v>6</v>
      </c>
      <c r="P333" s="55">
        <v>1043</v>
      </c>
      <c r="Q333" s="55">
        <v>2004</v>
      </c>
      <c r="R333" s="61" t="s">
        <v>113</v>
      </c>
      <c r="S333" s="46">
        <v>9.864331983805668</v>
      </c>
      <c r="T333" s="46">
        <v>0</v>
      </c>
      <c r="U333" s="46">
        <v>0</v>
      </c>
      <c r="V333" s="46">
        <v>9.1597368421052625</v>
      </c>
      <c r="W333" s="46">
        <v>0</v>
      </c>
      <c r="X333" s="55">
        <v>1044</v>
      </c>
      <c r="Y333" s="22">
        <v>2004</v>
      </c>
      <c r="Z333" s="86" t="s">
        <v>214</v>
      </c>
      <c r="AA333" s="46">
        <v>42.275708502024287</v>
      </c>
      <c r="AB333" s="46">
        <v>7.7505465587044524</v>
      </c>
      <c r="AC333" s="46">
        <v>0</v>
      </c>
    </row>
    <row r="334" spans="1:29" hidden="1" x14ac:dyDescent="0.25">
      <c r="A334">
        <v>26</v>
      </c>
      <c r="B334">
        <v>2003</v>
      </c>
      <c r="C334" s="22" t="str">
        <f t="shared" si="11"/>
        <v>2003H00026</v>
      </c>
      <c r="D334" s="13">
        <v>37708</v>
      </c>
      <c r="E334">
        <v>30005</v>
      </c>
      <c r="F334" t="s">
        <v>66</v>
      </c>
      <c r="G334">
        <v>26</v>
      </c>
      <c r="H334">
        <v>28</v>
      </c>
      <c r="I334" t="s">
        <v>401</v>
      </c>
      <c r="J334" s="15">
        <f t="shared" si="10"/>
        <v>6589</v>
      </c>
      <c r="K334" t="s">
        <v>404</v>
      </c>
      <c r="L334">
        <v>2.75</v>
      </c>
      <c r="M334">
        <v>4</v>
      </c>
      <c r="N334">
        <v>6</v>
      </c>
      <c r="P334" s="55">
        <v>1045</v>
      </c>
      <c r="Q334" s="55">
        <v>2004</v>
      </c>
      <c r="R334" s="61" t="s">
        <v>113</v>
      </c>
      <c r="S334" s="46">
        <v>0.21553090332805075</v>
      </c>
      <c r="T334" s="46">
        <v>9.6988906497622835</v>
      </c>
      <c r="U334" s="46">
        <v>0</v>
      </c>
      <c r="V334" s="46">
        <v>0.21553090332805075</v>
      </c>
      <c r="W334" s="46">
        <v>0</v>
      </c>
      <c r="X334" s="55">
        <v>1046</v>
      </c>
      <c r="Y334" s="22">
        <v>2004</v>
      </c>
      <c r="Z334" s="86" t="s">
        <v>214</v>
      </c>
      <c r="AA334" s="46">
        <v>18.966719492868464</v>
      </c>
      <c r="AB334" s="46">
        <v>0</v>
      </c>
      <c r="AC334" s="46">
        <v>0</v>
      </c>
    </row>
    <row r="335" spans="1:29" hidden="1" x14ac:dyDescent="0.25">
      <c r="A335">
        <v>27</v>
      </c>
      <c r="B335">
        <v>2003</v>
      </c>
      <c r="C335" s="22" t="str">
        <f t="shared" si="11"/>
        <v>2003H00027</v>
      </c>
      <c r="D335" s="13">
        <v>37711</v>
      </c>
      <c r="E335">
        <v>30006</v>
      </c>
      <c r="F335" t="s">
        <v>66</v>
      </c>
      <c r="G335">
        <v>36</v>
      </c>
      <c r="H335">
        <v>32</v>
      </c>
      <c r="I335" t="s">
        <v>401</v>
      </c>
      <c r="J335" s="15">
        <f t="shared" si="10"/>
        <v>5091.5</v>
      </c>
      <c r="K335" t="s">
        <v>402</v>
      </c>
      <c r="L335">
        <v>2.125</v>
      </c>
      <c r="M335">
        <v>4</v>
      </c>
      <c r="N335">
        <v>6</v>
      </c>
      <c r="P335" s="55"/>
      <c r="Q335" s="55"/>
      <c r="R335" s="61" t="s">
        <v>113</v>
      </c>
      <c r="S335" s="46">
        <v>0</v>
      </c>
      <c r="T335" s="46">
        <v>0</v>
      </c>
      <c r="U335" s="46">
        <v>0</v>
      </c>
      <c r="V335" s="46">
        <v>0</v>
      </c>
      <c r="W335" s="46">
        <v>0</v>
      </c>
      <c r="X335" s="55"/>
      <c r="Y335" s="22"/>
      <c r="Z335" s="86" t="s">
        <v>214</v>
      </c>
      <c r="AA335" s="46">
        <v>0</v>
      </c>
      <c r="AB335" s="46">
        <v>0</v>
      </c>
      <c r="AC335" s="46">
        <v>0</v>
      </c>
    </row>
    <row r="336" spans="1:29" hidden="1" x14ac:dyDescent="0.25">
      <c r="A336">
        <v>28</v>
      </c>
      <c r="B336">
        <v>2003</v>
      </c>
      <c r="C336" s="22" t="str">
        <f t="shared" si="11"/>
        <v>2003H00028</v>
      </c>
      <c r="D336" s="13">
        <v>37711</v>
      </c>
      <c r="E336">
        <v>30006</v>
      </c>
      <c r="F336" t="s">
        <v>66</v>
      </c>
      <c r="G336">
        <v>36</v>
      </c>
      <c r="H336">
        <v>32</v>
      </c>
      <c r="I336" t="s">
        <v>401</v>
      </c>
      <c r="J336" s="15">
        <f t="shared" si="10"/>
        <v>7188</v>
      </c>
      <c r="K336" t="s">
        <v>403</v>
      </c>
      <c r="L336">
        <v>3</v>
      </c>
      <c r="M336">
        <v>4</v>
      </c>
      <c r="N336">
        <v>6</v>
      </c>
      <c r="P336" s="55"/>
      <c r="Q336" s="55"/>
      <c r="R336" s="61" t="s">
        <v>113</v>
      </c>
      <c r="S336" s="46">
        <v>0</v>
      </c>
      <c r="T336" s="46">
        <v>0</v>
      </c>
      <c r="U336" s="46">
        <v>0</v>
      </c>
      <c r="V336" s="46">
        <v>1.6675862068965517</v>
      </c>
      <c r="W336" s="46">
        <v>0</v>
      </c>
      <c r="X336" s="55">
        <v>1047</v>
      </c>
      <c r="Y336" s="22">
        <v>2004</v>
      </c>
      <c r="Z336" s="86" t="s">
        <v>214</v>
      </c>
      <c r="AA336" s="46">
        <v>12.715344827586208</v>
      </c>
      <c r="AB336" s="46">
        <v>7.2956896551724135</v>
      </c>
      <c r="AC336" s="46">
        <v>0</v>
      </c>
    </row>
    <row r="337" spans="1:29" hidden="1" x14ac:dyDescent="0.25">
      <c r="A337">
        <v>29</v>
      </c>
      <c r="B337">
        <v>2003</v>
      </c>
      <c r="C337" s="22" t="str">
        <f t="shared" si="11"/>
        <v>2003H00029</v>
      </c>
      <c r="D337" s="13">
        <v>37711</v>
      </c>
      <c r="E337">
        <v>30006</v>
      </c>
      <c r="F337" t="s">
        <v>66</v>
      </c>
      <c r="G337">
        <v>36</v>
      </c>
      <c r="H337">
        <v>32</v>
      </c>
      <c r="I337" t="s">
        <v>401</v>
      </c>
      <c r="J337" s="15">
        <f t="shared" si="10"/>
        <v>2995</v>
      </c>
      <c r="K337" t="s">
        <v>404</v>
      </c>
      <c r="L337">
        <v>1.25</v>
      </c>
      <c r="M337">
        <v>4</v>
      </c>
      <c r="N337">
        <v>6</v>
      </c>
      <c r="P337" s="55"/>
      <c r="Q337" s="55"/>
      <c r="R337" s="61" t="s">
        <v>113</v>
      </c>
      <c r="S337" s="46">
        <v>0</v>
      </c>
      <c r="T337" s="46">
        <v>0</v>
      </c>
      <c r="U337" s="46">
        <v>0</v>
      </c>
      <c r="V337" s="46">
        <v>0.8051573033707865</v>
      </c>
      <c r="W337" s="46">
        <v>0</v>
      </c>
      <c r="X337" s="55">
        <v>1048</v>
      </c>
      <c r="Y337" s="22">
        <v>2004</v>
      </c>
      <c r="Z337" s="86" t="s">
        <v>214</v>
      </c>
      <c r="AA337" s="46">
        <v>6.7096441947565548</v>
      </c>
      <c r="AB337" s="46">
        <v>12.077359550561798</v>
      </c>
      <c r="AC337" s="46">
        <v>0</v>
      </c>
    </row>
    <row r="338" spans="1:29" hidden="1" x14ac:dyDescent="0.25">
      <c r="A338">
        <v>30</v>
      </c>
      <c r="B338">
        <v>2003</v>
      </c>
      <c r="C338" s="22" t="str">
        <f t="shared" si="11"/>
        <v>2003H00030</v>
      </c>
      <c r="D338" s="13">
        <v>37715</v>
      </c>
      <c r="E338">
        <v>40002</v>
      </c>
      <c r="F338" t="s">
        <v>47</v>
      </c>
      <c r="G338">
        <v>4</v>
      </c>
      <c r="H338">
        <v>8</v>
      </c>
      <c r="I338" t="s">
        <v>401</v>
      </c>
      <c r="J338" s="15">
        <f t="shared" si="10"/>
        <v>2096.5</v>
      </c>
      <c r="K338" t="s">
        <v>402</v>
      </c>
      <c r="L338">
        <v>0.875</v>
      </c>
      <c r="M338">
        <v>4</v>
      </c>
      <c r="N338">
        <v>6</v>
      </c>
      <c r="P338" s="55"/>
      <c r="Q338" s="55"/>
      <c r="R338" s="61" t="s">
        <v>114</v>
      </c>
      <c r="S338" s="46">
        <v>0</v>
      </c>
      <c r="T338" s="46">
        <v>0</v>
      </c>
      <c r="U338" s="46">
        <v>0</v>
      </c>
      <c r="V338" s="46">
        <v>0</v>
      </c>
      <c r="W338" s="46">
        <v>0</v>
      </c>
      <c r="X338" s="55"/>
      <c r="Y338" s="22"/>
      <c r="Z338" s="86" t="s">
        <v>77</v>
      </c>
      <c r="AA338" s="46">
        <v>0</v>
      </c>
      <c r="AB338" s="46">
        <v>0</v>
      </c>
      <c r="AC338" s="46">
        <v>0</v>
      </c>
    </row>
    <row r="339" spans="1:29" hidden="1" x14ac:dyDescent="0.25">
      <c r="A339">
        <v>31</v>
      </c>
      <c r="B339">
        <v>2003</v>
      </c>
      <c r="C339" s="22" t="str">
        <f t="shared" si="11"/>
        <v>2003H00031</v>
      </c>
      <c r="D339" s="13">
        <v>37715</v>
      </c>
      <c r="E339">
        <v>40002</v>
      </c>
      <c r="F339" t="s">
        <v>47</v>
      </c>
      <c r="G339">
        <v>4</v>
      </c>
      <c r="H339">
        <v>8</v>
      </c>
      <c r="I339" t="s">
        <v>401</v>
      </c>
      <c r="J339" s="15">
        <f t="shared" si="10"/>
        <v>4492.5</v>
      </c>
      <c r="K339" t="s">
        <v>403</v>
      </c>
      <c r="L339">
        <v>1.875</v>
      </c>
      <c r="M339">
        <v>4</v>
      </c>
      <c r="N339">
        <v>6</v>
      </c>
      <c r="P339" s="55"/>
      <c r="Q339" s="55"/>
      <c r="R339" s="61" t="s">
        <v>114</v>
      </c>
      <c r="S339" s="46">
        <v>0</v>
      </c>
      <c r="T339" s="46">
        <v>0</v>
      </c>
      <c r="U339" s="46">
        <v>0</v>
      </c>
      <c r="V339" s="46">
        <v>0.37847389558232925</v>
      </c>
      <c r="W339" s="46">
        <v>0</v>
      </c>
      <c r="X339" s="55">
        <v>1049</v>
      </c>
      <c r="Y339" s="22">
        <v>2004</v>
      </c>
      <c r="Z339" s="86" t="s">
        <v>77</v>
      </c>
      <c r="AA339" s="46">
        <v>7.1910040160642561</v>
      </c>
      <c r="AB339" s="46">
        <v>0</v>
      </c>
      <c r="AC339" s="46">
        <v>0</v>
      </c>
    </row>
    <row r="340" spans="1:29" hidden="1" x14ac:dyDescent="0.25">
      <c r="A340">
        <v>32</v>
      </c>
      <c r="B340">
        <v>2003</v>
      </c>
      <c r="C340" s="22" t="str">
        <f t="shared" si="11"/>
        <v>2003H00032</v>
      </c>
      <c r="D340" s="13">
        <v>37715</v>
      </c>
      <c r="E340">
        <v>40002</v>
      </c>
      <c r="F340" t="s">
        <v>47</v>
      </c>
      <c r="G340">
        <v>4</v>
      </c>
      <c r="H340">
        <v>8</v>
      </c>
      <c r="I340" t="s">
        <v>401</v>
      </c>
      <c r="J340" s="15">
        <f t="shared" ref="J340:J403" si="12">IF(I340="SR",599*L340*M340,IF(I340="WB",50.27*L340*M340,""))</f>
        <v>3294.5</v>
      </c>
      <c r="K340" t="s">
        <v>404</v>
      </c>
      <c r="L340">
        <v>1.375</v>
      </c>
      <c r="M340">
        <v>4</v>
      </c>
      <c r="N340">
        <v>6</v>
      </c>
      <c r="P340" s="55"/>
      <c r="Q340" s="55"/>
      <c r="R340" s="61" t="s">
        <v>114</v>
      </c>
      <c r="S340" s="46">
        <v>0</v>
      </c>
      <c r="T340" s="46">
        <v>0</v>
      </c>
      <c r="U340" s="46">
        <v>0</v>
      </c>
      <c r="V340" s="46">
        <v>0.54175654853620947</v>
      </c>
      <c r="W340" s="46">
        <v>0</v>
      </c>
      <c r="X340" s="55">
        <v>1050</v>
      </c>
      <c r="Y340" s="22">
        <v>2004</v>
      </c>
      <c r="Z340" s="86" t="s">
        <v>77</v>
      </c>
      <c r="AA340" s="46">
        <v>12.460400616332818</v>
      </c>
      <c r="AB340" s="46">
        <v>20.225577812018489</v>
      </c>
      <c r="AC340" s="46">
        <v>0</v>
      </c>
    </row>
    <row r="341" spans="1:29" hidden="1" x14ac:dyDescent="0.25">
      <c r="A341">
        <v>33</v>
      </c>
      <c r="B341">
        <v>2003</v>
      </c>
      <c r="C341" s="22" t="str">
        <f t="shared" si="11"/>
        <v>2003H00033</v>
      </c>
      <c r="D341" s="13">
        <v>37715</v>
      </c>
      <c r="E341">
        <v>40002</v>
      </c>
      <c r="F341" t="s">
        <v>47</v>
      </c>
      <c r="G341">
        <v>6</v>
      </c>
      <c r="H341">
        <v>1</v>
      </c>
      <c r="I341" t="s">
        <v>401</v>
      </c>
      <c r="J341" s="15">
        <f t="shared" si="12"/>
        <v>2096.5</v>
      </c>
      <c r="K341" t="s">
        <v>402</v>
      </c>
      <c r="L341">
        <v>0.875</v>
      </c>
      <c r="M341">
        <v>4</v>
      </c>
      <c r="N341">
        <v>6</v>
      </c>
      <c r="P341" s="55"/>
      <c r="Q341" s="55"/>
      <c r="R341" s="61" t="s">
        <v>114</v>
      </c>
      <c r="S341" s="46">
        <v>0</v>
      </c>
      <c r="T341" s="46">
        <v>0</v>
      </c>
      <c r="U341" s="46">
        <v>0</v>
      </c>
      <c r="V341" s="46">
        <v>0</v>
      </c>
      <c r="W341" s="46">
        <v>0</v>
      </c>
      <c r="X341" s="55"/>
      <c r="Y341" s="22"/>
      <c r="Z341" s="86" t="s">
        <v>77</v>
      </c>
      <c r="AA341" s="46">
        <v>0</v>
      </c>
      <c r="AB341" s="46">
        <v>0</v>
      </c>
      <c r="AC341" s="46">
        <v>0</v>
      </c>
    </row>
    <row r="342" spans="1:29" hidden="1" x14ac:dyDescent="0.25">
      <c r="A342">
        <v>34</v>
      </c>
      <c r="B342">
        <v>2003</v>
      </c>
      <c r="C342" s="22" t="str">
        <f t="shared" si="11"/>
        <v>2003H00034</v>
      </c>
      <c r="D342" s="13">
        <v>37715</v>
      </c>
      <c r="E342">
        <v>40002</v>
      </c>
      <c r="F342" t="s">
        <v>47</v>
      </c>
      <c r="G342">
        <v>6</v>
      </c>
      <c r="H342">
        <v>1</v>
      </c>
      <c r="I342" t="s">
        <v>401</v>
      </c>
      <c r="J342" s="15">
        <f t="shared" si="12"/>
        <v>5990</v>
      </c>
      <c r="K342" t="s">
        <v>403</v>
      </c>
      <c r="L342">
        <v>2.5</v>
      </c>
      <c r="M342">
        <v>4</v>
      </c>
      <c r="N342">
        <v>6</v>
      </c>
      <c r="P342" s="55"/>
      <c r="Q342" s="55"/>
      <c r="R342" s="61" t="s">
        <v>114</v>
      </c>
      <c r="S342" s="46">
        <v>0</v>
      </c>
      <c r="T342" s="46">
        <v>0</v>
      </c>
      <c r="U342" s="46">
        <v>0</v>
      </c>
      <c r="V342" s="46">
        <v>6.721115537848607E-2</v>
      </c>
      <c r="W342" s="46">
        <v>0</v>
      </c>
      <c r="X342" s="55">
        <v>1051</v>
      </c>
      <c r="Y342" s="22">
        <v>2004</v>
      </c>
      <c r="Z342" s="86" t="s">
        <v>77</v>
      </c>
      <c r="AA342" s="46">
        <v>3.6294023904382477</v>
      </c>
      <c r="AB342" s="46">
        <v>0.80653386454183273</v>
      </c>
      <c r="AC342" s="46">
        <v>0</v>
      </c>
    </row>
    <row r="343" spans="1:29" hidden="1" x14ac:dyDescent="0.25">
      <c r="A343">
        <v>35</v>
      </c>
      <c r="B343">
        <v>2003</v>
      </c>
      <c r="C343" s="22" t="str">
        <f t="shared" si="11"/>
        <v>2003H00035</v>
      </c>
      <c r="D343" s="13">
        <v>37715</v>
      </c>
      <c r="E343">
        <v>40002</v>
      </c>
      <c r="F343" t="s">
        <v>47</v>
      </c>
      <c r="G343">
        <v>6</v>
      </c>
      <c r="H343">
        <v>1</v>
      </c>
      <c r="I343" t="s">
        <v>401</v>
      </c>
      <c r="J343" s="15">
        <f t="shared" si="12"/>
        <v>5091.5</v>
      </c>
      <c r="K343" t="s">
        <v>404</v>
      </c>
      <c r="L343">
        <v>2.125</v>
      </c>
      <c r="M343">
        <v>4</v>
      </c>
      <c r="N343">
        <v>6</v>
      </c>
      <c r="P343" s="55"/>
      <c r="Q343" s="55"/>
      <c r="R343" s="61" t="s">
        <v>114</v>
      </c>
      <c r="S343" s="46">
        <v>0</v>
      </c>
      <c r="T343" s="46">
        <v>0</v>
      </c>
      <c r="U343" s="46">
        <v>0</v>
      </c>
      <c r="V343" s="46">
        <v>0</v>
      </c>
      <c r="W343" s="46">
        <v>0</v>
      </c>
      <c r="X343" s="55">
        <v>1052</v>
      </c>
      <c r="Y343" s="22">
        <v>2004</v>
      </c>
      <c r="Z343" s="86" t="s">
        <v>77</v>
      </c>
      <c r="AA343" s="46">
        <v>4.6599447513812144</v>
      </c>
      <c r="AB343" s="46">
        <v>0</v>
      </c>
      <c r="AC343" s="46">
        <v>10.795538674033148</v>
      </c>
    </row>
    <row r="344" spans="1:29" hidden="1" x14ac:dyDescent="0.25">
      <c r="A344">
        <v>36</v>
      </c>
      <c r="B344">
        <v>2003</v>
      </c>
      <c r="C344" s="22" t="str">
        <f t="shared" si="11"/>
        <v>2003H00036</v>
      </c>
      <c r="D344" s="13">
        <v>37715</v>
      </c>
      <c r="E344">
        <v>40002</v>
      </c>
      <c r="F344" t="s">
        <v>47</v>
      </c>
      <c r="G344">
        <v>6</v>
      </c>
      <c r="H344">
        <v>4</v>
      </c>
      <c r="I344" t="s">
        <v>401</v>
      </c>
      <c r="J344" s="15">
        <f t="shared" si="12"/>
        <v>2096.5</v>
      </c>
      <c r="K344" t="s">
        <v>402</v>
      </c>
      <c r="L344">
        <v>0.875</v>
      </c>
      <c r="M344">
        <v>4</v>
      </c>
      <c r="N344">
        <v>6</v>
      </c>
      <c r="P344" s="55"/>
      <c r="Q344" s="55"/>
      <c r="R344" s="61" t="s">
        <v>114</v>
      </c>
      <c r="S344" s="46">
        <v>0</v>
      </c>
      <c r="T344" s="46">
        <v>0</v>
      </c>
      <c r="U344" s="46">
        <v>0</v>
      </c>
      <c r="V344" s="46">
        <v>0</v>
      </c>
      <c r="W344" s="46">
        <v>0</v>
      </c>
      <c r="X344" s="55"/>
      <c r="Y344" s="22"/>
      <c r="Z344" s="86" t="s">
        <v>77</v>
      </c>
      <c r="AA344" s="46">
        <v>0</v>
      </c>
      <c r="AB344" s="46">
        <v>0</v>
      </c>
      <c r="AC344" s="46">
        <v>0</v>
      </c>
    </row>
    <row r="345" spans="1:29" hidden="1" x14ac:dyDescent="0.25">
      <c r="A345">
        <v>37</v>
      </c>
      <c r="B345">
        <v>2003</v>
      </c>
      <c r="C345" s="22" t="str">
        <f t="shared" si="11"/>
        <v>2003H00037</v>
      </c>
      <c r="D345" s="13">
        <v>37715</v>
      </c>
      <c r="E345">
        <v>40002</v>
      </c>
      <c r="F345" t="s">
        <v>47</v>
      </c>
      <c r="G345">
        <v>6</v>
      </c>
      <c r="H345">
        <v>4</v>
      </c>
      <c r="I345" t="s">
        <v>401</v>
      </c>
      <c r="J345" s="15">
        <f t="shared" si="12"/>
        <v>4193</v>
      </c>
      <c r="K345" t="s">
        <v>403</v>
      </c>
      <c r="L345">
        <v>1.75</v>
      </c>
      <c r="M345">
        <v>4</v>
      </c>
      <c r="N345">
        <v>6</v>
      </c>
      <c r="P345" s="55">
        <v>1053</v>
      </c>
      <c r="Q345" s="55">
        <v>2004</v>
      </c>
      <c r="R345" s="61" t="s">
        <v>114</v>
      </c>
      <c r="S345" s="46">
        <v>3.144220183486238</v>
      </c>
      <c r="T345" s="46">
        <v>0</v>
      </c>
      <c r="U345" s="46">
        <v>0</v>
      </c>
      <c r="V345" s="46">
        <v>0.1871559633027523</v>
      </c>
      <c r="W345" s="46">
        <v>0</v>
      </c>
      <c r="X345" s="55"/>
      <c r="Y345" s="22"/>
      <c r="Z345" s="86" t="s">
        <v>77</v>
      </c>
      <c r="AA345" s="46">
        <v>0</v>
      </c>
      <c r="AB345" s="46">
        <v>0</v>
      </c>
      <c r="AC345" s="46">
        <v>0</v>
      </c>
    </row>
    <row r="346" spans="1:29" hidden="1" x14ac:dyDescent="0.25">
      <c r="A346">
        <v>38</v>
      </c>
      <c r="B346">
        <v>2003</v>
      </c>
      <c r="C346" s="22" t="str">
        <f t="shared" si="11"/>
        <v>2003H00038</v>
      </c>
      <c r="D346" s="13">
        <v>37715</v>
      </c>
      <c r="E346">
        <v>40002</v>
      </c>
      <c r="F346" t="s">
        <v>47</v>
      </c>
      <c r="G346">
        <v>6</v>
      </c>
      <c r="H346">
        <v>4</v>
      </c>
      <c r="I346" t="s">
        <v>401</v>
      </c>
      <c r="J346" s="15">
        <f t="shared" si="12"/>
        <v>5391</v>
      </c>
      <c r="K346" t="s">
        <v>404</v>
      </c>
      <c r="L346">
        <v>2.25</v>
      </c>
      <c r="M346">
        <v>4</v>
      </c>
      <c r="N346">
        <v>6</v>
      </c>
      <c r="P346" s="55">
        <v>1054</v>
      </c>
      <c r="Q346" s="55">
        <v>2004</v>
      </c>
      <c r="R346" s="61" t="s">
        <v>114</v>
      </c>
      <c r="S346" s="46">
        <v>18.295141242937852</v>
      </c>
      <c r="T346" s="46">
        <v>0</v>
      </c>
      <c r="U346" s="46">
        <v>0</v>
      </c>
      <c r="V346" s="46">
        <v>0.37084745762711857</v>
      </c>
      <c r="W346" s="46">
        <v>0</v>
      </c>
      <c r="X346" s="55"/>
      <c r="Y346" s="22"/>
      <c r="Z346" s="86" t="s">
        <v>77</v>
      </c>
      <c r="AA346" s="46">
        <v>0</v>
      </c>
      <c r="AB346" s="46">
        <v>0</v>
      </c>
      <c r="AC346" s="46">
        <v>0</v>
      </c>
    </row>
    <row r="347" spans="1:29" hidden="1" x14ac:dyDescent="0.25">
      <c r="A347">
        <v>39</v>
      </c>
      <c r="B347">
        <v>2003</v>
      </c>
      <c r="C347" s="22" t="str">
        <f t="shared" si="11"/>
        <v>2003H00039</v>
      </c>
      <c r="D347" s="13">
        <v>37715</v>
      </c>
      <c r="E347">
        <v>40002</v>
      </c>
      <c r="F347" t="s">
        <v>47</v>
      </c>
      <c r="G347">
        <v>6</v>
      </c>
      <c r="H347">
        <v>9</v>
      </c>
      <c r="I347" t="s">
        <v>401</v>
      </c>
      <c r="J347" s="15">
        <f t="shared" si="12"/>
        <v>1617.3000000000002</v>
      </c>
      <c r="K347" t="s">
        <v>402</v>
      </c>
      <c r="L347">
        <v>0.67500000000000004</v>
      </c>
      <c r="M347">
        <v>4</v>
      </c>
      <c r="N347">
        <v>6</v>
      </c>
      <c r="P347" s="55"/>
      <c r="Q347" s="55"/>
      <c r="R347" s="61" t="s">
        <v>114</v>
      </c>
      <c r="S347" s="46">
        <v>0</v>
      </c>
      <c r="T347" s="46">
        <v>0</v>
      </c>
      <c r="U347" s="46">
        <v>0</v>
      </c>
      <c r="V347" s="46">
        <v>0</v>
      </c>
      <c r="W347" s="46">
        <v>0</v>
      </c>
      <c r="X347" s="55"/>
      <c r="Y347" s="22"/>
      <c r="Z347" s="86" t="s">
        <v>77</v>
      </c>
      <c r="AA347" s="46">
        <v>0</v>
      </c>
      <c r="AB347" s="46">
        <v>0</v>
      </c>
      <c r="AC347" s="46">
        <v>0</v>
      </c>
    </row>
    <row r="348" spans="1:29" hidden="1" x14ac:dyDescent="0.25">
      <c r="A348">
        <v>40</v>
      </c>
      <c r="B348">
        <v>2003</v>
      </c>
      <c r="C348" s="22" t="str">
        <f t="shared" si="11"/>
        <v>2003H00040</v>
      </c>
      <c r="D348" s="13">
        <v>37715</v>
      </c>
      <c r="E348">
        <v>40002</v>
      </c>
      <c r="F348" t="s">
        <v>47</v>
      </c>
      <c r="G348">
        <v>6</v>
      </c>
      <c r="H348">
        <v>9</v>
      </c>
      <c r="I348" t="s">
        <v>401</v>
      </c>
      <c r="J348" s="15">
        <f t="shared" si="12"/>
        <v>3294.5</v>
      </c>
      <c r="K348" t="s">
        <v>403</v>
      </c>
      <c r="L348">
        <v>1.375</v>
      </c>
      <c r="M348">
        <v>4</v>
      </c>
      <c r="N348">
        <v>6</v>
      </c>
      <c r="P348" s="55">
        <v>1055</v>
      </c>
      <c r="Q348" s="55">
        <v>2004</v>
      </c>
      <c r="R348" s="61" t="s">
        <v>114</v>
      </c>
      <c r="S348" s="46">
        <v>9.2105263157894746E-2</v>
      </c>
      <c r="T348" s="46">
        <v>0</v>
      </c>
      <c r="U348" s="46">
        <v>0</v>
      </c>
      <c r="V348" s="46">
        <v>1.8421052631578946E-2</v>
      </c>
      <c r="W348" s="46">
        <v>0</v>
      </c>
      <c r="X348" s="55"/>
      <c r="Y348" s="22"/>
      <c r="Z348" s="86" t="s">
        <v>77</v>
      </c>
      <c r="AA348" s="46">
        <v>0</v>
      </c>
      <c r="AB348" s="46">
        <v>0</v>
      </c>
      <c r="AC348" s="46">
        <v>0</v>
      </c>
    </row>
    <row r="349" spans="1:29" hidden="1" x14ac:dyDescent="0.25">
      <c r="A349">
        <v>41</v>
      </c>
      <c r="B349">
        <v>2003</v>
      </c>
      <c r="C349" s="22" t="str">
        <f t="shared" si="11"/>
        <v>2003H00041</v>
      </c>
      <c r="D349" s="13">
        <v>37715</v>
      </c>
      <c r="E349">
        <v>40002</v>
      </c>
      <c r="F349" t="s">
        <v>47</v>
      </c>
      <c r="G349">
        <v>6</v>
      </c>
      <c r="H349">
        <v>9</v>
      </c>
      <c r="I349" t="s">
        <v>401</v>
      </c>
      <c r="J349" s="15">
        <f t="shared" si="12"/>
        <v>5091.5</v>
      </c>
      <c r="K349" t="s">
        <v>404</v>
      </c>
      <c r="L349">
        <v>2.125</v>
      </c>
      <c r="M349">
        <v>4</v>
      </c>
      <c r="N349">
        <v>6</v>
      </c>
      <c r="P349" s="55">
        <v>1056</v>
      </c>
      <c r="Q349" s="55">
        <v>2004</v>
      </c>
      <c r="R349" s="61" t="s">
        <v>114</v>
      </c>
      <c r="S349" s="46">
        <v>5.0583050847457622</v>
      </c>
      <c r="T349" s="46">
        <v>0</v>
      </c>
      <c r="U349" s="46">
        <v>0</v>
      </c>
      <c r="V349" s="46">
        <v>0.56203389830508477</v>
      </c>
      <c r="W349" s="46">
        <v>0</v>
      </c>
      <c r="X349" s="55"/>
      <c r="Y349" s="22"/>
      <c r="Z349" s="86" t="s">
        <v>77</v>
      </c>
      <c r="AA349" s="46">
        <v>0</v>
      </c>
      <c r="AB349" s="46">
        <v>0</v>
      </c>
      <c r="AC349" s="46">
        <v>0</v>
      </c>
    </row>
    <row r="350" spans="1:29" hidden="1" x14ac:dyDescent="0.25">
      <c r="A350">
        <v>42</v>
      </c>
      <c r="B350">
        <v>2003</v>
      </c>
      <c r="C350" s="22" t="str">
        <f t="shared" si="11"/>
        <v>2003H00042</v>
      </c>
      <c r="D350" s="13">
        <v>37715</v>
      </c>
      <c r="E350">
        <v>40002</v>
      </c>
      <c r="F350" t="s">
        <v>47</v>
      </c>
      <c r="G350">
        <v>10</v>
      </c>
      <c r="H350">
        <v>2</v>
      </c>
      <c r="I350" t="s">
        <v>401</v>
      </c>
      <c r="J350" s="15">
        <f t="shared" si="12"/>
        <v>1617.3000000000002</v>
      </c>
      <c r="K350" t="s">
        <v>402</v>
      </c>
      <c r="L350">
        <v>0.67500000000000004</v>
      </c>
      <c r="M350">
        <v>4</v>
      </c>
      <c r="N350">
        <v>6</v>
      </c>
      <c r="P350" s="55"/>
      <c r="Q350" s="55"/>
      <c r="R350" s="61" t="s">
        <v>114</v>
      </c>
      <c r="S350" s="46">
        <v>0</v>
      </c>
      <c r="T350" s="46">
        <v>0</v>
      </c>
      <c r="U350" s="46">
        <v>0</v>
      </c>
      <c r="V350" s="46">
        <v>0</v>
      </c>
      <c r="W350" s="46">
        <v>0</v>
      </c>
      <c r="X350" s="55"/>
      <c r="Y350" s="22"/>
      <c r="Z350" s="86" t="s">
        <v>77</v>
      </c>
      <c r="AA350" s="46">
        <v>0</v>
      </c>
      <c r="AB350" s="46">
        <v>0</v>
      </c>
      <c r="AC350" s="46">
        <v>0</v>
      </c>
    </row>
    <row r="351" spans="1:29" hidden="1" x14ac:dyDescent="0.25">
      <c r="A351">
        <v>43</v>
      </c>
      <c r="B351">
        <v>2003</v>
      </c>
      <c r="C351" s="22" t="str">
        <f t="shared" si="11"/>
        <v>2003H00043</v>
      </c>
      <c r="D351" s="13">
        <v>37715</v>
      </c>
      <c r="E351">
        <v>40002</v>
      </c>
      <c r="F351" t="s">
        <v>47</v>
      </c>
      <c r="G351">
        <v>10</v>
      </c>
      <c r="H351">
        <v>2</v>
      </c>
      <c r="I351" t="s">
        <v>401</v>
      </c>
      <c r="J351" s="15">
        <f t="shared" si="12"/>
        <v>3713.8</v>
      </c>
      <c r="K351" t="s">
        <v>403</v>
      </c>
      <c r="L351">
        <v>1.55</v>
      </c>
      <c r="M351">
        <v>4</v>
      </c>
      <c r="N351">
        <v>6</v>
      </c>
      <c r="P351" s="55"/>
      <c r="Q351" s="55"/>
      <c r="R351" s="61" t="s">
        <v>114</v>
      </c>
      <c r="S351" s="46">
        <v>0</v>
      </c>
      <c r="T351" s="46">
        <v>0</v>
      </c>
      <c r="U351" s="46">
        <v>0</v>
      </c>
      <c r="V351" s="46">
        <v>3.0610687022900762E-2</v>
      </c>
      <c r="W351" s="46">
        <v>0</v>
      </c>
      <c r="X351" s="55">
        <v>1057</v>
      </c>
      <c r="Y351" s="22">
        <v>2004</v>
      </c>
      <c r="Z351" s="86" t="s">
        <v>77</v>
      </c>
      <c r="AA351" s="46">
        <v>3.061068702290076</v>
      </c>
      <c r="AB351" s="46">
        <v>0</v>
      </c>
      <c r="AC351" s="46">
        <v>0</v>
      </c>
    </row>
    <row r="352" spans="1:29" hidden="1" x14ac:dyDescent="0.25">
      <c r="A352">
        <v>44</v>
      </c>
      <c r="B352">
        <v>2003</v>
      </c>
      <c r="C352" s="22" t="str">
        <f t="shared" si="11"/>
        <v>2003H00044</v>
      </c>
      <c r="D352" s="13">
        <v>37715</v>
      </c>
      <c r="E352">
        <v>40002</v>
      </c>
      <c r="F352" t="s">
        <v>47</v>
      </c>
      <c r="G352">
        <v>10</v>
      </c>
      <c r="H352">
        <v>2</v>
      </c>
      <c r="I352" t="s">
        <v>401</v>
      </c>
      <c r="J352" s="15">
        <f t="shared" si="12"/>
        <v>838.59999999999991</v>
      </c>
      <c r="K352" t="s">
        <v>404</v>
      </c>
      <c r="L352">
        <v>0.35</v>
      </c>
      <c r="M352">
        <v>4</v>
      </c>
      <c r="N352">
        <v>6</v>
      </c>
      <c r="P352" s="55">
        <v>1058</v>
      </c>
      <c r="Q352" s="55">
        <v>2004</v>
      </c>
      <c r="R352" s="61" t="s">
        <v>114</v>
      </c>
      <c r="S352" s="46">
        <v>7.5946391752577327</v>
      </c>
      <c r="T352" s="46">
        <v>0</v>
      </c>
      <c r="U352" s="46">
        <v>0</v>
      </c>
      <c r="V352" s="46">
        <v>5.4247422680412374</v>
      </c>
      <c r="W352" s="46">
        <v>0</v>
      </c>
      <c r="X352" s="55">
        <v>1059</v>
      </c>
      <c r="Y352" s="22">
        <v>2004</v>
      </c>
      <c r="Z352" s="86" t="s">
        <v>77</v>
      </c>
      <c r="AA352" s="46">
        <v>11.391958762886597</v>
      </c>
      <c r="AB352" s="46">
        <v>0</v>
      </c>
      <c r="AC352" s="46">
        <v>0</v>
      </c>
    </row>
    <row r="353" spans="1:29" hidden="1" x14ac:dyDescent="0.25">
      <c r="A353">
        <v>45</v>
      </c>
      <c r="B353">
        <v>2003</v>
      </c>
      <c r="C353" s="22" t="str">
        <f t="shared" si="11"/>
        <v>2003H00045</v>
      </c>
      <c r="D353" s="13">
        <v>37715</v>
      </c>
      <c r="E353">
        <v>40002</v>
      </c>
      <c r="F353" t="s">
        <v>47</v>
      </c>
      <c r="G353">
        <v>910</v>
      </c>
      <c r="H353">
        <v>108</v>
      </c>
      <c r="I353" t="s">
        <v>401</v>
      </c>
      <c r="J353" s="15">
        <f t="shared" si="12"/>
        <v>2096.5</v>
      </c>
      <c r="K353" t="s">
        <v>402</v>
      </c>
      <c r="L353">
        <v>0.875</v>
      </c>
      <c r="M353">
        <v>4</v>
      </c>
      <c r="N353">
        <v>6</v>
      </c>
      <c r="P353" s="55"/>
      <c r="Q353" s="55"/>
      <c r="R353" s="61" t="s">
        <v>114</v>
      </c>
      <c r="S353" s="46">
        <v>0</v>
      </c>
      <c r="T353" s="46">
        <v>0</v>
      </c>
      <c r="U353" s="46">
        <v>0</v>
      </c>
      <c r="V353" s="46">
        <v>0</v>
      </c>
      <c r="W353" s="46">
        <v>0</v>
      </c>
      <c r="X353" s="55"/>
      <c r="Y353" s="22"/>
      <c r="Z353" s="86" t="s">
        <v>77</v>
      </c>
      <c r="AA353" s="46">
        <v>0</v>
      </c>
      <c r="AB353" s="46">
        <v>0</v>
      </c>
      <c r="AC353" s="46">
        <v>0</v>
      </c>
    </row>
    <row r="354" spans="1:29" hidden="1" x14ac:dyDescent="0.25">
      <c r="A354">
        <v>46</v>
      </c>
      <c r="B354">
        <v>2003</v>
      </c>
      <c r="C354" s="22" t="str">
        <f t="shared" si="11"/>
        <v>2003H00046</v>
      </c>
      <c r="D354" s="13">
        <v>37715</v>
      </c>
      <c r="E354">
        <v>40002</v>
      </c>
      <c r="F354" t="s">
        <v>47</v>
      </c>
      <c r="G354">
        <v>910</v>
      </c>
      <c r="H354">
        <v>108</v>
      </c>
      <c r="I354" t="s">
        <v>401</v>
      </c>
      <c r="J354" s="15">
        <f t="shared" si="12"/>
        <v>4312.8</v>
      </c>
      <c r="K354" t="s">
        <v>403</v>
      </c>
      <c r="L354">
        <v>1.8</v>
      </c>
      <c r="M354">
        <v>4</v>
      </c>
      <c r="N354">
        <v>6</v>
      </c>
      <c r="P354" s="55">
        <v>1060</v>
      </c>
      <c r="Q354" s="55">
        <v>2004</v>
      </c>
      <c r="R354" s="61" t="s">
        <v>114</v>
      </c>
      <c r="S354" s="46">
        <v>6.3765807962529273</v>
      </c>
      <c r="T354" s="46">
        <v>0</v>
      </c>
      <c r="U354" s="46">
        <v>0</v>
      </c>
      <c r="V354" s="46">
        <v>3.5071194379391102</v>
      </c>
      <c r="W354" s="46">
        <v>0</v>
      </c>
      <c r="X354" s="55">
        <v>1061</v>
      </c>
      <c r="Y354" s="22">
        <v>2004</v>
      </c>
      <c r="Z354" s="86" t="s">
        <v>77</v>
      </c>
      <c r="AA354" s="46">
        <v>10.999601873536299</v>
      </c>
      <c r="AB354" s="46">
        <v>0</v>
      </c>
      <c r="AC354" s="46">
        <v>0</v>
      </c>
    </row>
    <row r="355" spans="1:29" hidden="1" x14ac:dyDescent="0.25">
      <c r="A355">
        <v>47</v>
      </c>
      <c r="B355">
        <v>2003</v>
      </c>
      <c r="C355" s="22" t="str">
        <f t="shared" si="11"/>
        <v>2003H00047</v>
      </c>
      <c r="D355" s="13">
        <v>37715</v>
      </c>
      <c r="E355">
        <v>40002</v>
      </c>
      <c r="F355" t="s">
        <v>47</v>
      </c>
      <c r="G355">
        <v>910</v>
      </c>
      <c r="H355">
        <v>108</v>
      </c>
      <c r="I355" t="s">
        <v>401</v>
      </c>
      <c r="J355" s="15">
        <f t="shared" si="12"/>
        <v>2096.5</v>
      </c>
      <c r="K355" t="s">
        <v>404</v>
      </c>
      <c r="L355">
        <v>0.875</v>
      </c>
      <c r="M355">
        <v>4</v>
      </c>
      <c r="N355">
        <v>6</v>
      </c>
      <c r="P355" s="55">
        <v>1062</v>
      </c>
      <c r="Q355" s="55">
        <v>2004</v>
      </c>
      <c r="R355" s="61" t="s">
        <v>114</v>
      </c>
      <c r="S355" s="46">
        <v>0.78818181818181821</v>
      </c>
      <c r="T355" s="46">
        <v>8.4948484848484842</v>
      </c>
      <c r="U355" s="46">
        <v>0</v>
      </c>
      <c r="V355" s="46">
        <v>0.78818181818181821</v>
      </c>
      <c r="W355" s="46">
        <v>0</v>
      </c>
      <c r="X355" s="55">
        <v>1063</v>
      </c>
      <c r="Y355" s="22">
        <v>2004</v>
      </c>
      <c r="Z355" s="86" t="s">
        <v>77</v>
      </c>
      <c r="AA355" s="46">
        <v>10.158787878787878</v>
      </c>
      <c r="AB355" s="46">
        <v>0</v>
      </c>
      <c r="AC355" s="46">
        <v>0</v>
      </c>
    </row>
    <row r="356" spans="1:29" hidden="1" x14ac:dyDescent="0.25">
      <c r="A356">
        <v>1424</v>
      </c>
      <c r="B356">
        <v>2003</v>
      </c>
      <c r="C356" s="22" t="str">
        <f t="shared" ref="C356:C361" si="13">CONCATENATE(B356,"H0",A356)</f>
        <v>2003H01424</v>
      </c>
      <c r="D356" s="13">
        <v>37882</v>
      </c>
      <c r="E356">
        <v>30013</v>
      </c>
      <c r="F356" t="s">
        <v>51</v>
      </c>
      <c r="G356" t="s">
        <v>52</v>
      </c>
      <c r="I356" t="s">
        <v>401</v>
      </c>
      <c r="J356" s="15">
        <f t="shared" si="12"/>
        <v>3893.5</v>
      </c>
      <c r="K356" t="s">
        <v>405</v>
      </c>
      <c r="L356">
        <v>1.625</v>
      </c>
      <c r="M356">
        <v>4</v>
      </c>
      <c r="N356">
        <v>6</v>
      </c>
      <c r="P356" s="55">
        <v>1064</v>
      </c>
      <c r="Q356" s="55">
        <v>2004</v>
      </c>
      <c r="R356" s="61" t="s">
        <v>114</v>
      </c>
      <c r="S356" s="46">
        <v>1.2587479224376732</v>
      </c>
      <c r="T356" s="46">
        <v>0</v>
      </c>
      <c r="U356" s="46">
        <v>0</v>
      </c>
      <c r="V356" s="46">
        <v>2.9895263157894738</v>
      </c>
      <c r="W356" s="46">
        <v>0</v>
      </c>
    </row>
    <row r="357" spans="1:29" hidden="1" x14ac:dyDescent="0.25">
      <c r="A357">
        <v>1425</v>
      </c>
      <c r="B357">
        <v>2003</v>
      </c>
      <c r="C357" s="22" t="str">
        <f t="shared" si="13"/>
        <v>2003H01425</v>
      </c>
      <c r="D357" s="13">
        <v>37886</v>
      </c>
      <c r="E357">
        <v>30014</v>
      </c>
      <c r="F357" t="s">
        <v>51</v>
      </c>
      <c r="G357" t="s">
        <v>53</v>
      </c>
      <c r="I357" t="s">
        <v>401</v>
      </c>
      <c r="J357" s="15">
        <f t="shared" si="12"/>
        <v>6589</v>
      </c>
      <c r="K357" t="s">
        <v>405</v>
      </c>
      <c r="L357">
        <v>2.75</v>
      </c>
      <c r="M357">
        <v>4</v>
      </c>
      <c r="N357">
        <v>6</v>
      </c>
      <c r="P357" s="55">
        <v>1065</v>
      </c>
      <c r="Q357" s="55">
        <v>2004</v>
      </c>
      <c r="R357" s="61" t="s">
        <v>114</v>
      </c>
      <c r="S357" s="46">
        <v>2.3957615894039734</v>
      </c>
      <c r="T357" s="46">
        <v>0</v>
      </c>
      <c r="U357" s="46">
        <v>0</v>
      </c>
      <c r="V357" s="46">
        <v>9.3951434878587203E-2</v>
      </c>
      <c r="W357" s="46">
        <v>0</v>
      </c>
    </row>
    <row r="358" spans="1:29" hidden="1" x14ac:dyDescent="0.25">
      <c r="A358">
        <v>1426</v>
      </c>
      <c r="B358">
        <v>2003</v>
      </c>
      <c r="C358" s="22" t="str">
        <f t="shared" si="13"/>
        <v>2003H01426</v>
      </c>
      <c r="D358" s="13">
        <v>37883</v>
      </c>
      <c r="E358">
        <v>30015</v>
      </c>
      <c r="F358" t="s">
        <v>51</v>
      </c>
      <c r="G358" t="s">
        <v>54</v>
      </c>
      <c r="I358" t="s">
        <v>401</v>
      </c>
      <c r="J358" s="15">
        <f t="shared" si="12"/>
        <v>4193</v>
      </c>
      <c r="K358" t="s">
        <v>405</v>
      </c>
      <c r="L358">
        <v>1.75</v>
      </c>
      <c r="M358">
        <v>4</v>
      </c>
      <c r="N358">
        <v>6</v>
      </c>
      <c r="P358" s="55">
        <v>1066</v>
      </c>
      <c r="Q358" s="55">
        <v>2004</v>
      </c>
      <c r="R358" s="61" t="s">
        <v>114</v>
      </c>
      <c r="S358" s="46">
        <v>10.4328</v>
      </c>
      <c r="T358" s="46">
        <v>0</v>
      </c>
      <c r="U358" s="46">
        <v>0</v>
      </c>
      <c r="V358" s="46">
        <v>6.8132571428571431</v>
      </c>
      <c r="W358" s="46">
        <v>0</v>
      </c>
    </row>
    <row r="359" spans="1:29" hidden="1" x14ac:dyDescent="0.25">
      <c r="A359">
        <v>1427</v>
      </c>
      <c r="B359">
        <v>2003</v>
      </c>
      <c r="C359" s="22" t="str">
        <f t="shared" si="13"/>
        <v>2003H01427</v>
      </c>
      <c r="D359" s="13">
        <v>37885</v>
      </c>
      <c r="E359">
        <v>30016</v>
      </c>
      <c r="F359" t="s">
        <v>51</v>
      </c>
      <c r="G359" t="s">
        <v>45</v>
      </c>
      <c r="I359" t="s">
        <v>401</v>
      </c>
      <c r="J359" s="15">
        <f t="shared" si="12"/>
        <v>7787</v>
      </c>
      <c r="K359" t="s">
        <v>405</v>
      </c>
      <c r="L359">
        <v>3.25</v>
      </c>
      <c r="M359">
        <v>4</v>
      </c>
      <c r="N359">
        <v>6</v>
      </c>
      <c r="P359" s="55"/>
      <c r="Q359" s="55"/>
      <c r="R359" s="61" t="s">
        <v>114</v>
      </c>
      <c r="S359" s="46">
        <v>0</v>
      </c>
      <c r="T359" s="46">
        <v>0</v>
      </c>
      <c r="U359" s="46">
        <v>111.69793195463643</v>
      </c>
      <c r="V359" s="46">
        <v>28.348498999332886</v>
      </c>
      <c r="W359" s="46">
        <v>0</v>
      </c>
    </row>
    <row r="360" spans="1:29" hidden="1" x14ac:dyDescent="0.25">
      <c r="A360">
        <v>1428</v>
      </c>
      <c r="B360">
        <v>2003</v>
      </c>
      <c r="C360" s="22" t="str">
        <f t="shared" si="13"/>
        <v>2003H01428</v>
      </c>
      <c r="D360" s="13">
        <v>37884</v>
      </c>
      <c r="E360">
        <v>30017</v>
      </c>
      <c r="F360" t="s">
        <v>51</v>
      </c>
      <c r="G360" t="s">
        <v>55</v>
      </c>
      <c r="I360" t="s">
        <v>401</v>
      </c>
      <c r="J360" s="15">
        <f t="shared" si="12"/>
        <v>4492.5</v>
      </c>
      <c r="K360" t="s">
        <v>405</v>
      </c>
      <c r="L360">
        <v>1.875</v>
      </c>
      <c r="M360">
        <v>4</v>
      </c>
      <c r="N360">
        <v>6</v>
      </c>
      <c r="P360" s="55">
        <v>1067</v>
      </c>
      <c r="Q360" s="55">
        <v>2004</v>
      </c>
      <c r="R360" s="61" t="s">
        <v>114</v>
      </c>
      <c r="S360" s="46">
        <v>12.308074766355141</v>
      </c>
      <c r="T360" s="46">
        <v>9.510785046728973</v>
      </c>
      <c r="U360" s="46">
        <v>0</v>
      </c>
      <c r="V360" s="46">
        <v>2.2378317757009345</v>
      </c>
      <c r="W360" s="46">
        <v>0</v>
      </c>
      <c r="X360" s="55"/>
      <c r="Y360" s="22"/>
      <c r="Z360" s="61"/>
      <c r="AA360" s="46"/>
      <c r="AB360" s="46"/>
      <c r="AC360" s="46"/>
    </row>
    <row r="361" spans="1:29" hidden="1" x14ac:dyDescent="0.25">
      <c r="A361">
        <v>1429</v>
      </c>
      <c r="B361">
        <v>2003</v>
      </c>
      <c r="C361" s="22" t="str">
        <f t="shared" si="13"/>
        <v>2003H01429</v>
      </c>
      <c r="D361" s="13">
        <v>37885</v>
      </c>
      <c r="E361">
        <v>30018</v>
      </c>
      <c r="F361" t="s">
        <v>51</v>
      </c>
      <c r="G361" t="s">
        <v>56</v>
      </c>
      <c r="I361" t="s">
        <v>401</v>
      </c>
      <c r="J361" s="15">
        <f t="shared" si="12"/>
        <v>1797</v>
      </c>
      <c r="K361" t="s">
        <v>405</v>
      </c>
      <c r="L361">
        <v>0.75</v>
      </c>
      <c r="M361">
        <v>4</v>
      </c>
      <c r="N361">
        <v>6</v>
      </c>
      <c r="P361" s="55">
        <v>1068</v>
      </c>
      <c r="Q361" s="55">
        <v>2004</v>
      </c>
      <c r="R361" s="61" t="s">
        <v>114</v>
      </c>
      <c r="S361" s="46">
        <v>3.7070539419087138</v>
      </c>
      <c r="T361" s="46">
        <v>0</v>
      </c>
      <c r="U361" s="46">
        <v>0</v>
      </c>
      <c r="V361" s="46">
        <v>7.2905394190871364</v>
      </c>
      <c r="W361" s="46">
        <v>0</v>
      </c>
    </row>
    <row r="362" spans="1:29" hidden="1" x14ac:dyDescent="0.25">
      <c r="A362">
        <v>30</v>
      </c>
      <c r="B362">
        <v>2004</v>
      </c>
      <c r="C362" s="22" t="str">
        <f t="shared" ref="C362:C379" si="14">CONCATENATE(B362,"H000",A362)</f>
        <v>2004H00030</v>
      </c>
      <c r="D362" s="13">
        <v>38060</v>
      </c>
      <c r="E362">
        <v>40001</v>
      </c>
      <c r="F362" t="s">
        <v>68</v>
      </c>
      <c r="G362">
        <v>8</v>
      </c>
      <c r="H362">
        <v>10</v>
      </c>
      <c r="I362" t="s">
        <v>401</v>
      </c>
      <c r="J362" s="15">
        <f t="shared" si="12"/>
        <v>4792</v>
      </c>
      <c r="K362" t="s">
        <v>402</v>
      </c>
      <c r="L362">
        <v>2</v>
      </c>
      <c r="M362">
        <v>4</v>
      </c>
      <c r="N362">
        <v>6</v>
      </c>
      <c r="P362" s="55"/>
      <c r="Q362" s="55"/>
      <c r="R362" s="61" t="s">
        <v>113</v>
      </c>
      <c r="S362" s="46">
        <v>0</v>
      </c>
      <c r="T362" s="46">
        <v>0</v>
      </c>
      <c r="U362" s="46">
        <v>0</v>
      </c>
      <c r="V362" s="46">
        <v>0</v>
      </c>
      <c r="W362" s="46">
        <v>0</v>
      </c>
    </row>
    <row r="363" spans="1:29" hidden="1" x14ac:dyDescent="0.25">
      <c r="A363">
        <v>31</v>
      </c>
      <c r="B363">
        <v>2004</v>
      </c>
      <c r="C363" s="22" t="str">
        <f t="shared" si="14"/>
        <v>2004H00031</v>
      </c>
      <c r="D363" s="13">
        <v>38060</v>
      </c>
      <c r="E363">
        <v>40002</v>
      </c>
      <c r="F363" t="s">
        <v>68</v>
      </c>
      <c r="G363">
        <v>8</v>
      </c>
      <c r="H363">
        <v>10</v>
      </c>
      <c r="I363" t="s">
        <v>401</v>
      </c>
      <c r="J363" s="15">
        <f t="shared" si="12"/>
        <v>15574</v>
      </c>
      <c r="K363" t="s">
        <v>403</v>
      </c>
      <c r="L363">
        <v>6.5</v>
      </c>
      <c r="M363">
        <v>4</v>
      </c>
      <c r="N363">
        <v>6</v>
      </c>
      <c r="O363" t="s">
        <v>426</v>
      </c>
      <c r="P363" s="55">
        <v>1658</v>
      </c>
      <c r="Q363" s="55">
        <v>2004</v>
      </c>
      <c r="R363" s="61" t="s">
        <v>113</v>
      </c>
      <c r="S363" s="46">
        <v>4.1288102261553591E-2</v>
      </c>
      <c r="T363" s="46">
        <v>0</v>
      </c>
      <c r="U363" s="46">
        <v>0</v>
      </c>
      <c r="V363" s="46">
        <v>1.6515240904621438</v>
      </c>
      <c r="W363" s="46">
        <v>0</v>
      </c>
    </row>
    <row r="364" spans="1:29" hidden="1" x14ac:dyDescent="0.25">
      <c r="A364">
        <v>32</v>
      </c>
      <c r="B364">
        <v>2004</v>
      </c>
      <c r="C364" s="22" t="str">
        <f t="shared" si="14"/>
        <v>2004H00032</v>
      </c>
      <c r="D364" s="13">
        <v>38060</v>
      </c>
      <c r="E364">
        <v>40001</v>
      </c>
      <c r="F364" t="s">
        <v>68</v>
      </c>
      <c r="G364">
        <v>8</v>
      </c>
      <c r="H364">
        <v>10</v>
      </c>
      <c r="I364" t="s">
        <v>401</v>
      </c>
      <c r="J364" s="15">
        <f t="shared" si="12"/>
        <v>10302.799999999999</v>
      </c>
      <c r="K364" t="s">
        <v>404</v>
      </c>
      <c r="L364">
        <v>4.3</v>
      </c>
      <c r="M364">
        <v>4</v>
      </c>
      <c r="N364">
        <v>6</v>
      </c>
      <c r="P364" s="55"/>
      <c r="Q364" s="55"/>
      <c r="R364" s="61" t="s">
        <v>113</v>
      </c>
      <c r="S364" s="46">
        <v>0</v>
      </c>
      <c r="T364" s="46">
        <v>0</v>
      </c>
      <c r="U364" s="46">
        <v>0</v>
      </c>
      <c r="V364" s="46">
        <v>1.65</v>
      </c>
      <c r="W364" s="46">
        <v>0</v>
      </c>
    </row>
    <row r="365" spans="1:29" hidden="1" x14ac:dyDescent="0.25">
      <c r="A365">
        <v>33</v>
      </c>
      <c r="B365">
        <v>2004</v>
      </c>
      <c r="C365" s="22" t="str">
        <f t="shared" si="14"/>
        <v>2004H00033</v>
      </c>
      <c r="D365" s="13">
        <v>38060</v>
      </c>
      <c r="E365">
        <v>40002</v>
      </c>
      <c r="F365" t="s">
        <v>68</v>
      </c>
      <c r="G365">
        <v>3</v>
      </c>
      <c r="H365">
        <v>7</v>
      </c>
      <c r="I365" t="s">
        <v>401</v>
      </c>
      <c r="J365" s="15">
        <f t="shared" si="12"/>
        <v>6229.6</v>
      </c>
      <c r="K365" t="s">
        <v>402</v>
      </c>
      <c r="L365">
        <v>2.6</v>
      </c>
      <c r="M365">
        <v>4</v>
      </c>
      <c r="N365">
        <v>6</v>
      </c>
      <c r="P365" s="55"/>
      <c r="Q365" s="55"/>
      <c r="R365" s="61" t="s">
        <v>113</v>
      </c>
      <c r="S365" s="46">
        <v>0</v>
      </c>
      <c r="T365" s="46">
        <v>0</v>
      </c>
      <c r="U365" s="46">
        <v>0</v>
      </c>
      <c r="V365" s="46">
        <v>0</v>
      </c>
      <c r="W365" s="46">
        <v>0</v>
      </c>
    </row>
    <row r="366" spans="1:29" hidden="1" x14ac:dyDescent="0.25">
      <c r="A366">
        <v>34</v>
      </c>
      <c r="B366">
        <v>2004</v>
      </c>
      <c r="C366" s="22" t="str">
        <f t="shared" si="14"/>
        <v>2004H00034</v>
      </c>
      <c r="D366" s="13">
        <v>38060</v>
      </c>
      <c r="E366">
        <v>40002</v>
      </c>
      <c r="F366" t="s">
        <v>68</v>
      </c>
      <c r="G366">
        <v>3</v>
      </c>
      <c r="H366">
        <v>7</v>
      </c>
      <c r="I366" t="s">
        <v>401</v>
      </c>
      <c r="J366" s="15">
        <f t="shared" si="12"/>
        <v>11980</v>
      </c>
      <c r="K366" t="s">
        <v>403</v>
      </c>
      <c r="L366">
        <v>5</v>
      </c>
      <c r="M366">
        <v>4</v>
      </c>
      <c r="N366">
        <v>6</v>
      </c>
      <c r="P366" s="55">
        <v>1659</v>
      </c>
      <c r="Q366" s="55">
        <v>2004</v>
      </c>
      <c r="R366" s="61" t="s">
        <v>113</v>
      </c>
      <c r="S366" s="46">
        <v>6.5652173913043482E-2</v>
      </c>
      <c r="T366" s="46">
        <v>0</v>
      </c>
      <c r="U366" s="46">
        <v>0</v>
      </c>
      <c r="V366" s="46">
        <v>0.19695652173913042</v>
      </c>
      <c r="W366" s="46">
        <v>0</v>
      </c>
    </row>
    <row r="367" spans="1:29" hidden="1" x14ac:dyDescent="0.25">
      <c r="A367">
        <v>35</v>
      </c>
      <c r="B367">
        <v>2004</v>
      </c>
      <c r="C367" s="22" t="str">
        <f t="shared" si="14"/>
        <v>2004H00035</v>
      </c>
      <c r="D367" s="13">
        <v>38060</v>
      </c>
      <c r="E367">
        <v>40002</v>
      </c>
      <c r="F367" t="s">
        <v>68</v>
      </c>
      <c r="G367">
        <v>3</v>
      </c>
      <c r="H367">
        <v>7</v>
      </c>
      <c r="I367" t="s">
        <v>401</v>
      </c>
      <c r="J367" s="15">
        <f t="shared" si="12"/>
        <v>15574</v>
      </c>
      <c r="K367" t="s">
        <v>404</v>
      </c>
      <c r="L367">
        <v>6.5</v>
      </c>
      <c r="M367">
        <v>4</v>
      </c>
      <c r="N367">
        <v>6</v>
      </c>
      <c r="P367" s="55"/>
      <c r="Q367" s="55"/>
      <c r="R367" s="61" t="s">
        <v>113</v>
      </c>
      <c r="S367" s="46">
        <v>0</v>
      </c>
      <c r="T367" s="46">
        <v>0</v>
      </c>
      <c r="U367" s="46">
        <v>0</v>
      </c>
      <c r="V367" s="46">
        <v>0.1938235294117647</v>
      </c>
      <c r="W367" s="46">
        <v>0</v>
      </c>
    </row>
    <row r="368" spans="1:29" hidden="1" x14ac:dyDescent="0.25">
      <c r="A368">
        <v>36</v>
      </c>
      <c r="B368">
        <v>2004</v>
      </c>
      <c r="C368" s="22" t="str">
        <f t="shared" si="14"/>
        <v>2004H00036</v>
      </c>
      <c r="D368" s="13">
        <v>38059</v>
      </c>
      <c r="E368">
        <v>40002</v>
      </c>
      <c r="F368" t="s">
        <v>68</v>
      </c>
      <c r="G368">
        <v>4</v>
      </c>
      <c r="H368">
        <v>5</v>
      </c>
      <c r="I368" t="s">
        <v>401</v>
      </c>
      <c r="J368" s="15">
        <f t="shared" si="12"/>
        <v>4312.8</v>
      </c>
      <c r="K368" t="s">
        <v>402</v>
      </c>
      <c r="L368">
        <v>1.8</v>
      </c>
      <c r="M368">
        <v>4</v>
      </c>
      <c r="N368">
        <v>6</v>
      </c>
      <c r="P368" s="55"/>
      <c r="Q368" s="55"/>
      <c r="R368" s="61" t="s">
        <v>113</v>
      </c>
      <c r="S368" s="46">
        <v>0</v>
      </c>
      <c r="T368" s="46">
        <v>0</v>
      </c>
      <c r="U368" s="46">
        <v>0</v>
      </c>
      <c r="V368" s="46">
        <v>0</v>
      </c>
      <c r="W368" s="46">
        <v>0</v>
      </c>
    </row>
    <row r="369" spans="1:29" hidden="1" x14ac:dyDescent="0.25">
      <c r="A369">
        <v>37</v>
      </c>
      <c r="B369">
        <v>2004</v>
      </c>
      <c r="C369" s="22" t="str">
        <f t="shared" si="14"/>
        <v>2004H00037</v>
      </c>
      <c r="D369" s="13">
        <v>38059</v>
      </c>
      <c r="E369">
        <v>40002</v>
      </c>
      <c r="F369" t="s">
        <v>68</v>
      </c>
      <c r="G369">
        <v>4</v>
      </c>
      <c r="H369">
        <v>5</v>
      </c>
      <c r="I369" t="s">
        <v>401</v>
      </c>
      <c r="J369" s="15">
        <f t="shared" si="12"/>
        <v>12698.8</v>
      </c>
      <c r="K369" t="s">
        <v>403</v>
      </c>
      <c r="L369">
        <v>5.3</v>
      </c>
      <c r="M369">
        <v>4</v>
      </c>
      <c r="N369">
        <v>6</v>
      </c>
      <c r="O369" t="s">
        <v>426</v>
      </c>
      <c r="P369" s="55">
        <v>1660</v>
      </c>
      <c r="Q369" s="55">
        <v>2004</v>
      </c>
      <c r="R369" s="61" t="s">
        <v>113</v>
      </c>
      <c r="S369" s="46">
        <v>5.6941272430668849E-2</v>
      </c>
      <c r="T369" s="46">
        <v>0</v>
      </c>
      <c r="U369" s="46">
        <v>6.092716150081567</v>
      </c>
      <c r="V369" s="46">
        <v>1.0249429037520392</v>
      </c>
      <c r="W369" s="46">
        <v>0</v>
      </c>
    </row>
    <row r="370" spans="1:29" hidden="1" x14ac:dyDescent="0.25">
      <c r="A370">
        <v>38</v>
      </c>
      <c r="B370">
        <v>2004</v>
      </c>
      <c r="C370" s="22" t="str">
        <f t="shared" si="14"/>
        <v>2004H00038</v>
      </c>
      <c r="D370" s="13">
        <v>38059</v>
      </c>
      <c r="E370">
        <v>40002</v>
      </c>
      <c r="F370" t="s">
        <v>68</v>
      </c>
      <c r="G370">
        <v>4</v>
      </c>
      <c r="H370">
        <v>5</v>
      </c>
      <c r="I370" t="s">
        <v>401</v>
      </c>
      <c r="J370" s="15">
        <f t="shared" si="12"/>
        <v>9344.4</v>
      </c>
      <c r="K370" t="s">
        <v>404</v>
      </c>
      <c r="L370">
        <v>3.9</v>
      </c>
      <c r="M370">
        <v>4</v>
      </c>
      <c r="N370">
        <v>6</v>
      </c>
      <c r="P370" s="55">
        <v>1661</v>
      </c>
      <c r="Q370" s="55">
        <v>2004</v>
      </c>
      <c r="R370" s="61" t="s">
        <v>113</v>
      </c>
      <c r="S370" s="46">
        <v>2.8322115384615381</v>
      </c>
      <c r="T370" s="46">
        <v>0</v>
      </c>
      <c r="U370" s="46">
        <v>0</v>
      </c>
      <c r="V370" s="46">
        <v>0.9440705128205128</v>
      </c>
      <c r="W370" s="46">
        <v>0</v>
      </c>
    </row>
    <row r="371" spans="1:29" hidden="1" x14ac:dyDescent="0.25">
      <c r="A371">
        <v>39</v>
      </c>
      <c r="B371">
        <v>2004</v>
      </c>
      <c r="C371" s="22" t="str">
        <f t="shared" si="14"/>
        <v>2004H00039</v>
      </c>
      <c r="D371" s="13">
        <v>38059</v>
      </c>
      <c r="E371">
        <v>40002</v>
      </c>
      <c r="F371" t="s">
        <v>68</v>
      </c>
      <c r="G371">
        <v>7</v>
      </c>
      <c r="H371">
        <v>10</v>
      </c>
      <c r="I371" t="s">
        <v>401</v>
      </c>
      <c r="J371" s="15">
        <f t="shared" si="12"/>
        <v>5510.7999999999993</v>
      </c>
      <c r="K371" t="s">
        <v>402</v>
      </c>
      <c r="L371">
        <v>2.2999999999999998</v>
      </c>
      <c r="M371">
        <v>4</v>
      </c>
      <c r="N371">
        <v>6</v>
      </c>
      <c r="P371" s="55"/>
      <c r="Q371" s="55"/>
      <c r="R371" s="61" t="s">
        <v>113</v>
      </c>
      <c r="S371" s="46">
        <v>0</v>
      </c>
      <c r="T371" s="46">
        <v>0</v>
      </c>
      <c r="U371" s="46">
        <v>0</v>
      </c>
      <c r="V371" s="46">
        <v>0</v>
      </c>
      <c r="W371" s="46">
        <v>0</v>
      </c>
    </row>
    <row r="372" spans="1:29" hidden="1" x14ac:dyDescent="0.25">
      <c r="A372">
        <v>40</v>
      </c>
      <c r="B372">
        <v>2004</v>
      </c>
      <c r="C372" s="22" t="str">
        <f t="shared" si="14"/>
        <v>2004H00040</v>
      </c>
      <c r="D372" s="13">
        <v>38059</v>
      </c>
      <c r="E372">
        <v>40002</v>
      </c>
      <c r="F372" t="s">
        <v>68</v>
      </c>
      <c r="G372">
        <v>7</v>
      </c>
      <c r="H372">
        <v>10</v>
      </c>
      <c r="I372" t="s">
        <v>401</v>
      </c>
      <c r="J372" s="15">
        <f t="shared" si="12"/>
        <v>15094.8</v>
      </c>
      <c r="K372" t="s">
        <v>403</v>
      </c>
      <c r="L372">
        <v>6.3</v>
      </c>
      <c r="M372">
        <v>4</v>
      </c>
      <c r="N372">
        <v>6</v>
      </c>
      <c r="P372" s="55">
        <v>1662</v>
      </c>
      <c r="Q372" s="55">
        <v>2004</v>
      </c>
      <c r="R372" s="61" t="s">
        <v>113</v>
      </c>
      <c r="S372" s="46">
        <v>3.0563165075034107</v>
      </c>
      <c r="T372" s="46">
        <v>0</v>
      </c>
      <c r="U372" s="46">
        <v>0</v>
      </c>
      <c r="V372" s="46">
        <v>2.2073396998635744</v>
      </c>
      <c r="W372" s="46">
        <v>0</v>
      </c>
    </row>
    <row r="373" spans="1:29" hidden="1" x14ac:dyDescent="0.25">
      <c r="A373">
        <v>41</v>
      </c>
      <c r="B373">
        <v>2004</v>
      </c>
      <c r="C373" s="22" t="str">
        <f t="shared" si="14"/>
        <v>2004H00041</v>
      </c>
      <c r="D373" s="13">
        <v>38059</v>
      </c>
      <c r="E373">
        <v>40002</v>
      </c>
      <c r="F373" t="s">
        <v>68</v>
      </c>
      <c r="G373">
        <v>7</v>
      </c>
      <c r="H373">
        <v>10</v>
      </c>
      <c r="I373" t="s">
        <v>401</v>
      </c>
      <c r="J373" s="15">
        <f t="shared" si="12"/>
        <v>11980</v>
      </c>
      <c r="K373" t="s">
        <v>404</v>
      </c>
      <c r="L373">
        <v>5</v>
      </c>
      <c r="M373">
        <v>4</v>
      </c>
      <c r="N373">
        <v>6</v>
      </c>
      <c r="P373" s="55">
        <v>1663</v>
      </c>
      <c r="Q373" s="55">
        <v>2004</v>
      </c>
      <c r="R373" s="61" t="s">
        <v>113</v>
      </c>
      <c r="S373" s="46">
        <v>1.3449767441860465</v>
      </c>
      <c r="T373" s="46">
        <v>0</v>
      </c>
      <c r="U373" s="46">
        <v>0</v>
      </c>
      <c r="V373" s="46">
        <v>0.38427906976744186</v>
      </c>
      <c r="W373" s="46">
        <v>0</v>
      </c>
    </row>
    <row r="374" spans="1:29" hidden="1" x14ac:dyDescent="0.25">
      <c r="A374">
        <v>42</v>
      </c>
      <c r="B374">
        <v>2004</v>
      </c>
      <c r="C374" s="22" t="str">
        <f t="shared" si="14"/>
        <v>2004H00042</v>
      </c>
      <c r="D374" s="13">
        <v>38058</v>
      </c>
      <c r="E374">
        <v>40002</v>
      </c>
      <c r="F374" t="s">
        <v>68</v>
      </c>
      <c r="G374">
        <v>2</v>
      </c>
      <c r="H374">
        <v>10</v>
      </c>
      <c r="I374" t="s">
        <v>401</v>
      </c>
      <c r="J374" s="15">
        <f t="shared" si="12"/>
        <v>5510.7999999999993</v>
      </c>
      <c r="K374" t="s">
        <v>402</v>
      </c>
      <c r="L374">
        <v>2.2999999999999998</v>
      </c>
      <c r="M374">
        <v>4</v>
      </c>
      <c r="N374">
        <v>6</v>
      </c>
      <c r="P374" s="55"/>
      <c r="Q374" s="55"/>
      <c r="R374" s="61" t="s">
        <v>113</v>
      </c>
      <c r="S374" s="46">
        <v>0</v>
      </c>
      <c r="T374" s="46">
        <v>0</v>
      </c>
      <c r="U374" s="46">
        <v>0</v>
      </c>
      <c r="V374" s="46">
        <v>0</v>
      </c>
      <c r="W374" s="46">
        <v>0</v>
      </c>
    </row>
    <row r="375" spans="1:29" hidden="1" x14ac:dyDescent="0.25">
      <c r="A375">
        <v>43</v>
      </c>
      <c r="B375">
        <v>2004</v>
      </c>
      <c r="C375" s="22" t="str">
        <f t="shared" si="14"/>
        <v>2004H00043</v>
      </c>
      <c r="D375" s="13">
        <v>38058</v>
      </c>
      <c r="E375">
        <v>40002</v>
      </c>
      <c r="F375" t="s">
        <v>68</v>
      </c>
      <c r="G375">
        <v>2</v>
      </c>
      <c r="H375">
        <v>10</v>
      </c>
      <c r="I375" t="s">
        <v>401</v>
      </c>
      <c r="J375" s="15">
        <f t="shared" si="12"/>
        <v>18688.8</v>
      </c>
      <c r="K375" t="s">
        <v>403</v>
      </c>
      <c r="L375">
        <v>7.8</v>
      </c>
      <c r="M375">
        <v>4</v>
      </c>
      <c r="N375">
        <v>6</v>
      </c>
      <c r="P375" s="55">
        <v>1664</v>
      </c>
      <c r="Q375" s="55">
        <v>2004</v>
      </c>
      <c r="R375" s="61" t="s">
        <v>113</v>
      </c>
      <c r="S375" s="46">
        <v>5.7671880492091381</v>
      </c>
      <c r="T375" s="46">
        <v>0</v>
      </c>
      <c r="U375" s="46">
        <v>0</v>
      </c>
      <c r="V375" s="46">
        <v>0.58848857644991204</v>
      </c>
      <c r="W375" s="46">
        <v>0</v>
      </c>
    </row>
    <row r="376" spans="1:29" ht="13.5" hidden="1" customHeight="1" x14ac:dyDescent="0.25">
      <c r="A376">
        <v>44</v>
      </c>
      <c r="B376">
        <v>2004</v>
      </c>
      <c r="C376" s="22" t="str">
        <f t="shared" si="14"/>
        <v>2004H00044</v>
      </c>
      <c r="D376" s="13">
        <v>38058</v>
      </c>
      <c r="E376">
        <v>40002</v>
      </c>
      <c r="F376" t="s">
        <v>68</v>
      </c>
      <c r="G376">
        <v>2</v>
      </c>
      <c r="H376">
        <v>10</v>
      </c>
      <c r="I376" t="s">
        <v>401</v>
      </c>
      <c r="J376" s="15">
        <f t="shared" si="12"/>
        <v>9104.7999999999993</v>
      </c>
      <c r="K376" t="s">
        <v>404</v>
      </c>
      <c r="L376">
        <v>3.8</v>
      </c>
      <c r="M376">
        <v>4</v>
      </c>
      <c r="N376">
        <v>6</v>
      </c>
      <c r="O376" t="s">
        <v>426</v>
      </c>
      <c r="P376" s="55">
        <v>1665</v>
      </c>
      <c r="Q376" s="55">
        <v>2004</v>
      </c>
      <c r="R376" s="61" t="s">
        <v>113</v>
      </c>
      <c r="S376" s="46">
        <v>0.268646080760095</v>
      </c>
      <c r="T376" s="46">
        <v>0</v>
      </c>
      <c r="U376" s="46">
        <v>0</v>
      </c>
      <c r="V376" s="46">
        <v>1.2536817102137769</v>
      </c>
      <c r="W376" s="46">
        <v>0</v>
      </c>
    </row>
    <row r="377" spans="1:29" ht="13.5" hidden="1" customHeight="1" x14ac:dyDescent="0.25">
      <c r="A377">
        <v>45</v>
      </c>
      <c r="B377">
        <v>2004</v>
      </c>
      <c r="C377" s="22" t="str">
        <f t="shared" si="14"/>
        <v>2004H00045</v>
      </c>
      <c r="D377" s="13">
        <v>38058</v>
      </c>
      <c r="E377">
        <v>40002</v>
      </c>
      <c r="F377" t="s">
        <v>68</v>
      </c>
      <c r="G377">
        <v>10</v>
      </c>
      <c r="H377">
        <v>6</v>
      </c>
      <c r="I377" t="s">
        <v>401</v>
      </c>
      <c r="J377" s="15">
        <f t="shared" si="12"/>
        <v>5510.7999999999993</v>
      </c>
      <c r="K377" t="s">
        <v>402</v>
      </c>
      <c r="L377">
        <v>2.2999999999999998</v>
      </c>
      <c r="M377">
        <v>4</v>
      </c>
      <c r="N377">
        <v>6</v>
      </c>
      <c r="P377" s="55"/>
      <c r="Q377" s="55"/>
      <c r="R377" s="61" t="s">
        <v>113</v>
      </c>
      <c r="S377" s="46">
        <v>0</v>
      </c>
      <c r="T377" s="46">
        <v>0</v>
      </c>
      <c r="U377" s="46">
        <v>0</v>
      </c>
      <c r="V377" s="46">
        <v>0</v>
      </c>
      <c r="W377" s="46">
        <v>0</v>
      </c>
    </row>
    <row r="378" spans="1:29" ht="13.5" hidden="1" customHeight="1" x14ac:dyDescent="0.25">
      <c r="A378">
        <v>46</v>
      </c>
      <c r="B378">
        <v>2004</v>
      </c>
      <c r="C378" s="22" t="str">
        <f t="shared" si="14"/>
        <v>2004H00046</v>
      </c>
      <c r="D378" s="13">
        <v>38058</v>
      </c>
      <c r="E378">
        <v>40002</v>
      </c>
      <c r="F378" t="s">
        <v>68</v>
      </c>
      <c r="G378">
        <v>10</v>
      </c>
      <c r="H378">
        <v>6</v>
      </c>
      <c r="I378" t="s">
        <v>401</v>
      </c>
      <c r="J378" s="15">
        <f t="shared" si="12"/>
        <v>13178</v>
      </c>
      <c r="K378" t="s">
        <v>403</v>
      </c>
      <c r="L378">
        <v>5.5</v>
      </c>
      <c r="M378">
        <v>4</v>
      </c>
      <c r="N378">
        <v>6</v>
      </c>
      <c r="P378" s="55">
        <v>1666</v>
      </c>
      <c r="Q378" s="55">
        <v>2004</v>
      </c>
      <c r="R378" s="61" t="s">
        <v>113</v>
      </c>
      <c r="S378" s="46">
        <v>1.394766355140187</v>
      </c>
      <c r="T378" s="46">
        <v>0</v>
      </c>
      <c r="U378" s="46">
        <v>0</v>
      </c>
      <c r="V378" s="46">
        <v>0.19925233644859813</v>
      </c>
      <c r="W378" s="46">
        <v>0</v>
      </c>
    </row>
    <row r="379" spans="1:29" hidden="1" x14ac:dyDescent="0.25">
      <c r="A379">
        <v>47</v>
      </c>
      <c r="B379">
        <v>2004</v>
      </c>
      <c r="C379" s="22" t="str">
        <f t="shared" si="14"/>
        <v>2004H00047</v>
      </c>
      <c r="D379" s="13">
        <v>38058</v>
      </c>
      <c r="E379">
        <v>40002</v>
      </c>
      <c r="F379" t="s">
        <v>68</v>
      </c>
      <c r="G379">
        <v>10</v>
      </c>
      <c r="H379">
        <v>6</v>
      </c>
      <c r="I379" t="s">
        <v>401</v>
      </c>
      <c r="J379" s="15">
        <f t="shared" si="12"/>
        <v>19168</v>
      </c>
      <c r="K379" t="s">
        <v>404</v>
      </c>
      <c r="L379">
        <v>8</v>
      </c>
      <c r="M379">
        <v>4</v>
      </c>
      <c r="N379">
        <v>6</v>
      </c>
      <c r="P379" s="55">
        <v>1667</v>
      </c>
      <c r="Q379" s="55">
        <v>2004</v>
      </c>
      <c r="R379" s="61" t="s">
        <v>113</v>
      </c>
      <c r="S379" s="46">
        <v>0.22415584415584416</v>
      </c>
      <c r="T379" s="46">
        <v>0</v>
      </c>
      <c r="U379" s="46">
        <v>0</v>
      </c>
      <c r="V379" s="46">
        <v>1.5690909090909093</v>
      </c>
      <c r="W379" s="46">
        <v>0</v>
      </c>
    </row>
    <row r="380" spans="1:29" hidden="1" x14ac:dyDescent="0.25">
      <c r="A380">
        <v>166</v>
      </c>
      <c r="B380">
        <v>2004</v>
      </c>
      <c r="C380" s="22" t="str">
        <f t="shared" ref="C380:C411" si="15">CONCATENATE(B380,"H00",A380)</f>
        <v>2004H00166</v>
      </c>
      <c r="D380" s="13">
        <v>38197</v>
      </c>
      <c r="E380">
        <v>40002</v>
      </c>
      <c r="F380" t="s">
        <v>69</v>
      </c>
      <c r="G380">
        <v>56</v>
      </c>
      <c r="H380">
        <v>83</v>
      </c>
      <c r="I380" t="s">
        <v>401</v>
      </c>
      <c r="J380" s="15">
        <f t="shared" si="12"/>
        <v>2875.2</v>
      </c>
      <c r="K380" t="s">
        <v>405</v>
      </c>
      <c r="L380">
        <v>1.2</v>
      </c>
      <c r="M380">
        <v>4</v>
      </c>
      <c r="N380">
        <v>6</v>
      </c>
      <c r="P380" s="55">
        <v>537</v>
      </c>
      <c r="Q380" s="55">
        <v>2005</v>
      </c>
      <c r="R380" s="61" t="s">
        <v>88</v>
      </c>
      <c r="S380" s="46">
        <v>0.14000000000000001</v>
      </c>
      <c r="T380" s="46">
        <v>0</v>
      </c>
      <c r="U380" s="46">
        <v>0</v>
      </c>
      <c r="V380" s="46">
        <v>0.52</v>
      </c>
      <c r="W380" s="46">
        <v>0</v>
      </c>
      <c r="X380" s="55">
        <v>542</v>
      </c>
      <c r="Y380" s="22">
        <v>2005</v>
      </c>
      <c r="Z380" s="61" t="s">
        <v>229</v>
      </c>
      <c r="AA380" s="46">
        <v>0.6</v>
      </c>
      <c r="AB380" s="46">
        <v>0</v>
      </c>
      <c r="AC380" s="46">
        <v>0</v>
      </c>
    </row>
    <row r="381" spans="1:29" hidden="1" x14ac:dyDescent="0.25">
      <c r="A381">
        <v>167</v>
      </c>
      <c r="B381">
        <v>2004</v>
      </c>
      <c r="C381" s="22" t="str">
        <f t="shared" si="15"/>
        <v>2004H00167</v>
      </c>
      <c r="D381" s="13">
        <v>38197</v>
      </c>
      <c r="E381">
        <v>40002</v>
      </c>
      <c r="F381" t="s">
        <v>69</v>
      </c>
      <c r="G381">
        <v>57</v>
      </c>
      <c r="H381">
        <v>86</v>
      </c>
      <c r="I381" t="s">
        <v>401</v>
      </c>
      <c r="J381" s="15">
        <f t="shared" si="12"/>
        <v>2635.6000000000004</v>
      </c>
      <c r="K381" t="s">
        <v>405</v>
      </c>
      <c r="L381">
        <v>1.1000000000000001</v>
      </c>
      <c r="M381">
        <v>4</v>
      </c>
      <c r="N381">
        <v>6</v>
      </c>
      <c r="P381" s="55">
        <v>538</v>
      </c>
      <c r="Q381" s="55">
        <v>2005</v>
      </c>
      <c r="R381" s="61" t="s">
        <v>88</v>
      </c>
      <c r="S381" s="46">
        <v>0.02</v>
      </c>
      <c r="T381" s="46">
        <v>0</v>
      </c>
      <c r="U381" s="46">
        <v>0</v>
      </c>
      <c r="V381" s="46">
        <v>0.03</v>
      </c>
      <c r="W381" s="46">
        <v>0</v>
      </c>
      <c r="X381" s="55">
        <v>543</v>
      </c>
      <c r="Y381" s="22">
        <v>2005</v>
      </c>
      <c r="Z381" s="61" t="s">
        <v>229</v>
      </c>
      <c r="AA381" s="46">
        <v>0.06</v>
      </c>
      <c r="AB381" s="46">
        <v>0</v>
      </c>
      <c r="AC381" s="46">
        <v>0</v>
      </c>
    </row>
    <row r="382" spans="1:29" hidden="1" x14ac:dyDescent="0.25">
      <c r="A382">
        <v>168</v>
      </c>
      <c r="B382">
        <v>2004</v>
      </c>
      <c r="C382" s="22" t="str">
        <f t="shared" si="15"/>
        <v>2004H00168</v>
      </c>
      <c r="D382" s="13">
        <v>38196</v>
      </c>
      <c r="E382">
        <v>40002</v>
      </c>
      <c r="F382" t="s">
        <v>69</v>
      </c>
      <c r="G382">
        <v>68</v>
      </c>
      <c r="H382">
        <v>85</v>
      </c>
      <c r="I382" t="s">
        <v>401</v>
      </c>
      <c r="J382" s="15">
        <f t="shared" si="12"/>
        <v>3833.6000000000004</v>
      </c>
      <c r="K382" t="s">
        <v>405</v>
      </c>
      <c r="L382">
        <v>1.6</v>
      </c>
      <c r="M382">
        <v>4</v>
      </c>
      <c r="N382">
        <v>6</v>
      </c>
      <c r="P382" s="55"/>
      <c r="Q382" s="55"/>
      <c r="R382" s="61" t="s">
        <v>88</v>
      </c>
      <c r="S382" s="46">
        <v>0</v>
      </c>
      <c r="T382" s="46">
        <v>0</v>
      </c>
      <c r="U382" s="46">
        <v>0</v>
      </c>
      <c r="V382" s="46">
        <v>0.03</v>
      </c>
      <c r="W382" s="46">
        <v>0</v>
      </c>
      <c r="X382" s="55">
        <v>544</v>
      </c>
      <c r="Y382" s="22">
        <v>2005</v>
      </c>
      <c r="Z382" s="61" t="s">
        <v>229</v>
      </c>
      <c r="AA382" s="46">
        <v>0.56000000000000005</v>
      </c>
      <c r="AB382" s="46">
        <v>0</v>
      </c>
      <c r="AC382" s="46">
        <v>0</v>
      </c>
    </row>
    <row r="383" spans="1:29" hidden="1" x14ac:dyDescent="0.25">
      <c r="A383">
        <v>169</v>
      </c>
      <c r="B383">
        <v>2004</v>
      </c>
      <c r="C383" s="22" t="str">
        <f t="shared" si="15"/>
        <v>2004H00169</v>
      </c>
      <c r="D383" s="13">
        <v>38196</v>
      </c>
      <c r="E383">
        <v>40002</v>
      </c>
      <c r="F383" t="s">
        <v>69</v>
      </c>
      <c r="G383">
        <v>67</v>
      </c>
      <c r="H383">
        <v>81</v>
      </c>
      <c r="I383" t="s">
        <v>401</v>
      </c>
      <c r="J383" s="15">
        <f t="shared" si="12"/>
        <v>3833.6000000000004</v>
      </c>
      <c r="K383" t="s">
        <v>405</v>
      </c>
      <c r="L383">
        <v>1.6</v>
      </c>
      <c r="M383">
        <v>4</v>
      </c>
      <c r="N383">
        <v>6</v>
      </c>
      <c r="P383" s="55">
        <v>539</v>
      </c>
      <c r="Q383" s="55">
        <v>2005</v>
      </c>
      <c r="R383" s="61" t="s">
        <v>88</v>
      </c>
      <c r="S383" s="46">
        <v>0.03</v>
      </c>
      <c r="T383" s="46">
        <v>0</v>
      </c>
      <c r="U383" s="46">
        <v>0</v>
      </c>
      <c r="V383" s="46">
        <v>0.14000000000000001</v>
      </c>
      <c r="W383" s="46">
        <v>0</v>
      </c>
      <c r="X383" s="55">
        <v>545</v>
      </c>
      <c r="Y383" s="22">
        <v>2005</v>
      </c>
      <c r="Z383" s="61" t="s">
        <v>229</v>
      </c>
      <c r="AA383" s="46">
        <v>0.4</v>
      </c>
      <c r="AB383" s="46">
        <v>0</v>
      </c>
      <c r="AC383" s="46">
        <v>0</v>
      </c>
    </row>
    <row r="384" spans="1:29" hidden="1" x14ac:dyDescent="0.25">
      <c r="A384">
        <v>170</v>
      </c>
      <c r="B384">
        <v>2004</v>
      </c>
      <c r="C384" s="22" t="str">
        <f t="shared" si="15"/>
        <v>2004H00170</v>
      </c>
      <c r="D384" s="13">
        <v>38197</v>
      </c>
      <c r="E384">
        <v>40002</v>
      </c>
      <c r="F384" t="s">
        <v>69</v>
      </c>
      <c r="G384">
        <v>53</v>
      </c>
      <c r="H384">
        <v>82</v>
      </c>
      <c r="I384" t="s">
        <v>401</v>
      </c>
      <c r="J384" s="15">
        <f t="shared" si="12"/>
        <v>2875.2</v>
      </c>
      <c r="K384" t="s">
        <v>405</v>
      </c>
      <c r="L384">
        <v>1.2</v>
      </c>
      <c r="M384">
        <v>4</v>
      </c>
      <c r="N384">
        <v>6</v>
      </c>
      <c r="P384" s="55">
        <v>540</v>
      </c>
      <c r="Q384" s="55">
        <v>2005</v>
      </c>
      <c r="R384" s="61" t="s">
        <v>88</v>
      </c>
      <c r="S384" s="46">
        <v>0.09</v>
      </c>
      <c r="T384" s="46">
        <v>0</v>
      </c>
      <c r="U384" s="46">
        <v>0</v>
      </c>
      <c r="V384" s="46">
        <v>0.1</v>
      </c>
      <c r="W384" s="46">
        <v>0</v>
      </c>
      <c r="X384" s="55">
        <v>549</v>
      </c>
      <c r="Y384" s="22">
        <v>2005</v>
      </c>
      <c r="Z384" s="61" t="s">
        <v>229</v>
      </c>
      <c r="AA384" s="46">
        <v>0.75</v>
      </c>
      <c r="AB384" s="46">
        <v>0</v>
      </c>
      <c r="AC384" s="46">
        <v>0</v>
      </c>
    </row>
    <row r="385" spans="1:29" hidden="1" x14ac:dyDescent="0.25">
      <c r="A385">
        <v>171</v>
      </c>
      <c r="B385">
        <v>2004</v>
      </c>
      <c r="C385" s="22" t="str">
        <f t="shared" si="15"/>
        <v>2004H00171</v>
      </c>
      <c r="D385" s="13">
        <v>38196</v>
      </c>
      <c r="E385">
        <v>40002</v>
      </c>
      <c r="F385" t="s">
        <v>69</v>
      </c>
      <c r="G385">
        <v>65</v>
      </c>
      <c r="H385">
        <v>87</v>
      </c>
      <c r="I385" t="s">
        <v>401</v>
      </c>
      <c r="J385" s="15">
        <f t="shared" si="12"/>
        <v>2875.2</v>
      </c>
      <c r="K385" t="s">
        <v>405</v>
      </c>
      <c r="L385">
        <v>1.2</v>
      </c>
      <c r="M385">
        <v>4</v>
      </c>
      <c r="N385">
        <v>6</v>
      </c>
      <c r="P385" s="55">
        <v>541</v>
      </c>
      <c r="Q385" s="55">
        <v>2005</v>
      </c>
      <c r="R385" s="61" t="s">
        <v>88</v>
      </c>
      <c r="S385" s="46">
        <v>0.49</v>
      </c>
      <c r="T385" s="46">
        <v>0</v>
      </c>
      <c r="U385" s="46">
        <v>0</v>
      </c>
      <c r="V385" s="46">
        <v>0.01</v>
      </c>
      <c r="W385" s="46">
        <v>0</v>
      </c>
      <c r="X385" s="55"/>
      <c r="Y385" s="22"/>
      <c r="Z385" s="61" t="s">
        <v>229</v>
      </c>
      <c r="AA385" s="46">
        <v>0</v>
      </c>
      <c r="AB385" s="46">
        <v>0</v>
      </c>
      <c r="AC385" s="46">
        <v>0</v>
      </c>
    </row>
    <row r="386" spans="1:29" hidden="1" x14ac:dyDescent="0.25">
      <c r="A386">
        <v>280</v>
      </c>
      <c r="B386">
        <v>2005</v>
      </c>
      <c r="C386" s="22" t="str">
        <f t="shared" si="15"/>
        <v>2005H00280</v>
      </c>
      <c r="D386" s="13">
        <v>38628</v>
      </c>
      <c r="E386">
        <v>40002</v>
      </c>
      <c r="F386" t="s">
        <v>72</v>
      </c>
      <c r="G386">
        <v>6</v>
      </c>
      <c r="H386">
        <v>6</v>
      </c>
      <c r="I386" t="s">
        <v>401</v>
      </c>
      <c r="J386" s="15">
        <f t="shared" si="12"/>
        <v>1437.6</v>
      </c>
      <c r="K386" t="s">
        <v>402</v>
      </c>
      <c r="L386">
        <v>0.6</v>
      </c>
      <c r="M386">
        <v>4</v>
      </c>
      <c r="N386">
        <v>6</v>
      </c>
      <c r="P386" s="55"/>
      <c r="Q386" s="55"/>
      <c r="R386" s="61" t="s">
        <v>77</v>
      </c>
      <c r="S386" s="46">
        <v>0</v>
      </c>
      <c r="T386" s="46">
        <v>0</v>
      </c>
      <c r="U386" s="46">
        <v>0</v>
      </c>
      <c r="V386" s="46">
        <v>0</v>
      </c>
      <c r="W386" s="46">
        <v>0</v>
      </c>
    </row>
    <row r="387" spans="1:29" hidden="1" x14ac:dyDescent="0.25">
      <c r="A387">
        <v>281</v>
      </c>
      <c r="B387">
        <v>2005</v>
      </c>
      <c r="C387" s="22" t="str">
        <f t="shared" si="15"/>
        <v>2005H00281</v>
      </c>
      <c r="D387" s="13">
        <v>38628</v>
      </c>
      <c r="E387">
        <v>40002</v>
      </c>
      <c r="F387" t="s">
        <v>72</v>
      </c>
      <c r="G387">
        <v>6</v>
      </c>
      <c r="H387">
        <v>6</v>
      </c>
      <c r="I387" t="s">
        <v>401</v>
      </c>
      <c r="J387" s="15">
        <f t="shared" si="12"/>
        <v>4792</v>
      </c>
      <c r="K387" t="s">
        <v>403</v>
      </c>
      <c r="L387">
        <v>2</v>
      </c>
      <c r="M387">
        <v>4</v>
      </c>
      <c r="N387">
        <v>6</v>
      </c>
      <c r="P387" s="55">
        <v>518</v>
      </c>
      <c r="Q387" s="55">
        <v>2006</v>
      </c>
      <c r="R387" s="61" t="s">
        <v>77</v>
      </c>
      <c r="S387" s="46">
        <v>0.8</v>
      </c>
      <c r="T387" s="46">
        <v>0</v>
      </c>
      <c r="U387" s="46">
        <v>0</v>
      </c>
      <c r="V387" s="46">
        <v>1.4</v>
      </c>
      <c r="W387" s="46">
        <v>0</v>
      </c>
    </row>
    <row r="388" spans="1:29" hidden="1" x14ac:dyDescent="0.25">
      <c r="A388">
        <v>282</v>
      </c>
      <c r="B388">
        <v>2005</v>
      </c>
      <c r="C388" s="22" t="str">
        <f t="shared" si="15"/>
        <v>2005H00282</v>
      </c>
      <c r="D388" s="13">
        <v>38628</v>
      </c>
      <c r="E388">
        <v>40002</v>
      </c>
      <c r="F388" t="s">
        <v>72</v>
      </c>
      <c r="G388">
        <v>6</v>
      </c>
      <c r="H388">
        <v>6</v>
      </c>
      <c r="I388" t="s">
        <v>401</v>
      </c>
      <c r="J388" s="15">
        <f t="shared" si="12"/>
        <v>9584</v>
      </c>
      <c r="K388" t="s">
        <v>404</v>
      </c>
      <c r="L388">
        <v>4</v>
      </c>
      <c r="M388">
        <v>4</v>
      </c>
      <c r="N388">
        <v>6</v>
      </c>
      <c r="P388" s="55">
        <v>519</v>
      </c>
      <c r="Q388" s="55">
        <v>2006</v>
      </c>
      <c r="R388" s="61" t="s">
        <v>77</v>
      </c>
      <c r="S388" s="46">
        <v>0.5</v>
      </c>
      <c r="T388" s="46">
        <v>0</v>
      </c>
      <c r="U388" s="46">
        <v>0</v>
      </c>
      <c r="V388" s="46">
        <v>0</v>
      </c>
      <c r="W388" s="46">
        <v>0</v>
      </c>
    </row>
    <row r="389" spans="1:29" hidden="1" x14ac:dyDescent="0.25">
      <c r="A389">
        <v>283</v>
      </c>
      <c r="B389">
        <v>2005</v>
      </c>
      <c r="C389" s="22" t="str">
        <f t="shared" si="15"/>
        <v>2005H00283</v>
      </c>
      <c r="D389" s="13">
        <v>38630</v>
      </c>
      <c r="E389">
        <v>40002</v>
      </c>
      <c r="F389" t="s">
        <v>72</v>
      </c>
      <c r="G389">
        <v>3</v>
      </c>
      <c r="H389">
        <v>10</v>
      </c>
      <c r="I389" t="s">
        <v>401</v>
      </c>
      <c r="J389" s="15">
        <f t="shared" si="12"/>
        <v>1916.8000000000002</v>
      </c>
      <c r="K389" t="s">
        <v>402</v>
      </c>
      <c r="L389">
        <v>0.8</v>
      </c>
      <c r="M389">
        <v>4</v>
      </c>
      <c r="N389">
        <v>6</v>
      </c>
      <c r="P389" s="55"/>
      <c r="Q389" s="55"/>
      <c r="R389" s="61" t="s">
        <v>77</v>
      </c>
      <c r="S389" s="46">
        <v>0</v>
      </c>
      <c r="T389" s="46">
        <v>0</v>
      </c>
      <c r="U389" s="46">
        <v>0</v>
      </c>
      <c r="V389" s="46">
        <v>0</v>
      </c>
      <c r="W389" s="46">
        <v>0</v>
      </c>
    </row>
    <row r="390" spans="1:29" hidden="1" x14ac:dyDescent="0.25">
      <c r="A390">
        <v>284</v>
      </c>
      <c r="B390">
        <v>2005</v>
      </c>
      <c r="C390" s="22" t="str">
        <f t="shared" si="15"/>
        <v>2005H00284</v>
      </c>
      <c r="D390" s="13">
        <v>38630</v>
      </c>
      <c r="E390">
        <v>40002</v>
      </c>
      <c r="F390" t="s">
        <v>72</v>
      </c>
      <c r="G390">
        <v>3</v>
      </c>
      <c r="H390">
        <v>10</v>
      </c>
      <c r="I390" t="s">
        <v>401</v>
      </c>
      <c r="J390" s="15">
        <f t="shared" si="12"/>
        <v>7188</v>
      </c>
      <c r="K390" t="s">
        <v>403</v>
      </c>
      <c r="L390">
        <v>3</v>
      </c>
      <c r="M390">
        <v>4</v>
      </c>
      <c r="N390">
        <v>6</v>
      </c>
      <c r="P390" s="55">
        <v>520</v>
      </c>
      <c r="Q390" s="55">
        <v>2006</v>
      </c>
      <c r="R390" s="61" t="s">
        <v>77</v>
      </c>
      <c r="S390" s="46">
        <v>0.4</v>
      </c>
      <c r="T390" s="46">
        <v>0</v>
      </c>
      <c r="U390" s="46">
        <v>0</v>
      </c>
      <c r="V390" s="46">
        <v>1.2</v>
      </c>
      <c r="W390" s="46">
        <v>0</v>
      </c>
    </row>
    <row r="391" spans="1:29" hidden="1" x14ac:dyDescent="0.25">
      <c r="A391">
        <v>285</v>
      </c>
      <c r="B391">
        <v>2005</v>
      </c>
      <c r="C391" s="22" t="str">
        <f t="shared" si="15"/>
        <v>2005H00285</v>
      </c>
      <c r="D391" s="13">
        <v>38630</v>
      </c>
      <c r="E391">
        <v>40002</v>
      </c>
      <c r="F391" t="s">
        <v>72</v>
      </c>
      <c r="G391">
        <v>3</v>
      </c>
      <c r="H391">
        <v>10</v>
      </c>
      <c r="I391" t="s">
        <v>401</v>
      </c>
      <c r="J391" s="15">
        <f t="shared" si="12"/>
        <v>10542.400000000001</v>
      </c>
      <c r="K391" t="s">
        <v>404</v>
      </c>
      <c r="L391">
        <v>4.4000000000000004</v>
      </c>
      <c r="M391">
        <v>4</v>
      </c>
      <c r="N391">
        <v>6</v>
      </c>
      <c r="P391" s="55">
        <v>521</v>
      </c>
      <c r="Q391" s="55">
        <v>2006</v>
      </c>
      <c r="R391" s="61" t="s">
        <v>77</v>
      </c>
      <c r="S391" s="46">
        <v>0.1</v>
      </c>
      <c r="T391" s="46">
        <v>0</v>
      </c>
      <c r="U391" s="46">
        <v>0</v>
      </c>
      <c r="V391" s="46">
        <v>0.1</v>
      </c>
      <c r="W391" s="46">
        <v>0</v>
      </c>
    </row>
    <row r="392" spans="1:29" hidden="1" x14ac:dyDescent="0.25">
      <c r="A392">
        <v>286</v>
      </c>
      <c r="B392">
        <v>2005</v>
      </c>
      <c r="C392" s="22" t="str">
        <f t="shared" si="15"/>
        <v>2005H00286</v>
      </c>
      <c r="D392" s="13">
        <v>38629</v>
      </c>
      <c r="E392">
        <v>40002</v>
      </c>
      <c r="F392" t="s">
        <v>72</v>
      </c>
      <c r="G392">
        <v>4</v>
      </c>
      <c r="H392">
        <v>3</v>
      </c>
      <c r="I392" t="s">
        <v>401</v>
      </c>
      <c r="J392" s="15">
        <f t="shared" si="12"/>
        <v>1916.8000000000002</v>
      </c>
      <c r="K392" t="s">
        <v>402</v>
      </c>
      <c r="L392">
        <v>0.8</v>
      </c>
      <c r="M392">
        <v>4</v>
      </c>
      <c r="N392">
        <v>6</v>
      </c>
      <c r="P392" s="55"/>
      <c r="Q392" s="55"/>
      <c r="R392" s="61" t="s">
        <v>77</v>
      </c>
      <c r="S392" s="46">
        <v>0</v>
      </c>
      <c r="T392" s="46">
        <v>0</v>
      </c>
      <c r="U392" s="46">
        <v>0</v>
      </c>
      <c r="V392" s="46">
        <v>0</v>
      </c>
      <c r="W392" s="46">
        <v>0</v>
      </c>
    </row>
    <row r="393" spans="1:29" hidden="1" x14ac:dyDescent="0.25">
      <c r="A393">
        <v>287</v>
      </c>
      <c r="B393">
        <v>2005</v>
      </c>
      <c r="C393" s="22" t="str">
        <f t="shared" si="15"/>
        <v>2005H00287</v>
      </c>
      <c r="D393" s="13">
        <v>38629</v>
      </c>
      <c r="E393">
        <v>40002</v>
      </c>
      <c r="F393" t="s">
        <v>72</v>
      </c>
      <c r="G393">
        <v>4</v>
      </c>
      <c r="H393">
        <v>3</v>
      </c>
      <c r="I393" t="s">
        <v>401</v>
      </c>
      <c r="J393" s="15">
        <f t="shared" si="12"/>
        <v>6229.6</v>
      </c>
      <c r="K393" t="s">
        <v>403</v>
      </c>
      <c r="L393">
        <v>2.6</v>
      </c>
      <c r="M393">
        <v>4</v>
      </c>
      <c r="N393">
        <v>6</v>
      </c>
      <c r="P393" s="55">
        <v>522</v>
      </c>
      <c r="Q393" s="55">
        <v>2006</v>
      </c>
      <c r="R393" s="61" t="s">
        <v>77</v>
      </c>
      <c r="S393" s="46">
        <v>2.2999999999999998</v>
      </c>
      <c r="T393" s="46">
        <v>0</v>
      </c>
      <c r="U393" s="46">
        <v>0</v>
      </c>
      <c r="V393" s="46">
        <v>0.4</v>
      </c>
      <c r="W393" s="46">
        <v>0</v>
      </c>
    </row>
    <row r="394" spans="1:29" hidden="1" x14ac:dyDescent="0.25">
      <c r="A394">
        <v>288</v>
      </c>
      <c r="B394">
        <v>2005</v>
      </c>
      <c r="C394" s="22" t="str">
        <f t="shared" si="15"/>
        <v>2005H00288</v>
      </c>
      <c r="D394" s="13">
        <v>38629</v>
      </c>
      <c r="E394">
        <v>40002</v>
      </c>
      <c r="F394" t="s">
        <v>72</v>
      </c>
      <c r="G394">
        <v>4</v>
      </c>
      <c r="H394">
        <v>3</v>
      </c>
      <c r="I394" t="s">
        <v>401</v>
      </c>
      <c r="J394" s="15">
        <f t="shared" si="12"/>
        <v>13896.8</v>
      </c>
      <c r="K394" t="s">
        <v>404</v>
      </c>
      <c r="L394">
        <v>5.8</v>
      </c>
      <c r="M394">
        <v>4</v>
      </c>
      <c r="N394">
        <v>6</v>
      </c>
      <c r="P394" s="55">
        <v>523</v>
      </c>
      <c r="Q394" s="55">
        <v>2006</v>
      </c>
      <c r="R394" s="61" t="s">
        <v>77</v>
      </c>
      <c r="S394" s="46">
        <v>0.2</v>
      </c>
      <c r="T394" s="46">
        <v>0</v>
      </c>
      <c r="U394" s="46">
        <v>0</v>
      </c>
      <c r="V394" s="46">
        <v>0</v>
      </c>
      <c r="W394" s="46">
        <v>0</v>
      </c>
    </row>
    <row r="395" spans="1:29" hidden="1" x14ac:dyDescent="0.25">
      <c r="A395">
        <v>289</v>
      </c>
      <c r="B395">
        <v>2005</v>
      </c>
      <c r="C395" s="22" t="str">
        <f t="shared" si="15"/>
        <v>2005H00289</v>
      </c>
      <c r="D395" s="13">
        <v>38631</v>
      </c>
      <c r="E395">
        <v>40002</v>
      </c>
      <c r="F395" t="s">
        <v>72</v>
      </c>
      <c r="G395">
        <v>12</v>
      </c>
      <c r="H395">
        <v>12</v>
      </c>
      <c r="I395" t="s">
        <v>401</v>
      </c>
      <c r="J395" s="15">
        <f t="shared" si="12"/>
        <v>2396</v>
      </c>
      <c r="K395" t="s">
        <v>402</v>
      </c>
      <c r="L395">
        <v>1</v>
      </c>
      <c r="M395">
        <v>4</v>
      </c>
      <c r="N395">
        <v>6</v>
      </c>
      <c r="P395" s="55"/>
      <c r="Q395" s="55"/>
      <c r="R395" s="61" t="s">
        <v>77</v>
      </c>
      <c r="S395" s="46">
        <v>0</v>
      </c>
      <c r="T395" s="46">
        <v>0</v>
      </c>
      <c r="U395" s="46">
        <v>0</v>
      </c>
      <c r="V395" s="46">
        <v>0</v>
      </c>
      <c r="W395" s="46">
        <v>0</v>
      </c>
    </row>
    <row r="396" spans="1:29" hidden="1" x14ac:dyDescent="0.25">
      <c r="A396">
        <v>290</v>
      </c>
      <c r="B396">
        <v>2005</v>
      </c>
      <c r="C396" s="22" t="str">
        <f t="shared" si="15"/>
        <v>2005H00290</v>
      </c>
      <c r="D396" s="13">
        <v>38631</v>
      </c>
      <c r="E396">
        <v>40002</v>
      </c>
      <c r="F396" t="s">
        <v>72</v>
      </c>
      <c r="G396">
        <v>12</v>
      </c>
      <c r="H396">
        <v>12</v>
      </c>
      <c r="I396" t="s">
        <v>401</v>
      </c>
      <c r="J396" s="15">
        <f t="shared" si="12"/>
        <v>10302.799999999999</v>
      </c>
      <c r="K396" t="s">
        <v>403</v>
      </c>
      <c r="L396">
        <v>4.3</v>
      </c>
      <c r="M396">
        <v>4</v>
      </c>
      <c r="N396">
        <v>6</v>
      </c>
      <c r="P396" s="55">
        <v>524</v>
      </c>
      <c r="Q396" s="55">
        <v>2006</v>
      </c>
      <c r="R396" s="61" t="s">
        <v>77</v>
      </c>
      <c r="S396" s="46">
        <v>0.6</v>
      </c>
      <c r="T396" s="46">
        <v>0</v>
      </c>
      <c r="U396" s="46">
        <v>0.4</v>
      </c>
      <c r="V396" s="46">
        <v>0.5</v>
      </c>
      <c r="W396" s="46">
        <v>0</v>
      </c>
    </row>
    <row r="397" spans="1:29" hidden="1" x14ac:dyDescent="0.25">
      <c r="A397">
        <v>291</v>
      </c>
      <c r="B397">
        <v>2005</v>
      </c>
      <c r="C397" s="22" t="str">
        <f t="shared" si="15"/>
        <v>2005H00291</v>
      </c>
      <c r="D397" s="13">
        <v>38631</v>
      </c>
      <c r="E397">
        <v>40002</v>
      </c>
      <c r="F397" t="s">
        <v>72</v>
      </c>
      <c r="G397">
        <v>12</v>
      </c>
      <c r="H397">
        <v>12</v>
      </c>
      <c r="I397" t="s">
        <v>401</v>
      </c>
      <c r="J397" s="15">
        <f t="shared" si="12"/>
        <v>15094.8</v>
      </c>
      <c r="K397" t="s">
        <v>404</v>
      </c>
      <c r="L397">
        <v>6.3</v>
      </c>
      <c r="M397">
        <v>4</v>
      </c>
      <c r="N397">
        <v>6</v>
      </c>
      <c r="P397" s="55">
        <v>525</v>
      </c>
      <c r="Q397" s="55">
        <v>2006</v>
      </c>
      <c r="R397" s="61" t="s">
        <v>77</v>
      </c>
      <c r="S397" s="46">
        <v>0.2</v>
      </c>
      <c r="T397" s="46">
        <v>0</v>
      </c>
      <c r="U397" s="46">
        <v>0</v>
      </c>
      <c r="V397" s="46">
        <v>0.1</v>
      </c>
      <c r="W397" s="46">
        <v>0</v>
      </c>
    </row>
    <row r="398" spans="1:29" hidden="1" x14ac:dyDescent="0.25">
      <c r="A398">
        <v>292</v>
      </c>
      <c r="B398">
        <v>2005</v>
      </c>
      <c r="C398" s="22" t="str">
        <f t="shared" si="15"/>
        <v>2005H00292</v>
      </c>
      <c r="D398" s="13">
        <v>38631</v>
      </c>
      <c r="E398">
        <v>40002</v>
      </c>
      <c r="F398" t="s">
        <v>72</v>
      </c>
      <c r="G398">
        <v>7</v>
      </c>
      <c r="H398">
        <v>11</v>
      </c>
      <c r="I398" t="s">
        <v>401</v>
      </c>
      <c r="J398" s="15">
        <f t="shared" si="12"/>
        <v>2156.4</v>
      </c>
      <c r="K398" t="s">
        <v>402</v>
      </c>
      <c r="L398">
        <v>0.9</v>
      </c>
      <c r="M398">
        <v>4</v>
      </c>
      <c r="N398">
        <v>6</v>
      </c>
      <c r="P398" s="55"/>
      <c r="Q398" s="55"/>
      <c r="R398" s="61" t="s">
        <v>77</v>
      </c>
      <c r="S398" s="46">
        <v>0</v>
      </c>
      <c r="T398" s="46">
        <v>0</v>
      </c>
      <c r="U398" s="46">
        <v>0</v>
      </c>
      <c r="V398" s="46">
        <v>0</v>
      </c>
      <c r="W398" s="46">
        <v>0</v>
      </c>
    </row>
    <row r="399" spans="1:29" hidden="1" x14ac:dyDescent="0.25">
      <c r="A399">
        <v>293</v>
      </c>
      <c r="B399">
        <v>2005</v>
      </c>
      <c r="C399" s="22" t="str">
        <f t="shared" si="15"/>
        <v>2005H00293</v>
      </c>
      <c r="D399" s="13">
        <v>38631</v>
      </c>
      <c r="E399">
        <v>40002</v>
      </c>
      <c r="F399" t="s">
        <v>72</v>
      </c>
      <c r="G399">
        <v>7</v>
      </c>
      <c r="H399">
        <v>11</v>
      </c>
      <c r="I399" t="s">
        <v>401</v>
      </c>
      <c r="J399" s="15">
        <f t="shared" si="12"/>
        <v>8386</v>
      </c>
      <c r="K399" t="s">
        <v>403</v>
      </c>
      <c r="L399">
        <v>3.5</v>
      </c>
      <c r="M399">
        <v>4</v>
      </c>
      <c r="N399">
        <v>6</v>
      </c>
      <c r="P399" s="55"/>
      <c r="Q399" s="55"/>
      <c r="R399" s="61" t="s">
        <v>77</v>
      </c>
      <c r="S399" s="46">
        <v>0</v>
      </c>
      <c r="T399" s="46">
        <v>0</v>
      </c>
      <c r="U399" s="46">
        <v>0</v>
      </c>
      <c r="V399" s="46">
        <v>0</v>
      </c>
      <c r="W399" s="46">
        <v>0</v>
      </c>
    </row>
    <row r="400" spans="1:29" hidden="1" x14ac:dyDescent="0.25">
      <c r="A400">
        <v>294</v>
      </c>
      <c r="B400">
        <v>2005</v>
      </c>
      <c r="C400" s="22" t="str">
        <f t="shared" si="15"/>
        <v>2005H00294</v>
      </c>
      <c r="D400" s="13">
        <v>38631</v>
      </c>
      <c r="E400">
        <v>40002</v>
      </c>
      <c r="F400" t="s">
        <v>72</v>
      </c>
      <c r="G400">
        <v>7</v>
      </c>
      <c r="H400">
        <v>11</v>
      </c>
      <c r="I400" t="s">
        <v>401</v>
      </c>
      <c r="J400" s="15">
        <f t="shared" si="12"/>
        <v>15094.8</v>
      </c>
      <c r="K400" t="s">
        <v>404</v>
      </c>
      <c r="L400">
        <v>6.3</v>
      </c>
      <c r="M400">
        <v>4</v>
      </c>
      <c r="N400">
        <v>6</v>
      </c>
      <c r="P400" s="55">
        <v>526</v>
      </c>
      <c r="Q400" s="55">
        <v>2006</v>
      </c>
      <c r="R400" s="61" t="s">
        <v>77</v>
      </c>
      <c r="S400" s="46">
        <v>0.2</v>
      </c>
      <c r="T400" s="46">
        <v>0</v>
      </c>
      <c r="U400" s="46">
        <v>0</v>
      </c>
      <c r="V400" s="46">
        <v>0.1</v>
      </c>
      <c r="W400" s="46">
        <v>0</v>
      </c>
    </row>
    <row r="401" spans="1:23" hidden="1" x14ac:dyDescent="0.25">
      <c r="A401">
        <v>295</v>
      </c>
      <c r="B401">
        <v>2005</v>
      </c>
      <c r="C401" s="22" t="str">
        <f t="shared" si="15"/>
        <v>2005H00295</v>
      </c>
      <c r="D401" s="13">
        <v>38630</v>
      </c>
      <c r="E401">
        <v>40002</v>
      </c>
      <c r="F401" t="s">
        <v>72</v>
      </c>
      <c r="G401">
        <v>16</v>
      </c>
      <c r="H401">
        <v>12</v>
      </c>
      <c r="I401" t="s">
        <v>401</v>
      </c>
      <c r="J401" s="15">
        <f t="shared" si="12"/>
        <v>1916.8000000000002</v>
      </c>
      <c r="K401" t="s">
        <v>402</v>
      </c>
      <c r="L401">
        <v>0.8</v>
      </c>
      <c r="M401">
        <v>4</v>
      </c>
      <c r="N401">
        <v>6</v>
      </c>
      <c r="P401" s="55"/>
      <c r="Q401" s="55"/>
      <c r="R401" s="61" t="s">
        <v>77</v>
      </c>
      <c r="S401" s="46">
        <v>0</v>
      </c>
      <c r="T401" s="46">
        <v>0</v>
      </c>
      <c r="U401" s="46">
        <v>0</v>
      </c>
      <c r="V401" s="46">
        <v>0</v>
      </c>
      <c r="W401" s="46">
        <v>0</v>
      </c>
    </row>
    <row r="402" spans="1:23" hidden="1" x14ac:dyDescent="0.25">
      <c r="A402">
        <v>296</v>
      </c>
      <c r="B402">
        <v>2005</v>
      </c>
      <c r="C402" s="22" t="str">
        <f t="shared" si="15"/>
        <v>2005H00296</v>
      </c>
      <c r="D402" s="13">
        <v>38630</v>
      </c>
      <c r="E402">
        <v>40002</v>
      </c>
      <c r="F402" t="s">
        <v>72</v>
      </c>
      <c r="G402">
        <v>16</v>
      </c>
      <c r="H402">
        <v>12</v>
      </c>
      <c r="I402" t="s">
        <v>401</v>
      </c>
      <c r="J402" s="15">
        <f t="shared" si="12"/>
        <v>12938.400000000001</v>
      </c>
      <c r="K402" t="s">
        <v>403</v>
      </c>
      <c r="L402">
        <v>5.4</v>
      </c>
      <c r="M402">
        <v>4</v>
      </c>
      <c r="N402">
        <v>6</v>
      </c>
      <c r="P402" s="55">
        <v>527</v>
      </c>
      <c r="Q402" s="55">
        <v>2006</v>
      </c>
      <c r="R402" s="61" t="s">
        <v>77</v>
      </c>
      <c r="S402" s="46">
        <v>0.5</v>
      </c>
      <c r="T402" s="46">
        <v>0</v>
      </c>
      <c r="U402" s="46">
        <v>0</v>
      </c>
      <c r="V402" s="46">
        <v>0.5</v>
      </c>
      <c r="W402" s="46">
        <v>0</v>
      </c>
    </row>
    <row r="403" spans="1:23" hidden="1" x14ac:dyDescent="0.25">
      <c r="A403">
        <v>297</v>
      </c>
      <c r="B403">
        <v>2005</v>
      </c>
      <c r="C403" s="22" t="str">
        <f t="shared" si="15"/>
        <v>2005H00297</v>
      </c>
      <c r="D403" s="13">
        <v>38630</v>
      </c>
      <c r="E403">
        <v>40002</v>
      </c>
      <c r="F403" t="s">
        <v>72</v>
      </c>
      <c r="G403">
        <v>16</v>
      </c>
      <c r="H403">
        <v>12</v>
      </c>
      <c r="I403" t="s">
        <v>401</v>
      </c>
      <c r="J403" s="15">
        <f t="shared" si="12"/>
        <v>13417.599999999999</v>
      </c>
      <c r="K403" t="s">
        <v>404</v>
      </c>
      <c r="L403">
        <v>5.6</v>
      </c>
      <c r="M403">
        <v>4</v>
      </c>
      <c r="N403">
        <v>6</v>
      </c>
      <c r="P403" s="55">
        <v>528</v>
      </c>
      <c r="Q403" s="55">
        <v>2006</v>
      </c>
      <c r="R403" s="61" t="s">
        <v>77</v>
      </c>
      <c r="S403" s="46">
        <v>0.7</v>
      </c>
      <c r="T403" s="46">
        <v>0</v>
      </c>
      <c r="U403" s="46">
        <v>0</v>
      </c>
      <c r="V403" s="46">
        <v>1</v>
      </c>
      <c r="W403" s="46">
        <v>0</v>
      </c>
    </row>
    <row r="404" spans="1:23" hidden="1" x14ac:dyDescent="0.25">
      <c r="A404">
        <v>298</v>
      </c>
      <c r="B404">
        <v>2005</v>
      </c>
      <c r="C404" s="22" t="str">
        <f t="shared" si="15"/>
        <v>2005H00298</v>
      </c>
      <c r="D404" s="13">
        <v>38628</v>
      </c>
      <c r="E404">
        <v>40002</v>
      </c>
      <c r="F404" t="s">
        <v>75</v>
      </c>
      <c r="G404">
        <v>21</v>
      </c>
      <c r="H404">
        <v>24</v>
      </c>
      <c r="I404" t="s">
        <v>401</v>
      </c>
      <c r="J404" s="15">
        <f t="shared" ref="J404:J467" si="16">IF(I404="SR",599*L404*M404,IF(I404="WB",50.27*L404*M404,""))</f>
        <v>2156.4</v>
      </c>
      <c r="K404" t="s">
        <v>402</v>
      </c>
      <c r="L404">
        <v>0.9</v>
      </c>
      <c r="M404">
        <v>4</v>
      </c>
      <c r="N404">
        <v>6</v>
      </c>
      <c r="P404" s="55"/>
      <c r="Q404" s="55"/>
      <c r="R404" s="61" t="s">
        <v>77</v>
      </c>
      <c r="S404" s="46">
        <v>0</v>
      </c>
      <c r="T404" s="46">
        <v>0</v>
      </c>
      <c r="U404" s="46">
        <v>0</v>
      </c>
      <c r="V404" s="46">
        <v>0</v>
      </c>
      <c r="W404" s="46">
        <v>0</v>
      </c>
    </row>
    <row r="405" spans="1:23" hidden="1" x14ac:dyDescent="0.25">
      <c r="A405">
        <v>299</v>
      </c>
      <c r="B405">
        <v>2005</v>
      </c>
      <c r="C405" s="22" t="str">
        <f t="shared" si="15"/>
        <v>2005H00299</v>
      </c>
      <c r="D405" s="13">
        <v>38628</v>
      </c>
      <c r="E405">
        <v>40002</v>
      </c>
      <c r="F405" t="s">
        <v>75</v>
      </c>
      <c r="G405">
        <v>21</v>
      </c>
      <c r="H405">
        <v>24</v>
      </c>
      <c r="I405" t="s">
        <v>401</v>
      </c>
      <c r="J405" s="15">
        <f t="shared" si="16"/>
        <v>7427.6</v>
      </c>
      <c r="K405" t="s">
        <v>403</v>
      </c>
      <c r="L405">
        <v>3.1</v>
      </c>
      <c r="M405">
        <v>4</v>
      </c>
      <c r="N405">
        <v>6</v>
      </c>
      <c r="P405" s="55">
        <v>529</v>
      </c>
      <c r="Q405" s="55">
        <v>2006</v>
      </c>
      <c r="R405" s="61" t="s">
        <v>77</v>
      </c>
      <c r="S405" s="46">
        <v>0.1</v>
      </c>
      <c r="T405" s="46">
        <v>0</v>
      </c>
      <c r="U405" s="46">
        <v>0</v>
      </c>
      <c r="V405" s="46">
        <v>0</v>
      </c>
      <c r="W405" s="46">
        <v>0</v>
      </c>
    </row>
    <row r="406" spans="1:23" hidden="1" x14ac:dyDescent="0.25">
      <c r="A406">
        <v>300</v>
      </c>
      <c r="B406">
        <v>2005</v>
      </c>
      <c r="C406" s="22" t="str">
        <f t="shared" si="15"/>
        <v>2005H00300</v>
      </c>
      <c r="D406" s="13">
        <v>38628</v>
      </c>
      <c r="E406">
        <v>40002</v>
      </c>
      <c r="F406" t="s">
        <v>75</v>
      </c>
      <c r="G406">
        <v>21</v>
      </c>
      <c r="H406">
        <v>24</v>
      </c>
      <c r="I406" t="s">
        <v>401</v>
      </c>
      <c r="J406" s="15">
        <f t="shared" si="16"/>
        <v>12219.599999999999</v>
      </c>
      <c r="K406" t="s">
        <v>404</v>
      </c>
      <c r="L406">
        <v>5.0999999999999996</v>
      </c>
      <c r="M406">
        <v>4</v>
      </c>
      <c r="N406">
        <v>6</v>
      </c>
      <c r="P406" s="55"/>
      <c r="Q406" s="55"/>
      <c r="R406" s="61" t="s">
        <v>77</v>
      </c>
      <c r="S406" s="46">
        <v>0</v>
      </c>
      <c r="T406" s="46">
        <v>0</v>
      </c>
      <c r="U406" s="46">
        <v>0</v>
      </c>
      <c r="V406" s="46">
        <v>0</v>
      </c>
      <c r="W406" s="46">
        <v>0</v>
      </c>
    </row>
    <row r="407" spans="1:23" hidden="1" x14ac:dyDescent="0.25">
      <c r="A407">
        <v>301</v>
      </c>
      <c r="B407">
        <v>2005</v>
      </c>
      <c r="C407" s="22" t="str">
        <f t="shared" si="15"/>
        <v>2005H00301</v>
      </c>
      <c r="D407" s="13">
        <v>38628</v>
      </c>
      <c r="E407">
        <v>40002</v>
      </c>
      <c r="F407" t="s">
        <v>75</v>
      </c>
      <c r="G407">
        <v>23</v>
      </c>
      <c r="H407">
        <v>25</v>
      </c>
      <c r="I407" t="s">
        <v>401</v>
      </c>
      <c r="J407" s="15">
        <f t="shared" si="16"/>
        <v>3114.8</v>
      </c>
      <c r="K407" t="s">
        <v>402</v>
      </c>
      <c r="L407">
        <v>1.3</v>
      </c>
      <c r="M407">
        <v>4</v>
      </c>
      <c r="N407">
        <v>6</v>
      </c>
      <c r="P407" s="55"/>
      <c r="Q407" s="55"/>
      <c r="R407" s="61" t="s">
        <v>77</v>
      </c>
      <c r="S407" s="46">
        <v>0</v>
      </c>
      <c r="T407" s="46">
        <v>0</v>
      </c>
      <c r="U407" s="46">
        <v>0</v>
      </c>
      <c r="V407" s="46">
        <v>0</v>
      </c>
      <c r="W407" s="46">
        <v>0</v>
      </c>
    </row>
    <row r="408" spans="1:23" hidden="1" x14ac:dyDescent="0.25">
      <c r="A408">
        <v>302</v>
      </c>
      <c r="B408">
        <v>2005</v>
      </c>
      <c r="C408" s="22" t="str">
        <f t="shared" si="15"/>
        <v>2005H00302</v>
      </c>
      <c r="D408" s="13">
        <v>38628</v>
      </c>
      <c r="E408">
        <v>40002</v>
      </c>
      <c r="F408" t="s">
        <v>75</v>
      </c>
      <c r="G408">
        <v>23</v>
      </c>
      <c r="H408">
        <v>25</v>
      </c>
      <c r="I408" t="s">
        <v>401</v>
      </c>
      <c r="J408" s="15">
        <f t="shared" si="16"/>
        <v>13417.599999999999</v>
      </c>
      <c r="K408" t="s">
        <v>403</v>
      </c>
      <c r="L408">
        <v>5.6</v>
      </c>
      <c r="M408">
        <v>4</v>
      </c>
      <c r="N408">
        <v>6</v>
      </c>
      <c r="P408" s="55">
        <v>530</v>
      </c>
      <c r="Q408" s="55">
        <v>2006</v>
      </c>
      <c r="R408" s="61" t="s">
        <v>77</v>
      </c>
      <c r="S408" s="46">
        <v>3.5</v>
      </c>
      <c r="T408" s="46">
        <v>0</v>
      </c>
      <c r="U408" s="46">
        <v>0</v>
      </c>
      <c r="V408" s="46">
        <v>1.2</v>
      </c>
      <c r="W408" s="46">
        <v>0</v>
      </c>
    </row>
    <row r="409" spans="1:23" hidden="1" x14ac:dyDescent="0.25">
      <c r="A409">
        <v>303</v>
      </c>
      <c r="B409">
        <v>2005</v>
      </c>
      <c r="C409" s="22" t="str">
        <f t="shared" si="15"/>
        <v>2005H00303</v>
      </c>
      <c r="D409" s="13">
        <v>38628</v>
      </c>
      <c r="E409">
        <v>40002</v>
      </c>
      <c r="F409" t="s">
        <v>75</v>
      </c>
      <c r="G409">
        <v>23</v>
      </c>
      <c r="H409">
        <v>25</v>
      </c>
      <c r="I409" t="s">
        <v>401</v>
      </c>
      <c r="J409" s="15">
        <f t="shared" si="16"/>
        <v>16292.8</v>
      </c>
      <c r="K409" t="s">
        <v>404</v>
      </c>
      <c r="L409">
        <v>6.8</v>
      </c>
      <c r="M409">
        <v>4</v>
      </c>
      <c r="N409">
        <v>6</v>
      </c>
      <c r="P409" s="55">
        <v>531</v>
      </c>
      <c r="Q409" s="55">
        <v>2006</v>
      </c>
      <c r="R409" s="61" t="s">
        <v>77</v>
      </c>
      <c r="S409" s="46">
        <v>0.3</v>
      </c>
      <c r="T409" s="46">
        <v>0</v>
      </c>
      <c r="U409" s="46">
        <v>0</v>
      </c>
      <c r="V409" s="46">
        <v>0.3</v>
      </c>
      <c r="W409" s="46">
        <v>0</v>
      </c>
    </row>
    <row r="410" spans="1:23" hidden="1" x14ac:dyDescent="0.25">
      <c r="A410">
        <v>304</v>
      </c>
      <c r="B410">
        <v>2005</v>
      </c>
      <c r="C410" s="22" t="str">
        <f t="shared" si="15"/>
        <v>2005H00304</v>
      </c>
      <c r="D410" s="13">
        <v>38627</v>
      </c>
      <c r="E410">
        <v>40002</v>
      </c>
      <c r="F410" t="s">
        <v>75</v>
      </c>
      <c r="G410">
        <v>17</v>
      </c>
      <c r="H410">
        <v>23</v>
      </c>
      <c r="I410" t="s">
        <v>401</v>
      </c>
      <c r="J410" s="15">
        <f t="shared" si="16"/>
        <v>2156.4</v>
      </c>
      <c r="K410" t="s">
        <v>402</v>
      </c>
      <c r="L410">
        <v>0.9</v>
      </c>
      <c r="M410">
        <v>4</v>
      </c>
      <c r="N410">
        <v>6</v>
      </c>
      <c r="P410" s="55"/>
      <c r="Q410" s="55"/>
      <c r="R410" s="61" t="s">
        <v>77</v>
      </c>
      <c r="S410" s="46">
        <v>0</v>
      </c>
      <c r="T410" s="46">
        <v>0</v>
      </c>
      <c r="U410" s="46">
        <v>0</v>
      </c>
      <c r="V410" s="46">
        <v>0</v>
      </c>
      <c r="W410" s="46">
        <v>0</v>
      </c>
    </row>
    <row r="411" spans="1:23" hidden="1" x14ac:dyDescent="0.25">
      <c r="A411">
        <v>305</v>
      </c>
      <c r="B411">
        <v>2005</v>
      </c>
      <c r="C411" s="22" t="str">
        <f t="shared" si="15"/>
        <v>2005H00305</v>
      </c>
      <c r="D411" s="13">
        <v>38627</v>
      </c>
      <c r="E411">
        <v>40002</v>
      </c>
      <c r="F411" t="s">
        <v>75</v>
      </c>
      <c r="G411">
        <v>17</v>
      </c>
      <c r="H411">
        <v>23</v>
      </c>
      <c r="I411" t="s">
        <v>401</v>
      </c>
      <c r="J411" s="15">
        <f t="shared" si="16"/>
        <v>9584</v>
      </c>
      <c r="K411" t="s">
        <v>403</v>
      </c>
      <c r="L411">
        <v>4</v>
      </c>
      <c r="M411">
        <v>4</v>
      </c>
      <c r="N411">
        <v>6</v>
      </c>
      <c r="P411" s="55">
        <v>532</v>
      </c>
      <c r="Q411" s="55">
        <v>2006</v>
      </c>
      <c r="R411" s="61" t="s">
        <v>77</v>
      </c>
      <c r="S411" s="46">
        <v>0.6</v>
      </c>
      <c r="T411" s="46">
        <v>0</v>
      </c>
      <c r="U411" s="46">
        <v>0</v>
      </c>
      <c r="V411" s="46">
        <v>0.4</v>
      </c>
      <c r="W411" s="46">
        <v>0</v>
      </c>
    </row>
    <row r="412" spans="1:23" hidden="1" x14ac:dyDescent="0.25">
      <c r="A412">
        <v>306</v>
      </c>
      <c r="B412">
        <v>2005</v>
      </c>
      <c r="C412" s="22" t="str">
        <f t="shared" ref="C412:C443" si="17">CONCATENATE(B412,"H00",A412)</f>
        <v>2005H00306</v>
      </c>
      <c r="D412" s="13">
        <v>38627</v>
      </c>
      <c r="E412">
        <v>40002</v>
      </c>
      <c r="F412" t="s">
        <v>75</v>
      </c>
      <c r="G412">
        <v>17</v>
      </c>
      <c r="H412">
        <v>23</v>
      </c>
      <c r="I412" t="s">
        <v>401</v>
      </c>
      <c r="J412" s="15">
        <f t="shared" si="16"/>
        <v>13417.599999999999</v>
      </c>
      <c r="K412" t="s">
        <v>404</v>
      </c>
      <c r="L412">
        <v>5.6</v>
      </c>
      <c r="M412">
        <v>4</v>
      </c>
      <c r="N412">
        <v>6</v>
      </c>
      <c r="P412" s="55">
        <v>533</v>
      </c>
      <c r="Q412" s="55">
        <v>2006</v>
      </c>
      <c r="R412" s="61" t="s">
        <v>77</v>
      </c>
      <c r="S412" s="46">
        <v>0.1</v>
      </c>
      <c r="T412" s="46">
        <v>0</v>
      </c>
      <c r="U412" s="46">
        <v>0</v>
      </c>
      <c r="V412" s="46">
        <v>0.1</v>
      </c>
      <c r="W412" s="46">
        <v>0</v>
      </c>
    </row>
    <row r="413" spans="1:23" hidden="1" x14ac:dyDescent="0.25">
      <c r="A413">
        <v>307</v>
      </c>
      <c r="B413">
        <v>2005</v>
      </c>
      <c r="C413" s="22" t="str">
        <f t="shared" si="17"/>
        <v>2005H00307</v>
      </c>
      <c r="D413" s="13">
        <v>38626</v>
      </c>
      <c r="E413">
        <v>40002</v>
      </c>
      <c r="F413" t="s">
        <v>75</v>
      </c>
      <c r="G413">
        <v>17</v>
      </c>
      <c r="H413">
        <v>22</v>
      </c>
      <c r="I413" t="s">
        <v>401</v>
      </c>
      <c r="J413" s="15">
        <f t="shared" si="16"/>
        <v>1916.8000000000002</v>
      </c>
      <c r="K413" t="s">
        <v>402</v>
      </c>
      <c r="L413">
        <v>0.8</v>
      </c>
      <c r="M413">
        <v>4</v>
      </c>
      <c r="N413">
        <v>6</v>
      </c>
      <c r="P413" s="55"/>
      <c r="Q413" s="55"/>
      <c r="R413" s="61" t="s">
        <v>77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</row>
    <row r="414" spans="1:23" hidden="1" x14ac:dyDescent="0.25">
      <c r="A414">
        <v>308</v>
      </c>
      <c r="B414">
        <v>2005</v>
      </c>
      <c r="C414" s="22" t="str">
        <f t="shared" si="17"/>
        <v>2005H00308</v>
      </c>
      <c r="D414" s="13">
        <v>38626</v>
      </c>
      <c r="E414">
        <v>40002</v>
      </c>
      <c r="F414" t="s">
        <v>75</v>
      </c>
      <c r="G414">
        <v>17</v>
      </c>
      <c r="H414">
        <v>22</v>
      </c>
      <c r="I414" t="s">
        <v>401</v>
      </c>
      <c r="J414" s="15">
        <f t="shared" si="16"/>
        <v>7427.6</v>
      </c>
      <c r="K414" t="s">
        <v>403</v>
      </c>
      <c r="L414">
        <v>3.1</v>
      </c>
      <c r="M414">
        <v>4</v>
      </c>
      <c r="N414">
        <v>6</v>
      </c>
      <c r="P414" s="55">
        <v>534</v>
      </c>
      <c r="Q414" s="55">
        <v>2006</v>
      </c>
      <c r="R414" s="61" t="s">
        <v>77</v>
      </c>
      <c r="S414" s="46">
        <v>0.6</v>
      </c>
      <c r="T414" s="46">
        <v>0</v>
      </c>
      <c r="U414" s="46">
        <v>0</v>
      </c>
      <c r="V414" s="46">
        <v>0.7</v>
      </c>
      <c r="W414" s="46">
        <v>0</v>
      </c>
    </row>
    <row r="415" spans="1:23" hidden="1" x14ac:dyDescent="0.25">
      <c r="A415">
        <v>309</v>
      </c>
      <c r="B415">
        <v>2005</v>
      </c>
      <c r="C415" s="22" t="str">
        <f t="shared" si="17"/>
        <v>2005H00309</v>
      </c>
      <c r="D415" s="13">
        <v>38626</v>
      </c>
      <c r="E415">
        <v>40002</v>
      </c>
      <c r="F415" t="s">
        <v>75</v>
      </c>
      <c r="G415">
        <v>17</v>
      </c>
      <c r="H415">
        <v>22</v>
      </c>
      <c r="I415" t="s">
        <v>401</v>
      </c>
      <c r="J415" s="15">
        <f t="shared" si="16"/>
        <v>11021.599999999999</v>
      </c>
      <c r="K415" t="s">
        <v>404</v>
      </c>
      <c r="L415">
        <v>4.5999999999999996</v>
      </c>
      <c r="M415">
        <v>4</v>
      </c>
      <c r="N415">
        <v>6</v>
      </c>
      <c r="P415" s="55">
        <v>535</v>
      </c>
      <c r="Q415" s="55">
        <v>2006</v>
      </c>
      <c r="R415" s="61" t="s">
        <v>77</v>
      </c>
      <c r="S415" s="46">
        <v>0.6</v>
      </c>
      <c r="T415" s="46">
        <v>0</v>
      </c>
      <c r="U415" s="46">
        <v>0</v>
      </c>
      <c r="V415" s="46">
        <v>0.6</v>
      </c>
      <c r="W415" s="46">
        <v>0</v>
      </c>
    </row>
    <row r="416" spans="1:23" hidden="1" x14ac:dyDescent="0.25">
      <c r="A416">
        <v>310</v>
      </c>
      <c r="B416">
        <v>2005</v>
      </c>
      <c r="C416" s="22" t="str">
        <f t="shared" si="17"/>
        <v>2005H00310</v>
      </c>
      <c r="D416" s="13">
        <v>38628</v>
      </c>
      <c r="E416">
        <v>40002</v>
      </c>
      <c r="F416" t="s">
        <v>75</v>
      </c>
      <c r="G416">
        <v>19</v>
      </c>
      <c r="H416">
        <v>20</v>
      </c>
      <c r="I416" t="s">
        <v>401</v>
      </c>
      <c r="J416" s="15">
        <f t="shared" si="16"/>
        <v>1437.6</v>
      </c>
      <c r="K416" t="s">
        <v>402</v>
      </c>
      <c r="L416">
        <v>0.6</v>
      </c>
      <c r="M416">
        <v>4</v>
      </c>
      <c r="N416">
        <v>6</v>
      </c>
      <c r="P416" s="55"/>
      <c r="Q416" s="55"/>
      <c r="R416" s="61" t="s">
        <v>77</v>
      </c>
      <c r="S416" s="46">
        <v>0</v>
      </c>
      <c r="T416" s="46">
        <v>0</v>
      </c>
      <c r="U416" s="46">
        <v>0</v>
      </c>
      <c r="V416" s="46">
        <v>0</v>
      </c>
      <c r="W416" s="46">
        <v>0</v>
      </c>
    </row>
    <row r="417" spans="1:23" hidden="1" x14ac:dyDescent="0.25">
      <c r="A417">
        <v>311</v>
      </c>
      <c r="B417">
        <v>2005</v>
      </c>
      <c r="C417" s="22" t="str">
        <f t="shared" si="17"/>
        <v>2005H00311</v>
      </c>
      <c r="D417" s="13">
        <v>38628</v>
      </c>
      <c r="E417">
        <v>40002</v>
      </c>
      <c r="F417" t="s">
        <v>75</v>
      </c>
      <c r="G417">
        <v>19</v>
      </c>
      <c r="H417">
        <v>20</v>
      </c>
      <c r="I417" t="s">
        <v>401</v>
      </c>
      <c r="J417" s="15">
        <f t="shared" si="16"/>
        <v>5031.6000000000004</v>
      </c>
      <c r="K417" t="s">
        <v>403</v>
      </c>
      <c r="L417">
        <v>2.1</v>
      </c>
      <c r="M417">
        <v>4</v>
      </c>
      <c r="N417">
        <v>6</v>
      </c>
      <c r="P417" s="55">
        <v>536</v>
      </c>
      <c r="Q417" s="55">
        <v>2006</v>
      </c>
      <c r="R417" s="61" t="s">
        <v>77</v>
      </c>
      <c r="S417" s="46">
        <v>2.2000000000000002</v>
      </c>
      <c r="T417" s="46">
        <v>0.3</v>
      </c>
      <c r="U417" s="46">
        <v>0</v>
      </c>
      <c r="V417" s="46">
        <v>1.4</v>
      </c>
      <c r="W417" s="46">
        <v>0</v>
      </c>
    </row>
    <row r="418" spans="1:23" hidden="1" x14ac:dyDescent="0.25">
      <c r="A418">
        <v>312</v>
      </c>
      <c r="B418">
        <v>2005</v>
      </c>
      <c r="C418" s="22" t="str">
        <f t="shared" si="17"/>
        <v>2005H00312</v>
      </c>
      <c r="D418" s="13">
        <v>38628</v>
      </c>
      <c r="E418">
        <v>40002</v>
      </c>
      <c r="F418" t="s">
        <v>75</v>
      </c>
      <c r="G418">
        <v>19</v>
      </c>
      <c r="H418">
        <v>20</v>
      </c>
      <c r="I418" t="s">
        <v>401</v>
      </c>
      <c r="J418" s="15">
        <f t="shared" si="16"/>
        <v>9344.4</v>
      </c>
      <c r="K418" t="s">
        <v>404</v>
      </c>
      <c r="L418">
        <v>3.9</v>
      </c>
      <c r="M418">
        <v>4</v>
      </c>
      <c r="N418">
        <v>6</v>
      </c>
      <c r="P418" s="55">
        <v>537</v>
      </c>
      <c r="Q418" s="55">
        <v>2006</v>
      </c>
      <c r="R418" s="61" t="s">
        <v>77</v>
      </c>
      <c r="S418" s="46">
        <v>0.1</v>
      </c>
      <c r="T418" s="46">
        <v>0</v>
      </c>
      <c r="U418" s="46">
        <v>0</v>
      </c>
      <c r="V418" s="46">
        <v>0.2</v>
      </c>
      <c r="W418" s="46">
        <v>0</v>
      </c>
    </row>
    <row r="419" spans="1:23" hidden="1" x14ac:dyDescent="0.25">
      <c r="A419">
        <v>313</v>
      </c>
      <c r="B419">
        <v>2005</v>
      </c>
      <c r="C419" s="22" t="str">
        <f t="shared" si="17"/>
        <v>2005H00313</v>
      </c>
      <c r="D419" s="13">
        <v>38626</v>
      </c>
      <c r="E419">
        <v>40002</v>
      </c>
      <c r="F419" t="s">
        <v>75</v>
      </c>
      <c r="G419">
        <v>13</v>
      </c>
      <c r="H419">
        <v>24</v>
      </c>
      <c r="I419" t="s">
        <v>401</v>
      </c>
      <c r="J419" s="15">
        <f t="shared" si="16"/>
        <v>2156.4</v>
      </c>
      <c r="K419" t="s">
        <v>402</v>
      </c>
      <c r="L419">
        <v>0.9</v>
      </c>
      <c r="M419">
        <v>4</v>
      </c>
      <c r="N419">
        <v>6</v>
      </c>
      <c r="P419" s="55"/>
      <c r="Q419" s="55"/>
      <c r="R419" s="61" t="s">
        <v>77</v>
      </c>
      <c r="S419" s="46">
        <v>0</v>
      </c>
      <c r="T419" s="46">
        <v>0</v>
      </c>
      <c r="U419" s="46">
        <v>0</v>
      </c>
      <c r="V419" s="46">
        <v>0</v>
      </c>
      <c r="W419" s="46">
        <v>0</v>
      </c>
    </row>
    <row r="420" spans="1:23" hidden="1" x14ac:dyDescent="0.25">
      <c r="A420">
        <v>314</v>
      </c>
      <c r="B420">
        <v>2005</v>
      </c>
      <c r="C420" s="22" t="str">
        <f t="shared" si="17"/>
        <v>2005H00314</v>
      </c>
      <c r="D420" s="13">
        <v>38626</v>
      </c>
      <c r="E420">
        <v>40002</v>
      </c>
      <c r="F420" t="s">
        <v>75</v>
      </c>
      <c r="G420">
        <v>13</v>
      </c>
      <c r="H420">
        <v>24</v>
      </c>
      <c r="I420" t="s">
        <v>401</v>
      </c>
      <c r="J420" s="15">
        <f t="shared" si="16"/>
        <v>9104.7999999999993</v>
      </c>
      <c r="K420" t="s">
        <v>403</v>
      </c>
      <c r="L420">
        <v>3.8</v>
      </c>
      <c r="M420">
        <v>4</v>
      </c>
      <c r="N420">
        <v>6</v>
      </c>
      <c r="P420" s="55">
        <v>538</v>
      </c>
      <c r="Q420" s="55">
        <v>2006</v>
      </c>
      <c r="R420" s="61" t="s">
        <v>77</v>
      </c>
      <c r="S420" s="46">
        <v>0.2</v>
      </c>
      <c r="T420" s="46">
        <v>0</v>
      </c>
      <c r="U420" s="46">
        <v>0</v>
      </c>
      <c r="V420" s="46">
        <v>0.2</v>
      </c>
      <c r="W420" s="46">
        <v>0</v>
      </c>
    </row>
    <row r="421" spans="1:23" hidden="1" x14ac:dyDescent="0.25">
      <c r="A421">
        <v>315</v>
      </c>
      <c r="B421">
        <v>2005</v>
      </c>
      <c r="C421" s="22" t="str">
        <f t="shared" si="17"/>
        <v>2005H00315</v>
      </c>
      <c r="D421" s="13">
        <v>38626</v>
      </c>
      <c r="E421">
        <v>40002</v>
      </c>
      <c r="F421" t="s">
        <v>75</v>
      </c>
      <c r="G421">
        <v>13</v>
      </c>
      <c r="H421">
        <v>24</v>
      </c>
      <c r="I421" t="s">
        <v>401</v>
      </c>
      <c r="J421" s="15">
        <f t="shared" si="16"/>
        <v>13178</v>
      </c>
      <c r="K421" t="s">
        <v>404</v>
      </c>
      <c r="L421">
        <v>5.5</v>
      </c>
      <c r="M421">
        <v>4</v>
      </c>
      <c r="N421">
        <v>6</v>
      </c>
      <c r="P421" s="55">
        <v>539</v>
      </c>
      <c r="Q421" s="55">
        <v>2006</v>
      </c>
      <c r="R421" s="61" t="s">
        <v>77</v>
      </c>
      <c r="S421" s="46">
        <v>0.1</v>
      </c>
      <c r="T421" s="46">
        <v>0</v>
      </c>
      <c r="U421" s="46">
        <v>0</v>
      </c>
      <c r="V421" s="46">
        <v>0.3</v>
      </c>
      <c r="W421" s="46">
        <v>0</v>
      </c>
    </row>
    <row r="422" spans="1:23" hidden="1" x14ac:dyDescent="0.25">
      <c r="A422">
        <v>316</v>
      </c>
      <c r="B422">
        <v>2005</v>
      </c>
      <c r="C422" s="22" t="str">
        <f t="shared" si="17"/>
        <v>2005H00316</v>
      </c>
      <c r="D422" s="13">
        <v>38635</v>
      </c>
      <c r="E422">
        <v>40002</v>
      </c>
      <c r="F422" t="s">
        <v>71</v>
      </c>
      <c r="G422">
        <v>9</v>
      </c>
      <c r="H422">
        <v>2</v>
      </c>
      <c r="I422" t="s">
        <v>401</v>
      </c>
      <c r="J422" s="15">
        <f t="shared" si="16"/>
        <v>2156.4</v>
      </c>
      <c r="K422" t="s">
        <v>402</v>
      </c>
      <c r="L422">
        <v>0.9</v>
      </c>
      <c r="M422">
        <v>4</v>
      </c>
      <c r="N422">
        <v>6</v>
      </c>
      <c r="P422" s="55"/>
      <c r="Q422" s="55"/>
      <c r="R422" s="61" t="s">
        <v>77</v>
      </c>
      <c r="S422" s="46">
        <v>0</v>
      </c>
      <c r="T422" s="46">
        <v>0</v>
      </c>
      <c r="U422" s="46">
        <v>0</v>
      </c>
      <c r="V422" s="46">
        <v>0</v>
      </c>
      <c r="W422" s="46">
        <v>0</v>
      </c>
    </row>
    <row r="423" spans="1:23" hidden="1" x14ac:dyDescent="0.25">
      <c r="A423">
        <v>317</v>
      </c>
      <c r="B423">
        <v>2005</v>
      </c>
      <c r="C423" s="22" t="str">
        <f t="shared" si="17"/>
        <v>2005H00317</v>
      </c>
      <c r="D423" s="13">
        <v>38635</v>
      </c>
      <c r="E423">
        <v>40002</v>
      </c>
      <c r="F423" t="s">
        <v>71</v>
      </c>
      <c r="G423">
        <v>9</v>
      </c>
      <c r="H423">
        <v>2</v>
      </c>
      <c r="I423" t="s">
        <v>401</v>
      </c>
      <c r="J423" s="15">
        <f t="shared" si="16"/>
        <v>6948.4</v>
      </c>
      <c r="K423" t="s">
        <v>403</v>
      </c>
      <c r="L423">
        <v>2.9</v>
      </c>
      <c r="M423">
        <v>4</v>
      </c>
      <c r="N423">
        <v>6</v>
      </c>
      <c r="P423" s="55">
        <v>540</v>
      </c>
      <c r="Q423" s="55">
        <v>2006</v>
      </c>
      <c r="R423" s="61" t="s">
        <v>77</v>
      </c>
      <c r="S423" s="46">
        <v>1.2</v>
      </c>
      <c r="T423" s="46">
        <v>0</v>
      </c>
      <c r="U423" s="46">
        <v>0</v>
      </c>
      <c r="V423" s="46">
        <v>2.2999999999999998</v>
      </c>
      <c r="W423" s="46">
        <v>0</v>
      </c>
    </row>
    <row r="424" spans="1:23" hidden="1" x14ac:dyDescent="0.25">
      <c r="A424">
        <v>318</v>
      </c>
      <c r="B424">
        <v>2005</v>
      </c>
      <c r="C424" s="22" t="str">
        <f t="shared" si="17"/>
        <v>2005H00318</v>
      </c>
      <c r="D424" s="13">
        <v>38635</v>
      </c>
      <c r="E424">
        <v>40002</v>
      </c>
      <c r="F424" t="s">
        <v>71</v>
      </c>
      <c r="G424">
        <v>9</v>
      </c>
      <c r="H424">
        <v>2</v>
      </c>
      <c r="I424" t="s">
        <v>401</v>
      </c>
      <c r="J424" s="15">
        <f t="shared" si="16"/>
        <v>10302.799999999999</v>
      </c>
      <c r="K424" t="s">
        <v>404</v>
      </c>
      <c r="L424">
        <v>4.3</v>
      </c>
      <c r="M424">
        <v>4</v>
      </c>
      <c r="N424">
        <v>6</v>
      </c>
      <c r="P424" s="55">
        <v>541</v>
      </c>
      <c r="Q424" s="55">
        <v>2006</v>
      </c>
      <c r="R424" s="61" t="s">
        <v>77</v>
      </c>
      <c r="S424" s="46">
        <v>0.4</v>
      </c>
      <c r="T424" s="46">
        <v>0</v>
      </c>
      <c r="U424" s="46">
        <v>0</v>
      </c>
      <c r="V424" s="46">
        <v>0.2</v>
      </c>
      <c r="W424" s="46">
        <v>0</v>
      </c>
    </row>
    <row r="425" spans="1:23" hidden="1" x14ac:dyDescent="0.25">
      <c r="A425">
        <v>319</v>
      </c>
      <c r="B425">
        <v>2005</v>
      </c>
      <c r="C425" s="22" t="str">
        <f t="shared" si="17"/>
        <v>2005H00319</v>
      </c>
      <c r="D425" s="13">
        <v>38637</v>
      </c>
      <c r="E425">
        <v>40002</v>
      </c>
      <c r="F425" t="s">
        <v>71</v>
      </c>
      <c r="G425">
        <v>5</v>
      </c>
      <c r="H425">
        <v>6</v>
      </c>
      <c r="I425" t="s">
        <v>401</v>
      </c>
      <c r="J425" s="15">
        <f t="shared" si="16"/>
        <v>2156.4</v>
      </c>
      <c r="K425" t="s">
        <v>402</v>
      </c>
      <c r="L425">
        <v>0.9</v>
      </c>
      <c r="M425">
        <v>4</v>
      </c>
      <c r="N425">
        <v>6</v>
      </c>
      <c r="P425" s="55"/>
      <c r="Q425" s="55"/>
      <c r="R425" s="61" t="s">
        <v>77</v>
      </c>
      <c r="S425" s="46">
        <v>0</v>
      </c>
      <c r="T425" s="46">
        <v>0</v>
      </c>
      <c r="U425" s="46">
        <v>0</v>
      </c>
      <c r="V425" s="46">
        <v>0</v>
      </c>
      <c r="W425" s="46">
        <v>0</v>
      </c>
    </row>
    <row r="426" spans="1:23" hidden="1" x14ac:dyDescent="0.25">
      <c r="A426">
        <v>320</v>
      </c>
      <c r="B426">
        <v>2005</v>
      </c>
      <c r="C426" s="22" t="str">
        <f t="shared" si="17"/>
        <v>2005H00320</v>
      </c>
      <c r="D426" s="13">
        <v>38637</v>
      </c>
      <c r="E426">
        <v>40002</v>
      </c>
      <c r="F426" t="s">
        <v>71</v>
      </c>
      <c r="G426">
        <v>5</v>
      </c>
      <c r="H426">
        <v>6</v>
      </c>
      <c r="I426" t="s">
        <v>401</v>
      </c>
      <c r="J426" s="15">
        <f t="shared" si="16"/>
        <v>8146.4</v>
      </c>
      <c r="K426" t="s">
        <v>403</v>
      </c>
      <c r="L426">
        <v>3.4</v>
      </c>
      <c r="M426">
        <v>4</v>
      </c>
      <c r="N426">
        <v>6</v>
      </c>
      <c r="P426" s="55">
        <v>542</v>
      </c>
      <c r="Q426" s="55">
        <v>2006</v>
      </c>
      <c r="R426" s="61" t="s">
        <v>77</v>
      </c>
      <c r="S426" s="46">
        <v>0.3</v>
      </c>
      <c r="T426" s="46">
        <v>0</v>
      </c>
      <c r="U426" s="46">
        <v>0</v>
      </c>
      <c r="V426" s="46">
        <v>1.1000000000000001</v>
      </c>
      <c r="W426" s="46">
        <v>0</v>
      </c>
    </row>
    <row r="427" spans="1:23" hidden="1" x14ac:dyDescent="0.25">
      <c r="A427">
        <v>321</v>
      </c>
      <c r="B427">
        <v>2005</v>
      </c>
      <c r="C427" s="22" t="str">
        <f t="shared" si="17"/>
        <v>2005H00321</v>
      </c>
      <c r="D427" s="13">
        <v>38637</v>
      </c>
      <c r="E427">
        <v>40002</v>
      </c>
      <c r="F427" t="s">
        <v>71</v>
      </c>
      <c r="G427">
        <v>5</v>
      </c>
      <c r="H427">
        <v>6</v>
      </c>
      <c r="I427" t="s">
        <v>401</v>
      </c>
      <c r="J427" s="15">
        <f t="shared" si="16"/>
        <v>12938.400000000001</v>
      </c>
      <c r="K427" t="s">
        <v>404</v>
      </c>
      <c r="L427">
        <v>5.4</v>
      </c>
      <c r="M427">
        <v>4</v>
      </c>
      <c r="N427">
        <v>6</v>
      </c>
      <c r="P427" s="55">
        <v>543</v>
      </c>
      <c r="Q427" s="55">
        <v>2006</v>
      </c>
      <c r="R427" s="61" t="s">
        <v>77</v>
      </c>
      <c r="S427" s="46">
        <v>0.3</v>
      </c>
      <c r="T427" s="46">
        <v>0</v>
      </c>
      <c r="U427" s="46">
        <v>0</v>
      </c>
      <c r="V427" s="46">
        <v>0.2</v>
      </c>
      <c r="W427" s="46">
        <v>0</v>
      </c>
    </row>
    <row r="428" spans="1:23" hidden="1" x14ac:dyDescent="0.25">
      <c r="A428">
        <v>322</v>
      </c>
      <c r="B428">
        <v>2005</v>
      </c>
      <c r="C428" s="22" t="str">
        <f t="shared" si="17"/>
        <v>2005H00322</v>
      </c>
      <c r="D428" s="13">
        <v>38635</v>
      </c>
      <c r="E428">
        <v>40002</v>
      </c>
      <c r="F428" t="s">
        <v>71</v>
      </c>
      <c r="G428">
        <v>9</v>
      </c>
      <c r="H428">
        <v>12</v>
      </c>
      <c r="I428" t="s">
        <v>401</v>
      </c>
      <c r="J428" s="15">
        <f t="shared" si="16"/>
        <v>2156.4</v>
      </c>
      <c r="K428" t="s">
        <v>402</v>
      </c>
      <c r="L428">
        <v>0.9</v>
      </c>
      <c r="M428">
        <v>4</v>
      </c>
      <c r="N428">
        <v>6</v>
      </c>
      <c r="P428" s="55"/>
      <c r="Q428" s="55"/>
      <c r="R428" s="61" t="s">
        <v>77</v>
      </c>
      <c r="S428" s="46">
        <v>0</v>
      </c>
      <c r="T428" s="46">
        <v>0</v>
      </c>
      <c r="U428" s="46">
        <v>0</v>
      </c>
      <c r="V428" s="46">
        <v>0.8</v>
      </c>
      <c r="W428" s="46">
        <v>0</v>
      </c>
    </row>
    <row r="429" spans="1:23" hidden="1" x14ac:dyDescent="0.25">
      <c r="A429">
        <v>323</v>
      </c>
      <c r="B429">
        <v>2005</v>
      </c>
      <c r="C429" s="22" t="str">
        <f t="shared" si="17"/>
        <v>2005H00323</v>
      </c>
      <c r="D429" s="13">
        <v>38635</v>
      </c>
      <c r="E429">
        <v>40002</v>
      </c>
      <c r="F429" t="s">
        <v>71</v>
      </c>
      <c r="G429">
        <v>9</v>
      </c>
      <c r="H429">
        <v>12</v>
      </c>
      <c r="I429" t="s">
        <v>401</v>
      </c>
      <c r="J429" s="15">
        <f t="shared" si="16"/>
        <v>8625.6</v>
      </c>
      <c r="K429" t="s">
        <v>403</v>
      </c>
      <c r="L429">
        <v>3.6</v>
      </c>
      <c r="M429">
        <v>4</v>
      </c>
      <c r="N429">
        <v>6</v>
      </c>
      <c r="P429" s="55">
        <v>544</v>
      </c>
      <c r="Q429" s="55">
        <v>2006</v>
      </c>
      <c r="R429" s="61" t="s">
        <v>77</v>
      </c>
      <c r="S429" s="46">
        <v>0.7</v>
      </c>
      <c r="T429" s="46">
        <v>0</v>
      </c>
      <c r="U429" s="46">
        <v>0</v>
      </c>
      <c r="V429" s="46">
        <v>0.4</v>
      </c>
      <c r="W429" s="46">
        <v>0</v>
      </c>
    </row>
    <row r="430" spans="1:23" hidden="1" x14ac:dyDescent="0.25">
      <c r="A430">
        <v>324</v>
      </c>
      <c r="B430">
        <v>2005</v>
      </c>
      <c r="C430" s="22" t="str">
        <f t="shared" si="17"/>
        <v>2005H00324</v>
      </c>
      <c r="D430" s="13">
        <v>38635</v>
      </c>
      <c r="E430">
        <v>40002</v>
      </c>
      <c r="F430" t="s">
        <v>71</v>
      </c>
      <c r="G430">
        <v>9</v>
      </c>
      <c r="H430">
        <v>12</v>
      </c>
      <c r="I430" t="s">
        <v>401</v>
      </c>
      <c r="J430" s="15">
        <f t="shared" si="16"/>
        <v>15574</v>
      </c>
      <c r="K430" t="s">
        <v>404</v>
      </c>
      <c r="L430">
        <v>6.5</v>
      </c>
      <c r="M430">
        <v>4</v>
      </c>
      <c r="N430">
        <v>6</v>
      </c>
      <c r="P430" s="55">
        <v>545</v>
      </c>
      <c r="Q430" s="55">
        <v>2006</v>
      </c>
      <c r="R430" s="61" t="s">
        <v>77</v>
      </c>
      <c r="S430" s="46">
        <v>1</v>
      </c>
      <c r="T430" s="46">
        <v>0</v>
      </c>
      <c r="U430" s="46">
        <v>0</v>
      </c>
      <c r="V430" s="46">
        <v>0.4</v>
      </c>
      <c r="W430" s="46">
        <v>0</v>
      </c>
    </row>
    <row r="431" spans="1:23" hidden="1" x14ac:dyDescent="0.25">
      <c r="A431">
        <v>325</v>
      </c>
      <c r="B431">
        <v>2005</v>
      </c>
      <c r="C431" s="22" t="str">
        <f t="shared" si="17"/>
        <v>2005H00325</v>
      </c>
      <c r="D431" s="13">
        <v>38635</v>
      </c>
      <c r="E431">
        <v>40002</v>
      </c>
      <c r="F431" t="s">
        <v>71</v>
      </c>
      <c r="G431">
        <v>5</v>
      </c>
      <c r="H431">
        <v>11</v>
      </c>
      <c r="I431" t="s">
        <v>401</v>
      </c>
      <c r="J431" s="15">
        <f t="shared" si="16"/>
        <v>1916.8000000000002</v>
      </c>
      <c r="K431" t="s">
        <v>402</v>
      </c>
      <c r="L431">
        <v>0.8</v>
      </c>
      <c r="M431">
        <v>4</v>
      </c>
      <c r="N431">
        <v>6</v>
      </c>
      <c r="P431" s="55"/>
      <c r="Q431" s="55"/>
      <c r="R431" s="61" t="s">
        <v>77</v>
      </c>
      <c r="S431" s="46">
        <v>0</v>
      </c>
      <c r="T431" s="46">
        <v>0</v>
      </c>
      <c r="U431" s="46">
        <v>0</v>
      </c>
      <c r="V431" s="46">
        <v>0</v>
      </c>
      <c r="W431" s="46">
        <v>0</v>
      </c>
    </row>
    <row r="432" spans="1:23" hidden="1" x14ac:dyDescent="0.25">
      <c r="A432">
        <v>326</v>
      </c>
      <c r="B432">
        <v>2005</v>
      </c>
      <c r="C432" s="22" t="str">
        <f t="shared" si="17"/>
        <v>2005H00326</v>
      </c>
      <c r="D432" s="13">
        <v>38635</v>
      </c>
      <c r="E432">
        <v>40002</v>
      </c>
      <c r="F432" t="s">
        <v>71</v>
      </c>
      <c r="G432">
        <v>5</v>
      </c>
      <c r="H432">
        <v>11</v>
      </c>
      <c r="I432" t="s">
        <v>401</v>
      </c>
      <c r="J432" s="15">
        <f t="shared" si="16"/>
        <v>7427.6</v>
      </c>
      <c r="K432" t="s">
        <v>403</v>
      </c>
      <c r="L432">
        <v>3.1</v>
      </c>
      <c r="M432">
        <v>4</v>
      </c>
      <c r="N432">
        <v>6</v>
      </c>
      <c r="P432" s="55">
        <v>546</v>
      </c>
      <c r="Q432" s="55">
        <v>2006</v>
      </c>
      <c r="R432" s="61" t="s">
        <v>77</v>
      </c>
      <c r="S432" s="46">
        <v>0.3</v>
      </c>
      <c r="T432" s="46">
        <v>0</v>
      </c>
      <c r="U432" s="46">
        <v>0</v>
      </c>
      <c r="V432" s="46">
        <v>0.4</v>
      </c>
      <c r="W432" s="46">
        <v>0</v>
      </c>
    </row>
    <row r="433" spans="1:23" hidden="1" x14ac:dyDescent="0.25">
      <c r="A433">
        <v>327</v>
      </c>
      <c r="B433">
        <v>2005</v>
      </c>
      <c r="C433" s="22" t="str">
        <f t="shared" si="17"/>
        <v>2005H00327</v>
      </c>
      <c r="D433" s="13">
        <v>38635</v>
      </c>
      <c r="E433">
        <v>40002</v>
      </c>
      <c r="F433" t="s">
        <v>71</v>
      </c>
      <c r="G433">
        <v>5</v>
      </c>
      <c r="H433">
        <v>11</v>
      </c>
      <c r="I433" t="s">
        <v>401</v>
      </c>
      <c r="J433" s="15">
        <f t="shared" si="16"/>
        <v>12219.599999999999</v>
      </c>
      <c r="K433" t="s">
        <v>404</v>
      </c>
      <c r="L433">
        <v>5.0999999999999996</v>
      </c>
      <c r="M433">
        <v>4</v>
      </c>
      <c r="N433">
        <v>6</v>
      </c>
      <c r="P433" s="55">
        <v>547</v>
      </c>
      <c r="Q433" s="55">
        <v>2006</v>
      </c>
      <c r="R433" s="61" t="s">
        <v>77</v>
      </c>
      <c r="S433" s="46">
        <v>0.7</v>
      </c>
      <c r="T433" s="46">
        <v>0</v>
      </c>
      <c r="U433" s="46">
        <v>0</v>
      </c>
      <c r="V433" s="46">
        <v>0.4</v>
      </c>
      <c r="W433" s="46">
        <v>0</v>
      </c>
    </row>
    <row r="434" spans="1:23" hidden="1" x14ac:dyDescent="0.25">
      <c r="A434">
        <v>328</v>
      </c>
      <c r="B434">
        <v>2005</v>
      </c>
      <c r="C434" s="22" t="str">
        <f t="shared" si="17"/>
        <v>2005H00328</v>
      </c>
      <c r="D434" s="13">
        <v>38636</v>
      </c>
      <c r="E434">
        <v>40002</v>
      </c>
      <c r="F434" t="s">
        <v>71</v>
      </c>
      <c r="G434">
        <v>6</v>
      </c>
      <c r="H434">
        <v>4</v>
      </c>
      <c r="I434" t="s">
        <v>401</v>
      </c>
      <c r="J434" s="15">
        <f t="shared" si="16"/>
        <v>2396</v>
      </c>
      <c r="K434" t="s">
        <v>402</v>
      </c>
      <c r="L434">
        <v>1</v>
      </c>
      <c r="M434">
        <v>4</v>
      </c>
      <c r="N434">
        <v>6</v>
      </c>
      <c r="P434" s="55"/>
      <c r="Q434" s="55"/>
      <c r="R434" s="61" t="s">
        <v>77</v>
      </c>
      <c r="S434" s="46">
        <v>0</v>
      </c>
      <c r="T434" s="46">
        <v>0</v>
      </c>
      <c r="U434" s="46">
        <v>0</v>
      </c>
      <c r="V434" s="46">
        <v>0</v>
      </c>
      <c r="W434" s="46">
        <v>0</v>
      </c>
    </row>
    <row r="435" spans="1:23" hidden="1" x14ac:dyDescent="0.25">
      <c r="A435">
        <v>329</v>
      </c>
      <c r="B435">
        <v>2005</v>
      </c>
      <c r="C435" s="22" t="str">
        <f t="shared" si="17"/>
        <v>2005H00329</v>
      </c>
      <c r="D435" s="13">
        <v>38636</v>
      </c>
      <c r="E435">
        <v>40002</v>
      </c>
      <c r="F435" t="s">
        <v>71</v>
      </c>
      <c r="G435">
        <v>6</v>
      </c>
      <c r="H435">
        <v>4</v>
      </c>
      <c r="I435" t="s">
        <v>401</v>
      </c>
      <c r="J435" s="15">
        <f t="shared" si="16"/>
        <v>7188</v>
      </c>
      <c r="K435" t="s">
        <v>403</v>
      </c>
      <c r="L435">
        <v>3</v>
      </c>
      <c r="M435">
        <v>4</v>
      </c>
      <c r="N435">
        <v>6</v>
      </c>
      <c r="P435" s="55">
        <v>548</v>
      </c>
      <c r="Q435" s="55">
        <v>2006</v>
      </c>
      <c r="R435" s="61" t="s">
        <v>77</v>
      </c>
      <c r="S435" s="46">
        <v>0.7</v>
      </c>
      <c r="T435" s="46">
        <v>0</v>
      </c>
      <c r="U435" s="46">
        <v>0</v>
      </c>
      <c r="V435" s="46">
        <v>0.3</v>
      </c>
      <c r="W435" s="46">
        <v>0</v>
      </c>
    </row>
    <row r="436" spans="1:23" hidden="1" x14ac:dyDescent="0.25">
      <c r="A436">
        <v>330</v>
      </c>
      <c r="B436">
        <v>2005</v>
      </c>
      <c r="C436" s="22" t="str">
        <f t="shared" si="17"/>
        <v>2005H00330</v>
      </c>
      <c r="D436" s="13">
        <v>38636</v>
      </c>
      <c r="E436">
        <v>40002</v>
      </c>
      <c r="F436" t="s">
        <v>71</v>
      </c>
      <c r="G436">
        <v>6</v>
      </c>
      <c r="H436">
        <v>4</v>
      </c>
      <c r="I436" t="s">
        <v>401</v>
      </c>
      <c r="J436" s="15">
        <f t="shared" si="16"/>
        <v>13178</v>
      </c>
      <c r="K436" t="s">
        <v>404</v>
      </c>
      <c r="L436">
        <v>5.5</v>
      </c>
      <c r="M436">
        <v>4</v>
      </c>
      <c r="N436">
        <v>6</v>
      </c>
      <c r="P436" s="55">
        <v>549</v>
      </c>
      <c r="Q436" s="55">
        <v>2006</v>
      </c>
      <c r="R436" s="61" t="s">
        <v>77</v>
      </c>
      <c r="S436" s="46">
        <v>0.5</v>
      </c>
      <c r="T436" s="46">
        <v>0</v>
      </c>
      <c r="U436" s="46">
        <v>0</v>
      </c>
      <c r="V436" s="46">
        <v>0.2</v>
      </c>
      <c r="W436" s="46">
        <v>0</v>
      </c>
    </row>
    <row r="437" spans="1:23" hidden="1" x14ac:dyDescent="0.25">
      <c r="A437">
        <v>331</v>
      </c>
      <c r="B437">
        <v>2005</v>
      </c>
      <c r="C437" s="22" t="str">
        <f t="shared" si="17"/>
        <v>2005H00331</v>
      </c>
      <c r="D437" s="13">
        <v>38637</v>
      </c>
      <c r="E437">
        <v>40002</v>
      </c>
      <c r="F437" t="s">
        <v>71</v>
      </c>
      <c r="G437">
        <v>4</v>
      </c>
      <c r="H437">
        <v>7</v>
      </c>
      <c r="I437" t="s">
        <v>401</v>
      </c>
      <c r="J437" s="15">
        <f t="shared" si="16"/>
        <v>2156.4</v>
      </c>
      <c r="K437" t="s">
        <v>402</v>
      </c>
      <c r="L437">
        <v>0.9</v>
      </c>
      <c r="M437">
        <v>4</v>
      </c>
      <c r="N437">
        <v>6</v>
      </c>
      <c r="P437" s="55"/>
      <c r="Q437" s="55"/>
      <c r="R437" s="61" t="s">
        <v>77</v>
      </c>
      <c r="S437" s="46">
        <v>0</v>
      </c>
      <c r="T437" s="46">
        <v>0</v>
      </c>
      <c r="U437" s="46">
        <v>0</v>
      </c>
      <c r="V437" s="46">
        <v>0</v>
      </c>
      <c r="W437" s="46">
        <v>0</v>
      </c>
    </row>
    <row r="438" spans="1:23" hidden="1" x14ac:dyDescent="0.25">
      <c r="A438">
        <v>332</v>
      </c>
      <c r="B438">
        <v>2005</v>
      </c>
      <c r="C438" s="22" t="str">
        <f t="shared" si="17"/>
        <v>2005H00332</v>
      </c>
      <c r="D438" s="13">
        <v>38637</v>
      </c>
      <c r="E438">
        <v>40002</v>
      </c>
      <c r="F438" t="s">
        <v>71</v>
      </c>
      <c r="G438">
        <v>4</v>
      </c>
      <c r="H438">
        <v>7</v>
      </c>
      <c r="I438" t="s">
        <v>401</v>
      </c>
      <c r="J438" s="15">
        <f t="shared" si="16"/>
        <v>6948.4</v>
      </c>
      <c r="K438" t="s">
        <v>403</v>
      </c>
      <c r="L438">
        <v>2.9</v>
      </c>
      <c r="M438">
        <v>4</v>
      </c>
      <c r="N438">
        <v>6</v>
      </c>
      <c r="P438" s="55">
        <v>550</v>
      </c>
      <c r="Q438" s="55">
        <v>2006</v>
      </c>
      <c r="R438" s="61" t="s">
        <v>77</v>
      </c>
      <c r="S438" s="46">
        <v>0.2</v>
      </c>
      <c r="T438" s="46">
        <v>0</v>
      </c>
      <c r="U438" s="46">
        <v>0</v>
      </c>
      <c r="V438" s="46">
        <v>0</v>
      </c>
      <c r="W438" s="46">
        <v>0</v>
      </c>
    </row>
    <row r="439" spans="1:23" hidden="1" x14ac:dyDescent="0.25">
      <c r="A439">
        <v>333</v>
      </c>
      <c r="B439">
        <v>2005</v>
      </c>
      <c r="C439" s="22" t="str">
        <f t="shared" si="17"/>
        <v>2005H00333</v>
      </c>
      <c r="D439" s="13">
        <v>38637</v>
      </c>
      <c r="E439">
        <v>40002</v>
      </c>
      <c r="F439" t="s">
        <v>71</v>
      </c>
      <c r="G439">
        <v>4</v>
      </c>
      <c r="H439">
        <v>7</v>
      </c>
      <c r="I439" t="s">
        <v>401</v>
      </c>
      <c r="J439" s="15">
        <f t="shared" si="16"/>
        <v>13178</v>
      </c>
      <c r="K439" t="s">
        <v>404</v>
      </c>
      <c r="L439">
        <v>5.5</v>
      </c>
      <c r="M439">
        <v>4</v>
      </c>
      <c r="N439">
        <v>6</v>
      </c>
      <c r="P439" s="55">
        <v>551</v>
      </c>
      <c r="Q439" s="55">
        <v>2006</v>
      </c>
      <c r="R439" s="61" t="s">
        <v>77</v>
      </c>
      <c r="S439" s="46">
        <v>0.6</v>
      </c>
      <c r="T439" s="46">
        <v>0</v>
      </c>
      <c r="U439" s="46">
        <v>0</v>
      </c>
      <c r="V439" s="46">
        <v>0.4</v>
      </c>
      <c r="W439" s="46">
        <v>0</v>
      </c>
    </row>
    <row r="440" spans="1:23" hidden="1" x14ac:dyDescent="0.25">
      <c r="A440">
        <v>167</v>
      </c>
      <c r="B440">
        <v>2008</v>
      </c>
      <c r="C440" s="22" t="str">
        <f t="shared" si="17"/>
        <v>2008H00167</v>
      </c>
      <c r="D440" s="13">
        <v>39660</v>
      </c>
      <c r="E440">
        <v>40002</v>
      </c>
      <c r="F440" t="s">
        <v>261</v>
      </c>
      <c r="G440">
        <v>1</v>
      </c>
      <c r="I440" t="s">
        <v>401</v>
      </c>
      <c r="J440" s="15">
        <f t="shared" si="16"/>
        <v>8985</v>
      </c>
      <c r="K440" t="s">
        <v>402</v>
      </c>
      <c r="L440">
        <v>1.875</v>
      </c>
      <c r="M440">
        <v>8</v>
      </c>
      <c r="N440">
        <v>6</v>
      </c>
      <c r="P440" s="76"/>
      <c r="Q440" s="55"/>
      <c r="R440" s="61" t="s">
        <v>88</v>
      </c>
      <c r="S440" s="65">
        <v>0.01</v>
      </c>
      <c r="T440" s="65">
        <v>0</v>
      </c>
      <c r="U440" s="65">
        <v>0</v>
      </c>
      <c r="V440" s="65">
        <v>0</v>
      </c>
      <c r="W440" s="65">
        <v>0</v>
      </c>
    </row>
    <row r="441" spans="1:23" hidden="1" x14ac:dyDescent="0.25">
      <c r="A441">
        <v>168</v>
      </c>
      <c r="B441">
        <v>2008</v>
      </c>
      <c r="C441" s="22" t="str">
        <f t="shared" si="17"/>
        <v>2008H00168</v>
      </c>
      <c r="D441" s="13">
        <v>39660</v>
      </c>
      <c r="E441">
        <v>40002</v>
      </c>
      <c r="F441" t="s">
        <v>261</v>
      </c>
      <c r="G441">
        <v>1</v>
      </c>
      <c r="I441" t="s">
        <v>401</v>
      </c>
      <c r="J441" s="15">
        <f t="shared" si="16"/>
        <v>9584</v>
      </c>
      <c r="K441" t="s">
        <v>403</v>
      </c>
      <c r="L441">
        <v>2</v>
      </c>
      <c r="M441">
        <v>8</v>
      </c>
      <c r="N441">
        <v>6</v>
      </c>
      <c r="P441" s="55">
        <v>323</v>
      </c>
      <c r="Q441" s="55">
        <v>2009</v>
      </c>
      <c r="R441" s="61" t="s">
        <v>88</v>
      </c>
      <c r="S441" s="65">
        <v>1.37</v>
      </c>
      <c r="T441" s="65">
        <v>0</v>
      </c>
      <c r="U441" s="65">
        <v>0</v>
      </c>
      <c r="V441" s="65">
        <v>0.36</v>
      </c>
      <c r="W441" s="65">
        <v>0</v>
      </c>
    </row>
    <row r="442" spans="1:23" hidden="1" x14ac:dyDescent="0.25">
      <c r="A442">
        <v>169</v>
      </c>
      <c r="B442">
        <v>2008</v>
      </c>
      <c r="C442" s="22" t="str">
        <f t="shared" si="17"/>
        <v>2008H00169</v>
      </c>
      <c r="D442" s="13">
        <v>39660</v>
      </c>
      <c r="E442">
        <v>40002</v>
      </c>
      <c r="F442" t="s">
        <v>261</v>
      </c>
      <c r="G442">
        <v>2</v>
      </c>
      <c r="I442" t="s">
        <v>401</v>
      </c>
      <c r="J442" s="15">
        <f t="shared" si="16"/>
        <v>7188</v>
      </c>
      <c r="K442" t="s">
        <v>402</v>
      </c>
      <c r="L442">
        <v>1.5</v>
      </c>
      <c r="M442">
        <v>8</v>
      </c>
      <c r="N442">
        <v>6</v>
      </c>
      <c r="P442" s="55"/>
      <c r="Q442" s="55"/>
      <c r="R442" s="61" t="s">
        <v>88</v>
      </c>
      <c r="S442" s="65">
        <v>0.01</v>
      </c>
      <c r="T442" s="65">
        <v>0</v>
      </c>
      <c r="U442" s="65">
        <v>0</v>
      </c>
      <c r="V442" s="65">
        <v>0.01</v>
      </c>
      <c r="W442" s="65">
        <v>0</v>
      </c>
    </row>
    <row r="443" spans="1:23" hidden="1" x14ac:dyDescent="0.25">
      <c r="A443">
        <v>170</v>
      </c>
      <c r="B443">
        <v>2008</v>
      </c>
      <c r="C443" s="22" t="str">
        <f t="shared" si="17"/>
        <v>2008H00170</v>
      </c>
      <c r="D443" s="13">
        <v>39660</v>
      </c>
      <c r="E443">
        <v>40002</v>
      </c>
      <c r="F443" t="s">
        <v>261</v>
      </c>
      <c r="G443">
        <v>2</v>
      </c>
      <c r="I443" t="s">
        <v>401</v>
      </c>
      <c r="J443" s="15">
        <f t="shared" si="16"/>
        <v>9584</v>
      </c>
      <c r="K443" t="s">
        <v>403</v>
      </c>
      <c r="L443">
        <v>2</v>
      </c>
      <c r="M443">
        <v>8</v>
      </c>
      <c r="N443">
        <v>6</v>
      </c>
      <c r="O443" t="s">
        <v>426</v>
      </c>
      <c r="P443" s="55">
        <v>324</v>
      </c>
      <c r="Q443" s="55">
        <v>2009</v>
      </c>
      <c r="R443" s="61" t="s">
        <v>88</v>
      </c>
      <c r="S443" s="65">
        <v>1.82</v>
      </c>
      <c r="T443" s="65">
        <v>0</v>
      </c>
      <c r="U443" s="65">
        <v>0</v>
      </c>
      <c r="V443" s="65">
        <v>0.05</v>
      </c>
      <c r="W443" s="65">
        <v>0</v>
      </c>
    </row>
    <row r="444" spans="1:23" hidden="1" x14ac:dyDescent="0.25">
      <c r="A444">
        <v>171</v>
      </c>
      <c r="B444">
        <v>2008</v>
      </c>
      <c r="C444" s="22" t="str">
        <f t="shared" ref="C444:C475" si="18">CONCATENATE(B444,"H00",A444)</f>
        <v>2008H00171</v>
      </c>
      <c r="D444" s="13">
        <v>39660</v>
      </c>
      <c r="E444">
        <v>40002</v>
      </c>
      <c r="F444" t="s">
        <v>261</v>
      </c>
      <c r="G444">
        <v>3</v>
      </c>
      <c r="I444" t="s">
        <v>401</v>
      </c>
      <c r="J444" s="15">
        <f t="shared" si="16"/>
        <v>6589</v>
      </c>
      <c r="K444" t="s">
        <v>402</v>
      </c>
      <c r="L444">
        <v>1.375</v>
      </c>
      <c r="M444">
        <v>8</v>
      </c>
      <c r="N444">
        <v>6</v>
      </c>
      <c r="P444" s="55"/>
      <c r="Q444" s="55"/>
      <c r="R444" s="61" t="s">
        <v>88</v>
      </c>
      <c r="S444" s="65">
        <v>0</v>
      </c>
      <c r="T444" s="65">
        <v>0</v>
      </c>
      <c r="U444" s="65">
        <v>0</v>
      </c>
      <c r="V444" s="65">
        <v>0</v>
      </c>
      <c r="W444" s="65">
        <v>0</v>
      </c>
    </row>
    <row r="445" spans="1:23" hidden="1" x14ac:dyDescent="0.25">
      <c r="A445">
        <v>172</v>
      </c>
      <c r="B445">
        <v>2008</v>
      </c>
      <c r="C445" s="22" t="str">
        <f t="shared" si="18"/>
        <v>2008H00172</v>
      </c>
      <c r="D445" s="13">
        <v>39660</v>
      </c>
      <c r="E445">
        <v>40002</v>
      </c>
      <c r="F445" t="s">
        <v>261</v>
      </c>
      <c r="G445">
        <v>3</v>
      </c>
      <c r="I445" t="s">
        <v>401</v>
      </c>
      <c r="J445" s="15">
        <f t="shared" si="16"/>
        <v>6589</v>
      </c>
      <c r="K445" t="s">
        <v>403</v>
      </c>
      <c r="L445">
        <v>1.375</v>
      </c>
      <c r="M445">
        <v>8</v>
      </c>
      <c r="N445">
        <v>6</v>
      </c>
      <c r="P445" s="55">
        <v>325</v>
      </c>
      <c r="Q445" s="55">
        <v>2009</v>
      </c>
      <c r="R445" s="61" t="s">
        <v>88</v>
      </c>
      <c r="S445" s="65">
        <v>0.16</v>
      </c>
      <c r="T445" s="65">
        <v>0</v>
      </c>
      <c r="U445" s="65">
        <v>0</v>
      </c>
      <c r="V445" s="65">
        <v>0.02</v>
      </c>
      <c r="W445" s="65">
        <v>0</v>
      </c>
    </row>
    <row r="446" spans="1:23" hidden="1" x14ac:dyDescent="0.25">
      <c r="A446">
        <v>173</v>
      </c>
      <c r="B446">
        <v>2008</v>
      </c>
      <c r="C446" s="22" t="str">
        <f t="shared" si="18"/>
        <v>2008H00173</v>
      </c>
      <c r="D446" s="13">
        <v>39661</v>
      </c>
      <c r="E446">
        <v>40002</v>
      </c>
      <c r="F446" t="s">
        <v>261</v>
      </c>
      <c r="G446">
        <v>4</v>
      </c>
      <c r="I446" t="s">
        <v>401</v>
      </c>
      <c r="J446" s="15">
        <f t="shared" si="16"/>
        <v>7188</v>
      </c>
      <c r="K446" t="s">
        <v>402</v>
      </c>
      <c r="L446">
        <v>1.5</v>
      </c>
      <c r="M446">
        <v>8</v>
      </c>
      <c r="N446">
        <v>6</v>
      </c>
      <c r="P446" s="55"/>
      <c r="Q446" s="55"/>
      <c r="R446" s="61" t="s">
        <v>88</v>
      </c>
      <c r="S446" s="65">
        <v>0.01</v>
      </c>
      <c r="T446" s="65">
        <v>0</v>
      </c>
      <c r="U446" s="65">
        <v>0</v>
      </c>
      <c r="V446" s="65">
        <v>0</v>
      </c>
      <c r="W446" s="65">
        <v>0</v>
      </c>
    </row>
    <row r="447" spans="1:23" hidden="1" x14ac:dyDescent="0.25">
      <c r="A447">
        <v>174</v>
      </c>
      <c r="B447">
        <v>2008</v>
      </c>
      <c r="C447" s="22" t="str">
        <f t="shared" si="18"/>
        <v>2008H00174</v>
      </c>
      <c r="D447" s="13">
        <v>39661</v>
      </c>
      <c r="E447">
        <v>40002</v>
      </c>
      <c r="F447" t="s">
        <v>261</v>
      </c>
      <c r="G447">
        <v>4</v>
      </c>
      <c r="I447" t="s">
        <v>401</v>
      </c>
      <c r="J447" s="15">
        <f t="shared" si="16"/>
        <v>8386</v>
      </c>
      <c r="K447" t="s">
        <v>403</v>
      </c>
      <c r="L447">
        <v>1.75</v>
      </c>
      <c r="M447">
        <v>8</v>
      </c>
      <c r="N447">
        <v>6</v>
      </c>
      <c r="P447" s="55">
        <v>326</v>
      </c>
      <c r="Q447" s="55">
        <v>2009</v>
      </c>
      <c r="R447" s="61" t="s">
        <v>88</v>
      </c>
      <c r="S447" s="65">
        <v>1.83</v>
      </c>
      <c r="T447" s="65">
        <v>0</v>
      </c>
      <c r="U447" s="65">
        <v>0</v>
      </c>
      <c r="V447" s="65">
        <v>0.04</v>
      </c>
      <c r="W447" s="65">
        <v>0</v>
      </c>
    </row>
    <row r="448" spans="1:23" hidden="1" x14ac:dyDescent="0.25">
      <c r="A448">
        <v>175</v>
      </c>
      <c r="B448">
        <v>2008</v>
      </c>
      <c r="C448" s="22" t="str">
        <f t="shared" si="18"/>
        <v>2008H00175</v>
      </c>
      <c r="D448" s="13">
        <v>39661</v>
      </c>
      <c r="E448">
        <v>40002</v>
      </c>
      <c r="F448" t="s">
        <v>261</v>
      </c>
      <c r="G448">
        <v>5</v>
      </c>
      <c r="I448" t="s">
        <v>401</v>
      </c>
      <c r="J448" s="15">
        <f t="shared" si="16"/>
        <v>5391</v>
      </c>
      <c r="K448" t="s">
        <v>402</v>
      </c>
      <c r="L448">
        <v>1.125</v>
      </c>
      <c r="M448">
        <v>8</v>
      </c>
      <c r="N448">
        <v>6</v>
      </c>
      <c r="P448" s="55"/>
      <c r="Q448" s="55"/>
      <c r="R448" s="61" t="s">
        <v>88</v>
      </c>
      <c r="S448" s="65">
        <v>0.01</v>
      </c>
      <c r="T448" s="65">
        <v>0</v>
      </c>
      <c r="U448" s="65">
        <v>0</v>
      </c>
      <c r="V448" s="65">
        <v>0</v>
      </c>
      <c r="W448" s="65">
        <v>0</v>
      </c>
    </row>
    <row r="449" spans="1:29" hidden="1" x14ac:dyDescent="0.25">
      <c r="A449">
        <v>176</v>
      </c>
      <c r="B449">
        <v>2008</v>
      </c>
      <c r="C449" s="22" t="str">
        <f t="shared" si="18"/>
        <v>2008H00176</v>
      </c>
      <c r="D449" s="13">
        <v>39661</v>
      </c>
      <c r="E449">
        <v>40002</v>
      </c>
      <c r="F449" t="s">
        <v>261</v>
      </c>
      <c r="G449">
        <v>5</v>
      </c>
      <c r="I449" t="s">
        <v>401</v>
      </c>
      <c r="J449" s="15">
        <f t="shared" si="16"/>
        <v>8386</v>
      </c>
      <c r="K449" t="s">
        <v>403</v>
      </c>
      <c r="L449">
        <v>1.75</v>
      </c>
      <c r="M449">
        <v>8</v>
      </c>
      <c r="N449">
        <v>6</v>
      </c>
      <c r="P449" s="55">
        <v>327</v>
      </c>
      <c r="Q449" s="55">
        <v>2009</v>
      </c>
      <c r="R449" s="61" t="s">
        <v>88</v>
      </c>
      <c r="S449" s="65">
        <v>0.25</v>
      </c>
      <c r="T449" s="65">
        <v>0</v>
      </c>
      <c r="U449" s="65">
        <v>0</v>
      </c>
      <c r="V449" s="65">
        <v>0.06</v>
      </c>
      <c r="W449" s="65">
        <v>0</v>
      </c>
    </row>
    <row r="450" spans="1:29" hidden="1" x14ac:dyDescent="0.25">
      <c r="A450">
        <v>177</v>
      </c>
      <c r="B450">
        <v>2008</v>
      </c>
      <c r="C450" s="22" t="str">
        <f t="shared" si="18"/>
        <v>2008H00177</v>
      </c>
      <c r="D450" s="13">
        <v>39668</v>
      </c>
      <c r="E450">
        <v>40002</v>
      </c>
      <c r="F450" t="s">
        <v>420</v>
      </c>
      <c r="G450">
        <v>1</v>
      </c>
      <c r="I450" t="s">
        <v>401</v>
      </c>
      <c r="J450" s="15">
        <f t="shared" si="16"/>
        <v>10183</v>
      </c>
      <c r="K450" t="s">
        <v>402</v>
      </c>
      <c r="L450">
        <v>2.125</v>
      </c>
      <c r="M450">
        <v>8</v>
      </c>
      <c r="N450">
        <v>6</v>
      </c>
      <c r="P450" s="75"/>
      <c r="Q450" s="75"/>
      <c r="R450" s="61" t="s">
        <v>88</v>
      </c>
      <c r="S450" s="39">
        <v>0</v>
      </c>
      <c r="T450" s="39">
        <v>0</v>
      </c>
      <c r="U450" s="39">
        <v>0</v>
      </c>
      <c r="V450" s="39">
        <v>0</v>
      </c>
      <c r="W450" s="39">
        <v>0</v>
      </c>
      <c r="X450" s="55"/>
      <c r="Y450" s="22"/>
      <c r="Z450" s="61"/>
      <c r="AA450" s="46"/>
      <c r="AB450" s="46"/>
      <c r="AC450" s="46"/>
    </row>
    <row r="451" spans="1:29" hidden="1" x14ac:dyDescent="0.25">
      <c r="A451">
        <v>178</v>
      </c>
      <c r="B451">
        <v>2008</v>
      </c>
      <c r="C451" s="22" t="str">
        <f t="shared" si="18"/>
        <v>2008H00178</v>
      </c>
      <c r="D451" s="13">
        <v>39668</v>
      </c>
      <c r="E451">
        <v>40002</v>
      </c>
      <c r="F451" t="s">
        <v>420</v>
      </c>
      <c r="G451">
        <v>1</v>
      </c>
      <c r="I451" t="s">
        <v>401</v>
      </c>
      <c r="J451" s="15">
        <f t="shared" si="16"/>
        <v>12579</v>
      </c>
      <c r="K451" t="s">
        <v>403</v>
      </c>
      <c r="L451">
        <v>2.625</v>
      </c>
      <c r="M451">
        <v>8</v>
      </c>
      <c r="N451">
        <v>6</v>
      </c>
      <c r="P451" s="75">
        <v>238</v>
      </c>
      <c r="Q451" s="75">
        <v>2009</v>
      </c>
      <c r="R451" s="61" t="s">
        <v>88</v>
      </c>
      <c r="S451" s="39">
        <v>3.6</v>
      </c>
      <c r="T451" s="39">
        <v>0</v>
      </c>
      <c r="U451" s="39">
        <v>0</v>
      </c>
      <c r="V451" s="39">
        <v>0</v>
      </c>
      <c r="W451" s="39">
        <v>0</v>
      </c>
      <c r="X451" s="55"/>
      <c r="Y451" s="22"/>
      <c r="Z451" s="61"/>
      <c r="AA451" s="46"/>
      <c r="AB451" s="46"/>
      <c r="AC451" s="46"/>
    </row>
    <row r="452" spans="1:29" hidden="1" x14ac:dyDescent="0.25">
      <c r="A452">
        <v>179</v>
      </c>
      <c r="B452">
        <v>2008</v>
      </c>
      <c r="C452" s="22" t="str">
        <f t="shared" si="18"/>
        <v>2008H00179</v>
      </c>
      <c r="D452" s="13">
        <v>39668</v>
      </c>
      <c r="E452">
        <v>40002</v>
      </c>
      <c r="F452" t="s">
        <v>420</v>
      </c>
      <c r="G452">
        <v>1</v>
      </c>
      <c r="I452" t="s">
        <v>401</v>
      </c>
      <c r="J452" s="15">
        <f t="shared" si="16"/>
        <v>1677.1999999999998</v>
      </c>
      <c r="K452" t="s">
        <v>404</v>
      </c>
      <c r="L452">
        <v>0.35</v>
      </c>
      <c r="M452">
        <v>8</v>
      </c>
      <c r="N452">
        <v>6</v>
      </c>
      <c r="P452" s="75">
        <v>239</v>
      </c>
      <c r="Q452" s="75">
        <v>2009</v>
      </c>
      <c r="R452" s="61" t="s">
        <v>88</v>
      </c>
      <c r="S452" s="39">
        <v>2.75</v>
      </c>
      <c r="T452" s="39">
        <v>0</v>
      </c>
      <c r="U452" s="39">
        <v>0</v>
      </c>
      <c r="V452" s="39">
        <v>0.32</v>
      </c>
      <c r="W452" s="39">
        <v>0</v>
      </c>
      <c r="X452" s="55"/>
      <c r="Y452" s="22"/>
      <c r="Z452" s="61"/>
      <c r="AA452" s="46"/>
      <c r="AB452" s="46"/>
      <c r="AC452" s="46"/>
    </row>
    <row r="453" spans="1:29" hidden="1" x14ac:dyDescent="0.25">
      <c r="A453">
        <v>180</v>
      </c>
      <c r="B453">
        <v>2008</v>
      </c>
      <c r="C453" s="22" t="str">
        <f t="shared" si="18"/>
        <v>2008H00180</v>
      </c>
      <c r="D453" s="13">
        <v>39702</v>
      </c>
      <c r="E453">
        <v>40002</v>
      </c>
      <c r="F453" t="s">
        <v>420</v>
      </c>
      <c r="G453">
        <v>2</v>
      </c>
      <c r="I453" t="s">
        <v>401</v>
      </c>
      <c r="J453" s="15">
        <f t="shared" si="16"/>
        <v>5630.6</v>
      </c>
      <c r="K453" t="s">
        <v>402</v>
      </c>
      <c r="L453">
        <v>1.175</v>
      </c>
      <c r="M453">
        <v>8</v>
      </c>
      <c r="N453">
        <v>6</v>
      </c>
      <c r="P453" s="75"/>
      <c r="Q453" s="75"/>
      <c r="R453" s="61" t="s">
        <v>88</v>
      </c>
      <c r="S453" s="39">
        <v>0</v>
      </c>
      <c r="T453" s="39">
        <v>0</v>
      </c>
      <c r="U453" s="39">
        <v>0</v>
      </c>
      <c r="V453" s="39">
        <v>0.01</v>
      </c>
      <c r="W453" s="39">
        <v>0</v>
      </c>
      <c r="X453" s="55"/>
      <c r="Y453" s="22"/>
      <c r="Z453" s="61"/>
      <c r="AA453" s="46"/>
      <c r="AB453" s="46"/>
      <c r="AC453" s="46"/>
    </row>
    <row r="454" spans="1:29" hidden="1" x14ac:dyDescent="0.25">
      <c r="A454">
        <v>181</v>
      </c>
      <c r="B454">
        <v>2008</v>
      </c>
      <c r="C454" s="22" t="str">
        <f t="shared" si="18"/>
        <v>2008H00181</v>
      </c>
      <c r="D454" s="13">
        <v>39702</v>
      </c>
      <c r="E454">
        <v>40002</v>
      </c>
      <c r="F454" t="s">
        <v>420</v>
      </c>
      <c r="G454">
        <v>2</v>
      </c>
      <c r="I454" t="s">
        <v>401</v>
      </c>
      <c r="J454" s="15">
        <f t="shared" si="16"/>
        <v>10183</v>
      </c>
      <c r="K454" t="s">
        <v>403</v>
      </c>
      <c r="L454">
        <v>2.125</v>
      </c>
      <c r="M454">
        <v>8</v>
      </c>
      <c r="N454">
        <v>6</v>
      </c>
      <c r="P454" s="75">
        <v>330</v>
      </c>
      <c r="Q454" s="75">
        <v>2009</v>
      </c>
      <c r="R454" s="61" t="s">
        <v>88</v>
      </c>
      <c r="S454" s="39">
        <v>2.73</v>
      </c>
      <c r="T454" s="39">
        <v>0</v>
      </c>
      <c r="U454" s="39">
        <v>0</v>
      </c>
      <c r="V454" s="39">
        <v>0</v>
      </c>
      <c r="W454" s="39">
        <v>0</v>
      </c>
      <c r="X454" s="55"/>
      <c r="Y454" s="22"/>
      <c r="Z454" s="61"/>
      <c r="AA454" s="46"/>
      <c r="AB454" s="46"/>
      <c r="AC454" s="46"/>
    </row>
    <row r="455" spans="1:29" hidden="1" x14ac:dyDescent="0.25">
      <c r="A455">
        <v>182</v>
      </c>
      <c r="B455">
        <v>2008</v>
      </c>
      <c r="C455" s="22" t="str">
        <f t="shared" si="18"/>
        <v>2008H00182</v>
      </c>
      <c r="D455" s="13">
        <v>39702</v>
      </c>
      <c r="E455">
        <v>40002</v>
      </c>
      <c r="F455" t="s">
        <v>420</v>
      </c>
      <c r="G455">
        <v>2</v>
      </c>
      <c r="I455" t="s">
        <v>401</v>
      </c>
      <c r="J455" s="15">
        <f t="shared" si="16"/>
        <v>3114.8</v>
      </c>
      <c r="K455" t="s">
        <v>404</v>
      </c>
      <c r="L455">
        <v>0.65</v>
      </c>
      <c r="M455">
        <v>8</v>
      </c>
      <c r="N455">
        <v>6</v>
      </c>
      <c r="P455" s="75">
        <v>331</v>
      </c>
      <c r="Q455" s="75">
        <v>2009</v>
      </c>
      <c r="R455" s="61" t="s">
        <v>88</v>
      </c>
      <c r="S455" s="39">
        <v>6.76</v>
      </c>
      <c r="T455" s="39">
        <v>0</v>
      </c>
      <c r="U455" s="39">
        <v>0</v>
      </c>
      <c r="V455" s="39">
        <v>0.06</v>
      </c>
      <c r="W455" s="39">
        <v>0</v>
      </c>
      <c r="X455" s="55"/>
      <c r="Y455" s="22"/>
      <c r="Z455" s="61"/>
      <c r="AA455" s="46"/>
      <c r="AB455" s="46"/>
      <c r="AC455" s="46"/>
    </row>
    <row r="456" spans="1:29" hidden="1" x14ac:dyDescent="0.25">
      <c r="A456">
        <v>183</v>
      </c>
      <c r="B456">
        <v>2008</v>
      </c>
      <c r="C456" s="22" t="str">
        <f t="shared" si="18"/>
        <v>2008H00183</v>
      </c>
      <c r="D456" s="13">
        <v>39702</v>
      </c>
      <c r="E456">
        <v>40002</v>
      </c>
      <c r="F456" t="s">
        <v>420</v>
      </c>
      <c r="G456">
        <v>3</v>
      </c>
      <c r="I456" t="s">
        <v>401</v>
      </c>
      <c r="J456" s="15">
        <f t="shared" si="16"/>
        <v>6589</v>
      </c>
      <c r="K456" t="s">
        <v>402</v>
      </c>
      <c r="L456">
        <v>1.375</v>
      </c>
      <c r="M456">
        <v>8</v>
      </c>
      <c r="N456">
        <v>6</v>
      </c>
      <c r="P456" s="75"/>
      <c r="Q456" s="75"/>
      <c r="R456" s="61" t="s">
        <v>88</v>
      </c>
      <c r="S456" s="39">
        <v>0</v>
      </c>
      <c r="T456" s="39">
        <v>0</v>
      </c>
      <c r="U456" s="39">
        <v>0</v>
      </c>
      <c r="V456" s="39">
        <v>0</v>
      </c>
      <c r="W456" s="39">
        <v>0</v>
      </c>
      <c r="X456" s="55"/>
      <c r="Y456" s="22"/>
      <c r="Z456" s="61"/>
      <c r="AA456" s="46"/>
      <c r="AB456" s="46"/>
      <c r="AC456" s="46"/>
    </row>
    <row r="457" spans="1:29" hidden="1" x14ac:dyDescent="0.25">
      <c r="A457">
        <v>184</v>
      </c>
      <c r="B457">
        <v>2008</v>
      </c>
      <c r="C457" s="22" t="str">
        <f t="shared" si="18"/>
        <v>2008H00184</v>
      </c>
      <c r="D457" s="13">
        <v>39702</v>
      </c>
      <c r="E457">
        <v>40002</v>
      </c>
      <c r="F457" t="s">
        <v>420</v>
      </c>
      <c r="G457">
        <v>3</v>
      </c>
      <c r="I457" t="s">
        <v>401</v>
      </c>
      <c r="J457" s="15">
        <f t="shared" si="16"/>
        <v>9584</v>
      </c>
      <c r="K457" t="s">
        <v>403</v>
      </c>
      <c r="L457">
        <v>2</v>
      </c>
      <c r="M457">
        <v>8</v>
      </c>
      <c r="N457">
        <v>6</v>
      </c>
      <c r="P457" s="75">
        <v>332</v>
      </c>
      <c r="Q457" s="75">
        <v>2009</v>
      </c>
      <c r="R457" s="61" t="s">
        <v>88</v>
      </c>
      <c r="S457" s="39">
        <v>5.85</v>
      </c>
      <c r="T457" s="39">
        <v>0</v>
      </c>
      <c r="U457" s="39">
        <v>0</v>
      </c>
      <c r="V457" s="39">
        <v>0.36</v>
      </c>
      <c r="W457" s="39">
        <v>0</v>
      </c>
      <c r="X457" s="55"/>
      <c r="Y457" s="22"/>
      <c r="Z457" s="61"/>
      <c r="AA457" s="46"/>
      <c r="AB457" s="46"/>
      <c r="AC457" s="46"/>
    </row>
    <row r="458" spans="1:29" hidden="1" x14ac:dyDescent="0.25">
      <c r="A458">
        <v>185</v>
      </c>
      <c r="B458">
        <v>2008</v>
      </c>
      <c r="C458" s="22" t="str">
        <f t="shared" si="18"/>
        <v>2008H00185</v>
      </c>
      <c r="D458" s="13">
        <v>39702</v>
      </c>
      <c r="E458">
        <v>40002</v>
      </c>
      <c r="F458" t="s">
        <v>420</v>
      </c>
      <c r="G458">
        <v>3</v>
      </c>
      <c r="I458" t="s">
        <v>401</v>
      </c>
      <c r="J458" s="15">
        <f t="shared" si="16"/>
        <v>1797</v>
      </c>
      <c r="K458" t="s">
        <v>404</v>
      </c>
      <c r="L458">
        <v>0.375</v>
      </c>
      <c r="M458">
        <v>8</v>
      </c>
      <c r="N458">
        <v>6</v>
      </c>
      <c r="P458" s="75">
        <v>333</v>
      </c>
      <c r="Q458" s="75">
        <v>2009</v>
      </c>
      <c r="R458" s="61" t="s">
        <v>88</v>
      </c>
      <c r="S458" s="39">
        <v>3.98</v>
      </c>
      <c r="T458" s="39">
        <v>0</v>
      </c>
      <c r="U458" s="39">
        <v>0</v>
      </c>
      <c r="V458" s="39">
        <v>0.18</v>
      </c>
      <c r="W458" s="39">
        <v>0</v>
      </c>
      <c r="X458" s="55"/>
      <c r="Y458" s="22"/>
      <c r="Z458" s="61"/>
      <c r="AA458" s="46"/>
      <c r="AB458" s="46"/>
      <c r="AC458" s="46"/>
    </row>
    <row r="459" spans="1:29" hidden="1" x14ac:dyDescent="0.25">
      <c r="A459">
        <v>186</v>
      </c>
      <c r="B459">
        <v>2008</v>
      </c>
      <c r="C459" s="22" t="str">
        <f t="shared" si="18"/>
        <v>2008H00186</v>
      </c>
      <c r="D459" s="13">
        <v>39702</v>
      </c>
      <c r="E459">
        <v>40002</v>
      </c>
      <c r="F459" t="s">
        <v>420</v>
      </c>
      <c r="G459">
        <v>4</v>
      </c>
      <c r="I459" t="s">
        <v>401</v>
      </c>
      <c r="J459" s="15">
        <f t="shared" si="16"/>
        <v>7787</v>
      </c>
      <c r="K459" t="s">
        <v>402</v>
      </c>
      <c r="L459">
        <v>1.625</v>
      </c>
      <c r="M459">
        <v>8</v>
      </c>
      <c r="N459">
        <v>6</v>
      </c>
      <c r="P459" s="75"/>
      <c r="Q459" s="75"/>
      <c r="R459" s="61" t="s">
        <v>88</v>
      </c>
      <c r="S459" s="39">
        <v>0</v>
      </c>
      <c r="T459" s="39">
        <v>0</v>
      </c>
      <c r="U459" s="39">
        <v>0</v>
      </c>
      <c r="V459" s="39">
        <v>0</v>
      </c>
      <c r="W459" s="39">
        <v>0</v>
      </c>
      <c r="X459" s="55"/>
      <c r="Y459" s="22"/>
      <c r="Z459" s="61"/>
      <c r="AA459" s="46"/>
      <c r="AB459" s="46"/>
      <c r="AC459" s="46"/>
    </row>
    <row r="460" spans="1:29" hidden="1" x14ac:dyDescent="0.25">
      <c r="A460">
        <v>187</v>
      </c>
      <c r="B460">
        <v>2008</v>
      </c>
      <c r="C460" s="22" t="str">
        <f t="shared" si="18"/>
        <v>2008H00187</v>
      </c>
      <c r="D460" s="13">
        <v>39702</v>
      </c>
      <c r="E460">
        <v>40002</v>
      </c>
      <c r="F460" t="s">
        <v>420</v>
      </c>
      <c r="G460">
        <v>4</v>
      </c>
      <c r="I460" t="s">
        <v>401</v>
      </c>
      <c r="J460" s="15">
        <f t="shared" si="16"/>
        <v>8386</v>
      </c>
      <c r="K460" t="s">
        <v>403</v>
      </c>
      <c r="L460">
        <v>1.75</v>
      </c>
      <c r="M460">
        <v>8</v>
      </c>
      <c r="N460">
        <v>6</v>
      </c>
      <c r="P460" s="75">
        <v>334</v>
      </c>
      <c r="Q460" s="75">
        <v>2009</v>
      </c>
      <c r="R460" s="61" t="s">
        <v>88</v>
      </c>
      <c r="S460" s="39">
        <v>4.72</v>
      </c>
      <c r="T460" s="39">
        <v>0</v>
      </c>
      <c r="U460" s="39">
        <v>0</v>
      </c>
      <c r="V460" s="39">
        <v>0.2</v>
      </c>
      <c r="W460" s="39">
        <v>0</v>
      </c>
      <c r="X460" s="55"/>
      <c r="Y460" s="22"/>
      <c r="Z460" s="61"/>
      <c r="AA460" s="46"/>
      <c r="AB460" s="46"/>
      <c r="AC460" s="46"/>
    </row>
    <row r="461" spans="1:29" hidden="1" x14ac:dyDescent="0.25">
      <c r="A461">
        <v>188</v>
      </c>
      <c r="B461">
        <v>2008</v>
      </c>
      <c r="C461" s="22" t="str">
        <f t="shared" si="18"/>
        <v>2008H00188</v>
      </c>
      <c r="D461" s="13">
        <v>39702</v>
      </c>
      <c r="E461">
        <v>40002</v>
      </c>
      <c r="F461" t="s">
        <v>420</v>
      </c>
      <c r="G461">
        <v>4</v>
      </c>
      <c r="I461" t="s">
        <v>401</v>
      </c>
      <c r="J461" s="15">
        <f t="shared" si="16"/>
        <v>958.40000000000009</v>
      </c>
      <c r="K461" t="s">
        <v>404</v>
      </c>
      <c r="L461">
        <v>0.2</v>
      </c>
      <c r="M461">
        <v>8</v>
      </c>
      <c r="N461">
        <v>6</v>
      </c>
      <c r="P461" s="75">
        <v>335</v>
      </c>
      <c r="Q461" s="75">
        <v>2009</v>
      </c>
      <c r="R461" s="61" t="s">
        <v>88</v>
      </c>
      <c r="S461" s="39">
        <v>3.24</v>
      </c>
      <c r="T461" s="39">
        <v>0</v>
      </c>
      <c r="U461" s="39">
        <v>0</v>
      </c>
      <c r="V461" s="39">
        <v>0</v>
      </c>
      <c r="W461" s="39">
        <v>0</v>
      </c>
      <c r="X461" s="55"/>
      <c r="Y461" s="22"/>
      <c r="Z461" s="61"/>
      <c r="AA461" s="46"/>
      <c r="AB461" s="46"/>
      <c r="AC461" s="46"/>
    </row>
    <row r="462" spans="1:29" hidden="1" x14ac:dyDescent="0.25">
      <c r="A462">
        <v>189</v>
      </c>
      <c r="B462">
        <v>2008</v>
      </c>
      <c r="C462" s="22" t="str">
        <f t="shared" si="18"/>
        <v>2008H00189</v>
      </c>
      <c r="D462" s="13">
        <v>39703</v>
      </c>
      <c r="E462">
        <v>40002</v>
      </c>
      <c r="F462" t="s">
        <v>420</v>
      </c>
      <c r="G462">
        <v>5</v>
      </c>
      <c r="I462" t="s">
        <v>401</v>
      </c>
      <c r="J462" s="15">
        <f t="shared" si="16"/>
        <v>8386</v>
      </c>
      <c r="K462" t="s">
        <v>402</v>
      </c>
      <c r="L462">
        <v>1.75</v>
      </c>
      <c r="M462">
        <v>8</v>
      </c>
      <c r="N462">
        <v>6</v>
      </c>
      <c r="P462" s="75"/>
      <c r="Q462" s="75"/>
      <c r="R462" s="61" t="s">
        <v>88</v>
      </c>
      <c r="S462" s="39">
        <v>0</v>
      </c>
      <c r="T462" s="39">
        <v>0</v>
      </c>
      <c r="U462" s="39">
        <v>0</v>
      </c>
      <c r="V462" s="39">
        <v>0</v>
      </c>
      <c r="W462" s="39">
        <v>0</v>
      </c>
      <c r="X462" s="55"/>
      <c r="Y462" s="22"/>
      <c r="Z462" s="61"/>
      <c r="AA462" s="46"/>
      <c r="AB462" s="46"/>
      <c r="AC462" s="46"/>
    </row>
    <row r="463" spans="1:29" hidden="1" x14ac:dyDescent="0.25">
      <c r="A463">
        <v>190</v>
      </c>
      <c r="B463">
        <v>2008</v>
      </c>
      <c r="C463" s="22" t="str">
        <f t="shared" si="18"/>
        <v>2008H00190</v>
      </c>
      <c r="D463" s="13">
        <v>39703</v>
      </c>
      <c r="E463">
        <v>40002</v>
      </c>
      <c r="F463" t="s">
        <v>420</v>
      </c>
      <c r="G463">
        <v>5</v>
      </c>
      <c r="I463" t="s">
        <v>401</v>
      </c>
      <c r="J463" s="15">
        <f t="shared" si="16"/>
        <v>7188</v>
      </c>
      <c r="K463" t="s">
        <v>403</v>
      </c>
      <c r="L463">
        <v>1.5</v>
      </c>
      <c r="M463">
        <v>8</v>
      </c>
      <c r="N463">
        <v>6</v>
      </c>
      <c r="P463" s="75">
        <v>336</v>
      </c>
      <c r="Q463" s="75">
        <v>2009</v>
      </c>
      <c r="R463" s="61" t="s">
        <v>88</v>
      </c>
      <c r="S463" s="39">
        <v>3.79</v>
      </c>
      <c r="T463" s="39">
        <v>0</v>
      </c>
      <c r="U463" s="39">
        <v>0</v>
      </c>
      <c r="V463" s="39">
        <v>0</v>
      </c>
      <c r="W463" s="39">
        <v>0</v>
      </c>
      <c r="X463" s="55"/>
      <c r="Y463" s="22"/>
      <c r="Z463" s="61"/>
      <c r="AA463" s="46"/>
      <c r="AB463" s="46"/>
      <c r="AC463" s="46"/>
    </row>
    <row r="464" spans="1:29" hidden="1" x14ac:dyDescent="0.25">
      <c r="A464">
        <v>191</v>
      </c>
      <c r="B464">
        <v>2008</v>
      </c>
      <c r="C464" s="22" t="str">
        <f t="shared" si="18"/>
        <v>2008H00191</v>
      </c>
      <c r="D464" s="13">
        <v>39703</v>
      </c>
      <c r="E464">
        <v>40002</v>
      </c>
      <c r="F464" t="s">
        <v>420</v>
      </c>
      <c r="G464">
        <v>5</v>
      </c>
      <c r="I464" t="s">
        <v>401</v>
      </c>
      <c r="J464" s="15">
        <f t="shared" si="16"/>
        <v>1677.1999999999998</v>
      </c>
      <c r="K464" t="s">
        <v>404</v>
      </c>
      <c r="L464">
        <v>0.35</v>
      </c>
      <c r="M464">
        <v>8</v>
      </c>
      <c r="N464">
        <v>6</v>
      </c>
      <c r="P464" s="75">
        <v>337</v>
      </c>
      <c r="Q464" s="75">
        <v>2009</v>
      </c>
      <c r="R464" s="61" t="s">
        <v>88</v>
      </c>
      <c r="S464" s="39">
        <v>3.63</v>
      </c>
      <c r="T464" s="39">
        <v>0</v>
      </c>
      <c r="U464" s="39">
        <v>0</v>
      </c>
      <c r="V464" s="39">
        <v>0.01</v>
      </c>
      <c r="W464" s="39">
        <v>0</v>
      </c>
      <c r="X464" s="55"/>
      <c r="Y464" s="22"/>
      <c r="Z464" s="61"/>
      <c r="AA464" s="46"/>
      <c r="AB464" s="46"/>
      <c r="AC464" s="46"/>
    </row>
    <row r="465" spans="1:29" hidden="1" x14ac:dyDescent="0.25">
      <c r="A465">
        <v>192</v>
      </c>
      <c r="B465">
        <v>2008</v>
      </c>
      <c r="C465" s="22" t="str">
        <f t="shared" si="18"/>
        <v>2008H00192</v>
      </c>
      <c r="D465" s="13">
        <v>39703</v>
      </c>
      <c r="E465">
        <v>40002</v>
      </c>
      <c r="F465" t="s">
        <v>420</v>
      </c>
      <c r="G465">
        <v>6</v>
      </c>
      <c r="I465" t="s">
        <v>401</v>
      </c>
      <c r="J465" s="15">
        <f t="shared" si="16"/>
        <v>5391</v>
      </c>
      <c r="K465" t="s">
        <v>402</v>
      </c>
      <c r="L465">
        <v>1.125</v>
      </c>
      <c r="M465">
        <v>8</v>
      </c>
      <c r="N465">
        <v>6</v>
      </c>
      <c r="P465" s="75"/>
      <c r="Q465" s="75"/>
      <c r="R465" s="61" t="s">
        <v>88</v>
      </c>
      <c r="S465" s="39">
        <v>0.03</v>
      </c>
      <c r="T465" s="39">
        <v>0</v>
      </c>
      <c r="U465" s="39">
        <v>0</v>
      </c>
      <c r="V465" s="39">
        <v>0</v>
      </c>
      <c r="W465" s="39">
        <v>0</v>
      </c>
      <c r="X465" s="55"/>
      <c r="Y465" s="22"/>
      <c r="Z465" s="61"/>
      <c r="AA465" s="46"/>
      <c r="AB465" s="46"/>
      <c r="AC465" s="46"/>
    </row>
    <row r="466" spans="1:29" hidden="1" x14ac:dyDescent="0.25">
      <c r="A466">
        <v>193</v>
      </c>
      <c r="B466">
        <v>2008</v>
      </c>
      <c r="C466" s="22" t="str">
        <f t="shared" si="18"/>
        <v>2008H00193</v>
      </c>
      <c r="D466" s="13">
        <v>39703</v>
      </c>
      <c r="E466">
        <v>40002</v>
      </c>
      <c r="F466" t="s">
        <v>420</v>
      </c>
      <c r="G466">
        <v>6</v>
      </c>
      <c r="I466" t="s">
        <v>401</v>
      </c>
      <c r="J466" s="15">
        <f t="shared" si="16"/>
        <v>7188</v>
      </c>
      <c r="K466" t="s">
        <v>403</v>
      </c>
      <c r="L466">
        <v>1.5</v>
      </c>
      <c r="M466">
        <v>8</v>
      </c>
      <c r="N466">
        <v>6</v>
      </c>
      <c r="P466" s="75">
        <v>338</v>
      </c>
      <c r="Q466" s="75">
        <v>2009</v>
      </c>
      <c r="R466" s="61" t="s">
        <v>88</v>
      </c>
      <c r="S466" s="39">
        <v>2.15</v>
      </c>
      <c r="T466" s="39">
        <v>0</v>
      </c>
      <c r="U466" s="39">
        <v>0</v>
      </c>
      <c r="V466" s="39">
        <v>0.15</v>
      </c>
      <c r="W466" s="39">
        <v>0</v>
      </c>
    </row>
    <row r="467" spans="1:29" hidden="1" x14ac:dyDescent="0.25">
      <c r="A467">
        <v>194</v>
      </c>
      <c r="B467">
        <v>2008</v>
      </c>
      <c r="C467" s="22" t="str">
        <f t="shared" si="18"/>
        <v>2008H00194</v>
      </c>
      <c r="D467" s="13">
        <v>39703</v>
      </c>
      <c r="E467">
        <v>40002</v>
      </c>
      <c r="F467" t="s">
        <v>420</v>
      </c>
      <c r="G467">
        <v>6</v>
      </c>
      <c r="I467" t="s">
        <v>401</v>
      </c>
      <c r="J467" s="15">
        <f t="shared" si="16"/>
        <v>2755.3999999999996</v>
      </c>
      <c r="K467" t="s">
        <v>404</v>
      </c>
      <c r="L467">
        <v>0.57499999999999996</v>
      </c>
      <c r="M467">
        <v>8</v>
      </c>
      <c r="N467">
        <v>6</v>
      </c>
      <c r="P467" s="75">
        <v>339</v>
      </c>
      <c r="Q467" s="75">
        <v>2009</v>
      </c>
      <c r="R467" s="61" t="s">
        <v>88</v>
      </c>
      <c r="S467" s="39">
        <v>11.7</v>
      </c>
      <c r="T467" s="39">
        <v>0</v>
      </c>
      <c r="U467" s="39">
        <v>0</v>
      </c>
      <c r="V467" s="39">
        <v>0</v>
      </c>
      <c r="W467" s="39">
        <v>0</v>
      </c>
      <c r="X467" s="55"/>
      <c r="Y467" s="22"/>
      <c r="Z467" s="61"/>
      <c r="AA467" s="46"/>
      <c r="AB467" s="46"/>
      <c r="AC467" s="46"/>
    </row>
    <row r="468" spans="1:29" hidden="1" x14ac:dyDescent="0.25">
      <c r="A468">
        <v>195</v>
      </c>
      <c r="B468">
        <v>2008</v>
      </c>
      <c r="C468" s="22" t="str">
        <f t="shared" si="18"/>
        <v>2008H00195</v>
      </c>
      <c r="D468" s="13">
        <v>39660</v>
      </c>
      <c r="E468">
        <v>40002</v>
      </c>
      <c r="F468" t="s">
        <v>261</v>
      </c>
      <c r="G468">
        <v>6</v>
      </c>
      <c r="I468" t="s">
        <v>401</v>
      </c>
      <c r="J468" s="15">
        <f t="shared" ref="J468:J531" si="19">IF(I468="SR",599*L468*M468,IF(I468="WB",50.27*L468*M468,""))</f>
        <v>4911.7999999999993</v>
      </c>
      <c r="K468" t="s">
        <v>402</v>
      </c>
      <c r="L468">
        <v>2.0499999999999998</v>
      </c>
      <c r="M468" s="49">
        <v>4</v>
      </c>
      <c r="N468">
        <v>6</v>
      </c>
      <c r="P468" s="55"/>
      <c r="Q468" s="55"/>
      <c r="R468" s="61" t="s">
        <v>88</v>
      </c>
      <c r="S468" s="46">
        <v>0</v>
      </c>
      <c r="T468" s="46">
        <v>0</v>
      </c>
      <c r="U468" s="46">
        <v>0</v>
      </c>
      <c r="V468" s="46">
        <v>0</v>
      </c>
      <c r="W468" s="46">
        <v>0</v>
      </c>
    </row>
    <row r="469" spans="1:29" hidden="1" x14ac:dyDescent="0.25">
      <c r="A469">
        <v>196</v>
      </c>
      <c r="B469">
        <v>2008</v>
      </c>
      <c r="C469" s="22" t="str">
        <f t="shared" si="18"/>
        <v>2008H00196</v>
      </c>
      <c r="D469" s="13">
        <v>39660</v>
      </c>
      <c r="E469">
        <v>40002</v>
      </c>
      <c r="F469" t="s">
        <v>261</v>
      </c>
      <c r="G469">
        <v>6</v>
      </c>
      <c r="I469" t="s">
        <v>401</v>
      </c>
      <c r="J469" s="15">
        <f t="shared" si="19"/>
        <v>5990</v>
      </c>
      <c r="K469" t="s">
        <v>403</v>
      </c>
      <c r="L469">
        <v>2.5</v>
      </c>
      <c r="M469">
        <v>4</v>
      </c>
      <c r="N469">
        <v>6</v>
      </c>
      <c r="P469" s="55"/>
      <c r="Q469" s="55"/>
      <c r="R469" s="61" t="s">
        <v>88</v>
      </c>
      <c r="S469" s="46">
        <v>0</v>
      </c>
      <c r="T469" s="46">
        <v>0</v>
      </c>
      <c r="U469" s="46">
        <v>0</v>
      </c>
      <c r="V469" s="46">
        <v>0</v>
      </c>
      <c r="W469" s="46">
        <v>0</v>
      </c>
    </row>
    <row r="470" spans="1:29" hidden="1" x14ac:dyDescent="0.25">
      <c r="A470">
        <v>213</v>
      </c>
      <c r="B470">
        <v>2008</v>
      </c>
      <c r="C470" s="22" t="str">
        <f t="shared" si="18"/>
        <v>2008H00213</v>
      </c>
      <c r="D470" s="13">
        <v>39715</v>
      </c>
      <c r="E470">
        <v>40002</v>
      </c>
      <c r="F470" t="s">
        <v>264</v>
      </c>
      <c r="G470">
        <v>10</v>
      </c>
      <c r="H470">
        <v>2</v>
      </c>
      <c r="I470" t="s">
        <v>58</v>
      </c>
      <c r="J470" s="15">
        <f t="shared" si="19"/>
        <v>1055.67</v>
      </c>
      <c r="K470" t="s">
        <v>402</v>
      </c>
      <c r="L470">
        <v>1.75</v>
      </c>
      <c r="M470">
        <v>12</v>
      </c>
      <c r="N470">
        <v>6</v>
      </c>
      <c r="P470" s="76"/>
      <c r="Q470" s="55"/>
      <c r="R470" s="61" t="s">
        <v>114</v>
      </c>
      <c r="S470" s="65">
        <v>0.01</v>
      </c>
      <c r="T470" s="65">
        <v>0</v>
      </c>
      <c r="U470" s="65">
        <v>0</v>
      </c>
      <c r="V470" s="65">
        <v>0.03</v>
      </c>
      <c r="W470" s="65">
        <v>0</v>
      </c>
      <c r="X470" s="76"/>
      <c r="Y470" s="22"/>
      <c r="Z470" s="61" t="s">
        <v>88</v>
      </c>
      <c r="AA470" s="65">
        <v>0</v>
      </c>
      <c r="AB470" s="65">
        <v>0</v>
      </c>
      <c r="AC470" s="65">
        <v>0</v>
      </c>
    </row>
    <row r="471" spans="1:29" hidden="1" x14ac:dyDescent="0.25">
      <c r="A471">
        <v>214</v>
      </c>
      <c r="B471">
        <v>2008</v>
      </c>
      <c r="C471" s="22" t="str">
        <f t="shared" si="18"/>
        <v>2008H00214</v>
      </c>
      <c r="D471" s="13">
        <v>39715</v>
      </c>
      <c r="E471">
        <v>40002</v>
      </c>
      <c r="F471" t="s">
        <v>264</v>
      </c>
      <c r="G471">
        <v>10</v>
      </c>
      <c r="H471">
        <v>2</v>
      </c>
      <c r="I471" t="s">
        <v>58</v>
      </c>
      <c r="J471" s="15">
        <f t="shared" si="19"/>
        <v>527.83500000000004</v>
      </c>
      <c r="K471" t="s">
        <v>403</v>
      </c>
      <c r="L471">
        <v>0.875</v>
      </c>
      <c r="M471">
        <v>12</v>
      </c>
      <c r="N471">
        <v>6</v>
      </c>
      <c r="P471" s="75">
        <v>340</v>
      </c>
      <c r="Q471" s="55">
        <v>2009</v>
      </c>
      <c r="R471" s="61" t="s">
        <v>114</v>
      </c>
      <c r="S471" s="65">
        <v>0.31</v>
      </c>
      <c r="T471" s="65">
        <v>0</v>
      </c>
      <c r="U471" s="65">
        <v>0</v>
      </c>
      <c r="V471" s="65">
        <v>0.54</v>
      </c>
      <c r="W471" s="65">
        <v>0</v>
      </c>
      <c r="X471" s="75"/>
      <c r="Y471" s="22"/>
      <c r="Z471" s="61" t="s">
        <v>88</v>
      </c>
      <c r="AA471" s="65">
        <v>0</v>
      </c>
      <c r="AB471" s="65">
        <v>0</v>
      </c>
      <c r="AC471" s="65">
        <v>0</v>
      </c>
    </row>
    <row r="472" spans="1:29" hidden="1" x14ac:dyDescent="0.25">
      <c r="A472">
        <v>215</v>
      </c>
      <c r="B472">
        <v>2008</v>
      </c>
      <c r="C472" s="22" t="str">
        <f t="shared" si="18"/>
        <v>2008H00215</v>
      </c>
      <c r="D472" s="13">
        <v>39716</v>
      </c>
      <c r="E472">
        <v>40002</v>
      </c>
      <c r="F472" t="s">
        <v>264</v>
      </c>
      <c r="G472">
        <v>5</v>
      </c>
      <c r="H472">
        <v>1</v>
      </c>
      <c r="I472" t="s">
        <v>58</v>
      </c>
      <c r="J472" s="15">
        <f t="shared" si="19"/>
        <v>1206.48</v>
      </c>
      <c r="K472" t="s">
        <v>402</v>
      </c>
      <c r="L472">
        <v>2</v>
      </c>
      <c r="M472">
        <v>12</v>
      </c>
      <c r="N472">
        <v>6</v>
      </c>
      <c r="P472" s="55"/>
      <c r="Q472" s="55"/>
      <c r="R472" s="61" t="s">
        <v>114</v>
      </c>
      <c r="S472" s="46">
        <v>0</v>
      </c>
      <c r="T472" s="46">
        <v>0</v>
      </c>
      <c r="U472" s="46">
        <v>0</v>
      </c>
      <c r="V472" s="65">
        <v>0</v>
      </c>
      <c r="W472" s="65">
        <v>0</v>
      </c>
      <c r="X472" s="55"/>
      <c r="Y472" s="22"/>
      <c r="Z472" s="61" t="s">
        <v>88</v>
      </c>
      <c r="AA472" s="65">
        <v>0.04</v>
      </c>
      <c r="AB472" s="65">
        <v>0</v>
      </c>
      <c r="AC472" s="65">
        <v>0</v>
      </c>
    </row>
    <row r="473" spans="1:29" hidden="1" x14ac:dyDescent="0.25">
      <c r="A473">
        <v>216</v>
      </c>
      <c r="B473">
        <v>2008</v>
      </c>
      <c r="C473" s="22" t="str">
        <f t="shared" si="18"/>
        <v>2008H00216</v>
      </c>
      <c r="D473" s="13">
        <v>39716</v>
      </c>
      <c r="E473">
        <v>40002</v>
      </c>
      <c r="F473" t="s">
        <v>264</v>
      </c>
      <c r="G473">
        <v>5</v>
      </c>
      <c r="H473">
        <v>1</v>
      </c>
      <c r="I473" t="s">
        <v>58</v>
      </c>
      <c r="J473" s="15">
        <f t="shared" si="19"/>
        <v>678.64499999999998</v>
      </c>
      <c r="K473" t="s">
        <v>403</v>
      </c>
      <c r="L473">
        <v>1.125</v>
      </c>
      <c r="M473">
        <v>12</v>
      </c>
      <c r="N473">
        <v>6</v>
      </c>
      <c r="P473" s="75"/>
      <c r="Q473" s="55"/>
      <c r="R473" s="61" t="s">
        <v>114</v>
      </c>
      <c r="S473" s="46">
        <v>0</v>
      </c>
      <c r="T473" s="46">
        <v>0</v>
      </c>
      <c r="U473" s="46">
        <v>0</v>
      </c>
      <c r="V473" s="65">
        <v>0.14000000000000001</v>
      </c>
      <c r="W473" s="65">
        <v>0</v>
      </c>
      <c r="X473" s="75">
        <v>344</v>
      </c>
      <c r="Y473" s="22">
        <v>2009</v>
      </c>
      <c r="Z473" s="61" t="s">
        <v>88</v>
      </c>
      <c r="AA473" s="65">
        <v>0.11</v>
      </c>
      <c r="AB473" s="65">
        <v>0</v>
      </c>
      <c r="AC473" s="65">
        <v>0</v>
      </c>
    </row>
    <row r="474" spans="1:29" hidden="1" x14ac:dyDescent="0.25">
      <c r="A474">
        <v>217</v>
      </c>
      <c r="B474">
        <v>2008</v>
      </c>
      <c r="C474" s="22" t="str">
        <f t="shared" si="18"/>
        <v>2008H00217</v>
      </c>
      <c r="D474" s="13">
        <v>39716</v>
      </c>
      <c r="E474">
        <v>40002</v>
      </c>
      <c r="F474" t="s">
        <v>264</v>
      </c>
      <c r="G474">
        <v>5</v>
      </c>
      <c r="H474">
        <v>1</v>
      </c>
      <c r="I474" t="s">
        <v>58</v>
      </c>
      <c r="J474" s="15">
        <f t="shared" si="19"/>
        <v>75.405000000000001</v>
      </c>
      <c r="K474" t="s">
        <v>404</v>
      </c>
      <c r="L474">
        <v>0.125</v>
      </c>
      <c r="M474">
        <v>12</v>
      </c>
      <c r="N474">
        <v>6</v>
      </c>
      <c r="P474" s="75"/>
      <c r="Q474" s="55"/>
      <c r="R474" s="61" t="s">
        <v>114</v>
      </c>
      <c r="S474" s="65">
        <v>0</v>
      </c>
      <c r="T474" s="65">
        <v>0</v>
      </c>
      <c r="U474" s="65">
        <v>0</v>
      </c>
      <c r="V474" s="65">
        <v>0.06</v>
      </c>
      <c r="W474" s="65">
        <v>0</v>
      </c>
      <c r="X474" s="75"/>
      <c r="Y474" s="22"/>
      <c r="Z474" s="61" t="s">
        <v>88</v>
      </c>
      <c r="AA474" s="65">
        <v>0</v>
      </c>
      <c r="AB474" s="65">
        <v>0</v>
      </c>
      <c r="AC474" s="65">
        <v>0</v>
      </c>
    </row>
    <row r="475" spans="1:29" hidden="1" x14ac:dyDescent="0.25">
      <c r="A475">
        <v>218</v>
      </c>
      <c r="B475">
        <v>2008</v>
      </c>
      <c r="C475" s="22" t="str">
        <f t="shared" si="18"/>
        <v>2008H00218</v>
      </c>
      <c r="D475" s="13">
        <v>39728</v>
      </c>
      <c r="E475">
        <v>40002</v>
      </c>
      <c r="F475" t="s">
        <v>264</v>
      </c>
      <c r="G475">
        <v>3</v>
      </c>
      <c r="H475">
        <v>1</v>
      </c>
      <c r="I475" t="s">
        <v>58</v>
      </c>
      <c r="J475" s="15">
        <f t="shared" si="19"/>
        <v>980.26499999999999</v>
      </c>
      <c r="K475" t="s">
        <v>402</v>
      </c>
      <c r="L475">
        <v>1.625</v>
      </c>
      <c r="M475">
        <v>12</v>
      </c>
      <c r="N475">
        <v>6</v>
      </c>
      <c r="P475" s="75"/>
      <c r="Q475" s="55"/>
      <c r="R475" s="61" t="s">
        <v>114</v>
      </c>
      <c r="S475" s="65">
        <v>0.03</v>
      </c>
      <c r="T475" s="65">
        <v>0</v>
      </c>
      <c r="U475" s="65">
        <v>0</v>
      </c>
      <c r="V475" s="65">
        <v>0.01</v>
      </c>
      <c r="W475" s="65">
        <v>0</v>
      </c>
      <c r="X475" s="75"/>
      <c r="Y475" s="22"/>
      <c r="Z475" s="61" t="s">
        <v>88</v>
      </c>
      <c r="AA475" s="65">
        <v>0</v>
      </c>
      <c r="AB475" s="65">
        <v>0</v>
      </c>
      <c r="AC475" s="65">
        <v>0</v>
      </c>
    </row>
    <row r="476" spans="1:29" hidden="1" x14ac:dyDescent="0.25">
      <c r="A476">
        <v>219</v>
      </c>
      <c r="B476">
        <v>2008</v>
      </c>
      <c r="C476" s="22" t="str">
        <f t="shared" ref="C476:C507" si="20">CONCATENATE(B476,"H00",A476)</f>
        <v>2008H00219</v>
      </c>
      <c r="D476" s="13">
        <v>39728</v>
      </c>
      <c r="E476">
        <v>40002</v>
      </c>
      <c r="F476" t="s">
        <v>264</v>
      </c>
      <c r="G476">
        <v>3</v>
      </c>
      <c r="H476">
        <v>1</v>
      </c>
      <c r="I476" t="s">
        <v>58</v>
      </c>
      <c r="J476" s="15">
        <f t="shared" si="19"/>
        <v>527.83500000000004</v>
      </c>
      <c r="K476" t="s">
        <v>403</v>
      </c>
      <c r="L476">
        <v>0.875</v>
      </c>
      <c r="M476">
        <v>12</v>
      </c>
      <c r="N476">
        <v>6</v>
      </c>
      <c r="P476" s="75"/>
      <c r="Q476" s="55"/>
      <c r="R476" s="61" t="s">
        <v>114</v>
      </c>
      <c r="S476" s="65">
        <v>0</v>
      </c>
      <c r="T476" s="65">
        <v>0</v>
      </c>
      <c r="U476" s="65">
        <v>0</v>
      </c>
      <c r="V476" s="65">
        <v>0.23</v>
      </c>
      <c r="W476" s="65">
        <v>0</v>
      </c>
      <c r="X476" s="75"/>
      <c r="Y476" s="22"/>
      <c r="Z476" s="61" t="s">
        <v>88</v>
      </c>
      <c r="AA476" s="65">
        <v>0</v>
      </c>
      <c r="AB476" s="65">
        <v>0</v>
      </c>
      <c r="AC476" s="65">
        <v>0</v>
      </c>
    </row>
    <row r="477" spans="1:29" hidden="1" x14ac:dyDescent="0.25">
      <c r="A477">
        <v>220</v>
      </c>
      <c r="B477">
        <v>2008</v>
      </c>
      <c r="C477" s="22" t="str">
        <f t="shared" si="20"/>
        <v>2008H00220</v>
      </c>
      <c r="D477" s="13">
        <v>39728</v>
      </c>
      <c r="E477">
        <v>40002</v>
      </c>
      <c r="F477" t="s">
        <v>264</v>
      </c>
      <c r="G477">
        <v>3</v>
      </c>
      <c r="H477">
        <v>1</v>
      </c>
      <c r="I477" t="s">
        <v>58</v>
      </c>
      <c r="J477" s="15">
        <f t="shared" si="19"/>
        <v>1508.1000000000001</v>
      </c>
      <c r="K477" t="s">
        <v>404</v>
      </c>
      <c r="L477">
        <v>2.5</v>
      </c>
      <c r="M477">
        <v>12</v>
      </c>
      <c r="N477">
        <v>6</v>
      </c>
      <c r="P477" s="75">
        <v>341</v>
      </c>
      <c r="Q477" s="55">
        <v>2009</v>
      </c>
      <c r="R477" s="61" t="s">
        <v>114</v>
      </c>
      <c r="S477" s="65">
        <v>0.14000000000000001</v>
      </c>
      <c r="T477" s="65">
        <v>0</v>
      </c>
      <c r="U477" s="65">
        <v>0</v>
      </c>
      <c r="V477" s="65">
        <v>0.13</v>
      </c>
      <c r="W477" s="65">
        <v>0</v>
      </c>
      <c r="X477" s="75"/>
      <c r="Y477" s="22"/>
      <c r="Z477" s="61" t="s">
        <v>88</v>
      </c>
      <c r="AA477" s="65">
        <v>0</v>
      </c>
      <c r="AB477" s="65">
        <v>0</v>
      </c>
      <c r="AC477" s="65">
        <v>0</v>
      </c>
    </row>
    <row r="478" spans="1:29" hidden="1" x14ac:dyDescent="0.25">
      <c r="A478">
        <v>221</v>
      </c>
      <c r="B478">
        <v>2008</v>
      </c>
      <c r="C478" s="22" t="str">
        <f t="shared" si="20"/>
        <v>2008H00221</v>
      </c>
      <c r="D478" s="13">
        <v>39728</v>
      </c>
      <c r="E478">
        <v>40002</v>
      </c>
      <c r="F478" t="s">
        <v>264</v>
      </c>
      <c r="G478">
        <v>1</v>
      </c>
      <c r="H478">
        <v>7</v>
      </c>
      <c r="I478" t="s">
        <v>58</v>
      </c>
      <c r="J478" s="15">
        <f t="shared" si="19"/>
        <v>1055.67</v>
      </c>
      <c r="K478" t="s">
        <v>402</v>
      </c>
      <c r="L478">
        <v>1.75</v>
      </c>
      <c r="M478">
        <v>12</v>
      </c>
      <c r="N478">
        <v>6</v>
      </c>
      <c r="P478" s="55"/>
      <c r="Q478" s="55"/>
      <c r="R478" s="61" t="s">
        <v>114</v>
      </c>
      <c r="S478" s="65">
        <v>0</v>
      </c>
      <c r="T478" s="65">
        <v>0</v>
      </c>
      <c r="U478" s="65">
        <v>0</v>
      </c>
      <c r="V478" s="65">
        <v>0.01</v>
      </c>
      <c r="W478" s="65">
        <v>0</v>
      </c>
      <c r="X478" s="55"/>
      <c r="Y478" s="22"/>
      <c r="Z478" s="61" t="s">
        <v>88</v>
      </c>
      <c r="AA478" s="65">
        <v>0</v>
      </c>
      <c r="AB478" s="65">
        <v>0</v>
      </c>
      <c r="AC478" s="65">
        <v>0</v>
      </c>
    </row>
    <row r="479" spans="1:29" hidden="1" x14ac:dyDescent="0.25">
      <c r="A479">
        <v>222</v>
      </c>
      <c r="B479">
        <v>2008</v>
      </c>
      <c r="C479" s="22" t="str">
        <f t="shared" si="20"/>
        <v>2008H00222</v>
      </c>
      <c r="D479" s="13">
        <v>39728</v>
      </c>
      <c r="E479">
        <v>40002</v>
      </c>
      <c r="F479" t="s">
        <v>264</v>
      </c>
      <c r="G479">
        <v>1</v>
      </c>
      <c r="H479">
        <v>7</v>
      </c>
      <c r="I479" t="s">
        <v>58</v>
      </c>
      <c r="J479" s="15">
        <f t="shared" si="19"/>
        <v>678.64499999999998</v>
      </c>
      <c r="K479" t="s">
        <v>403</v>
      </c>
      <c r="L479">
        <v>1.125</v>
      </c>
      <c r="M479">
        <v>12</v>
      </c>
      <c r="N479">
        <v>6</v>
      </c>
      <c r="P479" s="75">
        <v>342</v>
      </c>
      <c r="Q479" s="55">
        <v>2009</v>
      </c>
      <c r="R479" s="61" t="s">
        <v>114</v>
      </c>
      <c r="S479" s="65">
        <v>0.14000000000000001</v>
      </c>
      <c r="T479" s="65">
        <v>0</v>
      </c>
      <c r="U479" s="65">
        <v>0</v>
      </c>
      <c r="V479" s="65">
        <v>0.18</v>
      </c>
      <c r="W479" s="65">
        <v>0</v>
      </c>
      <c r="X479" s="75"/>
      <c r="Y479" s="22"/>
      <c r="Z479" s="61" t="s">
        <v>88</v>
      </c>
      <c r="AA479" s="65">
        <v>0</v>
      </c>
      <c r="AB479" s="65">
        <v>0</v>
      </c>
      <c r="AC479" s="65">
        <v>0</v>
      </c>
    </row>
    <row r="480" spans="1:29" hidden="1" x14ac:dyDescent="0.25">
      <c r="A480">
        <v>223</v>
      </c>
      <c r="B480">
        <v>2008</v>
      </c>
      <c r="C480" s="22" t="str">
        <f t="shared" si="20"/>
        <v>2008H00223</v>
      </c>
      <c r="D480" s="13">
        <v>39728</v>
      </c>
      <c r="E480">
        <v>40002</v>
      </c>
      <c r="F480" t="s">
        <v>264</v>
      </c>
      <c r="G480">
        <v>1</v>
      </c>
      <c r="H480">
        <v>7</v>
      </c>
      <c r="I480" t="s">
        <v>58</v>
      </c>
      <c r="J480" s="15">
        <f t="shared" si="19"/>
        <v>45.242999999999995</v>
      </c>
      <c r="K480" t="s">
        <v>404</v>
      </c>
      <c r="L480">
        <v>7.4999999999999997E-2</v>
      </c>
      <c r="M480">
        <v>12</v>
      </c>
      <c r="N480">
        <v>6</v>
      </c>
      <c r="P480" s="55"/>
      <c r="Q480" s="55"/>
      <c r="R480" s="61" t="s">
        <v>114</v>
      </c>
      <c r="S480" s="65">
        <v>0</v>
      </c>
      <c r="T480" s="65">
        <v>0</v>
      </c>
      <c r="U480" s="65">
        <v>0</v>
      </c>
      <c r="V480" s="65">
        <v>0.01</v>
      </c>
      <c r="W480" s="65">
        <v>0</v>
      </c>
      <c r="X480" s="55"/>
      <c r="Y480" s="22"/>
      <c r="Z480" s="61" t="s">
        <v>88</v>
      </c>
      <c r="AA480" s="65">
        <v>0</v>
      </c>
      <c r="AB480" s="65">
        <v>0</v>
      </c>
      <c r="AC480" s="65">
        <v>0</v>
      </c>
    </row>
    <row r="481" spans="1:29" hidden="1" x14ac:dyDescent="0.25">
      <c r="A481">
        <v>224</v>
      </c>
      <c r="B481">
        <v>2008</v>
      </c>
      <c r="C481" s="22" t="str">
        <f t="shared" si="20"/>
        <v>2008H00224</v>
      </c>
      <c r="D481" s="13">
        <v>39728</v>
      </c>
      <c r="E481">
        <v>40002</v>
      </c>
      <c r="F481" t="s">
        <v>264</v>
      </c>
      <c r="G481">
        <v>6</v>
      </c>
      <c r="H481">
        <v>9</v>
      </c>
      <c r="I481" t="s">
        <v>58</v>
      </c>
      <c r="J481" s="15">
        <f t="shared" si="19"/>
        <v>708.80700000000013</v>
      </c>
      <c r="K481" t="s">
        <v>402</v>
      </c>
      <c r="L481">
        <v>1.175</v>
      </c>
      <c r="M481">
        <v>12</v>
      </c>
      <c r="N481">
        <v>6</v>
      </c>
      <c r="P481" s="75"/>
      <c r="Q481" s="55"/>
      <c r="R481" s="61" t="s">
        <v>114</v>
      </c>
      <c r="S481" s="65">
        <v>0.01</v>
      </c>
      <c r="T481" s="65">
        <v>0</v>
      </c>
      <c r="U481" s="65">
        <v>0</v>
      </c>
      <c r="V481" s="65">
        <v>0.01</v>
      </c>
      <c r="W481" s="65">
        <v>0</v>
      </c>
      <c r="X481" s="75"/>
      <c r="Y481" s="22"/>
      <c r="Z481" s="61" t="s">
        <v>88</v>
      </c>
      <c r="AA481" s="65">
        <v>0</v>
      </c>
      <c r="AB481" s="65">
        <v>0</v>
      </c>
      <c r="AC481" s="65">
        <v>0</v>
      </c>
    </row>
    <row r="482" spans="1:29" hidden="1" x14ac:dyDescent="0.25">
      <c r="A482">
        <v>225</v>
      </c>
      <c r="B482">
        <v>2008</v>
      </c>
      <c r="C482" s="22" t="str">
        <f t="shared" si="20"/>
        <v>2008H00225</v>
      </c>
      <c r="D482" s="13">
        <v>39728</v>
      </c>
      <c r="E482">
        <v>40002</v>
      </c>
      <c r="F482" t="s">
        <v>264</v>
      </c>
      <c r="G482">
        <v>6</v>
      </c>
      <c r="H482">
        <v>9</v>
      </c>
      <c r="I482" t="s">
        <v>58</v>
      </c>
      <c r="J482" s="15">
        <f t="shared" si="19"/>
        <v>633.40200000000004</v>
      </c>
      <c r="K482" t="s">
        <v>403</v>
      </c>
      <c r="L482">
        <v>1.05</v>
      </c>
      <c r="M482">
        <v>12</v>
      </c>
      <c r="N482">
        <v>6</v>
      </c>
      <c r="P482" s="75"/>
      <c r="Q482" s="55"/>
      <c r="R482" s="61" t="s">
        <v>114</v>
      </c>
      <c r="S482" s="65">
        <v>0</v>
      </c>
      <c r="T482" s="65">
        <v>0</v>
      </c>
      <c r="U482" s="65">
        <v>0</v>
      </c>
      <c r="V482" s="65">
        <v>0.13</v>
      </c>
      <c r="W482" s="65">
        <v>0</v>
      </c>
      <c r="X482" s="75">
        <v>345</v>
      </c>
      <c r="Y482" s="22">
        <v>2009</v>
      </c>
      <c r="Z482" s="61" t="s">
        <v>88</v>
      </c>
      <c r="AA482" s="65">
        <v>0.14000000000000001</v>
      </c>
      <c r="AB482" s="65">
        <v>0</v>
      </c>
      <c r="AC482" s="65">
        <v>0</v>
      </c>
    </row>
    <row r="483" spans="1:29" hidden="1" x14ac:dyDescent="0.25">
      <c r="A483">
        <v>226</v>
      </c>
      <c r="B483">
        <v>2008</v>
      </c>
      <c r="C483" s="22" t="str">
        <f t="shared" si="20"/>
        <v>2008H00226</v>
      </c>
      <c r="D483" s="13">
        <v>39728</v>
      </c>
      <c r="E483">
        <v>40002</v>
      </c>
      <c r="F483" t="s">
        <v>264</v>
      </c>
      <c r="G483">
        <v>6</v>
      </c>
      <c r="H483">
        <v>9</v>
      </c>
      <c r="I483" t="s">
        <v>58</v>
      </c>
      <c r="J483" s="15">
        <f t="shared" si="19"/>
        <v>1055.67</v>
      </c>
      <c r="K483" t="s">
        <v>404</v>
      </c>
      <c r="L483">
        <v>1.75</v>
      </c>
      <c r="M483">
        <v>12</v>
      </c>
      <c r="N483">
        <v>6</v>
      </c>
      <c r="P483" s="55"/>
      <c r="Q483" s="55"/>
      <c r="R483" s="61" t="s">
        <v>114</v>
      </c>
      <c r="S483" s="65">
        <v>0</v>
      </c>
      <c r="T483" s="65">
        <v>0</v>
      </c>
      <c r="U483" s="65">
        <v>0</v>
      </c>
      <c r="V483" s="65">
        <v>0.15</v>
      </c>
      <c r="W483" s="65">
        <v>0</v>
      </c>
      <c r="X483" s="55"/>
      <c r="Y483" s="22"/>
      <c r="Z483" s="61" t="s">
        <v>88</v>
      </c>
      <c r="AA483" s="65">
        <v>0</v>
      </c>
      <c r="AB483" s="65">
        <v>0</v>
      </c>
      <c r="AC483" s="65">
        <v>0</v>
      </c>
    </row>
    <row r="484" spans="1:29" hidden="1" x14ac:dyDescent="0.25">
      <c r="A484">
        <v>227</v>
      </c>
      <c r="B484">
        <v>2008</v>
      </c>
      <c r="C484" s="22" t="str">
        <f t="shared" si="20"/>
        <v>2008H00227</v>
      </c>
      <c r="D484" s="13">
        <v>39729</v>
      </c>
      <c r="E484">
        <v>40002</v>
      </c>
      <c r="F484" t="s">
        <v>264</v>
      </c>
      <c r="G484">
        <v>9</v>
      </c>
      <c r="H484">
        <v>9</v>
      </c>
      <c r="I484" t="s">
        <v>58</v>
      </c>
      <c r="J484" s="15">
        <f t="shared" si="19"/>
        <v>829.45500000000004</v>
      </c>
      <c r="K484" t="s">
        <v>402</v>
      </c>
      <c r="L484">
        <v>1.375</v>
      </c>
      <c r="M484">
        <v>12</v>
      </c>
      <c r="N484">
        <v>6</v>
      </c>
      <c r="P484" s="55"/>
      <c r="Q484" s="55"/>
      <c r="R484" s="61" t="s">
        <v>114</v>
      </c>
      <c r="S484" s="65">
        <v>0.01</v>
      </c>
      <c r="T484" s="65">
        <v>0</v>
      </c>
      <c r="U484" s="65">
        <v>0</v>
      </c>
      <c r="V484" s="65">
        <v>0.01</v>
      </c>
      <c r="W484" s="65">
        <v>0</v>
      </c>
      <c r="X484" s="55"/>
      <c r="Y484" s="22"/>
      <c r="Z484" s="61" t="s">
        <v>88</v>
      </c>
      <c r="AA484" s="65">
        <v>0</v>
      </c>
      <c r="AB484" s="65">
        <v>0</v>
      </c>
      <c r="AC484" s="65">
        <v>0</v>
      </c>
    </row>
    <row r="485" spans="1:29" hidden="1" x14ac:dyDescent="0.25">
      <c r="A485">
        <v>228</v>
      </c>
      <c r="B485">
        <v>2008</v>
      </c>
      <c r="C485" s="22" t="str">
        <f t="shared" si="20"/>
        <v>2008H00228</v>
      </c>
      <c r="D485" s="13">
        <v>39729</v>
      </c>
      <c r="E485">
        <v>40002</v>
      </c>
      <c r="F485" t="s">
        <v>264</v>
      </c>
      <c r="G485">
        <v>9</v>
      </c>
      <c r="H485">
        <v>9</v>
      </c>
      <c r="I485" t="s">
        <v>58</v>
      </c>
      <c r="J485" s="15">
        <f t="shared" si="19"/>
        <v>1508.1000000000001</v>
      </c>
      <c r="K485" t="s">
        <v>403</v>
      </c>
      <c r="L485">
        <v>2.5</v>
      </c>
      <c r="M485">
        <v>12</v>
      </c>
      <c r="N485">
        <v>6</v>
      </c>
      <c r="P485" s="75">
        <v>343</v>
      </c>
      <c r="Q485" s="55">
        <v>2009</v>
      </c>
      <c r="R485" s="61" t="s">
        <v>114</v>
      </c>
      <c r="S485" s="65">
        <v>0.45</v>
      </c>
      <c r="T485" s="65">
        <v>0.88</v>
      </c>
      <c r="U485" s="65">
        <v>0</v>
      </c>
      <c r="V485" s="65">
        <v>1.03</v>
      </c>
      <c r="W485" s="65">
        <v>0</v>
      </c>
      <c r="X485" s="75"/>
      <c r="Y485" s="22"/>
      <c r="Z485" s="61" t="s">
        <v>88</v>
      </c>
      <c r="AA485" s="65">
        <v>0</v>
      </c>
      <c r="AB485" s="65">
        <v>0</v>
      </c>
      <c r="AC485" s="65">
        <v>0</v>
      </c>
    </row>
    <row r="486" spans="1:29" hidden="1" x14ac:dyDescent="0.25">
      <c r="A486">
        <v>229</v>
      </c>
      <c r="B486">
        <v>2008</v>
      </c>
      <c r="C486" s="22" t="str">
        <f t="shared" si="20"/>
        <v>2008H00229</v>
      </c>
      <c r="D486" s="13">
        <v>39729</v>
      </c>
      <c r="E486">
        <v>40002</v>
      </c>
      <c r="F486" t="s">
        <v>264</v>
      </c>
      <c r="G486">
        <v>9</v>
      </c>
      <c r="H486">
        <v>9</v>
      </c>
      <c r="I486" t="s">
        <v>58</v>
      </c>
      <c r="J486" s="15">
        <f t="shared" si="19"/>
        <v>180.97199999999998</v>
      </c>
      <c r="K486" t="s">
        <v>404</v>
      </c>
      <c r="L486">
        <v>0.3</v>
      </c>
      <c r="M486">
        <v>12</v>
      </c>
      <c r="N486">
        <v>6</v>
      </c>
      <c r="P486" s="75"/>
      <c r="Q486" s="55"/>
      <c r="R486" s="61" t="s">
        <v>114</v>
      </c>
      <c r="S486" s="65">
        <v>0.04</v>
      </c>
      <c r="T486" s="65">
        <v>0</v>
      </c>
      <c r="U486" s="65">
        <v>0</v>
      </c>
      <c r="V486" s="65">
        <v>0.06</v>
      </c>
      <c r="W486" s="65">
        <v>0</v>
      </c>
      <c r="X486" s="75"/>
      <c r="Y486" s="22"/>
      <c r="Z486" s="61" t="s">
        <v>88</v>
      </c>
      <c r="AA486" s="65">
        <v>0</v>
      </c>
      <c r="AB486" s="65">
        <v>0</v>
      </c>
      <c r="AC486" s="65">
        <v>0</v>
      </c>
    </row>
    <row r="487" spans="1:29" hidden="1" x14ac:dyDescent="0.25">
      <c r="A487">
        <v>230</v>
      </c>
      <c r="B487">
        <v>2008</v>
      </c>
      <c r="C487" s="22" t="str">
        <f t="shared" si="20"/>
        <v>2008H00230</v>
      </c>
      <c r="D487" s="13">
        <v>39751</v>
      </c>
      <c r="E487">
        <v>40002</v>
      </c>
      <c r="F487" t="s">
        <v>301</v>
      </c>
      <c r="G487">
        <v>6</v>
      </c>
      <c r="H487">
        <v>2</v>
      </c>
      <c r="I487" t="s">
        <v>58</v>
      </c>
      <c r="J487" s="15">
        <f t="shared" si="19"/>
        <v>1658.91</v>
      </c>
      <c r="K487" t="s">
        <v>402</v>
      </c>
      <c r="L487">
        <v>2.75</v>
      </c>
      <c r="M487">
        <v>12</v>
      </c>
      <c r="N487">
        <v>6</v>
      </c>
      <c r="P487" s="76"/>
      <c r="Q487" s="55"/>
      <c r="R487" s="61" t="s">
        <v>88</v>
      </c>
      <c r="S487" s="65">
        <v>0</v>
      </c>
      <c r="T487" s="65">
        <v>0</v>
      </c>
      <c r="U487" s="65">
        <v>0</v>
      </c>
      <c r="V487" s="65">
        <v>0</v>
      </c>
      <c r="W487" s="65">
        <v>0</v>
      </c>
      <c r="X487" s="55"/>
      <c r="Y487" s="22"/>
      <c r="Z487" s="61" t="s">
        <v>114</v>
      </c>
      <c r="AA487" s="65">
        <v>0</v>
      </c>
      <c r="AB487" s="65">
        <v>0</v>
      </c>
      <c r="AC487" s="65">
        <v>0</v>
      </c>
    </row>
    <row r="488" spans="1:29" hidden="1" x14ac:dyDescent="0.25">
      <c r="A488">
        <v>231</v>
      </c>
      <c r="B488">
        <v>2008</v>
      </c>
      <c r="C488" s="22" t="str">
        <f t="shared" si="20"/>
        <v>2008H00231</v>
      </c>
      <c r="D488" s="13">
        <v>39751</v>
      </c>
      <c r="E488">
        <v>40002</v>
      </c>
      <c r="F488" t="s">
        <v>301</v>
      </c>
      <c r="G488">
        <v>6</v>
      </c>
      <c r="H488">
        <v>2</v>
      </c>
      <c r="I488" t="s">
        <v>58</v>
      </c>
      <c r="J488" s="15">
        <f t="shared" si="19"/>
        <v>1658.91</v>
      </c>
      <c r="K488" t="s">
        <v>403</v>
      </c>
      <c r="L488">
        <v>2.75</v>
      </c>
      <c r="M488">
        <v>12</v>
      </c>
      <c r="N488">
        <v>6</v>
      </c>
      <c r="P488" s="55">
        <v>346</v>
      </c>
      <c r="Q488" s="55">
        <v>2009</v>
      </c>
      <c r="R488" s="61" t="s">
        <v>88</v>
      </c>
      <c r="S488" s="65">
        <v>3.18</v>
      </c>
      <c r="T488" s="65">
        <v>0.24</v>
      </c>
      <c r="U488" s="65">
        <v>0</v>
      </c>
      <c r="V488" s="65">
        <v>0.35</v>
      </c>
      <c r="W488" s="65">
        <v>0</v>
      </c>
      <c r="X488" s="55"/>
      <c r="Y488" s="22"/>
      <c r="Z488" s="61" t="s">
        <v>114</v>
      </c>
      <c r="AA488" s="65">
        <v>0</v>
      </c>
      <c r="AB488" s="65">
        <v>0</v>
      </c>
      <c r="AC488" s="65">
        <v>0</v>
      </c>
    </row>
    <row r="489" spans="1:29" hidden="1" x14ac:dyDescent="0.25">
      <c r="A489">
        <v>232</v>
      </c>
      <c r="B489">
        <v>2008</v>
      </c>
      <c r="C489" s="22" t="str">
        <f t="shared" si="20"/>
        <v>2008H00232</v>
      </c>
      <c r="D489" s="13">
        <v>39738</v>
      </c>
      <c r="E489">
        <v>40002</v>
      </c>
      <c r="F489" t="s">
        <v>301</v>
      </c>
      <c r="G489">
        <v>5</v>
      </c>
      <c r="H489">
        <v>4</v>
      </c>
      <c r="I489" t="s">
        <v>58</v>
      </c>
      <c r="J489" s="15">
        <f t="shared" si="19"/>
        <v>1658.91</v>
      </c>
      <c r="K489" t="s">
        <v>402</v>
      </c>
      <c r="L489">
        <v>2.75</v>
      </c>
      <c r="M489">
        <v>12</v>
      </c>
      <c r="N489">
        <v>6</v>
      </c>
      <c r="P489" s="55"/>
      <c r="Q489" s="55"/>
      <c r="R489" s="61" t="s">
        <v>88</v>
      </c>
      <c r="S489" s="65">
        <v>0</v>
      </c>
      <c r="T489" s="65">
        <v>0</v>
      </c>
      <c r="U489" s="65">
        <v>0</v>
      </c>
      <c r="V489" s="65">
        <v>0.01</v>
      </c>
      <c r="W489" s="65">
        <v>0</v>
      </c>
      <c r="X489" s="55"/>
      <c r="Y489" s="22"/>
      <c r="Z489" s="61" t="s">
        <v>114</v>
      </c>
      <c r="AA489" s="65">
        <v>0</v>
      </c>
      <c r="AB489" s="65">
        <v>0</v>
      </c>
      <c r="AC489" s="65">
        <v>0</v>
      </c>
    </row>
    <row r="490" spans="1:29" hidden="1" x14ac:dyDescent="0.25">
      <c r="A490">
        <v>233</v>
      </c>
      <c r="B490">
        <v>2008</v>
      </c>
      <c r="C490" s="22" t="str">
        <f t="shared" si="20"/>
        <v>2008H00233</v>
      </c>
      <c r="D490" s="13">
        <v>39738</v>
      </c>
      <c r="E490">
        <v>40002</v>
      </c>
      <c r="F490" t="s">
        <v>301</v>
      </c>
      <c r="G490">
        <v>5</v>
      </c>
      <c r="H490">
        <v>4</v>
      </c>
      <c r="I490" t="s">
        <v>58</v>
      </c>
      <c r="J490" s="15">
        <f t="shared" si="19"/>
        <v>1432.6950000000002</v>
      </c>
      <c r="K490" t="s">
        <v>403</v>
      </c>
      <c r="L490">
        <v>2.375</v>
      </c>
      <c r="M490">
        <v>12</v>
      </c>
      <c r="N490">
        <v>6</v>
      </c>
      <c r="P490" s="55"/>
      <c r="Q490" s="55"/>
      <c r="R490" s="61" t="s">
        <v>88</v>
      </c>
      <c r="S490" s="46">
        <v>0</v>
      </c>
      <c r="T490" s="46">
        <v>0</v>
      </c>
      <c r="U490" s="65">
        <v>0</v>
      </c>
      <c r="V490" s="65">
        <v>0.15</v>
      </c>
      <c r="W490" s="65">
        <v>0</v>
      </c>
      <c r="X490" s="55">
        <v>348</v>
      </c>
      <c r="Y490" s="22">
        <v>2009</v>
      </c>
      <c r="Z490" s="61" t="s">
        <v>114</v>
      </c>
      <c r="AA490" s="65">
        <v>2.5499999999999998</v>
      </c>
      <c r="AB490" s="65">
        <v>0.86</v>
      </c>
      <c r="AC490" s="65">
        <v>0</v>
      </c>
    </row>
    <row r="491" spans="1:29" hidden="1" x14ac:dyDescent="0.25">
      <c r="A491">
        <v>234</v>
      </c>
      <c r="B491">
        <v>2008</v>
      </c>
      <c r="C491" s="22" t="str">
        <f t="shared" si="20"/>
        <v>2008H00234</v>
      </c>
      <c r="D491" s="13">
        <v>39738</v>
      </c>
      <c r="E491">
        <v>40002</v>
      </c>
      <c r="F491" t="s">
        <v>301</v>
      </c>
      <c r="G491">
        <v>9</v>
      </c>
      <c r="H491">
        <v>5</v>
      </c>
      <c r="I491" t="s">
        <v>58</v>
      </c>
      <c r="J491" s="15">
        <f t="shared" si="19"/>
        <v>1055.67</v>
      </c>
      <c r="K491" t="s">
        <v>402</v>
      </c>
      <c r="L491">
        <v>1.75</v>
      </c>
      <c r="M491">
        <v>12</v>
      </c>
      <c r="N491">
        <v>6</v>
      </c>
      <c r="P491" s="55"/>
      <c r="Q491" s="55"/>
      <c r="R491" s="61" t="s">
        <v>88</v>
      </c>
      <c r="S491" s="65">
        <v>0</v>
      </c>
      <c r="T491" s="65">
        <v>0</v>
      </c>
      <c r="U491" s="65">
        <v>0</v>
      </c>
      <c r="V491" s="65">
        <v>0.01</v>
      </c>
      <c r="W491" s="65">
        <v>0</v>
      </c>
      <c r="X491" s="55"/>
      <c r="Y491" s="22"/>
      <c r="Z491" s="61" t="s">
        <v>114</v>
      </c>
      <c r="AA491" s="65">
        <v>0</v>
      </c>
      <c r="AB491" s="65">
        <v>0</v>
      </c>
      <c r="AC491" s="65">
        <v>0</v>
      </c>
    </row>
    <row r="492" spans="1:29" hidden="1" x14ac:dyDescent="0.25">
      <c r="A492">
        <v>235</v>
      </c>
      <c r="B492">
        <v>2008</v>
      </c>
      <c r="C492" s="22" t="str">
        <f t="shared" si="20"/>
        <v>2008H00235</v>
      </c>
      <c r="D492" s="13">
        <v>39738</v>
      </c>
      <c r="E492">
        <v>40002</v>
      </c>
      <c r="F492" t="s">
        <v>301</v>
      </c>
      <c r="G492">
        <v>9</v>
      </c>
      <c r="H492">
        <v>5</v>
      </c>
      <c r="I492" t="s">
        <v>58</v>
      </c>
      <c r="J492" s="15">
        <f t="shared" si="19"/>
        <v>1508.1000000000001</v>
      </c>
      <c r="K492" t="s">
        <v>403</v>
      </c>
      <c r="L492">
        <v>2.5</v>
      </c>
      <c r="M492">
        <v>12</v>
      </c>
      <c r="N492">
        <v>6</v>
      </c>
      <c r="P492" s="55"/>
      <c r="Q492" s="55"/>
      <c r="R492" s="61" t="s">
        <v>88</v>
      </c>
      <c r="S492" s="19">
        <v>0</v>
      </c>
      <c r="T492" s="65">
        <v>0</v>
      </c>
      <c r="U492" s="65">
        <v>0</v>
      </c>
      <c r="V492" s="65">
        <v>0</v>
      </c>
      <c r="W492" s="65">
        <v>0</v>
      </c>
      <c r="X492" s="55">
        <v>349</v>
      </c>
      <c r="Y492" s="22">
        <v>2009</v>
      </c>
      <c r="Z492" s="61" t="s">
        <v>114</v>
      </c>
      <c r="AA492" s="65">
        <v>1.3</v>
      </c>
      <c r="AB492" s="65">
        <v>0</v>
      </c>
      <c r="AC492" s="65">
        <v>0</v>
      </c>
    </row>
    <row r="493" spans="1:29" hidden="1" x14ac:dyDescent="0.25">
      <c r="A493">
        <v>236</v>
      </c>
      <c r="B493">
        <v>2008</v>
      </c>
      <c r="C493" s="22" t="str">
        <f t="shared" si="20"/>
        <v>2008H00236</v>
      </c>
      <c r="D493" s="13">
        <v>39751</v>
      </c>
      <c r="E493">
        <v>40002</v>
      </c>
      <c r="F493" t="s">
        <v>301</v>
      </c>
      <c r="G493">
        <v>6</v>
      </c>
      <c r="H493">
        <v>7</v>
      </c>
      <c r="I493" t="s">
        <v>58</v>
      </c>
      <c r="J493" s="15">
        <f t="shared" si="19"/>
        <v>603.24</v>
      </c>
      <c r="K493" t="s">
        <v>402</v>
      </c>
      <c r="L493">
        <v>1</v>
      </c>
      <c r="M493">
        <v>12</v>
      </c>
      <c r="N493">
        <v>6</v>
      </c>
      <c r="P493" s="55"/>
      <c r="Q493" s="55"/>
      <c r="R493" s="61" t="s">
        <v>88</v>
      </c>
      <c r="S493" s="65">
        <v>0.1</v>
      </c>
      <c r="T493" s="65">
        <v>0</v>
      </c>
      <c r="U493" s="65">
        <v>0</v>
      </c>
      <c r="V493" s="65">
        <v>0.02</v>
      </c>
      <c r="W493" s="65">
        <v>0</v>
      </c>
      <c r="X493" s="55"/>
      <c r="Y493" s="22"/>
      <c r="Z493" s="61" t="s">
        <v>114</v>
      </c>
      <c r="AA493" s="65">
        <v>0</v>
      </c>
      <c r="AB493" s="65">
        <v>0</v>
      </c>
      <c r="AC493" s="65">
        <v>0</v>
      </c>
    </row>
    <row r="494" spans="1:29" hidden="1" x14ac:dyDescent="0.25">
      <c r="A494">
        <v>237</v>
      </c>
      <c r="B494">
        <v>2008</v>
      </c>
      <c r="C494" s="22" t="str">
        <f t="shared" si="20"/>
        <v>2008H00237</v>
      </c>
      <c r="D494" s="13">
        <v>39751</v>
      </c>
      <c r="E494">
        <v>40002</v>
      </c>
      <c r="F494" t="s">
        <v>301</v>
      </c>
      <c r="G494">
        <v>6</v>
      </c>
      <c r="H494">
        <v>7</v>
      </c>
      <c r="I494" t="s">
        <v>58</v>
      </c>
      <c r="J494" s="15">
        <f t="shared" si="19"/>
        <v>754.05000000000007</v>
      </c>
      <c r="K494" t="s">
        <v>403</v>
      </c>
      <c r="L494">
        <v>1.25</v>
      </c>
      <c r="M494">
        <v>12</v>
      </c>
      <c r="N494">
        <v>6</v>
      </c>
      <c r="P494" s="55">
        <v>347</v>
      </c>
      <c r="Q494" s="55">
        <v>2009</v>
      </c>
      <c r="R494" s="61" t="s">
        <v>88</v>
      </c>
      <c r="S494" s="65">
        <v>2.42</v>
      </c>
      <c r="T494" s="65">
        <v>0</v>
      </c>
      <c r="U494" s="65">
        <v>0</v>
      </c>
      <c r="V494" s="65">
        <v>0.13</v>
      </c>
      <c r="W494" s="65">
        <v>0</v>
      </c>
      <c r="X494" s="55"/>
      <c r="Y494" s="22"/>
      <c r="Z494" s="61" t="s">
        <v>114</v>
      </c>
      <c r="AA494" s="65">
        <v>0</v>
      </c>
      <c r="AB494" s="65">
        <v>0</v>
      </c>
      <c r="AC494" s="65">
        <v>0</v>
      </c>
    </row>
    <row r="495" spans="1:29" hidden="1" x14ac:dyDescent="0.25">
      <c r="A495">
        <v>238</v>
      </c>
      <c r="B495">
        <v>2008</v>
      </c>
      <c r="C495" s="22" t="str">
        <f t="shared" si="20"/>
        <v>2008H00238</v>
      </c>
      <c r="D495" s="13">
        <v>39738</v>
      </c>
      <c r="E495">
        <v>40002</v>
      </c>
      <c r="F495" t="s">
        <v>301</v>
      </c>
      <c r="G495">
        <v>9</v>
      </c>
      <c r="H495">
        <v>3</v>
      </c>
      <c r="I495" t="s">
        <v>58</v>
      </c>
      <c r="J495" s="15">
        <f t="shared" si="19"/>
        <v>603.24</v>
      </c>
      <c r="K495" t="s">
        <v>402</v>
      </c>
      <c r="L495">
        <v>1</v>
      </c>
      <c r="M495">
        <v>12</v>
      </c>
      <c r="N495">
        <v>6</v>
      </c>
      <c r="P495" s="55"/>
      <c r="Q495" s="55"/>
      <c r="R495" s="61" t="s">
        <v>88</v>
      </c>
      <c r="S495" s="65">
        <v>0</v>
      </c>
      <c r="T495" s="65">
        <v>0</v>
      </c>
      <c r="U495" s="65">
        <v>0</v>
      </c>
      <c r="V495" s="65">
        <v>0</v>
      </c>
      <c r="W495" s="65">
        <v>0</v>
      </c>
      <c r="X495" s="55"/>
      <c r="Y495" s="22"/>
      <c r="Z495" s="61" t="s">
        <v>114</v>
      </c>
      <c r="AA495" s="65">
        <v>0</v>
      </c>
      <c r="AB495" s="65">
        <v>0</v>
      </c>
      <c r="AC495" s="65">
        <v>0</v>
      </c>
    </row>
    <row r="496" spans="1:29" hidden="1" x14ac:dyDescent="0.25">
      <c r="A496">
        <v>239</v>
      </c>
      <c r="B496">
        <v>2008</v>
      </c>
      <c r="C496" s="22" t="str">
        <f t="shared" si="20"/>
        <v>2008H00239</v>
      </c>
      <c r="D496" s="13">
        <v>39738</v>
      </c>
      <c r="E496">
        <v>40002</v>
      </c>
      <c r="F496" t="s">
        <v>301</v>
      </c>
      <c r="G496">
        <v>9</v>
      </c>
      <c r="H496">
        <v>3</v>
      </c>
      <c r="I496" t="s">
        <v>58</v>
      </c>
      <c r="J496" s="15">
        <f t="shared" si="19"/>
        <v>678.64499999999998</v>
      </c>
      <c r="K496" t="s">
        <v>403</v>
      </c>
      <c r="L496">
        <v>1.125</v>
      </c>
      <c r="M496">
        <v>12</v>
      </c>
      <c r="N496">
        <v>6</v>
      </c>
      <c r="P496" s="75"/>
      <c r="Q496" s="55"/>
      <c r="R496" s="61" t="s">
        <v>88</v>
      </c>
      <c r="S496" s="46">
        <v>0</v>
      </c>
      <c r="T496" s="65">
        <v>0</v>
      </c>
      <c r="U496" s="65">
        <v>0</v>
      </c>
      <c r="V496" s="65">
        <v>0</v>
      </c>
      <c r="W496" s="65">
        <v>0</v>
      </c>
      <c r="X496" s="55">
        <v>350</v>
      </c>
      <c r="Y496" s="22">
        <v>2009</v>
      </c>
      <c r="Z496" s="61" t="s">
        <v>114</v>
      </c>
      <c r="AA496" s="65">
        <v>1.54</v>
      </c>
      <c r="AB496" s="65">
        <v>0</v>
      </c>
      <c r="AC496" s="65">
        <v>0</v>
      </c>
    </row>
    <row r="497" spans="1:35" hidden="1" x14ac:dyDescent="0.25">
      <c r="A497">
        <v>240</v>
      </c>
      <c r="B497">
        <v>2008</v>
      </c>
      <c r="C497" s="22" t="str">
        <f t="shared" si="20"/>
        <v>2008H00240</v>
      </c>
      <c r="D497" s="13">
        <v>39750</v>
      </c>
      <c r="E497">
        <v>40002</v>
      </c>
      <c r="F497" t="s">
        <v>301</v>
      </c>
      <c r="G497">
        <v>10</v>
      </c>
      <c r="H497">
        <v>9</v>
      </c>
      <c r="I497" t="s">
        <v>58</v>
      </c>
      <c r="J497" s="15">
        <f t="shared" si="19"/>
        <v>754.05000000000007</v>
      </c>
      <c r="K497" t="s">
        <v>402</v>
      </c>
      <c r="L497">
        <v>1.25</v>
      </c>
      <c r="M497">
        <v>12</v>
      </c>
      <c r="N497">
        <v>6</v>
      </c>
      <c r="P497" s="75"/>
      <c r="Q497" s="55"/>
      <c r="R497" s="61" t="s">
        <v>88</v>
      </c>
      <c r="S497" s="65">
        <v>0.09</v>
      </c>
      <c r="T497" s="65">
        <v>0</v>
      </c>
      <c r="U497" s="65">
        <v>0</v>
      </c>
      <c r="V497" s="65">
        <v>0</v>
      </c>
      <c r="W497" s="65">
        <v>0</v>
      </c>
      <c r="X497" s="75"/>
      <c r="Y497" s="22"/>
      <c r="Z497" s="61" t="s">
        <v>114</v>
      </c>
      <c r="AA497" s="65">
        <v>0</v>
      </c>
      <c r="AB497" s="65">
        <v>0</v>
      </c>
      <c r="AC497" s="65">
        <v>0</v>
      </c>
    </row>
    <row r="498" spans="1:35" hidden="1" x14ac:dyDescent="0.25">
      <c r="A498">
        <v>241</v>
      </c>
      <c r="B498">
        <v>2008</v>
      </c>
      <c r="C498" s="22" t="str">
        <f t="shared" si="20"/>
        <v>2008H00241</v>
      </c>
      <c r="D498" s="13">
        <v>39750</v>
      </c>
      <c r="E498">
        <v>40002</v>
      </c>
      <c r="F498" t="s">
        <v>301</v>
      </c>
      <c r="G498">
        <v>10</v>
      </c>
      <c r="H498">
        <v>9</v>
      </c>
      <c r="I498" t="s">
        <v>58</v>
      </c>
      <c r="J498" s="15">
        <f t="shared" si="19"/>
        <v>527.83500000000004</v>
      </c>
      <c r="K498" t="s">
        <v>403</v>
      </c>
      <c r="L498">
        <v>0.875</v>
      </c>
      <c r="M498">
        <v>12</v>
      </c>
      <c r="N498">
        <v>6</v>
      </c>
      <c r="P498" s="75"/>
      <c r="Q498" s="55"/>
      <c r="R498" s="61" t="s">
        <v>88</v>
      </c>
      <c r="S498" s="46">
        <v>0</v>
      </c>
      <c r="T498" s="65">
        <v>0</v>
      </c>
      <c r="U498" s="65">
        <v>0</v>
      </c>
      <c r="V498" s="65">
        <v>0</v>
      </c>
      <c r="W498" s="65">
        <v>0</v>
      </c>
      <c r="X498" s="55">
        <v>351</v>
      </c>
      <c r="Y498" s="22">
        <v>2009</v>
      </c>
      <c r="Z498" s="61" t="s">
        <v>114</v>
      </c>
      <c r="AA498" s="65">
        <v>0.81</v>
      </c>
      <c r="AB498" s="65">
        <v>0</v>
      </c>
      <c r="AC498" s="65">
        <v>0</v>
      </c>
    </row>
    <row r="499" spans="1:35" hidden="1" x14ac:dyDescent="0.25">
      <c r="A499">
        <v>242</v>
      </c>
      <c r="B499">
        <v>2008</v>
      </c>
      <c r="C499" s="22" t="str">
        <f t="shared" si="20"/>
        <v>2008H00242</v>
      </c>
      <c r="D499" s="13">
        <v>39730</v>
      </c>
      <c r="E499">
        <v>40002</v>
      </c>
      <c r="F499" t="s">
        <v>294</v>
      </c>
      <c r="G499">
        <v>4</v>
      </c>
      <c r="H499">
        <v>3</v>
      </c>
      <c r="I499" t="s">
        <v>58</v>
      </c>
      <c r="J499" s="15">
        <f t="shared" si="19"/>
        <v>120.64800000000002</v>
      </c>
      <c r="K499" t="s">
        <v>402</v>
      </c>
      <c r="L499">
        <v>0.2</v>
      </c>
      <c r="M499">
        <v>12</v>
      </c>
      <c r="N499">
        <v>6</v>
      </c>
      <c r="P499" s="76"/>
      <c r="Q499" s="55"/>
      <c r="R499" s="61" t="s">
        <v>113</v>
      </c>
      <c r="S499" s="65">
        <v>0</v>
      </c>
      <c r="T499" s="65">
        <v>0</v>
      </c>
      <c r="U499" s="65">
        <v>0</v>
      </c>
      <c r="V499" s="65">
        <v>0</v>
      </c>
      <c r="W499" s="65">
        <v>0</v>
      </c>
      <c r="X499" s="76"/>
      <c r="Y499" s="22"/>
      <c r="Z499" s="61" t="s">
        <v>88</v>
      </c>
      <c r="AA499" s="65">
        <v>0</v>
      </c>
      <c r="AB499" s="65">
        <v>0</v>
      </c>
      <c r="AC499" s="65">
        <v>0</v>
      </c>
      <c r="AD499" s="88"/>
      <c r="AE499" s="22"/>
      <c r="AF499" s="55" t="s">
        <v>266</v>
      </c>
      <c r="AG499" s="55">
        <v>0</v>
      </c>
      <c r="AH499" s="55">
        <v>0</v>
      </c>
      <c r="AI499" s="55">
        <v>0</v>
      </c>
    </row>
    <row r="500" spans="1:35" hidden="1" x14ac:dyDescent="0.25">
      <c r="A500">
        <v>243</v>
      </c>
      <c r="B500">
        <v>2008</v>
      </c>
      <c r="C500" s="22" t="str">
        <f t="shared" si="20"/>
        <v>2008H00243</v>
      </c>
      <c r="D500" s="13">
        <v>39730</v>
      </c>
      <c r="E500">
        <v>40002</v>
      </c>
      <c r="F500" t="s">
        <v>294</v>
      </c>
      <c r="G500">
        <v>4</v>
      </c>
      <c r="H500">
        <v>3</v>
      </c>
      <c r="I500" t="s">
        <v>58</v>
      </c>
      <c r="J500" s="15">
        <f t="shared" si="19"/>
        <v>226.215</v>
      </c>
      <c r="K500" t="s">
        <v>403</v>
      </c>
      <c r="L500">
        <v>0.375</v>
      </c>
      <c r="M500">
        <v>12</v>
      </c>
      <c r="N500">
        <v>6</v>
      </c>
      <c r="P500" s="55"/>
      <c r="Q500" s="55"/>
      <c r="R500" s="61" t="s">
        <v>113</v>
      </c>
      <c r="S500" s="65">
        <v>0</v>
      </c>
      <c r="T500" s="65">
        <v>0</v>
      </c>
      <c r="U500" s="65">
        <v>0</v>
      </c>
      <c r="V500" s="65">
        <v>0</v>
      </c>
      <c r="W500" s="65">
        <v>0</v>
      </c>
      <c r="X500" s="75"/>
      <c r="Y500" s="22"/>
      <c r="Z500" s="61" t="s">
        <v>88</v>
      </c>
      <c r="AA500" s="65">
        <v>0</v>
      </c>
      <c r="AB500" s="65">
        <v>0</v>
      </c>
      <c r="AC500" s="65">
        <v>0</v>
      </c>
      <c r="AD500" s="41"/>
      <c r="AE500" s="22"/>
      <c r="AF500" s="55" t="s">
        <v>266</v>
      </c>
      <c r="AG500" s="55">
        <v>0</v>
      </c>
      <c r="AH500" s="55">
        <v>0</v>
      </c>
      <c r="AI500" s="55">
        <v>0</v>
      </c>
    </row>
    <row r="501" spans="1:35" hidden="1" x14ac:dyDescent="0.25">
      <c r="A501">
        <v>244</v>
      </c>
      <c r="B501">
        <v>2008</v>
      </c>
      <c r="C501" s="22" t="str">
        <f t="shared" si="20"/>
        <v>2008H00244</v>
      </c>
      <c r="D501" s="13">
        <v>39730</v>
      </c>
      <c r="E501">
        <v>40002</v>
      </c>
      <c r="F501" t="s">
        <v>294</v>
      </c>
      <c r="G501">
        <v>4</v>
      </c>
      <c r="H501">
        <v>3</v>
      </c>
      <c r="I501" t="s">
        <v>58</v>
      </c>
      <c r="J501" s="15">
        <f t="shared" si="19"/>
        <v>2563.77</v>
      </c>
      <c r="K501" t="s">
        <v>404</v>
      </c>
      <c r="L501">
        <v>4.25</v>
      </c>
      <c r="M501">
        <v>12</v>
      </c>
      <c r="N501">
        <v>6</v>
      </c>
      <c r="P501" s="55"/>
      <c r="Q501" s="55"/>
      <c r="R501" s="61" t="s">
        <v>113</v>
      </c>
      <c r="S501" s="65">
        <v>0</v>
      </c>
      <c r="T501" s="65">
        <v>0</v>
      </c>
      <c r="U501" s="65">
        <v>0</v>
      </c>
      <c r="V501" s="65">
        <v>0.26</v>
      </c>
      <c r="W501" s="65">
        <v>0</v>
      </c>
      <c r="X501" s="75">
        <v>356</v>
      </c>
      <c r="Y501" s="22">
        <v>2009</v>
      </c>
      <c r="Z501" s="61" t="s">
        <v>88</v>
      </c>
      <c r="AA501" s="65">
        <v>0.24</v>
      </c>
      <c r="AB501" s="65">
        <v>0.2</v>
      </c>
      <c r="AC501" s="65">
        <v>0</v>
      </c>
      <c r="AD501" s="41"/>
      <c r="AE501" s="22"/>
      <c r="AF501" s="55" t="s">
        <v>266</v>
      </c>
      <c r="AG501" s="55">
        <v>0</v>
      </c>
      <c r="AH501" s="55">
        <v>0</v>
      </c>
      <c r="AI501" s="55">
        <v>0</v>
      </c>
    </row>
    <row r="502" spans="1:35" hidden="1" x14ac:dyDescent="0.25">
      <c r="A502">
        <v>245</v>
      </c>
      <c r="B502">
        <v>2008</v>
      </c>
      <c r="C502" s="22" t="str">
        <f t="shared" si="20"/>
        <v>2008H00245</v>
      </c>
      <c r="D502" s="13">
        <v>39736</v>
      </c>
      <c r="E502">
        <v>40002</v>
      </c>
      <c r="F502" t="s">
        <v>294</v>
      </c>
      <c r="G502">
        <v>9</v>
      </c>
      <c r="H502">
        <v>3</v>
      </c>
      <c r="I502" t="s">
        <v>58</v>
      </c>
      <c r="J502" s="15">
        <f t="shared" si="19"/>
        <v>301.62</v>
      </c>
      <c r="K502" t="s">
        <v>402</v>
      </c>
      <c r="L502">
        <v>0.5</v>
      </c>
      <c r="M502">
        <v>12</v>
      </c>
      <c r="N502">
        <v>6</v>
      </c>
      <c r="P502" s="55"/>
      <c r="Q502" s="55"/>
      <c r="R502" s="61" t="s">
        <v>113</v>
      </c>
      <c r="S502" s="65">
        <v>0</v>
      </c>
      <c r="T502" s="65">
        <v>0</v>
      </c>
      <c r="U502" s="65">
        <v>0</v>
      </c>
      <c r="V502" s="65">
        <v>0</v>
      </c>
      <c r="W502" s="65">
        <v>0</v>
      </c>
      <c r="X502" s="75"/>
      <c r="Y502" s="22"/>
      <c r="Z502" s="61" t="s">
        <v>88</v>
      </c>
      <c r="AA502" s="65">
        <v>0</v>
      </c>
      <c r="AB502" s="65">
        <v>0</v>
      </c>
      <c r="AC502" s="65">
        <v>0</v>
      </c>
      <c r="AD502" s="41"/>
      <c r="AE502" s="22"/>
      <c r="AF502" s="55" t="s">
        <v>266</v>
      </c>
      <c r="AG502" s="55">
        <v>0</v>
      </c>
      <c r="AH502" s="55">
        <v>0</v>
      </c>
      <c r="AI502" s="55">
        <v>0</v>
      </c>
    </row>
    <row r="503" spans="1:35" hidden="1" x14ac:dyDescent="0.25">
      <c r="A503">
        <v>246</v>
      </c>
      <c r="B503">
        <v>2008</v>
      </c>
      <c r="C503" s="22" t="str">
        <f t="shared" si="20"/>
        <v>2008H00246</v>
      </c>
      <c r="D503" s="13">
        <v>39736</v>
      </c>
      <c r="E503">
        <v>40002</v>
      </c>
      <c r="F503" t="s">
        <v>294</v>
      </c>
      <c r="G503">
        <v>9</v>
      </c>
      <c r="H503">
        <v>3</v>
      </c>
      <c r="I503" t="s">
        <v>58</v>
      </c>
      <c r="J503" s="15">
        <f t="shared" si="19"/>
        <v>377.02500000000003</v>
      </c>
      <c r="K503" t="s">
        <v>403</v>
      </c>
      <c r="L503">
        <v>0.625</v>
      </c>
      <c r="M503">
        <v>12</v>
      </c>
      <c r="N503">
        <v>6</v>
      </c>
      <c r="P503" s="55"/>
      <c r="Q503" s="55"/>
      <c r="R503" s="61" t="s">
        <v>113</v>
      </c>
      <c r="S503" s="65">
        <v>0</v>
      </c>
      <c r="T503" s="65">
        <v>0</v>
      </c>
      <c r="U503" s="65">
        <v>0</v>
      </c>
      <c r="V503" s="65">
        <v>0.08</v>
      </c>
      <c r="W503" s="65">
        <v>0</v>
      </c>
      <c r="X503" s="75"/>
      <c r="Y503" s="22"/>
      <c r="Z503" s="61" t="s">
        <v>88</v>
      </c>
      <c r="AA503" s="65">
        <v>0.02</v>
      </c>
      <c r="AB503" s="65">
        <v>0</v>
      </c>
      <c r="AC503" s="65">
        <v>0</v>
      </c>
      <c r="AD503" s="41"/>
      <c r="AE503" s="22"/>
      <c r="AF503" s="55" t="s">
        <v>266</v>
      </c>
      <c r="AG503" s="55">
        <v>0</v>
      </c>
      <c r="AH503" s="55">
        <v>0</v>
      </c>
      <c r="AI503" s="55">
        <v>0</v>
      </c>
    </row>
    <row r="504" spans="1:35" hidden="1" x14ac:dyDescent="0.25">
      <c r="A504">
        <v>247</v>
      </c>
      <c r="B504">
        <v>2008</v>
      </c>
      <c r="C504" s="22" t="str">
        <f t="shared" si="20"/>
        <v>2008H00247</v>
      </c>
      <c r="D504" s="13">
        <v>39736</v>
      </c>
      <c r="E504">
        <v>40002</v>
      </c>
      <c r="F504" t="s">
        <v>294</v>
      </c>
      <c r="G504">
        <v>9</v>
      </c>
      <c r="H504">
        <v>3</v>
      </c>
      <c r="I504" t="s">
        <v>58</v>
      </c>
      <c r="J504" s="15">
        <f t="shared" si="19"/>
        <v>2337.5550000000003</v>
      </c>
      <c r="K504" t="s">
        <v>404</v>
      </c>
      <c r="L504">
        <v>3.875</v>
      </c>
      <c r="M504">
        <v>12</v>
      </c>
      <c r="N504">
        <v>6</v>
      </c>
      <c r="P504" s="55"/>
      <c r="Q504" s="55"/>
      <c r="R504" s="61" t="s">
        <v>113</v>
      </c>
      <c r="S504" s="65">
        <v>5.3999999999999999E-2</v>
      </c>
      <c r="T504" s="65">
        <v>0.92</v>
      </c>
      <c r="U504" s="65">
        <v>0</v>
      </c>
      <c r="V504" s="65">
        <v>0.43</v>
      </c>
      <c r="W504" s="65">
        <v>0</v>
      </c>
      <c r="X504" s="75"/>
      <c r="Y504" s="22"/>
      <c r="Z504" s="61" t="s">
        <v>88</v>
      </c>
      <c r="AA504" s="19">
        <v>0</v>
      </c>
      <c r="AB504" s="19">
        <v>0</v>
      </c>
      <c r="AC504" s="65">
        <v>0</v>
      </c>
      <c r="AD504" s="41"/>
      <c r="AE504" s="22"/>
      <c r="AF504" s="55" t="s">
        <v>266</v>
      </c>
      <c r="AG504" s="55">
        <v>0</v>
      </c>
      <c r="AH504" s="55">
        <v>0</v>
      </c>
      <c r="AI504" s="55">
        <v>0</v>
      </c>
    </row>
    <row r="505" spans="1:35" hidden="1" x14ac:dyDescent="0.25">
      <c r="A505">
        <v>248</v>
      </c>
      <c r="B505">
        <v>2008</v>
      </c>
      <c r="C505" s="22" t="str">
        <f t="shared" si="20"/>
        <v>2008H00248</v>
      </c>
      <c r="D505" s="13">
        <v>39722</v>
      </c>
      <c r="E505">
        <v>40002</v>
      </c>
      <c r="F505" t="s">
        <v>294</v>
      </c>
      <c r="G505">
        <v>9</v>
      </c>
      <c r="H505">
        <v>7</v>
      </c>
      <c r="I505" t="s">
        <v>58</v>
      </c>
      <c r="J505" s="15">
        <f t="shared" si="19"/>
        <v>301.62</v>
      </c>
      <c r="K505" t="s">
        <v>402</v>
      </c>
      <c r="L505">
        <v>0.5</v>
      </c>
      <c r="M505">
        <v>12</v>
      </c>
      <c r="N505">
        <v>6</v>
      </c>
      <c r="P505" s="75"/>
      <c r="Q505" s="55"/>
      <c r="R505" s="61" t="s">
        <v>113</v>
      </c>
      <c r="S505" s="65">
        <v>0</v>
      </c>
      <c r="T505" s="65">
        <v>0</v>
      </c>
      <c r="U505" s="65">
        <v>0</v>
      </c>
      <c r="V505" s="65">
        <v>0</v>
      </c>
      <c r="W505" s="65">
        <v>0</v>
      </c>
      <c r="X505" s="75"/>
      <c r="Y505" s="22"/>
      <c r="Z505" s="61" t="s">
        <v>88</v>
      </c>
      <c r="AA505" s="65">
        <v>0</v>
      </c>
      <c r="AB505" s="65">
        <v>0</v>
      </c>
      <c r="AC505" s="65">
        <v>0</v>
      </c>
      <c r="AD505" s="41"/>
      <c r="AE505" s="22"/>
      <c r="AF505" s="55" t="s">
        <v>266</v>
      </c>
      <c r="AG505" s="55">
        <v>0</v>
      </c>
      <c r="AH505" s="55">
        <v>0</v>
      </c>
      <c r="AI505" s="55">
        <v>0</v>
      </c>
    </row>
    <row r="506" spans="1:35" hidden="1" x14ac:dyDescent="0.25">
      <c r="A506">
        <v>249</v>
      </c>
      <c r="B506">
        <v>2008</v>
      </c>
      <c r="C506" s="22" t="str">
        <f t="shared" si="20"/>
        <v>2008H00249</v>
      </c>
      <c r="D506" s="13">
        <v>39722</v>
      </c>
      <c r="E506">
        <v>40002</v>
      </c>
      <c r="F506" t="s">
        <v>294</v>
      </c>
      <c r="G506">
        <v>9</v>
      </c>
      <c r="H506">
        <v>7</v>
      </c>
      <c r="I506" t="s">
        <v>58</v>
      </c>
      <c r="J506" s="15">
        <f t="shared" si="19"/>
        <v>301.62</v>
      </c>
      <c r="K506" t="s">
        <v>403</v>
      </c>
      <c r="L506">
        <v>0.5</v>
      </c>
      <c r="M506">
        <v>12</v>
      </c>
      <c r="N506">
        <v>6</v>
      </c>
      <c r="P506" s="55">
        <v>352</v>
      </c>
      <c r="Q506" s="55">
        <v>2009</v>
      </c>
      <c r="R506" s="61" t="s">
        <v>113</v>
      </c>
      <c r="S506" s="65">
        <v>1.24</v>
      </c>
      <c r="T506" s="65">
        <v>0.6</v>
      </c>
      <c r="U506" s="65">
        <v>0</v>
      </c>
      <c r="V506" s="65">
        <v>0.68</v>
      </c>
      <c r="W506" s="65">
        <v>0</v>
      </c>
      <c r="X506" s="75"/>
      <c r="Y506" s="22"/>
      <c r="Z506" s="61" t="s">
        <v>88</v>
      </c>
      <c r="AA506" s="19">
        <v>0</v>
      </c>
      <c r="AB506" s="19">
        <v>0</v>
      </c>
      <c r="AC506" s="65">
        <v>0</v>
      </c>
      <c r="AD506" s="41"/>
      <c r="AE506" s="22"/>
      <c r="AF506" s="55" t="s">
        <v>266</v>
      </c>
      <c r="AG506" s="55">
        <v>0</v>
      </c>
      <c r="AH506" s="55">
        <v>0</v>
      </c>
      <c r="AI506" s="55">
        <v>0</v>
      </c>
    </row>
    <row r="507" spans="1:35" hidden="1" x14ac:dyDescent="0.25">
      <c r="A507">
        <v>250</v>
      </c>
      <c r="B507">
        <v>2008</v>
      </c>
      <c r="C507" s="22" t="str">
        <f t="shared" si="20"/>
        <v>2008H00250</v>
      </c>
      <c r="D507" s="13">
        <v>39722</v>
      </c>
      <c r="E507">
        <v>40002</v>
      </c>
      <c r="F507" t="s">
        <v>294</v>
      </c>
      <c r="G507">
        <v>9</v>
      </c>
      <c r="H507">
        <v>7</v>
      </c>
      <c r="I507" t="s">
        <v>58</v>
      </c>
      <c r="J507" s="15">
        <f t="shared" si="19"/>
        <v>1508.1000000000001</v>
      </c>
      <c r="K507" t="s">
        <v>404</v>
      </c>
      <c r="L507">
        <v>2.5</v>
      </c>
      <c r="M507">
        <v>12</v>
      </c>
      <c r="N507">
        <v>6</v>
      </c>
      <c r="P507" s="75"/>
      <c r="Q507" s="55"/>
      <c r="R507" s="61" t="s">
        <v>113</v>
      </c>
      <c r="S507" s="65">
        <v>0</v>
      </c>
      <c r="T507" s="65">
        <v>0</v>
      </c>
      <c r="U507" s="65">
        <v>0</v>
      </c>
      <c r="V507" s="65">
        <v>0.37</v>
      </c>
      <c r="W507" s="65">
        <v>0</v>
      </c>
      <c r="X507" s="75"/>
      <c r="Y507" s="22"/>
      <c r="Z507" s="61" t="s">
        <v>88</v>
      </c>
      <c r="AA507" s="65">
        <v>0</v>
      </c>
      <c r="AB507" s="65">
        <v>0</v>
      </c>
      <c r="AC507" s="65">
        <v>0</v>
      </c>
      <c r="AD507" s="41"/>
      <c r="AE507" s="22"/>
      <c r="AF507" s="55" t="s">
        <v>266</v>
      </c>
      <c r="AG507" s="55">
        <v>0</v>
      </c>
      <c r="AH507" s="55">
        <v>0</v>
      </c>
      <c r="AI507" s="55">
        <v>0</v>
      </c>
    </row>
    <row r="508" spans="1:35" hidden="1" x14ac:dyDescent="0.25">
      <c r="A508">
        <v>251</v>
      </c>
      <c r="B508">
        <v>2008</v>
      </c>
      <c r="C508" s="22" t="str">
        <f t="shared" ref="C508:C516" si="21">CONCATENATE(B508,"H00",A508)</f>
        <v>2008H00251</v>
      </c>
      <c r="D508" s="13">
        <v>39723</v>
      </c>
      <c r="E508">
        <v>40002</v>
      </c>
      <c r="F508" t="s">
        <v>294</v>
      </c>
      <c r="G508">
        <v>8</v>
      </c>
      <c r="H508">
        <v>8</v>
      </c>
      <c r="I508" t="s">
        <v>58</v>
      </c>
      <c r="J508" s="15">
        <f t="shared" si="19"/>
        <v>361.94399999999996</v>
      </c>
      <c r="K508" t="s">
        <v>402</v>
      </c>
      <c r="L508">
        <v>0.6</v>
      </c>
      <c r="M508">
        <v>12</v>
      </c>
      <c r="N508">
        <v>6</v>
      </c>
      <c r="P508" s="75"/>
      <c r="Q508" s="55"/>
      <c r="R508" s="61" t="s">
        <v>113</v>
      </c>
      <c r="S508" s="46">
        <v>0</v>
      </c>
      <c r="T508" s="65">
        <v>0</v>
      </c>
      <c r="U508" s="65">
        <v>0</v>
      </c>
      <c r="V508" s="65">
        <v>0</v>
      </c>
      <c r="W508" s="65">
        <v>0</v>
      </c>
      <c r="X508" s="75"/>
      <c r="Y508" s="22"/>
      <c r="Z508" s="61" t="s">
        <v>88</v>
      </c>
      <c r="AA508" s="65">
        <v>0</v>
      </c>
      <c r="AB508" s="65">
        <v>0</v>
      </c>
      <c r="AC508" s="65">
        <v>0</v>
      </c>
      <c r="AD508" s="41"/>
      <c r="AE508" s="22"/>
      <c r="AF508" s="55" t="s">
        <v>266</v>
      </c>
      <c r="AG508" s="55">
        <v>0</v>
      </c>
      <c r="AH508" s="55">
        <v>0</v>
      </c>
      <c r="AI508" s="55">
        <v>0</v>
      </c>
    </row>
    <row r="509" spans="1:35" hidden="1" x14ac:dyDescent="0.25">
      <c r="A509">
        <v>252</v>
      </c>
      <c r="B509">
        <v>2008</v>
      </c>
      <c r="C509" s="22" t="str">
        <f t="shared" si="21"/>
        <v>2008H00252</v>
      </c>
      <c r="D509" s="13">
        <v>39723</v>
      </c>
      <c r="E509">
        <v>40002</v>
      </c>
      <c r="F509" t="s">
        <v>294</v>
      </c>
      <c r="G509">
        <v>8</v>
      </c>
      <c r="H509">
        <v>8</v>
      </c>
      <c r="I509" t="s">
        <v>58</v>
      </c>
      <c r="J509" s="15">
        <f t="shared" si="19"/>
        <v>633.40200000000004</v>
      </c>
      <c r="K509" t="s">
        <v>403</v>
      </c>
      <c r="L509">
        <v>1.05</v>
      </c>
      <c r="M509">
        <v>12</v>
      </c>
      <c r="N509">
        <v>6</v>
      </c>
      <c r="P509" s="75"/>
      <c r="Q509" s="55"/>
      <c r="R509" s="61" t="s">
        <v>113</v>
      </c>
      <c r="S509" s="46">
        <v>0</v>
      </c>
      <c r="T509" s="65">
        <v>0</v>
      </c>
      <c r="U509" s="65">
        <v>0</v>
      </c>
      <c r="V509" s="65">
        <v>0</v>
      </c>
      <c r="W509" s="65">
        <v>0</v>
      </c>
      <c r="X509" s="75"/>
      <c r="Y509" s="22"/>
      <c r="Z509" s="61" t="s">
        <v>88</v>
      </c>
      <c r="AA509" s="65">
        <v>0</v>
      </c>
      <c r="AB509" s="65">
        <v>0</v>
      </c>
      <c r="AC509" s="65">
        <v>0</v>
      </c>
      <c r="AD509" s="41"/>
      <c r="AE509" s="22"/>
      <c r="AF509" s="55" t="s">
        <v>266</v>
      </c>
      <c r="AG509" s="55">
        <v>0.1</v>
      </c>
      <c r="AH509" s="55">
        <v>0</v>
      </c>
      <c r="AI509" s="55">
        <v>0</v>
      </c>
    </row>
    <row r="510" spans="1:35" hidden="1" x14ac:dyDescent="0.25">
      <c r="A510">
        <v>253</v>
      </c>
      <c r="B510">
        <v>2008</v>
      </c>
      <c r="C510" s="22" t="str">
        <f t="shared" si="21"/>
        <v>2008H00253</v>
      </c>
      <c r="D510" s="13">
        <v>39723</v>
      </c>
      <c r="E510">
        <v>40002</v>
      </c>
      <c r="F510" t="s">
        <v>294</v>
      </c>
      <c r="G510">
        <v>8</v>
      </c>
      <c r="H510">
        <v>8</v>
      </c>
      <c r="I510" t="s">
        <v>58</v>
      </c>
      <c r="J510" s="15">
        <f t="shared" si="19"/>
        <v>2337.5550000000003</v>
      </c>
      <c r="K510" t="s">
        <v>404</v>
      </c>
      <c r="L510">
        <v>3.875</v>
      </c>
      <c r="M510">
        <v>12</v>
      </c>
      <c r="N510">
        <v>6</v>
      </c>
      <c r="P510" s="55"/>
      <c r="Q510" s="55"/>
      <c r="R510" s="61" t="s">
        <v>113</v>
      </c>
      <c r="S510" s="46">
        <v>0</v>
      </c>
      <c r="T510" s="65">
        <v>0</v>
      </c>
      <c r="U510" s="65">
        <v>0</v>
      </c>
      <c r="V510" s="65">
        <v>0</v>
      </c>
      <c r="W510" s="65">
        <v>0</v>
      </c>
      <c r="X510" s="75">
        <v>357</v>
      </c>
      <c r="Y510" s="22">
        <v>2009</v>
      </c>
      <c r="Z510" s="61" t="s">
        <v>88</v>
      </c>
      <c r="AA510" s="65">
        <v>0.37</v>
      </c>
      <c r="AB510" s="65">
        <v>0</v>
      </c>
      <c r="AC510" s="65">
        <v>0</v>
      </c>
      <c r="AD510" s="41"/>
      <c r="AE510" s="22"/>
      <c r="AF510" s="55" t="s">
        <v>266</v>
      </c>
      <c r="AG510" s="55">
        <v>0</v>
      </c>
      <c r="AH510" s="55">
        <v>0</v>
      </c>
      <c r="AI510" s="55">
        <v>0</v>
      </c>
    </row>
    <row r="511" spans="1:35" hidden="1" x14ac:dyDescent="0.25">
      <c r="A511">
        <v>254</v>
      </c>
      <c r="B511">
        <v>2008</v>
      </c>
      <c r="C511" s="22" t="str">
        <f t="shared" si="21"/>
        <v>2008H00254</v>
      </c>
      <c r="D511" s="13">
        <v>39723</v>
      </c>
      <c r="E511">
        <v>40002</v>
      </c>
      <c r="F511" t="s">
        <v>294</v>
      </c>
      <c r="G511">
        <v>4</v>
      </c>
      <c r="H511">
        <v>8</v>
      </c>
      <c r="I511" t="s">
        <v>58</v>
      </c>
      <c r="J511" s="15">
        <f t="shared" si="19"/>
        <v>135.72900000000001</v>
      </c>
      <c r="K511" t="s">
        <v>402</v>
      </c>
      <c r="L511">
        <v>0.22500000000000001</v>
      </c>
      <c r="M511">
        <v>12</v>
      </c>
      <c r="N511">
        <v>6</v>
      </c>
      <c r="P511" s="55"/>
      <c r="Q511" s="55"/>
      <c r="R511" s="61" t="s">
        <v>113</v>
      </c>
      <c r="S511" s="46">
        <v>0</v>
      </c>
      <c r="T511" s="65">
        <v>0</v>
      </c>
      <c r="U511" s="65">
        <v>0</v>
      </c>
      <c r="V511" s="65">
        <v>0</v>
      </c>
      <c r="W511" s="65">
        <v>0</v>
      </c>
      <c r="X511" s="75"/>
      <c r="Y511" s="22"/>
      <c r="Z511" s="61" t="s">
        <v>88</v>
      </c>
      <c r="AA511" s="65">
        <v>0</v>
      </c>
      <c r="AB511" s="65">
        <v>0</v>
      </c>
      <c r="AC511" s="65">
        <v>0</v>
      </c>
      <c r="AD511" s="41"/>
      <c r="AE511" s="22"/>
      <c r="AF511" s="55" t="s">
        <v>266</v>
      </c>
      <c r="AG511" s="55">
        <v>0</v>
      </c>
      <c r="AH511" s="55">
        <v>0</v>
      </c>
      <c r="AI511" s="55">
        <v>0</v>
      </c>
    </row>
    <row r="512" spans="1:35" hidden="1" x14ac:dyDescent="0.25">
      <c r="A512">
        <v>255</v>
      </c>
      <c r="B512">
        <v>2008</v>
      </c>
      <c r="C512" s="22" t="str">
        <f t="shared" si="21"/>
        <v>2008H00255</v>
      </c>
      <c r="D512" s="13">
        <v>39723</v>
      </c>
      <c r="E512">
        <v>40002</v>
      </c>
      <c r="F512" t="s">
        <v>294</v>
      </c>
      <c r="G512">
        <v>4</v>
      </c>
      <c r="H512">
        <v>8</v>
      </c>
      <c r="I512" t="s">
        <v>58</v>
      </c>
      <c r="J512" s="15">
        <f t="shared" si="19"/>
        <v>603.24</v>
      </c>
      <c r="K512" t="s">
        <v>403</v>
      </c>
      <c r="L512">
        <v>1</v>
      </c>
      <c r="M512">
        <v>12</v>
      </c>
      <c r="N512">
        <v>6</v>
      </c>
      <c r="P512" s="75"/>
      <c r="Q512" s="55"/>
      <c r="R512" s="61" t="s">
        <v>113</v>
      </c>
      <c r="S512" s="46">
        <v>0</v>
      </c>
      <c r="T512" s="65">
        <v>0</v>
      </c>
      <c r="U512" s="65">
        <v>0</v>
      </c>
      <c r="V512" s="65">
        <v>7.0000000000000007E-2</v>
      </c>
      <c r="W512" s="65">
        <v>0</v>
      </c>
      <c r="X512" s="75"/>
      <c r="Y512" s="22"/>
      <c r="Z512" s="61" t="s">
        <v>88</v>
      </c>
      <c r="AA512" s="65">
        <v>0.01</v>
      </c>
      <c r="AB512" s="65">
        <v>0</v>
      </c>
      <c r="AC512" s="65">
        <v>0</v>
      </c>
      <c r="AD512" s="41"/>
      <c r="AE512" s="22"/>
      <c r="AF512" s="55" t="s">
        <v>266</v>
      </c>
      <c r="AG512" s="55">
        <v>0</v>
      </c>
      <c r="AH512" s="55">
        <v>0</v>
      </c>
      <c r="AI512" s="55">
        <v>0</v>
      </c>
    </row>
    <row r="513" spans="1:35" hidden="1" x14ac:dyDescent="0.25">
      <c r="A513">
        <v>256</v>
      </c>
      <c r="B513">
        <v>2008</v>
      </c>
      <c r="C513" s="22" t="str">
        <f t="shared" si="21"/>
        <v>2008H00256</v>
      </c>
      <c r="D513" s="13">
        <v>39723</v>
      </c>
      <c r="E513">
        <v>40002</v>
      </c>
      <c r="F513" t="s">
        <v>294</v>
      </c>
      <c r="G513">
        <v>4</v>
      </c>
      <c r="H513">
        <v>8</v>
      </c>
      <c r="I513" t="s">
        <v>58</v>
      </c>
      <c r="J513" s="15">
        <f t="shared" si="19"/>
        <v>3091.6050000000005</v>
      </c>
      <c r="K513" t="s">
        <v>404</v>
      </c>
      <c r="L513">
        <v>5.125</v>
      </c>
      <c r="M513">
        <v>12</v>
      </c>
      <c r="N513">
        <v>6</v>
      </c>
      <c r="P513" s="55">
        <v>353</v>
      </c>
      <c r="Q513" s="55">
        <v>2009</v>
      </c>
      <c r="R513" s="61" t="s">
        <v>113</v>
      </c>
      <c r="S513" s="65">
        <v>1.1299999999999999</v>
      </c>
      <c r="T513" s="65">
        <v>0</v>
      </c>
      <c r="U513" s="65">
        <v>0</v>
      </c>
      <c r="V513" s="65">
        <v>0</v>
      </c>
      <c r="W513" s="65">
        <v>0</v>
      </c>
      <c r="X513" s="55"/>
      <c r="Y513" s="22"/>
      <c r="Z513" s="61" t="s">
        <v>88</v>
      </c>
      <c r="AA513" s="19">
        <v>0</v>
      </c>
      <c r="AB513" s="19">
        <v>0</v>
      </c>
      <c r="AC513" s="65">
        <v>0</v>
      </c>
      <c r="AD513" s="41">
        <v>360</v>
      </c>
      <c r="AE513" s="22">
        <v>2009</v>
      </c>
      <c r="AF513" s="55" t="s">
        <v>266</v>
      </c>
      <c r="AG513" s="55">
        <v>4.38</v>
      </c>
      <c r="AH513" s="55">
        <v>0.27</v>
      </c>
      <c r="AI513" s="55">
        <v>0.09</v>
      </c>
    </row>
    <row r="514" spans="1:35" hidden="1" x14ac:dyDescent="0.25">
      <c r="A514">
        <v>257</v>
      </c>
      <c r="B514">
        <v>2008</v>
      </c>
      <c r="C514" s="22" t="str">
        <f t="shared" si="21"/>
        <v>2008H00257</v>
      </c>
      <c r="D514" s="13">
        <v>39723</v>
      </c>
      <c r="E514">
        <v>40002</v>
      </c>
      <c r="F514" t="s">
        <v>294</v>
      </c>
      <c r="G514">
        <v>1</v>
      </c>
      <c r="H514">
        <v>8</v>
      </c>
      <c r="I514" t="s">
        <v>58</v>
      </c>
      <c r="J514" s="15">
        <f t="shared" si="19"/>
        <v>165.89100000000002</v>
      </c>
      <c r="K514" t="s">
        <v>402</v>
      </c>
      <c r="L514">
        <v>0.27500000000000002</v>
      </c>
      <c r="M514">
        <v>12</v>
      </c>
      <c r="N514">
        <v>6</v>
      </c>
      <c r="P514" s="75"/>
      <c r="Q514" s="55"/>
      <c r="R514" s="61" t="s">
        <v>113</v>
      </c>
      <c r="S514" s="65">
        <v>0</v>
      </c>
      <c r="T514" s="65">
        <v>0</v>
      </c>
      <c r="U514" s="65">
        <v>0</v>
      </c>
      <c r="V514" s="65">
        <v>0</v>
      </c>
      <c r="W514" s="65">
        <v>0</v>
      </c>
      <c r="X514" s="55"/>
      <c r="Y514" s="22"/>
      <c r="Z514" s="61" t="s">
        <v>88</v>
      </c>
      <c r="AA514" s="65">
        <v>0</v>
      </c>
      <c r="AB514" s="65">
        <v>0</v>
      </c>
      <c r="AC514" s="65">
        <v>0</v>
      </c>
      <c r="AD514" s="41"/>
      <c r="AE514" s="22"/>
      <c r="AF514" s="55" t="s">
        <v>266</v>
      </c>
      <c r="AG514" s="55">
        <v>0</v>
      </c>
      <c r="AH514" s="55">
        <v>0</v>
      </c>
      <c r="AI514" s="55">
        <v>0</v>
      </c>
    </row>
    <row r="515" spans="1:35" hidden="1" x14ac:dyDescent="0.25">
      <c r="A515">
        <v>258</v>
      </c>
      <c r="B515">
        <v>2008</v>
      </c>
      <c r="C515" s="22" t="str">
        <f t="shared" si="21"/>
        <v>2008H00258</v>
      </c>
      <c r="D515" s="13">
        <v>39723</v>
      </c>
      <c r="E515">
        <v>40002</v>
      </c>
      <c r="F515" t="s">
        <v>294</v>
      </c>
      <c r="G515">
        <v>1</v>
      </c>
      <c r="H515">
        <v>8</v>
      </c>
      <c r="I515" t="s">
        <v>58</v>
      </c>
      <c r="J515" s="15">
        <f t="shared" si="19"/>
        <v>1885.125</v>
      </c>
      <c r="K515" t="s">
        <v>403</v>
      </c>
      <c r="L515">
        <v>3.125</v>
      </c>
      <c r="M515">
        <v>12</v>
      </c>
      <c r="N515">
        <v>6</v>
      </c>
      <c r="P515" s="55">
        <v>354</v>
      </c>
      <c r="Q515" s="55">
        <v>2009</v>
      </c>
      <c r="R515" s="61" t="s">
        <v>113</v>
      </c>
      <c r="S515" s="65">
        <v>0.15</v>
      </c>
      <c r="T515" s="46">
        <v>0</v>
      </c>
      <c r="U515" s="46">
        <v>0</v>
      </c>
      <c r="V515" s="46">
        <v>0</v>
      </c>
      <c r="W515" s="46">
        <v>0</v>
      </c>
      <c r="X515" s="75">
        <v>358</v>
      </c>
      <c r="Y515" s="22">
        <v>2009</v>
      </c>
      <c r="Z515" s="61" t="s">
        <v>88</v>
      </c>
      <c r="AA515" s="65">
        <v>0.3</v>
      </c>
      <c r="AB515" s="65">
        <v>0</v>
      </c>
      <c r="AC515" s="65">
        <v>0</v>
      </c>
      <c r="AD515" s="41"/>
      <c r="AE515" s="22"/>
      <c r="AF515" s="55" t="s">
        <v>266</v>
      </c>
      <c r="AG515" s="55">
        <v>0</v>
      </c>
      <c r="AH515" s="55">
        <v>0</v>
      </c>
      <c r="AI515" s="55">
        <v>0.03</v>
      </c>
    </row>
    <row r="516" spans="1:35" hidden="1" x14ac:dyDescent="0.25">
      <c r="A516">
        <v>259</v>
      </c>
      <c r="B516">
        <v>2008</v>
      </c>
      <c r="C516" s="22" t="str">
        <f t="shared" si="21"/>
        <v>2008H00259</v>
      </c>
      <c r="D516" s="13">
        <v>39723</v>
      </c>
      <c r="E516">
        <v>40002</v>
      </c>
      <c r="F516" t="s">
        <v>294</v>
      </c>
      <c r="G516">
        <v>1</v>
      </c>
      <c r="H516">
        <v>8</v>
      </c>
      <c r="I516" t="s">
        <v>58</v>
      </c>
      <c r="J516" s="15">
        <f t="shared" si="19"/>
        <v>1131.075</v>
      </c>
      <c r="K516" t="s">
        <v>404</v>
      </c>
      <c r="L516">
        <v>1.875</v>
      </c>
      <c r="M516">
        <v>12</v>
      </c>
      <c r="N516">
        <v>6</v>
      </c>
      <c r="P516" s="55">
        <v>355</v>
      </c>
      <c r="Q516" s="55">
        <v>2009</v>
      </c>
      <c r="R516" s="61" t="s">
        <v>113</v>
      </c>
      <c r="S516" s="65">
        <v>1.5</v>
      </c>
      <c r="T516" s="65">
        <v>0</v>
      </c>
      <c r="U516" s="65">
        <v>0</v>
      </c>
      <c r="V516" s="46">
        <v>0</v>
      </c>
      <c r="W516" s="46">
        <v>0</v>
      </c>
      <c r="X516" s="75">
        <v>359</v>
      </c>
      <c r="Y516" s="22">
        <v>2009</v>
      </c>
      <c r="Z516" s="61" t="s">
        <v>88</v>
      </c>
      <c r="AA516" s="65">
        <v>0.5</v>
      </c>
      <c r="AB516" s="65">
        <v>0</v>
      </c>
      <c r="AC516" s="65">
        <v>0</v>
      </c>
      <c r="AD516" s="41"/>
      <c r="AE516" s="22"/>
      <c r="AF516" s="55" t="s">
        <v>266</v>
      </c>
      <c r="AG516" s="55">
        <v>0</v>
      </c>
      <c r="AH516" s="55">
        <v>0</v>
      </c>
      <c r="AI516" s="55">
        <v>0</v>
      </c>
    </row>
    <row r="517" spans="1:35" hidden="1" x14ac:dyDescent="0.25">
      <c r="A517">
        <v>6</v>
      </c>
      <c r="B517">
        <v>2009</v>
      </c>
      <c r="C517" s="22" t="str">
        <f>CONCATENATE(B517,"H0000",A517)</f>
        <v>2009H00006</v>
      </c>
      <c r="D517" s="13">
        <v>39938</v>
      </c>
      <c r="E517">
        <v>40002</v>
      </c>
      <c r="F517" t="s">
        <v>309</v>
      </c>
      <c r="G517">
        <v>1</v>
      </c>
      <c r="I517" t="s">
        <v>58</v>
      </c>
      <c r="J517" s="15">
        <f t="shared" si="19"/>
        <v>904.86</v>
      </c>
      <c r="K517" t="s">
        <v>402</v>
      </c>
      <c r="L517">
        <v>1.5</v>
      </c>
      <c r="M517">
        <v>12</v>
      </c>
      <c r="N517">
        <v>6</v>
      </c>
      <c r="P517" s="55"/>
      <c r="Q517" s="55"/>
      <c r="R517" s="61" t="s">
        <v>113</v>
      </c>
      <c r="S517" s="46">
        <v>0</v>
      </c>
      <c r="T517" s="46">
        <v>0</v>
      </c>
      <c r="U517" s="46">
        <v>0</v>
      </c>
      <c r="V517" s="46">
        <v>0</v>
      </c>
      <c r="W517" s="46">
        <v>0</v>
      </c>
      <c r="X517" s="55"/>
      <c r="Y517" s="22"/>
      <c r="Z517" s="61" t="s">
        <v>114</v>
      </c>
      <c r="AA517" s="46">
        <v>0</v>
      </c>
      <c r="AB517" s="46">
        <v>0</v>
      </c>
      <c r="AC517" s="46">
        <v>0</v>
      </c>
    </row>
    <row r="518" spans="1:35" hidden="1" x14ac:dyDescent="0.25">
      <c r="A518">
        <v>7</v>
      </c>
      <c r="B518">
        <v>2009</v>
      </c>
      <c r="C518" s="22" t="str">
        <f>CONCATENATE(B518,"H0000",A518)</f>
        <v>2009H00007</v>
      </c>
      <c r="D518" s="13">
        <v>39938</v>
      </c>
      <c r="E518">
        <v>40002</v>
      </c>
      <c r="F518" t="s">
        <v>309</v>
      </c>
      <c r="G518">
        <v>1</v>
      </c>
      <c r="I518" t="s">
        <v>58</v>
      </c>
      <c r="J518" s="15">
        <f t="shared" si="19"/>
        <v>2171.6640000000002</v>
      </c>
      <c r="K518" t="s">
        <v>403</v>
      </c>
      <c r="L518">
        <v>3.6</v>
      </c>
      <c r="M518">
        <v>12</v>
      </c>
      <c r="N518">
        <v>6</v>
      </c>
      <c r="P518" s="55"/>
      <c r="Q518" s="55"/>
      <c r="R518" s="61" t="s">
        <v>113</v>
      </c>
      <c r="S518" s="46">
        <v>0</v>
      </c>
      <c r="T518" s="46">
        <v>0</v>
      </c>
      <c r="U518" s="46">
        <v>0</v>
      </c>
      <c r="V518" s="46">
        <v>0</v>
      </c>
      <c r="W518" s="46">
        <v>0</v>
      </c>
      <c r="X518" s="55"/>
      <c r="Y518" s="22"/>
      <c r="Z518" s="61" t="s">
        <v>114</v>
      </c>
      <c r="AA518" s="46">
        <v>0</v>
      </c>
      <c r="AB518" s="46">
        <v>0</v>
      </c>
      <c r="AC518" s="46">
        <v>0</v>
      </c>
    </row>
    <row r="519" spans="1:35" hidden="1" x14ac:dyDescent="0.25">
      <c r="A519">
        <v>8</v>
      </c>
      <c r="B519">
        <v>2009</v>
      </c>
      <c r="C519" s="22" t="str">
        <f>CONCATENATE(B519,"H0000",A519)</f>
        <v>2009H00008</v>
      </c>
      <c r="D519" s="13">
        <v>39938</v>
      </c>
      <c r="E519">
        <v>40002</v>
      </c>
      <c r="F519" t="s">
        <v>309</v>
      </c>
      <c r="G519">
        <v>1</v>
      </c>
      <c r="I519" t="s">
        <v>58</v>
      </c>
      <c r="J519" s="15">
        <f t="shared" si="19"/>
        <v>2051.0160000000001</v>
      </c>
      <c r="K519" t="s">
        <v>404</v>
      </c>
      <c r="L519">
        <v>3.4</v>
      </c>
      <c r="M519">
        <v>12</v>
      </c>
      <c r="N519">
        <v>6</v>
      </c>
      <c r="P519" s="55"/>
      <c r="Q519" s="55"/>
      <c r="R519" s="61" t="s">
        <v>113</v>
      </c>
      <c r="S519" s="46">
        <v>0.04</v>
      </c>
      <c r="T519" s="46">
        <v>0.12</v>
      </c>
      <c r="U519" s="46">
        <v>0</v>
      </c>
      <c r="V519" s="46">
        <v>0</v>
      </c>
      <c r="W519" s="46">
        <v>0</v>
      </c>
      <c r="X519" s="55"/>
      <c r="Y519" s="22"/>
      <c r="Z519" s="61" t="s">
        <v>114</v>
      </c>
      <c r="AA519" s="46">
        <v>0</v>
      </c>
      <c r="AB519" s="46">
        <v>0</v>
      </c>
      <c r="AC519" s="46">
        <v>0</v>
      </c>
    </row>
    <row r="520" spans="1:35" hidden="1" x14ac:dyDescent="0.25">
      <c r="A520">
        <v>9</v>
      </c>
      <c r="B520">
        <v>2009</v>
      </c>
      <c r="C520" s="22" t="str">
        <f>CONCATENATE(B520,"H0000",A520)</f>
        <v>2009H00009</v>
      </c>
      <c r="D520" s="13">
        <v>39938</v>
      </c>
      <c r="E520">
        <v>40002</v>
      </c>
      <c r="F520" t="s">
        <v>309</v>
      </c>
      <c r="G520">
        <v>2</v>
      </c>
      <c r="I520" t="s">
        <v>58</v>
      </c>
      <c r="J520" s="15">
        <f t="shared" si="19"/>
        <v>361.94399999999996</v>
      </c>
      <c r="K520" t="s">
        <v>402</v>
      </c>
      <c r="L520">
        <v>0.6</v>
      </c>
      <c r="M520">
        <v>12</v>
      </c>
      <c r="N520">
        <v>6</v>
      </c>
      <c r="P520" s="55"/>
      <c r="Q520" s="55"/>
      <c r="R520" s="61" t="s">
        <v>113</v>
      </c>
      <c r="S520" s="46">
        <v>0</v>
      </c>
      <c r="T520" s="46">
        <v>0</v>
      </c>
      <c r="U520" s="46">
        <v>0</v>
      </c>
      <c r="V520" s="46">
        <v>0</v>
      </c>
      <c r="W520" s="46">
        <v>0</v>
      </c>
      <c r="X520" s="55"/>
      <c r="Y520" s="22"/>
      <c r="Z520" s="61" t="s">
        <v>114</v>
      </c>
      <c r="AA520" s="46">
        <v>0</v>
      </c>
      <c r="AB520" s="46">
        <v>0</v>
      </c>
      <c r="AC520" s="46">
        <v>0</v>
      </c>
    </row>
    <row r="521" spans="1:35" hidden="1" x14ac:dyDescent="0.25">
      <c r="A521">
        <v>10</v>
      </c>
      <c r="B521">
        <v>2009</v>
      </c>
      <c r="C521" s="22" t="str">
        <f t="shared" ref="C521:C552" si="22">CONCATENATE(B521,"H000",A521)</f>
        <v>2009H00010</v>
      </c>
      <c r="D521" s="13">
        <v>39938</v>
      </c>
      <c r="E521">
        <v>40002</v>
      </c>
      <c r="F521" t="s">
        <v>309</v>
      </c>
      <c r="G521">
        <v>2</v>
      </c>
      <c r="I521" t="s">
        <v>58</v>
      </c>
      <c r="J521" s="15">
        <f t="shared" si="19"/>
        <v>1568.4240000000004</v>
      </c>
      <c r="K521" t="s">
        <v>403</v>
      </c>
      <c r="L521">
        <v>2.6</v>
      </c>
      <c r="M521">
        <v>12</v>
      </c>
      <c r="N521">
        <v>6</v>
      </c>
      <c r="P521" s="55">
        <v>910</v>
      </c>
      <c r="Q521" s="55">
        <v>2009</v>
      </c>
      <c r="R521" s="61" t="s">
        <v>113</v>
      </c>
      <c r="S521" s="46">
        <v>0.62</v>
      </c>
      <c r="T521" s="46">
        <v>0.97</v>
      </c>
      <c r="U521" s="46">
        <v>0</v>
      </c>
      <c r="V521" s="46">
        <v>0.04</v>
      </c>
      <c r="W521" s="46">
        <v>0</v>
      </c>
      <c r="X521" s="55"/>
      <c r="Y521" s="22"/>
      <c r="Z521" s="61" t="s">
        <v>114</v>
      </c>
      <c r="AA521" s="46">
        <v>0</v>
      </c>
      <c r="AB521" s="46">
        <v>0</v>
      </c>
      <c r="AC521" s="46">
        <v>0</v>
      </c>
    </row>
    <row r="522" spans="1:35" hidden="1" x14ac:dyDescent="0.25">
      <c r="A522">
        <v>11</v>
      </c>
      <c r="B522">
        <v>2009</v>
      </c>
      <c r="C522" s="22" t="str">
        <f t="shared" si="22"/>
        <v>2009H00011</v>
      </c>
      <c r="D522" s="13">
        <v>39938</v>
      </c>
      <c r="E522">
        <v>40002</v>
      </c>
      <c r="F522" t="s">
        <v>309</v>
      </c>
      <c r="G522">
        <v>2</v>
      </c>
      <c r="I522" t="s">
        <v>58</v>
      </c>
      <c r="J522" s="15">
        <f t="shared" si="19"/>
        <v>1146.1559999999999</v>
      </c>
      <c r="K522" t="s">
        <v>404</v>
      </c>
      <c r="L522">
        <v>1.9</v>
      </c>
      <c r="M522">
        <v>12</v>
      </c>
      <c r="N522">
        <v>6</v>
      </c>
      <c r="P522" s="55">
        <v>911</v>
      </c>
      <c r="Q522" s="55">
        <v>2009</v>
      </c>
      <c r="R522" s="61" t="s">
        <v>113</v>
      </c>
      <c r="S522" s="46">
        <v>0.1</v>
      </c>
      <c r="T522" s="46">
        <v>0.27</v>
      </c>
      <c r="U522" s="46">
        <v>0</v>
      </c>
      <c r="V522" s="46">
        <v>0.05</v>
      </c>
      <c r="W522" s="46">
        <v>0</v>
      </c>
      <c r="X522" s="55"/>
      <c r="Y522" s="22"/>
      <c r="Z522" s="61" t="s">
        <v>114</v>
      </c>
      <c r="AA522" s="46">
        <v>0</v>
      </c>
      <c r="AB522" s="46">
        <v>0</v>
      </c>
      <c r="AC522" s="46">
        <v>0</v>
      </c>
    </row>
    <row r="523" spans="1:35" hidden="1" x14ac:dyDescent="0.25">
      <c r="A523">
        <v>12</v>
      </c>
      <c r="B523">
        <v>2009</v>
      </c>
      <c r="C523" s="22" t="str">
        <f t="shared" si="22"/>
        <v>2009H00012</v>
      </c>
      <c r="D523" s="13">
        <v>39939</v>
      </c>
      <c r="E523">
        <v>40002</v>
      </c>
      <c r="F523" t="s">
        <v>309</v>
      </c>
      <c r="G523">
        <v>3</v>
      </c>
      <c r="I523" t="s">
        <v>58</v>
      </c>
      <c r="J523" s="15">
        <f t="shared" si="19"/>
        <v>482.5920000000001</v>
      </c>
      <c r="K523" t="s">
        <v>402</v>
      </c>
      <c r="L523">
        <v>0.8</v>
      </c>
      <c r="M523">
        <v>12</v>
      </c>
      <c r="N523">
        <v>6</v>
      </c>
      <c r="P523" s="55"/>
      <c r="Q523" s="55"/>
      <c r="R523" s="61" t="s">
        <v>113</v>
      </c>
      <c r="S523" s="46">
        <v>0</v>
      </c>
      <c r="T523" s="46">
        <v>0</v>
      </c>
      <c r="U523" s="46">
        <v>0</v>
      </c>
      <c r="V523" s="46">
        <v>0</v>
      </c>
      <c r="W523" s="46">
        <v>0</v>
      </c>
      <c r="X523" s="55"/>
      <c r="Y523" s="22"/>
      <c r="Z523" s="61" t="s">
        <v>114</v>
      </c>
      <c r="AA523" s="46">
        <v>0</v>
      </c>
      <c r="AB523" s="46">
        <v>0</v>
      </c>
      <c r="AC523" s="46">
        <v>0</v>
      </c>
    </row>
    <row r="524" spans="1:35" hidden="1" x14ac:dyDescent="0.25">
      <c r="A524">
        <v>13</v>
      </c>
      <c r="B524">
        <v>2009</v>
      </c>
      <c r="C524" s="22" t="str">
        <f t="shared" si="22"/>
        <v>2009H00013</v>
      </c>
      <c r="D524" s="13">
        <v>39939</v>
      </c>
      <c r="E524">
        <v>40002</v>
      </c>
      <c r="F524" t="s">
        <v>309</v>
      </c>
      <c r="G524">
        <v>3</v>
      </c>
      <c r="I524" t="s">
        <v>58</v>
      </c>
      <c r="J524" s="15">
        <f t="shared" si="19"/>
        <v>1990.692</v>
      </c>
      <c r="K524" t="s">
        <v>403</v>
      </c>
      <c r="L524">
        <v>3.3</v>
      </c>
      <c r="M524">
        <v>12</v>
      </c>
      <c r="N524">
        <v>6</v>
      </c>
      <c r="P524" s="55"/>
      <c r="Q524" s="55"/>
      <c r="R524" s="61" t="s">
        <v>113</v>
      </c>
      <c r="S524" s="46">
        <v>0</v>
      </c>
      <c r="T524" s="46">
        <v>0</v>
      </c>
      <c r="U524" s="46">
        <v>0</v>
      </c>
      <c r="V524" s="46">
        <v>0</v>
      </c>
      <c r="W524" s="46">
        <v>0</v>
      </c>
      <c r="X524" s="55">
        <v>914</v>
      </c>
      <c r="Y524" s="22">
        <v>2009</v>
      </c>
      <c r="Z524" s="61" t="s">
        <v>114</v>
      </c>
      <c r="AA524" s="46">
        <v>0.17</v>
      </c>
      <c r="AB524" s="46">
        <v>0</v>
      </c>
      <c r="AC524" s="46">
        <v>0</v>
      </c>
    </row>
    <row r="525" spans="1:35" hidden="1" x14ac:dyDescent="0.25">
      <c r="A525">
        <v>14</v>
      </c>
      <c r="B525">
        <v>2009</v>
      </c>
      <c r="C525" s="22" t="str">
        <f t="shared" si="22"/>
        <v>2009H00014</v>
      </c>
      <c r="D525" s="13">
        <v>39939</v>
      </c>
      <c r="E525">
        <v>40002</v>
      </c>
      <c r="F525" t="s">
        <v>309</v>
      </c>
      <c r="G525">
        <v>3</v>
      </c>
      <c r="I525" t="s">
        <v>58</v>
      </c>
      <c r="J525" s="15">
        <f t="shared" si="19"/>
        <v>1568.4240000000004</v>
      </c>
      <c r="K525" t="s">
        <v>404</v>
      </c>
      <c r="L525">
        <v>2.6</v>
      </c>
      <c r="M525">
        <v>12</v>
      </c>
      <c r="N525">
        <v>6</v>
      </c>
      <c r="P525" s="55">
        <v>912</v>
      </c>
      <c r="Q525" s="55">
        <v>2009</v>
      </c>
      <c r="R525" s="61" t="s">
        <v>113</v>
      </c>
      <c r="S525" s="46">
        <v>0.84</v>
      </c>
      <c r="T525" s="46">
        <v>0.1</v>
      </c>
      <c r="U525" s="46">
        <v>0</v>
      </c>
      <c r="V525" s="46">
        <v>0.03</v>
      </c>
      <c r="W525" s="46">
        <v>0</v>
      </c>
      <c r="X525" s="55"/>
      <c r="Y525" s="22"/>
      <c r="Z525" s="61" t="s">
        <v>114</v>
      </c>
      <c r="AA525" s="46">
        <v>0</v>
      </c>
      <c r="AB525" s="46">
        <v>0</v>
      </c>
      <c r="AC525" s="46">
        <v>0</v>
      </c>
    </row>
    <row r="526" spans="1:35" hidden="1" x14ac:dyDescent="0.25">
      <c r="A526">
        <v>15</v>
      </c>
      <c r="B526">
        <v>2009</v>
      </c>
      <c r="C526" s="22" t="str">
        <f t="shared" si="22"/>
        <v>2009H00015</v>
      </c>
      <c r="D526" s="13">
        <v>39939</v>
      </c>
      <c r="E526">
        <v>40002</v>
      </c>
      <c r="F526" t="s">
        <v>309</v>
      </c>
      <c r="G526">
        <v>4</v>
      </c>
      <c r="I526" t="s">
        <v>58</v>
      </c>
      <c r="J526" s="15">
        <f t="shared" si="19"/>
        <v>482.5920000000001</v>
      </c>
      <c r="K526" t="s">
        <v>402</v>
      </c>
      <c r="L526">
        <v>0.8</v>
      </c>
      <c r="M526">
        <v>12</v>
      </c>
      <c r="N526">
        <v>6</v>
      </c>
      <c r="P526" s="55"/>
      <c r="Q526" s="55"/>
      <c r="R526" s="61" t="s">
        <v>113</v>
      </c>
      <c r="S526" s="46">
        <v>0</v>
      </c>
      <c r="T526" s="46">
        <v>0</v>
      </c>
      <c r="U526" s="46">
        <v>0</v>
      </c>
      <c r="V526" s="46">
        <v>0</v>
      </c>
      <c r="W526" s="46">
        <v>0</v>
      </c>
      <c r="X526" s="55"/>
      <c r="Y526" s="22"/>
      <c r="Z526" s="61" t="s">
        <v>114</v>
      </c>
      <c r="AA526" s="46">
        <v>0</v>
      </c>
      <c r="AB526" s="46">
        <v>0</v>
      </c>
      <c r="AC526" s="46">
        <v>0</v>
      </c>
    </row>
    <row r="527" spans="1:35" hidden="1" x14ac:dyDescent="0.25">
      <c r="A527">
        <v>16</v>
      </c>
      <c r="B527">
        <v>2009</v>
      </c>
      <c r="C527" s="22" t="str">
        <f t="shared" si="22"/>
        <v>2009H00016</v>
      </c>
      <c r="D527" s="13">
        <v>39939</v>
      </c>
      <c r="E527">
        <v>40002</v>
      </c>
      <c r="F527" t="s">
        <v>309</v>
      </c>
      <c r="G527">
        <v>4</v>
      </c>
      <c r="I527" t="s">
        <v>58</v>
      </c>
      <c r="J527" s="15">
        <f t="shared" si="19"/>
        <v>2352.636</v>
      </c>
      <c r="K527" t="s">
        <v>403</v>
      </c>
      <c r="L527">
        <v>3.9</v>
      </c>
      <c r="M527">
        <v>12</v>
      </c>
      <c r="N527">
        <v>6</v>
      </c>
      <c r="P527" s="55"/>
      <c r="Q527" s="55"/>
      <c r="R527" s="61" t="s">
        <v>113</v>
      </c>
      <c r="S527" s="46">
        <v>0</v>
      </c>
      <c r="T527" s="46">
        <v>0</v>
      </c>
      <c r="U527" s="46">
        <v>0</v>
      </c>
      <c r="V527" s="46">
        <v>0</v>
      </c>
      <c r="W527" s="46">
        <v>0</v>
      </c>
      <c r="X527" s="55"/>
      <c r="Y527" s="22"/>
      <c r="Z527" s="61" t="s">
        <v>114</v>
      </c>
      <c r="AA527" s="46">
        <v>0</v>
      </c>
      <c r="AB527" s="46">
        <v>0</v>
      </c>
      <c r="AC527" s="46">
        <v>0</v>
      </c>
    </row>
    <row r="528" spans="1:35" hidden="1" x14ac:dyDescent="0.25">
      <c r="A528">
        <v>17</v>
      </c>
      <c r="B528">
        <v>2009</v>
      </c>
      <c r="C528" s="22" t="str">
        <f t="shared" si="22"/>
        <v>2009H00017</v>
      </c>
      <c r="D528" s="13">
        <v>39939</v>
      </c>
      <c r="E528">
        <v>40002</v>
      </c>
      <c r="F528" t="s">
        <v>309</v>
      </c>
      <c r="G528">
        <v>4</v>
      </c>
      <c r="I528" t="s">
        <v>58</v>
      </c>
      <c r="J528" s="15">
        <f t="shared" si="19"/>
        <v>1085.8320000000001</v>
      </c>
      <c r="K528" t="s">
        <v>404</v>
      </c>
      <c r="L528">
        <v>1.8</v>
      </c>
      <c r="M528">
        <v>12</v>
      </c>
      <c r="N528">
        <v>6</v>
      </c>
      <c r="P528" s="55"/>
      <c r="Q528" s="55"/>
      <c r="R528" s="61" t="s">
        <v>113</v>
      </c>
      <c r="S528" s="46">
        <v>0</v>
      </c>
      <c r="T528" s="46">
        <v>0</v>
      </c>
      <c r="U528" s="46">
        <v>0</v>
      </c>
      <c r="V528" s="46">
        <v>0</v>
      </c>
      <c r="W528" s="46">
        <v>0</v>
      </c>
      <c r="X528" s="55"/>
      <c r="Y528" s="22"/>
      <c r="Z528" s="61" t="s">
        <v>114</v>
      </c>
      <c r="AA528" s="46">
        <v>0</v>
      </c>
      <c r="AB528" s="46">
        <v>0</v>
      </c>
      <c r="AC528" s="46">
        <v>0</v>
      </c>
    </row>
    <row r="529" spans="1:29" hidden="1" x14ac:dyDescent="0.25">
      <c r="A529">
        <v>18</v>
      </c>
      <c r="B529">
        <v>2009</v>
      </c>
      <c r="C529" s="22" t="str">
        <f t="shared" si="22"/>
        <v>2009H00018</v>
      </c>
      <c r="D529" s="13">
        <v>39939</v>
      </c>
      <c r="E529">
        <v>40002</v>
      </c>
      <c r="F529" t="s">
        <v>309</v>
      </c>
      <c r="G529">
        <v>5</v>
      </c>
      <c r="I529" t="s">
        <v>58</v>
      </c>
      <c r="J529" s="15">
        <f t="shared" si="19"/>
        <v>361.94399999999996</v>
      </c>
      <c r="K529" t="s">
        <v>402</v>
      </c>
      <c r="L529">
        <v>0.6</v>
      </c>
      <c r="M529">
        <v>12</v>
      </c>
      <c r="N529">
        <v>6</v>
      </c>
      <c r="P529" s="55"/>
      <c r="Q529" s="55"/>
      <c r="R529" s="61" t="s">
        <v>113</v>
      </c>
      <c r="S529" s="46">
        <v>0</v>
      </c>
      <c r="T529" s="46">
        <v>0</v>
      </c>
      <c r="U529" s="46">
        <v>0</v>
      </c>
      <c r="V529" s="46">
        <v>0</v>
      </c>
      <c r="W529" s="46">
        <v>0</v>
      </c>
      <c r="X529" s="55"/>
      <c r="Y529" s="22"/>
      <c r="Z529" s="61" t="s">
        <v>114</v>
      </c>
      <c r="AA529" s="46">
        <v>0</v>
      </c>
      <c r="AB529" s="46">
        <v>0</v>
      </c>
      <c r="AC529" s="46">
        <v>0</v>
      </c>
    </row>
    <row r="530" spans="1:29" hidden="1" x14ac:dyDescent="0.25">
      <c r="A530">
        <v>19</v>
      </c>
      <c r="B530">
        <v>2009</v>
      </c>
      <c r="C530" s="22" t="str">
        <f t="shared" si="22"/>
        <v>2009H00019</v>
      </c>
      <c r="D530" s="13">
        <v>39939</v>
      </c>
      <c r="E530">
        <v>40002</v>
      </c>
      <c r="F530" t="s">
        <v>309</v>
      </c>
      <c r="G530">
        <v>5</v>
      </c>
      <c r="I530" t="s">
        <v>58</v>
      </c>
      <c r="J530" s="15">
        <f t="shared" si="19"/>
        <v>2412.96</v>
      </c>
      <c r="K530" t="s">
        <v>403</v>
      </c>
      <c r="L530">
        <v>4</v>
      </c>
      <c r="M530">
        <v>12</v>
      </c>
      <c r="N530">
        <v>6</v>
      </c>
      <c r="P530" s="55"/>
      <c r="Q530" s="55"/>
      <c r="R530" s="61" t="s">
        <v>113</v>
      </c>
      <c r="S530" s="46">
        <v>0</v>
      </c>
      <c r="T530" s="46">
        <v>0</v>
      </c>
      <c r="U530" s="46">
        <v>0</v>
      </c>
      <c r="V530" s="46">
        <v>0.16</v>
      </c>
      <c r="W530" s="46">
        <v>0</v>
      </c>
      <c r="X530" s="55">
        <v>915</v>
      </c>
      <c r="Y530" s="22">
        <v>2009</v>
      </c>
      <c r="Z530" s="61" t="s">
        <v>114</v>
      </c>
      <c r="AA530" s="46">
        <v>0.28999999999999998</v>
      </c>
      <c r="AB530" s="46">
        <v>0</v>
      </c>
      <c r="AC530" s="46">
        <v>0</v>
      </c>
    </row>
    <row r="531" spans="1:29" hidden="1" x14ac:dyDescent="0.25">
      <c r="A531">
        <v>20</v>
      </c>
      <c r="B531">
        <v>2009</v>
      </c>
      <c r="C531" s="22" t="str">
        <f t="shared" si="22"/>
        <v>2009H00020</v>
      </c>
      <c r="D531" s="13">
        <v>39939</v>
      </c>
      <c r="E531">
        <v>40002</v>
      </c>
      <c r="F531" t="s">
        <v>309</v>
      </c>
      <c r="G531">
        <v>5</v>
      </c>
      <c r="I531" t="s">
        <v>58</v>
      </c>
      <c r="J531" s="15">
        <f t="shared" si="19"/>
        <v>1266.8040000000001</v>
      </c>
      <c r="K531" t="s">
        <v>404</v>
      </c>
      <c r="L531">
        <v>2.1</v>
      </c>
      <c r="M531">
        <v>12</v>
      </c>
      <c r="N531">
        <v>6</v>
      </c>
      <c r="P531" s="55">
        <v>913</v>
      </c>
      <c r="Q531" s="55">
        <v>2009</v>
      </c>
      <c r="R531" s="61" t="s">
        <v>113</v>
      </c>
      <c r="S531" s="46">
        <v>0.67</v>
      </c>
      <c r="T531" s="46">
        <v>0</v>
      </c>
      <c r="U531" s="46">
        <v>0</v>
      </c>
      <c r="V531" s="46">
        <v>0</v>
      </c>
      <c r="W531" s="46">
        <v>0</v>
      </c>
      <c r="X531" s="55"/>
      <c r="Y531" s="22"/>
      <c r="Z531" s="61" t="s">
        <v>114</v>
      </c>
      <c r="AA531" s="46">
        <v>0.03</v>
      </c>
      <c r="AB531" s="46">
        <v>0</v>
      </c>
      <c r="AC531" s="46">
        <v>0</v>
      </c>
    </row>
    <row r="532" spans="1:29" hidden="1" x14ac:dyDescent="0.25">
      <c r="A532">
        <v>21</v>
      </c>
      <c r="B532">
        <v>2009</v>
      </c>
      <c r="C532" s="22" t="str">
        <f t="shared" si="22"/>
        <v>2009H00021</v>
      </c>
      <c r="D532" s="13">
        <v>39939</v>
      </c>
      <c r="E532">
        <v>40002</v>
      </c>
      <c r="F532" t="s">
        <v>309</v>
      </c>
      <c r="G532">
        <v>6</v>
      </c>
      <c r="I532" t="s">
        <v>58</v>
      </c>
      <c r="J532" s="15">
        <f t="shared" ref="J532:J595" si="23">IF(I532="SR",599*L532*M532,IF(I532="WB",50.27*L532*M532,""))</f>
        <v>1689.0720000000001</v>
      </c>
      <c r="K532" t="s">
        <v>402</v>
      </c>
      <c r="L532">
        <v>2.8</v>
      </c>
      <c r="M532">
        <v>12</v>
      </c>
      <c r="N532">
        <v>6</v>
      </c>
      <c r="P532" s="55"/>
      <c r="Q532" s="55"/>
      <c r="R532" s="61" t="s">
        <v>113</v>
      </c>
      <c r="S532" s="46">
        <v>0</v>
      </c>
      <c r="T532" s="46">
        <v>0</v>
      </c>
      <c r="U532" s="46">
        <v>0</v>
      </c>
      <c r="V532" s="46">
        <v>0</v>
      </c>
      <c r="W532" s="46">
        <v>0</v>
      </c>
      <c r="X532" s="55"/>
      <c r="Y532" s="22"/>
      <c r="Z532" s="61" t="s">
        <v>114</v>
      </c>
      <c r="AA532" s="46">
        <v>0</v>
      </c>
      <c r="AB532" s="46">
        <v>0</v>
      </c>
      <c r="AC532" s="46">
        <v>0</v>
      </c>
    </row>
    <row r="533" spans="1:29" hidden="1" x14ac:dyDescent="0.25">
      <c r="A533">
        <v>22</v>
      </c>
      <c r="B533">
        <v>2009</v>
      </c>
      <c r="C533" s="22" t="str">
        <f t="shared" si="22"/>
        <v>2009H00022</v>
      </c>
      <c r="D533" s="13">
        <v>39939</v>
      </c>
      <c r="E533">
        <v>40002</v>
      </c>
      <c r="F533" t="s">
        <v>309</v>
      </c>
      <c r="G533">
        <v>6</v>
      </c>
      <c r="I533" t="s">
        <v>58</v>
      </c>
      <c r="J533" s="15">
        <f t="shared" si="23"/>
        <v>1870.0440000000003</v>
      </c>
      <c r="K533" t="s">
        <v>403</v>
      </c>
      <c r="L533">
        <v>3.1</v>
      </c>
      <c r="M533">
        <v>12</v>
      </c>
      <c r="N533">
        <v>6</v>
      </c>
      <c r="P533" s="55"/>
      <c r="Q533" s="55"/>
      <c r="R533" s="61" t="s">
        <v>113</v>
      </c>
      <c r="S533" s="46">
        <v>0</v>
      </c>
      <c r="T533" s="46">
        <v>0</v>
      </c>
      <c r="U533" s="46">
        <v>0</v>
      </c>
      <c r="V533" s="46">
        <v>0.19</v>
      </c>
      <c r="W533" s="46">
        <v>0</v>
      </c>
      <c r="X533" s="55"/>
      <c r="Y533" s="22"/>
      <c r="Z533" s="61" t="s">
        <v>114</v>
      </c>
      <c r="AA533" s="46">
        <v>0</v>
      </c>
      <c r="AB533" s="46">
        <v>0</v>
      </c>
      <c r="AC533" s="46">
        <v>0</v>
      </c>
    </row>
    <row r="534" spans="1:29" hidden="1" x14ac:dyDescent="0.25">
      <c r="A534">
        <v>23</v>
      </c>
      <c r="B534">
        <v>2009</v>
      </c>
      <c r="C534" s="22" t="str">
        <f t="shared" si="22"/>
        <v>2009H00023</v>
      </c>
      <c r="D534" s="13">
        <v>39939</v>
      </c>
      <c r="E534">
        <v>40002</v>
      </c>
      <c r="F534" t="s">
        <v>309</v>
      </c>
      <c r="G534">
        <v>6</v>
      </c>
      <c r="I534" t="s">
        <v>58</v>
      </c>
      <c r="J534" s="15">
        <f t="shared" si="23"/>
        <v>603.24</v>
      </c>
      <c r="K534" t="s">
        <v>404</v>
      </c>
      <c r="L534">
        <v>1</v>
      </c>
      <c r="M534">
        <v>12</v>
      </c>
      <c r="N534">
        <v>6</v>
      </c>
      <c r="P534" s="55"/>
      <c r="Q534" s="55"/>
      <c r="R534" s="61" t="s">
        <v>113</v>
      </c>
      <c r="S534" s="46">
        <v>0</v>
      </c>
      <c r="T534" s="46">
        <v>0</v>
      </c>
      <c r="U534" s="46">
        <v>0</v>
      </c>
      <c r="V534" s="46">
        <v>0</v>
      </c>
      <c r="W534" s="46">
        <v>0</v>
      </c>
      <c r="X534" s="55"/>
      <c r="Y534" s="22"/>
      <c r="Z534" s="61" t="s">
        <v>114</v>
      </c>
      <c r="AA534" s="46">
        <v>0</v>
      </c>
      <c r="AB534" s="46">
        <v>0</v>
      </c>
      <c r="AC534" s="46">
        <v>0</v>
      </c>
    </row>
    <row r="535" spans="1:29" hidden="1" x14ac:dyDescent="0.25">
      <c r="A535">
        <v>24</v>
      </c>
      <c r="B535">
        <v>2009</v>
      </c>
      <c r="C535" s="22" t="str">
        <f t="shared" si="22"/>
        <v>2009H00024</v>
      </c>
      <c r="D535" s="13">
        <v>39947</v>
      </c>
      <c r="E535">
        <v>40002</v>
      </c>
      <c r="F535" t="s">
        <v>320</v>
      </c>
      <c r="G535">
        <v>1</v>
      </c>
      <c r="I535" t="s">
        <v>58</v>
      </c>
      <c r="J535" s="15">
        <f t="shared" si="23"/>
        <v>482.5920000000001</v>
      </c>
      <c r="K535" t="s">
        <v>402</v>
      </c>
      <c r="L535">
        <v>0.8</v>
      </c>
      <c r="M535">
        <v>12</v>
      </c>
      <c r="N535">
        <v>6</v>
      </c>
      <c r="P535" s="55"/>
      <c r="Q535" s="55"/>
      <c r="R535" s="61" t="s">
        <v>113</v>
      </c>
      <c r="S535" s="46">
        <v>0</v>
      </c>
      <c r="T535" s="46">
        <v>0</v>
      </c>
      <c r="U535" s="46">
        <v>0</v>
      </c>
      <c r="V535" s="46">
        <v>0</v>
      </c>
      <c r="W535" s="46">
        <v>0</v>
      </c>
      <c r="X535" s="55"/>
      <c r="Y535" s="22"/>
      <c r="Z535" s="61" t="s">
        <v>114</v>
      </c>
      <c r="AA535" s="46">
        <v>0</v>
      </c>
      <c r="AB535" s="46">
        <v>0</v>
      </c>
      <c r="AC535" s="46">
        <v>0</v>
      </c>
    </row>
    <row r="536" spans="1:29" hidden="1" x14ac:dyDescent="0.25">
      <c r="A536">
        <v>25</v>
      </c>
      <c r="B536">
        <v>2009</v>
      </c>
      <c r="C536" s="22" t="str">
        <f t="shared" si="22"/>
        <v>2009H00025</v>
      </c>
      <c r="D536" s="13">
        <v>39947</v>
      </c>
      <c r="E536">
        <v>40002</v>
      </c>
      <c r="F536" t="s">
        <v>320</v>
      </c>
      <c r="G536">
        <v>1</v>
      </c>
      <c r="I536" t="s">
        <v>58</v>
      </c>
      <c r="J536" s="15">
        <f t="shared" si="23"/>
        <v>2352.636</v>
      </c>
      <c r="K536" t="s">
        <v>403</v>
      </c>
      <c r="L536">
        <v>3.9</v>
      </c>
      <c r="M536">
        <v>12</v>
      </c>
      <c r="N536">
        <v>6</v>
      </c>
      <c r="P536" s="55">
        <v>916</v>
      </c>
      <c r="Q536" s="55">
        <v>2009</v>
      </c>
      <c r="R536" s="61" t="s">
        <v>113</v>
      </c>
      <c r="S536" s="46">
        <v>0.09</v>
      </c>
      <c r="T536" s="46">
        <v>0</v>
      </c>
      <c r="U536" s="46">
        <v>0</v>
      </c>
      <c r="V536" s="46">
        <v>0.33</v>
      </c>
      <c r="W536" s="46">
        <v>0</v>
      </c>
      <c r="X536" s="55"/>
      <c r="Y536" s="22"/>
      <c r="Z536" s="61" t="s">
        <v>114</v>
      </c>
      <c r="AA536" s="46">
        <v>0</v>
      </c>
      <c r="AB536" s="46">
        <v>0</v>
      </c>
      <c r="AC536" s="46">
        <v>0</v>
      </c>
    </row>
    <row r="537" spans="1:29" hidden="1" x14ac:dyDescent="0.25">
      <c r="A537">
        <v>26</v>
      </c>
      <c r="B537">
        <v>2009</v>
      </c>
      <c r="C537" s="22" t="str">
        <f t="shared" si="22"/>
        <v>2009H00026</v>
      </c>
      <c r="D537" s="13">
        <v>39947</v>
      </c>
      <c r="E537">
        <v>40002</v>
      </c>
      <c r="F537" t="s">
        <v>320</v>
      </c>
      <c r="G537">
        <v>1</v>
      </c>
      <c r="I537" t="s">
        <v>58</v>
      </c>
      <c r="J537" s="15">
        <f t="shared" si="23"/>
        <v>2352.636</v>
      </c>
      <c r="K537" t="s">
        <v>404</v>
      </c>
      <c r="L537">
        <v>3.9</v>
      </c>
      <c r="M537">
        <v>12</v>
      </c>
      <c r="N537">
        <v>6</v>
      </c>
      <c r="P537" s="55">
        <v>917</v>
      </c>
      <c r="Q537" s="55">
        <v>2009</v>
      </c>
      <c r="R537" s="61" t="s">
        <v>113</v>
      </c>
      <c r="S537" s="46">
        <v>1.17</v>
      </c>
      <c r="T537" s="46">
        <v>0.27</v>
      </c>
      <c r="U537" s="46">
        <v>0</v>
      </c>
      <c r="V537" s="46">
        <v>0.41</v>
      </c>
      <c r="W537" s="46">
        <v>0</v>
      </c>
      <c r="X537" s="55"/>
      <c r="Y537" s="22"/>
      <c r="Z537" s="61" t="s">
        <v>114</v>
      </c>
      <c r="AA537" s="46">
        <v>0</v>
      </c>
      <c r="AB537" s="46">
        <v>0</v>
      </c>
      <c r="AC537" s="46">
        <v>0</v>
      </c>
    </row>
    <row r="538" spans="1:29" hidden="1" x14ac:dyDescent="0.25">
      <c r="A538">
        <v>27</v>
      </c>
      <c r="B538">
        <v>2009</v>
      </c>
      <c r="C538" s="22" t="str">
        <f t="shared" si="22"/>
        <v>2009H00027</v>
      </c>
      <c r="D538" s="13">
        <v>39947</v>
      </c>
      <c r="E538">
        <v>40002</v>
      </c>
      <c r="F538" t="s">
        <v>320</v>
      </c>
      <c r="G538">
        <v>2</v>
      </c>
      <c r="I538" t="s">
        <v>58</v>
      </c>
      <c r="J538" s="15">
        <f t="shared" si="23"/>
        <v>965.1840000000002</v>
      </c>
      <c r="K538" t="s">
        <v>402</v>
      </c>
      <c r="L538">
        <v>1.6</v>
      </c>
      <c r="M538">
        <v>12</v>
      </c>
      <c r="N538">
        <v>6</v>
      </c>
      <c r="P538" s="55"/>
      <c r="Q538" s="55"/>
      <c r="R538" s="61" t="s">
        <v>113</v>
      </c>
      <c r="S538" s="46">
        <v>0</v>
      </c>
      <c r="T538" s="46">
        <v>0</v>
      </c>
      <c r="U538" s="46">
        <v>0</v>
      </c>
      <c r="V538" s="46">
        <v>0</v>
      </c>
      <c r="W538" s="46">
        <v>0</v>
      </c>
      <c r="X538" s="55"/>
      <c r="Y538" s="22"/>
      <c r="Z538" s="61" t="s">
        <v>114</v>
      </c>
      <c r="AA538" s="46">
        <v>0</v>
      </c>
      <c r="AB538" s="46">
        <v>0</v>
      </c>
      <c r="AC538" s="46">
        <v>0</v>
      </c>
    </row>
    <row r="539" spans="1:29" hidden="1" x14ac:dyDescent="0.25">
      <c r="A539">
        <v>28</v>
      </c>
      <c r="B539">
        <v>2009</v>
      </c>
      <c r="C539" s="22" t="str">
        <f t="shared" si="22"/>
        <v>2009H00028</v>
      </c>
      <c r="D539" s="13">
        <v>39947</v>
      </c>
      <c r="E539">
        <v>40002</v>
      </c>
      <c r="F539" t="s">
        <v>320</v>
      </c>
      <c r="G539">
        <v>2</v>
      </c>
      <c r="I539" t="s">
        <v>58</v>
      </c>
      <c r="J539" s="15">
        <f t="shared" si="23"/>
        <v>2473.2840000000001</v>
      </c>
      <c r="K539" t="s">
        <v>403</v>
      </c>
      <c r="L539">
        <v>4.0999999999999996</v>
      </c>
      <c r="M539">
        <v>12</v>
      </c>
      <c r="N539">
        <v>6</v>
      </c>
      <c r="P539" s="55">
        <v>918</v>
      </c>
      <c r="Q539" s="55">
        <v>2009</v>
      </c>
      <c r="R539" s="61" t="s">
        <v>113</v>
      </c>
      <c r="S539" s="46">
        <v>0.44</v>
      </c>
      <c r="T539" s="46">
        <v>1.28</v>
      </c>
      <c r="U539" s="46">
        <v>1.49</v>
      </c>
      <c r="V539" s="46">
        <v>0.13</v>
      </c>
      <c r="W539" s="46">
        <v>0</v>
      </c>
      <c r="X539" s="55"/>
      <c r="Y539" s="22"/>
      <c r="Z539" s="61" t="s">
        <v>114</v>
      </c>
      <c r="AA539" s="46">
        <v>0</v>
      </c>
      <c r="AB539" s="46">
        <v>0</v>
      </c>
      <c r="AC539" s="46">
        <v>0</v>
      </c>
    </row>
    <row r="540" spans="1:29" hidden="1" x14ac:dyDescent="0.25">
      <c r="A540">
        <v>29</v>
      </c>
      <c r="B540">
        <v>2009</v>
      </c>
      <c r="C540" s="22" t="str">
        <f t="shared" si="22"/>
        <v>2009H00029</v>
      </c>
      <c r="D540" s="13">
        <v>39947</v>
      </c>
      <c r="E540">
        <v>40002</v>
      </c>
      <c r="F540" t="s">
        <v>320</v>
      </c>
      <c r="G540">
        <v>2</v>
      </c>
      <c r="I540" t="s">
        <v>58</v>
      </c>
      <c r="J540" s="15">
        <f t="shared" si="23"/>
        <v>2412.96</v>
      </c>
      <c r="K540" t="s">
        <v>404</v>
      </c>
      <c r="L540">
        <v>4</v>
      </c>
      <c r="M540">
        <v>12</v>
      </c>
      <c r="N540">
        <v>6</v>
      </c>
      <c r="P540" s="55">
        <v>919</v>
      </c>
      <c r="Q540" s="55">
        <v>2009</v>
      </c>
      <c r="R540" s="61" t="s">
        <v>113</v>
      </c>
      <c r="S540" s="46">
        <v>1.79</v>
      </c>
      <c r="T540" s="46">
        <v>0.68</v>
      </c>
      <c r="U540" s="46">
        <v>0</v>
      </c>
      <c r="V540" s="46">
        <v>0.56000000000000005</v>
      </c>
      <c r="W540" s="46">
        <v>0</v>
      </c>
      <c r="X540" s="55"/>
      <c r="Y540" s="22"/>
      <c r="Z540" s="61" t="s">
        <v>114</v>
      </c>
      <c r="AA540" s="46">
        <v>0</v>
      </c>
      <c r="AB540" s="46">
        <v>0</v>
      </c>
      <c r="AC540" s="46">
        <v>0</v>
      </c>
    </row>
    <row r="541" spans="1:29" hidden="1" x14ac:dyDescent="0.25">
      <c r="A541">
        <v>30</v>
      </c>
      <c r="B541">
        <v>2009</v>
      </c>
      <c r="C541" s="22" t="str">
        <f t="shared" si="22"/>
        <v>2009H00030</v>
      </c>
      <c r="D541" s="13">
        <v>39947</v>
      </c>
      <c r="E541">
        <v>40002</v>
      </c>
      <c r="F541" t="s">
        <v>320</v>
      </c>
      <c r="G541">
        <v>3</v>
      </c>
      <c r="I541" t="s">
        <v>58</v>
      </c>
      <c r="J541" s="15">
        <f t="shared" si="23"/>
        <v>542.91600000000005</v>
      </c>
      <c r="K541" t="s">
        <v>402</v>
      </c>
      <c r="L541">
        <v>0.9</v>
      </c>
      <c r="M541">
        <v>12</v>
      </c>
      <c r="N541">
        <v>6</v>
      </c>
      <c r="P541" s="55"/>
      <c r="Q541" s="55"/>
      <c r="R541" s="61" t="s">
        <v>113</v>
      </c>
      <c r="S541" s="46">
        <v>0</v>
      </c>
      <c r="T541" s="46">
        <v>0</v>
      </c>
      <c r="U541" s="46">
        <v>0</v>
      </c>
      <c r="V541" s="46">
        <v>0</v>
      </c>
      <c r="W541" s="46">
        <v>0</v>
      </c>
      <c r="X541" s="55"/>
      <c r="Y541" s="22"/>
      <c r="Z541" s="61" t="s">
        <v>114</v>
      </c>
      <c r="AA541" s="46">
        <v>0</v>
      </c>
      <c r="AB541" s="46">
        <v>0</v>
      </c>
      <c r="AC541" s="46">
        <v>0</v>
      </c>
    </row>
    <row r="542" spans="1:29" hidden="1" x14ac:dyDescent="0.25">
      <c r="A542">
        <v>31</v>
      </c>
      <c r="B542">
        <v>2009</v>
      </c>
      <c r="C542" s="22" t="str">
        <f t="shared" si="22"/>
        <v>2009H00031</v>
      </c>
      <c r="D542" s="13">
        <v>39947</v>
      </c>
      <c r="E542">
        <v>40002</v>
      </c>
      <c r="F542" t="s">
        <v>320</v>
      </c>
      <c r="G542">
        <v>3</v>
      </c>
      <c r="I542" t="s">
        <v>58</v>
      </c>
      <c r="J542" s="15">
        <f t="shared" si="23"/>
        <v>2473.2840000000001</v>
      </c>
      <c r="K542" t="s">
        <v>403</v>
      </c>
      <c r="L542">
        <v>4.0999999999999996</v>
      </c>
      <c r="M542">
        <v>12</v>
      </c>
      <c r="N542">
        <v>6</v>
      </c>
      <c r="O542" t="s">
        <v>426</v>
      </c>
      <c r="P542" s="55">
        <v>920</v>
      </c>
      <c r="Q542" s="55">
        <v>2009</v>
      </c>
      <c r="R542" s="61" t="s">
        <v>113</v>
      </c>
      <c r="S542" s="46">
        <v>0.22</v>
      </c>
      <c r="T542" s="46">
        <v>0</v>
      </c>
      <c r="U542" s="46">
        <v>0</v>
      </c>
      <c r="V542" s="46">
        <v>0.67</v>
      </c>
      <c r="W542" s="46">
        <v>0</v>
      </c>
      <c r="X542" s="55"/>
      <c r="Y542" s="22"/>
      <c r="Z542" s="61" t="s">
        <v>114</v>
      </c>
      <c r="AA542" s="46">
        <v>0</v>
      </c>
      <c r="AB542" s="46">
        <v>0</v>
      </c>
      <c r="AC542" s="46">
        <v>0</v>
      </c>
    </row>
    <row r="543" spans="1:29" hidden="1" x14ac:dyDescent="0.25">
      <c r="A543">
        <v>32</v>
      </c>
      <c r="B543">
        <v>2009</v>
      </c>
      <c r="C543" s="22" t="str">
        <f t="shared" si="22"/>
        <v>2009H00032</v>
      </c>
      <c r="D543" s="13">
        <v>39947</v>
      </c>
      <c r="E543">
        <v>40002</v>
      </c>
      <c r="F543" t="s">
        <v>320</v>
      </c>
      <c r="G543">
        <v>3</v>
      </c>
      <c r="I543" t="s">
        <v>58</v>
      </c>
      <c r="J543" s="15">
        <f t="shared" si="23"/>
        <v>1870.0440000000003</v>
      </c>
      <c r="K543" t="s">
        <v>404</v>
      </c>
      <c r="L543">
        <v>3.1</v>
      </c>
      <c r="M543">
        <v>12</v>
      </c>
      <c r="N543">
        <v>6</v>
      </c>
      <c r="P543" s="55">
        <v>921</v>
      </c>
      <c r="Q543" s="55">
        <v>2009</v>
      </c>
      <c r="R543" s="61" t="s">
        <v>113</v>
      </c>
      <c r="S543" s="46">
        <v>0.74</v>
      </c>
      <c r="T543" s="46">
        <v>0</v>
      </c>
      <c r="U543" s="46">
        <v>0</v>
      </c>
      <c r="V543" s="46">
        <v>0</v>
      </c>
      <c r="W543" s="46">
        <v>0</v>
      </c>
      <c r="X543" s="55"/>
      <c r="Y543" s="22"/>
      <c r="Z543" s="61" t="s">
        <v>114</v>
      </c>
      <c r="AA543" s="46">
        <v>0</v>
      </c>
      <c r="AB543" s="46">
        <v>0</v>
      </c>
      <c r="AC543" s="46">
        <v>0</v>
      </c>
    </row>
    <row r="544" spans="1:29" hidden="1" x14ac:dyDescent="0.25">
      <c r="A544">
        <v>33</v>
      </c>
      <c r="B544">
        <v>2009</v>
      </c>
      <c r="C544" s="22" t="str">
        <f t="shared" si="22"/>
        <v>2009H00033</v>
      </c>
      <c r="D544" s="13">
        <v>39947</v>
      </c>
      <c r="E544">
        <v>40002</v>
      </c>
      <c r="F544" t="s">
        <v>320</v>
      </c>
      <c r="G544">
        <v>4</v>
      </c>
      <c r="I544" t="s">
        <v>58</v>
      </c>
      <c r="J544" s="15">
        <f t="shared" si="23"/>
        <v>301.62</v>
      </c>
      <c r="K544" t="s">
        <v>402</v>
      </c>
      <c r="L544">
        <v>0.5</v>
      </c>
      <c r="M544">
        <v>12</v>
      </c>
      <c r="N544">
        <v>6</v>
      </c>
      <c r="P544" s="55"/>
      <c r="Q544" s="55"/>
      <c r="R544" s="61" t="s">
        <v>113</v>
      </c>
      <c r="S544" s="46">
        <v>0</v>
      </c>
      <c r="T544" s="46">
        <v>0</v>
      </c>
      <c r="U544" s="46">
        <v>0</v>
      </c>
      <c r="V544" s="46">
        <v>0</v>
      </c>
      <c r="W544" s="46">
        <v>0</v>
      </c>
      <c r="X544" s="55"/>
      <c r="Y544" s="22"/>
      <c r="Z544" s="61" t="s">
        <v>114</v>
      </c>
      <c r="AA544" s="46">
        <v>0</v>
      </c>
      <c r="AB544" s="46">
        <v>0</v>
      </c>
      <c r="AC544" s="46">
        <v>0</v>
      </c>
    </row>
    <row r="545" spans="1:29" hidden="1" x14ac:dyDescent="0.25">
      <c r="A545">
        <v>34</v>
      </c>
      <c r="B545">
        <v>2009</v>
      </c>
      <c r="C545" s="22" t="str">
        <f t="shared" si="22"/>
        <v>2009H00034</v>
      </c>
      <c r="D545" s="13">
        <v>39947</v>
      </c>
      <c r="E545">
        <v>40002</v>
      </c>
      <c r="F545" t="s">
        <v>320</v>
      </c>
      <c r="G545">
        <v>4</v>
      </c>
      <c r="I545" t="s">
        <v>58</v>
      </c>
      <c r="J545" s="15">
        <f t="shared" si="23"/>
        <v>2111.34</v>
      </c>
      <c r="K545" t="s">
        <v>403</v>
      </c>
      <c r="L545">
        <v>3.5</v>
      </c>
      <c r="M545">
        <v>12</v>
      </c>
      <c r="N545">
        <v>6</v>
      </c>
      <c r="P545" s="55">
        <v>922</v>
      </c>
      <c r="Q545" s="55">
        <v>2009</v>
      </c>
      <c r="R545" s="61" t="s">
        <v>113</v>
      </c>
      <c r="S545" s="46">
        <v>0.15</v>
      </c>
      <c r="T545" s="46">
        <v>0</v>
      </c>
      <c r="U545" s="46">
        <v>0</v>
      </c>
      <c r="V545" s="46">
        <v>0.12</v>
      </c>
      <c r="W545" s="46">
        <v>0</v>
      </c>
      <c r="X545" s="55"/>
      <c r="Y545" s="22"/>
      <c r="Z545" s="61" t="s">
        <v>114</v>
      </c>
      <c r="AA545" s="46">
        <v>0</v>
      </c>
      <c r="AB545" s="46">
        <v>0</v>
      </c>
      <c r="AC545" s="46">
        <v>0</v>
      </c>
    </row>
    <row r="546" spans="1:29" hidden="1" x14ac:dyDescent="0.25">
      <c r="A546">
        <v>35</v>
      </c>
      <c r="B546">
        <v>2009</v>
      </c>
      <c r="C546" s="22" t="str">
        <f t="shared" si="22"/>
        <v>2009H00035</v>
      </c>
      <c r="D546" s="13">
        <v>39947</v>
      </c>
      <c r="E546">
        <v>40002</v>
      </c>
      <c r="F546" t="s">
        <v>320</v>
      </c>
      <c r="G546">
        <v>4</v>
      </c>
      <c r="I546" t="s">
        <v>58</v>
      </c>
      <c r="J546" s="15">
        <f t="shared" si="23"/>
        <v>3016.2000000000003</v>
      </c>
      <c r="K546" t="s">
        <v>404</v>
      </c>
      <c r="L546">
        <v>5</v>
      </c>
      <c r="M546">
        <v>12</v>
      </c>
      <c r="N546">
        <v>6</v>
      </c>
      <c r="P546" s="55">
        <v>923</v>
      </c>
      <c r="Q546" s="55">
        <v>2009</v>
      </c>
      <c r="R546" s="61" t="s">
        <v>113</v>
      </c>
      <c r="S546" s="46">
        <v>0.75</v>
      </c>
      <c r="T546" s="46">
        <v>0</v>
      </c>
      <c r="U546" s="46">
        <v>0</v>
      </c>
      <c r="V546" s="46">
        <v>0</v>
      </c>
      <c r="W546" s="46">
        <v>0</v>
      </c>
      <c r="X546" s="55">
        <v>927</v>
      </c>
      <c r="Y546" s="22">
        <v>2009</v>
      </c>
      <c r="Z546" s="61" t="s">
        <v>114</v>
      </c>
      <c r="AA546" s="46">
        <v>0.15</v>
      </c>
      <c r="AB546" s="46">
        <v>0</v>
      </c>
      <c r="AC546" s="46">
        <v>0</v>
      </c>
    </row>
    <row r="547" spans="1:29" hidden="1" x14ac:dyDescent="0.25">
      <c r="A547">
        <v>36</v>
      </c>
      <c r="B547">
        <v>2009</v>
      </c>
      <c r="C547" s="22" t="str">
        <f t="shared" si="22"/>
        <v>2009H00036</v>
      </c>
      <c r="D547" s="13">
        <v>39947</v>
      </c>
      <c r="E547">
        <v>40002</v>
      </c>
      <c r="F547" t="s">
        <v>320</v>
      </c>
      <c r="G547">
        <v>5</v>
      </c>
      <c r="I547" t="s">
        <v>58</v>
      </c>
      <c r="J547" s="15">
        <f t="shared" si="23"/>
        <v>1085.8320000000001</v>
      </c>
      <c r="K547" t="s">
        <v>402</v>
      </c>
      <c r="L547">
        <v>1.8</v>
      </c>
      <c r="M547">
        <v>12</v>
      </c>
      <c r="N547">
        <v>6</v>
      </c>
      <c r="P547" s="55"/>
      <c r="Q547" s="55"/>
      <c r="R547" s="61" t="s">
        <v>113</v>
      </c>
      <c r="S547" s="46">
        <v>0</v>
      </c>
      <c r="T547" s="46">
        <v>0</v>
      </c>
      <c r="U547" s="46">
        <v>0</v>
      </c>
      <c r="V547" s="46">
        <v>0</v>
      </c>
      <c r="W547" s="46">
        <v>0</v>
      </c>
      <c r="X547" s="55"/>
      <c r="Y547" s="22"/>
      <c r="Z547" s="61" t="s">
        <v>114</v>
      </c>
      <c r="AA547" s="46">
        <v>0</v>
      </c>
      <c r="AB547" s="46">
        <v>0</v>
      </c>
      <c r="AC547" s="46">
        <v>0</v>
      </c>
    </row>
    <row r="548" spans="1:29" hidden="1" x14ac:dyDescent="0.25">
      <c r="A548">
        <v>37</v>
      </c>
      <c r="B548">
        <v>2009</v>
      </c>
      <c r="C548" s="22" t="str">
        <f t="shared" si="22"/>
        <v>2009H00037</v>
      </c>
      <c r="D548" s="13">
        <v>39947</v>
      </c>
      <c r="E548">
        <v>40002</v>
      </c>
      <c r="F548" t="s">
        <v>320</v>
      </c>
      <c r="G548">
        <v>5</v>
      </c>
      <c r="I548" t="s">
        <v>58</v>
      </c>
      <c r="J548" s="15">
        <f t="shared" si="23"/>
        <v>1749.3960000000002</v>
      </c>
      <c r="K548" t="s">
        <v>403</v>
      </c>
      <c r="L548">
        <v>2.9</v>
      </c>
      <c r="M548">
        <v>12</v>
      </c>
      <c r="N548">
        <v>6</v>
      </c>
      <c r="P548" s="55">
        <v>924</v>
      </c>
      <c r="Q548" s="55">
        <v>2009</v>
      </c>
      <c r="R548" s="61" t="s">
        <v>113</v>
      </c>
      <c r="S548" s="46">
        <v>0.14000000000000001</v>
      </c>
      <c r="T548" s="46">
        <v>0</v>
      </c>
      <c r="U548" s="46">
        <v>0</v>
      </c>
      <c r="V548" s="46">
        <v>0.2</v>
      </c>
      <c r="W548" s="46">
        <v>0</v>
      </c>
      <c r="X548" s="55"/>
      <c r="Y548" s="22"/>
      <c r="Z548" s="61" t="s">
        <v>114</v>
      </c>
      <c r="AA548" s="46">
        <v>0</v>
      </c>
      <c r="AB548" s="46">
        <v>0</v>
      </c>
      <c r="AC548" s="46">
        <v>0</v>
      </c>
    </row>
    <row r="549" spans="1:29" hidden="1" x14ac:dyDescent="0.25">
      <c r="A549">
        <v>38</v>
      </c>
      <c r="B549">
        <v>2009</v>
      </c>
      <c r="C549" s="22" t="str">
        <f t="shared" si="22"/>
        <v>2009H00038</v>
      </c>
      <c r="D549" s="13">
        <v>39947</v>
      </c>
      <c r="E549">
        <v>40002</v>
      </c>
      <c r="F549" t="s">
        <v>320</v>
      </c>
      <c r="G549">
        <v>5</v>
      </c>
      <c r="I549" t="s">
        <v>58</v>
      </c>
      <c r="J549" s="15">
        <f t="shared" si="23"/>
        <v>2352.636</v>
      </c>
      <c r="K549" t="s">
        <v>404</v>
      </c>
      <c r="L549">
        <v>3.9</v>
      </c>
      <c r="M549">
        <v>12</v>
      </c>
      <c r="N549">
        <v>6</v>
      </c>
      <c r="P549" s="55">
        <v>925</v>
      </c>
      <c r="Q549" s="55">
        <v>2009</v>
      </c>
      <c r="R549" s="61" t="s">
        <v>113</v>
      </c>
      <c r="S549" s="46">
        <v>0.38</v>
      </c>
      <c r="T549" s="46">
        <v>0</v>
      </c>
      <c r="U549" s="46">
        <v>0</v>
      </c>
      <c r="V549" s="46">
        <v>0</v>
      </c>
      <c r="W549" s="46">
        <v>0</v>
      </c>
      <c r="X549" s="55"/>
      <c r="Y549" s="22"/>
      <c r="Z549" s="61" t="s">
        <v>114</v>
      </c>
      <c r="AA549" s="46">
        <v>0</v>
      </c>
      <c r="AB549" s="46">
        <v>0</v>
      </c>
      <c r="AC549" s="46">
        <v>0</v>
      </c>
    </row>
    <row r="550" spans="1:29" hidden="1" x14ac:dyDescent="0.25">
      <c r="A550">
        <v>39</v>
      </c>
      <c r="B550">
        <v>2009</v>
      </c>
      <c r="C550" s="22" t="str">
        <f t="shared" si="22"/>
        <v>2009H00039</v>
      </c>
      <c r="D550" s="13">
        <v>39948</v>
      </c>
      <c r="E550">
        <v>40002</v>
      </c>
      <c r="F550" t="s">
        <v>320</v>
      </c>
      <c r="G550">
        <v>6</v>
      </c>
      <c r="I550" t="s">
        <v>58</v>
      </c>
      <c r="J550" s="15">
        <f t="shared" si="23"/>
        <v>1146.1559999999999</v>
      </c>
      <c r="K550" t="s">
        <v>402</v>
      </c>
      <c r="L550">
        <v>1.9</v>
      </c>
      <c r="M550">
        <v>12</v>
      </c>
      <c r="N550">
        <v>6</v>
      </c>
      <c r="P550" s="55"/>
      <c r="Q550" s="55"/>
      <c r="R550" s="61" t="s">
        <v>113</v>
      </c>
      <c r="S550" s="46">
        <v>0</v>
      </c>
      <c r="T550" s="46">
        <v>0</v>
      </c>
      <c r="U550" s="46">
        <v>0</v>
      </c>
      <c r="V550" s="46">
        <v>0</v>
      </c>
      <c r="W550" s="46">
        <v>0</v>
      </c>
      <c r="X550" s="55"/>
      <c r="Y550" s="22"/>
      <c r="Z550" s="61" t="s">
        <v>114</v>
      </c>
      <c r="AA550" s="46">
        <v>0</v>
      </c>
      <c r="AB550" s="46">
        <v>0</v>
      </c>
      <c r="AC550" s="46">
        <v>0</v>
      </c>
    </row>
    <row r="551" spans="1:29" hidden="1" x14ac:dyDescent="0.25">
      <c r="A551">
        <v>40</v>
      </c>
      <c r="B551">
        <v>2009</v>
      </c>
      <c r="C551" s="22" t="str">
        <f t="shared" si="22"/>
        <v>2009H00040</v>
      </c>
      <c r="D551" s="13">
        <v>39948</v>
      </c>
      <c r="E551">
        <v>40002</v>
      </c>
      <c r="F551" t="s">
        <v>320</v>
      </c>
      <c r="G551">
        <v>6</v>
      </c>
      <c r="I551" t="s">
        <v>58</v>
      </c>
      <c r="J551" s="15">
        <f t="shared" si="23"/>
        <v>2171.6640000000002</v>
      </c>
      <c r="K551" t="s">
        <v>403</v>
      </c>
      <c r="L551">
        <v>3.6</v>
      </c>
      <c r="M551">
        <v>12</v>
      </c>
      <c r="N551">
        <v>6</v>
      </c>
      <c r="P551" s="55"/>
      <c r="Q551" s="55"/>
      <c r="R551" s="61" t="s">
        <v>113</v>
      </c>
      <c r="S551" s="46">
        <v>0.03</v>
      </c>
      <c r="T551" s="46">
        <v>0</v>
      </c>
      <c r="U551" s="46">
        <v>0.53</v>
      </c>
      <c r="V551" s="46">
        <v>0</v>
      </c>
      <c r="W551" s="46">
        <v>0</v>
      </c>
      <c r="X551" s="55"/>
      <c r="Y551" s="22"/>
      <c r="Z551" s="61" t="s">
        <v>114</v>
      </c>
      <c r="AA551" s="46">
        <v>0</v>
      </c>
      <c r="AB551" s="46">
        <v>0</v>
      </c>
      <c r="AC551" s="46">
        <v>0</v>
      </c>
    </row>
    <row r="552" spans="1:29" hidden="1" x14ac:dyDescent="0.25">
      <c r="A552">
        <v>41</v>
      </c>
      <c r="B552">
        <v>2009</v>
      </c>
      <c r="C552" s="22" t="str">
        <f t="shared" si="22"/>
        <v>2009H00041</v>
      </c>
      <c r="D552" s="13">
        <v>39948</v>
      </c>
      <c r="E552">
        <v>40002</v>
      </c>
      <c r="F552" t="s">
        <v>320</v>
      </c>
      <c r="G552">
        <v>6</v>
      </c>
      <c r="I552" t="s">
        <v>58</v>
      </c>
      <c r="J552" s="15">
        <f t="shared" si="23"/>
        <v>2714.58</v>
      </c>
      <c r="K552" t="s">
        <v>404</v>
      </c>
      <c r="L552">
        <v>4.5</v>
      </c>
      <c r="M552">
        <v>12</v>
      </c>
      <c r="N552">
        <v>6</v>
      </c>
      <c r="P552" s="55">
        <v>926</v>
      </c>
      <c r="Q552" s="55">
        <v>2009</v>
      </c>
      <c r="R552" s="61" t="s">
        <v>113</v>
      </c>
      <c r="S552" s="46">
        <v>0.7</v>
      </c>
      <c r="T552" s="46">
        <v>0</v>
      </c>
      <c r="U552" s="46">
        <v>0.33</v>
      </c>
      <c r="V552" s="46">
        <v>0.19</v>
      </c>
      <c r="W552" s="46">
        <v>0</v>
      </c>
      <c r="X552" s="55"/>
      <c r="Y552" s="22"/>
      <c r="Z552" s="61" t="s">
        <v>114</v>
      </c>
      <c r="AA552" s="46">
        <v>0</v>
      </c>
      <c r="AB552" s="46">
        <v>0</v>
      </c>
      <c r="AC552" s="46">
        <v>0</v>
      </c>
    </row>
    <row r="553" spans="1:29" hidden="1" x14ac:dyDescent="0.25">
      <c r="A553">
        <v>328</v>
      </c>
      <c r="B553">
        <v>2009</v>
      </c>
      <c r="C553" s="22" t="str">
        <f t="shared" ref="C553:C582" si="24">CONCATENATE(B553,"H00",A553)</f>
        <v>2009H00328</v>
      </c>
      <c r="D553" s="13">
        <v>39981</v>
      </c>
      <c r="E553">
        <v>40002</v>
      </c>
      <c r="F553" t="s">
        <v>330</v>
      </c>
      <c r="G553">
        <v>3</v>
      </c>
      <c r="H553">
        <v>7</v>
      </c>
      <c r="I553" t="s">
        <v>58</v>
      </c>
      <c r="J553" s="15">
        <f t="shared" si="23"/>
        <v>361.94399999999996</v>
      </c>
      <c r="K553" t="s">
        <v>402</v>
      </c>
      <c r="L553">
        <v>0.6</v>
      </c>
      <c r="M553">
        <v>12</v>
      </c>
      <c r="N553">
        <v>6</v>
      </c>
      <c r="P553" s="55"/>
      <c r="Q553" s="55"/>
      <c r="R553" s="61" t="s">
        <v>88</v>
      </c>
      <c r="S553" s="46">
        <v>0</v>
      </c>
      <c r="T553" s="46">
        <v>0</v>
      </c>
      <c r="U553" s="46">
        <v>0</v>
      </c>
      <c r="V553" s="46">
        <v>0</v>
      </c>
      <c r="W553" s="46">
        <v>0</v>
      </c>
    </row>
    <row r="554" spans="1:29" hidden="1" x14ac:dyDescent="0.25">
      <c r="A554">
        <v>329</v>
      </c>
      <c r="B554">
        <v>2009</v>
      </c>
      <c r="C554" s="22" t="str">
        <f t="shared" si="24"/>
        <v>2009H00329</v>
      </c>
      <c r="D554" s="13">
        <v>39981</v>
      </c>
      <c r="E554">
        <v>40002</v>
      </c>
      <c r="F554" t="s">
        <v>330</v>
      </c>
      <c r="G554">
        <v>3</v>
      </c>
      <c r="H554">
        <v>7</v>
      </c>
      <c r="I554" t="s">
        <v>58</v>
      </c>
      <c r="J554" s="15">
        <f t="shared" si="23"/>
        <v>1689.0720000000001</v>
      </c>
      <c r="K554" t="s">
        <v>403</v>
      </c>
      <c r="L554">
        <v>2.8</v>
      </c>
      <c r="M554">
        <v>12</v>
      </c>
      <c r="N554">
        <v>6</v>
      </c>
      <c r="P554" s="55"/>
      <c r="Q554" s="55"/>
      <c r="R554" s="61" t="s">
        <v>88</v>
      </c>
      <c r="S554" s="46">
        <v>0</v>
      </c>
      <c r="T554" s="46">
        <v>0</v>
      </c>
      <c r="U554" s="46">
        <v>0</v>
      </c>
      <c r="V554" s="46">
        <v>0.16</v>
      </c>
      <c r="W554" s="46">
        <v>0</v>
      </c>
    </row>
    <row r="555" spans="1:29" hidden="1" x14ac:dyDescent="0.25">
      <c r="A555">
        <v>330</v>
      </c>
      <c r="B555">
        <v>2009</v>
      </c>
      <c r="C555" s="22" t="str">
        <f t="shared" si="24"/>
        <v>2009H00330</v>
      </c>
      <c r="D555" s="13">
        <v>39981</v>
      </c>
      <c r="E555">
        <v>40002</v>
      </c>
      <c r="F555" t="s">
        <v>330</v>
      </c>
      <c r="G555">
        <v>3</v>
      </c>
      <c r="H555">
        <v>7</v>
      </c>
      <c r="I555" t="s">
        <v>58</v>
      </c>
      <c r="J555" s="15">
        <f t="shared" si="23"/>
        <v>301.62</v>
      </c>
      <c r="K555" t="s">
        <v>402</v>
      </c>
      <c r="L555">
        <v>0.5</v>
      </c>
      <c r="M555">
        <v>12</v>
      </c>
      <c r="N555">
        <v>6</v>
      </c>
      <c r="P555" s="55"/>
      <c r="Q555" s="55"/>
      <c r="R555" s="61" t="s">
        <v>88</v>
      </c>
      <c r="S555" s="46">
        <v>0</v>
      </c>
      <c r="T555" s="46">
        <v>0</v>
      </c>
      <c r="U555" s="46">
        <v>0</v>
      </c>
      <c r="V555" s="46">
        <v>0</v>
      </c>
      <c r="W555" s="46">
        <v>0</v>
      </c>
    </row>
    <row r="556" spans="1:29" hidden="1" x14ac:dyDescent="0.25">
      <c r="A556">
        <v>331</v>
      </c>
      <c r="B556">
        <v>2009</v>
      </c>
      <c r="C556" s="22" t="str">
        <f t="shared" si="24"/>
        <v>2009H00331</v>
      </c>
      <c r="D556" s="13">
        <v>39981</v>
      </c>
      <c r="E556">
        <v>40002</v>
      </c>
      <c r="F556" t="s">
        <v>330</v>
      </c>
      <c r="G556">
        <v>0</v>
      </c>
      <c r="H556">
        <v>4</v>
      </c>
      <c r="I556" t="s">
        <v>58</v>
      </c>
      <c r="J556" s="15">
        <f t="shared" si="23"/>
        <v>844.53600000000006</v>
      </c>
      <c r="K556" t="s">
        <v>403</v>
      </c>
      <c r="L556">
        <v>1.4</v>
      </c>
      <c r="M556">
        <v>12</v>
      </c>
      <c r="N556">
        <v>6</v>
      </c>
      <c r="P556" s="55"/>
      <c r="Q556" s="55"/>
      <c r="R556" s="61" t="s">
        <v>88</v>
      </c>
      <c r="S556" s="46">
        <v>0</v>
      </c>
      <c r="T556" s="46">
        <v>0</v>
      </c>
      <c r="U556" s="46">
        <v>0</v>
      </c>
      <c r="V556" s="46">
        <v>0</v>
      </c>
      <c r="W556" s="46">
        <v>0</v>
      </c>
    </row>
    <row r="557" spans="1:29" hidden="1" x14ac:dyDescent="0.25">
      <c r="A557">
        <v>332</v>
      </c>
      <c r="B557">
        <v>2009</v>
      </c>
      <c r="C557" s="22" t="str">
        <f t="shared" si="24"/>
        <v>2009H00332</v>
      </c>
      <c r="D557" s="13">
        <v>39982</v>
      </c>
      <c r="E557">
        <v>40002</v>
      </c>
      <c r="F557" t="s">
        <v>330</v>
      </c>
      <c r="G557">
        <v>0</v>
      </c>
      <c r="H557">
        <v>4</v>
      </c>
      <c r="I557" t="s">
        <v>58</v>
      </c>
      <c r="J557" s="15">
        <f t="shared" si="23"/>
        <v>422.26800000000003</v>
      </c>
      <c r="K557" t="s">
        <v>402</v>
      </c>
      <c r="L557">
        <v>0.7</v>
      </c>
      <c r="M557">
        <v>12</v>
      </c>
      <c r="N557">
        <v>6</v>
      </c>
      <c r="P557" s="55"/>
      <c r="Q557" s="55"/>
      <c r="R557" s="61" t="s">
        <v>88</v>
      </c>
      <c r="S557" s="46">
        <v>0</v>
      </c>
      <c r="T557" s="46">
        <v>0</v>
      </c>
      <c r="U557" s="46">
        <v>0</v>
      </c>
      <c r="V557" s="46">
        <v>0</v>
      </c>
      <c r="W557" s="46">
        <v>0</v>
      </c>
    </row>
    <row r="558" spans="1:29" hidden="1" x14ac:dyDescent="0.25">
      <c r="A558">
        <v>333</v>
      </c>
      <c r="B558">
        <v>2009</v>
      </c>
      <c r="C558" s="22" t="str">
        <f t="shared" si="24"/>
        <v>2009H00333</v>
      </c>
      <c r="D558" s="13">
        <v>39982</v>
      </c>
      <c r="E558">
        <v>40002</v>
      </c>
      <c r="F558" t="s">
        <v>330</v>
      </c>
      <c r="G558">
        <v>0</v>
      </c>
      <c r="H558">
        <v>4</v>
      </c>
      <c r="I558" t="s">
        <v>58</v>
      </c>
      <c r="J558" s="15">
        <f t="shared" si="23"/>
        <v>1266.8040000000001</v>
      </c>
      <c r="K558" t="s">
        <v>403</v>
      </c>
      <c r="L558">
        <v>2.1</v>
      </c>
      <c r="M558">
        <v>12</v>
      </c>
      <c r="N558">
        <v>6</v>
      </c>
      <c r="P558" s="55"/>
      <c r="Q558" s="55"/>
      <c r="R558" s="61" t="s">
        <v>88</v>
      </c>
      <c r="S558" s="46">
        <v>0.03</v>
      </c>
      <c r="T558" s="46">
        <v>0</v>
      </c>
      <c r="U558" s="46">
        <v>0</v>
      </c>
      <c r="V558" s="46">
        <v>0</v>
      </c>
      <c r="W558" s="46">
        <v>0</v>
      </c>
    </row>
    <row r="559" spans="1:29" hidden="1" x14ac:dyDescent="0.25">
      <c r="A559">
        <v>334</v>
      </c>
      <c r="B559">
        <v>2009</v>
      </c>
      <c r="C559" s="22" t="str">
        <f t="shared" si="24"/>
        <v>2009H00334</v>
      </c>
      <c r="D559" s="13">
        <v>39982</v>
      </c>
      <c r="E559">
        <v>40002</v>
      </c>
      <c r="F559" t="s">
        <v>330</v>
      </c>
      <c r="G559">
        <v>1</v>
      </c>
      <c r="H559">
        <v>2</v>
      </c>
      <c r="I559" t="s">
        <v>58</v>
      </c>
      <c r="J559" s="15">
        <f t="shared" si="23"/>
        <v>542.91600000000005</v>
      </c>
      <c r="K559" t="s">
        <v>402</v>
      </c>
      <c r="L559">
        <v>0.9</v>
      </c>
      <c r="M559">
        <v>12</v>
      </c>
      <c r="N559">
        <v>6</v>
      </c>
      <c r="P559" s="55"/>
      <c r="Q559" s="55"/>
      <c r="R559" s="61" t="s">
        <v>88</v>
      </c>
      <c r="S559" s="46">
        <v>0</v>
      </c>
      <c r="T559" s="46">
        <v>0</v>
      </c>
      <c r="U559" s="46">
        <v>0</v>
      </c>
      <c r="V559" s="46">
        <v>0</v>
      </c>
      <c r="W559" s="46">
        <v>0</v>
      </c>
    </row>
    <row r="560" spans="1:29" hidden="1" x14ac:dyDescent="0.25">
      <c r="A560">
        <v>335</v>
      </c>
      <c r="B560">
        <v>2009</v>
      </c>
      <c r="C560" s="22" t="str">
        <f t="shared" si="24"/>
        <v>2009H00335</v>
      </c>
      <c r="D560" s="13">
        <v>39982</v>
      </c>
      <c r="E560">
        <v>40002</v>
      </c>
      <c r="F560" t="s">
        <v>330</v>
      </c>
      <c r="G560">
        <v>1</v>
      </c>
      <c r="H560">
        <v>2</v>
      </c>
      <c r="I560" t="s">
        <v>58</v>
      </c>
      <c r="J560" s="15">
        <f t="shared" si="23"/>
        <v>1689.0720000000001</v>
      </c>
      <c r="K560" t="s">
        <v>403</v>
      </c>
      <c r="L560">
        <v>2.8</v>
      </c>
      <c r="M560">
        <v>12</v>
      </c>
      <c r="N560">
        <v>6</v>
      </c>
      <c r="P560" s="55"/>
      <c r="Q560" s="55"/>
      <c r="R560" s="61" t="s">
        <v>88</v>
      </c>
      <c r="S560" s="46">
        <v>0.03</v>
      </c>
      <c r="T560" s="46">
        <v>0</v>
      </c>
      <c r="U560" s="46">
        <v>0</v>
      </c>
      <c r="V560" s="46">
        <v>0</v>
      </c>
      <c r="W560" s="46">
        <v>0</v>
      </c>
    </row>
    <row r="561" spans="1:29" hidden="1" x14ac:dyDescent="0.25">
      <c r="A561">
        <v>336</v>
      </c>
      <c r="B561">
        <v>2009</v>
      </c>
      <c r="C561" s="22" t="str">
        <f t="shared" si="24"/>
        <v>2009H00336</v>
      </c>
      <c r="D561" s="13">
        <v>39986</v>
      </c>
      <c r="E561">
        <v>40002</v>
      </c>
      <c r="F561" t="s">
        <v>330</v>
      </c>
      <c r="G561">
        <v>1</v>
      </c>
      <c r="H561">
        <v>2</v>
      </c>
      <c r="I561" t="s">
        <v>58</v>
      </c>
      <c r="J561" s="15">
        <f t="shared" si="23"/>
        <v>422.26800000000003</v>
      </c>
      <c r="K561" t="s">
        <v>402</v>
      </c>
      <c r="L561">
        <v>0.7</v>
      </c>
      <c r="M561">
        <v>12</v>
      </c>
      <c r="N561">
        <v>6</v>
      </c>
      <c r="P561" s="55"/>
      <c r="Q561" s="55"/>
      <c r="R561" s="61" t="s">
        <v>88</v>
      </c>
      <c r="S561" s="46">
        <v>0</v>
      </c>
      <c r="T561" s="46">
        <v>0</v>
      </c>
      <c r="U561" s="46">
        <v>0</v>
      </c>
      <c r="V561" s="46">
        <v>0</v>
      </c>
      <c r="W561" s="46">
        <v>0</v>
      </c>
    </row>
    <row r="562" spans="1:29" hidden="1" x14ac:dyDescent="0.25">
      <c r="A562">
        <v>337</v>
      </c>
      <c r="B562">
        <v>2009</v>
      </c>
      <c r="C562" s="22" t="str">
        <f t="shared" si="24"/>
        <v>2009H00337</v>
      </c>
      <c r="D562" s="13">
        <v>39986</v>
      </c>
      <c r="E562">
        <v>40002</v>
      </c>
      <c r="F562" t="s">
        <v>330</v>
      </c>
      <c r="G562">
        <v>2</v>
      </c>
      <c r="H562">
        <v>1</v>
      </c>
      <c r="I562" t="s">
        <v>58</v>
      </c>
      <c r="J562" s="15">
        <f t="shared" si="23"/>
        <v>1447.7759999999998</v>
      </c>
      <c r="K562" t="s">
        <v>403</v>
      </c>
      <c r="L562">
        <v>2.4</v>
      </c>
      <c r="M562">
        <v>12</v>
      </c>
      <c r="N562">
        <v>6</v>
      </c>
      <c r="P562" s="55"/>
      <c r="Q562" s="55"/>
      <c r="R562" s="61" t="s">
        <v>88</v>
      </c>
      <c r="S562" s="46">
        <v>0.03</v>
      </c>
      <c r="T562" s="46">
        <v>0</v>
      </c>
      <c r="U562" s="46">
        <v>0</v>
      </c>
      <c r="V562" s="46">
        <v>0</v>
      </c>
      <c r="W562" s="46">
        <v>0</v>
      </c>
    </row>
    <row r="563" spans="1:29" hidden="1" x14ac:dyDescent="0.25">
      <c r="A563">
        <v>338</v>
      </c>
      <c r="B563">
        <v>2009</v>
      </c>
      <c r="C563" s="22" t="str">
        <f t="shared" si="24"/>
        <v>2009H00338</v>
      </c>
      <c r="D563" s="13">
        <v>39986</v>
      </c>
      <c r="E563">
        <v>40002</v>
      </c>
      <c r="F563" t="s">
        <v>330</v>
      </c>
      <c r="G563">
        <v>2</v>
      </c>
      <c r="H563">
        <v>1</v>
      </c>
      <c r="I563" t="s">
        <v>58</v>
      </c>
      <c r="J563" s="15">
        <f t="shared" si="23"/>
        <v>542.91600000000005</v>
      </c>
      <c r="K563" t="s">
        <v>402</v>
      </c>
      <c r="L563">
        <v>0.9</v>
      </c>
      <c r="M563">
        <v>12</v>
      </c>
      <c r="N563">
        <v>6</v>
      </c>
      <c r="P563" s="55"/>
      <c r="Q563" s="55"/>
      <c r="R563" s="61" t="s">
        <v>88</v>
      </c>
      <c r="S563" s="46">
        <v>0</v>
      </c>
      <c r="T563" s="46">
        <v>0</v>
      </c>
      <c r="U563" s="46">
        <v>0</v>
      </c>
      <c r="V563" s="46">
        <v>0</v>
      </c>
      <c r="W563" s="46">
        <v>0</v>
      </c>
    </row>
    <row r="564" spans="1:29" hidden="1" x14ac:dyDescent="0.25">
      <c r="A564">
        <v>339</v>
      </c>
      <c r="B564">
        <v>2009</v>
      </c>
      <c r="C564" s="22" t="str">
        <f t="shared" si="24"/>
        <v>2009H00339</v>
      </c>
      <c r="D564" s="13">
        <v>39986</v>
      </c>
      <c r="E564">
        <v>40002</v>
      </c>
      <c r="F564" t="s">
        <v>330</v>
      </c>
      <c r="G564">
        <v>2</v>
      </c>
      <c r="H564">
        <v>1</v>
      </c>
      <c r="I564" t="s">
        <v>58</v>
      </c>
      <c r="J564" s="15">
        <f t="shared" si="23"/>
        <v>1809.72</v>
      </c>
      <c r="K564" t="s">
        <v>403</v>
      </c>
      <c r="L564">
        <v>3</v>
      </c>
      <c r="M564">
        <v>12</v>
      </c>
      <c r="N564">
        <v>6</v>
      </c>
      <c r="P564" s="55"/>
      <c r="Q564" s="55"/>
      <c r="R564" s="61" t="s">
        <v>88</v>
      </c>
      <c r="S564" s="46">
        <v>0</v>
      </c>
      <c r="T564" s="46">
        <v>0</v>
      </c>
      <c r="U564" s="46">
        <v>0</v>
      </c>
      <c r="V564" s="46">
        <v>0</v>
      </c>
      <c r="W564" s="46">
        <v>0</v>
      </c>
    </row>
    <row r="565" spans="1:29" hidden="1" x14ac:dyDescent="0.25">
      <c r="A565">
        <v>358</v>
      </c>
      <c r="B565">
        <v>2009</v>
      </c>
      <c r="C565" s="22" t="str">
        <f t="shared" si="24"/>
        <v>2009H00358</v>
      </c>
      <c r="D565" s="13">
        <v>40023</v>
      </c>
      <c r="E565">
        <v>40002</v>
      </c>
      <c r="F565" t="s">
        <v>332</v>
      </c>
      <c r="G565">
        <v>1</v>
      </c>
      <c r="H565">
        <v>8</v>
      </c>
      <c r="I565" t="s">
        <v>58</v>
      </c>
      <c r="J565" s="15">
        <f t="shared" si="23"/>
        <v>1508.1000000000001</v>
      </c>
      <c r="K565" t="s">
        <v>402</v>
      </c>
      <c r="L565">
        <v>2.5</v>
      </c>
      <c r="M565">
        <v>12</v>
      </c>
      <c r="N565">
        <v>6</v>
      </c>
      <c r="P565" s="75"/>
      <c r="Q565" s="75"/>
      <c r="R565" s="61" t="s">
        <v>88</v>
      </c>
      <c r="S565" s="39">
        <v>0</v>
      </c>
      <c r="T565" s="39">
        <v>0</v>
      </c>
      <c r="U565" s="39">
        <v>0</v>
      </c>
      <c r="V565" s="39">
        <v>0</v>
      </c>
      <c r="W565" s="39">
        <v>0</v>
      </c>
      <c r="X565" s="55"/>
      <c r="Y565" s="22"/>
      <c r="Z565" s="61" t="s">
        <v>77</v>
      </c>
      <c r="AA565" s="46">
        <v>0</v>
      </c>
      <c r="AB565" s="46">
        <v>0</v>
      </c>
      <c r="AC565" s="46">
        <v>0</v>
      </c>
    </row>
    <row r="566" spans="1:29" hidden="1" x14ac:dyDescent="0.25">
      <c r="A566">
        <v>359</v>
      </c>
      <c r="B566">
        <v>2009</v>
      </c>
      <c r="C566" s="22" t="str">
        <f t="shared" si="24"/>
        <v>2009H00359</v>
      </c>
      <c r="D566" s="13">
        <v>40023</v>
      </c>
      <c r="E566">
        <v>40002</v>
      </c>
      <c r="F566" t="s">
        <v>332</v>
      </c>
      <c r="G566">
        <v>1</v>
      </c>
      <c r="H566">
        <v>8</v>
      </c>
      <c r="I566" t="s">
        <v>58</v>
      </c>
      <c r="J566" s="15">
        <f t="shared" si="23"/>
        <v>965.1840000000002</v>
      </c>
      <c r="K566" t="s">
        <v>403</v>
      </c>
      <c r="L566">
        <v>1.6</v>
      </c>
      <c r="M566">
        <v>12</v>
      </c>
      <c r="N566">
        <v>6</v>
      </c>
      <c r="P566" s="75"/>
      <c r="Q566" s="75"/>
      <c r="R566" s="61" t="s">
        <v>88</v>
      </c>
      <c r="S566" s="39">
        <v>0</v>
      </c>
      <c r="T566" s="39">
        <v>0</v>
      </c>
      <c r="U566" s="39">
        <v>0</v>
      </c>
      <c r="V566" s="39">
        <v>0</v>
      </c>
      <c r="W566" s="39">
        <v>0</v>
      </c>
      <c r="X566" s="55">
        <v>936</v>
      </c>
      <c r="Y566" s="22">
        <v>2009</v>
      </c>
      <c r="Z566" s="61" t="s">
        <v>77</v>
      </c>
      <c r="AA566" s="46">
        <v>0.38</v>
      </c>
      <c r="AB566" s="46">
        <v>0</v>
      </c>
      <c r="AC566" s="46">
        <v>0</v>
      </c>
    </row>
    <row r="567" spans="1:29" hidden="1" x14ac:dyDescent="0.25">
      <c r="A567">
        <v>360</v>
      </c>
      <c r="B567">
        <v>2009</v>
      </c>
      <c r="C567" s="22" t="str">
        <f t="shared" si="24"/>
        <v>2009H00360</v>
      </c>
      <c r="D567" s="13">
        <v>40023</v>
      </c>
      <c r="E567">
        <v>40002</v>
      </c>
      <c r="F567" t="s">
        <v>332</v>
      </c>
      <c r="G567">
        <v>1</v>
      </c>
      <c r="H567">
        <v>8</v>
      </c>
      <c r="I567" t="s">
        <v>58</v>
      </c>
      <c r="J567" s="15">
        <f t="shared" si="23"/>
        <v>301.62</v>
      </c>
      <c r="K567" t="s">
        <v>404</v>
      </c>
      <c r="L567">
        <v>0.5</v>
      </c>
      <c r="M567">
        <v>12</v>
      </c>
      <c r="N567">
        <v>6</v>
      </c>
      <c r="P567" s="75"/>
      <c r="Q567" s="75"/>
      <c r="R567" s="61" t="s">
        <v>88</v>
      </c>
      <c r="S567" s="39">
        <v>0</v>
      </c>
      <c r="T567" s="39">
        <v>0</v>
      </c>
      <c r="U567" s="39">
        <v>0</v>
      </c>
      <c r="V567" s="39">
        <v>0.18</v>
      </c>
      <c r="W567" s="39">
        <v>0</v>
      </c>
      <c r="X567" s="55">
        <v>937</v>
      </c>
      <c r="Y567" s="22">
        <v>2009</v>
      </c>
      <c r="Z567" s="61" t="s">
        <v>77</v>
      </c>
      <c r="AA567" s="46">
        <v>0.47</v>
      </c>
      <c r="AB567" s="46">
        <v>0</v>
      </c>
      <c r="AC567" s="46">
        <v>0</v>
      </c>
    </row>
    <row r="568" spans="1:29" hidden="1" x14ac:dyDescent="0.25">
      <c r="A568">
        <v>361</v>
      </c>
      <c r="B568">
        <v>2009</v>
      </c>
      <c r="C568" s="22" t="str">
        <f t="shared" si="24"/>
        <v>2009H00361</v>
      </c>
      <c r="D568" s="13">
        <v>40024</v>
      </c>
      <c r="E568">
        <v>40002</v>
      </c>
      <c r="F568" t="s">
        <v>332</v>
      </c>
      <c r="G568">
        <v>2</v>
      </c>
      <c r="H568">
        <v>7</v>
      </c>
      <c r="I568" t="s">
        <v>58</v>
      </c>
      <c r="J568" s="15">
        <f t="shared" si="23"/>
        <v>1266.8040000000001</v>
      </c>
      <c r="K568" t="s">
        <v>402</v>
      </c>
      <c r="L568">
        <v>2.1</v>
      </c>
      <c r="M568">
        <v>12</v>
      </c>
      <c r="N568">
        <v>6</v>
      </c>
      <c r="P568" s="75"/>
      <c r="Q568" s="75"/>
      <c r="R568" s="61" t="s">
        <v>88</v>
      </c>
      <c r="S568" s="39">
        <v>0</v>
      </c>
      <c r="T568" s="39">
        <v>0</v>
      </c>
      <c r="U568" s="39">
        <v>0</v>
      </c>
      <c r="V568" s="39">
        <v>0</v>
      </c>
      <c r="W568" s="39">
        <v>0</v>
      </c>
      <c r="X568" s="55"/>
      <c r="Y568" s="22"/>
      <c r="Z568" s="61" t="s">
        <v>77</v>
      </c>
      <c r="AA568" s="46">
        <v>0</v>
      </c>
      <c r="AB568" s="46">
        <v>0</v>
      </c>
      <c r="AC568" s="46">
        <v>0</v>
      </c>
    </row>
    <row r="569" spans="1:29" hidden="1" x14ac:dyDescent="0.25">
      <c r="A569">
        <v>362</v>
      </c>
      <c r="B569">
        <v>2009</v>
      </c>
      <c r="C569" s="22" t="str">
        <f t="shared" si="24"/>
        <v>2009H00362</v>
      </c>
      <c r="D569" s="13">
        <v>40024</v>
      </c>
      <c r="E569">
        <v>40002</v>
      </c>
      <c r="F569" t="s">
        <v>332</v>
      </c>
      <c r="G569">
        <v>2</v>
      </c>
      <c r="H569">
        <v>7</v>
      </c>
      <c r="I569" t="s">
        <v>58</v>
      </c>
      <c r="J569" s="15">
        <f t="shared" si="23"/>
        <v>904.86</v>
      </c>
      <c r="K569" t="s">
        <v>403</v>
      </c>
      <c r="L569">
        <v>1.5</v>
      </c>
      <c r="M569">
        <v>12</v>
      </c>
      <c r="N569">
        <v>6</v>
      </c>
      <c r="P569" s="75"/>
      <c r="Q569" s="75"/>
      <c r="R569" s="61" t="s">
        <v>88</v>
      </c>
      <c r="S569" s="39">
        <v>0</v>
      </c>
      <c r="T569" s="39">
        <v>0</v>
      </c>
      <c r="U569" s="39">
        <v>0</v>
      </c>
      <c r="V569" s="39">
        <v>0</v>
      </c>
      <c r="W569" s="39">
        <v>0</v>
      </c>
      <c r="X569" s="55">
        <v>938</v>
      </c>
      <c r="Y569" s="22">
        <v>2009</v>
      </c>
      <c r="Z569" s="61" t="s">
        <v>77</v>
      </c>
      <c r="AA569" s="46">
        <v>0.13</v>
      </c>
      <c r="AB569" s="46">
        <v>0</v>
      </c>
      <c r="AC569" s="46">
        <v>0</v>
      </c>
    </row>
    <row r="570" spans="1:29" hidden="1" x14ac:dyDescent="0.25">
      <c r="A570">
        <v>363</v>
      </c>
      <c r="B570">
        <v>2009</v>
      </c>
      <c r="C570" s="22" t="str">
        <f t="shared" si="24"/>
        <v>2009H00363</v>
      </c>
      <c r="D570" s="13">
        <v>40024</v>
      </c>
      <c r="E570">
        <v>40002</v>
      </c>
      <c r="F570" t="s">
        <v>332</v>
      </c>
      <c r="G570">
        <v>2</v>
      </c>
      <c r="H570">
        <v>7</v>
      </c>
      <c r="I570" t="s">
        <v>58</v>
      </c>
      <c r="J570" s="15">
        <f t="shared" si="23"/>
        <v>422.26800000000003</v>
      </c>
      <c r="K570" t="s">
        <v>404</v>
      </c>
      <c r="L570">
        <v>0.7</v>
      </c>
      <c r="M570">
        <v>12</v>
      </c>
      <c r="N570">
        <v>6</v>
      </c>
      <c r="P570" s="75">
        <v>928</v>
      </c>
      <c r="Q570" s="75">
        <v>2009</v>
      </c>
      <c r="R570" s="61" t="s">
        <v>88</v>
      </c>
      <c r="S570" s="39">
        <v>0.93</v>
      </c>
      <c r="T570" s="39">
        <v>0</v>
      </c>
      <c r="U570" s="39">
        <v>0</v>
      </c>
      <c r="V570" s="39">
        <v>7.0000000000000007E-2</v>
      </c>
      <c r="W570" s="39">
        <v>0</v>
      </c>
      <c r="X570" s="55"/>
      <c r="Y570" s="22"/>
      <c r="Z570" s="61" t="s">
        <v>77</v>
      </c>
      <c r="AA570" s="46">
        <v>0</v>
      </c>
      <c r="AB570" s="46">
        <v>0</v>
      </c>
      <c r="AC570" s="46">
        <v>0</v>
      </c>
    </row>
    <row r="571" spans="1:29" hidden="1" x14ac:dyDescent="0.25">
      <c r="A571">
        <v>364</v>
      </c>
      <c r="B571">
        <v>2009</v>
      </c>
      <c r="C571" s="22" t="str">
        <f t="shared" si="24"/>
        <v>2009H00364</v>
      </c>
      <c r="D571" s="13">
        <v>40024</v>
      </c>
      <c r="E571">
        <v>40002</v>
      </c>
      <c r="F571" t="s">
        <v>332</v>
      </c>
      <c r="G571">
        <v>5</v>
      </c>
      <c r="H571">
        <v>9</v>
      </c>
      <c r="I571" t="s">
        <v>58</v>
      </c>
      <c r="J571" s="15">
        <f t="shared" si="23"/>
        <v>1749.3960000000002</v>
      </c>
      <c r="K571" t="s">
        <v>402</v>
      </c>
      <c r="L571">
        <v>2.9</v>
      </c>
      <c r="M571">
        <v>12</v>
      </c>
      <c r="N571">
        <v>6</v>
      </c>
      <c r="P571" s="75"/>
      <c r="Q571" s="75"/>
      <c r="R571" s="61" t="s">
        <v>88</v>
      </c>
      <c r="S571" s="39">
        <v>0</v>
      </c>
      <c r="T571" s="39">
        <v>0</v>
      </c>
      <c r="U571" s="39">
        <v>0</v>
      </c>
      <c r="V571" s="39">
        <v>0</v>
      </c>
      <c r="W571" s="39">
        <v>0</v>
      </c>
      <c r="X571" s="55"/>
      <c r="Y571" s="22"/>
      <c r="Z571" s="61" t="s">
        <v>77</v>
      </c>
      <c r="AA571" s="46">
        <v>0</v>
      </c>
      <c r="AB571" s="46">
        <v>0</v>
      </c>
      <c r="AC571" s="46">
        <v>0</v>
      </c>
    </row>
    <row r="572" spans="1:29" hidden="1" x14ac:dyDescent="0.25">
      <c r="A572">
        <v>365</v>
      </c>
      <c r="B572">
        <v>2009</v>
      </c>
      <c r="C572" s="22" t="str">
        <f t="shared" si="24"/>
        <v>2009H00365</v>
      </c>
      <c r="D572" s="13">
        <v>40024</v>
      </c>
      <c r="E572">
        <v>40002</v>
      </c>
      <c r="F572" t="s">
        <v>332</v>
      </c>
      <c r="G572">
        <v>5</v>
      </c>
      <c r="H572">
        <v>9</v>
      </c>
      <c r="I572" t="s">
        <v>58</v>
      </c>
      <c r="J572" s="15">
        <f t="shared" si="23"/>
        <v>904.86</v>
      </c>
      <c r="K572" t="s">
        <v>403</v>
      </c>
      <c r="L572">
        <v>1.5</v>
      </c>
      <c r="M572">
        <v>12</v>
      </c>
      <c r="N572">
        <v>6</v>
      </c>
      <c r="P572" s="75">
        <v>929</v>
      </c>
      <c r="Q572" s="75">
        <v>2009</v>
      </c>
      <c r="R572" s="61" t="s">
        <v>88</v>
      </c>
      <c r="S572" s="39">
        <v>1.62</v>
      </c>
      <c r="T572" s="39">
        <v>0</v>
      </c>
      <c r="U572" s="39">
        <v>0</v>
      </c>
      <c r="V572" s="39">
        <v>0</v>
      </c>
      <c r="W572" s="39">
        <v>0</v>
      </c>
      <c r="X572" s="55"/>
      <c r="Y572" s="22"/>
      <c r="Z572" s="61" t="s">
        <v>77</v>
      </c>
      <c r="AA572" s="46">
        <v>0</v>
      </c>
      <c r="AB572" s="46">
        <v>0</v>
      </c>
      <c r="AC572" s="46">
        <v>0</v>
      </c>
    </row>
    <row r="573" spans="1:29" hidden="1" x14ac:dyDescent="0.25">
      <c r="A573">
        <v>366</v>
      </c>
      <c r="B573">
        <v>2009</v>
      </c>
      <c r="C573" s="22" t="str">
        <f t="shared" si="24"/>
        <v>2009H00366</v>
      </c>
      <c r="D573" s="13">
        <v>40024</v>
      </c>
      <c r="E573">
        <v>40002</v>
      </c>
      <c r="F573" t="s">
        <v>332</v>
      </c>
      <c r="G573">
        <v>5</v>
      </c>
      <c r="H573">
        <v>9</v>
      </c>
      <c r="I573" t="s">
        <v>58</v>
      </c>
      <c r="J573" s="15">
        <f t="shared" si="23"/>
        <v>784.21200000000022</v>
      </c>
      <c r="K573" t="s">
        <v>404</v>
      </c>
      <c r="L573">
        <v>1.3</v>
      </c>
      <c r="M573">
        <v>12</v>
      </c>
      <c r="N573">
        <v>6</v>
      </c>
      <c r="P573" s="75">
        <v>930</v>
      </c>
      <c r="Q573" s="75">
        <v>2009</v>
      </c>
      <c r="R573" s="61" t="s">
        <v>88</v>
      </c>
      <c r="S573" s="39">
        <v>3.9</v>
      </c>
      <c r="T573" s="39">
        <v>0.59</v>
      </c>
      <c r="U573" s="39">
        <v>0</v>
      </c>
      <c r="V573" s="39">
        <v>0</v>
      </c>
      <c r="W573" s="39">
        <v>0</v>
      </c>
      <c r="X573" s="55"/>
      <c r="Y573" s="22"/>
      <c r="Z573" s="61" t="s">
        <v>77</v>
      </c>
      <c r="AA573" s="46">
        <v>0</v>
      </c>
      <c r="AB573" s="46">
        <v>0</v>
      </c>
      <c r="AC573" s="46">
        <v>0</v>
      </c>
    </row>
    <row r="574" spans="1:29" hidden="1" x14ac:dyDescent="0.25">
      <c r="A574">
        <v>367</v>
      </c>
      <c r="B574">
        <v>2009</v>
      </c>
      <c r="C574" s="22" t="str">
        <f t="shared" si="24"/>
        <v>2009H00367</v>
      </c>
      <c r="D574" s="13">
        <v>40024</v>
      </c>
      <c r="E574">
        <v>40002</v>
      </c>
      <c r="F574" t="s">
        <v>332</v>
      </c>
      <c r="G574">
        <v>5</v>
      </c>
      <c r="H574">
        <v>1</v>
      </c>
      <c r="I574" t="s">
        <v>58</v>
      </c>
      <c r="J574" s="15">
        <f t="shared" si="23"/>
        <v>1447.7759999999998</v>
      </c>
      <c r="K574" t="s">
        <v>402</v>
      </c>
      <c r="L574">
        <v>2.4</v>
      </c>
      <c r="M574">
        <v>12</v>
      </c>
      <c r="N574">
        <v>6</v>
      </c>
      <c r="P574" s="75"/>
      <c r="Q574" s="75"/>
      <c r="R574" s="61" t="s">
        <v>88</v>
      </c>
      <c r="S574" s="39">
        <v>0</v>
      </c>
      <c r="T574" s="39">
        <v>0</v>
      </c>
      <c r="U574" s="39">
        <v>0</v>
      </c>
      <c r="V574" s="39">
        <v>0</v>
      </c>
      <c r="W574" s="39">
        <v>0</v>
      </c>
      <c r="X574" s="55"/>
      <c r="Y574" s="22"/>
      <c r="Z574" s="61" t="s">
        <v>77</v>
      </c>
      <c r="AA574" s="46">
        <v>0</v>
      </c>
      <c r="AB574" s="46">
        <v>0</v>
      </c>
      <c r="AC574" s="46">
        <v>0</v>
      </c>
    </row>
    <row r="575" spans="1:29" hidden="1" x14ac:dyDescent="0.25">
      <c r="A575">
        <v>368</v>
      </c>
      <c r="B575">
        <v>2009</v>
      </c>
      <c r="C575" s="22" t="str">
        <f t="shared" si="24"/>
        <v>2009H00368</v>
      </c>
      <c r="D575" s="13">
        <v>40024</v>
      </c>
      <c r="E575">
        <v>40002</v>
      </c>
      <c r="F575" t="s">
        <v>332</v>
      </c>
      <c r="G575">
        <v>5</v>
      </c>
      <c r="H575">
        <v>1</v>
      </c>
      <c r="I575" t="s">
        <v>58</v>
      </c>
      <c r="J575" s="15">
        <f t="shared" si="23"/>
        <v>663.56400000000008</v>
      </c>
      <c r="K575" t="s">
        <v>403</v>
      </c>
      <c r="L575">
        <v>1.1000000000000001</v>
      </c>
      <c r="M575">
        <v>12</v>
      </c>
      <c r="N575">
        <v>6</v>
      </c>
      <c r="P575" s="75">
        <v>1142</v>
      </c>
      <c r="Q575" s="75">
        <v>2009</v>
      </c>
      <c r="R575" s="61" t="s">
        <v>88</v>
      </c>
      <c r="S575" s="39">
        <v>4.09</v>
      </c>
      <c r="T575" s="39">
        <v>0</v>
      </c>
      <c r="U575" s="39">
        <v>0</v>
      </c>
      <c r="V575" s="39">
        <v>1.36</v>
      </c>
      <c r="W575" s="39">
        <v>0</v>
      </c>
      <c r="X575" s="55"/>
      <c r="Y575" s="22"/>
      <c r="Z575" s="61" t="s">
        <v>77</v>
      </c>
      <c r="AA575" s="46">
        <v>0</v>
      </c>
      <c r="AB575" s="46">
        <v>0</v>
      </c>
      <c r="AC575" s="46">
        <v>0</v>
      </c>
    </row>
    <row r="576" spans="1:29" hidden="1" x14ac:dyDescent="0.25">
      <c r="A576">
        <v>369</v>
      </c>
      <c r="B576">
        <v>2009</v>
      </c>
      <c r="C576" s="22" t="str">
        <f t="shared" si="24"/>
        <v>2009H00369</v>
      </c>
      <c r="D576" s="13">
        <v>40024</v>
      </c>
      <c r="E576">
        <v>40002</v>
      </c>
      <c r="F576" t="s">
        <v>332</v>
      </c>
      <c r="G576">
        <v>5</v>
      </c>
      <c r="H576">
        <v>1</v>
      </c>
      <c r="I576" t="s">
        <v>58</v>
      </c>
      <c r="J576" s="15">
        <f t="shared" si="23"/>
        <v>361.94399999999996</v>
      </c>
      <c r="K576" t="s">
        <v>404</v>
      </c>
      <c r="L576">
        <v>0.6</v>
      </c>
      <c r="M576">
        <v>12</v>
      </c>
      <c r="N576">
        <v>6</v>
      </c>
      <c r="P576" s="75">
        <v>931</v>
      </c>
      <c r="Q576" s="75">
        <v>2009</v>
      </c>
      <c r="R576" s="61" t="s">
        <v>88</v>
      </c>
      <c r="S576" s="39">
        <v>0.48</v>
      </c>
      <c r="T576" s="39">
        <v>0</v>
      </c>
      <c r="U576" s="39">
        <v>0</v>
      </c>
      <c r="V576" s="39">
        <v>0</v>
      </c>
      <c r="W576" s="39">
        <v>0</v>
      </c>
      <c r="X576" s="55"/>
      <c r="Y576" s="22"/>
      <c r="Z576" s="61" t="s">
        <v>77</v>
      </c>
      <c r="AA576" s="46">
        <v>0</v>
      </c>
      <c r="AB576" s="46">
        <v>0</v>
      </c>
      <c r="AC576" s="46">
        <v>0</v>
      </c>
    </row>
    <row r="577" spans="1:29" hidden="1" x14ac:dyDescent="0.25">
      <c r="A577">
        <v>370</v>
      </c>
      <c r="B577">
        <v>2009</v>
      </c>
      <c r="C577" s="22" t="str">
        <f t="shared" si="24"/>
        <v>2009H00370</v>
      </c>
      <c r="D577" s="13">
        <v>40025</v>
      </c>
      <c r="E577">
        <v>40002</v>
      </c>
      <c r="F577" t="s">
        <v>332</v>
      </c>
      <c r="G577">
        <v>2</v>
      </c>
      <c r="H577">
        <v>1</v>
      </c>
      <c r="I577" t="s">
        <v>58</v>
      </c>
      <c r="J577" s="15">
        <f t="shared" si="23"/>
        <v>1809.72</v>
      </c>
      <c r="K577" t="s">
        <v>402</v>
      </c>
      <c r="L577">
        <v>3</v>
      </c>
      <c r="M577">
        <v>12</v>
      </c>
      <c r="N577">
        <v>6</v>
      </c>
      <c r="P577" s="75"/>
      <c r="Q577" s="75"/>
      <c r="R577" s="61" t="s">
        <v>88</v>
      </c>
      <c r="S577" s="39">
        <v>0</v>
      </c>
      <c r="T577" s="39">
        <v>0</v>
      </c>
      <c r="U577" s="39">
        <v>0</v>
      </c>
      <c r="V577" s="39">
        <v>0</v>
      </c>
      <c r="W577" s="39">
        <v>0</v>
      </c>
      <c r="X577" s="55"/>
      <c r="Y577" s="22"/>
      <c r="Z577" s="61" t="s">
        <v>77</v>
      </c>
      <c r="AA577" s="46">
        <v>0</v>
      </c>
      <c r="AB577" s="46">
        <v>0</v>
      </c>
      <c r="AC577" s="46">
        <v>0</v>
      </c>
    </row>
    <row r="578" spans="1:29" hidden="1" x14ac:dyDescent="0.25">
      <c r="A578">
        <v>371</v>
      </c>
      <c r="B578">
        <v>2009</v>
      </c>
      <c r="C578" s="22" t="str">
        <f t="shared" si="24"/>
        <v>2009H00371</v>
      </c>
      <c r="D578" s="13">
        <v>40025</v>
      </c>
      <c r="E578">
        <v>40002</v>
      </c>
      <c r="F578" t="s">
        <v>332</v>
      </c>
      <c r="G578">
        <v>2</v>
      </c>
      <c r="H578">
        <v>1</v>
      </c>
      <c r="I578" t="s">
        <v>58</v>
      </c>
      <c r="J578" s="15">
        <f t="shared" si="23"/>
        <v>784.21200000000022</v>
      </c>
      <c r="K578" t="s">
        <v>403</v>
      </c>
      <c r="L578">
        <v>1.3</v>
      </c>
      <c r="M578">
        <v>12</v>
      </c>
      <c r="N578">
        <v>6</v>
      </c>
      <c r="P578" s="75">
        <v>932</v>
      </c>
      <c r="Q578" s="75">
        <v>2009</v>
      </c>
      <c r="R578" s="61" t="s">
        <v>88</v>
      </c>
      <c r="S578" s="39">
        <v>0.18</v>
      </c>
      <c r="T578" s="39">
        <v>0</v>
      </c>
      <c r="U578" s="39">
        <v>0</v>
      </c>
      <c r="V578" s="39">
        <v>0.62</v>
      </c>
      <c r="W578" s="39">
        <v>0</v>
      </c>
      <c r="X578" s="55"/>
      <c r="Y578" s="22"/>
      <c r="Z578" s="61" t="s">
        <v>77</v>
      </c>
      <c r="AA578" s="46">
        <v>0</v>
      </c>
      <c r="AB578" s="46">
        <v>0</v>
      </c>
      <c r="AC578" s="46">
        <v>0</v>
      </c>
    </row>
    <row r="579" spans="1:29" hidden="1" x14ac:dyDescent="0.25">
      <c r="A579">
        <v>372</v>
      </c>
      <c r="B579">
        <v>2009</v>
      </c>
      <c r="C579" s="22" t="str">
        <f t="shared" si="24"/>
        <v>2009H00372</v>
      </c>
      <c r="D579" s="13">
        <v>40025</v>
      </c>
      <c r="E579">
        <v>40002</v>
      </c>
      <c r="F579" t="s">
        <v>332</v>
      </c>
      <c r="G579">
        <v>2</v>
      </c>
      <c r="H579">
        <v>1</v>
      </c>
      <c r="I579" t="s">
        <v>58</v>
      </c>
      <c r="J579" s="15">
        <f t="shared" si="23"/>
        <v>180.97199999999998</v>
      </c>
      <c r="K579" t="s">
        <v>404</v>
      </c>
      <c r="L579">
        <v>0.3</v>
      </c>
      <c r="M579">
        <v>12</v>
      </c>
      <c r="N579">
        <v>6</v>
      </c>
      <c r="P579" s="75">
        <v>933</v>
      </c>
      <c r="Q579" s="75">
        <v>2009</v>
      </c>
      <c r="R579" s="61" t="s">
        <v>88</v>
      </c>
      <c r="S579" s="39">
        <v>0.31</v>
      </c>
      <c r="T579" s="39">
        <v>0</v>
      </c>
      <c r="U579" s="39">
        <v>0</v>
      </c>
      <c r="V579" s="39">
        <v>0</v>
      </c>
      <c r="W579" s="39">
        <v>0</v>
      </c>
      <c r="X579" s="55"/>
      <c r="Y579" s="22"/>
      <c r="Z579" s="61" t="s">
        <v>77</v>
      </c>
      <c r="AA579" s="46">
        <v>0</v>
      </c>
      <c r="AB579" s="46">
        <v>0</v>
      </c>
      <c r="AC579" s="46">
        <v>0</v>
      </c>
    </row>
    <row r="580" spans="1:29" hidden="1" x14ac:dyDescent="0.25">
      <c r="A580">
        <v>373</v>
      </c>
      <c r="B580">
        <v>2009</v>
      </c>
      <c r="C580" s="22" t="str">
        <f t="shared" si="24"/>
        <v>2009H00373</v>
      </c>
      <c r="D580" s="13">
        <v>40025</v>
      </c>
      <c r="E580">
        <v>40002</v>
      </c>
      <c r="F580" t="s">
        <v>332</v>
      </c>
      <c r="G580">
        <v>2</v>
      </c>
      <c r="H580">
        <v>3</v>
      </c>
      <c r="I580" t="s">
        <v>58</v>
      </c>
      <c r="J580" s="15">
        <f t="shared" si="23"/>
        <v>1508.1000000000001</v>
      </c>
      <c r="K580" t="s">
        <v>402</v>
      </c>
      <c r="L580">
        <v>2.5</v>
      </c>
      <c r="M580">
        <v>12</v>
      </c>
      <c r="N580">
        <v>6</v>
      </c>
      <c r="P580" s="75"/>
      <c r="Q580" s="75"/>
      <c r="R580" s="61" t="s">
        <v>88</v>
      </c>
      <c r="S580" s="39">
        <v>0</v>
      </c>
      <c r="T580" s="39">
        <v>0</v>
      </c>
      <c r="U580" s="39">
        <v>0</v>
      </c>
      <c r="V580" s="39">
        <v>0</v>
      </c>
      <c r="W580" s="39">
        <v>0</v>
      </c>
      <c r="X580" s="55"/>
      <c r="Y580" s="22"/>
      <c r="Z580" s="61" t="s">
        <v>77</v>
      </c>
      <c r="AA580" s="46">
        <v>0</v>
      </c>
      <c r="AB580" s="46">
        <v>0</v>
      </c>
      <c r="AC580" s="46">
        <v>0</v>
      </c>
    </row>
    <row r="581" spans="1:29" hidden="1" x14ac:dyDescent="0.25">
      <c r="A581">
        <v>374</v>
      </c>
      <c r="B581">
        <v>2009</v>
      </c>
      <c r="C581" s="22" t="str">
        <f t="shared" si="24"/>
        <v>2009H00374</v>
      </c>
      <c r="D581" s="13">
        <v>40025</v>
      </c>
      <c r="E581">
        <v>40002</v>
      </c>
      <c r="F581" t="s">
        <v>332</v>
      </c>
      <c r="G581">
        <v>2</v>
      </c>
      <c r="H581">
        <v>3</v>
      </c>
      <c r="I581" t="s">
        <v>58</v>
      </c>
      <c r="J581" s="15">
        <f t="shared" si="23"/>
        <v>784.21200000000022</v>
      </c>
      <c r="K581" t="s">
        <v>403</v>
      </c>
      <c r="L581">
        <v>1.3</v>
      </c>
      <c r="M581">
        <v>12</v>
      </c>
      <c r="N581">
        <v>6</v>
      </c>
      <c r="P581" s="75">
        <v>934</v>
      </c>
      <c r="Q581" s="75">
        <v>2009</v>
      </c>
      <c r="R581" s="61" t="s">
        <v>88</v>
      </c>
      <c r="S581" s="39">
        <v>1.54</v>
      </c>
      <c r="T581" s="39">
        <v>0</v>
      </c>
      <c r="U581" s="39">
        <v>0</v>
      </c>
      <c r="V581" s="39">
        <v>0</v>
      </c>
      <c r="W581" s="39">
        <v>0</v>
      </c>
      <c r="X581" s="55"/>
      <c r="Y581" s="22"/>
      <c r="Z581" s="61" t="s">
        <v>77</v>
      </c>
      <c r="AA581" s="46">
        <v>0</v>
      </c>
      <c r="AB581" s="46">
        <v>0</v>
      </c>
      <c r="AC581" s="46">
        <v>0</v>
      </c>
    </row>
    <row r="582" spans="1:29" hidden="1" x14ac:dyDescent="0.25">
      <c r="A582">
        <v>375</v>
      </c>
      <c r="B582">
        <v>2009</v>
      </c>
      <c r="C582" s="22" t="str">
        <f t="shared" si="24"/>
        <v>2009H00375</v>
      </c>
      <c r="D582" s="13">
        <v>40025</v>
      </c>
      <c r="E582">
        <v>40002</v>
      </c>
      <c r="F582" t="s">
        <v>332</v>
      </c>
      <c r="G582">
        <v>2</v>
      </c>
      <c r="H582">
        <v>3</v>
      </c>
      <c r="I582" t="s">
        <v>58</v>
      </c>
      <c r="J582" s="15">
        <f t="shared" si="23"/>
        <v>180.97199999999998</v>
      </c>
      <c r="K582" t="s">
        <v>404</v>
      </c>
      <c r="L582">
        <v>0.3</v>
      </c>
      <c r="M582">
        <v>12</v>
      </c>
      <c r="N582">
        <v>6</v>
      </c>
      <c r="P582" s="75">
        <v>935</v>
      </c>
      <c r="Q582" s="75">
        <v>2009</v>
      </c>
      <c r="R582" s="61" t="s">
        <v>88</v>
      </c>
      <c r="S582" s="39">
        <v>0.6</v>
      </c>
      <c r="T582" s="39">
        <v>0</v>
      </c>
      <c r="U582" s="39">
        <v>0</v>
      </c>
      <c r="V582" s="39">
        <v>0</v>
      </c>
      <c r="W582" s="39">
        <v>0</v>
      </c>
      <c r="X582" s="55"/>
      <c r="Y582" s="22"/>
      <c r="Z582" s="61" t="s">
        <v>77</v>
      </c>
      <c r="AA582" s="46">
        <v>0</v>
      </c>
      <c r="AB582" s="46">
        <v>0</v>
      </c>
      <c r="AC582" s="46">
        <v>0</v>
      </c>
    </row>
    <row r="583" spans="1:29" hidden="1" x14ac:dyDescent="0.25">
      <c r="A583">
        <v>1725</v>
      </c>
      <c r="B583">
        <v>2011</v>
      </c>
      <c r="C583" s="22" t="str">
        <f t="shared" ref="C583:C617" si="25">CONCATENATE(B583,"H0",A583)</f>
        <v>2011H01725</v>
      </c>
      <c r="D583" s="13">
        <v>40842</v>
      </c>
      <c r="E583">
        <v>40002</v>
      </c>
      <c r="F583" t="s">
        <v>336</v>
      </c>
      <c r="G583">
        <v>9</v>
      </c>
      <c r="H583">
        <v>3</v>
      </c>
      <c r="I583" t="s">
        <v>401</v>
      </c>
      <c r="J583" s="15">
        <f t="shared" si="23"/>
        <v>4492.5</v>
      </c>
      <c r="K583" t="s">
        <v>402</v>
      </c>
      <c r="L583">
        <v>1.875</v>
      </c>
      <c r="M583">
        <v>4</v>
      </c>
      <c r="N583">
        <v>6</v>
      </c>
      <c r="P583" s="75"/>
      <c r="Q583" s="75"/>
      <c r="R583" s="61" t="s">
        <v>88</v>
      </c>
      <c r="S583" s="39">
        <v>0</v>
      </c>
      <c r="T583" s="39">
        <v>0</v>
      </c>
      <c r="U583" s="39">
        <v>0</v>
      </c>
      <c r="V583" s="39">
        <v>0</v>
      </c>
      <c r="W583" s="39">
        <v>0</v>
      </c>
      <c r="X583" s="55"/>
      <c r="Y583" s="22"/>
      <c r="Z583" s="61"/>
      <c r="AA583" s="46"/>
      <c r="AB583" s="46"/>
      <c r="AC583" s="46"/>
    </row>
    <row r="584" spans="1:29" hidden="1" x14ac:dyDescent="0.25">
      <c r="A584">
        <v>1726</v>
      </c>
      <c r="B584">
        <v>2011</v>
      </c>
      <c r="C584" s="22" t="str">
        <f t="shared" si="25"/>
        <v>2011H01726</v>
      </c>
      <c r="D584" s="13">
        <v>40842</v>
      </c>
      <c r="E584">
        <v>40002</v>
      </c>
      <c r="F584" t="s">
        <v>336</v>
      </c>
      <c r="G584">
        <v>9</v>
      </c>
      <c r="H584">
        <v>3</v>
      </c>
      <c r="I584" t="s">
        <v>401</v>
      </c>
      <c r="J584" s="15">
        <f t="shared" si="23"/>
        <v>10183</v>
      </c>
      <c r="K584" t="s">
        <v>403</v>
      </c>
      <c r="L584">
        <v>4.25</v>
      </c>
      <c r="M584">
        <v>4</v>
      </c>
      <c r="N584">
        <v>6</v>
      </c>
      <c r="P584" s="75">
        <v>561</v>
      </c>
      <c r="Q584" s="75">
        <v>2012</v>
      </c>
      <c r="R584" s="61" t="s">
        <v>88</v>
      </c>
      <c r="S584" s="39">
        <v>1.93</v>
      </c>
      <c r="T584" s="39">
        <v>0</v>
      </c>
      <c r="U584" s="39">
        <v>0</v>
      </c>
      <c r="V584" s="39">
        <v>0</v>
      </c>
      <c r="W584" s="39">
        <v>0</v>
      </c>
    </row>
    <row r="585" spans="1:29" hidden="1" x14ac:dyDescent="0.25">
      <c r="A585">
        <v>1727</v>
      </c>
      <c r="B585">
        <v>2011</v>
      </c>
      <c r="C585" s="22" t="str">
        <f t="shared" si="25"/>
        <v>2011H01727</v>
      </c>
      <c r="D585" s="13">
        <v>40842</v>
      </c>
      <c r="E585">
        <v>40002</v>
      </c>
      <c r="F585" t="s">
        <v>336</v>
      </c>
      <c r="G585">
        <v>9</v>
      </c>
      <c r="H585">
        <v>3</v>
      </c>
      <c r="I585" t="s">
        <v>401</v>
      </c>
      <c r="J585" s="15">
        <f t="shared" si="23"/>
        <v>4911.7999999999993</v>
      </c>
      <c r="K585" t="s">
        <v>404</v>
      </c>
      <c r="L585">
        <v>2.0499999999999998</v>
      </c>
      <c r="M585">
        <v>4</v>
      </c>
      <c r="N585">
        <v>6</v>
      </c>
      <c r="P585" s="75">
        <v>562</v>
      </c>
      <c r="Q585" s="75">
        <v>2012</v>
      </c>
      <c r="R585" s="61" t="s">
        <v>88</v>
      </c>
      <c r="S585" s="39">
        <v>16.29</v>
      </c>
      <c r="T585" s="39">
        <v>2.2000000000000002</v>
      </c>
      <c r="U585" s="39">
        <v>0</v>
      </c>
      <c r="V585" s="39">
        <v>0</v>
      </c>
      <c r="W585" s="39">
        <v>0</v>
      </c>
    </row>
    <row r="586" spans="1:29" hidden="1" x14ac:dyDescent="0.25">
      <c r="A586">
        <v>1728</v>
      </c>
      <c r="B586">
        <v>2011</v>
      </c>
      <c r="C586" s="22" t="str">
        <f t="shared" si="25"/>
        <v>2011H01728</v>
      </c>
      <c r="D586" s="13">
        <v>40843</v>
      </c>
      <c r="E586">
        <v>40002</v>
      </c>
      <c r="F586" t="s">
        <v>336</v>
      </c>
      <c r="G586">
        <v>8</v>
      </c>
      <c r="H586">
        <v>5</v>
      </c>
      <c r="I586" t="s">
        <v>401</v>
      </c>
      <c r="J586" s="15">
        <f t="shared" si="23"/>
        <v>3594</v>
      </c>
      <c r="K586" t="s">
        <v>402</v>
      </c>
      <c r="L586">
        <v>1.5</v>
      </c>
      <c r="M586">
        <v>4</v>
      </c>
      <c r="N586">
        <v>6</v>
      </c>
      <c r="P586" s="75"/>
      <c r="Q586" s="75"/>
      <c r="R586" s="61" t="s">
        <v>88</v>
      </c>
      <c r="S586" s="39">
        <v>0.06</v>
      </c>
      <c r="T586" s="39">
        <v>0</v>
      </c>
      <c r="U586" s="39">
        <v>0</v>
      </c>
      <c r="V586" s="39">
        <v>0</v>
      </c>
      <c r="W586" s="39">
        <v>0</v>
      </c>
    </row>
    <row r="587" spans="1:29" hidden="1" x14ac:dyDescent="0.25">
      <c r="A587">
        <v>1729</v>
      </c>
      <c r="B587">
        <v>2011</v>
      </c>
      <c r="C587" s="22" t="str">
        <f t="shared" si="25"/>
        <v>2011H01729</v>
      </c>
      <c r="D587" s="13">
        <v>40843</v>
      </c>
      <c r="E587">
        <v>40002</v>
      </c>
      <c r="F587" t="s">
        <v>336</v>
      </c>
      <c r="G587">
        <v>8</v>
      </c>
      <c r="H587">
        <v>5</v>
      </c>
      <c r="I587" t="s">
        <v>401</v>
      </c>
      <c r="J587" s="15">
        <f t="shared" si="23"/>
        <v>5990</v>
      </c>
      <c r="K587" t="s">
        <v>403</v>
      </c>
      <c r="L587">
        <v>2.5</v>
      </c>
      <c r="M587">
        <v>4</v>
      </c>
      <c r="N587">
        <v>6</v>
      </c>
      <c r="P587" s="75">
        <v>563</v>
      </c>
      <c r="Q587" s="75">
        <v>2012</v>
      </c>
      <c r="R587" s="61" t="s">
        <v>88</v>
      </c>
      <c r="S587" s="39">
        <v>0.55000000000000004</v>
      </c>
      <c r="T587" s="39">
        <v>0</v>
      </c>
      <c r="U587" s="39">
        <v>0</v>
      </c>
      <c r="V587" s="39">
        <v>0</v>
      </c>
      <c r="W587" s="39">
        <v>0</v>
      </c>
    </row>
    <row r="588" spans="1:29" hidden="1" x14ac:dyDescent="0.25">
      <c r="A588">
        <v>1730</v>
      </c>
      <c r="B588">
        <v>2011</v>
      </c>
      <c r="C588" s="22" t="str">
        <f t="shared" si="25"/>
        <v>2011H01730</v>
      </c>
      <c r="D588" s="13">
        <v>40843</v>
      </c>
      <c r="E588">
        <v>40002</v>
      </c>
      <c r="F588" t="s">
        <v>336</v>
      </c>
      <c r="G588">
        <v>8</v>
      </c>
      <c r="H588">
        <v>5</v>
      </c>
      <c r="I588" t="s">
        <v>401</v>
      </c>
      <c r="J588" s="15">
        <f t="shared" si="23"/>
        <v>1677.1999999999998</v>
      </c>
      <c r="K588" t="s">
        <v>404</v>
      </c>
      <c r="L588">
        <v>0.7</v>
      </c>
      <c r="M588">
        <v>4</v>
      </c>
      <c r="N588">
        <v>6</v>
      </c>
      <c r="P588" s="75">
        <v>564</v>
      </c>
      <c r="Q588" s="75">
        <v>2012</v>
      </c>
      <c r="R588" s="61" t="s">
        <v>88</v>
      </c>
      <c r="S588" s="39">
        <v>2.65</v>
      </c>
      <c r="T588" s="39">
        <v>0</v>
      </c>
      <c r="U588" s="39">
        <v>0</v>
      </c>
      <c r="V588" s="39">
        <v>0</v>
      </c>
      <c r="W588" s="39">
        <v>0</v>
      </c>
    </row>
    <row r="589" spans="1:29" hidden="1" x14ac:dyDescent="0.25">
      <c r="A589">
        <v>1731</v>
      </c>
      <c r="B589">
        <v>2011</v>
      </c>
      <c r="C589" s="22" t="str">
        <f t="shared" si="25"/>
        <v>2011H01731</v>
      </c>
      <c r="D589" s="13">
        <v>40843</v>
      </c>
      <c r="E589">
        <v>40002</v>
      </c>
      <c r="F589" t="s">
        <v>336</v>
      </c>
      <c r="G589">
        <v>5.5</v>
      </c>
      <c r="H589">
        <v>7.5</v>
      </c>
      <c r="I589" t="s">
        <v>401</v>
      </c>
      <c r="J589" s="15">
        <f t="shared" si="23"/>
        <v>4792</v>
      </c>
      <c r="K589" t="s">
        <v>402</v>
      </c>
      <c r="L589">
        <v>2</v>
      </c>
      <c r="M589">
        <v>4</v>
      </c>
      <c r="N589">
        <v>6</v>
      </c>
      <c r="P589" s="75"/>
      <c r="Q589" s="75"/>
      <c r="R589" s="61" t="s">
        <v>88</v>
      </c>
      <c r="S589" s="39">
        <v>0</v>
      </c>
      <c r="T589" s="39">
        <v>0</v>
      </c>
      <c r="U589" s="39">
        <v>0</v>
      </c>
      <c r="V589" s="39">
        <v>0</v>
      </c>
      <c r="W589" s="39">
        <v>0</v>
      </c>
    </row>
    <row r="590" spans="1:29" hidden="1" x14ac:dyDescent="0.25">
      <c r="A590">
        <v>1732</v>
      </c>
      <c r="B590">
        <v>2011</v>
      </c>
      <c r="C590" s="22" t="str">
        <f t="shared" si="25"/>
        <v>2011H01732</v>
      </c>
      <c r="D590" s="13">
        <v>40843</v>
      </c>
      <c r="E590">
        <v>40002</v>
      </c>
      <c r="F590" t="s">
        <v>336</v>
      </c>
      <c r="G590">
        <v>5.5</v>
      </c>
      <c r="H590">
        <v>7.5</v>
      </c>
      <c r="I590" t="s">
        <v>401</v>
      </c>
      <c r="J590" s="15">
        <f t="shared" si="23"/>
        <v>7188</v>
      </c>
      <c r="K590" t="s">
        <v>403</v>
      </c>
      <c r="L590">
        <v>3</v>
      </c>
      <c r="M590">
        <v>4</v>
      </c>
      <c r="N590">
        <v>6</v>
      </c>
      <c r="P590" s="75">
        <v>565</v>
      </c>
      <c r="Q590" s="75">
        <v>2012</v>
      </c>
      <c r="R590" s="61" t="s">
        <v>88</v>
      </c>
      <c r="S590" s="39">
        <v>1.0900000000000001</v>
      </c>
      <c r="T590" s="39">
        <v>0</v>
      </c>
      <c r="U590" s="39">
        <v>0</v>
      </c>
      <c r="V590" s="39">
        <v>0</v>
      </c>
      <c r="W590" s="39">
        <v>0</v>
      </c>
    </row>
    <row r="591" spans="1:29" hidden="1" x14ac:dyDescent="0.25">
      <c r="A591">
        <v>1733</v>
      </c>
      <c r="B591">
        <v>2011</v>
      </c>
      <c r="C591" s="22" t="str">
        <f t="shared" si="25"/>
        <v>2011H01733</v>
      </c>
      <c r="D591" s="13">
        <v>40843</v>
      </c>
      <c r="E591">
        <v>40002</v>
      </c>
      <c r="F591" t="s">
        <v>336</v>
      </c>
      <c r="G591">
        <v>5.5</v>
      </c>
      <c r="H591">
        <v>7.5</v>
      </c>
      <c r="I591" t="s">
        <v>401</v>
      </c>
      <c r="J591" s="15">
        <f t="shared" si="23"/>
        <v>269.54999999999995</v>
      </c>
      <c r="K591" t="s">
        <v>404</v>
      </c>
      <c r="L591">
        <v>0.15</v>
      </c>
      <c r="M591">
        <v>3</v>
      </c>
      <c r="N591">
        <v>6</v>
      </c>
      <c r="P591" s="75">
        <v>566</v>
      </c>
      <c r="Q591" s="75">
        <v>2012</v>
      </c>
      <c r="R591" s="61" t="s">
        <v>88</v>
      </c>
      <c r="S591" s="39">
        <v>1.59</v>
      </c>
      <c r="T591" s="39">
        <v>0</v>
      </c>
      <c r="U591" s="39">
        <v>0</v>
      </c>
      <c r="V591" s="39">
        <v>0</v>
      </c>
      <c r="W591" s="39">
        <v>0</v>
      </c>
    </row>
    <row r="592" spans="1:29" hidden="1" x14ac:dyDescent="0.25">
      <c r="A592">
        <v>1734</v>
      </c>
      <c r="B592">
        <v>2011</v>
      </c>
      <c r="C592" s="22" t="str">
        <f t="shared" si="25"/>
        <v>2011H01734</v>
      </c>
      <c r="D592" s="13">
        <v>40843</v>
      </c>
      <c r="E592">
        <v>40002</v>
      </c>
      <c r="F592" t="s">
        <v>336</v>
      </c>
      <c r="G592">
        <v>2</v>
      </c>
      <c r="H592">
        <v>7</v>
      </c>
      <c r="I592" t="s">
        <v>401</v>
      </c>
      <c r="J592" s="15">
        <f t="shared" si="23"/>
        <v>3594</v>
      </c>
      <c r="K592" t="s">
        <v>402</v>
      </c>
      <c r="L592">
        <v>1.5</v>
      </c>
      <c r="M592">
        <v>4</v>
      </c>
      <c r="N592">
        <v>6</v>
      </c>
      <c r="P592" s="75"/>
      <c r="Q592" s="75"/>
      <c r="R592" s="61" t="s">
        <v>88</v>
      </c>
      <c r="S592" s="39">
        <v>0</v>
      </c>
      <c r="T592" s="39">
        <v>0</v>
      </c>
      <c r="U592" s="39">
        <v>0</v>
      </c>
      <c r="V592" s="39">
        <v>0</v>
      </c>
      <c r="W592" s="39">
        <v>0</v>
      </c>
    </row>
    <row r="593" spans="1:29" hidden="1" x14ac:dyDescent="0.25">
      <c r="A593">
        <v>1735</v>
      </c>
      <c r="B593">
        <v>2011</v>
      </c>
      <c r="C593" s="22" t="str">
        <f t="shared" si="25"/>
        <v>2011H01735</v>
      </c>
      <c r="D593" s="13">
        <v>40843</v>
      </c>
      <c r="E593">
        <v>40002</v>
      </c>
      <c r="F593" t="s">
        <v>336</v>
      </c>
      <c r="G593">
        <v>2</v>
      </c>
      <c r="H593">
        <v>7</v>
      </c>
      <c r="I593" t="s">
        <v>401</v>
      </c>
      <c r="J593" s="15">
        <f t="shared" si="23"/>
        <v>4792</v>
      </c>
      <c r="K593" t="s">
        <v>403</v>
      </c>
      <c r="L593">
        <v>2</v>
      </c>
      <c r="M593">
        <v>4</v>
      </c>
      <c r="N593">
        <v>6</v>
      </c>
      <c r="P593" s="75">
        <v>567</v>
      </c>
      <c r="Q593" s="75">
        <v>2012</v>
      </c>
      <c r="R593" s="61" t="s">
        <v>88</v>
      </c>
      <c r="S593" s="39">
        <v>1.9</v>
      </c>
      <c r="T593" s="39">
        <v>0</v>
      </c>
      <c r="U593" s="39">
        <v>0</v>
      </c>
      <c r="V593" s="39">
        <v>0</v>
      </c>
      <c r="W593" s="39">
        <v>0</v>
      </c>
    </row>
    <row r="594" spans="1:29" hidden="1" x14ac:dyDescent="0.25">
      <c r="A594">
        <v>1736</v>
      </c>
      <c r="B594">
        <v>2011</v>
      </c>
      <c r="C594" s="22" t="str">
        <f t="shared" si="25"/>
        <v>2011H01736</v>
      </c>
      <c r="D594" s="13">
        <v>40843</v>
      </c>
      <c r="E594">
        <v>40002</v>
      </c>
      <c r="F594" t="s">
        <v>336</v>
      </c>
      <c r="G594">
        <v>2</v>
      </c>
      <c r="H594">
        <v>7</v>
      </c>
      <c r="I594" t="s">
        <v>401</v>
      </c>
      <c r="J594" s="15">
        <f t="shared" si="23"/>
        <v>419.29999999999995</v>
      </c>
      <c r="K594" t="s">
        <v>404</v>
      </c>
      <c r="L594">
        <v>0.17499999999999999</v>
      </c>
      <c r="M594">
        <v>4</v>
      </c>
      <c r="N594">
        <v>6</v>
      </c>
      <c r="P594" s="75">
        <v>568</v>
      </c>
      <c r="Q594" s="75">
        <v>2012</v>
      </c>
      <c r="R594" s="61" t="s">
        <v>88</v>
      </c>
      <c r="S594" s="39">
        <v>1.07</v>
      </c>
      <c r="T594" s="39">
        <v>0</v>
      </c>
      <c r="U594" s="39">
        <v>0</v>
      </c>
      <c r="V594" s="39">
        <v>0</v>
      </c>
      <c r="W594" s="39">
        <v>0</v>
      </c>
    </row>
    <row r="595" spans="1:29" hidden="1" x14ac:dyDescent="0.25">
      <c r="A595">
        <v>1737</v>
      </c>
      <c r="B595">
        <v>2011</v>
      </c>
      <c r="C595" s="22" t="str">
        <f t="shared" si="25"/>
        <v>2011H01737</v>
      </c>
      <c r="D595" s="13">
        <v>40844</v>
      </c>
      <c r="E595">
        <v>40002</v>
      </c>
      <c r="F595" t="s">
        <v>336</v>
      </c>
      <c r="G595">
        <v>2</v>
      </c>
      <c r="H595">
        <v>4</v>
      </c>
      <c r="I595" t="s">
        <v>401</v>
      </c>
      <c r="J595" s="15">
        <f t="shared" si="23"/>
        <v>2695.5</v>
      </c>
      <c r="K595" t="s">
        <v>402</v>
      </c>
      <c r="L595">
        <v>1.125</v>
      </c>
      <c r="M595">
        <v>4</v>
      </c>
      <c r="N595">
        <v>6</v>
      </c>
      <c r="P595" s="75"/>
      <c r="Q595" s="75"/>
      <c r="R595" s="61" t="s">
        <v>88</v>
      </c>
      <c r="S595" s="39">
        <v>0</v>
      </c>
      <c r="T595" s="39">
        <v>0</v>
      </c>
      <c r="U595" s="39">
        <v>0</v>
      </c>
      <c r="V595" s="39">
        <v>0</v>
      </c>
      <c r="W595" s="39">
        <v>0</v>
      </c>
    </row>
    <row r="596" spans="1:29" hidden="1" x14ac:dyDescent="0.25">
      <c r="A596">
        <v>1738</v>
      </c>
      <c r="B596">
        <v>2011</v>
      </c>
      <c r="C596" s="22" t="str">
        <f t="shared" si="25"/>
        <v>2011H01738</v>
      </c>
      <c r="D596" s="13">
        <v>40844</v>
      </c>
      <c r="E596">
        <v>40002</v>
      </c>
      <c r="F596" t="s">
        <v>336</v>
      </c>
      <c r="G596">
        <v>2</v>
      </c>
      <c r="H596">
        <v>4</v>
      </c>
      <c r="I596" t="s">
        <v>401</v>
      </c>
      <c r="J596" s="15">
        <f t="shared" ref="J596:J659" si="26">IF(I596="SR",599*L596*M596,IF(I596="WB",50.27*L596*M596,""))</f>
        <v>7787</v>
      </c>
      <c r="K596" t="s">
        <v>403</v>
      </c>
      <c r="L596">
        <v>3.25</v>
      </c>
      <c r="M596">
        <v>4</v>
      </c>
      <c r="N596">
        <v>6</v>
      </c>
      <c r="P596" s="75">
        <v>569</v>
      </c>
      <c r="Q596" s="75">
        <v>2012</v>
      </c>
      <c r="R596" s="61" t="s">
        <v>88</v>
      </c>
      <c r="S596" s="39">
        <v>2</v>
      </c>
      <c r="T596" s="39">
        <v>0</v>
      </c>
      <c r="U596" s="39">
        <v>0</v>
      </c>
      <c r="V596" s="39">
        <v>0</v>
      </c>
      <c r="W596" s="39">
        <v>0</v>
      </c>
    </row>
    <row r="597" spans="1:29" hidden="1" x14ac:dyDescent="0.25">
      <c r="A597">
        <v>1739</v>
      </c>
      <c r="B597">
        <v>2011</v>
      </c>
      <c r="C597" s="22" t="str">
        <f t="shared" si="25"/>
        <v>2011H01739</v>
      </c>
      <c r="D597" s="13">
        <v>40844</v>
      </c>
      <c r="E597">
        <v>40002</v>
      </c>
      <c r="F597" t="s">
        <v>336</v>
      </c>
      <c r="G597">
        <v>3</v>
      </c>
      <c r="H597">
        <v>1</v>
      </c>
      <c r="I597" t="s">
        <v>401</v>
      </c>
      <c r="J597" s="15">
        <f t="shared" si="26"/>
        <v>2396</v>
      </c>
      <c r="K597" t="s">
        <v>402</v>
      </c>
      <c r="L597">
        <v>1</v>
      </c>
      <c r="M597">
        <v>4</v>
      </c>
      <c r="N597">
        <v>6</v>
      </c>
      <c r="P597" s="75"/>
      <c r="Q597" s="75"/>
      <c r="R597" s="61" t="s">
        <v>88</v>
      </c>
      <c r="S597" s="39">
        <v>0</v>
      </c>
      <c r="T597" s="39">
        <v>0</v>
      </c>
      <c r="U597" s="39">
        <v>0</v>
      </c>
      <c r="V597" s="39">
        <v>0</v>
      </c>
      <c r="W597" s="39">
        <v>0</v>
      </c>
    </row>
    <row r="598" spans="1:29" hidden="1" x14ac:dyDescent="0.25">
      <c r="A598">
        <v>1740</v>
      </c>
      <c r="B598">
        <v>2011</v>
      </c>
      <c r="C598" s="22" t="str">
        <f t="shared" si="25"/>
        <v>2011H01740</v>
      </c>
      <c r="D598" s="13">
        <v>40844</v>
      </c>
      <c r="E598">
        <v>40002</v>
      </c>
      <c r="F598" t="s">
        <v>336</v>
      </c>
      <c r="G598">
        <v>3</v>
      </c>
      <c r="H598">
        <v>1</v>
      </c>
      <c r="I598" t="s">
        <v>401</v>
      </c>
      <c r="J598" s="15">
        <f t="shared" si="26"/>
        <v>8685.5</v>
      </c>
      <c r="K598" t="s">
        <v>403</v>
      </c>
      <c r="L598">
        <v>3.625</v>
      </c>
      <c r="M598">
        <v>4</v>
      </c>
      <c r="N598">
        <v>6</v>
      </c>
      <c r="P598" s="75">
        <v>570</v>
      </c>
      <c r="Q598" s="75">
        <v>2012</v>
      </c>
      <c r="R598" s="61" t="s">
        <v>88</v>
      </c>
      <c r="S598" s="39">
        <v>1.1499999999999999</v>
      </c>
      <c r="T598" s="39">
        <v>0</v>
      </c>
      <c r="U598" s="39">
        <v>0</v>
      </c>
      <c r="V598" s="39">
        <v>0.06</v>
      </c>
      <c r="W598" s="39">
        <v>0</v>
      </c>
    </row>
    <row r="599" spans="1:29" hidden="1" x14ac:dyDescent="0.25">
      <c r="A599">
        <v>1741</v>
      </c>
      <c r="B599">
        <v>2011</v>
      </c>
      <c r="C599" s="22" t="str">
        <f t="shared" si="25"/>
        <v>2011H01741</v>
      </c>
      <c r="D599" s="13">
        <v>40844</v>
      </c>
      <c r="E599">
        <v>40002</v>
      </c>
      <c r="F599" t="s">
        <v>336</v>
      </c>
      <c r="G599">
        <v>3</v>
      </c>
      <c r="H599">
        <v>1</v>
      </c>
      <c r="I599" t="s">
        <v>401</v>
      </c>
      <c r="J599" s="15">
        <f t="shared" si="26"/>
        <v>4372.7</v>
      </c>
      <c r="K599" t="s">
        <v>404</v>
      </c>
      <c r="L599">
        <v>1.825</v>
      </c>
      <c r="M599">
        <v>4</v>
      </c>
      <c r="N599">
        <v>6</v>
      </c>
      <c r="P599" s="75">
        <v>571</v>
      </c>
      <c r="Q599" s="75">
        <v>2012</v>
      </c>
      <c r="R599" s="61" t="s">
        <v>88</v>
      </c>
      <c r="S599" s="39">
        <v>5.77</v>
      </c>
      <c r="T599" s="39">
        <v>0</v>
      </c>
      <c r="U599" s="39">
        <v>0</v>
      </c>
      <c r="V599" s="39">
        <v>0</v>
      </c>
      <c r="W599" s="39">
        <v>0</v>
      </c>
      <c r="X599" s="28"/>
      <c r="Y599" s="27"/>
      <c r="Z599" s="53"/>
      <c r="AA599" s="29"/>
      <c r="AB599" s="29"/>
      <c r="AC599" s="29"/>
    </row>
    <row r="600" spans="1:29" hidden="1" x14ac:dyDescent="0.25">
      <c r="A600">
        <v>1742</v>
      </c>
      <c r="B600">
        <v>2011</v>
      </c>
      <c r="C600" s="22" t="str">
        <f t="shared" si="25"/>
        <v>2011H01742</v>
      </c>
      <c r="D600" s="13">
        <v>40849</v>
      </c>
      <c r="E600">
        <v>40002</v>
      </c>
      <c r="F600" t="s">
        <v>339</v>
      </c>
      <c r="G600">
        <v>1</v>
      </c>
      <c r="H600">
        <v>1.5</v>
      </c>
      <c r="I600" t="s">
        <v>58</v>
      </c>
      <c r="J600" s="15">
        <f t="shared" si="26"/>
        <v>301.62</v>
      </c>
      <c r="K600" t="s">
        <v>402</v>
      </c>
      <c r="L600">
        <v>0.5</v>
      </c>
      <c r="M600">
        <v>12</v>
      </c>
      <c r="N600">
        <v>6</v>
      </c>
      <c r="P600" s="75"/>
      <c r="Q600" s="75"/>
      <c r="R600" s="61" t="s">
        <v>77</v>
      </c>
      <c r="S600" s="39">
        <v>0</v>
      </c>
      <c r="T600" s="39">
        <v>0</v>
      </c>
      <c r="U600" s="39">
        <v>0</v>
      </c>
      <c r="V600" s="39">
        <v>0</v>
      </c>
      <c r="W600" s="39">
        <v>0</v>
      </c>
      <c r="X600" s="28"/>
      <c r="Y600" s="27"/>
      <c r="Z600" s="53"/>
      <c r="AA600" s="29"/>
      <c r="AB600" s="29"/>
      <c r="AC600" s="29"/>
    </row>
    <row r="601" spans="1:29" hidden="1" x14ac:dyDescent="0.25">
      <c r="A601">
        <v>1743</v>
      </c>
      <c r="B601">
        <v>2011</v>
      </c>
      <c r="C601" s="22" t="str">
        <f t="shared" si="25"/>
        <v>2011H01743</v>
      </c>
      <c r="D601" s="13">
        <v>40849</v>
      </c>
      <c r="E601">
        <v>40002</v>
      </c>
      <c r="F601" t="s">
        <v>339</v>
      </c>
      <c r="G601">
        <v>1</v>
      </c>
      <c r="H601">
        <v>1.5</v>
      </c>
      <c r="I601" t="s">
        <v>58</v>
      </c>
      <c r="J601" s="15">
        <f t="shared" si="26"/>
        <v>2035.9350000000004</v>
      </c>
      <c r="K601" t="s">
        <v>403</v>
      </c>
      <c r="L601">
        <v>3.375</v>
      </c>
      <c r="M601">
        <v>12</v>
      </c>
      <c r="N601">
        <v>6</v>
      </c>
      <c r="P601" s="75">
        <v>572</v>
      </c>
      <c r="Q601" s="75">
        <v>2012</v>
      </c>
      <c r="R601" s="61" t="s">
        <v>77</v>
      </c>
      <c r="S601" s="39">
        <v>1.84</v>
      </c>
      <c r="T601" s="39">
        <v>0</v>
      </c>
      <c r="U601" s="39">
        <v>0</v>
      </c>
      <c r="V601" s="39">
        <v>0.18</v>
      </c>
      <c r="W601" s="39">
        <v>0</v>
      </c>
      <c r="X601" s="28"/>
      <c r="Y601" s="27"/>
      <c r="Z601" s="53"/>
      <c r="AA601" s="29"/>
      <c r="AB601" s="29"/>
      <c r="AC601" s="29"/>
    </row>
    <row r="602" spans="1:29" hidden="1" x14ac:dyDescent="0.25">
      <c r="A602">
        <v>1744</v>
      </c>
      <c r="B602">
        <v>2011</v>
      </c>
      <c r="C602" s="22" t="str">
        <f t="shared" si="25"/>
        <v>2011H01744</v>
      </c>
      <c r="D602" s="13">
        <v>40849</v>
      </c>
      <c r="E602">
        <v>40002</v>
      </c>
      <c r="F602" t="s">
        <v>339</v>
      </c>
      <c r="G602">
        <v>1</v>
      </c>
      <c r="H602">
        <v>1.5</v>
      </c>
      <c r="I602" t="s">
        <v>58</v>
      </c>
      <c r="J602" s="15">
        <f t="shared" si="26"/>
        <v>678.64499999999998</v>
      </c>
      <c r="K602" t="s">
        <v>404</v>
      </c>
      <c r="L602">
        <v>1.125</v>
      </c>
      <c r="M602">
        <v>12</v>
      </c>
      <c r="N602">
        <v>6</v>
      </c>
      <c r="P602" s="75">
        <v>573</v>
      </c>
      <c r="Q602" s="75">
        <v>2012</v>
      </c>
      <c r="R602" s="61" t="s">
        <v>77</v>
      </c>
      <c r="S602" s="39">
        <v>2.19</v>
      </c>
      <c r="T602" s="39">
        <v>0.95</v>
      </c>
      <c r="U602" s="39">
        <v>0</v>
      </c>
      <c r="V602" s="39">
        <v>0</v>
      </c>
      <c r="W602" s="39">
        <v>0</v>
      </c>
      <c r="X602" s="28"/>
      <c r="Y602" s="27"/>
      <c r="Z602" s="53"/>
      <c r="AA602" s="29"/>
      <c r="AB602" s="29"/>
      <c r="AC602" s="29"/>
    </row>
    <row r="603" spans="1:29" hidden="1" x14ac:dyDescent="0.25">
      <c r="A603">
        <v>1745</v>
      </c>
      <c r="B603">
        <v>2011</v>
      </c>
      <c r="C603" s="22" t="str">
        <f t="shared" si="25"/>
        <v>2011H01745</v>
      </c>
      <c r="D603" s="13">
        <v>40849</v>
      </c>
      <c r="E603">
        <v>40002</v>
      </c>
      <c r="F603" t="s">
        <v>339</v>
      </c>
      <c r="G603">
        <v>0.5</v>
      </c>
      <c r="H603">
        <v>4</v>
      </c>
      <c r="I603" t="s">
        <v>58</v>
      </c>
      <c r="J603" s="15">
        <f t="shared" si="26"/>
        <v>301.62</v>
      </c>
      <c r="K603" t="s">
        <v>402</v>
      </c>
      <c r="L603">
        <v>0.5</v>
      </c>
      <c r="M603">
        <v>12</v>
      </c>
      <c r="N603">
        <v>6</v>
      </c>
      <c r="P603" s="75"/>
      <c r="Q603" s="75"/>
      <c r="R603" s="61" t="s">
        <v>77</v>
      </c>
      <c r="S603" s="39">
        <v>0.02</v>
      </c>
      <c r="T603" s="39">
        <v>0</v>
      </c>
      <c r="U603" s="39">
        <v>0</v>
      </c>
      <c r="V603" s="39">
        <v>0</v>
      </c>
      <c r="W603" s="39">
        <v>0</v>
      </c>
      <c r="X603" s="28"/>
      <c r="Y603" s="27"/>
      <c r="Z603" s="53"/>
      <c r="AA603" s="29"/>
      <c r="AB603" s="29"/>
      <c r="AC603" s="29"/>
    </row>
    <row r="604" spans="1:29" hidden="1" x14ac:dyDescent="0.25">
      <c r="A604">
        <v>1746</v>
      </c>
      <c r="B604">
        <v>2011</v>
      </c>
      <c r="C604" s="22" t="str">
        <f t="shared" si="25"/>
        <v>2011H01746</v>
      </c>
      <c r="D604" s="13">
        <v>40849</v>
      </c>
      <c r="E604">
        <v>40002</v>
      </c>
      <c r="F604" t="s">
        <v>339</v>
      </c>
      <c r="G604">
        <v>0.5</v>
      </c>
      <c r="H604">
        <v>4</v>
      </c>
      <c r="I604" t="s">
        <v>58</v>
      </c>
      <c r="J604" s="15">
        <f t="shared" si="26"/>
        <v>3242.415</v>
      </c>
      <c r="K604" t="s">
        <v>403</v>
      </c>
      <c r="L604">
        <v>5.375</v>
      </c>
      <c r="M604">
        <v>12</v>
      </c>
      <c r="N604">
        <v>6</v>
      </c>
      <c r="P604" s="75">
        <v>574</v>
      </c>
      <c r="Q604" s="75">
        <v>2012</v>
      </c>
      <c r="R604" s="61" t="s">
        <v>77</v>
      </c>
      <c r="S604" s="39">
        <v>2.31</v>
      </c>
      <c r="T604" s="39">
        <v>2.3199999999999998</v>
      </c>
      <c r="U604" s="39">
        <v>0</v>
      </c>
      <c r="V604" s="39">
        <v>7.0000000000000007E-2</v>
      </c>
      <c r="W604" s="39">
        <v>0</v>
      </c>
      <c r="X604" s="28"/>
      <c r="Y604" s="27"/>
      <c r="Z604" s="53"/>
      <c r="AA604" s="29"/>
      <c r="AB604" s="29"/>
      <c r="AC604" s="29"/>
    </row>
    <row r="605" spans="1:29" hidden="1" x14ac:dyDescent="0.25">
      <c r="A605">
        <v>1747</v>
      </c>
      <c r="B605">
        <v>2011</v>
      </c>
      <c r="C605" s="22" t="str">
        <f t="shared" si="25"/>
        <v>2011H01747</v>
      </c>
      <c r="D605" s="13">
        <v>40849</v>
      </c>
      <c r="E605">
        <v>40002</v>
      </c>
      <c r="F605" t="s">
        <v>339</v>
      </c>
      <c r="G605">
        <v>0.5</v>
      </c>
      <c r="H605">
        <v>4</v>
      </c>
      <c r="I605" t="s">
        <v>58</v>
      </c>
      <c r="J605" s="15">
        <f t="shared" si="26"/>
        <v>678.64499999999998</v>
      </c>
      <c r="K605" t="s">
        <v>404</v>
      </c>
      <c r="L605">
        <v>1.125</v>
      </c>
      <c r="M605">
        <v>12</v>
      </c>
      <c r="N605">
        <v>6</v>
      </c>
      <c r="P605" s="75">
        <v>575</v>
      </c>
      <c r="Q605" s="75">
        <v>2012</v>
      </c>
      <c r="R605" s="61" t="s">
        <v>77</v>
      </c>
      <c r="S605" s="39">
        <v>0.59</v>
      </c>
      <c r="T605" s="39">
        <v>0.61</v>
      </c>
      <c r="U605" s="39">
        <v>0</v>
      </c>
      <c r="V605" s="39">
        <v>0.04</v>
      </c>
      <c r="W605" s="39">
        <v>0</v>
      </c>
      <c r="X605" s="28"/>
      <c r="Y605" s="27"/>
      <c r="Z605" s="53"/>
      <c r="AA605" s="29"/>
      <c r="AB605" s="29"/>
      <c r="AC605" s="29"/>
    </row>
    <row r="606" spans="1:29" hidden="1" x14ac:dyDescent="0.25">
      <c r="A606">
        <v>1748</v>
      </c>
      <c r="B606">
        <v>2011</v>
      </c>
      <c r="C606" s="22" t="str">
        <f t="shared" si="25"/>
        <v>2011H01748</v>
      </c>
      <c r="D606" s="13">
        <v>40849</v>
      </c>
      <c r="E606">
        <v>40002</v>
      </c>
      <c r="F606" t="s">
        <v>339</v>
      </c>
      <c r="G606">
        <v>2</v>
      </c>
      <c r="H606">
        <v>8</v>
      </c>
      <c r="I606" t="s">
        <v>58</v>
      </c>
      <c r="J606" s="15">
        <f t="shared" si="26"/>
        <v>527.83500000000004</v>
      </c>
      <c r="K606" t="s">
        <v>402</v>
      </c>
      <c r="L606">
        <v>0.875</v>
      </c>
      <c r="M606">
        <v>12</v>
      </c>
      <c r="N606">
        <v>6</v>
      </c>
      <c r="P606" s="75"/>
      <c r="Q606" s="75"/>
      <c r="R606" s="61" t="s">
        <v>77</v>
      </c>
      <c r="S606" s="39">
        <v>0.02</v>
      </c>
      <c r="T606" s="39">
        <v>0</v>
      </c>
      <c r="U606" s="39">
        <v>0</v>
      </c>
      <c r="V606" s="39">
        <v>0</v>
      </c>
      <c r="W606" s="39">
        <v>0</v>
      </c>
      <c r="X606" s="28"/>
      <c r="Y606" s="27"/>
      <c r="Z606" s="53"/>
      <c r="AA606" s="29"/>
      <c r="AB606" s="29"/>
      <c r="AC606" s="29"/>
    </row>
    <row r="607" spans="1:29" hidden="1" x14ac:dyDescent="0.25">
      <c r="A607">
        <v>1749</v>
      </c>
      <c r="B607">
        <v>2011</v>
      </c>
      <c r="C607" s="22" t="str">
        <f t="shared" si="25"/>
        <v>2011H01749</v>
      </c>
      <c r="D607" s="13">
        <v>40849</v>
      </c>
      <c r="E607">
        <v>40002</v>
      </c>
      <c r="F607" t="s">
        <v>339</v>
      </c>
      <c r="G607">
        <v>2</v>
      </c>
      <c r="H607">
        <v>8</v>
      </c>
      <c r="I607" t="s">
        <v>58</v>
      </c>
      <c r="J607" s="15">
        <f t="shared" si="26"/>
        <v>2714.58</v>
      </c>
      <c r="K607" t="s">
        <v>403</v>
      </c>
      <c r="L607">
        <v>4.5</v>
      </c>
      <c r="M607">
        <v>12</v>
      </c>
      <c r="N607">
        <v>6</v>
      </c>
      <c r="P607" s="55">
        <v>576</v>
      </c>
      <c r="Q607" s="55">
        <v>2012</v>
      </c>
      <c r="R607" s="61" t="s">
        <v>77</v>
      </c>
      <c r="S607" s="39">
        <v>1.85</v>
      </c>
      <c r="T607" s="39">
        <v>0.91</v>
      </c>
      <c r="U607" s="39">
        <v>1.54</v>
      </c>
      <c r="V607" s="39">
        <v>0.45</v>
      </c>
      <c r="W607" s="39">
        <v>0</v>
      </c>
      <c r="X607" s="28"/>
      <c r="Y607" s="27"/>
      <c r="Z607" s="53"/>
      <c r="AA607" s="29"/>
      <c r="AB607" s="29"/>
      <c r="AC607" s="29"/>
    </row>
    <row r="608" spans="1:29" hidden="1" x14ac:dyDescent="0.25">
      <c r="A608">
        <v>1750</v>
      </c>
      <c r="B608">
        <v>2011</v>
      </c>
      <c r="C608" s="22" t="str">
        <f t="shared" si="25"/>
        <v>2011H01750</v>
      </c>
      <c r="D608" s="13">
        <v>40849</v>
      </c>
      <c r="E608">
        <v>40002</v>
      </c>
      <c r="F608" t="s">
        <v>339</v>
      </c>
      <c r="G608">
        <v>2</v>
      </c>
      <c r="H608">
        <v>8</v>
      </c>
      <c r="I608" t="s">
        <v>58</v>
      </c>
      <c r="J608" s="15">
        <f t="shared" si="26"/>
        <v>527.83500000000004</v>
      </c>
      <c r="K608" t="s">
        <v>404</v>
      </c>
      <c r="L608">
        <v>0.875</v>
      </c>
      <c r="M608">
        <v>12</v>
      </c>
      <c r="N608">
        <v>6</v>
      </c>
      <c r="P608" s="55">
        <v>577</v>
      </c>
      <c r="Q608" s="55">
        <v>2012</v>
      </c>
      <c r="R608" s="61" t="s">
        <v>77</v>
      </c>
      <c r="S608" s="39">
        <v>0.79</v>
      </c>
      <c r="T608" s="39">
        <v>1.69</v>
      </c>
      <c r="U608" s="39">
        <v>0.59</v>
      </c>
      <c r="V608" s="39">
        <v>0.01</v>
      </c>
      <c r="W608" s="39">
        <v>0</v>
      </c>
      <c r="X608" s="28"/>
      <c r="Y608" s="27"/>
      <c r="Z608" s="53"/>
      <c r="AA608" s="29"/>
      <c r="AB608" s="29"/>
      <c r="AC608" s="29"/>
    </row>
    <row r="609" spans="1:29" hidden="1" x14ac:dyDescent="0.25">
      <c r="A609">
        <v>1751</v>
      </c>
      <c r="B609">
        <v>2011</v>
      </c>
      <c r="C609" s="22" t="str">
        <f t="shared" si="25"/>
        <v>2011H01751</v>
      </c>
      <c r="D609" s="13">
        <v>40850</v>
      </c>
      <c r="E609">
        <v>40002</v>
      </c>
      <c r="F609" t="s">
        <v>339</v>
      </c>
      <c r="G609">
        <v>6</v>
      </c>
      <c r="H609">
        <v>8.5</v>
      </c>
      <c r="I609" t="s">
        <v>58</v>
      </c>
      <c r="J609" s="15">
        <f t="shared" si="26"/>
        <v>452.43</v>
      </c>
      <c r="K609" t="s">
        <v>402</v>
      </c>
      <c r="L609">
        <v>0.75</v>
      </c>
      <c r="M609">
        <v>12</v>
      </c>
      <c r="N609">
        <v>6</v>
      </c>
      <c r="P609" s="55"/>
      <c r="Q609" s="55"/>
      <c r="R609" s="61" t="s">
        <v>77</v>
      </c>
      <c r="S609" s="39">
        <v>0.06</v>
      </c>
      <c r="T609" s="39">
        <v>0.72</v>
      </c>
      <c r="U609" s="39">
        <v>0</v>
      </c>
      <c r="V609" s="39">
        <v>0</v>
      </c>
      <c r="W609" s="39">
        <v>0</v>
      </c>
      <c r="X609" s="28"/>
      <c r="Y609" s="27"/>
      <c r="Z609" s="53"/>
      <c r="AA609" s="29"/>
      <c r="AB609" s="29"/>
      <c r="AC609" s="29"/>
    </row>
    <row r="610" spans="1:29" hidden="1" x14ac:dyDescent="0.25">
      <c r="A610">
        <v>1752</v>
      </c>
      <c r="B610">
        <v>2011</v>
      </c>
      <c r="C610" s="22" t="str">
        <f t="shared" si="25"/>
        <v>2011H01752</v>
      </c>
      <c r="D610" s="13">
        <v>40850</v>
      </c>
      <c r="E610">
        <v>40002</v>
      </c>
      <c r="F610" t="s">
        <v>339</v>
      </c>
      <c r="G610">
        <v>6</v>
      </c>
      <c r="H610">
        <v>8.5</v>
      </c>
      <c r="I610" t="s">
        <v>58</v>
      </c>
      <c r="J610" s="15">
        <f t="shared" si="26"/>
        <v>2563.77</v>
      </c>
      <c r="K610" t="s">
        <v>403</v>
      </c>
      <c r="L610">
        <v>4.25</v>
      </c>
      <c r="M610">
        <v>12</v>
      </c>
      <c r="N610">
        <v>6</v>
      </c>
      <c r="P610" s="55">
        <v>578</v>
      </c>
      <c r="Q610" s="55">
        <v>2012</v>
      </c>
      <c r="R610" s="61" t="s">
        <v>77</v>
      </c>
      <c r="S610" s="39">
        <v>3.68</v>
      </c>
      <c r="T610" s="39">
        <v>2.31</v>
      </c>
      <c r="U610" s="39">
        <v>2.9</v>
      </c>
      <c r="V610" s="39">
        <v>1.62</v>
      </c>
      <c r="W610" s="39">
        <v>0</v>
      </c>
      <c r="X610" s="28"/>
      <c r="Y610" s="27"/>
      <c r="Z610" s="53"/>
      <c r="AA610" s="29"/>
      <c r="AB610" s="29"/>
      <c r="AC610" s="29"/>
    </row>
    <row r="611" spans="1:29" hidden="1" x14ac:dyDescent="0.25">
      <c r="A611">
        <v>1753</v>
      </c>
      <c r="B611">
        <v>2011</v>
      </c>
      <c r="C611" s="22" t="str">
        <f t="shared" si="25"/>
        <v>2011H01753</v>
      </c>
      <c r="D611" s="13">
        <v>40850</v>
      </c>
      <c r="E611">
        <v>40002</v>
      </c>
      <c r="F611" t="s">
        <v>339</v>
      </c>
      <c r="G611">
        <v>6</v>
      </c>
      <c r="H611">
        <v>8.5</v>
      </c>
      <c r="I611" t="s">
        <v>58</v>
      </c>
      <c r="J611" s="15">
        <f t="shared" si="26"/>
        <v>603.24</v>
      </c>
      <c r="K611" t="s">
        <v>404</v>
      </c>
      <c r="L611">
        <v>1</v>
      </c>
      <c r="M611">
        <v>12</v>
      </c>
      <c r="N611">
        <v>6</v>
      </c>
      <c r="P611" s="55">
        <v>579</v>
      </c>
      <c r="Q611" s="55">
        <v>2012</v>
      </c>
      <c r="R611" s="61" t="s">
        <v>77</v>
      </c>
      <c r="S611" s="39">
        <v>0.44</v>
      </c>
      <c r="T611" s="39">
        <v>0.2</v>
      </c>
      <c r="U611" s="39">
        <v>0</v>
      </c>
      <c r="V611" s="39">
        <v>0.02</v>
      </c>
      <c r="W611" s="39">
        <v>0</v>
      </c>
      <c r="X611" s="28"/>
      <c r="Y611" s="27"/>
      <c r="Z611" s="53"/>
      <c r="AA611" s="29"/>
      <c r="AB611" s="29"/>
      <c r="AC611" s="29"/>
    </row>
    <row r="612" spans="1:29" hidden="1" x14ac:dyDescent="0.25">
      <c r="A612">
        <v>1754</v>
      </c>
      <c r="B612">
        <v>2011</v>
      </c>
      <c r="C612" s="22" t="str">
        <f t="shared" si="25"/>
        <v>2011H01754</v>
      </c>
      <c r="D612" s="13">
        <v>40850</v>
      </c>
      <c r="E612">
        <v>40002</v>
      </c>
      <c r="F612" t="s">
        <v>339</v>
      </c>
      <c r="G612">
        <v>9</v>
      </c>
      <c r="H612">
        <v>7.5</v>
      </c>
      <c r="I612" t="s">
        <v>58</v>
      </c>
      <c r="J612" s="15">
        <f t="shared" si="26"/>
        <v>452.43</v>
      </c>
      <c r="K612" t="s">
        <v>402</v>
      </c>
      <c r="L612">
        <v>0.75</v>
      </c>
      <c r="M612">
        <v>12</v>
      </c>
      <c r="N612">
        <v>6</v>
      </c>
      <c r="P612" s="55"/>
      <c r="Q612" s="55"/>
      <c r="R612" s="61" t="s">
        <v>77</v>
      </c>
      <c r="S612" s="39">
        <v>0</v>
      </c>
      <c r="T612" s="39">
        <v>0</v>
      </c>
      <c r="U612" s="39">
        <v>0</v>
      </c>
      <c r="V612" s="39">
        <v>0</v>
      </c>
      <c r="W612" s="39">
        <v>0</v>
      </c>
      <c r="X612" s="28"/>
      <c r="Y612" s="27"/>
      <c r="Z612" s="53"/>
      <c r="AA612" s="29"/>
      <c r="AB612" s="29"/>
      <c r="AC612" s="29"/>
    </row>
    <row r="613" spans="1:29" hidden="1" x14ac:dyDescent="0.25">
      <c r="A613">
        <v>1755</v>
      </c>
      <c r="B613">
        <v>2011</v>
      </c>
      <c r="C613" s="22" t="str">
        <f t="shared" si="25"/>
        <v>2011H01755</v>
      </c>
      <c r="D613" s="13">
        <v>40850</v>
      </c>
      <c r="E613">
        <v>40002</v>
      </c>
      <c r="F613" t="s">
        <v>339</v>
      </c>
      <c r="G613">
        <v>9</v>
      </c>
      <c r="H613">
        <v>7.5</v>
      </c>
      <c r="I613" t="s">
        <v>58</v>
      </c>
      <c r="J613" s="15">
        <f t="shared" si="26"/>
        <v>3996.4650000000001</v>
      </c>
      <c r="K613" t="s">
        <v>403</v>
      </c>
      <c r="L613">
        <v>6.625</v>
      </c>
      <c r="M613">
        <v>12</v>
      </c>
      <c r="N613">
        <v>6</v>
      </c>
      <c r="P613" s="55">
        <v>580</v>
      </c>
      <c r="Q613" s="55">
        <v>2012</v>
      </c>
      <c r="R613" s="61" t="s">
        <v>77</v>
      </c>
      <c r="S613" s="39">
        <v>5.83</v>
      </c>
      <c r="T613" s="39">
        <v>2.4700000000000002</v>
      </c>
      <c r="U613" s="39">
        <v>7.06</v>
      </c>
      <c r="V613" s="39">
        <v>0.23</v>
      </c>
      <c r="W613" s="39">
        <v>0</v>
      </c>
      <c r="X613" s="28"/>
      <c r="Y613" s="27"/>
      <c r="Z613" s="53"/>
      <c r="AA613" s="29"/>
      <c r="AB613" s="29"/>
      <c r="AC613" s="29"/>
    </row>
    <row r="614" spans="1:29" hidden="1" x14ac:dyDescent="0.25">
      <c r="A614">
        <v>1756</v>
      </c>
      <c r="B614">
        <v>2011</v>
      </c>
      <c r="C614" s="22" t="str">
        <f t="shared" si="25"/>
        <v>2011H01756</v>
      </c>
      <c r="D614" s="13">
        <v>40850</v>
      </c>
      <c r="E614">
        <v>40002</v>
      </c>
      <c r="F614" t="s">
        <v>339</v>
      </c>
      <c r="G614">
        <v>9</v>
      </c>
      <c r="H614">
        <v>7.5</v>
      </c>
      <c r="I614" t="s">
        <v>58</v>
      </c>
      <c r="J614" s="15">
        <f t="shared" si="26"/>
        <v>452.43</v>
      </c>
      <c r="K614" t="s">
        <v>404</v>
      </c>
      <c r="L614">
        <v>0.75</v>
      </c>
      <c r="M614">
        <v>12</v>
      </c>
      <c r="N614">
        <v>6</v>
      </c>
      <c r="P614" s="55"/>
      <c r="Q614" s="55"/>
      <c r="R614" s="61" t="s">
        <v>77</v>
      </c>
      <c r="S614" s="39">
        <v>0</v>
      </c>
      <c r="T614" s="39">
        <v>0</v>
      </c>
      <c r="U614" s="39">
        <v>0</v>
      </c>
      <c r="V614" s="39">
        <v>1.1299999999999999</v>
      </c>
      <c r="W614" s="39">
        <v>0</v>
      </c>
      <c r="X614" s="28"/>
      <c r="Y614" s="27"/>
      <c r="Z614" s="53"/>
      <c r="AA614" s="29"/>
      <c r="AB614" s="29"/>
      <c r="AC614" s="29"/>
    </row>
    <row r="615" spans="1:29" hidden="1" x14ac:dyDescent="0.25">
      <c r="A615">
        <v>1757</v>
      </c>
      <c r="B615">
        <v>2011</v>
      </c>
      <c r="C615" s="22" t="str">
        <f t="shared" si="25"/>
        <v>2011H01757</v>
      </c>
      <c r="D615" s="13">
        <v>40850</v>
      </c>
      <c r="E615">
        <v>40002</v>
      </c>
      <c r="F615" t="s">
        <v>339</v>
      </c>
      <c r="G615">
        <v>8</v>
      </c>
      <c r="H615">
        <v>1</v>
      </c>
      <c r="I615" t="s">
        <v>58</v>
      </c>
      <c r="J615" s="15">
        <f t="shared" si="26"/>
        <v>377.02500000000003</v>
      </c>
      <c r="K615" t="s">
        <v>402</v>
      </c>
      <c r="L615">
        <v>0.625</v>
      </c>
      <c r="M615">
        <v>12</v>
      </c>
      <c r="N615">
        <v>6</v>
      </c>
      <c r="P615" s="55"/>
      <c r="Q615" s="55"/>
      <c r="R615" s="61" t="s">
        <v>77</v>
      </c>
      <c r="S615" s="39">
        <v>0.04</v>
      </c>
      <c r="T615" s="39">
        <v>0</v>
      </c>
      <c r="U615" s="39">
        <v>0</v>
      </c>
      <c r="V615" s="39">
        <v>0</v>
      </c>
      <c r="W615" s="39">
        <v>0</v>
      </c>
      <c r="X615" s="28"/>
      <c r="Y615" s="27"/>
      <c r="Z615" s="53"/>
      <c r="AA615" s="29"/>
      <c r="AB615" s="29"/>
      <c r="AC615" s="29"/>
    </row>
    <row r="616" spans="1:29" hidden="1" x14ac:dyDescent="0.25">
      <c r="A616">
        <v>1758</v>
      </c>
      <c r="B616">
        <v>2011</v>
      </c>
      <c r="C616" s="22" t="str">
        <f t="shared" si="25"/>
        <v>2011H01758</v>
      </c>
      <c r="D616" s="13">
        <v>40850</v>
      </c>
      <c r="E616">
        <v>40002</v>
      </c>
      <c r="F616" t="s">
        <v>339</v>
      </c>
      <c r="G616">
        <v>8</v>
      </c>
      <c r="H616">
        <v>1</v>
      </c>
      <c r="I616" t="s">
        <v>58</v>
      </c>
      <c r="J616" s="15">
        <f t="shared" si="26"/>
        <v>4071.8700000000008</v>
      </c>
      <c r="K616" t="s">
        <v>403</v>
      </c>
      <c r="L616">
        <v>6.75</v>
      </c>
      <c r="M616">
        <v>12</v>
      </c>
      <c r="N616">
        <v>6</v>
      </c>
      <c r="P616" s="55">
        <v>581</v>
      </c>
      <c r="Q616" s="55">
        <v>2012</v>
      </c>
      <c r="R616" s="61" t="s">
        <v>77</v>
      </c>
      <c r="S616" s="39">
        <v>5.15</v>
      </c>
      <c r="T616" s="39">
        <v>1.1000000000000001</v>
      </c>
      <c r="U616" s="39">
        <v>1.72</v>
      </c>
      <c r="V616" s="39">
        <v>0.49</v>
      </c>
      <c r="W616" s="39">
        <v>0</v>
      </c>
      <c r="X616" s="28"/>
      <c r="Y616" s="27"/>
      <c r="Z616" s="53"/>
      <c r="AA616" s="29"/>
      <c r="AB616" s="29"/>
      <c r="AC616" s="29"/>
    </row>
    <row r="617" spans="1:29" hidden="1" x14ac:dyDescent="0.25">
      <c r="A617">
        <v>1759</v>
      </c>
      <c r="B617">
        <v>2011</v>
      </c>
      <c r="C617" s="22" t="str">
        <f t="shared" si="25"/>
        <v>2011H01759</v>
      </c>
      <c r="D617" s="13">
        <v>40850</v>
      </c>
      <c r="E617">
        <v>40002</v>
      </c>
      <c r="F617" t="s">
        <v>339</v>
      </c>
      <c r="G617">
        <v>8</v>
      </c>
      <c r="H617">
        <v>1</v>
      </c>
      <c r="I617" t="s">
        <v>58</v>
      </c>
      <c r="J617" s="15">
        <f t="shared" si="26"/>
        <v>1131.075</v>
      </c>
      <c r="K617" t="s">
        <v>404</v>
      </c>
      <c r="L617">
        <v>1.875</v>
      </c>
      <c r="M617">
        <v>12</v>
      </c>
      <c r="N617">
        <v>6</v>
      </c>
      <c r="P617" s="55">
        <v>582</v>
      </c>
      <c r="Q617" s="55">
        <v>2012</v>
      </c>
      <c r="R617" s="61" t="s">
        <v>77</v>
      </c>
      <c r="S617" s="39">
        <v>0.81</v>
      </c>
      <c r="T617" s="39">
        <v>1.3</v>
      </c>
      <c r="U617" s="39">
        <v>8.5399999999999991</v>
      </c>
      <c r="V617" s="39">
        <v>0.4</v>
      </c>
      <c r="W617" s="39">
        <v>0</v>
      </c>
    </row>
    <row r="618" spans="1:29" hidden="1" x14ac:dyDescent="0.25">
      <c r="A618">
        <v>276</v>
      </c>
      <c r="B618">
        <v>2012</v>
      </c>
      <c r="C618" s="22" t="str">
        <f t="shared" ref="C618:C635" si="27">CONCATENATE(B618,"H00",A618)</f>
        <v>2012H00276</v>
      </c>
      <c r="D618" s="13">
        <v>41129</v>
      </c>
      <c r="E618">
        <v>40002</v>
      </c>
      <c r="F618" t="s">
        <v>341</v>
      </c>
      <c r="G618">
        <v>2</v>
      </c>
      <c r="H618">
        <v>16</v>
      </c>
      <c r="I618" t="s">
        <v>58</v>
      </c>
      <c r="J618" s="15">
        <f t="shared" si="26"/>
        <v>105.56700000000001</v>
      </c>
      <c r="K618" t="s">
        <v>402</v>
      </c>
      <c r="L618">
        <v>0.17499999999999999</v>
      </c>
      <c r="M618">
        <v>12</v>
      </c>
      <c r="N618">
        <v>6</v>
      </c>
      <c r="P618" s="22"/>
      <c r="Q618" s="22"/>
      <c r="R618" s="22" t="s">
        <v>172</v>
      </c>
      <c r="S618" s="46">
        <v>0</v>
      </c>
      <c r="T618" s="46">
        <v>0</v>
      </c>
      <c r="U618" s="46">
        <v>0</v>
      </c>
      <c r="V618" s="46">
        <v>0</v>
      </c>
      <c r="W618" s="46">
        <v>0</v>
      </c>
    </row>
    <row r="619" spans="1:29" hidden="1" x14ac:dyDescent="0.25">
      <c r="A619">
        <v>277</v>
      </c>
      <c r="B619">
        <v>2012</v>
      </c>
      <c r="C619" s="22" t="str">
        <f t="shared" si="27"/>
        <v>2012H00277</v>
      </c>
      <c r="D619" s="13">
        <v>41129</v>
      </c>
      <c r="E619">
        <v>40002</v>
      </c>
      <c r="F619" t="s">
        <v>341</v>
      </c>
      <c r="G619">
        <v>2</v>
      </c>
      <c r="H619">
        <v>16</v>
      </c>
      <c r="I619" t="s">
        <v>58</v>
      </c>
      <c r="J619" s="15">
        <f t="shared" si="26"/>
        <v>2262.15</v>
      </c>
      <c r="K619" t="s">
        <v>403</v>
      </c>
      <c r="L619">
        <v>3.75</v>
      </c>
      <c r="M619">
        <v>12</v>
      </c>
      <c r="N619">
        <v>6</v>
      </c>
      <c r="P619" s="22">
        <v>130</v>
      </c>
      <c r="Q619" s="22">
        <v>2013</v>
      </c>
      <c r="R619" s="22" t="s">
        <v>172</v>
      </c>
      <c r="S619" s="46">
        <v>4.09</v>
      </c>
      <c r="T619" s="46">
        <v>0.2</v>
      </c>
      <c r="U619" s="46">
        <v>0</v>
      </c>
      <c r="V619" s="46">
        <v>0</v>
      </c>
      <c r="W619" s="46">
        <v>0</v>
      </c>
    </row>
    <row r="620" spans="1:29" hidden="1" x14ac:dyDescent="0.25">
      <c r="A620">
        <v>278</v>
      </c>
      <c r="B620">
        <v>2012</v>
      </c>
      <c r="C620" s="22" t="str">
        <f t="shared" si="27"/>
        <v>2012H00278</v>
      </c>
      <c r="D620" s="13">
        <v>41129</v>
      </c>
      <c r="E620">
        <v>40002</v>
      </c>
      <c r="F620" t="s">
        <v>341</v>
      </c>
      <c r="G620">
        <v>2</v>
      </c>
      <c r="H620">
        <v>16</v>
      </c>
      <c r="I620" t="s">
        <v>58</v>
      </c>
      <c r="J620" s="15">
        <f t="shared" si="26"/>
        <v>1583.5050000000001</v>
      </c>
      <c r="K620" t="s">
        <v>404</v>
      </c>
      <c r="L620">
        <v>2.625</v>
      </c>
      <c r="M620">
        <v>12</v>
      </c>
      <c r="N620">
        <v>6</v>
      </c>
      <c r="P620" s="22">
        <v>131</v>
      </c>
      <c r="Q620" s="22">
        <v>2013</v>
      </c>
      <c r="R620" s="22" t="s">
        <v>172</v>
      </c>
      <c r="S620" s="46">
        <v>1.28</v>
      </c>
      <c r="T620" s="46">
        <v>0</v>
      </c>
      <c r="U620" s="46">
        <v>0</v>
      </c>
      <c r="V620" s="46">
        <v>0</v>
      </c>
      <c r="W620" s="46">
        <v>0</v>
      </c>
    </row>
    <row r="621" spans="1:29" hidden="1" x14ac:dyDescent="0.25">
      <c r="A621">
        <v>279</v>
      </c>
      <c r="B621">
        <v>2012</v>
      </c>
      <c r="C621" s="22" t="str">
        <f t="shared" si="27"/>
        <v>2012H00279</v>
      </c>
      <c r="D621" s="13">
        <v>41129</v>
      </c>
      <c r="E621">
        <v>40002</v>
      </c>
      <c r="F621" t="s">
        <v>341</v>
      </c>
      <c r="G621">
        <v>3</v>
      </c>
      <c r="H621">
        <v>18</v>
      </c>
      <c r="I621" t="s">
        <v>58</v>
      </c>
      <c r="J621" s="15">
        <f t="shared" si="26"/>
        <v>120.64800000000002</v>
      </c>
      <c r="K621" t="s">
        <v>402</v>
      </c>
      <c r="L621">
        <v>0.2</v>
      </c>
      <c r="M621">
        <v>12</v>
      </c>
      <c r="N621">
        <v>6</v>
      </c>
      <c r="P621" s="22"/>
      <c r="Q621" s="22"/>
      <c r="R621" s="22" t="s">
        <v>172</v>
      </c>
      <c r="S621" s="46">
        <v>0</v>
      </c>
      <c r="T621" s="46">
        <v>0</v>
      </c>
      <c r="U621" s="46">
        <v>0</v>
      </c>
      <c r="V621" s="46">
        <v>0</v>
      </c>
      <c r="W621" s="46">
        <v>0</v>
      </c>
    </row>
    <row r="622" spans="1:29" hidden="1" x14ac:dyDescent="0.25">
      <c r="A622">
        <v>280</v>
      </c>
      <c r="B622">
        <v>2012</v>
      </c>
      <c r="C622" s="22" t="str">
        <f t="shared" si="27"/>
        <v>2012H00280</v>
      </c>
      <c r="D622" s="13">
        <v>41129</v>
      </c>
      <c r="E622">
        <v>40002</v>
      </c>
      <c r="F622" t="s">
        <v>341</v>
      </c>
      <c r="G622">
        <v>3</v>
      </c>
      <c r="H622">
        <v>18</v>
      </c>
      <c r="I622" t="s">
        <v>58</v>
      </c>
      <c r="J622" s="15">
        <f t="shared" si="26"/>
        <v>1960.53</v>
      </c>
      <c r="K622" t="s">
        <v>403</v>
      </c>
      <c r="L622">
        <v>3.25</v>
      </c>
      <c r="M622">
        <v>12</v>
      </c>
      <c r="N622">
        <v>6</v>
      </c>
      <c r="P622" s="22">
        <v>132</v>
      </c>
      <c r="Q622" s="22">
        <v>2013</v>
      </c>
      <c r="R622" s="22" t="s">
        <v>172</v>
      </c>
      <c r="S622" s="46">
        <v>2.85</v>
      </c>
      <c r="T622" s="46">
        <v>0</v>
      </c>
      <c r="U622" s="46">
        <v>0</v>
      </c>
      <c r="V622" s="46">
        <v>0.09</v>
      </c>
      <c r="W622" s="46">
        <v>0</v>
      </c>
    </row>
    <row r="623" spans="1:29" hidden="1" x14ac:dyDescent="0.25">
      <c r="A623">
        <v>281</v>
      </c>
      <c r="B623">
        <v>2012</v>
      </c>
      <c r="C623" s="22" t="str">
        <f t="shared" si="27"/>
        <v>2012H00281</v>
      </c>
      <c r="D623" s="13">
        <v>41129</v>
      </c>
      <c r="E623">
        <v>40002</v>
      </c>
      <c r="F623" t="s">
        <v>341</v>
      </c>
      <c r="G623">
        <v>3</v>
      </c>
      <c r="H623">
        <v>18</v>
      </c>
      <c r="I623" t="s">
        <v>58</v>
      </c>
      <c r="J623" s="15">
        <f t="shared" si="26"/>
        <v>2412.96</v>
      </c>
      <c r="K623" t="s">
        <v>404</v>
      </c>
      <c r="L623">
        <v>4</v>
      </c>
      <c r="M623">
        <v>12</v>
      </c>
      <c r="N623">
        <v>6</v>
      </c>
      <c r="P623" s="22">
        <v>133</v>
      </c>
      <c r="Q623" s="22">
        <v>2013</v>
      </c>
      <c r="R623" s="22" t="s">
        <v>172</v>
      </c>
      <c r="S623" s="46">
        <v>4.32</v>
      </c>
      <c r="T623" s="46">
        <v>0.36</v>
      </c>
      <c r="U623" s="46">
        <v>0</v>
      </c>
      <c r="V623" s="46">
        <v>0</v>
      </c>
      <c r="W623" s="46">
        <v>0</v>
      </c>
    </row>
    <row r="624" spans="1:29" hidden="1" x14ac:dyDescent="0.25">
      <c r="A624">
        <v>282</v>
      </c>
      <c r="B624">
        <v>2012</v>
      </c>
      <c r="C624" s="22" t="str">
        <f t="shared" si="27"/>
        <v>2012H00282</v>
      </c>
      <c r="D624" s="13">
        <v>41131</v>
      </c>
      <c r="E624">
        <v>40002</v>
      </c>
      <c r="F624" t="s">
        <v>341</v>
      </c>
      <c r="G624">
        <v>9</v>
      </c>
      <c r="H624">
        <v>16</v>
      </c>
      <c r="I624" t="s">
        <v>58</v>
      </c>
      <c r="J624" s="15">
        <f t="shared" si="26"/>
        <v>75.405000000000001</v>
      </c>
      <c r="K624" t="s">
        <v>402</v>
      </c>
      <c r="L624">
        <v>0.125</v>
      </c>
      <c r="M624">
        <v>12</v>
      </c>
      <c r="N624">
        <v>6</v>
      </c>
      <c r="P624" s="22"/>
      <c r="Q624" s="22"/>
      <c r="R624" s="22" t="s">
        <v>172</v>
      </c>
      <c r="S624" s="46">
        <v>0</v>
      </c>
      <c r="T624" s="46">
        <v>0</v>
      </c>
      <c r="U624" s="46">
        <v>0</v>
      </c>
      <c r="V624" s="46">
        <v>0</v>
      </c>
      <c r="W624" s="46">
        <v>0</v>
      </c>
      <c r="X624" s="28"/>
      <c r="Y624" s="27"/>
      <c r="Z624" s="53"/>
      <c r="AA624" s="29"/>
      <c r="AB624" s="29"/>
      <c r="AC624" s="29"/>
    </row>
    <row r="625" spans="1:29" hidden="1" x14ac:dyDescent="0.25">
      <c r="A625">
        <v>283</v>
      </c>
      <c r="B625">
        <v>2012</v>
      </c>
      <c r="C625" s="22" t="str">
        <f t="shared" si="27"/>
        <v>2012H00283</v>
      </c>
      <c r="D625" s="13">
        <v>41131</v>
      </c>
      <c r="E625">
        <v>40002</v>
      </c>
      <c r="F625" t="s">
        <v>341</v>
      </c>
      <c r="G625">
        <v>9</v>
      </c>
      <c r="H625">
        <v>16</v>
      </c>
      <c r="I625" t="s">
        <v>58</v>
      </c>
      <c r="J625" s="15">
        <f t="shared" si="26"/>
        <v>2563.77</v>
      </c>
      <c r="K625" t="s">
        <v>403</v>
      </c>
      <c r="L625">
        <v>4.25</v>
      </c>
      <c r="M625">
        <v>12</v>
      </c>
      <c r="N625">
        <v>6</v>
      </c>
      <c r="P625" s="22">
        <v>134</v>
      </c>
      <c r="Q625" s="22">
        <v>2013</v>
      </c>
      <c r="R625" s="22" t="s">
        <v>172</v>
      </c>
      <c r="S625" s="46">
        <v>2.75</v>
      </c>
      <c r="T625" s="46">
        <v>0</v>
      </c>
      <c r="U625" s="46">
        <v>0</v>
      </c>
      <c r="V625" s="46">
        <v>0</v>
      </c>
      <c r="W625" s="46">
        <v>0</v>
      </c>
      <c r="X625" s="28"/>
      <c r="Y625" s="27"/>
      <c r="Z625" s="53"/>
      <c r="AA625" s="29"/>
      <c r="AB625" s="29"/>
      <c r="AC625" s="29"/>
    </row>
    <row r="626" spans="1:29" hidden="1" x14ac:dyDescent="0.25">
      <c r="A626">
        <v>284</v>
      </c>
      <c r="B626">
        <v>2012</v>
      </c>
      <c r="C626" s="22" t="str">
        <f t="shared" si="27"/>
        <v>2012H00284</v>
      </c>
      <c r="D626" s="13">
        <v>41131</v>
      </c>
      <c r="E626">
        <v>40002</v>
      </c>
      <c r="F626" t="s">
        <v>341</v>
      </c>
      <c r="G626">
        <v>9</v>
      </c>
      <c r="H626">
        <v>16</v>
      </c>
      <c r="I626" t="s">
        <v>58</v>
      </c>
      <c r="J626" s="15">
        <f t="shared" si="26"/>
        <v>2412.96</v>
      </c>
      <c r="K626" t="s">
        <v>404</v>
      </c>
      <c r="L626">
        <v>4</v>
      </c>
      <c r="M626">
        <v>12</v>
      </c>
      <c r="N626">
        <v>6</v>
      </c>
      <c r="P626" s="22">
        <v>135</v>
      </c>
      <c r="Q626" s="22">
        <v>2013</v>
      </c>
      <c r="R626" s="22" t="s">
        <v>172</v>
      </c>
      <c r="S626" s="46">
        <v>2.1800000000000002</v>
      </c>
      <c r="T626" s="46">
        <v>0.66</v>
      </c>
      <c r="U626" s="46">
        <v>0</v>
      </c>
      <c r="V626" s="46">
        <v>0.03</v>
      </c>
      <c r="W626" s="46">
        <v>0</v>
      </c>
      <c r="X626" s="28"/>
      <c r="Y626" s="27"/>
      <c r="Z626" s="53"/>
      <c r="AA626" s="29"/>
      <c r="AB626" s="29"/>
      <c r="AC626" s="29"/>
    </row>
    <row r="627" spans="1:29" hidden="1" x14ac:dyDescent="0.25">
      <c r="A627">
        <v>285</v>
      </c>
      <c r="B627">
        <v>2012</v>
      </c>
      <c r="C627" s="22" t="str">
        <f t="shared" si="27"/>
        <v>2012H00285</v>
      </c>
      <c r="D627" s="13">
        <v>41134</v>
      </c>
      <c r="E627">
        <v>40002</v>
      </c>
      <c r="F627" t="s">
        <v>341</v>
      </c>
      <c r="G627">
        <v>8</v>
      </c>
      <c r="H627">
        <v>13</v>
      </c>
      <c r="I627" t="s">
        <v>58</v>
      </c>
      <c r="J627" s="15">
        <f t="shared" si="26"/>
        <v>120.64800000000002</v>
      </c>
      <c r="K627" t="s">
        <v>402</v>
      </c>
      <c r="L627">
        <v>0.2</v>
      </c>
      <c r="M627">
        <v>12</v>
      </c>
      <c r="N627">
        <v>6</v>
      </c>
      <c r="P627" s="22"/>
      <c r="Q627" s="22"/>
      <c r="R627" s="22" t="s">
        <v>172</v>
      </c>
      <c r="S627" s="46">
        <v>0</v>
      </c>
      <c r="T627" s="46">
        <v>0</v>
      </c>
      <c r="U627" s="46">
        <v>0</v>
      </c>
      <c r="V627" s="46">
        <v>0</v>
      </c>
      <c r="W627" s="46">
        <v>0</v>
      </c>
      <c r="X627" s="28"/>
      <c r="Y627" s="27"/>
      <c r="Z627" s="53"/>
      <c r="AA627" s="29"/>
      <c r="AB627" s="29"/>
      <c r="AC627" s="29"/>
    </row>
    <row r="628" spans="1:29" hidden="1" x14ac:dyDescent="0.25">
      <c r="A628">
        <v>286</v>
      </c>
      <c r="B628">
        <v>2012</v>
      </c>
      <c r="C628" s="22" t="str">
        <f t="shared" si="27"/>
        <v>2012H00286</v>
      </c>
      <c r="D628" s="13">
        <v>41134</v>
      </c>
      <c r="E628">
        <v>40002</v>
      </c>
      <c r="F628" t="s">
        <v>341</v>
      </c>
      <c r="G628">
        <v>8</v>
      </c>
      <c r="H628">
        <v>13</v>
      </c>
      <c r="I628" t="s">
        <v>58</v>
      </c>
      <c r="J628" s="15">
        <f t="shared" si="26"/>
        <v>1960.53</v>
      </c>
      <c r="K628" t="s">
        <v>403</v>
      </c>
      <c r="L628">
        <v>3.25</v>
      </c>
      <c r="M628">
        <v>12</v>
      </c>
      <c r="N628">
        <v>6</v>
      </c>
      <c r="P628" s="22">
        <v>136</v>
      </c>
      <c r="Q628" s="22">
        <v>2013</v>
      </c>
      <c r="R628" s="22" t="s">
        <v>172</v>
      </c>
      <c r="S628" s="46">
        <v>6.28</v>
      </c>
      <c r="T628" s="46">
        <v>0.54</v>
      </c>
      <c r="U628" s="46">
        <v>3.06</v>
      </c>
      <c r="V628" s="46">
        <v>0</v>
      </c>
      <c r="W628" s="46">
        <v>0</v>
      </c>
      <c r="X628" s="28"/>
      <c r="Y628" s="27"/>
      <c r="Z628" s="53"/>
      <c r="AA628" s="29"/>
      <c r="AB628" s="29"/>
      <c r="AC628" s="29"/>
    </row>
    <row r="629" spans="1:29" hidden="1" x14ac:dyDescent="0.25">
      <c r="A629">
        <v>287</v>
      </c>
      <c r="B629">
        <v>2012</v>
      </c>
      <c r="C629" s="22" t="str">
        <f t="shared" si="27"/>
        <v>2012H00287</v>
      </c>
      <c r="D629" s="13">
        <v>41134</v>
      </c>
      <c r="E629">
        <v>40002</v>
      </c>
      <c r="F629" t="s">
        <v>341</v>
      </c>
      <c r="G629">
        <v>8</v>
      </c>
      <c r="H629">
        <v>13</v>
      </c>
      <c r="I629" t="s">
        <v>58</v>
      </c>
      <c r="J629" s="15">
        <f t="shared" si="26"/>
        <v>2412.96</v>
      </c>
      <c r="K629" t="s">
        <v>404</v>
      </c>
      <c r="L629">
        <v>4</v>
      </c>
      <c r="M629">
        <v>12</v>
      </c>
      <c r="N629">
        <v>6</v>
      </c>
      <c r="P629" s="22">
        <v>137</v>
      </c>
      <c r="Q629" s="22">
        <v>2013</v>
      </c>
      <c r="R629" s="22" t="s">
        <v>172</v>
      </c>
      <c r="S629" s="46">
        <v>2.36</v>
      </c>
      <c r="T629" s="46">
        <v>0.13</v>
      </c>
      <c r="U629" s="46">
        <v>0</v>
      </c>
      <c r="V629" s="46">
        <v>0.21</v>
      </c>
      <c r="W629" s="46">
        <v>0</v>
      </c>
      <c r="X629" s="28"/>
      <c r="Y629" s="27"/>
      <c r="Z629" s="53"/>
      <c r="AA629" s="29"/>
      <c r="AB629" s="29"/>
      <c r="AC629" s="29"/>
    </row>
    <row r="630" spans="1:29" hidden="1" x14ac:dyDescent="0.25">
      <c r="A630">
        <v>288</v>
      </c>
      <c r="B630">
        <v>2012</v>
      </c>
      <c r="C630" s="22" t="str">
        <f t="shared" si="27"/>
        <v>2012H00288</v>
      </c>
      <c r="D630" s="13">
        <v>41135</v>
      </c>
      <c r="E630">
        <v>40002</v>
      </c>
      <c r="F630" t="s">
        <v>341</v>
      </c>
      <c r="G630">
        <v>6.5</v>
      </c>
      <c r="H630">
        <v>11</v>
      </c>
      <c r="I630" t="s">
        <v>58</v>
      </c>
      <c r="J630" s="15">
        <f t="shared" si="26"/>
        <v>211.13400000000001</v>
      </c>
      <c r="K630" t="s">
        <v>402</v>
      </c>
      <c r="L630">
        <v>0.35</v>
      </c>
      <c r="M630">
        <v>12</v>
      </c>
      <c r="N630">
        <v>6</v>
      </c>
      <c r="P630" s="22"/>
      <c r="Q630" s="22"/>
      <c r="R630" s="22" t="s">
        <v>172</v>
      </c>
      <c r="S630" s="46">
        <v>0</v>
      </c>
      <c r="T630" s="46">
        <v>0</v>
      </c>
      <c r="U630" s="46">
        <v>0</v>
      </c>
      <c r="V630" s="46">
        <v>0</v>
      </c>
      <c r="W630" s="46">
        <v>0</v>
      </c>
      <c r="X630" s="28"/>
      <c r="Y630" s="27"/>
      <c r="Z630" s="53"/>
      <c r="AA630" s="29"/>
      <c r="AB630" s="29"/>
      <c r="AC630" s="29"/>
    </row>
    <row r="631" spans="1:29" hidden="1" x14ac:dyDescent="0.25">
      <c r="A631">
        <v>289</v>
      </c>
      <c r="B631">
        <v>2012</v>
      </c>
      <c r="C631" s="22" t="str">
        <f t="shared" si="27"/>
        <v>2012H00289</v>
      </c>
      <c r="D631" s="13">
        <v>41135</v>
      </c>
      <c r="E631">
        <v>40002</v>
      </c>
      <c r="F631" t="s">
        <v>341</v>
      </c>
      <c r="G631">
        <v>6.5</v>
      </c>
      <c r="H631">
        <v>11</v>
      </c>
      <c r="I631" t="s">
        <v>58</v>
      </c>
      <c r="J631" s="15">
        <f t="shared" si="26"/>
        <v>3167.01</v>
      </c>
      <c r="K631" t="s">
        <v>403</v>
      </c>
      <c r="L631">
        <v>5.25</v>
      </c>
      <c r="M631">
        <v>12</v>
      </c>
      <c r="N631">
        <v>6</v>
      </c>
      <c r="P631" s="22">
        <v>138</v>
      </c>
      <c r="Q631" s="22">
        <v>2013</v>
      </c>
      <c r="R631" s="22" t="s">
        <v>172</v>
      </c>
      <c r="S631" s="46">
        <v>2.88</v>
      </c>
      <c r="T631" s="46">
        <v>0</v>
      </c>
      <c r="U631" s="46">
        <v>0</v>
      </c>
      <c r="V631" s="46">
        <v>0</v>
      </c>
      <c r="W631" s="46">
        <v>0</v>
      </c>
      <c r="X631" s="28"/>
      <c r="Y631" s="27"/>
      <c r="Z631" s="53"/>
      <c r="AA631" s="29"/>
      <c r="AB631" s="29"/>
      <c r="AC631" s="29"/>
    </row>
    <row r="632" spans="1:29" hidden="1" x14ac:dyDescent="0.25">
      <c r="A632">
        <v>290</v>
      </c>
      <c r="B632">
        <v>2012</v>
      </c>
      <c r="C632" s="22" t="str">
        <f t="shared" si="27"/>
        <v>2012H00290</v>
      </c>
      <c r="D632" s="13">
        <v>41135</v>
      </c>
      <c r="E632">
        <v>40002</v>
      </c>
      <c r="F632" t="s">
        <v>341</v>
      </c>
      <c r="G632">
        <v>6.5</v>
      </c>
      <c r="H632">
        <v>11</v>
      </c>
      <c r="I632" t="s">
        <v>58</v>
      </c>
      <c r="J632" s="15">
        <f t="shared" si="26"/>
        <v>1658.91</v>
      </c>
      <c r="K632" t="s">
        <v>404</v>
      </c>
      <c r="L632">
        <v>2.75</v>
      </c>
      <c r="M632">
        <v>12</v>
      </c>
      <c r="N632">
        <v>6</v>
      </c>
      <c r="P632" s="22">
        <v>139</v>
      </c>
      <c r="Q632" s="22">
        <v>2013</v>
      </c>
      <c r="R632" s="22" t="s">
        <v>172</v>
      </c>
      <c r="S632" s="46">
        <v>1.56</v>
      </c>
      <c r="T632" s="46">
        <v>0</v>
      </c>
      <c r="U632" s="46">
        <v>0</v>
      </c>
      <c r="V632" s="46">
        <v>0.62</v>
      </c>
      <c r="W632" s="46">
        <v>0</v>
      </c>
      <c r="X632" s="28"/>
      <c r="Y632" s="27"/>
      <c r="Z632" s="53"/>
      <c r="AA632" s="29"/>
      <c r="AB632" s="29"/>
      <c r="AC632" s="29"/>
    </row>
    <row r="633" spans="1:29" hidden="1" x14ac:dyDescent="0.25">
      <c r="A633">
        <v>291</v>
      </c>
      <c r="B633">
        <v>2012</v>
      </c>
      <c r="C633" s="22" t="str">
        <f t="shared" si="27"/>
        <v>2012H00291</v>
      </c>
      <c r="D633" s="13">
        <v>41135</v>
      </c>
      <c r="E633">
        <v>40002</v>
      </c>
      <c r="F633" t="s">
        <v>341</v>
      </c>
      <c r="G633">
        <v>4</v>
      </c>
      <c r="H633">
        <v>13</v>
      </c>
      <c r="I633" t="s">
        <v>58</v>
      </c>
      <c r="J633" s="15">
        <f t="shared" si="26"/>
        <v>120.64800000000002</v>
      </c>
      <c r="K633" t="s">
        <v>402</v>
      </c>
      <c r="L633">
        <v>0.2</v>
      </c>
      <c r="M633">
        <v>12</v>
      </c>
      <c r="N633">
        <v>6</v>
      </c>
      <c r="P633" s="22"/>
      <c r="Q633" s="22"/>
      <c r="R633" s="22" t="s">
        <v>172</v>
      </c>
      <c r="S633" s="46">
        <v>0</v>
      </c>
      <c r="T633" s="46">
        <v>0</v>
      </c>
      <c r="U633" s="46">
        <v>0</v>
      </c>
      <c r="V633" s="46">
        <v>0</v>
      </c>
      <c r="W633" s="46">
        <v>0</v>
      </c>
      <c r="X633" s="28"/>
      <c r="Y633" s="27"/>
      <c r="Z633" s="53"/>
      <c r="AA633" s="29"/>
      <c r="AB633" s="29"/>
      <c r="AC633" s="29"/>
    </row>
    <row r="634" spans="1:29" hidden="1" x14ac:dyDescent="0.25">
      <c r="A634">
        <v>292</v>
      </c>
      <c r="B634">
        <v>2012</v>
      </c>
      <c r="C634" s="22" t="str">
        <f t="shared" si="27"/>
        <v>2012H00292</v>
      </c>
      <c r="D634" s="13">
        <v>41135</v>
      </c>
      <c r="E634">
        <v>40002</v>
      </c>
      <c r="F634" t="s">
        <v>341</v>
      </c>
      <c r="G634">
        <v>4</v>
      </c>
      <c r="H634">
        <v>13</v>
      </c>
      <c r="I634" t="s">
        <v>58</v>
      </c>
      <c r="J634" s="15">
        <f t="shared" si="26"/>
        <v>1960.53</v>
      </c>
      <c r="K634" t="s">
        <v>403</v>
      </c>
      <c r="L634">
        <v>3.25</v>
      </c>
      <c r="M634">
        <v>12</v>
      </c>
      <c r="N634">
        <v>6</v>
      </c>
      <c r="P634" s="22">
        <v>140</v>
      </c>
      <c r="Q634" s="22">
        <v>2013</v>
      </c>
      <c r="R634" s="22" t="s">
        <v>172</v>
      </c>
      <c r="S634" s="46">
        <v>0.99</v>
      </c>
      <c r="T634" s="46">
        <v>0</v>
      </c>
      <c r="U634" s="46">
        <v>4.71</v>
      </c>
      <c r="V634" s="46">
        <v>0.47</v>
      </c>
      <c r="W634" s="46">
        <v>0</v>
      </c>
      <c r="X634" s="28"/>
      <c r="Y634" s="27"/>
      <c r="Z634" s="53"/>
      <c r="AA634" s="29"/>
      <c r="AB634" s="29"/>
      <c r="AC634" s="29"/>
    </row>
    <row r="635" spans="1:29" hidden="1" x14ac:dyDescent="0.25">
      <c r="A635">
        <v>293</v>
      </c>
      <c r="B635">
        <v>2012</v>
      </c>
      <c r="C635" s="22" t="str">
        <f t="shared" si="27"/>
        <v>2012H00293</v>
      </c>
      <c r="D635" s="13">
        <v>41135</v>
      </c>
      <c r="E635">
        <v>40002</v>
      </c>
      <c r="F635" t="s">
        <v>341</v>
      </c>
      <c r="G635">
        <v>4</v>
      </c>
      <c r="H635">
        <v>13</v>
      </c>
      <c r="I635" t="s">
        <v>58</v>
      </c>
      <c r="J635" s="15">
        <f t="shared" si="26"/>
        <v>2412.96</v>
      </c>
      <c r="K635" t="s">
        <v>404</v>
      </c>
      <c r="L635">
        <v>4</v>
      </c>
      <c r="M635">
        <v>12</v>
      </c>
      <c r="N635">
        <v>6</v>
      </c>
      <c r="P635" s="22">
        <v>141</v>
      </c>
      <c r="Q635" s="22">
        <v>2013</v>
      </c>
      <c r="R635" s="22" t="s">
        <v>172</v>
      </c>
      <c r="S635" s="46">
        <v>1.27</v>
      </c>
      <c r="T635" s="46">
        <v>0.18</v>
      </c>
      <c r="U635" s="46">
        <v>0</v>
      </c>
      <c r="V635" s="46">
        <v>0.38</v>
      </c>
      <c r="W635" s="46">
        <v>0</v>
      </c>
    </row>
    <row r="636" spans="1:29" hidden="1" x14ac:dyDescent="0.25">
      <c r="A636">
        <v>1</v>
      </c>
      <c r="B636">
        <v>2013</v>
      </c>
      <c r="C636" s="22" t="str">
        <f t="shared" ref="C636:C644" si="28">CONCATENATE(B636,"H0000",A636)</f>
        <v>2013H00001</v>
      </c>
      <c r="D636" s="13">
        <v>41369</v>
      </c>
      <c r="E636">
        <v>130001</v>
      </c>
      <c r="F636" t="s">
        <v>344</v>
      </c>
      <c r="G636">
        <v>8</v>
      </c>
      <c r="H636">
        <v>1</v>
      </c>
      <c r="I636" t="s">
        <v>401</v>
      </c>
      <c r="J636" s="15">
        <f t="shared" si="26"/>
        <v>11980</v>
      </c>
      <c r="K636" t="s">
        <v>402</v>
      </c>
      <c r="L636" s="17">
        <v>5</v>
      </c>
      <c r="M636">
        <v>4</v>
      </c>
      <c r="N636">
        <v>6</v>
      </c>
      <c r="P636" s="55"/>
      <c r="Q636" s="22"/>
      <c r="R636" s="22" t="s">
        <v>88</v>
      </c>
      <c r="S636" s="46">
        <v>0.03</v>
      </c>
      <c r="T636" s="46">
        <v>0</v>
      </c>
      <c r="U636" s="46">
        <v>0</v>
      </c>
      <c r="V636" s="46">
        <v>0</v>
      </c>
      <c r="W636" s="46">
        <v>0</v>
      </c>
    </row>
    <row r="637" spans="1:29" hidden="1" x14ac:dyDescent="0.25">
      <c r="A637">
        <v>2</v>
      </c>
      <c r="B637">
        <v>2013</v>
      </c>
      <c r="C637" s="22" t="str">
        <f t="shared" si="28"/>
        <v>2013H00002</v>
      </c>
      <c r="D637" s="13">
        <v>41369</v>
      </c>
      <c r="E637">
        <v>130001</v>
      </c>
      <c r="F637" t="s">
        <v>344</v>
      </c>
      <c r="G637">
        <v>8</v>
      </c>
      <c r="H637">
        <v>1</v>
      </c>
      <c r="I637" t="s">
        <v>401</v>
      </c>
      <c r="J637" s="15">
        <f t="shared" si="26"/>
        <v>4792</v>
      </c>
      <c r="K637" t="s">
        <v>406</v>
      </c>
      <c r="L637" s="17">
        <v>2</v>
      </c>
      <c r="M637">
        <v>4</v>
      </c>
      <c r="N637">
        <v>6</v>
      </c>
      <c r="P637" s="55">
        <v>547</v>
      </c>
      <c r="Q637" s="22">
        <v>2013</v>
      </c>
      <c r="R637" s="22" t="s">
        <v>88</v>
      </c>
      <c r="S637" s="46">
        <v>0.32</v>
      </c>
      <c r="T637" s="46">
        <v>0.31</v>
      </c>
      <c r="U637" s="46">
        <v>0</v>
      </c>
      <c r="V637" s="46">
        <v>0.01</v>
      </c>
      <c r="W637" s="46">
        <v>0</v>
      </c>
    </row>
    <row r="638" spans="1:29" hidden="1" x14ac:dyDescent="0.25">
      <c r="A638">
        <v>3</v>
      </c>
      <c r="B638">
        <v>2013</v>
      </c>
      <c r="C638" s="22" t="str">
        <f t="shared" si="28"/>
        <v>2013H00003</v>
      </c>
      <c r="D638" s="13">
        <v>41369</v>
      </c>
      <c r="E638">
        <v>130001</v>
      </c>
      <c r="F638" t="s">
        <v>344</v>
      </c>
      <c r="G638">
        <v>8</v>
      </c>
      <c r="H638">
        <v>1</v>
      </c>
      <c r="I638" t="s">
        <v>401</v>
      </c>
      <c r="J638" s="15">
        <f t="shared" si="26"/>
        <v>1198</v>
      </c>
      <c r="K638" t="s">
        <v>407</v>
      </c>
      <c r="L638" s="17">
        <v>0.5</v>
      </c>
      <c r="M638">
        <v>4</v>
      </c>
      <c r="N638">
        <v>6</v>
      </c>
      <c r="P638" s="55">
        <v>548</v>
      </c>
      <c r="Q638" s="22">
        <v>2013</v>
      </c>
      <c r="R638" s="22" t="s">
        <v>88</v>
      </c>
      <c r="S638" s="46">
        <v>0.18</v>
      </c>
      <c r="T638" s="46">
        <v>0</v>
      </c>
      <c r="U638" s="46">
        <v>0</v>
      </c>
      <c r="V638" s="46">
        <v>0.21</v>
      </c>
      <c r="W638" s="46">
        <v>0</v>
      </c>
    </row>
    <row r="639" spans="1:29" hidden="1" x14ac:dyDescent="0.25">
      <c r="A639">
        <v>4</v>
      </c>
      <c r="B639">
        <v>2013</v>
      </c>
      <c r="C639" s="22" t="str">
        <f t="shared" si="28"/>
        <v>2013H00004</v>
      </c>
      <c r="D639" s="13">
        <v>41369</v>
      </c>
      <c r="E639">
        <v>130002</v>
      </c>
      <c r="F639" t="s">
        <v>344</v>
      </c>
      <c r="G639">
        <v>5</v>
      </c>
      <c r="H639">
        <v>4</v>
      </c>
      <c r="I639" t="s">
        <v>401</v>
      </c>
      <c r="J639" s="15">
        <f t="shared" si="26"/>
        <v>11980</v>
      </c>
      <c r="K639" t="s">
        <v>402</v>
      </c>
      <c r="L639" s="17">
        <v>5</v>
      </c>
      <c r="M639">
        <v>4</v>
      </c>
      <c r="N639">
        <v>6</v>
      </c>
      <c r="P639" s="55"/>
      <c r="Q639" s="22"/>
      <c r="R639" s="22" t="s">
        <v>88</v>
      </c>
      <c r="S639" s="46">
        <v>0</v>
      </c>
      <c r="T639" s="46">
        <v>0</v>
      </c>
      <c r="U639" s="46">
        <v>0</v>
      </c>
      <c r="V639" s="46">
        <v>0</v>
      </c>
      <c r="W639" s="46">
        <v>0</v>
      </c>
    </row>
    <row r="640" spans="1:29" hidden="1" x14ac:dyDescent="0.25">
      <c r="A640">
        <v>5</v>
      </c>
      <c r="B640">
        <v>2013</v>
      </c>
      <c r="C640" s="22" t="str">
        <f t="shared" si="28"/>
        <v>2013H00005</v>
      </c>
      <c r="D640" s="13">
        <v>41369</v>
      </c>
      <c r="E640">
        <v>130002</v>
      </c>
      <c r="F640" t="s">
        <v>344</v>
      </c>
      <c r="G640">
        <v>5</v>
      </c>
      <c r="H640">
        <v>4</v>
      </c>
      <c r="I640" t="s">
        <v>401</v>
      </c>
      <c r="J640" s="15">
        <f t="shared" si="26"/>
        <v>5091.5</v>
      </c>
      <c r="K640" t="s">
        <v>406</v>
      </c>
      <c r="L640" s="17">
        <v>2.125</v>
      </c>
      <c r="M640">
        <v>4</v>
      </c>
      <c r="N640">
        <v>6</v>
      </c>
      <c r="P640" s="55">
        <v>549</v>
      </c>
      <c r="Q640" s="22">
        <v>2013</v>
      </c>
      <c r="R640" s="22" t="s">
        <v>88</v>
      </c>
      <c r="S640" s="46">
        <v>0.15</v>
      </c>
      <c r="T640" s="46">
        <v>0</v>
      </c>
      <c r="U640" s="46">
        <v>0</v>
      </c>
      <c r="V640" s="46">
        <v>0</v>
      </c>
      <c r="W640" s="46">
        <v>0</v>
      </c>
    </row>
    <row r="641" spans="1:29" hidden="1" x14ac:dyDescent="0.25">
      <c r="A641">
        <v>6</v>
      </c>
      <c r="B641">
        <v>2013</v>
      </c>
      <c r="C641" s="22" t="str">
        <f t="shared" si="28"/>
        <v>2013H00006</v>
      </c>
      <c r="D641" s="13">
        <v>41369</v>
      </c>
      <c r="E641">
        <v>130002</v>
      </c>
      <c r="F641" t="s">
        <v>344</v>
      </c>
      <c r="G641">
        <v>5</v>
      </c>
      <c r="H641">
        <v>4</v>
      </c>
      <c r="I641" t="s">
        <v>401</v>
      </c>
      <c r="J641" s="15">
        <f t="shared" si="26"/>
        <v>6289.5</v>
      </c>
      <c r="K641" t="s">
        <v>407</v>
      </c>
      <c r="L641" s="17">
        <v>2.625</v>
      </c>
      <c r="M641">
        <v>4</v>
      </c>
      <c r="N641">
        <v>6</v>
      </c>
      <c r="P641" s="55">
        <v>550</v>
      </c>
      <c r="Q641" s="22">
        <v>2013</v>
      </c>
      <c r="R641" s="22" t="s">
        <v>88</v>
      </c>
      <c r="S641" s="46">
        <v>1.35</v>
      </c>
      <c r="T641" s="46">
        <v>0</v>
      </c>
      <c r="U641" s="46">
        <v>0</v>
      </c>
      <c r="V641" s="46">
        <v>0</v>
      </c>
      <c r="W641" s="46">
        <v>0</v>
      </c>
    </row>
    <row r="642" spans="1:29" hidden="1" x14ac:dyDescent="0.25">
      <c r="A642">
        <v>7</v>
      </c>
      <c r="B642">
        <v>2013</v>
      </c>
      <c r="C642" s="22" t="str">
        <f t="shared" si="28"/>
        <v>2013H00007</v>
      </c>
      <c r="D642" s="13">
        <v>41369</v>
      </c>
      <c r="E642">
        <v>130003</v>
      </c>
      <c r="F642" t="s">
        <v>344</v>
      </c>
      <c r="G642">
        <v>4</v>
      </c>
      <c r="H642">
        <v>5</v>
      </c>
      <c r="I642" t="s">
        <v>401</v>
      </c>
      <c r="J642" s="15">
        <f t="shared" si="26"/>
        <v>9584</v>
      </c>
      <c r="K642" t="s">
        <v>402</v>
      </c>
      <c r="L642" s="17">
        <v>4</v>
      </c>
      <c r="M642">
        <v>4</v>
      </c>
      <c r="N642">
        <v>6</v>
      </c>
      <c r="P642" s="55"/>
      <c r="Q642" s="22"/>
      <c r="R642" s="22" t="s">
        <v>88</v>
      </c>
      <c r="S642" s="46">
        <v>0.03</v>
      </c>
      <c r="T642" s="46">
        <v>0</v>
      </c>
      <c r="U642" s="46">
        <v>0</v>
      </c>
      <c r="V642" s="46">
        <v>0</v>
      </c>
      <c r="W642" s="46">
        <v>0</v>
      </c>
    </row>
    <row r="643" spans="1:29" hidden="1" x14ac:dyDescent="0.25">
      <c r="A643">
        <v>8</v>
      </c>
      <c r="B643">
        <v>2013</v>
      </c>
      <c r="C643" s="22" t="str">
        <f t="shared" si="28"/>
        <v>2013H00008</v>
      </c>
      <c r="D643" s="13">
        <v>41369</v>
      </c>
      <c r="E643">
        <v>130003</v>
      </c>
      <c r="F643" t="s">
        <v>344</v>
      </c>
      <c r="G643">
        <v>4</v>
      </c>
      <c r="H643">
        <v>5</v>
      </c>
      <c r="I643" t="s">
        <v>401</v>
      </c>
      <c r="J643" s="15">
        <f t="shared" si="26"/>
        <v>5091.5</v>
      </c>
      <c r="K643" t="s">
        <v>406</v>
      </c>
      <c r="L643" s="17">
        <v>2.125</v>
      </c>
      <c r="M643">
        <v>4</v>
      </c>
      <c r="N643">
        <v>6</v>
      </c>
      <c r="P643" s="55">
        <v>551</v>
      </c>
      <c r="Q643" s="22">
        <v>2013</v>
      </c>
      <c r="R643" s="22" t="s">
        <v>88</v>
      </c>
      <c r="S643" s="46">
        <v>0.39</v>
      </c>
      <c r="T643" s="46">
        <v>0</v>
      </c>
      <c r="U643" s="46">
        <v>0</v>
      </c>
      <c r="V643" s="46">
        <v>0.05</v>
      </c>
      <c r="W643" s="46">
        <v>0</v>
      </c>
    </row>
    <row r="644" spans="1:29" hidden="1" x14ac:dyDescent="0.25">
      <c r="A644">
        <v>9</v>
      </c>
      <c r="B644">
        <v>2013</v>
      </c>
      <c r="C644" s="22" t="str">
        <f t="shared" si="28"/>
        <v>2013H00009</v>
      </c>
      <c r="D644" s="13">
        <v>41369</v>
      </c>
      <c r="E644">
        <v>130003</v>
      </c>
      <c r="F644" t="s">
        <v>344</v>
      </c>
      <c r="G644">
        <v>4</v>
      </c>
      <c r="H644">
        <v>5</v>
      </c>
      <c r="I644" t="s">
        <v>401</v>
      </c>
      <c r="J644" s="15">
        <f t="shared" si="26"/>
        <v>5690.5</v>
      </c>
      <c r="K644" t="s">
        <v>407</v>
      </c>
      <c r="L644" s="17">
        <v>2.375</v>
      </c>
      <c r="M644">
        <v>4</v>
      </c>
      <c r="N644">
        <v>6</v>
      </c>
      <c r="P644" s="55">
        <v>552</v>
      </c>
      <c r="Q644" s="22">
        <v>2013</v>
      </c>
      <c r="R644" s="22" t="s">
        <v>88</v>
      </c>
      <c r="S644" s="46">
        <v>8.2899999999999991</v>
      </c>
      <c r="T644" s="46">
        <v>0</v>
      </c>
      <c r="U644" s="46">
        <v>0</v>
      </c>
      <c r="V644" s="46">
        <v>0</v>
      </c>
      <c r="W644" s="46">
        <v>0</v>
      </c>
      <c r="X644" s="55"/>
      <c r="Y644" s="22"/>
      <c r="Z644" s="61"/>
      <c r="AA644" s="46"/>
      <c r="AB644" s="46"/>
      <c r="AC644" s="46"/>
    </row>
    <row r="645" spans="1:29" hidden="1" x14ac:dyDescent="0.25">
      <c r="A645">
        <v>10</v>
      </c>
      <c r="B645">
        <v>2013</v>
      </c>
      <c r="C645" s="22" t="str">
        <f t="shared" ref="C645:C689" si="29">CONCATENATE(B645,"H000",A645)</f>
        <v>2013H00010</v>
      </c>
      <c r="D645" s="13">
        <v>41370</v>
      </c>
      <c r="E645">
        <v>130004</v>
      </c>
      <c r="F645" t="s">
        <v>344</v>
      </c>
      <c r="G645">
        <v>4</v>
      </c>
      <c r="H645">
        <v>9</v>
      </c>
      <c r="I645" t="s">
        <v>401</v>
      </c>
      <c r="J645" s="15">
        <f t="shared" si="26"/>
        <v>10782</v>
      </c>
      <c r="K645" t="s">
        <v>402</v>
      </c>
      <c r="L645" s="17">
        <v>4.5</v>
      </c>
      <c r="M645">
        <v>4</v>
      </c>
      <c r="N645">
        <v>6</v>
      </c>
      <c r="P645" s="55"/>
      <c r="Q645" s="22"/>
      <c r="R645" s="22" t="s">
        <v>88</v>
      </c>
      <c r="S645" s="46">
        <v>0</v>
      </c>
      <c r="T645" s="46">
        <v>0</v>
      </c>
      <c r="U645" s="46">
        <v>0</v>
      </c>
      <c r="V645" s="46">
        <v>0</v>
      </c>
      <c r="W645" s="46">
        <v>0</v>
      </c>
    </row>
    <row r="646" spans="1:29" hidden="1" x14ac:dyDescent="0.25">
      <c r="A646">
        <v>11</v>
      </c>
      <c r="B646">
        <v>2013</v>
      </c>
      <c r="C646" s="22" t="str">
        <f t="shared" si="29"/>
        <v>2013H00011</v>
      </c>
      <c r="D646" s="13">
        <v>41371</v>
      </c>
      <c r="E646">
        <v>130004</v>
      </c>
      <c r="F646" t="s">
        <v>344</v>
      </c>
      <c r="G646">
        <v>4</v>
      </c>
      <c r="H646">
        <v>9</v>
      </c>
      <c r="I646" t="s">
        <v>401</v>
      </c>
      <c r="J646" s="15">
        <f t="shared" si="26"/>
        <v>7487.5</v>
      </c>
      <c r="K646" t="s">
        <v>406</v>
      </c>
      <c r="L646" s="17">
        <v>3.125</v>
      </c>
      <c r="M646">
        <v>4</v>
      </c>
      <c r="N646">
        <v>6</v>
      </c>
      <c r="P646" s="55">
        <v>553</v>
      </c>
      <c r="Q646" s="22">
        <v>2013</v>
      </c>
      <c r="R646" s="22" t="s">
        <v>88</v>
      </c>
      <c r="S646" s="46">
        <v>5.31</v>
      </c>
      <c r="T646" s="46">
        <v>0</v>
      </c>
      <c r="U646" s="46">
        <v>0</v>
      </c>
      <c r="V646" s="46">
        <v>0.11</v>
      </c>
      <c r="W646" s="46">
        <v>0</v>
      </c>
    </row>
    <row r="647" spans="1:29" hidden="1" x14ac:dyDescent="0.25">
      <c r="A647">
        <v>12</v>
      </c>
      <c r="B647">
        <v>2013</v>
      </c>
      <c r="C647" s="22" t="str">
        <f t="shared" si="29"/>
        <v>2013H00012</v>
      </c>
      <c r="D647" s="13">
        <v>41372</v>
      </c>
      <c r="E647">
        <v>130004</v>
      </c>
      <c r="F647" t="s">
        <v>344</v>
      </c>
      <c r="G647">
        <v>4</v>
      </c>
      <c r="H647">
        <v>9</v>
      </c>
      <c r="I647" t="s">
        <v>401</v>
      </c>
      <c r="J647" s="15">
        <f t="shared" si="26"/>
        <v>5690.5</v>
      </c>
      <c r="K647" t="s">
        <v>407</v>
      </c>
      <c r="L647" s="17">
        <v>2.375</v>
      </c>
      <c r="M647">
        <v>4</v>
      </c>
      <c r="N647">
        <v>6</v>
      </c>
      <c r="P647" s="55">
        <v>554</v>
      </c>
      <c r="Q647" s="22">
        <v>2013</v>
      </c>
      <c r="R647" s="22" t="s">
        <v>88</v>
      </c>
      <c r="S647" s="46">
        <v>9.64</v>
      </c>
      <c r="T647" s="46">
        <v>0.61</v>
      </c>
      <c r="U647" s="46">
        <v>0</v>
      </c>
      <c r="V647" s="46">
        <v>0</v>
      </c>
      <c r="W647" s="46">
        <v>0</v>
      </c>
      <c r="X647" s="55"/>
      <c r="Y647" s="22"/>
      <c r="Z647" s="61"/>
      <c r="AA647" s="46"/>
      <c r="AB647" s="46"/>
      <c r="AC647" s="46"/>
    </row>
    <row r="648" spans="1:29" hidden="1" x14ac:dyDescent="0.25">
      <c r="A648">
        <v>13</v>
      </c>
      <c r="B648">
        <v>2013</v>
      </c>
      <c r="C648" s="22" t="str">
        <f t="shared" si="29"/>
        <v>2013H00013</v>
      </c>
      <c r="D648" s="13">
        <v>41373</v>
      </c>
      <c r="E648">
        <v>130005</v>
      </c>
      <c r="F648" t="s">
        <v>344</v>
      </c>
      <c r="G648">
        <v>7</v>
      </c>
      <c r="H648">
        <v>8</v>
      </c>
      <c r="I648" t="s">
        <v>401</v>
      </c>
      <c r="J648" s="15">
        <f t="shared" si="26"/>
        <v>9584</v>
      </c>
      <c r="K648" t="s">
        <v>402</v>
      </c>
      <c r="L648" s="17">
        <v>4</v>
      </c>
      <c r="M648">
        <v>4</v>
      </c>
      <c r="N648">
        <v>6</v>
      </c>
      <c r="P648" s="55"/>
      <c r="Q648" s="22"/>
      <c r="R648" s="22" t="s">
        <v>88</v>
      </c>
      <c r="S648" s="46">
        <v>0</v>
      </c>
      <c r="T648" s="46">
        <v>0</v>
      </c>
      <c r="U648" s="46">
        <v>0</v>
      </c>
      <c r="V648" s="46">
        <v>0</v>
      </c>
      <c r="W648" s="46">
        <v>0</v>
      </c>
    </row>
    <row r="649" spans="1:29" hidden="1" x14ac:dyDescent="0.25">
      <c r="A649">
        <v>14</v>
      </c>
      <c r="B649">
        <v>2013</v>
      </c>
      <c r="C649" s="22" t="str">
        <f t="shared" si="29"/>
        <v>2013H00014</v>
      </c>
      <c r="D649" s="13">
        <v>41374</v>
      </c>
      <c r="E649">
        <v>130005</v>
      </c>
      <c r="F649" t="s">
        <v>344</v>
      </c>
      <c r="G649">
        <v>7</v>
      </c>
      <c r="H649">
        <v>8</v>
      </c>
      <c r="I649" t="s">
        <v>401</v>
      </c>
      <c r="J649" s="15">
        <f t="shared" si="26"/>
        <v>4792</v>
      </c>
      <c r="K649" t="s">
        <v>406</v>
      </c>
      <c r="L649" s="17">
        <v>2</v>
      </c>
      <c r="M649">
        <v>4</v>
      </c>
      <c r="N649">
        <v>6</v>
      </c>
      <c r="P649" s="55">
        <v>555</v>
      </c>
      <c r="Q649" s="22">
        <v>2013</v>
      </c>
      <c r="R649" s="22" t="s">
        <v>88</v>
      </c>
      <c r="S649" s="46">
        <v>0.7</v>
      </c>
      <c r="T649" s="46">
        <v>0</v>
      </c>
      <c r="U649" s="46">
        <v>0</v>
      </c>
      <c r="V649" s="46">
        <v>0</v>
      </c>
      <c r="W649" s="46">
        <v>0</v>
      </c>
    </row>
    <row r="650" spans="1:29" hidden="1" x14ac:dyDescent="0.25">
      <c r="A650">
        <v>15</v>
      </c>
      <c r="B650">
        <v>2013</v>
      </c>
      <c r="C650" s="22" t="str">
        <f t="shared" si="29"/>
        <v>2013H00015</v>
      </c>
      <c r="D650" s="13">
        <v>41375</v>
      </c>
      <c r="E650">
        <v>130005</v>
      </c>
      <c r="F650" t="s">
        <v>344</v>
      </c>
      <c r="G650">
        <v>7</v>
      </c>
      <c r="H650">
        <v>8</v>
      </c>
      <c r="I650" t="s">
        <v>401</v>
      </c>
      <c r="J650" s="15">
        <f t="shared" si="26"/>
        <v>2396</v>
      </c>
      <c r="K650" t="s">
        <v>407</v>
      </c>
      <c r="L650" s="17">
        <v>1</v>
      </c>
      <c r="M650">
        <v>4</v>
      </c>
      <c r="N650">
        <v>6</v>
      </c>
      <c r="P650" s="55">
        <v>556</v>
      </c>
      <c r="Q650" s="22">
        <v>2013</v>
      </c>
      <c r="R650" s="22" t="s">
        <v>88</v>
      </c>
      <c r="S650" s="46">
        <v>3.43</v>
      </c>
      <c r="T650" s="46">
        <v>0</v>
      </c>
      <c r="U650" s="46">
        <v>0</v>
      </c>
      <c r="V650" s="46">
        <v>0</v>
      </c>
      <c r="W650" s="46">
        <v>0</v>
      </c>
    </row>
    <row r="651" spans="1:29" hidden="1" x14ac:dyDescent="0.25">
      <c r="A651">
        <v>16</v>
      </c>
      <c r="B651">
        <v>2013</v>
      </c>
      <c r="C651" s="22" t="str">
        <f t="shared" si="29"/>
        <v>2013H00016</v>
      </c>
      <c r="D651" s="13">
        <v>41376</v>
      </c>
      <c r="E651">
        <v>130006</v>
      </c>
      <c r="F651" t="s">
        <v>344</v>
      </c>
      <c r="G651">
        <v>8</v>
      </c>
      <c r="H651">
        <v>7</v>
      </c>
      <c r="I651" t="s">
        <v>401</v>
      </c>
      <c r="J651" s="15">
        <f t="shared" si="26"/>
        <v>8985</v>
      </c>
      <c r="K651" t="s">
        <v>402</v>
      </c>
      <c r="L651" s="17">
        <v>3.75</v>
      </c>
      <c r="M651">
        <v>4</v>
      </c>
      <c r="N651">
        <v>6</v>
      </c>
      <c r="P651" s="55"/>
      <c r="Q651" s="22"/>
      <c r="R651" s="22" t="s">
        <v>88</v>
      </c>
      <c r="S651" s="46">
        <v>0</v>
      </c>
      <c r="T651" s="46">
        <v>0</v>
      </c>
      <c r="U651" s="46">
        <v>0</v>
      </c>
      <c r="V651" s="46">
        <v>0</v>
      </c>
      <c r="W651" s="46">
        <v>0</v>
      </c>
    </row>
    <row r="652" spans="1:29" hidden="1" x14ac:dyDescent="0.25">
      <c r="A652">
        <v>17</v>
      </c>
      <c r="B652">
        <v>2013</v>
      </c>
      <c r="C652" s="22" t="str">
        <f t="shared" si="29"/>
        <v>2013H00017</v>
      </c>
      <c r="D652" s="13">
        <v>41377</v>
      </c>
      <c r="E652">
        <v>130006</v>
      </c>
      <c r="F652" t="s">
        <v>344</v>
      </c>
      <c r="G652">
        <v>8</v>
      </c>
      <c r="H652">
        <v>7</v>
      </c>
      <c r="I652" t="s">
        <v>401</v>
      </c>
      <c r="J652" s="15">
        <f t="shared" si="26"/>
        <v>2695.5</v>
      </c>
      <c r="K652" t="s">
        <v>406</v>
      </c>
      <c r="L652" s="17">
        <v>1.125</v>
      </c>
      <c r="M652">
        <v>4</v>
      </c>
      <c r="N652">
        <v>6</v>
      </c>
      <c r="P652" s="55">
        <v>557</v>
      </c>
      <c r="Q652" s="22">
        <v>2013</v>
      </c>
      <c r="R652" s="22" t="s">
        <v>88</v>
      </c>
      <c r="S652" s="46">
        <v>0.51</v>
      </c>
      <c r="T652" s="46">
        <v>0</v>
      </c>
      <c r="U652" s="46">
        <v>0</v>
      </c>
      <c r="V652" s="46">
        <v>0</v>
      </c>
      <c r="W652" s="46">
        <v>0</v>
      </c>
    </row>
    <row r="653" spans="1:29" hidden="1" x14ac:dyDescent="0.25">
      <c r="A653">
        <v>18</v>
      </c>
      <c r="B653">
        <v>2013</v>
      </c>
      <c r="C653" s="22" t="str">
        <f t="shared" si="29"/>
        <v>2013H00018</v>
      </c>
      <c r="D653" s="13">
        <v>41378</v>
      </c>
      <c r="E653">
        <v>130006</v>
      </c>
      <c r="F653" t="s">
        <v>344</v>
      </c>
      <c r="G653">
        <v>8</v>
      </c>
      <c r="H653">
        <v>7</v>
      </c>
      <c r="I653" t="s">
        <v>401</v>
      </c>
      <c r="J653" s="15">
        <f t="shared" si="26"/>
        <v>718.8</v>
      </c>
      <c r="K653" t="s">
        <v>407</v>
      </c>
      <c r="L653" s="17">
        <v>0.3</v>
      </c>
      <c r="M653">
        <v>4</v>
      </c>
      <c r="N653">
        <v>6</v>
      </c>
      <c r="P653" s="55">
        <v>558</v>
      </c>
      <c r="Q653" s="22">
        <v>2013</v>
      </c>
      <c r="R653" s="22" t="s">
        <v>88</v>
      </c>
      <c r="S653" s="46">
        <v>0.96</v>
      </c>
      <c r="T653" s="46">
        <v>0</v>
      </c>
      <c r="U653" s="46">
        <v>0</v>
      </c>
      <c r="V653" s="46">
        <v>0</v>
      </c>
      <c r="W653" s="46">
        <v>0</v>
      </c>
      <c r="X653" s="28"/>
      <c r="Y653" s="27"/>
      <c r="Z653" s="53"/>
      <c r="AA653" s="29"/>
      <c r="AB653" s="29"/>
      <c r="AC653" s="29"/>
    </row>
    <row r="654" spans="1:29" hidden="1" x14ac:dyDescent="0.25">
      <c r="A654">
        <v>19</v>
      </c>
      <c r="B654">
        <v>2013</v>
      </c>
      <c r="C654" s="22" t="str">
        <f t="shared" si="29"/>
        <v>2013H00019</v>
      </c>
      <c r="D654" s="13">
        <v>41373</v>
      </c>
      <c r="E654">
        <v>130007</v>
      </c>
      <c r="F654" t="s">
        <v>351</v>
      </c>
      <c r="G654">
        <v>9</v>
      </c>
      <c r="H654">
        <v>6</v>
      </c>
      <c r="I654" t="s">
        <v>58</v>
      </c>
      <c r="J654" s="15">
        <f t="shared" si="26"/>
        <v>1357.29</v>
      </c>
      <c r="K654" t="s">
        <v>402</v>
      </c>
      <c r="L654" s="17">
        <v>2.25</v>
      </c>
      <c r="M654">
        <v>12</v>
      </c>
      <c r="N654">
        <v>6</v>
      </c>
      <c r="P654" s="55"/>
      <c r="Q654" s="22"/>
      <c r="R654" s="22" t="s">
        <v>77</v>
      </c>
      <c r="S654" s="46">
        <v>0</v>
      </c>
      <c r="T654" s="46">
        <v>0</v>
      </c>
      <c r="U654" s="46">
        <v>0</v>
      </c>
      <c r="V654" s="46">
        <v>0</v>
      </c>
      <c r="W654" s="46">
        <v>0</v>
      </c>
      <c r="X654" s="28"/>
      <c r="Y654" s="27"/>
      <c r="Z654" s="53"/>
      <c r="AA654" s="29"/>
      <c r="AB654" s="29"/>
      <c r="AC654" s="29"/>
    </row>
    <row r="655" spans="1:29" hidden="1" x14ac:dyDescent="0.25">
      <c r="A655">
        <v>20</v>
      </c>
      <c r="B655">
        <v>2013</v>
      </c>
      <c r="C655" s="22" t="str">
        <f t="shared" si="29"/>
        <v>2013H00020</v>
      </c>
      <c r="D655" s="13">
        <v>41373</v>
      </c>
      <c r="E655">
        <v>130007</v>
      </c>
      <c r="F655" t="s">
        <v>351</v>
      </c>
      <c r="G655">
        <v>9</v>
      </c>
      <c r="H655">
        <v>6</v>
      </c>
      <c r="I655" t="s">
        <v>58</v>
      </c>
      <c r="J655" s="15">
        <f t="shared" si="26"/>
        <v>2865.3900000000003</v>
      </c>
      <c r="K655" t="s">
        <v>406</v>
      </c>
      <c r="L655" s="17">
        <v>4.75</v>
      </c>
      <c r="M655">
        <v>12</v>
      </c>
      <c r="N655">
        <v>6</v>
      </c>
      <c r="P655" s="55">
        <v>559</v>
      </c>
      <c r="Q655" s="22">
        <v>2013</v>
      </c>
      <c r="R655" s="22" t="s">
        <v>77</v>
      </c>
      <c r="S655" s="46">
        <v>2.88</v>
      </c>
      <c r="T655" s="46">
        <v>0.7</v>
      </c>
      <c r="U655" s="46">
        <v>0</v>
      </c>
      <c r="V655" s="46">
        <v>0.09</v>
      </c>
      <c r="W655" s="46">
        <v>0</v>
      </c>
      <c r="X655" s="28"/>
      <c r="Y655" s="27"/>
      <c r="Z655" s="53"/>
      <c r="AA655" s="29"/>
      <c r="AB655" s="29"/>
      <c r="AC655" s="29"/>
    </row>
    <row r="656" spans="1:29" hidden="1" x14ac:dyDescent="0.25">
      <c r="A656">
        <v>21</v>
      </c>
      <c r="B656">
        <v>2013</v>
      </c>
      <c r="C656" s="22" t="str">
        <f t="shared" si="29"/>
        <v>2013H00021</v>
      </c>
      <c r="D656" s="13">
        <v>41373</v>
      </c>
      <c r="E656">
        <v>130007</v>
      </c>
      <c r="F656" t="s">
        <v>351</v>
      </c>
      <c r="G656">
        <v>9</v>
      </c>
      <c r="H656">
        <v>6</v>
      </c>
      <c r="I656" t="s">
        <v>58</v>
      </c>
      <c r="J656" s="15">
        <f t="shared" si="26"/>
        <v>1281.885</v>
      </c>
      <c r="K656" t="s">
        <v>407</v>
      </c>
      <c r="L656" s="17">
        <v>2.125</v>
      </c>
      <c r="M656">
        <v>12</v>
      </c>
      <c r="N656">
        <v>6</v>
      </c>
      <c r="P656" s="55">
        <v>560</v>
      </c>
      <c r="Q656" s="22">
        <v>2013</v>
      </c>
      <c r="R656" s="22" t="s">
        <v>77</v>
      </c>
      <c r="S656" s="46">
        <v>1.5</v>
      </c>
      <c r="T656" s="46">
        <v>0.05</v>
      </c>
      <c r="U656" s="46">
        <v>0</v>
      </c>
      <c r="V656" s="46">
        <v>0</v>
      </c>
      <c r="W656" s="46">
        <v>0</v>
      </c>
      <c r="X656" s="28"/>
      <c r="Y656" s="27"/>
      <c r="Z656" s="53"/>
      <c r="AA656" s="29"/>
      <c r="AB656" s="29"/>
      <c r="AC656" s="29"/>
    </row>
    <row r="657" spans="1:29" hidden="1" x14ac:dyDescent="0.25">
      <c r="A657">
        <v>22</v>
      </c>
      <c r="B657">
        <v>2013</v>
      </c>
      <c r="C657" s="22" t="str">
        <f t="shared" si="29"/>
        <v>2013H00022</v>
      </c>
      <c r="D657" s="13">
        <v>41373</v>
      </c>
      <c r="E657">
        <v>130008</v>
      </c>
      <c r="F657" t="s">
        <v>351</v>
      </c>
      <c r="G657">
        <v>8</v>
      </c>
      <c r="H657">
        <v>7</v>
      </c>
      <c r="I657" t="s">
        <v>58</v>
      </c>
      <c r="J657" s="15">
        <f t="shared" si="26"/>
        <v>1508.1000000000001</v>
      </c>
      <c r="K657" t="s">
        <v>402</v>
      </c>
      <c r="L657" s="17">
        <v>2.5</v>
      </c>
      <c r="M657">
        <v>12</v>
      </c>
      <c r="N657">
        <v>6</v>
      </c>
      <c r="P657" s="55">
        <v>561</v>
      </c>
      <c r="Q657" s="22">
        <v>2013</v>
      </c>
      <c r="R657" s="22" t="s">
        <v>77</v>
      </c>
      <c r="S657" s="46">
        <v>0.08</v>
      </c>
      <c r="T657" s="46">
        <v>0</v>
      </c>
      <c r="U657" s="46">
        <v>0</v>
      </c>
      <c r="V657" s="46">
        <v>0</v>
      </c>
      <c r="W657" s="46">
        <v>0</v>
      </c>
      <c r="X657" s="28"/>
      <c r="Y657" s="27"/>
      <c r="Z657" s="53"/>
      <c r="AA657" s="29"/>
      <c r="AB657" s="29"/>
      <c r="AC657" s="29"/>
    </row>
    <row r="658" spans="1:29" hidden="1" x14ac:dyDescent="0.25">
      <c r="A658">
        <v>23</v>
      </c>
      <c r="B658">
        <v>2013</v>
      </c>
      <c r="C658" s="22" t="str">
        <f t="shared" si="29"/>
        <v>2013H00023</v>
      </c>
      <c r="D658" s="13">
        <v>41373</v>
      </c>
      <c r="E658">
        <v>130008</v>
      </c>
      <c r="F658" t="s">
        <v>351</v>
      </c>
      <c r="G658">
        <v>8</v>
      </c>
      <c r="H658">
        <v>7</v>
      </c>
      <c r="I658" t="s">
        <v>58</v>
      </c>
      <c r="J658" s="15">
        <f t="shared" si="26"/>
        <v>3091.6050000000005</v>
      </c>
      <c r="K658" t="s">
        <v>406</v>
      </c>
      <c r="L658" s="17">
        <v>5.125</v>
      </c>
      <c r="M658">
        <v>12</v>
      </c>
      <c r="N658">
        <v>6</v>
      </c>
      <c r="P658" s="55">
        <v>562</v>
      </c>
      <c r="Q658" s="22">
        <v>2013</v>
      </c>
      <c r="R658" s="22" t="s">
        <v>77</v>
      </c>
      <c r="S658" s="46">
        <v>3.54</v>
      </c>
      <c r="T658" s="46">
        <v>0.8</v>
      </c>
      <c r="U658" s="46">
        <v>0</v>
      </c>
      <c r="V658" s="46">
        <v>0</v>
      </c>
      <c r="W658" s="46">
        <v>0</v>
      </c>
      <c r="X658" s="28"/>
      <c r="Y658" s="27"/>
      <c r="Z658" s="53"/>
      <c r="AA658" s="29"/>
      <c r="AB658" s="29"/>
      <c r="AC658" s="29"/>
    </row>
    <row r="659" spans="1:29" hidden="1" x14ac:dyDescent="0.25">
      <c r="A659">
        <v>24</v>
      </c>
      <c r="B659">
        <v>2013</v>
      </c>
      <c r="C659" s="22" t="str">
        <f t="shared" si="29"/>
        <v>2013H00024</v>
      </c>
      <c r="D659" s="13">
        <v>41373</v>
      </c>
      <c r="E659">
        <v>130008</v>
      </c>
      <c r="F659" t="s">
        <v>351</v>
      </c>
      <c r="G659">
        <v>8</v>
      </c>
      <c r="H659">
        <v>7</v>
      </c>
      <c r="I659" t="s">
        <v>58</v>
      </c>
      <c r="J659" s="15">
        <f t="shared" si="26"/>
        <v>1281.885</v>
      </c>
      <c r="K659" t="s">
        <v>407</v>
      </c>
      <c r="L659" s="17">
        <v>2.125</v>
      </c>
      <c r="M659">
        <v>12</v>
      </c>
      <c r="N659">
        <v>6</v>
      </c>
      <c r="P659" s="55">
        <v>563</v>
      </c>
      <c r="Q659" s="22">
        <v>2013</v>
      </c>
      <c r="R659" s="22" t="s">
        <v>77</v>
      </c>
      <c r="S659" s="46">
        <v>1</v>
      </c>
      <c r="T659" s="46">
        <v>0.81</v>
      </c>
      <c r="U659" s="46">
        <v>1.1499999999999999</v>
      </c>
      <c r="V659" s="46">
        <v>0</v>
      </c>
      <c r="W659" s="46">
        <v>0</v>
      </c>
      <c r="X659" s="28"/>
      <c r="Y659" s="27"/>
      <c r="Z659" s="53"/>
      <c r="AA659" s="29"/>
      <c r="AB659" s="29"/>
      <c r="AC659" s="29"/>
    </row>
    <row r="660" spans="1:29" hidden="1" x14ac:dyDescent="0.25">
      <c r="A660">
        <v>25</v>
      </c>
      <c r="B660">
        <v>2013</v>
      </c>
      <c r="C660" s="22" t="str">
        <f t="shared" si="29"/>
        <v>2013H00025</v>
      </c>
      <c r="D660" s="13">
        <v>41373</v>
      </c>
      <c r="E660">
        <v>130009</v>
      </c>
      <c r="F660" t="s">
        <v>351</v>
      </c>
      <c r="G660">
        <v>5</v>
      </c>
      <c r="H660">
        <v>5</v>
      </c>
      <c r="I660" t="s">
        <v>58</v>
      </c>
      <c r="J660" s="15">
        <f t="shared" ref="J660:J723" si="30">IF(I660="SR",599*L660*M660,IF(I660="WB",50.27*L660*M660,""))</f>
        <v>1281.885</v>
      </c>
      <c r="K660" t="s">
        <v>402</v>
      </c>
      <c r="L660" s="17">
        <v>2.125</v>
      </c>
      <c r="M660">
        <v>12</v>
      </c>
      <c r="N660">
        <v>6</v>
      </c>
      <c r="P660" s="55"/>
      <c r="Q660" s="22"/>
      <c r="R660" s="22" t="s">
        <v>77</v>
      </c>
      <c r="S660" s="46">
        <v>0</v>
      </c>
      <c r="T660" s="46">
        <v>0</v>
      </c>
      <c r="U660" s="46">
        <v>0</v>
      </c>
      <c r="V660" s="46">
        <v>0</v>
      </c>
      <c r="W660" s="46">
        <v>0</v>
      </c>
      <c r="X660" s="28"/>
      <c r="Y660" s="27"/>
      <c r="Z660" s="53"/>
      <c r="AA660" s="29"/>
      <c r="AB660" s="29"/>
      <c r="AC660" s="29"/>
    </row>
    <row r="661" spans="1:29" hidden="1" x14ac:dyDescent="0.25">
      <c r="A661">
        <v>26</v>
      </c>
      <c r="B661">
        <v>2013</v>
      </c>
      <c r="C661" s="22" t="str">
        <f t="shared" si="29"/>
        <v>2013H00026</v>
      </c>
      <c r="D661" s="13">
        <v>41373</v>
      </c>
      <c r="E661">
        <v>130009</v>
      </c>
      <c r="F661" t="s">
        <v>351</v>
      </c>
      <c r="G661">
        <v>5</v>
      </c>
      <c r="H661">
        <v>5</v>
      </c>
      <c r="I661" t="s">
        <v>58</v>
      </c>
      <c r="J661" s="15">
        <f t="shared" si="30"/>
        <v>2488.3650000000002</v>
      </c>
      <c r="K661" t="s">
        <v>406</v>
      </c>
      <c r="L661" s="17">
        <v>4.125</v>
      </c>
      <c r="M661">
        <v>12</v>
      </c>
      <c r="N661">
        <v>6</v>
      </c>
      <c r="P661" s="55">
        <v>564</v>
      </c>
      <c r="Q661" s="22">
        <v>2013</v>
      </c>
      <c r="R661" s="22" t="s">
        <v>77</v>
      </c>
      <c r="S661" s="46">
        <v>1.75</v>
      </c>
      <c r="T661" s="46">
        <v>0.38</v>
      </c>
      <c r="U661" s="46">
        <v>0</v>
      </c>
      <c r="V661" s="46">
        <v>0.06</v>
      </c>
      <c r="W661" s="46">
        <v>0</v>
      </c>
      <c r="X661" s="28"/>
      <c r="Y661" s="27"/>
      <c r="Z661" s="53"/>
      <c r="AA661" s="29"/>
      <c r="AB661" s="29"/>
      <c r="AC661" s="29"/>
    </row>
    <row r="662" spans="1:29" hidden="1" x14ac:dyDescent="0.25">
      <c r="A662">
        <v>27</v>
      </c>
      <c r="B662">
        <v>2013</v>
      </c>
      <c r="C662" s="22" t="str">
        <f t="shared" si="29"/>
        <v>2013H00027</v>
      </c>
      <c r="D662" s="13">
        <v>41373</v>
      </c>
      <c r="E662">
        <v>130009</v>
      </c>
      <c r="F662" t="s">
        <v>351</v>
      </c>
      <c r="G662">
        <v>5</v>
      </c>
      <c r="H662">
        <v>5</v>
      </c>
      <c r="I662" t="s">
        <v>58</v>
      </c>
      <c r="J662" s="15">
        <f t="shared" si="30"/>
        <v>1583.5050000000001</v>
      </c>
      <c r="K662" t="s">
        <v>407</v>
      </c>
      <c r="L662" s="17">
        <v>2.625</v>
      </c>
      <c r="M662">
        <v>12</v>
      </c>
      <c r="N662">
        <v>6</v>
      </c>
      <c r="P662" s="55">
        <v>565</v>
      </c>
      <c r="Q662" s="22">
        <v>2013</v>
      </c>
      <c r="R662" s="22" t="s">
        <v>77</v>
      </c>
      <c r="S662" s="46">
        <v>3.19</v>
      </c>
      <c r="T662" s="46">
        <v>1.1299999999999999</v>
      </c>
      <c r="U662" s="46">
        <v>1.68</v>
      </c>
      <c r="V662" s="46">
        <v>0</v>
      </c>
      <c r="W662" s="46">
        <v>0</v>
      </c>
      <c r="X662" s="28"/>
      <c r="Y662" s="27"/>
      <c r="Z662" s="53"/>
      <c r="AA662" s="29"/>
      <c r="AB662" s="29"/>
      <c r="AC662" s="29"/>
    </row>
    <row r="663" spans="1:29" hidden="1" x14ac:dyDescent="0.25">
      <c r="A663">
        <v>28</v>
      </c>
      <c r="B663">
        <v>2013</v>
      </c>
      <c r="C663" s="22" t="str">
        <f t="shared" si="29"/>
        <v>2013H00028</v>
      </c>
      <c r="D663" s="13">
        <v>41374</v>
      </c>
      <c r="E663">
        <v>130010</v>
      </c>
      <c r="F663" t="s">
        <v>351</v>
      </c>
      <c r="G663">
        <v>6</v>
      </c>
      <c r="H663">
        <v>3</v>
      </c>
      <c r="I663" t="s">
        <v>58</v>
      </c>
      <c r="J663" s="15">
        <f t="shared" si="30"/>
        <v>1206.48</v>
      </c>
      <c r="K663" t="s">
        <v>402</v>
      </c>
      <c r="L663" s="17">
        <v>2</v>
      </c>
      <c r="M663">
        <v>12</v>
      </c>
      <c r="N663">
        <v>6</v>
      </c>
      <c r="P663" s="55"/>
      <c r="Q663" s="22"/>
      <c r="R663" s="22" t="s">
        <v>77</v>
      </c>
      <c r="S663" s="46">
        <v>0</v>
      </c>
      <c r="T663" s="46">
        <v>0</v>
      </c>
      <c r="U663" s="46">
        <v>0</v>
      </c>
      <c r="V663" s="46">
        <v>0</v>
      </c>
      <c r="W663" s="46">
        <v>0</v>
      </c>
      <c r="X663" s="28"/>
      <c r="Y663" s="27"/>
      <c r="Z663" s="53"/>
      <c r="AA663" s="29"/>
      <c r="AB663" s="29"/>
      <c r="AC663" s="29"/>
    </row>
    <row r="664" spans="1:29" hidden="1" x14ac:dyDescent="0.25">
      <c r="A664">
        <v>29</v>
      </c>
      <c r="B664">
        <v>2013</v>
      </c>
      <c r="C664" s="22" t="str">
        <f t="shared" si="29"/>
        <v>2013H00029</v>
      </c>
      <c r="D664" s="13">
        <v>41374</v>
      </c>
      <c r="E664">
        <v>130010</v>
      </c>
      <c r="F664" t="s">
        <v>351</v>
      </c>
      <c r="G664">
        <v>6</v>
      </c>
      <c r="H664">
        <v>3</v>
      </c>
      <c r="I664" t="s">
        <v>58</v>
      </c>
      <c r="J664" s="15">
        <f t="shared" si="30"/>
        <v>2563.77</v>
      </c>
      <c r="K664" t="s">
        <v>406</v>
      </c>
      <c r="L664" s="17">
        <v>4.25</v>
      </c>
      <c r="M664">
        <v>12</v>
      </c>
      <c r="N664">
        <v>6</v>
      </c>
      <c r="P664" s="55">
        <v>566</v>
      </c>
      <c r="Q664" s="22">
        <v>2013</v>
      </c>
      <c r="R664" s="22" t="s">
        <v>77</v>
      </c>
      <c r="S664" s="46">
        <v>5.18</v>
      </c>
      <c r="T664" s="46">
        <v>0.99</v>
      </c>
      <c r="U664" s="46">
        <v>0</v>
      </c>
      <c r="V664" s="46">
        <v>0.09</v>
      </c>
      <c r="W664" s="46">
        <v>0</v>
      </c>
      <c r="X664" s="28"/>
      <c r="Y664" s="27"/>
      <c r="Z664" s="53"/>
      <c r="AA664" s="29"/>
      <c r="AB664" s="29"/>
      <c r="AC664" s="29"/>
    </row>
    <row r="665" spans="1:29" hidden="1" x14ac:dyDescent="0.25">
      <c r="A665">
        <v>30</v>
      </c>
      <c r="B665">
        <v>2013</v>
      </c>
      <c r="C665" s="22" t="str">
        <f t="shared" si="29"/>
        <v>2013H00030</v>
      </c>
      <c r="D665" s="13">
        <v>41374</v>
      </c>
      <c r="E665">
        <v>130010</v>
      </c>
      <c r="F665" t="s">
        <v>351</v>
      </c>
      <c r="G665">
        <v>6</v>
      </c>
      <c r="H665">
        <v>3</v>
      </c>
      <c r="I665" t="s">
        <v>58</v>
      </c>
      <c r="J665" s="15">
        <f t="shared" si="30"/>
        <v>1432.6950000000002</v>
      </c>
      <c r="K665" t="s">
        <v>407</v>
      </c>
      <c r="L665" s="17">
        <v>2.375</v>
      </c>
      <c r="M665">
        <v>12</v>
      </c>
      <c r="N665">
        <v>6</v>
      </c>
      <c r="P665" s="55">
        <v>567</v>
      </c>
      <c r="Q665" s="22">
        <v>2013</v>
      </c>
      <c r="R665" s="22" t="s">
        <v>77</v>
      </c>
      <c r="S665" s="46">
        <v>4.04</v>
      </c>
      <c r="T665" s="46">
        <v>3.61</v>
      </c>
      <c r="U665" s="46">
        <v>0.68</v>
      </c>
      <c r="V665" s="46">
        <v>0.08</v>
      </c>
      <c r="W665" s="46">
        <v>0</v>
      </c>
      <c r="X665" s="28"/>
      <c r="Y665" s="27"/>
      <c r="Z665" s="53"/>
      <c r="AA665" s="29"/>
      <c r="AB665" s="29"/>
      <c r="AC665" s="29"/>
    </row>
    <row r="666" spans="1:29" hidden="1" x14ac:dyDescent="0.25">
      <c r="A666">
        <v>31</v>
      </c>
      <c r="B666">
        <v>2013</v>
      </c>
      <c r="C666" s="22" t="str">
        <f t="shared" si="29"/>
        <v>2013H00031</v>
      </c>
      <c r="D666" s="13">
        <v>41374</v>
      </c>
      <c r="E666">
        <v>130011</v>
      </c>
      <c r="F666" t="s">
        <v>351</v>
      </c>
      <c r="G666">
        <v>7</v>
      </c>
      <c r="H666">
        <v>0</v>
      </c>
      <c r="I666" t="s">
        <v>58</v>
      </c>
      <c r="J666" s="15">
        <f t="shared" si="30"/>
        <v>1055.67</v>
      </c>
      <c r="K666" t="s">
        <v>402</v>
      </c>
      <c r="L666" s="17">
        <v>1.75</v>
      </c>
      <c r="M666">
        <v>12</v>
      </c>
      <c r="N666">
        <v>6</v>
      </c>
      <c r="P666" s="55"/>
      <c r="Q666" s="22"/>
      <c r="R666" s="22" t="s">
        <v>77</v>
      </c>
      <c r="S666" s="46">
        <v>0</v>
      </c>
      <c r="T666" s="46">
        <v>0</v>
      </c>
      <c r="U666" s="46">
        <v>0</v>
      </c>
      <c r="V666" s="46">
        <v>0</v>
      </c>
      <c r="W666" s="46">
        <v>0</v>
      </c>
      <c r="X666" s="28"/>
      <c r="Y666" s="27"/>
      <c r="Z666" s="53"/>
      <c r="AA666" s="29"/>
      <c r="AB666" s="29"/>
      <c r="AC666" s="29"/>
    </row>
    <row r="667" spans="1:29" hidden="1" x14ac:dyDescent="0.25">
      <c r="A667">
        <v>32</v>
      </c>
      <c r="B667">
        <v>2013</v>
      </c>
      <c r="C667" s="22" t="str">
        <f t="shared" si="29"/>
        <v>2013H00032</v>
      </c>
      <c r="D667" s="13">
        <v>41374</v>
      </c>
      <c r="E667">
        <v>130011</v>
      </c>
      <c r="F667" t="s">
        <v>351</v>
      </c>
      <c r="G667">
        <v>7</v>
      </c>
      <c r="H667">
        <v>0</v>
      </c>
      <c r="I667" t="s">
        <v>58</v>
      </c>
      <c r="J667" s="15">
        <f t="shared" si="30"/>
        <v>3167.01</v>
      </c>
      <c r="K667" t="s">
        <v>406</v>
      </c>
      <c r="L667" s="17">
        <v>5.25</v>
      </c>
      <c r="M667">
        <v>12</v>
      </c>
      <c r="N667">
        <v>6</v>
      </c>
      <c r="P667" s="55">
        <v>568</v>
      </c>
      <c r="Q667" s="22">
        <v>2013</v>
      </c>
      <c r="R667" s="22" t="s">
        <v>77</v>
      </c>
      <c r="S667" s="46">
        <v>3.92</v>
      </c>
      <c r="T667" s="46">
        <v>2.15</v>
      </c>
      <c r="U667" s="46">
        <v>0</v>
      </c>
      <c r="V667" s="46">
        <v>0</v>
      </c>
      <c r="W667" s="46">
        <v>0</v>
      </c>
      <c r="X667" s="28"/>
      <c r="Y667" s="27"/>
      <c r="Z667" s="53"/>
      <c r="AA667" s="29"/>
      <c r="AB667" s="29"/>
      <c r="AC667" s="29"/>
    </row>
    <row r="668" spans="1:29" hidden="1" x14ac:dyDescent="0.25">
      <c r="A668">
        <v>33</v>
      </c>
      <c r="B668">
        <v>2013</v>
      </c>
      <c r="C668" s="22" t="str">
        <f t="shared" si="29"/>
        <v>2013H00033</v>
      </c>
      <c r="D668" s="13">
        <v>41374</v>
      </c>
      <c r="E668">
        <v>130011</v>
      </c>
      <c r="F668" t="s">
        <v>351</v>
      </c>
      <c r="G668">
        <v>7</v>
      </c>
      <c r="H668">
        <v>0</v>
      </c>
      <c r="I668" t="s">
        <v>58</v>
      </c>
      <c r="J668" s="15">
        <f t="shared" si="30"/>
        <v>1658.91</v>
      </c>
      <c r="K668" t="s">
        <v>407</v>
      </c>
      <c r="L668" s="17">
        <v>2.75</v>
      </c>
      <c r="M668">
        <v>12</v>
      </c>
      <c r="N668">
        <v>6</v>
      </c>
      <c r="P668" s="55">
        <v>569</v>
      </c>
      <c r="Q668" s="22">
        <v>2013</v>
      </c>
      <c r="R668" s="22" t="s">
        <v>77</v>
      </c>
      <c r="S668" s="46">
        <v>2.37</v>
      </c>
      <c r="T668" s="46">
        <v>1.75</v>
      </c>
      <c r="U668" s="46">
        <v>1.96</v>
      </c>
      <c r="V668" s="46">
        <v>0</v>
      </c>
      <c r="W668" s="46">
        <v>0</v>
      </c>
      <c r="X668" s="28"/>
      <c r="Y668" s="27"/>
      <c r="Z668" s="53"/>
      <c r="AA668" s="29"/>
      <c r="AB668" s="29"/>
      <c r="AC668" s="29"/>
    </row>
    <row r="669" spans="1:29" hidden="1" x14ac:dyDescent="0.25">
      <c r="A669">
        <v>34</v>
      </c>
      <c r="B669">
        <v>2013</v>
      </c>
      <c r="C669" s="22" t="str">
        <f t="shared" si="29"/>
        <v>2013H00034</v>
      </c>
      <c r="D669" s="13">
        <v>41374</v>
      </c>
      <c r="E669">
        <v>130012</v>
      </c>
      <c r="F669" t="s">
        <v>351</v>
      </c>
      <c r="G669">
        <v>3</v>
      </c>
      <c r="H669">
        <v>9.5</v>
      </c>
      <c r="I669" t="s">
        <v>58</v>
      </c>
      <c r="J669" s="15">
        <f t="shared" si="30"/>
        <v>904.86</v>
      </c>
      <c r="K669" t="s">
        <v>402</v>
      </c>
      <c r="L669" s="17">
        <v>1.5</v>
      </c>
      <c r="M669">
        <v>12</v>
      </c>
      <c r="N669">
        <v>6</v>
      </c>
      <c r="P669" s="55"/>
      <c r="Q669" s="22"/>
      <c r="R669" s="22" t="s">
        <v>77</v>
      </c>
      <c r="S669" s="46">
        <v>0</v>
      </c>
      <c r="T669" s="46">
        <v>0</v>
      </c>
      <c r="U669" s="46">
        <v>0</v>
      </c>
      <c r="V669" s="46">
        <v>0</v>
      </c>
      <c r="W669" s="46">
        <v>0</v>
      </c>
      <c r="X669" s="28"/>
      <c r="Y669" s="27"/>
      <c r="Z669" s="53"/>
      <c r="AA669" s="29"/>
      <c r="AB669" s="29"/>
      <c r="AC669" s="29"/>
    </row>
    <row r="670" spans="1:29" hidden="1" x14ac:dyDescent="0.25">
      <c r="A670">
        <v>35</v>
      </c>
      <c r="B670">
        <v>2013</v>
      </c>
      <c r="C670" s="22" t="str">
        <f t="shared" si="29"/>
        <v>2013H00035</v>
      </c>
      <c r="D670" s="13">
        <v>41374</v>
      </c>
      <c r="E670">
        <v>130012</v>
      </c>
      <c r="F670" t="s">
        <v>351</v>
      </c>
      <c r="G670">
        <v>3</v>
      </c>
      <c r="H670">
        <v>9.5</v>
      </c>
      <c r="I670" t="s">
        <v>58</v>
      </c>
      <c r="J670" s="15">
        <f t="shared" si="30"/>
        <v>2186.7450000000003</v>
      </c>
      <c r="K670" t="s">
        <v>406</v>
      </c>
      <c r="L670" s="17">
        <v>3.625</v>
      </c>
      <c r="M670">
        <v>12</v>
      </c>
      <c r="N670">
        <v>6</v>
      </c>
      <c r="P670" s="55">
        <v>570</v>
      </c>
      <c r="Q670" s="22">
        <v>2013</v>
      </c>
      <c r="R670" s="22" t="s">
        <v>77</v>
      </c>
      <c r="S670" s="46">
        <v>3.88</v>
      </c>
      <c r="T670" s="46">
        <v>0.35</v>
      </c>
      <c r="U670" s="46">
        <v>2.89</v>
      </c>
      <c r="V670" s="46">
        <v>0</v>
      </c>
      <c r="W670" s="46">
        <v>0</v>
      </c>
      <c r="X670" s="28"/>
      <c r="Y670" s="27"/>
      <c r="Z670" s="53"/>
      <c r="AA670" s="29"/>
      <c r="AB670" s="29"/>
      <c r="AC670" s="29"/>
    </row>
    <row r="671" spans="1:29" hidden="1" x14ac:dyDescent="0.25">
      <c r="A671">
        <v>36</v>
      </c>
      <c r="B671">
        <v>2013</v>
      </c>
      <c r="C671" s="22" t="str">
        <f t="shared" si="29"/>
        <v>2013H00036</v>
      </c>
      <c r="D671" s="13">
        <v>41374</v>
      </c>
      <c r="E671">
        <v>130012</v>
      </c>
      <c r="F671" t="s">
        <v>351</v>
      </c>
      <c r="G671">
        <v>3</v>
      </c>
      <c r="H671">
        <v>9.5</v>
      </c>
      <c r="I671" t="s">
        <v>58</v>
      </c>
      <c r="J671" s="15">
        <f t="shared" si="30"/>
        <v>1508.1000000000001</v>
      </c>
      <c r="K671" t="s">
        <v>407</v>
      </c>
      <c r="L671" s="17">
        <v>2.5</v>
      </c>
      <c r="M671">
        <v>12</v>
      </c>
      <c r="N671">
        <v>6</v>
      </c>
      <c r="P671" s="55">
        <v>571</v>
      </c>
      <c r="Q671" s="22">
        <v>2013</v>
      </c>
      <c r="R671" s="22" t="s">
        <v>77</v>
      </c>
      <c r="S671" s="46">
        <v>2.33</v>
      </c>
      <c r="T671" s="46">
        <v>1.81</v>
      </c>
      <c r="U671" s="46">
        <v>4.0599999999999996</v>
      </c>
      <c r="V671" s="46">
        <v>0</v>
      </c>
      <c r="W671" s="46">
        <v>0</v>
      </c>
    </row>
    <row r="672" spans="1:29" hidden="1" x14ac:dyDescent="0.25">
      <c r="A672">
        <v>74</v>
      </c>
      <c r="B672">
        <v>2014</v>
      </c>
      <c r="C672" s="22" t="str">
        <f t="shared" si="29"/>
        <v>2014H00074</v>
      </c>
      <c r="D672" s="13">
        <v>41728</v>
      </c>
      <c r="E672">
        <v>140001</v>
      </c>
      <c r="F672" t="s">
        <v>66</v>
      </c>
      <c r="G672">
        <v>32</v>
      </c>
      <c r="H672">
        <v>24</v>
      </c>
      <c r="I672" t="s">
        <v>58</v>
      </c>
      <c r="J672" s="15">
        <f t="shared" si="30"/>
        <v>663.56400000000008</v>
      </c>
      <c r="K672" t="s">
        <v>402</v>
      </c>
      <c r="L672">
        <v>1.1000000000000001</v>
      </c>
      <c r="M672">
        <v>12</v>
      </c>
      <c r="N672">
        <v>6</v>
      </c>
      <c r="P672" s="22"/>
      <c r="Q672" s="22"/>
      <c r="R672" s="22" t="s">
        <v>113</v>
      </c>
      <c r="S672" s="46">
        <v>0</v>
      </c>
      <c r="T672" s="46">
        <v>0</v>
      </c>
      <c r="U672" s="46">
        <v>0</v>
      </c>
      <c r="V672" s="46">
        <v>0</v>
      </c>
      <c r="W672" s="46">
        <v>0</v>
      </c>
    </row>
    <row r="673" spans="1:23" hidden="1" x14ac:dyDescent="0.25">
      <c r="A673">
        <v>75</v>
      </c>
      <c r="B673">
        <v>2014</v>
      </c>
      <c r="C673" s="22" t="str">
        <f t="shared" si="29"/>
        <v>2014H00075</v>
      </c>
      <c r="D673" s="13">
        <v>41728</v>
      </c>
      <c r="E673">
        <v>140001</v>
      </c>
      <c r="F673" t="s">
        <v>66</v>
      </c>
      <c r="G673">
        <v>32</v>
      </c>
      <c r="H673">
        <v>24</v>
      </c>
      <c r="I673" t="s">
        <v>58</v>
      </c>
      <c r="J673" s="15">
        <f t="shared" si="30"/>
        <v>3016.2000000000003</v>
      </c>
      <c r="K673" t="s">
        <v>406</v>
      </c>
      <c r="L673">
        <v>5</v>
      </c>
      <c r="M673">
        <v>12</v>
      </c>
      <c r="N673">
        <v>6</v>
      </c>
      <c r="P673" s="22">
        <v>668</v>
      </c>
      <c r="Q673" s="22">
        <v>2014</v>
      </c>
      <c r="R673" s="22" t="s">
        <v>113</v>
      </c>
      <c r="S673" s="46">
        <v>1.81</v>
      </c>
      <c r="T673" s="46">
        <v>0.66</v>
      </c>
      <c r="U673" s="46">
        <v>0</v>
      </c>
      <c r="V673" s="46">
        <v>0</v>
      </c>
      <c r="W673" s="46">
        <v>0</v>
      </c>
    </row>
    <row r="674" spans="1:23" hidden="1" x14ac:dyDescent="0.25">
      <c r="A674">
        <v>76</v>
      </c>
      <c r="B674">
        <v>2014</v>
      </c>
      <c r="C674" s="22" t="str">
        <f t="shared" si="29"/>
        <v>2014H00076</v>
      </c>
      <c r="D674" s="13">
        <v>41728</v>
      </c>
      <c r="E674">
        <v>140001</v>
      </c>
      <c r="F674" t="s">
        <v>66</v>
      </c>
      <c r="G674">
        <v>32</v>
      </c>
      <c r="H674">
        <v>24</v>
      </c>
      <c r="I674" t="s">
        <v>58</v>
      </c>
      <c r="J674" s="15">
        <f t="shared" si="30"/>
        <v>482.5920000000001</v>
      </c>
      <c r="K674" t="s">
        <v>407</v>
      </c>
      <c r="L674">
        <v>0.8</v>
      </c>
      <c r="M674">
        <v>12</v>
      </c>
      <c r="N674">
        <v>6</v>
      </c>
      <c r="P674" s="22">
        <v>669</v>
      </c>
      <c r="Q674" s="22">
        <v>2014</v>
      </c>
      <c r="R674" s="22" t="s">
        <v>113</v>
      </c>
      <c r="S674" s="46">
        <v>0.79</v>
      </c>
      <c r="T674" s="46">
        <v>1.22</v>
      </c>
      <c r="U674" s="46">
        <v>1.81</v>
      </c>
      <c r="V674" s="46">
        <v>0.05</v>
      </c>
      <c r="W674" s="46">
        <v>0</v>
      </c>
    </row>
    <row r="675" spans="1:23" hidden="1" x14ac:dyDescent="0.25">
      <c r="A675">
        <v>77</v>
      </c>
      <c r="B675">
        <v>2014</v>
      </c>
      <c r="C675" s="22" t="str">
        <f t="shared" si="29"/>
        <v>2014H00077</v>
      </c>
      <c r="D675" s="13">
        <v>41728</v>
      </c>
      <c r="E675">
        <v>140002</v>
      </c>
      <c r="F675" t="s">
        <v>66</v>
      </c>
      <c r="G675">
        <v>40</v>
      </c>
      <c r="H675">
        <v>28</v>
      </c>
      <c r="I675" t="s">
        <v>58</v>
      </c>
      <c r="J675" s="15">
        <f t="shared" si="30"/>
        <v>542.91600000000005</v>
      </c>
      <c r="K675" t="s">
        <v>402</v>
      </c>
      <c r="L675">
        <v>0.9</v>
      </c>
      <c r="M675">
        <v>12</v>
      </c>
      <c r="N675">
        <v>6</v>
      </c>
      <c r="P675" s="22"/>
      <c r="Q675" s="22"/>
      <c r="R675" s="22" t="s">
        <v>113</v>
      </c>
      <c r="S675" s="46">
        <v>0</v>
      </c>
      <c r="T675" s="46">
        <v>0</v>
      </c>
      <c r="U675" s="46">
        <v>0</v>
      </c>
      <c r="V675" s="46">
        <v>0</v>
      </c>
      <c r="W675" s="46">
        <v>0</v>
      </c>
    </row>
    <row r="676" spans="1:23" hidden="1" x14ac:dyDescent="0.25">
      <c r="A676">
        <v>78</v>
      </c>
      <c r="B676">
        <v>2014</v>
      </c>
      <c r="C676" s="22" t="str">
        <f t="shared" si="29"/>
        <v>2014H00078</v>
      </c>
      <c r="D676" s="13">
        <v>41728</v>
      </c>
      <c r="E676">
        <v>140002</v>
      </c>
      <c r="F676" t="s">
        <v>66</v>
      </c>
      <c r="G676">
        <v>40</v>
      </c>
      <c r="H676">
        <v>28</v>
      </c>
      <c r="I676" t="s">
        <v>58</v>
      </c>
      <c r="J676" s="15">
        <f t="shared" si="30"/>
        <v>2955.8760000000002</v>
      </c>
      <c r="K676" t="s">
        <v>406</v>
      </c>
      <c r="L676">
        <v>4.9000000000000004</v>
      </c>
      <c r="M676">
        <v>12</v>
      </c>
      <c r="N676">
        <v>6</v>
      </c>
      <c r="P676" s="22">
        <v>670</v>
      </c>
      <c r="Q676" s="22">
        <v>2014</v>
      </c>
      <c r="R676" s="22" t="s">
        <v>113</v>
      </c>
      <c r="S676" s="46">
        <v>2.75</v>
      </c>
      <c r="T676" s="46">
        <v>0.02</v>
      </c>
      <c r="U676" s="46">
        <v>3.88</v>
      </c>
      <c r="V676" s="46">
        <v>0.55000000000000004</v>
      </c>
      <c r="W676" s="46">
        <v>0</v>
      </c>
    </row>
    <row r="677" spans="1:23" hidden="1" x14ac:dyDescent="0.25">
      <c r="A677">
        <v>79</v>
      </c>
      <c r="B677">
        <v>2014</v>
      </c>
      <c r="C677" s="22" t="str">
        <f t="shared" si="29"/>
        <v>2014H00079</v>
      </c>
      <c r="D677" s="13">
        <v>41728</v>
      </c>
      <c r="E677">
        <v>140002</v>
      </c>
      <c r="F677" t="s">
        <v>66</v>
      </c>
      <c r="G677">
        <v>40</v>
      </c>
      <c r="H677">
        <v>28</v>
      </c>
      <c r="I677" t="s">
        <v>58</v>
      </c>
      <c r="J677" s="15">
        <f t="shared" si="30"/>
        <v>301.62</v>
      </c>
      <c r="K677" t="s">
        <v>407</v>
      </c>
      <c r="L677">
        <v>0.5</v>
      </c>
      <c r="M677">
        <v>12</v>
      </c>
      <c r="N677">
        <v>6</v>
      </c>
      <c r="P677" s="22">
        <v>671</v>
      </c>
      <c r="Q677" s="22">
        <v>2014</v>
      </c>
      <c r="R677" s="22" t="s">
        <v>113</v>
      </c>
      <c r="S677" s="46">
        <v>0.22</v>
      </c>
      <c r="T677" s="46">
        <v>0</v>
      </c>
      <c r="U677" s="46">
        <v>0</v>
      </c>
      <c r="V677" s="46">
        <v>0.1</v>
      </c>
      <c r="W677" s="46">
        <v>0</v>
      </c>
    </row>
    <row r="678" spans="1:23" hidden="1" x14ac:dyDescent="0.25">
      <c r="A678">
        <v>80</v>
      </c>
      <c r="B678">
        <v>2014</v>
      </c>
      <c r="C678" s="22" t="str">
        <f t="shared" si="29"/>
        <v>2014H00080</v>
      </c>
      <c r="D678" s="13">
        <v>41728</v>
      </c>
      <c r="E678">
        <v>140003</v>
      </c>
      <c r="F678" t="s">
        <v>66</v>
      </c>
      <c r="G678">
        <v>24</v>
      </c>
      <c r="H678">
        <v>31</v>
      </c>
      <c r="I678" t="s">
        <v>58</v>
      </c>
      <c r="J678" s="15">
        <f t="shared" si="30"/>
        <v>663.56400000000008</v>
      </c>
      <c r="K678" t="s">
        <v>402</v>
      </c>
      <c r="L678">
        <v>1.1000000000000001</v>
      </c>
      <c r="M678">
        <v>12</v>
      </c>
      <c r="N678">
        <v>6</v>
      </c>
      <c r="P678" s="22"/>
      <c r="Q678" s="22"/>
      <c r="R678" s="22" t="s">
        <v>113</v>
      </c>
      <c r="S678" s="46">
        <v>0</v>
      </c>
      <c r="T678" s="46">
        <v>0</v>
      </c>
      <c r="U678" s="46">
        <v>0</v>
      </c>
      <c r="V678" s="46">
        <v>0</v>
      </c>
      <c r="W678" s="46">
        <v>0</v>
      </c>
    </row>
    <row r="679" spans="1:23" hidden="1" x14ac:dyDescent="0.25">
      <c r="A679">
        <v>81</v>
      </c>
      <c r="B679">
        <v>2014</v>
      </c>
      <c r="C679" s="22" t="str">
        <f t="shared" si="29"/>
        <v>2014H00081</v>
      </c>
      <c r="D679" s="13">
        <v>41728</v>
      </c>
      <c r="E679">
        <v>140003</v>
      </c>
      <c r="F679" t="s">
        <v>66</v>
      </c>
      <c r="G679">
        <v>24</v>
      </c>
      <c r="H679">
        <v>31</v>
      </c>
      <c r="I679" t="s">
        <v>58</v>
      </c>
      <c r="J679" s="15">
        <f t="shared" si="30"/>
        <v>2714.58</v>
      </c>
      <c r="K679" t="s">
        <v>406</v>
      </c>
      <c r="L679">
        <v>4.5</v>
      </c>
      <c r="M679">
        <v>12</v>
      </c>
      <c r="N679">
        <v>6</v>
      </c>
      <c r="P679" s="22">
        <v>672</v>
      </c>
      <c r="Q679" s="22">
        <v>2014</v>
      </c>
      <c r="R679" s="22" t="s">
        <v>113</v>
      </c>
      <c r="S679" s="46">
        <v>1.32</v>
      </c>
      <c r="T679" s="46">
        <v>0.36</v>
      </c>
      <c r="U679" s="46">
        <v>0.37</v>
      </c>
      <c r="V679" s="46">
        <v>0.03</v>
      </c>
      <c r="W679" s="46">
        <v>0</v>
      </c>
    </row>
    <row r="680" spans="1:23" hidden="1" x14ac:dyDescent="0.25">
      <c r="A680">
        <v>82</v>
      </c>
      <c r="B680">
        <v>2014</v>
      </c>
      <c r="C680" s="22" t="str">
        <f t="shared" si="29"/>
        <v>2014H00082</v>
      </c>
      <c r="D680" s="13">
        <v>41728</v>
      </c>
      <c r="E680">
        <v>140003</v>
      </c>
      <c r="F680" t="s">
        <v>66</v>
      </c>
      <c r="G680">
        <v>24</v>
      </c>
      <c r="H680">
        <v>31</v>
      </c>
      <c r="I680" t="s">
        <v>58</v>
      </c>
      <c r="J680" s="15">
        <f t="shared" si="30"/>
        <v>180.97199999999998</v>
      </c>
      <c r="K680" t="s">
        <v>407</v>
      </c>
      <c r="L680">
        <v>0.3</v>
      </c>
      <c r="M680">
        <v>12</v>
      </c>
      <c r="N680">
        <v>6</v>
      </c>
      <c r="P680" s="22">
        <v>673</v>
      </c>
      <c r="Q680" s="22">
        <v>2014</v>
      </c>
      <c r="R680" s="22" t="s">
        <v>113</v>
      </c>
      <c r="S680" s="46">
        <v>1.17</v>
      </c>
      <c r="T680" s="46">
        <v>0.43</v>
      </c>
      <c r="U680" s="46">
        <v>1.48</v>
      </c>
      <c r="V680" s="46">
        <v>0</v>
      </c>
      <c r="W680" s="46">
        <v>0</v>
      </c>
    </row>
    <row r="681" spans="1:23" hidden="1" x14ac:dyDescent="0.25">
      <c r="A681">
        <v>83</v>
      </c>
      <c r="B681">
        <v>2014</v>
      </c>
      <c r="C681" s="22" t="str">
        <f t="shared" si="29"/>
        <v>2014H00083</v>
      </c>
      <c r="D681" s="13">
        <v>41728</v>
      </c>
      <c r="E681">
        <v>140004</v>
      </c>
      <c r="F681" t="s">
        <v>66</v>
      </c>
      <c r="G681">
        <v>29</v>
      </c>
      <c r="H681">
        <v>29</v>
      </c>
      <c r="I681" t="s">
        <v>58</v>
      </c>
      <c r="J681" s="15">
        <f t="shared" si="30"/>
        <v>663.56400000000008</v>
      </c>
      <c r="K681" t="s">
        <v>402</v>
      </c>
      <c r="L681">
        <v>1.1000000000000001</v>
      </c>
      <c r="M681">
        <v>12</v>
      </c>
      <c r="N681">
        <v>6</v>
      </c>
      <c r="P681" s="22"/>
      <c r="Q681" s="22"/>
      <c r="R681" s="22" t="s">
        <v>113</v>
      </c>
      <c r="S681" s="46">
        <v>0</v>
      </c>
      <c r="T681" s="46">
        <v>0</v>
      </c>
      <c r="U681" s="46">
        <v>0</v>
      </c>
      <c r="V681" s="46">
        <v>0</v>
      </c>
      <c r="W681" s="46">
        <v>0</v>
      </c>
    </row>
    <row r="682" spans="1:23" hidden="1" x14ac:dyDescent="0.25">
      <c r="A682">
        <v>84</v>
      </c>
      <c r="B682">
        <v>2014</v>
      </c>
      <c r="C682" s="22" t="str">
        <f t="shared" si="29"/>
        <v>2014H00084</v>
      </c>
      <c r="D682" s="13">
        <v>41728</v>
      </c>
      <c r="E682">
        <v>140004</v>
      </c>
      <c r="F682" t="s">
        <v>66</v>
      </c>
      <c r="G682">
        <v>29</v>
      </c>
      <c r="H682">
        <v>29</v>
      </c>
      <c r="I682" t="s">
        <v>58</v>
      </c>
      <c r="J682" s="15">
        <f t="shared" si="30"/>
        <v>2654.2560000000003</v>
      </c>
      <c r="K682" t="s">
        <v>406</v>
      </c>
      <c r="L682">
        <v>4.4000000000000004</v>
      </c>
      <c r="M682">
        <v>12</v>
      </c>
      <c r="N682">
        <v>6</v>
      </c>
      <c r="P682" s="22">
        <v>674</v>
      </c>
      <c r="Q682" s="22">
        <v>2014</v>
      </c>
      <c r="R682" s="22" t="s">
        <v>113</v>
      </c>
      <c r="S682" s="46">
        <v>1.93</v>
      </c>
      <c r="T682" s="46">
        <v>0</v>
      </c>
      <c r="U682" s="46">
        <v>1.76</v>
      </c>
      <c r="V682" s="46">
        <v>0.28000000000000003</v>
      </c>
      <c r="W682" s="46">
        <v>0</v>
      </c>
    </row>
    <row r="683" spans="1:23" hidden="1" x14ac:dyDescent="0.25">
      <c r="A683">
        <v>85</v>
      </c>
      <c r="B683">
        <v>2014</v>
      </c>
      <c r="C683" s="22" t="str">
        <f t="shared" si="29"/>
        <v>2014H00085</v>
      </c>
      <c r="D683" s="13">
        <v>41728</v>
      </c>
      <c r="E683">
        <v>140004</v>
      </c>
      <c r="F683" t="s">
        <v>66</v>
      </c>
      <c r="G683">
        <v>29</v>
      </c>
      <c r="H683">
        <v>29</v>
      </c>
      <c r="I683" t="s">
        <v>58</v>
      </c>
      <c r="J683" s="15">
        <f t="shared" si="30"/>
        <v>60.324000000000012</v>
      </c>
      <c r="K683" t="s">
        <v>407</v>
      </c>
      <c r="L683">
        <v>0.1</v>
      </c>
      <c r="M683">
        <v>12</v>
      </c>
      <c r="N683">
        <v>6</v>
      </c>
      <c r="P683" s="22">
        <v>675</v>
      </c>
      <c r="Q683" s="22">
        <v>2014</v>
      </c>
      <c r="R683" s="22" t="s">
        <v>113</v>
      </c>
      <c r="S683" s="46">
        <v>0.1</v>
      </c>
      <c r="T683" s="46">
        <v>0.11</v>
      </c>
      <c r="U683" s="46">
        <v>0</v>
      </c>
      <c r="V683" s="46">
        <v>0.03</v>
      </c>
      <c r="W683" s="46">
        <v>0</v>
      </c>
    </row>
    <row r="684" spans="1:23" hidden="1" x14ac:dyDescent="0.25">
      <c r="A684">
        <v>86</v>
      </c>
      <c r="B684">
        <v>2014</v>
      </c>
      <c r="C684" s="22" t="str">
        <f t="shared" si="29"/>
        <v>2014H00086</v>
      </c>
      <c r="D684" s="13">
        <v>41728</v>
      </c>
      <c r="E684">
        <v>140005</v>
      </c>
      <c r="F684" t="s">
        <v>66</v>
      </c>
      <c r="G684">
        <v>33</v>
      </c>
      <c r="H684">
        <v>27</v>
      </c>
      <c r="I684" t="s">
        <v>58</v>
      </c>
      <c r="J684" s="15">
        <f t="shared" si="30"/>
        <v>663.56400000000008</v>
      </c>
      <c r="K684" t="s">
        <v>402</v>
      </c>
      <c r="L684">
        <v>1.1000000000000001</v>
      </c>
      <c r="M684">
        <v>12</v>
      </c>
      <c r="N684">
        <v>6</v>
      </c>
      <c r="P684" s="22"/>
      <c r="Q684" s="22"/>
      <c r="R684" s="22" t="s">
        <v>113</v>
      </c>
      <c r="S684" s="46">
        <v>0</v>
      </c>
      <c r="T684" s="46">
        <v>0</v>
      </c>
      <c r="U684" s="46">
        <v>0</v>
      </c>
      <c r="V684" s="46">
        <v>0</v>
      </c>
      <c r="W684" s="46">
        <v>0</v>
      </c>
    </row>
    <row r="685" spans="1:23" hidden="1" x14ac:dyDescent="0.25">
      <c r="A685">
        <v>87</v>
      </c>
      <c r="B685">
        <v>2014</v>
      </c>
      <c r="C685" s="22" t="str">
        <f t="shared" si="29"/>
        <v>2014H00087</v>
      </c>
      <c r="D685" s="13">
        <v>41728</v>
      </c>
      <c r="E685">
        <v>140005</v>
      </c>
      <c r="F685" t="s">
        <v>66</v>
      </c>
      <c r="G685">
        <v>33</v>
      </c>
      <c r="H685">
        <v>27</v>
      </c>
      <c r="I685" t="s">
        <v>58</v>
      </c>
      <c r="J685" s="15">
        <f t="shared" si="30"/>
        <v>2774.904</v>
      </c>
      <c r="K685" t="s">
        <v>406</v>
      </c>
      <c r="L685">
        <v>4.5999999999999996</v>
      </c>
      <c r="M685">
        <v>12</v>
      </c>
      <c r="N685">
        <v>6</v>
      </c>
      <c r="P685" s="22">
        <v>676</v>
      </c>
      <c r="Q685" s="22">
        <v>2014</v>
      </c>
      <c r="R685" s="22" t="s">
        <v>113</v>
      </c>
      <c r="S685" s="46">
        <v>1.43</v>
      </c>
      <c r="T685" s="46">
        <v>1.34</v>
      </c>
      <c r="U685" s="46">
        <v>0</v>
      </c>
      <c r="V685" s="46">
        <v>0.08</v>
      </c>
      <c r="W685" s="46">
        <v>0</v>
      </c>
    </row>
    <row r="686" spans="1:23" hidden="1" x14ac:dyDescent="0.25">
      <c r="A686">
        <v>88</v>
      </c>
      <c r="B686">
        <v>2014</v>
      </c>
      <c r="C686" s="22" t="str">
        <f t="shared" si="29"/>
        <v>2014H00088</v>
      </c>
      <c r="D686" s="13">
        <v>41728</v>
      </c>
      <c r="E686">
        <v>140005</v>
      </c>
      <c r="F686" t="s">
        <v>66</v>
      </c>
      <c r="G686">
        <v>33</v>
      </c>
      <c r="H686">
        <v>27</v>
      </c>
      <c r="I686" t="s">
        <v>58</v>
      </c>
      <c r="J686" s="15">
        <f t="shared" si="30"/>
        <v>482.5920000000001</v>
      </c>
      <c r="K686" t="s">
        <v>407</v>
      </c>
      <c r="L686">
        <v>0.8</v>
      </c>
      <c r="M686">
        <v>12</v>
      </c>
      <c r="N686">
        <v>6</v>
      </c>
      <c r="P686" s="22">
        <v>677</v>
      </c>
      <c r="Q686" s="22">
        <v>2014</v>
      </c>
      <c r="R686" s="22" t="s">
        <v>113</v>
      </c>
      <c r="S686" s="46">
        <v>1.66</v>
      </c>
      <c r="T686" s="46">
        <v>2.06</v>
      </c>
      <c r="U686" s="46">
        <v>1.22</v>
      </c>
      <c r="V686" s="46">
        <v>0.13</v>
      </c>
      <c r="W686" s="46">
        <v>0</v>
      </c>
    </row>
    <row r="687" spans="1:23" hidden="1" x14ac:dyDescent="0.25">
      <c r="A687">
        <v>89</v>
      </c>
      <c r="B687">
        <v>2014</v>
      </c>
      <c r="C687" s="22" t="str">
        <f t="shared" si="29"/>
        <v>2014H00089</v>
      </c>
      <c r="D687" s="13">
        <v>41728</v>
      </c>
      <c r="E687">
        <v>140006</v>
      </c>
      <c r="F687" t="s">
        <v>66</v>
      </c>
      <c r="G687">
        <v>35</v>
      </c>
      <c r="H687">
        <v>25</v>
      </c>
      <c r="I687" t="s">
        <v>58</v>
      </c>
      <c r="J687" s="15">
        <f t="shared" si="30"/>
        <v>663.56400000000008</v>
      </c>
      <c r="K687" t="s">
        <v>402</v>
      </c>
      <c r="L687">
        <v>1.1000000000000001</v>
      </c>
      <c r="M687">
        <v>12</v>
      </c>
      <c r="N687">
        <v>6</v>
      </c>
      <c r="P687" s="22"/>
      <c r="Q687" s="22"/>
      <c r="R687" s="22" t="s">
        <v>113</v>
      </c>
      <c r="S687" s="46">
        <v>0</v>
      </c>
      <c r="T687" s="46">
        <v>0</v>
      </c>
      <c r="U687" s="46">
        <v>0</v>
      </c>
      <c r="V687" s="46">
        <v>0</v>
      </c>
      <c r="W687" s="46">
        <v>0</v>
      </c>
    </row>
    <row r="688" spans="1:23" hidden="1" x14ac:dyDescent="0.25">
      <c r="A688">
        <v>90</v>
      </c>
      <c r="B688">
        <v>2014</v>
      </c>
      <c r="C688" s="22" t="str">
        <f t="shared" si="29"/>
        <v>2014H00090</v>
      </c>
      <c r="D688" s="13">
        <v>41728</v>
      </c>
      <c r="E688">
        <v>140006</v>
      </c>
      <c r="F688" t="s">
        <v>66</v>
      </c>
      <c r="G688">
        <v>35</v>
      </c>
      <c r="H688">
        <v>25</v>
      </c>
      <c r="I688" t="s">
        <v>58</v>
      </c>
      <c r="J688" s="15">
        <f t="shared" si="30"/>
        <v>3860.7360000000008</v>
      </c>
      <c r="K688" t="s">
        <v>406</v>
      </c>
      <c r="L688">
        <v>6.4</v>
      </c>
      <c r="M688">
        <v>12</v>
      </c>
      <c r="N688">
        <v>6</v>
      </c>
      <c r="P688" s="22">
        <v>678</v>
      </c>
      <c r="Q688" s="22">
        <v>2014</v>
      </c>
      <c r="R688" s="22" t="s">
        <v>113</v>
      </c>
      <c r="S688" s="46">
        <v>1.99</v>
      </c>
      <c r="T688" s="46">
        <v>1.02</v>
      </c>
      <c r="U688" s="46">
        <v>1.44</v>
      </c>
      <c r="V688" s="46">
        <v>0.98</v>
      </c>
      <c r="W688" s="46">
        <v>0</v>
      </c>
    </row>
    <row r="689" spans="1:29" hidden="1" x14ac:dyDescent="0.25">
      <c r="A689">
        <v>91</v>
      </c>
      <c r="B689">
        <v>2014</v>
      </c>
      <c r="C689" s="22" t="str">
        <f t="shared" si="29"/>
        <v>2014H00091</v>
      </c>
      <c r="D689" s="13">
        <v>41728</v>
      </c>
      <c r="E689">
        <v>140006</v>
      </c>
      <c r="F689" t="s">
        <v>66</v>
      </c>
      <c r="G689">
        <v>35</v>
      </c>
      <c r="H689">
        <v>25</v>
      </c>
      <c r="I689" t="s">
        <v>58</v>
      </c>
      <c r="J689" s="15">
        <f t="shared" si="30"/>
        <v>603.24</v>
      </c>
      <c r="K689" t="s">
        <v>407</v>
      </c>
      <c r="L689">
        <v>1</v>
      </c>
      <c r="M689">
        <v>12</v>
      </c>
      <c r="N689">
        <v>6</v>
      </c>
      <c r="P689" s="22">
        <v>679</v>
      </c>
      <c r="Q689" s="22">
        <v>2014</v>
      </c>
      <c r="R689" s="22" t="s">
        <v>113</v>
      </c>
      <c r="S689" s="46">
        <v>1.63</v>
      </c>
      <c r="T689" s="46">
        <v>2.93</v>
      </c>
      <c r="U689" s="46">
        <v>0.52</v>
      </c>
      <c r="V689" s="46">
        <v>0</v>
      </c>
      <c r="W689" s="46">
        <v>0</v>
      </c>
    </row>
    <row r="690" spans="1:29" hidden="1" x14ac:dyDescent="0.25">
      <c r="A690">
        <v>409</v>
      </c>
      <c r="B690">
        <v>2014</v>
      </c>
      <c r="C690" s="22" t="str">
        <f t="shared" ref="C690:C721" si="31">CONCATENATE(B690,"H00",A690)</f>
        <v>2014H00409</v>
      </c>
      <c r="D690" s="13">
        <v>41912</v>
      </c>
      <c r="E690">
        <v>40002</v>
      </c>
      <c r="F690" t="s">
        <v>394</v>
      </c>
      <c r="G690">
        <v>15</v>
      </c>
      <c r="H690">
        <v>6</v>
      </c>
      <c r="I690" t="s">
        <v>58</v>
      </c>
      <c r="J690" s="15">
        <f t="shared" si="30"/>
        <v>1146.1559999999999</v>
      </c>
      <c r="K690" t="s">
        <v>402</v>
      </c>
      <c r="L690">
        <v>1.9</v>
      </c>
      <c r="M690">
        <v>12</v>
      </c>
      <c r="N690">
        <v>6</v>
      </c>
      <c r="P690" s="55">
        <v>166</v>
      </c>
      <c r="Q690" s="22">
        <v>2015</v>
      </c>
      <c r="R690" s="22" t="s">
        <v>77</v>
      </c>
      <c r="S690" s="46">
        <v>1.34</v>
      </c>
      <c r="T690" s="46">
        <v>0.04</v>
      </c>
      <c r="U690" s="46">
        <v>0</v>
      </c>
      <c r="V690" s="46">
        <v>0</v>
      </c>
      <c r="W690" s="46">
        <v>0</v>
      </c>
    </row>
    <row r="691" spans="1:29" hidden="1" x14ac:dyDescent="0.25">
      <c r="A691">
        <v>410</v>
      </c>
      <c r="B691">
        <v>2014</v>
      </c>
      <c r="C691" s="22" t="str">
        <f t="shared" si="31"/>
        <v>2014H00410</v>
      </c>
      <c r="D691" s="13">
        <v>41912</v>
      </c>
      <c r="E691">
        <v>40002</v>
      </c>
      <c r="F691" t="s">
        <v>394</v>
      </c>
      <c r="G691">
        <v>15</v>
      </c>
      <c r="H691">
        <v>6</v>
      </c>
      <c r="I691" t="s">
        <v>58</v>
      </c>
      <c r="J691" s="15">
        <f t="shared" si="30"/>
        <v>3076.5240000000003</v>
      </c>
      <c r="K691" t="s">
        <v>406</v>
      </c>
      <c r="L691">
        <v>5.0999999999999996</v>
      </c>
      <c r="M691">
        <v>12</v>
      </c>
      <c r="N691">
        <v>6</v>
      </c>
      <c r="P691" s="55">
        <v>167</v>
      </c>
      <c r="Q691" s="22">
        <v>2015</v>
      </c>
      <c r="R691" s="22" t="s">
        <v>77</v>
      </c>
      <c r="S691" s="46">
        <v>7.43</v>
      </c>
      <c r="T691" s="46">
        <v>4.49</v>
      </c>
      <c r="U691" s="46">
        <v>1.61</v>
      </c>
      <c r="V691" s="46">
        <v>0.21</v>
      </c>
      <c r="W691" s="46">
        <v>0</v>
      </c>
      <c r="X691" s="55"/>
      <c r="Y691" s="22"/>
      <c r="Z691" s="61"/>
      <c r="AA691" s="46"/>
      <c r="AB691" s="46"/>
      <c r="AC691" s="46"/>
    </row>
    <row r="692" spans="1:29" hidden="1" x14ac:dyDescent="0.25">
      <c r="A692">
        <v>411</v>
      </c>
      <c r="B692">
        <v>2014</v>
      </c>
      <c r="C692" s="22" t="str">
        <f t="shared" si="31"/>
        <v>2014H00411</v>
      </c>
      <c r="D692" s="13">
        <v>41912</v>
      </c>
      <c r="E692">
        <v>40002</v>
      </c>
      <c r="F692" t="s">
        <v>394</v>
      </c>
      <c r="G692">
        <v>15</v>
      </c>
      <c r="H692">
        <v>6</v>
      </c>
      <c r="I692" t="s">
        <v>58</v>
      </c>
      <c r="J692" s="15">
        <f t="shared" si="30"/>
        <v>1206.48</v>
      </c>
      <c r="K692" t="s">
        <v>407</v>
      </c>
      <c r="L692">
        <v>2</v>
      </c>
      <c r="M692">
        <v>12</v>
      </c>
      <c r="N692">
        <v>6</v>
      </c>
      <c r="P692" s="55">
        <v>168</v>
      </c>
      <c r="Q692" s="22">
        <v>2015</v>
      </c>
      <c r="R692" s="22" t="s">
        <v>77</v>
      </c>
      <c r="S692" s="46">
        <v>1.5</v>
      </c>
      <c r="T692" s="46">
        <v>0.33</v>
      </c>
      <c r="U692" s="46">
        <v>0</v>
      </c>
      <c r="V692" s="46">
        <v>0.05</v>
      </c>
      <c r="W692" s="46">
        <v>0</v>
      </c>
    </row>
    <row r="693" spans="1:29" hidden="1" x14ac:dyDescent="0.25">
      <c r="A693">
        <v>412</v>
      </c>
      <c r="B693">
        <v>2014</v>
      </c>
      <c r="C693" s="22" t="str">
        <f t="shared" si="31"/>
        <v>2014H00412</v>
      </c>
      <c r="D693" s="13">
        <v>41912</v>
      </c>
      <c r="E693">
        <v>40002</v>
      </c>
      <c r="F693" t="s">
        <v>394</v>
      </c>
      <c r="G693">
        <v>13</v>
      </c>
      <c r="H693">
        <v>2</v>
      </c>
      <c r="I693" t="s">
        <v>58</v>
      </c>
      <c r="J693" s="15">
        <f t="shared" si="30"/>
        <v>1206.48</v>
      </c>
      <c r="K693" t="s">
        <v>402</v>
      </c>
      <c r="L693">
        <v>2</v>
      </c>
      <c r="M693">
        <v>12</v>
      </c>
      <c r="N693">
        <v>6</v>
      </c>
      <c r="P693" s="55">
        <v>169</v>
      </c>
      <c r="Q693" s="22">
        <v>2015</v>
      </c>
      <c r="R693" s="22" t="s">
        <v>77</v>
      </c>
      <c r="S693" s="46">
        <v>0.14000000000000001</v>
      </c>
      <c r="T693" s="46">
        <v>0</v>
      </c>
      <c r="U693" s="46">
        <v>0</v>
      </c>
      <c r="V693" s="46">
        <v>0</v>
      </c>
      <c r="W693" s="46">
        <v>0</v>
      </c>
    </row>
    <row r="694" spans="1:29" hidden="1" x14ac:dyDescent="0.25">
      <c r="A694">
        <v>413</v>
      </c>
      <c r="B694">
        <v>2014</v>
      </c>
      <c r="C694" s="22" t="str">
        <f t="shared" si="31"/>
        <v>2014H00413</v>
      </c>
      <c r="D694" s="13">
        <v>41912</v>
      </c>
      <c r="E694">
        <v>40002</v>
      </c>
      <c r="F694" t="s">
        <v>394</v>
      </c>
      <c r="G694">
        <v>13</v>
      </c>
      <c r="H694">
        <v>2</v>
      </c>
      <c r="I694" t="s">
        <v>58</v>
      </c>
      <c r="J694" s="15">
        <f t="shared" si="30"/>
        <v>3016.2000000000003</v>
      </c>
      <c r="K694" t="s">
        <v>406</v>
      </c>
      <c r="L694">
        <v>5</v>
      </c>
      <c r="M694">
        <v>12</v>
      </c>
      <c r="N694">
        <v>6</v>
      </c>
      <c r="P694" s="55">
        <v>170</v>
      </c>
      <c r="Q694" s="22">
        <v>2015</v>
      </c>
      <c r="R694" s="22" t="s">
        <v>77</v>
      </c>
      <c r="S694" s="46">
        <v>5.92</v>
      </c>
      <c r="T694" s="46">
        <v>1.21</v>
      </c>
      <c r="U694" s="46">
        <v>0</v>
      </c>
      <c r="V694" s="46">
        <v>0</v>
      </c>
      <c r="W694" s="46">
        <v>0</v>
      </c>
    </row>
    <row r="695" spans="1:29" hidden="1" x14ac:dyDescent="0.25">
      <c r="A695">
        <v>414</v>
      </c>
      <c r="B695">
        <v>2014</v>
      </c>
      <c r="C695" s="22" t="str">
        <f t="shared" si="31"/>
        <v>2014H00414</v>
      </c>
      <c r="D695" s="13">
        <v>41912</v>
      </c>
      <c r="E695">
        <v>40002</v>
      </c>
      <c r="F695" t="s">
        <v>394</v>
      </c>
      <c r="G695">
        <v>13</v>
      </c>
      <c r="H695">
        <v>2</v>
      </c>
      <c r="I695" t="s">
        <v>58</v>
      </c>
      <c r="J695" s="15">
        <f t="shared" si="30"/>
        <v>1206.48</v>
      </c>
      <c r="K695" t="s">
        <v>407</v>
      </c>
      <c r="L695">
        <v>2</v>
      </c>
      <c r="M695">
        <v>12</v>
      </c>
      <c r="N695">
        <v>6</v>
      </c>
      <c r="P695" s="55">
        <v>171</v>
      </c>
      <c r="Q695" s="22">
        <v>2015</v>
      </c>
      <c r="R695" s="22" t="s">
        <v>77</v>
      </c>
      <c r="S695" s="46">
        <v>0.6</v>
      </c>
      <c r="T695" s="46">
        <v>0.18</v>
      </c>
      <c r="U695" s="46">
        <v>0</v>
      </c>
      <c r="V695" s="46">
        <v>0.05</v>
      </c>
      <c r="W695" s="46">
        <v>0</v>
      </c>
    </row>
    <row r="696" spans="1:29" hidden="1" x14ac:dyDescent="0.25">
      <c r="A696">
        <v>415</v>
      </c>
      <c r="B696">
        <v>2014</v>
      </c>
      <c r="C696" s="22" t="str">
        <f t="shared" si="31"/>
        <v>2014H00415</v>
      </c>
      <c r="D696" s="13">
        <v>41913</v>
      </c>
      <c r="E696">
        <v>40002</v>
      </c>
      <c r="F696" t="s">
        <v>394</v>
      </c>
      <c r="G696">
        <v>8</v>
      </c>
      <c r="H696">
        <v>1</v>
      </c>
      <c r="I696" t="s">
        <v>58</v>
      </c>
      <c r="J696" s="15">
        <f t="shared" si="30"/>
        <v>1281.885</v>
      </c>
      <c r="K696" t="s">
        <v>402</v>
      </c>
      <c r="L696" s="17">
        <v>2.125</v>
      </c>
      <c r="M696">
        <v>12</v>
      </c>
      <c r="N696">
        <v>6</v>
      </c>
      <c r="P696" s="55">
        <v>172</v>
      </c>
      <c r="Q696" s="22">
        <v>2015</v>
      </c>
      <c r="R696" s="22" t="s">
        <v>77</v>
      </c>
      <c r="S696" s="46">
        <v>0.3</v>
      </c>
      <c r="T696" s="46">
        <v>0</v>
      </c>
      <c r="U696" s="46">
        <v>0</v>
      </c>
      <c r="V696" s="46">
        <v>0</v>
      </c>
      <c r="W696" s="46">
        <v>0</v>
      </c>
    </row>
    <row r="697" spans="1:29" hidden="1" x14ac:dyDescent="0.25">
      <c r="A697">
        <v>416</v>
      </c>
      <c r="B697">
        <v>2014</v>
      </c>
      <c r="C697" s="22" t="str">
        <f t="shared" si="31"/>
        <v>2014H00416</v>
      </c>
      <c r="D697" s="13">
        <v>41913</v>
      </c>
      <c r="E697">
        <v>40002</v>
      </c>
      <c r="F697" t="s">
        <v>394</v>
      </c>
      <c r="G697">
        <v>8</v>
      </c>
      <c r="H697">
        <v>1</v>
      </c>
      <c r="I697" t="s">
        <v>58</v>
      </c>
      <c r="J697" s="15">
        <f t="shared" si="30"/>
        <v>3393.2250000000004</v>
      </c>
      <c r="K697" t="s">
        <v>406</v>
      </c>
      <c r="L697" s="17">
        <v>5.625</v>
      </c>
      <c r="M697">
        <v>12</v>
      </c>
      <c r="N697">
        <v>6</v>
      </c>
      <c r="P697" s="55">
        <v>173</v>
      </c>
      <c r="Q697" s="22">
        <v>2015</v>
      </c>
      <c r="R697" s="22" t="s">
        <v>77</v>
      </c>
      <c r="S697" s="46">
        <v>5.95</v>
      </c>
      <c r="T697" s="46">
        <v>0.48</v>
      </c>
      <c r="U697" s="46">
        <v>1.91</v>
      </c>
      <c r="V697" s="46">
        <v>0.09</v>
      </c>
      <c r="W697" s="46">
        <v>0</v>
      </c>
    </row>
    <row r="698" spans="1:29" hidden="1" x14ac:dyDescent="0.25">
      <c r="A698">
        <v>417</v>
      </c>
      <c r="B698">
        <v>2014</v>
      </c>
      <c r="C698" s="22" t="str">
        <f t="shared" si="31"/>
        <v>2014H00417</v>
      </c>
      <c r="D698" s="13">
        <v>41913</v>
      </c>
      <c r="E698">
        <v>40002</v>
      </c>
      <c r="F698" t="s">
        <v>394</v>
      </c>
      <c r="G698">
        <v>8</v>
      </c>
      <c r="H698">
        <v>1</v>
      </c>
      <c r="I698" t="s">
        <v>58</v>
      </c>
      <c r="J698" s="15">
        <f t="shared" si="30"/>
        <v>1131.075</v>
      </c>
      <c r="K698" t="s">
        <v>407</v>
      </c>
      <c r="L698" s="17">
        <v>1.875</v>
      </c>
      <c r="M698">
        <v>12</v>
      </c>
      <c r="N698">
        <v>6</v>
      </c>
      <c r="P698" s="55">
        <v>174</v>
      </c>
      <c r="Q698" s="22">
        <v>2015</v>
      </c>
      <c r="R698" s="22" t="s">
        <v>77</v>
      </c>
      <c r="S698" s="46">
        <v>1.4</v>
      </c>
      <c r="T698" s="46">
        <v>0.46</v>
      </c>
      <c r="U698" s="46">
        <v>0</v>
      </c>
      <c r="V698" s="46">
        <v>0.06</v>
      </c>
      <c r="W698" s="46">
        <v>0</v>
      </c>
    </row>
    <row r="699" spans="1:29" hidden="1" x14ac:dyDescent="0.25">
      <c r="A699">
        <v>418</v>
      </c>
      <c r="B699">
        <v>2014</v>
      </c>
      <c r="C699" s="22" t="str">
        <f t="shared" si="31"/>
        <v>2014H00418</v>
      </c>
      <c r="D699" s="13">
        <v>41913</v>
      </c>
      <c r="E699">
        <v>40002</v>
      </c>
      <c r="F699" t="s">
        <v>394</v>
      </c>
      <c r="G699">
        <v>2</v>
      </c>
      <c r="H699">
        <v>3</v>
      </c>
      <c r="I699" t="s">
        <v>58</v>
      </c>
      <c r="J699" s="15">
        <f t="shared" si="30"/>
        <v>1055.67</v>
      </c>
      <c r="K699" t="s">
        <v>402</v>
      </c>
      <c r="L699" s="17">
        <v>1.75</v>
      </c>
      <c r="M699">
        <v>12</v>
      </c>
      <c r="N699">
        <v>6</v>
      </c>
      <c r="P699" s="55">
        <v>175</v>
      </c>
      <c r="Q699" s="22">
        <v>2015</v>
      </c>
      <c r="R699" s="22" t="s">
        <v>77</v>
      </c>
      <c r="S699" s="46">
        <v>0.39</v>
      </c>
      <c r="T699" s="46">
        <v>0</v>
      </c>
      <c r="U699" s="46">
        <v>0</v>
      </c>
      <c r="V699" s="46">
        <v>0</v>
      </c>
      <c r="W699" s="46">
        <v>0</v>
      </c>
    </row>
    <row r="700" spans="1:29" hidden="1" x14ac:dyDescent="0.25">
      <c r="A700">
        <v>419</v>
      </c>
      <c r="B700">
        <v>2014</v>
      </c>
      <c r="C700" s="22" t="str">
        <f t="shared" si="31"/>
        <v>2014H00419</v>
      </c>
      <c r="D700" s="13">
        <v>41913</v>
      </c>
      <c r="E700">
        <v>40002</v>
      </c>
      <c r="F700" t="s">
        <v>394</v>
      </c>
      <c r="G700">
        <v>2</v>
      </c>
      <c r="H700">
        <v>3</v>
      </c>
      <c r="I700" t="s">
        <v>58</v>
      </c>
      <c r="J700" s="15">
        <f t="shared" si="30"/>
        <v>3016.2000000000003</v>
      </c>
      <c r="K700" t="s">
        <v>406</v>
      </c>
      <c r="L700" s="17">
        <v>5</v>
      </c>
      <c r="M700">
        <v>12</v>
      </c>
      <c r="N700">
        <v>6</v>
      </c>
      <c r="P700" s="55">
        <v>176</v>
      </c>
      <c r="Q700" s="22">
        <v>2015</v>
      </c>
      <c r="R700" s="22" t="s">
        <v>77</v>
      </c>
      <c r="S700" s="46">
        <v>6.42</v>
      </c>
      <c r="T700" s="46">
        <v>1.49</v>
      </c>
      <c r="U700" s="46">
        <v>0</v>
      </c>
      <c r="V700" s="46">
        <v>0.09</v>
      </c>
      <c r="W700" s="46">
        <v>0</v>
      </c>
      <c r="X700" s="55"/>
      <c r="Y700" s="22"/>
      <c r="Z700" s="61"/>
      <c r="AA700" s="46"/>
      <c r="AB700" s="46"/>
      <c r="AC700" s="46"/>
    </row>
    <row r="701" spans="1:29" hidden="1" x14ac:dyDescent="0.25">
      <c r="A701">
        <v>420</v>
      </c>
      <c r="B701">
        <v>2014</v>
      </c>
      <c r="C701" s="22" t="str">
        <f t="shared" si="31"/>
        <v>2014H00420</v>
      </c>
      <c r="D701" s="13">
        <v>41913</v>
      </c>
      <c r="E701">
        <v>40002</v>
      </c>
      <c r="F701" t="s">
        <v>394</v>
      </c>
      <c r="G701">
        <v>2</v>
      </c>
      <c r="H701">
        <v>3</v>
      </c>
      <c r="I701" t="s">
        <v>58</v>
      </c>
      <c r="J701" s="15">
        <f t="shared" si="30"/>
        <v>1281.885</v>
      </c>
      <c r="K701" t="s">
        <v>407</v>
      </c>
      <c r="L701" s="17">
        <v>2.125</v>
      </c>
      <c r="M701">
        <v>12</v>
      </c>
      <c r="N701">
        <v>6</v>
      </c>
      <c r="P701" s="55">
        <v>177</v>
      </c>
      <c r="Q701" s="22">
        <v>2015</v>
      </c>
      <c r="R701" s="22" t="s">
        <v>77</v>
      </c>
      <c r="S701" s="46">
        <v>1.01</v>
      </c>
      <c r="T701" s="46">
        <v>1.25</v>
      </c>
      <c r="U701" s="46">
        <v>0</v>
      </c>
      <c r="V701" s="46">
        <v>0.64</v>
      </c>
      <c r="W701" s="46">
        <v>0</v>
      </c>
    </row>
    <row r="702" spans="1:29" hidden="1" x14ac:dyDescent="0.25">
      <c r="A702">
        <v>421</v>
      </c>
      <c r="B702">
        <v>2014</v>
      </c>
      <c r="C702" s="22" t="str">
        <f t="shared" si="31"/>
        <v>2014H00421</v>
      </c>
      <c r="D702" s="13">
        <v>41914</v>
      </c>
      <c r="E702">
        <v>40002</v>
      </c>
      <c r="F702" t="s">
        <v>394</v>
      </c>
      <c r="G702">
        <v>1</v>
      </c>
      <c r="H702">
        <v>8</v>
      </c>
      <c r="I702" t="s">
        <v>58</v>
      </c>
      <c r="J702" s="15">
        <f t="shared" si="30"/>
        <v>1357.29</v>
      </c>
      <c r="K702" t="s">
        <v>402</v>
      </c>
      <c r="L702" s="17">
        <v>2.25</v>
      </c>
      <c r="M702">
        <v>12</v>
      </c>
      <c r="N702">
        <v>6</v>
      </c>
      <c r="P702" s="55"/>
      <c r="Q702" s="22"/>
      <c r="R702" s="22" t="s">
        <v>77</v>
      </c>
      <c r="S702" s="46">
        <v>0</v>
      </c>
      <c r="T702" s="46">
        <v>0</v>
      </c>
      <c r="U702" s="46">
        <v>0</v>
      </c>
      <c r="V702" s="46">
        <v>0</v>
      </c>
      <c r="W702" s="46">
        <v>0</v>
      </c>
    </row>
    <row r="703" spans="1:29" hidden="1" x14ac:dyDescent="0.25">
      <c r="A703">
        <v>422</v>
      </c>
      <c r="B703">
        <v>2014</v>
      </c>
      <c r="C703" s="22" t="str">
        <f t="shared" si="31"/>
        <v>2014H00422</v>
      </c>
      <c r="D703" s="13">
        <v>41914</v>
      </c>
      <c r="E703">
        <v>40002</v>
      </c>
      <c r="F703" t="s">
        <v>394</v>
      </c>
      <c r="G703">
        <v>1</v>
      </c>
      <c r="H703">
        <v>8</v>
      </c>
      <c r="I703" t="s">
        <v>58</v>
      </c>
      <c r="J703" s="15">
        <f t="shared" si="30"/>
        <v>3770.25</v>
      </c>
      <c r="K703" t="s">
        <v>406</v>
      </c>
      <c r="L703" s="17">
        <v>6.25</v>
      </c>
      <c r="M703">
        <v>12</v>
      </c>
      <c r="N703">
        <v>6</v>
      </c>
      <c r="P703" s="55">
        <v>178</v>
      </c>
      <c r="Q703" s="22">
        <v>2015</v>
      </c>
      <c r="R703" s="22" t="s">
        <v>77</v>
      </c>
      <c r="S703" s="46">
        <v>7.47</v>
      </c>
      <c r="T703" s="46">
        <v>2.5299999999999998</v>
      </c>
      <c r="U703" s="46">
        <v>2.98</v>
      </c>
      <c r="V703" s="46">
        <v>0.03</v>
      </c>
      <c r="W703" s="46">
        <v>0</v>
      </c>
    </row>
    <row r="704" spans="1:29" hidden="1" x14ac:dyDescent="0.25">
      <c r="A704">
        <v>423</v>
      </c>
      <c r="B704">
        <v>2014</v>
      </c>
      <c r="C704" s="22" t="str">
        <f t="shared" si="31"/>
        <v>2014H00423</v>
      </c>
      <c r="D704" s="13">
        <v>41914</v>
      </c>
      <c r="E704">
        <v>40002</v>
      </c>
      <c r="F704" t="s">
        <v>394</v>
      </c>
      <c r="G704">
        <v>1</v>
      </c>
      <c r="H704">
        <v>8</v>
      </c>
      <c r="I704" t="s">
        <v>58</v>
      </c>
      <c r="J704" s="15">
        <f t="shared" si="30"/>
        <v>1281.885</v>
      </c>
      <c r="K704" t="s">
        <v>407</v>
      </c>
      <c r="L704" s="17">
        <v>2.125</v>
      </c>
      <c r="M704">
        <v>12</v>
      </c>
      <c r="N704">
        <v>6</v>
      </c>
      <c r="P704" s="55">
        <v>179</v>
      </c>
      <c r="Q704" s="22">
        <v>2015</v>
      </c>
      <c r="R704" s="22" t="s">
        <v>77</v>
      </c>
      <c r="S704" s="46">
        <v>0.61</v>
      </c>
      <c r="T704" s="46">
        <v>0.4</v>
      </c>
      <c r="U704" s="46">
        <v>0.59</v>
      </c>
      <c r="V704" s="46">
        <v>7.0000000000000007E-2</v>
      </c>
      <c r="W704" s="46">
        <v>0</v>
      </c>
      <c r="X704" s="55"/>
      <c r="Y704" s="22"/>
      <c r="Z704" s="61"/>
      <c r="AA704" s="46"/>
      <c r="AB704" s="46"/>
      <c r="AC704" s="46"/>
    </row>
    <row r="705" spans="1:29" hidden="1" x14ac:dyDescent="0.25">
      <c r="A705">
        <v>424</v>
      </c>
      <c r="B705">
        <v>2014</v>
      </c>
      <c r="C705" s="22" t="str">
        <f t="shared" si="31"/>
        <v>2014H00424</v>
      </c>
      <c r="D705" s="13">
        <v>41914</v>
      </c>
      <c r="E705">
        <v>40002</v>
      </c>
      <c r="F705" t="s">
        <v>394</v>
      </c>
      <c r="G705">
        <v>8</v>
      </c>
      <c r="H705">
        <v>95</v>
      </c>
      <c r="I705" t="s">
        <v>58</v>
      </c>
      <c r="J705" s="15">
        <f t="shared" si="30"/>
        <v>904.86</v>
      </c>
      <c r="K705" t="s">
        <v>402</v>
      </c>
      <c r="L705" s="17">
        <v>1.5</v>
      </c>
      <c r="M705">
        <v>12</v>
      </c>
      <c r="N705">
        <v>6</v>
      </c>
      <c r="P705" s="55">
        <v>180</v>
      </c>
      <c r="Q705" s="22">
        <v>2015</v>
      </c>
      <c r="R705" s="22" t="s">
        <v>77</v>
      </c>
      <c r="S705" s="46">
        <v>0.38</v>
      </c>
      <c r="T705" s="46">
        <v>0</v>
      </c>
      <c r="U705" s="46">
        <v>0</v>
      </c>
      <c r="V705" s="46">
        <v>0</v>
      </c>
      <c r="W705" s="46">
        <v>0</v>
      </c>
    </row>
    <row r="706" spans="1:29" hidden="1" x14ac:dyDescent="0.25">
      <c r="A706">
        <v>425</v>
      </c>
      <c r="B706">
        <v>2014</v>
      </c>
      <c r="C706" s="22" t="str">
        <f t="shared" si="31"/>
        <v>2014H00425</v>
      </c>
      <c r="D706" s="13">
        <v>41914</v>
      </c>
      <c r="E706">
        <v>40002</v>
      </c>
      <c r="F706" t="s">
        <v>394</v>
      </c>
      <c r="G706">
        <v>8</v>
      </c>
      <c r="H706">
        <v>95</v>
      </c>
      <c r="I706" t="s">
        <v>58</v>
      </c>
      <c r="J706" s="15">
        <f t="shared" si="30"/>
        <v>3317.82</v>
      </c>
      <c r="K706" t="s">
        <v>406</v>
      </c>
      <c r="L706" s="17">
        <v>5.5</v>
      </c>
      <c r="M706">
        <v>12</v>
      </c>
      <c r="N706">
        <v>6</v>
      </c>
      <c r="P706" s="55">
        <v>181</v>
      </c>
      <c r="Q706" s="22">
        <v>2015</v>
      </c>
      <c r="R706" s="22" t="s">
        <v>77</v>
      </c>
      <c r="S706" s="46">
        <v>5.52</v>
      </c>
      <c r="T706" s="46">
        <v>2.02</v>
      </c>
      <c r="U706" s="46">
        <v>2.68</v>
      </c>
      <c r="V706" s="46">
        <v>0.45</v>
      </c>
      <c r="W706" s="46">
        <v>0</v>
      </c>
    </row>
    <row r="707" spans="1:29" hidden="1" x14ac:dyDescent="0.25">
      <c r="A707">
        <v>426</v>
      </c>
      <c r="B707">
        <v>2014</v>
      </c>
      <c r="C707" s="22" t="str">
        <f t="shared" si="31"/>
        <v>2014H00426</v>
      </c>
      <c r="D707" s="13">
        <v>41914</v>
      </c>
      <c r="E707">
        <v>40002</v>
      </c>
      <c r="F707" t="s">
        <v>394</v>
      </c>
      <c r="G707">
        <v>8</v>
      </c>
      <c r="H707">
        <v>95</v>
      </c>
      <c r="I707" t="s">
        <v>58</v>
      </c>
      <c r="J707" s="15">
        <f t="shared" si="30"/>
        <v>1357.29</v>
      </c>
      <c r="K707" t="s">
        <v>407</v>
      </c>
      <c r="L707" s="17">
        <v>2.25</v>
      </c>
      <c r="M707">
        <v>12</v>
      </c>
      <c r="N707">
        <v>6</v>
      </c>
      <c r="P707" s="55">
        <v>182</v>
      </c>
      <c r="Q707" s="22">
        <v>2015</v>
      </c>
      <c r="R707" s="22" t="s">
        <v>77</v>
      </c>
      <c r="S707" s="46">
        <v>0.79</v>
      </c>
      <c r="T707" s="46">
        <v>1.4</v>
      </c>
      <c r="U707" s="46">
        <v>1.48</v>
      </c>
      <c r="V707" s="46">
        <v>7.0000000000000007E-2</v>
      </c>
      <c r="W707" s="46">
        <v>0</v>
      </c>
      <c r="X707" s="28"/>
      <c r="Y707" s="27"/>
      <c r="Z707" s="53"/>
      <c r="AA707" s="29"/>
      <c r="AB707" s="29"/>
      <c r="AC707" s="29"/>
    </row>
    <row r="708" spans="1:29" hidden="1" x14ac:dyDescent="0.25">
      <c r="A708">
        <v>445</v>
      </c>
      <c r="B708">
        <v>2014</v>
      </c>
      <c r="C708" s="22" t="str">
        <f t="shared" si="31"/>
        <v>2014H00445</v>
      </c>
      <c r="D708" s="13">
        <v>41920</v>
      </c>
      <c r="E708">
        <v>140019</v>
      </c>
      <c r="F708" t="s">
        <v>395</v>
      </c>
      <c r="G708">
        <v>7</v>
      </c>
      <c r="H708">
        <v>5</v>
      </c>
      <c r="I708" t="s">
        <v>401</v>
      </c>
      <c r="J708" s="15">
        <f t="shared" si="30"/>
        <v>5091.5</v>
      </c>
      <c r="K708" t="s">
        <v>402</v>
      </c>
      <c r="L708" s="17">
        <v>2.125</v>
      </c>
      <c r="M708">
        <v>4</v>
      </c>
      <c r="N708">
        <v>6</v>
      </c>
      <c r="P708" s="77"/>
      <c r="Q708" s="22"/>
      <c r="R708" s="22" t="s">
        <v>88</v>
      </c>
      <c r="S708" s="46">
        <v>0</v>
      </c>
      <c r="T708" s="46">
        <v>0</v>
      </c>
      <c r="U708" s="46">
        <v>0</v>
      </c>
      <c r="V708" s="46">
        <v>0</v>
      </c>
      <c r="W708" s="46">
        <v>0</v>
      </c>
      <c r="X708" s="28"/>
      <c r="Y708" s="27"/>
      <c r="Z708" s="53"/>
      <c r="AA708" s="29"/>
      <c r="AB708" s="29"/>
      <c r="AC708" s="29"/>
    </row>
    <row r="709" spans="1:29" hidden="1" x14ac:dyDescent="0.25">
      <c r="A709">
        <v>446</v>
      </c>
      <c r="B709">
        <v>2014</v>
      </c>
      <c r="C709" s="22" t="str">
        <f t="shared" si="31"/>
        <v>2014H00446</v>
      </c>
      <c r="D709" s="13">
        <v>41920</v>
      </c>
      <c r="E709">
        <v>140019</v>
      </c>
      <c r="F709" t="s">
        <v>395</v>
      </c>
      <c r="G709">
        <v>7</v>
      </c>
      <c r="H709">
        <v>5</v>
      </c>
      <c r="I709" t="s">
        <v>401</v>
      </c>
      <c r="J709" s="15">
        <f t="shared" si="30"/>
        <v>5690.5</v>
      </c>
      <c r="K709" t="s">
        <v>406</v>
      </c>
      <c r="L709" s="17">
        <v>2.375</v>
      </c>
      <c r="M709">
        <v>4</v>
      </c>
      <c r="N709">
        <v>6</v>
      </c>
      <c r="P709" s="55"/>
      <c r="Q709" s="22"/>
      <c r="R709" s="22" t="s">
        <v>88</v>
      </c>
      <c r="S709" s="46">
        <v>0</v>
      </c>
      <c r="T709" s="46">
        <v>0</v>
      </c>
      <c r="U709" s="46">
        <v>0</v>
      </c>
      <c r="V709" s="46">
        <v>0</v>
      </c>
      <c r="W709" s="46">
        <v>0</v>
      </c>
      <c r="X709" s="28"/>
      <c r="Y709" s="27"/>
      <c r="Z709" s="53"/>
      <c r="AA709" s="29"/>
      <c r="AB709" s="29"/>
      <c r="AC709" s="29"/>
    </row>
    <row r="710" spans="1:29" hidden="1" x14ac:dyDescent="0.25">
      <c r="A710">
        <v>447</v>
      </c>
      <c r="B710">
        <v>2014</v>
      </c>
      <c r="C710" s="22" t="str">
        <f t="shared" si="31"/>
        <v>2014H00447</v>
      </c>
      <c r="D710" s="13">
        <v>41920</v>
      </c>
      <c r="E710">
        <v>140019</v>
      </c>
      <c r="F710" t="s">
        <v>395</v>
      </c>
      <c r="G710">
        <v>7</v>
      </c>
      <c r="H710">
        <v>5</v>
      </c>
      <c r="J710" s="15" t="str">
        <f t="shared" si="30"/>
        <v/>
      </c>
      <c r="K710" t="s">
        <v>407</v>
      </c>
      <c r="L710" s="17">
        <v>0</v>
      </c>
      <c r="P710" s="55"/>
      <c r="Q710" s="22"/>
      <c r="R710" s="22" t="s">
        <v>88</v>
      </c>
      <c r="S710" s="46">
        <v>0</v>
      </c>
      <c r="T710" s="46">
        <v>0</v>
      </c>
      <c r="U710" s="46">
        <v>0</v>
      </c>
      <c r="V710" s="46">
        <v>0</v>
      </c>
      <c r="W710" s="46">
        <v>0</v>
      </c>
    </row>
    <row r="711" spans="1:29" hidden="1" x14ac:dyDescent="0.25">
      <c r="A711">
        <v>448</v>
      </c>
      <c r="B711">
        <v>2014</v>
      </c>
      <c r="C711" s="22" t="str">
        <f t="shared" si="31"/>
        <v>2014H00448</v>
      </c>
      <c r="D711" s="13">
        <v>41920</v>
      </c>
      <c r="E711">
        <v>140020</v>
      </c>
      <c r="F711" t="s">
        <v>395</v>
      </c>
      <c r="G711">
        <v>0</v>
      </c>
      <c r="H711">
        <v>1</v>
      </c>
      <c r="I711" t="s">
        <v>401</v>
      </c>
      <c r="J711" s="15">
        <f t="shared" si="30"/>
        <v>4193</v>
      </c>
      <c r="K711" t="s">
        <v>402</v>
      </c>
      <c r="L711" s="17">
        <v>1.75</v>
      </c>
      <c r="M711">
        <v>4</v>
      </c>
      <c r="N711">
        <v>6</v>
      </c>
      <c r="P711" s="55"/>
      <c r="Q711" s="22"/>
      <c r="R711" s="22" t="s">
        <v>88</v>
      </c>
      <c r="S711" s="46">
        <v>0</v>
      </c>
      <c r="T711" s="46">
        <v>0</v>
      </c>
      <c r="U711" s="46">
        <v>0</v>
      </c>
      <c r="V711" s="46">
        <v>0</v>
      </c>
      <c r="W711" s="46">
        <v>0</v>
      </c>
    </row>
    <row r="712" spans="1:29" hidden="1" x14ac:dyDescent="0.25">
      <c r="A712">
        <v>449</v>
      </c>
      <c r="B712">
        <v>2014</v>
      </c>
      <c r="C712" s="22" t="str">
        <f t="shared" si="31"/>
        <v>2014H00449</v>
      </c>
      <c r="D712" s="13">
        <v>41920</v>
      </c>
      <c r="E712">
        <v>140020</v>
      </c>
      <c r="F712" t="s">
        <v>395</v>
      </c>
      <c r="G712">
        <v>0</v>
      </c>
      <c r="H712">
        <v>1</v>
      </c>
      <c r="I712" t="s">
        <v>401</v>
      </c>
      <c r="J712" s="15">
        <f t="shared" si="30"/>
        <v>4193</v>
      </c>
      <c r="K712" t="s">
        <v>406</v>
      </c>
      <c r="L712" s="17">
        <v>1.75</v>
      </c>
      <c r="M712">
        <v>4</v>
      </c>
      <c r="N712">
        <v>6</v>
      </c>
      <c r="P712" s="55">
        <v>183</v>
      </c>
      <c r="Q712" s="22">
        <v>2015</v>
      </c>
      <c r="R712" s="22" t="s">
        <v>88</v>
      </c>
      <c r="S712" s="46">
        <v>11.13</v>
      </c>
      <c r="T712" s="46">
        <v>2.2000000000000002</v>
      </c>
      <c r="U712" s="46">
        <v>0</v>
      </c>
      <c r="V712" s="46">
        <v>0</v>
      </c>
      <c r="W712" s="46">
        <v>0</v>
      </c>
    </row>
    <row r="713" spans="1:29" hidden="1" x14ac:dyDescent="0.25">
      <c r="A713">
        <v>450</v>
      </c>
      <c r="B713">
        <v>2014</v>
      </c>
      <c r="C713" s="22" t="str">
        <f t="shared" si="31"/>
        <v>2014H00450</v>
      </c>
      <c r="D713" s="13">
        <v>41920</v>
      </c>
      <c r="E713">
        <v>140020</v>
      </c>
      <c r="F713" t="s">
        <v>395</v>
      </c>
      <c r="G713">
        <v>0</v>
      </c>
      <c r="H713">
        <v>1</v>
      </c>
      <c r="J713" s="15" t="str">
        <f t="shared" si="30"/>
        <v/>
      </c>
      <c r="K713" t="s">
        <v>407</v>
      </c>
      <c r="L713" s="17">
        <v>0</v>
      </c>
      <c r="P713" s="55"/>
      <c r="Q713" s="22"/>
      <c r="R713" s="22" t="s">
        <v>88</v>
      </c>
      <c r="S713" s="46">
        <v>0</v>
      </c>
      <c r="T713" s="46">
        <v>0</v>
      </c>
      <c r="U713" s="46">
        <v>0</v>
      </c>
      <c r="V713" s="46">
        <v>0</v>
      </c>
      <c r="W713" s="46">
        <v>0</v>
      </c>
    </row>
    <row r="714" spans="1:29" hidden="1" x14ac:dyDescent="0.25">
      <c r="A714">
        <v>451</v>
      </c>
      <c r="B714">
        <v>2014</v>
      </c>
      <c r="C714" s="22" t="str">
        <f t="shared" si="31"/>
        <v>2014H00451</v>
      </c>
      <c r="D714" s="13">
        <v>41920</v>
      </c>
      <c r="E714">
        <v>140021</v>
      </c>
      <c r="F714" t="s">
        <v>395</v>
      </c>
      <c r="G714">
        <v>6</v>
      </c>
      <c r="H714">
        <v>6</v>
      </c>
      <c r="I714" t="s">
        <v>401</v>
      </c>
      <c r="J714" s="15">
        <f t="shared" si="30"/>
        <v>3294.5</v>
      </c>
      <c r="K714" t="s">
        <v>402</v>
      </c>
      <c r="L714" s="17">
        <v>1.375</v>
      </c>
      <c r="M714">
        <v>4</v>
      </c>
      <c r="N714">
        <v>6</v>
      </c>
      <c r="P714" s="55"/>
      <c r="Q714" s="22"/>
      <c r="R714" s="22" t="s">
        <v>88</v>
      </c>
      <c r="S714" s="46">
        <v>0</v>
      </c>
      <c r="T714" s="46">
        <v>0</v>
      </c>
      <c r="U714" s="46">
        <v>0</v>
      </c>
      <c r="V714" s="46">
        <v>0</v>
      </c>
      <c r="W714" s="46">
        <v>0</v>
      </c>
    </row>
    <row r="715" spans="1:29" hidden="1" x14ac:dyDescent="0.25">
      <c r="A715">
        <v>452</v>
      </c>
      <c r="B715">
        <v>2014</v>
      </c>
      <c r="C715" s="22" t="str">
        <f t="shared" si="31"/>
        <v>2014H00452</v>
      </c>
      <c r="D715" s="13">
        <v>41920</v>
      </c>
      <c r="E715">
        <v>140021</v>
      </c>
      <c r="F715" t="s">
        <v>395</v>
      </c>
      <c r="G715">
        <v>6</v>
      </c>
      <c r="H715">
        <v>6</v>
      </c>
      <c r="I715" t="s">
        <v>401</v>
      </c>
      <c r="J715" s="15">
        <f t="shared" si="30"/>
        <v>2995</v>
      </c>
      <c r="K715" t="s">
        <v>406</v>
      </c>
      <c r="L715" s="17">
        <v>1.25</v>
      </c>
      <c r="M715">
        <v>4</v>
      </c>
      <c r="N715">
        <v>6</v>
      </c>
      <c r="P715" s="55">
        <v>184</v>
      </c>
      <c r="Q715" s="22">
        <v>2015</v>
      </c>
      <c r="R715" s="22" t="s">
        <v>88</v>
      </c>
      <c r="S715" s="46">
        <v>9.0399999999999991</v>
      </c>
      <c r="T715" s="46">
        <v>0</v>
      </c>
      <c r="U715" s="46">
        <v>0</v>
      </c>
      <c r="V715" s="46">
        <v>0</v>
      </c>
      <c r="W715" s="46">
        <v>0</v>
      </c>
    </row>
    <row r="716" spans="1:29" hidden="1" x14ac:dyDescent="0.25">
      <c r="A716">
        <v>453</v>
      </c>
      <c r="B716">
        <v>2014</v>
      </c>
      <c r="C716" s="22" t="str">
        <f t="shared" si="31"/>
        <v>2014H00453</v>
      </c>
      <c r="D716" s="13">
        <v>41920</v>
      </c>
      <c r="E716">
        <v>140021</v>
      </c>
      <c r="F716" t="s">
        <v>395</v>
      </c>
      <c r="G716">
        <v>6</v>
      </c>
      <c r="H716">
        <v>6</v>
      </c>
      <c r="J716" s="15" t="str">
        <f t="shared" si="30"/>
        <v/>
      </c>
      <c r="K716" t="s">
        <v>407</v>
      </c>
      <c r="L716" s="17">
        <v>0</v>
      </c>
      <c r="P716" s="55"/>
      <c r="Q716" s="22"/>
      <c r="R716" s="22" t="s">
        <v>88</v>
      </c>
      <c r="S716" s="46">
        <v>0</v>
      </c>
      <c r="T716" s="46">
        <v>0</v>
      </c>
      <c r="U716" s="46">
        <v>0</v>
      </c>
      <c r="V716" s="46">
        <v>0</v>
      </c>
      <c r="W716" s="46">
        <v>0</v>
      </c>
    </row>
    <row r="717" spans="1:29" hidden="1" x14ac:dyDescent="0.25">
      <c r="A717">
        <v>454</v>
      </c>
      <c r="B717">
        <v>2014</v>
      </c>
      <c r="C717" s="22" t="str">
        <f t="shared" si="31"/>
        <v>2014H00454</v>
      </c>
      <c r="D717" s="13">
        <v>41920</v>
      </c>
      <c r="E717">
        <v>140022</v>
      </c>
      <c r="F717" t="s">
        <v>395</v>
      </c>
      <c r="G717">
        <v>0</v>
      </c>
      <c r="H717">
        <v>6</v>
      </c>
      <c r="I717" t="s">
        <v>401</v>
      </c>
      <c r="J717" s="15">
        <f t="shared" si="30"/>
        <v>5091.5</v>
      </c>
      <c r="K717" t="s">
        <v>402</v>
      </c>
      <c r="L717" s="17">
        <v>2.125</v>
      </c>
      <c r="M717">
        <v>4</v>
      </c>
      <c r="N717">
        <v>6</v>
      </c>
      <c r="P717" s="55"/>
      <c r="Q717" s="22"/>
      <c r="R717" s="22" t="s">
        <v>88</v>
      </c>
      <c r="S717" s="46">
        <v>0</v>
      </c>
      <c r="T717" s="46">
        <v>0</v>
      </c>
      <c r="U717" s="46">
        <v>0</v>
      </c>
      <c r="V717" s="46">
        <v>0</v>
      </c>
      <c r="W717" s="46">
        <v>0</v>
      </c>
    </row>
    <row r="718" spans="1:29" hidden="1" x14ac:dyDescent="0.25">
      <c r="A718">
        <v>455</v>
      </c>
      <c r="B718">
        <v>2014</v>
      </c>
      <c r="C718" s="22" t="str">
        <f t="shared" si="31"/>
        <v>2014H00455</v>
      </c>
      <c r="D718" s="13">
        <v>41920</v>
      </c>
      <c r="E718">
        <v>140022</v>
      </c>
      <c r="F718" t="s">
        <v>395</v>
      </c>
      <c r="G718">
        <v>0</v>
      </c>
      <c r="H718">
        <v>6</v>
      </c>
      <c r="I718" t="s">
        <v>401</v>
      </c>
      <c r="J718" s="15">
        <f t="shared" si="30"/>
        <v>5391</v>
      </c>
      <c r="K718" t="s">
        <v>406</v>
      </c>
      <c r="L718" s="17">
        <v>2.25</v>
      </c>
      <c r="M718">
        <v>4</v>
      </c>
      <c r="N718">
        <v>6</v>
      </c>
      <c r="P718" s="55">
        <v>185</v>
      </c>
      <c r="Q718" s="22">
        <v>2015</v>
      </c>
      <c r="R718" s="22" t="s">
        <v>88</v>
      </c>
      <c r="S718" s="46">
        <v>10.67</v>
      </c>
      <c r="T718" s="46">
        <v>0</v>
      </c>
      <c r="U718" s="46">
        <v>0</v>
      </c>
      <c r="V718" s="46">
        <v>0</v>
      </c>
      <c r="W718" s="46">
        <v>0</v>
      </c>
    </row>
    <row r="719" spans="1:29" hidden="1" x14ac:dyDescent="0.25">
      <c r="A719">
        <v>456</v>
      </c>
      <c r="B719">
        <v>2014</v>
      </c>
      <c r="C719" s="22" t="str">
        <f t="shared" si="31"/>
        <v>2014H00456</v>
      </c>
      <c r="D719" s="13">
        <v>41920</v>
      </c>
      <c r="E719">
        <v>140022</v>
      </c>
      <c r="F719" t="s">
        <v>395</v>
      </c>
      <c r="G719">
        <v>0</v>
      </c>
      <c r="H719">
        <v>6</v>
      </c>
      <c r="J719" s="15" t="str">
        <f t="shared" si="30"/>
        <v/>
      </c>
      <c r="K719" t="s">
        <v>407</v>
      </c>
      <c r="L719" s="17">
        <v>0</v>
      </c>
      <c r="P719" s="55">
        <v>186</v>
      </c>
      <c r="Q719" s="22">
        <v>2015</v>
      </c>
      <c r="R719" s="22" t="s">
        <v>88</v>
      </c>
      <c r="S719" s="46">
        <v>13.78</v>
      </c>
      <c r="T719" s="46">
        <v>0</v>
      </c>
      <c r="U719" s="46">
        <v>0</v>
      </c>
      <c r="V719" s="46">
        <v>0</v>
      </c>
      <c r="W719" s="46">
        <v>0</v>
      </c>
      <c r="X719" s="55"/>
      <c r="Y719" s="22"/>
      <c r="Z719" s="61"/>
      <c r="AA719" s="46"/>
      <c r="AB719" s="46"/>
      <c r="AC719" s="46"/>
    </row>
    <row r="720" spans="1:29" hidden="1" x14ac:dyDescent="0.25">
      <c r="A720">
        <v>457</v>
      </c>
      <c r="B720">
        <v>2014</v>
      </c>
      <c r="C720" s="22" t="str">
        <f t="shared" si="31"/>
        <v>2014H00457</v>
      </c>
      <c r="D720" s="13">
        <v>41920</v>
      </c>
      <c r="E720">
        <v>140023</v>
      </c>
      <c r="F720" t="s">
        <v>395</v>
      </c>
      <c r="G720">
        <v>2</v>
      </c>
      <c r="H720">
        <v>9</v>
      </c>
      <c r="I720" t="s">
        <v>401</v>
      </c>
      <c r="J720" s="15">
        <f t="shared" si="30"/>
        <v>6289.5</v>
      </c>
      <c r="K720" t="s">
        <v>402</v>
      </c>
      <c r="L720" s="17">
        <v>2.625</v>
      </c>
      <c r="M720">
        <v>4</v>
      </c>
      <c r="N720">
        <v>6</v>
      </c>
      <c r="P720" s="55"/>
      <c r="Q720" s="22"/>
      <c r="R720" s="22" t="s">
        <v>88</v>
      </c>
      <c r="S720" s="46">
        <v>0</v>
      </c>
      <c r="T720" s="46">
        <v>0</v>
      </c>
      <c r="U720" s="46">
        <v>0</v>
      </c>
      <c r="V720" s="46">
        <v>0</v>
      </c>
      <c r="W720" s="46">
        <v>0</v>
      </c>
    </row>
    <row r="721" spans="1:29" hidden="1" x14ac:dyDescent="0.25">
      <c r="A721">
        <v>458</v>
      </c>
      <c r="B721">
        <v>2014</v>
      </c>
      <c r="C721" s="22" t="str">
        <f t="shared" si="31"/>
        <v>2014H00458</v>
      </c>
      <c r="D721" s="13">
        <v>41920</v>
      </c>
      <c r="E721">
        <v>140023</v>
      </c>
      <c r="F721" t="s">
        <v>395</v>
      </c>
      <c r="G721">
        <v>2</v>
      </c>
      <c r="H721">
        <v>9</v>
      </c>
      <c r="I721" t="s">
        <v>401</v>
      </c>
      <c r="J721" s="15">
        <f t="shared" si="30"/>
        <v>5091.5</v>
      </c>
      <c r="K721" t="s">
        <v>406</v>
      </c>
      <c r="L721" s="17">
        <v>2.125</v>
      </c>
      <c r="M721">
        <v>4</v>
      </c>
      <c r="N721">
        <v>6</v>
      </c>
      <c r="P721" s="55">
        <v>187</v>
      </c>
      <c r="Q721" s="22">
        <v>2015</v>
      </c>
      <c r="R721" s="22" t="s">
        <v>88</v>
      </c>
      <c r="S721" s="46">
        <v>2.11</v>
      </c>
      <c r="T721" s="46">
        <v>0</v>
      </c>
      <c r="U721" s="46">
        <v>0</v>
      </c>
      <c r="V721" s="46">
        <v>0</v>
      </c>
      <c r="W721" s="46">
        <v>0</v>
      </c>
    </row>
    <row r="722" spans="1:29" hidden="1" x14ac:dyDescent="0.25">
      <c r="A722">
        <v>459</v>
      </c>
      <c r="B722">
        <v>2014</v>
      </c>
      <c r="C722" s="22" t="str">
        <f t="shared" ref="C722:C725" si="32">CONCATENATE(B722,"H00",A722)</f>
        <v>2014H00459</v>
      </c>
      <c r="D722" s="13">
        <v>41920</v>
      </c>
      <c r="E722">
        <v>140023</v>
      </c>
      <c r="F722" t="s">
        <v>395</v>
      </c>
      <c r="G722">
        <v>2</v>
      </c>
      <c r="H722">
        <v>9</v>
      </c>
      <c r="I722" t="s">
        <v>401</v>
      </c>
      <c r="J722" s="15">
        <f t="shared" si="30"/>
        <v>299.5</v>
      </c>
      <c r="K722" t="s">
        <v>407</v>
      </c>
      <c r="L722" s="17">
        <v>0.125</v>
      </c>
      <c r="M722">
        <v>4</v>
      </c>
      <c r="N722">
        <v>6</v>
      </c>
      <c r="P722" s="55">
        <v>188</v>
      </c>
      <c r="Q722" s="22">
        <v>2015</v>
      </c>
      <c r="R722" s="22" t="s">
        <v>88</v>
      </c>
      <c r="S722" s="46">
        <v>1.31</v>
      </c>
      <c r="T722" s="46">
        <v>0.82</v>
      </c>
      <c r="U722" s="46">
        <v>0</v>
      </c>
      <c r="V722" s="46">
        <v>0</v>
      </c>
      <c r="W722" s="46">
        <v>0</v>
      </c>
    </row>
    <row r="723" spans="1:29" hidden="1" x14ac:dyDescent="0.25">
      <c r="A723">
        <v>460</v>
      </c>
      <c r="B723">
        <v>2014</v>
      </c>
      <c r="C723" s="22" t="str">
        <f t="shared" si="32"/>
        <v>2014H00460</v>
      </c>
      <c r="D723" s="13">
        <v>41920</v>
      </c>
      <c r="E723">
        <v>140024</v>
      </c>
      <c r="F723" t="s">
        <v>395</v>
      </c>
      <c r="G723">
        <v>7</v>
      </c>
      <c r="H723">
        <v>10</v>
      </c>
      <c r="I723" t="s">
        <v>401</v>
      </c>
      <c r="J723" s="15">
        <f t="shared" si="30"/>
        <v>3594</v>
      </c>
      <c r="K723" t="s">
        <v>402</v>
      </c>
      <c r="L723" s="17">
        <v>1.5</v>
      </c>
      <c r="M723">
        <v>4</v>
      </c>
      <c r="N723">
        <v>6</v>
      </c>
      <c r="P723" s="55"/>
      <c r="Q723" s="22"/>
      <c r="R723" s="22" t="s">
        <v>88</v>
      </c>
      <c r="S723" s="46">
        <v>0</v>
      </c>
      <c r="T723" s="46">
        <v>0</v>
      </c>
      <c r="U723" s="46">
        <v>0</v>
      </c>
      <c r="V723" s="46">
        <v>0</v>
      </c>
      <c r="W723" s="46">
        <v>0</v>
      </c>
    </row>
    <row r="724" spans="1:29" hidden="1" x14ac:dyDescent="0.25">
      <c r="A724">
        <v>461</v>
      </c>
      <c r="B724">
        <v>2014</v>
      </c>
      <c r="C724" s="22" t="str">
        <f t="shared" si="32"/>
        <v>2014H00461</v>
      </c>
      <c r="D724" s="13">
        <v>41920</v>
      </c>
      <c r="E724">
        <v>140024</v>
      </c>
      <c r="F724" t="s">
        <v>395</v>
      </c>
      <c r="G724">
        <v>7</v>
      </c>
      <c r="H724">
        <v>10</v>
      </c>
      <c r="I724" t="s">
        <v>401</v>
      </c>
      <c r="J724" s="15">
        <f t="shared" ref="J724:J725" si="33">IF(I724="SR",599*L724*M724,IF(I724="WB",50.27*L724*M724,""))</f>
        <v>2096.5</v>
      </c>
      <c r="K724" t="s">
        <v>406</v>
      </c>
      <c r="L724" s="17">
        <v>0.875</v>
      </c>
      <c r="M724">
        <v>4</v>
      </c>
      <c r="N724">
        <v>6</v>
      </c>
      <c r="P724" s="55">
        <v>189</v>
      </c>
      <c r="Q724" s="22">
        <v>2015</v>
      </c>
      <c r="R724" s="22" t="s">
        <v>88</v>
      </c>
      <c r="S724" s="46">
        <v>8.44</v>
      </c>
      <c r="T724" s="46">
        <v>0</v>
      </c>
      <c r="U724" s="46">
        <v>0</v>
      </c>
      <c r="V724" s="46">
        <v>0</v>
      </c>
      <c r="W724" s="46">
        <v>0</v>
      </c>
    </row>
    <row r="725" spans="1:29" hidden="1" x14ac:dyDescent="0.25">
      <c r="A725">
        <v>462</v>
      </c>
      <c r="B725">
        <v>2014</v>
      </c>
      <c r="C725" s="22" t="str">
        <f t="shared" si="32"/>
        <v>2014H00462</v>
      </c>
      <c r="D725" s="13">
        <v>41920</v>
      </c>
      <c r="E725">
        <v>140024</v>
      </c>
      <c r="F725" t="s">
        <v>395</v>
      </c>
      <c r="G725">
        <v>7</v>
      </c>
      <c r="H725">
        <v>10</v>
      </c>
      <c r="J725" s="15" t="str">
        <f t="shared" si="33"/>
        <v/>
      </c>
      <c r="K725" t="s">
        <v>407</v>
      </c>
      <c r="L725" s="17">
        <v>0</v>
      </c>
      <c r="P725" s="22"/>
      <c r="Q725" s="22"/>
      <c r="R725" s="22" t="s">
        <v>88</v>
      </c>
      <c r="S725" s="46">
        <v>0</v>
      </c>
      <c r="T725" s="46">
        <v>0</v>
      </c>
      <c r="U725" s="46">
        <v>0</v>
      </c>
      <c r="V725" s="46">
        <v>0</v>
      </c>
      <c r="W725" s="46">
        <v>0</v>
      </c>
    </row>
    <row r="726" spans="1:29" hidden="1" x14ac:dyDescent="0.25">
      <c r="A726">
        <v>229</v>
      </c>
      <c r="B726">
        <v>2017</v>
      </c>
      <c r="C726" s="22" t="str">
        <f t="shared" ref="C726:C743" si="34">CONCATENATE(B726,"H00",A726)</f>
        <v>2017H00229</v>
      </c>
      <c r="D726" s="13">
        <v>43021</v>
      </c>
      <c r="E726">
        <v>170019</v>
      </c>
      <c r="F726" t="s">
        <v>5291</v>
      </c>
      <c r="G726" s="105">
        <v>2</v>
      </c>
      <c r="H726" s="105">
        <v>2</v>
      </c>
      <c r="I726" t="s">
        <v>401</v>
      </c>
      <c r="J726" s="15">
        <f t="shared" ref="J726:J743" si="35">IF(I726="SR",599*L726*M726,IF(I726="WB",50.27*L726*M726,""))</f>
        <v>4552.3999999999996</v>
      </c>
      <c r="K726" t="s">
        <v>402</v>
      </c>
      <c r="L726" s="17">
        <v>1.9</v>
      </c>
      <c r="M726">
        <v>4</v>
      </c>
      <c r="N726">
        <v>6</v>
      </c>
      <c r="R726" s="73" t="s">
        <v>88</v>
      </c>
      <c r="S726" s="39">
        <v>0</v>
      </c>
      <c r="T726" s="39">
        <v>0</v>
      </c>
      <c r="U726" s="39">
        <v>0</v>
      </c>
      <c r="V726" s="39">
        <v>0</v>
      </c>
      <c r="W726" s="39">
        <v>0</v>
      </c>
      <c r="Y726" s="14"/>
    </row>
    <row r="727" spans="1:29" hidden="1" x14ac:dyDescent="0.25">
      <c r="A727">
        <v>230</v>
      </c>
      <c r="B727">
        <v>2017</v>
      </c>
      <c r="C727" s="22" t="str">
        <f t="shared" si="34"/>
        <v>2017H00230</v>
      </c>
      <c r="D727" s="13">
        <v>43021</v>
      </c>
      <c r="E727">
        <v>170019</v>
      </c>
      <c r="F727" t="s">
        <v>5291</v>
      </c>
      <c r="G727" s="105">
        <v>2</v>
      </c>
      <c r="H727" s="105">
        <v>2</v>
      </c>
      <c r="I727" t="s">
        <v>401</v>
      </c>
      <c r="J727" s="15">
        <f t="shared" si="35"/>
        <v>10302.799999999999</v>
      </c>
      <c r="K727" t="s">
        <v>406</v>
      </c>
      <c r="L727" s="17">
        <v>4.3</v>
      </c>
      <c r="M727">
        <v>4</v>
      </c>
      <c r="N727">
        <v>6</v>
      </c>
      <c r="R727" s="73" t="s">
        <v>88</v>
      </c>
      <c r="S727" s="39">
        <v>0</v>
      </c>
      <c r="T727" s="39">
        <v>0</v>
      </c>
      <c r="U727" s="39">
        <v>0</v>
      </c>
      <c r="V727" s="39">
        <v>0</v>
      </c>
      <c r="W727" s="39">
        <v>0</v>
      </c>
      <c r="Y727" s="14"/>
      <c r="Z727" s="19"/>
      <c r="AB727" s="16"/>
      <c r="AC727" s="16"/>
    </row>
    <row r="728" spans="1:29" hidden="1" x14ac:dyDescent="0.25">
      <c r="A728">
        <v>231</v>
      </c>
      <c r="B728">
        <v>2017</v>
      </c>
      <c r="C728" s="22" t="str">
        <f t="shared" si="34"/>
        <v>2017H00231</v>
      </c>
      <c r="D728" s="13">
        <v>43021</v>
      </c>
      <c r="E728">
        <v>170019</v>
      </c>
      <c r="F728" t="s">
        <v>5291</v>
      </c>
      <c r="G728" s="105">
        <v>2</v>
      </c>
      <c r="H728" s="105">
        <v>2</v>
      </c>
      <c r="I728" t="s">
        <v>401</v>
      </c>
      <c r="J728" s="15">
        <f t="shared" si="35"/>
        <v>359.4</v>
      </c>
      <c r="K728" t="s">
        <v>407</v>
      </c>
      <c r="L728" s="17">
        <v>0.3</v>
      </c>
      <c r="M728">
        <v>2</v>
      </c>
      <c r="N728">
        <v>6</v>
      </c>
      <c r="P728" s="14">
        <v>187</v>
      </c>
      <c r="Q728" s="14">
        <v>2019</v>
      </c>
      <c r="R728" s="73" t="s">
        <v>88</v>
      </c>
      <c r="S728" s="39">
        <v>1.27</v>
      </c>
      <c r="T728" s="39">
        <v>0</v>
      </c>
      <c r="U728" s="39">
        <v>0</v>
      </c>
      <c r="V728" s="39">
        <v>0.11</v>
      </c>
      <c r="W728" s="39">
        <v>0</v>
      </c>
      <c r="Y728" s="14"/>
      <c r="Z728" s="19"/>
      <c r="AB728" s="16"/>
      <c r="AC728" s="16"/>
    </row>
    <row r="729" spans="1:29" hidden="1" x14ac:dyDescent="0.25">
      <c r="A729">
        <v>232</v>
      </c>
      <c r="B729">
        <v>2017</v>
      </c>
      <c r="C729" s="22" t="str">
        <f t="shared" si="34"/>
        <v>2017H00232</v>
      </c>
      <c r="D729" s="13">
        <v>43021</v>
      </c>
      <c r="E729">
        <v>170020</v>
      </c>
      <c r="F729" t="s">
        <v>5291</v>
      </c>
      <c r="G729" s="105">
        <v>4</v>
      </c>
      <c r="H729" s="105">
        <v>3</v>
      </c>
      <c r="I729" t="s">
        <v>401</v>
      </c>
      <c r="J729" s="15">
        <f t="shared" si="35"/>
        <v>4552.3999999999996</v>
      </c>
      <c r="K729" t="s">
        <v>402</v>
      </c>
      <c r="L729" s="17">
        <v>1.9</v>
      </c>
      <c r="M729">
        <v>4</v>
      </c>
      <c r="N729">
        <v>6</v>
      </c>
      <c r="R729" s="73" t="s">
        <v>88</v>
      </c>
      <c r="S729" s="39">
        <v>0</v>
      </c>
      <c r="T729" s="39">
        <v>0</v>
      </c>
      <c r="U729" s="39">
        <v>0</v>
      </c>
      <c r="V729" s="39">
        <v>0</v>
      </c>
      <c r="W729" s="39">
        <v>0</v>
      </c>
      <c r="Y729" s="14"/>
      <c r="Z729" s="19"/>
      <c r="AB729" s="16"/>
      <c r="AC729" s="16"/>
    </row>
    <row r="730" spans="1:29" hidden="1" x14ac:dyDescent="0.25">
      <c r="A730">
        <v>233</v>
      </c>
      <c r="B730">
        <v>2017</v>
      </c>
      <c r="C730" s="22" t="str">
        <f t="shared" si="34"/>
        <v>2017H00233</v>
      </c>
      <c r="D730" s="13">
        <v>43021</v>
      </c>
      <c r="E730">
        <v>170020</v>
      </c>
      <c r="F730" t="s">
        <v>5291</v>
      </c>
      <c r="G730" s="105">
        <v>4</v>
      </c>
      <c r="H730" s="105">
        <v>3</v>
      </c>
      <c r="I730" t="s">
        <v>401</v>
      </c>
      <c r="J730" s="15">
        <f t="shared" si="35"/>
        <v>11021.599999999999</v>
      </c>
      <c r="K730" t="s">
        <v>406</v>
      </c>
      <c r="L730" s="17">
        <v>4.5999999999999996</v>
      </c>
      <c r="M730">
        <v>4</v>
      </c>
      <c r="N730">
        <v>6</v>
      </c>
      <c r="P730" s="14">
        <v>188</v>
      </c>
      <c r="Q730" s="14">
        <v>2019</v>
      </c>
      <c r="R730" s="73" t="s">
        <v>88</v>
      </c>
      <c r="S730" s="39">
        <v>4.43</v>
      </c>
      <c r="T730" s="39">
        <v>0</v>
      </c>
      <c r="U730" s="39">
        <v>0</v>
      </c>
      <c r="V730" s="39">
        <v>0</v>
      </c>
      <c r="W730" s="39">
        <v>0</v>
      </c>
      <c r="Y730" s="14"/>
      <c r="Z730" s="19"/>
      <c r="AB730" s="16"/>
      <c r="AC730" s="16"/>
    </row>
    <row r="731" spans="1:29" hidden="1" x14ac:dyDescent="0.25">
      <c r="A731">
        <v>234</v>
      </c>
      <c r="B731">
        <v>2017</v>
      </c>
      <c r="C731" s="22" t="str">
        <f t="shared" si="34"/>
        <v>2017H00234</v>
      </c>
      <c r="D731" s="13">
        <v>43021</v>
      </c>
      <c r="E731">
        <v>170020</v>
      </c>
      <c r="F731" t="s">
        <v>5291</v>
      </c>
      <c r="G731" s="105">
        <v>4</v>
      </c>
      <c r="H731" s="105">
        <v>3</v>
      </c>
      <c r="I731" t="s">
        <v>401</v>
      </c>
      <c r="J731" s="15">
        <f t="shared" si="35"/>
        <v>0</v>
      </c>
      <c r="K731" t="s">
        <v>407</v>
      </c>
      <c r="L731" s="17">
        <v>0</v>
      </c>
      <c r="M731">
        <v>0</v>
      </c>
      <c r="N731">
        <v>6</v>
      </c>
      <c r="R731" s="73" t="s">
        <v>88</v>
      </c>
      <c r="S731" s="39">
        <v>0</v>
      </c>
      <c r="T731" s="39">
        <v>0</v>
      </c>
      <c r="U731" s="39">
        <v>0</v>
      </c>
      <c r="V731" s="39">
        <v>0</v>
      </c>
      <c r="W731" s="39">
        <v>0</v>
      </c>
      <c r="Y731" s="14"/>
    </row>
    <row r="732" spans="1:29" hidden="1" x14ac:dyDescent="0.25">
      <c r="A732">
        <v>235</v>
      </c>
      <c r="B732">
        <v>2017</v>
      </c>
      <c r="C732" s="22" t="str">
        <f t="shared" si="34"/>
        <v>2017H00235</v>
      </c>
      <c r="D732" s="13">
        <v>43022</v>
      </c>
      <c r="E732">
        <v>170021</v>
      </c>
      <c r="F732" t="s">
        <v>5291</v>
      </c>
      <c r="G732" s="105">
        <v>8</v>
      </c>
      <c r="H732" s="105">
        <v>1</v>
      </c>
      <c r="I732" t="s">
        <v>401</v>
      </c>
      <c r="J732" s="15">
        <f t="shared" si="35"/>
        <v>4552.3999999999996</v>
      </c>
      <c r="K732" t="s">
        <v>402</v>
      </c>
      <c r="L732" s="17">
        <v>1.9</v>
      </c>
      <c r="M732">
        <v>4</v>
      </c>
      <c r="N732">
        <v>6</v>
      </c>
      <c r="R732" s="73" t="s">
        <v>88</v>
      </c>
      <c r="S732" s="39">
        <v>0</v>
      </c>
      <c r="T732" s="39">
        <v>0</v>
      </c>
      <c r="U732" s="39">
        <v>0</v>
      </c>
      <c r="V732" s="39">
        <v>0</v>
      </c>
      <c r="W732" s="39">
        <v>0</v>
      </c>
      <c r="X732"/>
      <c r="Y732" s="14"/>
    </row>
    <row r="733" spans="1:29" hidden="1" x14ac:dyDescent="0.25">
      <c r="A733">
        <v>236</v>
      </c>
      <c r="B733">
        <v>2017</v>
      </c>
      <c r="C733" s="22" t="str">
        <f t="shared" si="34"/>
        <v>2017H00236</v>
      </c>
      <c r="D733" s="13">
        <v>43022</v>
      </c>
      <c r="E733">
        <v>170021</v>
      </c>
      <c r="F733" t="s">
        <v>5291</v>
      </c>
      <c r="G733" s="105">
        <v>8</v>
      </c>
      <c r="H733" s="105">
        <v>1</v>
      </c>
      <c r="I733" t="s">
        <v>401</v>
      </c>
      <c r="J733" s="15">
        <f t="shared" si="35"/>
        <v>11021.599999999999</v>
      </c>
      <c r="K733" t="s">
        <v>406</v>
      </c>
      <c r="L733" s="17">
        <v>4.5999999999999996</v>
      </c>
      <c r="M733">
        <v>4</v>
      </c>
      <c r="N733">
        <v>6</v>
      </c>
      <c r="P733" s="14">
        <v>189</v>
      </c>
      <c r="Q733" s="14">
        <v>2019</v>
      </c>
      <c r="R733" s="73" t="s">
        <v>88</v>
      </c>
      <c r="S733" s="39">
        <v>0.63</v>
      </c>
      <c r="T733" s="39">
        <v>0</v>
      </c>
      <c r="U733" s="39">
        <v>0</v>
      </c>
      <c r="V733" s="39">
        <v>0</v>
      </c>
      <c r="W733" s="39">
        <v>0</v>
      </c>
      <c r="X733"/>
      <c r="Y733" s="14"/>
    </row>
    <row r="734" spans="1:29" hidden="1" x14ac:dyDescent="0.25">
      <c r="A734">
        <v>237</v>
      </c>
      <c r="B734">
        <v>2017</v>
      </c>
      <c r="C734" s="22" t="str">
        <f t="shared" si="34"/>
        <v>2017H00237</v>
      </c>
      <c r="D734" s="13">
        <v>43022</v>
      </c>
      <c r="E734">
        <v>170021</v>
      </c>
      <c r="F734" t="s">
        <v>5291</v>
      </c>
      <c r="G734" s="105">
        <v>8</v>
      </c>
      <c r="H734" s="105">
        <v>1</v>
      </c>
      <c r="I734" t="s">
        <v>401</v>
      </c>
      <c r="J734" s="15">
        <f t="shared" si="35"/>
        <v>0</v>
      </c>
      <c r="K734" t="s">
        <v>407</v>
      </c>
      <c r="L734" s="17">
        <v>0</v>
      </c>
      <c r="M734">
        <v>0</v>
      </c>
      <c r="N734">
        <v>6</v>
      </c>
      <c r="R734" s="73" t="s">
        <v>88</v>
      </c>
      <c r="S734" s="39">
        <v>0</v>
      </c>
      <c r="T734" s="39">
        <v>0</v>
      </c>
      <c r="U734" s="39">
        <v>0</v>
      </c>
      <c r="V734" s="39">
        <v>0</v>
      </c>
      <c r="W734" s="39">
        <v>0</v>
      </c>
      <c r="Y734" s="14"/>
    </row>
    <row r="735" spans="1:29" hidden="1" x14ac:dyDescent="0.25">
      <c r="A735">
        <v>238</v>
      </c>
      <c r="B735">
        <v>2017</v>
      </c>
      <c r="C735" s="22" t="str">
        <f t="shared" si="34"/>
        <v>2017H00238</v>
      </c>
      <c r="D735" s="13">
        <v>43022</v>
      </c>
      <c r="E735">
        <v>170022</v>
      </c>
      <c r="F735" t="s">
        <v>5291</v>
      </c>
      <c r="G735" s="105">
        <v>10</v>
      </c>
      <c r="H735" s="105">
        <v>3</v>
      </c>
      <c r="I735" t="s">
        <v>401</v>
      </c>
      <c r="J735" s="15">
        <f t="shared" si="35"/>
        <v>4792</v>
      </c>
      <c r="K735" t="s">
        <v>402</v>
      </c>
      <c r="L735" s="17">
        <v>2</v>
      </c>
      <c r="M735">
        <v>4</v>
      </c>
      <c r="N735">
        <v>6</v>
      </c>
      <c r="R735" s="73" t="s">
        <v>88</v>
      </c>
      <c r="S735" s="39">
        <v>0</v>
      </c>
      <c r="T735" s="39">
        <v>0</v>
      </c>
      <c r="U735" s="39">
        <v>0</v>
      </c>
      <c r="V735" s="39">
        <v>0</v>
      </c>
      <c r="W735" s="39">
        <v>0</v>
      </c>
    </row>
    <row r="736" spans="1:29" hidden="1" x14ac:dyDescent="0.25">
      <c r="A736">
        <v>239</v>
      </c>
      <c r="B736">
        <v>2017</v>
      </c>
      <c r="C736" s="22" t="str">
        <f t="shared" si="34"/>
        <v>2017H00239</v>
      </c>
      <c r="D736" s="13">
        <v>43022</v>
      </c>
      <c r="E736">
        <v>170022</v>
      </c>
      <c r="F736" t="s">
        <v>5291</v>
      </c>
      <c r="G736" s="105">
        <v>10</v>
      </c>
      <c r="H736" s="105">
        <v>3</v>
      </c>
      <c r="I736" t="s">
        <v>401</v>
      </c>
      <c r="J736" s="15">
        <f t="shared" si="35"/>
        <v>12938.400000000001</v>
      </c>
      <c r="K736" t="s">
        <v>406</v>
      </c>
      <c r="L736" s="17">
        <v>5.4</v>
      </c>
      <c r="M736">
        <v>4</v>
      </c>
      <c r="N736">
        <v>6</v>
      </c>
      <c r="P736" s="14">
        <v>190</v>
      </c>
      <c r="Q736" s="14">
        <v>2019</v>
      </c>
      <c r="R736" s="73" t="s">
        <v>88</v>
      </c>
      <c r="S736" s="39">
        <v>1.62</v>
      </c>
      <c r="T736" s="39">
        <v>0</v>
      </c>
      <c r="U736" s="39">
        <v>0</v>
      </c>
      <c r="V736" s="39">
        <v>0</v>
      </c>
      <c r="W736" s="39">
        <v>0</v>
      </c>
    </row>
    <row r="737" spans="1:29" hidden="1" x14ac:dyDescent="0.25">
      <c r="A737">
        <v>240</v>
      </c>
      <c r="B737">
        <v>2017</v>
      </c>
      <c r="C737" s="22" t="str">
        <f t="shared" si="34"/>
        <v>2017H00240</v>
      </c>
      <c r="D737" s="13">
        <v>43022</v>
      </c>
      <c r="E737">
        <v>170022</v>
      </c>
      <c r="F737" t="s">
        <v>5291</v>
      </c>
      <c r="G737" s="105">
        <v>10</v>
      </c>
      <c r="H737" s="105">
        <v>3</v>
      </c>
      <c r="I737" t="s">
        <v>401</v>
      </c>
      <c r="J737" s="15">
        <f t="shared" si="35"/>
        <v>3354.3999999999996</v>
      </c>
      <c r="K737" t="s">
        <v>407</v>
      </c>
      <c r="L737" s="17">
        <v>1.4</v>
      </c>
      <c r="M737">
        <v>4</v>
      </c>
      <c r="N737">
        <v>6</v>
      </c>
      <c r="P737" s="14">
        <v>191</v>
      </c>
      <c r="Q737" s="14">
        <v>2019</v>
      </c>
      <c r="R737" s="73" t="s">
        <v>88</v>
      </c>
      <c r="S737" s="39">
        <v>1.95</v>
      </c>
      <c r="T737" s="39">
        <v>0</v>
      </c>
      <c r="U737" s="39">
        <v>0</v>
      </c>
      <c r="V737" s="39">
        <v>0</v>
      </c>
      <c r="W737" s="39">
        <v>0</v>
      </c>
    </row>
    <row r="738" spans="1:29" hidden="1" x14ac:dyDescent="0.25">
      <c r="A738">
        <v>241</v>
      </c>
      <c r="B738">
        <v>2017</v>
      </c>
      <c r="C738" s="22" t="str">
        <f t="shared" si="34"/>
        <v>2017H00241</v>
      </c>
      <c r="D738" s="13">
        <v>43022</v>
      </c>
      <c r="E738">
        <v>170023</v>
      </c>
      <c r="F738" t="s">
        <v>5291</v>
      </c>
      <c r="G738" s="105">
        <v>10</v>
      </c>
      <c r="H738" s="105">
        <v>7</v>
      </c>
      <c r="I738" t="s">
        <v>401</v>
      </c>
      <c r="J738" s="15">
        <f t="shared" si="35"/>
        <v>5031.6000000000004</v>
      </c>
      <c r="K738" t="s">
        <v>402</v>
      </c>
      <c r="L738" s="17">
        <v>2.1</v>
      </c>
      <c r="M738">
        <v>4</v>
      </c>
      <c r="N738">
        <v>6</v>
      </c>
      <c r="P738"/>
      <c r="R738" s="73" t="s">
        <v>88</v>
      </c>
      <c r="S738" s="39">
        <v>0</v>
      </c>
      <c r="T738" s="39">
        <v>0</v>
      </c>
      <c r="U738" s="39">
        <v>0</v>
      </c>
      <c r="V738" s="39">
        <v>0</v>
      </c>
      <c r="W738" s="39">
        <v>0</v>
      </c>
    </row>
    <row r="739" spans="1:29" hidden="1" x14ac:dyDescent="0.25">
      <c r="A739">
        <v>242</v>
      </c>
      <c r="B739">
        <v>2017</v>
      </c>
      <c r="C739" s="22" t="str">
        <f t="shared" si="34"/>
        <v>2017H00242</v>
      </c>
      <c r="D739" s="13">
        <v>43022</v>
      </c>
      <c r="E739">
        <v>170023</v>
      </c>
      <c r="F739" t="s">
        <v>5291</v>
      </c>
      <c r="G739" s="105">
        <v>10</v>
      </c>
      <c r="H739" s="105">
        <v>7</v>
      </c>
      <c r="I739" t="s">
        <v>401</v>
      </c>
      <c r="J739" s="15">
        <f t="shared" si="35"/>
        <v>15094.8</v>
      </c>
      <c r="K739" t="s">
        <v>406</v>
      </c>
      <c r="L739" s="17">
        <v>6.3</v>
      </c>
      <c r="M739">
        <v>4</v>
      </c>
      <c r="N739">
        <v>6</v>
      </c>
      <c r="P739" s="14">
        <v>192</v>
      </c>
      <c r="Q739" s="14">
        <v>2019</v>
      </c>
      <c r="R739" s="73" t="s">
        <v>88</v>
      </c>
      <c r="S739" s="39">
        <v>0.22</v>
      </c>
      <c r="T739" s="39">
        <v>0.43</v>
      </c>
      <c r="U739" s="39">
        <v>0</v>
      </c>
      <c r="V739" s="39">
        <v>0.03</v>
      </c>
      <c r="W739" s="39">
        <v>0</v>
      </c>
    </row>
    <row r="740" spans="1:29" hidden="1" x14ac:dyDescent="0.25">
      <c r="A740">
        <v>243</v>
      </c>
      <c r="B740">
        <v>2017</v>
      </c>
      <c r="C740" s="22" t="str">
        <f t="shared" si="34"/>
        <v>2017H00243</v>
      </c>
      <c r="D740" s="13">
        <v>43022</v>
      </c>
      <c r="E740">
        <v>170023</v>
      </c>
      <c r="F740" t="s">
        <v>5291</v>
      </c>
      <c r="G740" s="105">
        <v>10</v>
      </c>
      <c r="H740" s="105">
        <v>7</v>
      </c>
      <c r="I740" t="s">
        <v>401</v>
      </c>
      <c r="J740" s="15">
        <f t="shared" si="35"/>
        <v>0</v>
      </c>
      <c r="K740" t="s">
        <v>407</v>
      </c>
      <c r="L740" s="17">
        <v>0</v>
      </c>
      <c r="M740">
        <v>0</v>
      </c>
      <c r="N740">
        <v>6</v>
      </c>
      <c r="P740"/>
      <c r="R740" s="73" t="s">
        <v>88</v>
      </c>
      <c r="S740" s="19">
        <v>0</v>
      </c>
      <c r="T740" s="19">
        <v>0</v>
      </c>
      <c r="U740" s="19">
        <v>0</v>
      </c>
      <c r="V740" s="19">
        <v>0</v>
      </c>
      <c r="W740" s="19">
        <v>0</v>
      </c>
    </row>
    <row r="741" spans="1:29" hidden="1" x14ac:dyDescent="0.25">
      <c r="A741">
        <v>244</v>
      </c>
      <c r="B741">
        <v>2017</v>
      </c>
      <c r="C741" s="22" t="str">
        <f t="shared" si="34"/>
        <v>2017H00244</v>
      </c>
      <c r="D741" s="13">
        <v>43024</v>
      </c>
      <c r="E741">
        <v>170024</v>
      </c>
      <c r="F741" t="s">
        <v>5291</v>
      </c>
      <c r="G741" s="105">
        <v>8</v>
      </c>
      <c r="H741" s="105">
        <v>5</v>
      </c>
      <c r="I741" t="s">
        <v>401</v>
      </c>
      <c r="J741" s="15">
        <f t="shared" si="35"/>
        <v>4792</v>
      </c>
      <c r="K741" t="s">
        <v>402</v>
      </c>
      <c r="L741" s="17">
        <v>2</v>
      </c>
      <c r="M741">
        <v>4</v>
      </c>
      <c r="N741">
        <v>6</v>
      </c>
      <c r="R741" s="73" t="s">
        <v>88</v>
      </c>
      <c r="S741" s="19">
        <v>0</v>
      </c>
      <c r="T741" s="19">
        <v>0</v>
      </c>
      <c r="U741" s="19">
        <v>0</v>
      </c>
      <c r="V741" s="19">
        <v>0</v>
      </c>
      <c r="W741" s="19">
        <v>0</v>
      </c>
    </row>
    <row r="742" spans="1:29" hidden="1" x14ac:dyDescent="0.25">
      <c r="A742">
        <v>245</v>
      </c>
      <c r="B742">
        <v>2017</v>
      </c>
      <c r="C742" s="22" t="str">
        <f t="shared" si="34"/>
        <v>2017H00245</v>
      </c>
      <c r="D742" s="13">
        <v>43024</v>
      </c>
      <c r="E742">
        <v>170024</v>
      </c>
      <c r="F742" t="s">
        <v>5291</v>
      </c>
      <c r="G742" s="105">
        <v>8</v>
      </c>
      <c r="H742" s="105">
        <v>5</v>
      </c>
      <c r="I742" t="s">
        <v>401</v>
      </c>
      <c r="J742" s="15">
        <f t="shared" si="35"/>
        <v>10302.799999999999</v>
      </c>
      <c r="K742" t="s">
        <v>406</v>
      </c>
      <c r="L742" s="17">
        <v>4.3</v>
      </c>
      <c r="M742">
        <v>4</v>
      </c>
      <c r="N742">
        <v>6</v>
      </c>
      <c r="P742" s="14">
        <v>193</v>
      </c>
      <c r="Q742" s="14">
        <v>2019</v>
      </c>
      <c r="R742" s="73" t="s">
        <v>88</v>
      </c>
      <c r="S742" s="19">
        <v>0.8</v>
      </c>
      <c r="T742" s="19">
        <v>0</v>
      </c>
      <c r="U742" s="19">
        <v>0</v>
      </c>
      <c r="V742" s="19">
        <v>0</v>
      </c>
      <c r="W742" s="19">
        <v>0</v>
      </c>
    </row>
    <row r="743" spans="1:29" hidden="1" x14ac:dyDescent="0.25">
      <c r="A743">
        <v>246</v>
      </c>
      <c r="B743">
        <v>2017</v>
      </c>
      <c r="C743" s="22" t="str">
        <f t="shared" si="34"/>
        <v>2017H00246</v>
      </c>
      <c r="D743" s="13">
        <v>43024</v>
      </c>
      <c r="E743">
        <v>170024</v>
      </c>
      <c r="F743" t="s">
        <v>5291</v>
      </c>
      <c r="G743" s="105">
        <v>8</v>
      </c>
      <c r="H743" s="105">
        <v>5</v>
      </c>
      <c r="I743" t="s">
        <v>401</v>
      </c>
      <c r="J743" s="15">
        <f t="shared" si="35"/>
        <v>0</v>
      </c>
      <c r="K743" t="s">
        <v>407</v>
      </c>
      <c r="L743" s="17">
        <v>0</v>
      </c>
      <c r="M743">
        <v>0</v>
      </c>
      <c r="N743">
        <v>6</v>
      </c>
      <c r="R743" s="73" t="s">
        <v>88</v>
      </c>
      <c r="S743" s="19">
        <v>0</v>
      </c>
      <c r="T743" s="19">
        <v>0</v>
      </c>
      <c r="U743" s="19">
        <v>0</v>
      </c>
      <c r="V743" s="19">
        <v>0</v>
      </c>
      <c r="W743" s="19">
        <v>0</v>
      </c>
    </row>
    <row r="744" spans="1:29" hidden="1" x14ac:dyDescent="0.25">
      <c r="J744"/>
      <c r="L744"/>
      <c r="P744"/>
      <c r="Q744"/>
      <c r="R744"/>
      <c r="S744"/>
      <c r="T744"/>
      <c r="U744"/>
      <c r="V744"/>
      <c r="W744"/>
      <c r="X744"/>
      <c r="Z744"/>
      <c r="AA744"/>
      <c r="AB744"/>
      <c r="AC744"/>
    </row>
    <row r="745" spans="1:29" hidden="1" x14ac:dyDescent="0.25">
      <c r="J745"/>
      <c r="L745"/>
      <c r="P745"/>
      <c r="Q745"/>
      <c r="R745"/>
      <c r="S745"/>
      <c r="T745"/>
      <c r="U745"/>
      <c r="V745"/>
      <c r="W745"/>
      <c r="X745"/>
      <c r="Z745"/>
      <c r="AA745"/>
      <c r="AB745"/>
      <c r="AC745"/>
    </row>
    <row r="746" spans="1:29" hidden="1" x14ac:dyDescent="0.25">
      <c r="J746"/>
      <c r="L746"/>
      <c r="P746"/>
      <c r="Q746"/>
      <c r="R746"/>
      <c r="S746"/>
      <c r="T746"/>
      <c r="U746"/>
      <c r="V746"/>
      <c r="W746"/>
      <c r="X746"/>
      <c r="Z746"/>
      <c r="AA746"/>
      <c r="AB746"/>
      <c r="AC746"/>
    </row>
    <row r="747" spans="1:29" hidden="1" x14ac:dyDescent="0.25">
      <c r="J747"/>
      <c r="L747"/>
      <c r="P747"/>
      <c r="Q747"/>
      <c r="R747"/>
      <c r="S747"/>
      <c r="T747"/>
      <c r="U747"/>
      <c r="V747"/>
      <c r="W747"/>
      <c r="X747"/>
      <c r="Z747"/>
      <c r="AA747"/>
      <c r="AB747"/>
      <c r="AC747"/>
    </row>
    <row r="748" spans="1:29" hidden="1" x14ac:dyDescent="0.25">
      <c r="J748"/>
      <c r="L748"/>
      <c r="P748"/>
      <c r="Q748"/>
      <c r="R748"/>
      <c r="S748"/>
      <c r="T748"/>
      <c r="U748"/>
      <c r="V748"/>
      <c r="W748"/>
      <c r="X748"/>
      <c r="Z748"/>
      <c r="AA748"/>
      <c r="AB748"/>
      <c r="AC748"/>
    </row>
    <row r="749" spans="1:29" hidden="1" x14ac:dyDescent="0.25">
      <c r="J749"/>
      <c r="L749"/>
      <c r="P749"/>
      <c r="Q749"/>
      <c r="R749"/>
      <c r="S749"/>
      <c r="T749"/>
      <c r="U749"/>
      <c r="V749"/>
      <c r="W749"/>
      <c r="X749"/>
      <c r="Z749"/>
      <c r="AA749"/>
      <c r="AB749"/>
      <c r="AC749"/>
    </row>
    <row r="750" spans="1:29" hidden="1" x14ac:dyDescent="0.25">
      <c r="J750"/>
      <c r="L750"/>
      <c r="P750"/>
      <c r="Q750"/>
      <c r="R750"/>
      <c r="S750"/>
      <c r="T750"/>
      <c r="U750"/>
      <c r="V750"/>
      <c r="W750"/>
      <c r="X750"/>
      <c r="Z750"/>
      <c r="AA750"/>
      <c r="AB750"/>
      <c r="AC750"/>
    </row>
    <row r="751" spans="1:29" hidden="1" x14ac:dyDescent="0.25">
      <c r="J751"/>
      <c r="L751"/>
      <c r="P751"/>
      <c r="Q751"/>
      <c r="R751"/>
      <c r="S751"/>
      <c r="T751"/>
      <c r="U751"/>
      <c r="V751"/>
      <c r="W751"/>
      <c r="X751"/>
      <c r="Z751"/>
      <c r="AA751"/>
      <c r="AB751"/>
      <c r="AC751"/>
    </row>
    <row r="752" spans="1:29" hidden="1" x14ac:dyDescent="0.25">
      <c r="J752"/>
      <c r="L752"/>
      <c r="P752"/>
      <c r="Q752"/>
      <c r="R752"/>
      <c r="S752"/>
      <c r="T752"/>
      <c r="U752"/>
      <c r="V752"/>
      <c r="W752"/>
      <c r="X752"/>
      <c r="Z752"/>
      <c r="AA752"/>
      <c r="AB752"/>
      <c r="AC752"/>
    </row>
    <row r="753" spans="10:29" hidden="1" x14ac:dyDescent="0.25">
      <c r="J753"/>
      <c r="L753"/>
      <c r="P753"/>
      <c r="Q753"/>
      <c r="R753"/>
      <c r="S753"/>
      <c r="T753"/>
      <c r="U753"/>
      <c r="V753"/>
      <c r="W753"/>
      <c r="X753"/>
      <c r="Z753"/>
      <c r="AA753"/>
      <c r="AB753"/>
      <c r="AC753"/>
    </row>
    <row r="754" spans="10:29" hidden="1" x14ac:dyDescent="0.25">
      <c r="J754"/>
      <c r="L754"/>
      <c r="P754"/>
      <c r="Q754"/>
      <c r="R754"/>
      <c r="S754"/>
      <c r="T754"/>
      <c r="U754"/>
      <c r="V754"/>
      <c r="W754"/>
      <c r="X754"/>
      <c r="Z754"/>
      <c r="AA754"/>
      <c r="AB754"/>
      <c r="AC754"/>
    </row>
    <row r="755" spans="10:29" hidden="1" x14ac:dyDescent="0.25">
      <c r="J755"/>
      <c r="L755"/>
      <c r="P755"/>
      <c r="Q755"/>
      <c r="R755"/>
      <c r="S755"/>
      <c r="T755"/>
      <c r="U755"/>
      <c r="V755"/>
      <c r="W755"/>
      <c r="X755"/>
      <c r="Z755"/>
      <c r="AA755"/>
      <c r="AB755"/>
      <c r="AC755"/>
    </row>
    <row r="756" spans="10:29" hidden="1" x14ac:dyDescent="0.25">
      <c r="J756"/>
      <c r="L756"/>
      <c r="P756"/>
      <c r="Q756"/>
      <c r="R756"/>
      <c r="S756"/>
      <c r="T756"/>
      <c r="U756"/>
      <c r="V756"/>
      <c r="W756"/>
      <c r="X756"/>
      <c r="Z756"/>
      <c r="AA756"/>
      <c r="AB756"/>
      <c r="AC756"/>
    </row>
    <row r="757" spans="10:29" hidden="1" x14ac:dyDescent="0.25">
      <c r="J757"/>
      <c r="L757"/>
      <c r="P757"/>
      <c r="Q757"/>
      <c r="R757"/>
      <c r="S757"/>
      <c r="T757"/>
      <c r="U757"/>
      <c r="V757"/>
      <c r="W757"/>
      <c r="X757"/>
      <c r="Z757"/>
      <c r="AA757"/>
      <c r="AB757"/>
      <c r="AC757"/>
    </row>
    <row r="758" spans="10:29" hidden="1" x14ac:dyDescent="0.25">
      <c r="J758"/>
      <c r="L758"/>
      <c r="P758"/>
      <c r="Q758"/>
      <c r="R758"/>
      <c r="S758"/>
      <c r="T758"/>
      <c r="U758"/>
      <c r="V758"/>
      <c r="W758"/>
      <c r="X758"/>
      <c r="Z758"/>
      <c r="AA758"/>
      <c r="AB758"/>
      <c r="AC758"/>
    </row>
    <row r="759" spans="10:29" hidden="1" x14ac:dyDescent="0.25">
      <c r="J759"/>
      <c r="L759"/>
      <c r="P759"/>
      <c r="Q759"/>
      <c r="R759"/>
      <c r="S759"/>
      <c r="T759"/>
      <c r="U759"/>
      <c r="V759"/>
      <c r="W759"/>
      <c r="X759"/>
      <c r="Z759"/>
      <c r="AA759"/>
      <c r="AB759"/>
      <c r="AC759"/>
    </row>
    <row r="760" spans="10:29" hidden="1" x14ac:dyDescent="0.25">
      <c r="J760"/>
      <c r="L760"/>
      <c r="P760"/>
      <c r="Q760"/>
      <c r="R760"/>
      <c r="S760"/>
      <c r="T760"/>
      <c r="U760"/>
      <c r="V760"/>
      <c r="W760"/>
      <c r="X760"/>
      <c r="Z760"/>
      <c r="AA760"/>
      <c r="AB760"/>
      <c r="AC760"/>
    </row>
    <row r="761" spans="10:29" hidden="1" x14ac:dyDescent="0.25">
      <c r="J761"/>
      <c r="L761"/>
      <c r="P761"/>
      <c r="Q761"/>
      <c r="R761"/>
      <c r="S761"/>
      <c r="T761"/>
      <c r="U761"/>
      <c r="V761"/>
      <c r="W761"/>
      <c r="X761"/>
      <c r="Z761"/>
      <c r="AA761"/>
      <c r="AB761"/>
      <c r="AC761"/>
    </row>
  </sheetData>
  <autoFilter ref="A1:DI761">
    <filterColumn colId="5">
      <filters>
        <filter val="SLB1"/>
      </filters>
    </filterColumn>
    <sortState ref="A726:AI743">
      <sortCondition ref="O1:O725"/>
    </sortState>
  </autoFilter>
  <sortState ref="A2:AI761">
    <sortCondition ref="B2:B761"/>
    <sortCondition ref="A2:A761"/>
  </sortState>
  <pageMargins left="0.7" right="0.7" top="0.78740157499999996" bottom="0.78740157499999996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774"/>
  <sheetViews>
    <sheetView workbookViewId="0">
      <pane xSplit="6" ySplit="2" topLeftCell="G1983" activePane="bottomRight" state="frozen"/>
      <selection pane="topRight" activeCell="D1" sqref="D1"/>
      <selection pane="bottomLeft" activeCell="A2" sqref="A2"/>
      <selection pane="bottomRight" activeCell="F2004" sqref="F2004"/>
    </sheetView>
  </sheetViews>
  <sheetFormatPr baseColWidth="10" defaultRowHeight="15" x14ac:dyDescent="0.25"/>
  <cols>
    <col min="1" max="1" width="12.140625" style="22" customWidth="1"/>
    <col min="2" max="2" width="6.42578125" style="22" customWidth="1"/>
    <col min="3" max="3" width="2.140625" style="22" customWidth="1"/>
    <col min="4" max="4" width="6.7109375" style="22" customWidth="1"/>
    <col min="5" max="5" width="8.5703125" style="22" bestFit="1" customWidth="1"/>
    <col min="6" max="6" width="14.28515625" style="55" customWidth="1"/>
    <col min="7" max="7" width="13.140625" style="61" bestFit="1" customWidth="1"/>
    <col min="8" max="8" width="11.42578125" style="46" customWidth="1"/>
    <col min="9" max="9" width="12.7109375" style="46" bestFit="1" customWidth="1"/>
    <col min="10" max="10" width="15.5703125" style="46" bestFit="1" customWidth="1"/>
    <col min="11" max="11" width="12" style="46" bestFit="1" customWidth="1"/>
    <col min="12" max="12" width="13.7109375" style="22" bestFit="1" customWidth="1"/>
    <col min="13" max="13" width="13.140625" style="61" bestFit="1" customWidth="1"/>
    <col min="14" max="14" width="11.42578125" style="46"/>
    <col min="15" max="15" width="12.7109375" style="46" bestFit="1" customWidth="1"/>
    <col min="16" max="16" width="15.5703125" style="46" bestFit="1" customWidth="1"/>
    <col min="17" max="17" width="13.7109375" style="22" bestFit="1" customWidth="1"/>
    <col min="18" max="18" width="15.42578125" style="22" bestFit="1" customWidth="1"/>
    <col min="19" max="19" width="11.42578125" style="22"/>
    <col min="20" max="20" width="12.7109375" style="22" bestFit="1" customWidth="1"/>
    <col min="21" max="21" width="15.5703125" style="22" bestFit="1" customWidth="1"/>
    <col min="22" max="16384" width="11.42578125" style="22"/>
  </cols>
  <sheetData>
    <row r="1" spans="1:21" x14ac:dyDescent="0.25">
      <c r="A1" s="22" t="s">
        <v>5292</v>
      </c>
      <c r="B1" s="22" t="s">
        <v>5570</v>
      </c>
      <c r="C1" s="22" t="s">
        <v>5571</v>
      </c>
      <c r="D1" s="22" t="s">
        <v>5572</v>
      </c>
      <c r="G1" t="s">
        <v>5296</v>
      </c>
      <c r="H1" t="s">
        <v>5313</v>
      </c>
      <c r="I1" t="s">
        <v>5319</v>
      </c>
      <c r="J1" t="s">
        <v>5303</v>
      </c>
      <c r="K1" t="s">
        <v>5311</v>
      </c>
      <c r="M1" t="s">
        <v>5299</v>
      </c>
      <c r="N1" t="s">
        <v>5315</v>
      </c>
      <c r="O1" t="s">
        <v>5321</v>
      </c>
      <c r="P1" t="s">
        <v>5307</v>
      </c>
      <c r="R1" t="s">
        <v>5301</v>
      </c>
      <c r="S1" t="s">
        <v>5317</v>
      </c>
      <c r="T1" t="s">
        <v>5323</v>
      </c>
      <c r="U1" t="s">
        <v>5309</v>
      </c>
    </row>
    <row r="2" spans="1:21" s="27" customFormat="1" ht="30" customHeight="1" x14ac:dyDescent="0.25">
      <c r="A2" s="104" t="s">
        <v>0</v>
      </c>
      <c r="B2" s="104" t="s">
        <v>5573</v>
      </c>
      <c r="C2" s="104" t="s">
        <v>5574</v>
      </c>
      <c r="D2" s="104" t="s">
        <v>5575</v>
      </c>
      <c r="E2" s="104" t="s">
        <v>4</v>
      </c>
      <c r="F2" s="5" t="s">
        <v>4143</v>
      </c>
      <c r="G2" s="71" t="s">
        <v>17</v>
      </c>
      <c r="H2" s="8" t="s">
        <v>18</v>
      </c>
      <c r="I2" s="8" t="s">
        <v>19</v>
      </c>
      <c r="J2" s="8" t="s">
        <v>20</v>
      </c>
      <c r="K2" s="8" t="s">
        <v>21</v>
      </c>
      <c r="L2" s="5" t="s">
        <v>4144</v>
      </c>
      <c r="M2" s="71" t="s">
        <v>42</v>
      </c>
      <c r="N2" s="8" t="s">
        <v>18</v>
      </c>
      <c r="O2" s="8" t="s">
        <v>19</v>
      </c>
      <c r="P2" s="8" t="s">
        <v>20</v>
      </c>
      <c r="Q2" s="5" t="s">
        <v>4145</v>
      </c>
      <c r="R2" s="11" t="s">
        <v>43</v>
      </c>
      <c r="S2" s="12" t="s">
        <v>18</v>
      </c>
      <c r="T2" s="12" t="s">
        <v>19</v>
      </c>
      <c r="U2" s="12" t="s">
        <v>20</v>
      </c>
    </row>
    <row r="3" spans="1:21" ht="12.75" hidden="1" customHeight="1" x14ac:dyDescent="0.25">
      <c r="A3" s="22" t="s">
        <v>1920</v>
      </c>
      <c r="B3" s="22">
        <v>1995</v>
      </c>
      <c r="C3" s="22" t="s">
        <v>5576</v>
      </c>
      <c r="D3" s="22">
        <v>26070</v>
      </c>
      <c r="E3" s="22" t="s">
        <v>75</v>
      </c>
      <c r="F3" s="22" t="s">
        <v>3542</v>
      </c>
      <c r="G3" s="61" t="s">
        <v>77</v>
      </c>
      <c r="H3" s="46">
        <v>3.7119999999999997</v>
      </c>
      <c r="I3" s="46">
        <v>2.7309999999999999</v>
      </c>
      <c r="J3" s="65">
        <v>0</v>
      </c>
      <c r="K3" s="46">
        <v>0.14799999999999999</v>
      </c>
    </row>
    <row r="4" spans="1:21" ht="12.75" hidden="1" customHeight="1" x14ac:dyDescent="0.25">
      <c r="A4" s="22" t="s">
        <v>1921</v>
      </c>
      <c r="B4" s="22">
        <v>1995</v>
      </c>
      <c r="C4" s="22" t="s">
        <v>5576</v>
      </c>
      <c r="D4" s="22">
        <v>26071</v>
      </c>
      <c r="E4" s="22" t="s">
        <v>75</v>
      </c>
      <c r="F4" s="22" t="s">
        <v>3543</v>
      </c>
      <c r="G4" s="61" t="s">
        <v>77</v>
      </c>
      <c r="H4" s="46">
        <v>1.347</v>
      </c>
      <c r="I4" s="46">
        <v>0.159</v>
      </c>
      <c r="J4" s="65">
        <v>0</v>
      </c>
      <c r="K4" s="46">
        <v>0.19900000000000001</v>
      </c>
    </row>
    <row r="5" spans="1:21" ht="12.75" hidden="1" customHeight="1" x14ac:dyDescent="0.25">
      <c r="A5" s="22" t="s">
        <v>1922</v>
      </c>
      <c r="B5" s="22">
        <v>1995</v>
      </c>
      <c r="C5" s="22" t="s">
        <v>5576</v>
      </c>
      <c r="D5" s="22">
        <v>26072</v>
      </c>
      <c r="E5" s="22" t="s">
        <v>75</v>
      </c>
      <c r="F5" s="22" t="s">
        <v>3544</v>
      </c>
      <c r="G5" s="61" t="s">
        <v>77</v>
      </c>
      <c r="H5" s="46">
        <v>1.2630000000000001</v>
      </c>
      <c r="I5" s="46">
        <v>4.0619999999999994</v>
      </c>
      <c r="J5" s="65">
        <v>0</v>
      </c>
      <c r="K5" s="46">
        <v>0.38300000000000001</v>
      </c>
    </row>
    <row r="6" spans="1:21" ht="12.75" hidden="1" customHeight="1" x14ac:dyDescent="0.25">
      <c r="A6" s="22" t="s">
        <v>1923</v>
      </c>
      <c r="B6" s="22">
        <v>1995</v>
      </c>
      <c r="C6" s="22" t="s">
        <v>5576</v>
      </c>
      <c r="D6" s="22">
        <v>26073</v>
      </c>
      <c r="E6" s="22" t="s">
        <v>75</v>
      </c>
      <c r="F6" s="22" t="s">
        <v>3546</v>
      </c>
      <c r="G6" s="61" t="s">
        <v>77</v>
      </c>
      <c r="H6" s="46">
        <v>0.55100000000000005</v>
      </c>
      <c r="I6" s="46">
        <v>3.141</v>
      </c>
      <c r="J6" s="65">
        <v>0</v>
      </c>
      <c r="K6" s="46">
        <v>1.093</v>
      </c>
    </row>
    <row r="7" spans="1:21" ht="12.75" hidden="1" customHeight="1" x14ac:dyDescent="0.25">
      <c r="A7" s="22" t="s">
        <v>1924</v>
      </c>
      <c r="B7" s="22">
        <v>1995</v>
      </c>
      <c r="C7" s="22" t="s">
        <v>5576</v>
      </c>
      <c r="D7" s="22">
        <v>26074</v>
      </c>
      <c r="E7" s="22" t="s">
        <v>75</v>
      </c>
      <c r="F7" s="22" t="s">
        <v>3548</v>
      </c>
      <c r="G7" s="61" t="s">
        <v>77</v>
      </c>
      <c r="H7" s="46">
        <v>0.61499999999999999</v>
      </c>
      <c r="I7" s="46">
        <v>0.499</v>
      </c>
      <c r="J7" s="65">
        <v>0</v>
      </c>
      <c r="K7" s="46">
        <v>0.26</v>
      </c>
    </row>
    <row r="8" spans="1:21" ht="12.75" hidden="1" customHeight="1" x14ac:dyDescent="0.25">
      <c r="A8" s="22" t="s">
        <v>1925</v>
      </c>
      <c r="B8" s="22">
        <v>1995</v>
      </c>
      <c r="C8" s="22" t="s">
        <v>5576</v>
      </c>
      <c r="D8" s="22">
        <v>26075</v>
      </c>
      <c r="E8" s="22" t="s">
        <v>75</v>
      </c>
      <c r="F8" s="22" t="s">
        <v>3550</v>
      </c>
      <c r="G8" s="61" t="s">
        <v>77</v>
      </c>
      <c r="H8" s="46">
        <v>0.28799999999999998</v>
      </c>
      <c r="I8" s="65">
        <v>0</v>
      </c>
      <c r="J8" s="65">
        <v>0</v>
      </c>
      <c r="K8" s="65">
        <v>0</v>
      </c>
    </row>
    <row r="9" spans="1:21" ht="12.75" hidden="1" customHeight="1" x14ac:dyDescent="0.25">
      <c r="A9" s="22" t="s">
        <v>1926</v>
      </c>
      <c r="B9" s="22">
        <v>1995</v>
      </c>
      <c r="C9" s="22" t="s">
        <v>5576</v>
      </c>
      <c r="D9" s="22">
        <v>26076</v>
      </c>
      <c r="E9" s="22" t="s">
        <v>75</v>
      </c>
      <c r="F9" s="22" t="s">
        <v>3552</v>
      </c>
      <c r="G9" s="61" t="s">
        <v>77</v>
      </c>
      <c r="H9" s="46">
        <v>0.92699999999999994</v>
      </c>
      <c r="I9" s="46">
        <v>0.46</v>
      </c>
      <c r="J9" s="65">
        <v>0</v>
      </c>
      <c r="K9" s="46">
        <v>0.39900000000000002</v>
      </c>
    </row>
    <row r="10" spans="1:21" ht="12.75" hidden="1" customHeight="1" x14ac:dyDescent="0.25">
      <c r="A10" s="22" t="s">
        <v>1927</v>
      </c>
      <c r="B10" s="22">
        <v>1995</v>
      </c>
      <c r="C10" s="22" t="s">
        <v>5576</v>
      </c>
      <c r="D10" s="22">
        <v>26077</v>
      </c>
      <c r="E10" s="22" t="s">
        <v>75</v>
      </c>
      <c r="F10" s="22" t="s">
        <v>3554</v>
      </c>
      <c r="G10" s="61" t="s">
        <v>77</v>
      </c>
      <c r="H10" s="46">
        <v>1.4E-2</v>
      </c>
      <c r="I10" s="65">
        <v>0</v>
      </c>
      <c r="J10" s="65">
        <v>0</v>
      </c>
      <c r="K10" s="46">
        <v>0.111</v>
      </c>
    </row>
    <row r="11" spans="1:21" ht="12.75" hidden="1" customHeight="1" x14ac:dyDescent="0.25">
      <c r="A11" s="22" t="s">
        <v>1928</v>
      </c>
      <c r="B11" s="22">
        <v>1995</v>
      </c>
      <c r="C11" s="22" t="s">
        <v>5576</v>
      </c>
      <c r="D11" s="22">
        <v>26078</v>
      </c>
      <c r="E11" s="22" t="s">
        <v>75</v>
      </c>
      <c r="F11" s="22" t="s">
        <v>3556</v>
      </c>
      <c r="G11" s="61" t="s">
        <v>77</v>
      </c>
      <c r="H11" s="46">
        <v>0.08</v>
      </c>
      <c r="I11" s="65">
        <v>0</v>
      </c>
      <c r="J11" s="65">
        <v>0</v>
      </c>
      <c r="K11" s="65">
        <v>0</v>
      </c>
    </row>
    <row r="12" spans="1:21" ht="12.75" hidden="1" customHeight="1" x14ac:dyDescent="0.25">
      <c r="A12" s="22" t="s">
        <v>1929</v>
      </c>
      <c r="B12" s="22">
        <v>1995</v>
      </c>
      <c r="C12" s="22" t="s">
        <v>5576</v>
      </c>
      <c r="D12" s="22">
        <v>26079</v>
      </c>
      <c r="E12" s="22" t="s">
        <v>75</v>
      </c>
      <c r="F12" s="22" t="s">
        <v>3557</v>
      </c>
      <c r="G12" s="61" t="s">
        <v>77</v>
      </c>
      <c r="H12" s="46">
        <v>2.0289999999999999</v>
      </c>
      <c r="I12" s="46">
        <v>0.187</v>
      </c>
      <c r="J12" s="65">
        <v>0</v>
      </c>
      <c r="K12" s="46">
        <v>0.9830000000000001</v>
      </c>
    </row>
    <row r="13" spans="1:21" ht="12.75" hidden="1" customHeight="1" x14ac:dyDescent="0.25">
      <c r="A13" s="22" t="s">
        <v>1930</v>
      </c>
      <c r="B13" s="22">
        <v>1995</v>
      </c>
      <c r="C13" s="22" t="s">
        <v>5576</v>
      </c>
      <c r="D13" s="22">
        <v>26080</v>
      </c>
      <c r="E13" s="22" t="s">
        <v>75</v>
      </c>
      <c r="F13" s="22" t="s">
        <v>3558</v>
      </c>
      <c r="G13" s="61" t="s">
        <v>77</v>
      </c>
      <c r="H13" s="46">
        <v>0.64500000000000002</v>
      </c>
      <c r="I13" s="46">
        <v>3.6779999999999999</v>
      </c>
      <c r="J13" s="65">
        <v>0</v>
      </c>
      <c r="K13" s="46">
        <v>0.09</v>
      </c>
      <c r="M13" s="22"/>
      <c r="N13" s="22"/>
      <c r="O13" s="22"/>
      <c r="P13" s="22"/>
    </row>
    <row r="14" spans="1:21" ht="12.75" hidden="1" customHeight="1" x14ac:dyDescent="0.25">
      <c r="A14" s="22" t="s">
        <v>1931</v>
      </c>
      <c r="B14" s="22">
        <v>1995</v>
      </c>
      <c r="C14" s="22" t="s">
        <v>5576</v>
      </c>
      <c r="D14" s="22">
        <v>26081</v>
      </c>
      <c r="E14" s="22" t="s">
        <v>75</v>
      </c>
      <c r="F14" s="22" t="s">
        <v>3560</v>
      </c>
      <c r="G14" s="61" t="s">
        <v>77</v>
      </c>
      <c r="H14" s="46">
        <v>1.5349999999999999</v>
      </c>
      <c r="I14" s="46">
        <v>0.70799999999999996</v>
      </c>
      <c r="J14" s="65">
        <v>0</v>
      </c>
      <c r="K14" s="46">
        <v>0.44700000000000001</v>
      </c>
    </row>
    <row r="15" spans="1:21" ht="12.75" hidden="1" customHeight="1" x14ac:dyDescent="0.25">
      <c r="A15" s="22" t="s">
        <v>1932</v>
      </c>
      <c r="B15" s="22">
        <v>1995</v>
      </c>
      <c r="C15" s="22" t="s">
        <v>5576</v>
      </c>
      <c r="D15" s="22">
        <v>26082</v>
      </c>
      <c r="E15" s="22" t="s">
        <v>75</v>
      </c>
      <c r="F15" s="22" t="s">
        <v>3562</v>
      </c>
      <c r="G15" s="61" t="s">
        <v>77</v>
      </c>
      <c r="H15" s="46">
        <v>1.579</v>
      </c>
      <c r="I15" s="46">
        <v>2.2910000000000004</v>
      </c>
      <c r="J15" s="65">
        <v>0</v>
      </c>
      <c r="K15" s="46">
        <v>3.6749999999999998</v>
      </c>
    </row>
    <row r="16" spans="1:21" ht="12.75" hidden="1" customHeight="1" x14ac:dyDescent="0.25">
      <c r="A16" s="22" t="s">
        <v>1933</v>
      </c>
      <c r="B16" s="22">
        <v>1995</v>
      </c>
      <c r="C16" s="22" t="s">
        <v>5576</v>
      </c>
      <c r="D16" s="22">
        <v>26083</v>
      </c>
      <c r="E16" s="22" t="s">
        <v>75</v>
      </c>
      <c r="F16" s="22" t="s">
        <v>3564</v>
      </c>
      <c r="G16" s="61" t="s">
        <v>77</v>
      </c>
      <c r="H16" s="46">
        <v>2.3739999999999997</v>
      </c>
      <c r="I16" s="46">
        <v>2.052</v>
      </c>
      <c r="J16" s="65">
        <v>0</v>
      </c>
      <c r="K16" s="46">
        <v>1.8009999999999999</v>
      </c>
    </row>
    <row r="17" spans="1:11" ht="12.75" hidden="1" customHeight="1" x14ac:dyDescent="0.25">
      <c r="A17" s="22" t="s">
        <v>1934</v>
      </c>
      <c r="B17" s="22">
        <v>1995</v>
      </c>
      <c r="C17" s="22" t="s">
        <v>5576</v>
      </c>
      <c r="D17" s="22">
        <v>26266</v>
      </c>
      <c r="E17" s="22" t="s">
        <v>75</v>
      </c>
      <c r="F17" s="22" t="s">
        <v>3566</v>
      </c>
      <c r="G17" s="61" t="s">
        <v>77</v>
      </c>
      <c r="H17" s="46">
        <v>0.83400000000000007</v>
      </c>
      <c r="I17" s="46">
        <v>41.296999999999997</v>
      </c>
      <c r="J17" s="65">
        <v>0</v>
      </c>
      <c r="K17" s="46">
        <v>0.497</v>
      </c>
    </row>
    <row r="18" spans="1:11" ht="12.75" hidden="1" customHeight="1" x14ac:dyDescent="0.25">
      <c r="A18" s="22" t="s">
        <v>1935</v>
      </c>
      <c r="B18" s="22">
        <v>1995</v>
      </c>
      <c r="C18" s="22" t="s">
        <v>5576</v>
      </c>
      <c r="D18" s="22">
        <v>26267</v>
      </c>
      <c r="E18" s="22" t="s">
        <v>75</v>
      </c>
      <c r="F18" s="22" t="s">
        <v>3568</v>
      </c>
      <c r="G18" s="61" t="s">
        <v>77</v>
      </c>
      <c r="H18" s="46">
        <v>1.8439999999999999</v>
      </c>
      <c r="I18" s="46">
        <v>1.0189999999999999</v>
      </c>
      <c r="J18" s="65">
        <v>0</v>
      </c>
      <c r="K18" s="46">
        <v>0.71499999999999997</v>
      </c>
    </row>
    <row r="19" spans="1:11" ht="12.75" hidden="1" customHeight="1" x14ac:dyDescent="0.25">
      <c r="A19" s="22" t="s">
        <v>1936</v>
      </c>
      <c r="B19" s="22">
        <v>1995</v>
      </c>
      <c r="C19" s="22" t="s">
        <v>5576</v>
      </c>
      <c r="D19" s="22">
        <v>26268</v>
      </c>
      <c r="E19" s="22" t="s">
        <v>75</v>
      </c>
      <c r="F19" s="22" t="s">
        <v>3570</v>
      </c>
      <c r="G19" s="61" t="s">
        <v>77</v>
      </c>
      <c r="H19" s="46">
        <v>4.2000000000000003E-2</v>
      </c>
      <c r="I19" s="65">
        <v>0</v>
      </c>
      <c r="J19" s="65">
        <v>0</v>
      </c>
      <c r="K19" s="46">
        <v>4.8000000000000001E-2</v>
      </c>
    </row>
    <row r="20" spans="1:11" ht="12.75" hidden="1" customHeight="1" x14ac:dyDescent="0.25">
      <c r="A20" s="22" t="s">
        <v>1937</v>
      </c>
      <c r="B20" s="22">
        <v>1995</v>
      </c>
      <c r="C20" s="22" t="s">
        <v>5576</v>
      </c>
      <c r="D20" s="22">
        <v>26269</v>
      </c>
      <c r="E20" s="22" t="s">
        <v>75</v>
      </c>
      <c r="F20" s="22" t="s">
        <v>3571</v>
      </c>
      <c r="G20" s="61" t="s">
        <v>77</v>
      </c>
      <c r="H20" s="46">
        <v>0.21099999999999999</v>
      </c>
      <c r="I20" s="65">
        <v>0</v>
      </c>
      <c r="J20" s="65">
        <v>0</v>
      </c>
      <c r="K20" s="46">
        <v>6.0000000000000001E-3</v>
      </c>
    </row>
    <row r="21" spans="1:11" ht="12.75" hidden="1" customHeight="1" x14ac:dyDescent="0.25">
      <c r="A21" s="22" t="s">
        <v>1938</v>
      </c>
      <c r="B21" s="22">
        <v>1995</v>
      </c>
      <c r="C21" s="22" t="s">
        <v>5576</v>
      </c>
      <c r="D21" s="22">
        <v>26270</v>
      </c>
      <c r="E21" s="22" t="s">
        <v>75</v>
      </c>
      <c r="F21" s="22" t="s">
        <v>3572</v>
      </c>
      <c r="G21" s="61" t="s">
        <v>77</v>
      </c>
      <c r="H21" s="46">
        <v>1.984</v>
      </c>
      <c r="I21" s="46">
        <v>2.5740000000000003</v>
      </c>
      <c r="J21" s="65">
        <v>0</v>
      </c>
      <c r="K21" s="46">
        <v>1.5230000000000001</v>
      </c>
    </row>
    <row r="22" spans="1:11" ht="12.75" hidden="1" customHeight="1" x14ac:dyDescent="0.25">
      <c r="A22" s="22" t="s">
        <v>1939</v>
      </c>
      <c r="B22" s="22">
        <v>1995</v>
      </c>
      <c r="C22" s="22" t="s">
        <v>5576</v>
      </c>
      <c r="D22" s="22">
        <v>26271</v>
      </c>
      <c r="E22" s="22" t="s">
        <v>75</v>
      </c>
      <c r="F22" s="22" t="s">
        <v>3573</v>
      </c>
      <c r="G22" s="61" t="s">
        <v>77</v>
      </c>
      <c r="H22" s="46">
        <v>1.7370000000000001</v>
      </c>
      <c r="I22" s="46">
        <v>2.7720000000000002</v>
      </c>
      <c r="J22" s="65">
        <v>0</v>
      </c>
      <c r="K22" s="46">
        <v>0.86</v>
      </c>
    </row>
    <row r="23" spans="1:11" ht="12.75" hidden="1" customHeight="1" x14ac:dyDescent="0.25">
      <c r="A23" s="22" t="s">
        <v>1940</v>
      </c>
      <c r="B23" s="22">
        <v>1995</v>
      </c>
      <c r="C23" s="22" t="s">
        <v>5576</v>
      </c>
      <c r="D23" s="22">
        <v>26272</v>
      </c>
      <c r="E23" s="22" t="s">
        <v>75</v>
      </c>
      <c r="F23" s="22" t="s">
        <v>3575</v>
      </c>
      <c r="G23" s="61" t="s">
        <v>77</v>
      </c>
      <c r="H23" s="46">
        <v>1.3160000000000001</v>
      </c>
      <c r="I23" s="46">
        <v>1.8530000000000002</v>
      </c>
      <c r="J23" s="65">
        <v>0</v>
      </c>
      <c r="K23" s="46">
        <v>0.29499999999999998</v>
      </c>
    </row>
    <row r="24" spans="1:11" ht="12.75" hidden="1" customHeight="1" x14ac:dyDescent="0.25">
      <c r="A24" s="22" t="s">
        <v>1941</v>
      </c>
      <c r="B24" s="22">
        <v>1995</v>
      </c>
      <c r="C24" s="22" t="s">
        <v>5576</v>
      </c>
      <c r="D24" s="22">
        <v>26273</v>
      </c>
      <c r="E24" s="22" t="s">
        <v>75</v>
      </c>
      <c r="F24" s="22" t="s">
        <v>3577</v>
      </c>
      <c r="G24" s="61" t="s">
        <v>77</v>
      </c>
      <c r="H24" s="46">
        <v>0.68299999999999994</v>
      </c>
      <c r="I24" s="46">
        <v>0.47599999999999998</v>
      </c>
      <c r="J24" s="65">
        <v>0</v>
      </c>
      <c r="K24" s="46">
        <v>0.58799999999999997</v>
      </c>
    </row>
    <row r="25" spans="1:11" ht="12.75" hidden="1" customHeight="1" x14ac:dyDescent="0.25">
      <c r="A25" s="22" t="s">
        <v>1942</v>
      </c>
      <c r="B25" s="22">
        <v>1995</v>
      </c>
      <c r="C25" s="22" t="s">
        <v>5576</v>
      </c>
      <c r="D25" s="22">
        <v>26274</v>
      </c>
      <c r="E25" s="22" t="s">
        <v>75</v>
      </c>
      <c r="F25" s="22" t="s">
        <v>3579</v>
      </c>
      <c r="G25" s="61" t="s">
        <v>77</v>
      </c>
      <c r="H25" s="46">
        <v>0.64</v>
      </c>
      <c r="I25" s="46">
        <v>0.47599999999999998</v>
      </c>
      <c r="J25" s="65">
        <v>0</v>
      </c>
      <c r="K25" s="46">
        <v>0.29900000000000004</v>
      </c>
    </row>
    <row r="26" spans="1:11" ht="12.75" hidden="1" customHeight="1" x14ac:dyDescent="0.25">
      <c r="A26" s="22" t="s">
        <v>1943</v>
      </c>
      <c r="B26" s="22">
        <v>1995</v>
      </c>
      <c r="C26" s="22" t="s">
        <v>5576</v>
      </c>
      <c r="D26" s="22">
        <v>26275</v>
      </c>
      <c r="E26" s="22" t="s">
        <v>75</v>
      </c>
      <c r="F26" s="22" t="s">
        <v>3581</v>
      </c>
      <c r="G26" s="61" t="s">
        <v>77</v>
      </c>
      <c r="H26" s="46">
        <v>0.376</v>
      </c>
      <c r="I26" s="65">
        <v>0</v>
      </c>
      <c r="J26" s="65">
        <v>0</v>
      </c>
      <c r="K26" s="46">
        <v>0.72399999999999998</v>
      </c>
    </row>
    <row r="27" spans="1:11" ht="12.75" hidden="1" customHeight="1" x14ac:dyDescent="0.25">
      <c r="A27" s="22" t="s">
        <v>1944</v>
      </c>
      <c r="B27" s="22">
        <v>1995</v>
      </c>
      <c r="C27" s="22" t="s">
        <v>5576</v>
      </c>
      <c r="D27" s="22">
        <v>26276</v>
      </c>
      <c r="E27" s="22" t="s">
        <v>75</v>
      </c>
      <c r="F27" s="22" t="s">
        <v>3583</v>
      </c>
      <c r="G27" s="61" t="s">
        <v>77</v>
      </c>
      <c r="H27" s="46">
        <v>0.34299999999999997</v>
      </c>
      <c r="I27" s="65">
        <v>0</v>
      </c>
      <c r="J27" s="65">
        <v>0</v>
      </c>
      <c r="K27" s="46">
        <v>0.309</v>
      </c>
    </row>
    <row r="28" spans="1:11" ht="12.75" hidden="1" customHeight="1" x14ac:dyDescent="0.25">
      <c r="A28" s="22" t="s">
        <v>1945</v>
      </c>
      <c r="B28" s="22">
        <v>1995</v>
      </c>
      <c r="C28" s="22" t="s">
        <v>5576</v>
      </c>
      <c r="D28" s="22">
        <v>26277</v>
      </c>
      <c r="E28" s="22" t="s">
        <v>75</v>
      </c>
      <c r="F28" s="22" t="s">
        <v>3585</v>
      </c>
      <c r="G28" s="61" t="s">
        <v>77</v>
      </c>
      <c r="H28" s="65">
        <v>0</v>
      </c>
      <c r="I28" s="65">
        <v>0</v>
      </c>
      <c r="J28" s="65">
        <v>0</v>
      </c>
      <c r="K28" s="65">
        <v>0</v>
      </c>
    </row>
    <row r="29" spans="1:11" ht="12.75" hidden="1" customHeight="1" x14ac:dyDescent="0.25">
      <c r="A29" s="22" t="s">
        <v>1946</v>
      </c>
      <c r="B29" s="22">
        <v>1995</v>
      </c>
      <c r="C29" s="22" t="s">
        <v>5576</v>
      </c>
      <c r="D29" s="22">
        <v>26278</v>
      </c>
      <c r="E29" s="22" t="s">
        <v>75</v>
      </c>
      <c r="F29" s="22" t="s">
        <v>3586</v>
      </c>
      <c r="G29" s="61" t="s">
        <v>77</v>
      </c>
      <c r="H29" s="46">
        <v>2.4990000000000001</v>
      </c>
      <c r="I29" s="46">
        <v>1.2430000000000001</v>
      </c>
      <c r="J29" s="65">
        <v>0</v>
      </c>
      <c r="K29" s="46">
        <v>0.94900000000000007</v>
      </c>
    </row>
    <row r="30" spans="1:11" ht="12.75" hidden="1" customHeight="1" x14ac:dyDescent="0.25">
      <c r="A30" s="22" t="s">
        <v>1947</v>
      </c>
      <c r="B30" s="22">
        <v>1995</v>
      </c>
      <c r="C30" s="22" t="s">
        <v>5576</v>
      </c>
      <c r="D30" s="22">
        <v>26279</v>
      </c>
      <c r="E30" s="22" t="s">
        <v>75</v>
      </c>
      <c r="F30" s="22" t="s">
        <v>3587</v>
      </c>
      <c r="G30" s="61" t="s">
        <v>77</v>
      </c>
      <c r="H30" s="46">
        <v>1.1000000000000001</v>
      </c>
      <c r="I30" s="46">
        <v>1.052</v>
      </c>
      <c r="J30" s="65">
        <v>0</v>
      </c>
      <c r="K30" s="46">
        <v>0.36899999999999999</v>
      </c>
    </row>
    <row r="31" spans="1:11" ht="12.75" hidden="1" customHeight="1" x14ac:dyDescent="0.25">
      <c r="A31" s="22" t="s">
        <v>1948</v>
      </c>
      <c r="B31" s="22">
        <v>1995</v>
      </c>
      <c r="C31" s="22" t="s">
        <v>5576</v>
      </c>
      <c r="D31" s="22">
        <v>26280</v>
      </c>
      <c r="E31" s="22" t="s">
        <v>75</v>
      </c>
      <c r="F31" s="22" t="s">
        <v>3588</v>
      </c>
      <c r="G31" s="61" t="s">
        <v>77</v>
      </c>
      <c r="H31" s="46">
        <v>1.5909999999999997</v>
      </c>
      <c r="I31" s="46">
        <v>0.97799999999999998</v>
      </c>
      <c r="J31" s="65">
        <v>0</v>
      </c>
      <c r="K31" s="46">
        <v>0.32400000000000001</v>
      </c>
    </row>
    <row r="32" spans="1:11" ht="12.75" hidden="1" customHeight="1" x14ac:dyDescent="0.25">
      <c r="A32" s="22" t="s">
        <v>1949</v>
      </c>
      <c r="B32" s="22">
        <v>1995</v>
      </c>
      <c r="C32" s="22" t="s">
        <v>5576</v>
      </c>
      <c r="D32" s="22">
        <v>26281</v>
      </c>
      <c r="E32" s="22" t="s">
        <v>75</v>
      </c>
      <c r="F32" s="22" t="s">
        <v>3590</v>
      </c>
      <c r="G32" s="61" t="s">
        <v>77</v>
      </c>
      <c r="H32" s="46">
        <v>1.3460000000000001</v>
      </c>
      <c r="I32" s="46">
        <v>1.8559999999999999</v>
      </c>
      <c r="J32" s="65">
        <v>0</v>
      </c>
      <c r="K32" s="46">
        <v>1.202</v>
      </c>
    </row>
    <row r="33" spans="1:11" ht="12.75" hidden="1" customHeight="1" x14ac:dyDescent="0.25">
      <c r="A33" s="22" t="s">
        <v>1950</v>
      </c>
      <c r="B33" s="22">
        <v>1995</v>
      </c>
      <c r="C33" s="22" t="s">
        <v>5576</v>
      </c>
      <c r="D33" s="22">
        <v>26282</v>
      </c>
      <c r="E33" s="22" t="s">
        <v>75</v>
      </c>
      <c r="F33" s="22" t="s">
        <v>3592</v>
      </c>
      <c r="G33" s="61" t="s">
        <v>77</v>
      </c>
      <c r="H33" s="46">
        <v>1.58</v>
      </c>
      <c r="I33" s="46">
        <v>8.9269999999999996</v>
      </c>
      <c r="J33" s="65">
        <v>0</v>
      </c>
      <c r="K33" s="46">
        <v>0.42099999999999993</v>
      </c>
    </row>
    <row r="34" spans="1:11" ht="12.75" hidden="1" customHeight="1" x14ac:dyDescent="0.25">
      <c r="A34" s="22" t="s">
        <v>1951</v>
      </c>
      <c r="B34" s="22">
        <v>1995</v>
      </c>
      <c r="C34" s="22" t="s">
        <v>5576</v>
      </c>
      <c r="D34" s="22">
        <v>26283</v>
      </c>
      <c r="E34" s="22" t="s">
        <v>75</v>
      </c>
      <c r="F34" s="22" t="s">
        <v>3594</v>
      </c>
      <c r="G34" s="61" t="s">
        <v>77</v>
      </c>
      <c r="H34" s="46">
        <v>2.0609999999999999</v>
      </c>
      <c r="I34" s="46">
        <v>2.7149999999999999</v>
      </c>
      <c r="J34" s="65">
        <v>0</v>
      </c>
      <c r="K34" s="46">
        <v>0.28299999999999997</v>
      </c>
    </row>
    <row r="35" spans="1:11" ht="12.75" hidden="1" customHeight="1" x14ac:dyDescent="0.25">
      <c r="A35" s="22" t="s">
        <v>1952</v>
      </c>
      <c r="B35" s="22">
        <v>1995</v>
      </c>
      <c r="C35" s="22" t="s">
        <v>5576</v>
      </c>
      <c r="D35" s="22">
        <v>26284</v>
      </c>
      <c r="E35" s="22" t="s">
        <v>75</v>
      </c>
      <c r="F35" s="22" t="s">
        <v>3596</v>
      </c>
      <c r="G35" s="61" t="s">
        <v>77</v>
      </c>
      <c r="H35" s="46">
        <v>0.98399999999999999</v>
      </c>
      <c r="I35" s="46">
        <v>0.86899999999999999</v>
      </c>
      <c r="J35" s="65">
        <v>0</v>
      </c>
      <c r="K35" s="46">
        <v>0.17499999999999999</v>
      </c>
    </row>
    <row r="36" spans="1:11" ht="12.75" hidden="1" customHeight="1" x14ac:dyDescent="0.25">
      <c r="A36" s="22" t="s">
        <v>1953</v>
      </c>
      <c r="B36" s="22">
        <v>1995</v>
      </c>
      <c r="C36" s="22" t="s">
        <v>5576</v>
      </c>
      <c r="D36" s="22">
        <v>26285</v>
      </c>
      <c r="E36" s="22" t="s">
        <v>75</v>
      </c>
      <c r="F36" s="22" t="s">
        <v>3598</v>
      </c>
      <c r="G36" s="61" t="s">
        <v>77</v>
      </c>
      <c r="H36" s="46">
        <v>0.1</v>
      </c>
      <c r="I36" s="65">
        <v>0</v>
      </c>
      <c r="J36" s="65">
        <v>0</v>
      </c>
      <c r="K36" s="46">
        <v>1.7999999999999999E-2</v>
      </c>
    </row>
    <row r="37" spans="1:11" ht="12.75" hidden="1" customHeight="1" x14ac:dyDescent="0.25">
      <c r="A37" s="22" t="s">
        <v>1954</v>
      </c>
      <c r="B37" s="22">
        <v>1995</v>
      </c>
      <c r="C37" s="22" t="s">
        <v>5576</v>
      </c>
      <c r="D37" s="22">
        <v>26286</v>
      </c>
      <c r="E37" s="22" t="s">
        <v>75</v>
      </c>
      <c r="F37" s="22" t="s">
        <v>3599</v>
      </c>
      <c r="G37" s="61" t="s">
        <v>77</v>
      </c>
      <c r="H37" s="46">
        <v>0.625</v>
      </c>
      <c r="I37" s="46">
        <v>1.7589999999999999</v>
      </c>
      <c r="J37" s="65">
        <v>0</v>
      </c>
      <c r="K37" s="46">
        <v>0.75300000000000011</v>
      </c>
    </row>
    <row r="38" spans="1:11" ht="12.75" hidden="1" customHeight="1" x14ac:dyDescent="0.25">
      <c r="A38" s="22" t="s">
        <v>1955</v>
      </c>
      <c r="B38" s="22">
        <v>1995</v>
      </c>
      <c r="C38" s="22" t="s">
        <v>5576</v>
      </c>
      <c r="D38" s="22">
        <v>26287</v>
      </c>
      <c r="E38" s="22" t="s">
        <v>75</v>
      </c>
      <c r="F38" s="22" t="s">
        <v>3601</v>
      </c>
      <c r="G38" s="61" t="s">
        <v>77</v>
      </c>
      <c r="H38" s="46">
        <v>0.27800000000000002</v>
      </c>
      <c r="I38" s="46">
        <v>1.2240000000000002</v>
      </c>
      <c r="J38" s="65">
        <v>0</v>
      </c>
      <c r="K38" s="46">
        <v>0.46800000000000008</v>
      </c>
    </row>
    <row r="39" spans="1:11" ht="12.75" hidden="1" customHeight="1" x14ac:dyDescent="0.25">
      <c r="A39" s="22" t="s">
        <v>1956</v>
      </c>
      <c r="B39" s="22">
        <v>1995</v>
      </c>
      <c r="C39" s="22" t="s">
        <v>5576</v>
      </c>
      <c r="D39" s="22">
        <v>26288</v>
      </c>
      <c r="E39" s="22" t="s">
        <v>75</v>
      </c>
      <c r="F39" s="22" t="s">
        <v>3603</v>
      </c>
      <c r="G39" s="61" t="s">
        <v>77</v>
      </c>
      <c r="H39" s="46">
        <v>1.198</v>
      </c>
      <c r="I39" s="46">
        <v>1.3639999999999999</v>
      </c>
      <c r="J39" s="65">
        <v>0</v>
      </c>
      <c r="K39" s="46">
        <v>0.72900000000000009</v>
      </c>
    </row>
    <row r="40" spans="1:11" ht="12.75" hidden="1" customHeight="1" x14ac:dyDescent="0.25">
      <c r="A40" s="22" t="s">
        <v>1957</v>
      </c>
      <c r="B40" s="22">
        <v>1995</v>
      </c>
      <c r="C40" s="22" t="s">
        <v>5576</v>
      </c>
      <c r="D40" s="22">
        <v>26289</v>
      </c>
      <c r="E40" s="22" t="s">
        <v>75</v>
      </c>
      <c r="F40" s="22" t="s">
        <v>3605</v>
      </c>
      <c r="G40" s="61" t="s">
        <v>77</v>
      </c>
      <c r="H40" s="46">
        <v>1.335</v>
      </c>
      <c r="I40" s="46">
        <v>1.837</v>
      </c>
      <c r="J40" s="65">
        <v>0</v>
      </c>
      <c r="K40" s="46">
        <v>1.026</v>
      </c>
    </row>
    <row r="41" spans="1:11" ht="12.75" hidden="1" customHeight="1" x14ac:dyDescent="0.25">
      <c r="A41" s="22" t="s">
        <v>1958</v>
      </c>
      <c r="B41" s="22">
        <v>1995</v>
      </c>
      <c r="C41" s="22" t="s">
        <v>5576</v>
      </c>
      <c r="D41" s="22">
        <v>26290</v>
      </c>
      <c r="E41" s="22" t="s">
        <v>75</v>
      </c>
      <c r="F41" s="22" t="s">
        <v>3607</v>
      </c>
      <c r="G41" s="61" t="s">
        <v>77</v>
      </c>
      <c r="H41" s="46">
        <v>1.171</v>
      </c>
      <c r="I41" s="46">
        <v>4.4319999999999995</v>
      </c>
      <c r="J41" s="65">
        <v>0</v>
      </c>
      <c r="K41" s="46">
        <v>0.52200000000000002</v>
      </c>
    </row>
    <row r="42" spans="1:11" ht="12.75" hidden="1" customHeight="1" x14ac:dyDescent="0.25">
      <c r="A42" s="22" t="s">
        <v>1959</v>
      </c>
      <c r="B42" s="22">
        <v>1995</v>
      </c>
      <c r="C42" s="22" t="s">
        <v>5576</v>
      </c>
      <c r="D42" s="22">
        <v>26291</v>
      </c>
      <c r="E42" s="22" t="s">
        <v>75</v>
      </c>
      <c r="F42" s="22" t="s">
        <v>3609</v>
      </c>
      <c r="G42" s="61" t="s">
        <v>77</v>
      </c>
      <c r="H42" s="46">
        <v>0.56699999999999995</v>
      </c>
      <c r="I42" s="46">
        <v>1.351</v>
      </c>
      <c r="J42" s="65">
        <v>0</v>
      </c>
      <c r="K42" s="46">
        <v>0.36899999999999999</v>
      </c>
    </row>
    <row r="43" spans="1:11" ht="12.75" hidden="1" customHeight="1" x14ac:dyDescent="0.25">
      <c r="A43" s="22" t="s">
        <v>1960</v>
      </c>
      <c r="B43" s="22">
        <v>1995</v>
      </c>
      <c r="C43" s="22" t="s">
        <v>5576</v>
      </c>
      <c r="D43" s="22">
        <v>26292</v>
      </c>
      <c r="E43" s="22" t="s">
        <v>75</v>
      </c>
      <c r="F43" s="22" t="s">
        <v>3611</v>
      </c>
      <c r="G43" s="61" t="s">
        <v>77</v>
      </c>
      <c r="H43" s="46">
        <v>0.59299999999999997</v>
      </c>
      <c r="I43" s="46">
        <v>7.2750000000000004</v>
      </c>
      <c r="J43" s="65">
        <v>0</v>
      </c>
      <c r="K43" s="46">
        <v>0.41099999999999998</v>
      </c>
    </row>
    <row r="44" spans="1:11" ht="12.75" hidden="1" customHeight="1" x14ac:dyDescent="0.25">
      <c r="A44" s="22" t="s">
        <v>1961</v>
      </c>
      <c r="B44" s="22">
        <v>1995</v>
      </c>
      <c r="C44" s="22" t="s">
        <v>5576</v>
      </c>
      <c r="D44" s="22">
        <v>26293</v>
      </c>
      <c r="E44" s="22" t="s">
        <v>75</v>
      </c>
      <c r="F44" s="22" t="s">
        <v>3613</v>
      </c>
      <c r="G44" s="61" t="s">
        <v>77</v>
      </c>
      <c r="H44" s="46">
        <v>0.26400000000000001</v>
      </c>
      <c r="I44" s="65">
        <v>0</v>
      </c>
      <c r="J44" s="65">
        <v>0</v>
      </c>
      <c r="K44" s="46">
        <v>0.245</v>
      </c>
    </row>
    <row r="45" spans="1:11" ht="12.75" hidden="1" customHeight="1" x14ac:dyDescent="0.25">
      <c r="A45" s="22" t="s">
        <v>1962</v>
      </c>
      <c r="B45" s="22">
        <v>1995</v>
      </c>
      <c r="C45" s="22" t="s">
        <v>5576</v>
      </c>
      <c r="D45" s="22">
        <v>26294</v>
      </c>
      <c r="E45" s="22" t="s">
        <v>75</v>
      </c>
      <c r="F45" s="22" t="s">
        <v>3615</v>
      </c>
      <c r="G45" s="61" t="s">
        <v>77</v>
      </c>
      <c r="H45" s="46">
        <v>2.6319999999999997</v>
      </c>
      <c r="I45" s="46">
        <v>2.6070000000000002</v>
      </c>
      <c r="J45" s="65">
        <v>0</v>
      </c>
      <c r="K45" s="46">
        <v>0.86</v>
      </c>
    </row>
    <row r="46" spans="1:11" ht="12.75" hidden="1" customHeight="1" x14ac:dyDescent="0.25">
      <c r="A46" s="22" t="s">
        <v>1963</v>
      </c>
      <c r="B46" s="22">
        <v>1995</v>
      </c>
      <c r="C46" s="22" t="s">
        <v>5576</v>
      </c>
      <c r="D46" s="22">
        <v>26295</v>
      </c>
      <c r="E46" s="22" t="s">
        <v>75</v>
      </c>
      <c r="F46" s="22" t="s">
        <v>3617</v>
      </c>
      <c r="G46" s="61" t="s">
        <v>77</v>
      </c>
      <c r="H46" s="46">
        <v>0.52</v>
      </c>
      <c r="I46" s="46">
        <v>1.9319999999999999</v>
      </c>
      <c r="J46" s="65">
        <v>0</v>
      </c>
      <c r="K46" s="46">
        <v>0.30399999999999999</v>
      </c>
    </row>
    <row r="47" spans="1:11" ht="12.75" hidden="1" customHeight="1" x14ac:dyDescent="0.25">
      <c r="A47" s="22" t="s">
        <v>1964</v>
      </c>
      <c r="B47" s="22">
        <v>1995</v>
      </c>
      <c r="C47" s="22" t="s">
        <v>5576</v>
      </c>
      <c r="D47" s="22">
        <v>26296</v>
      </c>
      <c r="E47" s="22" t="s">
        <v>75</v>
      </c>
      <c r="F47" s="22" t="s">
        <v>3619</v>
      </c>
      <c r="G47" s="61" t="s">
        <v>77</v>
      </c>
      <c r="H47" s="46">
        <v>0.315</v>
      </c>
      <c r="I47" s="65">
        <v>0</v>
      </c>
      <c r="J47" s="65">
        <v>0</v>
      </c>
      <c r="K47" s="46">
        <v>0.54500000000000004</v>
      </c>
    </row>
    <row r="48" spans="1:11" ht="12.75" hidden="1" customHeight="1" x14ac:dyDescent="0.25">
      <c r="A48" s="22" t="s">
        <v>1965</v>
      </c>
      <c r="B48" s="22">
        <v>1995</v>
      </c>
      <c r="C48" s="22" t="s">
        <v>5576</v>
      </c>
      <c r="D48" s="22">
        <v>26297</v>
      </c>
      <c r="E48" s="22" t="s">
        <v>75</v>
      </c>
      <c r="F48" s="22" t="s">
        <v>3621</v>
      </c>
      <c r="G48" s="61" t="s">
        <v>77</v>
      </c>
      <c r="H48" s="46">
        <v>0.311</v>
      </c>
      <c r="I48" s="46">
        <v>0.59399999999999997</v>
      </c>
      <c r="J48" s="65">
        <v>0</v>
      </c>
      <c r="K48" s="46">
        <v>0.23</v>
      </c>
    </row>
    <row r="49" spans="1:16" ht="12.75" hidden="1" customHeight="1" x14ac:dyDescent="0.25">
      <c r="A49" s="22" t="s">
        <v>1966</v>
      </c>
      <c r="B49" s="22">
        <v>1995</v>
      </c>
      <c r="C49" s="22" t="s">
        <v>5576</v>
      </c>
      <c r="D49" s="22">
        <v>26298</v>
      </c>
      <c r="E49" s="22" t="s">
        <v>75</v>
      </c>
      <c r="F49" s="22" t="s">
        <v>3623</v>
      </c>
      <c r="G49" s="61" t="s">
        <v>77</v>
      </c>
      <c r="H49" s="46">
        <v>0.8640000000000001</v>
      </c>
      <c r="I49" s="46">
        <v>0.82299999999999995</v>
      </c>
      <c r="J49" s="65">
        <v>0</v>
      </c>
      <c r="K49" s="46">
        <v>0.42100000000000004</v>
      </c>
    </row>
    <row r="50" spans="1:16" ht="12.75" hidden="1" customHeight="1" x14ac:dyDescent="0.25">
      <c r="A50" s="22" t="s">
        <v>1967</v>
      </c>
      <c r="B50" s="22">
        <v>1995</v>
      </c>
      <c r="C50" s="22" t="s">
        <v>5576</v>
      </c>
      <c r="D50" s="22">
        <v>26299</v>
      </c>
      <c r="E50" s="22" t="s">
        <v>75</v>
      </c>
      <c r="F50" s="22" t="s">
        <v>3624</v>
      </c>
      <c r="G50" s="61" t="s">
        <v>77</v>
      </c>
      <c r="H50" s="46">
        <v>0.77100000000000002</v>
      </c>
      <c r="I50" s="46">
        <v>0.93300000000000005</v>
      </c>
      <c r="J50" s="65">
        <v>0</v>
      </c>
      <c r="K50" s="46">
        <v>0.624</v>
      </c>
    </row>
    <row r="51" spans="1:16" ht="12.75" hidden="1" customHeight="1" x14ac:dyDescent="0.25">
      <c r="A51" s="22" t="s">
        <v>1968</v>
      </c>
      <c r="B51" s="22">
        <v>1995</v>
      </c>
      <c r="C51" s="22" t="s">
        <v>5576</v>
      </c>
      <c r="D51" s="22">
        <v>26300</v>
      </c>
      <c r="E51" s="22" t="s">
        <v>75</v>
      </c>
      <c r="F51" s="22" t="s">
        <v>3625</v>
      </c>
      <c r="G51" s="61" t="s">
        <v>77</v>
      </c>
      <c r="H51" s="46">
        <v>0.98099999999999998</v>
      </c>
      <c r="I51" s="46">
        <v>0.54300000000000004</v>
      </c>
      <c r="J51" s="65">
        <v>0</v>
      </c>
      <c r="K51" s="46">
        <v>0.27500000000000002</v>
      </c>
    </row>
    <row r="52" spans="1:16" ht="12.75" hidden="1" customHeight="1" x14ac:dyDescent="0.25">
      <c r="A52" s="22" t="s">
        <v>1969</v>
      </c>
      <c r="B52" s="22">
        <v>1995</v>
      </c>
      <c r="C52" s="22" t="s">
        <v>5576</v>
      </c>
      <c r="D52" s="22">
        <v>26301</v>
      </c>
      <c r="E52" s="22" t="s">
        <v>75</v>
      </c>
      <c r="F52" s="22" t="s">
        <v>3627</v>
      </c>
      <c r="G52" s="61" t="s">
        <v>77</v>
      </c>
      <c r="H52" s="46">
        <v>0.23599999999999999</v>
      </c>
      <c r="I52" s="46">
        <v>7.8E-2</v>
      </c>
      <c r="J52" s="65">
        <v>0</v>
      </c>
      <c r="K52" s="46">
        <v>0.22800000000000001</v>
      </c>
    </row>
    <row r="53" spans="1:16" ht="12.75" hidden="1" customHeight="1" x14ac:dyDescent="0.25">
      <c r="A53" s="22" t="s">
        <v>1970</v>
      </c>
      <c r="B53" s="22">
        <v>1995</v>
      </c>
      <c r="C53" s="22" t="s">
        <v>5576</v>
      </c>
      <c r="D53" s="22">
        <v>26302</v>
      </c>
      <c r="E53" s="22" t="s">
        <v>75</v>
      </c>
      <c r="F53" s="22" t="s">
        <v>3629</v>
      </c>
      <c r="G53" s="61" t="s">
        <v>77</v>
      </c>
      <c r="H53" s="65">
        <v>0</v>
      </c>
      <c r="I53" s="65">
        <v>0</v>
      </c>
      <c r="J53" s="65">
        <v>0</v>
      </c>
      <c r="K53" s="46">
        <v>0.125</v>
      </c>
    </row>
    <row r="54" spans="1:16" ht="12.75" hidden="1" customHeight="1" x14ac:dyDescent="0.25">
      <c r="A54" s="22" t="s">
        <v>2139</v>
      </c>
      <c r="B54" s="22">
        <v>1998</v>
      </c>
      <c r="C54" s="22" t="s">
        <v>5576</v>
      </c>
      <c r="D54" s="22">
        <v>41233</v>
      </c>
      <c r="E54" s="22" t="s">
        <v>85</v>
      </c>
      <c r="F54" s="22" t="s">
        <v>2445</v>
      </c>
      <c r="G54" s="94" t="s">
        <v>77</v>
      </c>
      <c r="H54" s="67">
        <v>0.36681473277335913</v>
      </c>
      <c r="I54" s="67">
        <v>0.1701717832453728</v>
      </c>
      <c r="J54" s="67">
        <v>0</v>
      </c>
      <c r="K54" s="67">
        <v>0.95485278376570293</v>
      </c>
      <c r="M54" s="94" t="s">
        <v>88</v>
      </c>
      <c r="N54" s="67">
        <v>0</v>
      </c>
      <c r="O54" s="67">
        <v>0</v>
      </c>
      <c r="P54" s="67">
        <v>0</v>
      </c>
    </row>
    <row r="55" spans="1:16" ht="12.75" hidden="1" customHeight="1" x14ac:dyDescent="0.25">
      <c r="A55" s="22" t="s">
        <v>2140</v>
      </c>
      <c r="B55" s="22">
        <v>1998</v>
      </c>
      <c r="C55" s="22" t="s">
        <v>5576</v>
      </c>
      <c r="D55" s="22">
        <v>41234</v>
      </c>
      <c r="E55" s="22" t="s">
        <v>85</v>
      </c>
      <c r="F55" s="22" t="s">
        <v>3424</v>
      </c>
      <c r="G55" s="94" t="s">
        <v>77</v>
      </c>
      <c r="H55" s="67">
        <v>0.17282397416712608</v>
      </c>
      <c r="I55" s="67">
        <v>0</v>
      </c>
      <c r="J55" s="67">
        <v>0</v>
      </c>
      <c r="K55" s="67">
        <v>0.54764999606206188</v>
      </c>
      <c r="M55" s="94" t="s">
        <v>88</v>
      </c>
      <c r="N55" s="67">
        <v>0</v>
      </c>
      <c r="O55" s="67">
        <v>0</v>
      </c>
      <c r="P55" s="67">
        <v>0</v>
      </c>
    </row>
    <row r="56" spans="1:16" ht="12.75" hidden="1" customHeight="1" x14ac:dyDescent="0.25">
      <c r="A56" s="22" t="s">
        <v>2141</v>
      </c>
      <c r="B56" s="22">
        <v>1998</v>
      </c>
      <c r="C56" s="22" t="s">
        <v>5576</v>
      </c>
      <c r="D56" s="22">
        <v>41235</v>
      </c>
      <c r="E56" s="22" t="s">
        <v>85</v>
      </c>
      <c r="F56" s="22" t="s">
        <v>3425</v>
      </c>
      <c r="G56" s="94" t="s">
        <v>77</v>
      </c>
      <c r="H56" s="67">
        <v>0.59091043066585225</v>
      </c>
      <c r="I56" s="67">
        <v>0.23455986560781922</v>
      </c>
      <c r="J56" s="67">
        <v>0</v>
      </c>
      <c r="K56" s="67">
        <v>1.1051378283445328</v>
      </c>
      <c r="M56" s="94" t="s">
        <v>88</v>
      </c>
      <c r="N56" s="67">
        <v>0</v>
      </c>
      <c r="O56" s="67">
        <v>0</v>
      </c>
      <c r="P56" s="67">
        <v>0</v>
      </c>
    </row>
    <row r="57" spans="1:16" ht="12.75" hidden="1" customHeight="1" x14ac:dyDescent="0.25">
      <c r="A57" s="22" t="s">
        <v>2142</v>
      </c>
      <c r="B57" s="22">
        <v>1998</v>
      </c>
      <c r="C57" s="22" t="s">
        <v>5576</v>
      </c>
      <c r="D57" s="22">
        <v>41236</v>
      </c>
      <c r="E57" s="22" t="s">
        <v>85</v>
      </c>
      <c r="F57" s="22" t="s">
        <v>3426</v>
      </c>
      <c r="G57" s="94" t="s">
        <v>77</v>
      </c>
      <c r="H57" s="67">
        <v>0.12657034220532321</v>
      </c>
      <c r="I57" s="67">
        <v>0</v>
      </c>
      <c r="J57" s="67">
        <v>0</v>
      </c>
      <c r="K57" s="67">
        <v>0.74535868187579224</v>
      </c>
      <c r="M57" s="94" t="s">
        <v>88</v>
      </c>
      <c r="N57" s="67">
        <v>0</v>
      </c>
      <c r="O57" s="67">
        <v>0</v>
      </c>
      <c r="P57" s="67">
        <v>0</v>
      </c>
    </row>
    <row r="58" spans="1:16" ht="12.75" hidden="1" customHeight="1" x14ac:dyDescent="0.25">
      <c r="A58" s="22" t="s">
        <v>2143</v>
      </c>
      <c r="B58" s="22">
        <v>1998</v>
      </c>
      <c r="C58" s="22" t="s">
        <v>5576</v>
      </c>
      <c r="D58" s="22">
        <v>41237</v>
      </c>
      <c r="E58" s="22" t="s">
        <v>85</v>
      </c>
      <c r="F58" s="22" t="s">
        <v>3427</v>
      </c>
      <c r="G58" s="94" t="s">
        <v>77</v>
      </c>
      <c r="H58" s="67">
        <v>0.30154131318172095</v>
      </c>
      <c r="I58" s="67">
        <v>0.40845141512796745</v>
      </c>
      <c r="J58" s="67">
        <v>0</v>
      </c>
      <c r="K58" s="67">
        <v>0.14528808726028372</v>
      </c>
      <c r="M58" s="94" t="s">
        <v>88</v>
      </c>
      <c r="N58" s="67">
        <v>0</v>
      </c>
      <c r="O58" s="67">
        <v>0</v>
      </c>
      <c r="P58" s="67">
        <v>0</v>
      </c>
    </row>
    <row r="59" spans="1:16" ht="12.75" hidden="1" customHeight="1" x14ac:dyDescent="0.25">
      <c r="A59" s="22" t="s">
        <v>2144</v>
      </c>
      <c r="B59" s="22">
        <v>1998</v>
      </c>
      <c r="C59" s="22" t="s">
        <v>5576</v>
      </c>
      <c r="D59" s="22">
        <v>41238</v>
      </c>
      <c r="E59" s="22" t="s">
        <v>85</v>
      </c>
      <c r="F59" s="22"/>
      <c r="G59" s="94" t="s">
        <v>77</v>
      </c>
      <c r="H59" s="67">
        <v>0</v>
      </c>
      <c r="I59" s="67">
        <v>0</v>
      </c>
      <c r="J59" s="67">
        <v>0</v>
      </c>
      <c r="K59" s="67">
        <v>0</v>
      </c>
      <c r="M59" s="94" t="s">
        <v>88</v>
      </c>
      <c r="N59" s="67">
        <v>0</v>
      </c>
      <c r="O59" s="67">
        <v>0</v>
      </c>
      <c r="P59" s="67">
        <v>0</v>
      </c>
    </row>
    <row r="60" spans="1:16" ht="12.75" hidden="1" customHeight="1" x14ac:dyDescent="0.25">
      <c r="A60" s="22" t="s">
        <v>2145</v>
      </c>
      <c r="B60" s="22">
        <v>1998</v>
      </c>
      <c r="C60" s="22" t="s">
        <v>5576</v>
      </c>
      <c r="D60" s="22">
        <v>41239</v>
      </c>
      <c r="E60" s="22" t="s">
        <v>85</v>
      </c>
      <c r="F60" s="22"/>
      <c r="G60" s="94" t="s">
        <v>77</v>
      </c>
      <c r="H60" s="67">
        <v>0</v>
      </c>
      <c r="I60" s="67">
        <v>0</v>
      </c>
      <c r="J60" s="67">
        <v>0</v>
      </c>
      <c r="K60" s="67">
        <v>1.002461217149156</v>
      </c>
      <c r="M60" s="94" t="s">
        <v>88</v>
      </c>
      <c r="N60" s="67">
        <v>0</v>
      </c>
      <c r="O60" s="67">
        <v>0</v>
      </c>
      <c r="P60" s="67">
        <v>0</v>
      </c>
    </row>
    <row r="61" spans="1:16" ht="12.75" hidden="1" customHeight="1" x14ac:dyDescent="0.25">
      <c r="A61" s="22" t="s">
        <v>2146</v>
      </c>
      <c r="B61" s="22">
        <v>1998</v>
      </c>
      <c r="C61" s="22" t="s">
        <v>5576</v>
      </c>
      <c r="D61" s="22">
        <v>41240</v>
      </c>
      <c r="E61" s="22" t="s">
        <v>85</v>
      </c>
      <c r="F61" s="22"/>
      <c r="G61" s="94" t="s">
        <v>77</v>
      </c>
      <c r="H61" s="67">
        <v>0</v>
      </c>
      <c r="I61" s="67">
        <v>0</v>
      </c>
      <c r="J61" s="67">
        <v>0</v>
      </c>
      <c r="K61" s="67">
        <v>0</v>
      </c>
      <c r="M61" s="94" t="s">
        <v>88</v>
      </c>
      <c r="N61" s="67">
        <v>0</v>
      </c>
      <c r="O61" s="67">
        <v>0</v>
      </c>
      <c r="P61" s="67">
        <v>0</v>
      </c>
    </row>
    <row r="62" spans="1:16" ht="12.75" hidden="1" customHeight="1" x14ac:dyDescent="0.25">
      <c r="A62" s="22" t="s">
        <v>2147</v>
      </c>
      <c r="B62" s="22">
        <v>1998</v>
      </c>
      <c r="C62" s="22" t="s">
        <v>5576</v>
      </c>
      <c r="D62" s="22">
        <v>41241</v>
      </c>
      <c r="E62" s="22" t="s">
        <v>85</v>
      </c>
      <c r="F62" s="22"/>
      <c r="G62" s="94" t="s">
        <v>77</v>
      </c>
      <c r="H62" s="67">
        <v>0</v>
      </c>
      <c r="I62" s="67">
        <v>0</v>
      </c>
      <c r="J62" s="67">
        <v>0</v>
      </c>
      <c r="K62" s="67">
        <v>0</v>
      </c>
      <c r="M62" s="94" t="s">
        <v>88</v>
      </c>
      <c r="N62" s="67">
        <v>0</v>
      </c>
      <c r="O62" s="67">
        <v>0</v>
      </c>
      <c r="P62" s="67">
        <v>0</v>
      </c>
    </row>
    <row r="63" spans="1:16" ht="12.75" hidden="1" customHeight="1" x14ac:dyDescent="0.25">
      <c r="A63" s="22" t="s">
        <v>2148</v>
      </c>
      <c r="B63" s="22">
        <v>1998</v>
      </c>
      <c r="C63" s="22" t="s">
        <v>5576</v>
      </c>
      <c r="D63" s="22">
        <v>41242</v>
      </c>
      <c r="E63" s="22" t="s">
        <v>85</v>
      </c>
      <c r="F63" s="22" t="s">
        <v>3428</v>
      </c>
      <c r="G63" s="94" t="s">
        <v>77</v>
      </c>
      <c r="H63" s="67">
        <v>6.8077660594439121E-2</v>
      </c>
      <c r="I63" s="67">
        <v>0</v>
      </c>
      <c r="J63" s="67">
        <v>0</v>
      </c>
      <c r="K63" s="67">
        <v>1.309360338766379</v>
      </c>
      <c r="M63" s="94" t="s">
        <v>88</v>
      </c>
      <c r="N63" s="67">
        <v>0</v>
      </c>
      <c r="O63" s="67">
        <v>0</v>
      </c>
      <c r="P63" s="67">
        <v>0</v>
      </c>
    </row>
    <row r="64" spans="1:16" ht="12.75" hidden="1" customHeight="1" x14ac:dyDescent="0.25">
      <c r="A64" s="22" t="s">
        <v>2149</v>
      </c>
      <c r="B64" s="22">
        <v>1998</v>
      </c>
      <c r="C64" s="22" t="s">
        <v>5576</v>
      </c>
      <c r="D64" s="22">
        <v>41243</v>
      </c>
      <c r="E64" s="22" t="s">
        <v>85</v>
      </c>
      <c r="F64" s="22" t="s">
        <v>3429</v>
      </c>
      <c r="G64" s="94" t="s">
        <v>77</v>
      </c>
      <c r="H64" s="67">
        <v>0.12766691095639429</v>
      </c>
      <c r="I64" s="67">
        <v>0</v>
      </c>
      <c r="J64" s="67">
        <v>0</v>
      </c>
      <c r="K64" s="67">
        <v>1.1025778673506779</v>
      </c>
      <c r="M64" s="94" t="s">
        <v>88</v>
      </c>
      <c r="N64" s="67">
        <v>0</v>
      </c>
      <c r="O64" s="67">
        <v>0</v>
      </c>
      <c r="P64" s="67">
        <v>0</v>
      </c>
    </row>
    <row r="65" spans="1:16" ht="12.75" hidden="1" customHeight="1" x14ac:dyDescent="0.25">
      <c r="A65" s="22" t="s">
        <v>2150</v>
      </c>
      <c r="B65" s="22">
        <v>1998</v>
      </c>
      <c r="C65" s="22" t="s">
        <v>5576</v>
      </c>
      <c r="D65" s="22">
        <v>41244</v>
      </c>
      <c r="E65" s="22" t="s">
        <v>85</v>
      </c>
      <c r="F65" s="22" t="s">
        <v>3430</v>
      </c>
      <c r="G65" s="94" t="s">
        <v>77</v>
      </c>
      <c r="H65" s="67">
        <v>0.19215205913410774</v>
      </c>
      <c r="I65" s="67">
        <v>0</v>
      </c>
      <c r="J65" s="67">
        <v>0</v>
      </c>
      <c r="K65" s="67">
        <v>0.46067224433433518</v>
      </c>
      <c r="M65" s="94" t="s">
        <v>88</v>
      </c>
      <c r="N65" s="67">
        <v>0</v>
      </c>
      <c r="O65" s="67">
        <v>0</v>
      </c>
      <c r="P65" s="67">
        <v>0</v>
      </c>
    </row>
    <row r="66" spans="1:16" ht="12.75" hidden="1" customHeight="1" x14ac:dyDescent="0.25">
      <c r="A66" s="22" t="s">
        <v>2151</v>
      </c>
      <c r="B66" s="22">
        <v>1998</v>
      </c>
      <c r="C66" s="22" t="s">
        <v>5576</v>
      </c>
      <c r="D66" s="22">
        <v>41245</v>
      </c>
      <c r="E66" s="22" t="s">
        <v>85</v>
      </c>
      <c r="F66" s="22" t="s">
        <v>3431</v>
      </c>
      <c r="G66" s="94" t="s">
        <v>77</v>
      </c>
      <c r="H66" s="67">
        <v>4.612032805359044E-2</v>
      </c>
      <c r="I66" s="67">
        <v>0</v>
      </c>
      <c r="J66" s="67">
        <v>0</v>
      </c>
      <c r="K66" s="67">
        <v>0.4035528704689163</v>
      </c>
      <c r="M66" s="94" t="s">
        <v>88</v>
      </c>
      <c r="N66" s="67">
        <v>0</v>
      </c>
      <c r="O66" s="67">
        <v>0</v>
      </c>
      <c r="P66" s="67">
        <v>0</v>
      </c>
    </row>
    <row r="67" spans="1:16" ht="12.75" hidden="1" customHeight="1" x14ac:dyDescent="0.25">
      <c r="A67" s="22" t="s">
        <v>2152</v>
      </c>
      <c r="B67" s="22">
        <v>1998</v>
      </c>
      <c r="C67" s="22" t="s">
        <v>5576</v>
      </c>
      <c r="D67" s="22">
        <v>41246</v>
      </c>
      <c r="E67" s="22" t="s">
        <v>85</v>
      </c>
      <c r="F67" s="22" t="s">
        <v>3432</v>
      </c>
      <c r="G67" s="94" t="s">
        <v>77</v>
      </c>
      <c r="H67" s="67">
        <v>0.12020762286860583</v>
      </c>
      <c r="I67" s="67">
        <v>0</v>
      </c>
      <c r="J67" s="67">
        <v>0</v>
      </c>
      <c r="K67" s="67">
        <v>0.1287938816449348</v>
      </c>
      <c r="M67" s="94" t="s">
        <v>88</v>
      </c>
      <c r="N67" s="67">
        <v>0</v>
      </c>
      <c r="O67" s="67">
        <v>0</v>
      </c>
      <c r="P67" s="67">
        <v>0</v>
      </c>
    </row>
    <row r="68" spans="1:16" ht="12.75" hidden="1" customHeight="1" x14ac:dyDescent="0.25">
      <c r="A68" s="22" t="s">
        <v>2153</v>
      </c>
      <c r="B68" s="22">
        <v>1998</v>
      </c>
      <c r="C68" s="22" t="s">
        <v>5576</v>
      </c>
      <c r="D68" s="22">
        <v>41247</v>
      </c>
      <c r="E68" s="22" t="s">
        <v>85</v>
      </c>
      <c r="F68" s="22"/>
      <c r="G68" s="94" t="s">
        <v>77</v>
      </c>
      <c r="H68" s="67">
        <v>0</v>
      </c>
      <c r="I68" s="67">
        <v>0.39154658678858589</v>
      </c>
      <c r="J68" s="67">
        <v>0</v>
      </c>
      <c r="K68" s="67">
        <v>1.1093819959009934</v>
      </c>
      <c r="M68" s="94" t="s">
        <v>88</v>
      </c>
      <c r="N68" s="67">
        <v>0</v>
      </c>
      <c r="O68" s="67">
        <v>0</v>
      </c>
      <c r="P68" s="67">
        <v>0</v>
      </c>
    </row>
    <row r="69" spans="1:16" ht="12.75" hidden="1" customHeight="1" x14ac:dyDescent="0.25">
      <c r="A69" s="22" t="s">
        <v>2154</v>
      </c>
      <c r="B69" s="22">
        <v>1998</v>
      </c>
      <c r="C69" s="22" t="s">
        <v>5576</v>
      </c>
      <c r="D69" s="22">
        <v>41248</v>
      </c>
      <c r="E69" s="22" t="s">
        <v>85</v>
      </c>
      <c r="F69" s="22"/>
      <c r="G69" s="94" t="s">
        <v>77</v>
      </c>
      <c r="H69" s="67">
        <v>0</v>
      </c>
      <c r="I69" s="67">
        <v>0</v>
      </c>
      <c r="J69" s="67">
        <v>0</v>
      </c>
      <c r="K69" s="67">
        <v>0</v>
      </c>
      <c r="M69" s="94" t="s">
        <v>88</v>
      </c>
      <c r="N69" s="67">
        <v>0</v>
      </c>
      <c r="O69" s="67">
        <v>0</v>
      </c>
      <c r="P69" s="67">
        <v>0</v>
      </c>
    </row>
    <row r="70" spans="1:16" ht="12.75" hidden="1" customHeight="1" x14ac:dyDescent="0.25">
      <c r="A70" s="22" t="s">
        <v>2155</v>
      </c>
      <c r="B70" s="22">
        <v>1998</v>
      </c>
      <c r="C70" s="22" t="s">
        <v>5576</v>
      </c>
      <c r="D70" s="22">
        <v>41249</v>
      </c>
      <c r="E70" s="22" t="s">
        <v>85</v>
      </c>
      <c r="F70" s="22" t="s">
        <v>3433</v>
      </c>
      <c r="G70" s="94" t="s">
        <v>77</v>
      </c>
      <c r="H70" s="67">
        <v>3.0565010040160646E-2</v>
      </c>
      <c r="I70" s="67">
        <v>0</v>
      </c>
      <c r="J70" s="67">
        <v>0</v>
      </c>
      <c r="K70" s="42">
        <v>2.8213855421686751E-2</v>
      </c>
      <c r="M70" s="94" t="s">
        <v>88</v>
      </c>
      <c r="N70" s="67">
        <v>0</v>
      </c>
      <c r="O70" s="67">
        <v>0</v>
      </c>
      <c r="P70" s="67">
        <v>0</v>
      </c>
    </row>
    <row r="71" spans="1:16" ht="12.75" hidden="1" customHeight="1" x14ac:dyDescent="0.25">
      <c r="A71" s="22" t="s">
        <v>2156</v>
      </c>
      <c r="B71" s="22">
        <v>1998</v>
      </c>
      <c r="C71" s="22" t="s">
        <v>5576</v>
      </c>
      <c r="D71" s="22">
        <v>41250</v>
      </c>
      <c r="E71" s="22" t="s">
        <v>85</v>
      </c>
      <c r="F71" s="22" t="s">
        <v>3434</v>
      </c>
      <c r="G71" s="94" t="s">
        <v>77</v>
      </c>
      <c r="H71" s="67"/>
      <c r="I71" s="67"/>
      <c r="J71" s="67"/>
      <c r="K71" s="67"/>
      <c r="M71" s="94" t="s">
        <v>88</v>
      </c>
      <c r="N71" s="67">
        <v>0</v>
      </c>
      <c r="O71" s="67">
        <v>0</v>
      </c>
      <c r="P71" s="67">
        <v>0</v>
      </c>
    </row>
    <row r="72" spans="1:16" ht="12.75" hidden="1" customHeight="1" x14ac:dyDescent="0.25">
      <c r="A72" s="22" t="s">
        <v>2157</v>
      </c>
      <c r="B72" s="22">
        <v>1998</v>
      </c>
      <c r="C72" s="22" t="s">
        <v>5576</v>
      </c>
      <c r="D72" s="22">
        <v>41251</v>
      </c>
      <c r="E72" s="22" t="s">
        <v>85</v>
      </c>
      <c r="F72" s="22" t="s">
        <v>3435</v>
      </c>
      <c r="G72" s="94" t="s">
        <v>77</v>
      </c>
      <c r="H72" s="67">
        <v>0.52954504277805747</v>
      </c>
      <c r="I72" s="67">
        <v>0.21181801711122297</v>
      </c>
      <c r="J72" s="67">
        <v>0</v>
      </c>
      <c r="K72" s="67">
        <v>0.78716155007549082</v>
      </c>
      <c r="M72" s="94" t="s">
        <v>88</v>
      </c>
      <c r="N72" s="67">
        <v>0</v>
      </c>
      <c r="O72" s="67">
        <v>0</v>
      </c>
      <c r="P72" s="67">
        <v>0</v>
      </c>
    </row>
    <row r="73" spans="1:16" ht="12.75" hidden="1" customHeight="1" x14ac:dyDescent="0.25">
      <c r="A73" s="22" t="s">
        <v>2158</v>
      </c>
      <c r="B73" s="22">
        <v>1998</v>
      </c>
      <c r="C73" s="22" t="s">
        <v>5576</v>
      </c>
      <c r="D73" s="22">
        <v>41252</v>
      </c>
      <c r="E73" s="22" t="s">
        <v>85</v>
      </c>
      <c r="F73" s="22" t="s">
        <v>3436</v>
      </c>
      <c r="G73" s="94" t="s">
        <v>77</v>
      </c>
      <c r="H73" s="67">
        <v>0.16347237606375795</v>
      </c>
      <c r="I73" s="67">
        <v>0</v>
      </c>
      <c r="J73" s="67">
        <v>0</v>
      </c>
      <c r="K73" s="67">
        <v>0.39577522625962447</v>
      </c>
      <c r="M73" s="94" t="s">
        <v>88</v>
      </c>
      <c r="N73" s="67">
        <v>0</v>
      </c>
      <c r="O73" s="67">
        <v>0</v>
      </c>
      <c r="P73" s="67">
        <v>0</v>
      </c>
    </row>
    <row r="74" spans="1:16" ht="12.75" hidden="1" customHeight="1" x14ac:dyDescent="0.25">
      <c r="A74" s="22" t="s">
        <v>2159</v>
      </c>
      <c r="B74" s="22">
        <v>1998</v>
      </c>
      <c r="C74" s="22" t="s">
        <v>5576</v>
      </c>
      <c r="D74" s="22">
        <v>41253</v>
      </c>
      <c r="E74" s="22" t="s">
        <v>85</v>
      </c>
      <c r="F74" s="22" t="s">
        <v>3437</v>
      </c>
      <c r="G74" s="94" t="s">
        <v>77</v>
      </c>
      <c r="H74" s="67">
        <v>0.29570634920634919</v>
      </c>
      <c r="I74" s="67">
        <v>0</v>
      </c>
      <c r="J74" s="67">
        <v>0</v>
      </c>
      <c r="K74" s="67">
        <v>0.35484761904761902</v>
      </c>
      <c r="M74" s="94" t="s">
        <v>88</v>
      </c>
      <c r="N74" s="67">
        <v>0</v>
      </c>
      <c r="O74" s="67">
        <v>0</v>
      </c>
      <c r="P74" s="67">
        <v>0</v>
      </c>
    </row>
    <row r="75" spans="1:16" ht="12.75" hidden="1" customHeight="1" x14ac:dyDescent="0.25">
      <c r="A75" s="22" t="s">
        <v>2160</v>
      </c>
      <c r="B75" s="22">
        <v>1998</v>
      </c>
      <c r="C75" s="22" t="s">
        <v>5576</v>
      </c>
      <c r="D75" s="22">
        <v>41254</v>
      </c>
      <c r="E75" s="22" t="s">
        <v>85</v>
      </c>
      <c r="F75" s="22"/>
      <c r="G75" s="94" t="s">
        <v>77</v>
      </c>
      <c r="H75" s="67">
        <v>0</v>
      </c>
      <c r="I75" s="67">
        <v>0</v>
      </c>
      <c r="J75" s="67">
        <v>0</v>
      </c>
      <c r="K75" s="67">
        <v>6.1629076282143362E-2</v>
      </c>
      <c r="M75" s="94" t="s">
        <v>88</v>
      </c>
      <c r="N75" s="67">
        <v>0</v>
      </c>
      <c r="O75" s="67">
        <v>0</v>
      </c>
      <c r="P75" s="67">
        <v>0</v>
      </c>
    </row>
    <row r="76" spans="1:16" ht="12.75" hidden="1" customHeight="1" x14ac:dyDescent="0.25">
      <c r="A76" s="22" t="s">
        <v>2161</v>
      </c>
      <c r="B76" s="22">
        <v>1998</v>
      </c>
      <c r="C76" s="22" t="s">
        <v>5576</v>
      </c>
      <c r="D76" s="22">
        <v>41255</v>
      </c>
      <c r="E76" s="22" t="s">
        <v>85</v>
      </c>
      <c r="F76" s="22"/>
      <c r="G76" s="94" t="s">
        <v>77</v>
      </c>
      <c r="H76" s="67">
        <v>0</v>
      </c>
      <c r="I76" s="67">
        <v>0</v>
      </c>
      <c r="J76" s="67">
        <v>0</v>
      </c>
      <c r="K76" s="67">
        <v>0.19270676151469424</v>
      </c>
      <c r="M76" s="94" t="s">
        <v>88</v>
      </c>
      <c r="N76" s="67">
        <v>0</v>
      </c>
      <c r="O76" s="67">
        <v>0</v>
      </c>
      <c r="P76" s="67">
        <v>0</v>
      </c>
    </row>
    <row r="77" spans="1:16" ht="12.75" hidden="1" customHeight="1" x14ac:dyDescent="0.25">
      <c r="A77" s="22" t="s">
        <v>2162</v>
      </c>
      <c r="B77" s="22">
        <v>1998</v>
      </c>
      <c r="C77" s="22" t="s">
        <v>5576</v>
      </c>
      <c r="D77" s="22">
        <v>41256</v>
      </c>
      <c r="E77" s="22" t="s">
        <v>85</v>
      </c>
      <c r="F77" s="22"/>
      <c r="G77" s="94" t="s">
        <v>77</v>
      </c>
      <c r="H77" s="67">
        <v>0</v>
      </c>
      <c r="I77" s="67">
        <v>0</v>
      </c>
      <c r="J77" s="67">
        <v>0</v>
      </c>
      <c r="K77" s="67">
        <v>0.13327733948294695</v>
      </c>
      <c r="M77" s="94" t="s">
        <v>88</v>
      </c>
      <c r="N77" s="67">
        <v>0</v>
      </c>
      <c r="O77" s="67">
        <v>0</v>
      </c>
      <c r="P77" s="67">
        <v>0</v>
      </c>
    </row>
    <row r="78" spans="1:16" ht="12.75" hidden="1" customHeight="1" x14ac:dyDescent="0.25">
      <c r="A78" s="22" t="s">
        <v>2163</v>
      </c>
      <c r="B78" s="22">
        <v>1998</v>
      </c>
      <c r="C78" s="22" t="s">
        <v>5576</v>
      </c>
      <c r="D78" s="22">
        <v>41257</v>
      </c>
      <c r="E78" s="22" t="s">
        <v>85</v>
      </c>
      <c r="F78" s="22" t="s">
        <v>3438</v>
      </c>
      <c r="G78" s="94" t="s">
        <v>77</v>
      </c>
      <c r="H78" s="67">
        <v>8.1331592689295032E-2</v>
      </c>
      <c r="I78" s="67">
        <v>0</v>
      </c>
      <c r="J78" s="67">
        <v>0</v>
      </c>
      <c r="K78" s="67">
        <v>0.39503916449086163</v>
      </c>
      <c r="M78" s="94" t="s">
        <v>88</v>
      </c>
      <c r="N78" s="67">
        <v>0</v>
      </c>
      <c r="O78" s="67">
        <v>0</v>
      </c>
      <c r="P78" s="67">
        <v>0</v>
      </c>
    </row>
    <row r="79" spans="1:16" ht="12.75" hidden="1" customHeight="1" x14ac:dyDescent="0.25">
      <c r="A79" s="22" t="s">
        <v>2164</v>
      </c>
      <c r="B79" s="22">
        <v>1998</v>
      </c>
      <c r="C79" s="22" t="s">
        <v>5576</v>
      </c>
      <c r="D79" s="22">
        <v>41258</v>
      </c>
      <c r="E79" s="22" t="s">
        <v>85</v>
      </c>
      <c r="F79" s="22" t="s">
        <v>3439</v>
      </c>
      <c r="G79" s="94" t="s">
        <v>77</v>
      </c>
      <c r="H79" s="67"/>
      <c r="I79" s="67"/>
      <c r="J79" s="67"/>
      <c r="K79" s="67"/>
      <c r="M79" s="94" t="s">
        <v>88</v>
      </c>
      <c r="N79" s="67">
        <v>0</v>
      </c>
      <c r="O79" s="67">
        <v>0</v>
      </c>
      <c r="P79" s="67">
        <v>0</v>
      </c>
    </row>
    <row r="80" spans="1:16" ht="12.75" hidden="1" customHeight="1" x14ac:dyDescent="0.25">
      <c r="A80" s="22" t="s">
        <v>2165</v>
      </c>
      <c r="B80" s="22">
        <v>1998</v>
      </c>
      <c r="C80" s="22" t="s">
        <v>5576</v>
      </c>
      <c r="D80" s="22">
        <v>41259</v>
      </c>
      <c r="E80" s="22" t="s">
        <v>85</v>
      </c>
      <c r="F80" s="22"/>
      <c r="G80" s="94" t="s">
        <v>77</v>
      </c>
      <c r="H80" s="67">
        <v>0</v>
      </c>
      <c r="I80" s="67">
        <v>0</v>
      </c>
      <c r="J80" s="67">
        <v>0</v>
      </c>
      <c r="K80" s="67">
        <v>0.22484268606182206</v>
      </c>
      <c r="M80" s="94" t="s">
        <v>88</v>
      </c>
      <c r="N80" s="67">
        <v>0</v>
      </c>
      <c r="O80" s="67">
        <v>0</v>
      </c>
      <c r="P80" s="67">
        <v>0</v>
      </c>
    </row>
    <row r="81" spans="1:16" ht="12.75" hidden="1" customHeight="1" x14ac:dyDescent="0.25">
      <c r="A81" s="22" t="s">
        <v>2166</v>
      </c>
      <c r="B81" s="22">
        <v>1998</v>
      </c>
      <c r="C81" s="22" t="s">
        <v>5576</v>
      </c>
      <c r="D81" s="22">
        <v>41260</v>
      </c>
      <c r="E81" s="22" t="s">
        <v>85</v>
      </c>
      <c r="F81" s="22" t="s">
        <v>3440</v>
      </c>
      <c r="G81" s="94" t="s">
        <v>77</v>
      </c>
      <c r="H81" s="67">
        <v>0.23106420233463032</v>
      </c>
      <c r="I81" s="67">
        <v>0</v>
      </c>
      <c r="J81" s="67">
        <v>0</v>
      </c>
      <c r="K81" s="67">
        <v>0.48954280155642022</v>
      </c>
      <c r="M81" s="94" t="s">
        <v>88</v>
      </c>
      <c r="N81" s="67">
        <v>0</v>
      </c>
      <c r="O81" s="67">
        <v>0</v>
      </c>
      <c r="P81" s="67">
        <v>0</v>
      </c>
    </row>
    <row r="82" spans="1:16" ht="12.75" hidden="1" customHeight="1" x14ac:dyDescent="0.25">
      <c r="A82" s="22" t="s">
        <v>2167</v>
      </c>
      <c r="B82" s="22">
        <v>1998</v>
      </c>
      <c r="C82" s="22" t="s">
        <v>5576</v>
      </c>
      <c r="D82" s="22">
        <v>41261</v>
      </c>
      <c r="E82" s="22" t="s">
        <v>85</v>
      </c>
      <c r="F82" s="22" t="s">
        <v>3441</v>
      </c>
      <c r="G82" s="94" t="s">
        <v>77</v>
      </c>
      <c r="H82" s="67">
        <v>0.15232086556349747</v>
      </c>
      <c r="I82" s="67">
        <v>0</v>
      </c>
      <c r="J82" s="67">
        <v>0</v>
      </c>
      <c r="K82" s="67">
        <v>0.38983814745912077</v>
      </c>
      <c r="M82" s="94" t="s">
        <v>88</v>
      </c>
      <c r="N82" s="67">
        <v>0</v>
      </c>
      <c r="O82" s="67">
        <v>0</v>
      </c>
      <c r="P82" s="67">
        <v>0</v>
      </c>
    </row>
    <row r="83" spans="1:16" ht="12.75" hidden="1" customHeight="1" x14ac:dyDescent="0.25">
      <c r="A83" s="22" t="s">
        <v>2168</v>
      </c>
      <c r="B83" s="22">
        <v>1998</v>
      </c>
      <c r="C83" s="22" t="s">
        <v>5576</v>
      </c>
      <c r="D83" s="22">
        <v>41262</v>
      </c>
      <c r="E83" s="22" t="s">
        <v>85</v>
      </c>
      <c r="F83" s="22"/>
      <c r="G83" s="94" t="s">
        <v>77</v>
      </c>
      <c r="H83" s="67">
        <v>0</v>
      </c>
      <c r="I83" s="67">
        <v>0</v>
      </c>
      <c r="J83" s="67">
        <v>0</v>
      </c>
      <c r="K83" s="67">
        <v>0.33771086087904106</v>
      </c>
      <c r="M83" s="94" t="s">
        <v>88</v>
      </c>
      <c r="N83" s="67">
        <v>0</v>
      </c>
      <c r="O83" s="67">
        <v>0</v>
      </c>
      <c r="P83" s="67">
        <v>0</v>
      </c>
    </row>
    <row r="84" spans="1:16" ht="12.75" hidden="1" customHeight="1" x14ac:dyDescent="0.25">
      <c r="A84" s="22" t="s">
        <v>2169</v>
      </c>
      <c r="B84" s="22">
        <v>1998</v>
      </c>
      <c r="C84" s="22" t="s">
        <v>5576</v>
      </c>
      <c r="D84" s="22">
        <v>41263</v>
      </c>
      <c r="E84" s="22" t="s">
        <v>85</v>
      </c>
      <c r="F84" s="22" t="s">
        <v>3442</v>
      </c>
      <c r="G84" s="94" t="s">
        <v>77</v>
      </c>
      <c r="H84" s="67">
        <v>0.58198529746115957</v>
      </c>
      <c r="I84" s="67">
        <v>0</v>
      </c>
      <c r="J84" s="67">
        <v>0</v>
      </c>
      <c r="K84" s="67">
        <v>1.1279715043577112</v>
      </c>
      <c r="M84" s="94" t="s">
        <v>88</v>
      </c>
      <c r="N84" s="67">
        <v>0</v>
      </c>
      <c r="O84" s="67">
        <v>0</v>
      </c>
      <c r="P84" s="67">
        <v>0</v>
      </c>
    </row>
    <row r="85" spans="1:16" ht="12.75" hidden="1" customHeight="1" x14ac:dyDescent="0.25">
      <c r="A85" s="22" t="s">
        <v>2170</v>
      </c>
      <c r="B85" s="22">
        <v>1998</v>
      </c>
      <c r="C85" s="22" t="s">
        <v>5576</v>
      </c>
      <c r="D85" s="22">
        <v>41264</v>
      </c>
      <c r="E85" s="22" t="s">
        <v>85</v>
      </c>
      <c r="F85" s="22" t="s">
        <v>3443</v>
      </c>
      <c r="G85" s="94" t="s">
        <v>77</v>
      </c>
      <c r="H85" s="67">
        <v>0.18096591994124125</v>
      </c>
      <c r="I85" s="67">
        <v>0</v>
      </c>
      <c r="J85" s="67">
        <v>0</v>
      </c>
      <c r="K85" s="67">
        <v>0.40346500183621009</v>
      </c>
      <c r="M85" s="94" t="s">
        <v>88</v>
      </c>
      <c r="N85" s="67">
        <v>0</v>
      </c>
      <c r="O85" s="67">
        <v>0</v>
      </c>
      <c r="P85" s="67">
        <v>0</v>
      </c>
    </row>
    <row r="86" spans="1:16" ht="12.75" hidden="1" customHeight="1" x14ac:dyDescent="0.25">
      <c r="A86" s="22" t="s">
        <v>2171</v>
      </c>
      <c r="B86" s="22">
        <v>1998</v>
      </c>
      <c r="C86" s="22" t="s">
        <v>5576</v>
      </c>
      <c r="D86" s="22">
        <v>41265</v>
      </c>
      <c r="E86" s="22" t="s">
        <v>85</v>
      </c>
      <c r="F86" s="22"/>
      <c r="G86" s="94" t="s">
        <v>77</v>
      </c>
      <c r="H86" s="67">
        <v>0</v>
      </c>
      <c r="I86" s="67">
        <v>0</v>
      </c>
      <c r="J86" s="67">
        <v>0</v>
      </c>
      <c r="K86" s="67">
        <v>2.2811404811404813E-3</v>
      </c>
      <c r="M86" s="94" t="s">
        <v>88</v>
      </c>
      <c r="N86" s="67">
        <v>0</v>
      </c>
      <c r="O86" s="67">
        <v>0</v>
      </c>
      <c r="P86" s="67">
        <v>0</v>
      </c>
    </row>
    <row r="87" spans="1:16" ht="12.75" hidden="1" customHeight="1" x14ac:dyDescent="0.25">
      <c r="A87" s="22" t="s">
        <v>2172</v>
      </c>
      <c r="B87" s="22">
        <v>1998</v>
      </c>
      <c r="C87" s="22" t="s">
        <v>5576</v>
      </c>
      <c r="D87" s="22">
        <v>41266</v>
      </c>
      <c r="E87" s="22" t="s">
        <v>85</v>
      </c>
      <c r="F87" s="22"/>
      <c r="G87" s="94" t="s">
        <v>77</v>
      </c>
      <c r="H87" s="67">
        <v>0</v>
      </c>
      <c r="I87" s="67">
        <v>0</v>
      </c>
      <c r="J87" s="67">
        <v>0</v>
      </c>
      <c r="K87" s="67">
        <v>6.6557511256651658E-2</v>
      </c>
      <c r="M87" s="94" t="s">
        <v>88</v>
      </c>
      <c r="N87" s="67">
        <v>0</v>
      </c>
      <c r="O87" s="67">
        <v>0</v>
      </c>
      <c r="P87" s="67">
        <v>0</v>
      </c>
    </row>
    <row r="88" spans="1:16" ht="12.75" hidden="1" customHeight="1" x14ac:dyDescent="0.25">
      <c r="A88" s="22" t="s">
        <v>2173</v>
      </c>
      <c r="B88" s="22">
        <v>1998</v>
      </c>
      <c r="C88" s="22" t="s">
        <v>5576</v>
      </c>
      <c r="D88" s="22">
        <v>41267</v>
      </c>
      <c r="E88" s="22" t="s">
        <v>85</v>
      </c>
      <c r="F88" s="22"/>
      <c r="G88" s="94" t="s">
        <v>77</v>
      </c>
      <c r="H88" s="67">
        <v>0</v>
      </c>
      <c r="I88" s="67">
        <v>0</v>
      </c>
      <c r="J88" s="67">
        <v>0</v>
      </c>
      <c r="K88" s="67">
        <v>0.14287216380741558</v>
      </c>
      <c r="M88" s="94" t="s">
        <v>88</v>
      </c>
      <c r="N88" s="67">
        <v>0</v>
      </c>
      <c r="O88" s="67">
        <v>0</v>
      </c>
      <c r="P88" s="67">
        <v>0</v>
      </c>
    </row>
    <row r="89" spans="1:16" ht="12.75" hidden="1" customHeight="1" x14ac:dyDescent="0.25">
      <c r="A89" s="22" t="s">
        <v>2174</v>
      </c>
      <c r="B89" s="22">
        <v>1998</v>
      </c>
      <c r="C89" s="22" t="s">
        <v>5576</v>
      </c>
      <c r="D89" s="22">
        <v>41268</v>
      </c>
      <c r="E89" s="22" t="s">
        <v>85</v>
      </c>
      <c r="F89" s="22"/>
      <c r="G89" s="94" t="s">
        <v>77</v>
      </c>
      <c r="H89" s="67">
        <v>0</v>
      </c>
      <c r="I89" s="67">
        <v>0</v>
      </c>
      <c r="J89" s="67">
        <v>0</v>
      </c>
      <c r="K89" s="67">
        <v>1.4719871451526515E-2</v>
      </c>
      <c r="M89" s="94" t="s">
        <v>88</v>
      </c>
      <c r="N89" s="67">
        <v>0</v>
      </c>
      <c r="O89" s="67">
        <v>0</v>
      </c>
      <c r="P89" s="67">
        <v>0</v>
      </c>
    </row>
    <row r="90" spans="1:16" ht="12.75" hidden="1" customHeight="1" x14ac:dyDescent="0.25">
      <c r="A90" s="22" t="s">
        <v>2175</v>
      </c>
      <c r="B90" s="22">
        <v>1998</v>
      </c>
      <c r="C90" s="22" t="s">
        <v>5576</v>
      </c>
      <c r="D90" s="22">
        <v>41269</v>
      </c>
      <c r="E90" s="22" t="s">
        <v>85</v>
      </c>
      <c r="F90" s="22" t="s">
        <v>3444</v>
      </c>
      <c r="G90" s="94" t="s">
        <v>77</v>
      </c>
      <c r="H90" s="67">
        <v>0.34056088465989454</v>
      </c>
      <c r="I90" s="67">
        <v>0</v>
      </c>
      <c r="J90" s="67">
        <v>0</v>
      </c>
      <c r="K90" s="67">
        <v>0.71087951652308079</v>
      </c>
      <c r="M90" s="94" t="s">
        <v>88</v>
      </c>
      <c r="N90" s="67">
        <v>0</v>
      </c>
      <c r="O90" s="67">
        <v>0</v>
      </c>
      <c r="P90" s="67">
        <v>0</v>
      </c>
    </row>
    <row r="91" spans="1:16" ht="12.75" hidden="1" customHeight="1" x14ac:dyDescent="0.25">
      <c r="A91" s="22" t="s">
        <v>2176</v>
      </c>
      <c r="B91" s="22">
        <v>1998</v>
      </c>
      <c r="C91" s="22" t="s">
        <v>5576</v>
      </c>
      <c r="D91" s="22">
        <v>41270</v>
      </c>
      <c r="E91" s="22" t="s">
        <v>85</v>
      </c>
      <c r="F91" s="22" t="s">
        <v>3445</v>
      </c>
      <c r="G91" s="94" t="s">
        <v>77</v>
      </c>
      <c r="H91" s="67">
        <v>7.0756292567367499E-2</v>
      </c>
      <c r="I91" s="67">
        <v>0</v>
      </c>
      <c r="J91" s="67">
        <v>0</v>
      </c>
      <c r="K91" s="67">
        <v>2.4853147764287837</v>
      </c>
      <c r="M91" s="94" t="s">
        <v>88</v>
      </c>
      <c r="N91" s="67">
        <v>0</v>
      </c>
      <c r="O91" s="67">
        <v>0</v>
      </c>
      <c r="P91" s="67">
        <v>0</v>
      </c>
    </row>
    <row r="92" spans="1:16" ht="12.75" hidden="1" customHeight="1" x14ac:dyDescent="0.25">
      <c r="A92" s="22" t="s">
        <v>2177</v>
      </c>
      <c r="B92" s="22">
        <v>1998</v>
      </c>
      <c r="C92" s="22" t="s">
        <v>5576</v>
      </c>
      <c r="D92" s="22">
        <v>41271</v>
      </c>
      <c r="E92" s="22" t="s">
        <v>85</v>
      </c>
      <c r="F92" s="22" t="s">
        <v>3446</v>
      </c>
      <c r="G92" s="94" t="s">
        <v>77</v>
      </c>
      <c r="H92" s="67">
        <v>0.13385763802921513</v>
      </c>
      <c r="I92" s="67">
        <v>0</v>
      </c>
      <c r="J92" s="67">
        <v>0</v>
      </c>
      <c r="K92" s="67">
        <v>0.88713493438970048</v>
      </c>
      <c r="M92" s="94" t="s">
        <v>88</v>
      </c>
      <c r="N92" s="67">
        <v>0</v>
      </c>
      <c r="O92" s="67">
        <v>0</v>
      </c>
      <c r="P92" s="67">
        <v>0</v>
      </c>
    </row>
    <row r="93" spans="1:16" ht="12.75" hidden="1" customHeight="1" x14ac:dyDescent="0.25">
      <c r="A93" s="22" t="s">
        <v>2178</v>
      </c>
      <c r="B93" s="22">
        <v>1998</v>
      </c>
      <c r="C93" s="22" t="s">
        <v>5576</v>
      </c>
      <c r="D93" s="22">
        <v>41272</v>
      </c>
      <c r="E93" s="22" t="s">
        <v>85</v>
      </c>
      <c r="F93" s="22" t="s">
        <v>3447</v>
      </c>
      <c r="G93" s="94" t="s">
        <v>77</v>
      </c>
      <c r="H93" s="67">
        <v>8.3199124726477017E-2</v>
      </c>
      <c r="I93" s="67">
        <v>0</v>
      </c>
      <c r="J93" s="67">
        <v>0</v>
      </c>
      <c r="K93" s="67">
        <v>0.83938672501823486</v>
      </c>
      <c r="M93" s="94" t="s">
        <v>88</v>
      </c>
      <c r="N93" s="67">
        <v>0</v>
      </c>
      <c r="O93" s="67">
        <v>0</v>
      </c>
      <c r="P93" s="67">
        <v>0</v>
      </c>
    </row>
    <row r="94" spans="1:16" ht="12.75" hidden="1" customHeight="1" x14ac:dyDescent="0.25">
      <c r="A94" s="22" t="s">
        <v>2179</v>
      </c>
      <c r="B94" s="22">
        <v>1998</v>
      </c>
      <c r="C94" s="22" t="s">
        <v>5576</v>
      </c>
      <c r="D94" s="22">
        <v>41273</v>
      </c>
      <c r="E94" s="22" t="s">
        <v>85</v>
      </c>
      <c r="F94" s="22" t="s">
        <v>3448</v>
      </c>
      <c r="G94" s="94" t="s">
        <v>77</v>
      </c>
      <c r="H94" s="67">
        <v>5.204629981024668E-2</v>
      </c>
      <c r="I94" s="67">
        <v>0</v>
      </c>
      <c r="J94" s="67">
        <v>0</v>
      </c>
      <c r="K94" s="67">
        <v>0.29492903225806449</v>
      </c>
      <c r="M94" s="94" t="s">
        <v>88</v>
      </c>
      <c r="N94" s="67">
        <v>0</v>
      </c>
      <c r="O94" s="67">
        <v>0</v>
      </c>
      <c r="P94" s="67">
        <v>0</v>
      </c>
    </row>
    <row r="95" spans="1:16" ht="12.75" hidden="1" customHeight="1" x14ac:dyDescent="0.25">
      <c r="A95" s="22" t="s">
        <v>2180</v>
      </c>
      <c r="B95" s="22">
        <v>1998</v>
      </c>
      <c r="C95" s="22" t="s">
        <v>5576</v>
      </c>
      <c r="D95" s="22">
        <v>41274</v>
      </c>
      <c r="E95" s="22" t="s">
        <v>85</v>
      </c>
      <c r="F95" s="22" t="s">
        <v>3449</v>
      </c>
      <c r="G95" s="94" t="s">
        <v>77</v>
      </c>
      <c r="H95" s="67">
        <v>0.12260682994135912</v>
      </c>
      <c r="I95" s="67">
        <v>0</v>
      </c>
      <c r="J95" s="67">
        <v>0</v>
      </c>
      <c r="K95" s="67">
        <v>0.55621635046567786</v>
      </c>
      <c r="M95" s="94" t="s">
        <v>88</v>
      </c>
      <c r="N95" s="67">
        <v>0</v>
      </c>
      <c r="O95" s="67">
        <v>0</v>
      </c>
      <c r="P95" s="67">
        <v>0</v>
      </c>
    </row>
    <row r="96" spans="1:16" ht="12.75" hidden="1" customHeight="1" x14ac:dyDescent="0.25">
      <c r="A96" s="22" t="s">
        <v>2181</v>
      </c>
      <c r="B96" s="22">
        <v>1998</v>
      </c>
      <c r="C96" s="22" t="s">
        <v>5576</v>
      </c>
      <c r="D96" s="22">
        <v>41275</v>
      </c>
      <c r="E96" s="22" t="s">
        <v>85</v>
      </c>
      <c r="F96" s="22" t="s">
        <v>3450</v>
      </c>
      <c r="G96" s="94" t="s">
        <v>77</v>
      </c>
      <c r="H96" s="67">
        <v>0.84147330033862977</v>
      </c>
      <c r="I96" s="67">
        <v>0</v>
      </c>
      <c r="J96" s="67">
        <v>0</v>
      </c>
      <c r="K96" s="67">
        <v>2.1111964053138839</v>
      </c>
      <c r="M96" s="94" t="s">
        <v>88</v>
      </c>
      <c r="N96" s="67">
        <v>0</v>
      </c>
      <c r="O96" s="67">
        <v>0</v>
      </c>
      <c r="P96" s="67">
        <v>0</v>
      </c>
    </row>
    <row r="97" spans="1:16" ht="12.75" hidden="1" customHeight="1" x14ac:dyDescent="0.25">
      <c r="A97" s="22" t="s">
        <v>2182</v>
      </c>
      <c r="B97" s="22">
        <v>1998</v>
      </c>
      <c r="C97" s="22" t="s">
        <v>5576</v>
      </c>
      <c r="D97" s="22">
        <v>41276</v>
      </c>
      <c r="E97" s="22" t="s">
        <v>85</v>
      </c>
      <c r="F97" s="22"/>
      <c r="G97" s="94" t="s">
        <v>77</v>
      </c>
      <c r="H97" s="67">
        <v>0</v>
      </c>
      <c r="I97" s="67">
        <v>0</v>
      </c>
      <c r="J97" s="67">
        <v>0</v>
      </c>
      <c r="K97" s="67">
        <v>4.1648857102790628E-2</v>
      </c>
      <c r="M97" s="94" t="s">
        <v>88</v>
      </c>
      <c r="N97" s="67">
        <v>0</v>
      </c>
      <c r="O97" s="67">
        <v>0</v>
      </c>
      <c r="P97" s="67">
        <v>0</v>
      </c>
    </row>
    <row r="98" spans="1:16" ht="12.75" hidden="1" customHeight="1" x14ac:dyDescent="0.25">
      <c r="A98" s="22" t="s">
        <v>2183</v>
      </c>
      <c r="B98" s="22">
        <v>1998</v>
      </c>
      <c r="C98" s="22" t="s">
        <v>5576</v>
      </c>
      <c r="D98" s="22">
        <v>41277</v>
      </c>
      <c r="E98" s="22" t="s">
        <v>85</v>
      </c>
      <c r="F98" s="22" t="s">
        <v>3451</v>
      </c>
      <c r="G98" s="94" t="s">
        <v>77</v>
      </c>
      <c r="H98" s="67">
        <v>2.4328232865988189E-2</v>
      </c>
      <c r="I98" s="67">
        <v>0</v>
      </c>
      <c r="J98" s="67">
        <v>0</v>
      </c>
      <c r="K98" s="67">
        <v>0.62036993808269869</v>
      </c>
      <c r="M98" s="94" t="s">
        <v>88</v>
      </c>
      <c r="N98" s="67">
        <v>0</v>
      </c>
      <c r="O98" s="67">
        <v>0</v>
      </c>
      <c r="P98" s="67">
        <v>0</v>
      </c>
    </row>
    <row r="99" spans="1:16" ht="12.75" hidden="1" customHeight="1" x14ac:dyDescent="0.25">
      <c r="A99" s="22" t="s">
        <v>2184</v>
      </c>
      <c r="B99" s="22">
        <v>1998</v>
      </c>
      <c r="C99" s="22" t="s">
        <v>5576</v>
      </c>
      <c r="D99" s="22">
        <v>41278</v>
      </c>
      <c r="E99" s="22" t="s">
        <v>85</v>
      </c>
      <c r="F99" s="22"/>
      <c r="G99" s="94" t="s">
        <v>77</v>
      </c>
      <c r="H99" s="67">
        <v>0</v>
      </c>
      <c r="I99" s="67">
        <v>0</v>
      </c>
      <c r="J99" s="67">
        <v>0</v>
      </c>
      <c r="K99" s="67">
        <v>1.5941500162004534</v>
      </c>
      <c r="L99" s="22" t="s">
        <v>4141</v>
      </c>
      <c r="M99" s="94" t="s">
        <v>88</v>
      </c>
      <c r="N99" s="67">
        <v>0.32760514094394644</v>
      </c>
      <c r="O99" s="67">
        <v>0</v>
      </c>
      <c r="P99" s="67">
        <v>0</v>
      </c>
    </row>
    <row r="100" spans="1:16" ht="12.75" hidden="1" customHeight="1" x14ac:dyDescent="0.25">
      <c r="A100" s="22" t="s">
        <v>2185</v>
      </c>
      <c r="B100" s="22">
        <v>1998</v>
      </c>
      <c r="C100" s="22" t="s">
        <v>5576</v>
      </c>
      <c r="D100" s="22">
        <v>41279</v>
      </c>
      <c r="E100" s="22" t="s">
        <v>85</v>
      </c>
      <c r="F100" s="22" t="s">
        <v>3452</v>
      </c>
      <c r="G100" s="94" t="s">
        <v>77</v>
      </c>
      <c r="H100" s="67">
        <v>0.11484596303112747</v>
      </c>
      <c r="I100" s="67">
        <v>0</v>
      </c>
      <c r="J100" s="67">
        <v>0</v>
      </c>
      <c r="K100" s="67">
        <v>4.9460328078738902</v>
      </c>
      <c r="M100" s="94" t="s">
        <v>88</v>
      </c>
      <c r="N100" s="67">
        <v>0</v>
      </c>
      <c r="O100" s="67">
        <v>0</v>
      </c>
      <c r="P100" s="67">
        <v>0</v>
      </c>
    </row>
    <row r="101" spans="1:16" ht="12.75" hidden="1" customHeight="1" x14ac:dyDescent="0.25">
      <c r="A101" s="22" t="s">
        <v>2186</v>
      </c>
      <c r="B101" s="22">
        <v>1998</v>
      </c>
      <c r="C101" s="22" t="s">
        <v>5576</v>
      </c>
      <c r="D101" s="22">
        <v>41280</v>
      </c>
      <c r="E101" s="22" t="s">
        <v>85</v>
      </c>
      <c r="F101" s="22" t="s">
        <v>3453</v>
      </c>
      <c r="G101" s="94" t="s">
        <v>77</v>
      </c>
      <c r="H101" s="67">
        <v>0.18361787728305701</v>
      </c>
      <c r="I101" s="67">
        <v>0</v>
      </c>
      <c r="J101" s="67">
        <v>0</v>
      </c>
      <c r="K101" s="67">
        <v>0.95147445501220451</v>
      </c>
      <c r="M101" s="94" t="s">
        <v>88</v>
      </c>
      <c r="N101" s="67">
        <v>0</v>
      </c>
      <c r="O101" s="67">
        <v>0</v>
      </c>
      <c r="P101" s="67">
        <v>0</v>
      </c>
    </row>
    <row r="102" spans="1:16" ht="12.75" hidden="1" customHeight="1" x14ac:dyDescent="0.25">
      <c r="A102" s="22" t="s">
        <v>2187</v>
      </c>
      <c r="B102" s="22">
        <v>1998</v>
      </c>
      <c r="C102" s="22" t="s">
        <v>5576</v>
      </c>
      <c r="D102" s="22">
        <v>41281</v>
      </c>
      <c r="E102" s="22" t="s">
        <v>85</v>
      </c>
      <c r="F102" s="22"/>
      <c r="G102" s="94" t="s">
        <v>77</v>
      </c>
      <c r="H102" s="67">
        <v>0</v>
      </c>
      <c r="I102" s="67">
        <v>0</v>
      </c>
      <c r="J102" s="67">
        <v>0</v>
      </c>
      <c r="K102" s="67">
        <v>0.27572813181487765</v>
      </c>
      <c r="M102" s="94" t="s">
        <v>88</v>
      </c>
      <c r="N102" s="67">
        <v>0</v>
      </c>
      <c r="O102" s="67">
        <v>0</v>
      </c>
      <c r="P102" s="67">
        <v>0</v>
      </c>
    </row>
    <row r="103" spans="1:16" ht="12.75" hidden="1" customHeight="1" x14ac:dyDescent="0.25">
      <c r="A103" s="22" t="s">
        <v>2188</v>
      </c>
      <c r="B103" s="22">
        <v>1998</v>
      </c>
      <c r="C103" s="22" t="s">
        <v>5576</v>
      </c>
      <c r="D103" s="22">
        <v>41282</v>
      </c>
      <c r="E103" s="22" t="s">
        <v>85</v>
      </c>
      <c r="F103" s="22"/>
      <c r="G103" s="94" t="s">
        <v>77</v>
      </c>
      <c r="H103" s="67">
        <v>0</v>
      </c>
      <c r="I103" s="67">
        <v>0</v>
      </c>
      <c r="J103" s="67">
        <v>0</v>
      </c>
      <c r="K103" s="67">
        <v>1.3444295109229722</v>
      </c>
      <c r="M103" s="94" t="s">
        <v>88</v>
      </c>
      <c r="N103" s="67">
        <v>0</v>
      </c>
      <c r="O103" s="67">
        <v>0</v>
      </c>
      <c r="P103" s="67">
        <v>0</v>
      </c>
    </row>
    <row r="104" spans="1:16" ht="12.75" hidden="1" customHeight="1" x14ac:dyDescent="0.25">
      <c r="A104" s="22" t="s">
        <v>2189</v>
      </c>
      <c r="B104" s="22">
        <v>1998</v>
      </c>
      <c r="C104" s="22" t="s">
        <v>5576</v>
      </c>
      <c r="D104" s="22">
        <v>41283</v>
      </c>
      <c r="E104" s="22" t="s">
        <v>85</v>
      </c>
      <c r="F104" s="22" t="s">
        <v>3454</v>
      </c>
      <c r="G104" s="94" t="s">
        <v>77</v>
      </c>
      <c r="H104" s="67">
        <v>9.4891263865274064E-2</v>
      </c>
      <c r="I104" s="67">
        <v>0</v>
      </c>
      <c r="J104" s="67">
        <v>0</v>
      </c>
      <c r="K104" s="67">
        <v>0.50000396729009799</v>
      </c>
      <c r="M104" s="94" t="s">
        <v>88</v>
      </c>
      <c r="N104" s="67">
        <v>0</v>
      </c>
      <c r="O104" s="67">
        <v>0</v>
      </c>
      <c r="P104" s="67">
        <v>0</v>
      </c>
    </row>
    <row r="105" spans="1:16" ht="12.75" hidden="1" customHeight="1" x14ac:dyDescent="0.25">
      <c r="A105" s="22" t="s">
        <v>2190</v>
      </c>
      <c r="B105" s="22">
        <v>1998</v>
      </c>
      <c r="C105" s="22" t="s">
        <v>5576</v>
      </c>
      <c r="D105" s="22">
        <v>41284</v>
      </c>
      <c r="E105" s="22" t="s">
        <v>85</v>
      </c>
      <c r="F105" s="22"/>
      <c r="G105" s="94" t="s">
        <v>77</v>
      </c>
      <c r="H105" s="67">
        <v>0</v>
      </c>
      <c r="I105" s="67">
        <v>0</v>
      </c>
      <c r="J105" s="67">
        <v>0</v>
      </c>
      <c r="K105" s="67">
        <v>0.28851108764519534</v>
      </c>
      <c r="M105" s="94" t="s">
        <v>88</v>
      </c>
      <c r="N105" s="67">
        <v>0</v>
      </c>
      <c r="O105" s="67">
        <v>0</v>
      </c>
      <c r="P105" s="67">
        <v>0</v>
      </c>
    </row>
    <row r="106" spans="1:16" ht="12.75" hidden="1" customHeight="1" x14ac:dyDescent="0.25">
      <c r="A106" s="22" t="s">
        <v>2191</v>
      </c>
      <c r="B106" s="22">
        <v>1998</v>
      </c>
      <c r="C106" s="22" t="s">
        <v>5576</v>
      </c>
      <c r="D106" s="22">
        <v>41285</v>
      </c>
      <c r="E106" s="22" t="s">
        <v>85</v>
      </c>
      <c r="F106" s="22" t="s">
        <v>3455</v>
      </c>
      <c r="G106" s="94" t="s">
        <v>77</v>
      </c>
      <c r="H106" s="67">
        <v>2.1840849742395366E-2</v>
      </c>
      <c r="I106" s="67">
        <v>1.1972756722422189</v>
      </c>
      <c r="J106" s="67">
        <v>0</v>
      </c>
      <c r="K106" s="67">
        <v>1.2886101348013268</v>
      </c>
      <c r="M106" s="94" t="s">
        <v>88</v>
      </c>
      <c r="N106" s="67">
        <v>0</v>
      </c>
      <c r="O106" s="67">
        <v>0</v>
      </c>
      <c r="P106" s="67">
        <v>0</v>
      </c>
    </row>
    <row r="107" spans="1:16" ht="12.75" hidden="1" customHeight="1" x14ac:dyDescent="0.25">
      <c r="A107" s="22" t="s">
        <v>2192</v>
      </c>
      <c r="B107" s="22">
        <v>1998</v>
      </c>
      <c r="C107" s="22" t="s">
        <v>5576</v>
      </c>
      <c r="D107" s="22">
        <v>41286</v>
      </c>
      <c r="E107" s="22" t="s">
        <v>85</v>
      </c>
      <c r="F107" s="22" t="s">
        <v>3456</v>
      </c>
      <c r="G107" s="94" t="s">
        <v>77</v>
      </c>
      <c r="H107" s="67">
        <v>2.0267020442621967E-2</v>
      </c>
      <c r="I107" s="67">
        <v>0</v>
      </c>
      <c r="J107" s="67">
        <v>0</v>
      </c>
      <c r="K107" s="67">
        <v>0.21027033709220291</v>
      </c>
      <c r="M107" s="94" t="s">
        <v>88</v>
      </c>
      <c r="N107" s="67">
        <v>0</v>
      </c>
      <c r="O107" s="67">
        <v>0</v>
      </c>
      <c r="P107" s="67">
        <v>0</v>
      </c>
    </row>
    <row r="108" spans="1:16" ht="12.75" hidden="1" customHeight="1" x14ac:dyDescent="0.25">
      <c r="A108" s="22" t="s">
        <v>2193</v>
      </c>
      <c r="B108" s="22">
        <v>1998</v>
      </c>
      <c r="C108" s="22" t="s">
        <v>5576</v>
      </c>
      <c r="D108" s="22">
        <v>41287</v>
      </c>
      <c r="E108" s="22" t="s">
        <v>93</v>
      </c>
      <c r="F108" s="22" t="s">
        <v>2446</v>
      </c>
      <c r="G108" s="96" t="s">
        <v>88</v>
      </c>
      <c r="H108" s="39">
        <v>0.35507046530320624</v>
      </c>
      <c r="I108" s="66">
        <v>0</v>
      </c>
      <c r="J108" s="66">
        <v>0</v>
      </c>
      <c r="K108" s="66">
        <v>3.7234416361525411</v>
      </c>
    </row>
    <row r="109" spans="1:16" ht="12.75" hidden="1" customHeight="1" x14ac:dyDescent="0.25">
      <c r="A109" s="22" t="s">
        <v>2194</v>
      </c>
      <c r="B109" s="22">
        <v>1998</v>
      </c>
      <c r="C109" s="22" t="s">
        <v>5576</v>
      </c>
      <c r="D109" s="22">
        <v>41288</v>
      </c>
      <c r="E109" s="22" t="s">
        <v>93</v>
      </c>
      <c r="F109" s="22" t="s">
        <v>3457</v>
      </c>
      <c r="G109" s="96" t="s">
        <v>88</v>
      </c>
      <c r="H109" s="39">
        <v>0.70958173481085218</v>
      </c>
      <c r="I109" s="66">
        <v>1.1624547191440582</v>
      </c>
      <c r="J109" s="66">
        <v>0</v>
      </c>
      <c r="K109" s="66">
        <v>0.55216599159342761</v>
      </c>
    </row>
    <row r="110" spans="1:16" ht="12.75" hidden="1" customHeight="1" x14ac:dyDescent="0.25">
      <c r="A110" s="22" t="s">
        <v>2195</v>
      </c>
      <c r="B110" s="22">
        <v>1998</v>
      </c>
      <c r="C110" s="22" t="s">
        <v>5576</v>
      </c>
      <c r="D110" s="22">
        <v>41289</v>
      </c>
      <c r="E110" s="22" t="s">
        <v>93</v>
      </c>
      <c r="F110" s="22" t="s">
        <v>3458</v>
      </c>
      <c r="G110" s="96" t="s">
        <v>88</v>
      </c>
      <c r="H110" s="39">
        <v>6.1731401546430455E-2</v>
      </c>
      <c r="I110" s="66">
        <v>0</v>
      </c>
      <c r="J110" s="66">
        <v>0</v>
      </c>
      <c r="K110" s="66">
        <v>0.17029352150739435</v>
      </c>
    </row>
    <row r="111" spans="1:16" ht="12.75" hidden="1" customHeight="1" x14ac:dyDescent="0.25">
      <c r="A111" s="22" t="s">
        <v>2196</v>
      </c>
      <c r="B111" s="22">
        <v>1998</v>
      </c>
      <c r="C111" s="22" t="s">
        <v>5576</v>
      </c>
      <c r="D111" s="22">
        <v>41290</v>
      </c>
      <c r="E111" s="22" t="s">
        <v>93</v>
      </c>
      <c r="F111" s="22" t="s">
        <v>3459</v>
      </c>
      <c r="G111" s="96" t="s">
        <v>88</v>
      </c>
      <c r="H111" s="39"/>
      <c r="I111" s="66"/>
      <c r="J111" s="66"/>
      <c r="K111" s="66"/>
    </row>
    <row r="112" spans="1:16" ht="12.75" hidden="1" customHeight="1" x14ac:dyDescent="0.25">
      <c r="A112" s="22" t="s">
        <v>2197</v>
      </c>
      <c r="B112" s="22">
        <v>1998</v>
      </c>
      <c r="C112" s="22" t="s">
        <v>5576</v>
      </c>
      <c r="D112" s="22">
        <v>41291</v>
      </c>
      <c r="E112" s="22" t="s">
        <v>93</v>
      </c>
      <c r="F112" s="22" t="s">
        <v>3460</v>
      </c>
      <c r="G112" s="96" t="s">
        <v>88</v>
      </c>
      <c r="H112" s="39">
        <v>0.31318206374932467</v>
      </c>
      <c r="I112" s="66">
        <v>1.6057698541329009</v>
      </c>
      <c r="J112" s="66">
        <v>0</v>
      </c>
      <c r="K112" s="66">
        <v>3.9859535386277685E-2</v>
      </c>
    </row>
    <row r="113" spans="1:11" ht="12.75" hidden="1" customHeight="1" x14ac:dyDescent="0.25">
      <c r="A113" s="22" t="s">
        <v>2198</v>
      </c>
      <c r="B113" s="22">
        <v>1998</v>
      </c>
      <c r="C113" s="22" t="s">
        <v>5576</v>
      </c>
      <c r="D113" s="22">
        <v>41292</v>
      </c>
      <c r="E113" s="22" t="s">
        <v>93</v>
      </c>
      <c r="F113" s="22" t="s">
        <v>3461</v>
      </c>
      <c r="G113" s="96" t="s">
        <v>88</v>
      </c>
      <c r="H113" s="39">
        <v>8.1718145532698794E-2</v>
      </c>
      <c r="I113" s="66">
        <v>1.2790666257291985</v>
      </c>
      <c r="J113" s="66">
        <v>0</v>
      </c>
      <c r="K113" s="66">
        <v>2.6647221369358303E-2</v>
      </c>
    </row>
    <row r="114" spans="1:11" ht="12.75" hidden="1" customHeight="1" x14ac:dyDescent="0.25">
      <c r="A114" s="22" t="s">
        <v>2199</v>
      </c>
      <c r="B114" s="22">
        <v>1998</v>
      </c>
      <c r="C114" s="22" t="s">
        <v>5576</v>
      </c>
      <c r="D114" s="22">
        <v>41293</v>
      </c>
      <c r="E114" s="22" t="s">
        <v>93</v>
      </c>
      <c r="F114" s="22" t="s">
        <v>3462</v>
      </c>
      <c r="G114" s="96" t="s">
        <v>88</v>
      </c>
      <c r="H114" s="66">
        <v>9.6802691954726225E-2</v>
      </c>
      <c r="I114" s="66">
        <v>0</v>
      </c>
      <c r="J114" s="66">
        <v>0</v>
      </c>
      <c r="K114" s="66">
        <v>4.4001223615784645E-3</v>
      </c>
    </row>
    <row r="115" spans="1:11" ht="12.75" hidden="1" customHeight="1" x14ac:dyDescent="0.25">
      <c r="A115" s="22" t="s">
        <v>2200</v>
      </c>
      <c r="B115" s="22">
        <v>1998</v>
      </c>
      <c r="C115" s="22" t="s">
        <v>5576</v>
      </c>
      <c r="D115" s="22">
        <v>41296</v>
      </c>
      <c r="E115" s="22" t="s">
        <v>93</v>
      </c>
      <c r="F115" s="22" t="s">
        <v>3463</v>
      </c>
      <c r="G115" s="96" t="s">
        <v>88</v>
      </c>
      <c r="H115" s="66">
        <v>0.6874033650458069</v>
      </c>
      <c r="I115" s="66">
        <v>0.12298590556730091</v>
      </c>
      <c r="J115" s="66">
        <v>0</v>
      </c>
      <c r="K115" s="66">
        <v>2.1368801092318535</v>
      </c>
    </row>
    <row r="116" spans="1:11" ht="12.75" hidden="1" customHeight="1" x14ac:dyDescent="0.25">
      <c r="A116" s="22" t="s">
        <v>2201</v>
      </c>
      <c r="B116" s="22">
        <v>1998</v>
      </c>
      <c r="C116" s="22" t="s">
        <v>5576</v>
      </c>
      <c r="D116" s="22">
        <v>41297</v>
      </c>
      <c r="E116" s="22" t="s">
        <v>93</v>
      </c>
      <c r="F116" s="22" t="s">
        <v>3464</v>
      </c>
      <c r="G116" s="96" t="s">
        <v>88</v>
      </c>
      <c r="H116" s="66">
        <v>0.64320308074877397</v>
      </c>
      <c r="I116" s="66">
        <v>0</v>
      </c>
      <c r="J116" s="66">
        <v>0</v>
      </c>
      <c r="K116" s="66">
        <v>1.7165870000690753</v>
      </c>
    </row>
    <row r="117" spans="1:11" ht="12.75" hidden="1" customHeight="1" x14ac:dyDescent="0.25">
      <c r="A117" s="22" t="s">
        <v>2202</v>
      </c>
      <c r="B117" s="22">
        <v>1998</v>
      </c>
      <c r="C117" s="22" t="s">
        <v>5576</v>
      </c>
      <c r="D117" s="22">
        <v>41298</v>
      </c>
      <c r="E117" s="22" t="s">
        <v>93</v>
      </c>
      <c r="F117" s="22" t="s">
        <v>3465</v>
      </c>
      <c r="G117" s="96" t="s">
        <v>88</v>
      </c>
      <c r="H117" s="66">
        <v>0.22495513136578149</v>
      </c>
      <c r="I117" s="66">
        <v>0.6528589138550398</v>
      </c>
      <c r="J117" s="66">
        <v>2.5258548989223075</v>
      </c>
      <c r="K117" s="66">
        <v>0.58194914418539123</v>
      </c>
    </row>
    <row r="118" spans="1:11" ht="12.75" hidden="1" customHeight="1" x14ac:dyDescent="0.25">
      <c r="A118" s="22" t="s">
        <v>2203</v>
      </c>
      <c r="B118" s="22">
        <v>1998</v>
      </c>
      <c r="C118" s="22" t="s">
        <v>5576</v>
      </c>
      <c r="D118" s="22">
        <v>41299</v>
      </c>
      <c r="E118" s="22" t="s">
        <v>93</v>
      </c>
      <c r="F118" s="22" t="s">
        <v>3466</v>
      </c>
      <c r="G118" s="96" t="s">
        <v>88</v>
      </c>
      <c r="H118" s="66">
        <v>0.71717355188014531</v>
      </c>
      <c r="I118" s="66">
        <v>0</v>
      </c>
      <c r="J118" s="66">
        <v>0</v>
      </c>
      <c r="K118" s="66">
        <v>1.1701252688570793</v>
      </c>
    </row>
    <row r="119" spans="1:11" ht="12.75" hidden="1" customHeight="1" x14ac:dyDescent="0.25">
      <c r="A119" s="22" t="s">
        <v>2204</v>
      </c>
      <c r="B119" s="22">
        <v>1998</v>
      </c>
      <c r="C119" s="22" t="s">
        <v>5576</v>
      </c>
      <c r="D119" s="22">
        <v>41300</v>
      </c>
      <c r="E119" s="22" t="s">
        <v>93</v>
      </c>
      <c r="F119" s="22" t="s">
        <v>3467</v>
      </c>
      <c r="G119" s="96" t="s">
        <v>88</v>
      </c>
      <c r="H119" s="66">
        <v>0.16721958625925223</v>
      </c>
      <c r="I119" s="66">
        <v>0</v>
      </c>
      <c r="J119" s="66">
        <v>0</v>
      </c>
      <c r="K119" s="66">
        <v>0.68141981400645268</v>
      </c>
    </row>
    <row r="120" spans="1:11" ht="12.75" hidden="1" customHeight="1" x14ac:dyDescent="0.25">
      <c r="A120" s="22" t="s">
        <v>2205</v>
      </c>
      <c r="B120" s="22">
        <v>1998</v>
      </c>
      <c r="C120" s="22" t="s">
        <v>5576</v>
      </c>
      <c r="D120" s="22">
        <v>41305</v>
      </c>
      <c r="E120" s="22" t="s">
        <v>93</v>
      </c>
      <c r="F120" s="22" t="s">
        <v>3468</v>
      </c>
      <c r="G120" s="96" t="s">
        <v>88</v>
      </c>
      <c r="H120" s="66">
        <v>7.6263628644211705</v>
      </c>
      <c r="I120" s="66">
        <v>0.59855080667987537</v>
      </c>
      <c r="J120" s="66">
        <v>0.86893065383526735</v>
      </c>
      <c r="K120" s="66">
        <v>2.3818194169261249</v>
      </c>
    </row>
    <row r="121" spans="1:11" ht="12.75" hidden="1" customHeight="1" x14ac:dyDescent="0.25">
      <c r="A121" s="22" t="s">
        <v>2206</v>
      </c>
      <c r="B121" s="22">
        <v>1998</v>
      </c>
      <c r="C121" s="22" t="s">
        <v>5576</v>
      </c>
      <c r="D121" s="22">
        <v>41306</v>
      </c>
      <c r="E121" s="22" t="s">
        <v>93</v>
      </c>
      <c r="F121" s="22" t="s">
        <v>3469</v>
      </c>
      <c r="G121" s="96" t="s">
        <v>88</v>
      </c>
      <c r="H121" s="66">
        <v>1.8760332076826423</v>
      </c>
      <c r="I121" s="66">
        <v>3.4180545683001253</v>
      </c>
      <c r="J121" s="66">
        <v>0</v>
      </c>
      <c r="K121" s="66">
        <v>4.0638108059594327</v>
      </c>
    </row>
    <row r="122" spans="1:11" ht="12.75" hidden="1" customHeight="1" x14ac:dyDescent="0.25">
      <c r="A122" s="22" t="s">
        <v>2207</v>
      </c>
      <c r="B122" s="22">
        <v>1998</v>
      </c>
      <c r="C122" s="22" t="s">
        <v>5576</v>
      </c>
      <c r="D122" s="22">
        <v>41307</v>
      </c>
      <c r="E122" s="22" t="s">
        <v>93</v>
      </c>
      <c r="F122" s="22" t="s">
        <v>3470</v>
      </c>
      <c r="G122" s="96" t="s">
        <v>88</v>
      </c>
      <c r="H122" s="66">
        <v>1.8423397156948071</v>
      </c>
      <c r="I122" s="66">
        <v>1.6728735131998838</v>
      </c>
      <c r="J122" s="66">
        <v>3.4546895851465043</v>
      </c>
      <c r="K122" s="66">
        <v>0.49629387873513198</v>
      </c>
    </row>
    <row r="123" spans="1:11" ht="12.75" hidden="1" customHeight="1" x14ac:dyDescent="0.25">
      <c r="A123" s="22" t="s">
        <v>2208</v>
      </c>
      <c r="B123" s="22">
        <v>1998</v>
      </c>
      <c r="C123" s="22" t="s">
        <v>5576</v>
      </c>
      <c r="D123" s="22">
        <v>41308</v>
      </c>
      <c r="E123" s="22" t="s">
        <v>93</v>
      </c>
      <c r="F123" s="22" t="s">
        <v>3471</v>
      </c>
      <c r="G123" s="96" t="s">
        <v>88</v>
      </c>
      <c r="H123" s="66">
        <v>1.0715176392278678</v>
      </c>
      <c r="I123" s="66">
        <v>1.4453028622143334</v>
      </c>
      <c r="J123" s="66">
        <v>0</v>
      </c>
      <c r="K123" s="66">
        <v>0.80737608165076558</v>
      </c>
    </row>
    <row r="124" spans="1:11" ht="12.75" hidden="1" customHeight="1" x14ac:dyDescent="0.25">
      <c r="A124" s="22" t="s">
        <v>2209</v>
      </c>
      <c r="B124" s="22">
        <v>1998</v>
      </c>
      <c r="C124" s="22" t="s">
        <v>5576</v>
      </c>
      <c r="D124" s="22">
        <v>41309</v>
      </c>
      <c r="E124" s="22" t="s">
        <v>93</v>
      </c>
      <c r="F124" s="22" t="s">
        <v>3472</v>
      </c>
      <c r="G124" s="96" t="s">
        <v>88</v>
      </c>
      <c r="H124" s="66">
        <v>1.0657478977320989</v>
      </c>
      <c r="I124" s="66">
        <v>0.68279113225176258</v>
      </c>
      <c r="J124" s="66">
        <v>2.4907033041705597</v>
      </c>
      <c r="K124" s="66">
        <v>8.0153741612163432E-2</v>
      </c>
    </row>
    <row r="125" spans="1:11" ht="12.75" hidden="1" customHeight="1" x14ac:dyDescent="0.25">
      <c r="A125" s="22" t="s">
        <v>2210</v>
      </c>
      <c r="B125" s="22">
        <v>1998</v>
      </c>
      <c r="C125" s="22" t="s">
        <v>5576</v>
      </c>
      <c r="D125" s="22">
        <v>41310</v>
      </c>
      <c r="E125" s="22" t="s">
        <v>93</v>
      </c>
      <c r="F125" s="22" t="s">
        <v>3473</v>
      </c>
      <c r="G125" s="96" t="s">
        <v>88</v>
      </c>
      <c r="H125" s="66">
        <v>0.74036370386871619</v>
      </c>
      <c r="I125" s="66">
        <v>0</v>
      </c>
      <c r="J125" s="66">
        <v>0.26998225291453182</v>
      </c>
      <c r="K125" s="66">
        <v>0.11968285438479245</v>
      </c>
    </row>
    <row r="126" spans="1:11" ht="12.75" hidden="1" customHeight="1" x14ac:dyDescent="0.25">
      <c r="A126" s="22" t="s">
        <v>2211</v>
      </c>
      <c r="B126" s="22">
        <v>1998</v>
      </c>
      <c r="C126" s="22" t="s">
        <v>5576</v>
      </c>
      <c r="D126" s="22">
        <v>41311</v>
      </c>
      <c r="E126" s="22" t="s">
        <v>93</v>
      </c>
      <c r="F126" s="22" t="s">
        <v>3474</v>
      </c>
      <c r="G126" s="96" t="s">
        <v>88</v>
      </c>
      <c r="H126" s="66">
        <v>3.6309957474412569</v>
      </c>
      <c r="I126" s="66">
        <v>0.83315871414155962</v>
      </c>
      <c r="J126" s="66">
        <v>0</v>
      </c>
      <c r="K126" s="66">
        <v>1.6888352313680265E-2</v>
      </c>
    </row>
    <row r="127" spans="1:11" ht="12.75" hidden="1" customHeight="1" x14ac:dyDescent="0.25">
      <c r="A127" s="22" t="s">
        <v>2212</v>
      </c>
      <c r="B127" s="22">
        <v>1998</v>
      </c>
      <c r="C127" s="22" t="s">
        <v>5576</v>
      </c>
      <c r="D127" s="22">
        <v>41312</v>
      </c>
      <c r="E127" s="22" t="s">
        <v>93</v>
      </c>
      <c r="F127" s="22" t="s">
        <v>3475</v>
      </c>
      <c r="G127" s="96" t="s">
        <v>88</v>
      </c>
      <c r="H127" s="66">
        <v>0.17078025889967638</v>
      </c>
      <c r="I127" s="66">
        <v>0.31356375404530745</v>
      </c>
      <c r="J127" s="66">
        <v>0</v>
      </c>
      <c r="K127" s="66">
        <v>0.11478673139158577</v>
      </c>
    </row>
    <row r="128" spans="1:11" ht="12.75" hidden="1" customHeight="1" x14ac:dyDescent="0.25">
      <c r="A128" s="22" t="s">
        <v>2213</v>
      </c>
      <c r="B128" s="22">
        <v>1998</v>
      </c>
      <c r="C128" s="22" t="s">
        <v>5576</v>
      </c>
      <c r="D128" s="22">
        <v>41313</v>
      </c>
      <c r="E128" s="22" t="s">
        <v>93</v>
      </c>
      <c r="F128" s="22" t="s">
        <v>3476</v>
      </c>
      <c r="G128" s="96" t="s">
        <v>88</v>
      </c>
      <c r="H128" s="66">
        <v>0.33764489173085305</v>
      </c>
      <c r="I128" s="66">
        <v>0</v>
      </c>
      <c r="J128" s="66">
        <v>0</v>
      </c>
      <c r="K128" s="66">
        <v>0.2867668943467519</v>
      </c>
    </row>
    <row r="129" spans="1:11" ht="12.75" hidden="1" customHeight="1" x14ac:dyDescent="0.25">
      <c r="A129" s="22" t="s">
        <v>2214</v>
      </c>
      <c r="B129" s="22">
        <v>1998</v>
      </c>
      <c r="C129" s="22" t="s">
        <v>5576</v>
      </c>
      <c r="D129" s="22">
        <v>41314</v>
      </c>
      <c r="E129" s="22" t="s">
        <v>93</v>
      </c>
      <c r="F129" s="22" t="s">
        <v>3477</v>
      </c>
      <c r="G129" s="96" t="s">
        <v>88</v>
      </c>
      <c r="H129" s="66">
        <v>0.1341686746987952</v>
      </c>
      <c r="I129" s="66">
        <v>0</v>
      </c>
      <c r="J129" s="66">
        <v>0</v>
      </c>
      <c r="K129" s="66">
        <v>1.2263855421686749</v>
      </c>
    </row>
    <row r="130" spans="1:11" ht="12.75" hidden="1" customHeight="1" x14ac:dyDescent="0.25">
      <c r="A130" s="22" t="s">
        <v>2215</v>
      </c>
      <c r="B130" s="22">
        <v>1998</v>
      </c>
      <c r="C130" s="22" t="s">
        <v>5576</v>
      </c>
      <c r="D130" s="22">
        <v>41315</v>
      </c>
      <c r="E130" s="22" t="s">
        <v>93</v>
      </c>
      <c r="F130" s="22" t="s">
        <v>3478</v>
      </c>
      <c r="G130" s="96" t="s">
        <v>88</v>
      </c>
      <c r="H130" s="66">
        <v>7.6690628088777052E-2</v>
      </c>
      <c r="I130" s="66">
        <v>0</v>
      </c>
      <c r="J130" s="66">
        <v>0</v>
      </c>
      <c r="K130" s="66">
        <v>1.0980703567256715</v>
      </c>
    </row>
    <row r="131" spans="1:11" ht="12.75" hidden="1" customHeight="1" x14ac:dyDescent="0.25">
      <c r="A131" s="22" t="s">
        <v>2216</v>
      </c>
      <c r="B131" s="22">
        <v>1998</v>
      </c>
      <c r="C131" s="22" t="s">
        <v>5576</v>
      </c>
      <c r="D131" s="22">
        <v>41316</v>
      </c>
      <c r="E131" s="22" t="s">
        <v>93</v>
      </c>
      <c r="F131" s="22" t="s">
        <v>3479</v>
      </c>
      <c r="G131" s="96" t="s">
        <v>88</v>
      </c>
      <c r="H131" s="66">
        <v>0.29323925183341182</v>
      </c>
      <c r="I131" s="66">
        <v>0.45967234071183471</v>
      </c>
      <c r="J131" s="66">
        <v>0</v>
      </c>
      <c r="K131" s="66">
        <v>0.50986644688151783</v>
      </c>
    </row>
    <row r="132" spans="1:11" ht="12.75" hidden="1" customHeight="1" x14ac:dyDescent="0.25">
      <c r="A132" s="22" t="s">
        <v>2217</v>
      </c>
      <c r="B132" s="22">
        <v>1998</v>
      </c>
      <c r="C132" s="22" t="s">
        <v>5576</v>
      </c>
      <c r="D132" s="22">
        <v>41317</v>
      </c>
      <c r="E132" s="22" t="s">
        <v>93</v>
      </c>
      <c r="F132" s="22" t="s">
        <v>3480</v>
      </c>
      <c r="G132" s="96" t="s">
        <v>88</v>
      </c>
      <c r="H132" s="66">
        <v>1.0187244954002472</v>
      </c>
      <c r="I132" s="66">
        <v>0</v>
      </c>
      <c r="J132" s="66">
        <v>0</v>
      </c>
      <c r="K132" s="66">
        <v>0.36063373609776195</v>
      </c>
    </row>
    <row r="133" spans="1:11" ht="12.75" hidden="1" customHeight="1" x14ac:dyDescent="0.25">
      <c r="A133" s="22" t="s">
        <v>2218</v>
      </c>
      <c r="B133" s="22">
        <v>1998</v>
      </c>
      <c r="C133" s="22" t="s">
        <v>5576</v>
      </c>
      <c r="D133" s="22">
        <v>41318</v>
      </c>
      <c r="E133" s="22" t="s">
        <v>93</v>
      </c>
      <c r="F133" s="22" t="s">
        <v>3481</v>
      </c>
      <c r="G133" s="96" t="s">
        <v>88</v>
      </c>
      <c r="H133" s="66">
        <v>0.1343821029082774</v>
      </c>
      <c r="I133" s="66">
        <v>0</v>
      </c>
      <c r="J133" s="66">
        <v>0</v>
      </c>
      <c r="K133" s="66">
        <v>0.33595525727069347</v>
      </c>
    </row>
    <row r="134" spans="1:11" ht="12.75" hidden="1" customHeight="1" x14ac:dyDescent="0.25">
      <c r="A134" s="22" t="s">
        <v>2219</v>
      </c>
      <c r="B134" s="22">
        <v>1998</v>
      </c>
      <c r="C134" s="22" t="s">
        <v>5576</v>
      </c>
      <c r="D134" s="22">
        <v>41319</v>
      </c>
      <c r="E134" s="22" t="s">
        <v>93</v>
      </c>
      <c r="F134" s="22" t="s">
        <v>3482</v>
      </c>
      <c r="G134" s="96" t="s">
        <v>88</v>
      </c>
      <c r="H134" s="66">
        <v>0.17370602141565847</v>
      </c>
      <c r="I134" s="66">
        <v>0</v>
      </c>
      <c r="J134" s="66">
        <v>0</v>
      </c>
      <c r="K134" s="66">
        <v>3.5284035600055622E-2</v>
      </c>
    </row>
    <row r="135" spans="1:11" ht="12.75" hidden="1" customHeight="1" x14ac:dyDescent="0.25">
      <c r="A135" s="22" t="s">
        <v>2220</v>
      </c>
      <c r="B135" s="22">
        <v>1998</v>
      </c>
      <c r="C135" s="22" t="s">
        <v>5576</v>
      </c>
      <c r="D135" s="22">
        <v>41320</v>
      </c>
      <c r="E135" s="22" t="s">
        <v>93</v>
      </c>
      <c r="F135" s="22" t="s">
        <v>3483</v>
      </c>
      <c r="G135" s="96" t="s">
        <v>88</v>
      </c>
      <c r="H135" s="66">
        <v>1.5812644506001847</v>
      </c>
      <c r="I135" s="66">
        <v>0</v>
      </c>
      <c r="J135" s="66">
        <v>0</v>
      </c>
      <c r="K135" s="66">
        <v>8.4053924284395204E-2</v>
      </c>
    </row>
    <row r="136" spans="1:11" ht="12.75" hidden="1" customHeight="1" x14ac:dyDescent="0.25">
      <c r="A136" s="22" t="s">
        <v>2221</v>
      </c>
      <c r="B136" s="22">
        <v>1998</v>
      </c>
      <c r="C136" s="22" t="s">
        <v>5576</v>
      </c>
      <c r="D136" s="22">
        <v>41321</v>
      </c>
      <c r="E136" s="22" t="s">
        <v>93</v>
      </c>
      <c r="F136" s="22" t="s">
        <v>3484</v>
      </c>
      <c r="G136" s="96" t="s">
        <v>88</v>
      </c>
      <c r="H136" s="66">
        <v>9.1004010312231445E-2</v>
      </c>
      <c r="I136" s="66">
        <v>0</v>
      </c>
      <c r="J136" s="66">
        <v>0</v>
      </c>
      <c r="K136" s="66">
        <v>9.4254153537668278E-2</v>
      </c>
    </row>
    <row r="137" spans="1:11" ht="12.75" hidden="1" customHeight="1" x14ac:dyDescent="0.25">
      <c r="A137" s="22" t="s">
        <v>2222</v>
      </c>
      <c r="B137" s="22">
        <v>1998</v>
      </c>
      <c r="C137" s="22" t="s">
        <v>5576</v>
      </c>
      <c r="D137" s="22">
        <v>41322</v>
      </c>
      <c r="E137" s="22" t="s">
        <v>93</v>
      </c>
      <c r="F137" s="22" t="s">
        <v>3485</v>
      </c>
      <c r="G137" s="96" t="s">
        <v>88</v>
      </c>
      <c r="H137" s="66">
        <v>0.13534891615054789</v>
      </c>
      <c r="I137" s="66">
        <v>0</v>
      </c>
      <c r="J137" s="66">
        <v>0</v>
      </c>
      <c r="K137" s="66">
        <v>0.3057882920438304</v>
      </c>
    </row>
    <row r="138" spans="1:11" ht="12.75" hidden="1" customHeight="1" x14ac:dyDescent="0.25">
      <c r="A138" s="22" t="s">
        <v>2223</v>
      </c>
      <c r="B138" s="22">
        <v>1998</v>
      </c>
      <c r="C138" s="22" t="s">
        <v>5576</v>
      </c>
      <c r="D138" s="22">
        <v>41323</v>
      </c>
      <c r="E138" s="22" t="s">
        <v>93</v>
      </c>
      <c r="F138" s="22" t="s">
        <v>3486</v>
      </c>
      <c r="G138" s="96" t="s">
        <v>88</v>
      </c>
      <c r="H138" s="66">
        <v>1.4112036005143593</v>
      </c>
      <c r="I138" s="66">
        <v>0.97987226746678102</v>
      </c>
      <c r="J138" s="66">
        <v>0</v>
      </c>
      <c r="K138" s="66">
        <v>0.90485812258894138</v>
      </c>
    </row>
    <row r="139" spans="1:11" ht="12.75" hidden="1" customHeight="1" x14ac:dyDescent="0.25">
      <c r="A139" s="22" t="s">
        <v>2224</v>
      </c>
      <c r="B139" s="22">
        <v>1998</v>
      </c>
      <c r="C139" s="22" t="s">
        <v>5576</v>
      </c>
      <c r="D139" s="22">
        <v>41324</v>
      </c>
      <c r="E139" s="22" t="s">
        <v>93</v>
      </c>
      <c r="F139" s="22" t="s">
        <v>3487</v>
      </c>
      <c r="G139" s="96" t="s">
        <v>88</v>
      </c>
      <c r="H139" s="66">
        <v>0.96976255352277152</v>
      </c>
      <c r="I139" s="66">
        <v>0</v>
      </c>
      <c r="J139" s="66">
        <v>0</v>
      </c>
      <c r="K139" s="66">
        <v>2.1881821720513819</v>
      </c>
    </row>
    <row r="140" spans="1:11" ht="12.75" hidden="1" customHeight="1" x14ac:dyDescent="0.25">
      <c r="A140" s="22" t="s">
        <v>2225</v>
      </c>
      <c r="B140" s="22">
        <v>1998</v>
      </c>
      <c r="C140" s="22" t="s">
        <v>5576</v>
      </c>
      <c r="D140" s="22">
        <v>41325</v>
      </c>
      <c r="E140" s="22" t="s">
        <v>93</v>
      </c>
      <c r="F140" s="22" t="s">
        <v>3488</v>
      </c>
      <c r="G140" s="96" t="s">
        <v>88</v>
      </c>
      <c r="H140" s="66">
        <v>0.61083147033533969</v>
      </c>
      <c r="I140" s="66">
        <v>0.90520808254514185</v>
      </c>
      <c r="J140" s="66">
        <v>0</v>
      </c>
      <c r="K140" s="66">
        <v>0.60837833190025792</v>
      </c>
    </row>
    <row r="141" spans="1:11" ht="12.75" hidden="1" customHeight="1" x14ac:dyDescent="0.25">
      <c r="A141" s="22" t="s">
        <v>2226</v>
      </c>
      <c r="B141" s="22">
        <v>1998</v>
      </c>
      <c r="C141" s="22" t="s">
        <v>5576</v>
      </c>
      <c r="D141" s="22">
        <v>41326</v>
      </c>
      <c r="E141" s="22" t="s">
        <v>93</v>
      </c>
      <c r="F141" s="22" t="s">
        <v>3489</v>
      </c>
      <c r="G141" s="96" t="s">
        <v>88</v>
      </c>
      <c r="H141" s="66">
        <v>2.2506369222779989</v>
      </c>
      <c r="I141" s="66">
        <v>0</v>
      </c>
      <c r="J141" s="66">
        <v>0</v>
      </c>
      <c r="K141" s="66">
        <v>0.60538367664877957</v>
      </c>
    </row>
    <row r="142" spans="1:11" ht="12.75" hidden="1" customHeight="1" x14ac:dyDescent="0.25">
      <c r="A142" s="22" t="s">
        <v>2227</v>
      </c>
      <c r="B142" s="22">
        <v>1998</v>
      </c>
      <c r="C142" s="22" t="s">
        <v>5576</v>
      </c>
      <c r="D142" s="22">
        <v>41327</v>
      </c>
      <c r="E142" s="22" t="s">
        <v>93</v>
      </c>
      <c r="F142" s="22" t="s">
        <v>3490</v>
      </c>
      <c r="G142" s="96" t="s">
        <v>88</v>
      </c>
      <c r="H142" s="66">
        <v>0.35885866433871677</v>
      </c>
      <c r="I142" s="66">
        <v>0</v>
      </c>
      <c r="J142" s="66">
        <v>0</v>
      </c>
      <c r="K142" s="66">
        <v>3.3367560017459628</v>
      </c>
    </row>
    <row r="143" spans="1:11" ht="12.75" hidden="1" customHeight="1" x14ac:dyDescent="0.25">
      <c r="A143" s="22" t="s">
        <v>2228</v>
      </c>
      <c r="B143" s="22">
        <v>1998</v>
      </c>
      <c r="C143" s="22" t="s">
        <v>5576</v>
      </c>
      <c r="D143" s="22">
        <v>41328</v>
      </c>
      <c r="E143" s="22" t="s">
        <v>93</v>
      </c>
      <c r="F143" s="22" t="s">
        <v>3491</v>
      </c>
      <c r="G143" s="96" t="s">
        <v>88</v>
      </c>
      <c r="H143" s="66">
        <v>0.57615046409379578</v>
      </c>
      <c r="I143" s="66">
        <v>0.89065461651196876</v>
      </c>
      <c r="J143" s="66">
        <v>0</v>
      </c>
      <c r="K143" s="66">
        <v>0.2193600390815828</v>
      </c>
    </row>
    <row r="144" spans="1:11" ht="12.75" hidden="1" customHeight="1" x14ac:dyDescent="0.25">
      <c r="A144" s="22" t="s">
        <v>2229</v>
      </c>
      <c r="B144" s="22">
        <v>1998</v>
      </c>
      <c r="C144" s="22" t="s">
        <v>5576</v>
      </c>
      <c r="D144" s="22">
        <v>41329</v>
      </c>
      <c r="E144" s="22" t="s">
        <v>93</v>
      </c>
      <c r="F144" s="22" t="s">
        <v>3492</v>
      </c>
      <c r="G144" s="96" t="s">
        <v>88</v>
      </c>
      <c r="H144" s="66">
        <v>0.9323220605583955</v>
      </c>
      <c r="I144" s="66">
        <v>0</v>
      </c>
      <c r="J144" s="66">
        <v>0</v>
      </c>
      <c r="K144" s="66">
        <v>17.109717263075108</v>
      </c>
    </row>
    <row r="145" spans="1:11" ht="12.75" hidden="1" customHeight="1" x14ac:dyDescent="0.25">
      <c r="A145" s="22" t="s">
        <v>2230</v>
      </c>
      <c r="B145" s="22">
        <v>1998</v>
      </c>
      <c r="C145" s="22" t="s">
        <v>5576</v>
      </c>
      <c r="D145" s="22">
        <v>41330</v>
      </c>
      <c r="E145" s="22" t="s">
        <v>93</v>
      </c>
      <c r="F145" s="22" t="s">
        <v>3493</v>
      </c>
      <c r="G145" s="96" t="s">
        <v>88</v>
      </c>
      <c r="H145" s="66">
        <v>0.37478505553685626</v>
      </c>
      <c r="I145" s="66">
        <v>0.38305237293840461</v>
      </c>
      <c r="J145" s="66">
        <v>0</v>
      </c>
      <c r="K145" s="66">
        <v>0.81019710535173328</v>
      </c>
    </row>
    <row r="146" spans="1:11" ht="12.75" hidden="1" customHeight="1" x14ac:dyDescent="0.25">
      <c r="A146" s="22" t="s">
        <v>2231</v>
      </c>
      <c r="B146" s="22">
        <v>1998</v>
      </c>
      <c r="C146" s="22" t="s">
        <v>5576</v>
      </c>
      <c r="D146" s="22">
        <v>41331</v>
      </c>
      <c r="E146" s="22" t="s">
        <v>93</v>
      </c>
      <c r="F146" s="22" t="s">
        <v>3494</v>
      </c>
      <c r="G146" s="96" t="s">
        <v>88</v>
      </c>
      <c r="H146" s="66">
        <v>0.86845822937279538</v>
      </c>
      <c r="I146" s="66">
        <v>0</v>
      </c>
      <c r="J146" s="66">
        <v>0</v>
      </c>
      <c r="K146" s="66">
        <v>9.1954400757119498E-2</v>
      </c>
    </row>
    <row r="147" spans="1:11" ht="12.75" hidden="1" customHeight="1" x14ac:dyDescent="0.25">
      <c r="A147" s="22" t="s">
        <v>2232</v>
      </c>
      <c r="B147" s="22">
        <v>1998</v>
      </c>
      <c r="C147" s="22" t="s">
        <v>5576</v>
      </c>
      <c r="D147" s="22">
        <v>41332</v>
      </c>
      <c r="E147" s="22" t="s">
        <v>93</v>
      </c>
      <c r="F147" s="22" t="s">
        <v>3495</v>
      </c>
      <c r="G147" s="96" t="s">
        <v>88</v>
      </c>
      <c r="H147" s="66">
        <v>0.84091127455544179</v>
      </c>
      <c r="I147" s="66">
        <v>0</v>
      </c>
      <c r="J147" s="66">
        <v>0</v>
      </c>
      <c r="K147" s="66">
        <v>0.45238897681780105</v>
      </c>
    </row>
    <row r="148" spans="1:11" ht="12.75" hidden="1" customHeight="1" x14ac:dyDescent="0.25">
      <c r="A148" s="22" t="s">
        <v>2233</v>
      </c>
      <c r="B148" s="22">
        <v>1998</v>
      </c>
      <c r="C148" s="22" t="s">
        <v>5576</v>
      </c>
      <c r="D148" s="22">
        <v>41333</v>
      </c>
      <c r="E148" s="22" t="s">
        <v>93</v>
      </c>
      <c r="F148" s="22" t="s">
        <v>3496</v>
      </c>
      <c r="G148" s="96" t="s">
        <v>88</v>
      </c>
      <c r="H148" s="66">
        <v>1.865838506522717</v>
      </c>
      <c r="I148" s="66">
        <v>0.88956500224921287</v>
      </c>
      <c r="J148" s="66">
        <v>4.2679851551956816</v>
      </c>
      <c r="K148" s="66">
        <v>0.26975978407557355</v>
      </c>
    </row>
    <row r="149" spans="1:11" ht="12.75" hidden="1" customHeight="1" x14ac:dyDescent="0.25">
      <c r="A149" s="22" t="s">
        <v>2234</v>
      </c>
      <c r="B149" s="22">
        <v>1998</v>
      </c>
      <c r="C149" s="22" t="s">
        <v>5576</v>
      </c>
      <c r="D149" s="22">
        <v>41334</v>
      </c>
      <c r="E149" s="22" t="s">
        <v>93</v>
      </c>
      <c r="F149" s="22" t="s">
        <v>3497</v>
      </c>
      <c r="G149" s="96" t="s">
        <v>88</v>
      </c>
      <c r="H149" s="66">
        <v>0.67765353991822697</v>
      </c>
      <c r="I149" s="66">
        <v>0</v>
      </c>
      <c r="J149" s="66">
        <v>0</v>
      </c>
      <c r="K149" s="66">
        <v>0.42088637830858622</v>
      </c>
    </row>
    <row r="150" spans="1:11" ht="12.75" hidden="1" customHeight="1" x14ac:dyDescent="0.25">
      <c r="A150" s="22" t="s">
        <v>2235</v>
      </c>
      <c r="B150" s="22">
        <v>1998</v>
      </c>
      <c r="C150" s="22" t="s">
        <v>5576</v>
      </c>
      <c r="D150" s="22">
        <v>41335</v>
      </c>
      <c r="E150" s="22" t="s">
        <v>93</v>
      </c>
      <c r="F150" s="22" t="s">
        <v>3498</v>
      </c>
      <c r="G150" s="96" t="s">
        <v>88</v>
      </c>
      <c r="H150" s="46">
        <v>1.2504044117647057</v>
      </c>
      <c r="I150" s="66">
        <v>0.90968574929971979</v>
      </c>
      <c r="J150" s="66">
        <v>0</v>
      </c>
      <c r="K150" s="66">
        <v>0.83360294117647049</v>
      </c>
    </row>
    <row r="151" spans="1:11" ht="12.75" hidden="1" customHeight="1" x14ac:dyDescent="0.25">
      <c r="A151" s="22" t="s">
        <v>2236</v>
      </c>
      <c r="B151" s="22">
        <v>1998</v>
      </c>
      <c r="C151" s="22" t="s">
        <v>5576</v>
      </c>
      <c r="D151" s="22">
        <v>41336</v>
      </c>
      <c r="E151" s="22" t="s">
        <v>93</v>
      </c>
      <c r="F151" s="22" t="s">
        <v>3499</v>
      </c>
      <c r="G151" s="96" t="s">
        <v>88</v>
      </c>
      <c r="H151" s="46">
        <v>1.2390311919792054</v>
      </c>
      <c r="I151" s="66">
        <v>0</v>
      </c>
      <c r="J151" s="66">
        <v>0</v>
      </c>
      <c r="K151" s="25">
        <v>7.1208689194207211E-2</v>
      </c>
    </row>
    <row r="152" spans="1:11" ht="12.75" hidden="1" customHeight="1" x14ac:dyDescent="0.25">
      <c r="A152" s="22" t="s">
        <v>2237</v>
      </c>
      <c r="B152" s="22">
        <v>1998</v>
      </c>
      <c r="C152" s="22" t="s">
        <v>5576</v>
      </c>
      <c r="D152" s="22">
        <v>41337</v>
      </c>
      <c r="E152" s="22" t="s">
        <v>93</v>
      </c>
      <c r="F152" s="22" t="s">
        <v>3500</v>
      </c>
      <c r="G152" s="96" t="s">
        <v>88</v>
      </c>
      <c r="H152" s="46">
        <v>0.29781465400271373</v>
      </c>
      <c r="I152" s="66">
        <v>0</v>
      </c>
      <c r="J152" s="66">
        <v>0</v>
      </c>
      <c r="K152" s="66">
        <v>1.3692627770239713E-2</v>
      </c>
    </row>
    <row r="153" spans="1:11" ht="12.75" hidden="1" customHeight="1" x14ac:dyDescent="0.25">
      <c r="A153" s="22" t="s">
        <v>2238</v>
      </c>
      <c r="B153" s="22">
        <v>1998</v>
      </c>
      <c r="C153" s="22" t="s">
        <v>5576</v>
      </c>
      <c r="D153" s="22">
        <v>41338</v>
      </c>
      <c r="E153" s="22" t="s">
        <v>93</v>
      </c>
      <c r="F153" s="22" t="s">
        <v>3501</v>
      </c>
      <c r="G153" s="96" t="s">
        <v>88</v>
      </c>
      <c r="H153" s="46">
        <v>1.1290737866920431</v>
      </c>
      <c r="I153" s="66">
        <v>0</v>
      </c>
      <c r="J153" s="66">
        <v>0</v>
      </c>
      <c r="K153" s="66">
        <v>0</v>
      </c>
    </row>
    <row r="154" spans="1:11" ht="12.75" hidden="1" customHeight="1" x14ac:dyDescent="0.25">
      <c r="A154" s="22" t="s">
        <v>2239</v>
      </c>
      <c r="B154" s="22">
        <v>1998</v>
      </c>
      <c r="C154" s="22" t="s">
        <v>5576</v>
      </c>
      <c r="D154" s="22">
        <v>41339</v>
      </c>
      <c r="E154" s="22" t="s">
        <v>93</v>
      </c>
      <c r="F154" s="22" t="s">
        <v>3502</v>
      </c>
      <c r="G154" s="96" t="s">
        <v>88</v>
      </c>
      <c r="H154" s="46">
        <v>0.19034858423980733</v>
      </c>
      <c r="I154" s="66">
        <v>1.1201282072573278</v>
      </c>
      <c r="J154" s="66">
        <v>0</v>
      </c>
      <c r="K154" s="66">
        <v>0</v>
      </c>
    </row>
    <row r="155" spans="1:11" ht="12.75" hidden="1" customHeight="1" x14ac:dyDescent="0.25">
      <c r="A155" s="22" t="s">
        <v>2240</v>
      </c>
      <c r="B155" s="22">
        <v>1998</v>
      </c>
      <c r="C155" s="22" t="s">
        <v>5576</v>
      </c>
      <c r="D155" s="22">
        <v>41340</v>
      </c>
      <c r="E155" s="22" t="s">
        <v>93</v>
      </c>
      <c r="F155" s="22" t="s">
        <v>3503</v>
      </c>
      <c r="G155" s="96" t="s">
        <v>88</v>
      </c>
      <c r="H155" s="46">
        <v>1.0948672566371682</v>
      </c>
      <c r="I155" s="66">
        <v>0</v>
      </c>
      <c r="J155" s="66">
        <v>0</v>
      </c>
      <c r="K155" s="66">
        <v>0.26003097345132747</v>
      </c>
    </row>
    <row r="156" spans="1:11" ht="12.75" hidden="1" customHeight="1" x14ac:dyDescent="0.25">
      <c r="A156" s="22" t="s">
        <v>2295</v>
      </c>
      <c r="B156" s="22">
        <v>1998</v>
      </c>
      <c r="C156" s="22" t="s">
        <v>5576</v>
      </c>
      <c r="D156" s="22">
        <v>41683</v>
      </c>
      <c r="E156" s="22" t="s">
        <v>97</v>
      </c>
      <c r="F156" s="22" t="s">
        <v>2447</v>
      </c>
      <c r="G156" s="96" t="s">
        <v>77</v>
      </c>
      <c r="H156" s="25">
        <v>1.5227520000000001</v>
      </c>
      <c r="I156" s="25">
        <v>3.1916609999999999</v>
      </c>
      <c r="J156" s="66">
        <v>0</v>
      </c>
      <c r="K156" s="25">
        <v>3.4567829999999997</v>
      </c>
    </row>
    <row r="157" spans="1:11" ht="12.75" hidden="1" customHeight="1" x14ac:dyDescent="0.25">
      <c r="A157" s="22" t="s">
        <v>2296</v>
      </c>
      <c r="B157" s="22">
        <v>1998</v>
      </c>
      <c r="C157" s="22" t="s">
        <v>5576</v>
      </c>
      <c r="D157" s="22">
        <v>41684</v>
      </c>
      <c r="E157" s="22" t="s">
        <v>97</v>
      </c>
      <c r="F157" s="22" t="s">
        <v>3504</v>
      </c>
      <c r="G157" s="96" t="s">
        <v>77</v>
      </c>
      <c r="H157" s="25">
        <v>0.99777265943137228</v>
      </c>
      <c r="I157" s="25">
        <v>2.9399391940447015</v>
      </c>
      <c r="J157" s="66">
        <v>0</v>
      </c>
      <c r="K157" s="25">
        <v>1.9996513791896224</v>
      </c>
    </row>
    <row r="158" spans="1:11" ht="12.75" hidden="1" customHeight="1" x14ac:dyDescent="0.25">
      <c r="A158" s="22" t="s">
        <v>2297</v>
      </c>
      <c r="B158" s="22">
        <v>1998</v>
      </c>
      <c r="C158" s="22" t="s">
        <v>5576</v>
      </c>
      <c r="D158" s="22">
        <v>41685</v>
      </c>
      <c r="E158" s="22" t="s">
        <v>97</v>
      </c>
      <c r="F158" s="22" t="s">
        <v>3505</v>
      </c>
      <c r="G158" s="96" t="s">
        <v>77</v>
      </c>
      <c r="H158" s="25">
        <v>1.6867570750237415</v>
      </c>
      <c r="I158" s="25">
        <v>31.242910541310543</v>
      </c>
      <c r="J158" s="66">
        <v>0</v>
      </c>
      <c r="K158" s="25">
        <v>1.4735433998100664</v>
      </c>
    </row>
    <row r="159" spans="1:11" ht="12.75" hidden="1" customHeight="1" x14ac:dyDescent="0.25">
      <c r="A159" s="22" t="s">
        <v>2298</v>
      </c>
      <c r="B159" s="22">
        <v>1998</v>
      </c>
      <c r="C159" s="22" t="s">
        <v>5576</v>
      </c>
      <c r="D159" s="22">
        <v>41686</v>
      </c>
      <c r="E159" s="22" t="s">
        <v>97</v>
      </c>
      <c r="F159" s="22" t="s">
        <v>3506</v>
      </c>
      <c r="G159" s="96" t="s">
        <v>77</v>
      </c>
      <c r="H159" s="25">
        <v>0.28119910306208717</v>
      </c>
      <c r="I159" s="66">
        <v>0</v>
      </c>
      <c r="J159" s="66">
        <v>0</v>
      </c>
      <c r="K159" s="25">
        <v>2.0662021051083799</v>
      </c>
    </row>
    <row r="160" spans="1:11" ht="12.75" hidden="1" customHeight="1" x14ac:dyDescent="0.25">
      <c r="A160" s="22" t="s">
        <v>2299</v>
      </c>
      <c r="B160" s="22">
        <v>1998</v>
      </c>
      <c r="C160" s="22" t="s">
        <v>5576</v>
      </c>
      <c r="D160" s="22">
        <v>41687</v>
      </c>
      <c r="E160" s="22" t="s">
        <v>97</v>
      </c>
      <c r="F160" s="22" t="s">
        <v>3507</v>
      </c>
      <c r="G160" s="96" t="s">
        <v>77</v>
      </c>
      <c r="H160" s="25">
        <v>2.5315966184938468</v>
      </c>
      <c r="I160" s="25">
        <v>6.5647272637461889</v>
      </c>
      <c r="J160" s="66">
        <v>0</v>
      </c>
      <c r="K160" s="25">
        <v>0.66620963644574915</v>
      </c>
    </row>
    <row r="161" spans="1:11" ht="12.75" hidden="1" customHeight="1" x14ac:dyDescent="0.25">
      <c r="A161" s="22" t="s">
        <v>2300</v>
      </c>
      <c r="B161" s="22">
        <v>1998</v>
      </c>
      <c r="C161" s="22" t="s">
        <v>5576</v>
      </c>
      <c r="D161" s="22">
        <v>41688</v>
      </c>
      <c r="E161" s="22" t="s">
        <v>97</v>
      </c>
      <c r="F161" s="22" t="s">
        <v>3508</v>
      </c>
      <c r="G161" s="96" t="s">
        <v>77</v>
      </c>
      <c r="H161" s="25">
        <v>11.809734875616041</v>
      </c>
      <c r="I161" s="25">
        <v>2.8445257159961943</v>
      </c>
      <c r="J161" s="66">
        <v>0</v>
      </c>
      <c r="K161" s="25">
        <v>8.6467921018590772</v>
      </c>
    </row>
    <row r="162" spans="1:11" ht="12.75" hidden="1" customHeight="1" x14ac:dyDescent="0.25">
      <c r="A162" s="22" t="s">
        <v>2301</v>
      </c>
      <c r="B162" s="22">
        <v>1998</v>
      </c>
      <c r="C162" s="22" t="s">
        <v>5576</v>
      </c>
      <c r="D162" s="22">
        <v>41689</v>
      </c>
      <c r="E162" s="22" t="s">
        <v>97</v>
      </c>
      <c r="G162" s="96" t="s">
        <v>77</v>
      </c>
      <c r="H162" s="66">
        <v>0</v>
      </c>
      <c r="I162" s="66">
        <v>0</v>
      </c>
      <c r="J162" s="66">
        <v>0</v>
      </c>
      <c r="K162" s="66">
        <v>0</v>
      </c>
    </row>
    <row r="163" spans="1:11" ht="12.75" hidden="1" customHeight="1" x14ac:dyDescent="0.25">
      <c r="A163" s="22" t="s">
        <v>2302</v>
      </c>
      <c r="B163" s="22">
        <v>1998</v>
      </c>
      <c r="C163" s="22" t="s">
        <v>5576</v>
      </c>
      <c r="D163" s="22">
        <v>41690</v>
      </c>
      <c r="E163" s="22" t="s">
        <v>97</v>
      </c>
      <c r="F163" s="22"/>
      <c r="G163" s="96" t="s">
        <v>77</v>
      </c>
      <c r="H163" s="25">
        <v>2.7919539447288115</v>
      </c>
      <c r="I163" s="66">
        <v>0</v>
      </c>
      <c r="J163" s="66">
        <v>0</v>
      </c>
      <c r="K163" s="25">
        <v>0</v>
      </c>
    </row>
    <row r="164" spans="1:11" ht="12.75" hidden="1" customHeight="1" x14ac:dyDescent="0.25">
      <c r="A164" s="22" t="s">
        <v>2303</v>
      </c>
      <c r="B164" s="22">
        <v>1998</v>
      </c>
      <c r="C164" s="22" t="s">
        <v>5576</v>
      </c>
      <c r="D164" s="22">
        <v>41691</v>
      </c>
      <c r="E164" s="22" t="s">
        <v>97</v>
      </c>
      <c r="F164" s="22"/>
      <c r="G164" s="96" t="s">
        <v>77</v>
      </c>
      <c r="H164" s="25">
        <v>0.77790277114190143</v>
      </c>
      <c r="I164" s="66">
        <v>7.5968606067845181</v>
      </c>
      <c r="J164" s="66">
        <v>0</v>
      </c>
      <c r="K164" s="25">
        <v>0.43818573817486856</v>
      </c>
    </row>
    <row r="165" spans="1:11" ht="12.75" hidden="1" customHeight="1" x14ac:dyDescent="0.25">
      <c r="A165" s="22" t="s">
        <v>2304</v>
      </c>
      <c r="B165" s="22">
        <v>1998</v>
      </c>
      <c r="C165" s="22" t="s">
        <v>5576</v>
      </c>
      <c r="D165" s="22">
        <v>41692</v>
      </c>
      <c r="E165" s="22" t="s">
        <v>97</v>
      </c>
      <c r="F165" s="22"/>
      <c r="G165" s="96" t="s">
        <v>77</v>
      </c>
      <c r="H165" s="25">
        <v>0.94327077848815344</v>
      </c>
      <c r="I165" s="66">
        <v>0</v>
      </c>
      <c r="J165" s="66">
        <v>0</v>
      </c>
      <c r="K165" s="25">
        <v>8.3642636329447164</v>
      </c>
    </row>
    <row r="166" spans="1:11" ht="12.75" hidden="1" customHeight="1" x14ac:dyDescent="0.25">
      <c r="A166" s="22" t="s">
        <v>2305</v>
      </c>
      <c r="B166" s="22">
        <v>1998</v>
      </c>
      <c r="C166" s="22" t="s">
        <v>5576</v>
      </c>
      <c r="D166" s="22">
        <v>41693</v>
      </c>
      <c r="E166" s="22" t="s">
        <v>97</v>
      </c>
      <c r="F166" s="22" t="s">
        <v>3509</v>
      </c>
      <c r="G166" s="96" t="s">
        <v>77</v>
      </c>
      <c r="H166" s="25">
        <v>3.8259455145156784</v>
      </c>
      <c r="I166" s="66">
        <v>48.098275523843398</v>
      </c>
      <c r="J166" s="66">
        <v>0</v>
      </c>
      <c r="K166" s="66">
        <v>4.0479448221480698</v>
      </c>
    </row>
    <row r="167" spans="1:11" ht="12.75" hidden="1" customHeight="1" x14ac:dyDescent="0.25">
      <c r="A167" s="22" t="s">
        <v>2306</v>
      </c>
      <c r="B167" s="22">
        <v>1998</v>
      </c>
      <c r="C167" s="22" t="s">
        <v>5576</v>
      </c>
      <c r="D167" s="22">
        <v>41694</v>
      </c>
      <c r="E167" s="22" t="s">
        <v>97</v>
      </c>
      <c r="F167" s="22" t="s">
        <v>4042</v>
      </c>
      <c r="G167" s="96" t="s">
        <v>77</v>
      </c>
      <c r="H167" s="25">
        <v>0.32115492042871058</v>
      </c>
      <c r="I167" s="66">
        <v>6.4177458265670673</v>
      </c>
      <c r="J167" s="66">
        <v>0</v>
      </c>
      <c r="K167" s="66">
        <v>0.48708496265021106</v>
      </c>
    </row>
    <row r="168" spans="1:11" ht="12.75" hidden="1" customHeight="1" x14ac:dyDescent="0.25">
      <c r="A168" s="22" t="s">
        <v>2307</v>
      </c>
      <c r="B168" s="22">
        <v>1998</v>
      </c>
      <c r="C168" s="22" t="s">
        <v>5576</v>
      </c>
      <c r="D168" s="22">
        <v>41695</v>
      </c>
      <c r="E168" s="22" t="s">
        <v>97</v>
      </c>
      <c r="F168" s="22"/>
      <c r="G168" s="96" t="s">
        <v>77</v>
      </c>
      <c r="H168" s="25">
        <v>0</v>
      </c>
      <c r="I168" s="66">
        <v>0</v>
      </c>
      <c r="J168" s="66">
        <v>0</v>
      </c>
      <c r="K168" s="66">
        <v>0</v>
      </c>
    </row>
    <row r="169" spans="1:11" ht="12.75" hidden="1" customHeight="1" x14ac:dyDescent="0.25">
      <c r="A169" s="22" t="s">
        <v>2308</v>
      </c>
      <c r="B169" s="22">
        <v>1998</v>
      </c>
      <c r="C169" s="22" t="s">
        <v>5576</v>
      </c>
      <c r="D169" s="22">
        <v>41696</v>
      </c>
      <c r="E169" s="22" t="s">
        <v>97</v>
      </c>
      <c r="G169" s="96" t="s">
        <v>77</v>
      </c>
      <c r="H169" s="66">
        <v>0</v>
      </c>
      <c r="I169" s="66">
        <v>0</v>
      </c>
      <c r="J169" s="66">
        <v>0</v>
      </c>
      <c r="K169" s="66">
        <v>0</v>
      </c>
    </row>
    <row r="170" spans="1:11" ht="12.75" hidden="1" customHeight="1" x14ac:dyDescent="0.25">
      <c r="A170" s="22" t="s">
        <v>2309</v>
      </c>
      <c r="B170" s="22">
        <v>1998</v>
      </c>
      <c r="C170" s="22" t="s">
        <v>5576</v>
      </c>
      <c r="D170" s="22">
        <v>41697</v>
      </c>
      <c r="E170" s="22" t="s">
        <v>97</v>
      </c>
      <c r="F170" s="22" t="s">
        <v>3510</v>
      </c>
      <c r="G170" s="96" t="s">
        <v>77</v>
      </c>
      <c r="H170" s="25">
        <v>8.028556608196709</v>
      </c>
      <c r="I170" s="66">
        <v>0</v>
      </c>
      <c r="J170" s="66">
        <v>0</v>
      </c>
      <c r="K170" s="66">
        <v>0.91405450580854497</v>
      </c>
    </row>
    <row r="171" spans="1:11" ht="12.75" hidden="1" customHeight="1" x14ac:dyDescent="0.25">
      <c r="A171" s="22" t="s">
        <v>2310</v>
      </c>
      <c r="B171" s="22">
        <v>1998</v>
      </c>
      <c r="C171" s="22" t="s">
        <v>5576</v>
      </c>
      <c r="D171" s="22">
        <v>41698</v>
      </c>
      <c r="E171" s="22" t="s">
        <v>97</v>
      </c>
      <c r="F171" s="22" t="s">
        <v>3511</v>
      </c>
      <c r="G171" s="96" t="s">
        <v>77</v>
      </c>
      <c r="H171" s="25">
        <v>3.1018047451229611</v>
      </c>
      <c r="I171" s="66">
        <v>5.9351379821672738</v>
      </c>
      <c r="J171" s="66">
        <v>0</v>
      </c>
      <c r="K171" s="25">
        <v>1.0930625686059277</v>
      </c>
    </row>
    <row r="172" spans="1:11" ht="12.75" hidden="1" customHeight="1" x14ac:dyDescent="0.25">
      <c r="A172" s="22" t="s">
        <v>2311</v>
      </c>
      <c r="B172" s="22">
        <v>1998</v>
      </c>
      <c r="C172" s="22" t="s">
        <v>5576</v>
      </c>
      <c r="D172" s="22">
        <v>41699</v>
      </c>
      <c r="E172" s="22" t="s">
        <v>97</v>
      </c>
      <c r="F172" s="22" t="s">
        <v>3512</v>
      </c>
      <c r="G172" s="96" t="s">
        <v>77</v>
      </c>
      <c r="H172" s="25">
        <v>4.2364061146762664</v>
      </c>
      <c r="I172" s="66">
        <v>7.5222746387019352</v>
      </c>
      <c r="J172" s="66">
        <v>0</v>
      </c>
      <c r="K172" s="25">
        <v>0.40530536860228522</v>
      </c>
    </row>
    <row r="173" spans="1:11" ht="12.75" hidden="1" customHeight="1" x14ac:dyDescent="0.25">
      <c r="A173" s="22" t="s">
        <v>2312</v>
      </c>
      <c r="B173" s="22">
        <v>1998</v>
      </c>
      <c r="C173" s="22" t="s">
        <v>5576</v>
      </c>
      <c r="D173" s="22">
        <v>41700</v>
      </c>
      <c r="E173" s="22" t="s">
        <v>97</v>
      </c>
      <c r="F173" s="22" t="s">
        <v>3513</v>
      </c>
      <c r="G173" s="96" t="s">
        <v>77</v>
      </c>
      <c r="H173" s="25">
        <v>2.6834991784423265</v>
      </c>
      <c r="I173" s="66">
        <v>2.5052980611238906</v>
      </c>
      <c r="J173" s="66">
        <v>0</v>
      </c>
      <c r="K173" s="25">
        <v>6.3104160368057833</v>
      </c>
    </row>
    <row r="174" spans="1:11" ht="12.75" hidden="1" customHeight="1" x14ac:dyDescent="0.25">
      <c r="A174" s="22" t="s">
        <v>2313</v>
      </c>
      <c r="B174" s="22">
        <v>1998</v>
      </c>
      <c r="C174" s="22" t="s">
        <v>5576</v>
      </c>
      <c r="D174" s="22">
        <v>41701</v>
      </c>
      <c r="E174" s="22" t="s">
        <v>97</v>
      </c>
      <c r="F174" s="22" t="s">
        <v>3514</v>
      </c>
      <c r="G174" s="96" t="s">
        <v>77</v>
      </c>
      <c r="H174" s="25">
        <v>1.9840229176763828</v>
      </c>
      <c r="I174" s="66">
        <v>2.7568690542131136</v>
      </c>
      <c r="J174" s="66">
        <v>0</v>
      </c>
      <c r="K174" s="25">
        <v>4.0660934795402612</v>
      </c>
    </row>
    <row r="175" spans="1:11" ht="12.75" hidden="1" customHeight="1" x14ac:dyDescent="0.25">
      <c r="A175" s="22" t="s">
        <v>2314</v>
      </c>
      <c r="B175" s="22">
        <v>1998</v>
      </c>
      <c r="C175" s="22" t="s">
        <v>5576</v>
      </c>
      <c r="D175" s="22">
        <v>41702</v>
      </c>
      <c r="E175" s="22" t="s">
        <v>97</v>
      </c>
      <c r="F175" s="22" t="s">
        <v>3515</v>
      </c>
      <c r="G175" s="96" t="s">
        <v>77</v>
      </c>
      <c r="H175" s="66">
        <v>0.11219758064516128</v>
      </c>
      <c r="I175" s="66">
        <v>22.735717741935481</v>
      </c>
      <c r="J175" s="66">
        <v>0</v>
      </c>
      <c r="K175" s="66">
        <v>0.80782258064516121</v>
      </c>
    </row>
    <row r="176" spans="1:11" ht="12.75" hidden="1" customHeight="1" x14ac:dyDescent="0.25">
      <c r="A176" s="22" t="s">
        <v>2315</v>
      </c>
      <c r="B176" s="22">
        <v>1998</v>
      </c>
      <c r="C176" s="22" t="s">
        <v>5576</v>
      </c>
      <c r="D176" s="22">
        <v>41703</v>
      </c>
      <c r="E176" s="22" t="s">
        <v>97</v>
      </c>
      <c r="G176" s="96" t="s">
        <v>77</v>
      </c>
      <c r="H176" s="66">
        <v>0</v>
      </c>
      <c r="I176" s="66">
        <v>0</v>
      </c>
      <c r="J176" s="66">
        <v>0</v>
      </c>
      <c r="K176" s="66">
        <v>0</v>
      </c>
    </row>
    <row r="177" spans="1:11" ht="12.75" hidden="1" customHeight="1" x14ac:dyDescent="0.25">
      <c r="A177" s="22" t="s">
        <v>2316</v>
      </c>
      <c r="B177" s="22">
        <v>1998</v>
      </c>
      <c r="C177" s="22" t="s">
        <v>5576</v>
      </c>
      <c r="D177" s="22">
        <v>41704</v>
      </c>
      <c r="E177" s="22" t="s">
        <v>97</v>
      </c>
      <c r="F177" s="22" t="s">
        <v>3516</v>
      </c>
      <c r="G177" s="96" t="s">
        <v>77</v>
      </c>
      <c r="H177" s="25">
        <v>0.37989617706237422</v>
      </c>
      <c r="I177" s="66">
        <v>11.958880482897385</v>
      </c>
      <c r="J177" s="66">
        <v>0</v>
      </c>
      <c r="K177" s="66">
        <v>1.1114317907444669</v>
      </c>
    </row>
    <row r="178" spans="1:11" ht="12.75" hidden="1" customHeight="1" x14ac:dyDescent="0.25">
      <c r="A178" s="22" t="s">
        <v>2317</v>
      </c>
      <c r="B178" s="22">
        <v>1998</v>
      </c>
      <c r="C178" s="22" t="s">
        <v>5576</v>
      </c>
      <c r="D178" s="22">
        <v>41705</v>
      </c>
      <c r="E178" s="22" t="s">
        <v>97</v>
      </c>
      <c r="F178" s="22"/>
      <c r="G178" s="96" t="s">
        <v>77</v>
      </c>
      <c r="H178" s="25">
        <v>0</v>
      </c>
      <c r="I178" s="66">
        <v>0.69643964899471333</v>
      </c>
      <c r="J178" s="66">
        <v>0</v>
      </c>
      <c r="K178" s="66">
        <v>0.77918495382576836</v>
      </c>
    </row>
    <row r="179" spans="1:11" ht="12.75" hidden="1" customHeight="1" x14ac:dyDescent="0.25">
      <c r="A179" s="22" t="s">
        <v>2318</v>
      </c>
      <c r="B179" s="22">
        <v>1998</v>
      </c>
      <c r="C179" s="22" t="s">
        <v>5576</v>
      </c>
      <c r="D179" s="22">
        <v>41706</v>
      </c>
      <c r="E179" s="22" t="s">
        <v>97</v>
      </c>
      <c r="F179" s="22" t="s">
        <v>3517</v>
      </c>
      <c r="G179" s="96" t="s">
        <v>77</v>
      </c>
      <c r="H179" s="25">
        <v>2.1258115043657937</v>
      </c>
      <c r="I179" s="66">
        <v>5.3777611144437785</v>
      </c>
      <c r="J179" s="66">
        <v>0</v>
      </c>
      <c r="K179" s="66">
        <v>4.4563753915883488</v>
      </c>
    </row>
    <row r="180" spans="1:11" ht="12.75" hidden="1" customHeight="1" x14ac:dyDescent="0.25">
      <c r="A180" s="22" t="s">
        <v>2319</v>
      </c>
      <c r="B180" s="22">
        <v>1998</v>
      </c>
      <c r="C180" s="22" t="s">
        <v>5576</v>
      </c>
      <c r="D180" s="22">
        <v>41707</v>
      </c>
      <c r="E180" s="22" t="s">
        <v>97</v>
      </c>
      <c r="F180" s="22" t="s">
        <v>3518</v>
      </c>
      <c r="G180" s="96" t="s">
        <v>77</v>
      </c>
      <c r="H180" s="25">
        <v>0.4820327297616826</v>
      </c>
      <c r="I180" s="66">
        <v>0.88430464812395004</v>
      </c>
      <c r="J180" s="66">
        <v>0</v>
      </c>
      <c r="K180" s="66">
        <v>1.4495660506502395</v>
      </c>
    </row>
    <row r="181" spans="1:11" ht="12.75" hidden="1" customHeight="1" x14ac:dyDescent="0.25">
      <c r="A181" s="22" t="s">
        <v>2320</v>
      </c>
      <c r="B181" s="22">
        <v>1998</v>
      </c>
      <c r="C181" s="22" t="s">
        <v>5576</v>
      </c>
      <c r="D181" s="22">
        <v>41708</v>
      </c>
      <c r="E181" s="22" t="s">
        <v>97</v>
      </c>
      <c r="F181" s="22" t="s">
        <v>3519</v>
      </c>
      <c r="G181" s="96" t="s">
        <v>77</v>
      </c>
      <c r="H181" s="25">
        <v>0.28899999999999998</v>
      </c>
      <c r="I181" s="66">
        <v>0.41099999999999998</v>
      </c>
      <c r="J181" s="66">
        <v>0</v>
      </c>
      <c r="K181" s="66">
        <v>0.151</v>
      </c>
    </row>
    <row r="182" spans="1:11" ht="12.75" hidden="1" customHeight="1" x14ac:dyDescent="0.25">
      <c r="A182" s="22" t="s">
        <v>2321</v>
      </c>
      <c r="B182" s="22">
        <v>1998</v>
      </c>
      <c r="C182" s="22" t="s">
        <v>5576</v>
      </c>
      <c r="D182" s="22">
        <v>41709</v>
      </c>
      <c r="E182" s="22" t="s">
        <v>97</v>
      </c>
      <c r="F182" s="22" t="s">
        <v>3520</v>
      </c>
      <c r="G182" s="96" t="s">
        <v>77</v>
      </c>
      <c r="H182" s="25">
        <v>0.80019820377825945</v>
      </c>
      <c r="I182" s="66">
        <v>0</v>
      </c>
      <c r="J182" s="66">
        <v>0</v>
      </c>
      <c r="K182" s="66">
        <v>3.2674759987612259</v>
      </c>
    </row>
    <row r="183" spans="1:11" ht="12.75" hidden="1" customHeight="1" x14ac:dyDescent="0.25">
      <c r="A183" s="22" t="s">
        <v>2322</v>
      </c>
      <c r="B183" s="22">
        <v>1998</v>
      </c>
      <c r="C183" s="22" t="s">
        <v>5576</v>
      </c>
      <c r="D183" s="22">
        <v>41710</v>
      </c>
      <c r="E183" s="22" t="s">
        <v>97</v>
      </c>
      <c r="F183" s="22"/>
      <c r="G183" s="96" t="s">
        <v>77</v>
      </c>
      <c r="H183" s="25">
        <v>0</v>
      </c>
      <c r="I183" s="66">
        <v>0</v>
      </c>
      <c r="J183" s="66">
        <v>0</v>
      </c>
      <c r="K183" s="66">
        <v>0</v>
      </c>
    </row>
    <row r="184" spans="1:11" ht="12.75" hidden="1" customHeight="1" x14ac:dyDescent="0.25">
      <c r="A184" s="22" t="s">
        <v>2323</v>
      </c>
      <c r="B184" s="22">
        <v>1998</v>
      </c>
      <c r="C184" s="22" t="s">
        <v>5576</v>
      </c>
      <c r="D184" s="22">
        <v>41711</v>
      </c>
      <c r="E184" s="22" t="s">
        <v>97</v>
      </c>
      <c r="F184" s="22" t="s">
        <v>3521</v>
      </c>
      <c r="G184" s="96" t="s">
        <v>77</v>
      </c>
      <c r="H184" s="25">
        <v>4.3300447738386305</v>
      </c>
      <c r="I184" s="66">
        <v>1.7711479217603912</v>
      </c>
      <c r="J184" s="66">
        <v>0</v>
      </c>
      <c r="K184" s="66">
        <v>0.82378973105134479</v>
      </c>
    </row>
    <row r="185" spans="1:11" ht="12.75" hidden="1" customHeight="1" x14ac:dyDescent="0.25">
      <c r="A185" s="22" t="s">
        <v>2324</v>
      </c>
      <c r="B185" s="22">
        <v>1998</v>
      </c>
      <c r="C185" s="22" t="s">
        <v>5576</v>
      </c>
      <c r="D185" s="22">
        <v>41712</v>
      </c>
      <c r="E185" s="22" t="s">
        <v>97</v>
      </c>
      <c r="F185" s="22" t="s">
        <v>3522</v>
      </c>
      <c r="G185" s="96" t="s">
        <v>77</v>
      </c>
      <c r="H185" s="66">
        <v>2.9146441244239631</v>
      </c>
      <c r="I185" s="66">
        <v>48.931948041474655</v>
      </c>
      <c r="J185" s="66">
        <v>0</v>
      </c>
      <c r="K185" s="66">
        <v>2.6245610599078337</v>
      </c>
    </row>
    <row r="186" spans="1:11" ht="12.75" hidden="1" customHeight="1" x14ac:dyDescent="0.25">
      <c r="A186" s="22" t="s">
        <v>2325</v>
      </c>
      <c r="B186" s="22">
        <v>1998</v>
      </c>
      <c r="C186" s="22" t="s">
        <v>5576</v>
      </c>
      <c r="D186" s="22">
        <v>41713</v>
      </c>
      <c r="E186" s="22" t="s">
        <v>97</v>
      </c>
      <c r="F186" s="22" t="s">
        <v>3523</v>
      </c>
      <c r="G186" s="96" t="s">
        <v>77</v>
      </c>
      <c r="H186" s="25">
        <v>0.90641476028230727</v>
      </c>
      <c r="I186" s="66">
        <v>3.369181552689219</v>
      </c>
      <c r="J186" s="66">
        <v>0</v>
      </c>
      <c r="K186" s="66">
        <v>2.6784410440496478</v>
      </c>
    </row>
    <row r="187" spans="1:11" ht="12.75" hidden="1" customHeight="1" x14ac:dyDescent="0.25">
      <c r="A187" s="22" t="s">
        <v>2326</v>
      </c>
      <c r="B187" s="22">
        <v>1998</v>
      </c>
      <c r="C187" s="22" t="s">
        <v>5576</v>
      </c>
      <c r="D187" s="22">
        <v>41714</v>
      </c>
      <c r="E187" s="22" t="s">
        <v>97</v>
      </c>
      <c r="F187" s="22" t="s">
        <v>3524</v>
      </c>
      <c r="G187" s="96" t="s">
        <v>77</v>
      </c>
      <c r="H187" s="25">
        <v>1.5605754871608084</v>
      </c>
      <c r="I187" s="66">
        <v>5.4376302130759422</v>
      </c>
      <c r="J187" s="66">
        <v>0</v>
      </c>
      <c r="K187" s="66">
        <v>1.0972796394099436</v>
      </c>
    </row>
    <row r="188" spans="1:11" ht="12.75" hidden="1" customHeight="1" x14ac:dyDescent="0.25">
      <c r="A188" s="22" t="s">
        <v>2327</v>
      </c>
      <c r="B188" s="22">
        <v>1998</v>
      </c>
      <c r="C188" s="22" t="s">
        <v>5576</v>
      </c>
      <c r="D188" s="22">
        <v>41715</v>
      </c>
      <c r="E188" s="22" t="s">
        <v>97</v>
      </c>
      <c r="F188" s="22" t="s">
        <v>3525</v>
      </c>
      <c r="G188" s="96" t="s">
        <v>77</v>
      </c>
      <c r="H188" s="25">
        <v>1.6120978028388102</v>
      </c>
      <c r="I188" s="66">
        <v>0.5301818977250633</v>
      </c>
      <c r="J188" s="66">
        <v>0</v>
      </c>
      <c r="K188" s="66">
        <v>2.2974548901419412</v>
      </c>
    </row>
    <row r="189" spans="1:11" ht="12.75" hidden="1" customHeight="1" x14ac:dyDescent="0.25">
      <c r="A189" s="22" t="s">
        <v>2328</v>
      </c>
      <c r="B189" s="22">
        <v>1998</v>
      </c>
      <c r="C189" s="22" t="s">
        <v>5576</v>
      </c>
      <c r="D189" s="22">
        <v>41716</v>
      </c>
      <c r="E189" s="22" t="s">
        <v>97</v>
      </c>
      <c r="F189" s="22" t="s">
        <v>3526</v>
      </c>
      <c r="G189" s="96" t="s">
        <v>77</v>
      </c>
      <c r="H189" s="25">
        <v>1.8485475407328085</v>
      </c>
      <c r="I189" s="66">
        <v>0</v>
      </c>
      <c r="J189" s="66">
        <v>0</v>
      </c>
      <c r="K189" s="66">
        <v>2.6052629082842502</v>
      </c>
    </row>
    <row r="190" spans="1:11" ht="12.75" hidden="1" customHeight="1" x14ac:dyDescent="0.25">
      <c r="A190" s="22" t="s">
        <v>2329</v>
      </c>
      <c r="B190" s="22">
        <v>1998</v>
      </c>
      <c r="C190" s="22" t="s">
        <v>5576</v>
      </c>
      <c r="D190" s="22">
        <v>41717</v>
      </c>
      <c r="E190" s="22" t="s">
        <v>97</v>
      </c>
      <c r="G190" s="96" t="s">
        <v>77</v>
      </c>
      <c r="H190" s="66">
        <v>0</v>
      </c>
      <c r="I190" s="66">
        <v>0</v>
      </c>
      <c r="J190" s="66">
        <v>0</v>
      </c>
      <c r="K190" s="66">
        <v>0</v>
      </c>
    </row>
    <row r="191" spans="1:11" ht="12.75" hidden="1" customHeight="1" x14ac:dyDescent="0.25">
      <c r="A191" s="22" t="s">
        <v>2330</v>
      </c>
      <c r="B191" s="22">
        <v>1998</v>
      </c>
      <c r="C191" s="22" t="s">
        <v>5576</v>
      </c>
      <c r="D191" s="22">
        <v>41718</v>
      </c>
      <c r="E191" s="22" t="s">
        <v>97</v>
      </c>
      <c r="F191" s="22" t="s">
        <v>3527</v>
      </c>
      <c r="G191" s="96" t="s">
        <v>77</v>
      </c>
      <c r="H191" s="25">
        <v>0.58896485145605804</v>
      </c>
      <c r="I191" s="66">
        <v>7.0908706127280201</v>
      </c>
      <c r="J191" s="66">
        <v>0</v>
      </c>
      <c r="K191" s="66">
        <v>8.6714260050536005</v>
      </c>
    </row>
    <row r="192" spans="1:11" ht="12.75" hidden="1" customHeight="1" x14ac:dyDescent="0.25">
      <c r="A192" s="22" t="s">
        <v>2331</v>
      </c>
      <c r="B192" s="22">
        <v>1998</v>
      </c>
      <c r="C192" s="22" t="s">
        <v>5576</v>
      </c>
      <c r="D192" s="22">
        <v>41719</v>
      </c>
      <c r="E192" s="22" t="s">
        <v>97</v>
      </c>
      <c r="F192" s="22" t="s">
        <v>3528</v>
      </c>
      <c r="G192" s="96" t="s">
        <v>77</v>
      </c>
      <c r="H192" s="25">
        <v>0.72521152641898756</v>
      </c>
      <c r="I192" s="66">
        <v>20.77888677870056</v>
      </c>
      <c r="J192" s="66">
        <v>0</v>
      </c>
      <c r="K192" s="66">
        <v>5.0629674266766589</v>
      </c>
    </row>
    <row r="193" spans="1:11" ht="12.75" hidden="1" customHeight="1" x14ac:dyDescent="0.25">
      <c r="A193" s="22" t="s">
        <v>2332</v>
      </c>
      <c r="B193" s="22">
        <v>1998</v>
      </c>
      <c r="C193" s="22" t="s">
        <v>5576</v>
      </c>
      <c r="D193" s="22">
        <v>41720</v>
      </c>
      <c r="E193" s="22" t="s">
        <v>97</v>
      </c>
      <c r="F193" s="22" t="s">
        <v>3529</v>
      </c>
      <c r="G193" s="96" t="s">
        <v>77</v>
      </c>
      <c r="H193" s="25">
        <v>2.7271261206371311</v>
      </c>
      <c r="I193" s="66">
        <v>19.187916789973016</v>
      </c>
      <c r="J193" s="66">
        <v>0</v>
      </c>
      <c r="K193" s="66">
        <v>3.3242419705805553</v>
      </c>
    </row>
    <row r="194" spans="1:11" ht="12.75" hidden="1" customHeight="1" x14ac:dyDescent="0.25">
      <c r="A194" s="22" t="s">
        <v>2333</v>
      </c>
      <c r="B194" s="22">
        <v>1998</v>
      </c>
      <c r="C194" s="22" t="s">
        <v>5576</v>
      </c>
      <c r="D194" s="22">
        <v>41721</v>
      </c>
      <c r="E194" s="22" t="s">
        <v>97</v>
      </c>
      <c r="F194" s="22" t="s">
        <v>4043</v>
      </c>
      <c r="G194" s="96" t="s">
        <v>77</v>
      </c>
      <c r="H194" s="25">
        <v>2.5214990372371813</v>
      </c>
      <c r="I194" s="66">
        <v>2.9464257430354976</v>
      </c>
      <c r="J194" s="66">
        <v>0</v>
      </c>
      <c r="K194" s="66">
        <v>2.3731755644585233</v>
      </c>
    </row>
    <row r="195" spans="1:11" ht="12.75" hidden="1" customHeight="1" x14ac:dyDescent="0.25">
      <c r="A195" s="22" t="s">
        <v>2334</v>
      </c>
      <c r="B195" s="22">
        <v>1998</v>
      </c>
      <c r="C195" s="22" t="s">
        <v>5576</v>
      </c>
      <c r="D195" s="22">
        <v>41722</v>
      </c>
      <c r="E195" s="22" t="s">
        <v>97</v>
      </c>
      <c r="F195" s="22" t="s">
        <v>3530</v>
      </c>
      <c r="G195" s="96" t="s">
        <v>77</v>
      </c>
      <c r="H195" s="25">
        <v>0.34200000000000003</v>
      </c>
      <c r="I195" s="66">
        <v>6.5579999999999998</v>
      </c>
      <c r="J195" s="66">
        <v>0</v>
      </c>
      <c r="K195" s="66">
        <v>0.155</v>
      </c>
    </row>
    <row r="196" spans="1:11" ht="12.75" hidden="1" customHeight="1" x14ac:dyDescent="0.25">
      <c r="A196" s="22" t="s">
        <v>2335</v>
      </c>
      <c r="B196" s="22">
        <v>1998</v>
      </c>
      <c r="C196" s="22" t="s">
        <v>5576</v>
      </c>
      <c r="D196" s="22">
        <v>41723</v>
      </c>
      <c r="E196" s="22" t="s">
        <v>97</v>
      </c>
      <c r="F196" s="22" t="s">
        <v>3531</v>
      </c>
      <c r="G196" s="96" t="s">
        <v>77</v>
      </c>
      <c r="H196" s="25">
        <v>3.063253644314869</v>
      </c>
      <c r="I196" s="66">
        <v>138.70866316812439</v>
      </c>
      <c r="J196" s="66">
        <v>0</v>
      </c>
      <c r="K196" s="66">
        <v>0.79984956268221563</v>
      </c>
    </row>
    <row r="197" spans="1:11" ht="12.75" hidden="1" customHeight="1" x14ac:dyDescent="0.25">
      <c r="A197" s="22" t="s">
        <v>2336</v>
      </c>
      <c r="B197" s="22">
        <v>1998</v>
      </c>
      <c r="C197" s="22" t="s">
        <v>5576</v>
      </c>
      <c r="D197" s="22">
        <v>41724</v>
      </c>
      <c r="E197" s="22" t="s">
        <v>97</v>
      </c>
      <c r="F197" s="22" t="s">
        <v>3532</v>
      </c>
      <c r="G197" s="96" t="s">
        <v>77</v>
      </c>
      <c r="H197" s="66">
        <v>0.29072616182188482</v>
      </c>
      <c r="I197" s="66">
        <v>0</v>
      </c>
      <c r="J197" s="66">
        <v>0</v>
      </c>
      <c r="K197" s="66">
        <v>0.12459692649509348</v>
      </c>
    </row>
    <row r="198" spans="1:11" ht="12.75" hidden="1" customHeight="1" x14ac:dyDescent="0.25">
      <c r="A198" s="22" t="s">
        <v>2337</v>
      </c>
      <c r="B198" s="22">
        <v>1998</v>
      </c>
      <c r="C198" s="22" t="s">
        <v>5576</v>
      </c>
      <c r="D198" s="22">
        <v>41725</v>
      </c>
      <c r="E198" s="22" t="s">
        <v>100</v>
      </c>
      <c r="F198" s="22" t="s">
        <v>2448</v>
      </c>
      <c r="G198" s="96" t="s">
        <v>77</v>
      </c>
      <c r="H198" s="25">
        <v>0.49030392070094686</v>
      </c>
      <c r="I198" s="66">
        <v>0</v>
      </c>
      <c r="J198" s="66">
        <v>0</v>
      </c>
      <c r="K198" s="66">
        <v>0</v>
      </c>
    </row>
    <row r="199" spans="1:11" ht="12.75" hidden="1" customHeight="1" x14ac:dyDescent="0.25">
      <c r="A199" s="22" t="s">
        <v>2338</v>
      </c>
      <c r="B199" s="22">
        <v>1998</v>
      </c>
      <c r="C199" s="22" t="s">
        <v>5576</v>
      </c>
      <c r="D199" s="22">
        <v>41726</v>
      </c>
      <c r="E199" s="22" t="s">
        <v>100</v>
      </c>
      <c r="G199" s="96" t="s">
        <v>77</v>
      </c>
      <c r="H199" s="66"/>
      <c r="I199" s="66"/>
      <c r="J199" s="66"/>
      <c r="K199" s="66"/>
    </row>
    <row r="200" spans="1:11" ht="12.75" hidden="1" customHeight="1" x14ac:dyDescent="0.25">
      <c r="A200" s="22" t="s">
        <v>2339</v>
      </c>
      <c r="B200" s="22">
        <v>1998</v>
      </c>
      <c r="C200" s="22" t="s">
        <v>5576</v>
      </c>
      <c r="D200" s="22">
        <v>41727</v>
      </c>
      <c r="E200" s="22" t="s">
        <v>100</v>
      </c>
      <c r="G200" s="96" t="s">
        <v>77</v>
      </c>
      <c r="H200" s="66"/>
      <c r="I200" s="66"/>
      <c r="J200" s="66"/>
      <c r="K200" s="66"/>
    </row>
    <row r="201" spans="1:11" ht="12.75" hidden="1" customHeight="1" x14ac:dyDescent="0.25">
      <c r="A201" s="22" t="s">
        <v>2340</v>
      </c>
      <c r="B201" s="22">
        <v>1998</v>
      </c>
      <c r="C201" s="22" t="s">
        <v>5576</v>
      </c>
      <c r="D201" s="22">
        <v>41728</v>
      </c>
      <c r="E201" s="22" t="s">
        <v>100</v>
      </c>
      <c r="G201" s="96" t="s">
        <v>77</v>
      </c>
      <c r="H201" s="66">
        <v>0</v>
      </c>
      <c r="I201" s="66">
        <v>0</v>
      </c>
      <c r="J201" s="66">
        <v>0</v>
      </c>
      <c r="K201" s="66">
        <v>0</v>
      </c>
    </row>
    <row r="202" spans="1:11" ht="12.75" hidden="1" customHeight="1" x14ac:dyDescent="0.25">
      <c r="A202" s="22" t="s">
        <v>2341</v>
      </c>
      <c r="B202" s="22">
        <v>1998</v>
      </c>
      <c r="C202" s="22" t="s">
        <v>5576</v>
      </c>
      <c r="D202" s="22">
        <v>41729</v>
      </c>
      <c r="E202" s="22" t="s">
        <v>100</v>
      </c>
      <c r="F202" s="22" t="s">
        <v>3533</v>
      </c>
      <c r="G202" s="96" t="s">
        <v>77</v>
      </c>
      <c r="H202" s="66">
        <v>0.375</v>
      </c>
      <c r="I202" s="66">
        <v>0</v>
      </c>
      <c r="J202" s="66">
        <v>0</v>
      </c>
      <c r="K202" s="66">
        <v>0</v>
      </c>
    </row>
    <row r="203" spans="1:11" ht="12.75" hidden="1" customHeight="1" x14ac:dyDescent="0.25">
      <c r="A203" s="22" t="s">
        <v>2342</v>
      </c>
      <c r="B203" s="22">
        <v>1998</v>
      </c>
      <c r="C203" s="22" t="s">
        <v>5576</v>
      </c>
      <c r="D203" s="22">
        <v>41730</v>
      </c>
      <c r="E203" s="22" t="s">
        <v>100</v>
      </c>
      <c r="F203" s="22" t="s">
        <v>3534</v>
      </c>
      <c r="G203" s="96" t="s">
        <v>77</v>
      </c>
      <c r="H203" s="66">
        <v>0.90579790615068234</v>
      </c>
      <c r="I203" s="66">
        <v>0</v>
      </c>
      <c r="J203" s="66">
        <v>0</v>
      </c>
      <c r="K203" s="66">
        <v>0</v>
      </c>
    </row>
    <row r="204" spans="1:11" ht="12.75" hidden="1" customHeight="1" x14ac:dyDescent="0.25">
      <c r="A204" s="22" t="s">
        <v>2343</v>
      </c>
      <c r="B204" s="22">
        <v>1998</v>
      </c>
      <c r="C204" s="22" t="s">
        <v>5576</v>
      </c>
      <c r="D204" s="22">
        <v>41731</v>
      </c>
      <c r="E204" s="22" t="s">
        <v>100</v>
      </c>
      <c r="F204" s="24"/>
      <c r="G204" s="96" t="s">
        <v>77</v>
      </c>
      <c r="H204" s="25">
        <v>0</v>
      </c>
      <c r="I204" s="25">
        <v>0</v>
      </c>
      <c r="J204" s="25">
        <v>0</v>
      </c>
      <c r="K204" s="25">
        <v>0</v>
      </c>
    </row>
    <row r="205" spans="1:11" ht="12.75" hidden="1" customHeight="1" x14ac:dyDescent="0.25">
      <c r="A205" s="22" t="s">
        <v>2344</v>
      </c>
      <c r="B205" s="22">
        <v>1998</v>
      </c>
      <c r="C205" s="22" t="s">
        <v>5576</v>
      </c>
      <c r="D205" s="22">
        <v>41732</v>
      </c>
      <c r="E205" s="22" t="s">
        <v>100</v>
      </c>
      <c r="F205" s="22" t="s">
        <v>3535</v>
      </c>
      <c r="G205" s="96" t="s">
        <v>77</v>
      </c>
      <c r="H205" s="66">
        <v>0.25907388329361108</v>
      </c>
      <c r="I205" s="66">
        <v>0.88389913123702613</v>
      </c>
      <c r="J205" s="66">
        <v>0</v>
      </c>
      <c r="K205" s="66">
        <v>0</v>
      </c>
    </row>
    <row r="206" spans="1:11" ht="12.75" hidden="1" customHeight="1" x14ac:dyDescent="0.25">
      <c r="A206" s="22" t="s">
        <v>2345</v>
      </c>
      <c r="B206" s="22">
        <v>1998</v>
      </c>
      <c r="C206" s="22" t="s">
        <v>5576</v>
      </c>
      <c r="D206" s="22">
        <v>41733</v>
      </c>
      <c r="E206" s="22" t="s">
        <v>100</v>
      </c>
      <c r="F206" s="22" t="s">
        <v>3536</v>
      </c>
      <c r="G206" s="96" t="s">
        <v>77</v>
      </c>
      <c r="H206" s="66">
        <v>0.51259346768589298</v>
      </c>
      <c r="I206" s="66">
        <v>0</v>
      </c>
      <c r="J206" s="66">
        <v>0</v>
      </c>
      <c r="K206" s="66">
        <v>0</v>
      </c>
    </row>
    <row r="207" spans="1:11" ht="12.75" hidden="1" customHeight="1" x14ac:dyDescent="0.25">
      <c r="A207" s="22" t="s">
        <v>2346</v>
      </c>
      <c r="B207" s="22">
        <v>1998</v>
      </c>
      <c r="C207" s="22" t="s">
        <v>5576</v>
      </c>
      <c r="D207" s="22">
        <v>41734</v>
      </c>
      <c r="E207" s="22" t="s">
        <v>100</v>
      </c>
      <c r="G207" s="96" t="s">
        <v>77</v>
      </c>
      <c r="H207" s="66"/>
      <c r="I207" s="66"/>
      <c r="J207" s="66"/>
      <c r="K207" s="66"/>
    </row>
    <row r="208" spans="1:11" ht="12.75" hidden="1" customHeight="1" x14ac:dyDescent="0.25">
      <c r="A208" s="22" t="s">
        <v>2347</v>
      </c>
      <c r="B208" s="22">
        <v>1998</v>
      </c>
      <c r="C208" s="22" t="s">
        <v>5576</v>
      </c>
      <c r="D208" s="22">
        <v>41735</v>
      </c>
      <c r="E208" s="22" t="s">
        <v>100</v>
      </c>
      <c r="G208" s="96" t="s">
        <v>77</v>
      </c>
      <c r="H208" s="66">
        <v>0</v>
      </c>
      <c r="I208" s="66">
        <v>0</v>
      </c>
      <c r="J208" s="66">
        <v>0</v>
      </c>
      <c r="K208" s="66">
        <v>0</v>
      </c>
    </row>
    <row r="209" spans="1:11" ht="12.75" hidden="1" customHeight="1" x14ac:dyDescent="0.25">
      <c r="A209" s="22" t="s">
        <v>2348</v>
      </c>
      <c r="B209" s="22">
        <v>1998</v>
      </c>
      <c r="C209" s="22" t="s">
        <v>5576</v>
      </c>
      <c r="D209" s="22">
        <v>41736</v>
      </c>
      <c r="E209" s="22" t="s">
        <v>100</v>
      </c>
      <c r="F209" s="22" t="s">
        <v>3537</v>
      </c>
      <c r="G209" s="96" t="s">
        <v>77</v>
      </c>
      <c r="H209" s="66">
        <v>4.3819222109763904E-2</v>
      </c>
      <c r="I209" s="66">
        <v>0</v>
      </c>
      <c r="J209" s="66">
        <v>0</v>
      </c>
      <c r="K209" s="66">
        <v>0</v>
      </c>
    </row>
    <row r="210" spans="1:11" ht="12.75" hidden="1" customHeight="1" x14ac:dyDescent="0.25">
      <c r="A210" s="22" t="s">
        <v>2349</v>
      </c>
      <c r="B210" s="22">
        <v>1998</v>
      </c>
      <c r="C210" s="22" t="s">
        <v>5576</v>
      </c>
      <c r="D210" s="22">
        <v>41737</v>
      </c>
      <c r="E210" s="22" t="s">
        <v>100</v>
      </c>
      <c r="G210" s="96" t="s">
        <v>77</v>
      </c>
      <c r="H210" s="66">
        <v>0</v>
      </c>
      <c r="I210" s="66">
        <v>0</v>
      </c>
      <c r="J210" s="66">
        <v>0</v>
      </c>
      <c r="K210" s="66">
        <v>0</v>
      </c>
    </row>
    <row r="211" spans="1:11" ht="12.75" hidden="1" customHeight="1" x14ac:dyDescent="0.25">
      <c r="A211" s="22" t="s">
        <v>2350</v>
      </c>
      <c r="B211" s="22">
        <v>1998</v>
      </c>
      <c r="C211" s="22" t="s">
        <v>5576</v>
      </c>
      <c r="D211" s="22">
        <v>41738</v>
      </c>
      <c r="E211" s="22" t="s">
        <v>100</v>
      </c>
      <c r="F211" s="24"/>
      <c r="G211" s="96" t="s">
        <v>77</v>
      </c>
      <c r="H211" s="25"/>
      <c r="I211" s="25"/>
      <c r="J211" s="25"/>
      <c r="K211" s="25"/>
    </row>
    <row r="212" spans="1:11" ht="12.75" hidden="1" customHeight="1" x14ac:dyDescent="0.25">
      <c r="A212" s="22" t="s">
        <v>2351</v>
      </c>
      <c r="B212" s="22">
        <v>1998</v>
      </c>
      <c r="C212" s="22" t="s">
        <v>5576</v>
      </c>
      <c r="D212" s="22">
        <v>41739</v>
      </c>
      <c r="E212" s="22" t="s">
        <v>100</v>
      </c>
      <c r="F212" s="22" t="s">
        <v>3538</v>
      </c>
      <c r="G212" s="96" t="s">
        <v>77</v>
      </c>
      <c r="H212" s="66">
        <v>6.6252036063110449</v>
      </c>
      <c r="I212" s="66">
        <v>102.95718707738543</v>
      </c>
      <c r="J212" s="66">
        <v>0</v>
      </c>
      <c r="K212" s="66">
        <v>0</v>
      </c>
    </row>
    <row r="213" spans="1:11" ht="12.75" hidden="1" customHeight="1" x14ac:dyDescent="0.25">
      <c r="A213" s="22" t="s">
        <v>2352</v>
      </c>
      <c r="B213" s="22">
        <v>1998</v>
      </c>
      <c r="C213" s="22" t="s">
        <v>5576</v>
      </c>
      <c r="D213" s="22">
        <v>41740</v>
      </c>
      <c r="E213" s="22" t="s">
        <v>100</v>
      </c>
      <c r="F213" s="22" t="s">
        <v>3539</v>
      </c>
      <c r="G213" s="96" t="s">
        <v>77</v>
      </c>
      <c r="H213" s="66">
        <v>1.4916600284495021</v>
      </c>
      <c r="I213" s="66">
        <v>11.115273115220484</v>
      </c>
      <c r="J213" s="66">
        <v>0</v>
      </c>
      <c r="K213" s="66">
        <v>0</v>
      </c>
    </row>
    <row r="214" spans="1:11" ht="12.75" hidden="1" customHeight="1" x14ac:dyDescent="0.25">
      <c r="A214" s="22" t="s">
        <v>2353</v>
      </c>
      <c r="B214" s="22">
        <v>1998</v>
      </c>
      <c r="C214" s="22" t="s">
        <v>5576</v>
      </c>
      <c r="D214" s="22">
        <v>41741</v>
      </c>
      <c r="E214" s="22" t="s">
        <v>100</v>
      </c>
      <c r="F214" s="22" t="s">
        <v>3540</v>
      </c>
      <c r="G214" s="96" t="s">
        <v>77</v>
      </c>
      <c r="H214" s="66">
        <v>5.421460796645702</v>
      </c>
      <c r="I214" s="66">
        <v>0.90084696016771482</v>
      </c>
      <c r="J214" s="66">
        <v>0</v>
      </c>
      <c r="K214" s="66">
        <v>0</v>
      </c>
    </row>
    <row r="215" spans="1:11" ht="12.75" hidden="1" customHeight="1" x14ac:dyDescent="0.25">
      <c r="A215" s="22" t="s">
        <v>2354</v>
      </c>
      <c r="B215" s="22">
        <v>1998</v>
      </c>
      <c r="C215" s="22" t="s">
        <v>5576</v>
      </c>
      <c r="D215" s="22">
        <v>41742</v>
      </c>
      <c r="E215" s="22" t="s">
        <v>100</v>
      </c>
      <c r="G215" s="96" t="s">
        <v>77</v>
      </c>
      <c r="H215" s="66">
        <v>0</v>
      </c>
      <c r="I215" s="66">
        <v>106.73512536509504</v>
      </c>
      <c r="J215" s="66">
        <v>0</v>
      </c>
      <c r="K215" s="66">
        <v>0</v>
      </c>
    </row>
    <row r="216" spans="1:11" ht="12.75" hidden="1" customHeight="1" x14ac:dyDescent="0.25">
      <c r="A216" s="22" t="s">
        <v>2355</v>
      </c>
      <c r="B216" s="22">
        <v>1998</v>
      </c>
      <c r="C216" s="22" t="s">
        <v>5576</v>
      </c>
      <c r="D216" s="22">
        <v>41743</v>
      </c>
      <c r="E216" s="22" t="s">
        <v>100</v>
      </c>
      <c r="F216" s="22" t="s">
        <v>3541</v>
      </c>
      <c r="G216" s="96" t="s">
        <v>77</v>
      </c>
      <c r="H216" s="66">
        <v>2.7459847346740975</v>
      </c>
      <c r="I216" s="66">
        <v>3.1861807608432278</v>
      </c>
      <c r="J216" s="66">
        <v>0</v>
      </c>
      <c r="K216" s="66">
        <v>0</v>
      </c>
    </row>
    <row r="217" spans="1:11" ht="12.75" hidden="1" customHeight="1" x14ac:dyDescent="0.25">
      <c r="A217" s="22" t="s">
        <v>2356</v>
      </c>
      <c r="B217" s="22">
        <v>1998</v>
      </c>
      <c r="C217" s="22" t="s">
        <v>5576</v>
      </c>
      <c r="D217" s="22">
        <v>41744</v>
      </c>
      <c r="E217" s="22" t="s">
        <v>100</v>
      </c>
      <c r="G217" s="96" t="s">
        <v>77</v>
      </c>
      <c r="H217" s="66">
        <v>0</v>
      </c>
      <c r="I217" s="66">
        <v>0</v>
      </c>
      <c r="J217" s="66">
        <v>0</v>
      </c>
      <c r="K217" s="66">
        <v>0</v>
      </c>
    </row>
    <row r="218" spans="1:11" ht="12.75" hidden="1" customHeight="1" x14ac:dyDescent="0.25">
      <c r="A218" s="22" t="s">
        <v>2357</v>
      </c>
      <c r="B218" s="22">
        <v>1998</v>
      </c>
      <c r="C218" s="22" t="s">
        <v>5576</v>
      </c>
      <c r="D218" s="22">
        <v>41745</v>
      </c>
      <c r="E218" s="22" t="s">
        <v>100</v>
      </c>
      <c r="F218" s="24"/>
      <c r="G218" s="96" t="s">
        <v>77</v>
      </c>
      <c r="H218" s="25">
        <v>0</v>
      </c>
      <c r="I218" s="25">
        <v>0</v>
      </c>
      <c r="J218" s="25">
        <v>0</v>
      </c>
      <c r="K218" s="25">
        <v>0</v>
      </c>
    </row>
    <row r="219" spans="1:11" ht="12.75" hidden="1" customHeight="1" x14ac:dyDescent="0.25">
      <c r="A219" s="22" t="s">
        <v>2358</v>
      </c>
      <c r="B219" s="22">
        <v>1998</v>
      </c>
      <c r="C219" s="22" t="s">
        <v>5576</v>
      </c>
      <c r="D219" s="22">
        <v>41746</v>
      </c>
      <c r="E219" s="22" t="s">
        <v>100</v>
      </c>
      <c r="F219" s="22" t="s">
        <v>3545</v>
      </c>
      <c r="G219" s="96" t="s">
        <v>77</v>
      </c>
      <c r="H219" s="66">
        <v>0.21708390596745028</v>
      </c>
      <c r="I219" s="66">
        <v>0</v>
      </c>
      <c r="J219" s="66">
        <v>0</v>
      </c>
      <c r="K219" s="66">
        <v>0</v>
      </c>
    </row>
    <row r="220" spans="1:11" ht="12.75" hidden="1" customHeight="1" x14ac:dyDescent="0.25">
      <c r="A220" s="22" t="s">
        <v>2359</v>
      </c>
      <c r="B220" s="22">
        <v>1998</v>
      </c>
      <c r="C220" s="22" t="s">
        <v>5576</v>
      </c>
      <c r="D220" s="22">
        <v>41747</v>
      </c>
      <c r="E220" s="22" t="s">
        <v>100</v>
      </c>
      <c r="F220" s="22" t="s">
        <v>3547</v>
      </c>
      <c r="G220" s="96" t="s">
        <v>77</v>
      </c>
      <c r="H220" s="66">
        <v>0.91211674060238146</v>
      </c>
      <c r="I220" s="66">
        <v>0</v>
      </c>
      <c r="J220" s="66">
        <v>0</v>
      </c>
      <c r="K220" s="66">
        <v>0</v>
      </c>
    </row>
    <row r="221" spans="1:11" ht="12.75" hidden="1" customHeight="1" x14ac:dyDescent="0.25">
      <c r="A221" s="22" t="s">
        <v>2360</v>
      </c>
      <c r="B221" s="22">
        <v>1998</v>
      </c>
      <c r="C221" s="22" t="s">
        <v>5576</v>
      </c>
      <c r="D221" s="22">
        <v>41748</v>
      </c>
      <c r="E221" s="22" t="s">
        <v>100</v>
      </c>
      <c r="F221" s="22" t="s">
        <v>3549</v>
      </c>
      <c r="G221" s="96" t="s">
        <v>77</v>
      </c>
      <c r="H221" s="66">
        <v>0.26364246961060367</v>
      </c>
      <c r="I221" s="66">
        <v>56.896895130828931</v>
      </c>
      <c r="J221" s="66">
        <v>0</v>
      </c>
      <c r="K221" s="66">
        <v>0</v>
      </c>
    </row>
    <row r="222" spans="1:11" ht="12.75" hidden="1" customHeight="1" x14ac:dyDescent="0.25">
      <c r="A222" s="22" t="s">
        <v>2361</v>
      </c>
      <c r="B222" s="22">
        <v>1998</v>
      </c>
      <c r="C222" s="22" t="s">
        <v>5576</v>
      </c>
      <c r="D222" s="22">
        <v>41749</v>
      </c>
      <c r="E222" s="22" t="s">
        <v>100</v>
      </c>
      <c r="F222" s="22" t="s">
        <v>3551</v>
      </c>
      <c r="G222" s="96" t="s">
        <v>77</v>
      </c>
      <c r="H222" s="66">
        <v>1.1672239834596831</v>
      </c>
      <c r="I222" s="66">
        <v>0</v>
      </c>
      <c r="J222" s="66">
        <v>0</v>
      </c>
      <c r="K222" s="66">
        <v>0</v>
      </c>
    </row>
    <row r="223" spans="1:11" ht="12.75" hidden="1" customHeight="1" x14ac:dyDescent="0.25">
      <c r="A223" s="22" t="s">
        <v>2362</v>
      </c>
      <c r="B223" s="22">
        <v>1998</v>
      </c>
      <c r="C223" s="22" t="s">
        <v>5576</v>
      </c>
      <c r="D223" s="22">
        <v>41750</v>
      </c>
      <c r="E223" s="22" t="s">
        <v>100</v>
      </c>
      <c r="F223" s="22" t="s">
        <v>3553</v>
      </c>
      <c r="G223" s="96" t="s">
        <v>77</v>
      </c>
      <c r="H223" s="66">
        <v>3.9803578019394656</v>
      </c>
      <c r="I223" s="66">
        <v>1.5256278577725537</v>
      </c>
      <c r="J223" s="66">
        <v>0</v>
      </c>
      <c r="K223" s="66">
        <v>0</v>
      </c>
    </row>
    <row r="224" spans="1:11" ht="12.75" hidden="1" customHeight="1" x14ac:dyDescent="0.25">
      <c r="A224" s="22" t="s">
        <v>2363</v>
      </c>
      <c r="B224" s="22">
        <v>1998</v>
      </c>
      <c r="C224" s="22" t="s">
        <v>5576</v>
      </c>
      <c r="D224" s="22">
        <v>41751</v>
      </c>
      <c r="E224" s="22" t="s">
        <v>100</v>
      </c>
      <c r="F224" s="22" t="s">
        <v>3555</v>
      </c>
      <c r="G224" s="96" t="s">
        <v>77</v>
      </c>
      <c r="H224" s="66">
        <v>1.1310726256983241</v>
      </c>
      <c r="I224" s="66">
        <v>1.0179653631284917</v>
      </c>
      <c r="J224" s="66">
        <v>0</v>
      </c>
      <c r="K224" s="66">
        <v>0</v>
      </c>
    </row>
    <row r="225" spans="1:11" ht="12.75" hidden="1" customHeight="1" x14ac:dyDescent="0.25">
      <c r="A225" s="22" t="s">
        <v>2364</v>
      </c>
      <c r="B225" s="22">
        <v>1998</v>
      </c>
      <c r="C225" s="22" t="s">
        <v>5576</v>
      </c>
      <c r="D225" s="22">
        <v>41752</v>
      </c>
      <c r="E225" s="22" t="s">
        <v>100</v>
      </c>
      <c r="F225" s="24"/>
      <c r="G225" s="96" t="s">
        <v>77</v>
      </c>
      <c r="H225" s="25">
        <v>0</v>
      </c>
      <c r="I225" s="25">
        <v>0</v>
      </c>
      <c r="J225" s="25">
        <v>0</v>
      </c>
      <c r="K225" s="25">
        <v>0</v>
      </c>
    </row>
    <row r="226" spans="1:11" ht="12.75" hidden="1" customHeight="1" x14ac:dyDescent="0.25">
      <c r="A226" s="22" t="s">
        <v>2365</v>
      </c>
      <c r="B226" s="22">
        <v>1998</v>
      </c>
      <c r="C226" s="22" t="s">
        <v>5576</v>
      </c>
      <c r="D226" s="22">
        <v>41753</v>
      </c>
      <c r="E226" s="22" t="s">
        <v>100</v>
      </c>
      <c r="F226" s="22" t="s">
        <v>3559</v>
      </c>
      <c r="G226" s="96" t="s">
        <v>77</v>
      </c>
      <c r="H226" s="66">
        <v>0.27851926858041681</v>
      </c>
      <c r="I226" s="66">
        <v>5.0781187573731819</v>
      </c>
      <c r="J226" s="66">
        <v>0</v>
      </c>
      <c r="K226" s="66">
        <v>0</v>
      </c>
    </row>
    <row r="227" spans="1:11" ht="12.75" hidden="1" customHeight="1" x14ac:dyDescent="0.25">
      <c r="A227" s="22" t="s">
        <v>2366</v>
      </c>
      <c r="B227" s="22">
        <v>1998</v>
      </c>
      <c r="C227" s="22" t="s">
        <v>5576</v>
      </c>
      <c r="D227" s="22">
        <v>41754</v>
      </c>
      <c r="E227" s="22" t="s">
        <v>100</v>
      </c>
      <c r="F227" s="22" t="s">
        <v>3561</v>
      </c>
      <c r="G227" s="96" t="s">
        <v>77</v>
      </c>
      <c r="H227" s="66">
        <v>0.191</v>
      </c>
      <c r="I227" s="66">
        <v>0.23400000000000001</v>
      </c>
      <c r="J227" s="66">
        <v>0</v>
      </c>
      <c r="K227" s="66">
        <v>0</v>
      </c>
    </row>
    <row r="228" spans="1:11" ht="12.75" hidden="1" customHeight="1" x14ac:dyDescent="0.25">
      <c r="A228" s="22" t="s">
        <v>2367</v>
      </c>
      <c r="B228" s="22">
        <v>1998</v>
      </c>
      <c r="C228" s="22" t="s">
        <v>5576</v>
      </c>
      <c r="D228" s="22">
        <v>41755</v>
      </c>
      <c r="E228" s="22" t="s">
        <v>100</v>
      </c>
      <c r="F228" s="22" t="s">
        <v>3563</v>
      </c>
      <c r="G228" s="96" t="s">
        <v>77</v>
      </c>
      <c r="H228" s="66">
        <v>3.454192959781039E-2</v>
      </c>
      <c r="I228" s="66">
        <v>0</v>
      </c>
      <c r="J228" s="66">
        <v>0</v>
      </c>
      <c r="K228" s="66">
        <v>0</v>
      </c>
    </row>
    <row r="229" spans="1:11" ht="12.75" hidden="1" customHeight="1" x14ac:dyDescent="0.25">
      <c r="A229" s="22" t="s">
        <v>2368</v>
      </c>
      <c r="B229" s="22">
        <v>1998</v>
      </c>
      <c r="C229" s="22" t="s">
        <v>5576</v>
      </c>
      <c r="D229" s="22">
        <v>41756</v>
      </c>
      <c r="E229" s="22" t="s">
        <v>100</v>
      </c>
      <c r="F229" s="22" t="s">
        <v>3565</v>
      </c>
      <c r="G229" s="96" t="s">
        <v>77</v>
      </c>
      <c r="H229" s="66">
        <v>8.9770877944325478E-2</v>
      </c>
      <c r="I229" s="66">
        <v>0</v>
      </c>
      <c r="J229" s="66">
        <v>0</v>
      </c>
      <c r="K229" s="66">
        <v>0</v>
      </c>
    </row>
    <row r="230" spans="1:11" ht="12.75" hidden="1" customHeight="1" x14ac:dyDescent="0.25">
      <c r="A230" s="22" t="s">
        <v>2369</v>
      </c>
      <c r="B230" s="22">
        <v>1998</v>
      </c>
      <c r="C230" s="22" t="s">
        <v>5576</v>
      </c>
      <c r="D230" s="22">
        <v>41757</v>
      </c>
      <c r="E230" s="22" t="s">
        <v>100</v>
      </c>
      <c r="F230" s="22" t="s">
        <v>3567</v>
      </c>
      <c r="G230" s="96" t="s">
        <v>77</v>
      </c>
      <c r="H230" s="66"/>
      <c r="I230" s="66"/>
      <c r="J230" s="66"/>
      <c r="K230" s="66"/>
    </row>
    <row r="231" spans="1:11" ht="12.75" hidden="1" customHeight="1" x14ac:dyDescent="0.25">
      <c r="A231" s="22" t="s">
        <v>2370</v>
      </c>
      <c r="B231" s="22">
        <v>1998</v>
      </c>
      <c r="C231" s="22" t="s">
        <v>5576</v>
      </c>
      <c r="D231" s="22">
        <v>41758</v>
      </c>
      <c r="E231" s="22" t="s">
        <v>100</v>
      </c>
      <c r="F231" s="22" t="s">
        <v>3569</v>
      </c>
      <c r="G231" s="96" t="s">
        <v>77</v>
      </c>
      <c r="H231" s="66">
        <v>1.0030597445010088</v>
      </c>
      <c r="I231" s="66">
        <v>0</v>
      </c>
      <c r="J231" s="66">
        <v>0</v>
      </c>
      <c r="K231" s="66">
        <v>0</v>
      </c>
    </row>
    <row r="232" spans="1:11" ht="12.75" hidden="1" customHeight="1" x14ac:dyDescent="0.25">
      <c r="A232" s="22" t="s">
        <v>2371</v>
      </c>
      <c r="B232" s="22">
        <v>1998</v>
      </c>
      <c r="C232" s="22" t="s">
        <v>5576</v>
      </c>
      <c r="D232" s="22">
        <v>41759</v>
      </c>
      <c r="E232" s="22" t="s">
        <v>100</v>
      </c>
      <c r="F232" s="24"/>
      <c r="G232" s="96" t="s">
        <v>77</v>
      </c>
      <c r="H232" s="25">
        <v>0</v>
      </c>
      <c r="I232" s="25">
        <v>0</v>
      </c>
      <c r="J232" s="25">
        <v>0</v>
      </c>
      <c r="K232" s="25">
        <v>0</v>
      </c>
    </row>
    <row r="233" spans="1:11" ht="12.75" hidden="1" customHeight="1" x14ac:dyDescent="0.25">
      <c r="A233" s="22" t="s">
        <v>2372</v>
      </c>
      <c r="B233" s="22">
        <v>1998</v>
      </c>
      <c r="C233" s="22" t="s">
        <v>5576</v>
      </c>
      <c r="D233" s="22">
        <v>41760</v>
      </c>
      <c r="E233" s="22" t="s">
        <v>100</v>
      </c>
      <c r="F233" s="22" t="s">
        <v>3574</v>
      </c>
      <c r="G233" s="96" t="s">
        <v>77</v>
      </c>
      <c r="H233" s="66">
        <v>0.87324861373120677</v>
      </c>
      <c r="I233" s="66">
        <v>0</v>
      </c>
      <c r="J233" s="66">
        <v>0</v>
      </c>
      <c r="K233" s="66">
        <v>0</v>
      </c>
    </row>
    <row r="234" spans="1:11" ht="12.75" hidden="1" customHeight="1" x14ac:dyDescent="0.25">
      <c r="A234" s="22" t="s">
        <v>2373</v>
      </c>
      <c r="B234" s="22">
        <v>1998</v>
      </c>
      <c r="C234" s="22" t="s">
        <v>5576</v>
      </c>
      <c r="D234" s="22">
        <v>41761</v>
      </c>
      <c r="E234" s="22" t="s">
        <v>100</v>
      </c>
      <c r="F234" s="22" t="s">
        <v>3576</v>
      </c>
      <c r="G234" s="96" t="s">
        <v>77</v>
      </c>
      <c r="H234" s="66">
        <v>2.3648121334310845</v>
      </c>
      <c r="I234" s="66">
        <v>0</v>
      </c>
      <c r="J234" s="66">
        <v>0</v>
      </c>
      <c r="K234" s="66">
        <v>0</v>
      </c>
    </row>
    <row r="235" spans="1:11" ht="12.75" hidden="1" customHeight="1" x14ac:dyDescent="0.25">
      <c r="A235" s="22" t="s">
        <v>2374</v>
      </c>
      <c r="B235" s="22">
        <v>1998</v>
      </c>
      <c r="C235" s="22" t="s">
        <v>5576</v>
      </c>
      <c r="D235" s="22">
        <v>41762</v>
      </c>
      <c r="E235" s="22" t="s">
        <v>100</v>
      </c>
      <c r="F235" s="22" t="s">
        <v>3578</v>
      </c>
      <c r="G235" s="96" t="s">
        <v>77</v>
      </c>
      <c r="H235" s="66">
        <v>1.3167669996777311</v>
      </c>
      <c r="I235" s="66">
        <v>2.0456915887850466</v>
      </c>
      <c r="J235" s="66">
        <v>0</v>
      </c>
      <c r="K235" s="66">
        <v>0</v>
      </c>
    </row>
    <row r="236" spans="1:11" ht="12.75" hidden="1" customHeight="1" x14ac:dyDescent="0.25">
      <c r="A236" s="22" t="s">
        <v>2375</v>
      </c>
      <c r="B236" s="22">
        <v>1998</v>
      </c>
      <c r="C236" s="22" t="s">
        <v>5576</v>
      </c>
      <c r="D236" s="22">
        <v>41763</v>
      </c>
      <c r="E236" s="22" t="s">
        <v>100</v>
      </c>
      <c r="G236" s="96" t="s">
        <v>77</v>
      </c>
      <c r="H236" s="66">
        <v>0</v>
      </c>
      <c r="I236" s="66">
        <v>0</v>
      </c>
      <c r="J236" s="66">
        <v>0</v>
      </c>
      <c r="K236" s="66">
        <v>0</v>
      </c>
    </row>
    <row r="237" spans="1:11" ht="12.75" hidden="1" customHeight="1" x14ac:dyDescent="0.25">
      <c r="A237" s="22" t="s">
        <v>2376</v>
      </c>
      <c r="B237" s="22">
        <v>1998</v>
      </c>
      <c r="C237" s="22" t="s">
        <v>5576</v>
      </c>
      <c r="D237" s="22">
        <v>41764</v>
      </c>
      <c r="E237" s="22" t="s">
        <v>100</v>
      </c>
      <c r="F237" s="22" t="s">
        <v>3580</v>
      </c>
      <c r="G237" s="96" t="s">
        <v>77</v>
      </c>
      <c r="H237" s="66">
        <v>5.7035005442388425</v>
      </c>
      <c r="I237" s="66">
        <v>2.1729654019592597</v>
      </c>
      <c r="J237" s="66">
        <v>0</v>
      </c>
      <c r="K237" s="66">
        <v>0</v>
      </c>
    </row>
    <row r="238" spans="1:11" ht="12.75" hidden="1" customHeight="1" x14ac:dyDescent="0.25">
      <c r="A238" s="22" t="s">
        <v>2377</v>
      </c>
      <c r="B238" s="22">
        <v>1998</v>
      </c>
      <c r="C238" s="22" t="s">
        <v>5576</v>
      </c>
      <c r="D238" s="22">
        <v>41765</v>
      </c>
      <c r="E238" s="22" t="s">
        <v>100</v>
      </c>
      <c r="F238" s="22" t="s">
        <v>3582</v>
      </c>
      <c r="G238" s="96" t="s">
        <v>77</v>
      </c>
      <c r="H238" s="66">
        <v>6.1973782806704545</v>
      </c>
      <c r="I238" s="66">
        <v>11.650110333818491</v>
      </c>
      <c r="J238" s="66">
        <v>0</v>
      </c>
      <c r="K238" s="66">
        <v>0</v>
      </c>
    </row>
    <row r="239" spans="1:11" ht="12.75" hidden="1" customHeight="1" x14ac:dyDescent="0.25">
      <c r="A239" s="22" t="s">
        <v>2378</v>
      </c>
      <c r="B239" s="22">
        <v>1998</v>
      </c>
      <c r="C239" s="22" t="s">
        <v>5576</v>
      </c>
      <c r="D239" s="22">
        <v>41766</v>
      </c>
      <c r="E239" s="22" t="s">
        <v>100</v>
      </c>
      <c r="F239" s="22" t="s">
        <v>3584</v>
      </c>
      <c r="G239" s="96" t="s">
        <v>77</v>
      </c>
      <c r="H239" s="66">
        <v>2.7218584346741501E-3</v>
      </c>
      <c r="I239" s="66">
        <v>2.7273021515434985</v>
      </c>
      <c r="J239" s="66">
        <v>0</v>
      </c>
      <c r="K239" s="66">
        <v>0</v>
      </c>
    </row>
    <row r="240" spans="1:11" ht="12.75" hidden="1" customHeight="1" x14ac:dyDescent="0.25">
      <c r="A240" s="22" t="s">
        <v>2379</v>
      </c>
      <c r="B240" s="22">
        <v>1998</v>
      </c>
      <c r="C240" s="22" t="s">
        <v>5576</v>
      </c>
      <c r="D240" s="22">
        <v>41767</v>
      </c>
      <c r="E240" s="22" t="s">
        <v>106</v>
      </c>
      <c r="F240" s="22" t="s">
        <v>2449</v>
      </c>
      <c r="G240" s="97" t="s">
        <v>77</v>
      </c>
      <c r="H240" s="25">
        <v>10.218631801621813</v>
      </c>
      <c r="I240" s="66">
        <v>20.804292866376777</v>
      </c>
      <c r="J240" s="66">
        <v>0</v>
      </c>
      <c r="K240" s="66">
        <v>2.0768485133388177</v>
      </c>
    </row>
    <row r="241" spans="1:11" ht="12.75" hidden="1" customHeight="1" x14ac:dyDescent="0.25">
      <c r="A241" s="22" t="s">
        <v>2380</v>
      </c>
      <c r="B241" s="22">
        <v>1998</v>
      </c>
      <c r="C241" s="22" t="s">
        <v>5576</v>
      </c>
      <c r="D241" s="22">
        <v>41768</v>
      </c>
      <c r="E241" s="22" t="s">
        <v>106</v>
      </c>
      <c r="F241" s="22" t="s">
        <v>3589</v>
      </c>
      <c r="G241" s="97" t="s">
        <v>77</v>
      </c>
      <c r="H241" s="25">
        <v>2.8696648333872536</v>
      </c>
      <c r="I241" s="66">
        <v>2.8575360724684566</v>
      </c>
      <c r="J241" s="66">
        <v>0</v>
      </c>
      <c r="K241" s="66">
        <v>4.1722937560659981</v>
      </c>
    </row>
    <row r="242" spans="1:11" ht="12.75" hidden="1" customHeight="1" x14ac:dyDescent="0.25">
      <c r="A242" s="22" t="s">
        <v>2381</v>
      </c>
      <c r="B242" s="22">
        <v>1998</v>
      </c>
      <c r="C242" s="22" t="s">
        <v>5576</v>
      </c>
      <c r="D242" s="22">
        <v>41769</v>
      </c>
      <c r="E242" s="22" t="s">
        <v>106</v>
      </c>
      <c r="F242" s="22" t="s">
        <v>3591</v>
      </c>
      <c r="G242" s="97" t="s">
        <v>77</v>
      </c>
      <c r="H242" s="25">
        <v>5.7640965681498315</v>
      </c>
      <c r="I242" s="66">
        <v>7.1294868463786933</v>
      </c>
      <c r="J242" s="66">
        <v>0</v>
      </c>
      <c r="K242" s="66">
        <v>3.1487571722420697</v>
      </c>
    </row>
    <row r="243" spans="1:11" ht="12.75" hidden="1" customHeight="1" x14ac:dyDescent="0.25">
      <c r="A243" s="22" t="s">
        <v>2382</v>
      </c>
      <c r="B243" s="22">
        <v>1998</v>
      </c>
      <c r="C243" s="22" t="s">
        <v>5576</v>
      </c>
      <c r="D243" s="22">
        <v>41770</v>
      </c>
      <c r="E243" s="22" t="s">
        <v>106</v>
      </c>
      <c r="F243" s="22" t="s">
        <v>3593</v>
      </c>
      <c r="G243" s="97" t="s">
        <v>77</v>
      </c>
      <c r="H243" s="25">
        <v>5.6612623211446733</v>
      </c>
      <c r="I243" s="66">
        <v>9.8566073131955463</v>
      </c>
      <c r="J243" s="66">
        <v>0</v>
      </c>
      <c r="K243" s="66">
        <v>6.0660763116057224</v>
      </c>
    </row>
    <row r="244" spans="1:11" ht="12.75" hidden="1" customHeight="1" x14ac:dyDescent="0.25">
      <c r="A244" s="22" t="s">
        <v>2383</v>
      </c>
      <c r="B244" s="22">
        <v>1998</v>
      </c>
      <c r="C244" s="22" t="s">
        <v>5576</v>
      </c>
      <c r="D244" s="22">
        <v>41771</v>
      </c>
      <c r="E244" s="22" t="s">
        <v>106</v>
      </c>
      <c r="F244" s="22" t="s">
        <v>3595</v>
      </c>
      <c r="G244" s="97" t="s">
        <v>77</v>
      </c>
      <c r="H244" s="25">
        <v>6.7440823205041633</v>
      </c>
      <c r="I244" s="66">
        <v>4.9559235313977039</v>
      </c>
      <c r="J244" s="66">
        <v>0</v>
      </c>
      <c r="K244" s="66">
        <v>3.4046069660139544</v>
      </c>
    </row>
    <row r="245" spans="1:11" ht="12.75" hidden="1" customHeight="1" x14ac:dyDescent="0.25">
      <c r="A245" s="22" t="s">
        <v>2384</v>
      </c>
      <c r="B245" s="22">
        <v>1998</v>
      </c>
      <c r="C245" s="22" t="s">
        <v>5576</v>
      </c>
      <c r="D245" s="22">
        <v>41772</v>
      </c>
      <c r="E245" s="22" t="s">
        <v>106</v>
      </c>
      <c r="F245" s="22" t="s">
        <v>4044</v>
      </c>
      <c r="G245" s="97" t="s">
        <v>77</v>
      </c>
      <c r="H245" s="25">
        <v>0.51229671434093549</v>
      </c>
      <c r="I245" s="66">
        <v>9.0623522226517199</v>
      </c>
      <c r="J245" s="66">
        <v>0</v>
      </c>
      <c r="K245" s="66">
        <v>5.599933049864708</v>
      </c>
    </row>
    <row r="246" spans="1:11" ht="12.75" hidden="1" customHeight="1" x14ac:dyDescent="0.25">
      <c r="A246" s="22" t="s">
        <v>2385</v>
      </c>
      <c r="B246" s="22">
        <v>1998</v>
      </c>
      <c r="C246" s="22" t="s">
        <v>5576</v>
      </c>
      <c r="D246" s="22">
        <v>41773</v>
      </c>
      <c r="E246" s="22" t="s">
        <v>106</v>
      </c>
      <c r="F246" s="22" t="s">
        <v>3597</v>
      </c>
      <c r="G246" s="97" t="s">
        <v>77</v>
      </c>
      <c r="H246" s="25">
        <v>2.2009406452826639E-2</v>
      </c>
      <c r="I246" s="66">
        <v>0</v>
      </c>
      <c r="J246" s="66">
        <v>0</v>
      </c>
      <c r="K246" s="66">
        <v>0.38883284733327061</v>
      </c>
    </row>
    <row r="247" spans="1:11" ht="12.75" hidden="1" customHeight="1" x14ac:dyDescent="0.25">
      <c r="A247" s="22" t="s">
        <v>2386</v>
      </c>
      <c r="B247" s="22">
        <v>1998</v>
      </c>
      <c r="C247" s="22" t="s">
        <v>5576</v>
      </c>
      <c r="D247" s="22">
        <v>41774</v>
      </c>
      <c r="E247" s="22" t="s">
        <v>106</v>
      </c>
      <c r="F247" s="22" t="s">
        <v>3600</v>
      </c>
      <c r="G247" s="97" t="s">
        <v>77</v>
      </c>
      <c r="H247" s="25">
        <v>6.4867582697201014</v>
      </c>
      <c r="I247" s="66">
        <v>6.3413304252998905</v>
      </c>
      <c r="J247" s="66">
        <v>0</v>
      </c>
      <c r="K247" s="66">
        <v>4.6773653217011999</v>
      </c>
    </row>
    <row r="248" spans="1:11" ht="12.75" hidden="1" customHeight="1" x14ac:dyDescent="0.25">
      <c r="A248" s="22" t="s">
        <v>2387</v>
      </c>
      <c r="B248" s="22">
        <v>1998</v>
      </c>
      <c r="C248" s="22" t="s">
        <v>5576</v>
      </c>
      <c r="D248" s="22">
        <v>41775</v>
      </c>
      <c r="E248" s="22" t="s">
        <v>106</v>
      </c>
      <c r="F248" s="22" t="s">
        <v>3602</v>
      </c>
      <c r="G248" s="97" t="s">
        <v>77</v>
      </c>
      <c r="H248" s="25">
        <v>10.497161364069346</v>
      </c>
      <c r="I248" s="66">
        <v>3.6819508477805294</v>
      </c>
      <c r="J248" s="66">
        <v>0</v>
      </c>
      <c r="K248" s="66">
        <v>1.9574928557820537</v>
      </c>
    </row>
    <row r="249" spans="1:11" ht="12.75" hidden="1" customHeight="1" x14ac:dyDescent="0.25">
      <c r="A249" s="22" t="s">
        <v>2388</v>
      </c>
      <c r="B249" s="22">
        <v>1998</v>
      </c>
      <c r="C249" s="22" t="s">
        <v>5576</v>
      </c>
      <c r="D249" s="22">
        <v>41776</v>
      </c>
      <c r="E249" s="22" t="s">
        <v>106</v>
      </c>
      <c r="F249" s="22" t="s">
        <v>3604</v>
      </c>
      <c r="G249" s="97" t="s">
        <v>77</v>
      </c>
      <c r="H249" s="25">
        <v>4.1956600635112657</v>
      </c>
      <c r="I249" s="66">
        <v>0</v>
      </c>
      <c r="J249" s="66">
        <v>0</v>
      </c>
      <c r="K249" s="66">
        <v>1.7891493270830183</v>
      </c>
    </row>
    <row r="250" spans="1:11" ht="12.75" hidden="1" customHeight="1" x14ac:dyDescent="0.25">
      <c r="A250" s="22" t="s">
        <v>2389</v>
      </c>
      <c r="B250" s="22">
        <v>1998</v>
      </c>
      <c r="C250" s="22" t="s">
        <v>5576</v>
      </c>
      <c r="D250" s="22">
        <v>41777</v>
      </c>
      <c r="E250" s="22" t="s">
        <v>106</v>
      </c>
      <c r="F250" s="22" t="s">
        <v>3606</v>
      </c>
      <c r="G250" s="97" t="s">
        <v>77</v>
      </c>
      <c r="H250" s="25">
        <v>4.5560867947923116</v>
      </c>
      <c r="I250" s="66">
        <v>1.4905716057036575</v>
      </c>
      <c r="J250" s="66">
        <v>0</v>
      </c>
      <c r="K250" s="66">
        <v>2.9748934352827714</v>
      </c>
    </row>
    <row r="251" spans="1:11" ht="12.75" hidden="1" customHeight="1" x14ac:dyDescent="0.25">
      <c r="A251" s="22" t="s">
        <v>2390</v>
      </c>
      <c r="B251" s="22">
        <v>1998</v>
      </c>
      <c r="C251" s="22" t="s">
        <v>5576</v>
      </c>
      <c r="D251" s="22">
        <v>41778</v>
      </c>
      <c r="E251" s="22" t="s">
        <v>106</v>
      </c>
      <c r="F251" s="22" t="s">
        <v>3608</v>
      </c>
      <c r="G251" s="97" t="s">
        <v>77</v>
      </c>
      <c r="H251" s="25">
        <v>6.6269044722370918</v>
      </c>
      <c r="I251" s="66">
        <v>5.0718034940873036</v>
      </c>
      <c r="J251" s="66">
        <v>0</v>
      </c>
      <c r="K251" s="66">
        <v>3.4788885103898002</v>
      </c>
    </row>
    <row r="252" spans="1:11" ht="12.75" hidden="1" customHeight="1" x14ac:dyDescent="0.25">
      <c r="A252" s="22" t="s">
        <v>2391</v>
      </c>
      <c r="B252" s="22">
        <v>1998</v>
      </c>
      <c r="C252" s="22" t="s">
        <v>5576</v>
      </c>
      <c r="D252" s="22">
        <v>41779</v>
      </c>
      <c r="E252" s="22" t="s">
        <v>106</v>
      </c>
      <c r="F252" s="22" t="s">
        <v>3610</v>
      </c>
      <c r="G252" s="97" t="s">
        <v>77</v>
      </c>
      <c r="H252" s="25">
        <v>7.8753955418043742E-3</v>
      </c>
      <c r="I252" s="66">
        <v>0</v>
      </c>
      <c r="J252" s="66">
        <v>0</v>
      </c>
      <c r="K252" s="66">
        <v>0.12994402643977218</v>
      </c>
    </row>
    <row r="253" spans="1:11" ht="12.75" hidden="1" customHeight="1" x14ac:dyDescent="0.25">
      <c r="A253" s="22" t="s">
        <v>2392</v>
      </c>
      <c r="B253" s="22">
        <v>1998</v>
      </c>
      <c r="C253" s="22" t="s">
        <v>5576</v>
      </c>
      <c r="D253" s="22">
        <v>41780</v>
      </c>
      <c r="E253" s="22" t="s">
        <v>106</v>
      </c>
      <c r="F253" s="22" t="s">
        <v>3612</v>
      </c>
      <c r="G253" s="97" t="s">
        <v>77</v>
      </c>
      <c r="H253" s="25">
        <v>5.4303427845958527E-2</v>
      </c>
      <c r="I253" s="66">
        <v>0</v>
      </c>
      <c r="J253" s="66">
        <v>0</v>
      </c>
      <c r="K253" s="66">
        <v>0.53096685004937227</v>
      </c>
    </row>
    <row r="254" spans="1:11" ht="12.75" hidden="1" customHeight="1" x14ac:dyDescent="0.25">
      <c r="A254" s="22" t="s">
        <v>2393</v>
      </c>
      <c r="B254" s="22">
        <v>1998</v>
      </c>
      <c r="C254" s="22" t="s">
        <v>5576</v>
      </c>
      <c r="D254" s="22">
        <v>41781</v>
      </c>
      <c r="E254" s="22" t="s">
        <v>106</v>
      </c>
      <c r="F254" s="22" t="s">
        <v>3614</v>
      </c>
      <c r="G254" s="97" t="s">
        <v>77</v>
      </c>
      <c r="H254" s="66">
        <v>10.136960990076423</v>
      </c>
      <c r="I254" s="66">
        <v>2.6401234173605568</v>
      </c>
      <c r="J254" s="66">
        <v>0</v>
      </c>
      <c r="K254" s="66">
        <v>1.5611971027717577</v>
      </c>
    </row>
    <row r="255" spans="1:11" ht="12.75" hidden="1" customHeight="1" x14ac:dyDescent="0.25">
      <c r="A255" s="22" t="s">
        <v>2394</v>
      </c>
      <c r="B255" s="22">
        <v>1998</v>
      </c>
      <c r="C255" s="22" t="s">
        <v>5576</v>
      </c>
      <c r="D255" s="22">
        <v>41782</v>
      </c>
      <c r="E255" s="22" t="s">
        <v>106</v>
      </c>
      <c r="F255" s="22" t="s">
        <v>3616</v>
      </c>
      <c r="G255" s="97" t="s">
        <v>77</v>
      </c>
      <c r="H255" s="66">
        <v>5.280547534460708</v>
      </c>
      <c r="I255" s="66">
        <v>4.1671936904931082</v>
      </c>
      <c r="J255" s="66">
        <v>0</v>
      </c>
      <c r="K255" s="66">
        <v>0.89747477618303262</v>
      </c>
    </row>
    <row r="256" spans="1:11" ht="12.75" hidden="1" customHeight="1" x14ac:dyDescent="0.25">
      <c r="A256" s="22" t="s">
        <v>2395</v>
      </c>
      <c r="B256" s="22">
        <v>1998</v>
      </c>
      <c r="C256" s="22" t="s">
        <v>5576</v>
      </c>
      <c r="D256" s="22">
        <v>41783</v>
      </c>
      <c r="E256" s="22" t="s">
        <v>106</v>
      </c>
      <c r="F256" s="22" t="s">
        <v>3618</v>
      </c>
      <c r="G256" s="97" t="s">
        <v>77</v>
      </c>
      <c r="H256" s="66">
        <v>2.3624054226883233</v>
      </c>
      <c r="I256" s="66">
        <v>0.11764010743061774</v>
      </c>
      <c r="J256" s="66">
        <v>0</v>
      </c>
      <c r="K256" s="66">
        <v>0.54258498529223687</v>
      </c>
    </row>
    <row r="257" spans="1:11" ht="12.75" hidden="1" customHeight="1" x14ac:dyDescent="0.25">
      <c r="A257" s="22" t="s">
        <v>2396</v>
      </c>
      <c r="B257" s="22">
        <v>1998</v>
      </c>
      <c r="C257" s="22" t="s">
        <v>5576</v>
      </c>
      <c r="D257" s="22">
        <v>41784</v>
      </c>
      <c r="E257" s="22" t="s">
        <v>106</v>
      </c>
      <c r="F257" s="22" t="s">
        <v>3620</v>
      </c>
      <c r="G257" s="97" t="s">
        <v>77</v>
      </c>
      <c r="H257" s="66">
        <v>3.7400943757173835</v>
      </c>
      <c r="I257" s="66">
        <v>6.9959801045784973</v>
      </c>
      <c r="J257" s="66">
        <v>0</v>
      </c>
      <c r="K257" s="66">
        <v>0.7680550950133912</v>
      </c>
    </row>
    <row r="258" spans="1:11" ht="12.75" hidden="1" customHeight="1" x14ac:dyDescent="0.25">
      <c r="A258" s="22" t="s">
        <v>2397</v>
      </c>
      <c r="B258" s="22">
        <v>1998</v>
      </c>
      <c r="C258" s="22" t="s">
        <v>5576</v>
      </c>
      <c r="D258" s="22">
        <v>41785</v>
      </c>
      <c r="E258" s="22" t="s">
        <v>106</v>
      </c>
      <c r="F258" s="22" t="s">
        <v>3622</v>
      </c>
      <c r="G258" s="97" t="s">
        <v>77</v>
      </c>
      <c r="H258" s="66">
        <v>2.8239691725768319</v>
      </c>
      <c r="I258" s="66">
        <v>7.6379837352245863</v>
      </c>
      <c r="J258" s="66">
        <v>0</v>
      </c>
      <c r="K258" s="66">
        <v>1.023451914893617</v>
      </c>
    </row>
    <row r="259" spans="1:11" ht="12.75" hidden="1" customHeight="1" x14ac:dyDescent="0.25">
      <c r="A259" s="22" t="s">
        <v>2398</v>
      </c>
      <c r="B259" s="22">
        <v>1998</v>
      </c>
      <c r="C259" s="22" t="s">
        <v>5576</v>
      </c>
      <c r="D259" s="22">
        <v>41786</v>
      </c>
      <c r="E259" s="22" t="s">
        <v>106</v>
      </c>
      <c r="F259" s="22"/>
      <c r="G259" s="97" t="s">
        <v>77</v>
      </c>
      <c r="H259" s="66">
        <v>0</v>
      </c>
      <c r="I259" s="66">
        <v>0</v>
      </c>
      <c r="J259" s="66">
        <v>0</v>
      </c>
      <c r="K259" s="66">
        <v>0</v>
      </c>
    </row>
    <row r="260" spans="1:11" ht="12.75" hidden="1" customHeight="1" x14ac:dyDescent="0.25">
      <c r="A260" s="22" t="s">
        <v>2399</v>
      </c>
      <c r="B260" s="22">
        <v>1998</v>
      </c>
      <c r="C260" s="22" t="s">
        <v>5576</v>
      </c>
      <c r="D260" s="22">
        <v>41787</v>
      </c>
      <c r="E260" s="22" t="s">
        <v>106</v>
      </c>
      <c r="F260" s="22"/>
      <c r="G260" s="97" t="s">
        <v>77</v>
      </c>
      <c r="H260" s="66">
        <v>0</v>
      </c>
      <c r="I260" s="66">
        <v>0</v>
      </c>
      <c r="J260" s="66">
        <v>0</v>
      </c>
      <c r="K260" s="66">
        <v>0</v>
      </c>
    </row>
    <row r="261" spans="1:11" ht="12.75" hidden="1" customHeight="1" x14ac:dyDescent="0.25">
      <c r="A261" s="22" t="s">
        <v>2400</v>
      </c>
      <c r="B261" s="22">
        <v>1998</v>
      </c>
      <c r="C261" s="22" t="s">
        <v>5576</v>
      </c>
      <c r="D261" s="22">
        <v>41788</v>
      </c>
      <c r="E261" s="22" t="s">
        <v>106</v>
      </c>
      <c r="F261" s="22" t="s">
        <v>3626</v>
      </c>
      <c r="G261" s="97" t="s">
        <v>77</v>
      </c>
      <c r="H261" s="25">
        <v>4.5991770496515061</v>
      </c>
      <c r="I261" s="66">
        <v>3.2480834950061079</v>
      </c>
      <c r="J261" s="66">
        <v>0</v>
      </c>
      <c r="K261" s="66">
        <v>1.3237987353596323</v>
      </c>
    </row>
    <row r="262" spans="1:11" ht="12.75" hidden="1" customHeight="1" x14ac:dyDescent="0.25">
      <c r="A262" s="22" t="s">
        <v>2401</v>
      </c>
      <c r="B262" s="22">
        <v>1998</v>
      </c>
      <c r="C262" s="22" t="s">
        <v>5576</v>
      </c>
      <c r="D262" s="22">
        <v>41789</v>
      </c>
      <c r="E262" s="22" t="s">
        <v>106</v>
      </c>
      <c r="F262" s="22" t="s">
        <v>3628</v>
      </c>
      <c r="G262" s="97" t="s">
        <v>77</v>
      </c>
      <c r="H262" s="25">
        <v>8.4812196141083938</v>
      </c>
      <c r="I262" s="66">
        <v>8.4301059358485944</v>
      </c>
      <c r="J262" s="66">
        <v>0</v>
      </c>
      <c r="K262" s="66">
        <v>4.0306786284871583</v>
      </c>
    </row>
    <row r="263" spans="1:11" ht="12.75" hidden="1" customHeight="1" x14ac:dyDescent="0.25">
      <c r="A263" s="22" t="s">
        <v>2402</v>
      </c>
      <c r="B263" s="22">
        <v>1998</v>
      </c>
      <c r="C263" s="22" t="s">
        <v>5576</v>
      </c>
      <c r="D263" s="22">
        <v>41790</v>
      </c>
      <c r="E263" s="22" t="s">
        <v>106</v>
      </c>
      <c r="F263" s="22" t="s">
        <v>3630</v>
      </c>
      <c r="G263" s="97" t="s">
        <v>77</v>
      </c>
      <c r="H263" s="25">
        <v>3.7800242216577069</v>
      </c>
      <c r="I263" s="66">
        <v>5.4914824245288596</v>
      </c>
      <c r="J263" s="66">
        <v>0</v>
      </c>
      <c r="K263" s="66">
        <v>3.9072913688190467</v>
      </c>
    </row>
    <row r="264" spans="1:11" ht="12.75" hidden="1" customHeight="1" x14ac:dyDescent="0.25">
      <c r="A264" s="22" t="s">
        <v>2403</v>
      </c>
      <c r="B264" s="22">
        <v>1998</v>
      </c>
      <c r="C264" s="22" t="s">
        <v>5576</v>
      </c>
      <c r="D264" s="22">
        <v>41791</v>
      </c>
      <c r="E264" s="22" t="s">
        <v>106</v>
      </c>
      <c r="F264" s="22" t="s">
        <v>3631</v>
      </c>
      <c r="G264" s="97" t="s">
        <v>77</v>
      </c>
      <c r="H264" s="25">
        <v>2.2492552430230637</v>
      </c>
      <c r="I264" s="66">
        <v>3.2404524687620411</v>
      </c>
      <c r="J264" s="66">
        <v>0</v>
      </c>
      <c r="K264" s="66">
        <v>2.8883756261353004</v>
      </c>
    </row>
    <row r="265" spans="1:11" ht="12.75" hidden="1" customHeight="1" x14ac:dyDescent="0.25">
      <c r="A265" s="22" t="s">
        <v>2404</v>
      </c>
      <c r="B265" s="22">
        <v>1998</v>
      </c>
      <c r="C265" s="22" t="s">
        <v>5576</v>
      </c>
      <c r="D265" s="22">
        <v>41792</v>
      </c>
      <c r="E265" s="22" t="s">
        <v>106</v>
      </c>
      <c r="F265" s="22" t="s">
        <v>3632</v>
      </c>
      <c r="G265" s="97" t="s">
        <v>77</v>
      </c>
      <c r="H265" s="25">
        <v>3.4762212168962536</v>
      </c>
      <c r="I265" s="66">
        <v>4.3373862654399424</v>
      </c>
      <c r="J265" s="66">
        <v>0</v>
      </c>
      <c r="K265" s="66">
        <v>7.0381080668937113</v>
      </c>
    </row>
    <row r="266" spans="1:11" ht="12.75" hidden="1" customHeight="1" x14ac:dyDescent="0.25">
      <c r="A266" s="22" t="s">
        <v>2405</v>
      </c>
      <c r="B266" s="22">
        <v>1998</v>
      </c>
      <c r="C266" s="22" t="s">
        <v>5576</v>
      </c>
      <c r="D266" s="22">
        <v>41793</v>
      </c>
      <c r="E266" s="22" t="s">
        <v>106</v>
      </c>
      <c r="F266" s="22" t="s">
        <v>3633</v>
      </c>
      <c r="G266" s="97" t="s">
        <v>77</v>
      </c>
      <c r="H266" s="25">
        <v>0.44308548249041718</v>
      </c>
      <c r="I266" s="66">
        <v>0.84518067805440811</v>
      </c>
      <c r="J266" s="66">
        <v>0</v>
      </c>
      <c r="K266" s="66">
        <v>0</v>
      </c>
    </row>
    <row r="267" spans="1:11" ht="12.75" hidden="1" customHeight="1" x14ac:dyDescent="0.25">
      <c r="A267" s="22" t="s">
        <v>2406</v>
      </c>
      <c r="B267" s="22">
        <v>1998</v>
      </c>
      <c r="C267" s="22" t="s">
        <v>5576</v>
      </c>
      <c r="D267" s="22">
        <v>41794</v>
      </c>
      <c r="E267" s="22" t="s">
        <v>106</v>
      </c>
      <c r="F267" s="22" t="s">
        <v>3634</v>
      </c>
      <c r="G267" s="97" t="s">
        <v>77</v>
      </c>
      <c r="H267" s="25">
        <v>2.0147819375532503</v>
      </c>
      <c r="I267" s="66">
        <v>2.2287066606525334</v>
      </c>
      <c r="J267" s="66">
        <v>0</v>
      </c>
      <c r="K267" s="66">
        <v>2.535980353831504</v>
      </c>
    </row>
    <row r="268" spans="1:11" ht="12.75" hidden="1" customHeight="1" x14ac:dyDescent="0.25">
      <c r="A268" s="22" t="s">
        <v>2407</v>
      </c>
      <c r="B268" s="22">
        <v>1998</v>
      </c>
      <c r="C268" s="22" t="s">
        <v>5576</v>
      </c>
      <c r="D268" s="22">
        <v>41795</v>
      </c>
      <c r="E268" s="22" t="s">
        <v>106</v>
      </c>
      <c r="F268" s="22" t="s">
        <v>3635</v>
      </c>
      <c r="G268" s="97" t="s">
        <v>77</v>
      </c>
      <c r="H268" s="25">
        <v>6.1543836763788642</v>
      </c>
      <c r="I268" s="66">
        <v>2.6675997505123403</v>
      </c>
      <c r="J268" s="66">
        <v>0</v>
      </c>
      <c r="K268" s="66">
        <v>1.8799226588256257</v>
      </c>
    </row>
    <row r="269" spans="1:11" ht="12.75" hidden="1" customHeight="1" x14ac:dyDescent="0.25">
      <c r="A269" s="22" t="s">
        <v>2408</v>
      </c>
      <c r="B269" s="22">
        <v>1998</v>
      </c>
      <c r="C269" s="22" t="s">
        <v>5576</v>
      </c>
      <c r="D269" s="22">
        <v>41796</v>
      </c>
      <c r="E269" s="22" t="s">
        <v>106</v>
      </c>
      <c r="F269" s="22" t="s">
        <v>3636</v>
      </c>
      <c r="G269" s="97" t="s">
        <v>77</v>
      </c>
      <c r="H269" s="25">
        <v>6.0219729131902673</v>
      </c>
      <c r="I269" s="66">
        <v>0.46256975435600922</v>
      </c>
      <c r="J269" s="66">
        <v>0</v>
      </c>
      <c r="K269" s="66">
        <v>6.8100547169079135</v>
      </c>
    </row>
    <row r="270" spans="1:11" ht="12.75" hidden="1" customHeight="1" x14ac:dyDescent="0.25">
      <c r="A270" s="22" t="s">
        <v>2409</v>
      </c>
      <c r="B270" s="22">
        <v>1998</v>
      </c>
      <c r="C270" s="22" t="s">
        <v>5576</v>
      </c>
      <c r="D270" s="22">
        <v>41797</v>
      </c>
      <c r="E270" s="22" t="s">
        <v>106</v>
      </c>
      <c r="F270" s="22" t="s">
        <v>3637</v>
      </c>
      <c r="G270" s="97" t="s">
        <v>77</v>
      </c>
      <c r="H270" s="25">
        <v>3.8115936096718479</v>
      </c>
      <c r="I270" s="66">
        <v>0</v>
      </c>
      <c r="J270" s="66">
        <v>0</v>
      </c>
      <c r="K270" s="66">
        <v>6.0421069084628671</v>
      </c>
    </row>
    <row r="271" spans="1:11" ht="12.75" hidden="1" customHeight="1" x14ac:dyDescent="0.25">
      <c r="A271" s="22" t="s">
        <v>2410</v>
      </c>
      <c r="B271" s="22">
        <v>1998</v>
      </c>
      <c r="C271" s="22" t="s">
        <v>5576</v>
      </c>
      <c r="D271" s="22">
        <v>41798</v>
      </c>
      <c r="E271" s="22" t="s">
        <v>106</v>
      </c>
      <c r="F271" s="22" t="s">
        <v>3638</v>
      </c>
      <c r="G271" s="97" t="s">
        <v>77</v>
      </c>
      <c r="H271" s="25">
        <v>2.1236974763206411</v>
      </c>
      <c r="I271" s="66">
        <v>0.27653709236539314</v>
      </c>
      <c r="J271" s="66">
        <v>0</v>
      </c>
      <c r="K271" s="66">
        <v>3.6755269849342063</v>
      </c>
    </row>
    <row r="272" spans="1:11" ht="12.75" hidden="1" customHeight="1" x14ac:dyDescent="0.25">
      <c r="A272" s="22" t="s">
        <v>2411</v>
      </c>
      <c r="B272" s="22">
        <v>1998</v>
      </c>
      <c r="C272" s="22" t="s">
        <v>5576</v>
      </c>
      <c r="D272" s="22">
        <v>41799</v>
      </c>
      <c r="E272" s="22" t="s">
        <v>106</v>
      </c>
      <c r="F272" s="22" t="s">
        <v>3639</v>
      </c>
      <c r="G272" s="97" t="s">
        <v>77</v>
      </c>
      <c r="H272" s="25">
        <v>0.5</v>
      </c>
      <c r="I272" s="66">
        <v>0</v>
      </c>
      <c r="J272" s="66">
        <v>0</v>
      </c>
      <c r="K272" s="66">
        <v>0.63300000000000001</v>
      </c>
    </row>
    <row r="273" spans="1:16" ht="12.75" hidden="1" customHeight="1" x14ac:dyDescent="0.25">
      <c r="A273" s="22" t="s">
        <v>2412</v>
      </c>
      <c r="B273" s="22">
        <v>1998</v>
      </c>
      <c r="C273" s="22" t="s">
        <v>5576</v>
      </c>
      <c r="D273" s="22">
        <v>41800</v>
      </c>
      <c r="E273" s="22" t="s">
        <v>106</v>
      </c>
      <c r="F273" s="22" t="s">
        <v>3640</v>
      </c>
      <c r="G273" s="97" t="s">
        <v>77</v>
      </c>
      <c r="H273" s="66">
        <v>1.4079922795502231</v>
      </c>
      <c r="I273" s="66">
        <v>0.9739993651476837</v>
      </c>
      <c r="J273" s="66">
        <v>0</v>
      </c>
      <c r="K273" s="66">
        <v>0.2617209178458062</v>
      </c>
    </row>
    <row r="274" spans="1:16" ht="12.75" hidden="1" customHeight="1" x14ac:dyDescent="0.25">
      <c r="A274" s="22" t="s">
        <v>2413</v>
      </c>
      <c r="B274" s="22">
        <v>1998</v>
      </c>
      <c r="C274" s="22" t="s">
        <v>5576</v>
      </c>
      <c r="D274" s="22">
        <v>41801</v>
      </c>
      <c r="E274" s="22" t="s">
        <v>106</v>
      </c>
      <c r="G274" s="97" t="s">
        <v>77</v>
      </c>
      <c r="H274" s="66">
        <v>0</v>
      </c>
      <c r="I274" s="66">
        <v>0.9214330675618968</v>
      </c>
      <c r="J274" s="66">
        <v>0</v>
      </c>
      <c r="K274" s="66">
        <v>7.2046206928707973E-2</v>
      </c>
    </row>
    <row r="275" spans="1:16" ht="12.75" hidden="1" customHeight="1" x14ac:dyDescent="0.25">
      <c r="A275" s="22" t="s">
        <v>2414</v>
      </c>
      <c r="B275" s="22">
        <v>1998</v>
      </c>
      <c r="C275" s="22" t="s">
        <v>5576</v>
      </c>
      <c r="D275" s="22">
        <v>41802</v>
      </c>
      <c r="E275" s="22" t="s">
        <v>106</v>
      </c>
      <c r="F275" s="22" t="s">
        <v>3641</v>
      </c>
      <c r="G275" s="97" t="s">
        <v>77</v>
      </c>
      <c r="H275" s="25">
        <v>6.9490001747793411</v>
      </c>
      <c r="I275" s="66">
        <v>3.0305432141920825</v>
      </c>
      <c r="J275" s="66">
        <v>0</v>
      </c>
      <c r="K275" s="66">
        <v>0.86008738967054099</v>
      </c>
    </row>
    <row r="276" spans="1:16" ht="12.75" hidden="1" customHeight="1" x14ac:dyDescent="0.25">
      <c r="A276" s="22" t="s">
        <v>2415</v>
      </c>
      <c r="B276" s="22">
        <v>1998</v>
      </c>
      <c r="C276" s="22" t="s">
        <v>5576</v>
      </c>
      <c r="D276" s="22">
        <v>41803</v>
      </c>
      <c r="E276" s="22" t="s">
        <v>106</v>
      </c>
      <c r="F276" s="22" t="s">
        <v>3642</v>
      </c>
      <c r="G276" s="97" t="s">
        <v>77</v>
      </c>
      <c r="H276" s="25">
        <v>5.1995189816229725</v>
      </c>
      <c r="I276" s="66">
        <v>1.6067183119178281</v>
      </c>
      <c r="J276" s="66">
        <v>0</v>
      </c>
      <c r="K276" s="66">
        <v>1.0990399564160145</v>
      </c>
    </row>
    <row r="277" spans="1:16" ht="12.75" hidden="1" customHeight="1" x14ac:dyDescent="0.25">
      <c r="A277" s="22" t="s">
        <v>2416</v>
      </c>
      <c r="B277" s="22">
        <v>1998</v>
      </c>
      <c r="C277" s="22" t="s">
        <v>5576</v>
      </c>
      <c r="D277" s="22">
        <v>41804</v>
      </c>
      <c r="E277" s="22" t="s">
        <v>106</v>
      </c>
      <c r="F277" s="22" t="s">
        <v>3643</v>
      </c>
      <c r="G277" s="97" t="s">
        <v>77</v>
      </c>
      <c r="H277" s="25">
        <v>4.2289442118752669</v>
      </c>
      <c r="I277" s="66">
        <v>1.4837201196070056</v>
      </c>
      <c r="J277" s="66">
        <v>0</v>
      </c>
      <c r="K277" s="66">
        <v>0.65297360102520285</v>
      </c>
    </row>
    <row r="278" spans="1:16" ht="12.75" hidden="1" customHeight="1" x14ac:dyDescent="0.25">
      <c r="A278" s="22" t="s">
        <v>2417</v>
      </c>
      <c r="B278" s="22">
        <v>1998</v>
      </c>
      <c r="C278" s="22" t="s">
        <v>5576</v>
      </c>
      <c r="D278" s="22">
        <v>41805</v>
      </c>
      <c r="E278" s="22" t="s">
        <v>106</v>
      </c>
      <c r="F278" s="22" t="s">
        <v>3644</v>
      </c>
      <c r="G278" s="97" t="s">
        <v>77</v>
      </c>
      <c r="H278" s="25">
        <v>2.3774470951278857</v>
      </c>
      <c r="I278" s="66">
        <v>2.6735499376891583</v>
      </c>
      <c r="J278" s="66">
        <v>0</v>
      </c>
      <c r="K278" s="66">
        <v>8.7565947421518011</v>
      </c>
    </row>
    <row r="279" spans="1:16" ht="12.75" hidden="1" customHeight="1" x14ac:dyDescent="0.25">
      <c r="A279" s="22" t="s">
        <v>2418</v>
      </c>
      <c r="B279" s="22">
        <v>1998</v>
      </c>
      <c r="C279" s="22" t="s">
        <v>5576</v>
      </c>
      <c r="D279" s="22">
        <v>41806</v>
      </c>
      <c r="E279" s="22" t="s">
        <v>106</v>
      </c>
      <c r="F279" s="22" t="s">
        <v>3645</v>
      </c>
      <c r="G279" s="97" t="s">
        <v>77</v>
      </c>
      <c r="H279" s="25">
        <v>0.16300000000000001</v>
      </c>
      <c r="I279" s="66">
        <v>0.93600000000000005</v>
      </c>
      <c r="J279" s="66">
        <v>0</v>
      </c>
      <c r="K279" s="66">
        <v>1.1000000000000001</v>
      </c>
    </row>
    <row r="280" spans="1:16" ht="12.75" hidden="1" customHeight="1" x14ac:dyDescent="0.25">
      <c r="A280" s="22" t="s">
        <v>2419</v>
      </c>
      <c r="B280" s="22">
        <v>1998</v>
      </c>
      <c r="C280" s="22" t="s">
        <v>5576</v>
      </c>
      <c r="D280" s="22">
        <v>41807</v>
      </c>
      <c r="E280" s="22" t="s">
        <v>106</v>
      </c>
      <c r="F280" s="22" t="s">
        <v>3646</v>
      </c>
      <c r="G280" s="97" t="s">
        <v>77</v>
      </c>
      <c r="H280" s="66">
        <v>9.1544847858902045E-2</v>
      </c>
      <c r="I280" s="66">
        <v>0.24167839834750141</v>
      </c>
      <c r="J280" s="66">
        <v>0</v>
      </c>
      <c r="K280" s="66">
        <v>10.066271470564869</v>
      </c>
    </row>
    <row r="281" spans="1:16" ht="12.75" hidden="1" customHeight="1" x14ac:dyDescent="0.25">
      <c r="A281" s="22" t="s">
        <v>2420</v>
      </c>
      <c r="B281" s="22">
        <v>1998</v>
      </c>
      <c r="C281" s="22" t="s">
        <v>5576</v>
      </c>
      <c r="D281" s="22">
        <v>41808</v>
      </c>
      <c r="E281" s="22" t="s">
        <v>106</v>
      </c>
      <c r="F281" s="22" t="s">
        <v>3647</v>
      </c>
      <c r="G281" s="97" t="s">
        <v>77</v>
      </c>
      <c r="H281" s="66">
        <v>5.1595461133302691E-2</v>
      </c>
      <c r="I281" s="66">
        <v>0</v>
      </c>
      <c r="J281" s="66">
        <v>0</v>
      </c>
      <c r="K281" s="66">
        <v>0</v>
      </c>
    </row>
    <row r="282" spans="1:16" ht="12.75" hidden="1" customHeight="1" x14ac:dyDescent="0.25">
      <c r="A282" s="115" t="s">
        <v>2055</v>
      </c>
      <c r="B282" s="22">
        <v>1999</v>
      </c>
      <c r="C282" s="22" t="s">
        <v>5576</v>
      </c>
      <c r="D282" s="22">
        <v>40975</v>
      </c>
      <c r="E282" s="22" t="s">
        <v>111</v>
      </c>
      <c r="G282" s="80" t="s">
        <v>113</v>
      </c>
      <c r="H282" s="39">
        <v>0</v>
      </c>
      <c r="I282" s="39">
        <v>0</v>
      </c>
      <c r="J282" s="39">
        <v>0</v>
      </c>
      <c r="K282" s="39">
        <v>1.7473579293026849</v>
      </c>
      <c r="L282" s="22" t="s">
        <v>4108</v>
      </c>
      <c r="M282" s="80" t="s">
        <v>114</v>
      </c>
      <c r="N282" s="39">
        <v>0.5029708325284914</v>
      </c>
      <c r="O282" s="39">
        <v>0.40982808576395596</v>
      </c>
      <c r="P282" s="39">
        <v>0</v>
      </c>
    </row>
    <row r="283" spans="1:16" ht="12.75" hidden="1" customHeight="1" x14ac:dyDescent="0.25">
      <c r="A283" s="22" t="s">
        <v>2056</v>
      </c>
      <c r="B283" s="22">
        <v>1999</v>
      </c>
      <c r="C283" s="22" t="s">
        <v>5576</v>
      </c>
      <c r="D283" s="22">
        <v>40976</v>
      </c>
      <c r="E283" s="22" t="s">
        <v>111</v>
      </c>
      <c r="G283" s="80" t="s">
        <v>113</v>
      </c>
      <c r="H283" s="39">
        <v>0</v>
      </c>
      <c r="I283" s="39">
        <v>0</v>
      </c>
      <c r="J283" s="39">
        <v>0</v>
      </c>
      <c r="K283" s="39">
        <v>0.26863709526483248</v>
      </c>
      <c r="L283" s="22" t="s">
        <v>4109</v>
      </c>
      <c r="M283" s="80" t="s">
        <v>114</v>
      </c>
      <c r="N283" s="39">
        <v>0.28392538523925387</v>
      </c>
      <c r="O283" s="39">
        <v>0.87361656996693504</v>
      </c>
      <c r="P283" s="39">
        <v>0</v>
      </c>
    </row>
    <row r="284" spans="1:16" ht="12.75" hidden="1" customHeight="1" x14ac:dyDescent="0.25">
      <c r="A284" s="22" t="s">
        <v>2057</v>
      </c>
      <c r="B284" s="22">
        <v>1999</v>
      </c>
      <c r="C284" s="22" t="s">
        <v>5576</v>
      </c>
      <c r="D284" s="22">
        <v>40977</v>
      </c>
      <c r="E284" s="22" t="s">
        <v>111</v>
      </c>
      <c r="F284" s="22" t="s">
        <v>2450</v>
      </c>
      <c r="G284" s="80" t="s">
        <v>113</v>
      </c>
      <c r="H284" s="39">
        <v>0.17186756731043673</v>
      </c>
      <c r="I284" s="39">
        <v>0</v>
      </c>
      <c r="J284" s="39">
        <v>8.4558843116734863</v>
      </c>
      <c r="K284" s="39">
        <v>3.9392046427552092</v>
      </c>
      <c r="L284" s="22" t="s">
        <v>4110</v>
      </c>
      <c r="M284" s="80" t="s">
        <v>114</v>
      </c>
      <c r="N284" s="39">
        <v>0.22342783750356773</v>
      </c>
      <c r="O284" s="39">
        <v>0.41248216154504808</v>
      </c>
      <c r="P284" s="39">
        <v>2.0624108077252403</v>
      </c>
    </row>
    <row r="285" spans="1:16" ht="12.75" hidden="1" customHeight="1" x14ac:dyDescent="0.25">
      <c r="A285" s="22" t="s">
        <v>2058</v>
      </c>
      <c r="B285" s="22">
        <v>1999</v>
      </c>
      <c r="C285" s="22" t="s">
        <v>5576</v>
      </c>
      <c r="D285" s="22">
        <v>40978</v>
      </c>
      <c r="E285" s="22" t="s">
        <v>111</v>
      </c>
      <c r="G285" s="80" t="s">
        <v>113</v>
      </c>
      <c r="H285" s="39">
        <v>0</v>
      </c>
      <c r="I285" s="39">
        <v>0</v>
      </c>
      <c r="J285" s="39">
        <v>0</v>
      </c>
      <c r="K285" s="39">
        <v>2.1888191457437229</v>
      </c>
      <c r="M285" s="80" t="s">
        <v>114</v>
      </c>
      <c r="N285" s="39">
        <v>0</v>
      </c>
      <c r="O285" s="39">
        <v>0</v>
      </c>
      <c r="P285" s="39">
        <v>0</v>
      </c>
    </row>
    <row r="286" spans="1:16" ht="12.75" hidden="1" customHeight="1" x14ac:dyDescent="0.25">
      <c r="A286" s="22" t="s">
        <v>2059</v>
      </c>
      <c r="B286" s="22">
        <v>1999</v>
      </c>
      <c r="C286" s="22" t="s">
        <v>5576</v>
      </c>
      <c r="D286" s="22">
        <v>40979</v>
      </c>
      <c r="E286" s="22" t="s">
        <v>111</v>
      </c>
      <c r="F286" s="22" t="s">
        <v>3648</v>
      </c>
      <c r="G286" s="80" t="s">
        <v>113</v>
      </c>
      <c r="H286" s="39">
        <v>0.66509313367421474</v>
      </c>
      <c r="I286" s="39">
        <v>1.5326059167275383</v>
      </c>
      <c r="J286" s="39">
        <v>1.2434349890430971</v>
      </c>
      <c r="K286" s="39">
        <v>0.21109477720964206</v>
      </c>
      <c r="M286" s="80" t="s">
        <v>114</v>
      </c>
      <c r="N286" s="39">
        <v>0</v>
      </c>
      <c r="O286" s="39">
        <v>0</v>
      </c>
      <c r="P286" s="39">
        <v>0</v>
      </c>
    </row>
    <row r="287" spans="1:16" ht="12.75" hidden="1" customHeight="1" x14ac:dyDescent="0.25">
      <c r="A287" s="22" t="s">
        <v>2060</v>
      </c>
      <c r="B287" s="22">
        <v>1999</v>
      </c>
      <c r="C287" s="22" t="s">
        <v>5576</v>
      </c>
      <c r="D287" s="22">
        <v>40980</v>
      </c>
      <c r="E287" s="22" t="s">
        <v>111</v>
      </c>
      <c r="F287" s="22" t="s">
        <v>3649</v>
      </c>
      <c r="G287" s="80" t="s">
        <v>113</v>
      </c>
      <c r="H287" s="39">
        <v>0.91646670854271362</v>
      </c>
      <c r="I287" s="39">
        <v>0</v>
      </c>
      <c r="J287" s="39">
        <v>0</v>
      </c>
      <c r="K287" s="39">
        <v>0.93211794265444881</v>
      </c>
      <c r="M287" s="80" t="s">
        <v>114</v>
      </c>
      <c r="N287" s="39">
        <v>0</v>
      </c>
      <c r="O287" s="39">
        <v>0</v>
      </c>
      <c r="P287" s="39">
        <v>0</v>
      </c>
    </row>
    <row r="288" spans="1:16" ht="12.75" hidden="1" customHeight="1" x14ac:dyDescent="0.25">
      <c r="A288" s="22" t="s">
        <v>2061</v>
      </c>
      <c r="B288" s="22">
        <v>1999</v>
      </c>
      <c r="C288" s="22" t="s">
        <v>5576</v>
      </c>
      <c r="D288" s="22">
        <v>40981</v>
      </c>
      <c r="E288" s="22" t="s">
        <v>111</v>
      </c>
      <c r="F288" s="22" t="s">
        <v>3650</v>
      </c>
      <c r="G288" s="80" t="s">
        <v>113</v>
      </c>
      <c r="H288" s="39">
        <v>2.0465337583860682E-2</v>
      </c>
      <c r="I288" s="39">
        <v>0.63442546509968123</v>
      </c>
      <c r="J288" s="39">
        <v>0</v>
      </c>
      <c r="K288" s="39">
        <v>2.0076496169767331</v>
      </c>
      <c r="M288" s="80" t="s">
        <v>114</v>
      </c>
      <c r="N288" s="39">
        <v>0</v>
      </c>
      <c r="O288" s="39">
        <v>0</v>
      </c>
      <c r="P288" s="39">
        <v>0</v>
      </c>
    </row>
    <row r="289" spans="1:16" ht="12.75" hidden="1" customHeight="1" x14ac:dyDescent="0.25">
      <c r="A289" s="22" t="s">
        <v>2062</v>
      </c>
      <c r="B289" s="22">
        <v>1999</v>
      </c>
      <c r="C289" s="22" t="s">
        <v>5576</v>
      </c>
      <c r="D289" s="22">
        <v>40982</v>
      </c>
      <c r="E289" s="22" t="s">
        <v>111</v>
      </c>
      <c r="F289" s="22" t="s">
        <v>3651</v>
      </c>
      <c r="G289" s="80" t="s">
        <v>113</v>
      </c>
      <c r="H289" s="39">
        <v>0.36961391134222316</v>
      </c>
      <c r="I289" s="39">
        <v>0</v>
      </c>
      <c r="J289" s="39">
        <v>0</v>
      </c>
      <c r="K289" s="39">
        <v>2.0201018380270814</v>
      </c>
      <c r="L289" s="22" t="s">
        <v>4111</v>
      </c>
      <c r="M289" s="80" t="s">
        <v>114</v>
      </c>
      <c r="N289" s="39">
        <v>0.64725016732739538</v>
      </c>
      <c r="O289" s="39">
        <v>0.37472378108428156</v>
      </c>
      <c r="P289" s="39">
        <v>0</v>
      </c>
    </row>
    <row r="290" spans="1:16" ht="12.75" hidden="1" customHeight="1" x14ac:dyDescent="0.25">
      <c r="A290" s="22" t="s">
        <v>2063</v>
      </c>
      <c r="B290" s="22">
        <v>1999</v>
      </c>
      <c r="C290" s="22" t="s">
        <v>5576</v>
      </c>
      <c r="D290" s="22">
        <v>40983</v>
      </c>
      <c r="E290" s="22" t="s">
        <v>111</v>
      </c>
      <c r="G290" s="80" t="s">
        <v>113</v>
      </c>
      <c r="H290" s="39">
        <v>0</v>
      </c>
      <c r="I290" s="39">
        <v>0</v>
      </c>
      <c r="J290" s="39">
        <v>0</v>
      </c>
      <c r="K290" s="39">
        <v>0.74750992265193372</v>
      </c>
      <c r="L290" s="22" t="s">
        <v>4112</v>
      </c>
      <c r="M290" s="80" t="s">
        <v>114</v>
      </c>
      <c r="N290" s="39">
        <v>0.19708693922651935</v>
      </c>
      <c r="O290" s="39">
        <v>0</v>
      </c>
      <c r="P290" s="39">
        <v>0</v>
      </c>
    </row>
    <row r="291" spans="1:16" ht="12.75" hidden="1" customHeight="1" x14ac:dyDescent="0.25">
      <c r="A291" s="22" t="s">
        <v>2064</v>
      </c>
      <c r="B291" s="22">
        <v>1999</v>
      </c>
      <c r="C291" s="22" t="s">
        <v>5576</v>
      </c>
      <c r="D291" s="22">
        <v>40984</v>
      </c>
      <c r="E291" s="22" t="s">
        <v>111</v>
      </c>
      <c r="G291" s="80" t="s">
        <v>113</v>
      </c>
      <c r="H291" s="35">
        <v>0</v>
      </c>
      <c r="I291" s="39">
        <v>0.58959057815845828</v>
      </c>
      <c r="J291" s="39">
        <v>0</v>
      </c>
      <c r="K291" s="39">
        <v>0.41401397216274094</v>
      </c>
      <c r="L291" s="22" t="s">
        <v>4113</v>
      </c>
      <c r="M291" s="80" t="s">
        <v>114</v>
      </c>
      <c r="N291" s="39">
        <v>0.14089480728051393</v>
      </c>
      <c r="O291" s="39">
        <v>0</v>
      </c>
      <c r="P291" s="39">
        <v>0</v>
      </c>
    </row>
    <row r="292" spans="1:16" ht="12.75" hidden="1" customHeight="1" x14ac:dyDescent="0.25">
      <c r="A292" s="22" t="s">
        <v>2065</v>
      </c>
      <c r="B292" s="22">
        <v>1999</v>
      </c>
      <c r="C292" s="22" t="s">
        <v>5576</v>
      </c>
      <c r="D292" s="22">
        <v>40985</v>
      </c>
      <c r="E292" s="22" t="s">
        <v>111</v>
      </c>
      <c r="F292" s="22" t="s">
        <v>3690</v>
      </c>
      <c r="G292" s="80" t="s">
        <v>113</v>
      </c>
      <c r="H292" s="39">
        <v>0.65722847043701804</v>
      </c>
      <c r="I292" s="39">
        <v>0.5294340456298201</v>
      </c>
      <c r="J292" s="39">
        <v>0</v>
      </c>
      <c r="K292" s="39">
        <v>0.3121835234575836</v>
      </c>
      <c r="L292" s="22" t="s">
        <v>4132</v>
      </c>
      <c r="M292" s="80" t="s">
        <v>114</v>
      </c>
      <c r="N292" s="39">
        <v>0.18256346401028281</v>
      </c>
      <c r="O292" s="39">
        <v>1.0771244376606686</v>
      </c>
      <c r="P292" s="39">
        <v>0</v>
      </c>
    </row>
    <row r="293" spans="1:16" ht="12.75" hidden="1" customHeight="1" x14ac:dyDescent="0.25">
      <c r="A293" s="22" t="s">
        <v>2066</v>
      </c>
      <c r="B293" s="22">
        <v>1999</v>
      </c>
      <c r="C293" s="22" t="s">
        <v>5576</v>
      </c>
      <c r="D293" s="22">
        <v>40986</v>
      </c>
      <c r="E293" s="22" t="s">
        <v>111</v>
      </c>
      <c r="F293" s="22" t="s">
        <v>3652</v>
      </c>
      <c r="G293" s="80" t="s">
        <v>113</v>
      </c>
      <c r="H293" s="39">
        <v>0.11899999999999999</v>
      </c>
      <c r="I293" s="39">
        <v>0</v>
      </c>
      <c r="J293" s="39">
        <v>0</v>
      </c>
      <c r="K293" s="39">
        <v>0.91600000000000004</v>
      </c>
      <c r="L293" s="22" t="s">
        <v>4114</v>
      </c>
      <c r="M293" s="80" t="s">
        <v>114</v>
      </c>
      <c r="N293" s="39">
        <v>0.25</v>
      </c>
      <c r="O293" s="39">
        <v>0</v>
      </c>
      <c r="P293" s="39">
        <v>0</v>
      </c>
    </row>
    <row r="294" spans="1:16" ht="12.75" hidden="1" customHeight="1" x14ac:dyDescent="0.25">
      <c r="A294" s="22" t="s">
        <v>2067</v>
      </c>
      <c r="B294" s="22">
        <v>1999</v>
      </c>
      <c r="C294" s="22" t="s">
        <v>5576</v>
      </c>
      <c r="D294" s="22">
        <v>40987</v>
      </c>
      <c r="E294" s="22" t="s">
        <v>111</v>
      </c>
      <c r="G294" s="80" t="s">
        <v>113</v>
      </c>
      <c r="H294" s="39">
        <v>0</v>
      </c>
      <c r="I294" s="39">
        <v>0</v>
      </c>
      <c r="J294" s="39">
        <v>0</v>
      </c>
      <c r="K294" s="39">
        <v>0.40982811626607052</v>
      </c>
      <c r="M294" s="80" t="s">
        <v>114</v>
      </c>
      <c r="N294" s="39">
        <v>0</v>
      </c>
      <c r="O294" s="39">
        <v>0</v>
      </c>
      <c r="P294" s="39">
        <v>0</v>
      </c>
    </row>
    <row r="295" spans="1:16" ht="12.75" hidden="1" customHeight="1" x14ac:dyDescent="0.25">
      <c r="A295" s="22" t="s">
        <v>2068</v>
      </c>
      <c r="B295" s="22">
        <v>1999</v>
      </c>
      <c r="C295" s="22" t="s">
        <v>5576</v>
      </c>
      <c r="D295" s="22">
        <v>40988</v>
      </c>
      <c r="E295" s="22" t="s">
        <v>111</v>
      </c>
      <c r="G295" s="80" t="s">
        <v>113</v>
      </c>
      <c r="H295" s="39">
        <v>0</v>
      </c>
      <c r="I295" s="39">
        <v>0</v>
      </c>
      <c r="J295" s="39">
        <v>0</v>
      </c>
      <c r="K295" s="39">
        <v>0.21499879538323621</v>
      </c>
      <c r="L295" s="22" t="s">
        <v>4115</v>
      </c>
      <c r="M295" s="80" t="s">
        <v>114</v>
      </c>
      <c r="N295" s="39">
        <v>6.1428227252353203E-2</v>
      </c>
      <c r="O295" s="39">
        <v>0</v>
      </c>
      <c r="P295" s="39">
        <v>0</v>
      </c>
    </row>
    <row r="296" spans="1:16" ht="12.75" hidden="1" customHeight="1" x14ac:dyDescent="0.25">
      <c r="A296" s="22" t="s">
        <v>2069</v>
      </c>
      <c r="B296" s="22">
        <v>1999</v>
      </c>
      <c r="C296" s="22" t="s">
        <v>5576</v>
      </c>
      <c r="D296" s="22">
        <v>40989</v>
      </c>
      <c r="E296" s="22" t="s">
        <v>111</v>
      </c>
      <c r="G296" s="80" t="s">
        <v>113</v>
      </c>
      <c r="H296" s="39">
        <v>0</v>
      </c>
      <c r="I296" s="39">
        <v>0</v>
      </c>
      <c r="J296" s="39">
        <v>0</v>
      </c>
      <c r="K296" s="39">
        <v>0.29609631147540988</v>
      </c>
      <c r="L296" s="22" t="s">
        <v>4116</v>
      </c>
      <c r="M296" s="80" t="s">
        <v>114</v>
      </c>
      <c r="N296" s="39">
        <v>0.82422131147540978</v>
      </c>
      <c r="O296" s="39">
        <v>0</v>
      </c>
      <c r="P296" s="39">
        <v>0</v>
      </c>
    </row>
    <row r="297" spans="1:16" ht="12.75" hidden="1" customHeight="1" x14ac:dyDescent="0.25">
      <c r="A297" s="22" t="s">
        <v>2070</v>
      </c>
      <c r="B297" s="22">
        <v>1999</v>
      </c>
      <c r="C297" s="22" t="s">
        <v>5576</v>
      </c>
      <c r="D297" s="22">
        <v>40990</v>
      </c>
      <c r="E297" s="22" t="s">
        <v>111</v>
      </c>
      <c r="G297" s="80" t="s">
        <v>113</v>
      </c>
      <c r="H297" s="39">
        <v>0</v>
      </c>
      <c r="I297" s="39">
        <v>0</v>
      </c>
      <c r="J297" s="39">
        <v>0</v>
      </c>
      <c r="K297" s="39">
        <v>0.45838510720014458</v>
      </c>
      <c r="L297" s="22" t="s">
        <v>4117</v>
      </c>
      <c r="M297" s="80" t="s">
        <v>114</v>
      </c>
      <c r="N297" s="39">
        <v>0.2091250028240291</v>
      </c>
      <c r="O297" s="39">
        <v>0</v>
      </c>
      <c r="P297" s="39">
        <v>0</v>
      </c>
    </row>
    <row r="298" spans="1:16" ht="12.75" hidden="1" customHeight="1" x14ac:dyDescent="0.25">
      <c r="A298" s="22" t="s">
        <v>2071</v>
      </c>
      <c r="B298" s="22">
        <v>1999</v>
      </c>
      <c r="C298" s="22" t="s">
        <v>5576</v>
      </c>
      <c r="D298" s="22">
        <v>40991</v>
      </c>
      <c r="E298" s="22" t="s">
        <v>111</v>
      </c>
      <c r="G298" s="80" t="s">
        <v>113</v>
      </c>
      <c r="H298" s="39">
        <v>0</v>
      </c>
      <c r="I298" s="39">
        <v>0</v>
      </c>
      <c r="J298" s="39">
        <v>0</v>
      </c>
      <c r="K298" s="39">
        <v>8.2864201000834026</v>
      </c>
      <c r="M298" s="80" t="s">
        <v>114</v>
      </c>
      <c r="N298" s="39">
        <v>0</v>
      </c>
      <c r="O298" s="39">
        <v>0</v>
      </c>
      <c r="P298" s="39">
        <v>0</v>
      </c>
    </row>
    <row r="299" spans="1:16" ht="12.75" hidden="1" customHeight="1" x14ac:dyDescent="0.25">
      <c r="A299" s="22" t="s">
        <v>2072</v>
      </c>
      <c r="B299" s="22">
        <v>1999</v>
      </c>
      <c r="C299" s="22" t="s">
        <v>5576</v>
      </c>
      <c r="D299" s="22">
        <v>40992</v>
      </c>
      <c r="E299" s="22" t="s">
        <v>111</v>
      </c>
      <c r="G299" s="80" t="s">
        <v>113</v>
      </c>
      <c r="H299" s="39">
        <v>0</v>
      </c>
      <c r="I299" s="39">
        <v>0</v>
      </c>
      <c r="J299" s="39">
        <v>0</v>
      </c>
      <c r="K299" s="39">
        <v>5.1308392574029568E-2</v>
      </c>
      <c r="M299" s="80" t="s">
        <v>114</v>
      </c>
      <c r="N299" s="39">
        <v>0</v>
      </c>
      <c r="O299" s="39">
        <v>0</v>
      </c>
      <c r="P299" s="39">
        <v>0</v>
      </c>
    </row>
    <row r="300" spans="1:16" ht="12.75" hidden="1" customHeight="1" x14ac:dyDescent="0.25">
      <c r="A300" s="22" t="s">
        <v>2073</v>
      </c>
      <c r="B300" s="22">
        <v>1999</v>
      </c>
      <c r="C300" s="22" t="s">
        <v>5576</v>
      </c>
      <c r="D300" s="22">
        <v>40993</v>
      </c>
      <c r="E300" s="22" t="s">
        <v>111</v>
      </c>
      <c r="G300" s="80" t="s">
        <v>113</v>
      </c>
      <c r="H300" s="39">
        <v>0</v>
      </c>
      <c r="I300" s="39">
        <v>0</v>
      </c>
      <c r="J300" s="39">
        <v>0</v>
      </c>
      <c r="K300" s="39">
        <v>0.83023753600709072</v>
      </c>
      <c r="M300" s="80" t="s">
        <v>114</v>
      </c>
      <c r="N300" s="39">
        <v>0</v>
      </c>
      <c r="O300" s="39">
        <v>0</v>
      </c>
      <c r="P300" s="39">
        <v>0</v>
      </c>
    </row>
    <row r="301" spans="1:16" ht="12.75" hidden="1" customHeight="1" x14ac:dyDescent="0.25">
      <c r="A301" s="22" t="s">
        <v>2074</v>
      </c>
      <c r="B301" s="22">
        <v>1999</v>
      </c>
      <c r="C301" s="22" t="s">
        <v>5576</v>
      </c>
      <c r="D301" s="22">
        <v>40994</v>
      </c>
      <c r="E301" s="22" t="s">
        <v>111</v>
      </c>
      <c r="G301" s="80" t="s">
        <v>113</v>
      </c>
      <c r="H301" s="39">
        <v>0</v>
      </c>
      <c r="I301" s="39">
        <v>0</v>
      </c>
      <c r="J301" s="39">
        <v>0</v>
      </c>
      <c r="K301" s="39">
        <v>1.0864390853732309</v>
      </c>
      <c r="M301" s="80" t="s">
        <v>114</v>
      </c>
      <c r="N301" s="39">
        <v>0</v>
      </c>
      <c r="O301" s="39">
        <v>0</v>
      </c>
      <c r="P301" s="39">
        <v>0</v>
      </c>
    </row>
    <row r="302" spans="1:16" ht="12.75" hidden="1" customHeight="1" x14ac:dyDescent="0.25">
      <c r="A302" s="22" t="s">
        <v>2075</v>
      </c>
      <c r="B302" s="22">
        <v>1999</v>
      </c>
      <c r="C302" s="22" t="s">
        <v>5576</v>
      </c>
      <c r="D302" s="22">
        <v>40995</v>
      </c>
      <c r="E302" s="22" t="s">
        <v>111</v>
      </c>
      <c r="G302" s="80" t="s">
        <v>113</v>
      </c>
      <c r="H302" s="39">
        <v>0</v>
      </c>
      <c r="I302" s="39">
        <v>0</v>
      </c>
      <c r="J302" s="39">
        <v>0</v>
      </c>
      <c r="K302" s="39">
        <v>0</v>
      </c>
      <c r="M302" s="80" t="s">
        <v>114</v>
      </c>
      <c r="N302" s="39">
        <v>0</v>
      </c>
      <c r="O302" s="39">
        <v>0</v>
      </c>
      <c r="P302" s="39">
        <v>0</v>
      </c>
    </row>
    <row r="303" spans="1:16" ht="12.75" hidden="1" customHeight="1" x14ac:dyDescent="0.25">
      <c r="A303" s="22" t="s">
        <v>2076</v>
      </c>
      <c r="B303" s="22">
        <v>1999</v>
      </c>
      <c r="C303" s="22" t="s">
        <v>5576</v>
      </c>
      <c r="D303" s="22">
        <v>40996</v>
      </c>
      <c r="E303" s="22" t="s">
        <v>111</v>
      </c>
      <c r="G303" s="80" t="s">
        <v>113</v>
      </c>
      <c r="H303" s="39">
        <v>0</v>
      </c>
      <c r="I303" s="39">
        <v>0</v>
      </c>
      <c r="J303" s="39">
        <v>0</v>
      </c>
      <c r="K303" s="39">
        <v>8.1833976589686802E-2</v>
      </c>
      <c r="L303" s="22" t="s">
        <v>4118</v>
      </c>
      <c r="M303" s="80" t="s">
        <v>114</v>
      </c>
      <c r="N303" s="39">
        <v>0.40118608035431824</v>
      </c>
      <c r="O303" s="39">
        <v>0</v>
      </c>
      <c r="P303" s="39">
        <v>0</v>
      </c>
    </row>
    <row r="304" spans="1:16" ht="12.75" hidden="1" customHeight="1" x14ac:dyDescent="0.25">
      <c r="A304" s="22" t="s">
        <v>2077</v>
      </c>
      <c r="B304" s="22">
        <v>1999</v>
      </c>
      <c r="C304" s="22" t="s">
        <v>5576</v>
      </c>
      <c r="D304" s="22">
        <v>40997</v>
      </c>
      <c r="E304" s="22" t="s">
        <v>111</v>
      </c>
      <c r="G304" s="80" t="s">
        <v>113</v>
      </c>
      <c r="H304" s="39">
        <v>0</v>
      </c>
      <c r="I304" s="39">
        <v>0</v>
      </c>
      <c r="J304" s="39">
        <v>0</v>
      </c>
      <c r="K304" s="39">
        <v>1.1096741313147243</v>
      </c>
      <c r="L304" s="22" t="s">
        <v>4119</v>
      </c>
      <c r="M304" s="80" t="s">
        <v>114</v>
      </c>
      <c r="N304" s="39">
        <v>0.27303054197550336</v>
      </c>
      <c r="O304" s="39">
        <v>0</v>
      </c>
      <c r="P304" s="39">
        <v>0</v>
      </c>
    </row>
    <row r="305" spans="1:16" ht="12.75" hidden="1" customHeight="1" x14ac:dyDescent="0.25">
      <c r="A305" s="22" t="s">
        <v>2078</v>
      </c>
      <c r="B305" s="22">
        <v>1999</v>
      </c>
      <c r="C305" s="22" t="s">
        <v>5576</v>
      </c>
      <c r="D305" s="22">
        <v>40998</v>
      </c>
      <c r="E305" s="22" t="s">
        <v>111</v>
      </c>
      <c r="G305" s="80" t="s">
        <v>113</v>
      </c>
      <c r="H305" s="39">
        <v>0</v>
      </c>
      <c r="I305" s="39">
        <v>0</v>
      </c>
      <c r="J305" s="39">
        <v>0</v>
      </c>
      <c r="K305" s="39">
        <v>0</v>
      </c>
      <c r="L305" s="22" t="s">
        <v>4120</v>
      </c>
      <c r="M305" s="80" t="s">
        <v>114</v>
      </c>
      <c r="N305" s="39">
        <v>0.15739383668554605</v>
      </c>
      <c r="O305" s="39">
        <v>0</v>
      </c>
      <c r="P305" s="39">
        <v>0</v>
      </c>
    </row>
    <row r="306" spans="1:16" ht="12.75" hidden="1" customHeight="1" x14ac:dyDescent="0.25">
      <c r="A306" s="22" t="s">
        <v>2079</v>
      </c>
      <c r="B306" s="22">
        <v>1999</v>
      </c>
      <c r="C306" s="22" t="s">
        <v>5576</v>
      </c>
      <c r="D306" s="22">
        <v>40999</v>
      </c>
      <c r="E306" s="22" t="s">
        <v>111</v>
      </c>
      <c r="G306" s="80" t="s">
        <v>113</v>
      </c>
      <c r="H306" s="39">
        <v>0</v>
      </c>
      <c r="I306" s="39">
        <v>0</v>
      </c>
      <c r="J306" s="39">
        <v>0</v>
      </c>
      <c r="K306" s="39">
        <v>0</v>
      </c>
      <c r="M306" s="80" t="s">
        <v>114</v>
      </c>
      <c r="N306" s="39">
        <v>0</v>
      </c>
      <c r="O306" s="39">
        <v>0</v>
      </c>
      <c r="P306" s="39">
        <v>0</v>
      </c>
    </row>
    <row r="307" spans="1:16" ht="12.75" hidden="1" customHeight="1" x14ac:dyDescent="0.25">
      <c r="A307" s="22" t="s">
        <v>2080</v>
      </c>
      <c r="B307" s="22">
        <v>1999</v>
      </c>
      <c r="C307" s="22" t="s">
        <v>5576</v>
      </c>
      <c r="D307" s="22">
        <v>41000</v>
      </c>
      <c r="E307" s="22" t="s">
        <v>111</v>
      </c>
      <c r="G307" s="80" t="s">
        <v>113</v>
      </c>
      <c r="H307" s="39">
        <v>0</v>
      </c>
      <c r="I307" s="39">
        <v>0</v>
      </c>
      <c r="J307" s="39">
        <v>0</v>
      </c>
      <c r="K307" s="39">
        <v>0.32234180985108818</v>
      </c>
      <c r="L307" s="22" t="s">
        <v>4121</v>
      </c>
      <c r="M307" s="80" t="s">
        <v>114</v>
      </c>
      <c r="N307" s="39">
        <v>0.10744726995036274</v>
      </c>
      <c r="O307" s="39">
        <v>0</v>
      </c>
      <c r="P307" s="39">
        <v>0</v>
      </c>
    </row>
    <row r="308" spans="1:16" ht="12.75" hidden="1" customHeight="1" x14ac:dyDescent="0.25">
      <c r="A308" s="22" t="s">
        <v>2081</v>
      </c>
      <c r="B308" s="22">
        <v>1999</v>
      </c>
      <c r="C308" s="22" t="s">
        <v>5576</v>
      </c>
      <c r="D308" s="22">
        <v>41001</v>
      </c>
      <c r="E308" s="22" t="s">
        <v>111</v>
      </c>
      <c r="G308" s="80" t="s">
        <v>113</v>
      </c>
      <c r="H308" s="39">
        <v>0</v>
      </c>
      <c r="I308" s="39">
        <v>0</v>
      </c>
      <c r="J308" s="39">
        <v>0</v>
      </c>
      <c r="K308" s="39">
        <v>0.14662925797899118</v>
      </c>
      <c r="M308" s="80" t="s">
        <v>114</v>
      </c>
      <c r="N308" s="39">
        <v>0</v>
      </c>
      <c r="O308" s="39">
        <v>0</v>
      </c>
      <c r="P308" s="39">
        <v>0</v>
      </c>
    </row>
    <row r="309" spans="1:16" ht="12.75" hidden="1" customHeight="1" x14ac:dyDescent="0.25">
      <c r="A309" s="22" t="s">
        <v>2082</v>
      </c>
      <c r="B309" s="22">
        <v>1999</v>
      </c>
      <c r="C309" s="22" t="s">
        <v>5576</v>
      </c>
      <c r="D309" s="22">
        <v>41002</v>
      </c>
      <c r="E309" s="22" t="s">
        <v>111</v>
      </c>
      <c r="G309" s="80" t="s">
        <v>113</v>
      </c>
      <c r="H309" s="39">
        <v>0</v>
      </c>
      <c r="I309" s="39">
        <v>0</v>
      </c>
      <c r="J309" s="39">
        <v>0</v>
      </c>
      <c r="K309" s="39">
        <v>0</v>
      </c>
      <c r="M309" s="80" t="s">
        <v>114</v>
      </c>
      <c r="N309" s="39">
        <v>0</v>
      </c>
      <c r="O309" s="39">
        <v>0</v>
      </c>
      <c r="P309" s="39">
        <v>0</v>
      </c>
    </row>
    <row r="310" spans="1:16" ht="12.75" hidden="1" customHeight="1" x14ac:dyDescent="0.25">
      <c r="A310" s="22" t="s">
        <v>2083</v>
      </c>
      <c r="B310" s="22">
        <v>1999</v>
      </c>
      <c r="C310" s="22" t="s">
        <v>5576</v>
      </c>
      <c r="D310" s="22">
        <v>41003</v>
      </c>
      <c r="E310" s="22" t="s">
        <v>111</v>
      </c>
      <c r="G310" s="80" t="s">
        <v>113</v>
      </c>
      <c r="H310" s="35">
        <v>0</v>
      </c>
      <c r="I310" s="39">
        <v>0.54275637448906777</v>
      </c>
      <c r="J310" s="39">
        <v>0</v>
      </c>
      <c r="K310" s="39">
        <v>6.5275224810225136</v>
      </c>
      <c r="L310" s="22" t="s">
        <v>4122</v>
      </c>
      <c r="M310" s="80" t="s">
        <v>114</v>
      </c>
      <c r="N310" s="39">
        <v>0.65832427171867913</v>
      </c>
      <c r="O310" s="39">
        <v>0</v>
      </c>
      <c r="P310" s="39">
        <v>0</v>
      </c>
    </row>
    <row r="311" spans="1:16" ht="12.75" hidden="1" customHeight="1" x14ac:dyDescent="0.25">
      <c r="A311" s="22" t="s">
        <v>2084</v>
      </c>
      <c r="B311" s="22">
        <v>1999</v>
      </c>
      <c r="C311" s="22" t="s">
        <v>5576</v>
      </c>
      <c r="D311" s="22">
        <v>41004</v>
      </c>
      <c r="E311" s="22" t="s">
        <v>111</v>
      </c>
      <c r="G311" s="80" t="s">
        <v>113</v>
      </c>
      <c r="H311" s="39">
        <v>0</v>
      </c>
      <c r="I311" s="39">
        <v>0</v>
      </c>
      <c r="J311" s="39">
        <v>0</v>
      </c>
      <c r="K311" s="39">
        <v>0.29701594960461064</v>
      </c>
      <c r="L311" s="22" t="s">
        <v>4123</v>
      </c>
      <c r="M311" s="80" t="s">
        <v>114</v>
      </c>
      <c r="N311" s="39">
        <v>0.99005316534870214</v>
      </c>
      <c r="O311" s="39">
        <v>1.8493445918777642</v>
      </c>
      <c r="P311" s="39">
        <v>0</v>
      </c>
    </row>
    <row r="312" spans="1:16" ht="12.75" hidden="1" customHeight="1" x14ac:dyDescent="0.25">
      <c r="A312" s="22" t="s">
        <v>2085</v>
      </c>
      <c r="B312" s="22">
        <v>1999</v>
      </c>
      <c r="C312" s="22" t="s">
        <v>5576</v>
      </c>
      <c r="D312" s="22">
        <v>41005</v>
      </c>
      <c r="E312" s="22" t="s">
        <v>111</v>
      </c>
      <c r="G312" s="80" t="s">
        <v>113</v>
      </c>
      <c r="H312" s="39">
        <v>0</v>
      </c>
      <c r="I312" s="39">
        <v>0</v>
      </c>
      <c r="J312" s="39">
        <v>0</v>
      </c>
      <c r="K312" s="39">
        <v>1.0902305381043433</v>
      </c>
      <c r="L312" s="22" t="s">
        <v>4124</v>
      </c>
      <c r="M312" s="80" t="s">
        <v>114</v>
      </c>
      <c r="N312" s="39">
        <v>0.20214000858469586</v>
      </c>
      <c r="O312" s="39">
        <v>0</v>
      </c>
      <c r="P312" s="39">
        <v>0</v>
      </c>
    </row>
    <row r="313" spans="1:16" ht="12.75" hidden="1" customHeight="1" x14ac:dyDescent="0.25">
      <c r="A313" s="22" t="s">
        <v>2086</v>
      </c>
      <c r="B313" s="22">
        <v>1999</v>
      </c>
      <c r="C313" s="22" t="s">
        <v>5576</v>
      </c>
      <c r="D313" s="22">
        <v>41006</v>
      </c>
      <c r="E313" s="22" t="s">
        <v>111</v>
      </c>
      <c r="G313" s="80" t="s">
        <v>113</v>
      </c>
      <c r="H313" s="39">
        <v>0</v>
      </c>
      <c r="I313" s="39">
        <v>0</v>
      </c>
      <c r="J313" s="39">
        <v>0</v>
      </c>
      <c r="K313" s="39">
        <v>1.3288567839195979</v>
      </c>
      <c r="L313" s="22" t="s">
        <v>4125</v>
      </c>
      <c r="M313" s="80" t="s">
        <v>114</v>
      </c>
      <c r="N313" s="39">
        <v>0.34276067839195984</v>
      </c>
      <c r="O313" s="39">
        <v>0</v>
      </c>
      <c r="P313" s="39">
        <v>0</v>
      </c>
    </row>
    <row r="314" spans="1:16" ht="12.75" hidden="1" customHeight="1" x14ac:dyDescent="0.25">
      <c r="A314" s="22" t="s">
        <v>2087</v>
      </c>
      <c r="B314" s="22">
        <v>1999</v>
      </c>
      <c r="C314" s="22" t="s">
        <v>5576</v>
      </c>
      <c r="D314" s="22">
        <v>41007</v>
      </c>
      <c r="E314" s="22" t="s">
        <v>111</v>
      </c>
      <c r="F314" s="22" t="s">
        <v>3653</v>
      </c>
      <c r="G314" s="80" t="s">
        <v>113</v>
      </c>
      <c r="H314" s="39">
        <v>0.54</v>
      </c>
      <c r="I314" s="39">
        <v>0.72</v>
      </c>
      <c r="J314" s="39">
        <v>2.79</v>
      </c>
      <c r="K314" s="39">
        <v>0.78800000000000003</v>
      </c>
      <c r="L314" s="22" t="s">
        <v>4126</v>
      </c>
      <c r="M314" s="80" t="s">
        <v>114</v>
      </c>
      <c r="N314" s="39">
        <v>0.23</v>
      </c>
      <c r="O314" s="39">
        <v>0.2</v>
      </c>
      <c r="P314" s="39">
        <v>0</v>
      </c>
    </row>
    <row r="315" spans="1:16" ht="12.75" hidden="1" customHeight="1" x14ac:dyDescent="0.25">
      <c r="A315" s="22" t="s">
        <v>2088</v>
      </c>
      <c r="B315" s="22">
        <v>1999</v>
      </c>
      <c r="C315" s="22" t="s">
        <v>5576</v>
      </c>
      <c r="D315" s="22">
        <v>41008</v>
      </c>
      <c r="E315" s="22" t="s">
        <v>111</v>
      </c>
      <c r="G315" s="80" t="s">
        <v>113</v>
      </c>
      <c r="H315" s="39">
        <v>0</v>
      </c>
      <c r="I315" s="39">
        <v>0</v>
      </c>
      <c r="J315" s="39">
        <v>0</v>
      </c>
      <c r="K315" s="39">
        <v>0.26462358180058082</v>
      </c>
      <c r="L315" s="22" t="s">
        <v>4127</v>
      </c>
      <c r="M315" s="80" t="s">
        <v>114</v>
      </c>
      <c r="N315" s="39">
        <v>0.14434013552758954</v>
      </c>
      <c r="O315" s="39">
        <v>0</v>
      </c>
      <c r="P315" s="39">
        <v>0</v>
      </c>
    </row>
    <row r="316" spans="1:16" ht="12.75" hidden="1" customHeight="1" x14ac:dyDescent="0.25">
      <c r="A316" s="22" t="s">
        <v>2089</v>
      </c>
      <c r="B316" s="22">
        <v>1999</v>
      </c>
      <c r="C316" s="22" t="s">
        <v>5576</v>
      </c>
      <c r="D316" s="22">
        <v>41009</v>
      </c>
      <c r="E316" s="22" t="s">
        <v>111</v>
      </c>
      <c r="G316" s="80" t="s">
        <v>113</v>
      </c>
      <c r="H316" s="39">
        <v>0</v>
      </c>
      <c r="I316" s="39">
        <v>0</v>
      </c>
      <c r="J316" s="39">
        <v>0</v>
      </c>
      <c r="K316" s="39">
        <v>2.0281932021466907E-2</v>
      </c>
      <c r="L316" s="22" t="s">
        <v>4128</v>
      </c>
      <c r="M316" s="80" t="s">
        <v>114</v>
      </c>
      <c r="N316" s="39">
        <v>3.3803220035778174E-2</v>
      </c>
      <c r="O316" s="39">
        <v>0</v>
      </c>
      <c r="P316" s="39">
        <v>0</v>
      </c>
    </row>
    <row r="317" spans="1:16" ht="12.75" hidden="1" customHeight="1" x14ac:dyDescent="0.25">
      <c r="A317" s="22" t="s">
        <v>2090</v>
      </c>
      <c r="B317" s="22">
        <v>1999</v>
      </c>
      <c r="C317" s="22" t="s">
        <v>5576</v>
      </c>
      <c r="D317" s="22">
        <v>41010</v>
      </c>
      <c r="E317" s="22" t="s">
        <v>111</v>
      </c>
      <c r="G317" s="80" t="s">
        <v>113</v>
      </c>
      <c r="H317" s="39">
        <v>0</v>
      </c>
      <c r="I317" s="39">
        <v>0</v>
      </c>
      <c r="J317" s="39">
        <v>0</v>
      </c>
      <c r="K317" s="39">
        <v>0.3046084255369505</v>
      </c>
      <c r="L317" s="22" t="s">
        <v>4129</v>
      </c>
      <c r="M317" s="80" t="s">
        <v>114</v>
      </c>
      <c r="N317" s="39">
        <v>0.36863440033134132</v>
      </c>
      <c r="O317" s="39">
        <v>0.58205431631264415</v>
      </c>
      <c r="P317" s="39">
        <v>0</v>
      </c>
    </row>
    <row r="318" spans="1:16" ht="12.75" hidden="1" customHeight="1" x14ac:dyDescent="0.25">
      <c r="A318" s="22" t="s">
        <v>2091</v>
      </c>
      <c r="B318" s="22">
        <v>1999</v>
      </c>
      <c r="C318" s="22" t="s">
        <v>5576</v>
      </c>
      <c r="D318" s="22">
        <v>41011</v>
      </c>
      <c r="E318" s="22" t="s">
        <v>111</v>
      </c>
      <c r="F318" s="22" t="s">
        <v>3654</v>
      </c>
      <c r="G318" s="80" t="s">
        <v>113</v>
      </c>
      <c r="H318" s="39">
        <v>0.29833818579602828</v>
      </c>
      <c r="I318" s="39">
        <v>0</v>
      </c>
      <c r="J318" s="39">
        <v>0</v>
      </c>
      <c r="K318" s="39">
        <v>9.1796364860316393E-2</v>
      </c>
      <c r="L318" s="22" t="s">
        <v>4130</v>
      </c>
      <c r="M318" s="80" t="s">
        <v>114</v>
      </c>
      <c r="N318" s="39">
        <v>2.9505974419387408E-2</v>
      </c>
      <c r="O318" s="39">
        <v>0</v>
      </c>
      <c r="P318" s="39">
        <v>0</v>
      </c>
    </row>
    <row r="319" spans="1:16" ht="12.75" hidden="1" customHeight="1" x14ac:dyDescent="0.25">
      <c r="A319" s="22" t="s">
        <v>2092</v>
      </c>
      <c r="B319" s="22">
        <v>1999</v>
      </c>
      <c r="C319" s="22" t="s">
        <v>5576</v>
      </c>
      <c r="D319" s="22">
        <v>41012</v>
      </c>
      <c r="E319" s="22" t="s">
        <v>111</v>
      </c>
      <c r="F319" s="22" t="s">
        <v>3655</v>
      </c>
      <c r="G319" s="80" t="s">
        <v>113</v>
      </c>
      <c r="H319" s="39">
        <v>0.22609218232747649</v>
      </c>
      <c r="I319" s="39">
        <v>0</v>
      </c>
      <c r="J319" s="39">
        <v>0</v>
      </c>
      <c r="K319" s="39">
        <v>0.31898276886512184</v>
      </c>
      <c r="M319" s="80" t="s">
        <v>114</v>
      </c>
      <c r="N319" s="39">
        <v>0</v>
      </c>
      <c r="O319" s="39">
        <v>0</v>
      </c>
      <c r="P319" s="39">
        <v>0</v>
      </c>
    </row>
    <row r="320" spans="1:16" ht="12.75" hidden="1" customHeight="1" x14ac:dyDescent="0.25">
      <c r="A320" s="22" t="s">
        <v>2093</v>
      </c>
      <c r="B320" s="22">
        <v>1999</v>
      </c>
      <c r="C320" s="22" t="s">
        <v>5576</v>
      </c>
      <c r="D320" s="22">
        <v>41013</v>
      </c>
      <c r="E320" s="22" t="s">
        <v>111</v>
      </c>
      <c r="G320" s="80" t="s">
        <v>113</v>
      </c>
      <c r="H320" s="39">
        <v>0</v>
      </c>
      <c r="I320" s="39">
        <v>0</v>
      </c>
      <c r="J320" s="39">
        <v>0</v>
      </c>
      <c r="K320" s="39">
        <v>0.67019396551724131</v>
      </c>
      <c r="M320" s="80" t="s">
        <v>114</v>
      </c>
      <c r="N320" s="39">
        <v>0</v>
      </c>
      <c r="O320" s="39">
        <v>0</v>
      </c>
      <c r="P320" s="39">
        <v>0</v>
      </c>
    </row>
    <row r="321" spans="1:16" ht="12.75" hidden="1" customHeight="1" x14ac:dyDescent="0.25">
      <c r="A321" s="22" t="s">
        <v>2094</v>
      </c>
      <c r="B321" s="22">
        <v>1999</v>
      </c>
      <c r="C321" s="22" t="s">
        <v>5576</v>
      </c>
      <c r="D321" s="22">
        <v>41014</v>
      </c>
      <c r="E321" s="22" t="s">
        <v>111</v>
      </c>
      <c r="G321" s="80" t="s">
        <v>113</v>
      </c>
      <c r="H321" s="35">
        <v>0</v>
      </c>
      <c r="I321" s="39">
        <v>0</v>
      </c>
      <c r="J321" s="39">
        <v>4.4324607863619256</v>
      </c>
      <c r="K321" s="39">
        <v>10.119097647599546</v>
      </c>
      <c r="M321" s="80" t="s">
        <v>114</v>
      </c>
      <c r="N321" s="39">
        <v>0</v>
      </c>
      <c r="O321" s="39">
        <v>0</v>
      </c>
      <c r="P321" s="39">
        <v>0</v>
      </c>
    </row>
    <row r="322" spans="1:16" ht="12.75" hidden="1" customHeight="1" x14ac:dyDescent="0.25">
      <c r="A322" s="22" t="s">
        <v>2095</v>
      </c>
      <c r="B322" s="22">
        <v>1999</v>
      </c>
      <c r="C322" s="22" t="s">
        <v>5576</v>
      </c>
      <c r="D322" s="22">
        <v>41015</v>
      </c>
      <c r="E322" s="22" t="s">
        <v>111</v>
      </c>
      <c r="G322" s="80" t="s">
        <v>113</v>
      </c>
      <c r="H322" s="39">
        <v>0</v>
      </c>
      <c r="I322" s="39">
        <v>0</v>
      </c>
      <c r="J322" s="39">
        <v>0</v>
      </c>
      <c r="K322" s="39">
        <v>1.1471335081335619</v>
      </c>
      <c r="L322" s="22" t="s">
        <v>4131</v>
      </c>
      <c r="M322" s="80" t="s">
        <v>114</v>
      </c>
      <c r="N322" s="39">
        <v>2.4616598886986304E-2</v>
      </c>
      <c r="O322" s="39">
        <v>1.3046797410102742</v>
      </c>
      <c r="P322" s="39">
        <v>0</v>
      </c>
    </row>
    <row r="323" spans="1:16" ht="12.75" hidden="1" customHeight="1" x14ac:dyDescent="0.25">
      <c r="A323" s="22" t="s">
        <v>2096</v>
      </c>
      <c r="B323" s="22">
        <v>1999</v>
      </c>
      <c r="C323" s="22" t="s">
        <v>5576</v>
      </c>
      <c r="D323" s="22">
        <v>41016</v>
      </c>
      <c r="E323" s="22" t="s">
        <v>111</v>
      </c>
      <c r="G323" s="80" t="s">
        <v>113</v>
      </c>
      <c r="H323" s="39">
        <v>0</v>
      </c>
      <c r="I323" s="39">
        <v>0</v>
      </c>
      <c r="J323" s="39">
        <v>0</v>
      </c>
      <c r="K323" s="39">
        <v>0.41378965903633741</v>
      </c>
      <c r="M323" s="80" t="s">
        <v>114</v>
      </c>
      <c r="N323" s="39">
        <v>0</v>
      </c>
      <c r="O323" s="39">
        <v>0</v>
      </c>
      <c r="P323" s="39">
        <v>0</v>
      </c>
    </row>
    <row r="324" spans="1:16" ht="12.75" hidden="1" customHeight="1" x14ac:dyDescent="0.25">
      <c r="A324" s="22" t="s">
        <v>2097</v>
      </c>
      <c r="B324" s="22">
        <v>1999</v>
      </c>
      <c r="C324" s="22" t="s">
        <v>5576</v>
      </c>
      <c r="D324" s="22">
        <v>41017</v>
      </c>
      <c r="E324" s="22" t="s">
        <v>151</v>
      </c>
      <c r="G324" s="80" t="s">
        <v>114</v>
      </c>
      <c r="H324" s="39">
        <v>0</v>
      </c>
      <c r="I324" s="39">
        <v>0</v>
      </c>
      <c r="J324" s="39">
        <v>0</v>
      </c>
      <c r="K324" s="39">
        <v>0.87594463746653761</v>
      </c>
      <c r="M324" s="80"/>
      <c r="N324" s="39"/>
      <c r="O324" s="39"/>
      <c r="P324" s="39"/>
    </row>
    <row r="325" spans="1:16" ht="12.75" hidden="1" customHeight="1" x14ac:dyDescent="0.25">
      <c r="A325" s="22" t="s">
        <v>2098</v>
      </c>
      <c r="B325" s="22">
        <v>1999</v>
      </c>
      <c r="C325" s="22" t="s">
        <v>5576</v>
      </c>
      <c r="D325" s="22">
        <v>41018</v>
      </c>
      <c r="E325" s="22" t="s">
        <v>151</v>
      </c>
      <c r="F325" s="22" t="s">
        <v>2451</v>
      </c>
      <c r="G325" s="80" t="s">
        <v>114</v>
      </c>
      <c r="H325" s="39">
        <v>3.8854394011281566E-2</v>
      </c>
      <c r="I325" s="39">
        <v>0</v>
      </c>
      <c r="J325" s="39">
        <v>0</v>
      </c>
      <c r="K325" s="39">
        <v>0.23721630027940324</v>
      </c>
      <c r="M325" s="80"/>
      <c r="N325" s="39"/>
      <c r="O325" s="39"/>
      <c r="P325" s="39"/>
    </row>
    <row r="326" spans="1:16" ht="12.75" hidden="1" customHeight="1" x14ac:dyDescent="0.25">
      <c r="A326" s="22" t="s">
        <v>2099</v>
      </c>
      <c r="B326" s="22">
        <v>1999</v>
      </c>
      <c r="C326" s="22" t="s">
        <v>5576</v>
      </c>
      <c r="D326" s="22">
        <v>41019</v>
      </c>
      <c r="E326" s="22" t="s">
        <v>151</v>
      </c>
      <c r="F326" s="22" t="s">
        <v>3656</v>
      </c>
      <c r="G326" s="80" t="s">
        <v>114</v>
      </c>
      <c r="H326" s="39">
        <v>0.12191243638261777</v>
      </c>
      <c r="I326" s="39">
        <v>0</v>
      </c>
      <c r="J326" s="39">
        <v>0</v>
      </c>
      <c r="K326" s="39">
        <v>0.66352342424637867</v>
      </c>
      <c r="M326" s="80"/>
      <c r="N326" s="39"/>
      <c r="O326" s="39"/>
      <c r="P326" s="39"/>
    </row>
    <row r="327" spans="1:16" ht="12.75" hidden="1" customHeight="1" x14ac:dyDescent="0.25">
      <c r="A327" s="22" t="s">
        <v>2100</v>
      </c>
      <c r="B327" s="22">
        <v>1999</v>
      </c>
      <c r="C327" s="22" t="s">
        <v>5576</v>
      </c>
      <c r="D327" s="22">
        <v>41020</v>
      </c>
      <c r="E327" s="22" t="s">
        <v>151</v>
      </c>
      <c r="F327" s="22" t="s">
        <v>3657</v>
      </c>
      <c r="G327" s="80" t="s">
        <v>114</v>
      </c>
      <c r="H327" s="39">
        <v>0.22310752490702909</v>
      </c>
      <c r="I327" s="39">
        <v>0</v>
      </c>
      <c r="J327" s="39">
        <v>0</v>
      </c>
      <c r="K327" s="39">
        <v>0.64382457187456965</v>
      </c>
    </row>
    <row r="328" spans="1:16" ht="12.75" hidden="1" customHeight="1" x14ac:dyDescent="0.25">
      <c r="A328" s="22" t="s">
        <v>2101</v>
      </c>
      <c r="B328" s="22">
        <v>1999</v>
      </c>
      <c r="C328" s="22" t="s">
        <v>5576</v>
      </c>
      <c r="D328" s="22">
        <v>41021</v>
      </c>
      <c r="E328" s="22" t="s">
        <v>151</v>
      </c>
      <c r="F328" s="22" t="s">
        <v>3658</v>
      </c>
      <c r="G328" s="80" t="s">
        <v>114</v>
      </c>
      <c r="H328" s="39">
        <v>0.82210460124029661</v>
      </c>
      <c r="I328" s="39">
        <v>0</v>
      </c>
      <c r="J328" s="39">
        <v>0</v>
      </c>
      <c r="K328" s="39">
        <v>5.4650382063402567</v>
      </c>
    </row>
    <row r="329" spans="1:16" ht="12.75" hidden="1" customHeight="1" x14ac:dyDescent="0.25">
      <c r="A329" s="22" t="s">
        <v>2102</v>
      </c>
      <c r="B329" s="22">
        <v>1999</v>
      </c>
      <c r="C329" s="22" t="s">
        <v>5576</v>
      </c>
      <c r="D329" s="22">
        <v>41022</v>
      </c>
      <c r="E329" s="22" t="s">
        <v>151</v>
      </c>
      <c r="F329" s="22" t="s">
        <v>3659</v>
      </c>
      <c r="G329" s="80" t="s">
        <v>114</v>
      </c>
      <c r="H329" s="39">
        <v>2.5277060292098366</v>
      </c>
      <c r="I329" s="39">
        <v>1.743245537386094</v>
      </c>
      <c r="J329" s="39">
        <v>0</v>
      </c>
      <c r="K329" s="39">
        <v>1.3530905837806351</v>
      </c>
    </row>
    <row r="330" spans="1:16" ht="12.75" hidden="1" customHeight="1" x14ac:dyDescent="0.25">
      <c r="A330" s="22" t="s">
        <v>2103</v>
      </c>
      <c r="B330" s="22">
        <v>1999</v>
      </c>
      <c r="C330" s="22" t="s">
        <v>5576</v>
      </c>
      <c r="D330" s="22">
        <v>41023</v>
      </c>
      <c r="E330" s="22" t="s">
        <v>151</v>
      </c>
      <c r="F330" s="22" t="s">
        <v>3660</v>
      </c>
      <c r="G330" s="80" t="s">
        <v>114</v>
      </c>
      <c r="H330" s="39">
        <v>4.3246257018091074E-2</v>
      </c>
      <c r="I330" s="39">
        <v>0</v>
      </c>
      <c r="J330" s="39">
        <v>0</v>
      </c>
      <c r="K330" s="39">
        <v>2.1623128509045537E-2</v>
      </c>
    </row>
    <row r="331" spans="1:16" ht="12.75" hidden="1" customHeight="1" x14ac:dyDescent="0.25">
      <c r="A331" s="22" t="s">
        <v>2104</v>
      </c>
      <c r="B331" s="22">
        <v>1999</v>
      </c>
      <c r="C331" s="22" t="s">
        <v>5576</v>
      </c>
      <c r="D331" s="22">
        <v>41024</v>
      </c>
      <c r="E331" s="22" t="s">
        <v>151</v>
      </c>
      <c r="F331" s="22" t="s">
        <v>3661</v>
      </c>
      <c r="G331" s="80" t="s">
        <v>114</v>
      </c>
      <c r="H331" s="39">
        <v>0.73865099681948654</v>
      </c>
      <c r="I331" s="39">
        <v>0.49908851136451793</v>
      </c>
      <c r="J331" s="39">
        <v>0</v>
      </c>
      <c r="K331" s="39">
        <v>1.1898270110930107</v>
      </c>
    </row>
    <row r="332" spans="1:16" ht="12.75" hidden="1" customHeight="1" x14ac:dyDescent="0.25">
      <c r="A332" s="22" t="s">
        <v>2105</v>
      </c>
      <c r="B332" s="22">
        <v>1999</v>
      </c>
      <c r="C332" s="22" t="s">
        <v>5576</v>
      </c>
      <c r="D332" s="22">
        <v>41025</v>
      </c>
      <c r="E332" s="22" t="s">
        <v>151</v>
      </c>
      <c r="F332" s="22" t="s">
        <v>3662</v>
      </c>
      <c r="G332" s="80" t="s">
        <v>114</v>
      </c>
      <c r="H332" s="39">
        <v>0.73933400832489604</v>
      </c>
      <c r="I332" s="39">
        <v>0</v>
      </c>
      <c r="J332" s="39">
        <v>0</v>
      </c>
      <c r="K332" s="39">
        <v>1.2268948138148275</v>
      </c>
    </row>
    <row r="333" spans="1:16" ht="12.75" hidden="1" customHeight="1" x14ac:dyDescent="0.25">
      <c r="A333" s="22" t="s">
        <v>2106</v>
      </c>
      <c r="B333" s="22">
        <v>1999</v>
      </c>
      <c r="C333" s="22" t="s">
        <v>5576</v>
      </c>
      <c r="D333" s="22">
        <v>41026</v>
      </c>
      <c r="E333" s="22" t="s">
        <v>151</v>
      </c>
      <c r="F333" s="22" t="s">
        <v>3663</v>
      </c>
      <c r="G333" s="80" t="s">
        <v>114</v>
      </c>
      <c r="H333" s="39">
        <v>1.9785873141949393</v>
      </c>
      <c r="I333" s="39">
        <v>1.724922273913537</v>
      </c>
      <c r="J333" s="39">
        <v>10.603198683762622</v>
      </c>
      <c r="K333" s="39">
        <v>0.18940323007678053</v>
      </c>
    </row>
    <row r="334" spans="1:16" ht="12.75" hidden="1" customHeight="1" x14ac:dyDescent="0.25">
      <c r="A334" s="22" t="s">
        <v>2107</v>
      </c>
      <c r="B334" s="22">
        <v>1999</v>
      </c>
      <c r="C334" s="22" t="s">
        <v>5576</v>
      </c>
      <c r="D334" s="22">
        <v>41027</v>
      </c>
      <c r="E334" s="22" t="s">
        <v>151</v>
      </c>
      <c r="F334" s="22" t="s">
        <v>3664</v>
      </c>
      <c r="G334" s="80" t="s">
        <v>114</v>
      </c>
      <c r="H334" s="39">
        <v>1.3052094594594594</v>
      </c>
      <c r="I334" s="39">
        <v>0.593277027027027</v>
      </c>
      <c r="J334" s="39">
        <v>11.242599662162162</v>
      </c>
      <c r="K334" s="39">
        <v>0.33816790540540537</v>
      </c>
    </row>
    <row r="335" spans="1:16" ht="12.75" hidden="1" customHeight="1" x14ac:dyDescent="0.25">
      <c r="A335" s="22" t="s">
        <v>2108</v>
      </c>
      <c r="B335" s="22">
        <v>1999</v>
      </c>
      <c r="C335" s="22" t="s">
        <v>5576</v>
      </c>
      <c r="D335" s="22">
        <v>41028</v>
      </c>
      <c r="E335" s="22" t="s">
        <v>151</v>
      </c>
      <c r="G335" s="80" t="s">
        <v>114</v>
      </c>
      <c r="H335" s="39">
        <v>0</v>
      </c>
      <c r="I335" s="39">
        <v>0</v>
      </c>
      <c r="J335" s="39">
        <v>0</v>
      </c>
      <c r="K335" s="39">
        <v>0.17650735237508661</v>
      </c>
    </row>
    <row r="336" spans="1:16" ht="12.75" hidden="1" customHeight="1" x14ac:dyDescent="0.25">
      <c r="A336" s="22" t="s">
        <v>2109</v>
      </c>
      <c r="B336" s="22">
        <v>1999</v>
      </c>
      <c r="C336" s="22" t="s">
        <v>5576</v>
      </c>
      <c r="D336" s="22">
        <v>41029</v>
      </c>
      <c r="E336" s="22" t="s">
        <v>151</v>
      </c>
      <c r="G336" s="80" t="s">
        <v>114</v>
      </c>
      <c r="H336" s="39">
        <v>0</v>
      </c>
      <c r="I336" s="39">
        <v>0</v>
      </c>
      <c r="J336" s="39">
        <v>0</v>
      </c>
      <c r="K336" s="39">
        <v>0.29943394692097286</v>
      </c>
    </row>
    <row r="337" spans="1:11" ht="12.75" hidden="1" customHeight="1" x14ac:dyDescent="0.25">
      <c r="A337" s="22" t="s">
        <v>2110</v>
      </c>
      <c r="B337" s="22">
        <v>1999</v>
      </c>
      <c r="C337" s="22" t="s">
        <v>5576</v>
      </c>
      <c r="D337" s="22">
        <v>41030</v>
      </c>
      <c r="E337" s="22" t="s">
        <v>151</v>
      </c>
      <c r="F337" s="22" t="s">
        <v>3665</v>
      </c>
      <c r="G337" s="80" t="s">
        <v>114</v>
      </c>
      <c r="H337" s="39">
        <v>4.220306624240671E-2</v>
      </c>
      <c r="I337" s="39">
        <v>0</v>
      </c>
      <c r="J337" s="39">
        <v>0</v>
      </c>
      <c r="K337" s="39">
        <v>2.6376916401504191E-2</v>
      </c>
    </row>
    <row r="338" spans="1:11" ht="12.75" hidden="1" customHeight="1" x14ac:dyDescent="0.25">
      <c r="A338" s="22" t="s">
        <v>2111</v>
      </c>
      <c r="B338" s="22">
        <v>1999</v>
      </c>
      <c r="C338" s="22" t="s">
        <v>5576</v>
      </c>
      <c r="D338" s="22">
        <v>41031</v>
      </c>
      <c r="E338" s="22" t="s">
        <v>151</v>
      </c>
      <c r="F338" s="22" t="s">
        <v>3666</v>
      </c>
      <c r="G338" s="80" t="s">
        <v>114</v>
      </c>
      <c r="H338" s="39">
        <v>5.3435383411580597</v>
      </c>
      <c r="I338" s="39">
        <v>0</v>
      </c>
      <c r="J338" s="39">
        <v>0</v>
      </c>
      <c r="K338" s="39">
        <v>0.43443401147626504</v>
      </c>
    </row>
    <row r="339" spans="1:11" ht="12.75" hidden="1" customHeight="1" x14ac:dyDescent="0.25">
      <c r="A339" s="22" t="s">
        <v>2112</v>
      </c>
      <c r="B339" s="22">
        <v>1999</v>
      </c>
      <c r="C339" s="22" t="s">
        <v>5576</v>
      </c>
      <c r="D339" s="22">
        <v>41032</v>
      </c>
      <c r="E339" s="22" t="s">
        <v>151</v>
      </c>
      <c r="F339" s="22" t="s">
        <v>3667</v>
      </c>
      <c r="G339" s="80" t="s">
        <v>114</v>
      </c>
      <c r="H339" s="39">
        <v>0.87294584151517074</v>
      </c>
      <c r="I339" s="39">
        <v>0</v>
      </c>
      <c r="J339" s="39">
        <v>0</v>
      </c>
      <c r="K339" s="39">
        <v>3.1295820611895868</v>
      </c>
    </row>
    <row r="340" spans="1:11" ht="12.75" hidden="1" customHeight="1" x14ac:dyDescent="0.25">
      <c r="A340" s="22" t="s">
        <v>2113</v>
      </c>
      <c r="B340" s="22">
        <v>1999</v>
      </c>
      <c r="C340" s="22" t="s">
        <v>5576</v>
      </c>
      <c r="D340" s="22">
        <v>41033</v>
      </c>
      <c r="E340" s="22" t="s">
        <v>151</v>
      </c>
      <c r="F340" s="22" t="s">
        <v>3668</v>
      </c>
      <c r="G340" s="80" t="s">
        <v>114</v>
      </c>
      <c r="H340" s="39">
        <v>1.0285847697008128</v>
      </c>
      <c r="I340" s="39">
        <v>1.1335423992621203</v>
      </c>
      <c r="J340" s="39">
        <v>2.2460932726119793</v>
      </c>
      <c r="K340" s="39">
        <v>3.2830746526776964</v>
      </c>
    </row>
    <row r="341" spans="1:11" ht="12.75" hidden="1" customHeight="1" x14ac:dyDescent="0.25">
      <c r="A341" s="22" t="s">
        <v>2114</v>
      </c>
      <c r="B341" s="22">
        <v>1999</v>
      </c>
      <c r="C341" s="22" t="s">
        <v>5576</v>
      </c>
      <c r="D341" s="22">
        <v>41034</v>
      </c>
      <c r="E341" s="22" t="s">
        <v>151</v>
      </c>
      <c r="F341" s="22" t="s">
        <v>4045</v>
      </c>
      <c r="G341" s="80" t="s">
        <v>114</v>
      </c>
      <c r="H341" s="39">
        <v>1.1824256697085662</v>
      </c>
      <c r="I341" s="39">
        <v>3.0624824845451868</v>
      </c>
      <c r="J341" s="39">
        <v>0</v>
      </c>
      <c r="K341" s="39">
        <v>0.6306270238445687</v>
      </c>
    </row>
    <row r="342" spans="1:11" ht="12.75" hidden="1" customHeight="1" x14ac:dyDescent="0.25">
      <c r="A342" s="22" t="s">
        <v>2115</v>
      </c>
      <c r="B342" s="22">
        <v>1999</v>
      </c>
      <c r="C342" s="22" t="s">
        <v>5576</v>
      </c>
      <c r="D342" s="22">
        <v>41035</v>
      </c>
      <c r="E342" s="22" t="s">
        <v>151</v>
      </c>
      <c r="F342" s="22" t="s">
        <v>3669</v>
      </c>
      <c r="G342" s="80" t="s">
        <v>114</v>
      </c>
      <c r="H342" s="39">
        <v>4.420832473340214</v>
      </c>
      <c r="I342" s="39">
        <v>3.0660612315101483</v>
      </c>
      <c r="J342" s="39">
        <v>32.443206054351563</v>
      </c>
      <c r="K342" s="39">
        <v>0.96973099415204689</v>
      </c>
    </row>
    <row r="343" spans="1:11" ht="12.75" hidden="1" customHeight="1" x14ac:dyDescent="0.25">
      <c r="A343" s="22" t="s">
        <v>2116</v>
      </c>
      <c r="B343" s="22">
        <v>1999</v>
      </c>
      <c r="C343" s="22" t="s">
        <v>5576</v>
      </c>
      <c r="D343" s="22">
        <v>41036</v>
      </c>
      <c r="E343" s="22" t="s">
        <v>151</v>
      </c>
      <c r="F343" s="22" t="s">
        <v>3670</v>
      </c>
      <c r="G343" s="80" t="s">
        <v>114</v>
      </c>
      <c r="H343" s="39">
        <v>0.26850432323232321</v>
      </c>
      <c r="I343" s="39">
        <v>0</v>
      </c>
      <c r="J343" s="39">
        <v>0</v>
      </c>
      <c r="K343" s="39">
        <v>0.17287264646464648</v>
      </c>
    </row>
    <row r="344" spans="1:11" ht="12.75" hidden="1" customHeight="1" x14ac:dyDescent="0.25">
      <c r="A344" s="22" t="s">
        <v>2117</v>
      </c>
      <c r="B344" s="22">
        <v>1999</v>
      </c>
      <c r="C344" s="22" t="s">
        <v>5576</v>
      </c>
      <c r="D344" s="22">
        <v>41037</v>
      </c>
      <c r="E344" s="22" t="s">
        <v>151</v>
      </c>
      <c r="G344" s="80" t="s">
        <v>114</v>
      </c>
      <c r="H344" s="39">
        <v>0</v>
      </c>
      <c r="I344" s="39">
        <v>0</v>
      </c>
      <c r="J344" s="39">
        <v>0</v>
      </c>
      <c r="K344" s="39">
        <v>0.32451507498640136</v>
      </c>
    </row>
    <row r="345" spans="1:11" ht="12.75" hidden="1" customHeight="1" x14ac:dyDescent="0.25">
      <c r="A345" s="22" t="s">
        <v>2118</v>
      </c>
      <c r="B345" s="22">
        <v>1999</v>
      </c>
      <c r="C345" s="22" t="s">
        <v>5576</v>
      </c>
      <c r="D345" s="22">
        <v>41038</v>
      </c>
      <c r="E345" s="22" t="s">
        <v>151</v>
      </c>
      <c r="F345" s="22" t="s">
        <v>3671</v>
      </c>
      <c r="G345" s="80" t="s">
        <v>114</v>
      </c>
      <c r="H345" s="39">
        <v>1.5987673485496285</v>
      </c>
      <c r="I345" s="39">
        <v>0.47779254094586598</v>
      </c>
      <c r="J345" s="39">
        <v>0</v>
      </c>
      <c r="K345" s="39">
        <v>0.27013655199631653</v>
      </c>
    </row>
    <row r="346" spans="1:11" ht="12.75" hidden="1" customHeight="1" x14ac:dyDescent="0.25">
      <c r="A346" s="22" t="s">
        <v>2119</v>
      </c>
      <c r="B346" s="22">
        <v>1999</v>
      </c>
      <c r="C346" s="22" t="s">
        <v>5576</v>
      </c>
      <c r="D346" s="22">
        <v>41039</v>
      </c>
      <c r="E346" s="22" t="s">
        <v>151</v>
      </c>
      <c r="F346" s="22" t="s">
        <v>3672</v>
      </c>
      <c r="G346" s="80" t="s">
        <v>114</v>
      </c>
      <c r="H346" s="39">
        <v>1.2134034560480842</v>
      </c>
      <c r="I346" s="39">
        <v>0</v>
      </c>
      <c r="J346" s="39">
        <v>8.4938241923365894</v>
      </c>
      <c r="K346" s="39">
        <v>0.65350443275732528</v>
      </c>
    </row>
    <row r="347" spans="1:11" ht="12.75" hidden="1" customHeight="1" x14ac:dyDescent="0.25">
      <c r="A347" s="22" t="s">
        <v>2120</v>
      </c>
      <c r="B347" s="22">
        <v>1999</v>
      </c>
      <c r="C347" s="22" t="s">
        <v>5576</v>
      </c>
      <c r="D347" s="22">
        <v>41040</v>
      </c>
      <c r="E347" s="22" t="s">
        <v>151</v>
      </c>
      <c r="F347" s="22" t="s">
        <v>3673</v>
      </c>
      <c r="G347" s="80" t="s">
        <v>114</v>
      </c>
      <c r="H347" s="39">
        <v>0.98593212720530388</v>
      </c>
      <c r="I347" s="39">
        <v>2.9363630745027529</v>
      </c>
      <c r="J347" s="39">
        <v>0</v>
      </c>
      <c r="K347" s="39">
        <v>0.12002651983368917</v>
      </c>
    </row>
    <row r="348" spans="1:11" ht="12.75" hidden="1" customHeight="1" x14ac:dyDescent="0.25">
      <c r="A348" s="22" t="s">
        <v>2121</v>
      </c>
      <c r="B348" s="22">
        <v>1999</v>
      </c>
      <c r="C348" s="22" t="s">
        <v>5576</v>
      </c>
      <c r="D348" s="22">
        <v>41041</v>
      </c>
      <c r="E348" s="22" t="s">
        <v>151</v>
      </c>
      <c r="F348" s="22" t="s">
        <v>3674</v>
      </c>
      <c r="G348" s="80" t="s">
        <v>114</v>
      </c>
      <c r="H348" s="39">
        <v>0.72336268360151179</v>
      </c>
      <c r="I348" s="39">
        <v>1.5034596953286323</v>
      </c>
      <c r="J348" s="39">
        <v>0</v>
      </c>
      <c r="K348" s="39">
        <v>0.61840417656913549</v>
      </c>
    </row>
    <row r="349" spans="1:11" ht="12.75" hidden="1" customHeight="1" x14ac:dyDescent="0.25">
      <c r="A349" s="22" t="s">
        <v>2122</v>
      </c>
      <c r="B349" s="22">
        <v>1999</v>
      </c>
      <c r="C349" s="22" t="s">
        <v>5576</v>
      </c>
      <c r="D349" s="22">
        <v>41042</v>
      </c>
      <c r="E349" s="22" t="s">
        <v>151</v>
      </c>
      <c r="F349" s="22" t="s">
        <v>3675</v>
      </c>
      <c r="G349" s="80" t="s">
        <v>114</v>
      </c>
      <c r="H349" s="39">
        <v>0.41890197691155301</v>
      </c>
      <c r="I349" s="39">
        <v>0</v>
      </c>
      <c r="J349" s="39">
        <v>3.889804071321564</v>
      </c>
      <c r="K349" s="39">
        <v>0.37102746526451841</v>
      </c>
    </row>
    <row r="350" spans="1:11" ht="12.75" hidden="1" customHeight="1" x14ac:dyDescent="0.25">
      <c r="A350" s="22" t="s">
        <v>2123</v>
      </c>
      <c r="B350" s="22">
        <v>1999</v>
      </c>
      <c r="C350" s="22" t="s">
        <v>5576</v>
      </c>
      <c r="D350" s="22">
        <v>41043</v>
      </c>
      <c r="E350" s="22" t="s">
        <v>151</v>
      </c>
      <c r="F350" s="22" t="s">
        <v>3676</v>
      </c>
      <c r="G350" s="80" t="s">
        <v>114</v>
      </c>
      <c r="H350" s="39">
        <v>0.64126173067764802</v>
      </c>
      <c r="I350" s="39">
        <v>0</v>
      </c>
      <c r="J350" s="39">
        <v>0</v>
      </c>
      <c r="K350" s="39">
        <v>0.217012353979326</v>
      </c>
    </row>
    <row r="351" spans="1:11" ht="12.75" hidden="1" customHeight="1" x14ac:dyDescent="0.25">
      <c r="A351" s="22" t="s">
        <v>2124</v>
      </c>
      <c r="B351" s="22">
        <v>1999</v>
      </c>
      <c r="C351" s="22" t="s">
        <v>5576</v>
      </c>
      <c r="D351" s="22">
        <v>41044</v>
      </c>
      <c r="E351" s="22" t="s">
        <v>151</v>
      </c>
      <c r="F351" s="22" t="s">
        <v>3677</v>
      </c>
      <c r="G351" s="80" t="s">
        <v>114</v>
      </c>
      <c r="H351" s="39">
        <v>1.0688224098137784</v>
      </c>
      <c r="I351" s="39">
        <v>0</v>
      </c>
      <c r="J351" s="39">
        <v>0</v>
      </c>
      <c r="K351" s="39">
        <v>0.69359752126213281</v>
      </c>
    </row>
    <row r="352" spans="1:11" ht="12.75" hidden="1" customHeight="1" x14ac:dyDescent="0.25">
      <c r="A352" s="22" t="s">
        <v>2125</v>
      </c>
      <c r="B352" s="22">
        <v>1999</v>
      </c>
      <c r="C352" s="22" t="s">
        <v>5576</v>
      </c>
      <c r="D352" s="22">
        <v>41045</v>
      </c>
      <c r="E352" s="22" t="s">
        <v>151</v>
      </c>
      <c r="F352" s="22" t="s">
        <v>3678</v>
      </c>
      <c r="G352" s="80" t="s">
        <v>114</v>
      </c>
      <c r="H352" s="39">
        <v>1.0095037936267071</v>
      </c>
      <c r="I352" s="39">
        <v>0</v>
      </c>
      <c r="J352" s="39">
        <v>0</v>
      </c>
      <c r="K352" s="39">
        <v>1.0709863429438544</v>
      </c>
    </row>
    <row r="353" spans="1:16" ht="12.75" hidden="1" customHeight="1" x14ac:dyDescent="0.25">
      <c r="A353" s="22" t="s">
        <v>2126</v>
      </c>
      <c r="B353" s="22">
        <v>1999</v>
      </c>
      <c r="C353" s="22" t="s">
        <v>5576</v>
      </c>
      <c r="D353" s="22">
        <v>41046</v>
      </c>
      <c r="E353" s="22" t="s">
        <v>151</v>
      </c>
      <c r="F353" s="22" t="s">
        <v>3679</v>
      </c>
      <c r="G353" s="80" t="s">
        <v>114</v>
      </c>
      <c r="H353" s="39">
        <v>0.67758472432979255</v>
      </c>
      <c r="I353" s="39">
        <v>0.45782751643904906</v>
      </c>
      <c r="J353" s="39">
        <v>0</v>
      </c>
      <c r="K353" s="39">
        <v>0.40838214466363176</v>
      </c>
    </row>
    <row r="354" spans="1:16" ht="12.75" hidden="1" customHeight="1" x14ac:dyDescent="0.25">
      <c r="A354" s="22" t="s">
        <v>2127</v>
      </c>
      <c r="B354" s="22">
        <v>1999</v>
      </c>
      <c r="C354" s="22" t="s">
        <v>5576</v>
      </c>
      <c r="D354" s="22">
        <v>41047</v>
      </c>
      <c r="E354" s="22" t="s">
        <v>151</v>
      </c>
      <c r="F354" s="22" t="s">
        <v>3680</v>
      </c>
      <c r="G354" s="80" t="s">
        <v>114</v>
      </c>
      <c r="H354" s="39">
        <v>0.47568237551977827</v>
      </c>
      <c r="I354" s="39">
        <v>0.70318264207271575</v>
      </c>
      <c r="J354" s="39">
        <v>0</v>
      </c>
      <c r="K354" s="39">
        <v>0.79831911717667137</v>
      </c>
    </row>
    <row r="355" spans="1:16" ht="12.75" hidden="1" customHeight="1" x14ac:dyDescent="0.25">
      <c r="A355" s="22" t="s">
        <v>2128</v>
      </c>
      <c r="B355" s="22">
        <v>1999</v>
      </c>
      <c r="C355" s="22" t="s">
        <v>5576</v>
      </c>
      <c r="D355" s="22">
        <v>41048</v>
      </c>
      <c r="E355" s="22" t="s">
        <v>151</v>
      </c>
      <c r="F355" s="22" t="s">
        <v>3681</v>
      </c>
      <c r="G355" s="80" t="s">
        <v>114</v>
      </c>
      <c r="H355" s="39">
        <v>1.3895909172823933</v>
      </c>
      <c r="I355" s="39">
        <v>0.73339520634348532</v>
      </c>
      <c r="J355" s="39">
        <v>23.159848621373222</v>
      </c>
      <c r="K355" s="39">
        <v>5.2707955487475218</v>
      </c>
    </row>
    <row r="356" spans="1:16" ht="12.75" hidden="1" customHeight="1" x14ac:dyDescent="0.25">
      <c r="A356" s="22" t="s">
        <v>2129</v>
      </c>
      <c r="B356" s="22">
        <v>1999</v>
      </c>
      <c r="C356" s="22" t="s">
        <v>5576</v>
      </c>
      <c r="D356" s="22">
        <v>41049</v>
      </c>
      <c r="E356" s="22" t="s">
        <v>151</v>
      </c>
      <c r="F356" s="22" t="s">
        <v>3682</v>
      </c>
      <c r="G356" s="80" t="s">
        <v>114</v>
      </c>
      <c r="H356" s="39">
        <v>1.5639302750657573</v>
      </c>
      <c r="I356" s="39">
        <v>2.3458954125986358</v>
      </c>
      <c r="J356" s="39">
        <v>0</v>
      </c>
      <c r="K356" s="39">
        <v>0.4861783246400071</v>
      </c>
    </row>
    <row r="357" spans="1:16" ht="12.75" hidden="1" customHeight="1" x14ac:dyDescent="0.25">
      <c r="A357" s="22" t="s">
        <v>2130</v>
      </c>
      <c r="B357" s="22">
        <v>1999</v>
      </c>
      <c r="C357" s="22" t="s">
        <v>5576</v>
      </c>
      <c r="D357" s="22">
        <v>41050</v>
      </c>
      <c r="E357" s="22" t="s">
        <v>151</v>
      </c>
      <c r="F357" s="22" t="s">
        <v>3683</v>
      </c>
      <c r="G357" s="80" t="s">
        <v>114</v>
      </c>
      <c r="H357" s="39">
        <v>0.80485019480689268</v>
      </c>
      <c r="I357" s="39">
        <v>0</v>
      </c>
      <c r="J357" s="39">
        <v>0</v>
      </c>
      <c r="K357" s="39">
        <v>4.6868786444578092E-2</v>
      </c>
    </row>
    <row r="358" spans="1:16" ht="12.75" hidden="1" customHeight="1" x14ac:dyDescent="0.25">
      <c r="A358" s="22" t="s">
        <v>2131</v>
      </c>
      <c r="B358" s="22">
        <v>1999</v>
      </c>
      <c r="C358" s="22" t="s">
        <v>5576</v>
      </c>
      <c r="D358" s="22">
        <v>41051</v>
      </c>
      <c r="E358" s="22" t="s">
        <v>151</v>
      </c>
      <c r="F358" s="22" t="s">
        <v>3684</v>
      </c>
      <c r="G358" s="80" t="s">
        <v>114</v>
      </c>
      <c r="H358" s="39">
        <v>0.89899481316018626</v>
      </c>
      <c r="I358" s="39">
        <v>0</v>
      </c>
      <c r="J358" s="39">
        <v>0</v>
      </c>
      <c r="K358" s="39">
        <v>3.3886722447279749E-2</v>
      </c>
    </row>
    <row r="359" spans="1:16" ht="12.75" hidden="1" customHeight="1" x14ac:dyDescent="0.25">
      <c r="A359" s="22" t="s">
        <v>2132</v>
      </c>
      <c r="B359" s="22">
        <v>1999</v>
      </c>
      <c r="C359" s="22" t="s">
        <v>5576</v>
      </c>
      <c r="D359" s="22">
        <v>41052</v>
      </c>
      <c r="E359" s="22" t="s">
        <v>151</v>
      </c>
      <c r="F359" s="22" t="s">
        <v>3685</v>
      </c>
      <c r="G359" s="80" t="s">
        <v>114</v>
      </c>
      <c r="H359" s="39">
        <v>0.44902846460016888</v>
      </c>
      <c r="I359" s="39">
        <v>0</v>
      </c>
      <c r="J359" s="39">
        <v>0</v>
      </c>
      <c r="K359" s="39">
        <v>0.65025973947654081</v>
      </c>
    </row>
    <row r="360" spans="1:16" ht="12.75" hidden="1" customHeight="1" x14ac:dyDescent="0.25">
      <c r="A360" s="22" t="s">
        <v>2133</v>
      </c>
      <c r="B360" s="22">
        <v>1999</v>
      </c>
      <c r="C360" s="22" t="s">
        <v>5576</v>
      </c>
      <c r="D360" s="22">
        <v>41053</v>
      </c>
      <c r="E360" s="22" t="s">
        <v>151</v>
      </c>
      <c r="G360" s="80" t="s">
        <v>114</v>
      </c>
      <c r="H360" s="39">
        <v>0</v>
      </c>
      <c r="I360" s="39">
        <v>0</v>
      </c>
      <c r="J360" s="39">
        <v>0</v>
      </c>
      <c r="K360" s="39">
        <v>9.4335945486371582</v>
      </c>
    </row>
    <row r="361" spans="1:16" ht="12.75" hidden="1" customHeight="1" x14ac:dyDescent="0.25">
      <c r="A361" s="22" t="s">
        <v>2134</v>
      </c>
      <c r="B361" s="22">
        <v>1999</v>
      </c>
      <c r="C361" s="22" t="s">
        <v>5576</v>
      </c>
      <c r="D361" s="22">
        <v>41054</v>
      </c>
      <c r="E361" s="22" t="s">
        <v>151</v>
      </c>
      <c r="F361" s="22" t="s">
        <v>3686</v>
      </c>
      <c r="G361" s="80" t="s">
        <v>114</v>
      </c>
      <c r="H361" s="39">
        <v>0.46715232227488152</v>
      </c>
      <c r="I361" s="39">
        <v>0</v>
      </c>
      <c r="J361" s="39">
        <v>0</v>
      </c>
      <c r="K361" s="39">
        <v>0.52343573459715642</v>
      </c>
    </row>
    <row r="362" spans="1:16" ht="12.75" hidden="1" customHeight="1" x14ac:dyDescent="0.25">
      <c r="A362" s="22" t="s">
        <v>2135</v>
      </c>
      <c r="B362" s="22">
        <v>1999</v>
      </c>
      <c r="C362" s="22" t="s">
        <v>5576</v>
      </c>
      <c r="D362" s="22">
        <v>41055</v>
      </c>
      <c r="E362" s="22" t="s">
        <v>151</v>
      </c>
      <c r="F362" s="22" t="s">
        <v>3687</v>
      </c>
      <c r="G362" s="80" t="s">
        <v>114</v>
      </c>
      <c r="H362" s="39">
        <v>0.13151515151515153</v>
      </c>
      <c r="I362" s="39">
        <v>1.3715151515151516</v>
      </c>
      <c r="J362" s="39">
        <v>1.2212121212121214</v>
      </c>
      <c r="K362" s="39">
        <v>1.2663030303030305</v>
      </c>
    </row>
    <row r="363" spans="1:16" ht="12.75" hidden="1" customHeight="1" x14ac:dyDescent="0.25">
      <c r="A363" s="22" t="s">
        <v>2136</v>
      </c>
      <c r="B363" s="22">
        <v>1999</v>
      </c>
      <c r="C363" s="22" t="s">
        <v>5576</v>
      </c>
      <c r="D363" s="22">
        <v>41056</v>
      </c>
      <c r="E363" s="22" t="s">
        <v>151</v>
      </c>
      <c r="F363" s="22" t="s">
        <v>3688</v>
      </c>
      <c r="G363" s="80" t="s">
        <v>114</v>
      </c>
      <c r="H363" s="39">
        <v>0.86</v>
      </c>
      <c r="I363" s="39">
        <v>0</v>
      </c>
      <c r="J363" s="39">
        <v>1.23</v>
      </c>
      <c r="K363" s="39">
        <v>3.286</v>
      </c>
    </row>
    <row r="364" spans="1:16" ht="12.75" hidden="1" customHeight="1" x14ac:dyDescent="0.25">
      <c r="A364" s="22" t="s">
        <v>2137</v>
      </c>
      <c r="B364" s="22">
        <v>1999</v>
      </c>
      <c r="C364" s="22" t="s">
        <v>5576</v>
      </c>
      <c r="D364" s="22">
        <v>41057</v>
      </c>
      <c r="E364" s="22" t="s">
        <v>151</v>
      </c>
      <c r="F364" s="22" t="s">
        <v>3689</v>
      </c>
      <c r="G364" s="80" t="s">
        <v>114</v>
      </c>
      <c r="H364" s="39">
        <v>0.53812499999999996</v>
      </c>
      <c r="I364" s="39">
        <v>0.92249999999999999</v>
      </c>
      <c r="J364" s="39">
        <v>0</v>
      </c>
      <c r="K364" s="39">
        <v>0.81487500000000002</v>
      </c>
    </row>
    <row r="365" spans="1:16" ht="12.75" hidden="1" customHeight="1" x14ac:dyDescent="0.25">
      <c r="A365" s="22" t="s">
        <v>2138</v>
      </c>
      <c r="B365" s="22">
        <v>1999</v>
      </c>
      <c r="C365" s="22" t="s">
        <v>5576</v>
      </c>
      <c r="D365" s="22">
        <v>41058</v>
      </c>
      <c r="E365" s="22" t="s">
        <v>151</v>
      </c>
      <c r="G365" s="80" t="s">
        <v>114</v>
      </c>
      <c r="H365" s="39">
        <v>0</v>
      </c>
      <c r="I365" s="39">
        <v>0</v>
      </c>
      <c r="J365" s="39">
        <v>0</v>
      </c>
      <c r="K365" s="39">
        <v>0.31070149253731344</v>
      </c>
    </row>
    <row r="366" spans="1:16" ht="12.75" hidden="1" customHeight="1" x14ac:dyDescent="0.25">
      <c r="A366" s="22" t="s">
        <v>1971</v>
      </c>
      <c r="B366" s="22">
        <v>2000</v>
      </c>
      <c r="C366" s="22" t="s">
        <v>5576</v>
      </c>
      <c r="D366" s="22">
        <v>40495</v>
      </c>
      <c r="E366" s="22" t="s">
        <v>62</v>
      </c>
      <c r="G366" s="95" t="s">
        <v>77</v>
      </c>
      <c r="H366" s="35">
        <v>0</v>
      </c>
      <c r="I366" s="35">
        <v>0.26200000000000001</v>
      </c>
      <c r="J366" s="35">
        <v>0</v>
      </c>
      <c r="K366" s="35">
        <v>2.875</v>
      </c>
      <c r="M366" s="80" t="s">
        <v>172</v>
      </c>
      <c r="N366" s="35">
        <v>0</v>
      </c>
      <c r="O366" s="35">
        <v>0</v>
      </c>
      <c r="P366" s="35">
        <v>0</v>
      </c>
    </row>
    <row r="367" spans="1:16" ht="12.75" hidden="1" customHeight="1" x14ac:dyDescent="0.25">
      <c r="A367" s="22" t="s">
        <v>1972</v>
      </c>
      <c r="B367" s="22">
        <v>2000</v>
      </c>
      <c r="C367" s="22" t="s">
        <v>5576</v>
      </c>
      <c r="D367" s="22">
        <v>40496</v>
      </c>
      <c r="E367" s="22" t="s">
        <v>62</v>
      </c>
      <c r="G367" s="95" t="s">
        <v>77</v>
      </c>
      <c r="H367" s="35">
        <v>0</v>
      </c>
      <c r="I367" s="35">
        <v>0.43561882129277563</v>
      </c>
      <c r="J367" s="35">
        <v>0</v>
      </c>
      <c r="K367" s="35">
        <v>3.5266301489226866</v>
      </c>
      <c r="M367" s="80" t="s">
        <v>172</v>
      </c>
      <c r="N367" s="35">
        <v>0</v>
      </c>
      <c r="O367" s="35">
        <v>0</v>
      </c>
      <c r="P367" s="35">
        <v>0</v>
      </c>
    </row>
    <row r="368" spans="1:16" ht="12.75" hidden="1" customHeight="1" x14ac:dyDescent="0.25">
      <c r="A368" s="22" t="s">
        <v>1973</v>
      </c>
      <c r="B368" s="22">
        <v>2000</v>
      </c>
      <c r="C368" s="22" t="s">
        <v>5576</v>
      </c>
      <c r="D368" s="22">
        <v>40497</v>
      </c>
      <c r="E368" s="22" t="s">
        <v>62</v>
      </c>
      <c r="G368" s="95" t="s">
        <v>77</v>
      </c>
      <c r="H368" s="35">
        <v>0</v>
      </c>
      <c r="I368" s="35">
        <v>0</v>
      </c>
      <c r="J368" s="35">
        <v>0</v>
      </c>
      <c r="K368" s="35">
        <v>0.74196871998902469</v>
      </c>
      <c r="M368" s="80" t="s">
        <v>172</v>
      </c>
      <c r="N368" s="35">
        <v>0</v>
      </c>
      <c r="O368" s="35">
        <v>0</v>
      </c>
      <c r="P368" s="35">
        <v>0</v>
      </c>
    </row>
    <row r="369" spans="1:16" ht="12.75" hidden="1" customHeight="1" x14ac:dyDescent="0.25">
      <c r="A369" s="22" t="s">
        <v>1974</v>
      </c>
      <c r="B369" s="22">
        <v>2000</v>
      </c>
      <c r="C369" s="22" t="s">
        <v>5576</v>
      </c>
      <c r="D369" s="22">
        <v>40498</v>
      </c>
      <c r="E369" s="22" t="s">
        <v>62</v>
      </c>
      <c r="F369" s="22" t="s">
        <v>2461</v>
      </c>
      <c r="G369" s="95" t="s">
        <v>77</v>
      </c>
      <c r="H369" s="35">
        <v>0.20499999999999999</v>
      </c>
      <c r="I369" s="35">
        <v>0</v>
      </c>
      <c r="J369" s="35">
        <v>0</v>
      </c>
      <c r="K369" s="35">
        <v>0.57799999999999996</v>
      </c>
      <c r="M369" s="80" t="s">
        <v>172</v>
      </c>
      <c r="N369" s="35">
        <v>0</v>
      </c>
      <c r="O369" s="35">
        <v>0</v>
      </c>
      <c r="P369" s="35">
        <v>0</v>
      </c>
    </row>
    <row r="370" spans="1:16" ht="12.75" hidden="1" customHeight="1" x14ac:dyDescent="0.25">
      <c r="A370" s="22" t="s">
        <v>1975</v>
      </c>
      <c r="B370" s="22">
        <v>2000</v>
      </c>
      <c r="C370" s="22" t="s">
        <v>5576</v>
      </c>
      <c r="D370" s="22">
        <v>40499</v>
      </c>
      <c r="E370" s="22" t="s">
        <v>62</v>
      </c>
      <c r="G370" s="95" t="s">
        <v>77</v>
      </c>
      <c r="H370" s="35">
        <v>0</v>
      </c>
      <c r="I370" s="35">
        <v>0</v>
      </c>
      <c r="J370" s="35">
        <v>0</v>
      </c>
      <c r="K370" s="35">
        <v>0.41549218531398652</v>
      </c>
      <c r="M370" s="80" t="s">
        <v>172</v>
      </c>
      <c r="N370" s="35">
        <v>0</v>
      </c>
      <c r="O370" s="35">
        <v>0</v>
      </c>
      <c r="P370" s="35">
        <v>0</v>
      </c>
    </row>
    <row r="371" spans="1:16" ht="12.75" hidden="1" customHeight="1" x14ac:dyDescent="0.25">
      <c r="A371" s="22" t="s">
        <v>1976</v>
      </c>
      <c r="B371" s="22">
        <v>2000</v>
      </c>
      <c r="C371" s="22" t="s">
        <v>5576</v>
      </c>
      <c r="D371" s="22">
        <v>40500</v>
      </c>
      <c r="E371" s="22" t="s">
        <v>62</v>
      </c>
      <c r="G371" s="95" t="s">
        <v>77</v>
      </c>
      <c r="H371" s="35">
        <v>0</v>
      </c>
      <c r="I371" s="35">
        <v>0</v>
      </c>
      <c r="J371" s="35">
        <v>0</v>
      </c>
      <c r="K371" s="35">
        <v>1.875072806913697</v>
      </c>
      <c r="M371" s="80" t="s">
        <v>172</v>
      </c>
      <c r="N371" s="35">
        <v>0</v>
      </c>
      <c r="O371" s="35">
        <v>0</v>
      </c>
      <c r="P371" s="35">
        <v>0</v>
      </c>
    </row>
    <row r="372" spans="1:16" ht="12.75" hidden="1" customHeight="1" x14ac:dyDescent="0.25">
      <c r="A372" s="22" t="s">
        <v>1977</v>
      </c>
      <c r="B372" s="22">
        <v>2000</v>
      </c>
      <c r="C372" s="22" t="s">
        <v>5576</v>
      </c>
      <c r="D372" s="22">
        <v>40501</v>
      </c>
      <c r="E372" s="22" t="s">
        <v>62</v>
      </c>
      <c r="G372" s="95" t="s">
        <v>77</v>
      </c>
      <c r="H372" s="35">
        <v>0</v>
      </c>
      <c r="I372" s="35">
        <v>0</v>
      </c>
      <c r="J372" s="35">
        <v>0</v>
      </c>
      <c r="K372" s="35">
        <v>0.11787551329154961</v>
      </c>
      <c r="M372" s="80" t="s">
        <v>172</v>
      </c>
      <c r="N372" s="35">
        <v>0</v>
      </c>
      <c r="O372" s="35">
        <v>0</v>
      </c>
      <c r="P372" s="35">
        <v>0</v>
      </c>
    </row>
    <row r="373" spans="1:16" ht="12.75" hidden="1" customHeight="1" x14ac:dyDescent="0.25">
      <c r="A373" s="22" t="s">
        <v>1978</v>
      </c>
      <c r="B373" s="22">
        <v>2000</v>
      </c>
      <c r="C373" s="22" t="s">
        <v>5576</v>
      </c>
      <c r="D373" s="22">
        <v>40502</v>
      </c>
      <c r="E373" s="22" t="s">
        <v>62</v>
      </c>
      <c r="G373" s="95" t="s">
        <v>77</v>
      </c>
      <c r="H373" s="35">
        <v>0</v>
      </c>
      <c r="I373" s="35">
        <v>0.20956064276885045</v>
      </c>
      <c r="J373" s="35">
        <v>0</v>
      </c>
      <c r="K373" s="35">
        <v>1.0733266254635354</v>
      </c>
      <c r="M373" s="80" t="s">
        <v>172</v>
      </c>
      <c r="N373" s="35">
        <v>0</v>
      </c>
      <c r="O373" s="35">
        <v>0</v>
      </c>
      <c r="P373" s="35">
        <v>0</v>
      </c>
    </row>
    <row r="374" spans="1:16" ht="12.75" hidden="1" customHeight="1" x14ac:dyDescent="0.25">
      <c r="A374" s="22" t="s">
        <v>1979</v>
      </c>
      <c r="B374" s="22">
        <v>2000</v>
      </c>
      <c r="C374" s="22" t="s">
        <v>5576</v>
      </c>
      <c r="D374" s="22">
        <v>40503</v>
      </c>
      <c r="E374" s="22" t="s">
        <v>62</v>
      </c>
      <c r="G374" s="95" t="s">
        <v>77</v>
      </c>
      <c r="H374" s="35">
        <v>0</v>
      </c>
      <c r="I374" s="35">
        <v>0.27108578923638155</v>
      </c>
      <c r="J374" s="35">
        <v>0</v>
      </c>
      <c r="K374" s="35">
        <v>2.5128589580686151</v>
      </c>
      <c r="M374" s="80" t="s">
        <v>172</v>
      </c>
      <c r="N374" s="35">
        <v>0</v>
      </c>
      <c r="O374" s="35">
        <v>0</v>
      </c>
      <c r="P374" s="35">
        <v>0</v>
      </c>
    </row>
    <row r="375" spans="1:16" ht="12.75" hidden="1" customHeight="1" x14ac:dyDescent="0.25">
      <c r="A375" s="22" t="s">
        <v>1980</v>
      </c>
      <c r="B375" s="22">
        <v>2000</v>
      </c>
      <c r="C375" s="22" t="s">
        <v>5576</v>
      </c>
      <c r="D375" s="22">
        <v>40504</v>
      </c>
      <c r="E375" s="22" t="s">
        <v>62</v>
      </c>
      <c r="F375" s="22" t="s">
        <v>4018</v>
      </c>
      <c r="G375" s="95" t="s">
        <v>77</v>
      </c>
      <c r="H375" s="35">
        <v>0.123</v>
      </c>
      <c r="I375" s="35">
        <v>0.39900000000000002</v>
      </c>
      <c r="J375" s="35">
        <v>0</v>
      </c>
      <c r="K375" s="35">
        <v>1.5660000000000001</v>
      </c>
      <c r="M375" s="80" t="s">
        <v>172</v>
      </c>
      <c r="N375" s="35">
        <v>0</v>
      </c>
      <c r="O375" s="35">
        <v>0</v>
      </c>
      <c r="P375" s="35">
        <v>0</v>
      </c>
    </row>
    <row r="376" spans="1:16" ht="12.75" hidden="1" customHeight="1" x14ac:dyDescent="0.25">
      <c r="A376" s="22" t="s">
        <v>1981</v>
      </c>
      <c r="B376" s="22">
        <v>2000</v>
      </c>
      <c r="C376" s="22" t="s">
        <v>5576</v>
      </c>
      <c r="D376" s="22">
        <v>40505</v>
      </c>
      <c r="E376" s="22" t="s">
        <v>62</v>
      </c>
      <c r="F376" s="22" t="s">
        <v>4019</v>
      </c>
      <c r="G376" s="95" t="s">
        <v>77</v>
      </c>
      <c r="H376" s="35">
        <v>0.28464123069409675</v>
      </c>
      <c r="I376" s="35">
        <v>0.38522117086868929</v>
      </c>
      <c r="J376" s="35">
        <v>0</v>
      </c>
      <c r="K376" s="35">
        <v>2.8494297051462061</v>
      </c>
      <c r="M376" s="80" t="s">
        <v>172</v>
      </c>
      <c r="N376" s="35">
        <v>0</v>
      </c>
      <c r="O376" s="35">
        <v>0</v>
      </c>
      <c r="P376" s="35">
        <v>0</v>
      </c>
    </row>
    <row r="377" spans="1:16" ht="12.75" hidden="1" customHeight="1" x14ac:dyDescent="0.25">
      <c r="A377" s="22" t="s">
        <v>1982</v>
      </c>
      <c r="B377" s="22">
        <v>2000</v>
      </c>
      <c r="C377" s="22" t="s">
        <v>5576</v>
      </c>
      <c r="D377" s="22">
        <v>40506</v>
      </c>
      <c r="E377" s="22" t="s">
        <v>62</v>
      </c>
      <c r="G377" s="95" t="s">
        <v>77</v>
      </c>
      <c r="H377" s="35">
        <v>0</v>
      </c>
      <c r="I377" s="35">
        <v>1.2666546368880345</v>
      </c>
      <c r="J377" s="35">
        <v>0</v>
      </c>
      <c r="K377" s="35">
        <v>3.8236396982694871</v>
      </c>
      <c r="M377" s="80" t="s">
        <v>172</v>
      </c>
      <c r="N377" s="35">
        <v>0</v>
      </c>
      <c r="O377" s="35">
        <v>0</v>
      </c>
      <c r="P377" s="35">
        <v>0</v>
      </c>
    </row>
    <row r="378" spans="1:16" ht="12.75" hidden="1" customHeight="1" x14ac:dyDescent="0.25">
      <c r="A378" s="22" t="s">
        <v>1983</v>
      </c>
      <c r="B378" s="22">
        <v>2000</v>
      </c>
      <c r="C378" s="22" t="s">
        <v>5576</v>
      </c>
      <c r="D378" s="22">
        <v>40507</v>
      </c>
      <c r="E378" s="22" t="s">
        <v>62</v>
      </c>
      <c r="G378" s="95" t="s">
        <v>77</v>
      </c>
      <c r="H378" s="35">
        <v>0</v>
      </c>
      <c r="I378" s="35">
        <v>0</v>
      </c>
      <c r="J378" s="35">
        <v>0</v>
      </c>
      <c r="K378" s="35">
        <v>0.96052653208688954</v>
      </c>
      <c r="M378" s="80" t="s">
        <v>172</v>
      </c>
      <c r="N378" s="35">
        <v>0</v>
      </c>
      <c r="O378" s="35">
        <v>0</v>
      </c>
      <c r="P378" s="35">
        <v>0</v>
      </c>
    </row>
    <row r="379" spans="1:16" ht="12.75" hidden="1" customHeight="1" x14ac:dyDescent="0.25">
      <c r="A379" s="22" t="s">
        <v>1984</v>
      </c>
      <c r="B379" s="22">
        <v>2000</v>
      </c>
      <c r="C379" s="22" t="s">
        <v>5576</v>
      </c>
      <c r="D379" s="22">
        <v>40508</v>
      </c>
      <c r="E379" s="22" t="s">
        <v>62</v>
      </c>
      <c r="G379" s="95" t="s">
        <v>77</v>
      </c>
      <c r="H379" s="35">
        <v>0</v>
      </c>
      <c r="I379" s="35">
        <v>0</v>
      </c>
      <c r="J379" s="35">
        <v>0</v>
      </c>
      <c r="K379" s="35">
        <v>0</v>
      </c>
      <c r="M379" s="80" t="s">
        <v>172</v>
      </c>
      <c r="N379" s="35">
        <v>0</v>
      </c>
      <c r="O379" s="35">
        <v>0</v>
      </c>
      <c r="P379" s="35">
        <v>0</v>
      </c>
    </row>
    <row r="380" spans="1:16" ht="12.75" hidden="1" customHeight="1" x14ac:dyDescent="0.25">
      <c r="A380" s="22" t="s">
        <v>1985</v>
      </c>
      <c r="B380" s="22">
        <v>2000</v>
      </c>
      <c r="C380" s="22" t="s">
        <v>5576</v>
      </c>
      <c r="D380" s="22">
        <v>40509</v>
      </c>
      <c r="E380" s="22" t="s">
        <v>62</v>
      </c>
      <c r="G380" s="95" t="s">
        <v>77</v>
      </c>
      <c r="H380" s="35">
        <v>0</v>
      </c>
      <c r="I380" s="35">
        <v>0</v>
      </c>
      <c r="J380" s="35">
        <v>0</v>
      </c>
      <c r="K380" s="35">
        <v>1.135</v>
      </c>
      <c r="M380" s="80" t="s">
        <v>172</v>
      </c>
      <c r="N380" s="35">
        <v>0</v>
      </c>
      <c r="O380" s="35">
        <v>0</v>
      </c>
      <c r="P380" s="35">
        <v>0</v>
      </c>
    </row>
    <row r="381" spans="1:16" ht="12.75" hidden="1" customHeight="1" x14ac:dyDescent="0.25">
      <c r="A381" s="22" t="s">
        <v>1986</v>
      </c>
      <c r="B381" s="22">
        <v>2000</v>
      </c>
      <c r="C381" s="22" t="s">
        <v>5576</v>
      </c>
      <c r="D381" s="22">
        <v>40510</v>
      </c>
      <c r="E381" s="22" t="s">
        <v>62</v>
      </c>
      <c r="F381" s="22" t="s">
        <v>4020</v>
      </c>
      <c r="G381" s="95" t="s">
        <v>77</v>
      </c>
      <c r="H381" s="35">
        <v>9.3162121440409834E-2</v>
      </c>
      <c r="I381" s="35">
        <v>0.48215483903369999</v>
      </c>
      <c r="J381" s="35">
        <v>2.3601070764903822</v>
      </c>
      <c r="K381" s="35">
        <v>0.64886600371653869</v>
      </c>
      <c r="M381" s="80" t="s">
        <v>172</v>
      </c>
      <c r="N381" s="35">
        <v>0</v>
      </c>
      <c r="O381" s="35">
        <v>0</v>
      </c>
      <c r="P381" s="35">
        <v>0</v>
      </c>
    </row>
    <row r="382" spans="1:16" ht="12.75" hidden="1" customHeight="1" x14ac:dyDescent="0.25">
      <c r="A382" s="22" t="s">
        <v>1987</v>
      </c>
      <c r="B382" s="22">
        <v>2000</v>
      </c>
      <c r="C382" s="22" t="s">
        <v>5576</v>
      </c>
      <c r="D382" s="22">
        <v>40511</v>
      </c>
      <c r="E382" s="22" t="s">
        <v>62</v>
      </c>
      <c r="G382" s="95" t="s">
        <v>77</v>
      </c>
      <c r="H382" s="35">
        <v>0</v>
      </c>
      <c r="I382" s="35">
        <v>0</v>
      </c>
      <c r="J382" s="35">
        <v>0.91920229559748423</v>
      </c>
      <c r="K382" s="35">
        <v>3.6277983962264142</v>
      </c>
      <c r="M382" s="80" t="s">
        <v>172</v>
      </c>
      <c r="N382" s="35">
        <v>0</v>
      </c>
      <c r="O382" s="35">
        <v>0</v>
      </c>
      <c r="P382" s="35">
        <v>0</v>
      </c>
    </row>
    <row r="383" spans="1:16" ht="12.75" hidden="1" customHeight="1" x14ac:dyDescent="0.25">
      <c r="A383" s="22" t="s">
        <v>1988</v>
      </c>
      <c r="B383" s="22">
        <v>2000</v>
      </c>
      <c r="C383" s="22" t="s">
        <v>5576</v>
      </c>
      <c r="D383" s="22">
        <v>40512</v>
      </c>
      <c r="E383" s="22" t="s">
        <v>62</v>
      </c>
      <c r="G383" s="95" t="s">
        <v>77</v>
      </c>
      <c r="H383" s="35">
        <v>0</v>
      </c>
      <c r="I383" s="35">
        <v>0</v>
      </c>
      <c r="J383" s="35">
        <v>0</v>
      </c>
      <c r="K383" s="35">
        <v>2.004</v>
      </c>
      <c r="M383" s="80" t="s">
        <v>172</v>
      </c>
      <c r="N383" s="35">
        <v>0</v>
      </c>
      <c r="O383" s="35">
        <v>0</v>
      </c>
      <c r="P383" s="35">
        <v>0</v>
      </c>
    </row>
    <row r="384" spans="1:16" ht="12.75" hidden="1" customHeight="1" x14ac:dyDescent="0.25">
      <c r="A384" s="22" t="s">
        <v>1989</v>
      </c>
      <c r="B384" s="22">
        <v>2000</v>
      </c>
      <c r="C384" s="22" t="s">
        <v>5576</v>
      </c>
      <c r="D384" s="22">
        <v>40513</v>
      </c>
      <c r="E384" s="22" t="s">
        <v>62</v>
      </c>
      <c r="G384" s="95" t="s">
        <v>77</v>
      </c>
      <c r="H384" s="35">
        <v>0</v>
      </c>
      <c r="I384" s="35">
        <v>0</v>
      </c>
      <c r="J384" s="35">
        <v>0</v>
      </c>
      <c r="K384" s="35">
        <v>1.5522574241314784</v>
      </c>
      <c r="M384" s="80" t="s">
        <v>172</v>
      </c>
      <c r="N384" s="35">
        <v>0</v>
      </c>
      <c r="O384" s="35">
        <v>0</v>
      </c>
      <c r="P384" s="35">
        <v>0</v>
      </c>
    </row>
    <row r="385" spans="1:16" ht="12.75" hidden="1" customHeight="1" x14ac:dyDescent="0.25">
      <c r="A385" s="22" t="s">
        <v>1990</v>
      </c>
      <c r="B385" s="22">
        <v>2000</v>
      </c>
      <c r="C385" s="22" t="s">
        <v>5576</v>
      </c>
      <c r="D385" s="22">
        <v>40514</v>
      </c>
      <c r="E385" s="22" t="s">
        <v>62</v>
      </c>
      <c r="G385" s="95" t="s">
        <v>77</v>
      </c>
      <c r="H385" s="35">
        <v>0</v>
      </c>
      <c r="I385" s="35">
        <v>0</v>
      </c>
      <c r="J385" s="35">
        <v>0</v>
      </c>
      <c r="K385" s="35">
        <v>0</v>
      </c>
      <c r="M385" s="80" t="s">
        <v>172</v>
      </c>
      <c r="N385" s="35">
        <v>0</v>
      </c>
      <c r="O385" s="35">
        <v>0</v>
      </c>
      <c r="P385" s="35">
        <v>0</v>
      </c>
    </row>
    <row r="386" spans="1:16" ht="12.75" hidden="1" customHeight="1" x14ac:dyDescent="0.25">
      <c r="A386" s="22" t="s">
        <v>1991</v>
      </c>
      <c r="B386" s="22">
        <v>2000</v>
      </c>
      <c r="C386" s="22" t="s">
        <v>5576</v>
      </c>
      <c r="D386" s="22">
        <v>40515</v>
      </c>
      <c r="E386" s="22" t="s">
        <v>62</v>
      </c>
      <c r="G386" s="95" t="s">
        <v>77</v>
      </c>
      <c r="H386" s="35">
        <v>0</v>
      </c>
      <c r="I386" s="35">
        <v>0</v>
      </c>
      <c r="J386" s="35">
        <v>0</v>
      </c>
      <c r="K386" s="35">
        <v>0</v>
      </c>
      <c r="M386" s="80" t="s">
        <v>172</v>
      </c>
      <c r="N386" s="35">
        <v>0</v>
      </c>
      <c r="O386" s="35">
        <v>0</v>
      </c>
      <c r="P386" s="35">
        <v>0</v>
      </c>
    </row>
    <row r="387" spans="1:16" ht="12.75" hidden="1" customHeight="1" x14ac:dyDescent="0.25">
      <c r="A387" s="22" t="s">
        <v>1992</v>
      </c>
      <c r="B387" s="22">
        <v>2000</v>
      </c>
      <c r="C387" s="22" t="s">
        <v>5576</v>
      </c>
      <c r="D387" s="22">
        <v>40516</v>
      </c>
      <c r="E387" s="22" t="s">
        <v>62</v>
      </c>
      <c r="G387" s="95" t="s">
        <v>77</v>
      </c>
      <c r="H387" s="35">
        <v>0</v>
      </c>
      <c r="I387" s="35">
        <v>0</v>
      </c>
      <c r="J387" s="35">
        <v>0</v>
      </c>
      <c r="K387" s="35">
        <v>4.13464531108575</v>
      </c>
      <c r="M387" s="80" t="s">
        <v>172</v>
      </c>
      <c r="N387" s="35">
        <v>0</v>
      </c>
      <c r="O387" s="35">
        <v>0</v>
      </c>
      <c r="P387" s="35">
        <v>0</v>
      </c>
    </row>
    <row r="388" spans="1:16" ht="12.75" hidden="1" customHeight="1" x14ac:dyDescent="0.25">
      <c r="A388" s="22" t="s">
        <v>1993</v>
      </c>
      <c r="B388" s="22">
        <v>2000</v>
      </c>
      <c r="C388" s="22" t="s">
        <v>5576</v>
      </c>
      <c r="D388" s="22">
        <v>40517</v>
      </c>
      <c r="E388" s="22" t="s">
        <v>62</v>
      </c>
      <c r="G388" s="95" t="s">
        <v>77</v>
      </c>
      <c r="H388" s="35">
        <v>0</v>
      </c>
      <c r="I388" s="35">
        <v>0</v>
      </c>
      <c r="J388" s="35">
        <v>0</v>
      </c>
      <c r="K388" s="35">
        <v>0.43438866526392828</v>
      </c>
      <c r="M388" s="80" t="s">
        <v>172</v>
      </c>
      <c r="N388" s="35">
        <v>0</v>
      </c>
      <c r="O388" s="35">
        <v>0</v>
      </c>
      <c r="P388" s="35">
        <v>0</v>
      </c>
    </row>
    <row r="389" spans="1:16" ht="12.75" hidden="1" customHeight="1" x14ac:dyDescent="0.25">
      <c r="A389" s="22" t="s">
        <v>1994</v>
      </c>
      <c r="B389" s="22">
        <v>2000</v>
      </c>
      <c r="C389" s="22" t="s">
        <v>5576</v>
      </c>
      <c r="D389" s="22">
        <v>40518</v>
      </c>
      <c r="E389" s="22" t="s">
        <v>62</v>
      </c>
      <c r="F389" s="22" t="s">
        <v>4021</v>
      </c>
      <c r="G389" s="95" t="s">
        <v>77</v>
      </c>
      <c r="H389" s="35">
        <v>9.3501600898166226E-2</v>
      </c>
      <c r="I389" s="35">
        <v>1.0705933302840034</v>
      </c>
      <c r="J389" s="35">
        <v>0</v>
      </c>
      <c r="K389" s="35">
        <v>0.53140076510457812</v>
      </c>
      <c r="M389" s="80" t="s">
        <v>172</v>
      </c>
      <c r="N389" s="35">
        <v>0</v>
      </c>
      <c r="O389" s="35">
        <v>0</v>
      </c>
      <c r="P389" s="35">
        <v>0</v>
      </c>
    </row>
    <row r="390" spans="1:16" ht="12.75" hidden="1" customHeight="1" x14ac:dyDescent="0.25">
      <c r="A390" s="22" t="s">
        <v>1995</v>
      </c>
      <c r="B390" s="22">
        <v>2000</v>
      </c>
      <c r="C390" s="22" t="s">
        <v>5576</v>
      </c>
      <c r="D390" s="22">
        <v>40519</v>
      </c>
      <c r="E390" s="22" t="s">
        <v>62</v>
      </c>
      <c r="F390" s="22" t="s">
        <v>4022</v>
      </c>
      <c r="G390" s="95" t="s">
        <v>77</v>
      </c>
      <c r="H390" s="35">
        <v>0.10299999999999999</v>
      </c>
      <c r="I390" s="35">
        <v>0</v>
      </c>
      <c r="J390" s="35">
        <v>0</v>
      </c>
      <c r="K390" s="35">
        <v>0.13100000000000001</v>
      </c>
      <c r="M390" s="80" t="s">
        <v>172</v>
      </c>
      <c r="N390" s="35">
        <v>0</v>
      </c>
      <c r="O390" s="35">
        <v>0</v>
      </c>
      <c r="P390" s="35">
        <v>0</v>
      </c>
    </row>
    <row r="391" spans="1:16" ht="12.75" hidden="1" customHeight="1" x14ac:dyDescent="0.25">
      <c r="A391" s="22" t="s">
        <v>1996</v>
      </c>
      <c r="B391" s="22">
        <v>2000</v>
      </c>
      <c r="C391" s="22" t="s">
        <v>5576</v>
      </c>
      <c r="D391" s="22">
        <v>40520</v>
      </c>
      <c r="E391" s="22" t="s">
        <v>62</v>
      </c>
      <c r="F391" s="22" t="s">
        <v>4023</v>
      </c>
      <c r="G391" s="95" t="s">
        <v>77</v>
      </c>
      <c r="H391" s="35">
        <v>0.37459472091159973</v>
      </c>
      <c r="I391" s="35">
        <v>0</v>
      </c>
      <c r="J391" s="35">
        <v>0</v>
      </c>
      <c r="K391" s="35">
        <v>1.8444330543933054</v>
      </c>
      <c r="M391" s="80" t="s">
        <v>172</v>
      </c>
      <c r="N391" s="35">
        <v>0</v>
      </c>
      <c r="O391" s="35">
        <v>0</v>
      </c>
      <c r="P391" s="35">
        <v>0</v>
      </c>
    </row>
    <row r="392" spans="1:16" ht="12.75" hidden="1" customHeight="1" x14ac:dyDescent="0.25">
      <c r="A392" s="22" t="s">
        <v>1997</v>
      </c>
      <c r="B392" s="22">
        <v>2000</v>
      </c>
      <c r="C392" s="22" t="s">
        <v>5576</v>
      </c>
      <c r="D392" s="22">
        <v>40521</v>
      </c>
      <c r="E392" s="22" t="s">
        <v>62</v>
      </c>
      <c r="F392" s="22" t="s">
        <v>4024</v>
      </c>
      <c r="G392" s="95" t="s">
        <v>77</v>
      </c>
      <c r="H392" s="35">
        <v>0.36239219905850706</v>
      </c>
      <c r="I392" s="35">
        <v>0</v>
      </c>
      <c r="J392" s="35">
        <v>0</v>
      </c>
      <c r="K392" s="35">
        <v>1.7101654337592469</v>
      </c>
      <c r="M392" s="80" t="s">
        <v>172</v>
      </c>
      <c r="N392" s="35">
        <v>0</v>
      </c>
      <c r="O392" s="35">
        <v>0</v>
      </c>
      <c r="P392" s="35">
        <v>0</v>
      </c>
    </row>
    <row r="393" spans="1:16" ht="12.75" hidden="1" customHeight="1" x14ac:dyDescent="0.25">
      <c r="A393" s="22" t="s">
        <v>1998</v>
      </c>
      <c r="B393" s="22">
        <v>2000</v>
      </c>
      <c r="C393" s="22" t="s">
        <v>5576</v>
      </c>
      <c r="D393" s="22">
        <v>40522</v>
      </c>
      <c r="E393" s="22" t="s">
        <v>62</v>
      </c>
      <c r="G393" s="95" t="s">
        <v>77</v>
      </c>
      <c r="H393" s="35">
        <v>0</v>
      </c>
      <c r="I393" s="35">
        <v>5.3767889651582674</v>
      </c>
      <c r="J393" s="35">
        <v>0</v>
      </c>
      <c r="K393" s="35">
        <v>7.1260720257653141</v>
      </c>
      <c r="M393" s="80" t="s">
        <v>172</v>
      </c>
      <c r="N393" s="35">
        <v>0</v>
      </c>
      <c r="O393" s="35">
        <v>0</v>
      </c>
      <c r="P393" s="35">
        <v>0</v>
      </c>
    </row>
    <row r="394" spans="1:16" ht="12.75" hidden="1" customHeight="1" x14ac:dyDescent="0.25">
      <c r="A394" s="22" t="s">
        <v>1999</v>
      </c>
      <c r="B394" s="22">
        <v>2000</v>
      </c>
      <c r="C394" s="22" t="s">
        <v>5576</v>
      </c>
      <c r="D394" s="22">
        <v>40523</v>
      </c>
      <c r="E394" s="22" t="s">
        <v>62</v>
      </c>
      <c r="G394" s="95" t="s">
        <v>77</v>
      </c>
      <c r="H394" s="35">
        <v>0</v>
      </c>
      <c r="I394" s="35">
        <v>0</v>
      </c>
      <c r="J394" s="35">
        <v>0</v>
      </c>
      <c r="K394" s="35">
        <v>1.7157160585385147</v>
      </c>
      <c r="M394" s="80" t="s">
        <v>172</v>
      </c>
      <c r="N394" s="35">
        <v>0</v>
      </c>
      <c r="O394" s="35">
        <v>0</v>
      </c>
      <c r="P394" s="35">
        <v>0</v>
      </c>
    </row>
    <row r="395" spans="1:16" ht="12.75" hidden="1" customHeight="1" x14ac:dyDescent="0.25">
      <c r="A395" s="22" t="s">
        <v>2000</v>
      </c>
      <c r="B395" s="22">
        <v>2000</v>
      </c>
      <c r="C395" s="22" t="s">
        <v>5576</v>
      </c>
      <c r="D395" s="22">
        <v>40524</v>
      </c>
      <c r="E395" s="22" t="s">
        <v>62</v>
      </c>
      <c r="G395" s="95" t="s">
        <v>77</v>
      </c>
      <c r="H395" s="35">
        <v>0</v>
      </c>
      <c r="I395" s="35">
        <v>0</v>
      </c>
      <c r="J395" s="35">
        <v>0</v>
      </c>
      <c r="K395" s="35">
        <v>0</v>
      </c>
      <c r="L395" s="22" t="s">
        <v>4140</v>
      </c>
      <c r="M395" s="80" t="s">
        <v>172</v>
      </c>
      <c r="N395" s="35">
        <v>0.52264583568128031</v>
      </c>
      <c r="O395" s="35">
        <v>0</v>
      </c>
      <c r="P395" s="35">
        <v>0</v>
      </c>
    </row>
    <row r="396" spans="1:16" ht="12.75" hidden="1" customHeight="1" x14ac:dyDescent="0.25">
      <c r="A396" s="22" t="s">
        <v>2001</v>
      </c>
      <c r="B396" s="22">
        <v>2000</v>
      </c>
      <c r="C396" s="22" t="s">
        <v>5576</v>
      </c>
      <c r="D396" s="22">
        <v>40525</v>
      </c>
      <c r="E396" s="22" t="s">
        <v>62</v>
      </c>
      <c r="G396" s="95" t="s">
        <v>77</v>
      </c>
      <c r="H396" s="35">
        <v>0</v>
      </c>
      <c r="I396" s="35">
        <v>0</v>
      </c>
      <c r="J396" s="35">
        <v>0</v>
      </c>
      <c r="K396" s="35">
        <v>0.96051501509453951</v>
      </c>
      <c r="L396" s="22" t="s">
        <v>4139</v>
      </c>
      <c r="M396" s="80" t="s">
        <v>172</v>
      </c>
      <c r="N396" s="35">
        <v>0.23272390233568135</v>
      </c>
      <c r="O396" s="35">
        <v>1.3096008685980616</v>
      </c>
      <c r="P396" s="35">
        <v>0</v>
      </c>
    </row>
    <row r="397" spans="1:16" ht="12.75" hidden="1" customHeight="1" x14ac:dyDescent="0.25">
      <c r="A397" s="22" t="s">
        <v>2002</v>
      </c>
      <c r="B397" s="22">
        <v>2000</v>
      </c>
      <c r="C397" s="22" t="s">
        <v>5576</v>
      </c>
      <c r="D397" s="22">
        <v>40526</v>
      </c>
      <c r="E397" s="22" t="s">
        <v>62</v>
      </c>
      <c r="G397" s="95" t="s">
        <v>77</v>
      </c>
      <c r="H397" s="35">
        <v>0</v>
      </c>
      <c r="I397" s="35">
        <v>0</v>
      </c>
      <c r="J397" s="35">
        <v>0</v>
      </c>
      <c r="K397" s="35">
        <v>0.98750136638688302</v>
      </c>
      <c r="M397" s="80" t="s">
        <v>172</v>
      </c>
      <c r="N397" s="35">
        <v>0</v>
      </c>
      <c r="O397" s="35">
        <v>0</v>
      </c>
      <c r="P397" s="35">
        <v>0</v>
      </c>
    </row>
    <row r="398" spans="1:16" ht="12.75" hidden="1" customHeight="1" x14ac:dyDescent="0.25">
      <c r="A398" s="22" t="s">
        <v>2003</v>
      </c>
      <c r="B398" s="22">
        <v>2000</v>
      </c>
      <c r="C398" s="22" t="s">
        <v>5576</v>
      </c>
      <c r="D398" s="22">
        <v>40527</v>
      </c>
      <c r="E398" s="22" t="s">
        <v>62</v>
      </c>
      <c r="G398" s="95" t="s">
        <v>77</v>
      </c>
      <c r="H398" s="35">
        <v>0</v>
      </c>
      <c r="I398" s="35">
        <v>0</v>
      </c>
      <c r="J398" s="35">
        <v>0</v>
      </c>
      <c r="K398" s="35">
        <v>1.2001361890406963</v>
      </c>
      <c r="M398" s="80" t="s">
        <v>172</v>
      </c>
      <c r="N398" s="35">
        <v>0</v>
      </c>
      <c r="O398" s="35">
        <v>0</v>
      </c>
      <c r="P398" s="35">
        <v>0</v>
      </c>
    </row>
    <row r="399" spans="1:16" ht="12.75" hidden="1" customHeight="1" x14ac:dyDescent="0.25">
      <c r="A399" s="22" t="s">
        <v>2004</v>
      </c>
      <c r="B399" s="22">
        <v>2000</v>
      </c>
      <c r="C399" s="22" t="s">
        <v>5576</v>
      </c>
      <c r="D399" s="22">
        <v>40528</v>
      </c>
      <c r="E399" s="22" t="s">
        <v>62</v>
      </c>
      <c r="G399" s="95" t="s">
        <v>77</v>
      </c>
      <c r="H399" s="35">
        <v>0</v>
      </c>
      <c r="I399" s="35">
        <v>0</v>
      </c>
      <c r="J399" s="35">
        <v>7.9584351454598883</v>
      </c>
      <c r="K399" s="35">
        <v>5.1779018513076697E-3</v>
      </c>
      <c r="M399" s="80" t="s">
        <v>172</v>
      </c>
      <c r="N399" s="35">
        <v>0</v>
      </c>
      <c r="O399" s="35">
        <v>0</v>
      </c>
      <c r="P399" s="35">
        <v>0</v>
      </c>
    </row>
    <row r="400" spans="1:16" ht="12.75" hidden="1" customHeight="1" x14ac:dyDescent="0.25">
      <c r="A400" s="22" t="s">
        <v>2005</v>
      </c>
      <c r="B400" s="22">
        <v>2000</v>
      </c>
      <c r="C400" s="22" t="s">
        <v>5576</v>
      </c>
      <c r="D400" s="22">
        <v>40529</v>
      </c>
      <c r="E400" s="22" t="s">
        <v>62</v>
      </c>
      <c r="G400" s="95" t="s">
        <v>77</v>
      </c>
      <c r="H400" s="35">
        <v>0</v>
      </c>
      <c r="I400" s="35">
        <v>0</v>
      </c>
      <c r="J400" s="35">
        <v>0</v>
      </c>
      <c r="K400" s="35">
        <v>28.446931106471816</v>
      </c>
      <c r="M400" s="80" t="s">
        <v>172</v>
      </c>
      <c r="N400" s="35">
        <v>0</v>
      </c>
      <c r="O400" s="35">
        <v>0</v>
      </c>
      <c r="P400" s="35">
        <v>0</v>
      </c>
    </row>
    <row r="401" spans="1:16" ht="12.75" hidden="1" customHeight="1" x14ac:dyDescent="0.25">
      <c r="A401" s="22" t="s">
        <v>2006</v>
      </c>
      <c r="B401" s="22">
        <v>2000</v>
      </c>
      <c r="C401" s="22" t="s">
        <v>5576</v>
      </c>
      <c r="D401" s="22">
        <v>40530</v>
      </c>
      <c r="E401" s="22" t="s">
        <v>62</v>
      </c>
      <c r="G401" s="95" t="s">
        <v>77</v>
      </c>
      <c r="H401" s="35">
        <v>0</v>
      </c>
      <c r="I401" s="35">
        <v>0</v>
      </c>
      <c r="J401" s="35">
        <v>0</v>
      </c>
      <c r="K401" s="35">
        <v>1.0403262944983818</v>
      </c>
      <c r="M401" s="80" t="s">
        <v>172</v>
      </c>
      <c r="N401" s="35">
        <v>0</v>
      </c>
      <c r="O401" s="35">
        <v>0</v>
      </c>
      <c r="P401" s="35">
        <v>0</v>
      </c>
    </row>
    <row r="402" spans="1:16" ht="12.75" hidden="1" customHeight="1" x14ac:dyDescent="0.25">
      <c r="A402" s="22" t="s">
        <v>2007</v>
      </c>
      <c r="B402" s="22">
        <v>2000</v>
      </c>
      <c r="C402" s="22" t="s">
        <v>5576</v>
      </c>
      <c r="D402" s="22">
        <v>40531</v>
      </c>
      <c r="E402" s="22" t="s">
        <v>62</v>
      </c>
      <c r="G402" s="95" t="s">
        <v>77</v>
      </c>
      <c r="H402" s="35">
        <v>0</v>
      </c>
      <c r="I402" s="35">
        <v>0</v>
      </c>
      <c r="J402" s="35">
        <v>0</v>
      </c>
      <c r="K402" s="35">
        <v>1.23</v>
      </c>
      <c r="M402" s="80" t="s">
        <v>172</v>
      </c>
      <c r="N402" s="35">
        <v>0</v>
      </c>
      <c r="O402" s="35">
        <v>0</v>
      </c>
      <c r="P402" s="35">
        <v>0</v>
      </c>
    </row>
    <row r="403" spans="1:16" ht="12.75" hidden="1" customHeight="1" x14ac:dyDescent="0.25">
      <c r="A403" s="22" t="s">
        <v>2008</v>
      </c>
      <c r="B403" s="22">
        <v>2000</v>
      </c>
      <c r="C403" s="22" t="s">
        <v>5576</v>
      </c>
      <c r="D403" s="22">
        <v>40532</v>
      </c>
      <c r="E403" s="22" t="s">
        <v>62</v>
      </c>
      <c r="F403" s="22" t="s">
        <v>4041</v>
      </c>
      <c r="G403" s="95" t="s">
        <v>77</v>
      </c>
      <c r="H403" s="35">
        <v>3.3893201778163289E-2</v>
      </c>
      <c r="I403" s="35">
        <v>0.85674482272579433</v>
      </c>
      <c r="J403" s="35">
        <v>0</v>
      </c>
      <c r="K403" s="35">
        <v>0.6402049224764178</v>
      </c>
      <c r="L403" s="22" t="s">
        <v>4134</v>
      </c>
      <c r="M403" s="80" t="s">
        <v>172</v>
      </c>
      <c r="N403" s="35">
        <v>0.19206147674292531</v>
      </c>
      <c r="O403" s="35">
        <v>0</v>
      </c>
      <c r="P403" s="35">
        <v>0</v>
      </c>
    </row>
    <row r="404" spans="1:16" ht="12.75" hidden="1" customHeight="1" x14ac:dyDescent="0.25">
      <c r="A404" s="22" t="s">
        <v>2009</v>
      </c>
      <c r="B404" s="22">
        <v>2000</v>
      </c>
      <c r="C404" s="22" t="s">
        <v>5576</v>
      </c>
      <c r="D404" s="22">
        <v>40533</v>
      </c>
      <c r="E404" s="22" t="s">
        <v>62</v>
      </c>
      <c r="G404" s="95" t="s">
        <v>77</v>
      </c>
      <c r="H404" s="35">
        <v>0</v>
      </c>
      <c r="I404" s="35">
        <v>0.2</v>
      </c>
      <c r="J404" s="35">
        <v>0</v>
      </c>
      <c r="K404" s="35">
        <v>1.21</v>
      </c>
      <c r="M404" s="80" t="s">
        <v>172</v>
      </c>
      <c r="N404" s="35">
        <v>0</v>
      </c>
      <c r="O404" s="35">
        <v>0</v>
      </c>
      <c r="P404" s="35">
        <v>0</v>
      </c>
    </row>
    <row r="405" spans="1:16" ht="12.75" hidden="1" customHeight="1" x14ac:dyDescent="0.25">
      <c r="A405" s="22" t="s">
        <v>2010</v>
      </c>
      <c r="B405" s="22">
        <v>2000</v>
      </c>
      <c r="C405" s="22" t="s">
        <v>5576</v>
      </c>
      <c r="D405" s="22">
        <v>40534</v>
      </c>
      <c r="E405" s="22" t="s">
        <v>62</v>
      </c>
      <c r="G405" s="95" t="s">
        <v>77</v>
      </c>
      <c r="H405" s="35">
        <v>0</v>
      </c>
      <c r="I405" s="35">
        <v>0</v>
      </c>
      <c r="J405" s="35">
        <v>0</v>
      </c>
      <c r="K405" s="35">
        <v>9.3658903988313932E-2</v>
      </c>
      <c r="M405" s="80" t="s">
        <v>172</v>
      </c>
      <c r="N405" s="35">
        <v>0</v>
      </c>
      <c r="O405" s="35">
        <v>0</v>
      </c>
      <c r="P405" s="35">
        <v>0</v>
      </c>
    </row>
    <row r="406" spans="1:16" ht="12.75" hidden="1" customHeight="1" x14ac:dyDescent="0.25">
      <c r="A406" s="22" t="s">
        <v>2011</v>
      </c>
      <c r="B406" s="22">
        <v>2000</v>
      </c>
      <c r="C406" s="22" t="s">
        <v>5576</v>
      </c>
      <c r="D406" s="22">
        <v>40535</v>
      </c>
      <c r="E406" s="22" t="s">
        <v>62</v>
      </c>
      <c r="G406" s="95" t="s">
        <v>77</v>
      </c>
      <c r="H406" s="35">
        <v>0</v>
      </c>
      <c r="I406" s="35">
        <v>0</v>
      </c>
      <c r="J406" s="35">
        <v>0</v>
      </c>
      <c r="K406" s="35">
        <v>0.14690730106644792</v>
      </c>
      <c r="M406" s="80" t="s">
        <v>172</v>
      </c>
      <c r="N406" s="35">
        <v>0</v>
      </c>
      <c r="O406" s="35">
        <v>0</v>
      </c>
      <c r="P406" s="35">
        <v>0</v>
      </c>
    </row>
    <row r="407" spans="1:16" ht="12.75" hidden="1" customHeight="1" x14ac:dyDescent="0.25">
      <c r="A407" s="22" t="s">
        <v>2012</v>
      </c>
      <c r="B407" s="22">
        <v>2000</v>
      </c>
      <c r="C407" s="22" t="s">
        <v>5576</v>
      </c>
      <c r="D407" s="22">
        <v>40536</v>
      </c>
      <c r="E407" s="22" t="s">
        <v>62</v>
      </c>
      <c r="G407" s="95" t="s">
        <v>77</v>
      </c>
      <c r="H407" s="35">
        <v>0</v>
      </c>
      <c r="I407" s="35">
        <v>0</v>
      </c>
      <c r="J407" s="35">
        <v>0</v>
      </c>
      <c r="K407" s="35">
        <v>0</v>
      </c>
      <c r="M407" s="80" t="s">
        <v>172</v>
      </c>
      <c r="N407" s="35">
        <v>0</v>
      </c>
      <c r="O407" s="35">
        <v>0</v>
      </c>
      <c r="P407" s="35">
        <v>0</v>
      </c>
    </row>
    <row r="408" spans="1:16" ht="12.75" hidden="1" customHeight="1" x14ac:dyDescent="0.25">
      <c r="A408" s="22" t="s">
        <v>2013</v>
      </c>
      <c r="B408" s="22">
        <v>2000</v>
      </c>
      <c r="C408" s="22" t="s">
        <v>5576</v>
      </c>
      <c r="D408" s="22">
        <v>40537</v>
      </c>
      <c r="E408" s="22" t="s">
        <v>176</v>
      </c>
      <c r="F408" s="22" t="s">
        <v>2462</v>
      </c>
      <c r="G408" s="95" t="s">
        <v>77</v>
      </c>
      <c r="H408" s="35">
        <v>0.17235370799536501</v>
      </c>
      <c r="I408" s="35">
        <v>2.5775593858632675</v>
      </c>
      <c r="J408" s="35">
        <v>11.599985515643105</v>
      </c>
      <c r="K408" s="35">
        <v>2.0798638470451913</v>
      </c>
      <c r="M408" s="80" t="s">
        <v>172</v>
      </c>
      <c r="N408" s="35">
        <v>0</v>
      </c>
      <c r="O408" s="35">
        <v>0</v>
      </c>
      <c r="P408" s="35">
        <v>0</v>
      </c>
    </row>
    <row r="409" spans="1:16" ht="12.75" hidden="1" customHeight="1" x14ac:dyDescent="0.25">
      <c r="A409" s="22" t="s">
        <v>2014</v>
      </c>
      <c r="B409" s="22">
        <v>2000</v>
      </c>
      <c r="C409" s="22" t="s">
        <v>5576</v>
      </c>
      <c r="D409" s="22">
        <v>40538</v>
      </c>
      <c r="E409" s="22" t="s">
        <v>176</v>
      </c>
      <c r="G409" s="95" t="s">
        <v>77</v>
      </c>
      <c r="H409" s="35">
        <v>0</v>
      </c>
      <c r="I409" s="35">
        <v>0</v>
      </c>
      <c r="J409" s="35">
        <v>0</v>
      </c>
      <c r="K409" s="35">
        <v>0.26566871336868547</v>
      </c>
      <c r="M409" s="80" t="s">
        <v>172</v>
      </c>
      <c r="N409" s="35">
        <v>0</v>
      </c>
      <c r="O409" s="35">
        <v>0</v>
      </c>
      <c r="P409" s="35">
        <v>0</v>
      </c>
    </row>
    <row r="410" spans="1:16" ht="12.75" hidden="1" customHeight="1" x14ac:dyDescent="0.25">
      <c r="A410" s="22" t="s">
        <v>2015</v>
      </c>
      <c r="B410" s="22">
        <v>2000</v>
      </c>
      <c r="C410" s="22" t="s">
        <v>5576</v>
      </c>
      <c r="D410" s="22">
        <v>40539</v>
      </c>
      <c r="E410" s="22" t="s">
        <v>176</v>
      </c>
      <c r="F410" s="22" t="s">
        <v>4025</v>
      </c>
      <c r="G410" s="95" t="s">
        <v>77</v>
      </c>
      <c r="H410" s="35">
        <v>0.32051054805223794</v>
      </c>
      <c r="I410" s="35">
        <v>0</v>
      </c>
      <c r="J410" s="35">
        <v>0</v>
      </c>
      <c r="K410" s="35">
        <v>0.11925973881013506</v>
      </c>
      <c r="M410" s="80" t="s">
        <v>172</v>
      </c>
      <c r="N410" s="35">
        <v>0</v>
      </c>
      <c r="O410" s="35">
        <v>0</v>
      </c>
      <c r="P410" s="35">
        <v>0</v>
      </c>
    </row>
    <row r="411" spans="1:16" ht="12.75" hidden="1" customHeight="1" x14ac:dyDescent="0.25">
      <c r="A411" s="22" t="s">
        <v>2016</v>
      </c>
      <c r="B411" s="22">
        <v>2000</v>
      </c>
      <c r="C411" s="22" t="s">
        <v>5576</v>
      </c>
      <c r="D411" s="22">
        <v>40540</v>
      </c>
      <c r="E411" s="22" t="s">
        <v>176</v>
      </c>
      <c r="F411" s="22" t="s">
        <v>4026</v>
      </c>
      <c r="G411" s="95" t="s">
        <v>77</v>
      </c>
      <c r="H411" s="35">
        <v>0.68745683205094188</v>
      </c>
      <c r="I411" s="35">
        <v>0</v>
      </c>
      <c r="J411" s="35">
        <v>0</v>
      </c>
      <c r="K411" s="35">
        <v>0.46082271159458738</v>
      </c>
      <c r="M411" s="80" t="s">
        <v>172</v>
      </c>
      <c r="N411" s="35">
        <v>0</v>
      </c>
      <c r="O411" s="35">
        <v>0</v>
      </c>
      <c r="P411" s="35">
        <v>0</v>
      </c>
    </row>
    <row r="412" spans="1:16" ht="12.75" hidden="1" customHeight="1" x14ac:dyDescent="0.25">
      <c r="A412" s="22" t="s">
        <v>2017</v>
      </c>
      <c r="B412" s="22">
        <v>2000</v>
      </c>
      <c r="C412" s="22" t="s">
        <v>5576</v>
      </c>
      <c r="D412" s="22">
        <v>40541</v>
      </c>
      <c r="E412" s="22" t="s">
        <v>176</v>
      </c>
      <c r="F412" s="22" t="s">
        <v>4027</v>
      </c>
      <c r="G412" s="95" t="s">
        <v>77</v>
      </c>
      <c r="H412" s="35">
        <v>0.51181999829946434</v>
      </c>
      <c r="I412" s="35">
        <v>2.9761385086302186</v>
      </c>
      <c r="J412" s="35">
        <v>0</v>
      </c>
      <c r="K412" s="35">
        <v>1.2195217243431682</v>
      </c>
      <c r="M412" s="80" t="s">
        <v>172</v>
      </c>
      <c r="N412" s="35">
        <v>0</v>
      </c>
      <c r="O412" s="35">
        <v>0</v>
      </c>
      <c r="P412" s="35">
        <v>0</v>
      </c>
    </row>
    <row r="413" spans="1:16" ht="12.75" hidden="1" customHeight="1" x14ac:dyDescent="0.25">
      <c r="A413" s="22" t="s">
        <v>2018</v>
      </c>
      <c r="B413" s="22">
        <v>2000</v>
      </c>
      <c r="C413" s="22" t="s">
        <v>5576</v>
      </c>
      <c r="D413" s="22">
        <v>40542</v>
      </c>
      <c r="E413" s="22" t="s">
        <v>176</v>
      </c>
      <c r="F413" s="22" t="s">
        <v>4028</v>
      </c>
      <c r="G413" s="95" t="s">
        <v>77</v>
      </c>
      <c r="H413" s="35">
        <v>4.282291981845689</v>
      </c>
      <c r="I413" s="35">
        <v>5.9256807866868382</v>
      </c>
      <c r="J413" s="35">
        <v>7.1029160363086241</v>
      </c>
      <c r="K413" s="35">
        <v>1.6670915279878971</v>
      </c>
      <c r="M413" s="80" t="s">
        <v>172</v>
      </c>
      <c r="N413" s="35">
        <v>0</v>
      </c>
      <c r="O413" s="35">
        <v>0</v>
      </c>
      <c r="P413" s="35">
        <v>0</v>
      </c>
    </row>
    <row r="414" spans="1:16" ht="12.75" hidden="1" customHeight="1" x14ac:dyDescent="0.25">
      <c r="A414" s="22" t="s">
        <v>2019</v>
      </c>
      <c r="B414" s="22">
        <v>2000</v>
      </c>
      <c r="C414" s="22" t="s">
        <v>5576</v>
      </c>
      <c r="D414" s="22">
        <v>40543</v>
      </c>
      <c r="E414" s="22" t="s">
        <v>176</v>
      </c>
      <c r="F414" s="22" t="s">
        <v>4029</v>
      </c>
      <c r="G414" s="95" t="s">
        <v>77</v>
      </c>
      <c r="H414" s="35">
        <v>10.827543528362204</v>
      </c>
      <c r="I414" s="35">
        <v>3.4097789011969373</v>
      </c>
      <c r="J414" s="35">
        <v>6.3808727975615191</v>
      </c>
      <c r="K414" s="35">
        <v>3.3599283324659877</v>
      </c>
      <c r="M414" s="80" t="s">
        <v>172</v>
      </c>
      <c r="N414" s="35">
        <v>0</v>
      </c>
      <c r="O414" s="35">
        <v>0</v>
      </c>
      <c r="P414" s="35">
        <v>0</v>
      </c>
    </row>
    <row r="415" spans="1:16" ht="12.75" hidden="1" customHeight="1" x14ac:dyDescent="0.25">
      <c r="A415" s="22" t="s">
        <v>2020</v>
      </c>
      <c r="B415" s="22">
        <v>2000</v>
      </c>
      <c r="C415" s="22" t="s">
        <v>5576</v>
      </c>
      <c r="D415" s="22">
        <v>40544</v>
      </c>
      <c r="E415" s="22" t="s">
        <v>176</v>
      </c>
      <c r="F415" s="22" t="s">
        <v>4030</v>
      </c>
      <c r="G415" s="95" t="s">
        <v>77</v>
      </c>
      <c r="H415" s="35">
        <v>0.90055440278988685</v>
      </c>
      <c r="I415" s="35">
        <v>0.31440802092415004</v>
      </c>
      <c r="J415" s="35">
        <v>5.0350198779424593</v>
      </c>
      <c r="K415" s="35">
        <v>0.22682292938099394</v>
      </c>
      <c r="M415" s="80" t="s">
        <v>172</v>
      </c>
      <c r="N415" s="35">
        <v>0</v>
      </c>
      <c r="O415" s="35">
        <v>0</v>
      </c>
      <c r="P415" s="35">
        <v>0</v>
      </c>
    </row>
    <row r="416" spans="1:16" ht="12.75" hidden="1" customHeight="1" x14ac:dyDescent="0.25">
      <c r="A416" s="22" t="s">
        <v>2021</v>
      </c>
      <c r="B416" s="22">
        <v>2000</v>
      </c>
      <c r="C416" s="22" t="s">
        <v>5576</v>
      </c>
      <c r="D416" s="22">
        <v>40545</v>
      </c>
      <c r="E416" s="22" t="s">
        <v>176</v>
      </c>
      <c r="G416" s="95" t="s">
        <v>77</v>
      </c>
      <c r="H416" s="35">
        <v>0</v>
      </c>
      <c r="I416" s="35">
        <v>0</v>
      </c>
      <c r="J416" s="35">
        <v>0</v>
      </c>
      <c r="K416" s="35">
        <v>1.5940572033898304</v>
      </c>
      <c r="M416" s="80" t="s">
        <v>172</v>
      </c>
      <c r="N416" s="35">
        <v>0</v>
      </c>
      <c r="O416" s="35">
        <v>0</v>
      </c>
      <c r="P416" s="35">
        <v>0</v>
      </c>
    </row>
    <row r="417" spans="1:16" ht="12.75" hidden="1" customHeight="1" x14ac:dyDescent="0.25">
      <c r="A417" s="22" t="s">
        <v>2022</v>
      </c>
      <c r="B417" s="22">
        <v>2000</v>
      </c>
      <c r="C417" s="22" t="s">
        <v>5576</v>
      </c>
      <c r="D417" s="22">
        <v>40546</v>
      </c>
      <c r="E417" s="22" t="s">
        <v>176</v>
      </c>
      <c r="G417" s="95" t="s">
        <v>77</v>
      </c>
      <c r="H417" s="35">
        <v>0</v>
      </c>
      <c r="I417" s="35">
        <v>0</v>
      </c>
      <c r="J417" s="35">
        <v>0</v>
      </c>
      <c r="K417" s="35">
        <v>2.8032628104369692</v>
      </c>
      <c r="M417" s="80" t="s">
        <v>172</v>
      </c>
      <c r="N417" s="35">
        <v>0</v>
      </c>
      <c r="O417" s="35">
        <v>0</v>
      </c>
      <c r="P417" s="35">
        <v>0</v>
      </c>
    </row>
    <row r="418" spans="1:16" ht="12.75" hidden="1" customHeight="1" x14ac:dyDescent="0.25">
      <c r="A418" s="22" t="s">
        <v>2023</v>
      </c>
      <c r="B418" s="22">
        <v>2000</v>
      </c>
      <c r="C418" s="22" t="s">
        <v>5576</v>
      </c>
      <c r="D418" s="22">
        <v>40547</v>
      </c>
      <c r="E418" s="22" t="s">
        <v>176</v>
      </c>
      <c r="G418" s="95" t="s">
        <v>77</v>
      </c>
      <c r="H418" s="35">
        <v>0</v>
      </c>
      <c r="I418" s="35">
        <v>0</v>
      </c>
      <c r="J418" s="35">
        <v>0</v>
      </c>
      <c r="K418" s="35">
        <v>4.3647814322369953</v>
      </c>
      <c r="M418" s="80" t="s">
        <v>172</v>
      </c>
      <c r="N418" s="35">
        <v>0</v>
      </c>
      <c r="O418" s="35">
        <v>0</v>
      </c>
      <c r="P418" s="35">
        <v>0</v>
      </c>
    </row>
    <row r="419" spans="1:16" ht="12.75" hidden="1" customHeight="1" x14ac:dyDescent="0.25">
      <c r="A419" s="22" t="s">
        <v>2024</v>
      </c>
      <c r="B419" s="22">
        <v>2000</v>
      </c>
      <c r="C419" s="22" t="s">
        <v>5576</v>
      </c>
      <c r="D419" s="22">
        <v>40548</v>
      </c>
      <c r="E419" s="22" t="s">
        <v>176</v>
      </c>
      <c r="G419" s="95" t="s">
        <v>77</v>
      </c>
      <c r="H419" s="35">
        <v>0</v>
      </c>
      <c r="I419" s="35">
        <v>0</v>
      </c>
      <c r="J419" s="35">
        <v>0</v>
      </c>
      <c r="K419" s="35">
        <v>3.5934875674407696</v>
      </c>
      <c r="M419" s="80" t="s">
        <v>172</v>
      </c>
      <c r="N419" s="35">
        <v>0</v>
      </c>
      <c r="O419" s="35">
        <v>0</v>
      </c>
      <c r="P419" s="35">
        <v>0</v>
      </c>
    </row>
    <row r="420" spans="1:16" ht="12.75" hidden="1" customHeight="1" x14ac:dyDescent="0.25">
      <c r="A420" s="22" t="s">
        <v>2025</v>
      </c>
      <c r="B420" s="22">
        <v>2000</v>
      </c>
      <c r="C420" s="22" t="s">
        <v>5576</v>
      </c>
      <c r="D420" s="22">
        <v>40549</v>
      </c>
      <c r="E420" s="22" t="s">
        <v>176</v>
      </c>
      <c r="G420" s="95" t="s">
        <v>77</v>
      </c>
      <c r="H420" s="35">
        <v>0</v>
      </c>
      <c r="I420" s="35">
        <v>0</v>
      </c>
      <c r="J420" s="35">
        <v>0</v>
      </c>
      <c r="K420" s="35">
        <v>1.7858296154663267</v>
      </c>
      <c r="M420" s="80" t="s">
        <v>172</v>
      </c>
      <c r="N420" s="35">
        <v>0</v>
      </c>
      <c r="O420" s="35">
        <v>0</v>
      </c>
      <c r="P420" s="35">
        <v>0</v>
      </c>
    </row>
    <row r="421" spans="1:16" ht="12.75" hidden="1" customHeight="1" x14ac:dyDescent="0.25">
      <c r="A421" s="22" t="s">
        <v>2026</v>
      </c>
      <c r="B421" s="22">
        <v>2000</v>
      </c>
      <c r="C421" s="22" t="s">
        <v>5576</v>
      </c>
      <c r="D421" s="22">
        <v>40550</v>
      </c>
      <c r="E421" s="22" t="s">
        <v>176</v>
      </c>
      <c r="F421" s="22" t="s">
        <v>4031</v>
      </c>
      <c r="G421" s="95" t="s">
        <v>77</v>
      </c>
      <c r="H421" s="35">
        <v>3.4932293521645685</v>
      </c>
      <c r="I421" s="35">
        <v>16.117276020878109</v>
      </c>
      <c r="J421" s="35">
        <v>0</v>
      </c>
      <c r="K421" s="35">
        <v>28.810495548050351</v>
      </c>
      <c r="M421" s="80" t="s">
        <v>172</v>
      </c>
      <c r="N421" s="35">
        <v>0</v>
      </c>
      <c r="O421" s="35">
        <v>0</v>
      </c>
      <c r="P421" s="35">
        <v>0</v>
      </c>
    </row>
    <row r="422" spans="1:16" ht="12.75" hidden="1" customHeight="1" x14ac:dyDescent="0.25">
      <c r="A422" s="22" t="s">
        <v>2027</v>
      </c>
      <c r="B422" s="22">
        <v>2000</v>
      </c>
      <c r="C422" s="22" t="s">
        <v>5576</v>
      </c>
      <c r="D422" s="22">
        <v>40551</v>
      </c>
      <c r="E422" s="22" t="s">
        <v>176</v>
      </c>
      <c r="G422" s="95" t="s">
        <v>77</v>
      </c>
      <c r="H422" s="35">
        <v>0</v>
      </c>
      <c r="I422" s="35">
        <v>0</v>
      </c>
      <c r="J422" s="35">
        <v>0</v>
      </c>
      <c r="K422" s="35">
        <v>0.57260198945349949</v>
      </c>
      <c r="L422" s="22" t="s">
        <v>4135</v>
      </c>
      <c r="M422" s="80" t="s">
        <v>172</v>
      </c>
      <c r="N422" s="35">
        <v>0.41712727708533076</v>
      </c>
      <c r="O422" s="35">
        <v>0</v>
      </c>
      <c r="P422" s="35">
        <v>0</v>
      </c>
    </row>
    <row r="423" spans="1:16" ht="12.75" hidden="1" customHeight="1" x14ac:dyDescent="0.25">
      <c r="A423" s="22" t="s">
        <v>2028</v>
      </c>
      <c r="B423" s="22">
        <v>2000</v>
      </c>
      <c r="C423" s="22" t="s">
        <v>5576</v>
      </c>
      <c r="D423" s="22">
        <v>40552</v>
      </c>
      <c r="E423" s="22" t="s">
        <v>176</v>
      </c>
      <c r="G423" s="95" t="s">
        <v>77</v>
      </c>
      <c r="H423" s="35">
        <v>0</v>
      </c>
      <c r="I423" s="35">
        <v>0</v>
      </c>
      <c r="J423" s="35">
        <v>0</v>
      </c>
      <c r="K423" s="35">
        <v>0.60426746816624655</v>
      </c>
      <c r="M423" s="80" t="s">
        <v>172</v>
      </c>
      <c r="N423" s="35">
        <v>0</v>
      </c>
      <c r="O423" s="35">
        <v>0</v>
      </c>
      <c r="P423" s="35">
        <v>0</v>
      </c>
    </row>
    <row r="424" spans="1:16" ht="12.75" hidden="1" customHeight="1" x14ac:dyDescent="0.25">
      <c r="A424" s="22" t="s">
        <v>2029</v>
      </c>
      <c r="B424" s="22">
        <v>2000</v>
      </c>
      <c r="C424" s="22" t="s">
        <v>5576</v>
      </c>
      <c r="D424" s="22">
        <v>40553</v>
      </c>
      <c r="E424" s="22" t="s">
        <v>176</v>
      </c>
      <c r="G424" s="95" t="s">
        <v>77</v>
      </c>
      <c r="H424" s="35">
        <v>0</v>
      </c>
      <c r="I424" s="35">
        <v>0</v>
      </c>
      <c r="J424" s="35">
        <v>0</v>
      </c>
      <c r="K424" s="35">
        <v>1.004158023085677</v>
      </c>
      <c r="M424" s="80" t="s">
        <v>172</v>
      </c>
      <c r="N424" s="35">
        <v>0</v>
      </c>
      <c r="O424" s="35">
        <v>0</v>
      </c>
      <c r="P424" s="35">
        <v>0</v>
      </c>
    </row>
    <row r="425" spans="1:16" ht="12.75" hidden="1" customHeight="1" x14ac:dyDescent="0.25">
      <c r="A425" s="22" t="s">
        <v>2030</v>
      </c>
      <c r="B425" s="22">
        <v>2000</v>
      </c>
      <c r="C425" s="22" t="s">
        <v>5576</v>
      </c>
      <c r="D425" s="22">
        <v>40554</v>
      </c>
      <c r="E425" s="22" t="s">
        <v>176</v>
      </c>
      <c r="G425" s="95" t="s">
        <v>77</v>
      </c>
      <c r="H425" s="35">
        <v>0</v>
      </c>
      <c r="I425" s="35">
        <v>0</v>
      </c>
      <c r="J425" s="35">
        <v>3.154409453146469</v>
      </c>
      <c r="K425" s="35">
        <v>0.39566870019236056</v>
      </c>
      <c r="M425" s="80" t="s">
        <v>172</v>
      </c>
      <c r="N425" s="35">
        <v>0</v>
      </c>
      <c r="O425" s="35">
        <v>0</v>
      </c>
      <c r="P425" s="35">
        <v>0</v>
      </c>
    </row>
    <row r="426" spans="1:16" ht="12.75" hidden="1" customHeight="1" x14ac:dyDescent="0.25">
      <c r="A426" s="22" t="s">
        <v>2031</v>
      </c>
      <c r="B426" s="22">
        <v>2000</v>
      </c>
      <c r="C426" s="22" t="s">
        <v>5576</v>
      </c>
      <c r="D426" s="22">
        <v>40555</v>
      </c>
      <c r="E426" s="22" t="s">
        <v>176</v>
      </c>
      <c r="G426" s="95" t="s">
        <v>77</v>
      </c>
      <c r="H426" s="35">
        <v>0</v>
      </c>
      <c r="I426" s="35">
        <v>0</v>
      </c>
      <c r="J426" s="35">
        <v>0</v>
      </c>
      <c r="K426" s="35">
        <v>0.70744604157452451</v>
      </c>
      <c r="M426" s="80" t="s">
        <v>172</v>
      </c>
      <c r="N426" s="35">
        <v>0</v>
      </c>
      <c r="O426" s="35">
        <v>0</v>
      </c>
      <c r="P426" s="35">
        <v>0</v>
      </c>
    </row>
    <row r="427" spans="1:16" ht="12.75" hidden="1" customHeight="1" x14ac:dyDescent="0.25">
      <c r="A427" s="22" t="s">
        <v>2032</v>
      </c>
      <c r="B427" s="22">
        <v>2000</v>
      </c>
      <c r="C427" s="22" t="s">
        <v>5576</v>
      </c>
      <c r="D427" s="22">
        <v>40556</v>
      </c>
      <c r="E427" s="22" t="s">
        <v>176</v>
      </c>
      <c r="G427" s="95" t="s">
        <v>77</v>
      </c>
      <c r="H427" s="35">
        <v>0</v>
      </c>
      <c r="I427" s="35">
        <v>0.63927839901287875</v>
      </c>
      <c r="J427" s="35">
        <v>0</v>
      </c>
      <c r="K427" s="35">
        <v>0.37565844065705251</v>
      </c>
      <c r="M427" s="80" t="s">
        <v>172</v>
      </c>
      <c r="N427" s="35">
        <v>0</v>
      </c>
      <c r="O427" s="35">
        <v>0</v>
      </c>
      <c r="P427" s="35">
        <v>0</v>
      </c>
    </row>
    <row r="428" spans="1:16" ht="12.75" hidden="1" customHeight="1" x14ac:dyDescent="0.25">
      <c r="A428" s="22" t="s">
        <v>2033</v>
      </c>
      <c r="B428" s="22">
        <v>2000</v>
      </c>
      <c r="C428" s="22" t="s">
        <v>5576</v>
      </c>
      <c r="D428" s="22">
        <v>40557</v>
      </c>
      <c r="E428" s="22" t="s">
        <v>176</v>
      </c>
      <c r="F428" s="22" t="s">
        <v>4032</v>
      </c>
      <c r="G428" s="95" t="s">
        <v>77</v>
      </c>
      <c r="H428" s="35">
        <v>3.9816122773326272</v>
      </c>
      <c r="I428" s="35">
        <v>3.5559053042844848</v>
      </c>
      <c r="J428" s="35">
        <v>0</v>
      </c>
      <c r="K428" s="35">
        <v>1.093482617045229</v>
      </c>
      <c r="M428" s="80" t="s">
        <v>172</v>
      </c>
      <c r="N428" s="35">
        <v>0</v>
      </c>
      <c r="O428" s="35">
        <v>0</v>
      </c>
      <c r="P428" s="35">
        <v>0</v>
      </c>
    </row>
    <row r="429" spans="1:16" ht="12.75" hidden="1" customHeight="1" x14ac:dyDescent="0.25">
      <c r="A429" s="22" t="s">
        <v>2034</v>
      </c>
      <c r="B429" s="22">
        <v>2000</v>
      </c>
      <c r="C429" s="22" t="s">
        <v>5576</v>
      </c>
      <c r="D429" s="22">
        <v>40558</v>
      </c>
      <c r="E429" s="22" t="s">
        <v>176</v>
      </c>
      <c r="G429" s="95" t="s">
        <v>77</v>
      </c>
      <c r="H429" s="35">
        <v>0</v>
      </c>
      <c r="I429" s="35">
        <v>0</v>
      </c>
      <c r="J429" s="35">
        <v>0</v>
      </c>
      <c r="K429" s="35">
        <v>0.30367985611510789</v>
      </c>
      <c r="M429" s="80" t="s">
        <v>172</v>
      </c>
      <c r="N429" s="35">
        <v>0</v>
      </c>
      <c r="O429" s="35">
        <v>0</v>
      </c>
      <c r="P429" s="35">
        <v>0</v>
      </c>
    </row>
    <row r="430" spans="1:16" ht="15.75" hidden="1" customHeight="1" x14ac:dyDescent="0.25">
      <c r="A430" s="22" t="s">
        <v>2035</v>
      </c>
      <c r="B430" s="22">
        <v>2000</v>
      </c>
      <c r="C430" s="22" t="s">
        <v>5576</v>
      </c>
      <c r="D430" s="22">
        <v>40559</v>
      </c>
      <c r="E430" s="22" t="s">
        <v>176</v>
      </c>
      <c r="G430" s="95" t="s">
        <v>77</v>
      </c>
      <c r="H430" s="35">
        <v>0</v>
      </c>
      <c r="I430" s="35">
        <v>1.3941725759768451</v>
      </c>
      <c r="J430" s="35">
        <v>0</v>
      </c>
      <c r="K430" s="35">
        <v>0.90742354076218035</v>
      </c>
      <c r="M430" s="80" t="s">
        <v>172</v>
      </c>
      <c r="N430" s="35">
        <v>0</v>
      </c>
      <c r="O430" s="35">
        <v>0</v>
      </c>
      <c r="P430" s="35">
        <v>0</v>
      </c>
    </row>
    <row r="431" spans="1:16" ht="12.75" hidden="1" customHeight="1" x14ac:dyDescent="0.25">
      <c r="A431" s="22" t="s">
        <v>2036</v>
      </c>
      <c r="B431" s="22">
        <v>2000</v>
      </c>
      <c r="C431" s="22" t="s">
        <v>5576</v>
      </c>
      <c r="D431" s="22">
        <v>40560</v>
      </c>
      <c r="E431" s="22" t="s">
        <v>176</v>
      </c>
      <c r="F431" s="22" t="s">
        <v>4033</v>
      </c>
      <c r="G431" s="95" t="s">
        <v>77</v>
      </c>
      <c r="H431" s="35">
        <v>0.70734405651564702</v>
      </c>
      <c r="I431" s="35">
        <v>0.29662815273236803</v>
      </c>
      <c r="J431" s="35">
        <v>0</v>
      </c>
      <c r="K431" s="35">
        <v>0.87328987622606258</v>
      </c>
      <c r="M431" s="80" t="s">
        <v>172</v>
      </c>
      <c r="N431" s="35">
        <v>0</v>
      </c>
      <c r="O431" s="35">
        <v>0</v>
      </c>
      <c r="P431" s="35">
        <v>0</v>
      </c>
    </row>
    <row r="432" spans="1:16" ht="12.75" hidden="1" customHeight="1" x14ac:dyDescent="0.25">
      <c r="A432" s="22" t="s">
        <v>2037</v>
      </c>
      <c r="B432" s="22">
        <v>2000</v>
      </c>
      <c r="C432" s="22" t="s">
        <v>5576</v>
      </c>
      <c r="D432" s="22">
        <v>40561</v>
      </c>
      <c r="E432" s="22" t="s">
        <v>176</v>
      </c>
      <c r="F432" s="22" t="s">
        <v>4034</v>
      </c>
      <c r="G432" s="95" t="s">
        <v>77</v>
      </c>
      <c r="H432" s="35">
        <v>0.30575326021716592</v>
      </c>
      <c r="I432" s="35">
        <v>0</v>
      </c>
      <c r="J432" s="35">
        <v>0</v>
      </c>
      <c r="K432" s="35">
        <v>0.13129404703443007</v>
      </c>
      <c r="M432" s="80" t="s">
        <v>172</v>
      </c>
      <c r="N432" s="35">
        <v>0</v>
      </c>
      <c r="O432" s="35">
        <v>0</v>
      </c>
      <c r="P432" s="35">
        <v>0</v>
      </c>
    </row>
    <row r="433" spans="1:16" ht="12.75" hidden="1" customHeight="1" x14ac:dyDescent="0.25">
      <c r="A433" s="22" t="s">
        <v>2038</v>
      </c>
      <c r="B433" s="22">
        <v>2000</v>
      </c>
      <c r="C433" s="22" t="s">
        <v>5576</v>
      </c>
      <c r="D433" s="22">
        <v>40562</v>
      </c>
      <c r="E433" s="22" t="s">
        <v>176</v>
      </c>
      <c r="G433" s="95" t="s">
        <v>77</v>
      </c>
      <c r="H433" s="35">
        <v>0</v>
      </c>
      <c r="I433" s="35">
        <v>2.2460964337223022</v>
      </c>
      <c r="J433" s="35">
        <v>7.9674717451160353</v>
      </c>
      <c r="K433" s="35">
        <v>3.3123751802805819</v>
      </c>
      <c r="M433" s="80" t="s">
        <v>172</v>
      </c>
      <c r="N433" s="35">
        <v>0</v>
      </c>
      <c r="O433" s="35">
        <v>0</v>
      </c>
      <c r="P433" s="35">
        <v>0</v>
      </c>
    </row>
    <row r="434" spans="1:16" ht="12.75" hidden="1" customHeight="1" x14ac:dyDescent="0.25">
      <c r="A434" s="22" t="s">
        <v>2039</v>
      </c>
      <c r="B434" s="22">
        <v>2000</v>
      </c>
      <c r="C434" s="22" t="s">
        <v>5576</v>
      </c>
      <c r="D434" s="22">
        <v>40563</v>
      </c>
      <c r="E434" s="22" t="s">
        <v>176</v>
      </c>
      <c r="F434" s="22" t="s">
        <v>4035</v>
      </c>
      <c r="G434" s="95" t="s">
        <v>77</v>
      </c>
      <c r="H434" s="35">
        <v>1.2582194187582563</v>
      </c>
      <c r="I434" s="35">
        <v>0</v>
      </c>
      <c r="J434" s="35">
        <v>0</v>
      </c>
      <c r="K434" s="35">
        <v>0.27172813738441215</v>
      </c>
      <c r="M434" s="80" t="s">
        <v>172</v>
      </c>
      <c r="N434" s="35">
        <v>0</v>
      </c>
      <c r="O434" s="35">
        <v>0</v>
      </c>
      <c r="P434" s="46">
        <v>0</v>
      </c>
    </row>
    <row r="435" spans="1:16" ht="12.75" hidden="1" customHeight="1" x14ac:dyDescent="0.25">
      <c r="A435" s="22" t="s">
        <v>2040</v>
      </c>
      <c r="B435" s="22">
        <v>2000</v>
      </c>
      <c r="C435" s="22" t="s">
        <v>5576</v>
      </c>
      <c r="D435" s="22">
        <v>40564</v>
      </c>
      <c r="E435" s="22" t="s">
        <v>176</v>
      </c>
      <c r="G435" s="95" t="s">
        <v>77</v>
      </c>
      <c r="H435" s="35">
        <v>0</v>
      </c>
      <c r="I435" s="35">
        <v>0</v>
      </c>
      <c r="J435" s="35">
        <v>0</v>
      </c>
      <c r="K435" s="35">
        <v>0</v>
      </c>
      <c r="M435" s="80" t="s">
        <v>172</v>
      </c>
      <c r="N435" s="35">
        <v>0</v>
      </c>
      <c r="O435" s="35">
        <v>0</v>
      </c>
      <c r="P435" s="46">
        <v>0</v>
      </c>
    </row>
    <row r="436" spans="1:16" ht="12.75" hidden="1" customHeight="1" x14ac:dyDescent="0.25">
      <c r="A436" s="22" t="s">
        <v>2041</v>
      </c>
      <c r="B436" s="22">
        <v>2000</v>
      </c>
      <c r="C436" s="22" t="s">
        <v>5576</v>
      </c>
      <c r="D436" s="22">
        <v>40565</v>
      </c>
      <c r="E436" s="22" t="s">
        <v>176</v>
      </c>
      <c r="F436" s="22" t="s">
        <v>4036</v>
      </c>
      <c r="G436" s="95" t="s">
        <v>77</v>
      </c>
      <c r="H436" s="35">
        <v>0.61679898981927239</v>
      </c>
      <c r="I436" s="35">
        <v>0</v>
      </c>
      <c r="J436" s="35">
        <v>0</v>
      </c>
      <c r="K436" s="35">
        <v>0</v>
      </c>
      <c r="M436" s="80" t="s">
        <v>172</v>
      </c>
      <c r="N436" s="35">
        <v>0</v>
      </c>
      <c r="O436" s="35">
        <v>0</v>
      </c>
      <c r="P436" s="35">
        <v>0</v>
      </c>
    </row>
    <row r="437" spans="1:16" ht="12.75" hidden="1" customHeight="1" x14ac:dyDescent="0.25">
      <c r="A437" s="22" t="s">
        <v>2042</v>
      </c>
      <c r="B437" s="22">
        <v>2000</v>
      </c>
      <c r="C437" s="22" t="s">
        <v>5576</v>
      </c>
      <c r="D437" s="22">
        <v>40566</v>
      </c>
      <c r="E437" s="22" t="s">
        <v>176</v>
      </c>
      <c r="F437" s="22" t="s">
        <v>4037</v>
      </c>
      <c r="G437" s="95" t="s">
        <v>77</v>
      </c>
      <c r="H437" s="35">
        <v>0.24798565249498894</v>
      </c>
      <c r="I437" s="35">
        <v>0</v>
      </c>
      <c r="J437" s="35">
        <v>0</v>
      </c>
      <c r="K437" s="35">
        <v>0.32876885747441714</v>
      </c>
      <c r="M437" s="80" t="s">
        <v>172</v>
      </c>
      <c r="N437" s="35">
        <v>0</v>
      </c>
      <c r="O437" s="35">
        <v>0</v>
      </c>
      <c r="P437" s="35">
        <v>0</v>
      </c>
    </row>
    <row r="438" spans="1:16" ht="12.75" hidden="1" customHeight="1" x14ac:dyDescent="0.25">
      <c r="A438" s="22" t="s">
        <v>2043</v>
      </c>
      <c r="B438" s="22">
        <v>2000</v>
      </c>
      <c r="C438" s="22" t="s">
        <v>5576</v>
      </c>
      <c r="D438" s="22">
        <v>40567</v>
      </c>
      <c r="E438" s="22" t="s">
        <v>176</v>
      </c>
      <c r="F438" s="22" t="s">
        <v>4038</v>
      </c>
      <c r="G438" s="95" t="s">
        <v>77</v>
      </c>
      <c r="H438" s="35">
        <v>0.38476535179017485</v>
      </c>
      <c r="I438" s="35">
        <v>0.12582374063280599</v>
      </c>
      <c r="J438" s="35">
        <v>0</v>
      </c>
      <c r="K438" s="35">
        <v>0.17870618234804331</v>
      </c>
      <c r="M438" s="80" t="s">
        <v>172</v>
      </c>
      <c r="N438" s="35">
        <v>0</v>
      </c>
      <c r="O438" s="35">
        <v>0</v>
      </c>
      <c r="P438" s="35">
        <v>0</v>
      </c>
    </row>
    <row r="439" spans="1:16" ht="12.75" hidden="1" customHeight="1" x14ac:dyDescent="0.25">
      <c r="A439" s="22" t="s">
        <v>2044</v>
      </c>
      <c r="B439" s="22">
        <v>2000</v>
      </c>
      <c r="C439" s="22" t="s">
        <v>5576</v>
      </c>
      <c r="D439" s="22">
        <v>40568</v>
      </c>
      <c r="E439" s="22" t="s">
        <v>176</v>
      </c>
      <c r="G439" s="95" t="s">
        <v>77</v>
      </c>
      <c r="H439" s="35">
        <v>0</v>
      </c>
      <c r="I439" s="35">
        <v>0</v>
      </c>
      <c r="J439" s="35">
        <v>0</v>
      </c>
      <c r="K439" s="35">
        <v>3.0023716524143578</v>
      </c>
      <c r="M439" s="80" t="s">
        <v>172</v>
      </c>
      <c r="N439" s="35">
        <v>0</v>
      </c>
      <c r="O439" s="35">
        <v>0</v>
      </c>
      <c r="P439" s="35">
        <v>0</v>
      </c>
    </row>
    <row r="440" spans="1:16" ht="12.75" hidden="1" customHeight="1" x14ac:dyDescent="0.25">
      <c r="A440" s="22" t="s">
        <v>2045</v>
      </c>
      <c r="B440" s="22">
        <v>2000</v>
      </c>
      <c r="C440" s="22" t="s">
        <v>5576</v>
      </c>
      <c r="D440" s="22">
        <v>40569</v>
      </c>
      <c r="E440" s="22" t="s">
        <v>176</v>
      </c>
      <c r="F440" s="22" t="s">
        <v>4039</v>
      </c>
      <c r="G440" s="95" t="s">
        <v>77</v>
      </c>
      <c r="H440" s="35">
        <v>7.6228457190128232E-2</v>
      </c>
      <c r="I440" s="35">
        <v>0</v>
      </c>
      <c r="J440" s="35">
        <v>0</v>
      </c>
      <c r="K440" s="35">
        <v>2.2868537157038471</v>
      </c>
      <c r="M440" s="80" t="s">
        <v>172</v>
      </c>
      <c r="N440" s="35">
        <v>0</v>
      </c>
      <c r="O440" s="35">
        <v>0</v>
      </c>
      <c r="P440" s="35">
        <v>0</v>
      </c>
    </row>
    <row r="441" spans="1:16" ht="12.75" hidden="1" customHeight="1" x14ac:dyDescent="0.25">
      <c r="A441" s="22" t="s">
        <v>2046</v>
      </c>
      <c r="B441" s="22">
        <v>2000</v>
      </c>
      <c r="C441" s="22" t="s">
        <v>5576</v>
      </c>
      <c r="D441" s="22">
        <v>40570</v>
      </c>
      <c r="E441" s="22" t="s">
        <v>176</v>
      </c>
      <c r="G441" s="95" t="s">
        <v>77</v>
      </c>
      <c r="H441" s="35">
        <v>0</v>
      </c>
      <c r="I441" s="35">
        <v>0</v>
      </c>
      <c r="J441" s="35">
        <v>0</v>
      </c>
      <c r="K441" s="35">
        <v>0</v>
      </c>
      <c r="M441" s="80" t="s">
        <v>172</v>
      </c>
      <c r="N441" s="35">
        <v>0</v>
      </c>
      <c r="O441" s="35">
        <v>0</v>
      </c>
      <c r="P441" s="35">
        <v>0</v>
      </c>
    </row>
    <row r="442" spans="1:16" ht="12.75" hidden="1" customHeight="1" x14ac:dyDescent="0.25">
      <c r="A442" s="22" t="s">
        <v>2047</v>
      </c>
      <c r="B442" s="22">
        <v>2000</v>
      </c>
      <c r="C442" s="22" t="s">
        <v>5576</v>
      </c>
      <c r="D442" s="22">
        <v>40571</v>
      </c>
      <c r="E442" s="22" t="s">
        <v>176</v>
      </c>
      <c r="G442" s="95" t="s">
        <v>77</v>
      </c>
      <c r="H442" s="35">
        <v>0</v>
      </c>
      <c r="I442" s="35">
        <v>0</v>
      </c>
      <c r="J442" s="35">
        <v>0</v>
      </c>
      <c r="K442" s="35">
        <v>0</v>
      </c>
      <c r="M442" s="80" t="s">
        <v>172</v>
      </c>
      <c r="N442" s="35">
        <v>0</v>
      </c>
      <c r="O442" s="35">
        <v>0</v>
      </c>
      <c r="P442" s="35">
        <v>0</v>
      </c>
    </row>
    <row r="443" spans="1:16" ht="12.75" hidden="1" customHeight="1" x14ac:dyDescent="0.25">
      <c r="A443" s="22" t="s">
        <v>2048</v>
      </c>
      <c r="B443" s="22">
        <v>2000</v>
      </c>
      <c r="C443" s="22" t="s">
        <v>5576</v>
      </c>
      <c r="D443" s="22">
        <v>40572</v>
      </c>
      <c r="E443" s="22" t="s">
        <v>176</v>
      </c>
      <c r="G443" s="95" t="s">
        <v>77</v>
      </c>
      <c r="H443" s="35">
        <v>0</v>
      </c>
      <c r="I443" s="35">
        <v>0</v>
      </c>
      <c r="J443" s="35">
        <v>0</v>
      </c>
      <c r="K443" s="35">
        <v>2.851</v>
      </c>
      <c r="M443" s="80" t="s">
        <v>172</v>
      </c>
      <c r="N443" s="35">
        <v>0</v>
      </c>
      <c r="O443" s="35">
        <v>0</v>
      </c>
      <c r="P443" s="35">
        <v>0</v>
      </c>
    </row>
    <row r="444" spans="1:16" ht="12.75" hidden="1" customHeight="1" x14ac:dyDescent="0.25">
      <c r="A444" s="22" t="s">
        <v>2049</v>
      </c>
      <c r="B444" s="22">
        <v>2000</v>
      </c>
      <c r="C444" s="22" t="s">
        <v>5576</v>
      </c>
      <c r="D444" s="22">
        <v>40573</v>
      </c>
      <c r="E444" s="22" t="s">
        <v>176</v>
      </c>
      <c r="G444" s="95" t="s">
        <v>77</v>
      </c>
      <c r="H444" s="35">
        <v>0</v>
      </c>
      <c r="I444" s="35">
        <v>0</v>
      </c>
      <c r="J444" s="35">
        <v>0</v>
      </c>
      <c r="K444" s="35">
        <v>2.359914672816374</v>
      </c>
      <c r="L444" s="22" t="s">
        <v>4136</v>
      </c>
      <c r="M444" s="80" t="s">
        <v>172</v>
      </c>
      <c r="N444" s="35">
        <v>0.80779475353127705</v>
      </c>
      <c r="O444" s="35">
        <v>0</v>
      </c>
      <c r="P444" s="35">
        <v>0</v>
      </c>
    </row>
    <row r="445" spans="1:16" ht="12.75" hidden="1" customHeight="1" x14ac:dyDescent="0.25">
      <c r="A445" s="22" t="s">
        <v>2050</v>
      </c>
      <c r="B445" s="22">
        <v>2000</v>
      </c>
      <c r="C445" s="22" t="s">
        <v>5576</v>
      </c>
      <c r="D445" s="22">
        <v>40574</v>
      </c>
      <c r="E445" s="22" t="s">
        <v>176</v>
      </c>
      <c r="G445" s="95" t="s">
        <v>77</v>
      </c>
      <c r="H445" s="35">
        <v>0</v>
      </c>
      <c r="I445" s="35">
        <v>0</v>
      </c>
      <c r="J445" s="35">
        <v>0</v>
      </c>
      <c r="K445" s="35">
        <v>1.6602277458527595</v>
      </c>
      <c r="L445" s="22" t="s">
        <v>4137</v>
      </c>
      <c r="M445" s="80" t="s">
        <v>172</v>
      </c>
      <c r="N445" s="35">
        <v>1.4867711156890384</v>
      </c>
      <c r="O445" s="35">
        <v>0.69382652065488448</v>
      </c>
      <c r="P445" s="35">
        <v>0</v>
      </c>
    </row>
    <row r="446" spans="1:16" ht="12.75" hidden="1" customHeight="1" x14ac:dyDescent="0.25">
      <c r="A446" s="22" t="s">
        <v>2051</v>
      </c>
      <c r="B446" s="22">
        <v>2000</v>
      </c>
      <c r="C446" s="22" t="s">
        <v>5576</v>
      </c>
      <c r="D446" s="22">
        <v>40575</v>
      </c>
      <c r="E446" s="22" t="s">
        <v>176</v>
      </c>
      <c r="F446" s="22" t="s">
        <v>4040</v>
      </c>
      <c r="G446" s="95" t="s">
        <v>77</v>
      </c>
      <c r="H446" s="35">
        <v>2.5144978954866288</v>
      </c>
      <c r="I446" s="35">
        <v>0</v>
      </c>
      <c r="J446" s="35">
        <v>0</v>
      </c>
      <c r="K446" s="35">
        <v>1.0728893997280322</v>
      </c>
      <c r="M446" s="80" t="s">
        <v>172</v>
      </c>
      <c r="N446" s="35">
        <v>0</v>
      </c>
      <c r="O446" s="35">
        <v>0</v>
      </c>
      <c r="P446" s="35">
        <v>0</v>
      </c>
    </row>
    <row r="447" spans="1:16" ht="12.75" hidden="1" customHeight="1" x14ac:dyDescent="0.25">
      <c r="A447" s="22" t="s">
        <v>2052</v>
      </c>
      <c r="B447" s="22">
        <v>2000</v>
      </c>
      <c r="C447" s="22" t="s">
        <v>5576</v>
      </c>
      <c r="D447" s="22">
        <v>40576</v>
      </c>
      <c r="E447" s="22" t="s">
        <v>176</v>
      </c>
      <c r="G447" s="95" t="s">
        <v>77</v>
      </c>
      <c r="H447" s="35">
        <v>0</v>
      </c>
      <c r="I447" s="35">
        <v>0</v>
      </c>
      <c r="J447" s="35">
        <v>0</v>
      </c>
      <c r="K447" s="35">
        <v>8.4071895835954216</v>
      </c>
      <c r="M447" s="80" t="s">
        <v>172</v>
      </c>
      <c r="N447" s="35">
        <v>0</v>
      </c>
      <c r="O447" s="35">
        <v>0</v>
      </c>
      <c r="P447" s="35">
        <v>0</v>
      </c>
    </row>
    <row r="448" spans="1:16" ht="12.75" hidden="1" customHeight="1" x14ac:dyDescent="0.25">
      <c r="A448" s="22" t="s">
        <v>2053</v>
      </c>
      <c r="B448" s="22">
        <v>2000</v>
      </c>
      <c r="C448" s="22" t="s">
        <v>5576</v>
      </c>
      <c r="D448" s="22">
        <v>40577</v>
      </c>
      <c r="E448" s="22" t="s">
        <v>176</v>
      </c>
      <c r="G448" s="95" t="s">
        <v>77</v>
      </c>
      <c r="H448" s="35">
        <v>0</v>
      </c>
      <c r="I448" s="35">
        <v>0</v>
      </c>
      <c r="J448" s="35">
        <v>0</v>
      </c>
      <c r="K448" s="35">
        <v>4.8231540005509865</v>
      </c>
      <c r="M448" s="80" t="s">
        <v>172</v>
      </c>
      <c r="N448" s="35">
        <v>0</v>
      </c>
      <c r="O448" s="35">
        <v>0</v>
      </c>
      <c r="P448" s="35">
        <v>0</v>
      </c>
    </row>
    <row r="449" spans="1:16" ht="12.75" hidden="1" customHeight="1" x14ac:dyDescent="0.25">
      <c r="A449" s="22" t="s">
        <v>2054</v>
      </c>
      <c r="B449" s="22">
        <v>2000</v>
      </c>
      <c r="C449" s="22" t="s">
        <v>5576</v>
      </c>
      <c r="D449" s="22">
        <v>40578</v>
      </c>
      <c r="E449" s="22" t="s">
        <v>176</v>
      </c>
      <c r="G449" s="95" t="s">
        <v>77</v>
      </c>
      <c r="H449" s="35">
        <v>0</v>
      </c>
      <c r="I449" s="35">
        <v>0</v>
      </c>
      <c r="J449" s="35">
        <v>0</v>
      </c>
      <c r="K449" s="35">
        <v>4.154813372650727</v>
      </c>
      <c r="L449" s="22" t="s">
        <v>4138</v>
      </c>
      <c r="M449" s="80" t="s">
        <v>172</v>
      </c>
      <c r="N449" s="35">
        <v>2.0983905922478417E-2</v>
      </c>
      <c r="O449" s="35">
        <v>0</v>
      </c>
      <c r="P449" s="35">
        <v>5.8335258464489996</v>
      </c>
    </row>
    <row r="450" spans="1:16" ht="12.75" hidden="1" customHeight="1" x14ac:dyDescent="0.25">
      <c r="A450" s="22" t="s">
        <v>2241</v>
      </c>
      <c r="B450" s="22">
        <v>2000</v>
      </c>
      <c r="C450" s="22" t="s">
        <v>5576</v>
      </c>
      <c r="D450" s="22">
        <v>41379</v>
      </c>
      <c r="E450" s="22" t="s">
        <v>83</v>
      </c>
      <c r="F450" s="22" t="s">
        <v>2460</v>
      </c>
      <c r="G450" s="94" t="s">
        <v>88</v>
      </c>
      <c r="H450" s="67">
        <v>5.1215410807934942</v>
      </c>
      <c r="I450" s="67">
        <v>2.457611537584556</v>
      </c>
      <c r="J450" s="67">
        <v>9.7454916774340656</v>
      </c>
      <c r="K450" s="67">
        <v>1.1873398951128675</v>
      </c>
    </row>
    <row r="451" spans="1:16" ht="12.75" hidden="1" customHeight="1" x14ac:dyDescent="0.25">
      <c r="A451" s="22" t="s">
        <v>2242</v>
      </c>
      <c r="B451" s="22">
        <v>2000</v>
      </c>
      <c r="C451" s="22" t="s">
        <v>5576</v>
      </c>
      <c r="D451" s="22">
        <v>41380</v>
      </c>
      <c r="E451" s="22" t="s">
        <v>83</v>
      </c>
      <c r="F451" s="22" t="s">
        <v>3978</v>
      </c>
      <c r="G451" s="94" t="s">
        <v>88</v>
      </c>
      <c r="H451" s="67">
        <v>2.601116475275369</v>
      </c>
      <c r="I451" s="67">
        <v>3.2023702835715957</v>
      </c>
      <c r="J451" s="67">
        <v>29.792588704007496</v>
      </c>
      <c r="K451" s="67">
        <v>4.3863777829857042</v>
      </c>
    </row>
    <row r="452" spans="1:16" ht="12.75" hidden="1" customHeight="1" x14ac:dyDescent="0.25">
      <c r="A452" s="22" t="s">
        <v>2243</v>
      </c>
      <c r="B452" s="22">
        <v>2000</v>
      </c>
      <c r="C452" s="22" t="s">
        <v>5576</v>
      </c>
      <c r="D452" s="22">
        <v>41381</v>
      </c>
      <c r="E452" s="22" t="s">
        <v>83</v>
      </c>
      <c r="G452" s="94" t="s">
        <v>88</v>
      </c>
      <c r="H452" s="67"/>
      <c r="I452" s="67"/>
      <c r="J452" s="67"/>
      <c r="K452" s="67"/>
    </row>
    <row r="453" spans="1:16" ht="12.75" hidden="1" customHeight="1" x14ac:dyDescent="0.25">
      <c r="A453" s="22" t="s">
        <v>2244</v>
      </c>
      <c r="B453" s="22">
        <v>2000</v>
      </c>
      <c r="C453" s="22" t="s">
        <v>5576</v>
      </c>
      <c r="D453" s="22">
        <v>41382</v>
      </c>
      <c r="E453" s="22" t="s">
        <v>83</v>
      </c>
      <c r="F453" s="22" t="s">
        <v>3979</v>
      </c>
      <c r="G453" s="94" t="s">
        <v>88</v>
      </c>
      <c r="H453" s="67">
        <v>1.3522133351019148</v>
      </c>
      <c r="I453" s="67">
        <v>1.1650485033381972</v>
      </c>
      <c r="J453" s="67">
        <v>0</v>
      </c>
      <c r="K453" s="67">
        <v>0.36802073661405144</v>
      </c>
    </row>
    <row r="454" spans="1:16" ht="12.75" hidden="1" customHeight="1" x14ac:dyDescent="0.25">
      <c r="A454" s="22" t="s">
        <v>2245</v>
      </c>
      <c r="B454" s="22">
        <v>2000</v>
      </c>
      <c r="C454" s="22" t="s">
        <v>5576</v>
      </c>
      <c r="D454" s="22">
        <v>41383</v>
      </c>
      <c r="E454" s="22" t="s">
        <v>83</v>
      </c>
      <c r="F454" s="22" t="s">
        <v>3980</v>
      </c>
      <c r="G454" s="94" t="s">
        <v>88</v>
      </c>
      <c r="H454" s="67">
        <v>0.40750762829403608</v>
      </c>
      <c r="I454" s="67">
        <v>0.91164077669902921</v>
      </c>
      <c r="J454" s="67">
        <v>6.9486352288488211</v>
      </c>
      <c r="K454" s="67">
        <v>1.2393273231622746</v>
      </c>
    </row>
    <row r="455" spans="1:16" ht="12.75" hidden="1" customHeight="1" x14ac:dyDescent="0.25">
      <c r="A455" s="22" t="s">
        <v>2246</v>
      </c>
      <c r="B455" s="22">
        <v>2000</v>
      </c>
      <c r="C455" s="22" t="s">
        <v>5576</v>
      </c>
      <c r="D455" s="22">
        <v>41384</v>
      </c>
      <c r="E455" s="22" t="s">
        <v>83</v>
      </c>
      <c r="F455" s="67"/>
      <c r="G455" s="94" t="s">
        <v>88</v>
      </c>
      <c r="H455" s="67">
        <v>0</v>
      </c>
      <c r="I455" s="67">
        <v>0</v>
      </c>
      <c r="J455" s="67">
        <v>1.9862070416977242</v>
      </c>
      <c r="K455" s="67">
        <v>0.8567951944578418</v>
      </c>
    </row>
    <row r="456" spans="1:16" ht="12.75" hidden="1" customHeight="1" x14ac:dyDescent="0.25">
      <c r="A456" s="22" t="s">
        <v>2247</v>
      </c>
      <c r="B456" s="22">
        <v>2000</v>
      </c>
      <c r="C456" s="22" t="s">
        <v>5576</v>
      </c>
      <c r="D456" s="22">
        <v>41385</v>
      </c>
      <c r="E456" s="22" t="s">
        <v>83</v>
      </c>
      <c r="F456" s="67"/>
      <c r="G456" s="94" t="s">
        <v>88</v>
      </c>
      <c r="H456" s="67">
        <v>0</v>
      </c>
      <c r="I456" s="67">
        <v>0</v>
      </c>
      <c r="J456" s="67">
        <v>0</v>
      </c>
      <c r="K456" s="67">
        <v>0.42321979370501805</v>
      </c>
    </row>
    <row r="457" spans="1:16" ht="12.75" hidden="1" customHeight="1" x14ac:dyDescent="0.25">
      <c r="A457" s="22" t="s">
        <v>2248</v>
      </c>
      <c r="B457" s="22">
        <v>2000</v>
      </c>
      <c r="C457" s="22" t="s">
        <v>5576</v>
      </c>
      <c r="D457" s="22">
        <v>41386</v>
      </c>
      <c r="E457" s="22" t="s">
        <v>83</v>
      </c>
      <c r="F457" s="67"/>
      <c r="G457" s="94" t="s">
        <v>88</v>
      </c>
      <c r="H457" s="67">
        <v>0</v>
      </c>
      <c r="I457" s="67">
        <v>0</v>
      </c>
      <c r="J457" s="67">
        <v>0</v>
      </c>
      <c r="K457" s="67">
        <v>0</v>
      </c>
    </row>
    <row r="458" spans="1:16" ht="12.75" hidden="1" customHeight="1" x14ac:dyDescent="0.25">
      <c r="A458" s="22" t="s">
        <v>2249</v>
      </c>
      <c r="B458" s="22">
        <v>2000</v>
      </c>
      <c r="C458" s="22" t="s">
        <v>5576</v>
      </c>
      <c r="D458" s="22">
        <v>41387</v>
      </c>
      <c r="E458" s="22" t="s">
        <v>83</v>
      </c>
      <c r="F458" s="67"/>
      <c r="G458" s="94" t="s">
        <v>88</v>
      </c>
      <c r="H458" s="67">
        <v>0</v>
      </c>
      <c r="I458" s="67">
        <v>0</v>
      </c>
      <c r="J458" s="67">
        <v>0</v>
      </c>
      <c r="K458" s="67">
        <v>0</v>
      </c>
    </row>
    <row r="459" spans="1:16" ht="12.75" hidden="1" customHeight="1" x14ac:dyDescent="0.25">
      <c r="A459" s="22" t="s">
        <v>2250</v>
      </c>
      <c r="B459" s="22">
        <v>2000</v>
      </c>
      <c r="C459" s="22" t="s">
        <v>5576</v>
      </c>
      <c r="D459" s="22">
        <v>41388</v>
      </c>
      <c r="E459" s="22" t="s">
        <v>83</v>
      </c>
      <c r="F459" s="22" t="s">
        <v>3981</v>
      </c>
      <c r="G459" s="94" t="s">
        <v>88</v>
      </c>
      <c r="H459" s="67">
        <v>5.7297116487573341</v>
      </c>
      <c r="I459" s="67">
        <v>6.1425380710659896</v>
      </c>
      <c r="J459" s="67">
        <v>0</v>
      </c>
      <c r="K459" s="67">
        <v>1.340190124596216</v>
      </c>
    </row>
    <row r="460" spans="1:16" ht="12.75" hidden="1" customHeight="1" x14ac:dyDescent="0.25">
      <c r="A460" s="22" t="s">
        <v>2251</v>
      </c>
      <c r="B460" s="22">
        <v>2000</v>
      </c>
      <c r="C460" s="22" t="s">
        <v>5576</v>
      </c>
      <c r="D460" s="22">
        <v>41389</v>
      </c>
      <c r="E460" s="22" t="s">
        <v>83</v>
      </c>
      <c r="F460" s="22" t="s">
        <v>3982</v>
      </c>
      <c r="G460" s="94" t="s">
        <v>88</v>
      </c>
      <c r="H460" s="67">
        <v>1.8098109884041966</v>
      </c>
      <c r="I460" s="67">
        <v>0</v>
      </c>
      <c r="J460" s="67">
        <v>6.0621637769188288</v>
      </c>
      <c r="K460" s="67">
        <v>0.24706631695196024</v>
      </c>
    </row>
    <row r="461" spans="1:16" ht="12.75" hidden="1" customHeight="1" x14ac:dyDescent="0.25">
      <c r="A461" s="22" t="s">
        <v>2252</v>
      </c>
      <c r="B461" s="22">
        <v>2000</v>
      </c>
      <c r="C461" s="22" t="s">
        <v>5576</v>
      </c>
      <c r="D461" s="22">
        <v>41390</v>
      </c>
      <c r="E461" s="22" t="s">
        <v>83</v>
      </c>
      <c r="G461" s="94" t="s">
        <v>88</v>
      </c>
      <c r="H461" s="67"/>
      <c r="I461" s="67"/>
      <c r="J461" s="67"/>
      <c r="K461" s="67"/>
    </row>
    <row r="462" spans="1:16" ht="12.75" hidden="1" customHeight="1" x14ac:dyDescent="0.25">
      <c r="A462" s="22" t="s">
        <v>2253</v>
      </c>
      <c r="B462" s="22">
        <v>2000</v>
      </c>
      <c r="C462" s="22" t="s">
        <v>5576</v>
      </c>
      <c r="D462" s="22">
        <v>41391</v>
      </c>
      <c r="E462" s="22" t="s">
        <v>83</v>
      </c>
      <c r="F462" s="22" t="s">
        <v>3983</v>
      </c>
      <c r="G462" s="94" t="s">
        <v>88</v>
      </c>
      <c r="H462" s="67">
        <v>0.73047016354795935</v>
      </c>
      <c r="I462" s="67">
        <v>1.0723923677618978</v>
      </c>
      <c r="J462" s="67">
        <v>0</v>
      </c>
      <c r="K462" s="67">
        <v>1.7784395167231473</v>
      </c>
    </row>
    <row r="463" spans="1:16" ht="12.75" hidden="1" customHeight="1" x14ac:dyDescent="0.25">
      <c r="A463" s="22" t="s">
        <v>2254</v>
      </c>
      <c r="B463" s="22">
        <v>2000</v>
      </c>
      <c r="C463" s="22" t="s">
        <v>5576</v>
      </c>
      <c r="D463" s="22">
        <v>41392</v>
      </c>
      <c r="E463" s="22" t="s">
        <v>83</v>
      </c>
      <c r="F463" s="22" t="s">
        <v>3984</v>
      </c>
      <c r="G463" s="94" t="s">
        <v>88</v>
      </c>
      <c r="H463" s="67">
        <v>0.56338498266070258</v>
      </c>
      <c r="I463" s="67">
        <v>0.12709358194702722</v>
      </c>
      <c r="J463" s="67">
        <v>21.365000201035333</v>
      </c>
      <c r="K463" s="67">
        <v>0.57286957832839125</v>
      </c>
    </row>
    <row r="464" spans="1:16" ht="12.75" hidden="1" customHeight="1" x14ac:dyDescent="0.25">
      <c r="A464" s="22" t="s">
        <v>2255</v>
      </c>
      <c r="B464" s="22">
        <v>2000</v>
      </c>
      <c r="C464" s="22" t="s">
        <v>5576</v>
      </c>
      <c r="D464" s="22">
        <v>41393</v>
      </c>
      <c r="E464" s="22" t="s">
        <v>83</v>
      </c>
      <c r="F464" s="22" t="s">
        <v>3985</v>
      </c>
      <c r="G464" s="94" t="s">
        <v>88</v>
      </c>
      <c r="H464" s="67">
        <v>0.31038465705926971</v>
      </c>
      <c r="I464" s="67">
        <v>0</v>
      </c>
      <c r="J464" s="67">
        <v>6.5023621194062198</v>
      </c>
      <c r="K464" s="67">
        <v>8.8400693466247696E-2</v>
      </c>
    </row>
    <row r="465" spans="1:11" ht="12.75" hidden="1" customHeight="1" x14ac:dyDescent="0.25">
      <c r="A465" s="22" t="s">
        <v>2256</v>
      </c>
      <c r="B465" s="22">
        <v>2000</v>
      </c>
      <c r="C465" s="22" t="s">
        <v>5576</v>
      </c>
      <c r="D465" s="22">
        <v>41394</v>
      </c>
      <c r="E465" s="22" t="s">
        <v>83</v>
      </c>
      <c r="F465" s="22" t="s">
        <v>3986</v>
      </c>
      <c r="G465" s="94" t="s">
        <v>88</v>
      </c>
      <c r="H465" s="67">
        <v>0.49225126191811547</v>
      </c>
      <c r="I465" s="67">
        <v>2.9952237801458215</v>
      </c>
      <c r="J465" s="67">
        <v>0</v>
      </c>
      <c r="K465" s="67">
        <v>0.15017835109366234</v>
      </c>
    </row>
    <row r="466" spans="1:11" ht="12.75" hidden="1" customHeight="1" x14ac:dyDescent="0.25">
      <c r="A466" s="22" t="s">
        <v>2257</v>
      </c>
      <c r="B466" s="22">
        <v>2000</v>
      </c>
      <c r="C466" s="22" t="s">
        <v>5576</v>
      </c>
      <c r="D466" s="22">
        <v>41395</v>
      </c>
      <c r="E466" s="22" t="s">
        <v>83</v>
      </c>
      <c r="G466" s="94" t="s">
        <v>88</v>
      </c>
      <c r="H466" s="67">
        <v>0</v>
      </c>
      <c r="I466" s="67">
        <v>0</v>
      </c>
      <c r="J466" s="67">
        <v>0</v>
      </c>
      <c r="K466" s="67">
        <v>0</v>
      </c>
    </row>
    <row r="467" spans="1:11" ht="12.75" hidden="1" customHeight="1" x14ac:dyDescent="0.25">
      <c r="A467" s="22" t="s">
        <v>2258</v>
      </c>
      <c r="B467" s="22">
        <v>2000</v>
      </c>
      <c r="C467" s="22" t="s">
        <v>5576</v>
      </c>
      <c r="D467" s="22">
        <v>41396</v>
      </c>
      <c r="E467" s="22" t="s">
        <v>83</v>
      </c>
      <c r="G467" s="94" t="s">
        <v>88</v>
      </c>
      <c r="H467" s="67">
        <v>0</v>
      </c>
      <c r="I467" s="67">
        <v>0</v>
      </c>
      <c r="J467" s="67">
        <v>0</v>
      </c>
      <c r="K467" s="67">
        <v>0</v>
      </c>
    </row>
    <row r="468" spans="1:11" ht="12.75" hidden="1" customHeight="1" x14ac:dyDescent="0.25">
      <c r="A468" s="22" t="s">
        <v>2259</v>
      </c>
      <c r="B468" s="22">
        <v>2000</v>
      </c>
      <c r="C468" s="22" t="s">
        <v>5576</v>
      </c>
      <c r="D468" s="22">
        <v>41397</v>
      </c>
      <c r="E468" s="22" t="s">
        <v>83</v>
      </c>
      <c r="F468" s="22" t="s">
        <v>3987</v>
      </c>
      <c r="G468" s="94" t="s">
        <v>88</v>
      </c>
      <c r="H468" s="67">
        <v>0.56759071136131012</v>
      </c>
      <c r="I468" s="67">
        <v>0.37310158648925285</v>
      </c>
      <c r="J468" s="67">
        <v>0</v>
      </c>
      <c r="K468" s="67">
        <v>0.32745617963152512</v>
      </c>
    </row>
    <row r="469" spans="1:11" ht="12.75" hidden="1" customHeight="1" x14ac:dyDescent="0.25">
      <c r="A469" s="22" t="s">
        <v>2260</v>
      </c>
      <c r="B469" s="22">
        <v>2000</v>
      </c>
      <c r="C469" s="22" t="s">
        <v>5576</v>
      </c>
      <c r="D469" s="22">
        <v>41398</v>
      </c>
      <c r="E469" s="22" t="s">
        <v>83</v>
      </c>
      <c r="F469" s="22" t="s">
        <v>3988</v>
      </c>
      <c r="G469" s="94" t="s">
        <v>88</v>
      </c>
      <c r="H469" s="67">
        <v>0.83275962460265396</v>
      </c>
      <c r="I469" s="67">
        <v>4.2350079721479386</v>
      </c>
      <c r="J469" s="67">
        <v>12.390513749432364</v>
      </c>
      <c r="K469" s="67">
        <v>1.641782632827085</v>
      </c>
    </row>
    <row r="470" spans="1:11" ht="12.75" hidden="1" customHeight="1" x14ac:dyDescent="0.25">
      <c r="A470" s="22" t="s">
        <v>2261</v>
      </c>
      <c r="B470" s="22">
        <v>2000</v>
      </c>
      <c r="C470" s="22" t="s">
        <v>5576</v>
      </c>
      <c r="D470" s="22">
        <v>41399</v>
      </c>
      <c r="E470" s="22" t="s">
        <v>83</v>
      </c>
      <c r="F470" s="22" t="s">
        <v>3989</v>
      </c>
      <c r="G470" s="94" t="s">
        <v>88</v>
      </c>
      <c r="H470" s="67">
        <v>3.1042992114830721</v>
      </c>
      <c r="I470" s="67">
        <v>5.6226544218329462</v>
      </c>
      <c r="J470" s="67">
        <v>7.7356648094810883</v>
      </c>
      <c r="K470" s="67">
        <v>1.816025072005288</v>
      </c>
    </row>
    <row r="471" spans="1:11" ht="12.75" hidden="1" customHeight="1" x14ac:dyDescent="0.25">
      <c r="A471" s="22" t="s">
        <v>2262</v>
      </c>
      <c r="B471" s="22">
        <v>2000</v>
      </c>
      <c r="C471" s="22" t="s">
        <v>5576</v>
      </c>
      <c r="D471" s="22">
        <v>41400</v>
      </c>
      <c r="E471" s="22" t="s">
        <v>83</v>
      </c>
      <c r="G471" s="94" t="s">
        <v>88</v>
      </c>
      <c r="H471" s="67"/>
      <c r="I471" s="67"/>
      <c r="J471" s="67"/>
      <c r="K471" s="67"/>
    </row>
    <row r="472" spans="1:11" ht="12.75" hidden="1" customHeight="1" x14ac:dyDescent="0.25">
      <c r="A472" s="22" t="s">
        <v>2263</v>
      </c>
      <c r="B472" s="22">
        <v>2000</v>
      </c>
      <c r="C472" s="22" t="s">
        <v>5576</v>
      </c>
      <c r="D472" s="22">
        <v>41401</v>
      </c>
      <c r="E472" s="22" t="s">
        <v>83</v>
      </c>
      <c r="F472" s="22" t="s">
        <v>3990</v>
      </c>
      <c r="G472" s="94" t="s">
        <v>88</v>
      </c>
      <c r="H472" s="67">
        <v>0.99548926200702859</v>
      </c>
      <c r="I472" s="67">
        <v>0.49550253807106603</v>
      </c>
      <c r="J472" s="67">
        <v>0</v>
      </c>
      <c r="K472" s="67">
        <v>1.325076923076923</v>
      </c>
    </row>
    <row r="473" spans="1:11" ht="12.75" hidden="1" customHeight="1" x14ac:dyDescent="0.25">
      <c r="A473" s="22" t="s">
        <v>2264</v>
      </c>
      <c r="B473" s="22">
        <v>2000</v>
      </c>
      <c r="C473" s="22" t="s">
        <v>5576</v>
      </c>
      <c r="D473" s="22">
        <v>41402</v>
      </c>
      <c r="E473" s="22" t="s">
        <v>83</v>
      </c>
      <c r="F473" s="22" t="s">
        <v>3991</v>
      </c>
      <c r="G473" s="94" t="s">
        <v>88</v>
      </c>
      <c r="H473" s="67">
        <v>5.0580158159597412E-2</v>
      </c>
      <c r="I473" s="67">
        <v>0</v>
      </c>
      <c r="J473" s="67">
        <v>0</v>
      </c>
      <c r="K473" s="67">
        <v>2.6621135873472323E-2</v>
      </c>
    </row>
    <row r="474" spans="1:11" ht="12.75" hidden="1" customHeight="1" x14ac:dyDescent="0.25">
      <c r="A474" s="22" t="s">
        <v>2265</v>
      </c>
      <c r="B474" s="22">
        <v>2000</v>
      </c>
      <c r="C474" s="22" t="s">
        <v>5576</v>
      </c>
      <c r="D474" s="22">
        <v>41403</v>
      </c>
      <c r="E474" s="22" t="s">
        <v>83</v>
      </c>
      <c r="F474" s="22" t="s">
        <v>3992</v>
      </c>
      <c r="G474" s="94" t="s">
        <v>88</v>
      </c>
      <c r="H474" s="67">
        <v>0.4710493827160494</v>
      </c>
      <c r="I474" s="67">
        <v>1.1133894500561168</v>
      </c>
      <c r="J474" s="67">
        <v>10.187513468013469</v>
      </c>
      <c r="K474" s="67">
        <v>0.23980695847362515</v>
      </c>
    </row>
    <row r="475" spans="1:11" ht="12.75" hidden="1" customHeight="1" x14ac:dyDescent="0.25">
      <c r="A475" s="22" t="s">
        <v>2266</v>
      </c>
      <c r="B475" s="22">
        <v>2000</v>
      </c>
      <c r="C475" s="22" t="s">
        <v>5576</v>
      </c>
      <c r="D475" s="22">
        <v>41404</v>
      </c>
      <c r="E475" s="22" t="s">
        <v>83</v>
      </c>
      <c r="F475" s="22" t="s">
        <v>3993</v>
      </c>
      <c r="G475" s="94" t="s">
        <v>88</v>
      </c>
      <c r="H475" s="67">
        <v>0.86639660857277434</v>
      </c>
      <c r="I475" s="67">
        <v>0</v>
      </c>
      <c r="J475" s="67">
        <v>5.4226660386245884</v>
      </c>
      <c r="K475" s="67">
        <v>0.99300989166274156</v>
      </c>
    </row>
    <row r="476" spans="1:11" ht="12.75" hidden="1" customHeight="1" x14ac:dyDescent="0.25">
      <c r="A476" s="22" t="s">
        <v>2267</v>
      </c>
      <c r="B476" s="22">
        <v>2000</v>
      </c>
      <c r="C476" s="22" t="s">
        <v>5576</v>
      </c>
      <c r="D476" s="22">
        <v>41405</v>
      </c>
      <c r="E476" s="22" t="s">
        <v>83</v>
      </c>
      <c r="F476" s="22" t="s">
        <v>3994</v>
      </c>
      <c r="G476" s="94" t="s">
        <v>88</v>
      </c>
      <c r="H476" s="67">
        <v>9.4409149717952709E-2</v>
      </c>
      <c r="I476" s="67">
        <v>0</v>
      </c>
      <c r="J476" s="67">
        <v>0</v>
      </c>
      <c r="K476" s="67">
        <v>0.13135186047715161</v>
      </c>
    </row>
    <row r="477" spans="1:11" ht="12.75" hidden="1" customHeight="1" x14ac:dyDescent="0.25">
      <c r="A477" s="22" t="s">
        <v>2268</v>
      </c>
      <c r="B477" s="22">
        <v>2000</v>
      </c>
      <c r="C477" s="22" t="s">
        <v>5576</v>
      </c>
      <c r="D477" s="22">
        <v>41406</v>
      </c>
      <c r="E477" s="22" t="s">
        <v>83</v>
      </c>
      <c r="F477" s="22" t="s">
        <v>3995</v>
      </c>
      <c r="G477" s="94" t="s">
        <v>88</v>
      </c>
      <c r="H477" s="67">
        <v>1.9127296058661778</v>
      </c>
      <c r="I477" s="67">
        <v>0.53821395836061281</v>
      </c>
      <c r="J477" s="67">
        <v>0</v>
      </c>
      <c r="K477" s="67">
        <v>0.1676743485661909</v>
      </c>
    </row>
    <row r="478" spans="1:11" ht="12.75" hidden="1" customHeight="1" x14ac:dyDescent="0.25">
      <c r="A478" s="22" t="s">
        <v>2269</v>
      </c>
      <c r="B478" s="22">
        <v>2000</v>
      </c>
      <c r="C478" s="22" t="s">
        <v>5576</v>
      </c>
      <c r="D478" s="22">
        <v>41407</v>
      </c>
      <c r="E478" s="22" t="s">
        <v>83</v>
      </c>
      <c r="F478" s="22" t="s">
        <v>3996</v>
      </c>
      <c r="G478" s="94" t="s">
        <v>88</v>
      </c>
      <c r="H478" s="67">
        <v>1.2011141250796964</v>
      </c>
      <c r="I478" s="67">
        <v>0</v>
      </c>
      <c r="J478" s="67">
        <v>0</v>
      </c>
      <c r="K478" s="67">
        <v>0.37677534341853591</v>
      </c>
    </row>
    <row r="479" spans="1:11" ht="12.75" hidden="1" customHeight="1" x14ac:dyDescent="0.25">
      <c r="A479" s="22" t="s">
        <v>2270</v>
      </c>
      <c r="B479" s="22">
        <v>2000</v>
      </c>
      <c r="C479" s="22" t="s">
        <v>5576</v>
      </c>
      <c r="D479" s="22">
        <v>41408</v>
      </c>
      <c r="E479" s="22" t="s">
        <v>83</v>
      </c>
      <c r="F479" s="22" t="s">
        <v>3997</v>
      </c>
      <c r="G479" s="94" t="s">
        <v>88</v>
      </c>
      <c r="H479" s="67">
        <v>1.2388893049097167</v>
      </c>
      <c r="I479" s="67">
        <v>1.6341769430521167</v>
      </c>
      <c r="J479" s="67">
        <v>12.70464110151579</v>
      </c>
      <c r="K479" s="67">
        <v>1.8703854097469652</v>
      </c>
    </row>
    <row r="480" spans="1:11" ht="12.75" hidden="1" customHeight="1" x14ac:dyDescent="0.25">
      <c r="A480" s="22" t="s">
        <v>2271</v>
      </c>
      <c r="B480" s="22">
        <v>2000</v>
      </c>
      <c r="C480" s="22" t="s">
        <v>5576</v>
      </c>
      <c r="D480" s="22">
        <v>41409</v>
      </c>
      <c r="E480" s="22" t="s">
        <v>83</v>
      </c>
      <c r="F480" s="22" t="s">
        <v>3998</v>
      </c>
      <c r="G480" s="94" t="s">
        <v>88</v>
      </c>
      <c r="H480" s="67">
        <v>1.8610454545454544</v>
      </c>
      <c r="I480" s="67">
        <v>1.3653901324805846</v>
      </c>
      <c r="J480" s="67">
        <v>20.275108268615806</v>
      </c>
      <c r="K480" s="67">
        <v>4.4141379625399724</v>
      </c>
    </row>
    <row r="481" spans="1:11" ht="12.75" hidden="1" customHeight="1" x14ac:dyDescent="0.25">
      <c r="A481" s="22" t="s">
        <v>2272</v>
      </c>
      <c r="B481" s="22">
        <v>2000</v>
      </c>
      <c r="C481" s="22" t="s">
        <v>5576</v>
      </c>
      <c r="D481" s="22">
        <v>41410</v>
      </c>
      <c r="E481" s="22" t="s">
        <v>83</v>
      </c>
      <c r="F481" s="22" t="s">
        <v>3999</v>
      </c>
      <c r="G481" s="94" t="s">
        <v>88</v>
      </c>
      <c r="H481" s="67">
        <v>0.28411948120005237</v>
      </c>
      <c r="I481" s="67">
        <v>0.83679025284946928</v>
      </c>
      <c r="J481" s="67">
        <v>27.193737193763916</v>
      </c>
      <c r="K481" s="67">
        <v>0</v>
      </c>
    </row>
    <row r="482" spans="1:11" ht="12.75" hidden="1" customHeight="1" x14ac:dyDescent="0.25">
      <c r="A482" s="22" t="s">
        <v>2273</v>
      </c>
      <c r="B482" s="22">
        <v>2000</v>
      </c>
      <c r="C482" s="22" t="s">
        <v>5576</v>
      </c>
      <c r="D482" s="22">
        <v>41411</v>
      </c>
      <c r="E482" s="22" t="s">
        <v>83</v>
      </c>
      <c r="F482" s="22" t="s">
        <v>4000</v>
      </c>
      <c r="G482" s="94" t="s">
        <v>88</v>
      </c>
      <c r="H482" s="67">
        <v>1.1914500799849441</v>
      </c>
      <c r="I482" s="67">
        <v>1.015341582760892</v>
      </c>
      <c r="J482" s="67">
        <v>0</v>
      </c>
      <c r="K482" s="67">
        <v>1.1523148583795992</v>
      </c>
    </row>
    <row r="483" spans="1:11" ht="12.75" hidden="1" customHeight="1" x14ac:dyDescent="0.25">
      <c r="A483" s="22" t="s">
        <v>2274</v>
      </c>
      <c r="B483" s="22">
        <v>2000</v>
      </c>
      <c r="C483" s="22" t="s">
        <v>5576</v>
      </c>
      <c r="D483" s="22">
        <v>41412</v>
      </c>
      <c r="E483" s="22" t="s">
        <v>83</v>
      </c>
      <c r="F483" s="22" t="s">
        <v>4001</v>
      </c>
      <c r="G483" s="94" t="s">
        <v>88</v>
      </c>
      <c r="H483" s="67">
        <v>6.7300694930134963E-2</v>
      </c>
      <c r="I483" s="67">
        <v>0</v>
      </c>
      <c r="J483" s="67">
        <v>0</v>
      </c>
      <c r="K483" s="67">
        <v>4.0058544069284681</v>
      </c>
    </row>
    <row r="484" spans="1:11" ht="12.75" hidden="1" customHeight="1" x14ac:dyDescent="0.25">
      <c r="A484" s="22" t="s">
        <v>2275</v>
      </c>
      <c r="B484" s="22">
        <v>2000</v>
      </c>
      <c r="C484" s="22" t="s">
        <v>5576</v>
      </c>
      <c r="D484" s="22">
        <v>41413</v>
      </c>
      <c r="E484" s="22" t="s">
        <v>83</v>
      </c>
      <c r="G484" s="94" t="s">
        <v>88</v>
      </c>
      <c r="H484" s="67">
        <v>0</v>
      </c>
      <c r="I484" s="67">
        <v>0</v>
      </c>
      <c r="J484" s="67">
        <v>0</v>
      </c>
      <c r="K484" s="67">
        <v>0.32637142264620495</v>
      </c>
    </row>
    <row r="485" spans="1:11" ht="12.75" hidden="1" customHeight="1" x14ac:dyDescent="0.25">
      <c r="A485" s="22" t="s">
        <v>2276</v>
      </c>
      <c r="B485" s="22">
        <v>2000</v>
      </c>
      <c r="C485" s="22" t="s">
        <v>5576</v>
      </c>
      <c r="D485" s="22">
        <v>41414</v>
      </c>
      <c r="E485" s="22" t="s">
        <v>83</v>
      </c>
      <c r="G485" s="94" t="s">
        <v>88</v>
      </c>
      <c r="H485" s="67">
        <v>0</v>
      </c>
      <c r="I485" s="67">
        <v>0</v>
      </c>
      <c r="J485" s="67">
        <v>0</v>
      </c>
      <c r="K485" s="67">
        <v>3.7909394515340753</v>
      </c>
    </row>
    <row r="486" spans="1:11" ht="12.75" hidden="1" customHeight="1" x14ac:dyDescent="0.25">
      <c r="A486" s="22" t="s">
        <v>2277</v>
      </c>
      <c r="B486" s="22">
        <v>2000</v>
      </c>
      <c r="C486" s="22" t="s">
        <v>5576</v>
      </c>
      <c r="D486" s="22">
        <v>41415</v>
      </c>
      <c r="E486" s="22" t="s">
        <v>83</v>
      </c>
      <c r="F486" s="22" t="s">
        <v>4002</v>
      </c>
      <c r="G486" s="94" t="s">
        <v>88</v>
      </c>
      <c r="H486" s="67">
        <v>1.8769894510226051</v>
      </c>
      <c r="I486" s="67">
        <v>0.3142096878363832</v>
      </c>
      <c r="J486" s="67">
        <v>1.5503767491926803</v>
      </c>
      <c r="K486" s="67">
        <v>0.35762023681377825</v>
      </c>
    </row>
    <row r="487" spans="1:11" ht="12.75" hidden="1" customHeight="1" x14ac:dyDescent="0.25">
      <c r="A487" s="22" t="s">
        <v>2278</v>
      </c>
      <c r="B487" s="22">
        <v>2000</v>
      </c>
      <c r="C487" s="22" t="s">
        <v>5576</v>
      </c>
      <c r="D487" s="22">
        <v>41416</v>
      </c>
      <c r="E487" s="22" t="s">
        <v>83</v>
      </c>
      <c r="F487" s="22" t="s">
        <v>4003</v>
      </c>
      <c r="G487" s="94" t="s">
        <v>88</v>
      </c>
      <c r="H487" s="67">
        <v>0.52625823039186703</v>
      </c>
      <c r="I487" s="67">
        <v>1.8364896270465154</v>
      </c>
      <c r="J487" s="67">
        <v>3.4564120810922629</v>
      </c>
      <c r="K487" s="67">
        <v>0.37466120929132918</v>
      </c>
    </row>
    <row r="488" spans="1:11" ht="12.75" hidden="1" customHeight="1" x14ac:dyDescent="0.25">
      <c r="A488" s="22" t="s">
        <v>2279</v>
      </c>
      <c r="B488" s="22">
        <v>2000</v>
      </c>
      <c r="C488" s="22" t="s">
        <v>5576</v>
      </c>
      <c r="D488" s="22">
        <v>41417</v>
      </c>
      <c r="E488" s="22" t="s">
        <v>83</v>
      </c>
      <c r="F488" s="22" t="s">
        <v>4004</v>
      </c>
      <c r="G488" s="94" t="s">
        <v>88</v>
      </c>
      <c r="H488" s="67">
        <v>0.60107375114724004</v>
      </c>
      <c r="I488" s="67">
        <v>0</v>
      </c>
      <c r="J488" s="67">
        <v>0</v>
      </c>
      <c r="K488" s="67">
        <v>0.39033873082470172</v>
      </c>
    </row>
    <row r="489" spans="1:11" ht="12.75" hidden="1" customHeight="1" x14ac:dyDescent="0.25">
      <c r="A489" s="22" t="s">
        <v>2280</v>
      </c>
      <c r="B489" s="22">
        <v>2000</v>
      </c>
      <c r="C489" s="22" t="s">
        <v>5576</v>
      </c>
      <c r="D489" s="22">
        <v>41418</v>
      </c>
      <c r="E489" s="22" t="s">
        <v>83</v>
      </c>
      <c r="F489" s="22" t="s">
        <v>4005</v>
      </c>
      <c r="G489" s="94" t="s">
        <v>88</v>
      </c>
      <c r="H489" s="67">
        <v>1.1165098921928682</v>
      </c>
      <c r="I489" s="67">
        <v>3.2363843146546616</v>
      </c>
      <c r="J489" s="67">
        <v>0</v>
      </c>
      <c r="K489" s="67">
        <v>0.99269043952138369</v>
      </c>
    </row>
    <row r="490" spans="1:11" ht="12.75" hidden="1" customHeight="1" x14ac:dyDescent="0.25">
      <c r="A490" s="22" t="s">
        <v>2281</v>
      </c>
      <c r="B490" s="22">
        <v>2000</v>
      </c>
      <c r="C490" s="22" t="s">
        <v>5576</v>
      </c>
      <c r="D490" s="22">
        <v>41419</v>
      </c>
      <c r="E490" s="22" t="s">
        <v>83</v>
      </c>
      <c r="F490" s="22" t="s">
        <v>4006</v>
      </c>
      <c r="G490" s="94" t="s">
        <v>88</v>
      </c>
      <c r="H490" s="67">
        <v>0.82150648073139676</v>
      </c>
      <c r="I490" s="67">
        <v>2.1439315472746205</v>
      </c>
      <c r="J490" s="67">
        <v>0</v>
      </c>
      <c r="K490" s="67">
        <v>2.4467090035875474</v>
      </c>
    </row>
    <row r="491" spans="1:11" ht="12.75" hidden="1" customHeight="1" x14ac:dyDescent="0.25">
      <c r="A491" s="22" t="s">
        <v>2282</v>
      </c>
      <c r="B491" s="22">
        <v>2000</v>
      </c>
      <c r="C491" s="22" t="s">
        <v>5576</v>
      </c>
      <c r="D491" s="22">
        <v>41420</v>
      </c>
      <c r="E491" s="22" t="s">
        <v>83</v>
      </c>
      <c r="F491" s="22" t="s">
        <v>4007</v>
      </c>
      <c r="G491" s="94" t="s">
        <v>88</v>
      </c>
      <c r="H491" s="67">
        <v>2.74950886691343</v>
      </c>
      <c r="I491" s="67">
        <v>0.82485266007402902</v>
      </c>
      <c r="J491" s="67">
        <v>0</v>
      </c>
      <c r="K491" s="67">
        <v>2.2462089387326669</v>
      </c>
    </row>
    <row r="492" spans="1:11" ht="12.75" hidden="1" customHeight="1" x14ac:dyDescent="0.25">
      <c r="A492" s="22" t="s">
        <v>2283</v>
      </c>
      <c r="B492" s="22">
        <v>2000</v>
      </c>
      <c r="C492" s="22" t="s">
        <v>5576</v>
      </c>
      <c r="D492" s="22">
        <v>41421</v>
      </c>
      <c r="E492" s="22" t="s">
        <v>83</v>
      </c>
      <c r="F492" s="22" t="s">
        <v>4008</v>
      </c>
      <c r="G492" s="94" t="s">
        <v>88</v>
      </c>
      <c r="H492" s="67">
        <v>0.11787677038028324</v>
      </c>
      <c r="I492" s="67">
        <v>0</v>
      </c>
      <c r="J492" s="67">
        <v>0</v>
      </c>
      <c r="K492" s="67">
        <v>0</v>
      </c>
    </row>
    <row r="493" spans="1:11" ht="12.75" hidden="1" customHeight="1" x14ac:dyDescent="0.25">
      <c r="A493" s="22" t="s">
        <v>2284</v>
      </c>
      <c r="B493" s="22">
        <v>2000</v>
      </c>
      <c r="C493" s="22" t="s">
        <v>5576</v>
      </c>
      <c r="D493" s="22">
        <v>41422</v>
      </c>
      <c r="E493" s="22" t="s">
        <v>83</v>
      </c>
      <c r="F493" s="22" t="s">
        <v>4009</v>
      </c>
      <c r="G493" s="94" t="s">
        <v>88</v>
      </c>
      <c r="H493" s="67">
        <v>6.3069022892879675E-2</v>
      </c>
      <c r="I493" s="67">
        <v>0</v>
      </c>
      <c r="J493" s="67">
        <v>0</v>
      </c>
      <c r="K493" s="67">
        <v>0</v>
      </c>
    </row>
    <row r="494" spans="1:11" ht="12.75" hidden="1" customHeight="1" x14ac:dyDescent="0.25">
      <c r="A494" s="22" t="s">
        <v>2285</v>
      </c>
      <c r="B494" s="22">
        <v>2000</v>
      </c>
      <c r="C494" s="22" t="s">
        <v>5576</v>
      </c>
      <c r="D494" s="22">
        <v>41423</v>
      </c>
      <c r="E494" s="22" t="s">
        <v>83</v>
      </c>
      <c r="G494" s="94" t="s">
        <v>88</v>
      </c>
      <c r="H494" s="67">
        <v>0</v>
      </c>
      <c r="I494" s="67">
        <v>0</v>
      </c>
      <c r="J494" s="67">
        <v>0</v>
      </c>
      <c r="K494" s="67">
        <v>0</v>
      </c>
    </row>
    <row r="495" spans="1:11" ht="12.75" hidden="1" customHeight="1" x14ac:dyDescent="0.25">
      <c r="A495" s="22" t="s">
        <v>2286</v>
      </c>
      <c r="B495" s="22">
        <v>2000</v>
      </c>
      <c r="C495" s="22" t="s">
        <v>5576</v>
      </c>
      <c r="D495" s="22">
        <v>41424</v>
      </c>
      <c r="E495" s="22" t="s">
        <v>83</v>
      </c>
      <c r="F495" s="22" t="s">
        <v>4010</v>
      </c>
      <c r="G495" s="94" t="s">
        <v>88</v>
      </c>
      <c r="H495" s="67">
        <v>2.6740277282402345</v>
      </c>
      <c r="I495" s="67">
        <v>0.41248300063280213</v>
      </c>
      <c r="J495" s="67">
        <v>0</v>
      </c>
      <c r="K495" s="67">
        <v>1.0098721739630672</v>
      </c>
    </row>
    <row r="496" spans="1:11" ht="12.75" hidden="1" customHeight="1" x14ac:dyDescent="0.25">
      <c r="A496" s="22" t="s">
        <v>2287</v>
      </c>
      <c r="B496" s="22">
        <v>2000</v>
      </c>
      <c r="C496" s="22" t="s">
        <v>5576</v>
      </c>
      <c r="D496" s="22">
        <v>41425</v>
      </c>
      <c r="E496" s="22" t="s">
        <v>83</v>
      </c>
      <c r="F496" s="22" t="s">
        <v>4011</v>
      </c>
      <c r="G496" s="94" t="s">
        <v>88</v>
      </c>
      <c r="H496" s="67">
        <v>3.4149014402711098</v>
      </c>
      <c r="I496" s="67">
        <v>1.667387630612821</v>
      </c>
      <c r="J496" s="67">
        <v>1.1255820389720417</v>
      </c>
      <c r="K496" s="67">
        <v>1.0950577802880541</v>
      </c>
    </row>
    <row r="497" spans="1:11" ht="12.75" hidden="1" customHeight="1" x14ac:dyDescent="0.25">
      <c r="A497" s="22" t="s">
        <v>2288</v>
      </c>
      <c r="B497" s="22">
        <v>2000</v>
      </c>
      <c r="C497" s="22" t="s">
        <v>5576</v>
      </c>
      <c r="D497" s="22">
        <v>41426</v>
      </c>
      <c r="E497" s="22" t="s">
        <v>83</v>
      </c>
      <c r="F497" s="22" t="s">
        <v>4012</v>
      </c>
      <c r="G497" s="94" t="s">
        <v>88</v>
      </c>
      <c r="H497" s="67">
        <v>2.48550954784328</v>
      </c>
      <c r="I497" s="67">
        <v>0.40449013996565897</v>
      </c>
      <c r="J497" s="67">
        <v>6.5395623081325764</v>
      </c>
      <c r="K497" s="67">
        <v>0.56555408710130595</v>
      </c>
    </row>
    <row r="498" spans="1:11" ht="12.75" hidden="1" customHeight="1" x14ac:dyDescent="0.25">
      <c r="A498" s="22" t="s">
        <v>2289</v>
      </c>
      <c r="B498" s="22">
        <v>2000</v>
      </c>
      <c r="C498" s="22" t="s">
        <v>5576</v>
      </c>
      <c r="D498" s="22">
        <v>41427</v>
      </c>
      <c r="E498" s="22" t="s">
        <v>83</v>
      </c>
      <c r="F498" s="22" t="s">
        <v>4013</v>
      </c>
      <c r="G498" s="94" t="s">
        <v>88</v>
      </c>
      <c r="H498" s="67">
        <v>0.56313942628418945</v>
      </c>
      <c r="I498" s="67">
        <v>0.29136344229486322</v>
      </c>
      <c r="J498" s="67">
        <v>0</v>
      </c>
      <c r="K498" s="67">
        <v>2.33580440293529</v>
      </c>
    </row>
    <row r="499" spans="1:11" ht="12.75" hidden="1" customHeight="1" x14ac:dyDescent="0.25">
      <c r="A499" s="22" t="s">
        <v>2290</v>
      </c>
      <c r="B499" s="22">
        <v>2000</v>
      </c>
      <c r="C499" s="22" t="s">
        <v>5576</v>
      </c>
      <c r="D499" s="22">
        <v>41428</v>
      </c>
      <c r="E499" s="22" t="s">
        <v>83</v>
      </c>
      <c r="F499" s="22" t="s">
        <v>4014</v>
      </c>
      <c r="G499" s="94" t="s">
        <v>88</v>
      </c>
      <c r="H499" s="67">
        <v>0.74542040475693716</v>
      </c>
      <c r="I499" s="67">
        <v>0.37909952013352805</v>
      </c>
      <c r="J499" s="67">
        <v>0</v>
      </c>
      <c r="K499" s="67">
        <v>1.009512205299395</v>
      </c>
    </row>
    <row r="500" spans="1:11" ht="12.75" hidden="1" customHeight="1" x14ac:dyDescent="0.25">
      <c r="A500" s="22" t="s">
        <v>2291</v>
      </c>
      <c r="B500" s="22">
        <v>2000</v>
      </c>
      <c r="C500" s="22" t="s">
        <v>5576</v>
      </c>
      <c r="D500" s="22">
        <v>41429</v>
      </c>
      <c r="E500" s="22" t="s">
        <v>83</v>
      </c>
      <c r="F500" s="22" t="s">
        <v>4015</v>
      </c>
      <c r="G500" s="94" t="s">
        <v>88</v>
      </c>
      <c r="H500" s="67">
        <v>0.6820527654164017</v>
      </c>
      <c r="I500" s="67">
        <v>2.6295310870947235</v>
      </c>
      <c r="J500" s="67">
        <v>0</v>
      </c>
      <c r="K500" s="67">
        <v>9.8679974570883663E-2</v>
      </c>
    </row>
    <row r="501" spans="1:11" ht="12.75" hidden="1" customHeight="1" x14ac:dyDescent="0.25">
      <c r="A501" s="22" t="s">
        <v>2292</v>
      </c>
      <c r="B501" s="22">
        <v>2000</v>
      </c>
      <c r="C501" s="22" t="s">
        <v>5576</v>
      </c>
      <c r="D501" s="22">
        <v>41430</v>
      </c>
      <c r="E501" s="22" t="s">
        <v>83</v>
      </c>
      <c r="F501" s="22" t="s">
        <v>4016</v>
      </c>
      <c r="G501" s="94" t="s">
        <v>88</v>
      </c>
      <c r="H501" s="67">
        <v>6.6138646545626026E-2</v>
      </c>
      <c r="I501" s="67">
        <v>0</v>
      </c>
      <c r="J501" s="67">
        <v>8.4381889884461199</v>
      </c>
      <c r="K501" s="67">
        <v>0.1433004008488564</v>
      </c>
    </row>
    <row r="502" spans="1:11" ht="12.75" hidden="1" customHeight="1" x14ac:dyDescent="0.25">
      <c r="A502" s="22" t="s">
        <v>2293</v>
      </c>
      <c r="B502" s="22">
        <v>2000</v>
      </c>
      <c r="C502" s="22" t="s">
        <v>5576</v>
      </c>
      <c r="D502" s="22">
        <v>41431</v>
      </c>
      <c r="E502" s="22" t="s">
        <v>83</v>
      </c>
      <c r="G502" s="94" t="s">
        <v>88</v>
      </c>
      <c r="H502" s="67">
        <v>0</v>
      </c>
      <c r="I502" s="67">
        <v>0</v>
      </c>
      <c r="J502" s="67">
        <v>0</v>
      </c>
      <c r="K502" s="67">
        <v>0</v>
      </c>
    </row>
    <row r="503" spans="1:11" ht="12.75" hidden="1" customHeight="1" x14ac:dyDescent="0.25">
      <c r="A503" s="22" t="s">
        <v>2294</v>
      </c>
      <c r="B503" s="22">
        <v>2000</v>
      </c>
      <c r="C503" s="22" t="s">
        <v>5576</v>
      </c>
      <c r="D503" s="22">
        <v>41432</v>
      </c>
      <c r="E503" s="22" t="s">
        <v>83</v>
      </c>
      <c r="F503" s="22" t="s">
        <v>4017</v>
      </c>
      <c r="G503" s="94" t="s">
        <v>88</v>
      </c>
      <c r="H503" s="67">
        <v>0.18967631611090752</v>
      </c>
      <c r="I503" s="67">
        <v>0</v>
      </c>
      <c r="J503" s="67">
        <v>0</v>
      </c>
      <c r="K503" s="67">
        <v>0</v>
      </c>
    </row>
    <row r="504" spans="1:11" ht="12.75" hidden="1" customHeight="1" x14ac:dyDescent="0.25">
      <c r="A504" s="22" t="s">
        <v>1672</v>
      </c>
      <c r="B504" s="115">
        <v>2001</v>
      </c>
      <c r="C504" s="22" t="s">
        <v>5576</v>
      </c>
      <c r="D504" s="22">
        <v>20613</v>
      </c>
      <c r="E504" s="22" t="s">
        <v>57</v>
      </c>
      <c r="F504" s="22" t="s">
        <v>2458</v>
      </c>
      <c r="G504" s="94" t="s">
        <v>88</v>
      </c>
      <c r="H504" s="67">
        <v>1.3976598218571654</v>
      </c>
      <c r="I504" s="67">
        <v>0.76356712357992418</v>
      </c>
      <c r="J504" s="67">
        <v>0</v>
      </c>
      <c r="K504" s="67">
        <v>0.42162184649847984</v>
      </c>
    </row>
    <row r="505" spans="1:11" ht="12.75" hidden="1" customHeight="1" x14ac:dyDescent="0.25">
      <c r="A505" s="22" t="s">
        <v>1673</v>
      </c>
      <c r="B505" s="22">
        <v>2001</v>
      </c>
      <c r="C505" s="22" t="s">
        <v>5576</v>
      </c>
      <c r="D505" s="22">
        <v>20614</v>
      </c>
      <c r="E505" s="22" t="s">
        <v>57</v>
      </c>
      <c r="F505" s="22" t="s">
        <v>3894</v>
      </c>
      <c r="G505" s="94" t="s">
        <v>88</v>
      </c>
      <c r="H505" s="67">
        <v>2.5164052245938198</v>
      </c>
      <c r="I505" s="67">
        <v>1.9385919082510354</v>
      </c>
      <c r="J505" s="67">
        <v>0</v>
      </c>
      <c r="K505" s="67">
        <v>0.74720484230646711</v>
      </c>
    </row>
    <row r="506" spans="1:11" ht="12.75" hidden="1" customHeight="1" x14ac:dyDescent="0.25">
      <c r="A506" s="22" t="s">
        <v>1674</v>
      </c>
      <c r="B506" s="22">
        <v>2001</v>
      </c>
      <c r="C506" s="22" t="s">
        <v>5576</v>
      </c>
      <c r="D506" s="22">
        <v>20615</v>
      </c>
      <c r="E506" s="22" t="s">
        <v>57</v>
      </c>
      <c r="F506" s="22" t="s">
        <v>3895</v>
      </c>
      <c r="G506" s="94" t="s">
        <v>88</v>
      </c>
      <c r="H506" s="67">
        <v>0.72436105188344002</v>
      </c>
      <c r="I506" s="67">
        <v>0.58024733475479751</v>
      </c>
      <c r="J506" s="67">
        <v>3.8702117981520967</v>
      </c>
      <c r="K506" s="67">
        <v>0.75280454868514579</v>
      </c>
    </row>
    <row r="507" spans="1:11" ht="12.75" hidden="1" customHeight="1" x14ac:dyDescent="0.25">
      <c r="A507" s="22" t="s">
        <v>1675</v>
      </c>
      <c r="B507" s="22">
        <v>2001</v>
      </c>
      <c r="C507" s="22" t="s">
        <v>5576</v>
      </c>
      <c r="D507" s="22">
        <v>20616</v>
      </c>
      <c r="E507" s="22" t="s">
        <v>57</v>
      </c>
      <c r="F507" s="22" t="s">
        <v>3896</v>
      </c>
      <c r="G507" s="94" t="s">
        <v>88</v>
      </c>
      <c r="H507" s="67">
        <v>1.5666047874938935</v>
      </c>
      <c r="I507" s="67">
        <v>2.5784899310644307</v>
      </c>
      <c r="J507" s="67">
        <v>3.2039841502469741</v>
      </c>
      <c r="K507" s="67">
        <v>0.85312055582695556</v>
      </c>
    </row>
    <row r="508" spans="1:11" ht="12.75" hidden="1" customHeight="1" x14ac:dyDescent="0.25">
      <c r="A508" s="22" t="s">
        <v>1676</v>
      </c>
      <c r="B508" s="22">
        <v>2001</v>
      </c>
      <c r="C508" s="22" t="s">
        <v>5576</v>
      </c>
      <c r="D508" s="22">
        <v>20617</v>
      </c>
      <c r="E508" s="22" t="s">
        <v>57</v>
      </c>
      <c r="F508" s="22" t="s">
        <v>3897</v>
      </c>
      <c r="G508" s="94" t="s">
        <v>88</v>
      </c>
      <c r="H508" s="67">
        <v>1.9199596237184231</v>
      </c>
      <c r="I508" s="67">
        <v>1.7983901278934573</v>
      </c>
      <c r="J508" s="67">
        <v>0</v>
      </c>
      <c r="K508" s="67">
        <v>0.72941697494979385</v>
      </c>
    </row>
    <row r="509" spans="1:11" ht="12.75" hidden="1" customHeight="1" x14ac:dyDescent="0.25">
      <c r="A509" s="22" t="s">
        <v>1677</v>
      </c>
      <c r="B509" s="22">
        <v>2001</v>
      </c>
      <c r="C509" s="22" t="s">
        <v>5576</v>
      </c>
      <c r="D509" s="22">
        <v>20618</v>
      </c>
      <c r="E509" s="22" t="s">
        <v>57</v>
      </c>
      <c r="F509" s="22" t="s">
        <v>3898</v>
      </c>
      <c r="G509" s="94" t="s">
        <v>88</v>
      </c>
      <c r="H509" s="67">
        <v>2.0783362494035313</v>
      </c>
      <c r="I509" s="67">
        <v>1.5531652616510259</v>
      </c>
      <c r="J509" s="67">
        <v>0</v>
      </c>
      <c r="K509" s="67">
        <v>0.15866868140607601</v>
      </c>
    </row>
    <row r="510" spans="1:11" ht="12.75" hidden="1" customHeight="1" x14ac:dyDescent="0.25">
      <c r="A510" s="22" t="s">
        <v>1678</v>
      </c>
      <c r="B510" s="22">
        <v>2001</v>
      </c>
      <c r="C510" s="22" t="s">
        <v>5576</v>
      </c>
      <c r="D510" s="22">
        <v>20619</v>
      </c>
      <c r="E510" s="22" t="s">
        <v>57</v>
      </c>
      <c r="F510" s="22" t="s">
        <v>3899</v>
      </c>
      <c r="G510" s="94" t="s">
        <v>88</v>
      </c>
      <c r="H510" s="67">
        <v>4.155165874976249</v>
      </c>
      <c r="I510" s="67">
        <v>2.560914687440623</v>
      </c>
      <c r="J510" s="67">
        <v>0</v>
      </c>
      <c r="K510" s="67">
        <v>0.36584495534866041</v>
      </c>
    </row>
    <row r="511" spans="1:11" ht="12.75" hidden="1" customHeight="1" x14ac:dyDescent="0.25">
      <c r="A511" s="22" t="s">
        <v>1679</v>
      </c>
      <c r="B511" s="22">
        <v>2001</v>
      </c>
      <c r="C511" s="22" t="s">
        <v>5576</v>
      </c>
      <c r="D511" s="22">
        <v>20620</v>
      </c>
      <c r="E511" s="22" t="s">
        <v>57</v>
      </c>
      <c r="F511" s="22" t="s">
        <v>3900</v>
      </c>
      <c r="G511" s="94" t="s">
        <v>88</v>
      </c>
      <c r="H511" s="67">
        <v>0.10526529798684474</v>
      </c>
      <c r="I511" s="67">
        <v>0.47029818616703217</v>
      </c>
      <c r="J511" s="67">
        <v>4.9220015945784334</v>
      </c>
      <c r="K511" s="67">
        <v>0.43634163842934032</v>
      </c>
    </row>
    <row r="512" spans="1:11" ht="12.75" hidden="1" customHeight="1" x14ac:dyDescent="0.25">
      <c r="A512" s="22" t="s">
        <v>1680</v>
      </c>
      <c r="B512" s="22">
        <v>2001</v>
      </c>
      <c r="C512" s="22" t="s">
        <v>5576</v>
      </c>
      <c r="D512" s="22">
        <v>20621</v>
      </c>
      <c r="E512" s="22" t="s">
        <v>57</v>
      </c>
      <c r="F512" s="22" t="s">
        <v>3901</v>
      </c>
      <c r="G512" s="94" t="s">
        <v>88</v>
      </c>
      <c r="H512" s="67">
        <v>2.1024783978771042</v>
      </c>
      <c r="I512" s="67">
        <v>0.72950762915664646</v>
      </c>
      <c r="J512" s="67">
        <v>3.1125658844016915</v>
      </c>
      <c r="K512" s="67">
        <v>3.1125658844016915</v>
      </c>
    </row>
    <row r="513" spans="1:11" ht="12.75" hidden="1" customHeight="1" x14ac:dyDescent="0.25">
      <c r="A513" s="22" t="s">
        <v>1681</v>
      </c>
      <c r="B513" s="22">
        <v>2001</v>
      </c>
      <c r="C513" s="22" t="s">
        <v>5576</v>
      </c>
      <c r="D513" s="22">
        <v>20622</v>
      </c>
      <c r="E513" s="22" t="s">
        <v>57</v>
      </c>
      <c r="F513" s="22" t="s">
        <v>3902</v>
      </c>
      <c r="G513" s="94" t="s">
        <v>88</v>
      </c>
      <c r="H513" s="67">
        <v>1.3386316823431361</v>
      </c>
      <c r="I513" s="67">
        <v>1.4087077032980118</v>
      </c>
      <c r="J513" s="67">
        <v>1.7285418502202643</v>
      </c>
      <c r="K513" s="67">
        <v>0.90739463031313261</v>
      </c>
    </row>
    <row r="514" spans="1:11" ht="12.75" hidden="1" customHeight="1" x14ac:dyDescent="0.25">
      <c r="A514" s="22" t="s">
        <v>1682</v>
      </c>
      <c r="B514" s="22">
        <v>2001</v>
      </c>
      <c r="C514" s="22" t="s">
        <v>5576</v>
      </c>
      <c r="D514" s="22">
        <v>20623</v>
      </c>
      <c r="E514" s="22" t="s">
        <v>57</v>
      </c>
      <c r="F514" s="22" t="s">
        <v>3903</v>
      </c>
      <c r="G514" s="94" t="s">
        <v>88</v>
      </c>
      <c r="H514" s="67">
        <v>1.5951023307696826</v>
      </c>
      <c r="I514" s="67">
        <v>0.29812963071684384</v>
      </c>
      <c r="J514" s="67">
        <v>2.4590254212411202</v>
      </c>
      <c r="K514" s="67">
        <v>0.25025479950683971</v>
      </c>
    </row>
    <row r="515" spans="1:11" ht="12.75" hidden="1" customHeight="1" x14ac:dyDescent="0.25">
      <c r="A515" s="22" t="s">
        <v>1683</v>
      </c>
      <c r="B515" s="22">
        <v>2001</v>
      </c>
      <c r="C515" s="22" t="s">
        <v>5576</v>
      </c>
      <c r="D515" s="22">
        <v>20624</v>
      </c>
      <c r="E515" s="22" t="s">
        <v>57</v>
      </c>
      <c r="F515" s="22" t="s">
        <v>3904</v>
      </c>
      <c r="G515" s="94" t="s">
        <v>88</v>
      </c>
      <c r="H515" s="67">
        <v>1.7076376554174066</v>
      </c>
      <c r="I515" s="67">
        <v>1.7566607460035524</v>
      </c>
      <c r="J515" s="67">
        <v>12.221047957371225</v>
      </c>
      <c r="K515" s="67">
        <v>6.3321492007104796E-2</v>
      </c>
    </row>
    <row r="516" spans="1:11" ht="12.75" hidden="1" customHeight="1" x14ac:dyDescent="0.25">
      <c r="A516" s="22" t="s">
        <v>1684</v>
      </c>
      <c r="B516" s="22">
        <v>2001</v>
      </c>
      <c r="C516" s="22" t="s">
        <v>5576</v>
      </c>
      <c r="D516" s="22">
        <v>20625</v>
      </c>
      <c r="E516" s="22" t="s">
        <v>57</v>
      </c>
      <c r="F516" s="22" t="s">
        <v>3905</v>
      </c>
      <c r="G516" s="94" t="s">
        <v>88</v>
      </c>
      <c r="H516" s="67">
        <v>1.3205925345202569</v>
      </c>
      <c r="I516" s="67">
        <v>0.5637840776895453</v>
      </c>
      <c r="J516" s="67">
        <v>0.43191593748419405</v>
      </c>
      <c r="K516" s="67">
        <v>0.77974204643164224</v>
      </c>
    </row>
    <row r="517" spans="1:11" ht="12.75" hidden="1" customHeight="1" x14ac:dyDescent="0.25">
      <c r="A517" s="22" t="s">
        <v>1685</v>
      </c>
      <c r="B517" s="22">
        <v>2001</v>
      </c>
      <c r="C517" s="22" t="s">
        <v>5576</v>
      </c>
      <c r="D517" s="22">
        <v>20626</v>
      </c>
      <c r="E517" s="22" t="s">
        <v>57</v>
      </c>
      <c r="F517" s="22" t="s">
        <v>3906</v>
      </c>
      <c r="G517" s="94" t="s">
        <v>88</v>
      </c>
      <c r="H517" s="67">
        <v>1.2170000000000001</v>
      </c>
      <c r="I517" s="67">
        <v>0.17599999999999999</v>
      </c>
      <c r="J517" s="67">
        <v>11.54</v>
      </c>
      <c r="K517" s="67">
        <v>0.13500000000000001</v>
      </c>
    </row>
    <row r="518" spans="1:11" ht="12.75" hidden="1" customHeight="1" x14ac:dyDescent="0.25">
      <c r="A518" s="22" t="s">
        <v>1686</v>
      </c>
      <c r="B518" s="22">
        <v>2001</v>
      </c>
      <c r="C518" s="22" t="s">
        <v>5576</v>
      </c>
      <c r="D518" s="22">
        <v>20627</v>
      </c>
      <c r="E518" s="22" t="s">
        <v>57</v>
      </c>
      <c r="F518" s="22" t="s">
        <v>3907</v>
      </c>
      <c r="G518" s="94" t="s">
        <v>88</v>
      </c>
      <c r="H518" s="67">
        <v>0.45000681508405277</v>
      </c>
      <c r="I518" s="67">
        <v>0.90269224216265342</v>
      </c>
      <c r="J518" s="67">
        <v>2.5420027828259881</v>
      </c>
      <c r="K518" s="67">
        <v>0.20357451158564291</v>
      </c>
    </row>
    <row r="519" spans="1:11" ht="12.75" hidden="1" customHeight="1" x14ac:dyDescent="0.25">
      <c r="A519" s="22" t="s">
        <v>1687</v>
      </c>
      <c r="B519" s="22">
        <v>2001</v>
      </c>
      <c r="C519" s="22" t="s">
        <v>5576</v>
      </c>
      <c r="D519" s="22">
        <v>20628</v>
      </c>
      <c r="E519" s="22" t="s">
        <v>57</v>
      </c>
      <c r="F519" s="22" t="s">
        <v>3908</v>
      </c>
      <c r="G519" s="94" t="s">
        <v>88</v>
      </c>
      <c r="H519" s="67">
        <v>1.1199622993119263</v>
      </c>
      <c r="I519" s="67">
        <v>0</v>
      </c>
      <c r="J519" s="67">
        <v>0</v>
      </c>
      <c r="K519" s="67">
        <v>0</v>
      </c>
    </row>
    <row r="520" spans="1:11" ht="12.75" hidden="1" customHeight="1" x14ac:dyDescent="0.25">
      <c r="A520" s="22" t="s">
        <v>1688</v>
      </c>
      <c r="B520" s="22">
        <v>2001</v>
      </c>
      <c r="C520" s="22" t="s">
        <v>5576</v>
      </c>
      <c r="D520" s="22">
        <v>20629</v>
      </c>
      <c r="E520" s="22" t="s">
        <v>57</v>
      </c>
      <c r="F520" s="22" t="s">
        <v>3909</v>
      </c>
      <c r="G520" s="94" t="s">
        <v>88</v>
      </c>
      <c r="H520" s="67">
        <v>0.18641590511374684</v>
      </c>
      <c r="I520" s="67">
        <v>0</v>
      </c>
      <c r="J520" s="67">
        <v>0</v>
      </c>
      <c r="K520" s="67">
        <v>2.8679370017499511E-2</v>
      </c>
    </row>
    <row r="521" spans="1:11" ht="12.75" hidden="1" customHeight="1" x14ac:dyDescent="0.25">
      <c r="A521" s="22" t="s">
        <v>1689</v>
      </c>
      <c r="B521" s="22">
        <v>2001</v>
      </c>
      <c r="C521" s="22" t="s">
        <v>5576</v>
      </c>
      <c r="D521" s="22">
        <v>20630</v>
      </c>
      <c r="E521" s="22" t="s">
        <v>57</v>
      </c>
      <c r="F521" s="22" t="s">
        <v>3910</v>
      </c>
      <c r="G521" s="94" t="s">
        <v>88</v>
      </c>
      <c r="H521" s="67">
        <v>0.15404727679284458</v>
      </c>
      <c r="I521" s="67">
        <v>0</v>
      </c>
      <c r="J521" s="67">
        <v>0</v>
      </c>
      <c r="K521" s="67">
        <v>1.540472767928446E-2</v>
      </c>
    </row>
    <row r="522" spans="1:11" ht="12.75" hidden="1" customHeight="1" x14ac:dyDescent="0.25">
      <c r="A522" s="22" t="s">
        <v>1690</v>
      </c>
      <c r="B522" s="22">
        <v>2001</v>
      </c>
      <c r="C522" s="22" t="s">
        <v>5576</v>
      </c>
      <c r="D522" s="22">
        <v>20631</v>
      </c>
      <c r="E522" s="22" t="s">
        <v>57</v>
      </c>
      <c r="F522" s="22" t="s">
        <v>3911</v>
      </c>
      <c r="G522" s="94" t="s">
        <v>88</v>
      </c>
      <c r="H522" s="67">
        <v>1.9910000000000001</v>
      </c>
      <c r="I522" s="67">
        <v>0.76900000000000002</v>
      </c>
      <c r="J522" s="67">
        <v>7.0469999999999997</v>
      </c>
      <c r="K522" s="67">
        <v>0.34399999999999997</v>
      </c>
    </row>
    <row r="523" spans="1:11" ht="12.75" hidden="1" customHeight="1" x14ac:dyDescent="0.25">
      <c r="A523" s="22" t="s">
        <v>1691</v>
      </c>
      <c r="B523" s="22">
        <v>2001</v>
      </c>
      <c r="C523" s="22" t="s">
        <v>5576</v>
      </c>
      <c r="D523" s="22">
        <v>20632</v>
      </c>
      <c r="E523" s="22" t="s">
        <v>57</v>
      </c>
      <c r="F523" s="22" t="s">
        <v>3912</v>
      </c>
      <c r="G523" s="94" t="s">
        <v>88</v>
      </c>
      <c r="H523" s="67">
        <v>1.8070145250265701</v>
      </c>
      <c r="I523" s="67">
        <v>0.78902778480692337</v>
      </c>
      <c r="J523" s="67">
        <v>13.545564046763499</v>
      </c>
      <c r="K523" s="67">
        <v>0.55302393845842401</v>
      </c>
    </row>
    <row r="524" spans="1:11" ht="12.75" hidden="1" customHeight="1" x14ac:dyDescent="0.25">
      <c r="A524" s="22" t="s">
        <v>1692</v>
      </c>
      <c r="B524" s="22">
        <v>2001</v>
      </c>
      <c r="C524" s="22" t="s">
        <v>5576</v>
      </c>
      <c r="D524" s="22">
        <v>20633</v>
      </c>
      <c r="E524" s="22" t="s">
        <v>57</v>
      </c>
      <c r="F524" s="22" t="s">
        <v>3913</v>
      </c>
      <c r="G524" s="94" t="s">
        <v>88</v>
      </c>
      <c r="H524" s="67">
        <v>4.6476560130996418</v>
      </c>
      <c r="I524" s="67">
        <v>8.306405482442841</v>
      </c>
      <c r="J524" s="67">
        <v>18.377691794529689</v>
      </c>
      <c r="K524" s="67">
        <v>0.90086724482988656</v>
      </c>
    </row>
    <row r="525" spans="1:11" ht="12.75" hidden="1" customHeight="1" x14ac:dyDescent="0.25">
      <c r="A525" s="22" t="s">
        <v>1693</v>
      </c>
      <c r="B525" s="22">
        <v>2001</v>
      </c>
      <c r="C525" s="22" t="s">
        <v>5576</v>
      </c>
      <c r="D525" s="22">
        <v>20634</v>
      </c>
      <c r="E525" s="22" t="s">
        <v>57</v>
      </c>
      <c r="F525" s="22" t="s">
        <v>3914</v>
      </c>
      <c r="G525" s="94" t="s">
        <v>88</v>
      </c>
      <c r="H525" s="67">
        <v>3.0836806208425718</v>
      </c>
      <c r="I525" s="67">
        <v>1.7830358314855874</v>
      </c>
      <c r="J525" s="67">
        <v>0</v>
      </c>
      <c r="K525" s="67">
        <v>0.72605614190687351</v>
      </c>
    </row>
    <row r="526" spans="1:11" ht="12.75" hidden="1" customHeight="1" x14ac:dyDescent="0.25">
      <c r="A526" s="22" t="s">
        <v>1694</v>
      </c>
      <c r="B526" s="22">
        <v>2001</v>
      </c>
      <c r="C526" s="22" t="s">
        <v>5576</v>
      </c>
      <c r="D526" s="22">
        <v>20635</v>
      </c>
      <c r="E526" s="22" t="s">
        <v>57</v>
      </c>
      <c r="F526" s="22" t="s">
        <v>3915</v>
      </c>
      <c r="G526" s="94" t="s">
        <v>88</v>
      </c>
      <c r="H526" s="67">
        <v>1.0284104946236561</v>
      </c>
      <c r="I526" s="67">
        <v>1.3867416774193551</v>
      </c>
      <c r="J526" s="67">
        <v>0</v>
      </c>
      <c r="K526" s="67">
        <v>0.64320447311827966</v>
      </c>
    </row>
    <row r="527" spans="1:11" ht="12.75" hidden="1" customHeight="1" x14ac:dyDescent="0.25">
      <c r="A527" s="22" t="s">
        <v>1695</v>
      </c>
      <c r="B527" s="22">
        <v>2001</v>
      </c>
      <c r="C527" s="22" t="s">
        <v>5576</v>
      </c>
      <c r="D527" s="22">
        <v>20636</v>
      </c>
      <c r="E527" s="22" t="s">
        <v>57</v>
      </c>
      <c r="F527" s="22" t="s">
        <v>3916</v>
      </c>
      <c r="G527" s="94" t="s">
        <v>88</v>
      </c>
      <c r="H527" s="67">
        <v>0.54600000000000004</v>
      </c>
      <c r="I527" s="67">
        <v>0.59699999999999998</v>
      </c>
      <c r="J527" s="67">
        <v>0</v>
      </c>
      <c r="K527" s="67">
        <v>0.11700000000000001</v>
      </c>
    </row>
    <row r="528" spans="1:11" ht="12.75" hidden="1" customHeight="1" x14ac:dyDescent="0.25">
      <c r="A528" s="22" t="s">
        <v>1696</v>
      </c>
      <c r="B528" s="22">
        <v>2001</v>
      </c>
      <c r="C528" s="22" t="s">
        <v>5576</v>
      </c>
      <c r="D528" s="22">
        <v>20637</v>
      </c>
      <c r="E528" s="22" t="s">
        <v>57</v>
      </c>
      <c r="F528" s="22" t="s">
        <v>3917</v>
      </c>
      <c r="G528" s="94" t="s">
        <v>88</v>
      </c>
      <c r="H528" s="67">
        <v>1.7961917636171336</v>
      </c>
      <c r="I528" s="67">
        <v>1.0851347831835005</v>
      </c>
      <c r="J528" s="67">
        <v>0</v>
      </c>
      <c r="K528" s="67">
        <v>4.6373281332628233E-2</v>
      </c>
    </row>
    <row r="529" spans="1:11" ht="12.75" hidden="1" customHeight="1" x14ac:dyDescent="0.25">
      <c r="A529" s="22" t="s">
        <v>1697</v>
      </c>
      <c r="B529" s="22">
        <v>2001</v>
      </c>
      <c r="C529" s="22" t="s">
        <v>5576</v>
      </c>
      <c r="D529" s="22">
        <v>20638</v>
      </c>
      <c r="E529" s="22" t="s">
        <v>57</v>
      </c>
      <c r="F529" s="22" t="s">
        <v>3918</v>
      </c>
      <c r="G529" s="94" t="s">
        <v>88</v>
      </c>
      <c r="H529" s="67">
        <v>0.19826283921797491</v>
      </c>
      <c r="I529" s="67">
        <v>0.56299164721330608</v>
      </c>
      <c r="J529" s="67">
        <v>0</v>
      </c>
      <c r="K529" s="67">
        <v>1.4963233148526408E-2</v>
      </c>
    </row>
    <row r="530" spans="1:11" ht="12.75" hidden="1" customHeight="1" x14ac:dyDescent="0.25">
      <c r="A530" s="22" t="s">
        <v>1698</v>
      </c>
      <c r="B530" s="22">
        <v>2001</v>
      </c>
      <c r="C530" s="22" t="s">
        <v>5576</v>
      </c>
      <c r="D530" s="22">
        <v>20639</v>
      </c>
      <c r="E530" s="22" t="s">
        <v>57</v>
      </c>
      <c r="F530" s="22" t="s">
        <v>3919</v>
      </c>
      <c r="G530" s="94" t="s">
        <v>88</v>
      </c>
      <c r="H530" s="67">
        <v>1.37935195774111</v>
      </c>
      <c r="I530" s="67">
        <v>0</v>
      </c>
      <c r="J530" s="67">
        <v>0</v>
      </c>
      <c r="K530" s="67">
        <v>0.18972499046996677</v>
      </c>
    </row>
    <row r="531" spans="1:11" ht="12.75" hidden="1" customHeight="1" x14ac:dyDescent="0.25">
      <c r="A531" s="22" t="s">
        <v>1699</v>
      </c>
      <c r="B531" s="22">
        <v>2001</v>
      </c>
      <c r="C531" s="22" t="s">
        <v>5576</v>
      </c>
      <c r="D531" s="22">
        <v>20640</v>
      </c>
      <c r="E531" s="22" t="s">
        <v>57</v>
      </c>
      <c r="F531" s="22" t="s">
        <v>3920</v>
      </c>
      <c r="G531" s="94" t="s">
        <v>88</v>
      </c>
      <c r="H531" s="67">
        <v>2.3363359081880382</v>
      </c>
      <c r="I531" s="67">
        <v>1.7358757448686823</v>
      </c>
      <c r="J531" s="67">
        <v>1.1354155815493268</v>
      </c>
      <c r="K531" s="67">
        <v>0.2929517766497462</v>
      </c>
    </row>
    <row r="532" spans="1:11" ht="12.75" hidden="1" customHeight="1" x14ac:dyDescent="0.25">
      <c r="A532" s="22" t="s">
        <v>1700</v>
      </c>
      <c r="B532" s="22">
        <v>2001</v>
      </c>
      <c r="C532" s="22" t="s">
        <v>5576</v>
      </c>
      <c r="D532" s="22">
        <v>20641</v>
      </c>
      <c r="E532" s="22" t="s">
        <v>57</v>
      </c>
      <c r="F532" s="22" t="s">
        <v>3921</v>
      </c>
      <c r="G532" s="94" t="s">
        <v>88</v>
      </c>
      <c r="H532" s="67">
        <v>1.4984315784260314</v>
      </c>
      <c r="I532" s="67">
        <v>2.0895083948293793</v>
      </c>
      <c r="J532" s="67">
        <v>0</v>
      </c>
      <c r="K532" s="67">
        <v>0.33528918825219156</v>
      </c>
    </row>
    <row r="533" spans="1:11" ht="12.75" hidden="1" customHeight="1" x14ac:dyDescent="0.25">
      <c r="A533" s="22" t="s">
        <v>1701</v>
      </c>
      <c r="B533" s="22">
        <v>2001</v>
      </c>
      <c r="C533" s="22" t="s">
        <v>5576</v>
      </c>
      <c r="D533" s="22">
        <v>20642</v>
      </c>
      <c r="E533" s="22" t="s">
        <v>57</v>
      </c>
      <c r="F533" s="22" t="s">
        <v>3922</v>
      </c>
      <c r="G533" s="94" t="s">
        <v>88</v>
      </c>
      <c r="H533" s="67">
        <v>0.83004600497065206</v>
      </c>
      <c r="I533" s="67">
        <v>1.988337475543335</v>
      </c>
      <c r="J533" s="67">
        <v>0</v>
      </c>
      <c r="K533" s="67">
        <v>0.37540717042990857</v>
      </c>
    </row>
    <row r="534" spans="1:11" ht="12.75" hidden="1" customHeight="1" x14ac:dyDescent="0.25">
      <c r="A534" s="22" t="s">
        <v>1702</v>
      </c>
      <c r="B534" s="22">
        <v>2001</v>
      </c>
      <c r="C534" s="22" t="s">
        <v>5576</v>
      </c>
      <c r="D534" s="22">
        <v>20643</v>
      </c>
      <c r="E534" s="22" t="s">
        <v>57</v>
      </c>
      <c r="F534" s="22" t="s">
        <v>3923</v>
      </c>
      <c r="G534" s="94" t="s">
        <v>88</v>
      </c>
      <c r="H534" s="67">
        <v>0.91640236686390519</v>
      </c>
      <c r="I534" s="67">
        <v>1.3003579881656804</v>
      </c>
      <c r="J534" s="67">
        <v>0.53456804733727803</v>
      </c>
      <c r="K534" s="67">
        <v>0.2736479289940828</v>
      </c>
    </row>
    <row r="535" spans="1:11" ht="12.75" hidden="1" customHeight="1" x14ac:dyDescent="0.25">
      <c r="A535" s="22" t="s">
        <v>1703</v>
      </c>
      <c r="B535" s="22">
        <v>2001</v>
      </c>
      <c r="C535" s="22" t="s">
        <v>5576</v>
      </c>
      <c r="D535" s="22">
        <v>20644</v>
      </c>
      <c r="E535" s="22" t="s">
        <v>57</v>
      </c>
      <c r="F535" s="22" t="s">
        <v>3924</v>
      </c>
      <c r="G535" s="94" t="s">
        <v>88</v>
      </c>
      <c r="H535" s="67">
        <v>0.41132912769197305</v>
      </c>
      <c r="I535" s="67">
        <v>1.3876945834239722</v>
      </c>
      <c r="J535" s="67">
        <v>5.5702623450076141</v>
      </c>
      <c r="K535" s="67">
        <v>1.40501370458995</v>
      </c>
    </row>
    <row r="536" spans="1:11" ht="12.75" hidden="1" customHeight="1" x14ac:dyDescent="0.25">
      <c r="A536" s="22" t="s">
        <v>1704</v>
      </c>
      <c r="B536" s="22">
        <v>2001</v>
      </c>
      <c r="C536" s="22" t="s">
        <v>5576</v>
      </c>
      <c r="D536" s="22">
        <v>20645</v>
      </c>
      <c r="E536" s="22" t="s">
        <v>57</v>
      </c>
      <c r="F536" s="22" t="s">
        <v>3925</v>
      </c>
      <c r="G536" s="94" t="s">
        <v>88</v>
      </c>
      <c r="H536" s="67">
        <v>0.41054624035691051</v>
      </c>
      <c r="I536" s="67">
        <v>0</v>
      </c>
      <c r="J536" s="67">
        <v>0</v>
      </c>
      <c r="K536" s="67">
        <v>3.8368807509991637E-2</v>
      </c>
    </row>
    <row r="537" spans="1:11" ht="12.75" hidden="1" customHeight="1" x14ac:dyDescent="0.25">
      <c r="A537" s="22" t="s">
        <v>1705</v>
      </c>
      <c r="B537" s="22">
        <v>2001</v>
      </c>
      <c r="C537" s="22" t="s">
        <v>5576</v>
      </c>
      <c r="D537" s="22">
        <v>20646</v>
      </c>
      <c r="E537" s="22" t="s">
        <v>57</v>
      </c>
      <c r="F537" s="22" t="s">
        <v>3926</v>
      </c>
      <c r="G537" s="94" t="s">
        <v>88</v>
      </c>
      <c r="H537" s="67">
        <v>1.0300669124128536</v>
      </c>
      <c r="I537" s="67">
        <v>0.98856238480647485</v>
      </c>
      <c r="J537" s="67">
        <v>0</v>
      </c>
      <c r="K537" s="67">
        <v>0.25280030451157948</v>
      </c>
    </row>
    <row r="538" spans="1:11" ht="12.75" hidden="1" customHeight="1" x14ac:dyDescent="0.25">
      <c r="A538" s="22" t="s">
        <v>1706</v>
      </c>
      <c r="B538" s="22">
        <v>2001</v>
      </c>
      <c r="C538" s="22" t="s">
        <v>5576</v>
      </c>
      <c r="D538" s="22">
        <v>20647</v>
      </c>
      <c r="E538" s="22" t="s">
        <v>57</v>
      </c>
      <c r="F538" s="22" t="s">
        <v>3927</v>
      </c>
      <c r="G538" s="94" t="s">
        <v>88</v>
      </c>
      <c r="H538" s="67">
        <v>1.9871350435251522E-2</v>
      </c>
      <c r="I538" s="67">
        <v>0</v>
      </c>
      <c r="J538" s="67">
        <v>0</v>
      </c>
      <c r="K538" s="67">
        <v>0</v>
      </c>
    </row>
    <row r="539" spans="1:11" ht="12.75" hidden="1" customHeight="1" x14ac:dyDescent="0.25">
      <c r="A539" s="22" t="s">
        <v>1707</v>
      </c>
      <c r="B539" s="22">
        <v>2001</v>
      </c>
      <c r="C539" s="22" t="s">
        <v>5576</v>
      </c>
      <c r="D539" s="22">
        <v>20648</v>
      </c>
      <c r="E539" s="22" t="s">
        <v>57</v>
      </c>
      <c r="G539" s="94" t="s">
        <v>88</v>
      </c>
      <c r="H539" s="67">
        <v>0</v>
      </c>
      <c r="I539" s="67">
        <v>0</v>
      </c>
      <c r="J539" s="67">
        <v>0</v>
      </c>
      <c r="K539" s="67">
        <v>0.21983357452966715</v>
      </c>
    </row>
    <row r="540" spans="1:11" ht="12.75" hidden="1" customHeight="1" x14ac:dyDescent="0.25">
      <c r="A540" s="22" t="s">
        <v>1708</v>
      </c>
      <c r="B540" s="22">
        <v>2001</v>
      </c>
      <c r="C540" s="22" t="s">
        <v>5576</v>
      </c>
      <c r="D540" s="22">
        <v>20649</v>
      </c>
      <c r="E540" s="22" t="s">
        <v>57</v>
      </c>
      <c r="F540" s="22" t="s">
        <v>3928</v>
      </c>
      <c r="G540" s="94" t="s">
        <v>88</v>
      </c>
      <c r="H540" s="67">
        <v>2.4489681499629654</v>
      </c>
      <c r="I540" s="67">
        <v>1.1428518033160504</v>
      </c>
      <c r="J540" s="67">
        <v>2.4720560651814716</v>
      </c>
      <c r="K540" s="67">
        <v>0.36610836989345341</v>
      </c>
    </row>
    <row r="541" spans="1:11" ht="12.75" hidden="1" customHeight="1" x14ac:dyDescent="0.25">
      <c r="A541" s="22" t="s">
        <v>1709</v>
      </c>
      <c r="B541" s="22">
        <v>2001</v>
      </c>
      <c r="C541" s="22" t="s">
        <v>5576</v>
      </c>
      <c r="D541" s="22">
        <v>20650</v>
      </c>
      <c r="E541" s="22" t="s">
        <v>57</v>
      </c>
      <c r="F541" s="22" t="s">
        <v>3929</v>
      </c>
      <c r="G541" s="94" t="s">
        <v>88</v>
      </c>
      <c r="H541" s="67">
        <v>1.8725771543086174</v>
      </c>
      <c r="I541" s="67">
        <v>3.2315545685966529</v>
      </c>
      <c r="J541" s="67">
        <v>1.4189598656773008</v>
      </c>
      <c r="K541" s="67">
        <v>0.28116774088717977</v>
      </c>
    </row>
    <row r="542" spans="1:11" ht="12.75" hidden="1" customHeight="1" x14ac:dyDescent="0.25">
      <c r="A542" s="22" t="s">
        <v>1710</v>
      </c>
      <c r="B542" s="22">
        <v>2001</v>
      </c>
      <c r="C542" s="22" t="s">
        <v>5576</v>
      </c>
      <c r="D542" s="22">
        <v>20651</v>
      </c>
      <c r="E542" s="22" t="s">
        <v>57</v>
      </c>
      <c r="F542" s="22" t="s">
        <v>3930</v>
      </c>
      <c r="G542" s="94" t="s">
        <v>88</v>
      </c>
      <c r="H542" s="67">
        <v>0.48930553327987164</v>
      </c>
      <c r="I542" s="67">
        <v>0.38941270814661066</v>
      </c>
      <c r="J542" s="67">
        <v>0</v>
      </c>
      <c r="K542" s="67">
        <v>0.5739604698334827</v>
      </c>
    </row>
    <row r="543" spans="1:11" ht="12.75" hidden="1" customHeight="1" x14ac:dyDescent="0.25">
      <c r="A543" s="22" t="s">
        <v>1711</v>
      </c>
      <c r="B543" s="22">
        <v>2001</v>
      </c>
      <c r="C543" s="22" t="s">
        <v>5576</v>
      </c>
      <c r="D543" s="22">
        <v>20652</v>
      </c>
      <c r="E543" s="22" t="s">
        <v>57</v>
      </c>
      <c r="F543" s="22" t="s">
        <v>3931</v>
      </c>
      <c r="G543" s="94" t="s">
        <v>88</v>
      </c>
      <c r="H543" s="67">
        <v>0.72347414930097598</v>
      </c>
      <c r="I543" s="67">
        <v>0.1881338696913743</v>
      </c>
      <c r="J543" s="67">
        <v>0.87031034027960952</v>
      </c>
      <c r="K543" s="67">
        <v>0.34720640991822738</v>
      </c>
    </row>
    <row r="544" spans="1:11" ht="12.75" hidden="1" customHeight="1" x14ac:dyDescent="0.25">
      <c r="A544" s="22" t="s">
        <v>1712</v>
      </c>
      <c r="B544" s="22">
        <v>2001</v>
      </c>
      <c r="C544" s="22" t="s">
        <v>5576</v>
      </c>
      <c r="D544" s="22">
        <v>20653</v>
      </c>
      <c r="E544" s="22" t="s">
        <v>57</v>
      </c>
      <c r="F544" s="22" t="s">
        <v>3932</v>
      </c>
      <c r="G544" s="94" t="s">
        <v>88</v>
      </c>
      <c r="H544" s="67">
        <v>0.875188953488372</v>
      </c>
      <c r="I544" s="67">
        <v>1.0763818163592622</v>
      </c>
      <c r="J544" s="67">
        <v>0</v>
      </c>
      <c r="K544" s="67">
        <v>0.13681114675220529</v>
      </c>
    </row>
    <row r="545" spans="1:16" ht="12.75" hidden="1" customHeight="1" x14ac:dyDescent="0.25">
      <c r="A545" s="22" t="s">
        <v>1713</v>
      </c>
      <c r="B545" s="22">
        <v>2001</v>
      </c>
      <c r="C545" s="22" t="s">
        <v>5576</v>
      </c>
      <c r="D545" s="22">
        <v>20654</v>
      </c>
      <c r="E545" s="22" t="s">
        <v>57</v>
      </c>
      <c r="F545" s="22" t="s">
        <v>3933</v>
      </c>
      <c r="G545" s="94" t="s">
        <v>88</v>
      </c>
      <c r="H545" s="67">
        <v>1.02</v>
      </c>
      <c r="I545" s="67">
        <v>1.7250000000000001</v>
      </c>
      <c r="J545" s="67">
        <v>8.3360000000000003</v>
      </c>
      <c r="K545" s="67">
        <v>0.14599999999999999</v>
      </c>
    </row>
    <row r="546" spans="1:16" ht="12.75" hidden="1" customHeight="1" x14ac:dyDescent="0.25">
      <c r="A546" s="22" t="s">
        <v>1714</v>
      </c>
      <c r="B546" s="22">
        <v>2001</v>
      </c>
      <c r="C546" s="22" t="s">
        <v>5576</v>
      </c>
      <c r="D546" s="22">
        <v>20655</v>
      </c>
      <c r="E546" s="22" t="s">
        <v>57</v>
      </c>
      <c r="F546" s="22" t="s">
        <v>3934</v>
      </c>
      <c r="G546" s="94" t="s">
        <v>88</v>
      </c>
      <c r="H546" s="67">
        <v>1.9446871846619578</v>
      </c>
      <c r="I546" s="67">
        <v>1.4909268415741677</v>
      </c>
      <c r="J546" s="67">
        <v>0</v>
      </c>
      <c r="K546" s="67">
        <v>0</v>
      </c>
    </row>
    <row r="547" spans="1:16" ht="12.75" hidden="1" customHeight="1" x14ac:dyDescent="0.25">
      <c r="A547" s="22" t="s">
        <v>1715</v>
      </c>
      <c r="B547" s="22">
        <v>2001</v>
      </c>
      <c r="C547" s="22" t="s">
        <v>5576</v>
      </c>
      <c r="D547" s="22">
        <v>20656</v>
      </c>
      <c r="E547" s="22" t="s">
        <v>57</v>
      </c>
      <c r="F547" s="22" t="s">
        <v>3935</v>
      </c>
      <c r="G547" s="94" t="s">
        <v>88</v>
      </c>
      <c r="H547" s="67">
        <v>0.27234169469546549</v>
      </c>
      <c r="I547" s="67">
        <v>0</v>
      </c>
      <c r="J547" s="67">
        <v>0</v>
      </c>
      <c r="K547" s="67">
        <v>5.8072861368886022E-2</v>
      </c>
    </row>
    <row r="548" spans="1:16" ht="12.75" hidden="1" customHeight="1" x14ac:dyDescent="0.25">
      <c r="A548" s="22" t="s">
        <v>1716</v>
      </c>
      <c r="B548" s="22">
        <v>2001</v>
      </c>
      <c r="C548" s="22" t="s">
        <v>5576</v>
      </c>
      <c r="D548" s="22">
        <v>20657</v>
      </c>
      <c r="E548" s="22" t="s">
        <v>57</v>
      </c>
      <c r="F548" s="22" t="s">
        <v>3936</v>
      </c>
      <c r="G548" s="94" t="s">
        <v>88</v>
      </c>
      <c r="H548" s="67">
        <v>2.9749531683999741E-2</v>
      </c>
      <c r="I548" s="67">
        <v>0</v>
      </c>
      <c r="J548" s="67">
        <v>0</v>
      </c>
      <c r="K548" s="67">
        <v>8.9248595051999224E-2</v>
      </c>
    </row>
    <row r="549" spans="1:16" ht="12.75" hidden="1" customHeight="1" x14ac:dyDescent="0.25">
      <c r="A549" s="22" t="s">
        <v>1717</v>
      </c>
      <c r="B549" s="22">
        <v>2001</v>
      </c>
      <c r="C549" s="22" t="s">
        <v>5576</v>
      </c>
      <c r="D549" s="22">
        <v>20658</v>
      </c>
      <c r="E549" s="22" t="s">
        <v>57</v>
      </c>
      <c r="F549" s="22" t="s">
        <v>3937</v>
      </c>
      <c r="G549" s="94" t="s">
        <v>88</v>
      </c>
      <c r="H549" s="67">
        <v>1.2271568876874965</v>
      </c>
      <c r="I549" s="67">
        <v>1.164701860391159</v>
      </c>
      <c r="J549" s="67">
        <v>0</v>
      </c>
      <c r="K549" s="67">
        <v>0.26163592516033285</v>
      </c>
    </row>
    <row r="550" spans="1:16" ht="12.75" hidden="1" customHeight="1" x14ac:dyDescent="0.25">
      <c r="A550" s="22" t="s">
        <v>1718</v>
      </c>
      <c r="B550" s="22">
        <v>2001</v>
      </c>
      <c r="C550" s="22" t="s">
        <v>5576</v>
      </c>
      <c r="D550" s="22">
        <v>20659</v>
      </c>
      <c r="E550" s="22" t="s">
        <v>57</v>
      </c>
      <c r="F550" s="22" t="s">
        <v>3938</v>
      </c>
      <c r="G550" s="94" t="s">
        <v>88</v>
      </c>
      <c r="H550" s="67">
        <v>0.92998585443759985</v>
      </c>
      <c r="I550" s="67">
        <v>0.24079990873830709</v>
      </c>
      <c r="J550" s="67">
        <v>0</v>
      </c>
      <c r="K550" s="67">
        <v>0.30930333105179098</v>
      </c>
    </row>
    <row r="551" spans="1:16" ht="12.75" hidden="1" customHeight="1" x14ac:dyDescent="0.25">
      <c r="A551" s="22" t="s">
        <v>1719</v>
      </c>
      <c r="B551" s="22">
        <v>2001</v>
      </c>
      <c r="C551" s="22" t="s">
        <v>5576</v>
      </c>
      <c r="D551" s="22">
        <v>20660</v>
      </c>
      <c r="E551" s="22" t="s">
        <v>57</v>
      </c>
      <c r="F551" s="22" t="s">
        <v>3939</v>
      </c>
      <c r="G551" s="94" t="s">
        <v>88</v>
      </c>
      <c r="H551" s="67">
        <v>2.3119999999999998</v>
      </c>
      <c r="I551" s="67">
        <v>0.52800000000000002</v>
      </c>
      <c r="J551" s="67">
        <v>13.077</v>
      </c>
      <c r="K551" s="67">
        <v>0.47699999999999998</v>
      </c>
    </row>
    <row r="552" spans="1:16" ht="12.75" hidden="1" customHeight="1" x14ac:dyDescent="0.25">
      <c r="A552" s="22" t="s">
        <v>1720</v>
      </c>
      <c r="B552" s="22">
        <v>2001</v>
      </c>
      <c r="C552" s="22" t="s">
        <v>5576</v>
      </c>
      <c r="D552" s="22">
        <v>20661</v>
      </c>
      <c r="E552" s="22" t="s">
        <v>57</v>
      </c>
      <c r="F552" s="22" t="s">
        <v>3940</v>
      </c>
      <c r="G552" s="94" t="s">
        <v>88</v>
      </c>
      <c r="H552" s="67">
        <v>0.99019685039370098</v>
      </c>
      <c r="I552" s="67">
        <v>1.681566437007874</v>
      </c>
      <c r="J552" s="67">
        <v>0</v>
      </c>
      <c r="K552" s="67">
        <v>0.41906545275590551</v>
      </c>
    </row>
    <row r="553" spans="1:16" ht="12.75" hidden="1" customHeight="1" x14ac:dyDescent="0.25">
      <c r="A553" s="22" t="s">
        <v>1721</v>
      </c>
      <c r="B553" s="22">
        <v>2001</v>
      </c>
      <c r="C553" s="22" t="s">
        <v>5576</v>
      </c>
      <c r="D553" s="22">
        <v>20662</v>
      </c>
      <c r="E553" s="22" t="s">
        <v>57</v>
      </c>
      <c r="F553" s="22" t="s">
        <v>3941</v>
      </c>
      <c r="G553" s="94" t="s">
        <v>88</v>
      </c>
      <c r="H553" s="67">
        <v>1.627115508964436</v>
      </c>
      <c r="I553" s="67">
        <v>0.45762623689624771</v>
      </c>
      <c r="J553" s="67">
        <v>1.959579014401881</v>
      </c>
      <c r="K553" s="67">
        <v>0.50456226119329872</v>
      </c>
    </row>
    <row r="554" spans="1:16" ht="12.75" hidden="1" customHeight="1" x14ac:dyDescent="0.25">
      <c r="A554" s="22" t="s">
        <v>1722</v>
      </c>
      <c r="B554" s="22">
        <v>2001</v>
      </c>
      <c r="C554" s="22" t="s">
        <v>5576</v>
      </c>
      <c r="D554" s="22">
        <v>20663</v>
      </c>
      <c r="E554" s="22" t="s">
        <v>57</v>
      </c>
      <c r="F554" s="22" t="s">
        <v>3942</v>
      </c>
      <c r="G554" s="94" t="s">
        <v>88</v>
      </c>
      <c r="H554" s="67">
        <v>0.38908271503160213</v>
      </c>
      <c r="I554" s="67">
        <v>0.12564129339562152</v>
      </c>
      <c r="J554" s="67">
        <v>12.391879179261704</v>
      </c>
      <c r="K554" s="67">
        <v>0.23912375194650545</v>
      </c>
    </row>
    <row r="555" spans="1:16" ht="12.75" hidden="1" customHeight="1" x14ac:dyDescent="0.25">
      <c r="A555" s="22" t="s">
        <v>1723</v>
      </c>
      <c r="B555" s="22">
        <v>2001</v>
      </c>
      <c r="C555" s="22" t="s">
        <v>5576</v>
      </c>
      <c r="D555" s="22">
        <v>20664</v>
      </c>
      <c r="E555" s="22" t="s">
        <v>57</v>
      </c>
      <c r="F555" s="22" t="s">
        <v>3943</v>
      </c>
      <c r="G555" s="94" t="s">
        <v>88</v>
      </c>
      <c r="H555" s="67">
        <v>3.8305466459169462</v>
      </c>
      <c r="I555" s="67">
        <v>0.52335957080841988</v>
      </c>
      <c r="J555" s="67">
        <v>0</v>
      </c>
      <c r="K555" s="67">
        <v>0.43798886067655002</v>
      </c>
    </row>
    <row r="556" spans="1:16" ht="12.75" hidden="1" customHeight="1" x14ac:dyDescent="0.25">
      <c r="A556" s="22" t="s">
        <v>1724</v>
      </c>
      <c r="B556" s="22">
        <v>2001</v>
      </c>
      <c r="C556" s="22" t="s">
        <v>5576</v>
      </c>
      <c r="D556" s="22">
        <v>20665</v>
      </c>
      <c r="E556" s="22" t="s">
        <v>57</v>
      </c>
      <c r="F556" s="22" t="s">
        <v>3944</v>
      </c>
      <c r="G556" s="94" t="s">
        <v>88</v>
      </c>
      <c r="H556" s="67">
        <v>2.0703268302915885</v>
      </c>
      <c r="I556" s="67">
        <v>0.49344577302286557</v>
      </c>
      <c r="J556" s="67">
        <v>0</v>
      </c>
      <c r="K556" s="67">
        <v>0.95471029997902257</v>
      </c>
    </row>
    <row r="557" spans="1:16" ht="12.75" hidden="1" customHeight="1" x14ac:dyDescent="0.25">
      <c r="A557" s="22" t="s">
        <v>1725</v>
      </c>
      <c r="B557" s="22">
        <v>2001</v>
      </c>
      <c r="C557" s="22" t="s">
        <v>5576</v>
      </c>
      <c r="D557" s="22">
        <v>20666</v>
      </c>
      <c r="E557" s="22" t="s">
        <v>57</v>
      </c>
      <c r="G557" s="94" t="s">
        <v>88</v>
      </c>
      <c r="H557" s="67">
        <v>0</v>
      </c>
      <c r="I557" s="67">
        <v>0</v>
      </c>
      <c r="J557" s="67">
        <v>0</v>
      </c>
      <c r="K557" s="67">
        <v>0.46083296527745149</v>
      </c>
    </row>
    <row r="558" spans="1:16" ht="12.75" hidden="1" customHeight="1" x14ac:dyDescent="0.25">
      <c r="A558" s="22" t="s">
        <v>1726</v>
      </c>
      <c r="B558" s="22">
        <v>2001</v>
      </c>
      <c r="C558" s="22" t="s">
        <v>5576</v>
      </c>
      <c r="D558" s="22">
        <v>20667</v>
      </c>
      <c r="E558" s="22" t="s">
        <v>84</v>
      </c>
      <c r="F558" s="22" t="s">
        <v>2459</v>
      </c>
      <c r="G558" s="94" t="s">
        <v>77</v>
      </c>
      <c r="H558" s="67">
        <v>0.21177310441997602</v>
      </c>
      <c r="I558" s="67">
        <v>1.6471241454887025</v>
      </c>
      <c r="J558" s="67">
        <v>3.8741032197463872</v>
      </c>
      <c r="K558" s="67">
        <v>1.7395647863069457</v>
      </c>
      <c r="L558" s="22" t="s">
        <v>4142</v>
      </c>
      <c r="M558" s="94" t="s">
        <v>88</v>
      </c>
      <c r="N558" s="67">
        <v>4.2018473099201592E-2</v>
      </c>
      <c r="O558" s="67">
        <v>0</v>
      </c>
      <c r="P558" s="67">
        <v>0</v>
      </c>
    </row>
    <row r="559" spans="1:16" ht="12.75" hidden="1" customHeight="1" x14ac:dyDescent="0.25">
      <c r="A559" s="22" t="s">
        <v>1727</v>
      </c>
      <c r="B559" s="22">
        <v>2001</v>
      </c>
      <c r="C559" s="22" t="s">
        <v>5576</v>
      </c>
      <c r="D559" s="22">
        <v>20668</v>
      </c>
      <c r="E559" s="22" t="s">
        <v>84</v>
      </c>
      <c r="F559" s="22" t="s">
        <v>3945</v>
      </c>
      <c r="G559" s="94" t="s">
        <v>77</v>
      </c>
      <c r="H559" s="67">
        <v>1.4282820957509927</v>
      </c>
      <c r="I559" s="67">
        <v>0</v>
      </c>
      <c r="J559" s="67">
        <v>0</v>
      </c>
      <c r="K559" s="67">
        <v>1.6395852311624299</v>
      </c>
      <c r="M559" s="94" t="s">
        <v>88</v>
      </c>
      <c r="N559" s="67">
        <v>0</v>
      </c>
      <c r="O559" s="67">
        <v>0</v>
      </c>
      <c r="P559" s="67">
        <v>0</v>
      </c>
    </row>
    <row r="560" spans="1:16" ht="12.75" hidden="1" customHeight="1" x14ac:dyDescent="0.25">
      <c r="A560" s="22" t="s">
        <v>1728</v>
      </c>
      <c r="B560" s="22">
        <v>2001</v>
      </c>
      <c r="C560" s="22" t="s">
        <v>5576</v>
      </c>
      <c r="D560" s="22">
        <v>20669</v>
      </c>
      <c r="E560" s="22" t="s">
        <v>84</v>
      </c>
      <c r="F560" s="22" t="s">
        <v>3946</v>
      </c>
      <c r="G560" s="94" t="s">
        <v>77</v>
      </c>
      <c r="H560" s="67">
        <v>0.71499999999999997</v>
      </c>
      <c r="I560" s="67">
        <v>1.851</v>
      </c>
      <c r="J560" s="67">
        <v>4.7709999999999999</v>
      </c>
      <c r="K560" s="67">
        <v>1.4339999999999999</v>
      </c>
      <c r="M560" s="94" t="s">
        <v>88</v>
      </c>
      <c r="N560" s="67">
        <v>0</v>
      </c>
      <c r="O560" s="67">
        <v>0</v>
      </c>
      <c r="P560" s="67">
        <v>0</v>
      </c>
    </row>
    <row r="561" spans="1:16" ht="12.75" hidden="1" customHeight="1" x14ac:dyDescent="0.25">
      <c r="A561" s="22" t="s">
        <v>1729</v>
      </c>
      <c r="B561" s="22">
        <v>2001</v>
      </c>
      <c r="C561" s="22" t="s">
        <v>5576</v>
      </c>
      <c r="D561" s="22">
        <v>20670</v>
      </c>
      <c r="E561" s="22" t="s">
        <v>84</v>
      </c>
      <c r="G561" s="94" t="s">
        <v>77</v>
      </c>
      <c r="H561" s="67">
        <v>0</v>
      </c>
      <c r="I561" s="67">
        <v>0</v>
      </c>
      <c r="J561" s="67">
        <v>0</v>
      </c>
      <c r="K561" s="67">
        <v>0.67643477732793511</v>
      </c>
      <c r="L561" s="22" t="s">
        <v>4133</v>
      </c>
      <c r="M561" s="94" t="s">
        <v>88</v>
      </c>
      <c r="N561" s="67">
        <v>0.25305473684210522</v>
      </c>
      <c r="O561" s="67">
        <v>0</v>
      </c>
      <c r="P561" s="67">
        <v>0</v>
      </c>
    </row>
    <row r="562" spans="1:16" ht="12.75" hidden="1" customHeight="1" x14ac:dyDescent="0.25">
      <c r="A562" s="22" t="s">
        <v>1730</v>
      </c>
      <c r="B562" s="22">
        <v>2001</v>
      </c>
      <c r="C562" s="22" t="s">
        <v>5576</v>
      </c>
      <c r="D562" s="22">
        <v>20671</v>
      </c>
      <c r="E562" s="22" t="s">
        <v>84</v>
      </c>
      <c r="F562" s="22" t="s">
        <v>3947</v>
      </c>
      <c r="G562" s="94" t="s">
        <v>77</v>
      </c>
      <c r="H562" s="67">
        <v>0.70426528925619847</v>
      </c>
      <c r="I562" s="67">
        <v>2.5646287190082648</v>
      </c>
      <c r="J562" s="67">
        <v>7.3417535123966946</v>
      </c>
      <c r="K562" s="67">
        <v>2.108553305785124</v>
      </c>
      <c r="M562" s="94" t="s">
        <v>88</v>
      </c>
      <c r="N562" s="67">
        <v>0</v>
      </c>
      <c r="O562" s="67">
        <v>0</v>
      </c>
      <c r="P562" s="67">
        <v>0</v>
      </c>
    </row>
    <row r="563" spans="1:16" ht="12.75" hidden="1" customHeight="1" x14ac:dyDescent="0.25">
      <c r="A563" s="22" t="s">
        <v>1731</v>
      </c>
      <c r="B563" s="22">
        <v>2001</v>
      </c>
      <c r="C563" s="22" t="s">
        <v>5576</v>
      </c>
      <c r="D563" s="22">
        <v>20672</v>
      </c>
      <c r="E563" s="22" t="s">
        <v>84</v>
      </c>
      <c r="F563" s="22" t="s">
        <v>3948</v>
      </c>
      <c r="G563" s="94" t="s">
        <v>77</v>
      </c>
      <c r="H563" s="67">
        <v>6.4708098850012233E-2</v>
      </c>
      <c r="I563" s="67">
        <v>0.63413936873011978</v>
      </c>
      <c r="J563" s="67">
        <v>0</v>
      </c>
      <c r="K563" s="67">
        <v>0.20275204306337166</v>
      </c>
      <c r="M563" s="94" t="s">
        <v>88</v>
      </c>
      <c r="N563" s="67">
        <v>0</v>
      </c>
      <c r="O563" s="67">
        <v>0</v>
      </c>
      <c r="P563" s="67">
        <v>0</v>
      </c>
    </row>
    <row r="564" spans="1:16" ht="12.75" hidden="1" customHeight="1" x14ac:dyDescent="0.25">
      <c r="A564" s="22" t="s">
        <v>1732</v>
      </c>
      <c r="B564" s="22">
        <v>2001</v>
      </c>
      <c r="C564" s="22" t="s">
        <v>5576</v>
      </c>
      <c r="D564" s="22">
        <v>20673</v>
      </c>
      <c r="E564" s="22" t="s">
        <v>84</v>
      </c>
      <c r="F564" s="22" t="s">
        <v>3949</v>
      </c>
      <c r="G564" s="94" t="s">
        <v>77</v>
      </c>
      <c r="H564" s="67">
        <v>0.84060811614899433</v>
      </c>
      <c r="I564" s="67">
        <v>1.621704153278591</v>
      </c>
      <c r="J564" s="67">
        <v>0.59140128525526592</v>
      </c>
      <c r="K564" s="67">
        <v>0</v>
      </c>
      <c r="M564" s="94" t="s">
        <v>88</v>
      </c>
      <c r="N564" s="67">
        <v>0</v>
      </c>
      <c r="O564" s="67">
        <v>0</v>
      </c>
      <c r="P564" s="67">
        <v>0</v>
      </c>
    </row>
    <row r="565" spans="1:16" ht="12.75" hidden="1" customHeight="1" x14ac:dyDescent="0.25">
      <c r="A565" s="22" t="s">
        <v>1733</v>
      </c>
      <c r="B565" s="22">
        <v>2001</v>
      </c>
      <c r="C565" s="22" t="s">
        <v>5576</v>
      </c>
      <c r="D565" s="22">
        <v>20674</v>
      </c>
      <c r="E565" s="22" t="s">
        <v>84</v>
      </c>
      <c r="G565" s="94" t="s">
        <v>77</v>
      </c>
      <c r="H565" s="67">
        <v>0</v>
      </c>
      <c r="I565" s="67">
        <v>0</v>
      </c>
      <c r="J565" s="67">
        <v>0</v>
      </c>
      <c r="K565" s="67">
        <v>4.7239581260199816E-2</v>
      </c>
      <c r="M565" s="94" t="s">
        <v>88</v>
      </c>
      <c r="N565" s="67">
        <v>0</v>
      </c>
      <c r="O565" s="67">
        <v>0</v>
      </c>
      <c r="P565" s="67">
        <v>0</v>
      </c>
    </row>
    <row r="566" spans="1:16" ht="12.75" hidden="1" customHeight="1" x14ac:dyDescent="0.25">
      <c r="A566" s="22" t="s">
        <v>1734</v>
      </c>
      <c r="B566" s="22">
        <v>2001</v>
      </c>
      <c r="C566" s="22" t="s">
        <v>5576</v>
      </c>
      <c r="D566" s="22">
        <v>20675</v>
      </c>
      <c r="E566" s="22" t="s">
        <v>84</v>
      </c>
      <c r="G566" s="94" t="s">
        <v>77</v>
      </c>
      <c r="H566" s="67">
        <v>0</v>
      </c>
      <c r="I566" s="67">
        <v>0</v>
      </c>
      <c r="J566" s="67">
        <v>0</v>
      </c>
      <c r="K566" s="67">
        <v>0</v>
      </c>
      <c r="M566" s="94" t="s">
        <v>88</v>
      </c>
      <c r="N566" s="67">
        <v>0</v>
      </c>
      <c r="O566" s="67">
        <v>0</v>
      </c>
      <c r="P566" s="67">
        <v>0</v>
      </c>
    </row>
    <row r="567" spans="1:16" ht="12.75" hidden="1" customHeight="1" x14ac:dyDescent="0.25">
      <c r="A567" s="22" t="s">
        <v>1735</v>
      </c>
      <c r="B567" s="22">
        <v>2001</v>
      </c>
      <c r="C567" s="22" t="s">
        <v>5576</v>
      </c>
      <c r="D567" s="22">
        <v>20676</v>
      </c>
      <c r="E567" s="22" t="s">
        <v>84</v>
      </c>
      <c r="F567" s="22" t="s">
        <v>3950</v>
      </c>
      <c r="G567" s="94" t="s">
        <v>77</v>
      </c>
      <c r="H567" s="67">
        <v>1.3276480023330417</v>
      </c>
      <c r="I567" s="67">
        <v>1.6553703703703706</v>
      </c>
      <c r="J567" s="67">
        <v>1.0110979877515311</v>
      </c>
      <c r="K567" s="67">
        <v>0.921719160104987</v>
      </c>
      <c r="M567" s="94" t="s">
        <v>88</v>
      </c>
      <c r="N567" s="67">
        <v>0</v>
      </c>
      <c r="O567" s="67">
        <v>0</v>
      </c>
      <c r="P567" s="67">
        <v>0</v>
      </c>
    </row>
    <row r="568" spans="1:16" ht="12.75" hidden="1" customHeight="1" x14ac:dyDescent="0.25">
      <c r="A568" s="22" t="s">
        <v>1736</v>
      </c>
      <c r="B568" s="22">
        <v>2001</v>
      </c>
      <c r="C568" s="22" t="s">
        <v>5576</v>
      </c>
      <c r="D568" s="22">
        <v>20677</v>
      </c>
      <c r="E568" s="22" t="s">
        <v>84</v>
      </c>
      <c r="F568" s="22" t="s">
        <v>3951</v>
      </c>
      <c r="G568" s="94" t="s">
        <v>77</v>
      </c>
      <c r="H568" s="67">
        <v>1.034139441827483</v>
      </c>
      <c r="I568" s="67">
        <v>1.0966341994631008</v>
      </c>
      <c r="J568" s="67">
        <v>0</v>
      </c>
      <c r="K568" s="67">
        <v>0.79755214506407335</v>
      </c>
      <c r="M568" s="94" t="s">
        <v>88</v>
      </c>
      <c r="N568" s="67">
        <v>0</v>
      </c>
      <c r="O568" s="67">
        <v>0</v>
      </c>
      <c r="P568" s="67">
        <v>0</v>
      </c>
    </row>
    <row r="569" spans="1:16" ht="12.75" hidden="1" customHeight="1" x14ac:dyDescent="0.25">
      <c r="A569" s="22" t="s">
        <v>1737</v>
      </c>
      <c r="B569" s="22">
        <v>2001</v>
      </c>
      <c r="C569" s="22" t="s">
        <v>5576</v>
      </c>
      <c r="D569" s="22">
        <v>20678</v>
      </c>
      <c r="E569" s="22" t="s">
        <v>84</v>
      </c>
      <c r="F569" s="22" t="s">
        <v>3952</v>
      </c>
      <c r="G569" s="94" t="s">
        <v>77</v>
      </c>
      <c r="H569" s="67">
        <v>0.36</v>
      </c>
      <c r="I569" s="67">
        <v>0.61799999999999999</v>
      </c>
      <c r="J569" s="67">
        <v>0.63400000000000001</v>
      </c>
      <c r="K569" s="67">
        <v>0.93899999999999995</v>
      </c>
      <c r="M569" s="94" t="s">
        <v>88</v>
      </c>
      <c r="N569" s="67">
        <v>0</v>
      </c>
      <c r="O569" s="67">
        <v>0</v>
      </c>
      <c r="P569" s="67">
        <v>0</v>
      </c>
    </row>
    <row r="570" spans="1:16" ht="12.75" hidden="1" customHeight="1" x14ac:dyDescent="0.25">
      <c r="A570" s="22" t="s">
        <v>1738</v>
      </c>
      <c r="B570" s="22">
        <v>2001</v>
      </c>
      <c r="C570" s="22" t="s">
        <v>5576</v>
      </c>
      <c r="D570" s="22">
        <v>20679</v>
      </c>
      <c r="E570" s="22" t="s">
        <v>84</v>
      </c>
      <c r="G570" s="94" t="s">
        <v>77</v>
      </c>
      <c r="H570" s="67">
        <v>0</v>
      </c>
      <c r="I570" s="67">
        <v>0</v>
      </c>
      <c r="J570" s="67">
        <v>0</v>
      </c>
      <c r="K570" s="67">
        <v>0</v>
      </c>
      <c r="M570" s="94" t="s">
        <v>88</v>
      </c>
      <c r="N570" s="67">
        <v>0</v>
      </c>
      <c r="O570" s="67">
        <v>0</v>
      </c>
      <c r="P570" s="67">
        <v>0</v>
      </c>
    </row>
    <row r="571" spans="1:16" ht="12.75" hidden="1" customHeight="1" x14ac:dyDescent="0.25">
      <c r="A571" s="22" t="s">
        <v>1739</v>
      </c>
      <c r="B571" s="22">
        <v>2001</v>
      </c>
      <c r="C571" s="22" t="s">
        <v>5576</v>
      </c>
      <c r="D571" s="22">
        <v>20680</v>
      </c>
      <c r="E571" s="22" t="s">
        <v>84</v>
      </c>
      <c r="G571" s="94" t="s">
        <v>77</v>
      </c>
      <c r="H571" s="67">
        <v>0</v>
      </c>
      <c r="I571" s="67">
        <v>0</v>
      </c>
      <c r="J571" s="67">
        <v>0</v>
      </c>
      <c r="K571" s="67">
        <v>1.0562715395781745</v>
      </c>
      <c r="M571" s="94" t="s">
        <v>88</v>
      </c>
      <c r="N571" s="67">
        <v>0</v>
      </c>
      <c r="O571" s="67">
        <v>0</v>
      </c>
      <c r="P571" s="67">
        <v>0</v>
      </c>
    </row>
    <row r="572" spans="1:16" ht="12.75" hidden="1" customHeight="1" x14ac:dyDescent="0.25">
      <c r="A572" s="22" t="s">
        <v>1740</v>
      </c>
      <c r="B572" s="22">
        <v>2001</v>
      </c>
      <c r="C572" s="22" t="s">
        <v>5576</v>
      </c>
      <c r="D572" s="22">
        <v>20681</v>
      </c>
      <c r="E572" s="22" t="s">
        <v>84</v>
      </c>
      <c r="G572" s="94" t="s">
        <v>77</v>
      </c>
      <c r="H572" s="67">
        <v>0</v>
      </c>
      <c r="I572" s="67">
        <v>1.1659999999999999</v>
      </c>
      <c r="J572" s="67">
        <v>8.7089999999999996</v>
      </c>
      <c r="K572" s="67">
        <v>0.60199999999999998</v>
      </c>
      <c r="M572" s="94" t="s">
        <v>88</v>
      </c>
      <c r="N572" s="67">
        <v>0</v>
      </c>
      <c r="O572" s="67">
        <v>0</v>
      </c>
      <c r="P572" s="67">
        <v>0</v>
      </c>
    </row>
    <row r="573" spans="1:16" ht="12.75" hidden="1" customHeight="1" x14ac:dyDescent="0.25">
      <c r="A573" s="22" t="s">
        <v>1741</v>
      </c>
      <c r="B573" s="22">
        <v>2001</v>
      </c>
      <c r="C573" s="22" t="s">
        <v>5576</v>
      </c>
      <c r="D573" s="22">
        <v>20682</v>
      </c>
      <c r="E573" s="22" t="s">
        <v>84</v>
      </c>
      <c r="F573" s="22" t="s">
        <v>3953</v>
      </c>
      <c r="G573" s="94" t="s">
        <v>77</v>
      </c>
      <c r="H573" s="67">
        <v>0.13103438872071776</v>
      </c>
      <c r="I573" s="67">
        <v>0.85172352668466544</v>
      </c>
      <c r="J573" s="67">
        <v>0</v>
      </c>
      <c r="K573" s="67">
        <v>1.1321371185470013</v>
      </c>
      <c r="M573" s="94" t="s">
        <v>88</v>
      </c>
      <c r="N573" s="67">
        <v>0</v>
      </c>
      <c r="O573" s="67">
        <v>0</v>
      </c>
      <c r="P573" s="67">
        <v>0</v>
      </c>
    </row>
    <row r="574" spans="1:16" ht="12.75" hidden="1" customHeight="1" x14ac:dyDescent="0.25">
      <c r="A574" s="22" t="s">
        <v>1742</v>
      </c>
      <c r="B574" s="22">
        <v>2001</v>
      </c>
      <c r="C574" s="22" t="s">
        <v>5576</v>
      </c>
      <c r="D574" s="22">
        <v>20683</v>
      </c>
      <c r="E574" s="22" t="s">
        <v>84</v>
      </c>
      <c r="G574" s="94" t="s">
        <v>77</v>
      </c>
      <c r="H574" s="67">
        <v>0</v>
      </c>
      <c r="I574" s="67">
        <v>0</v>
      </c>
      <c r="J574" s="67">
        <v>0</v>
      </c>
      <c r="K574" s="67">
        <v>0</v>
      </c>
      <c r="M574" s="94" t="s">
        <v>88</v>
      </c>
      <c r="N574" s="67">
        <v>0</v>
      </c>
      <c r="O574" s="67">
        <v>0</v>
      </c>
      <c r="P574" s="67">
        <v>0</v>
      </c>
    </row>
    <row r="575" spans="1:16" ht="12.75" hidden="1" customHeight="1" x14ac:dyDescent="0.25">
      <c r="A575" s="22" t="s">
        <v>1743</v>
      </c>
      <c r="B575" s="22">
        <v>2001</v>
      </c>
      <c r="C575" s="22" t="s">
        <v>5576</v>
      </c>
      <c r="D575" s="22">
        <v>20684</v>
      </c>
      <c r="E575" s="22" t="s">
        <v>84</v>
      </c>
      <c r="G575" s="94" t="s">
        <v>77</v>
      </c>
      <c r="H575" s="67">
        <v>0</v>
      </c>
      <c r="I575" s="67">
        <v>0</v>
      </c>
      <c r="J575" s="67">
        <v>0</v>
      </c>
      <c r="K575" s="67">
        <v>0</v>
      </c>
      <c r="M575" s="94" t="s">
        <v>88</v>
      </c>
      <c r="N575" s="67">
        <v>0</v>
      </c>
      <c r="O575" s="67">
        <v>0</v>
      </c>
      <c r="P575" s="67">
        <v>0</v>
      </c>
    </row>
    <row r="576" spans="1:16" ht="12.75" hidden="1" customHeight="1" x14ac:dyDescent="0.25">
      <c r="A576" s="22" t="s">
        <v>1744</v>
      </c>
      <c r="B576" s="22">
        <v>2001</v>
      </c>
      <c r="C576" s="22" t="s">
        <v>5576</v>
      </c>
      <c r="D576" s="22">
        <v>20685</v>
      </c>
      <c r="E576" s="22" t="s">
        <v>84</v>
      </c>
      <c r="F576" s="22" t="s">
        <v>3954</v>
      </c>
      <c r="G576" s="94" t="s">
        <v>77</v>
      </c>
      <c r="H576" s="67">
        <v>2.5609999999999999</v>
      </c>
      <c r="I576" s="67">
        <v>3.88</v>
      </c>
      <c r="J576" s="67">
        <v>0</v>
      </c>
      <c r="K576" s="67">
        <v>0.1</v>
      </c>
      <c r="M576" s="94" t="s">
        <v>88</v>
      </c>
      <c r="N576" s="67">
        <v>0</v>
      </c>
      <c r="O576" s="67">
        <v>0</v>
      </c>
      <c r="P576" s="67">
        <v>0</v>
      </c>
    </row>
    <row r="577" spans="1:16" ht="12.75" hidden="1" customHeight="1" x14ac:dyDescent="0.25">
      <c r="A577" s="22" t="s">
        <v>1745</v>
      </c>
      <c r="B577" s="22">
        <v>2001</v>
      </c>
      <c r="C577" s="22" t="s">
        <v>5576</v>
      </c>
      <c r="D577" s="22">
        <v>20686</v>
      </c>
      <c r="E577" s="22" t="s">
        <v>84</v>
      </c>
      <c r="F577" s="22" t="s">
        <v>3955</v>
      </c>
      <c r="G577" s="94" t="s">
        <v>77</v>
      </c>
      <c r="H577" s="67">
        <v>1.0371188295605092</v>
      </c>
      <c r="I577" s="67">
        <v>0.5451757387247278</v>
      </c>
      <c r="J577" s="67">
        <v>2.4505374114394334</v>
      </c>
      <c r="K577" s="67">
        <v>0.97103692183629986</v>
      </c>
      <c r="M577" s="94" t="s">
        <v>88</v>
      </c>
      <c r="N577" s="67">
        <v>0</v>
      </c>
      <c r="O577" s="67">
        <v>0</v>
      </c>
      <c r="P577" s="67">
        <v>0</v>
      </c>
    </row>
    <row r="578" spans="1:16" ht="12.75" hidden="1" customHeight="1" x14ac:dyDescent="0.25">
      <c r="A578" s="22" t="s">
        <v>1746</v>
      </c>
      <c r="B578" s="22">
        <v>2001</v>
      </c>
      <c r="C578" s="22" t="s">
        <v>5576</v>
      </c>
      <c r="D578" s="22">
        <v>20687</v>
      </c>
      <c r="E578" s="22" t="s">
        <v>84</v>
      </c>
      <c r="F578" s="22" t="s">
        <v>3956</v>
      </c>
      <c r="G578" s="94" t="s">
        <v>77</v>
      </c>
      <c r="H578" s="67">
        <v>1.1701477279110262</v>
      </c>
      <c r="I578" s="67">
        <v>2.9066862888277258</v>
      </c>
      <c r="J578" s="67">
        <v>1.1190152221535696</v>
      </c>
      <c r="K578" s="67">
        <v>1.911569061394147</v>
      </c>
      <c r="M578" s="94" t="s">
        <v>88</v>
      </c>
      <c r="N578" s="67">
        <v>0</v>
      </c>
      <c r="O578" s="67">
        <v>0</v>
      </c>
      <c r="P578" s="67">
        <v>0</v>
      </c>
    </row>
    <row r="579" spans="1:16" ht="12.75" hidden="1" customHeight="1" x14ac:dyDescent="0.25">
      <c r="A579" s="22" t="s">
        <v>1747</v>
      </c>
      <c r="B579" s="22">
        <v>2001</v>
      </c>
      <c r="C579" s="22" t="s">
        <v>5576</v>
      </c>
      <c r="D579" s="22">
        <v>20688</v>
      </c>
      <c r="E579" s="22" t="s">
        <v>84</v>
      </c>
      <c r="F579" s="22" t="s">
        <v>3957</v>
      </c>
      <c r="G579" s="94" t="s">
        <v>77</v>
      </c>
      <c r="H579" s="67">
        <v>0.8022094760486862</v>
      </c>
      <c r="I579" s="67">
        <v>2.1665657420467013</v>
      </c>
      <c r="J579" s="67">
        <v>4.2090990962754011</v>
      </c>
      <c r="K579" s="67">
        <v>0.54214156610771569</v>
      </c>
      <c r="M579" s="94" t="s">
        <v>88</v>
      </c>
      <c r="N579" s="67">
        <v>0</v>
      </c>
      <c r="O579" s="67">
        <v>0</v>
      </c>
      <c r="P579" s="67">
        <v>0</v>
      </c>
    </row>
    <row r="580" spans="1:16" ht="12.75" hidden="1" customHeight="1" x14ac:dyDescent="0.25">
      <c r="A580" s="22" t="s">
        <v>1748</v>
      </c>
      <c r="B580" s="22">
        <v>2001</v>
      </c>
      <c r="C580" s="22" t="s">
        <v>5576</v>
      </c>
      <c r="D580" s="22">
        <v>20689</v>
      </c>
      <c r="E580" s="22" t="s">
        <v>84</v>
      </c>
      <c r="F580" s="22" t="s">
        <v>3958</v>
      </c>
      <c r="G580" s="94" t="s">
        <v>77</v>
      </c>
      <c r="H580" s="67">
        <v>0.654179126572909</v>
      </c>
      <c r="I580" s="67">
        <v>0.82570170244263508</v>
      </c>
      <c r="J580" s="67">
        <v>0</v>
      </c>
      <c r="K580" s="67">
        <v>0.28321169504071059</v>
      </c>
      <c r="M580" s="94" t="s">
        <v>88</v>
      </c>
      <c r="N580" s="67">
        <v>0</v>
      </c>
      <c r="O580" s="67">
        <v>0</v>
      </c>
      <c r="P580" s="67">
        <v>0</v>
      </c>
    </row>
    <row r="581" spans="1:16" ht="12.75" hidden="1" customHeight="1" x14ac:dyDescent="0.25">
      <c r="A581" s="22" t="s">
        <v>1749</v>
      </c>
      <c r="B581" s="22">
        <v>2001</v>
      </c>
      <c r="C581" s="22" t="s">
        <v>5576</v>
      </c>
      <c r="D581" s="22">
        <v>20690</v>
      </c>
      <c r="E581" s="22" t="s">
        <v>84</v>
      </c>
      <c r="G581" s="94" t="s">
        <v>77</v>
      </c>
      <c r="H581" s="67">
        <v>0</v>
      </c>
      <c r="I581" s="67">
        <v>0</v>
      </c>
      <c r="J581" s="67">
        <v>0</v>
      </c>
      <c r="K581" s="67">
        <v>0.86169243141810392</v>
      </c>
      <c r="M581" s="94" t="s">
        <v>88</v>
      </c>
      <c r="N581" s="67">
        <v>0</v>
      </c>
      <c r="O581" s="67">
        <v>0</v>
      </c>
      <c r="P581" s="67">
        <v>0</v>
      </c>
    </row>
    <row r="582" spans="1:16" ht="12.75" hidden="1" customHeight="1" x14ac:dyDescent="0.25">
      <c r="A582" s="22" t="s">
        <v>1750</v>
      </c>
      <c r="B582" s="22">
        <v>2001</v>
      </c>
      <c r="C582" s="22" t="s">
        <v>5576</v>
      </c>
      <c r="D582" s="22">
        <v>20691</v>
      </c>
      <c r="E582" s="22" t="s">
        <v>84</v>
      </c>
      <c r="F582" s="22" t="s">
        <v>3959</v>
      </c>
      <c r="G582" s="94" t="s">
        <v>77</v>
      </c>
      <c r="H582" s="67">
        <v>0.45497518224913353</v>
      </c>
      <c r="I582" s="67">
        <v>0</v>
      </c>
      <c r="J582" s="67">
        <v>0</v>
      </c>
      <c r="K582" s="67">
        <v>8.8942516830657667E-2</v>
      </c>
      <c r="M582" s="94" t="s">
        <v>88</v>
      </c>
      <c r="N582" s="67">
        <v>0</v>
      </c>
      <c r="O582" s="67">
        <v>0</v>
      </c>
      <c r="P582" s="67">
        <v>0</v>
      </c>
    </row>
    <row r="583" spans="1:16" ht="12.75" hidden="1" customHeight="1" x14ac:dyDescent="0.25">
      <c r="A583" s="22" t="s">
        <v>1751</v>
      </c>
      <c r="B583" s="22">
        <v>2001</v>
      </c>
      <c r="C583" s="22" t="s">
        <v>5576</v>
      </c>
      <c r="D583" s="22">
        <v>20692</v>
      </c>
      <c r="E583" s="22" t="s">
        <v>84</v>
      </c>
      <c r="G583" s="94" t="s">
        <v>77</v>
      </c>
      <c r="H583" s="67">
        <v>0</v>
      </c>
      <c r="I583" s="67">
        <v>0.15201160892436064</v>
      </c>
      <c r="J583" s="67">
        <v>1.0771108289497553</v>
      </c>
      <c r="K583" s="67">
        <v>0.18241393070923276</v>
      </c>
      <c r="M583" s="94" t="s">
        <v>88</v>
      </c>
      <c r="N583" s="67">
        <v>0</v>
      </c>
      <c r="O583" s="67">
        <v>0</v>
      </c>
      <c r="P583" s="67">
        <v>0</v>
      </c>
    </row>
    <row r="584" spans="1:16" ht="12.75" hidden="1" customHeight="1" x14ac:dyDescent="0.25">
      <c r="A584" s="22" t="s">
        <v>1752</v>
      </c>
      <c r="B584" s="22">
        <v>2001</v>
      </c>
      <c r="C584" s="22" t="s">
        <v>5576</v>
      </c>
      <c r="D584" s="22">
        <v>20693</v>
      </c>
      <c r="E584" s="22" t="s">
        <v>84</v>
      </c>
      <c r="F584" s="22" t="s">
        <v>3960</v>
      </c>
      <c r="G584" s="94" t="s">
        <v>77</v>
      </c>
      <c r="H584" s="67">
        <v>0.2615225225225225</v>
      </c>
      <c r="I584" s="67">
        <v>1.372144144144144</v>
      </c>
      <c r="J584" s="67">
        <v>0</v>
      </c>
      <c r="K584" s="67">
        <v>0.26491891891891889</v>
      </c>
      <c r="M584" s="94" t="s">
        <v>88</v>
      </c>
      <c r="N584" s="67">
        <v>0</v>
      </c>
      <c r="O584" s="67">
        <v>0</v>
      </c>
      <c r="P584" s="67">
        <v>0</v>
      </c>
    </row>
    <row r="585" spans="1:16" ht="12.75" hidden="1" customHeight="1" x14ac:dyDescent="0.25">
      <c r="A585" s="22" t="s">
        <v>1753</v>
      </c>
      <c r="B585" s="22">
        <v>2001</v>
      </c>
      <c r="C585" s="22" t="s">
        <v>5576</v>
      </c>
      <c r="D585" s="22">
        <v>20694</v>
      </c>
      <c r="E585" s="22" t="s">
        <v>84</v>
      </c>
      <c r="F585" s="22" t="s">
        <v>3961</v>
      </c>
      <c r="G585" s="94" t="s">
        <v>77</v>
      </c>
      <c r="H585" s="67">
        <v>1.6357753203668772</v>
      </c>
      <c r="I585" s="67">
        <v>4.0573642750276466</v>
      </c>
      <c r="J585" s="67">
        <v>0.87669004098094061</v>
      </c>
      <c r="K585" s="67">
        <v>0.68424588564366107</v>
      </c>
      <c r="M585" s="94" t="s">
        <v>88</v>
      </c>
      <c r="N585" s="67">
        <v>0</v>
      </c>
      <c r="O585" s="67">
        <v>0</v>
      </c>
      <c r="P585" s="67">
        <v>0</v>
      </c>
    </row>
    <row r="586" spans="1:16" ht="12.75" hidden="1" customHeight="1" x14ac:dyDescent="0.25">
      <c r="A586" s="22" t="s">
        <v>1754</v>
      </c>
      <c r="B586" s="22">
        <v>2001</v>
      </c>
      <c r="C586" s="22" t="s">
        <v>5576</v>
      </c>
      <c r="D586" s="22">
        <v>20695</v>
      </c>
      <c r="E586" s="22" t="s">
        <v>84</v>
      </c>
      <c r="F586" s="22" t="s">
        <v>3962</v>
      </c>
      <c r="G586" s="94" t="s">
        <v>77</v>
      </c>
      <c r="H586" s="67">
        <v>0.8620613489298159</v>
      </c>
      <c r="I586" s="67">
        <v>1.3473699601791935</v>
      </c>
      <c r="J586" s="67">
        <v>11.189769163763065</v>
      </c>
      <c r="K586" s="67">
        <v>0.5598077401692384</v>
      </c>
      <c r="M586" s="94" t="s">
        <v>88</v>
      </c>
      <c r="N586" s="67">
        <v>0</v>
      </c>
      <c r="O586" s="67">
        <v>0</v>
      </c>
      <c r="P586" s="67">
        <v>0</v>
      </c>
    </row>
    <row r="587" spans="1:16" ht="12.75" hidden="1" customHeight="1" x14ac:dyDescent="0.25">
      <c r="A587" s="22" t="s">
        <v>1755</v>
      </c>
      <c r="B587" s="22">
        <v>2001</v>
      </c>
      <c r="C587" s="22" t="s">
        <v>5576</v>
      </c>
      <c r="D587" s="22">
        <v>20696</v>
      </c>
      <c r="E587" s="22" t="s">
        <v>84</v>
      </c>
      <c r="F587" s="22" t="s">
        <v>3963</v>
      </c>
      <c r="G587" s="94" t="s">
        <v>77</v>
      </c>
      <c r="H587" s="67">
        <v>0.22937870153089732</v>
      </c>
      <c r="I587" s="67">
        <v>0</v>
      </c>
      <c r="J587" s="67">
        <v>0</v>
      </c>
      <c r="K587" s="67">
        <v>0.24606078891496255</v>
      </c>
      <c r="M587" s="94" t="s">
        <v>88</v>
      </c>
      <c r="N587" s="67">
        <v>0</v>
      </c>
      <c r="O587" s="67">
        <v>0</v>
      </c>
      <c r="P587" s="67">
        <v>0</v>
      </c>
    </row>
    <row r="588" spans="1:16" ht="12.75" hidden="1" customHeight="1" x14ac:dyDescent="0.25">
      <c r="A588" s="22" t="s">
        <v>1756</v>
      </c>
      <c r="B588" s="22">
        <v>2001</v>
      </c>
      <c r="C588" s="22" t="s">
        <v>5576</v>
      </c>
      <c r="D588" s="22">
        <v>20697</v>
      </c>
      <c r="E588" s="22" t="s">
        <v>84</v>
      </c>
      <c r="F588" s="22" t="s">
        <v>3964</v>
      </c>
      <c r="G588" s="94" t="s">
        <v>77</v>
      </c>
      <c r="H588" s="67">
        <v>0.14761604422881644</v>
      </c>
      <c r="I588" s="67">
        <v>0</v>
      </c>
      <c r="J588" s="67">
        <v>1.403523976080334</v>
      </c>
      <c r="K588" s="67">
        <v>6.7950242581518674E-2</v>
      </c>
      <c r="M588" s="94" t="s">
        <v>88</v>
      </c>
      <c r="N588" s="67">
        <v>0</v>
      </c>
      <c r="O588" s="67">
        <v>0</v>
      </c>
      <c r="P588" s="67">
        <v>0</v>
      </c>
    </row>
    <row r="589" spans="1:16" ht="12.75" hidden="1" customHeight="1" x14ac:dyDescent="0.25">
      <c r="A589" s="22" t="s">
        <v>1757</v>
      </c>
      <c r="B589" s="22">
        <v>2001</v>
      </c>
      <c r="C589" s="22" t="s">
        <v>5576</v>
      </c>
      <c r="D589" s="22">
        <v>20698</v>
      </c>
      <c r="E589" s="22" t="s">
        <v>84</v>
      </c>
      <c r="G589" s="94" t="s">
        <v>77</v>
      </c>
      <c r="H589" s="67">
        <v>0</v>
      </c>
      <c r="I589" s="67">
        <v>0</v>
      </c>
      <c r="J589" s="67">
        <v>0</v>
      </c>
      <c r="K589" s="67">
        <v>0.53740523776705718</v>
      </c>
      <c r="M589" s="94" t="s">
        <v>88</v>
      </c>
      <c r="N589" s="67">
        <v>0</v>
      </c>
      <c r="O589" s="67">
        <v>0</v>
      </c>
      <c r="P589" s="67">
        <v>0</v>
      </c>
    </row>
    <row r="590" spans="1:16" ht="12.75" hidden="1" customHeight="1" x14ac:dyDescent="0.25">
      <c r="A590" s="22" t="s">
        <v>1758</v>
      </c>
      <c r="B590" s="22">
        <v>2001</v>
      </c>
      <c r="C590" s="22" t="s">
        <v>5576</v>
      </c>
      <c r="D590" s="22">
        <v>20699</v>
      </c>
      <c r="E590" s="22" t="s">
        <v>84</v>
      </c>
      <c r="F590" s="22" t="s">
        <v>3965</v>
      </c>
      <c r="G590" s="94" t="s">
        <v>77</v>
      </c>
      <c r="H590" s="67">
        <v>0.5382596061269147</v>
      </c>
      <c r="I590" s="67">
        <v>0</v>
      </c>
      <c r="J590" s="67">
        <v>0</v>
      </c>
      <c r="K590" s="67">
        <v>0.50359894967177243</v>
      </c>
      <c r="M590" s="94" t="s">
        <v>88</v>
      </c>
      <c r="N590" s="67">
        <v>0</v>
      </c>
      <c r="O590" s="67">
        <v>0</v>
      </c>
      <c r="P590" s="67">
        <v>0</v>
      </c>
    </row>
    <row r="591" spans="1:16" ht="12.75" hidden="1" customHeight="1" x14ac:dyDescent="0.25">
      <c r="A591" s="22" t="s">
        <v>1759</v>
      </c>
      <c r="B591" s="22">
        <v>2001</v>
      </c>
      <c r="C591" s="22" t="s">
        <v>5576</v>
      </c>
      <c r="D591" s="22">
        <v>20700</v>
      </c>
      <c r="E591" s="22" t="s">
        <v>84</v>
      </c>
      <c r="F591" s="22" t="s">
        <v>3966</v>
      </c>
      <c r="G591" s="94" t="s">
        <v>77</v>
      </c>
      <c r="H591" s="67">
        <v>8.6641717549734099E-2</v>
      </c>
      <c r="I591" s="67">
        <v>0</v>
      </c>
      <c r="J591" s="67">
        <v>0</v>
      </c>
      <c r="K591" s="67">
        <v>0.22588733504037817</v>
      </c>
      <c r="M591" s="94" t="s">
        <v>88</v>
      </c>
      <c r="N591" s="67">
        <v>0</v>
      </c>
      <c r="O591" s="67">
        <v>0</v>
      </c>
      <c r="P591" s="67">
        <v>0</v>
      </c>
    </row>
    <row r="592" spans="1:16" ht="12.75" hidden="1" customHeight="1" x14ac:dyDescent="0.25">
      <c r="A592" s="22" t="s">
        <v>1760</v>
      </c>
      <c r="B592" s="22">
        <v>2001</v>
      </c>
      <c r="C592" s="22" t="s">
        <v>5576</v>
      </c>
      <c r="D592" s="22">
        <v>20701</v>
      </c>
      <c r="E592" s="22" t="s">
        <v>84</v>
      </c>
      <c r="G592" s="94" t="s">
        <v>77</v>
      </c>
      <c r="H592" s="67">
        <v>0</v>
      </c>
      <c r="I592" s="67">
        <v>0</v>
      </c>
      <c r="J592" s="67">
        <v>0</v>
      </c>
      <c r="K592" s="67">
        <v>0</v>
      </c>
      <c r="M592" s="94" t="s">
        <v>88</v>
      </c>
      <c r="N592" s="67">
        <v>0</v>
      </c>
      <c r="O592" s="67">
        <v>0</v>
      </c>
      <c r="P592" s="67">
        <v>0</v>
      </c>
    </row>
    <row r="593" spans="1:16" ht="12.75" hidden="1" customHeight="1" x14ac:dyDescent="0.25">
      <c r="A593" s="22" t="s">
        <v>1761</v>
      </c>
      <c r="B593" s="22">
        <v>2001</v>
      </c>
      <c r="C593" s="22" t="s">
        <v>5576</v>
      </c>
      <c r="D593" s="22">
        <v>20702</v>
      </c>
      <c r="E593" s="22" t="s">
        <v>84</v>
      </c>
      <c r="G593" s="94" t="s">
        <v>77</v>
      </c>
      <c r="H593" s="67">
        <v>0</v>
      </c>
      <c r="I593" s="67">
        <v>0</v>
      </c>
      <c r="J593" s="67">
        <v>0</v>
      </c>
      <c r="K593" s="67">
        <v>0.73289186245526694</v>
      </c>
      <c r="M593" s="94" t="s">
        <v>88</v>
      </c>
      <c r="N593" s="67">
        <v>0</v>
      </c>
      <c r="O593" s="67">
        <v>0</v>
      </c>
      <c r="P593" s="67">
        <v>0</v>
      </c>
    </row>
    <row r="594" spans="1:16" ht="12.75" hidden="1" customHeight="1" x14ac:dyDescent="0.25">
      <c r="A594" s="22" t="s">
        <v>1762</v>
      </c>
      <c r="B594" s="22">
        <v>2001</v>
      </c>
      <c r="C594" s="22" t="s">
        <v>5576</v>
      </c>
      <c r="D594" s="22">
        <v>20703</v>
      </c>
      <c r="E594" s="22" t="s">
        <v>84</v>
      </c>
      <c r="F594" s="22" t="s">
        <v>3967</v>
      </c>
      <c r="G594" s="94" t="s">
        <v>77</v>
      </c>
      <c r="H594" s="67">
        <v>1.9245176815233314</v>
      </c>
      <c r="I594" s="67">
        <v>2.0686368138383209</v>
      </c>
      <c r="J594" s="67">
        <v>5.5767074004324479</v>
      </c>
      <c r="K594" s="67">
        <v>0.79441277812652589</v>
      </c>
      <c r="M594" s="94" t="s">
        <v>88</v>
      </c>
      <c r="N594" s="67">
        <v>0</v>
      </c>
      <c r="O594" s="67">
        <v>0</v>
      </c>
      <c r="P594" s="67">
        <v>0</v>
      </c>
    </row>
    <row r="595" spans="1:16" ht="12.75" hidden="1" customHeight="1" x14ac:dyDescent="0.25">
      <c r="A595" s="22" t="s">
        <v>1763</v>
      </c>
      <c r="B595" s="22">
        <v>2001</v>
      </c>
      <c r="C595" s="22" t="s">
        <v>5576</v>
      </c>
      <c r="D595" s="22">
        <v>20704</v>
      </c>
      <c r="E595" s="22" t="s">
        <v>84</v>
      </c>
      <c r="F595" s="22" t="s">
        <v>3968</v>
      </c>
      <c r="G595" s="94" t="s">
        <v>77</v>
      </c>
      <c r="H595" s="67">
        <v>0.65371235969980734</v>
      </c>
      <c r="I595" s="67">
        <v>1.2047267051869561</v>
      </c>
      <c r="J595" s="67">
        <v>7.5917532044896046</v>
      </c>
      <c r="K595" s="67">
        <v>1.9334876137344754</v>
      </c>
      <c r="M595" s="94" t="s">
        <v>88</v>
      </c>
      <c r="N595" s="67">
        <v>0</v>
      </c>
      <c r="O595" s="67">
        <v>0</v>
      </c>
      <c r="P595" s="67">
        <v>0</v>
      </c>
    </row>
    <row r="596" spans="1:16" ht="12.75" hidden="1" customHeight="1" x14ac:dyDescent="0.25">
      <c r="A596" s="22" t="s">
        <v>1764</v>
      </c>
      <c r="B596" s="22">
        <v>2001</v>
      </c>
      <c r="C596" s="22" t="s">
        <v>5576</v>
      </c>
      <c r="D596" s="22">
        <v>20705</v>
      </c>
      <c r="E596" s="22" t="s">
        <v>84</v>
      </c>
      <c r="F596" s="22" t="s">
        <v>3969</v>
      </c>
      <c r="G596" s="94" t="s">
        <v>77</v>
      </c>
      <c r="H596" s="63">
        <v>1.1060000000000001</v>
      </c>
      <c r="I596" s="63">
        <v>2.2309999999999999</v>
      </c>
      <c r="J596" s="63">
        <v>2.286</v>
      </c>
      <c r="K596" s="67">
        <v>0.97299999999999998</v>
      </c>
      <c r="M596" s="94" t="s">
        <v>88</v>
      </c>
      <c r="N596" s="67">
        <v>0</v>
      </c>
      <c r="O596" s="67">
        <v>0</v>
      </c>
      <c r="P596" s="67">
        <v>0</v>
      </c>
    </row>
    <row r="597" spans="1:16" ht="12.75" hidden="1" customHeight="1" x14ac:dyDescent="0.25">
      <c r="A597" s="22" t="s">
        <v>1765</v>
      </c>
      <c r="B597" s="22">
        <v>2001</v>
      </c>
      <c r="C597" s="22" t="s">
        <v>5576</v>
      </c>
      <c r="D597" s="22">
        <v>20706</v>
      </c>
      <c r="E597" s="22" t="s">
        <v>84</v>
      </c>
      <c r="F597" s="22" t="s">
        <v>3970</v>
      </c>
      <c r="G597" s="94" t="s">
        <v>77</v>
      </c>
      <c r="H597" s="67">
        <v>1.1060000000000001</v>
      </c>
      <c r="I597" s="67">
        <v>1.3169999999999999</v>
      </c>
      <c r="J597" s="67">
        <v>8.516</v>
      </c>
      <c r="K597" s="63">
        <v>0.28799999999999998</v>
      </c>
      <c r="M597" s="94" t="s">
        <v>88</v>
      </c>
      <c r="N597" s="67">
        <v>0</v>
      </c>
      <c r="O597" s="67">
        <v>0</v>
      </c>
      <c r="P597" s="67">
        <v>0</v>
      </c>
    </row>
    <row r="598" spans="1:16" ht="12.75" hidden="1" customHeight="1" x14ac:dyDescent="0.25">
      <c r="A598" s="22" t="s">
        <v>1766</v>
      </c>
      <c r="B598" s="22">
        <v>2001</v>
      </c>
      <c r="C598" s="22" t="s">
        <v>5576</v>
      </c>
      <c r="D598" s="22">
        <v>20707</v>
      </c>
      <c r="E598" s="22" t="s">
        <v>84</v>
      </c>
      <c r="F598" s="22" t="s">
        <v>3971</v>
      </c>
      <c r="G598" s="94" t="s">
        <v>77</v>
      </c>
      <c r="H598" s="67">
        <v>0.22683898305084743</v>
      </c>
      <c r="I598" s="67">
        <v>10.161427966101694</v>
      </c>
      <c r="J598" s="67">
        <v>0</v>
      </c>
      <c r="K598" s="67">
        <v>1.0351525423728813</v>
      </c>
      <c r="M598" s="94" t="s">
        <v>88</v>
      </c>
      <c r="N598" s="67">
        <v>0</v>
      </c>
      <c r="O598" s="67">
        <v>0</v>
      </c>
      <c r="P598" s="67">
        <v>0</v>
      </c>
    </row>
    <row r="599" spans="1:16" ht="12.75" hidden="1" customHeight="1" x14ac:dyDescent="0.25">
      <c r="A599" s="22" t="s">
        <v>1767</v>
      </c>
      <c r="B599" s="22">
        <v>2001</v>
      </c>
      <c r="C599" s="22" t="s">
        <v>5576</v>
      </c>
      <c r="D599" s="22">
        <v>20708</v>
      </c>
      <c r="E599" s="22" t="s">
        <v>84</v>
      </c>
      <c r="F599" s="22" t="s">
        <v>3972</v>
      </c>
      <c r="G599" s="94" t="s">
        <v>77</v>
      </c>
      <c r="H599" s="67">
        <v>0.33200000000000002</v>
      </c>
      <c r="I599" s="67">
        <v>0.79900000000000004</v>
      </c>
      <c r="J599" s="67">
        <v>0</v>
      </c>
      <c r="K599" s="67">
        <v>0.13800000000000001</v>
      </c>
      <c r="M599" s="94" t="s">
        <v>88</v>
      </c>
      <c r="N599" s="67">
        <v>0</v>
      </c>
      <c r="O599" s="67">
        <v>0</v>
      </c>
      <c r="P599" s="67">
        <v>0</v>
      </c>
    </row>
    <row r="600" spans="1:16" ht="12.75" hidden="1" customHeight="1" x14ac:dyDescent="0.25">
      <c r="A600" s="22" t="s">
        <v>1768</v>
      </c>
      <c r="B600" s="22">
        <v>2001</v>
      </c>
      <c r="C600" s="22" t="s">
        <v>5576</v>
      </c>
      <c r="D600" s="22">
        <v>20709</v>
      </c>
      <c r="E600" s="22" t="s">
        <v>84</v>
      </c>
      <c r="G600" s="94" t="s">
        <v>77</v>
      </c>
      <c r="H600" s="67">
        <v>0</v>
      </c>
      <c r="I600" s="67">
        <v>0</v>
      </c>
      <c r="J600" s="67">
        <v>0</v>
      </c>
      <c r="K600" s="67">
        <v>3.3906607138403211</v>
      </c>
      <c r="M600" s="94" t="s">
        <v>88</v>
      </c>
      <c r="N600" s="67">
        <v>0</v>
      </c>
      <c r="O600" s="67">
        <v>0</v>
      </c>
      <c r="P600" s="67">
        <v>0</v>
      </c>
    </row>
    <row r="601" spans="1:16" ht="12.75" hidden="1" customHeight="1" x14ac:dyDescent="0.25">
      <c r="A601" s="22" t="s">
        <v>1769</v>
      </c>
      <c r="B601" s="22">
        <v>2001</v>
      </c>
      <c r="C601" s="22" t="s">
        <v>5576</v>
      </c>
      <c r="D601" s="22">
        <v>20710</v>
      </c>
      <c r="E601" s="22" t="s">
        <v>84</v>
      </c>
      <c r="F601" s="22" t="s">
        <v>3973</v>
      </c>
      <c r="G601" s="94" t="s">
        <v>77</v>
      </c>
      <c r="H601" s="67">
        <v>0.28099118942731283</v>
      </c>
      <c r="I601" s="67">
        <v>0.24757602095487563</v>
      </c>
      <c r="J601" s="67">
        <v>0</v>
      </c>
      <c r="K601" s="67">
        <v>0.1534060007143708</v>
      </c>
      <c r="M601" s="94" t="s">
        <v>88</v>
      </c>
      <c r="N601" s="67">
        <v>0</v>
      </c>
      <c r="O601" s="67">
        <v>0</v>
      </c>
      <c r="P601" s="67">
        <v>0</v>
      </c>
    </row>
    <row r="602" spans="1:16" ht="12.75" hidden="1" customHeight="1" x14ac:dyDescent="0.25">
      <c r="A602" s="22" t="s">
        <v>1770</v>
      </c>
      <c r="B602" s="22">
        <v>2001</v>
      </c>
      <c r="C602" s="22" t="s">
        <v>5576</v>
      </c>
      <c r="D602" s="22">
        <v>20711</v>
      </c>
      <c r="E602" s="22" t="s">
        <v>84</v>
      </c>
      <c r="G602" s="94" t="s">
        <v>77</v>
      </c>
      <c r="H602" s="67">
        <v>0</v>
      </c>
      <c r="I602" s="67">
        <v>0</v>
      </c>
      <c r="J602" s="67">
        <v>0</v>
      </c>
      <c r="K602" s="67">
        <v>0</v>
      </c>
      <c r="M602" s="94" t="s">
        <v>88</v>
      </c>
      <c r="N602" s="67">
        <v>0</v>
      </c>
      <c r="O602" s="67">
        <v>0</v>
      </c>
      <c r="P602" s="67">
        <v>0</v>
      </c>
    </row>
    <row r="603" spans="1:16" ht="12.75" hidden="1" customHeight="1" x14ac:dyDescent="0.25">
      <c r="A603" s="22" t="s">
        <v>1771</v>
      </c>
      <c r="B603" s="22">
        <v>2001</v>
      </c>
      <c r="C603" s="22" t="s">
        <v>5576</v>
      </c>
      <c r="D603" s="22">
        <v>20712</v>
      </c>
      <c r="E603" s="22" t="s">
        <v>84</v>
      </c>
      <c r="F603" s="22" t="s">
        <v>3974</v>
      </c>
      <c r="G603" s="94" t="s">
        <v>77</v>
      </c>
      <c r="H603" s="67">
        <v>0.27984278996865208</v>
      </c>
      <c r="I603" s="67">
        <v>0.1742733542319749</v>
      </c>
      <c r="J603" s="67">
        <v>0.84790689655172413</v>
      </c>
      <c r="K603" s="67">
        <v>0.40887210031347965</v>
      </c>
      <c r="M603" s="94" t="s">
        <v>88</v>
      </c>
      <c r="N603" s="67">
        <v>0</v>
      </c>
      <c r="O603" s="67">
        <v>0</v>
      </c>
      <c r="P603" s="67">
        <v>0</v>
      </c>
    </row>
    <row r="604" spans="1:16" ht="12.75" hidden="1" customHeight="1" x14ac:dyDescent="0.25">
      <c r="A604" s="22" t="s">
        <v>1772</v>
      </c>
      <c r="B604" s="22">
        <v>2001</v>
      </c>
      <c r="C604" s="22" t="s">
        <v>5576</v>
      </c>
      <c r="D604" s="22">
        <v>20713</v>
      </c>
      <c r="E604" s="22" t="s">
        <v>84</v>
      </c>
      <c r="F604" s="22" t="s">
        <v>3975</v>
      </c>
      <c r="G604" s="94" t="s">
        <v>77</v>
      </c>
      <c r="H604" s="67">
        <v>0.31378840296534682</v>
      </c>
      <c r="I604" s="67">
        <v>0.11273834837078328</v>
      </c>
      <c r="J604" s="67">
        <v>0</v>
      </c>
      <c r="K604" s="67">
        <v>5.4490201712545261E-2</v>
      </c>
      <c r="M604" s="94" t="s">
        <v>88</v>
      </c>
      <c r="N604" s="67">
        <v>0</v>
      </c>
      <c r="O604" s="67">
        <v>0</v>
      </c>
      <c r="P604" s="67">
        <v>0</v>
      </c>
    </row>
    <row r="605" spans="1:16" ht="12.75" hidden="1" customHeight="1" x14ac:dyDescent="0.25">
      <c r="A605" s="22" t="s">
        <v>1773</v>
      </c>
      <c r="B605" s="22">
        <v>2001</v>
      </c>
      <c r="C605" s="22" t="s">
        <v>5576</v>
      </c>
      <c r="D605" s="22">
        <v>20714</v>
      </c>
      <c r="E605" s="22" t="s">
        <v>84</v>
      </c>
      <c r="F605" s="22" t="s">
        <v>3976</v>
      </c>
      <c r="G605" s="94" t="s">
        <v>77</v>
      </c>
      <c r="H605" s="67">
        <v>0.51034917242135269</v>
      </c>
      <c r="I605" s="67">
        <v>1.4011062150608353</v>
      </c>
      <c r="J605" s="67">
        <v>0</v>
      </c>
      <c r="K605" s="67">
        <v>0.66288896196426617</v>
      </c>
      <c r="M605" s="94" t="s">
        <v>88</v>
      </c>
      <c r="N605" s="67">
        <v>0</v>
      </c>
      <c r="O605" s="67">
        <v>0</v>
      </c>
      <c r="P605" s="67">
        <v>0</v>
      </c>
    </row>
    <row r="606" spans="1:16" ht="12.75" hidden="1" customHeight="1" x14ac:dyDescent="0.25">
      <c r="A606" s="22" t="s">
        <v>1774</v>
      </c>
      <c r="B606" s="22">
        <v>2001</v>
      </c>
      <c r="C606" s="22" t="s">
        <v>5576</v>
      </c>
      <c r="D606" s="22">
        <v>20715</v>
      </c>
      <c r="E606" s="22" t="s">
        <v>84</v>
      </c>
      <c r="F606" s="22" t="s">
        <v>3977</v>
      </c>
      <c r="G606" s="94" t="s">
        <v>77</v>
      </c>
      <c r="H606" s="67">
        <v>1.2829813767702445</v>
      </c>
      <c r="I606" s="67">
        <v>0</v>
      </c>
      <c r="J606" s="67">
        <v>0</v>
      </c>
      <c r="K606" s="67">
        <v>7.2983970534834255E-2</v>
      </c>
      <c r="M606" s="94" t="s">
        <v>88</v>
      </c>
      <c r="N606" s="67">
        <v>0</v>
      </c>
      <c r="O606" s="67">
        <v>0</v>
      </c>
      <c r="P606" s="67">
        <v>0</v>
      </c>
    </row>
    <row r="607" spans="1:16" ht="12.75" hidden="1" customHeight="1" x14ac:dyDescent="0.25">
      <c r="A607" s="22" t="s">
        <v>1775</v>
      </c>
      <c r="B607" s="22">
        <v>2001</v>
      </c>
      <c r="C607" s="22" t="s">
        <v>5576</v>
      </c>
      <c r="D607" s="22">
        <v>20716</v>
      </c>
      <c r="E607" s="22" t="s">
        <v>84</v>
      </c>
      <c r="G607" s="94" t="s">
        <v>77</v>
      </c>
      <c r="H607" s="67">
        <v>0</v>
      </c>
      <c r="I607" s="67">
        <v>0</v>
      </c>
      <c r="J607" s="67">
        <v>0</v>
      </c>
      <c r="K607" s="67">
        <v>0.41478983456682633</v>
      </c>
      <c r="M607" s="94" t="s">
        <v>88</v>
      </c>
      <c r="N607" s="67">
        <v>0</v>
      </c>
      <c r="O607" s="67">
        <v>0</v>
      </c>
      <c r="P607" s="67">
        <v>0</v>
      </c>
    </row>
    <row r="608" spans="1:16" ht="12.75" hidden="1" customHeight="1" x14ac:dyDescent="0.25">
      <c r="A608" s="22" t="s">
        <v>1776</v>
      </c>
      <c r="B608" s="22">
        <v>2001</v>
      </c>
      <c r="C608" s="22" t="s">
        <v>5576</v>
      </c>
      <c r="D608" s="22">
        <v>20717</v>
      </c>
      <c r="E608" s="22" t="s">
        <v>84</v>
      </c>
      <c r="G608" s="94" t="s">
        <v>77</v>
      </c>
      <c r="H608" s="67">
        <v>0</v>
      </c>
      <c r="I608" s="67">
        <v>0</v>
      </c>
      <c r="J608" s="67">
        <v>0</v>
      </c>
      <c r="K608" s="67">
        <v>0.10359044512259287</v>
      </c>
      <c r="M608" s="94" t="s">
        <v>88</v>
      </c>
      <c r="N608" s="67">
        <v>0</v>
      </c>
      <c r="O608" s="67">
        <v>0</v>
      </c>
      <c r="P608" s="67">
        <v>0</v>
      </c>
    </row>
    <row r="609" spans="1:16" ht="12.75" hidden="1" customHeight="1" x14ac:dyDescent="0.25">
      <c r="A609" s="22" t="s">
        <v>1777</v>
      </c>
      <c r="B609" s="22">
        <v>2001</v>
      </c>
      <c r="C609" s="22" t="s">
        <v>5576</v>
      </c>
      <c r="D609" s="22">
        <v>20718</v>
      </c>
      <c r="E609" s="22" t="s">
        <v>84</v>
      </c>
      <c r="G609" s="94" t="s">
        <v>77</v>
      </c>
      <c r="H609" s="67">
        <v>0</v>
      </c>
      <c r="I609" s="67">
        <v>0</v>
      </c>
      <c r="J609" s="67">
        <v>0</v>
      </c>
      <c r="K609" s="67">
        <v>0</v>
      </c>
      <c r="M609" s="94" t="s">
        <v>88</v>
      </c>
      <c r="N609" s="67">
        <v>0</v>
      </c>
      <c r="O609" s="67">
        <v>0</v>
      </c>
      <c r="P609" s="67">
        <v>0</v>
      </c>
    </row>
    <row r="610" spans="1:16" ht="12.75" hidden="1" customHeight="1" x14ac:dyDescent="0.25">
      <c r="A610" s="22" t="s">
        <v>1778</v>
      </c>
      <c r="B610" s="22">
        <v>2001</v>
      </c>
      <c r="C610" s="22" t="s">
        <v>5576</v>
      </c>
      <c r="D610" s="22">
        <v>20719</v>
      </c>
      <c r="E610" s="22" t="s">
        <v>84</v>
      </c>
      <c r="G610" s="94" t="s">
        <v>77</v>
      </c>
      <c r="H610" s="67">
        <v>0</v>
      </c>
      <c r="I610" s="67">
        <v>0</v>
      </c>
      <c r="J610" s="67">
        <v>0</v>
      </c>
      <c r="K610" s="67">
        <v>0</v>
      </c>
      <c r="M610" s="94" t="s">
        <v>88</v>
      </c>
      <c r="N610" s="67">
        <v>0</v>
      </c>
      <c r="O610" s="67">
        <v>0</v>
      </c>
      <c r="P610" s="67">
        <v>0</v>
      </c>
    </row>
    <row r="611" spans="1:16" ht="12.75" hidden="1" customHeight="1" x14ac:dyDescent="0.25">
      <c r="A611" s="22" t="s">
        <v>1779</v>
      </c>
      <c r="B611" s="22">
        <v>2001</v>
      </c>
      <c r="C611" s="22" t="s">
        <v>5576</v>
      </c>
      <c r="D611" s="22">
        <v>20720</v>
      </c>
      <c r="E611" s="22" t="s">
        <v>84</v>
      </c>
      <c r="G611" s="94" t="s">
        <v>77</v>
      </c>
      <c r="H611" s="67">
        <v>0</v>
      </c>
      <c r="I611" s="67">
        <v>0</v>
      </c>
      <c r="J611" s="67">
        <v>0</v>
      </c>
      <c r="K611" s="67">
        <v>0.73289186245526694</v>
      </c>
      <c r="M611" s="94" t="s">
        <v>88</v>
      </c>
      <c r="N611" s="67">
        <v>0</v>
      </c>
      <c r="O611" s="67">
        <v>0</v>
      </c>
      <c r="P611" s="67">
        <v>0</v>
      </c>
    </row>
    <row r="612" spans="1:16" ht="12.75" hidden="1" customHeight="1" x14ac:dyDescent="0.25">
      <c r="A612" s="22" t="s">
        <v>1780</v>
      </c>
      <c r="B612" s="22">
        <v>2001</v>
      </c>
      <c r="C612" s="22" t="s">
        <v>5576</v>
      </c>
      <c r="D612" s="22">
        <v>21066</v>
      </c>
      <c r="E612" s="51" t="s">
        <v>60</v>
      </c>
      <c r="F612" s="22" t="s">
        <v>2454</v>
      </c>
      <c r="G612" s="79" t="s">
        <v>88</v>
      </c>
      <c r="H612" s="65">
        <v>0.70797204658901824</v>
      </c>
      <c r="I612" s="65">
        <v>0</v>
      </c>
      <c r="J612" s="65">
        <v>0</v>
      </c>
      <c r="K612" s="65">
        <v>0.24025557404326123</v>
      </c>
    </row>
    <row r="613" spans="1:16" ht="12.75" hidden="1" customHeight="1" x14ac:dyDescent="0.25">
      <c r="A613" s="22" t="s">
        <v>1781</v>
      </c>
      <c r="B613" s="22">
        <v>2001</v>
      </c>
      <c r="C613" s="22" t="s">
        <v>5576</v>
      </c>
      <c r="D613" s="22">
        <v>21067</v>
      </c>
      <c r="E613" s="51" t="s">
        <v>60</v>
      </c>
      <c r="F613" s="22" t="s">
        <v>3765</v>
      </c>
      <c r="G613" s="79" t="s">
        <v>88</v>
      </c>
      <c r="H613" s="65">
        <v>0.81725958516656183</v>
      </c>
      <c r="I613" s="65">
        <v>0</v>
      </c>
      <c r="J613" s="65">
        <v>0.40711634890704657</v>
      </c>
      <c r="K613" s="65">
        <v>0.34809204553390599</v>
      </c>
    </row>
    <row r="614" spans="1:16" ht="12.75" hidden="1" customHeight="1" x14ac:dyDescent="0.25">
      <c r="A614" s="22" t="s">
        <v>1782</v>
      </c>
      <c r="B614" s="22">
        <v>2001</v>
      </c>
      <c r="C614" s="22" t="s">
        <v>5576</v>
      </c>
      <c r="D614" s="22">
        <v>21068</v>
      </c>
      <c r="E614" s="51" t="s">
        <v>60</v>
      </c>
      <c r="F614" s="22" t="s">
        <v>3766</v>
      </c>
      <c r="G614" s="79" t="s">
        <v>88</v>
      </c>
      <c r="H614" s="65">
        <v>2.6990464789721265</v>
      </c>
      <c r="I614" s="65">
        <v>1.3454706171452642</v>
      </c>
      <c r="J614" s="65">
        <v>3.8634999648950359</v>
      </c>
      <c r="K614" s="65">
        <v>0.24045559222073998</v>
      </c>
    </row>
    <row r="615" spans="1:16" ht="12.75" hidden="1" customHeight="1" x14ac:dyDescent="0.25">
      <c r="A615" s="22" t="s">
        <v>1783</v>
      </c>
      <c r="B615" s="22">
        <v>2001</v>
      </c>
      <c r="C615" s="22" t="s">
        <v>5576</v>
      </c>
      <c r="D615" s="22">
        <v>21069</v>
      </c>
      <c r="E615" s="51" t="s">
        <v>60</v>
      </c>
      <c r="F615" s="22" t="s">
        <v>3767</v>
      </c>
      <c r="G615" s="79" t="s">
        <v>88</v>
      </c>
      <c r="H615" s="65">
        <v>1.4150671747106971</v>
      </c>
      <c r="I615" s="65">
        <v>0.63827406152977695</v>
      </c>
      <c r="J615" s="65">
        <v>0</v>
      </c>
      <c r="K615" s="65">
        <v>0.39111261642675693</v>
      </c>
    </row>
    <row r="616" spans="1:16" ht="12.75" hidden="1" customHeight="1" x14ac:dyDescent="0.25">
      <c r="A616" s="22" t="s">
        <v>1784</v>
      </c>
      <c r="B616" s="22">
        <v>2001</v>
      </c>
      <c r="C616" s="22" t="s">
        <v>5576</v>
      </c>
      <c r="D616" s="22">
        <v>21070</v>
      </c>
      <c r="E616" s="51" t="s">
        <v>60</v>
      </c>
      <c r="F616" s="22" t="s">
        <v>3768</v>
      </c>
      <c r="G616" s="79" t="s">
        <v>88</v>
      </c>
      <c r="H616" s="65">
        <v>2.0012474120590689</v>
      </c>
      <c r="I616" s="65">
        <v>2.3156684491978616</v>
      </c>
      <c r="J616" s="65">
        <v>0</v>
      </c>
      <c r="K616" s="65">
        <v>0.1827041161752441</v>
      </c>
    </row>
    <row r="617" spans="1:16" ht="12.75" hidden="1" customHeight="1" x14ac:dyDescent="0.25">
      <c r="A617" s="22" t="s">
        <v>1785</v>
      </c>
      <c r="B617" s="22">
        <v>2001</v>
      </c>
      <c r="C617" s="22" t="s">
        <v>5576</v>
      </c>
      <c r="D617" s="22">
        <v>21071</v>
      </c>
      <c r="E617" s="51" t="s">
        <v>60</v>
      </c>
      <c r="F617" s="22" t="s">
        <v>3769</v>
      </c>
      <c r="G617" s="79" t="s">
        <v>88</v>
      </c>
      <c r="H617" s="65">
        <v>0.80694946310708315</v>
      </c>
      <c r="I617" s="65">
        <v>1.0423097231799823</v>
      </c>
      <c r="J617" s="65">
        <v>0</v>
      </c>
      <c r="K617" s="65">
        <v>0.38906491971234364</v>
      </c>
    </row>
    <row r="618" spans="1:16" ht="12.75" hidden="1" customHeight="1" x14ac:dyDescent="0.25">
      <c r="A618" s="22" t="s">
        <v>1786</v>
      </c>
      <c r="B618" s="22">
        <v>2001</v>
      </c>
      <c r="C618" s="22" t="s">
        <v>5576</v>
      </c>
      <c r="D618" s="22">
        <v>21072</v>
      </c>
      <c r="E618" s="51" t="s">
        <v>60</v>
      </c>
      <c r="F618" s="22" t="s">
        <v>3770</v>
      </c>
      <c r="G618" s="79" t="s">
        <v>88</v>
      </c>
      <c r="H618" s="65">
        <v>0.15455259026687598</v>
      </c>
      <c r="I618" s="65">
        <v>0</v>
      </c>
      <c r="J618" s="65">
        <v>0</v>
      </c>
      <c r="K618" s="65">
        <v>0</v>
      </c>
    </row>
    <row r="619" spans="1:16" ht="12.75" hidden="1" customHeight="1" x14ac:dyDescent="0.25">
      <c r="A619" s="22" t="s">
        <v>1787</v>
      </c>
      <c r="B619" s="22">
        <v>2001</v>
      </c>
      <c r="C619" s="22" t="s">
        <v>5576</v>
      </c>
      <c r="D619" s="22">
        <v>21073</v>
      </c>
      <c r="E619" s="51" t="s">
        <v>60</v>
      </c>
      <c r="G619" s="79" t="s">
        <v>88</v>
      </c>
      <c r="H619" s="65"/>
      <c r="I619" s="65"/>
      <c r="J619" s="65"/>
      <c r="K619" s="65"/>
    </row>
    <row r="620" spans="1:16" ht="12.75" hidden="1" customHeight="1" x14ac:dyDescent="0.25">
      <c r="A620" s="22" t="s">
        <v>1788</v>
      </c>
      <c r="B620" s="22">
        <v>2001</v>
      </c>
      <c r="C620" s="22" t="s">
        <v>5576</v>
      </c>
      <c r="D620" s="22">
        <v>21074</v>
      </c>
      <c r="E620" s="51" t="s">
        <v>60</v>
      </c>
      <c r="F620" s="22" t="s">
        <v>3771</v>
      </c>
      <c r="G620" s="79" t="s">
        <v>88</v>
      </c>
      <c r="H620" s="46">
        <v>0.79698617584327347</v>
      </c>
      <c r="I620" s="46">
        <v>1.0479797772335886</v>
      </c>
      <c r="J620" s="46">
        <v>0</v>
      </c>
      <c r="K620" s="46">
        <v>0.14668457224109327</v>
      </c>
    </row>
    <row r="621" spans="1:16" ht="12.75" hidden="1" customHeight="1" x14ac:dyDescent="0.25">
      <c r="A621" s="22" t="s">
        <v>1789</v>
      </c>
      <c r="B621" s="22">
        <v>2001</v>
      </c>
      <c r="C621" s="22" t="s">
        <v>5576</v>
      </c>
      <c r="D621" s="22">
        <v>21075</v>
      </c>
      <c r="E621" s="51" t="s">
        <v>60</v>
      </c>
      <c r="F621" s="22" t="s">
        <v>3772</v>
      </c>
      <c r="G621" s="79" t="s">
        <v>88</v>
      </c>
      <c r="H621" s="46">
        <v>2.3435653316149501</v>
      </c>
      <c r="I621" s="46">
        <v>1.6803302765936352</v>
      </c>
      <c r="J621" s="46">
        <v>7.0428283434123129</v>
      </c>
      <c r="K621" s="46">
        <v>0.94227907207296524</v>
      </c>
    </row>
    <row r="622" spans="1:16" ht="12.75" hidden="1" customHeight="1" x14ac:dyDescent="0.25">
      <c r="A622" s="22" t="s">
        <v>1790</v>
      </c>
      <c r="B622" s="22">
        <v>2001</v>
      </c>
      <c r="C622" s="22" t="s">
        <v>5576</v>
      </c>
      <c r="D622" s="22">
        <v>21076</v>
      </c>
      <c r="E622" s="51" t="s">
        <v>60</v>
      </c>
      <c r="F622" s="22" t="s">
        <v>3773</v>
      </c>
      <c r="G622" s="79" t="s">
        <v>88</v>
      </c>
      <c r="H622" s="46">
        <v>0.89568364143704204</v>
      </c>
      <c r="I622" s="46">
        <v>1.469555284269271</v>
      </c>
      <c r="J622" s="46">
        <v>3.8110149982560162</v>
      </c>
      <c r="K622" s="46">
        <v>0.90519532612486908</v>
      </c>
    </row>
    <row r="623" spans="1:16" ht="12.75" hidden="1" customHeight="1" x14ac:dyDescent="0.25">
      <c r="A623" s="22" t="s">
        <v>1791</v>
      </c>
      <c r="B623" s="22">
        <v>2001</v>
      </c>
      <c r="C623" s="22" t="s">
        <v>5576</v>
      </c>
      <c r="D623" s="22">
        <v>21077</v>
      </c>
      <c r="E623" s="51" t="s">
        <v>60</v>
      </c>
      <c r="F623" s="22" t="s">
        <v>3774</v>
      </c>
      <c r="G623" s="79" t="s">
        <v>88</v>
      </c>
      <c r="H623" s="46">
        <v>2.7964966704231125</v>
      </c>
      <c r="I623" s="46">
        <v>0.83941276508554452</v>
      </c>
      <c r="J623" s="65">
        <v>0</v>
      </c>
      <c r="K623" s="46">
        <v>0.60289314619403755</v>
      </c>
    </row>
    <row r="624" spans="1:16" ht="12.75" hidden="1" customHeight="1" x14ac:dyDescent="0.25">
      <c r="A624" s="22" t="s">
        <v>1792</v>
      </c>
      <c r="B624" s="22">
        <v>2001</v>
      </c>
      <c r="C624" s="22" t="s">
        <v>5576</v>
      </c>
      <c r="D624" s="22">
        <v>21078</v>
      </c>
      <c r="E624" s="51" t="s">
        <v>60</v>
      </c>
      <c r="F624" s="22" t="s">
        <v>3775</v>
      </c>
      <c r="G624" s="79" t="s">
        <v>88</v>
      </c>
      <c r="H624" s="46">
        <v>1.3230274090344762</v>
      </c>
      <c r="I624" s="46">
        <v>1.1292983955687135</v>
      </c>
      <c r="J624" s="65">
        <v>0</v>
      </c>
      <c r="K624" s="46">
        <v>0.35910743959507208</v>
      </c>
    </row>
    <row r="625" spans="1:11" ht="12.75" hidden="1" customHeight="1" x14ac:dyDescent="0.25">
      <c r="A625" s="22" t="s">
        <v>1793</v>
      </c>
      <c r="B625" s="22">
        <v>2001</v>
      </c>
      <c r="C625" s="22" t="s">
        <v>5576</v>
      </c>
      <c r="D625" s="22">
        <v>21079</v>
      </c>
      <c r="E625" s="51" t="s">
        <v>60</v>
      </c>
      <c r="F625" s="22" t="s">
        <v>3776</v>
      </c>
      <c r="G625" s="79" t="s">
        <v>88</v>
      </c>
      <c r="H625" s="46">
        <v>2.9159576515880654E-2</v>
      </c>
      <c r="I625" s="65">
        <v>0</v>
      </c>
      <c r="J625" s="65">
        <v>0</v>
      </c>
      <c r="K625" s="65">
        <v>0</v>
      </c>
    </row>
    <row r="626" spans="1:11" ht="12.75" hidden="1" customHeight="1" x14ac:dyDescent="0.25">
      <c r="A626" s="22" t="s">
        <v>1794</v>
      </c>
      <c r="B626" s="22">
        <v>2001</v>
      </c>
      <c r="C626" s="22" t="s">
        <v>5576</v>
      </c>
      <c r="D626" s="22">
        <v>21080</v>
      </c>
      <c r="E626" s="51" t="s">
        <v>60</v>
      </c>
      <c r="F626" s="22" t="s">
        <v>3777</v>
      </c>
      <c r="G626" s="79" t="s">
        <v>88</v>
      </c>
      <c r="H626" s="46">
        <v>1.022</v>
      </c>
      <c r="I626" s="46">
        <v>0.50600000000000001</v>
      </c>
      <c r="J626" s="65">
        <v>0</v>
      </c>
      <c r="K626" s="46">
        <v>0.191</v>
      </c>
    </row>
    <row r="627" spans="1:11" ht="12.75" hidden="1" customHeight="1" x14ac:dyDescent="0.25">
      <c r="A627" s="22" t="s">
        <v>1795</v>
      </c>
      <c r="B627" s="22">
        <v>2001</v>
      </c>
      <c r="C627" s="22" t="s">
        <v>5576</v>
      </c>
      <c r="D627" s="22">
        <v>21081</v>
      </c>
      <c r="E627" s="51" t="s">
        <v>60</v>
      </c>
      <c r="F627" s="22" t="s">
        <v>3778</v>
      </c>
      <c r="G627" s="79" t="s">
        <v>88</v>
      </c>
      <c r="H627" s="46">
        <v>0.59599906998372476</v>
      </c>
      <c r="I627" s="65">
        <v>0</v>
      </c>
      <c r="J627" s="65">
        <v>0</v>
      </c>
      <c r="K627" s="46">
        <v>0.603162520344106</v>
      </c>
    </row>
    <row r="628" spans="1:11" ht="12.75" hidden="1" customHeight="1" x14ac:dyDescent="0.25">
      <c r="A628" s="22" t="s">
        <v>1796</v>
      </c>
      <c r="B628" s="22">
        <v>2001</v>
      </c>
      <c r="C628" s="22" t="s">
        <v>5576</v>
      </c>
      <c r="D628" s="22">
        <v>21082</v>
      </c>
      <c r="E628" s="51" t="s">
        <v>60</v>
      </c>
      <c r="F628" s="22" t="s">
        <v>3779</v>
      </c>
      <c r="G628" s="79" t="s">
        <v>88</v>
      </c>
      <c r="H628" s="46">
        <v>1.9186194339996043</v>
      </c>
      <c r="I628" s="46">
        <v>0.83162002770631316</v>
      </c>
      <c r="J628" s="46">
        <v>6.3277334916551222</v>
      </c>
      <c r="K628" s="46">
        <v>0.54568243287815821</v>
      </c>
    </row>
    <row r="629" spans="1:11" ht="12.75" hidden="1" customHeight="1" x14ac:dyDescent="0.25">
      <c r="A629" s="22" t="s">
        <v>1797</v>
      </c>
      <c r="B629" s="22">
        <v>2001</v>
      </c>
      <c r="C629" s="22" t="s">
        <v>5576</v>
      </c>
      <c r="D629" s="22">
        <v>21083</v>
      </c>
      <c r="E629" s="51" t="s">
        <v>60</v>
      </c>
      <c r="F629" s="22" t="s">
        <v>3780</v>
      </c>
      <c r="G629" s="79" t="s">
        <v>88</v>
      </c>
      <c r="H629" s="46">
        <v>1.6753935617860851</v>
      </c>
      <c r="I629" s="46">
        <v>2.146072689511942</v>
      </c>
      <c r="J629" s="46">
        <v>2.5439086188992732</v>
      </c>
      <c r="K629" s="46">
        <v>0.77045690550363455</v>
      </c>
    </row>
    <row r="630" spans="1:11" ht="12.75" hidden="1" customHeight="1" x14ac:dyDescent="0.25">
      <c r="A630" s="22" t="s">
        <v>1798</v>
      </c>
      <c r="B630" s="22">
        <v>2001</v>
      </c>
      <c r="C630" s="22" t="s">
        <v>5576</v>
      </c>
      <c r="D630" s="22">
        <v>21084</v>
      </c>
      <c r="E630" s="51" t="s">
        <v>60</v>
      </c>
      <c r="F630" s="22" t="s">
        <v>3781</v>
      </c>
      <c r="G630" s="79" t="s">
        <v>88</v>
      </c>
      <c r="H630" s="46">
        <v>4.0050779398359158</v>
      </c>
      <c r="I630" s="46">
        <v>3.2327488605287145</v>
      </c>
      <c r="J630" s="46">
        <v>14.15568869644485</v>
      </c>
      <c r="K630" s="46">
        <v>1.5630469462169552</v>
      </c>
    </row>
    <row r="631" spans="1:11" ht="12.75" hidden="1" customHeight="1" x14ac:dyDescent="0.25">
      <c r="A631" s="22" t="s">
        <v>1799</v>
      </c>
      <c r="B631" s="22">
        <v>2001</v>
      </c>
      <c r="C631" s="22" t="s">
        <v>5576</v>
      </c>
      <c r="D631" s="22">
        <v>21085</v>
      </c>
      <c r="E631" s="51" t="s">
        <v>60</v>
      </c>
      <c r="F631" s="22" t="s">
        <v>3782</v>
      </c>
      <c r="G631" s="79" t="s">
        <v>88</v>
      </c>
      <c r="H631" s="46">
        <v>2.0810600734015838</v>
      </c>
      <c r="I631" s="46">
        <v>0.40946783851651536</v>
      </c>
      <c r="J631" s="65">
        <v>0</v>
      </c>
      <c r="K631" s="46">
        <v>0.21677709097933162</v>
      </c>
    </row>
    <row r="632" spans="1:11" ht="12.75" hidden="1" customHeight="1" x14ac:dyDescent="0.25">
      <c r="A632" s="22" t="s">
        <v>1800</v>
      </c>
      <c r="B632" s="22">
        <v>2001</v>
      </c>
      <c r="C632" s="22" t="s">
        <v>5576</v>
      </c>
      <c r="D632" s="22">
        <v>21086</v>
      </c>
      <c r="E632" s="51" t="s">
        <v>60</v>
      </c>
      <c r="F632" s="22" t="s">
        <v>3783</v>
      </c>
      <c r="G632" s="79" t="s">
        <v>88</v>
      </c>
      <c r="H632" s="46">
        <v>1.4708271396702757</v>
      </c>
      <c r="I632" s="46">
        <v>0.16898865008977637</v>
      </c>
      <c r="J632" s="65">
        <v>0</v>
      </c>
      <c r="K632" s="46">
        <v>0.42247162522444093</v>
      </c>
    </row>
    <row r="633" spans="1:11" ht="12.75" hidden="1" customHeight="1" x14ac:dyDescent="0.25">
      <c r="A633" s="22" t="s">
        <v>1801</v>
      </c>
      <c r="B633" s="22">
        <v>2001</v>
      </c>
      <c r="C633" s="22" t="s">
        <v>5576</v>
      </c>
      <c r="D633" s="22">
        <v>21087</v>
      </c>
      <c r="E633" s="51" t="s">
        <v>60</v>
      </c>
      <c r="F633" s="22" t="s">
        <v>3784</v>
      </c>
      <c r="G633" s="79" t="s">
        <v>88</v>
      </c>
      <c r="H633" s="46">
        <v>2.0179999999999998</v>
      </c>
      <c r="I633" s="46">
        <v>1.375</v>
      </c>
      <c r="J633" s="65">
        <v>0</v>
      </c>
      <c r="K633" s="46">
        <v>0.91</v>
      </c>
    </row>
    <row r="634" spans="1:11" ht="12.75" hidden="1" customHeight="1" x14ac:dyDescent="0.25">
      <c r="A634" s="22" t="s">
        <v>1802</v>
      </c>
      <c r="B634" s="22">
        <v>2001</v>
      </c>
      <c r="C634" s="22" t="s">
        <v>5576</v>
      </c>
      <c r="D634" s="22">
        <v>21088</v>
      </c>
      <c r="E634" s="51" t="s">
        <v>60</v>
      </c>
      <c r="F634" s="22" t="s">
        <v>3785</v>
      </c>
      <c r="G634" s="79" t="s">
        <v>88</v>
      </c>
      <c r="H634" s="46">
        <v>1.9042818988807408</v>
      </c>
      <c r="I634" s="46">
        <v>0.50466329602470084</v>
      </c>
      <c r="J634" s="65">
        <v>0</v>
      </c>
      <c r="K634" s="46">
        <v>0.34311385565418751</v>
      </c>
    </row>
    <row r="635" spans="1:11" ht="12.75" hidden="1" customHeight="1" x14ac:dyDescent="0.25">
      <c r="A635" s="22" t="s">
        <v>1803</v>
      </c>
      <c r="B635" s="22">
        <v>2001</v>
      </c>
      <c r="C635" s="22" t="s">
        <v>5576</v>
      </c>
      <c r="D635" s="22">
        <v>21089</v>
      </c>
      <c r="E635" s="51" t="s">
        <v>60</v>
      </c>
      <c r="F635" s="22" t="s">
        <v>3786</v>
      </c>
      <c r="G635" s="79" t="s">
        <v>88</v>
      </c>
      <c r="H635" s="46">
        <v>1.8822002052148719</v>
      </c>
      <c r="I635" s="46">
        <v>1.6603612988894252</v>
      </c>
      <c r="J635" s="65">
        <v>0</v>
      </c>
      <c r="K635" s="46">
        <v>0.40708582810236593</v>
      </c>
    </row>
    <row r="636" spans="1:11" ht="12.75" hidden="1" customHeight="1" x14ac:dyDescent="0.25">
      <c r="A636" s="22" t="s">
        <v>1804</v>
      </c>
      <c r="B636" s="22">
        <v>2001</v>
      </c>
      <c r="C636" s="22" t="s">
        <v>5576</v>
      </c>
      <c r="D636" s="22">
        <v>21090</v>
      </c>
      <c r="E636" s="51" t="s">
        <v>60</v>
      </c>
      <c r="F636" s="22" t="s">
        <v>3787</v>
      </c>
      <c r="G636" s="79" t="s">
        <v>88</v>
      </c>
      <c r="H636" s="46">
        <v>0.70253922767779131</v>
      </c>
      <c r="I636" s="46">
        <v>0.12803284990389655</v>
      </c>
      <c r="J636" s="65">
        <v>0</v>
      </c>
      <c r="K636" s="46">
        <v>4.760195701555129E-2</v>
      </c>
    </row>
    <row r="637" spans="1:11" ht="12.75" hidden="1" customHeight="1" x14ac:dyDescent="0.25">
      <c r="A637" s="22" t="s">
        <v>1805</v>
      </c>
      <c r="B637" s="22">
        <v>2001</v>
      </c>
      <c r="C637" s="22" t="s">
        <v>5576</v>
      </c>
      <c r="D637" s="22">
        <v>21091</v>
      </c>
      <c r="E637" s="51" t="s">
        <v>60</v>
      </c>
      <c r="F637" s="22" t="s">
        <v>3788</v>
      </c>
      <c r="G637" s="79" t="s">
        <v>88</v>
      </c>
      <c r="H637" s="46">
        <v>2.7621093550202036</v>
      </c>
      <c r="I637" s="65">
        <v>0</v>
      </c>
      <c r="J637" s="65">
        <v>0</v>
      </c>
      <c r="K637" s="46">
        <v>0.15592552810597923</v>
      </c>
    </row>
    <row r="638" spans="1:11" ht="12.75" hidden="1" customHeight="1" x14ac:dyDescent="0.25">
      <c r="A638" s="22" t="s">
        <v>1806</v>
      </c>
      <c r="B638" s="22">
        <v>2001</v>
      </c>
      <c r="C638" s="22" t="s">
        <v>5576</v>
      </c>
      <c r="D638" s="22">
        <v>21092</v>
      </c>
      <c r="E638" s="51" t="s">
        <v>60</v>
      </c>
      <c r="F638" s="22" t="s">
        <v>3789</v>
      </c>
      <c r="G638" s="79" t="s">
        <v>88</v>
      </c>
      <c r="H638" s="46">
        <v>0.96323811330983999</v>
      </c>
      <c r="I638" s="65">
        <v>0</v>
      </c>
      <c r="J638" s="65">
        <v>0</v>
      </c>
      <c r="K638" s="46">
        <v>8.9085605855245317E-2</v>
      </c>
    </row>
    <row r="639" spans="1:11" ht="12.75" hidden="1" customHeight="1" x14ac:dyDescent="0.25">
      <c r="A639" s="22" t="s">
        <v>1807</v>
      </c>
      <c r="B639" s="22">
        <v>2001</v>
      </c>
      <c r="C639" s="22" t="s">
        <v>5576</v>
      </c>
      <c r="D639" s="22">
        <v>21093</v>
      </c>
      <c r="E639" s="51" t="s">
        <v>60</v>
      </c>
      <c r="F639" s="22" t="s">
        <v>3790</v>
      </c>
      <c r="G639" s="79" t="s">
        <v>88</v>
      </c>
      <c r="H639" s="46">
        <v>0.34388762632610986</v>
      </c>
      <c r="I639" s="65">
        <v>0</v>
      </c>
      <c r="J639" s="65">
        <v>0</v>
      </c>
      <c r="K639" s="46">
        <v>1.4633516013877015E-2</v>
      </c>
    </row>
    <row r="640" spans="1:11" ht="12.75" hidden="1" customHeight="1" x14ac:dyDescent="0.25">
      <c r="A640" s="22" t="s">
        <v>1808</v>
      </c>
      <c r="B640" s="22">
        <v>2001</v>
      </c>
      <c r="C640" s="22" t="s">
        <v>5576</v>
      </c>
      <c r="D640" s="22">
        <v>21094</v>
      </c>
      <c r="E640" s="51" t="s">
        <v>60</v>
      </c>
      <c r="F640" s="22" t="s">
        <v>3791</v>
      </c>
      <c r="G640" s="79" t="s">
        <v>88</v>
      </c>
      <c r="H640" s="46">
        <v>1.1082729970326408</v>
      </c>
      <c r="I640" s="46">
        <v>1.1708367952522254</v>
      </c>
      <c r="J640" s="46">
        <v>0.71203560830860524</v>
      </c>
      <c r="K640" s="46">
        <v>0.54221958456973285</v>
      </c>
    </row>
    <row r="641" spans="1:11" ht="12.75" hidden="1" customHeight="1" x14ac:dyDescent="0.25">
      <c r="A641" s="22" t="s">
        <v>1809</v>
      </c>
      <c r="B641" s="22">
        <v>2001</v>
      </c>
      <c r="C641" s="22" t="s">
        <v>5576</v>
      </c>
      <c r="D641" s="22">
        <v>21095</v>
      </c>
      <c r="E641" s="51" t="s">
        <v>60</v>
      </c>
      <c r="F641" s="22" t="s">
        <v>3792</v>
      </c>
      <c r="G641" s="79" t="s">
        <v>88</v>
      </c>
      <c r="H641" s="46">
        <v>0.97418923773259558</v>
      </c>
      <c r="I641" s="46">
        <v>0.45049213305553559</v>
      </c>
      <c r="J641" s="65">
        <v>0</v>
      </c>
      <c r="K641" s="46">
        <v>1.0488019972699187</v>
      </c>
    </row>
    <row r="642" spans="1:11" ht="12.75" hidden="1" customHeight="1" x14ac:dyDescent="0.25">
      <c r="A642" s="22" t="s">
        <v>1810</v>
      </c>
      <c r="B642" s="22">
        <v>2001</v>
      </c>
      <c r="C642" s="22" t="s">
        <v>5576</v>
      </c>
      <c r="D642" s="22">
        <v>21096</v>
      </c>
      <c r="E642" s="51" t="s">
        <v>60</v>
      </c>
      <c r="F642" s="22" t="s">
        <v>3793</v>
      </c>
      <c r="G642" s="79" t="s">
        <v>88</v>
      </c>
      <c r="H642" s="46">
        <v>4.603359227319765</v>
      </c>
      <c r="I642" s="46">
        <v>3.335292583649534</v>
      </c>
      <c r="J642" s="46">
        <v>2.4504190410486371</v>
      </c>
      <c r="K642" s="46">
        <v>1.3386548464987926</v>
      </c>
    </row>
    <row r="643" spans="1:11" ht="12.75" hidden="1" customHeight="1" x14ac:dyDescent="0.25">
      <c r="A643" s="22" t="s">
        <v>1811</v>
      </c>
      <c r="B643" s="22">
        <v>2001</v>
      </c>
      <c r="C643" s="22" t="s">
        <v>5576</v>
      </c>
      <c r="D643" s="22">
        <v>21097</v>
      </c>
      <c r="E643" s="51" t="s">
        <v>60</v>
      </c>
      <c r="F643" s="22" t="s">
        <v>3794</v>
      </c>
      <c r="G643" s="79" t="s">
        <v>88</v>
      </c>
      <c r="H643" s="46">
        <v>1.7603664028776977</v>
      </c>
      <c r="I643" s="46">
        <v>6.0993827338129503</v>
      </c>
      <c r="J643" s="65">
        <v>0</v>
      </c>
      <c r="K643" s="46">
        <v>0.72769863309352523</v>
      </c>
    </row>
    <row r="644" spans="1:11" ht="12.75" hidden="1" customHeight="1" x14ac:dyDescent="0.25">
      <c r="A644" s="22" t="s">
        <v>1812</v>
      </c>
      <c r="B644" s="22">
        <v>2001</v>
      </c>
      <c r="C644" s="22" t="s">
        <v>5576</v>
      </c>
      <c r="D644" s="22">
        <v>21098</v>
      </c>
      <c r="E644" s="51" t="s">
        <v>60</v>
      </c>
      <c r="F644" s="22" t="s">
        <v>3795</v>
      </c>
      <c r="G644" s="79" t="s">
        <v>88</v>
      </c>
      <c r="H644" s="46">
        <v>2.435925484351714</v>
      </c>
      <c r="I644" s="46">
        <v>0.97361251862891218</v>
      </c>
      <c r="J644" s="46">
        <v>8.868587183308497</v>
      </c>
      <c r="K644" s="46">
        <v>1.3372965722801788</v>
      </c>
    </row>
    <row r="645" spans="1:11" ht="12.75" hidden="1" customHeight="1" x14ac:dyDescent="0.25">
      <c r="A645" s="22" t="s">
        <v>1813</v>
      </c>
      <c r="B645" s="22">
        <v>2001</v>
      </c>
      <c r="C645" s="22" t="s">
        <v>5576</v>
      </c>
      <c r="D645" s="22">
        <v>21099</v>
      </c>
      <c r="E645" s="51" t="s">
        <v>60</v>
      </c>
      <c r="F645" s="22" t="s">
        <v>3796</v>
      </c>
      <c r="G645" s="79" t="s">
        <v>88</v>
      </c>
      <c r="H645" s="46">
        <v>0.46399952499703118</v>
      </c>
      <c r="I645" s="65">
        <v>0</v>
      </c>
      <c r="J645" s="65">
        <v>0</v>
      </c>
      <c r="K645" s="46">
        <v>6.1670822942643387E-2</v>
      </c>
    </row>
    <row r="646" spans="1:11" ht="12.75" hidden="1" customHeight="1" x14ac:dyDescent="0.25">
      <c r="A646" s="22" t="s">
        <v>1814</v>
      </c>
      <c r="B646" s="22">
        <v>2001</v>
      </c>
      <c r="C646" s="22" t="s">
        <v>5576</v>
      </c>
      <c r="D646" s="22">
        <v>21100</v>
      </c>
      <c r="E646" s="51" t="s">
        <v>60</v>
      </c>
      <c r="F646" s="22" t="s">
        <v>3797</v>
      </c>
      <c r="G646" s="79" t="s">
        <v>88</v>
      </c>
      <c r="H646" s="46">
        <v>4.2080968517991563E-2</v>
      </c>
      <c r="I646" s="65">
        <v>0</v>
      </c>
      <c r="J646" s="65">
        <v>0</v>
      </c>
      <c r="K646" s="46">
        <v>7.6510851850893763E-2</v>
      </c>
    </row>
    <row r="647" spans="1:11" ht="12.75" hidden="1" customHeight="1" x14ac:dyDescent="0.25">
      <c r="A647" s="22" t="s">
        <v>1815</v>
      </c>
      <c r="B647" s="22">
        <v>2001</v>
      </c>
      <c r="C647" s="22" t="s">
        <v>5576</v>
      </c>
      <c r="D647" s="22">
        <v>21101</v>
      </c>
      <c r="E647" s="51" t="s">
        <v>61</v>
      </c>
      <c r="F647" s="22" t="s">
        <v>2455</v>
      </c>
      <c r="G647" s="61" t="s">
        <v>88</v>
      </c>
      <c r="H647" s="65">
        <v>0.58199999999999996</v>
      </c>
      <c r="I647" s="65">
        <v>0.35499999999999998</v>
      </c>
      <c r="J647" s="65">
        <v>0</v>
      </c>
      <c r="K647" s="65">
        <v>7.3999999999999996E-2</v>
      </c>
    </row>
    <row r="648" spans="1:11" ht="12.75" hidden="1" customHeight="1" x14ac:dyDescent="0.25">
      <c r="A648" s="22" t="s">
        <v>1816</v>
      </c>
      <c r="B648" s="22">
        <v>2001</v>
      </c>
      <c r="C648" s="22" t="s">
        <v>5576</v>
      </c>
      <c r="D648" s="22">
        <v>21102</v>
      </c>
      <c r="E648" s="51" t="s">
        <v>61</v>
      </c>
      <c r="F648" s="22" t="s">
        <v>3798</v>
      </c>
      <c r="G648" s="61" t="s">
        <v>88</v>
      </c>
      <c r="H648" s="65">
        <v>0.48399999999999999</v>
      </c>
      <c r="I648" s="65">
        <v>0.61599999999999999</v>
      </c>
      <c r="J648" s="65">
        <v>0.872</v>
      </c>
      <c r="K648" s="65">
        <v>0.22600000000000001</v>
      </c>
    </row>
    <row r="649" spans="1:11" ht="12.75" hidden="1" customHeight="1" x14ac:dyDescent="0.25">
      <c r="A649" s="22" t="s">
        <v>1817</v>
      </c>
      <c r="B649" s="22">
        <v>2001</v>
      </c>
      <c r="C649" s="22" t="s">
        <v>5576</v>
      </c>
      <c r="D649" s="22">
        <v>21103</v>
      </c>
      <c r="E649" s="51" t="s">
        <v>61</v>
      </c>
      <c r="F649" s="22" t="s">
        <v>3799</v>
      </c>
      <c r="G649" s="61" t="s">
        <v>88</v>
      </c>
      <c r="H649" s="65">
        <v>3.373525348705543</v>
      </c>
      <c r="I649" s="65">
        <v>0.66464110350506966</v>
      </c>
      <c r="J649" s="65">
        <v>1.4970149776107877</v>
      </c>
      <c r="K649" s="65">
        <v>0.60593463379484269</v>
      </c>
    </row>
    <row r="650" spans="1:11" ht="12.75" hidden="1" customHeight="1" x14ac:dyDescent="0.25">
      <c r="A650" s="22" t="s">
        <v>1818</v>
      </c>
      <c r="B650" s="22">
        <v>2001</v>
      </c>
      <c r="C650" s="22" t="s">
        <v>5576</v>
      </c>
      <c r="D650" s="22">
        <v>21104</v>
      </c>
      <c r="E650" s="51" t="s">
        <v>61</v>
      </c>
      <c r="F650" s="22" t="s">
        <v>3800</v>
      </c>
      <c r="G650" s="61" t="s">
        <v>88</v>
      </c>
      <c r="H650" s="65">
        <v>1.7683721777130372</v>
      </c>
      <c r="I650" s="65">
        <v>1.0282756737072103</v>
      </c>
      <c r="J650" s="65">
        <v>0</v>
      </c>
      <c r="K650" s="65">
        <v>0.19648579752367079</v>
      </c>
    </row>
    <row r="651" spans="1:11" ht="12.75" hidden="1" customHeight="1" x14ac:dyDescent="0.25">
      <c r="A651" s="22" t="s">
        <v>1819</v>
      </c>
      <c r="B651" s="22">
        <v>2001</v>
      </c>
      <c r="C651" s="22" t="s">
        <v>5576</v>
      </c>
      <c r="D651" s="22">
        <v>21105</v>
      </c>
      <c r="E651" s="51" t="s">
        <v>61</v>
      </c>
      <c r="F651" s="22" t="s">
        <v>3801</v>
      </c>
      <c r="G651" s="61" t="s">
        <v>88</v>
      </c>
      <c r="H651" s="65">
        <v>2.4906753163798956</v>
      </c>
      <c r="I651" s="65">
        <v>0.42337666174298377</v>
      </c>
      <c r="J651" s="65">
        <v>0</v>
      </c>
      <c r="K651" s="65">
        <v>0.76284083196934016</v>
      </c>
    </row>
    <row r="652" spans="1:11" ht="12.75" hidden="1" customHeight="1" x14ac:dyDescent="0.25">
      <c r="A652" s="22" t="s">
        <v>1820</v>
      </c>
      <c r="B652" s="22">
        <v>2001</v>
      </c>
      <c r="C652" s="22" t="s">
        <v>5576</v>
      </c>
      <c r="D652" s="22">
        <v>21106</v>
      </c>
      <c r="E652" s="51" t="s">
        <v>61</v>
      </c>
      <c r="F652" s="22" t="s">
        <v>3802</v>
      </c>
      <c r="G652" s="61" t="s">
        <v>88</v>
      </c>
      <c r="H652" s="65">
        <v>1.8634084931579928</v>
      </c>
      <c r="I652" s="65">
        <v>0.27990002400704206</v>
      </c>
      <c r="J652" s="65">
        <v>2.2832585291685561</v>
      </c>
      <c r="K652" s="65">
        <v>0.13476667822561283</v>
      </c>
    </row>
    <row r="653" spans="1:11" ht="12.75" hidden="1" customHeight="1" x14ac:dyDescent="0.25">
      <c r="A653" s="22" t="s">
        <v>1821</v>
      </c>
      <c r="B653" s="22">
        <v>2001</v>
      </c>
      <c r="C653" s="22" t="s">
        <v>5576</v>
      </c>
      <c r="D653" s="22">
        <v>21107</v>
      </c>
      <c r="E653" s="51" t="s">
        <v>61</v>
      </c>
      <c r="F653" s="22" t="s">
        <v>3803</v>
      </c>
      <c r="G653" s="61" t="s">
        <v>88</v>
      </c>
      <c r="H653" s="65">
        <v>0.40200000000000002</v>
      </c>
      <c r="I653" s="65">
        <v>0.72699999999999998</v>
      </c>
      <c r="J653" s="65">
        <v>2.7370000000000001</v>
      </c>
      <c r="K653" s="65">
        <v>3.3000000000000002E-2</v>
      </c>
    </row>
    <row r="654" spans="1:11" ht="12.75" hidden="1" customHeight="1" x14ac:dyDescent="0.25">
      <c r="A654" s="22" t="s">
        <v>1822</v>
      </c>
      <c r="B654" s="22">
        <v>2001</v>
      </c>
      <c r="C654" s="22" t="s">
        <v>5576</v>
      </c>
      <c r="D654" s="22">
        <v>21108</v>
      </c>
      <c r="E654" s="51" t="s">
        <v>61</v>
      </c>
      <c r="F654" s="22" t="s">
        <v>3804</v>
      </c>
      <c r="G654" s="61" t="s">
        <v>88</v>
      </c>
      <c r="H654" s="65">
        <v>0.21076687477047373</v>
      </c>
      <c r="I654" s="65">
        <v>9.3359823723834015E-2</v>
      </c>
      <c r="J654" s="65">
        <v>0</v>
      </c>
      <c r="K654" s="65">
        <v>7.2141681968417179E-2</v>
      </c>
    </row>
    <row r="655" spans="1:11" ht="12.75" hidden="1" customHeight="1" x14ac:dyDescent="0.25">
      <c r="A655" s="22" t="s">
        <v>1823</v>
      </c>
      <c r="B655" s="22">
        <v>2001</v>
      </c>
      <c r="C655" s="22" t="s">
        <v>5576</v>
      </c>
      <c r="D655" s="22">
        <v>21109</v>
      </c>
      <c r="E655" s="51" t="s">
        <v>61</v>
      </c>
      <c r="F655" s="22" t="s">
        <v>3805</v>
      </c>
      <c r="G655" s="61" t="s">
        <v>88</v>
      </c>
      <c r="H655" s="65">
        <v>0.51100000000000001</v>
      </c>
      <c r="I655" s="65">
        <v>0.106</v>
      </c>
      <c r="J655" s="65">
        <v>0</v>
      </c>
      <c r="K655" s="65">
        <v>4.2999999999999997E-2</v>
      </c>
    </row>
    <row r="656" spans="1:11" ht="12.75" hidden="1" customHeight="1" x14ac:dyDescent="0.25">
      <c r="A656" s="22" t="s">
        <v>1824</v>
      </c>
      <c r="B656" s="22">
        <v>2001</v>
      </c>
      <c r="C656" s="22" t="s">
        <v>5576</v>
      </c>
      <c r="D656" s="22">
        <v>21110</v>
      </c>
      <c r="E656" s="51" t="s">
        <v>61</v>
      </c>
      <c r="F656" s="22" t="s">
        <v>3806</v>
      </c>
      <c r="G656" s="61" t="s">
        <v>88</v>
      </c>
      <c r="H656" s="65">
        <v>1.2711425018839486</v>
      </c>
      <c r="I656" s="65">
        <v>0.4419384325546345</v>
      </c>
      <c r="J656" s="65">
        <v>0</v>
      </c>
      <c r="K656" s="65">
        <v>0.12756985681989449</v>
      </c>
    </row>
    <row r="657" spans="1:11" ht="12.75" hidden="1" customHeight="1" x14ac:dyDescent="0.25">
      <c r="A657" s="22" t="s">
        <v>1825</v>
      </c>
      <c r="B657" s="22">
        <v>2001</v>
      </c>
      <c r="C657" s="22" t="s">
        <v>5576</v>
      </c>
      <c r="D657" s="22">
        <v>21111</v>
      </c>
      <c r="E657" s="51" t="s">
        <v>61</v>
      </c>
      <c r="F657" s="22" t="s">
        <v>3807</v>
      </c>
      <c r="G657" s="61" t="s">
        <v>88</v>
      </c>
      <c r="H657" s="65">
        <v>2.2415404199676954</v>
      </c>
      <c r="I657" s="65">
        <v>2.6833413583570498</v>
      </c>
      <c r="J657" s="65">
        <v>0</v>
      </c>
      <c r="K657" s="65">
        <v>0.28597192523652032</v>
      </c>
    </row>
    <row r="658" spans="1:11" ht="12.75" hidden="1" customHeight="1" x14ac:dyDescent="0.25">
      <c r="A658" s="22" t="s">
        <v>1826</v>
      </c>
      <c r="B658" s="22">
        <v>2001</v>
      </c>
      <c r="C658" s="22" t="s">
        <v>5576</v>
      </c>
      <c r="D658" s="22">
        <v>21112</v>
      </c>
      <c r="E658" s="51" t="s">
        <v>61</v>
      </c>
      <c r="F658" s="22" t="s">
        <v>3808</v>
      </c>
      <c r="G658" s="61" t="s">
        <v>88</v>
      </c>
      <c r="H658" s="65">
        <v>2.3718448093220341</v>
      </c>
      <c r="I658" s="65">
        <v>2.9416175847457628</v>
      </c>
      <c r="J658" s="65">
        <v>4.4455527012711871</v>
      </c>
      <c r="K658" s="65">
        <v>0.19213268008474579</v>
      </c>
    </row>
    <row r="659" spans="1:11" ht="12.75" hidden="1" customHeight="1" x14ac:dyDescent="0.25">
      <c r="A659" s="22" t="s">
        <v>1827</v>
      </c>
      <c r="B659" s="22">
        <v>2001</v>
      </c>
      <c r="C659" s="22" t="s">
        <v>5576</v>
      </c>
      <c r="D659" s="22">
        <v>21113</v>
      </c>
      <c r="E659" s="51" t="s">
        <v>61</v>
      </c>
      <c r="F659" s="22" t="s">
        <v>3809</v>
      </c>
      <c r="G659" s="61" t="s">
        <v>88</v>
      </c>
      <c r="H659" s="65">
        <v>5.1584288400809003E-2</v>
      </c>
      <c r="I659" s="65">
        <v>0</v>
      </c>
      <c r="J659" s="65">
        <v>0</v>
      </c>
      <c r="K659" s="65">
        <v>0</v>
      </c>
    </row>
    <row r="660" spans="1:11" ht="12.75" hidden="1" customHeight="1" x14ac:dyDescent="0.25">
      <c r="A660" s="22" t="s">
        <v>1828</v>
      </c>
      <c r="B660" s="22">
        <v>2001</v>
      </c>
      <c r="C660" s="22" t="s">
        <v>5576</v>
      </c>
      <c r="D660" s="22">
        <v>21114</v>
      </c>
      <c r="E660" s="51" t="s">
        <v>61</v>
      </c>
      <c r="F660" s="22" t="s">
        <v>3810</v>
      </c>
      <c r="G660" s="61" t="s">
        <v>88</v>
      </c>
      <c r="H660" s="65">
        <v>0.13900000000000001</v>
      </c>
      <c r="I660" s="65">
        <v>0.20300000000000001</v>
      </c>
      <c r="J660" s="65">
        <v>0</v>
      </c>
      <c r="K660" s="65">
        <v>1.0999999999999999E-2</v>
      </c>
    </row>
    <row r="661" spans="1:11" ht="12.75" hidden="1" customHeight="1" x14ac:dyDescent="0.25">
      <c r="A661" s="22" t="s">
        <v>1829</v>
      </c>
      <c r="B661" s="22">
        <v>2001</v>
      </c>
      <c r="C661" s="22" t="s">
        <v>5576</v>
      </c>
      <c r="D661" s="22">
        <v>21115</v>
      </c>
      <c r="E661" s="51" t="s">
        <v>61</v>
      </c>
      <c r="F661" s="22" t="s">
        <v>3811</v>
      </c>
      <c r="G661" s="61" t="s">
        <v>88</v>
      </c>
      <c r="H661" s="65">
        <v>0.24</v>
      </c>
      <c r="I661" s="65">
        <v>0.46600000000000003</v>
      </c>
      <c r="J661" s="65">
        <v>0</v>
      </c>
      <c r="K661" s="65">
        <v>6.9000000000000006E-2</v>
      </c>
    </row>
    <row r="662" spans="1:11" ht="12.75" hidden="1" customHeight="1" x14ac:dyDescent="0.25">
      <c r="A662" s="22" t="s">
        <v>1830</v>
      </c>
      <c r="B662" s="22">
        <v>2001</v>
      </c>
      <c r="C662" s="22" t="s">
        <v>5576</v>
      </c>
      <c r="D662" s="22">
        <v>21116</v>
      </c>
      <c r="E662" s="51" t="s">
        <v>61</v>
      </c>
      <c r="F662" s="22" t="s">
        <v>3812</v>
      </c>
      <c r="G662" s="61" t="s">
        <v>88</v>
      </c>
      <c r="H662" s="65">
        <v>0.41099999999999998</v>
      </c>
      <c r="I662" s="65">
        <v>0.40100000000000002</v>
      </c>
      <c r="J662" s="65">
        <v>0</v>
      </c>
      <c r="K662" s="65">
        <v>0.14000000000000001</v>
      </c>
    </row>
    <row r="663" spans="1:11" ht="12.75" hidden="1" customHeight="1" x14ac:dyDescent="0.25">
      <c r="A663" s="22" t="s">
        <v>1831</v>
      </c>
      <c r="B663" s="22">
        <v>2001</v>
      </c>
      <c r="C663" s="22" t="s">
        <v>5576</v>
      </c>
      <c r="D663" s="22">
        <v>21117</v>
      </c>
      <c r="E663" s="51" t="s">
        <v>61</v>
      </c>
      <c r="F663" s="22" t="s">
        <v>3813</v>
      </c>
      <c r="G663" s="61" t="s">
        <v>88</v>
      </c>
      <c r="H663" s="65">
        <v>1.561425037238521</v>
      </c>
      <c r="I663" s="65">
        <v>0.71042328864710835</v>
      </c>
      <c r="J663" s="65">
        <v>2.6333357943138398</v>
      </c>
      <c r="K663" s="65">
        <v>0.71293361828897084</v>
      </c>
    </row>
    <row r="664" spans="1:11" ht="12.75" hidden="1" customHeight="1" x14ac:dyDescent="0.25">
      <c r="A664" s="22" t="s">
        <v>1832</v>
      </c>
      <c r="B664" s="22">
        <v>2001</v>
      </c>
      <c r="C664" s="22" t="s">
        <v>5576</v>
      </c>
      <c r="D664" s="22">
        <v>21118</v>
      </c>
      <c r="E664" s="51" t="s">
        <v>61</v>
      </c>
      <c r="F664" s="22" t="s">
        <v>3814</v>
      </c>
      <c r="G664" s="61" t="s">
        <v>88</v>
      </c>
      <c r="H664" s="65">
        <v>2.1131433224755698</v>
      </c>
      <c r="I664" s="65">
        <v>0</v>
      </c>
      <c r="J664" s="65">
        <v>1.5990146579804561</v>
      </c>
      <c r="K664" s="65">
        <v>9.6864820846905536E-2</v>
      </c>
    </row>
    <row r="665" spans="1:11" ht="12.75" hidden="1" customHeight="1" x14ac:dyDescent="0.25">
      <c r="A665" s="22" t="s">
        <v>1833</v>
      </c>
      <c r="B665" s="22">
        <v>2001</v>
      </c>
      <c r="C665" s="22" t="s">
        <v>5576</v>
      </c>
      <c r="D665" s="22">
        <v>21119</v>
      </c>
      <c r="E665" s="51" t="s">
        <v>61</v>
      </c>
      <c r="F665" s="22" t="s">
        <v>3815</v>
      </c>
      <c r="G665" s="61" t="s">
        <v>88</v>
      </c>
      <c r="H665" s="65">
        <v>1.3424726628677039</v>
      </c>
      <c r="I665" s="65">
        <v>0</v>
      </c>
      <c r="J665" s="65">
        <v>0</v>
      </c>
      <c r="K665" s="65">
        <v>0.15621500077006006</v>
      </c>
    </row>
    <row r="666" spans="1:11" ht="12.75" hidden="1" customHeight="1" x14ac:dyDescent="0.25">
      <c r="A666" s="22" t="s">
        <v>1834</v>
      </c>
      <c r="B666" s="22">
        <v>2001</v>
      </c>
      <c r="C666" s="22" t="s">
        <v>5576</v>
      </c>
      <c r="D666" s="22">
        <v>21120</v>
      </c>
      <c r="E666" s="51" t="s">
        <v>61</v>
      </c>
      <c r="F666" s="22" t="s">
        <v>3816</v>
      </c>
      <c r="G666" s="61" t="s">
        <v>88</v>
      </c>
      <c r="H666" s="65">
        <v>1.3111666100281132</v>
      </c>
      <c r="I666" s="65">
        <v>0</v>
      </c>
      <c r="J666" s="65">
        <v>0</v>
      </c>
      <c r="K666" s="65">
        <v>0.14183292656554111</v>
      </c>
    </row>
    <row r="667" spans="1:11" ht="12.75" hidden="1" customHeight="1" x14ac:dyDescent="0.25">
      <c r="A667" s="22" t="s">
        <v>1835</v>
      </c>
      <c r="B667" s="22">
        <v>2001</v>
      </c>
      <c r="C667" s="22" t="s">
        <v>5576</v>
      </c>
      <c r="D667" s="22">
        <v>21121</v>
      </c>
      <c r="E667" s="51" t="s">
        <v>61</v>
      </c>
      <c r="G667" s="61" t="s">
        <v>88</v>
      </c>
      <c r="H667" s="65"/>
      <c r="I667" s="65"/>
      <c r="J667" s="65"/>
      <c r="K667" s="65"/>
    </row>
    <row r="668" spans="1:11" ht="12.75" hidden="1" customHeight="1" x14ac:dyDescent="0.25">
      <c r="A668" s="22" t="s">
        <v>1836</v>
      </c>
      <c r="B668" s="22">
        <v>2001</v>
      </c>
      <c r="C668" s="22" t="s">
        <v>5576</v>
      </c>
      <c r="D668" s="22">
        <v>21122</v>
      </c>
      <c r="E668" s="51" t="s">
        <v>61</v>
      </c>
      <c r="F668" s="22" t="s">
        <v>3817</v>
      </c>
      <c r="G668" s="61" t="s">
        <v>88</v>
      </c>
      <c r="H668" s="65">
        <v>2.639173789173789E-2</v>
      </c>
      <c r="I668" s="65">
        <v>0</v>
      </c>
      <c r="J668" s="65">
        <v>0</v>
      </c>
      <c r="K668" s="65">
        <v>0.63756882591093123</v>
      </c>
    </row>
    <row r="669" spans="1:11" ht="12.75" hidden="1" customHeight="1" x14ac:dyDescent="0.25">
      <c r="A669" s="22" t="s">
        <v>1837</v>
      </c>
      <c r="B669" s="22">
        <v>2001</v>
      </c>
      <c r="C669" s="22" t="s">
        <v>5576</v>
      </c>
      <c r="D669" s="22">
        <v>21123</v>
      </c>
      <c r="E669" s="51" t="s">
        <v>61</v>
      </c>
      <c r="F669" s="22" t="s">
        <v>3818</v>
      </c>
      <c r="G669" s="61" t="s">
        <v>88</v>
      </c>
      <c r="H669" s="65">
        <v>0.45216888688191459</v>
      </c>
      <c r="I669" s="65">
        <v>0.326566418303605</v>
      </c>
      <c r="J669" s="65">
        <v>0</v>
      </c>
      <c r="K669" s="65">
        <v>0.76460502747045977</v>
      </c>
    </row>
    <row r="670" spans="1:11" ht="12.75" hidden="1" customHeight="1" x14ac:dyDescent="0.25">
      <c r="A670" s="22" t="s">
        <v>1838</v>
      </c>
      <c r="B670" s="22">
        <v>2001</v>
      </c>
      <c r="C670" s="22" t="s">
        <v>5576</v>
      </c>
      <c r="D670" s="22">
        <v>21124</v>
      </c>
      <c r="E670" s="51" t="s">
        <v>61</v>
      </c>
      <c r="F670" s="22" t="s">
        <v>3819</v>
      </c>
      <c r="G670" s="61" t="s">
        <v>88</v>
      </c>
      <c r="H670" s="65">
        <v>5.9407036000386064</v>
      </c>
      <c r="I670" s="65">
        <v>3.5722260399575334</v>
      </c>
      <c r="J670" s="65">
        <v>4.8813268989479779</v>
      </c>
      <c r="K670" s="65">
        <v>0.63016330470031856</v>
      </c>
    </row>
    <row r="671" spans="1:11" ht="12.75" hidden="1" customHeight="1" x14ac:dyDescent="0.25">
      <c r="A671" s="22" t="s">
        <v>1839</v>
      </c>
      <c r="B671" s="22">
        <v>2001</v>
      </c>
      <c r="C671" s="22" t="s">
        <v>5576</v>
      </c>
      <c r="D671" s="22">
        <v>21125</v>
      </c>
      <c r="E671" s="51" t="s">
        <v>61</v>
      </c>
      <c r="F671" s="22" t="s">
        <v>3820</v>
      </c>
      <c r="G671" s="61" t="s">
        <v>88</v>
      </c>
      <c r="H671" s="65">
        <v>4.746830445304937</v>
      </c>
      <c r="I671" s="65">
        <v>0.82206563407550826</v>
      </c>
      <c r="J671" s="65">
        <v>0</v>
      </c>
      <c r="K671" s="65">
        <v>0.64647879961277832</v>
      </c>
    </row>
    <row r="672" spans="1:11" ht="12.75" hidden="1" customHeight="1" x14ac:dyDescent="0.25">
      <c r="A672" s="22" t="s">
        <v>1840</v>
      </c>
      <c r="B672" s="22">
        <v>2001</v>
      </c>
      <c r="C672" s="22" t="s">
        <v>5576</v>
      </c>
      <c r="D672" s="22">
        <v>21126</v>
      </c>
      <c r="E672" s="51" t="s">
        <v>61</v>
      </c>
      <c r="F672" s="22" t="s">
        <v>3821</v>
      </c>
      <c r="G672" s="61" t="s">
        <v>88</v>
      </c>
      <c r="H672" s="65">
        <v>3.6379268138801262</v>
      </c>
      <c r="I672" s="65">
        <v>5.0941123028391164</v>
      </c>
      <c r="J672" s="65">
        <v>0</v>
      </c>
      <c r="K672" s="65">
        <v>0.82703217665615147</v>
      </c>
    </row>
    <row r="673" spans="1:11" ht="12.75" hidden="1" customHeight="1" x14ac:dyDescent="0.25">
      <c r="A673" s="22" t="s">
        <v>1841</v>
      </c>
      <c r="B673" s="22">
        <v>2001</v>
      </c>
      <c r="C673" s="22" t="s">
        <v>5576</v>
      </c>
      <c r="D673" s="22">
        <v>21127</v>
      </c>
      <c r="E673" s="51" t="s">
        <v>61</v>
      </c>
      <c r="F673" s="22" t="s">
        <v>3822</v>
      </c>
      <c r="G673" s="61" t="s">
        <v>88</v>
      </c>
      <c r="H673" s="65">
        <v>17.221806458123108</v>
      </c>
      <c r="I673" s="65">
        <v>15.478522906155399</v>
      </c>
      <c r="J673" s="65">
        <v>9.7073368314833512</v>
      </c>
      <c r="K673" s="65">
        <v>0.68813824419778002</v>
      </c>
    </row>
    <row r="674" spans="1:11" ht="12.75" hidden="1" customHeight="1" x14ac:dyDescent="0.25">
      <c r="A674" s="22" t="s">
        <v>1842</v>
      </c>
      <c r="B674" s="22">
        <v>2001</v>
      </c>
      <c r="C674" s="22" t="s">
        <v>5576</v>
      </c>
      <c r="D674" s="22">
        <v>21128</v>
      </c>
      <c r="E674" s="51" t="s">
        <v>61</v>
      </c>
      <c r="F674" s="22" t="s">
        <v>3823</v>
      </c>
      <c r="G674" s="61" t="s">
        <v>88</v>
      </c>
      <c r="H674" s="65">
        <v>0.48535310218978106</v>
      </c>
      <c r="I674" s="65">
        <v>0</v>
      </c>
      <c r="J674" s="65">
        <v>0</v>
      </c>
      <c r="K674" s="65">
        <v>3.5085766423357666E-2</v>
      </c>
    </row>
    <row r="675" spans="1:11" ht="12.75" hidden="1" customHeight="1" x14ac:dyDescent="0.25">
      <c r="A675" s="22" t="s">
        <v>1843</v>
      </c>
      <c r="B675" s="22">
        <v>2001</v>
      </c>
      <c r="C675" s="22" t="s">
        <v>5576</v>
      </c>
      <c r="D675" s="22">
        <v>21129</v>
      </c>
      <c r="E675" s="51" t="s">
        <v>61</v>
      </c>
      <c r="G675" s="61" t="s">
        <v>88</v>
      </c>
      <c r="H675" s="65"/>
      <c r="I675" s="65"/>
      <c r="J675" s="65"/>
      <c r="K675" s="65"/>
    </row>
    <row r="676" spans="1:11" ht="12.75" hidden="1" customHeight="1" x14ac:dyDescent="0.25">
      <c r="A676" s="22" t="s">
        <v>1844</v>
      </c>
      <c r="B676" s="22">
        <v>2001</v>
      </c>
      <c r="C676" s="22" t="s">
        <v>5576</v>
      </c>
      <c r="D676" s="22">
        <v>21130</v>
      </c>
      <c r="E676" s="51" t="s">
        <v>61</v>
      </c>
      <c r="F676" s="22" t="s">
        <v>3824</v>
      </c>
      <c r="G676" s="61" t="s">
        <v>88</v>
      </c>
      <c r="H676" s="65">
        <v>0.58399999999999996</v>
      </c>
      <c r="I676" s="65">
        <v>0.45400000000000001</v>
      </c>
      <c r="J676" s="65">
        <v>0.79700000000000004</v>
      </c>
      <c r="K676" s="65">
        <v>0.123</v>
      </c>
    </row>
    <row r="677" spans="1:11" ht="12.75" hidden="1" customHeight="1" x14ac:dyDescent="0.25">
      <c r="A677" s="22" t="s">
        <v>1845</v>
      </c>
      <c r="B677" s="22">
        <v>2001</v>
      </c>
      <c r="C677" s="22" t="s">
        <v>5576</v>
      </c>
      <c r="D677" s="22">
        <v>21131</v>
      </c>
      <c r="E677" s="51" t="s">
        <v>61</v>
      </c>
      <c r="F677" s="22" t="s">
        <v>3825</v>
      </c>
      <c r="G677" s="61" t="s">
        <v>88</v>
      </c>
      <c r="H677" s="65">
        <v>0.96953209093099846</v>
      </c>
      <c r="I677" s="65">
        <v>0.21159169411197687</v>
      </c>
      <c r="J677" s="65">
        <v>0</v>
      </c>
      <c r="K677" s="65">
        <v>0.16422041931078801</v>
      </c>
    </row>
    <row r="678" spans="1:11" ht="12.75" hidden="1" customHeight="1" x14ac:dyDescent="0.25">
      <c r="A678" s="22" t="s">
        <v>1846</v>
      </c>
      <c r="B678" s="22">
        <v>2001</v>
      </c>
      <c r="C678" s="22" t="s">
        <v>5576</v>
      </c>
      <c r="D678" s="22">
        <v>21132</v>
      </c>
      <c r="E678" s="51" t="s">
        <v>61</v>
      </c>
      <c r="F678" s="22" t="s">
        <v>3826</v>
      </c>
      <c r="G678" s="61" t="s">
        <v>88</v>
      </c>
      <c r="H678" s="65">
        <v>5.4712819938176196</v>
      </c>
      <c r="I678" s="65">
        <v>6.8429729520865532</v>
      </c>
      <c r="J678" s="65">
        <v>0</v>
      </c>
      <c r="K678" s="65">
        <v>2.8548511591962908</v>
      </c>
    </row>
    <row r="679" spans="1:11" ht="12.75" hidden="1" customHeight="1" x14ac:dyDescent="0.25">
      <c r="A679" s="22" t="s">
        <v>1847</v>
      </c>
      <c r="B679" s="22">
        <v>2001</v>
      </c>
      <c r="C679" s="22" t="s">
        <v>5576</v>
      </c>
      <c r="D679" s="22">
        <v>21133</v>
      </c>
      <c r="E679" s="51" t="s">
        <v>61</v>
      </c>
      <c r="F679" s="22" t="s">
        <v>3827</v>
      </c>
      <c r="G679" s="61" t="s">
        <v>88</v>
      </c>
      <c r="H679" s="65">
        <v>3.7490334639734697</v>
      </c>
      <c r="I679" s="65">
        <v>2.9099957793186615</v>
      </c>
      <c r="J679" s="65">
        <v>3.0298583056979198</v>
      </c>
      <c r="K679" s="65">
        <v>0.90895749170937601</v>
      </c>
    </row>
    <row r="680" spans="1:11" ht="12.75" hidden="1" customHeight="1" x14ac:dyDescent="0.25">
      <c r="A680" s="22" t="s">
        <v>1848</v>
      </c>
      <c r="B680" s="22">
        <v>2001</v>
      </c>
      <c r="C680" s="22" t="s">
        <v>5576</v>
      </c>
      <c r="D680" s="22">
        <v>21134</v>
      </c>
      <c r="E680" s="51" t="s">
        <v>61</v>
      </c>
      <c r="F680" s="22" t="s">
        <v>3828</v>
      </c>
      <c r="G680" s="61" t="s">
        <v>88</v>
      </c>
      <c r="H680" s="65">
        <v>0.74237993947007763</v>
      </c>
      <c r="I680" s="65">
        <v>3.2725319780721795</v>
      </c>
      <c r="J680" s="65">
        <v>0</v>
      </c>
      <c r="K680" s="65">
        <v>0.13332537688442211</v>
      </c>
    </row>
    <row r="681" spans="1:11" ht="12.75" hidden="1" customHeight="1" x14ac:dyDescent="0.25">
      <c r="A681" s="22" t="s">
        <v>1849</v>
      </c>
      <c r="B681" s="22">
        <v>2001</v>
      </c>
      <c r="C681" s="22" t="s">
        <v>5576</v>
      </c>
      <c r="D681" s="22">
        <v>21135</v>
      </c>
      <c r="E681" s="51" t="s">
        <v>61</v>
      </c>
      <c r="G681" s="61" t="s">
        <v>88</v>
      </c>
      <c r="H681" s="65"/>
      <c r="I681" s="65"/>
      <c r="J681" s="65"/>
      <c r="K681" s="65"/>
    </row>
    <row r="682" spans="1:11" ht="12.75" hidden="1" customHeight="1" x14ac:dyDescent="0.25">
      <c r="A682" s="22" t="s">
        <v>1850</v>
      </c>
      <c r="B682" s="22">
        <v>2001</v>
      </c>
      <c r="C682" s="22" t="s">
        <v>5576</v>
      </c>
      <c r="D682" s="22">
        <v>21136</v>
      </c>
      <c r="E682" s="22" t="s">
        <v>59</v>
      </c>
      <c r="F682" s="22" t="s">
        <v>2456</v>
      </c>
      <c r="G682" s="79" t="s">
        <v>88</v>
      </c>
      <c r="H682" s="65">
        <v>1.857</v>
      </c>
      <c r="I682" s="65">
        <v>0.88600000000000001</v>
      </c>
      <c r="J682" s="65">
        <v>0</v>
      </c>
      <c r="K682" s="65">
        <v>0.40600000000000003</v>
      </c>
    </row>
    <row r="683" spans="1:11" ht="12.75" hidden="1" customHeight="1" x14ac:dyDescent="0.25">
      <c r="A683" s="22" t="s">
        <v>1851</v>
      </c>
      <c r="B683" s="22">
        <v>2001</v>
      </c>
      <c r="C683" s="22" t="s">
        <v>5576</v>
      </c>
      <c r="D683" s="22">
        <v>21137</v>
      </c>
      <c r="E683" s="51" t="s">
        <v>59</v>
      </c>
      <c r="F683" s="22" t="s">
        <v>3829</v>
      </c>
      <c r="G683" s="79" t="s">
        <v>88</v>
      </c>
      <c r="H683" s="65">
        <v>2.0531371666666667</v>
      </c>
      <c r="I683" s="65">
        <v>0.87112116666666661</v>
      </c>
      <c r="J683" s="65">
        <v>19.560210083333335</v>
      </c>
      <c r="K683" s="65">
        <v>2.3932745833333331</v>
      </c>
    </row>
    <row r="684" spans="1:11" ht="12.75" hidden="1" customHeight="1" x14ac:dyDescent="0.25">
      <c r="A684" s="22" t="s">
        <v>1852</v>
      </c>
      <c r="B684" s="22">
        <v>2001</v>
      </c>
      <c r="C684" s="22" t="s">
        <v>5576</v>
      </c>
      <c r="D684" s="22">
        <v>21138</v>
      </c>
      <c r="E684" s="51" t="s">
        <v>59</v>
      </c>
      <c r="F684" s="22" t="s">
        <v>3830</v>
      </c>
      <c r="G684" s="79" t="s">
        <v>88</v>
      </c>
      <c r="H684" s="65">
        <v>0.92761540201800829</v>
      </c>
      <c r="I684" s="65">
        <v>1.1442846930003168</v>
      </c>
      <c r="J684" s="65">
        <v>3.3583740102257815</v>
      </c>
      <c r="K684" s="65">
        <v>0.33685303832405777</v>
      </c>
    </row>
    <row r="685" spans="1:11" ht="12.75" hidden="1" customHeight="1" x14ac:dyDescent="0.25">
      <c r="A685" s="22" t="s">
        <v>1853</v>
      </c>
      <c r="B685" s="22">
        <v>2001</v>
      </c>
      <c r="C685" s="22" t="s">
        <v>5576</v>
      </c>
      <c r="D685" s="22">
        <v>21139</v>
      </c>
      <c r="E685" s="51" t="s">
        <v>59</v>
      </c>
      <c r="F685" s="22" t="s">
        <v>3831</v>
      </c>
      <c r="G685" s="79" t="s">
        <v>88</v>
      </c>
      <c r="H685" s="65">
        <v>2.0209999999999999</v>
      </c>
      <c r="I685" s="65">
        <v>2.02</v>
      </c>
      <c r="J685" s="65">
        <v>1.91</v>
      </c>
      <c r="K685" s="65">
        <v>0.93899999999999995</v>
      </c>
    </row>
    <row r="686" spans="1:11" ht="12.75" hidden="1" customHeight="1" x14ac:dyDescent="0.25">
      <c r="A686" s="22" t="s">
        <v>1854</v>
      </c>
      <c r="B686" s="22">
        <v>2001</v>
      </c>
      <c r="C686" s="22" t="s">
        <v>5576</v>
      </c>
      <c r="D686" s="22">
        <v>21140</v>
      </c>
      <c r="E686" s="51" t="s">
        <v>59</v>
      </c>
      <c r="F686" s="22" t="s">
        <v>3832</v>
      </c>
      <c r="G686" s="79" t="s">
        <v>88</v>
      </c>
      <c r="H686" s="65">
        <v>4.7579758296806514</v>
      </c>
      <c r="I686" s="65">
        <v>7.4573757044458366</v>
      </c>
      <c r="J686" s="65">
        <v>2.1351345648090172</v>
      </c>
      <c r="K686" s="65">
        <v>2.3024293049467754</v>
      </c>
    </row>
    <row r="687" spans="1:11" ht="12.75" hidden="1" customHeight="1" x14ac:dyDescent="0.25">
      <c r="A687" s="22" t="s">
        <v>1855</v>
      </c>
      <c r="B687" s="22">
        <v>2001</v>
      </c>
      <c r="C687" s="22" t="s">
        <v>5576</v>
      </c>
      <c r="D687" s="22">
        <v>21141</v>
      </c>
      <c r="E687" s="51" t="s">
        <v>59</v>
      </c>
      <c r="F687" s="22" t="s">
        <v>3833</v>
      </c>
      <c r="G687" s="79" t="s">
        <v>88</v>
      </c>
      <c r="H687" s="65">
        <v>1.1287802683859358</v>
      </c>
      <c r="I687" s="65">
        <v>0</v>
      </c>
      <c r="J687" s="65">
        <v>0</v>
      </c>
      <c r="K687" s="65">
        <v>0.13009670889871805</v>
      </c>
    </row>
    <row r="688" spans="1:11" ht="12.75" hidden="1" customHeight="1" x14ac:dyDescent="0.25">
      <c r="A688" s="22" t="s">
        <v>1856</v>
      </c>
      <c r="B688" s="22">
        <v>2001</v>
      </c>
      <c r="C688" s="22" t="s">
        <v>5576</v>
      </c>
      <c r="D688" s="22">
        <v>21142</v>
      </c>
      <c r="E688" s="51" t="s">
        <v>59</v>
      </c>
      <c r="F688" s="22" t="s">
        <v>3834</v>
      </c>
      <c r="G688" s="79" t="s">
        <v>88</v>
      </c>
      <c r="H688" s="65">
        <v>2.2252406886858749</v>
      </c>
      <c r="I688" s="65">
        <v>0</v>
      </c>
      <c r="J688" s="65">
        <v>0</v>
      </c>
      <c r="K688" s="65">
        <v>0</v>
      </c>
    </row>
    <row r="689" spans="1:11" ht="12.75" hidden="1" customHeight="1" x14ac:dyDescent="0.25">
      <c r="A689" s="22" t="s">
        <v>1857</v>
      </c>
      <c r="B689" s="22">
        <v>2001</v>
      </c>
      <c r="C689" s="22" t="s">
        <v>5576</v>
      </c>
      <c r="D689" s="22">
        <v>21143</v>
      </c>
      <c r="E689" s="51" t="s">
        <v>59</v>
      </c>
      <c r="F689" s="22" t="s">
        <v>3835</v>
      </c>
      <c r="G689" s="79" t="s">
        <v>88</v>
      </c>
      <c r="H689" s="65">
        <v>2.5830000000000002</v>
      </c>
      <c r="I689" s="65">
        <v>0.19400000000000001</v>
      </c>
      <c r="J689" s="65">
        <v>0</v>
      </c>
      <c r="K689" s="65">
        <v>1.0629999999999999</v>
      </c>
    </row>
    <row r="690" spans="1:11" ht="12.75" hidden="1" customHeight="1" x14ac:dyDescent="0.25">
      <c r="A690" s="22" t="s">
        <v>1858</v>
      </c>
      <c r="B690" s="22">
        <v>2001</v>
      </c>
      <c r="C690" s="22" t="s">
        <v>5576</v>
      </c>
      <c r="D690" s="22">
        <v>21144</v>
      </c>
      <c r="E690" s="51" t="s">
        <v>59</v>
      </c>
      <c r="F690" s="22" t="s">
        <v>3836</v>
      </c>
      <c r="G690" s="79" t="s">
        <v>88</v>
      </c>
      <c r="H690" s="65">
        <v>0.97806488862079366</v>
      </c>
      <c r="I690" s="65">
        <v>0.49917187298030941</v>
      </c>
      <c r="J690" s="65">
        <v>0</v>
      </c>
      <c r="K690" s="65">
        <v>1.9904478435089836</v>
      </c>
    </row>
    <row r="691" spans="1:11" ht="12.75" hidden="1" customHeight="1" x14ac:dyDescent="0.25">
      <c r="A691" s="22" t="s">
        <v>1859</v>
      </c>
      <c r="B691" s="22">
        <v>2001</v>
      </c>
      <c r="C691" s="22" t="s">
        <v>5576</v>
      </c>
      <c r="D691" s="22">
        <v>21145</v>
      </c>
      <c r="E691" s="51" t="s">
        <v>59</v>
      </c>
      <c r="F691" s="22" t="s">
        <v>3837</v>
      </c>
      <c r="G691" s="79" t="s">
        <v>88</v>
      </c>
      <c r="H691" s="65">
        <v>0.60134730538922154</v>
      </c>
      <c r="I691" s="65">
        <v>0</v>
      </c>
      <c r="J691" s="65">
        <v>1.4401197604790419</v>
      </c>
      <c r="K691" s="65">
        <v>0.49041916167664673</v>
      </c>
    </row>
    <row r="692" spans="1:11" ht="12.75" hidden="1" customHeight="1" x14ac:dyDescent="0.25">
      <c r="A692" s="22" t="s">
        <v>1860</v>
      </c>
      <c r="B692" s="22">
        <v>2001</v>
      </c>
      <c r="C692" s="22" t="s">
        <v>5576</v>
      </c>
      <c r="D692" s="22">
        <v>21146</v>
      </c>
      <c r="E692" s="51" t="s">
        <v>59</v>
      </c>
      <c r="F692" s="22" t="s">
        <v>3838</v>
      </c>
      <c r="G692" s="79" t="s">
        <v>88</v>
      </c>
      <c r="H692" s="65">
        <v>1.3580516855942055</v>
      </c>
      <c r="I692" s="65">
        <v>0.22806974872574445</v>
      </c>
      <c r="J692" s="65">
        <v>6.9250269158544224</v>
      </c>
      <c r="K692" s="65">
        <v>0.50797353125279443</v>
      </c>
    </row>
    <row r="693" spans="1:11" ht="12.75" hidden="1" customHeight="1" x14ac:dyDescent="0.25">
      <c r="A693" s="22" t="s">
        <v>1861</v>
      </c>
      <c r="B693" s="22">
        <v>2001</v>
      </c>
      <c r="C693" s="22" t="s">
        <v>5576</v>
      </c>
      <c r="D693" s="22">
        <v>21147</v>
      </c>
      <c r="E693" s="51" t="s">
        <v>59</v>
      </c>
      <c r="F693" s="22" t="s">
        <v>3839</v>
      </c>
      <c r="G693" s="79" t="s">
        <v>88</v>
      </c>
      <c r="H693" s="65">
        <v>3.6749570673385699</v>
      </c>
      <c r="I693" s="65">
        <v>2.48779753964725</v>
      </c>
      <c r="J693" s="65">
        <v>0</v>
      </c>
      <c r="K693" s="65">
        <v>1.0780456005138086</v>
      </c>
    </row>
    <row r="694" spans="1:11" ht="12.75" hidden="1" customHeight="1" x14ac:dyDescent="0.25">
      <c r="A694" s="22" t="s">
        <v>1862</v>
      </c>
      <c r="B694" s="22">
        <v>2001</v>
      </c>
      <c r="C694" s="22" t="s">
        <v>5576</v>
      </c>
      <c r="D694" s="22">
        <v>21148</v>
      </c>
      <c r="E694" s="51" t="s">
        <v>59</v>
      </c>
      <c r="F694" s="22" t="s">
        <v>3840</v>
      </c>
      <c r="G694" s="79" t="s">
        <v>88</v>
      </c>
      <c r="H694" s="65">
        <v>1.1203724617222284</v>
      </c>
      <c r="I694" s="65">
        <v>4.3498905418612237</v>
      </c>
      <c r="J694" s="65">
        <v>0</v>
      </c>
      <c r="K694" s="65">
        <v>8.5361711369312643E-2</v>
      </c>
    </row>
    <row r="695" spans="1:11" ht="12.75" hidden="1" customHeight="1" x14ac:dyDescent="0.25">
      <c r="A695" s="22" t="s">
        <v>1863</v>
      </c>
      <c r="B695" s="22">
        <v>2001</v>
      </c>
      <c r="C695" s="22" t="s">
        <v>5576</v>
      </c>
      <c r="D695" s="22">
        <v>21149</v>
      </c>
      <c r="E695" s="51" t="s">
        <v>59</v>
      </c>
      <c r="F695" s="22" t="s">
        <v>3841</v>
      </c>
      <c r="G695" s="79" t="s">
        <v>88</v>
      </c>
      <c r="H695" s="65">
        <v>0.26023538441003735</v>
      </c>
      <c r="I695" s="65">
        <v>0</v>
      </c>
      <c r="J695" s="65">
        <v>0</v>
      </c>
      <c r="K695" s="65">
        <v>6.410486930044125E-2</v>
      </c>
    </row>
    <row r="696" spans="1:11" ht="12.75" hidden="1" customHeight="1" x14ac:dyDescent="0.25">
      <c r="A696" s="22" t="s">
        <v>1864</v>
      </c>
      <c r="B696" s="22">
        <v>2001</v>
      </c>
      <c r="C696" s="22" t="s">
        <v>5576</v>
      </c>
      <c r="D696" s="22">
        <v>21150</v>
      </c>
      <c r="E696" s="51" t="s">
        <v>59</v>
      </c>
      <c r="F696" s="22" t="s">
        <v>3842</v>
      </c>
      <c r="G696" s="79" t="s">
        <v>88</v>
      </c>
      <c r="H696" s="65">
        <v>1.7311286932871803</v>
      </c>
      <c r="I696" s="65">
        <v>1.1694736061317841</v>
      </c>
      <c r="J696" s="65">
        <v>0.21350587217208558</v>
      </c>
      <c r="K696" s="65">
        <v>0.76554357769810866</v>
      </c>
    </row>
    <row r="697" spans="1:11" ht="12.75" hidden="1" customHeight="1" x14ac:dyDescent="0.25">
      <c r="A697" s="22" t="s">
        <v>1865</v>
      </c>
      <c r="B697" s="22">
        <v>2001</v>
      </c>
      <c r="C697" s="22" t="s">
        <v>5576</v>
      </c>
      <c r="D697" s="22">
        <v>21151</v>
      </c>
      <c r="E697" s="51" t="s">
        <v>59</v>
      </c>
      <c r="F697" s="22" t="s">
        <v>3843</v>
      </c>
      <c r="G697" s="79" t="s">
        <v>88</v>
      </c>
      <c r="H697" s="65">
        <v>1.541389721745865</v>
      </c>
      <c r="I697" s="65">
        <v>0.40390523870111189</v>
      </c>
      <c r="J697" s="65">
        <v>2.0850243403219562</v>
      </c>
      <c r="K697" s="65">
        <v>0.81654356364441005</v>
      </c>
    </row>
    <row r="698" spans="1:11" ht="12.75" hidden="1" customHeight="1" x14ac:dyDescent="0.25">
      <c r="A698" s="22" t="s">
        <v>1866</v>
      </c>
      <c r="B698" s="22">
        <v>2001</v>
      </c>
      <c r="C698" s="22" t="s">
        <v>5576</v>
      </c>
      <c r="D698" s="22">
        <v>21152</v>
      </c>
      <c r="E698" s="51" t="s">
        <v>59</v>
      </c>
      <c r="F698" s="22" t="s">
        <v>3844</v>
      </c>
      <c r="G698" s="79" t="s">
        <v>88</v>
      </c>
      <c r="H698" s="65">
        <v>1.4817559232991859</v>
      </c>
      <c r="I698" s="65">
        <v>1.1999731021801945</v>
      </c>
      <c r="J698" s="65">
        <v>1.8018765432098767</v>
      </c>
      <c r="K698" s="65">
        <v>0.59040210139217231</v>
      </c>
    </row>
    <row r="699" spans="1:11" ht="12.75" hidden="1" customHeight="1" x14ac:dyDescent="0.25">
      <c r="A699" s="22" t="s">
        <v>1867</v>
      </c>
      <c r="B699" s="22">
        <v>2001</v>
      </c>
      <c r="C699" s="22" t="s">
        <v>5576</v>
      </c>
      <c r="D699" s="22">
        <v>21153</v>
      </c>
      <c r="E699" s="51" t="s">
        <v>59</v>
      </c>
      <c r="F699" s="22" t="s">
        <v>3845</v>
      </c>
      <c r="G699" s="79" t="s">
        <v>88</v>
      </c>
      <c r="H699" s="65">
        <v>1.3741614768683272</v>
      </c>
      <c r="I699" s="65">
        <v>0.63645373665480431</v>
      </c>
      <c r="J699" s="65">
        <v>2.5908167259786476</v>
      </c>
      <c r="K699" s="65">
        <v>0.40823042704626333</v>
      </c>
    </row>
    <row r="700" spans="1:11" ht="12.75" hidden="1" customHeight="1" x14ac:dyDescent="0.25">
      <c r="A700" s="22" t="s">
        <v>1868</v>
      </c>
      <c r="B700" s="22">
        <v>2001</v>
      </c>
      <c r="C700" s="22" t="s">
        <v>5576</v>
      </c>
      <c r="D700" s="22">
        <v>21154</v>
      </c>
      <c r="E700" s="51" t="s">
        <v>59</v>
      </c>
      <c r="F700" s="22" t="s">
        <v>3846</v>
      </c>
      <c r="G700" s="79" t="s">
        <v>88</v>
      </c>
      <c r="H700" s="65">
        <v>7.2566731453599775</v>
      </c>
      <c r="I700" s="65">
        <v>7.2195546126471388</v>
      </c>
      <c r="J700" s="65">
        <v>8.7012027101012865</v>
      </c>
      <c r="K700" s="65">
        <v>0.4825409252669039</v>
      </c>
    </row>
    <row r="701" spans="1:11" ht="12.75" hidden="1" customHeight="1" x14ac:dyDescent="0.25">
      <c r="A701" s="22" t="s">
        <v>1869</v>
      </c>
      <c r="B701" s="22">
        <v>2001</v>
      </c>
      <c r="C701" s="22" t="s">
        <v>5576</v>
      </c>
      <c r="D701" s="22">
        <v>21155</v>
      </c>
      <c r="E701" s="51" t="s">
        <v>59</v>
      </c>
      <c r="F701" s="22" t="s">
        <v>3847</v>
      </c>
      <c r="G701" s="79" t="s">
        <v>88</v>
      </c>
      <c r="H701" s="65">
        <v>2.7146923336606923</v>
      </c>
      <c r="I701" s="65">
        <v>3.1302374171372449</v>
      </c>
      <c r="J701" s="65">
        <v>2.0595263626319666</v>
      </c>
      <c r="K701" s="65">
        <v>0.38824650135035599</v>
      </c>
    </row>
    <row r="702" spans="1:11" ht="12.75" hidden="1" customHeight="1" x14ac:dyDescent="0.25">
      <c r="A702" s="22" t="s">
        <v>1870</v>
      </c>
      <c r="B702" s="22">
        <v>2001</v>
      </c>
      <c r="C702" s="22" t="s">
        <v>5576</v>
      </c>
      <c r="D702" s="22">
        <v>21156</v>
      </c>
      <c r="E702" s="51" t="s">
        <v>59</v>
      </c>
      <c r="F702" s="22" t="s">
        <v>3848</v>
      </c>
      <c r="G702" s="79" t="s">
        <v>88</v>
      </c>
      <c r="H702" s="65">
        <v>0.30850468350837351</v>
      </c>
      <c r="I702" s="65">
        <v>1.5572632311977714</v>
      </c>
      <c r="J702" s="65">
        <v>0</v>
      </c>
      <c r="K702" s="65">
        <v>1.0381754874651812</v>
      </c>
    </row>
    <row r="703" spans="1:11" ht="12.75" hidden="1" customHeight="1" x14ac:dyDescent="0.25">
      <c r="A703" s="22" t="s">
        <v>1871</v>
      </c>
      <c r="B703" s="22">
        <v>2001</v>
      </c>
      <c r="C703" s="22" t="s">
        <v>5576</v>
      </c>
      <c r="D703" s="22">
        <v>21157</v>
      </c>
      <c r="E703" s="51" t="s">
        <v>59</v>
      </c>
      <c r="F703" s="22" t="s">
        <v>3849</v>
      </c>
      <c r="G703" s="79" t="s">
        <v>88</v>
      </c>
      <c r="H703" s="65">
        <v>2.3036429126860698</v>
      </c>
      <c r="I703" s="65">
        <v>0.85449661186403025</v>
      </c>
      <c r="J703" s="65">
        <v>0</v>
      </c>
      <c r="K703" s="65">
        <v>0.65294867807153967</v>
      </c>
    </row>
    <row r="704" spans="1:11" ht="12.75" hidden="1" customHeight="1" x14ac:dyDescent="0.25">
      <c r="A704" s="22" t="s">
        <v>1872</v>
      </c>
      <c r="B704" s="22">
        <v>2001</v>
      </c>
      <c r="C704" s="22" t="s">
        <v>5576</v>
      </c>
      <c r="D704" s="22">
        <v>21158</v>
      </c>
      <c r="E704" s="51" t="s">
        <v>59</v>
      </c>
      <c r="F704" s="22" t="s">
        <v>3850</v>
      </c>
      <c r="G704" s="79" t="s">
        <v>88</v>
      </c>
      <c r="H704" s="65">
        <v>3.436871237458194</v>
      </c>
      <c r="I704" s="65">
        <v>0.42561872909698995</v>
      </c>
      <c r="J704" s="65">
        <v>2.1901630434782611</v>
      </c>
      <c r="K704" s="65">
        <v>1.6545928093645486</v>
      </c>
    </row>
    <row r="705" spans="1:11" ht="12.75" hidden="1" customHeight="1" x14ac:dyDescent="0.25">
      <c r="A705" s="22" t="s">
        <v>1873</v>
      </c>
      <c r="B705" s="22">
        <v>2001</v>
      </c>
      <c r="C705" s="22" t="s">
        <v>5576</v>
      </c>
      <c r="D705" s="22">
        <v>21159</v>
      </c>
      <c r="E705" s="51" t="s">
        <v>59</v>
      </c>
      <c r="F705" s="22" t="s">
        <v>3851</v>
      </c>
      <c r="G705" s="79" t="s">
        <v>88</v>
      </c>
      <c r="H705" s="65">
        <v>1.3932426570663388</v>
      </c>
      <c r="I705" s="65">
        <v>2.2944542301444439</v>
      </c>
      <c r="J705" s="65">
        <v>5.79615998595074</v>
      </c>
      <c r="K705" s="65">
        <v>1.6333402994248585</v>
      </c>
    </row>
    <row r="706" spans="1:11" ht="12.75" hidden="1" customHeight="1" x14ac:dyDescent="0.25">
      <c r="A706" s="22" t="s">
        <v>1874</v>
      </c>
      <c r="B706" s="22">
        <v>2001</v>
      </c>
      <c r="C706" s="22" t="s">
        <v>5576</v>
      </c>
      <c r="D706" s="22">
        <v>21160</v>
      </c>
      <c r="E706" s="51" t="s">
        <v>59</v>
      </c>
      <c r="F706" s="22" t="s">
        <v>3852</v>
      </c>
      <c r="G706" s="79" t="s">
        <v>88</v>
      </c>
      <c r="H706" s="65">
        <v>1.5804151179585939</v>
      </c>
      <c r="I706" s="65">
        <v>2.4062349542609534</v>
      </c>
      <c r="J706" s="65">
        <v>2.5852588348579681</v>
      </c>
      <c r="K706" s="65">
        <v>0.46007212325469421</v>
      </c>
    </row>
    <row r="707" spans="1:11" ht="12.75" hidden="1" customHeight="1" x14ac:dyDescent="0.25">
      <c r="A707" s="22" t="s">
        <v>1875</v>
      </c>
      <c r="B707" s="22">
        <v>2001</v>
      </c>
      <c r="C707" s="22" t="s">
        <v>5576</v>
      </c>
      <c r="D707" s="22">
        <v>21161</v>
      </c>
      <c r="E707" s="51" t="s">
        <v>59</v>
      </c>
      <c r="F707" s="22" t="s">
        <v>3853</v>
      </c>
      <c r="G707" s="79" t="s">
        <v>88</v>
      </c>
      <c r="H707" s="65">
        <v>4.8532771834107669</v>
      </c>
      <c r="I707" s="65">
        <v>1.5615203955500616</v>
      </c>
      <c r="J707" s="65">
        <v>3.5466256340309448</v>
      </c>
      <c r="K707" s="65">
        <v>0.4702509696943864</v>
      </c>
    </row>
    <row r="708" spans="1:11" ht="12.75" hidden="1" customHeight="1" x14ac:dyDescent="0.25">
      <c r="A708" s="22" t="s">
        <v>1876</v>
      </c>
      <c r="B708" s="22">
        <v>2001</v>
      </c>
      <c r="C708" s="22" t="s">
        <v>5576</v>
      </c>
      <c r="D708" s="22">
        <v>21162</v>
      </c>
      <c r="E708" s="51" t="s">
        <v>59</v>
      </c>
      <c r="F708" s="22" t="s">
        <v>3854</v>
      </c>
      <c r="G708" s="79" t="s">
        <v>88</v>
      </c>
      <c r="H708" s="65">
        <v>1.2834927588703839</v>
      </c>
      <c r="I708" s="65">
        <v>1.1986974414675355</v>
      </c>
      <c r="J708" s="65">
        <v>0</v>
      </c>
      <c r="K708" s="65">
        <v>5.0106323919864831E-2</v>
      </c>
    </row>
    <row r="709" spans="1:11" ht="12.75" hidden="1" customHeight="1" x14ac:dyDescent="0.25">
      <c r="A709" s="22" t="s">
        <v>1877</v>
      </c>
      <c r="B709" s="22">
        <v>2001</v>
      </c>
      <c r="C709" s="22" t="s">
        <v>5576</v>
      </c>
      <c r="D709" s="22">
        <v>21163</v>
      </c>
      <c r="E709" s="51" t="s">
        <v>59</v>
      </c>
      <c r="F709" s="22" t="s">
        <v>3855</v>
      </c>
      <c r="G709" s="79" t="s">
        <v>88</v>
      </c>
      <c r="H709" s="65">
        <v>0.90703753115378982</v>
      </c>
      <c r="I709" s="65">
        <v>0</v>
      </c>
      <c r="J709" s="65">
        <v>0</v>
      </c>
      <c r="K709" s="65">
        <v>5.6335207308503166E-2</v>
      </c>
    </row>
    <row r="710" spans="1:11" ht="12.75" hidden="1" customHeight="1" x14ac:dyDescent="0.25">
      <c r="A710" s="22" t="s">
        <v>1878</v>
      </c>
      <c r="B710" s="22">
        <v>2001</v>
      </c>
      <c r="C710" s="22" t="s">
        <v>5576</v>
      </c>
      <c r="D710" s="22">
        <v>21164</v>
      </c>
      <c r="E710" s="51" t="s">
        <v>59</v>
      </c>
      <c r="F710" s="22" t="s">
        <v>3856</v>
      </c>
      <c r="G710" s="79" t="s">
        <v>88</v>
      </c>
      <c r="H710" s="65">
        <v>1.2451550126805031</v>
      </c>
      <c r="I710" s="65">
        <v>0.45421851871021174</v>
      </c>
      <c r="J710" s="65">
        <v>0</v>
      </c>
      <c r="K710" s="65">
        <v>0.55242792816106834</v>
      </c>
    </row>
    <row r="711" spans="1:11" ht="12.75" hidden="1" customHeight="1" x14ac:dyDescent="0.25">
      <c r="A711" s="22" t="s">
        <v>1879</v>
      </c>
      <c r="B711" s="22">
        <v>2001</v>
      </c>
      <c r="C711" s="22" t="s">
        <v>5576</v>
      </c>
      <c r="D711" s="22">
        <v>21165</v>
      </c>
      <c r="E711" s="51" t="s">
        <v>59</v>
      </c>
      <c r="F711" s="22" t="s">
        <v>3857</v>
      </c>
      <c r="G711" s="79" t="s">
        <v>88</v>
      </c>
      <c r="H711" s="65">
        <v>0.22806760718211805</v>
      </c>
      <c r="I711" s="65">
        <v>0.16168972150971053</v>
      </c>
      <c r="J711" s="65">
        <v>2.1564302858189812</v>
      </c>
      <c r="K711" s="65">
        <v>0.28423351044338591</v>
      </c>
    </row>
    <row r="712" spans="1:11" ht="12.75" hidden="1" customHeight="1" x14ac:dyDescent="0.25">
      <c r="A712" s="22" t="s">
        <v>1880</v>
      </c>
      <c r="B712" s="22">
        <v>2001</v>
      </c>
      <c r="C712" s="22" t="s">
        <v>5576</v>
      </c>
      <c r="D712" s="22">
        <v>21166</v>
      </c>
      <c r="E712" s="51" t="s">
        <v>59</v>
      </c>
      <c r="F712" s="22" t="s">
        <v>3858</v>
      </c>
      <c r="G712" s="79" t="s">
        <v>88</v>
      </c>
      <c r="H712" s="65">
        <v>1.5562282378442285</v>
      </c>
      <c r="I712" s="65">
        <v>1.3147132371052759</v>
      </c>
      <c r="J712" s="65">
        <v>1.0041939504409083</v>
      </c>
      <c r="K712" s="65">
        <v>0.55021838514212518</v>
      </c>
    </row>
    <row r="713" spans="1:11" ht="12.75" hidden="1" customHeight="1" x14ac:dyDescent="0.25">
      <c r="A713" s="22" t="s">
        <v>1881</v>
      </c>
      <c r="B713" s="22">
        <v>2001</v>
      </c>
      <c r="C713" s="22" t="s">
        <v>5576</v>
      </c>
      <c r="D713" s="22">
        <v>21167</v>
      </c>
      <c r="E713" s="51" t="s">
        <v>59</v>
      </c>
      <c r="F713" s="22" t="s">
        <v>3859</v>
      </c>
      <c r="G713" s="79" t="s">
        <v>88</v>
      </c>
      <c r="H713" s="65">
        <v>0.9103302963556269</v>
      </c>
      <c r="I713" s="65">
        <v>0.94707008410092131</v>
      </c>
      <c r="J713" s="65">
        <v>2.9351008209851828</v>
      </c>
      <c r="K713" s="65">
        <v>0.39597326792150589</v>
      </c>
    </row>
    <row r="714" spans="1:11" ht="12.75" hidden="1" customHeight="1" x14ac:dyDescent="0.25">
      <c r="A714" s="22" t="s">
        <v>1882</v>
      </c>
      <c r="B714" s="22">
        <v>2001</v>
      </c>
      <c r="C714" s="22" t="s">
        <v>5576</v>
      </c>
      <c r="D714" s="22">
        <v>21168</v>
      </c>
      <c r="E714" s="51" t="s">
        <v>59</v>
      </c>
      <c r="F714" s="22" t="s">
        <v>3860</v>
      </c>
      <c r="G714" s="79" t="s">
        <v>88</v>
      </c>
      <c r="H714" s="65">
        <v>1.7745672602288933</v>
      </c>
      <c r="I714" s="65">
        <v>3.371677794434897</v>
      </c>
      <c r="J714" s="65">
        <v>0</v>
      </c>
      <c r="K714" s="65">
        <v>0.21840827818201763</v>
      </c>
    </row>
    <row r="715" spans="1:11" ht="12.75" hidden="1" customHeight="1" x14ac:dyDescent="0.25">
      <c r="A715" s="22" t="s">
        <v>1883</v>
      </c>
      <c r="B715" s="22">
        <v>2001</v>
      </c>
      <c r="C715" s="22" t="s">
        <v>5576</v>
      </c>
      <c r="D715" s="22">
        <v>21169</v>
      </c>
      <c r="E715" s="51" t="s">
        <v>59</v>
      </c>
      <c r="F715" s="22" t="s">
        <v>3861</v>
      </c>
      <c r="G715" s="79" t="s">
        <v>88</v>
      </c>
      <c r="H715" s="65">
        <v>0.36363460171845724</v>
      </c>
      <c r="I715" s="65">
        <v>0</v>
      </c>
      <c r="J715" s="65">
        <v>0</v>
      </c>
      <c r="K715" s="65">
        <v>0.28429614316170293</v>
      </c>
    </row>
    <row r="716" spans="1:11" ht="12.75" hidden="1" customHeight="1" x14ac:dyDescent="0.25">
      <c r="A716" s="22" t="s">
        <v>1884</v>
      </c>
      <c r="B716" s="22">
        <v>2001</v>
      </c>
      <c r="C716" s="22" t="s">
        <v>5576</v>
      </c>
      <c r="D716" s="22">
        <v>21170</v>
      </c>
      <c r="E716" s="51" t="s">
        <v>59</v>
      </c>
      <c r="G716" s="79" t="s">
        <v>88</v>
      </c>
      <c r="H716" s="65">
        <v>0</v>
      </c>
      <c r="I716" s="65">
        <v>0</v>
      </c>
      <c r="J716" s="65">
        <v>0</v>
      </c>
      <c r="K716" s="65">
        <v>0</v>
      </c>
    </row>
    <row r="717" spans="1:11" ht="12.75" hidden="1" customHeight="1" x14ac:dyDescent="0.25">
      <c r="A717" s="22" t="s">
        <v>1885</v>
      </c>
      <c r="B717" s="22">
        <v>2001</v>
      </c>
      <c r="C717" s="22" t="s">
        <v>5576</v>
      </c>
      <c r="D717" s="22">
        <v>21171</v>
      </c>
      <c r="E717" s="51" t="s">
        <v>199</v>
      </c>
      <c r="F717" s="22" t="s">
        <v>2457</v>
      </c>
      <c r="G717" s="79" t="s">
        <v>77</v>
      </c>
      <c r="H717" s="65">
        <v>1.6130586952210986</v>
      </c>
      <c r="I717" s="65">
        <v>2.1225384361160682</v>
      </c>
      <c r="J717" s="65">
        <v>4.0141362284354551</v>
      </c>
      <c r="K717" s="65">
        <v>2.8488555753850222</v>
      </c>
    </row>
    <row r="718" spans="1:11" ht="12.75" hidden="1" customHeight="1" x14ac:dyDescent="0.25">
      <c r="A718" s="22" t="s">
        <v>1886</v>
      </c>
      <c r="B718" s="22">
        <v>2001</v>
      </c>
      <c r="C718" s="22" t="s">
        <v>5576</v>
      </c>
      <c r="D718" s="22">
        <v>21172</v>
      </c>
      <c r="E718" s="51" t="s">
        <v>199</v>
      </c>
      <c r="F718" s="22" t="s">
        <v>3862</v>
      </c>
      <c r="G718" s="79" t="s">
        <v>77</v>
      </c>
      <c r="H718" s="65">
        <v>1.3692386369621319</v>
      </c>
      <c r="I718" s="65">
        <v>0</v>
      </c>
      <c r="J718" s="65">
        <v>0</v>
      </c>
      <c r="K718" s="65">
        <v>0.99060673092115648</v>
      </c>
    </row>
    <row r="719" spans="1:11" ht="12.75" hidden="1" customHeight="1" x14ac:dyDescent="0.25">
      <c r="A719" s="22" t="s">
        <v>1887</v>
      </c>
      <c r="B719" s="22">
        <v>2001</v>
      </c>
      <c r="C719" s="22" t="s">
        <v>5576</v>
      </c>
      <c r="D719" s="22">
        <v>21173</v>
      </c>
      <c r="E719" s="51" t="s">
        <v>199</v>
      </c>
      <c r="F719" s="22" t="s">
        <v>3863</v>
      </c>
      <c r="G719" s="79" t="s">
        <v>77</v>
      </c>
      <c r="H719" s="65">
        <v>0.27950788166702656</v>
      </c>
      <c r="I719" s="65">
        <v>0</v>
      </c>
      <c r="J719" s="65">
        <v>0</v>
      </c>
      <c r="K719" s="65">
        <v>0.13738522997192831</v>
      </c>
    </row>
    <row r="720" spans="1:11" ht="12.75" hidden="1" customHeight="1" x14ac:dyDescent="0.25">
      <c r="A720" s="22" t="s">
        <v>1888</v>
      </c>
      <c r="B720" s="22">
        <v>2001</v>
      </c>
      <c r="C720" s="22" t="s">
        <v>5576</v>
      </c>
      <c r="D720" s="22">
        <v>21174</v>
      </c>
      <c r="E720" s="51" t="s">
        <v>199</v>
      </c>
      <c r="G720" s="79" t="s">
        <v>77</v>
      </c>
      <c r="H720" s="65">
        <v>0</v>
      </c>
      <c r="I720" s="65">
        <v>0</v>
      </c>
      <c r="J720" s="65">
        <v>1.2412833168805526</v>
      </c>
      <c r="K720" s="65">
        <v>1.2913701875616979</v>
      </c>
    </row>
    <row r="721" spans="1:11" ht="12.75" hidden="1" customHeight="1" x14ac:dyDescent="0.25">
      <c r="A721" s="22" t="s">
        <v>1889</v>
      </c>
      <c r="B721" s="22">
        <v>2001</v>
      </c>
      <c r="C721" s="22" t="s">
        <v>5576</v>
      </c>
      <c r="D721" s="22">
        <v>21175</v>
      </c>
      <c r="E721" s="51" t="s">
        <v>199</v>
      </c>
      <c r="F721" s="22" t="s">
        <v>3864</v>
      </c>
      <c r="G721" s="79" t="s">
        <v>77</v>
      </c>
      <c r="H721" s="65">
        <v>0.59290032231518308</v>
      </c>
      <c r="I721" s="65">
        <v>0.85540580853106563</v>
      </c>
      <c r="J721" s="65">
        <v>0</v>
      </c>
      <c r="K721" s="65">
        <v>0.12672678644904675</v>
      </c>
    </row>
    <row r="722" spans="1:11" ht="12.75" hidden="1" customHeight="1" x14ac:dyDescent="0.25">
      <c r="A722" s="22" t="s">
        <v>1890</v>
      </c>
      <c r="B722" s="22">
        <v>2001</v>
      </c>
      <c r="C722" s="22" t="s">
        <v>5576</v>
      </c>
      <c r="D722" s="22">
        <v>21176</v>
      </c>
      <c r="E722" s="51" t="s">
        <v>199</v>
      </c>
      <c r="F722" s="22" t="s">
        <v>3865</v>
      </c>
      <c r="G722" s="79" t="s">
        <v>77</v>
      </c>
      <c r="H722" s="65">
        <v>0.59346833356230255</v>
      </c>
      <c r="I722" s="65">
        <v>2.3648127490039839</v>
      </c>
      <c r="J722" s="65">
        <v>5.5994416815496635</v>
      </c>
      <c r="K722" s="65">
        <v>3.0760686907542247</v>
      </c>
    </row>
    <row r="723" spans="1:11" ht="12.75" hidden="1" customHeight="1" x14ac:dyDescent="0.25">
      <c r="A723" s="22" t="s">
        <v>1891</v>
      </c>
      <c r="B723" s="22">
        <v>2001</v>
      </c>
      <c r="C723" s="22" t="s">
        <v>5576</v>
      </c>
      <c r="D723" s="22">
        <v>21177</v>
      </c>
      <c r="E723" s="51" t="s">
        <v>199</v>
      </c>
      <c r="F723" s="22" t="s">
        <v>3866</v>
      </c>
      <c r="G723" s="79" t="s">
        <v>77</v>
      </c>
      <c r="H723" s="65">
        <v>5.3514576271186436E-2</v>
      </c>
      <c r="I723" s="65">
        <v>0.4741986064030132</v>
      </c>
      <c r="J723" s="65">
        <v>0</v>
      </c>
      <c r="K723" s="65">
        <v>5.9460640301318264E-2</v>
      </c>
    </row>
    <row r="724" spans="1:11" ht="12.75" hidden="1" customHeight="1" x14ac:dyDescent="0.25">
      <c r="A724" s="22" t="s">
        <v>1892</v>
      </c>
      <c r="B724" s="22">
        <v>2001</v>
      </c>
      <c r="C724" s="22" t="s">
        <v>5576</v>
      </c>
      <c r="D724" s="22">
        <v>21178</v>
      </c>
      <c r="E724" s="51" t="s">
        <v>199</v>
      </c>
      <c r="F724" s="22" t="s">
        <v>3867</v>
      </c>
      <c r="G724" s="79" t="s">
        <v>77</v>
      </c>
      <c r="H724" s="65">
        <v>1.7371831464492014</v>
      </c>
      <c r="I724" s="65">
        <v>0.6520611620795107</v>
      </c>
      <c r="J724" s="65">
        <v>10.660212028542304</v>
      </c>
      <c r="K724" s="65">
        <v>0.9813849813115868</v>
      </c>
    </row>
    <row r="725" spans="1:11" ht="12.75" hidden="1" customHeight="1" x14ac:dyDescent="0.25">
      <c r="A725" s="22" t="s">
        <v>1893</v>
      </c>
      <c r="B725" s="22">
        <v>2001</v>
      </c>
      <c r="C725" s="22" t="s">
        <v>5576</v>
      </c>
      <c r="D725" s="22">
        <v>21179</v>
      </c>
      <c r="E725" s="51" t="s">
        <v>199</v>
      </c>
      <c r="F725" s="22" t="s">
        <v>3868</v>
      </c>
      <c r="G725" s="79" t="s">
        <v>77</v>
      </c>
      <c r="H725" s="65">
        <v>2.4309480738245202</v>
      </c>
      <c r="I725" s="65">
        <v>0.50595342024315226</v>
      </c>
      <c r="J725" s="65">
        <v>23.420109491724038</v>
      </c>
      <c r="K725" s="65">
        <v>6.7592214735608618</v>
      </c>
    </row>
    <row r="726" spans="1:11" ht="12.75" hidden="1" customHeight="1" x14ac:dyDescent="0.25">
      <c r="A726" s="22" t="s">
        <v>1894</v>
      </c>
      <c r="B726" s="22">
        <v>2001</v>
      </c>
      <c r="C726" s="22" t="s">
        <v>5576</v>
      </c>
      <c r="D726" s="22">
        <v>21180</v>
      </c>
      <c r="E726" s="51" t="s">
        <v>199</v>
      </c>
      <c r="F726" s="22" t="s">
        <v>3869</v>
      </c>
      <c r="G726" s="79" t="s">
        <v>77</v>
      </c>
      <c r="H726" s="65">
        <v>1.6954560923137099</v>
      </c>
      <c r="I726" s="65">
        <v>0</v>
      </c>
      <c r="J726" s="65">
        <v>0</v>
      </c>
      <c r="K726" s="65">
        <v>2.3812585566203789E-2</v>
      </c>
    </row>
    <row r="727" spans="1:11" ht="12.75" hidden="1" customHeight="1" x14ac:dyDescent="0.25">
      <c r="A727" s="22" t="s">
        <v>1895</v>
      </c>
      <c r="B727" s="22">
        <v>2001</v>
      </c>
      <c r="C727" s="22" t="s">
        <v>5576</v>
      </c>
      <c r="D727" s="22">
        <v>21181</v>
      </c>
      <c r="E727" s="51" t="s">
        <v>199</v>
      </c>
      <c r="F727" s="22" t="s">
        <v>3870</v>
      </c>
      <c r="G727" s="79" t="s">
        <v>77</v>
      </c>
      <c r="H727" s="65">
        <v>0.64299679487179495</v>
      </c>
      <c r="I727" s="65">
        <v>1.4260750343406594</v>
      </c>
      <c r="J727" s="65">
        <v>0</v>
      </c>
      <c r="K727" s="65">
        <v>0.14697069597069598</v>
      </c>
    </row>
    <row r="728" spans="1:11" ht="12.75" hidden="1" customHeight="1" x14ac:dyDescent="0.25">
      <c r="A728" s="22" t="s">
        <v>1896</v>
      </c>
      <c r="B728" s="22">
        <v>2001</v>
      </c>
      <c r="C728" s="22" t="s">
        <v>5576</v>
      </c>
      <c r="D728" s="22">
        <v>21182</v>
      </c>
      <c r="E728" s="51" t="s">
        <v>199</v>
      </c>
      <c r="F728" s="22" t="s">
        <v>3871</v>
      </c>
      <c r="G728" s="79" t="s">
        <v>77</v>
      </c>
      <c r="H728" s="65">
        <v>1.0452316210807204</v>
      </c>
      <c r="I728" s="65">
        <v>2.7136511674449628</v>
      </c>
      <c r="J728" s="65">
        <v>0.20473609072715143</v>
      </c>
      <c r="K728" s="65">
        <v>0.37534949966644426</v>
      </c>
    </row>
    <row r="729" spans="1:11" ht="12.75" hidden="1" customHeight="1" x14ac:dyDescent="0.25">
      <c r="A729" s="22" t="s">
        <v>1897</v>
      </c>
      <c r="B729" s="22">
        <v>2001</v>
      </c>
      <c r="C729" s="22" t="s">
        <v>5576</v>
      </c>
      <c r="D729" s="22">
        <v>21183</v>
      </c>
      <c r="E729" s="51" t="s">
        <v>199</v>
      </c>
      <c r="F729" s="22" t="s">
        <v>3872</v>
      </c>
      <c r="G729" s="79" t="s">
        <v>77</v>
      </c>
      <c r="H729" s="65">
        <v>2.2459071992110453</v>
      </c>
      <c r="I729" s="65">
        <v>3.4154349112426039</v>
      </c>
      <c r="J729" s="65">
        <v>0</v>
      </c>
      <c r="K729" s="65">
        <v>0.88490813609467467</v>
      </c>
    </row>
    <row r="730" spans="1:11" ht="12.75" hidden="1" customHeight="1" x14ac:dyDescent="0.25">
      <c r="A730" s="22" t="s">
        <v>1898</v>
      </c>
      <c r="B730" s="22">
        <v>2001</v>
      </c>
      <c r="C730" s="22" t="s">
        <v>5576</v>
      </c>
      <c r="D730" s="22">
        <v>21184</v>
      </c>
      <c r="E730" s="51" t="s">
        <v>199</v>
      </c>
      <c r="F730" s="22" t="s">
        <v>3873</v>
      </c>
      <c r="G730" s="79" t="s">
        <v>77</v>
      </c>
      <c r="H730" s="65">
        <v>0.13722926409057348</v>
      </c>
      <c r="I730" s="65">
        <v>0</v>
      </c>
      <c r="J730" s="65">
        <v>0</v>
      </c>
      <c r="K730" s="65">
        <v>3.4931085404873247E-2</v>
      </c>
    </row>
    <row r="731" spans="1:11" ht="12.75" hidden="1" customHeight="1" x14ac:dyDescent="0.25">
      <c r="A731" s="22" t="s">
        <v>1899</v>
      </c>
      <c r="B731" s="22">
        <v>2001</v>
      </c>
      <c r="C731" s="22" t="s">
        <v>5576</v>
      </c>
      <c r="D731" s="22">
        <v>21185</v>
      </c>
      <c r="E731" s="51" t="s">
        <v>199</v>
      </c>
      <c r="F731" s="22" t="s">
        <v>3874</v>
      </c>
      <c r="G731" s="79" t="s">
        <v>77</v>
      </c>
      <c r="H731" s="65">
        <v>1.2887958885526452</v>
      </c>
      <c r="I731" s="65">
        <v>1.8610853594907646</v>
      </c>
      <c r="J731" s="65">
        <v>0</v>
      </c>
      <c r="K731" s="65">
        <v>0.54024126056558486</v>
      </c>
    </row>
    <row r="732" spans="1:11" ht="12.75" hidden="1" customHeight="1" x14ac:dyDescent="0.25">
      <c r="A732" s="22" t="s">
        <v>1900</v>
      </c>
      <c r="B732" s="22">
        <v>2001</v>
      </c>
      <c r="C732" s="22" t="s">
        <v>5576</v>
      </c>
      <c r="D732" s="22">
        <v>21186</v>
      </c>
      <c r="E732" s="51" t="s">
        <v>199</v>
      </c>
      <c r="F732" s="22" t="s">
        <v>3875</v>
      </c>
      <c r="G732" s="79" t="s">
        <v>77</v>
      </c>
      <c r="H732" s="65">
        <v>0.43936746065764498</v>
      </c>
      <c r="I732" s="65">
        <v>0</v>
      </c>
      <c r="J732" s="65">
        <v>0</v>
      </c>
      <c r="K732" s="65">
        <v>0.21777343702161533</v>
      </c>
    </row>
    <row r="733" spans="1:11" ht="12.75" hidden="1" customHeight="1" x14ac:dyDescent="0.25">
      <c r="A733" s="22" t="s">
        <v>1901</v>
      </c>
      <c r="B733" s="22">
        <v>2001</v>
      </c>
      <c r="C733" s="22" t="s">
        <v>5576</v>
      </c>
      <c r="D733" s="22">
        <v>21187</v>
      </c>
      <c r="E733" s="51" t="s">
        <v>199</v>
      </c>
      <c r="F733" s="22" t="s">
        <v>3876</v>
      </c>
      <c r="G733" s="79" t="s">
        <v>77</v>
      </c>
      <c r="H733" s="65">
        <v>2.2066902153996497</v>
      </c>
      <c r="I733" s="65">
        <v>0.33251496396433078</v>
      </c>
      <c r="J733" s="65">
        <v>0</v>
      </c>
      <c r="K733" s="65">
        <v>0.43183761553809197</v>
      </c>
    </row>
    <row r="734" spans="1:11" ht="12.75" hidden="1" customHeight="1" x14ac:dyDescent="0.25">
      <c r="A734" s="22" t="s">
        <v>1902</v>
      </c>
      <c r="B734" s="22">
        <v>2001</v>
      </c>
      <c r="C734" s="22" t="s">
        <v>5576</v>
      </c>
      <c r="D734" s="22">
        <v>21188</v>
      </c>
      <c r="E734" s="51" t="s">
        <v>199</v>
      </c>
      <c r="F734" s="22" t="s">
        <v>3877</v>
      </c>
      <c r="G734" s="79" t="s">
        <v>77</v>
      </c>
      <c r="H734" s="65">
        <v>0.77220044274501909</v>
      </c>
      <c r="I734" s="65">
        <v>0.77571044475749651</v>
      </c>
      <c r="J734" s="65">
        <v>0</v>
      </c>
      <c r="K734" s="65">
        <v>0.26325015093580195</v>
      </c>
    </row>
    <row r="735" spans="1:11" ht="12.75" hidden="1" customHeight="1" x14ac:dyDescent="0.25">
      <c r="A735" s="22" t="s">
        <v>1903</v>
      </c>
      <c r="B735" s="22">
        <v>2001</v>
      </c>
      <c r="C735" s="22" t="s">
        <v>5576</v>
      </c>
      <c r="D735" s="22">
        <v>21189</v>
      </c>
      <c r="E735" s="51" t="s">
        <v>199</v>
      </c>
      <c r="F735" s="22" t="s">
        <v>3878</v>
      </c>
      <c r="G735" s="79" t="s">
        <v>77</v>
      </c>
      <c r="H735" s="65">
        <v>0.22573176116878849</v>
      </c>
      <c r="I735" s="65">
        <v>0.27718532437637994</v>
      </c>
      <c r="J735" s="65">
        <v>0</v>
      </c>
      <c r="K735" s="65">
        <v>4.6474186122985858E-2</v>
      </c>
    </row>
    <row r="736" spans="1:11" ht="12.75" hidden="1" customHeight="1" x14ac:dyDescent="0.25">
      <c r="A736" s="22" t="s">
        <v>1904</v>
      </c>
      <c r="B736" s="22">
        <v>2001</v>
      </c>
      <c r="C736" s="22" t="s">
        <v>5576</v>
      </c>
      <c r="D736" s="22">
        <v>21190</v>
      </c>
      <c r="E736" s="51" t="s">
        <v>199</v>
      </c>
      <c r="F736" s="22" t="s">
        <v>3879</v>
      </c>
      <c r="G736" s="79" t="s">
        <v>77</v>
      </c>
      <c r="H736" s="65">
        <v>3.1870118690491718</v>
      </c>
      <c r="I736" s="65">
        <v>5.7914516760140859</v>
      </c>
      <c r="J736" s="65">
        <v>21.397529150906482</v>
      </c>
      <c r="K736" s="65">
        <v>0.61684100691274291</v>
      </c>
    </row>
    <row r="737" spans="1:11" ht="12.75" hidden="1" customHeight="1" x14ac:dyDescent="0.25">
      <c r="A737" s="22" t="s">
        <v>1905</v>
      </c>
      <c r="B737" s="22">
        <v>2001</v>
      </c>
      <c r="C737" s="22" t="s">
        <v>5576</v>
      </c>
      <c r="D737" s="22">
        <v>21191</v>
      </c>
      <c r="E737" s="51" t="s">
        <v>199</v>
      </c>
      <c r="G737" s="79" t="s">
        <v>77</v>
      </c>
      <c r="H737" s="46">
        <v>0</v>
      </c>
      <c r="I737" s="65">
        <v>0</v>
      </c>
      <c r="J737" s="65">
        <v>0</v>
      </c>
      <c r="K737" s="65">
        <v>0.13</v>
      </c>
    </row>
    <row r="738" spans="1:11" ht="12.75" hidden="1" customHeight="1" x14ac:dyDescent="0.25">
      <c r="A738" s="22" t="s">
        <v>1906</v>
      </c>
      <c r="B738" s="22">
        <v>2001</v>
      </c>
      <c r="C738" s="22" t="s">
        <v>5576</v>
      </c>
      <c r="D738" s="22">
        <v>21192</v>
      </c>
      <c r="E738" s="51" t="s">
        <v>199</v>
      </c>
      <c r="F738" s="22" t="s">
        <v>3880</v>
      </c>
      <c r="G738" s="79" t="s">
        <v>77</v>
      </c>
      <c r="H738" s="65">
        <v>4.0983847816366081</v>
      </c>
      <c r="I738" s="65">
        <v>0.95413929050529167</v>
      </c>
      <c r="J738" s="65">
        <v>3.5313340289163819</v>
      </c>
      <c r="K738" s="65">
        <v>5.0932702340140114E-2</v>
      </c>
    </row>
    <row r="739" spans="1:11" ht="12.75" hidden="1" customHeight="1" x14ac:dyDescent="0.25">
      <c r="A739" s="22" t="s">
        <v>1907</v>
      </c>
      <c r="B739" s="22">
        <v>2001</v>
      </c>
      <c r="C739" s="22" t="s">
        <v>5576</v>
      </c>
      <c r="D739" s="22">
        <v>21193</v>
      </c>
      <c r="E739" s="51" t="s">
        <v>199</v>
      </c>
      <c r="F739" s="22" t="s">
        <v>3881</v>
      </c>
      <c r="G739" s="79" t="s">
        <v>77</v>
      </c>
      <c r="H739" s="65">
        <v>1.9750631600407746</v>
      </c>
      <c r="I739" s="65">
        <v>0.26893871559633026</v>
      </c>
      <c r="J739" s="65">
        <v>0</v>
      </c>
      <c r="K739" s="65">
        <v>1.2934671559633029</v>
      </c>
    </row>
    <row r="740" spans="1:11" ht="12.75" hidden="1" customHeight="1" x14ac:dyDescent="0.25">
      <c r="A740" s="22" t="s">
        <v>1908</v>
      </c>
      <c r="B740" s="22">
        <v>2001</v>
      </c>
      <c r="C740" s="22" t="s">
        <v>5576</v>
      </c>
      <c r="D740" s="22">
        <v>21194</v>
      </c>
      <c r="E740" s="51" t="s">
        <v>199</v>
      </c>
      <c r="F740" s="22" t="s">
        <v>3882</v>
      </c>
      <c r="G740" s="79" t="s">
        <v>77</v>
      </c>
      <c r="H740" s="65">
        <v>1.8756956482238576</v>
      </c>
      <c r="I740" s="65">
        <v>3.2964651131098388</v>
      </c>
      <c r="J740" s="65">
        <v>4.1363288361951485</v>
      </c>
      <c r="K740" s="65">
        <v>1.6167376669392206</v>
      </c>
    </row>
    <row r="741" spans="1:11" ht="12.75" hidden="1" customHeight="1" x14ac:dyDescent="0.25">
      <c r="A741" s="22" t="s">
        <v>1909</v>
      </c>
      <c r="B741" s="22">
        <v>2001</v>
      </c>
      <c r="C741" s="22" t="s">
        <v>5576</v>
      </c>
      <c r="D741" s="22">
        <v>21195</v>
      </c>
      <c r="E741" s="51" t="s">
        <v>199</v>
      </c>
      <c r="F741" s="22" t="s">
        <v>3883</v>
      </c>
      <c r="G741" s="79" t="s">
        <v>77</v>
      </c>
      <c r="H741" s="65">
        <v>2.3908588153310109</v>
      </c>
      <c r="I741" s="65">
        <v>1.2835612543554007</v>
      </c>
      <c r="J741" s="65">
        <v>0</v>
      </c>
      <c r="K741" s="65">
        <v>0.83612264808362369</v>
      </c>
    </row>
    <row r="742" spans="1:11" ht="12.75" hidden="1" customHeight="1" x14ac:dyDescent="0.25">
      <c r="A742" s="22" t="s">
        <v>1910</v>
      </c>
      <c r="B742" s="22">
        <v>2001</v>
      </c>
      <c r="C742" s="22" t="s">
        <v>5576</v>
      </c>
      <c r="D742" s="22">
        <v>21196</v>
      </c>
      <c r="E742" s="51" t="s">
        <v>199</v>
      </c>
      <c r="F742" s="22" t="s">
        <v>3884</v>
      </c>
      <c r="G742" s="79" t="s">
        <v>77</v>
      </c>
      <c r="H742" s="65">
        <v>0.68386000679578662</v>
      </c>
      <c r="I742" s="65">
        <v>0.38100771807193828</v>
      </c>
      <c r="J742" s="65">
        <v>0</v>
      </c>
      <c r="K742" s="65">
        <v>0.26768234551720793</v>
      </c>
    </row>
    <row r="743" spans="1:11" ht="12.75" hidden="1" customHeight="1" x14ac:dyDescent="0.25">
      <c r="A743" s="22" t="s">
        <v>1911</v>
      </c>
      <c r="B743" s="22">
        <v>2001</v>
      </c>
      <c r="C743" s="22" t="s">
        <v>5576</v>
      </c>
      <c r="D743" s="22">
        <v>21197</v>
      </c>
      <c r="E743" s="51" t="s">
        <v>199</v>
      </c>
      <c r="F743" s="22" t="s">
        <v>3885</v>
      </c>
      <c r="G743" s="79" t="s">
        <v>77</v>
      </c>
      <c r="H743" s="65">
        <v>0.22316808438244298</v>
      </c>
      <c r="I743" s="65">
        <v>8.0858001587841663E-2</v>
      </c>
      <c r="J743" s="65">
        <v>1.4101635476919585</v>
      </c>
      <c r="K743" s="65">
        <v>0.20699648406487464</v>
      </c>
    </row>
    <row r="744" spans="1:11" ht="12.75" hidden="1" customHeight="1" x14ac:dyDescent="0.25">
      <c r="A744" s="22" t="s">
        <v>1912</v>
      </c>
      <c r="B744" s="22">
        <v>2001</v>
      </c>
      <c r="C744" s="22" t="s">
        <v>5576</v>
      </c>
      <c r="D744" s="22">
        <v>21198</v>
      </c>
      <c r="E744" s="51" t="s">
        <v>199</v>
      </c>
      <c r="F744" s="22" t="s">
        <v>3886</v>
      </c>
      <c r="G744" s="79" t="s">
        <v>77</v>
      </c>
      <c r="H744" s="65">
        <v>1.4138301468140972</v>
      </c>
      <c r="I744" s="65">
        <v>1.6715793424799381</v>
      </c>
      <c r="J744" s="65">
        <v>0.67469642394881846</v>
      </c>
      <c r="K744" s="65">
        <v>0.57993569024814173</v>
      </c>
    </row>
    <row r="745" spans="1:11" ht="12.75" hidden="1" customHeight="1" x14ac:dyDescent="0.25">
      <c r="A745" s="22" t="s">
        <v>1913</v>
      </c>
      <c r="B745" s="22">
        <v>2001</v>
      </c>
      <c r="C745" s="22" t="s">
        <v>5576</v>
      </c>
      <c r="D745" s="22">
        <v>21199</v>
      </c>
      <c r="E745" s="51" t="s">
        <v>199</v>
      </c>
      <c r="F745" s="22" t="s">
        <v>3887</v>
      </c>
      <c r="G745" s="79" t="s">
        <v>77</v>
      </c>
      <c r="H745" s="65">
        <v>4.4953682913472068</v>
      </c>
      <c r="I745" s="65">
        <v>1.13599171686747</v>
      </c>
      <c r="J745" s="65">
        <v>1.8163717825848851</v>
      </c>
      <c r="K745" s="65">
        <v>2.3023575438116102</v>
      </c>
    </row>
    <row r="746" spans="1:11" ht="12.75" hidden="1" customHeight="1" x14ac:dyDescent="0.25">
      <c r="A746" s="22" t="s">
        <v>1914</v>
      </c>
      <c r="B746" s="22">
        <v>2001</v>
      </c>
      <c r="C746" s="22" t="s">
        <v>5576</v>
      </c>
      <c r="D746" s="22">
        <v>21200</v>
      </c>
      <c r="E746" s="51" t="s">
        <v>199</v>
      </c>
      <c r="F746" s="22" t="s">
        <v>3888</v>
      </c>
      <c r="G746" s="79" t="s">
        <v>77</v>
      </c>
      <c r="H746" s="65">
        <v>1.3039730849975775</v>
      </c>
      <c r="I746" s="65">
        <v>0.72369403025246271</v>
      </c>
      <c r="J746" s="65">
        <v>0.90682392205415285</v>
      </c>
      <c r="K746" s="65">
        <v>0.72148764601388815</v>
      </c>
    </row>
    <row r="747" spans="1:11" ht="12.75" hidden="1" customHeight="1" x14ac:dyDescent="0.25">
      <c r="A747" s="22" t="s">
        <v>1915</v>
      </c>
      <c r="B747" s="22">
        <v>2001</v>
      </c>
      <c r="C747" s="22" t="s">
        <v>5576</v>
      </c>
      <c r="D747" s="22">
        <v>21201</v>
      </c>
      <c r="E747" s="51" t="s">
        <v>199</v>
      </c>
      <c r="F747" s="22" t="s">
        <v>3889</v>
      </c>
      <c r="G747" s="79" t="s">
        <v>77</v>
      </c>
      <c r="H747" s="65">
        <v>0.73330292926887353</v>
      </c>
      <c r="I747" s="65">
        <v>0</v>
      </c>
      <c r="J747" s="65">
        <v>1.315833293641343</v>
      </c>
      <c r="K747" s="65">
        <v>0.39749130745415573</v>
      </c>
    </row>
    <row r="748" spans="1:11" ht="12.75" hidden="1" customHeight="1" x14ac:dyDescent="0.25">
      <c r="A748" s="22" t="s">
        <v>1916</v>
      </c>
      <c r="B748" s="22">
        <v>2001</v>
      </c>
      <c r="C748" s="22" t="s">
        <v>5576</v>
      </c>
      <c r="D748" s="22">
        <v>21202</v>
      </c>
      <c r="E748" s="51" t="s">
        <v>199</v>
      </c>
      <c r="F748" s="22" t="s">
        <v>3890</v>
      </c>
      <c r="G748" s="79" t="s">
        <v>77</v>
      </c>
      <c r="H748" s="65">
        <v>0.99848412429104672</v>
      </c>
      <c r="I748" s="65">
        <v>0</v>
      </c>
      <c r="J748" s="65">
        <v>0</v>
      </c>
      <c r="K748" s="65">
        <v>0.29903839255417131</v>
      </c>
    </row>
    <row r="749" spans="1:11" ht="12.75" hidden="1" customHeight="1" x14ac:dyDescent="0.25">
      <c r="A749" s="22" t="s">
        <v>1917</v>
      </c>
      <c r="B749" s="22">
        <v>2001</v>
      </c>
      <c r="C749" s="22" t="s">
        <v>5576</v>
      </c>
      <c r="D749" s="22">
        <v>21203</v>
      </c>
      <c r="E749" s="51" t="s">
        <v>199</v>
      </c>
      <c r="F749" s="22" t="s">
        <v>3891</v>
      </c>
      <c r="G749" s="79" t="s">
        <v>77</v>
      </c>
      <c r="H749" s="65">
        <v>0.17251085240726124</v>
      </c>
      <c r="I749" s="65">
        <v>0.35410122336227307</v>
      </c>
      <c r="J749" s="65">
        <v>5.7314460832675609</v>
      </c>
      <c r="K749" s="65">
        <v>0.40176869573796364</v>
      </c>
    </row>
    <row r="750" spans="1:11" ht="12.75" hidden="1" customHeight="1" x14ac:dyDescent="0.25">
      <c r="A750" s="22" t="s">
        <v>1918</v>
      </c>
      <c r="B750" s="22">
        <v>2001</v>
      </c>
      <c r="C750" s="22" t="s">
        <v>5576</v>
      </c>
      <c r="D750" s="22">
        <v>21204</v>
      </c>
      <c r="E750" s="51" t="s">
        <v>199</v>
      </c>
      <c r="F750" s="22" t="s">
        <v>3892</v>
      </c>
      <c r="G750" s="79" t="s">
        <v>77</v>
      </c>
      <c r="H750" s="65">
        <v>7.0605245107928177E-2</v>
      </c>
      <c r="I750" s="65">
        <v>0.45968521283034092</v>
      </c>
      <c r="J750" s="65">
        <v>0</v>
      </c>
      <c r="K750" s="65">
        <v>3.905822069800282E-2</v>
      </c>
    </row>
    <row r="751" spans="1:11" ht="12.75" hidden="1" customHeight="1" x14ac:dyDescent="0.25">
      <c r="A751" s="22" t="s">
        <v>1919</v>
      </c>
      <c r="B751" s="22">
        <v>2001</v>
      </c>
      <c r="C751" s="22" t="s">
        <v>5576</v>
      </c>
      <c r="D751" s="22">
        <v>21205</v>
      </c>
      <c r="E751" s="51" t="s">
        <v>199</v>
      </c>
      <c r="F751" s="22" t="s">
        <v>3893</v>
      </c>
      <c r="G751" s="79" t="s">
        <v>77</v>
      </c>
      <c r="H751" s="65">
        <v>0.52727858002406736</v>
      </c>
      <c r="I751" s="65">
        <v>3.0746504211793022</v>
      </c>
      <c r="J751" s="65">
        <v>6.580710589651023</v>
      </c>
      <c r="K751" s="65">
        <v>0.20543321299638989</v>
      </c>
    </row>
    <row r="752" spans="1:11" ht="12.75" hidden="1" customHeight="1" x14ac:dyDescent="0.25">
      <c r="A752" s="22" t="s">
        <v>1588</v>
      </c>
      <c r="B752" s="115">
        <v>2002</v>
      </c>
      <c r="C752" s="22" t="s">
        <v>5576</v>
      </c>
      <c r="D752" s="22">
        <v>20384</v>
      </c>
      <c r="E752" s="22" t="s">
        <v>44</v>
      </c>
      <c r="F752" s="22" t="s">
        <v>2452</v>
      </c>
      <c r="G752" s="79" t="s">
        <v>114</v>
      </c>
      <c r="H752" s="65">
        <v>0.26857836783489591</v>
      </c>
      <c r="I752" s="65">
        <v>0.69454023784055885</v>
      </c>
      <c r="J752" s="65">
        <v>8.1309107154092999</v>
      </c>
      <c r="K752" s="65">
        <v>0.48241464795822059</v>
      </c>
    </row>
    <row r="753" spans="1:11" ht="12.75" hidden="1" customHeight="1" x14ac:dyDescent="0.25">
      <c r="A753" s="22" t="s">
        <v>1589</v>
      </c>
      <c r="B753" s="22">
        <v>2002</v>
      </c>
      <c r="C753" s="22" t="s">
        <v>5576</v>
      </c>
      <c r="D753" s="22">
        <v>20385</v>
      </c>
      <c r="E753" s="22" t="s">
        <v>44</v>
      </c>
      <c r="F753" s="22" t="s">
        <v>3691</v>
      </c>
      <c r="G753" s="79" t="s">
        <v>114</v>
      </c>
      <c r="H753" s="65">
        <v>0.61912184483375043</v>
      </c>
      <c r="I753" s="65">
        <v>0.3621740436181623</v>
      </c>
      <c r="J753" s="65">
        <v>2.385943868430461</v>
      </c>
      <c r="K753" s="65">
        <v>0.78063189131212019</v>
      </c>
    </row>
    <row r="754" spans="1:11" ht="12.75" hidden="1" customHeight="1" x14ac:dyDescent="0.25">
      <c r="A754" s="22" t="s">
        <v>1590</v>
      </c>
      <c r="B754" s="22">
        <v>2002</v>
      </c>
      <c r="C754" s="22" t="s">
        <v>5576</v>
      </c>
      <c r="D754" s="22">
        <v>20386</v>
      </c>
      <c r="E754" s="22" t="s">
        <v>44</v>
      </c>
      <c r="F754" s="22" t="s">
        <v>3692</v>
      </c>
      <c r="G754" s="79" t="s">
        <v>114</v>
      </c>
      <c r="H754" s="65">
        <v>1.273946167595416</v>
      </c>
      <c r="I754" s="65">
        <v>1.3818679423825044</v>
      </c>
      <c r="J754" s="65">
        <v>0</v>
      </c>
      <c r="K754" s="65">
        <v>0.38241846283250974</v>
      </c>
    </row>
    <row r="755" spans="1:11" ht="12.75" hidden="1" customHeight="1" x14ac:dyDescent="0.25">
      <c r="A755" s="22" t="s">
        <v>1591</v>
      </c>
      <c r="B755" s="22">
        <v>2002</v>
      </c>
      <c r="C755" s="22" t="s">
        <v>5576</v>
      </c>
      <c r="D755" s="22">
        <v>20387</v>
      </c>
      <c r="E755" s="22" t="s">
        <v>44</v>
      </c>
      <c r="F755" s="22" t="s">
        <v>3693</v>
      </c>
      <c r="G755" s="79" t="s">
        <v>114</v>
      </c>
      <c r="H755" s="65">
        <v>0.3480597205874828</v>
      </c>
      <c r="I755" s="65">
        <v>0.82760866895245899</v>
      </c>
      <c r="J755" s="65">
        <v>0</v>
      </c>
      <c r="K755" s="65">
        <v>1.1524644081674429</v>
      </c>
    </row>
    <row r="756" spans="1:11" ht="12.75" hidden="1" customHeight="1" x14ac:dyDescent="0.25">
      <c r="A756" s="22" t="s">
        <v>1592</v>
      </c>
      <c r="B756" s="22">
        <v>2002</v>
      </c>
      <c r="C756" s="22" t="s">
        <v>5576</v>
      </c>
      <c r="D756" s="22">
        <v>20388</v>
      </c>
      <c r="E756" s="22" t="s">
        <v>44</v>
      </c>
      <c r="F756" s="22" t="s">
        <v>3694</v>
      </c>
      <c r="G756" s="79" t="s">
        <v>114</v>
      </c>
      <c r="H756" s="65">
        <v>1.3102793119217646</v>
      </c>
      <c r="I756" s="65">
        <v>2.6168676962043129</v>
      </c>
      <c r="J756" s="65">
        <v>0</v>
      </c>
      <c r="K756" s="65">
        <v>1.1220420023217366</v>
      </c>
    </row>
    <row r="757" spans="1:11" ht="12.75" hidden="1" customHeight="1" x14ac:dyDescent="0.25">
      <c r="A757" s="22" t="s">
        <v>1593</v>
      </c>
      <c r="B757" s="22">
        <v>2002</v>
      </c>
      <c r="C757" s="22" t="s">
        <v>5576</v>
      </c>
      <c r="D757" s="22">
        <v>20389</v>
      </c>
      <c r="E757" s="22" t="s">
        <v>44</v>
      </c>
      <c r="F757" s="22" t="s">
        <v>3695</v>
      </c>
      <c r="G757" s="79" t="s">
        <v>114</v>
      </c>
      <c r="H757" s="65">
        <v>0.22678231172940258</v>
      </c>
      <c r="I757" s="65">
        <v>0.98853828189739601</v>
      </c>
      <c r="J757" s="65">
        <v>0</v>
      </c>
      <c r="K757" s="65">
        <v>0.1424658112146247</v>
      </c>
    </row>
    <row r="758" spans="1:11" ht="12.75" hidden="1" customHeight="1" x14ac:dyDescent="0.25">
      <c r="A758" s="22" t="s">
        <v>1594</v>
      </c>
      <c r="B758" s="22">
        <v>2002</v>
      </c>
      <c r="C758" s="22" t="s">
        <v>5576</v>
      </c>
      <c r="D758" s="22">
        <v>20390</v>
      </c>
      <c r="E758" s="22" t="s">
        <v>44</v>
      </c>
      <c r="G758" s="79" t="s">
        <v>114</v>
      </c>
      <c r="H758" s="65">
        <v>0</v>
      </c>
      <c r="I758" s="65">
        <v>0</v>
      </c>
      <c r="J758" s="65">
        <v>0</v>
      </c>
      <c r="K758" s="65">
        <v>0</v>
      </c>
    </row>
    <row r="759" spans="1:11" ht="12.75" hidden="1" customHeight="1" x14ac:dyDescent="0.25">
      <c r="A759" s="22" t="s">
        <v>1595</v>
      </c>
      <c r="B759" s="22">
        <v>2002</v>
      </c>
      <c r="C759" s="22" t="s">
        <v>5576</v>
      </c>
      <c r="D759" s="22">
        <v>20391</v>
      </c>
      <c r="E759" s="22" t="s">
        <v>44</v>
      </c>
      <c r="F759" s="22" t="s">
        <v>3696</v>
      </c>
      <c r="G759" s="79" t="s">
        <v>114</v>
      </c>
      <c r="H759" s="65">
        <v>2.4193163609135158</v>
      </c>
      <c r="I759" s="65">
        <v>0.15252564582553352</v>
      </c>
      <c r="J759" s="65">
        <v>0</v>
      </c>
      <c r="K759" s="65">
        <v>0.25799550730063647</v>
      </c>
    </row>
    <row r="760" spans="1:11" ht="12.75" hidden="1" customHeight="1" x14ac:dyDescent="0.25">
      <c r="A760" s="22" t="s">
        <v>1596</v>
      </c>
      <c r="B760" s="22">
        <v>2002</v>
      </c>
      <c r="C760" s="22" t="s">
        <v>5576</v>
      </c>
      <c r="D760" s="22">
        <v>20392</v>
      </c>
      <c r="E760" s="22" t="s">
        <v>44</v>
      </c>
      <c r="F760" s="22" t="s">
        <v>3697</v>
      </c>
      <c r="G760" s="79" t="s">
        <v>114</v>
      </c>
      <c r="H760" s="65">
        <v>2.5268197263569387</v>
      </c>
      <c r="I760" s="65">
        <v>2.5066320854006916</v>
      </c>
      <c r="J760" s="65">
        <v>0</v>
      </c>
      <c r="K760" s="65">
        <v>0.46936265223274698</v>
      </c>
    </row>
    <row r="761" spans="1:11" ht="12.75" hidden="1" customHeight="1" x14ac:dyDescent="0.25">
      <c r="A761" s="22" t="s">
        <v>1597</v>
      </c>
      <c r="B761" s="22">
        <v>2002</v>
      </c>
      <c r="C761" s="22" t="s">
        <v>5576</v>
      </c>
      <c r="D761" s="22">
        <v>20393</v>
      </c>
      <c r="E761" s="22" t="s">
        <v>44</v>
      </c>
      <c r="F761" s="22" t="s">
        <v>3698</v>
      </c>
      <c r="G761" s="79" t="s">
        <v>114</v>
      </c>
      <c r="H761" s="65">
        <v>0.8753388325513346</v>
      </c>
      <c r="I761" s="65">
        <v>0.56665511326371021</v>
      </c>
      <c r="J761" s="65">
        <v>0</v>
      </c>
      <c r="K761" s="65">
        <v>4.1892790474749003E-2</v>
      </c>
    </row>
    <row r="762" spans="1:11" ht="12.75" hidden="1" customHeight="1" x14ac:dyDescent="0.25">
      <c r="A762" s="22" t="s">
        <v>1598</v>
      </c>
      <c r="B762" s="22">
        <v>2002</v>
      </c>
      <c r="C762" s="22" t="s">
        <v>5576</v>
      </c>
      <c r="D762" s="22">
        <v>20394</v>
      </c>
      <c r="E762" s="22" t="s">
        <v>44</v>
      </c>
      <c r="F762" s="22" t="s">
        <v>3699</v>
      </c>
      <c r="G762" s="79" t="s">
        <v>114</v>
      </c>
      <c r="H762" s="65">
        <v>0.64567627494456759</v>
      </c>
      <c r="I762" s="65">
        <v>0.69137028824833691</v>
      </c>
      <c r="J762" s="65">
        <v>0</v>
      </c>
      <c r="K762" s="65">
        <v>0.38939246119733922</v>
      </c>
    </row>
    <row r="763" spans="1:11" ht="12.75" hidden="1" customHeight="1" x14ac:dyDescent="0.25">
      <c r="A763" s="22" t="s">
        <v>1599</v>
      </c>
      <c r="B763" s="22">
        <v>2002</v>
      </c>
      <c r="C763" s="22" t="s">
        <v>5576</v>
      </c>
      <c r="D763" s="22">
        <v>20395</v>
      </c>
      <c r="E763" s="22" t="s">
        <v>44</v>
      </c>
      <c r="F763" s="22" t="s">
        <v>3700</v>
      </c>
      <c r="G763" s="79" t="s">
        <v>114</v>
      </c>
      <c r="H763" s="65">
        <v>2.105367336376041</v>
      </c>
      <c r="I763" s="65">
        <v>0.2172970874700042</v>
      </c>
      <c r="J763" s="65">
        <v>0</v>
      </c>
      <c r="K763" s="65">
        <v>0.68086420740601317</v>
      </c>
    </row>
    <row r="764" spans="1:11" ht="12.75" hidden="1" customHeight="1" x14ac:dyDescent="0.25">
      <c r="A764" s="22" t="s">
        <v>1600</v>
      </c>
      <c r="B764" s="22">
        <v>2002</v>
      </c>
      <c r="C764" s="22" t="s">
        <v>5576</v>
      </c>
      <c r="D764" s="22">
        <v>20396</v>
      </c>
      <c r="E764" s="22" t="s">
        <v>44</v>
      </c>
      <c r="F764" s="22" t="s">
        <v>3701</v>
      </c>
      <c r="G764" s="79" t="s">
        <v>114</v>
      </c>
      <c r="H764" s="65">
        <v>1.1734951956074127</v>
      </c>
      <c r="I764" s="65">
        <v>0</v>
      </c>
      <c r="J764" s="65">
        <v>0</v>
      </c>
      <c r="K764" s="65">
        <v>0</v>
      </c>
    </row>
    <row r="765" spans="1:11" ht="12.75" hidden="1" customHeight="1" x14ac:dyDescent="0.25">
      <c r="A765" s="22" t="s">
        <v>1601</v>
      </c>
      <c r="B765" s="22">
        <v>2002</v>
      </c>
      <c r="C765" s="22" t="s">
        <v>5576</v>
      </c>
      <c r="D765" s="22">
        <v>20397</v>
      </c>
      <c r="E765" s="22" t="s">
        <v>44</v>
      </c>
      <c r="F765" s="22" t="s">
        <v>3702</v>
      </c>
      <c r="G765" s="79" t="s">
        <v>114</v>
      </c>
      <c r="H765" s="65">
        <v>0.96129006085192703</v>
      </c>
      <c r="I765" s="65">
        <v>0</v>
      </c>
      <c r="J765" s="65">
        <v>0</v>
      </c>
      <c r="K765" s="65">
        <v>1.3168356997971602E-2</v>
      </c>
    </row>
    <row r="766" spans="1:11" ht="12.75" hidden="1" customHeight="1" x14ac:dyDescent="0.25">
      <c r="A766" s="22" t="s">
        <v>1602</v>
      </c>
      <c r="B766" s="22">
        <v>2002</v>
      </c>
      <c r="C766" s="22" t="s">
        <v>5576</v>
      </c>
      <c r="D766" s="22">
        <v>20398</v>
      </c>
      <c r="E766" s="22" t="s">
        <v>44</v>
      </c>
      <c r="F766" s="22" t="s">
        <v>3703</v>
      </c>
      <c r="G766" s="79" t="s">
        <v>114</v>
      </c>
      <c r="H766" s="65">
        <v>0.84025357119346988</v>
      </c>
      <c r="I766" s="65">
        <v>0.9933230202093345</v>
      </c>
      <c r="J766" s="65">
        <v>0</v>
      </c>
      <c r="K766" s="65">
        <v>5.3737146994931213E-2</v>
      </c>
    </row>
    <row r="767" spans="1:11" ht="12.75" hidden="1" customHeight="1" x14ac:dyDescent="0.25">
      <c r="A767" s="22" t="s">
        <v>1603</v>
      </c>
      <c r="B767" s="22">
        <v>2002</v>
      </c>
      <c r="C767" s="22" t="s">
        <v>5576</v>
      </c>
      <c r="D767" s="22">
        <v>20399</v>
      </c>
      <c r="E767" s="22" t="s">
        <v>44</v>
      </c>
      <c r="F767" s="22" t="s">
        <v>3704</v>
      </c>
      <c r="G767" s="79" t="s">
        <v>114</v>
      </c>
      <c r="H767" s="65">
        <v>1.4347645331116652</v>
      </c>
      <c r="I767" s="65">
        <v>1.2471552230534773</v>
      </c>
      <c r="J767" s="65">
        <v>0</v>
      </c>
      <c r="K767" s="65">
        <v>0.45562261014131333</v>
      </c>
    </row>
    <row r="768" spans="1:11" ht="12.75" hidden="1" customHeight="1" x14ac:dyDescent="0.25">
      <c r="A768" s="22" t="s">
        <v>1604</v>
      </c>
      <c r="B768" s="22">
        <v>2002</v>
      </c>
      <c r="C768" s="22" t="s">
        <v>5576</v>
      </c>
      <c r="D768" s="22">
        <v>20400</v>
      </c>
      <c r="E768" s="22" t="s">
        <v>44</v>
      </c>
      <c r="F768" s="22" t="s">
        <v>3705</v>
      </c>
      <c r="G768" s="79" t="s">
        <v>114</v>
      </c>
      <c r="H768" s="65">
        <v>0.87356936447582845</v>
      </c>
      <c r="I768" s="65">
        <v>0</v>
      </c>
      <c r="J768" s="65">
        <v>0</v>
      </c>
      <c r="K768" s="65">
        <v>7.6057034220532324E-2</v>
      </c>
    </row>
    <row r="769" spans="1:11" ht="12.75" hidden="1" customHeight="1" x14ac:dyDescent="0.25">
      <c r="A769" s="22" t="s">
        <v>1605</v>
      </c>
      <c r="B769" s="22">
        <v>2002</v>
      </c>
      <c r="C769" s="22" t="s">
        <v>5576</v>
      </c>
      <c r="D769" s="22">
        <v>20401</v>
      </c>
      <c r="E769" s="22" t="s">
        <v>44</v>
      </c>
      <c r="F769" s="22" t="s">
        <v>3706</v>
      </c>
      <c r="G769" s="79" t="s">
        <v>114</v>
      </c>
      <c r="H769" s="65">
        <v>0.78440839145945362</v>
      </c>
      <c r="I769" s="65">
        <v>1.2951291198551727</v>
      </c>
      <c r="J769" s="65">
        <v>0</v>
      </c>
      <c r="K769" s="65">
        <v>0.19549118790266756</v>
      </c>
    </row>
    <row r="770" spans="1:11" ht="12.75" hidden="1" customHeight="1" x14ac:dyDescent="0.25">
      <c r="A770" s="22" t="s">
        <v>1606</v>
      </c>
      <c r="B770" s="22">
        <v>2002</v>
      </c>
      <c r="C770" s="22" t="s">
        <v>5576</v>
      </c>
      <c r="D770" s="22">
        <v>20402</v>
      </c>
      <c r="E770" s="22" t="s">
        <v>44</v>
      </c>
      <c r="F770" s="22" t="s">
        <v>3707</v>
      </c>
      <c r="G770" s="79" t="s">
        <v>114</v>
      </c>
      <c r="H770" s="65">
        <v>4.1626181330430381</v>
      </c>
      <c r="I770" s="65">
        <v>4.93843248707282</v>
      </c>
      <c r="J770" s="65">
        <v>0</v>
      </c>
      <c r="K770" s="65">
        <v>0.10632988608529995</v>
      </c>
    </row>
    <row r="771" spans="1:11" ht="12.75" hidden="1" customHeight="1" x14ac:dyDescent="0.25">
      <c r="A771" s="22" t="s">
        <v>1607</v>
      </c>
      <c r="B771" s="22">
        <v>2002</v>
      </c>
      <c r="C771" s="22" t="s">
        <v>5576</v>
      </c>
      <c r="D771" s="22">
        <v>20403</v>
      </c>
      <c r="E771" s="22" t="s">
        <v>44</v>
      </c>
      <c r="F771" s="22" t="s">
        <v>3708</v>
      </c>
      <c r="G771" s="79" t="s">
        <v>114</v>
      </c>
      <c r="H771" s="65">
        <v>0.43514982842147765</v>
      </c>
      <c r="I771" s="65">
        <v>0</v>
      </c>
      <c r="J771" s="65">
        <v>0</v>
      </c>
      <c r="K771" s="65">
        <v>0.18177144731530079</v>
      </c>
    </row>
    <row r="772" spans="1:11" ht="12.75" hidden="1" customHeight="1" x14ac:dyDescent="0.25">
      <c r="A772" s="22" t="s">
        <v>1608</v>
      </c>
      <c r="B772" s="22">
        <v>2002</v>
      </c>
      <c r="C772" s="22" t="s">
        <v>5576</v>
      </c>
      <c r="D772" s="22">
        <v>20404</v>
      </c>
      <c r="E772" s="22" t="s">
        <v>44</v>
      </c>
      <c r="G772" s="79" t="s">
        <v>114</v>
      </c>
      <c r="H772" s="65">
        <v>0</v>
      </c>
      <c r="I772" s="65">
        <v>0</v>
      </c>
      <c r="J772" s="65">
        <v>0</v>
      </c>
      <c r="K772" s="65">
        <v>0.20242320657326451</v>
      </c>
    </row>
    <row r="773" spans="1:11" ht="12.75" hidden="1" customHeight="1" x14ac:dyDescent="0.25">
      <c r="A773" s="22" t="s">
        <v>1609</v>
      </c>
      <c r="B773" s="22">
        <v>2002</v>
      </c>
      <c r="C773" s="22" t="s">
        <v>5576</v>
      </c>
      <c r="D773" s="22">
        <v>20405</v>
      </c>
      <c r="E773" s="22" t="s">
        <v>44</v>
      </c>
      <c r="F773" s="22" t="s">
        <v>3709</v>
      </c>
      <c r="G773" s="79" t="s">
        <v>114</v>
      </c>
      <c r="H773" s="65">
        <v>1.9171894736842106</v>
      </c>
      <c r="I773" s="65">
        <v>1.0270657894736843</v>
      </c>
      <c r="J773" s="65">
        <v>0</v>
      </c>
      <c r="K773" s="65">
        <v>0.45595496411483255</v>
      </c>
    </row>
    <row r="774" spans="1:11" ht="12.75" hidden="1" customHeight="1" x14ac:dyDescent="0.25">
      <c r="A774" s="22" t="s">
        <v>1610</v>
      </c>
      <c r="B774" s="22">
        <v>2002</v>
      </c>
      <c r="C774" s="22" t="s">
        <v>5576</v>
      </c>
      <c r="D774" s="22">
        <v>20406</v>
      </c>
      <c r="E774" s="22" t="s">
        <v>44</v>
      </c>
      <c r="F774" s="22" t="s">
        <v>3710</v>
      </c>
      <c r="G774" s="79" t="s">
        <v>114</v>
      </c>
      <c r="H774" s="65">
        <v>2.6723663042832535</v>
      </c>
      <c r="I774" s="65">
        <v>2.4789454048595023</v>
      </c>
      <c r="J774" s="65">
        <v>5.2203906017940955</v>
      </c>
      <c r="K774" s="65">
        <v>1.1960516841917661</v>
      </c>
    </row>
    <row r="775" spans="1:11" ht="12.75" hidden="1" customHeight="1" x14ac:dyDescent="0.25">
      <c r="A775" s="22" t="s">
        <v>1611</v>
      </c>
      <c r="B775" s="22">
        <v>2002</v>
      </c>
      <c r="C775" s="22" t="s">
        <v>5576</v>
      </c>
      <c r="D775" s="22">
        <v>20407</v>
      </c>
      <c r="E775" s="22" t="s">
        <v>44</v>
      </c>
      <c r="F775" s="22" t="s">
        <v>3711</v>
      </c>
      <c r="G775" s="79" t="s">
        <v>114</v>
      </c>
      <c r="H775" s="65">
        <v>2.7604462840781774</v>
      </c>
      <c r="I775" s="65">
        <v>4.0449060126976226</v>
      </c>
      <c r="J775" s="65">
        <v>1.3477162952819619</v>
      </c>
      <c r="K775" s="65">
        <v>2.4195636748412799</v>
      </c>
    </row>
    <row r="776" spans="1:11" ht="12.75" hidden="1" customHeight="1" x14ac:dyDescent="0.25">
      <c r="A776" s="22" t="s">
        <v>1612</v>
      </c>
      <c r="B776" s="22">
        <v>2002</v>
      </c>
      <c r="C776" s="22" t="s">
        <v>5576</v>
      </c>
      <c r="D776" s="22">
        <v>20408</v>
      </c>
      <c r="E776" s="22" t="s">
        <v>44</v>
      </c>
      <c r="F776" s="22" t="s">
        <v>3712</v>
      </c>
      <c r="G776" s="79" t="s">
        <v>114</v>
      </c>
      <c r="H776" s="65">
        <v>1.2883916641738957</v>
      </c>
      <c r="I776" s="65">
        <v>0.85100408814438122</v>
      </c>
      <c r="J776" s="65">
        <v>0</v>
      </c>
      <c r="K776" s="65">
        <v>6.8936085352477819E-2</v>
      </c>
    </row>
    <row r="777" spans="1:11" ht="12.75" hidden="1" customHeight="1" x14ac:dyDescent="0.25">
      <c r="A777" s="22" t="s">
        <v>1613</v>
      </c>
      <c r="B777" s="22">
        <v>2002</v>
      </c>
      <c r="C777" s="22" t="s">
        <v>5576</v>
      </c>
      <c r="D777" s="22">
        <v>20409</v>
      </c>
      <c r="E777" s="22" t="s">
        <v>44</v>
      </c>
      <c r="F777" s="22" t="s">
        <v>3713</v>
      </c>
      <c r="G777" s="79" t="s">
        <v>114</v>
      </c>
      <c r="H777" s="65">
        <v>2.9618997527260933</v>
      </c>
      <c r="I777" s="65">
        <v>1.9246270623049169</v>
      </c>
      <c r="J777" s="65">
        <v>10.202549353439538</v>
      </c>
      <c r="K777" s="65">
        <v>0.28768109773399808</v>
      </c>
    </row>
    <row r="778" spans="1:11" ht="12.75" hidden="1" customHeight="1" x14ac:dyDescent="0.25">
      <c r="A778" s="22" t="s">
        <v>1614</v>
      </c>
      <c r="B778" s="22">
        <v>2002</v>
      </c>
      <c r="C778" s="22" t="s">
        <v>5576</v>
      </c>
      <c r="D778" s="22">
        <v>20410</v>
      </c>
      <c r="E778" s="22" t="s">
        <v>44</v>
      </c>
      <c r="F778" s="22" t="s">
        <v>3714</v>
      </c>
      <c r="G778" s="79" t="s">
        <v>114</v>
      </c>
      <c r="H778" s="65">
        <v>1.0137924718380804</v>
      </c>
      <c r="I778" s="65">
        <v>3.1833083615715725</v>
      </c>
      <c r="J778" s="65">
        <v>13.11847458558476</v>
      </c>
      <c r="K778" s="65">
        <v>0.74006850444179861</v>
      </c>
    </row>
    <row r="779" spans="1:11" ht="12.75" hidden="1" customHeight="1" x14ac:dyDescent="0.25">
      <c r="A779" s="22" t="s">
        <v>1615</v>
      </c>
      <c r="B779" s="22">
        <v>2002</v>
      </c>
      <c r="C779" s="22" t="s">
        <v>5576</v>
      </c>
      <c r="D779" s="22">
        <v>20411</v>
      </c>
      <c r="E779" s="22" t="s">
        <v>44</v>
      </c>
      <c r="F779" s="22" t="s">
        <v>3715</v>
      </c>
      <c r="G779" s="79" t="s">
        <v>114</v>
      </c>
      <c r="H779" s="65">
        <v>4.166024139969263</v>
      </c>
      <c r="I779" s="65">
        <v>3.0768675020688026</v>
      </c>
      <c r="J779" s="65">
        <v>7.8652668636954708</v>
      </c>
      <c r="K779" s="65">
        <v>1.0891566379004611</v>
      </c>
    </row>
    <row r="780" spans="1:11" ht="12.75" hidden="1" customHeight="1" x14ac:dyDescent="0.25">
      <c r="A780" s="22" t="s">
        <v>1616</v>
      </c>
      <c r="B780" s="22">
        <v>2002</v>
      </c>
      <c r="C780" s="22" t="s">
        <v>5576</v>
      </c>
      <c r="D780" s="22">
        <v>20412</v>
      </c>
      <c r="E780" s="22" t="s">
        <v>44</v>
      </c>
      <c r="F780" s="22" t="s">
        <v>3716</v>
      </c>
      <c r="G780" s="79" t="s">
        <v>114</v>
      </c>
      <c r="H780" s="65">
        <v>0.61785625485625484</v>
      </c>
      <c r="I780" s="65">
        <v>0</v>
      </c>
      <c r="J780" s="65">
        <v>0</v>
      </c>
      <c r="K780" s="65">
        <v>0.16110767935767936</v>
      </c>
    </row>
    <row r="781" spans="1:11" ht="12.75" hidden="1" customHeight="1" x14ac:dyDescent="0.25">
      <c r="A781" s="22" t="s">
        <v>1617</v>
      </c>
      <c r="B781" s="22">
        <v>2002</v>
      </c>
      <c r="C781" s="22" t="s">
        <v>5576</v>
      </c>
      <c r="D781" s="22">
        <v>20413</v>
      </c>
      <c r="E781" s="22" t="s">
        <v>44</v>
      </c>
      <c r="F781" s="22" t="s">
        <v>3717</v>
      </c>
      <c r="G781" s="79" t="s">
        <v>114</v>
      </c>
      <c r="H781" s="65">
        <v>1.8175627796646721</v>
      </c>
      <c r="I781" s="65">
        <v>2.8809501320825923</v>
      </c>
      <c r="J781" s="65">
        <v>1.3198069976818156</v>
      </c>
      <c r="K781" s="65">
        <v>0.36954595935090845</v>
      </c>
    </row>
    <row r="782" spans="1:11" ht="12.75" hidden="1" customHeight="1" x14ac:dyDescent="0.25">
      <c r="A782" s="22" t="s">
        <v>1618</v>
      </c>
      <c r="B782" s="22">
        <v>2002</v>
      </c>
      <c r="C782" s="22" t="s">
        <v>5576</v>
      </c>
      <c r="D782" s="22">
        <v>20414</v>
      </c>
      <c r="E782" s="22" t="s">
        <v>44</v>
      </c>
      <c r="F782" s="22" t="s">
        <v>3718</v>
      </c>
      <c r="G782" s="79" t="s">
        <v>114</v>
      </c>
      <c r="H782" s="65">
        <v>1.2950487667106008</v>
      </c>
      <c r="I782" s="65">
        <v>0</v>
      </c>
      <c r="J782" s="65">
        <v>2.4525923554886084</v>
      </c>
      <c r="K782" s="65">
        <v>0.43501638109583879</v>
      </c>
    </row>
    <row r="783" spans="1:11" ht="12.75" hidden="1" customHeight="1" x14ac:dyDescent="0.25">
      <c r="A783" s="22" t="s">
        <v>1619</v>
      </c>
      <c r="B783" s="22">
        <v>2002</v>
      </c>
      <c r="C783" s="22" t="s">
        <v>5576</v>
      </c>
      <c r="D783" s="22">
        <v>20415</v>
      </c>
      <c r="E783" s="22" t="s">
        <v>44</v>
      </c>
      <c r="F783" s="22" t="s">
        <v>3719</v>
      </c>
      <c r="G783" s="79" t="s">
        <v>114</v>
      </c>
      <c r="H783" s="65">
        <v>0.32185757271815452</v>
      </c>
      <c r="I783" s="65">
        <v>0</v>
      </c>
      <c r="J783" s="65">
        <v>0</v>
      </c>
      <c r="K783" s="65">
        <v>0.10646058174523571</v>
      </c>
    </row>
    <row r="784" spans="1:11" ht="12.75" hidden="1" customHeight="1" x14ac:dyDescent="0.25">
      <c r="A784" s="22" t="s">
        <v>1620</v>
      </c>
      <c r="B784" s="22">
        <v>2002</v>
      </c>
      <c r="C784" s="22" t="s">
        <v>5576</v>
      </c>
      <c r="D784" s="22">
        <v>20416</v>
      </c>
      <c r="E784" s="22" t="s">
        <v>44</v>
      </c>
      <c r="F784" s="22" t="s">
        <v>3720</v>
      </c>
      <c r="G784" s="79" t="s">
        <v>114</v>
      </c>
      <c r="H784" s="65">
        <v>2.0862173462514897</v>
      </c>
      <c r="I784" s="65">
        <v>3.9541686441117045</v>
      </c>
      <c r="J784" s="65">
        <v>0</v>
      </c>
      <c r="K784" s="65">
        <v>0.92889969431635666</v>
      </c>
    </row>
    <row r="785" spans="1:11" ht="12.75" hidden="1" customHeight="1" x14ac:dyDescent="0.25">
      <c r="A785" s="22" t="s">
        <v>1621</v>
      </c>
      <c r="B785" s="22">
        <v>2002</v>
      </c>
      <c r="C785" s="22" t="s">
        <v>5576</v>
      </c>
      <c r="D785" s="22">
        <v>20417</v>
      </c>
      <c r="E785" s="22" t="s">
        <v>44</v>
      </c>
      <c r="F785" s="22" t="s">
        <v>3721</v>
      </c>
      <c r="G785" s="79" t="s">
        <v>114</v>
      </c>
      <c r="H785" s="65">
        <v>1.8055292221744736</v>
      </c>
      <c r="I785" s="65">
        <v>3.6814037387193812</v>
      </c>
      <c r="J785" s="65">
        <v>7.2162547808336921</v>
      </c>
      <c r="K785" s="65">
        <v>0.25207063816072195</v>
      </c>
    </row>
    <row r="786" spans="1:11" ht="12.75" hidden="1" customHeight="1" x14ac:dyDescent="0.25">
      <c r="A786" s="22" t="s">
        <v>1622</v>
      </c>
      <c r="B786" s="22">
        <v>2002</v>
      </c>
      <c r="C786" s="22" t="s">
        <v>5576</v>
      </c>
      <c r="D786" s="22">
        <v>20418</v>
      </c>
      <c r="E786" s="22" t="s">
        <v>44</v>
      </c>
      <c r="F786" s="22" t="s">
        <v>3722</v>
      </c>
      <c r="G786" s="79" t="s">
        <v>114</v>
      </c>
      <c r="H786" s="65">
        <v>9.1438491852167431E-2</v>
      </c>
      <c r="I786" s="65">
        <v>0</v>
      </c>
      <c r="J786" s="65">
        <v>0</v>
      </c>
      <c r="K786" s="65">
        <v>0</v>
      </c>
    </row>
    <row r="787" spans="1:11" ht="12.75" hidden="1" customHeight="1" x14ac:dyDescent="0.25">
      <c r="A787" s="22" t="s">
        <v>1623</v>
      </c>
      <c r="B787" s="22">
        <v>2002</v>
      </c>
      <c r="C787" s="22" t="s">
        <v>5576</v>
      </c>
      <c r="D787" s="22">
        <v>20419</v>
      </c>
      <c r="E787" s="22" t="s">
        <v>44</v>
      </c>
      <c r="G787" s="79" t="s">
        <v>114</v>
      </c>
      <c r="H787" s="65">
        <v>0</v>
      </c>
      <c r="I787" s="65">
        <v>0</v>
      </c>
      <c r="J787" s="65">
        <v>0</v>
      </c>
      <c r="K787" s="65">
        <v>0</v>
      </c>
    </row>
    <row r="788" spans="1:11" ht="12.75" hidden="1" customHeight="1" x14ac:dyDescent="0.25">
      <c r="A788" s="22" t="s">
        <v>1624</v>
      </c>
      <c r="B788" s="22">
        <v>2002</v>
      </c>
      <c r="C788" s="22" t="s">
        <v>5576</v>
      </c>
      <c r="D788" s="22">
        <v>20420</v>
      </c>
      <c r="E788" s="22" t="s">
        <v>44</v>
      </c>
      <c r="F788" s="22" t="s">
        <v>3723</v>
      </c>
      <c r="G788" s="79" t="s">
        <v>114</v>
      </c>
      <c r="H788" s="65">
        <v>0.91872912307399668</v>
      </c>
      <c r="I788" s="65">
        <v>1.1998480121742439</v>
      </c>
      <c r="J788" s="65">
        <v>0</v>
      </c>
      <c r="K788" s="65">
        <v>0.42982670724747957</v>
      </c>
    </row>
    <row r="789" spans="1:11" ht="12.75" hidden="1" customHeight="1" x14ac:dyDescent="0.25">
      <c r="A789" s="22" t="s">
        <v>1625</v>
      </c>
      <c r="B789" s="22">
        <v>2002</v>
      </c>
      <c r="C789" s="22" t="s">
        <v>5576</v>
      </c>
      <c r="D789" s="22">
        <v>20421</v>
      </c>
      <c r="E789" s="22" t="s">
        <v>44</v>
      </c>
      <c r="F789" s="22" t="s">
        <v>3724</v>
      </c>
      <c r="G789" s="79" t="s">
        <v>114</v>
      </c>
      <c r="H789" s="65">
        <v>0.36897702991452985</v>
      </c>
      <c r="I789" s="65">
        <v>0</v>
      </c>
      <c r="J789" s="65">
        <v>0</v>
      </c>
      <c r="K789" s="65">
        <v>0.84126762820512824</v>
      </c>
    </row>
    <row r="790" spans="1:11" ht="12.75" hidden="1" customHeight="1" x14ac:dyDescent="0.25">
      <c r="A790" s="22" t="s">
        <v>1626</v>
      </c>
      <c r="B790" s="22">
        <v>2002</v>
      </c>
      <c r="C790" s="22" t="s">
        <v>5576</v>
      </c>
      <c r="D790" s="22">
        <v>20422</v>
      </c>
      <c r="E790" s="22" t="s">
        <v>44</v>
      </c>
      <c r="F790" s="22" t="s">
        <v>3725</v>
      </c>
      <c r="G790" s="79" t="s">
        <v>114</v>
      </c>
      <c r="H790" s="65">
        <v>0.33936966872657276</v>
      </c>
      <c r="I790" s="65">
        <v>0</v>
      </c>
      <c r="J790" s="65">
        <v>2.086055516158444</v>
      </c>
      <c r="K790" s="65">
        <v>0.37971431465910244</v>
      </c>
    </row>
    <row r="791" spans="1:11" ht="12.75" hidden="1" customHeight="1" x14ac:dyDescent="0.25">
      <c r="A791" s="22" t="s">
        <v>1627</v>
      </c>
      <c r="B791" s="22">
        <v>2002</v>
      </c>
      <c r="C791" s="22" t="s">
        <v>5576</v>
      </c>
      <c r="D791" s="22">
        <v>20423</v>
      </c>
      <c r="E791" s="22" t="s">
        <v>44</v>
      </c>
      <c r="F791" s="22" t="s">
        <v>3726</v>
      </c>
      <c r="G791" s="79" t="s">
        <v>114</v>
      </c>
      <c r="H791" s="65">
        <v>0.18048346527934858</v>
      </c>
      <c r="I791" s="65">
        <v>0</v>
      </c>
      <c r="J791" s="65">
        <v>14.438677222347884</v>
      </c>
      <c r="K791" s="65">
        <v>0.57226464600769056</v>
      </c>
    </row>
    <row r="792" spans="1:11" ht="12.75" hidden="1" customHeight="1" x14ac:dyDescent="0.25">
      <c r="A792" s="22" t="s">
        <v>1628</v>
      </c>
      <c r="B792" s="22">
        <v>2002</v>
      </c>
      <c r="C792" s="22" t="s">
        <v>5576</v>
      </c>
      <c r="D792" s="22">
        <v>20424</v>
      </c>
      <c r="E792" s="22" t="s">
        <v>44</v>
      </c>
      <c r="F792" s="22" t="s">
        <v>3727</v>
      </c>
      <c r="G792" s="79" t="s">
        <v>114</v>
      </c>
      <c r="H792" s="65">
        <v>0.16552948137476847</v>
      </c>
      <c r="I792" s="65">
        <v>0.7534445359127393</v>
      </c>
      <c r="J792" s="65">
        <v>0</v>
      </c>
      <c r="K792" s="65">
        <v>7.9910784111957192E-2</v>
      </c>
    </row>
    <row r="793" spans="1:11" ht="12.75" hidden="1" customHeight="1" x14ac:dyDescent="0.25">
      <c r="A793" s="22" t="s">
        <v>1629</v>
      </c>
      <c r="B793" s="22">
        <v>2002</v>
      </c>
      <c r="C793" s="22" t="s">
        <v>5576</v>
      </c>
      <c r="D793" s="22">
        <v>20425</v>
      </c>
      <c r="E793" s="22" t="s">
        <v>44</v>
      </c>
      <c r="G793" s="79" t="s">
        <v>114</v>
      </c>
      <c r="H793" s="65">
        <v>0</v>
      </c>
      <c r="I793" s="65">
        <v>2.9940327821711001</v>
      </c>
      <c r="J793" s="65">
        <v>0</v>
      </c>
      <c r="K793" s="65">
        <v>1.5236808051761322E-2</v>
      </c>
    </row>
    <row r="794" spans="1:11" ht="12.75" hidden="1" customHeight="1" x14ac:dyDescent="0.25">
      <c r="A794" s="22" t="s">
        <v>1630</v>
      </c>
      <c r="B794" s="22">
        <v>2002</v>
      </c>
      <c r="C794" s="22" t="s">
        <v>5576</v>
      </c>
      <c r="D794" s="22">
        <v>20426</v>
      </c>
      <c r="E794" s="22" t="s">
        <v>48</v>
      </c>
      <c r="F794" s="22" t="s">
        <v>2453</v>
      </c>
      <c r="G794" s="79" t="s">
        <v>114</v>
      </c>
      <c r="H794" s="65">
        <v>0.44105345211581293</v>
      </c>
      <c r="I794" s="65">
        <v>1.1899795100222716</v>
      </c>
      <c r="J794" s="65">
        <v>0</v>
      </c>
      <c r="K794" s="65">
        <v>1.7054066815144766</v>
      </c>
    </row>
    <row r="795" spans="1:11" ht="12.75" hidden="1" customHeight="1" x14ac:dyDescent="0.25">
      <c r="A795" s="22" t="s">
        <v>1631</v>
      </c>
      <c r="B795" s="22">
        <v>2002</v>
      </c>
      <c r="C795" s="22" t="s">
        <v>5576</v>
      </c>
      <c r="D795" s="22">
        <v>20427</v>
      </c>
      <c r="E795" s="22" t="s">
        <v>48</v>
      </c>
      <c r="F795" s="22" t="s">
        <v>3728</v>
      </c>
      <c r="G795" s="79" t="s">
        <v>114</v>
      </c>
      <c r="H795" s="65">
        <v>1.2216141973298598</v>
      </c>
      <c r="I795" s="65">
        <v>0.47556326929338977</v>
      </c>
      <c r="J795" s="65">
        <v>7.4410624552263096</v>
      </c>
      <c r="K795" s="65">
        <v>0.62936997720612176</v>
      </c>
    </row>
    <row r="796" spans="1:11" ht="12.75" hidden="1" customHeight="1" x14ac:dyDescent="0.25">
      <c r="A796" s="22" t="s">
        <v>1632</v>
      </c>
      <c r="B796" s="22">
        <v>2002</v>
      </c>
      <c r="C796" s="22" t="s">
        <v>5576</v>
      </c>
      <c r="D796" s="22">
        <v>20428</v>
      </c>
      <c r="E796" s="22" t="s">
        <v>48</v>
      </c>
      <c r="F796" s="22" t="s">
        <v>3729</v>
      </c>
      <c r="G796" s="79" t="s">
        <v>114</v>
      </c>
      <c r="H796" s="65">
        <v>2.6914642653596261</v>
      </c>
      <c r="I796" s="65">
        <v>0.57235495269577108</v>
      </c>
      <c r="J796" s="65">
        <v>10.994799042516814</v>
      </c>
      <c r="K796" s="65">
        <v>1.0930583608799727</v>
      </c>
    </row>
    <row r="797" spans="1:11" ht="12.75" hidden="1" customHeight="1" x14ac:dyDescent="0.25">
      <c r="A797" s="22" t="s">
        <v>1633</v>
      </c>
      <c r="B797" s="22">
        <v>2002</v>
      </c>
      <c r="C797" s="22" t="s">
        <v>5576</v>
      </c>
      <c r="D797" s="22">
        <v>20429</v>
      </c>
      <c r="E797" s="22" t="s">
        <v>48</v>
      </c>
      <c r="F797" s="22" t="s">
        <v>3730</v>
      </c>
      <c r="G797" s="79" t="s">
        <v>114</v>
      </c>
      <c r="H797" s="65">
        <v>2.7283464927920127</v>
      </c>
      <c r="I797" s="65">
        <v>3.8888701543477158</v>
      </c>
      <c r="J797" s="65">
        <v>10.167600733533696</v>
      </c>
      <c r="K797" s="65">
        <v>1.6459350007640976</v>
      </c>
    </row>
    <row r="798" spans="1:11" ht="12.75" hidden="1" customHeight="1" x14ac:dyDescent="0.25">
      <c r="A798" s="22" t="s">
        <v>1634</v>
      </c>
      <c r="B798" s="22">
        <v>2002</v>
      </c>
      <c r="C798" s="22" t="s">
        <v>5576</v>
      </c>
      <c r="D798" s="22">
        <v>20430</v>
      </c>
      <c r="E798" s="22" t="s">
        <v>48</v>
      </c>
      <c r="F798" s="22" t="s">
        <v>3731</v>
      </c>
      <c r="G798" s="79" t="s">
        <v>114</v>
      </c>
      <c r="H798" s="65">
        <v>3.4441975599160095</v>
      </c>
      <c r="I798" s="65">
        <v>0.75925421765259582</v>
      </c>
      <c r="J798" s="65">
        <v>4.1452831076678018</v>
      </c>
      <c r="K798" s="65">
        <v>3.9860846426761283</v>
      </c>
    </row>
    <row r="799" spans="1:11" ht="12.75" hidden="1" customHeight="1" x14ac:dyDescent="0.25">
      <c r="A799" s="22" t="s">
        <v>1635</v>
      </c>
      <c r="B799" s="22">
        <v>2002</v>
      </c>
      <c r="C799" s="22" t="s">
        <v>5576</v>
      </c>
      <c r="D799" s="22">
        <v>20431</v>
      </c>
      <c r="E799" s="22" t="s">
        <v>48</v>
      </c>
      <c r="G799" s="79" t="s">
        <v>114</v>
      </c>
      <c r="H799" s="65">
        <v>0</v>
      </c>
      <c r="I799" s="65">
        <v>0</v>
      </c>
      <c r="J799" s="65">
        <v>0</v>
      </c>
      <c r="K799" s="65">
        <v>0</v>
      </c>
    </row>
    <row r="800" spans="1:11" ht="12.75" hidden="1" customHeight="1" x14ac:dyDescent="0.25">
      <c r="A800" s="22" t="s">
        <v>1636</v>
      </c>
      <c r="B800" s="22">
        <v>2002</v>
      </c>
      <c r="C800" s="22" t="s">
        <v>5576</v>
      </c>
      <c r="D800" s="22">
        <v>20432</v>
      </c>
      <c r="E800" s="22" t="s">
        <v>48</v>
      </c>
      <c r="G800" s="79" t="s">
        <v>114</v>
      </c>
      <c r="H800" s="65">
        <v>0</v>
      </c>
      <c r="I800" s="65">
        <v>0</v>
      </c>
      <c r="J800" s="65">
        <v>0</v>
      </c>
      <c r="K800" s="65">
        <v>0.128</v>
      </c>
    </row>
    <row r="801" spans="1:11" ht="12.75" hidden="1" customHeight="1" x14ac:dyDescent="0.25">
      <c r="A801" s="22" t="s">
        <v>1637</v>
      </c>
      <c r="B801" s="22">
        <v>2002</v>
      </c>
      <c r="C801" s="22" t="s">
        <v>5576</v>
      </c>
      <c r="D801" s="22">
        <v>20433</v>
      </c>
      <c r="E801" s="22" t="s">
        <v>48</v>
      </c>
      <c r="F801" s="22" t="s">
        <v>3732</v>
      </c>
      <c r="G801" s="79" t="s">
        <v>114</v>
      </c>
      <c r="H801" s="65">
        <v>0.21952718591890544</v>
      </c>
      <c r="I801" s="65">
        <v>0</v>
      </c>
      <c r="J801" s="65">
        <v>0</v>
      </c>
      <c r="K801" s="65">
        <v>0.25640775315328151</v>
      </c>
    </row>
    <row r="802" spans="1:11" ht="12.75" hidden="1" customHeight="1" x14ac:dyDescent="0.25">
      <c r="A802" s="22" t="s">
        <v>1638</v>
      </c>
      <c r="B802" s="22">
        <v>2002</v>
      </c>
      <c r="C802" s="22" t="s">
        <v>5576</v>
      </c>
      <c r="D802" s="22">
        <v>20434</v>
      </c>
      <c r="E802" s="22" t="s">
        <v>48</v>
      </c>
      <c r="F802" s="22" t="s">
        <v>3733</v>
      </c>
      <c r="G802" s="79" t="s">
        <v>114</v>
      </c>
      <c r="H802" s="65">
        <v>0.8871456029011785</v>
      </c>
      <c r="I802" s="65">
        <v>0.55422955575702626</v>
      </c>
      <c r="J802" s="65">
        <v>0</v>
      </c>
      <c r="K802" s="65">
        <v>0.45019329102447864</v>
      </c>
    </row>
    <row r="803" spans="1:11" ht="12.75" hidden="1" customHeight="1" x14ac:dyDescent="0.25">
      <c r="A803" s="22" t="s">
        <v>1639</v>
      </c>
      <c r="B803" s="22">
        <v>2002</v>
      </c>
      <c r="C803" s="22" t="s">
        <v>5576</v>
      </c>
      <c r="D803" s="22">
        <v>20435</v>
      </c>
      <c r="E803" s="22" t="s">
        <v>48</v>
      </c>
      <c r="F803" s="22" t="s">
        <v>3734</v>
      </c>
      <c r="G803" s="79" t="s">
        <v>114</v>
      </c>
      <c r="H803" s="65">
        <v>0.53874445570903562</v>
      </c>
      <c r="I803" s="65">
        <v>0.21761050563933595</v>
      </c>
      <c r="J803" s="65">
        <v>0</v>
      </c>
      <c r="K803" s="65">
        <v>0.36338841718413384</v>
      </c>
    </row>
    <row r="804" spans="1:11" ht="12.75" hidden="1" customHeight="1" x14ac:dyDescent="0.25">
      <c r="A804" s="22" t="s">
        <v>1640</v>
      </c>
      <c r="B804" s="22">
        <v>2002</v>
      </c>
      <c r="C804" s="22" t="s">
        <v>5576</v>
      </c>
      <c r="D804" s="22">
        <v>20436</v>
      </c>
      <c r="E804" s="22" t="s">
        <v>48</v>
      </c>
      <c r="F804" s="22" t="s">
        <v>3735</v>
      </c>
      <c r="G804" s="79" t="s">
        <v>114</v>
      </c>
      <c r="H804" s="65">
        <v>0.27828598982991409</v>
      </c>
      <c r="I804" s="65">
        <v>0</v>
      </c>
      <c r="J804" s="65">
        <v>0</v>
      </c>
      <c r="K804" s="65">
        <v>0.51833421006487812</v>
      </c>
    </row>
    <row r="805" spans="1:11" ht="12.75" hidden="1" customHeight="1" x14ac:dyDescent="0.25">
      <c r="A805" s="22" t="s">
        <v>1641</v>
      </c>
      <c r="B805" s="22">
        <v>2002</v>
      </c>
      <c r="C805" s="22" t="s">
        <v>5576</v>
      </c>
      <c r="D805" s="22">
        <v>20437</v>
      </c>
      <c r="E805" s="22" t="s">
        <v>48</v>
      </c>
      <c r="F805" s="22" t="s">
        <v>3736</v>
      </c>
      <c r="G805" s="79" t="s">
        <v>114</v>
      </c>
      <c r="H805" s="65">
        <v>2.2977693899131073</v>
      </c>
      <c r="I805" s="65">
        <v>2.1518792699186249</v>
      </c>
      <c r="J805" s="65">
        <v>0</v>
      </c>
      <c r="K805" s="65">
        <v>0.8186056733023771</v>
      </c>
    </row>
    <row r="806" spans="1:11" ht="12.75" hidden="1" customHeight="1" x14ac:dyDescent="0.25">
      <c r="A806" s="22" t="s">
        <v>1642</v>
      </c>
      <c r="B806" s="22">
        <v>2002</v>
      </c>
      <c r="C806" s="22" t="s">
        <v>5576</v>
      </c>
      <c r="D806" s="22">
        <v>20438</v>
      </c>
      <c r="E806" s="22" t="s">
        <v>48</v>
      </c>
      <c r="F806" s="22" t="s">
        <v>3737</v>
      </c>
      <c r="G806" s="79" t="s">
        <v>114</v>
      </c>
      <c r="H806" s="65">
        <v>1.5623922574241045</v>
      </c>
      <c r="I806" s="65">
        <v>2.1408996608487056</v>
      </c>
      <c r="J806" s="65">
        <v>0</v>
      </c>
      <c r="K806" s="65">
        <v>0.82764562825709331</v>
      </c>
    </row>
    <row r="807" spans="1:11" ht="12.75" hidden="1" customHeight="1" x14ac:dyDescent="0.25">
      <c r="A807" s="22" t="s">
        <v>1643</v>
      </c>
      <c r="B807" s="22">
        <v>2002</v>
      </c>
      <c r="C807" s="22" t="s">
        <v>5576</v>
      </c>
      <c r="D807" s="22">
        <v>20439</v>
      </c>
      <c r="E807" s="22" t="s">
        <v>48</v>
      </c>
      <c r="F807" s="22" t="s">
        <v>3738</v>
      </c>
      <c r="G807" s="79" t="s">
        <v>114</v>
      </c>
      <c r="H807" s="65">
        <v>0.21003044172891749</v>
      </c>
      <c r="I807" s="65">
        <v>0</v>
      </c>
      <c r="J807" s="65">
        <v>0</v>
      </c>
      <c r="K807" s="65">
        <v>0.17735903968219699</v>
      </c>
    </row>
    <row r="808" spans="1:11" ht="12.75" hidden="1" customHeight="1" x14ac:dyDescent="0.25">
      <c r="A808" s="22" t="s">
        <v>1644</v>
      </c>
      <c r="B808" s="22">
        <v>2002</v>
      </c>
      <c r="C808" s="22" t="s">
        <v>5576</v>
      </c>
      <c r="D808" s="22">
        <v>20440</v>
      </c>
      <c r="E808" s="22" t="s">
        <v>48</v>
      </c>
      <c r="F808" s="22" t="s">
        <v>3739</v>
      </c>
      <c r="G808" s="79" t="s">
        <v>114</v>
      </c>
      <c r="H808" s="65">
        <v>0.51863899566533078</v>
      </c>
      <c r="I808" s="65">
        <v>0</v>
      </c>
      <c r="J808" s="65">
        <v>0</v>
      </c>
      <c r="K808" s="65">
        <v>0.74344156375235138</v>
      </c>
    </row>
    <row r="809" spans="1:11" ht="12.75" hidden="1" customHeight="1" x14ac:dyDescent="0.25">
      <c r="A809" s="22" t="s">
        <v>1645</v>
      </c>
      <c r="B809" s="22">
        <v>2002</v>
      </c>
      <c r="C809" s="22" t="s">
        <v>5576</v>
      </c>
      <c r="D809" s="22">
        <v>20441</v>
      </c>
      <c r="E809" s="22" t="s">
        <v>48</v>
      </c>
      <c r="F809" s="22" t="s">
        <v>3740</v>
      </c>
      <c r="G809" s="79" t="s">
        <v>114</v>
      </c>
      <c r="H809" s="65">
        <v>0.89080290432134912</v>
      </c>
      <c r="I809" s="65">
        <v>0.53230905258226957</v>
      </c>
      <c r="J809" s="65">
        <v>0</v>
      </c>
      <c r="K809" s="65">
        <v>0.32409292657219813</v>
      </c>
    </row>
    <row r="810" spans="1:11" ht="12.75" hidden="1" customHeight="1" x14ac:dyDescent="0.25">
      <c r="A810" s="22" t="s">
        <v>1646</v>
      </c>
      <c r="B810" s="22">
        <v>2002</v>
      </c>
      <c r="C810" s="22" t="s">
        <v>5576</v>
      </c>
      <c r="D810" s="22">
        <v>20442</v>
      </c>
      <c r="E810" s="22" t="s">
        <v>48</v>
      </c>
      <c r="F810" s="22" t="s">
        <v>3741</v>
      </c>
      <c r="G810" s="79" t="s">
        <v>114</v>
      </c>
      <c r="H810" s="65">
        <v>1.3437914931745112</v>
      </c>
      <c r="I810" s="65">
        <v>0</v>
      </c>
      <c r="J810" s="65">
        <v>19.928748642808205</v>
      </c>
      <c r="K810" s="65">
        <v>0.36357223422758661</v>
      </c>
    </row>
    <row r="811" spans="1:11" ht="12.75" hidden="1" customHeight="1" x14ac:dyDescent="0.25">
      <c r="A811" s="22" t="s">
        <v>1647</v>
      </c>
      <c r="B811" s="22">
        <v>2002</v>
      </c>
      <c r="C811" s="22" t="s">
        <v>5576</v>
      </c>
      <c r="D811" s="22">
        <v>20443</v>
      </c>
      <c r="E811" s="22" t="s">
        <v>48</v>
      </c>
      <c r="F811" s="22" t="s">
        <v>3742</v>
      </c>
      <c r="G811" s="79" t="s">
        <v>114</v>
      </c>
      <c r="H811" s="65">
        <v>1.3702956992277777</v>
      </c>
      <c r="I811" s="65">
        <v>0.72028363677357543</v>
      </c>
      <c r="J811" s="65">
        <v>0</v>
      </c>
      <c r="K811" s="65">
        <v>2.0774034158164705</v>
      </c>
    </row>
    <row r="812" spans="1:11" ht="12.75" hidden="1" customHeight="1" x14ac:dyDescent="0.25">
      <c r="A812" s="22" t="s">
        <v>1648</v>
      </c>
      <c r="B812" s="22">
        <v>2002</v>
      </c>
      <c r="C812" s="22" t="s">
        <v>5576</v>
      </c>
      <c r="D812" s="22">
        <v>20444</v>
      </c>
      <c r="E812" s="22" t="s">
        <v>48</v>
      </c>
      <c r="F812" s="22" t="s">
        <v>3743</v>
      </c>
      <c r="G812" s="79" t="s">
        <v>114</v>
      </c>
      <c r="H812" s="65">
        <v>1.7790990606319381</v>
      </c>
      <c r="I812" s="65">
        <v>1.24349660658906</v>
      </c>
      <c r="J812" s="65">
        <v>0</v>
      </c>
      <c r="K812" s="65">
        <v>5.8991179378848475</v>
      </c>
    </row>
    <row r="813" spans="1:11" ht="12.75" hidden="1" customHeight="1" x14ac:dyDescent="0.25">
      <c r="A813" s="22" t="s">
        <v>1649</v>
      </c>
      <c r="B813" s="22">
        <v>2002</v>
      </c>
      <c r="C813" s="22" t="s">
        <v>5576</v>
      </c>
      <c r="D813" s="22">
        <v>20445</v>
      </c>
      <c r="E813" s="22" t="s">
        <v>48</v>
      </c>
      <c r="F813" s="22" t="s">
        <v>3744</v>
      </c>
      <c r="G813" s="79" t="s">
        <v>114</v>
      </c>
      <c r="H813" s="65">
        <v>1.0811972945891786</v>
      </c>
      <c r="I813" s="65">
        <v>9.7998932865731483</v>
      </c>
      <c r="J813" s="65">
        <v>0</v>
      </c>
      <c r="K813" s="65">
        <v>6.7735282565130275</v>
      </c>
    </row>
    <row r="814" spans="1:11" ht="12.75" hidden="1" customHeight="1" x14ac:dyDescent="0.25">
      <c r="A814" s="22" t="s">
        <v>1650</v>
      </c>
      <c r="B814" s="22">
        <v>2002</v>
      </c>
      <c r="C814" s="22" t="s">
        <v>5576</v>
      </c>
      <c r="D814" s="22">
        <v>20446</v>
      </c>
      <c r="E814" s="22" t="s">
        <v>48</v>
      </c>
      <c r="G814" s="79" t="s">
        <v>114</v>
      </c>
      <c r="H814" s="65">
        <v>0</v>
      </c>
      <c r="I814" s="65">
        <v>0</v>
      </c>
      <c r="J814" s="65">
        <v>0</v>
      </c>
      <c r="K814" s="65">
        <v>0</v>
      </c>
    </row>
    <row r="815" spans="1:11" ht="12.75" hidden="1" customHeight="1" x14ac:dyDescent="0.25">
      <c r="A815" s="22" t="s">
        <v>1651</v>
      </c>
      <c r="B815" s="22">
        <v>2002</v>
      </c>
      <c r="C815" s="22" t="s">
        <v>5576</v>
      </c>
      <c r="D815" s="22">
        <v>20447</v>
      </c>
      <c r="E815" s="22" t="s">
        <v>48</v>
      </c>
      <c r="F815" s="22" t="s">
        <v>3745</v>
      </c>
      <c r="G815" s="79" t="s">
        <v>114</v>
      </c>
      <c r="H815" s="65">
        <v>1.3460972794723827</v>
      </c>
      <c r="I815" s="65">
        <v>0</v>
      </c>
      <c r="J815" s="65">
        <v>0</v>
      </c>
      <c r="K815" s="65">
        <v>0.40470898598516081</v>
      </c>
    </row>
    <row r="816" spans="1:11" ht="12.75" hidden="1" customHeight="1" x14ac:dyDescent="0.25">
      <c r="A816" s="22" t="s">
        <v>1652</v>
      </c>
      <c r="B816" s="22">
        <v>2002</v>
      </c>
      <c r="C816" s="22" t="s">
        <v>5576</v>
      </c>
      <c r="D816" s="22">
        <v>20448</v>
      </c>
      <c r="E816" s="22" t="s">
        <v>48</v>
      </c>
      <c r="F816" s="22" t="s">
        <v>3746</v>
      </c>
      <c r="G816" s="79" t="s">
        <v>114</v>
      </c>
      <c r="H816" s="65">
        <v>1.5865292439372325</v>
      </c>
      <c r="I816" s="65">
        <v>1.3812136947218261</v>
      </c>
      <c r="J816" s="65">
        <v>0</v>
      </c>
      <c r="K816" s="65">
        <v>2.1236679029957206</v>
      </c>
    </row>
    <row r="817" spans="1:11" ht="12.75" hidden="1" customHeight="1" x14ac:dyDescent="0.25">
      <c r="A817" s="22" t="s">
        <v>1653</v>
      </c>
      <c r="B817" s="22">
        <v>2002</v>
      </c>
      <c r="C817" s="22" t="s">
        <v>5576</v>
      </c>
      <c r="D817" s="22">
        <v>20449</v>
      </c>
      <c r="E817" s="22" t="s">
        <v>48</v>
      </c>
      <c r="F817" s="22" t="s">
        <v>3747</v>
      </c>
      <c r="G817" s="79" t="s">
        <v>114</v>
      </c>
      <c r="H817" s="65">
        <v>2.5060635696821514</v>
      </c>
      <c r="I817" s="65">
        <v>0.85980392390720961</v>
      </c>
      <c r="J817" s="65">
        <v>0</v>
      </c>
      <c r="K817" s="65">
        <v>0.9270397757767308</v>
      </c>
    </row>
    <row r="818" spans="1:11" ht="12.75" hidden="1" customHeight="1" x14ac:dyDescent="0.25">
      <c r="A818" s="22" t="s">
        <v>1654</v>
      </c>
      <c r="B818" s="22">
        <v>2002</v>
      </c>
      <c r="C818" s="22" t="s">
        <v>5576</v>
      </c>
      <c r="D818" s="22">
        <v>20450</v>
      </c>
      <c r="E818" s="22" t="s">
        <v>48</v>
      </c>
      <c r="F818" s="22" t="s">
        <v>3748</v>
      </c>
      <c r="G818" s="79" t="s">
        <v>114</v>
      </c>
      <c r="H818" s="65">
        <v>0.73429697913422609</v>
      </c>
      <c r="I818" s="65">
        <v>3.8426706944876985</v>
      </c>
      <c r="J818" s="65">
        <v>32.547826222360634</v>
      </c>
      <c r="K818" s="65">
        <v>0.86944366241046411</v>
      </c>
    </row>
    <row r="819" spans="1:11" ht="12.75" hidden="1" customHeight="1" x14ac:dyDescent="0.25">
      <c r="A819" s="22" t="s">
        <v>1655</v>
      </c>
      <c r="B819" s="22">
        <v>2002</v>
      </c>
      <c r="C819" s="22" t="s">
        <v>5576</v>
      </c>
      <c r="D819" s="22">
        <v>20451</v>
      </c>
      <c r="E819" s="22" t="s">
        <v>48</v>
      </c>
      <c r="F819" s="22" t="s">
        <v>3749</v>
      </c>
      <c r="G819" s="79" t="s">
        <v>114</v>
      </c>
      <c r="H819" s="65">
        <v>3.4266897061541299</v>
      </c>
      <c r="I819" s="65">
        <v>3.6832775827019031</v>
      </c>
      <c r="J819" s="65">
        <v>8.4756769543522434</v>
      </c>
      <c r="K819" s="65">
        <v>2.6279564775457396</v>
      </c>
    </row>
    <row r="820" spans="1:11" ht="12.75" hidden="1" customHeight="1" x14ac:dyDescent="0.25">
      <c r="A820" s="22" t="s">
        <v>1656</v>
      </c>
      <c r="B820" s="22">
        <v>2002</v>
      </c>
      <c r="C820" s="22" t="s">
        <v>5576</v>
      </c>
      <c r="D820" s="22">
        <v>20452</v>
      </c>
      <c r="E820" s="22" t="s">
        <v>48</v>
      </c>
      <c r="F820" s="22" t="s">
        <v>3750</v>
      </c>
      <c r="G820" s="79" t="s">
        <v>114</v>
      </c>
      <c r="H820" s="65">
        <v>1.266272106670925</v>
      </c>
      <c r="I820" s="65">
        <v>4.1143598546848175</v>
      </c>
      <c r="J820" s="65">
        <v>4.7659367639426726</v>
      </c>
      <c r="K820" s="65">
        <v>10.171156533194939</v>
      </c>
    </row>
    <row r="821" spans="1:11" ht="12.75" hidden="1" customHeight="1" x14ac:dyDescent="0.25">
      <c r="A821" s="22" t="s">
        <v>1657</v>
      </c>
      <c r="B821" s="22">
        <v>2002</v>
      </c>
      <c r="C821" s="22" t="s">
        <v>5576</v>
      </c>
      <c r="D821" s="22">
        <v>20453</v>
      </c>
      <c r="E821" s="22" t="s">
        <v>48</v>
      </c>
      <c r="F821" s="22" t="s">
        <v>3751</v>
      </c>
      <c r="G821" s="79" t="s">
        <v>114</v>
      </c>
      <c r="H821" s="65">
        <v>0.27250339797778889</v>
      </c>
      <c r="I821" s="65">
        <v>0</v>
      </c>
      <c r="J821" s="65">
        <v>0</v>
      </c>
      <c r="K821" s="65">
        <v>0.34780038952428316</v>
      </c>
    </row>
    <row r="822" spans="1:11" ht="12.75" hidden="1" customHeight="1" x14ac:dyDescent="0.25">
      <c r="A822" s="22" t="s">
        <v>1658</v>
      </c>
      <c r="B822" s="22">
        <v>2002</v>
      </c>
      <c r="C822" s="22" t="s">
        <v>5576</v>
      </c>
      <c r="D822" s="22">
        <v>20454</v>
      </c>
      <c r="E822" s="22" t="s">
        <v>48</v>
      </c>
      <c r="F822" s="22" t="s">
        <v>3752</v>
      </c>
      <c r="G822" s="79" t="s">
        <v>114</v>
      </c>
      <c r="H822" s="65">
        <v>0.16915637860082305</v>
      </c>
      <c r="I822" s="65">
        <v>0</v>
      </c>
      <c r="J822" s="65">
        <v>0</v>
      </c>
      <c r="K822" s="65">
        <v>2.9320438957475995E-2</v>
      </c>
    </row>
    <row r="823" spans="1:11" ht="12.75" hidden="1" customHeight="1" x14ac:dyDescent="0.25">
      <c r="A823" s="22" t="s">
        <v>1659</v>
      </c>
      <c r="B823" s="22">
        <v>2002</v>
      </c>
      <c r="C823" s="22" t="s">
        <v>5576</v>
      </c>
      <c r="D823" s="22">
        <v>20455</v>
      </c>
      <c r="E823" s="22" t="s">
        <v>48</v>
      </c>
      <c r="F823" s="22" t="s">
        <v>3753</v>
      </c>
      <c r="G823" s="79" t="s">
        <v>114</v>
      </c>
      <c r="H823" s="65">
        <v>0.73590276883451389</v>
      </c>
      <c r="I823" s="65">
        <v>0</v>
      </c>
      <c r="J823" s="65">
        <v>0</v>
      </c>
      <c r="K823" s="65">
        <v>0.11833612363168063</v>
      </c>
    </row>
    <row r="824" spans="1:11" ht="12.75" hidden="1" customHeight="1" x14ac:dyDescent="0.25">
      <c r="A824" s="22" t="s">
        <v>1660</v>
      </c>
      <c r="B824" s="22">
        <v>2002</v>
      </c>
      <c r="C824" s="22" t="s">
        <v>5576</v>
      </c>
      <c r="D824" s="22">
        <v>20456</v>
      </c>
      <c r="E824" s="22" t="s">
        <v>48</v>
      </c>
      <c r="F824" s="22" t="s">
        <v>3754</v>
      </c>
      <c r="G824" s="79" t="s">
        <v>114</v>
      </c>
      <c r="H824" s="65">
        <v>0.66828069117942546</v>
      </c>
      <c r="I824" s="65">
        <v>0</v>
      </c>
      <c r="J824" s="65">
        <v>0</v>
      </c>
      <c r="K824" s="65">
        <v>0.8749654410287323</v>
      </c>
    </row>
    <row r="825" spans="1:11" ht="12.75" hidden="1" customHeight="1" x14ac:dyDescent="0.25">
      <c r="A825" s="22" t="s">
        <v>1661</v>
      </c>
      <c r="B825" s="22">
        <v>2002</v>
      </c>
      <c r="C825" s="22" t="s">
        <v>5576</v>
      </c>
      <c r="D825" s="22">
        <v>20457</v>
      </c>
      <c r="E825" s="22" t="s">
        <v>48</v>
      </c>
      <c r="F825" s="22" t="s">
        <v>3755</v>
      </c>
      <c r="G825" s="79" t="s">
        <v>114</v>
      </c>
      <c r="H825" s="65">
        <v>0.58527264051434025</v>
      </c>
      <c r="I825" s="65">
        <v>0</v>
      </c>
      <c r="J825" s="65">
        <v>0</v>
      </c>
      <c r="K825" s="65">
        <v>0.27573635039429401</v>
      </c>
    </row>
    <row r="826" spans="1:11" ht="12.75" hidden="1" customHeight="1" x14ac:dyDescent="0.25">
      <c r="A826" s="22" t="s">
        <v>1662</v>
      </c>
      <c r="B826" s="22">
        <v>2002</v>
      </c>
      <c r="C826" s="22" t="s">
        <v>5576</v>
      </c>
      <c r="D826" s="22">
        <v>20458</v>
      </c>
      <c r="E826" s="22" t="s">
        <v>48</v>
      </c>
      <c r="F826" s="22" t="s">
        <v>3756</v>
      </c>
      <c r="G826" s="79" t="s">
        <v>114</v>
      </c>
      <c r="H826" s="65">
        <v>3.311726222307104</v>
      </c>
      <c r="I826" s="65">
        <v>1.0341599503437737</v>
      </c>
      <c r="J826" s="65">
        <v>10.812403838808248</v>
      </c>
      <c r="K826" s="65">
        <v>1.4325328495034375</v>
      </c>
    </row>
    <row r="827" spans="1:11" ht="12.75" hidden="1" customHeight="1" x14ac:dyDescent="0.25">
      <c r="A827" s="22" t="s">
        <v>1663</v>
      </c>
      <c r="B827" s="22">
        <v>2002</v>
      </c>
      <c r="C827" s="22" t="s">
        <v>5576</v>
      </c>
      <c r="D827" s="22">
        <v>20459</v>
      </c>
      <c r="E827" s="22" t="s">
        <v>48</v>
      </c>
      <c r="F827" s="22" t="s">
        <v>3757</v>
      </c>
      <c r="G827" s="79" t="s">
        <v>114</v>
      </c>
      <c r="H827" s="65">
        <v>0.12047882321145903</v>
      </c>
      <c r="I827" s="65">
        <v>0</v>
      </c>
      <c r="J827" s="65">
        <v>0</v>
      </c>
      <c r="K827" s="65">
        <v>0.20597992355507511</v>
      </c>
    </row>
    <row r="828" spans="1:11" ht="12.75" hidden="1" customHeight="1" x14ac:dyDescent="0.25">
      <c r="A828" s="22" t="s">
        <v>1664</v>
      </c>
      <c r="B828" s="22">
        <v>2002</v>
      </c>
      <c r="C828" s="22" t="s">
        <v>5576</v>
      </c>
      <c r="D828" s="22">
        <v>20460</v>
      </c>
      <c r="E828" s="22" t="s">
        <v>48</v>
      </c>
      <c r="F828" s="22" t="s">
        <v>3758</v>
      </c>
      <c r="G828" s="79" t="s">
        <v>114</v>
      </c>
      <c r="H828" s="65"/>
      <c r="I828" s="65"/>
      <c r="J828" s="65"/>
      <c r="K828" s="65"/>
    </row>
    <row r="829" spans="1:11" ht="12.75" hidden="1" customHeight="1" x14ac:dyDescent="0.25">
      <c r="A829" s="22" t="s">
        <v>1665</v>
      </c>
      <c r="B829" s="22">
        <v>2002</v>
      </c>
      <c r="C829" s="22" t="s">
        <v>5576</v>
      </c>
      <c r="D829" s="22">
        <v>20461</v>
      </c>
      <c r="E829" s="22" t="s">
        <v>48</v>
      </c>
      <c r="G829" s="79" t="s">
        <v>114</v>
      </c>
      <c r="H829" s="65">
        <v>3.5235634569377989</v>
      </c>
      <c r="I829" s="65">
        <v>0.242390490430622</v>
      </c>
      <c r="J829" s="65">
        <v>9.4573374401913863</v>
      </c>
      <c r="K829" s="65">
        <v>0.44095897129186601</v>
      </c>
    </row>
    <row r="830" spans="1:11" ht="12.75" hidden="1" customHeight="1" x14ac:dyDescent="0.25">
      <c r="A830" s="22" t="s">
        <v>1666</v>
      </c>
      <c r="B830" s="22">
        <v>2002</v>
      </c>
      <c r="C830" s="22" t="s">
        <v>5576</v>
      </c>
      <c r="D830" s="22">
        <v>20462</v>
      </c>
      <c r="E830" s="22" t="s">
        <v>48</v>
      </c>
      <c r="F830" s="22" t="s">
        <v>3759</v>
      </c>
      <c r="G830" s="79" t="s">
        <v>114</v>
      </c>
      <c r="H830" s="65">
        <v>3.4116111305157761</v>
      </c>
      <c r="I830" s="65">
        <v>1.1595248573757133</v>
      </c>
      <c r="J830" s="65">
        <v>0</v>
      </c>
      <c r="K830" s="65">
        <v>0.13040249155897077</v>
      </c>
    </row>
    <row r="831" spans="1:11" ht="12.75" hidden="1" customHeight="1" x14ac:dyDescent="0.25">
      <c r="A831" s="22" t="s">
        <v>1667</v>
      </c>
      <c r="B831" s="22">
        <v>2002</v>
      </c>
      <c r="C831" s="22" t="s">
        <v>5576</v>
      </c>
      <c r="D831" s="22">
        <v>20463</v>
      </c>
      <c r="E831" s="22" t="s">
        <v>48</v>
      </c>
      <c r="F831" s="22" t="s">
        <v>3760</v>
      </c>
      <c r="G831" s="79" t="s">
        <v>114</v>
      </c>
      <c r="H831" s="65">
        <v>5.026206744868035</v>
      </c>
      <c r="I831" s="65">
        <v>0.34456259869163092</v>
      </c>
      <c r="J831" s="65">
        <v>0</v>
      </c>
      <c r="K831" s="65">
        <v>1.3001228287841191</v>
      </c>
    </row>
    <row r="832" spans="1:11" ht="12.75" hidden="1" customHeight="1" x14ac:dyDescent="0.25">
      <c r="A832" s="22" t="s">
        <v>1668</v>
      </c>
      <c r="B832" s="22">
        <v>2002</v>
      </c>
      <c r="C832" s="22" t="s">
        <v>5576</v>
      </c>
      <c r="D832" s="22">
        <v>20464</v>
      </c>
      <c r="E832" s="22" t="s">
        <v>48</v>
      </c>
      <c r="F832" s="22" t="s">
        <v>3761</v>
      </c>
      <c r="G832" s="79" t="s">
        <v>114</v>
      </c>
      <c r="H832" s="65">
        <v>4.0161488545310915</v>
      </c>
      <c r="I832" s="65">
        <v>2.2933746191174809</v>
      </c>
      <c r="J832" s="65">
        <v>82.098422130685023</v>
      </c>
      <c r="K832" s="65">
        <v>4.6745339126509426</v>
      </c>
    </row>
    <row r="833" spans="1:16" ht="12.75" hidden="1" customHeight="1" x14ac:dyDescent="0.25">
      <c r="A833" s="22" t="s">
        <v>1669</v>
      </c>
      <c r="B833" s="22">
        <v>2002</v>
      </c>
      <c r="C833" s="22" t="s">
        <v>5576</v>
      </c>
      <c r="D833" s="22">
        <v>20465</v>
      </c>
      <c r="E833" s="22" t="s">
        <v>48</v>
      </c>
      <c r="F833" s="22" t="s">
        <v>3762</v>
      </c>
      <c r="G833" s="79" t="s">
        <v>114</v>
      </c>
      <c r="H833" s="65">
        <v>7.0055540910473484</v>
      </c>
      <c r="I833" s="65">
        <v>10.561672918990165</v>
      </c>
      <c r="J833" s="65">
        <v>24.146046841731724</v>
      </c>
      <c r="K833" s="65">
        <v>10.558709486633548</v>
      </c>
    </row>
    <row r="834" spans="1:16" ht="12.75" hidden="1" customHeight="1" x14ac:dyDescent="0.25">
      <c r="A834" s="22" t="s">
        <v>1670</v>
      </c>
      <c r="B834" s="22">
        <v>2002</v>
      </c>
      <c r="C834" s="22" t="s">
        <v>5576</v>
      </c>
      <c r="D834" s="22">
        <v>20466</v>
      </c>
      <c r="E834" s="22" t="s">
        <v>48</v>
      </c>
      <c r="F834" s="22" t="s">
        <v>3763</v>
      </c>
      <c r="G834" s="79" t="s">
        <v>114</v>
      </c>
      <c r="H834" s="65">
        <v>0.70703026841804684</v>
      </c>
      <c r="I834" s="65">
        <v>0</v>
      </c>
      <c r="J834" s="65">
        <v>0</v>
      </c>
      <c r="K834" s="65">
        <v>3.7667647058823528</v>
      </c>
    </row>
    <row r="835" spans="1:16" ht="12.75" hidden="1" customHeight="1" x14ac:dyDescent="0.25">
      <c r="A835" s="22" t="s">
        <v>1671</v>
      </c>
      <c r="B835" s="22">
        <v>2002</v>
      </c>
      <c r="C835" s="22" t="s">
        <v>5576</v>
      </c>
      <c r="D835" s="22">
        <v>20467</v>
      </c>
      <c r="E835" s="22" t="s">
        <v>48</v>
      </c>
      <c r="F835" s="22" t="s">
        <v>3764</v>
      </c>
      <c r="G835" s="79" t="s">
        <v>114</v>
      </c>
      <c r="H835" s="65">
        <v>0.15673149025586092</v>
      </c>
      <c r="I835" s="65">
        <v>0</v>
      </c>
      <c r="J835" s="65">
        <v>0</v>
      </c>
      <c r="K835" s="65">
        <v>4.1795064068229582E-2</v>
      </c>
    </row>
    <row r="836" spans="1:16" ht="12.75" hidden="1" customHeight="1" x14ac:dyDescent="0.25">
      <c r="A836" s="22" t="s">
        <v>513</v>
      </c>
      <c r="B836" s="22">
        <v>2003</v>
      </c>
      <c r="C836" s="22" t="s">
        <v>5576</v>
      </c>
      <c r="D836" s="22">
        <v>181</v>
      </c>
      <c r="E836" s="51" t="s">
        <v>47</v>
      </c>
      <c r="F836" s="22" t="s">
        <v>2442</v>
      </c>
      <c r="G836" s="86" t="s">
        <v>114</v>
      </c>
      <c r="H836" s="65">
        <v>2.0776425007337838</v>
      </c>
      <c r="I836" s="65">
        <v>0.76383915468153807</v>
      </c>
      <c r="J836" s="65">
        <v>0</v>
      </c>
      <c r="K836" s="65">
        <v>1.8484907543293221</v>
      </c>
      <c r="L836" s="56"/>
      <c r="M836" s="68" t="s">
        <v>77</v>
      </c>
      <c r="N836" s="65">
        <v>0</v>
      </c>
      <c r="O836" s="65">
        <v>0.30553566187261527</v>
      </c>
      <c r="P836" s="65">
        <v>3.5900440270032292</v>
      </c>
    </row>
    <row r="837" spans="1:16" ht="12.75" hidden="1" customHeight="1" x14ac:dyDescent="0.25">
      <c r="A837" s="22" t="s">
        <v>514</v>
      </c>
      <c r="B837" s="22">
        <v>2003</v>
      </c>
      <c r="C837" s="22" t="s">
        <v>5576</v>
      </c>
      <c r="D837" s="22">
        <v>182</v>
      </c>
      <c r="E837" s="51" t="s">
        <v>47</v>
      </c>
      <c r="F837" s="22" t="s">
        <v>3321</v>
      </c>
      <c r="G837" s="86" t="s">
        <v>114</v>
      </c>
      <c r="H837" s="65">
        <v>0.70711092964284183</v>
      </c>
      <c r="I837" s="65">
        <v>0</v>
      </c>
      <c r="J837" s="65">
        <v>0</v>
      </c>
      <c r="K837" s="65">
        <v>1.5947608200455583</v>
      </c>
      <c r="L837" s="22" t="s">
        <v>4095</v>
      </c>
      <c r="M837" s="68" t="s">
        <v>77</v>
      </c>
      <c r="N837" s="65">
        <v>0.10531439377659348</v>
      </c>
      <c r="O837" s="65">
        <v>0.67702110284952943</v>
      </c>
      <c r="P837" s="65">
        <v>0</v>
      </c>
    </row>
    <row r="838" spans="1:16" ht="12.75" hidden="1" customHeight="1" x14ac:dyDescent="0.25">
      <c r="A838" s="22" t="s">
        <v>515</v>
      </c>
      <c r="B838" s="22">
        <v>2003</v>
      </c>
      <c r="C838" s="22" t="s">
        <v>5576</v>
      </c>
      <c r="D838" s="22">
        <v>183</v>
      </c>
      <c r="E838" s="51" t="s">
        <v>47</v>
      </c>
      <c r="F838" s="22" t="s">
        <v>3322</v>
      </c>
      <c r="G838" s="86" t="s">
        <v>114</v>
      </c>
      <c r="H838" s="65">
        <v>0.67346580012784996</v>
      </c>
      <c r="I838" s="65">
        <v>0.34693692733858938</v>
      </c>
      <c r="J838" s="65">
        <v>0</v>
      </c>
      <c r="K838" s="65">
        <v>0.57142552738120611</v>
      </c>
      <c r="L838" s="56"/>
      <c r="M838" s="68" t="s">
        <v>77</v>
      </c>
      <c r="N838" s="65">
        <v>0</v>
      </c>
      <c r="O838" s="65">
        <v>0</v>
      </c>
      <c r="P838" s="65">
        <v>0</v>
      </c>
    </row>
    <row r="839" spans="1:16" ht="12.75" hidden="1" customHeight="1" x14ac:dyDescent="0.25">
      <c r="A839" s="22" t="s">
        <v>516</v>
      </c>
      <c r="B839" s="22">
        <v>2003</v>
      </c>
      <c r="C839" s="22" t="s">
        <v>5576</v>
      </c>
      <c r="D839" s="22">
        <v>184</v>
      </c>
      <c r="E839" s="51" t="s">
        <v>47</v>
      </c>
      <c r="F839" s="22" t="s">
        <v>3323</v>
      </c>
      <c r="G839" s="86" t="s">
        <v>114</v>
      </c>
      <c r="H839" s="65">
        <v>0.33668996854246769</v>
      </c>
      <c r="I839" s="65">
        <v>0</v>
      </c>
      <c r="J839" s="65">
        <v>0</v>
      </c>
      <c r="K839" s="65">
        <v>0.48973086333449845</v>
      </c>
      <c r="L839" s="22" t="s">
        <v>4096</v>
      </c>
      <c r="M839" s="68" t="s">
        <v>77</v>
      </c>
      <c r="N839" s="65">
        <v>3.0608178958406153E-2</v>
      </c>
      <c r="O839" s="65">
        <v>0</v>
      </c>
      <c r="P839" s="65">
        <v>0</v>
      </c>
    </row>
    <row r="840" spans="1:16" ht="12.75" hidden="1" customHeight="1" x14ac:dyDescent="0.25">
      <c r="A840" s="22" t="s">
        <v>517</v>
      </c>
      <c r="B840" s="22">
        <v>2003</v>
      </c>
      <c r="C840" s="22" t="s">
        <v>5576</v>
      </c>
      <c r="D840" s="22">
        <v>185</v>
      </c>
      <c r="E840" s="51" t="s">
        <v>47</v>
      </c>
      <c r="F840" s="22" t="s">
        <v>3324</v>
      </c>
      <c r="G840" s="86" t="s">
        <v>114</v>
      </c>
      <c r="H840" s="65">
        <v>5.0642831255834384</v>
      </c>
      <c r="I840" s="65">
        <v>0</v>
      </c>
      <c r="J840" s="65">
        <v>0</v>
      </c>
      <c r="K840" s="65">
        <v>0.36546373071220695</v>
      </c>
      <c r="L840" s="56"/>
      <c r="M840" s="68" t="s">
        <v>77</v>
      </c>
      <c r="N840" s="65">
        <v>0</v>
      </c>
      <c r="O840" s="65">
        <v>0</v>
      </c>
      <c r="P840" s="65">
        <v>0</v>
      </c>
    </row>
    <row r="841" spans="1:16" ht="12.75" hidden="1" customHeight="1" x14ac:dyDescent="0.25">
      <c r="A841" s="22" t="s">
        <v>518</v>
      </c>
      <c r="B841" s="22">
        <v>2003</v>
      </c>
      <c r="C841" s="22" t="s">
        <v>5576</v>
      </c>
      <c r="D841" s="22">
        <v>186</v>
      </c>
      <c r="E841" s="51" t="s">
        <v>47</v>
      </c>
      <c r="F841" s="22" t="s">
        <v>3325</v>
      </c>
      <c r="G841" s="86" t="s">
        <v>114</v>
      </c>
      <c r="H841" s="65">
        <v>0.2395090016366612</v>
      </c>
      <c r="I841" s="65">
        <v>0</v>
      </c>
      <c r="J841" s="65">
        <v>0</v>
      </c>
      <c r="K841" s="65">
        <v>0.1197545008183306</v>
      </c>
      <c r="L841" s="22" t="s">
        <v>4097</v>
      </c>
      <c r="M841" s="68" t="s">
        <v>77</v>
      </c>
      <c r="N841" s="65">
        <v>3.9918166939443535E-2</v>
      </c>
      <c r="O841" s="65">
        <v>0</v>
      </c>
      <c r="P841" s="65">
        <v>0</v>
      </c>
    </row>
    <row r="842" spans="1:16" ht="12.75" hidden="1" customHeight="1" x14ac:dyDescent="0.25">
      <c r="A842" s="22" t="s">
        <v>519</v>
      </c>
      <c r="B842" s="22">
        <v>2003</v>
      </c>
      <c r="C842" s="22" t="s">
        <v>5576</v>
      </c>
      <c r="D842" s="22">
        <v>187</v>
      </c>
      <c r="E842" s="51" t="s">
        <v>47</v>
      </c>
      <c r="F842" s="56"/>
      <c r="G842" s="86" t="s">
        <v>114</v>
      </c>
      <c r="H842" s="65">
        <v>0</v>
      </c>
      <c r="I842" s="65">
        <v>0</v>
      </c>
      <c r="J842" s="65">
        <v>0</v>
      </c>
      <c r="K842" s="65">
        <v>7.3673058645943978E-2</v>
      </c>
      <c r="L842" s="56"/>
      <c r="M842" s="68" t="s">
        <v>77</v>
      </c>
      <c r="N842" s="65">
        <v>0</v>
      </c>
      <c r="O842" s="65">
        <v>0</v>
      </c>
      <c r="P842" s="65">
        <v>0</v>
      </c>
    </row>
    <row r="843" spans="1:16" ht="12.75" hidden="1" customHeight="1" x14ac:dyDescent="0.25">
      <c r="A843" s="22" t="s">
        <v>520</v>
      </c>
      <c r="B843" s="22">
        <v>2003</v>
      </c>
      <c r="C843" s="22" t="s">
        <v>5576</v>
      </c>
      <c r="D843" s="22">
        <v>188</v>
      </c>
      <c r="E843" s="51" t="s">
        <v>47</v>
      </c>
      <c r="F843" s="22" t="s">
        <v>3326</v>
      </c>
      <c r="G843" s="86" t="s">
        <v>114</v>
      </c>
      <c r="H843" s="65">
        <v>1.7981851961950064</v>
      </c>
      <c r="I843" s="65">
        <v>0</v>
      </c>
      <c r="J843" s="65">
        <v>0</v>
      </c>
      <c r="K843" s="65">
        <v>0.85883472057074928</v>
      </c>
      <c r="L843" s="56"/>
      <c r="M843" s="68" t="s">
        <v>77</v>
      </c>
      <c r="N843" s="65">
        <v>0</v>
      </c>
      <c r="O843" s="65">
        <v>0</v>
      </c>
      <c r="P843" s="65">
        <v>0</v>
      </c>
    </row>
    <row r="844" spans="1:16" ht="12.75" hidden="1" customHeight="1" x14ac:dyDescent="0.25">
      <c r="A844" s="22" t="s">
        <v>521</v>
      </c>
      <c r="B844" s="22">
        <v>2003</v>
      </c>
      <c r="C844" s="22" t="s">
        <v>5576</v>
      </c>
      <c r="D844" s="22">
        <v>189</v>
      </c>
      <c r="E844" s="51" t="s">
        <v>47</v>
      </c>
      <c r="F844" s="56"/>
      <c r="G844" s="86" t="s">
        <v>114</v>
      </c>
      <c r="H844" s="65">
        <v>0</v>
      </c>
      <c r="I844" s="65">
        <v>0</v>
      </c>
      <c r="J844" s="65">
        <v>0</v>
      </c>
      <c r="K844" s="65">
        <v>0.29625502008032129</v>
      </c>
      <c r="L844" s="22" t="s">
        <v>4098</v>
      </c>
      <c r="M844" s="68" t="s">
        <v>77</v>
      </c>
      <c r="N844" s="65">
        <v>1.902269076305221</v>
      </c>
      <c r="O844" s="65">
        <v>0</v>
      </c>
      <c r="P844" s="65">
        <v>0</v>
      </c>
    </row>
    <row r="845" spans="1:16" ht="12.75" hidden="1" customHeight="1" x14ac:dyDescent="0.25">
      <c r="A845" s="22" t="s">
        <v>522</v>
      </c>
      <c r="B845" s="22">
        <v>2003</v>
      </c>
      <c r="C845" s="22" t="s">
        <v>5576</v>
      </c>
      <c r="D845" s="22">
        <v>190</v>
      </c>
      <c r="E845" s="51" t="s">
        <v>47</v>
      </c>
      <c r="F845" s="22" t="s">
        <v>3327</v>
      </c>
      <c r="G845" s="86" t="s">
        <v>114</v>
      </c>
      <c r="H845" s="65">
        <v>0.43597003651013472</v>
      </c>
      <c r="I845" s="65">
        <v>0</v>
      </c>
      <c r="J845" s="65">
        <v>0</v>
      </c>
      <c r="K845" s="65">
        <v>0.63413823492383237</v>
      </c>
      <c r="L845" s="56"/>
      <c r="M845" s="68" t="s">
        <v>77</v>
      </c>
      <c r="N845" s="65">
        <v>0</v>
      </c>
      <c r="O845" s="65">
        <v>1.6646128666750597</v>
      </c>
      <c r="P845" s="65">
        <v>0</v>
      </c>
    </row>
    <row r="846" spans="1:16" ht="12.75" hidden="1" customHeight="1" x14ac:dyDescent="0.25">
      <c r="A846" s="22" t="s">
        <v>523</v>
      </c>
      <c r="B846" s="22">
        <v>2003</v>
      </c>
      <c r="C846" s="22" t="s">
        <v>5576</v>
      </c>
      <c r="D846" s="22">
        <v>191</v>
      </c>
      <c r="E846" s="51" t="s">
        <v>47</v>
      </c>
      <c r="F846" s="56"/>
      <c r="G846" s="86" t="s">
        <v>114</v>
      </c>
      <c r="H846" s="65">
        <v>0</v>
      </c>
      <c r="I846" s="65">
        <v>0.72593748608575626</v>
      </c>
      <c r="J846" s="65">
        <v>9.1282777505677011</v>
      </c>
      <c r="K846" s="65">
        <v>1.1429654036243821</v>
      </c>
      <c r="L846" s="22" t="s">
        <v>4099</v>
      </c>
      <c r="M846" s="68" t="s">
        <v>77</v>
      </c>
      <c r="N846" s="65">
        <v>1.6990026270092169</v>
      </c>
      <c r="O846" s="65">
        <v>0.10811834899149562</v>
      </c>
      <c r="P846" s="65">
        <v>0</v>
      </c>
    </row>
    <row r="847" spans="1:16" ht="12.75" hidden="1" customHeight="1" x14ac:dyDescent="0.25">
      <c r="A847" s="22" t="s">
        <v>524</v>
      </c>
      <c r="B847" s="22">
        <v>2003</v>
      </c>
      <c r="C847" s="22" t="s">
        <v>5576</v>
      </c>
      <c r="D847" s="22">
        <v>192</v>
      </c>
      <c r="E847" s="51" t="s">
        <v>47</v>
      </c>
      <c r="F847" s="22" t="s">
        <v>3328</v>
      </c>
      <c r="G847" s="86" t="s">
        <v>114</v>
      </c>
      <c r="H847" s="65">
        <v>0.88471571700780616</v>
      </c>
      <c r="I847" s="65">
        <v>1.2164841108857334</v>
      </c>
      <c r="J847" s="65">
        <v>10.920709631815107</v>
      </c>
      <c r="K847" s="65">
        <v>1.3270735755117091</v>
      </c>
      <c r="L847" s="22" t="s">
        <v>4100</v>
      </c>
      <c r="M847" s="68" t="s">
        <v>77</v>
      </c>
      <c r="N847" s="65">
        <v>0.30412102772143335</v>
      </c>
      <c r="O847" s="65">
        <v>0</v>
      </c>
      <c r="P847" s="65">
        <v>0</v>
      </c>
    </row>
    <row r="848" spans="1:16" ht="12.75" hidden="1" customHeight="1" x14ac:dyDescent="0.25">
      <c r="A848" s="22" t="s">
        <v>525</v>
      </c>
      <c r="B848" s="22">
        <v>2003</v>
      </c>
      <c r="C848" s="22" t="s">
        <v>5576</v>
      </c>
      <c r="D848" s="22">
        <v>193</v>
      </c>
      <c r="E848" s="51" t="s">
        <v>47</v>
      </c>
      <c r="F848" s="22" t="s">
        <v>3329</v>
      </c>
      <c r="G848" s="86" t="s">
        <v>114</v>
      </c>
      <c r="H848" s="65">
        <v>0.84925029750099168</v>
      </c>
      <c r="I848" s="65">
        <v>0</v>
      </c>
      <c r="J848" s="65">
        <v>0</v>
      </c>
      <c r="K848" s="65">
        <v>0.16985005950019832</v>
      </c>
      <c r="L848" s="22" t="s">
        <v>4101</v>
      </c>
      <c r="M848" s="68" t="s">
        <v>77</v>
      </c>
      <c r="N848" s="65">
        <v>0.29723760412534711</v>
      </c>
      <c r="O848" s="65">
        <v>0</v>
      </c>
      <c r="P848" s="65">
        <v>0</v>
      </c>
    </row>
    <row r="849" spans="1:16" ht="12.75" hidden="1" customHeight="1" x14ac:dyDescent="0.25">
      <c r="A849" s="22" t="s">
        <v>526</v>
      </c>
      <c r="B849" s="22">
        <v>2003</v>
      </c>
      <c r="C849" s="22" t="s">
        <v>5576</v>
      </c>
      <c r="D849" s="22">
        <v>194</v>
      </c>
      <c r="E849" s="51" t="s">
        <v>47</v>
      </c>
      <c r="F849" s="22" t="s">
        <v>3330</v>
      </c>
      <c r="G849" s="86" t="s">
        <v>114</v>
      </c>
      <c r="H849" s="65">
        <v>3.0013212221304704</v>
      </c>
      <c r="I849" s="65">
        <v>2.1531217463109895</v>
      </c>
      <c r="J849" s="65">
        <v>0</v>
      </c>
      <c r="K849" s="65">
        <v>1.1091839299177826</v>
      </c>
      <c r="L849" s="56"/>
      <c r="M849" s="68" t="s">
        <v>77</v>
      </c>
      <c r="N849" s="65">
        <v>0</v>
      </c>
      <c r="O849" s="65">
        <v>2.2183678598355652</v>
      </c>
      <c r="P849" s="65">
        <v>0</v>
      </c>
    </row>
    <row r="850" spans="1:16" ht="12.75" hidden="1" customHeight="1" x14ac:dyDescent="0.25">
      <c r="A850" s="22" t="s">
        <v>527</v>
      </c>
      <c r="B850" s="22">
        <v>2003</v>
      </c>
      <c r="C850" s="22" t="s">
        <v>5576</v>
      </c>
      <c r="D850" s="22">
        <v>195</v>
      </c>
      <c r="E850" s="51" t="s">
        <v>47</v>
      </c>
      <c r="F850" s="22" t="s">
        <v>3331</v>
      </c>
      <c r="G850" s="86" t="s">
        <v>114</v>
      </c>
      <c r="H850" s="65">
        <v>3.5961521686455056</v>
      </c>
      <c r="I850" s="65">
        <v>0.57054337291010426</v>
      </c>
      <c r="J850" s="65">
        <v>2.9045844439059851</v>
      </c>
      <c r="K850" s="65">
        <v>0.2420487036588321</v>
      </c>
      <c r="L850" s="56"/>
      <c r="M850" s="68" t="s">
        <v>77</v>
      </c>
      <c r="N850" s="65">
        <v>0</v>
      </c>
      <c r="O850" s="65">
        <v>0</v>
      </c>
      <c r="P850" s="65">
        <v>0</v>
      </c>
    </row>
    <row r="851" spans="1:16" ht="12.75" hidden="1" customHeight="1" x14ac:dyDescent="0.25">
      <c r="A851" s="22" t="s">
        <v>528</v>
      </c>
      <c r="B851" s="22">
        <v>2003</v>
      </c>
      <c r="C851" s="22" t="s">
        <v>5576</v>
      </c>
      <c r="D851" s="22">
        <v>196</v>
      </c>
      <c r="E851" s="51" t="s">
        <v>47</v>
      </c>
      <c r="F851" s="22" t="s">
        <v>3332</v>
      </c>
      <c r="G851" s="86" t="s">
        <v>114</v>
      </c>
      <c r="H851" s="65">
        <v>2.4089471384884233</v>
      </c>
      <c r="I851" s="65">
        <v>1.6908955875928355</v>
      </c>
      <c r="J851" s="65">
        <v>3.2659764089121888</v>
      </c>
      <c r="K851" s="65">
        <v>0.25479248580166014</v>
      </c>
      <c r="L851" s="56"/>
      <c r="M851" s="68" t="s">
        <v>77</v>
      </c>
      <c r="N851" s="65">
        <v>0</v>
      </c>
      <c r="O851" s="65">
        <v>0</v>
      </c>
      <c r="P851" s="65">
        <v>0</v>
      </c>
    </row>
    <row r="852" spans="1:16" ht="12.75" hidden="1" customHeight="1" x14ac:dyDescent="0.25">
      <c r="A852" s="22" t="s">
        <v>529</v>
      </c>
      <c r="B852" s="22">
        <v>2003</v>
      </c>
      <c r="C852" s="22" t="s">
        <v>5576</v>
      </c>
      <c r="D852" s="22">
        <v>197</v>
      </c>
      <c r="E852" s="51" t="s">
        <v>47</v>
      </c>
      <c r="F852" s="22" t="s">
        <v>3333</v>
      </c>
      <c r="G852" s="86" t="s">
        <v>114</v>
      </c>
      <c r="H852" s="65">
        <v>2.6983255024058872</v>
      </c>
      <c r="I852" s="65">
        <v>2.7826481743560714</v>
      </c>
      <c r="J852" s="65">
        <v>0</v>
      </c>
      <c r="K852" s="65">
        <v>0.65350070761392576</v>
      </c>
      <c r="L852" s="56"/>
      <c r="M852" s="68" t="s">
        <v>77</v>
      </c>
      <c r="N852" s="65">
        <v>0</v>
      </c>
      <c r="O852" s="65">
        <v>0</v>
      </c>
      <c r="P852" s="65">
        <v>0</v>
      </c>
    </row>
    <row r="853" spans="1:16" ht="12.75" hidden="1" customHeight="1" x14ac:dyDescent="0.25">
      <c r="A853" s="22" t="s">
        <v>530</v>
      </c>
      <c r="B853" s="22">
        <v>2003</v>
      </c>
      <c r="C853" s="22" t="s">
        <v>5576</v>
      </c>
      <c r="D853" s="22">
        <v>198</v>
      </c>
      <c r="E853" s="51" t="s">
        <v>47</v>
      </c>
      <c r="F853" s="56"/>
      <c r="G853" s="86" t="s">
        <v>114</v>
      </c>
      <c r="H853" s="65">
        <v>0</v>
      </c>
      <c r="I853" s="65">
        <v>0</v>
      </c>
      <c r="J853" s="65">
        <v>0</v>
      </c>
      <c r="K853" s="65">
        <v>1.421098901098901</v>
      </c>
      <c r="L853" s="56"/>
      <c r="M853" s="68" t="s">
        <v>77</v>
      </c>
      <c r="N853" s="65">
        <v>0</v>
      </c>
      <c r="O853" s="65">
        <v>0</v>
      </c>
      <c r="P853" s="65">
        <v>0</v>
      </c>
    </row>
    <row r="854" spans="1:16" ht="12.75" hidden="1" customHeight="1" x14ac:dyDescent="0.25">
      <c r="A854" s="22" t="s">
        <v>531</v>
      </c>
      <c r="B854" s="22">
        <v>2003</v>
      </c>
      <c r="C854" s="22" t="s">
        <v>5576</v>
      </c>
      <c r="D854" s="22">
        <v>199</v>
      </c>
      <c r="E854" s="51" t="s">
        <v>47</v>
      </c>
      <c r="F854" s="22" t="s">
        <v>3334</v>
      </c>
      <c r="G854" s="86" t="s">
        <v>114</v>
      </c>
      <c r="H854" s="65">
        <v>0.91785819142689362</v>
      </c>
      <c r="I854" s="65">
        <v>0</v>
      </c>
      <c r="J854" s="65">
        <v>0</v>
      </c>
      <c r="K854" s="65">
        <v>2.9677414856136228</v>
      </c>
      <c r="L854" s="56"/>
      <c r="M854" s="68" t="s">
        <v>77</v>
      </c>
      <c r="N854" s="65">
        <v>0</v>
      </c>
      <c r="O854" s="65">
        <v>0</v>
      </c>
      <c r="P854" s="65">
        <v>0</v>
      </c>
    </row>
    <row r="855" spans="1:16" ht="12.75" hidden="1" customHeight="1" x14ac:dyDescent="0.25">
      <c r="A855" s="22" t="s">
        <v>532</v>
      </c>
      <c r="B855" s="22">
        <v>2003</v>
      </c>
      <c r="C855" s="22" t="s">
        <v>5576</v>
      </c>
      <c r="D855" s="22">
        <v>200</v>
      </c>
      <c r="E855" s="51" t="s">
        <v>47</v>
      </c>
      <c r="F855" s="22" t="s">
        <v>3335</v>
      </c>
      <c r="G855" s="86" t="s">
        <v>114</v>
      </c>
      <c r="H855" s="65">
        <v>1.68294253657797</v>
      </c>
      <c r="I855" s="65">
        <v>0</v>
      </c>
      <c r="J855" s="65">
        <v>0</v>
      </c>
      <c r="K855" s="65">
        <v>0.89298991736790245</v>
      </c>
      <c r="L855" s="56"/>
      <c r="M855" s="68" t="s">
        <v>77</v>
      </c>
      <c r="N855" s="65">
        <v>0</v>
      </c>
      <c r="O855" s="65">
        <v>0</v>
      </c>
      <c r="P855" s="65">
        <v>0</v>
      </c>
    </row>
    <row r="856" spans="1:16" ht="12.75" hidden="1" customHeight="1" x14ac:dyDescent="0.25">
      <c r="A856" s="22" t="s">
        <v>533</v>
      </c>
      <c r="B856" s="22">
        <v>2003</v>
      </c>
      <c r="C856" s="22" t="s">
        <v>5576</v>
      </c>
      <c r="D856" s="22">
        <v>201</v>
      </c>
      <c r="E856" s="51" t="s">
        <v>47</v>
      </c>
      <c r="F856" s="22" t="s">
        <v>3336</v>
      </c>
      <c r="G856" s="86" t="s">
        <v>114</v>
      </c>
      <c r="H856" s="65"/>
      <c r="I856" s="65"/>
      <c r="J856" s="65"/>
      <c r="K856" s="65"/>
      <c r="L856" s="56"/>
      <c r="M856" s="68" t="s">
        <v>77</v>
      </c>
      <c r="N856" s="65"/>
      <c r="O856" s="65"/>
      <c r="P856" s="65"/>
    </row>
    <row r="857" spans="1:16" ht="12.75" hidden="1" customHeight="1" x14ac:dyDescent="0.25">
      <c r="A857" s="22" t="s">
        <v>534</v>
      </c>
      <c r="B857" s="22">
        <v>2003</v>
      </c>
      <c r="C857" s="22" t="s">
        <v>5576</v>
      </c>
      <c r="D857" s="22">
        <v>202</v>
      </c>
      <c r="E857" s="51" t="s">
        <v>47</v>
      </c>
      <c r="F857" s="22" t="s">
        <v>3337</v>
      </c>
      <c r="G857" s="86" t="s">
        <v>114</v>
      </c>
      <c r="H857" s="65">
        <v>4.1846975476839239</v>
      </c>
      <c r="I857" s="65">
        <v>0.48586376021798366</v>
      </c>
      <c r="J857" s="65">
        <v>0</v>
      </c>
      <c r="K857" s="65">
        <v>0.4388446866485014</v>
      </c>
      <c r="L857" s="56"/>
      <c r="M857" s="68" t="s">
        <v>77</v>
      </c>
      <c r="N857" s="65">
        <v>0</v>
      </c>
      <c r="O857" s="65">
        <v>0</v>
      </c>
      <c r="P857" s="65">
        <v>0</v>
      </c>
    </row>
    <row r="858" spans="1:16" ht="12.75" hidden="1" customHeight="1" x14ac:dyDescent="0.25">
      <c r="A858" s="22" t="s">
        <v>535</v>
      </c>
      <c r="B858" s="22">
        <v>2003</v>
      </c>
      <c r="C858" s="22" t="s">
        <v>5576</v>
      </c>
      <c r="D858" s="22">
        <v>203</v>
      </c>
      <c r="E858" s="51" t="s">
        <v>47</v>
      </c>
      <c r="F858" s="22" t="s">
        <v>3338</v>
      </c>
      <c r="G858" s="86" t="s">
        <v>114</v>
      </c>
      <c r="H858" s="65"/>
      <c r="I858" s="65"/>
      <c r="J858" s="65"/>
      <c r="K858" s="65"/>
      <c r="L858" s="56"/>
      <c r="M858" s="68" t="s">
        <v>77</v>
      </c>
      <c r="N858" s="65"/>
      <c r="O858" s="65"/>
      <c r="P858" s="65"/>
    </row>
    <row r="859" spans="1:16" ht="12.75" hidden="1" customHeight="1" x14ac:dyDescent="0.25">
      <c r="A859" s="22" t="s">
        <v>536</v>
      </c>
      <c r="B859" s="22">
        <v>2003</v>
      </c>
      <c r="C859" s="22" t="s">
        <v>5576</v>
      </c>
      <c r="D859" s="22">
        <v>204</v>
      </c>
      <c r="E859" s="51" t="s">
        <v>47</v>
      </c>
      <c r="F859" s="22" t="s">
        <v>3339</v>
      </c>
      <c r="G859" s="86" t="s">
        <v>114</v>
      </c>
      <c r="H859" s="65">
        <v>0.98949286498353461</v>
      </c>
      <c r="I859" s="65">
        <v>0.43177870472008778</v>
      </c>
      <c r="J859" s="65">
        <v>0</v>
      </c>
      <c r="K859" s="65">
        <v>3.4002572996706912</v>
      </c>
      <c r="L859" s="56"/>
      <c r="M859" s="68" t="s">
        <v>77</v>
      </c>
      <c r="N859" s="65">
        <v>0</v>
      </c>
      <c r="O859" s="65">
        <v>0</v>
      </c>
      <c r="P859" s="65">
        <v>0</v>
      </c>
    </row>
    <row r="860" spans="1:16" ht="12.75" hidden="1" customHeight="1" x14ac:dyDescent="0.25">
      <c r="A860" s="22" t="s">
        <v>537</v>
      </c>
      <c r="B860" s="22">
        <v>2003</v>
      </c>
      <c r="C860" s="22" t="s">
        <v>5576</v>
      </c>
      <c r="D860" s="22">
        <v>205</v>
      </c>
      <c r="E860" s="51" t="s">
        <v>47</v>
      </c>
      <c r="F860" s="22" t="s">
        <v>3340</v>
      </c>
      <c r="G860" s="86" t="s">
        <v>114</v>
      </c>
      <c r="H860" s="65">
        <v>2.1090098482832045</v>
      </c>
      <c r="I860" s="65">
        <v>0</v>
      </c>
      <c r="J860" s="65">
        <v>0</v>
      </c>
      <c r="K860" s="65">
        <v>2.3940111791322862</v>
      </c>
      <c r="L860" s="22" t="s">
        <v>4102</v>
      </c>
      <c r="M860" s="68" t="s">
        <v>77</v>
      </c>
      <c r="N860" s="65">
        <v>0.41325192973116842</v>
      </c>
      <c r="O860" s="65">
        <v>0</v>
      </c>
      <c r="P860" s="65">
        <v>0</v>
      </c>
    </row>
    <row r="861" spans="1:16" ht="12.75" hidden="1" customHeight="1" x14ac:dyDescent="0.25">
      <c r="A861" s="22" t="s">
        <v>538</v>
      </c>
      <c r="B861" s="22">
        <v>2003</v>
      </c>
      <c r="C861" s="22" t="s">
        <v>5576</v>
      </c>
      <c r="D861" s="22">
        <v>206</v>
      </c>
      <c r="E861" s="51" t="s">
        <v>47</v>
      </c>
      <c r="F861" s="22" t="s">
        <v>3341</v>
      </c>
      <c r="G861" s="86" t="s">
        <v>114</v>
      </c>
      <c r="H861" s="65">
        <v>7.9124704534059163</v>
      </c>
      <c r="I861" s="65">
        <v>5.5232146694362871</v>
      </c>
      <c r="J861" s="65">
        <v>11.542898073203926</v>
      </c>
      <c r="K861" s="65">
        <v>2.6685194470310147</v>
      </c>
      <c r="L861" s="56"/>
      <c r="M861" s="68" t="s">
        <v>77</v>
      </c>
      <c r="N861" s="65">
        <v>0</v>
      </c>
      <c r="O861" s="65">
        <v>0</v>
      </c>
      <c r="P861" s="65">
        <v>0</v>
      </c>
    </row>
    <row r="862" spans="1:16" ht="12.75" hidden="1" customHeight="1" x14ac:dyDescent="0.25">
      <c r="A862" s="22" t="s">
        <v>539</v>
      </c>
      <c r="B862" s="22">
        <v>2003</v>
      </c>
      <c r="C862" s="22" t="s">
        <v>5576</v>
      </c>
      <c r="D862" s="22">
        <v>207</v>
      </c>
      <c r="E862" s="51" t="s">
        <v>47</v>
      </c>
      <c r="F862" s="56"/>
      <c r="G862" s="86" t="s">
        <v>114</v>
      </c>
      <c r="H862" s="65"/>
      <c r="I862" s="65"/>
      <c r="J862" s="65"/>
      <c r="K862" s="65"/>
      <c r="L862" s="22" t="s">
        <v>4103</v>
      </c>
      <c r="M862" s="68" t="s">
        <v>77</v>
      </c>
      <c r="N862" s="65"/>
      <c r="O862" s="65"/>
      <c r="P862" s="65"/>
    </row>
    <row r="863" spans="1:16" ht="12.75" hidden="1" customHeight="1" x14ac:dyDescent="0.25">
      <c r="A863" s="22" t="s">
        <v>540</v>
      </c>
      <c r="B863" s="22">
        <v>2003</v>
      </c>
      <c r="C863" s="22" t="s">
        <v>5576</v>
      </c>
      <c r="D863" s="22">
        <v>208</v>
      </c>
      <c r="E863" s="51" t="s">
        <v>47</v>
      </c>
      <c r="F863" s="22" t="s">
        <v>3342</v>
      </c>
      <c r="G863" s="86" t="s">
        <v>114</v>
      </c>
      <c r="H863" s="65"/>
      <c r="I863" s="65"/>
      <c r="J863" s="65"/>
      <c r="K863" s="65"/>
      <c r="L863" s="56"/>
      <c r="M863" s="68" t="s">
        <v>77</v>
      </c>
      <c r="N863" s="65"/>
      <c r="O863" s="65"/>
      <c r="P863" s="65"/>
    </row>
    <row r="864" spans="1:16" ht="12.75" hidden="1" customHeight="1" x14ac:dyDescent="0.25">
      <c r="A864" s="22" t="s">
        <v>541</v>
      </c>
      <c r="B864" s="22">
        <v>2003</v>
      </c>
      <c r="C864" s="22" t="s">
        <v>5576</v>
      </c>
      <c r="D864" s="22">
        <v>209</v>
      </c>
      <c r="E864" s="51" t="s">
        <v>47</v>
      </c>
      <c r="F864" s="22" t="s">
        <v>3343</v>
      </c>
      <c r="G864" s="86" t="s">
        <v>114</v>
      </c>
      <c r="H864" s="65">
        <v>3.4703185352395289</v>
      </c>
      <c r="I864" s="65">
        <v>0</v>
      </c>
      <c r="J864" s="65">
        <v>0</v>
      </c>
      <c r="K864" s="65">
        <v>1.3347378981690496</v>
      </c>
      <c r="L864" s="22" t="s">
        <v>4104</v>
      </c>
      <c r="M864" s="68" t="s">
        <v>77</v>
      </c>
      <c r="N864" s="65">
        <v>0.21689490845247056</v>
      </c>
      <c r="O864" s="65">
        <v>0</v>
      </c>
      <c r="P864" s="65">
        <v>0</v>
      </c>
    </row>
    <row r="865" spans="1:16" ht="12.75" hidden="1" customHeight="1" x14ac:dyDescent="0.25">
      <c r="A865" s="22" t="s">
        <v>542</v>
      </c>
      <c r="B865" s="22">
        <v>2003</v>
      </c>
      <c r="C865" s="22" t="s">
        <v>5576</v>
      </c>
      <c r="D865" s="22">
        <v>210</v>
      </c>
      <c r="E865" s="51" t="s">
        <v>47</v>
      </c>
      <c r="F865" s="22" t="s">
        <v>3344</v>
      </c>
      <c r="G865" s="86" t="s">
        <v>114</v>
      </c>
      <c r="H865" s="65">
        <v>2.2785307392996108</v>
      </c>
      <c r="I865" s="65">
        <v>0</v>
      </c>
      <c r="J865" s="65">
        <v>0.8617520103761348</v>
      </c>
      <c r="K865" s="65">
        <v>0.65726848249027237</v>
      </c>
      <c r="L865" s="22" t="s">
        <v>4105</v>
      </c>
      <c r="M865" s="68" t="s">
        <v>77</v>
      </c>
      <c r="N865" s="65">
        <v>0.30672529182879377</v>
      </c>
      <c r="O865" s="65">
        <v>0</v>
      </c>
      <c r="P865" s="65">
        <v>0</v>
      </c>
    </row>
    <row r="866" spans="1:16" ht="12.75" hidden="1" customHeight="1" x14ac:dyDescent="0.25">
      <c r="A866" s="22" t="s">
        <v>543</v>
      </c>
      <c r="B866" s="22">
        <v>2003</v>
      </c>
      <c r="C866" s="22" t="s">
        <v>5576</v>
      </c>
      <c r="D866" s="22">
        <v>211</v>
      </c>
      <c r="E866" s="51" t="s">
        <v>47</v>
      </c>
      <c r="F866" s="22" t="s">
        <v>3345</v>
      </c>
      <c r="G866" s="86" t="s">
        <v>114</v>
      </c>
      <c r="H866" s="65">
        <v>1.6122648775497923</v>
      </c>
      <c r="I866" s="65">
        <v>1.3348859738853118</v>
      </c>
      <c r="J866" s="65">
        <v>0</v>
      </c>
      <c r="K866" s="65">
        <v>0.64143871472411085</v>
      </c>
      <c r="L866" s="56"/>
      <c r="M866" s="68" t="s">
        <v>77</v>
      </c>
      <c r="N866" s="65">
        <v>0</v>
      </c>
      <c r="O866" s="65">
        <v>0</v>
      </c>
      <c r="P866" s="65">
        <v>0</v>
      </c>
    </row>
    <row r="867" spans="1:16" ht="12.75" hidden="1" customHeight="1" x14ac:dyDescent="0.25">
      <c r="A867" s="22" t="s">
        <v>544</v>
      </c>
      <c r="B867" s="22">
        <v>2003</v>
      </c>
      <c r="C867" s="22" t="s">
        <v>5576</v>
      </c>
      <c r="D867" s="22">
        <v>212</v>
      </c>
      <c r="E867" s="51" t="s">
        <v>47</v>
      </c>
      <c r="F867" s="22" t="s">
        <v>3346</v>
      </c>
      <c r="G867" s="86" t="s">
        <v>114</v>
      </c>
      <c r="H867" s="65">
        <v>2.4188099722991692</v>
      </c>
      <c r="I867" s="65">
        <v>1.7574166204986152</v>
      </c>
      <c r="J867" s="65">
        <v>0</v>
      </c>
      <c r="K867" s="65">
        <v>1.2660958448753463</v>
      </c>
      <c r="L867" s="56"/>
      <c r="M867" s="68" t="s">
        <v>77</v>
      </c>
      <c r="N867" s="65">
        <v>0</v>
      </c>
      <c r="O867" s="65">
        <v>0</v>
      </c>
      <c r="P867" s="65">
        <v>0</v>
      </c>
    </row>
    <row r="868" spans="1:16" ht="12.75" hidden="1" customHeight="1" x14ac:dyDescent="0.25">
      <c r="A868" s="22" t="s">
        <v>545</v>
      </c>
      <c r="B868" s="22">
        <v>2003</v>
      </c>
      <c r="C868" s="22" t="s">
        <v>5576</v>
      </c>
      <c r="D868" s="22">
        <v>213</v>
      </c>
      <c r="E868" s="51" t="s">
        <v>47</v>
      </c>
      <c r="F868" s="22" t="s">
        <v>3347</v>
      </c>
      <c r="G868" s="86" t="s">
        <v>114</v>
      </c>
      <c r="H868" s="65">
        <v>5.9823656768763147</v>
      </c>
      <c r="I868" s="65">
        <v>6.9459682020107554</v>
      </c>
      <c r="J868" s="65">
        <v>3.9748604161795651</v>
      </c>
      <c r="K868" s="65">
        <v>3.3324587327566051</v>
      </c>
      <c r="L868" s="56"/>
      <c r="M868" s="68" t="s">
        <v>77</v>
      </c>
      <c r="N868" s="65">
        <v>0</v>
      </c>
      <c r="O868" s="65">
        <v>0</v>
      </c>
      <c r="P868" s="65">
        <v>0</v>
      </c>
    </row>
    <row r="869" spans="1:16" ht="12.75" hidden="1" customHeight="1" x14ac:dyDescent="0.25">
      <c r="A869" s="22" t="s">
        <v>546</v>
      </c>
      <c r="B869" s="22">
        <v>2003</v>
      </c>
      <c r="C869" s="22" t="s">
        <v>5576</v>
      </c>
      <c r="D869" s="22">
        <v>214</v>
      </c>
      <c r="E869" s="51" t="s">
        <v>47</v>
      </c>
      <c r="F869" s="56"/>
      <c r="G869" s="86" t="s">
        <v>114</v>
      </c>
      <c r="H869" s="65">
        <v>0</v>
      </c>
      <c r="I869" s="65">
        <v>0</v>
      </c>
      <c r="J869" s="65">
        <v>0</v>
      </c>
      <c r="K869" s="65">
        <v>5.0278237214363433</v>
      </c>
      <c r="L869" s="22" t="s">
        <v>4106</v>
      </c>
      <c r="M869" s="68" t="s">
        <v>77</v>
      </c>
      <c r="N869" s="65">
        <v>2.0912187159956472</v>
      </c>
      <c r="O869" s="65">
        <v>4.4494015233949948</v>
      </c>
      <c r="P869" s="65">
        <v>0</v>
      </c>
    </row>
    <row r="870" spans="1:16" ht="12.75" hidden="1" customHeight="1" x14ac:dyDescent="0.25">
      <c r="A870" s="22" t="s">
        <v>547</v>
      </c>
      <c r="B870" s="22">
        <v>2003</v>
      </c>
      <c r="C870" s="22" t="s">
        <v>5576</v>
      </c>
      <c r="D870" s="22">
        <v>215</v>
      </c>
      <c r="E870" s="51" t="s">
        <v>47</v>
      </c>
      <c r="F870" s="22" t="s">
        <v>3348</v>
      </c>
      <c r="G870" s="86" t="s">
        <v>114</v>
      </c>
      <c r="H870" s="65">
        <v>2.0865738260122328</v>
      </c>
      <c r="I870" s="65">
        <v>5.194236971136835</v>
      </c>
      <c r="J870" s="65">
        <v>0</v>
      </c>
      <c r="K870" s="65">
        <v>0.97669413132487493</v>
      </c>
      <c r="L870" s="56"/>
      <c r="M870" s="68" t="s">
        <v>77</v>
      </c>
      <c r="N870" s="65">
        <v>0</v>
      </c>
      <c r="O870" s="65">
        <v>0</v>
      </c>
      <c r="P870" s="65">
        <v>0</v>
      </c>
    </row>
    <row r="871" spans="1:16" ht="12.75" hidden="1" customHeight="1" x14ac:dyDescent="0.25">
      <c r="A871" s="22" t="s">
        <v>548</v>
      </c>
      <c r="B871" s="22">
        <v>2003</v>
      </c>
      <c r="C871" s="22" t="s">
        <v>5576</v>
      </c>
      <c r="D871" s="22">
        <v>216</v>
      </c>
      <c r="E871" s="51" t="s">
        <v>47</v>
      </c>
      <c r="F871" s="56"/>
      <c r="G871" s="86" t="s">
        <v>114</v>
      </c>
      <c r="H871" s="65"/>
      <c r="I871" s="65"/>
      <c r="J871" s="65"/>
      <c r="K871" s="65"/>
      <c r="L871" s="22" t="s">
        <v>4107</v>
      </c>
      <c r="M871" s="68" t="s">
        <v>77</v>
      </c>
      <c r="N871" s="65"/>
      <c r="O871" s="65"/>
      <c r="P871" s="65"/>
    </row>
    <row r="872" spans="1:16" ht="12.75" hidden="1" customHeight="1" x14ac:dyDescent="0.25">
      <c r="A872" s="22" t="s">
        <v>549</v>
      </c>
      <c r="B872" s="22">
        <v>2003</v>
      </c>
      <c r="C872" s="22" t="s">
        <v>5576</v>
      </c>
      <c r="D872" s="22">
        <v>217</v>
      </c>
      <c r="E872" s="51" t="s">
        <v>47</v>
      </c>
      <c r="F872" s="22" t="s">
        <v>3349</v>
      </c>
      <c r="G872" s="86" t="s">
        <v>114</v>
      </c>
      <c r="H872" s="65"/>
      <c r="I872" s="65"/>
      <c r="J872" s="65"/>
      <c r="K872" s="65"/>
      <c r="L872" s="56"/>
      <c r="M872" s="68" t="s">
        <v>77</v>
      </c>
      <c r="N872" s="65"/>
      <c r="O872" s="65"/>
      <c r="P872" s="65"/>
    </row>
    <row r="873" spans="1:16" ht="12.75" hidden="1" customHeight="1" x14ac:dyDescent="0.25">
      <c r="A873" s="22" t="s">
        <v>550</v>
      </c>
      <c r="B873" s="22">
        <v>2003</v>
      </c>
      <c r="C873" s="22" t="s">
        <v>5576</v>
      </c>
      <c r="D873" s="22">
        <v>218</v>
      </c>
      <c r="E873" s="51" t="s">
        <v>47</v>
      </c>
      <c r="F873" s="22" t="s">
        <v>3350</v>
      </c>
      <c r="G873" s="86" t="s">
        <v>114</v>
      </c>
      <c r="H873" s="65">
        <v>1.3776113207547172</v>
      </c>
      <c r="I873" s="65">
        <v>0</v>
      </c>
      <c r="J873" s="65">
        <v>0</v>
      </c>
      <c r="K873" s="65">
        <v>1.0255550943396228</v>
      </c>
      <c r="L873" s="56"/>
      <c r="M873" s="68" t="s">
        <v>77</v>
      </c>
      <c r="N873" s="65">
        <v>0</v>
      </c>
      <c r="O873" s="65">
        <v>0</v>
      </c>
      <c r="P873" s="65">
        <v>0</v>
      </c>
    </row>
    <row r="874" spans="1:16" ht="12.75" hidden="1" customHeight="1" x14ac:dyDescent="0.25">
      <c r="A874" s="22" t="s">
        <v>551</v>
      </c>
      <c r="B874" s="22">
        <v>2003</v>
      </c>
      <c r="C874" s="22" t="s">
        <v>5576</v>
      </c>
      <c r="D874" s="22">
        <v>219</v>
      </c>
      <c r="E874" s="51" t="s">
        <v>47</v>
      </c>
      <c r="F874" s="22" t="s">
        <v>3351</v>
      </c>
      <c r="G874" s="86" t="s">
        <v>114</v>
      </c>
      <c r="H874" s="46">
        <v>0.72457151246008733</v>
      </c>
      <c r="I874" s="46">
        <v>1.3434763460197454</v>
      </c>
      <c r="J874" s="65">
        <v>0</v>
      </c>
      <c r="K874" s="46">
        <v>0.99628582963262013</v>
      </c>
      <c r="L874" s="56"/>
      <c r="M874" s="61" t="s">
        <v>77</v>
      </c>
      <c r="N874" s="46">
        <v>0</v>
      </c>
      <c r="O874" s="46">
        <v>0</v>
      </c>
      <c r="P874" s="46">
        <v>0</v>
      </c>
    </row>
    <row r="875" spans="1:16" ht="12.75" hidden="1" customHeight="1" x14ac:dyDescent="0.25">
      <c r="A875" s="22" t="s">
        <v>552</v>
      </c>
      <c r="B875" s="22">
        <v>2003</v>
      </c>
      <c r="C875" s="22" t="s">
        <v>5576</v>
      </c>
      <c r="D875" s="22">
        <v>220</v>
      </c>
      <c r="E875" s="51" t="s">
        <v>47</v>
      </c>
      <c r="F875" s="22" t="s">
        <v>3352</v>
      </c>
      <c r="G875" s="86" t="s">
        <v>114</v>
      </c>
      <c r="H875" s="46">
        <v>5.9931599253266965</v>
      </c>
      <c r="I875" s="46">
        <v>8.6012943372744246</v>
      </c>
      <c r="J875" s="46">
        <v>59.01597759800871</v>
      </c>
      <c r="K875" s="46">
        <v>1.0266060983198506</v>
      </c>
      <c r="L875" s="56"/>
      <c r="M875" s="61" t="s">
        <v>77</v>
      </c>
      <c r="N875" s="46">
        <v>0</v>
      </c>
      <c r="O875" s="46">
        <v>0</v>
      </c>
      <c r="P875" s="46">
        <v>0</v>
      </c>
    </row>
    <row r="876" spans="1:16" ht="12.75" hidden="1" customHeight="1" x14ac:dyDescent="0.25">
      <c r="A876" s="22" t="s">
        <v>553</v>
      </c>
      <c r="B876" s="22">
        <v>2003</v>
      </c>
      <c r="C876" s="22" t="s">
        <v>5576</v>
      </c>
      <c r="D876" s="22">
        <v>221</v>
      </c>
      <c r="E876" s="51" t="s">
        <v>47</v>
      </c>
      <c r="F876" s="22" t="s">
        <v>3353</v>
      </c>
      <c r="G876" s="86" t="s">
        <v>114</v>
      </c>
      <c r="H876" s="46">
        <v>1.9456298656624547</v>
      </c>
      <c r="I876" s="46">
        <v>0</v>
      </c>
      <c r="J876" s="46">
        <v>0</v>
      </c>
      <c r="K876" s="46">
        <v>0.47722996704928128</v>
      </c>
      <c r="L876" s="56"/>
      <c r="M876" s="61" t="s">
        <v>77</v>
      </c>
      <c r="N876" s="46">
        <v>0</v>
      </c>
      <c r="O876" s="46">
        <v>0</v>
      </c>
      <c r="P876" s="46">
        <v>0</v>
      </c>
    </row>
    <row r="877" spans="1:16" ht="12.75" hidden="1" customHeight="1" x14ac:dyDescent="0.25">
      <c r="A877" s="22" t="s">
        <v>554</v>
      </c>
      <c r="B877" s="22">
        <v>2003</v>
      </c>
      <c r="C877" s="22" t="s">
        <v>5576</v>
      </c>
      <c r="D877" s="22">
        <v>222</v>
      </c>
      <c r="E877" s="51" t="s">
        <v>47</v>
      </c>
      <c r="F877" s="22" t="s">
        <v>3354</v>
      </c>
      <c r="G877" s="86" t="s">
        <v>114</v>
      </c>
      <c r="L877" s="56"/>
      <c r="M877" s="61" t="s">
        <v>77</v>
      </c>
    </row>
    <row r="878" spans="1:16" ht="12.75" hidden="1" customHeight="1" x14ac:dyDescent="0.25">
      <c r="A878" s="22" t="s">
        <v>1202</v>
      </c>
      <c r="B878" s="22">
        <v>2003</v>
      </c>
      <c r="C878" s="22" t="s">
        <v>5576</v>
      </c>
      <c r="D878" s="22">
        <v>1369</v>
      </c>
      <c r="E878" s="22" t="s">
        <v>51</v>
      </c>
      <c r="F878" s="22" t="s">
        <v>2443</v>
      </c>
      <c r="G878" s="86" t="s">
        <v>114</v>
      </c>
      <c r="H878" s="46">
        <v>0.97226831896551724</v>
      </c>
      <c r="I878" s="46">
        <v>0</v>
      </c>
      <c r="J878" s="46">
        <v>0</v>
      </c>
      <c r="K878" s="46">
        <v>2.4538200431034483</v>
      </c>
    </row>
    <row r="879" spans="1:16" ht="12.75" hidden="1" customHeight="1" x14ac:dyDescent="0.25">
      <c r="A879" s="22" t="s">
        <v>1203</v>
      </c>
      <c r="B879" s="22">
        <v>2003</v>
      </c>
      <c r="C879" s="22" t="s">
        <v>5576</v>
      </c>
      <c r="D879" s="22">
        <v>1370</v>
      </c>
      <c r="E879" s="22" t="s">
        <v>51</v>
      </c>
      <c r="F879" s="22" t="s">
        <v>3355</v>
      </c>
      <c r="G879" s="86" t="s">
        <v>114</v>
      </c>
      <c r="H879" s="46">
        <v>0.13785771128441829</v>
      </c>
      <c r="I879" s="46">
        <v>0</v>
      </c>
      <c r="J879" s="46">
        <v>0</v>
      </c>
      <c r="K879" s="46">
        <v>0.7582174120643006</v>
      </c>
    </row>
    <row r="880" spans="1:16" ht="12.75" hidden="1" customHeight="1" x14ac:dyDescent="0.25">
      <c r="A880" s="22" t="s">
        <v>1204</v>
      </c>
      <c r="B880" s="22">
        <v>2003</v>
      </c>
      <c r="C880" s="22" t="s">
        <v>5576</v>
      </c>
      <c r="D880" s="22">
        <v>1371</v>
      </c>
      <c r="E880" s="22" t="s">
        <v>51</v>
      </c>
      <c r="F880" s="22" t="s">
        <v>3356</v>
      </c>
      <c r="G880" s="86" t="s">
        <v>114</v>
      </c>
      <c r="H880" s="46">
        <v>1.0558111161319474</v>
      </c>
      <c r="I880" s="46">
        <v>0</v>
      </c>
      <c r="J880" s="46">
        <v>0</v>
      </c>
      <c r="K880" s="46">
        <v>1.1517939448712153</v>
      </c>
    </row>
    <row r="881" spans="1:11" ht="12.75" hidden="1" customHeight="1" x14ac:dyDescent="0.25">
      <c r="A881" s="22" t="s">
        <v>1205</v>
      </c>
      <c r="B881" s="22">
        <v>2003</v>
      </c>
      <c r="C881" s="22" t="s">
        <v>5576</v>
      </c>
      <c r="D881" s="22">
        <v>1372</v>
      </c>
      <c r="E881" s="22" t="s">
        <v>51</v>
      </c>
      <c r="F881" s="22" t="s">
        <v>3357</v>
      </c>
      <c r="G881" s="86" t="s">
        <v>114</v>
      </c>
      <c r="H881" s="46">
        <v>6.6243639007165844E-2</v>
      </c>
      <c r="I881" s="46">
        <v>0.61827396406688129</v>
      </c>
      <c r="J881" s="46">
        <v>4.1291868314466713</v>
      </c>
      <c r="K881" s="46">
        <v>12.520047772354344</v>
      </c>
    </row>
    <row r="882" spans="1:11" ht="12.75" hidden="1" customHeight="1" x14ac:dyDescent="0.25">
      <c r="A882" s="22" t="s">
        <v>1206</v>
      </c>
      <c r="B882" s="22">
        <v>2003</v>
      </c>
      <c r="C882" s="22" t="s">
        <v>5576</v>
      </c>
      <c r="D882" s="22">
        <v>1373</v>
      </c>
      <c r="E882" s="22" t="s">
        <v>51</v>
      </c>
      <c r="F882" s="22" t="s">
        <v>3358</v>
      </c>
      <c r="G882" s="86" t="s">
        <v>114</v>
      </c>
      <c r="H882" s="46">
        <v>0.2142149385439647</v>
      </c>
      <c r="I882" s="46">
        <v>0</v>
      </c>
      <c r="J882" s="46">
        <v>0</v>
      </c>
      <c r="K882" s="46">
        <v>0.46413236684525688</v>
      </c>
    </row>
    <row r="883" spans="1:11" ht="12.75" hidden="1" customHeight="1" x14ac:dyDescent="0.25">
      <c r="A883" s="22" t="s">
        <v>1207</v>
      </c>
      <c r="B883" s="22">
        <v>2003</v>
      </c>
      <c r="C883" s="22" t="s">
        <v>5576</v>
      </c>
      <c r="D883" s="22">
        <v>1374</v>
      </c>
      <c r="E883" s="22" t="s">
        <v>51</v>
      </c>
      <c r="F883" s="22" t="s">
        <v>3359</v>
      </c>
      <c r="G883" s="86" t="s">
        <v>114</v>
      </c>
      <c r="H883" s="46">
        <v>5.6142642190791459E-2</v>
      </c>
      <c r="I883" s="46">
        <v>0</v>
      </c>
      <c r="J883" s="46">
        <v>0</v>
      </c>
      <c r="K883" s="46">
        <v>0.11228528438158292</v>
      </c>
    </row>
    <row r="884" spans="1:11" ht="12.75" hidden="1" customHeight="1" x14ac:dyDescent="0.25">
      <c r="A884" s="22" t="s">
        <v>1208</v>
      </c>
      <c r="B884" s="22">
        <v>2003</v>
      </c>
      <c r="C884" s="22" t="s">
        <v>5576</v>
      </c>
      <c r="D884" s="22">
        <v>1375</v>
      </c>
      <c r="E884" s="22" t="s">
        <v>51</v>
      </c>
      <c r="F884" s="22" t="s">
        <v>3360</v>
      </c>
      <c r="G884" s="86" t="s">
        <v>114</v>
      </c>
      <c r="H884" s="46">
        <v>0.128</v>
      </c>
      <c r="I884" s="46">
        <v>0</v>
      </c>
      <c r="J884" s="46">
        <v>0</v>
      </c>
      <c r="K884" s="46">
        <v>2.88</v>
      </c>
    </row>
    <row r="885" spans="1:11" ht="12.75" hidden="1" customHeight="1" x14ac:dyDescent="0.25">
      <c r="A885" s="22" t="s">
        <v>1209</v>
      </c>
      <c r="B885" s="22">
        <v>2003</v>
      </c>
      <c r="C885" s="22" t="s">
        <v>5576</v>
      </c>
      <c r="D885" s="22">
        <v>1376</v>
      </c>
      <c r="E885" s="22" t="s">
        <v>51</v>
      </c>
      <c r="F885" s="22" t="s">
        <v>3361</v>
      </c>
      <c r="G885" s="86" t="s">
        <v>114</v>
      </c>
      <c r="H885" s="46">
        <v>1.5475578406169664E-2</v>
      </c>
      <c r="I885" s="46">
        <v>0</v>
      </c>
      <c r="J885" s="46">
        <v>0</v>
      </c>
      <c r="K885" s="46">
        <v>3.899845758354755</v>
      </c>
    </row>
    <row r="886" spans="1:11" ht="12.75" hidden="1" customHeight="1" x14ac:dyDescent="0.25">
      <c r="A886" s="22" t="s">
        <v>1210</v>
      </c>
      <c r="B886" s="22">
        <v>2003</v>
      </c>
      <c r="C886" s="22" t="s">
        <v>5576</v>
      </c>
      <c r="D886" s="22">
        <v>1377</v>
      </c>
      <c r="E886" s="22" t="s">
        <v>51</v>
      </c>
      <c r="F886" s="22" t="s">
        <v>3362</v>
      </c>
      <c r="G886" s="86" t="s">
        <v>114</v>
      </c>
      <c r="H886" s="46">
        <v>0.45199488491048601</v>
      </c>
      <c r="I886" s="46">
        <v>0.27980635732553899</v>
      </c>
      <c r="J886" s="46">
        <v>0</v>
      </c>
      <c r="K886" s="46">
        <v>8.6094263792473522E-2</v>
      </c>
    </row>
    <row r="887" spans="1:11" ht="12.75" hidden="1" customHeight="1" x14ac:dyDescent="0.25">
      <c r="A887" s="22" t="s">
        <v>1211</v>
      </c>
      <c r="B887" s="22">
        <v>2003</v>
      </c>
      <c r="C887" s="22" t="s">
        <v>5576</v>
      </c>
      <c r="D887" s="22">
        <v>1378</v>
      </c>
      <c r="E887" s="22" t="s">
        <v>51</v>
      </c>
      <c r="G887" s="86" t="s">
        <v>114</v>
      </c>
      <c r="H887" s="46">
        <v>0</v>
      </c>
      <c r="I887" s="46">
        <v>0</v>
      </c>
      <c r="J887" s="46">
        <v>0</v>
      </c>
      <c r="K887" s="46">
        <v>7.7482173913043475</v>
      </c>
    </row>
    <row r="888" spans="1:11" ht="12.75" hidden="1" customHeight="1" x14ac:dyDescent="0.25">
      <c r="A888" s="22" t="s">
        <v>1212</v>
      </c>
      <c r="B888" s="22">
        <v>2003</v>
      </c>
      <c r="C888" s="22" t="s">
        <v>5576</v>
      </c>
      <c r="D888" s="22">
        <v>1379</v>
      </c>
      <c r="E888" s="22" t="s">
        <v>51</v>
      </c>
      <c r="G888" s="86" t="s">
        <v>114</v>
      </c>
      <c r="H888" s="46">
        <v>0</v>
      </c>
      <c r="I888" s="46">
        <v>0</v>
      </c>
      <c r="J888" s="46">
        <v>0</v>
      </c>
      <c r="K888" s="46">
        <v>0</v>
      </c>
    </row>
    <row r="889" spans="1:11" ht="12.75" hidden="1" customHeight="1" x14ac:dyDescent="0.25">
      <c r="A889" s="22" t="s">
        <v>1213</v>
      </c>
      <c r="B889" s="22">
        <v>2003</v>
      </c>
      <c r="C889" s="22" t="s">
        <v>5576</v>
      </c>
      <c r="D889" s="22">
        <v>1380</v>
      </c>
      <c r="E889" s="22" t="s">
        <v>51</v>
      </c>
      <c r="F889" s="22" t="s">
        <v>3363</v>
      </c>
      <c r="G889" s="86" t="s">
        <v>114</v>
      </c>
      <c r="H889" s="46">
        <v>4.6534111976269936E-2</v>
      </c>
      <c r="I889" s="46">
        <v>0</v>
      </c>
      <c r="J889" s="46">
        <v>0</v>
      </c>
      <c r="K889" s="46">
        <v>4.6534111976269936E-2</v>
      </c>
    </row>
    <row r="890" spans="1:11" ht="12.75" hidden="1" customHeight="1" x14ac:dyDescent="0.25">
      <c r="A890" s="22" t="s">
        <v>1214</v>
      </c>
      <c r="B890" s="22">
        <v>2003</v>
      </c>
      <c r="C890" s="22" t="s">
        <v>5576</v>
      </c>
      <c r="D890" s="22">
        <v>1381</v>
      </c>
      <c r="E890" s="22" t="s">
        <v>51</v>
      </c>
      <c r="F890" s="22" t="s">
        <v>3364</v>
      </c>
      <c r="G890" s="86" t="s">
        <v>114</v>
      </c>
      <c r="H890" s="46">
        <v>0.46066754385964914</v>
      </c>
      <c r="I890" s="46">
        <v>0</v>
      </c>
      <c r="J890" s="46">
        <v>0</v>
      </c>
      <c r="K890" s="46">
        <v>0</v>
      </c>
    </row>
    <row r="891" spans="1:11" ht="12.75" hidden="1" customHeight="1" x14ac:dyDescent="0.25">
      <c r="A891" s="22" t="s">
        <v>1215</v>
      </c>
      <c r="B891" s="22">
        <v>2003</v>
      </c>
      <c r="C891" s="22" t="s">
        <v>5576</v>
      </c>
      <c r="D891" s="22">
        <v>1382</v>
      </c>
      <c r="E891" s="22" t="s">
        <v>51</v>
      </c>
      <c r="G891" s="86" t="s">
        <v>114</v>
      </c>
      <c r="H891" s="46">
        <v>0</v>
      </c>
      <c r="I891" s="46">
        <v>0</v>
      </c>
      <c r="J891" s="46">
        <v>0</v>
      </c>
      <c r="K891" s="46">
        <v>6.291495572156533E-2</v>
      </c>
    </row>
    <row r="892" spans="1:11" ht="12.75" hidden="1" customHeight="1" x14ac:dyDescent="0.25">
      <c r="A892" s="22" t="s">
        <v>1216</v>
      </c>
      <c r="B892" s="22">
        <v>2003</v>
      </c>
      <c r="C892" s="22" t="s">
        <v>5576</v>
      </c>
      <c r="D892" s="22">
        <v>1383</v>
      </c>
      <c r="E892" s="22" t="s">
        <v>51</v>
      </c>
      <c r="F892" s="22" t="s">
        <v>3365</v>
      </c>
      <c r="G892" s="86" t="s">
        <v>114</v>
      </c>
      <c r="H892" s="46">
        <v>1.0232251521298175</v>
      </c>
      <c r="I892" s="46">
        <v>0</v>
      </c>
      <c r="J892" s="46">
        <v>0</v>
      </c>
      <c r="K892" s="46">
        <v>1.6475659229208925</v>
      </c>
    </row>
    <row r="893" spans="1:11" ht="12.75" hidden="1" customHeight="1" x14ac:dyDescent="0.25">
      <c r="A893" s="22" t="s">
        <v>1217</v>
      </c>
      <c r="B893" s="22">
        <v>2003</v>
      </c>
      <c r="C893" s="22" t="s">
        <v>5576</v>
      </c>
      <c r="D893" s="22">
        <v>1384</v>
      </c>
      <c r="E893" s="22" t="s">
        <v>51</v>
      </c>
      <c r="F893" s="22" t="s">
        <v>3366</v>
      </c>
      <c r="G893" s="86" t="s">
        <v>114</v>
      </c>
      <c r="H893" s="46">
        <v>0.44910477453580899</v>
      </c>
      <c r="I893" s="46">
        <v>0</v>
      </c>
      <c r="J893" s="46">
        <v>2.7095988063660479</v>
      </c>
      <c r="K893" s="46">
        <v>0.77844827586206899</v>
      </c>
    </row>
    <row r="894" spans="1:11" ht="12.75" hidden="1" customHeight="1" x14ac:dyDescent="0.25">
      <c r="A894" s="22" t="s">
        <v>1218</v>
      </c>
      <c r="B894" s="22">
        <v>2003</v>
      </c>
      <c r="C894" s="22" t="s">
        <v>5576</v>
      </c>
      <c r="D894" s="22">
        <v>1385</v>
      </c>
      <c r="E894" s="22" t="s">
        <v>51</v>
      </c>
      <c r="F894" s="22" t="s">
        <v>3367</v>
      </c>
      <c r="G894" s="86" t="s">
        <v>114</v>
      </c>
      <c r="H894" s="46">
        <v>1.5666666666666664</v>
      </c>
      <c r="I894" s="46">
        <v>1.25</v>
      </c>
      <c r="J894" s="46">
        <v>4.2833333333333323</v>
      </c>
      <c r="K894" s="46">
        <v>0.16666666666666666</v>
      </c>
    </row>
    <row r="895" spans="1:11" ht="12.75" hidden="1" customHeight="1" x14ac:dyDescent="0.25">
      <c r="A895" s="22" t="s">
        <v>1219</v>
      </c>
      <c r="B895" s="22">
        <v>2003</v>
      </c>
      <c r="C895" s="22" t="s">
        <v>5576</v>
      </c>
      <c r="D895" s="22">
        <v>1386</v>
      </c>
      <c r="E895" s="22" t="s">
        <v>51</v>
      </c>
      <c r="F895" s="22" t="s">
        <v>3368</v>
      </c>
      <c r="G895" s="86" t="s">
        <v>114</v>
      </c>
      <c r="H895" s="46">
        <v>1.0068899760383385</v>
      </c>
      <c r="I895" s="46">
        <v>1.0775489217252394</v>
      </c>
      <c r="J895" s="46">
        <v>1.9607857428115016</v>
      </c>
      <c r="K895" s="46">
        <v>0.14131789137380191</v>
      </c>
    </row>
    <row r="896" spans="1:11" ht="12.75" hidden="1" customHeight="1" x14ac:dyDescent="0.25">
      <c r="A896" s="22" t="s">
        <v>1220</v>
      </c>
      <c r="B896" s="22">
        <v>2003</v>
      </c>
      <c r="C896" s="22" t="s">
        <v>5576</v>
      </c>
      <c r="D896" s="22">
        <v>1387</v>
      </c>
      <c r="E896" s="22" t="s">
        <v>51</v>
      </c>
      <c r="F896" s="22" t="s">
        <v>3369</v>
      </c>
      <c r="G896" s="86" t="s">
        <v>114</v>
      </c>
      <c r="H896" s="46">
        <v>0.68517634771430858</v>
      </c>
      <c r="I896" s="46">
        <v>0</v>
      </c>
      <c r="J896" s="46">
        <v>0</v>
      </c>
      <c r="K896" s="46">
        <v>0.1612179641680726</v>
      </c>
    </row>
    <row r="897" spans="1:11" ht="12.75" hidden="1" customHeight="1" x14ac:dyDescent="0.25">
      <c r="A897" s="22" t="s">
        <v>1221</v>
      </c>
      <c r="B897" s="22">
        <v>2003</v>
      </c>
      <c r="C897" s="22" t="s">
        <v>5576</v>
      </c>
      <c r="D897" s="22">
        <v>1388</v>
      </c>
      <c r="E897" s="22" t="s">
        <v>51</v>
      </c>
      <c r="F897" s="22" t="s">
        <v>3370</v>
      </c>
      <c r="G897" s="86" t="s">
        <v>114</v>
      </c>
      <c r="H897" s="46">
        <v>0.10865497556367816</v>
      </c>
      <c r="I897" s="46">
        <v>0</v>
      </c>
      <c r="J897" s="46">
        <v>0</v>
      </c>
      <c r="K897" s="46">
        <v>22.093178364614559</v>
      </c>
    </row>
    <row r="898" spans="1:11" ht="12.75" hidden="1" customHeight="1" x14ac:dyDescent="0.25">
      <c r="A898" s="22" t="s">
        <v>1222</v>
      </c>
      <c r="B898" s="22">
        <v>2003</v>
      </c>
      <c r="C898" s="22" t="s">
        <v>5576</v>
      </c>
      <c r="D898" s="22">
        <v>1389</v>
      </c>
      <c r="E898" s="22" t="s">
        <v>51</v>
      </c>
      <c r="F898" s="56"/>
      <c r="G898" s="86" t="s">
        <v>114</v>
      </c>
      <c r="H898" s="46">
        <v>0</v>
      </c>
      <c r="I898" s="46">
        <v>0</v>
      </c>
      <c r="J898" s="46">
        <v>0</v>
      </c>
      <c r="K898" s="46">
        <v>0</v>
      </c>
    </row>
    <row r="899" spans="1:11" ht="12.75" hidden="1" customHeight="1" x14ac:dyDescent="0.25">
      <c r="A899" s="22" t="s">
        <v>1223</v>
      </c>
      <c r="B899" s="22">
        <v>2003</v>
      </c>
      <c r="C899" s="22" t="s">
        <v>5576</v>
      </c>
      <c r="D899" s="22">
        <v>1390</v>
      </c>
      <c r="E899" s="22" t="s">
        <v>51</v>
      </c>
      <c r="F899" s="22" t="s">
        <v>3371</v>
      </c>
      <c r="G899" s="86" t="s">
        <v>114</v>
      </c>
      <c r="H899" s="46">
        <v>4.211410459587956</v>
      </c>
      <c r="I899" s="46">
        <v>1.2164025356576862</v>
      </c>
      <c r="J899" s="46">
        <v>0</v>
      </c>
      <c r="K899" s="46">
        <v>1.0221870047543583E-2</v>
      </c>
    </row>
    <row r="900" spans="1:11" ht="12.75" hidden="1" customHeight="1" x14ac:dyDescent="0.25">
      <c r="A900" s="22" t="s">
        <v>1224</v>
      </c>
      <c r="B900" s="22">
        <v>2003</v>
      </c>
      <c r="C900" s="22" t="s">
        <v>5576</v>
      </c>
      <c r="D900" s="22">
        <v>1391</v>
      </c>
      <c r="E900" s="22" t="s">
        <v>51</v>
      </c>
      <c r="F900" s="22" t="s">
        <v>3372</v>
      </c>
      <c r="G900" s="86" t="s">
        <v>114</v>
      </c>
      <c r="H900" s="46">
        <v>1.3146482921880287</v>
      </c>
      <c r="I900" s="46">
        <v>0</v>
      </c>
      <c r="J900" s="46">
        <v>0</v>
      </c>
      <c r="K900" s="46">
        <v>0.46878931349340558</v>
      </c>
    </row>
    <row r="901" spans="1:11" ht="12.75" hidden="1" customHeight="1" x14ac:dyDescent="0.25">
      <c r="A901" s="22" t="s">
        <v>1225</v>
      </c>
      <c r="B901" s="22">
        <v>2003</v>
      </c>
      <c r="C901" s="22" t="s">
        <v>5576</v>
      </c>
      <c r="D901" s="22">
        <v>1392</v>
      </c>
      <c r="E901" s="22" t="s">
        <v>51</v>
      </c>
      <c r="F901" s="22" t="s">
        <v>3373</v>
      </c>
      <c r="G901" s="86" t="s">
        <v>114</v>
      </c>
      <c r="H901" s="46">
        <v>0.54404994676217211</v>
      </c>
      <c r="I901" s="46">
        <v>0.55836705062433456</v>
      </c>
      <c r="J901" s="46">
        <v>2.462541864291937</v>
      </c>
      <c r="K901" s="46">
        <v>0.31497628496757329</v>
      </c>
    </row>
    <row r="902" spans="1:11" ht="12.75" hidden="1" customHeight="1" x14ac:dyDescent="0.25">
      <c r="A902" s="22" t="s">
        <v>1226</v>
      </c>
      <c r="B902" s="22">
        <v>2003</v>
      </c>
      <c r="C902" s="22" t="s">
        <v>5576</v>
      </c>
      <c r="D902" s="22">
        <v>1393</v>
      </c>
      <c r="E902" s="22" t="s">
        <v>51</v>
      </c>
      <c r="G902" s="86" t="s">
        <v>114</v>
      </c>
      <c r="H902" s="46">
        <v>0</v>
      </c>
      <c r="I902" s="46">
        <v>0</v>
      </c>
      <c r="J902" s="46">
        <v>0</v>
      </c>
      <c r="K902" s="46">
        <v>0</v>
      </c>
    </row>
    <row r="903" spans="1:11" ht="12.75" hidden="1" customHeight="1" x14ac:dyDescent="0.25">
      <c r="A903" s="22" t="s">
        <v>1227</v>
      </c>
      <c r="B903" s="22">
        <v>2003</v>
      </c>
      <c r="C903" s="22" t="s">
        <v>5576</v>
      </c>
      <c r="D903" s="22">
        <v>1394</v>
      </c>
      <c r="E903" s="22" t="s">
        <v>51</v>
      </c>
      <c r="F903" s="22" t="s">
        <v>3374</v>
      </c>
      <c r="G903" s="86" t="s">
        <v>114</v>
      </c>
      <c r="H903" s="46">
        <v>1.541248914132977</v>
      </c>
      <c r="I903" s="46">
        <v>0</v>
      </c>
      <c r="J903" s="46">
        <v>0</v>
      </c>
      <c r="K903" s="46">
        <v>6.2908118944203145E-2</v>
      </c>
    </row>
    <row r="904" spans="1:11" ht="12.75" hidden="1" customHeight="1" x14ac:dyDescent="0.25">
      <c r="A904" s="22" t="s">
        <v>1228</v>
      </c>
      <c r="B904" s="22">
        <v>2003</v>
      </c>
      <c r="C904" s="22" t="s">
        <v>5576</v>
      </c>
      <c r="D904" s="22">
        <v>1395</v>
      </c>
      <c r="E904" s="22" t="s">
        <v>51</v>
      </c>
      <c r="F904" s="22" t="s">
        <v>3375</v>
      </c>
      <c r="G904" s="86" t="s">
        <v>114</v>
      </c>
      <c r="H904" s="46">
        <v>1.3903508771929824</v>
      </c>
      <c r="I904" s="46">
        <v>0.88982456140350874</v>
      </c>
      <c r="J904" s="46">
        <v>0</v>
      </c>
      <c r="K904" s="46">
        <v>5.5614035087719296E-2</v>
      </c>
    </row>
    <row r="905" spans="1:11" ht="12.75" hidden="1" customHeight="1" x14ac:dyDescent="0.25">
      <c r="A905" s="22" t="s">
        <v>1229</v>
      </c>
      <c r="B905" s="22">
        <v>2003</v>
      </c>
      <c r="C905" s="22" t="s">
        <v>5576</v>
      </c>
      <c r="D905" s="22">
        <v>1396</v>
      </c>
      <c r="E905" s="22" t="s">
        <v>51</v>
      </c>
      <c r="F905" s="22" t="s">
        <v>3376</v>
      </c>
      <c r="G905" s="86" t="s">
        <v>114</v>
      </c>
      <c r="H905" s="46">
        <v>0.49800838778893991</v>
      </c>
      <c r="I905" s="46">
        <v>2.4277908904710821</v>
      </c>
      <c r="J905" s="46">
        <v>0</v>
      </c>
      <c r="K905" s="46">
        <v>1.1827699209987323</v>
      </c>
    </row>
    <row r="906" spans="1:11" ht="12.75" hidden="1" customHeight="1" x14ac:dyDescent="0.25">
      <c r="A906" s="22" t="s">
        <v>1230</v>
      </c>
      <c r="B906" s="22">
        <v>2003</v>
      </c>
      <c r="C906" s="22" t="s">
        <v>5576</v>
      </c>
      <c r="D906" s="22">
        <v>1397</v>
      </c>
      <c r="E906" s="22" t="s">
        <v>51</v>
      </c>
      <c r="F906" s="22" t="s">
        <v>3377</v>
      </c>
      <c r="G906" s="86" t="s">
        <v>114</v>
      </c>
      <c r="H906" s="46">
        <v>7.35</v>
      </c>
      <c r="I906" s="46">
        <v>0</v>
      </c>
      <c r="J906" s="46">
        <v>0</v>
      </c>
      <c r="K906" s="46">
        <v>0.52</v>
      </c>
    </row>
    <row r="907" spans="1:11" ht="12.75" hidden="1" customHeight="1" x14ac:dyDescent="0.25">
      <c r="A907" s="22" t="s">
        <v>1231</v>
      </c>
      <c r="B907" s="22">
        <v>2003</v>
      </c>
      <c r="C907" s="22" t="s">
        <v>5576</v>
      </c>
      <c r="D907" s="22">
        <v>1398</v>
      </c>
      <c r="E907" s="22" t="s">
        <v>51</v>
      </c>
      <c r="F907" s="22" t="s">
        <v>3378</v>
      </c>
      <c r="G907" s="86" t="s">
        <v>114</v>
      </c>
      <c r="H907" s="46">
        <v>1.9923606921733605</v>
      </c>
      <c r="I907" s="46">
        <v>0</v>
      </c>
      <c r="J907" s="46">
        <v>0</v>
      </c>
      <c r="K907" s="46">
        <v>1.5857564692808381</v>
      </c>
    </row>
    <row r="908" spans="1:11" ht="12.75" hidden="1" customHeight="1" x14ac:dyDescent="0.25">
      <c r="A908" s="22" t="s">
        <v>1232</v>
      </c>
      <c r="B908" s="22">
        <v>2003</v>
      </c>
      <c r="C908" s="22" t="s">
        <v>5576</v>
      </c>
      <c r="D908" s="22">
        <v>1399</v>
      </c>
      <c r="E908" s="22" t="s">
        <v>51</v>
      </c>
      <c r="F908" s="22" t="s">
        <v>3379</v>
      </c>
      <c r="G908" s="86" t="s">
        <v>114</v>
      </c>
      <c r="H908" s="46">
        <v>0.50657324124638603</v>
      </c>
      <c r="I908" s="46">
        <v>0</v>
      </c>
      <c r="J908" s="46">
        <v>0</v>
      </c>
      <c r="K908" s="46">
        <v>0.81545936395759711</v>
      </c>
    </row>
    <row r="909" spans="1:11" ht="12.75" hidden="1" customHeight="1" x14ac:dyDescent="0.25">
      <c r="A909" s="22" t="s">
        <v>1233</v>
      </c>
      <c r="B909" s="22">
        <v>2003</v>
      </c>
      <c r="C909" s="22" t="s">
        <v>5576</v>
      </c>
      <c r="D909" s="22">
        <v>1400</v>
      </c>
      <c r="E909" s="22" t="s">
        <v>51</v>
      </c>
      <c r="F909" s="22" t="s">
        <v>3380</v>
      </c>
      <c r="G909" s="86" t="s">
        <v>114</v>
      </c>
      <c r="H909" s="46">
        <v>0.84829180031252571</v>
      </c>
      <c r="I909" s="46">
        <v>0</v>
      </c>
      <c r="J909" s="46">
        <v>2.7317871535488116</v>
      </c>
      <c r="K909" s="46">
        <v>1.9410066617320505</v>
      </c>
    </row>
    <row r="910" spans="1:11" ht="12.75" hidden="1" customHeight="1" x14ac:dyDescent="0.25">
      <c r="A910" s="22" t="s">
        <v>1234</v>
      </c>
      <c r="B910" s="22">
        <v>2003</v>
      </c>
      <c r="C910" s="22" t="s">
        <v>5576</v>
      </c>
      <c r="D910" s="22">
        <v>1401</v>
      </c>
      <c r="E910" s="22" t="s">
        <v>51</v>
      </c>
      <c r="F910" s="22" t="s">
        <v>3381</v>
      </c>
      <c r="G910" s="86" t="s">
        <v>114</v>
      </c>
      <c r="H910" s="46">
        <v>1.2256234813342171</v>
      </c>
      <c r="I910" s="46">
        <v>0</v>
      </c>
      <c r="J910" s="46">
        <v>0</v>
      </c>
      <c r="K910" s="46">
        <v>5.2160255135851568</v>
      </c>
    </row>
    <row r="911" spans="1:11" ht="12.75" hidden="1" customHeight="1" x14ac:dyDescent="0.25">
      <c r="A911" s="22" t="s">
        <v>1235</v>
      </c>
      <c r="B911" s="22">
        <v>2003</v>
      </c>
      <c r="C911" s="22" t="s">
        <v>5576</v>
      </c>
      <c r="D911" s="22">
        <v>1402</v>
      </c>
      <c r="E911" s="22" t="s">
        <v>51</v>
      </c>
      <c r="G911" s="86" t="s">
        <v>114</v>
      </c>
      <c r="H911" s="46">
        <v>0</v>
      </c>
      <c r="I911" s="46">
        <v>0</v>
      </c>
      <c r="J911" s="46">
        <v>0</v>
      </c>
      <c r="K911" s="46">
        <v>0.53035912287960285</v>
      </c>
    </row>
    <row r="912" spans="1:11" ht="12.75" hidden="1" customHeight="1" x14ac:dyDescent="0.25">
      <c r="A912" s="22" t="s">
        <v>1236</v>
      </c>
      <c r="B912" s="22">
        <v>2003</v>
      </c>
      <c r="C912" s="22" t="s">
        <v>5576</v>
      </c>
      <c r="D912" s="22">
        <v>1403</v>
      </c>
      <c r="E912" s="22" t="s">
        <v>51</v>
      </c>
      <c r="F912" s="56"/>
      <c r="G912" s="86" t="s">
        <v>114</v>
      </c>
      <c r="H912" s="46">
        <v>0</v>
      </c>
      <c r="I912" s="46">
        <v>0</v>
      </c>
      <c r="J912" s="46">
        <v>0</v>
      </c>
      <c r="K912" s="46">
        <v>0</v>
      </c>
    </row>
    <row r="913" spans="1:11" ht="12.75" hidden="1" customHeight="1" x14ac:dyDescent="0.25">
      <c r="A913" s="22" t="s">
        <v>1237</v>
      </c>
      <c r="B913" s="22">
        <v>2003</v>
      </c>
      <c r="C913" s="22" t="s">
        <v>5576</v>
      </c>
      <c r="D913" s="22">
        <v>1404</v>
      </c>
      <c r="E913" s="22" t="s">
        <v>51</v>
      </c>
      <c r="F913" s="22" t="s">
        <v>3382</v>
      </c>
      <c r="G913" s="86" t="s">
        <v>114</v>
      </c>
      <c r="H913" s="46">
        <v>1.8717660550458715</v>
      </c>
      <c r="I913" s="46">
        <v>0</v>
      </c>
      <c r="J913" s="46">
        <v>0</v>
      </c>
      <c r="K913" s="46">
        <v>1.5778523769808173</v>
      </c>
    </row>
    <row r="914" spans="1:11" ht="12.75" hidden="1" customHeight="1" x14ac:dyDescent="0.25">
      <c r="A914" s="22" t="s">
        <v>1238</v>
      </c>
      <c r="B914" s="22">
        <v>2003</v>
      </c>
      <c r="C914" s="22" t="s">
        <v>5576</v>
      </c>
      <c r="D914" s="22">
        <v>1405</v>
      </c>
      <c r="E914" s="22" t="s">
        <v>51</v>
      </c>
      <c r="G914" s="86" t="s">
        <v>114</v>
      </c>
      <c r="H914" s="46">
        <v>0</v>
      </c>
      <c r="I914" s="46">
        <v>0</v>
      </c>
      <c r="J914" s="46">
        <v>0</v>
      </c>
      <c r="K914" s="46">
        <v>0.99745541022592143</v>
      </c>
    </row>
    <row r="915" spans="1:11" ht="12.75" hidden="1" customHeight="1" x14ac:dyDescent="0.25">
      <c r="A915" s="22" t="s">
        <v>1239</v>
      </c>
      <c r="B915" s="22">
        <v>2003</v>
      </c>
      <c r="C915" s="22" t="s">
        <v>5576</v>
      </c>
      <c r="D915" s="22">
        <v>1406</v>
      </c>
      <c r="E915" s="22" t="s">
        <v>51</v>
      </c>
      <c r="F915" s="22" t="s">
        <v>3383</v>
      </c>
      <c r="G915" s="86" t="s">
        <v>114</v>
      </c>
      <c r="H915" s="46">
        <v>0.70984003615002256</v>
      </c>
      <c r="I915" s="46">
        <v>0.33015815634884771</v>
      </c>
      <c r="J915" s="46">
        <v>0</v>
      </c>
      <c r="K915" s="46">
        <v>0.89142702214188885</v>
      </c>
    </row>
    <row r="916" spans="1:11" ht="12.75" hidden="1" customHeight="1" x14ac:dyDescent="0.25">
      <c r="A916" s="22" t="s">
        <v>1240</v>
      </c>
      <c r="B916" s="22">
        <v>2003</v>
      </c>
      <c r="C916" s="22" t="s">
        <v>5576</v>
      </c>
      <c r="D916" s="22">
        <v>1407</v>
      </c>
      <c r="E916" s="22" t="s">
        <v>51</v>
      </c>
      <c r="G916" s="86" t="s">
        <v>114</v>
      </c>
      <c r="H916" s="46">
        <v>0</v>
      </c>
      <c r="I916" s="46">
        <v>0</v>
      </c>
      <c r="J916" s="46">
        <v>0</v>
      </c>
      <c r="K916" s="46">
        <v>0.96093430656934309</v>
      </c>
    </row>
    <row r="917" spans="1:11" ht="12.75" hidden="1" customHeight="1" x14ac:dyDescent="0.25">
      <c r="A917" s="22" t="s">
        <v>1241</v>
      </c>
      <c r="B917" s="22">
        <v>2003</v>
      </c>
      <c r="C917" s="22" t="s">
        <v>5576</v>
      </c>
      <c r="D917" s="22">
        <v>1408</v>
      </c>
      <c r="E917" s="22" t="s">
        <v>51</v>
      </c>
      <c r="G917" s="86" t="s">
        <v>114</v>
      </c>
      <c r="H917" s="46">
        <v>0</v>
      </c>
      <c r="I917" s="46">
        <v>0</v>
      </c>
      <c r="J917" s="46">
        <v>0</v>
      </c>
      <c r="K917" s="46">
        <v>0.92994004158406263</v>
      </c>
    </row>
    <row r="918" spans="1:11" ht="12.75" hidden="1" customHeight="1" x14ac:dyDescent="0.25">
      <c r="A918" s="22" t="s">
        <v>1242</v>
      </c>
      <c r="B918" s="22">
        <v>2003</v>
      </c>
      <c r="C918" s="22" t="s">
        <v>5576</v>
      </c>
      <c r="D918" s="22">
        <v>1409</v>
      </c>
      <c r="E918" s="22" t="s">
        <v>51</v>
      </c>
      <c r="G918" s="86" t="s">
        <v>114</v>
      </c>
      <c r="H918" s="46">
        <v>0</v>
      </c>
      <c r="I918" s="46">
        <v>0</v>
      </c>
      <c r="J918" s="46">
        <v>0</v>
      </c>
      <c r="K918" s="46">
        <v>7.5787419732500805E-2</v>
      </c>
    </row>
    <row r="919" spans="1:11" ht="12.75" hidden="1" customHeight="1" x14ac:dyDescent="0.25">
      <c r="A919" s="22" t="s">
        <v>1243</v>
      </c>
      <c r="B919" s="22">
        <v>2003</v>
      </c>
      <c r="C919" s="22" t="s">
        <v>5576</v>
      </c>
      <c r="D919" s="22">
        <v>1410</v>
      </c>
      <c r="E919" s="22" t="s">
        <v>51</v>
      </c>
      <c r="G919" s="86" t="s">
        <v>114</v>
      </c>
      <c r="H919" s="46">
        <v>0</v>
      </c>
      <c r="I919" s="46">
        <v>0</v>
      </c>
      <c r="J919" s="46">
        <v>0</v>
      </c>
      <c r="K919" s="46">
        <v>0</v>
      </c>
    </row>
    <row r="920" spans="1:11" ht="12.75" hidden="1" customHeight="1" x14ac:dyDescent="0.25">
      <c r="A920" s="22" t="s">
        <v>1003</v>
      </c>
      <c r="B920" s="22">
        <v>2004</v>
      </c>
      <c r="C920" s="22" t="s">
        <v>5576</v>
      </c>
      <c r="D920" s="22">
        <v>851</v>
      </c>
      <c r="E920" s="51" t="s">
        <v>68</v>
      </c>
      <c r="F920" s="22" t="s">
        <v>2444</v>
      </c>
      <c r="G920" s="79" t="s">
        <v>113</v>
      </c>
      <c r="H920" s="46">
        <v>1.9533979043761558</v>
      </c>
      <c r="I920" s="46">
        <v>0</v>
      </c>
      <c r="J920" s="46">
        <v>0</v>
      </c>
      <c r="K920" s="46">
        <v>4.6070705291890466</v>
      </c>
    </row>
    <row r="921" spans="1:11" ht="12.75" hidden="1" customHeight="1" x14ac:dyDescent="0.25">
      <c r="A921" s="22" t="s">
        <v>1006</v>
      </c>
      <c r="B921" s="22">
        <v>2004</v>
      </c>
      <c r="C921" s="22" t="s">
        <v>5576</v>
      </c>
      <c r="D921" s="22">
        <v>852</v>
      </c>
      <c r="E921" s="51" t="s">
        <v>68</v>
      </c>
      <c r="F921" s="22" t="s">
        <v>3384</v>
      </c>
      <c r="G921" s="79" t="s">
        <v>113</v>
      </c>
      <c r="H921" s="46">
        <v>0.89194318999934541</v>
      </c>
      <c r="I921" s="46">
        <v>1.9265972903985862</v>
      </c>
      <c r="J921" s="46">
        <v>0</v>
      </c>
      <c r="K921" s="46">
        <v>10.132474638392564</v>
      </c>
    </row>
    <row r="922" spans="1:11" ht="12.75" hidden="1" customHeight="1" x14ac:dyDescent="0.25">
      <c r="A922" s="22" t="s">
        <v>1009</v>
      </c>
      <c r="B922" s="22">
        <v>2004</v>
      </c>
      <c r="C922" s="22" t="s">
        <v>5576</v>
      </c>
      <c r="D922" s="22">
        <v>853</v>
      </c>
      <c r="E922" s="51" t="s">
        <v>68</v>
      </c>
      <c r="F922" s="22" t="s">
        <v>3385</v>
      </c>
      <c r="G922" s="79" t="s">
        <v>113</v>
      </c>
      <c r="H922" s="46">
        <v>1.5052618911900688</v>
      </c>
      <c r="I922" s="46">
        <v>0</v>
      </c>
      <c r="J922" s="46">
        <v>0</v>
      </c>
      <c r="K922" s="46">
        <v>1.5662860219139905</v>
      </c>
    </row>
    <row r="923" spans="1:11" ht="12.75" hidden="1" customHeight="1" x14ac:dyDescent="0.25">
      <c r="A923" s="22" t="s">
        <v>1012</v>
      </c>
      <c r="B923" s="22">
        <v>2004</v>
      </c>
      <c r="C923" s="22" t="s">
        <v>5576</v>
      </c>
      <c r="D923" s="22">
        <v>854</v>
      </c>
      <c r="E923" s="51" t="s">
        <v>68</v>
      </c>
      <c r="F923" s="22" t="s">
        <v>3386</v>
      </c>
      <c r="G923" s="79" t="s">
        <v>113</v>
      </c>
      <c r="H923" s="46">
        <v>9.7987886633686253E-2</v>
      </c>
      <c r="I923" s="46">
        <v>0</v>
      </c>
      <c r="J923" s="46">
        <v>0</v>
      </c>
      <c r="K923" s="46">
        <v>0.48993943316843125</v>
      </c>
    </row>
    <row r="924" spans="1:11" ht="12.75" hidden="1" customHeight="1" x14ac:dyDescent="0.25">
      <c r="A924" s="22" t="s">
        <v>1015</v>
      </c>
      <c r="B924" s="22">
        <v>2004</v>
      </c>
      <c r="C924" s="22" t="s">
        <v>5576</v>
      </c>
      <c r="D924" s="22">
        <v>855</v>
      </c>
      <c r="E924" s="51" t="s">
        <v>68</v>
      </c>
      <c r="F924" s="22" t="s">
        <v>3387</v>
      </c>
      <c r="G924" s="79" t="s">
        <v>113</v>
      </c>
      <c r="H924" s="46">
        <v>2.3742125237191649</v>
      </c>
      <c r="I924" s="46">
        <v>0</v>
      </c>
      <c r="J924" s="46">
        <v>0</v>
      </c>
      <c r="K924" s="46">
        <v>0.83305702586637376</v>
      </c>
    </row>
    <row r="925" spans="1:11" ht="12.75" hidden="1" customHeight="1" x14ac:dyDescent="0.25">
      <c r="A925" s="22" t="s">
        <v>1018</v>
      </c>
      <c r="B925" s="22">
        <v>2004</v>
      </c>
      <c r="C925" s="22" t="s">
        <v>5576</v>
      </c>
      <c r="D925" s="22">
        <v>856</v>
      </c>
      <c r="E925" s="51" t="s">
        <v>68</v>
      </c>
      <c r="F925" s="22" t="s">
        <v>3388</v>
      </c>
      <c r="G925" s="79" t="s">
        <v>113</v>
      </c>
      <c r="H925" s="46">
        <v>0.22976385148133899</v>
      </c>
      <c r="I925" s="46">
        <v>0</v>
      </c>
      <c r="J925" s="46">
        <v>0</v>
      </c>
      <c r="K925" s="46">
        <v>0.36762216237014239</v>
      </c>
    </row>
    <row r="926" spans="1:11" ht="12.75" hidden="1" customHeight="1" x14ac:dyDescent="0.25">
      <c r="A926" s="22" t="s">
        <v>1021</v>
      </c>
      <c r="B926" s="22">
        <v>2004</v>
      </c>
      <c r="C926" s="22" t="s">
        <v>5576</v>
      </c>
      <c r="D926" s="22">
        <v>857</v>
      </c>
      <c r="E926" s="51" t="s">
        <v>68</v>
      </c>
      <c r="F926" s="22" t="s">
        <v>3389</v>
      </c>
      <c r="G926" s="79" t="s">
        <v>113</v>
      </c>
      <c r="H926" s="46">
        <v>4.9184599567483257E-2</v>
      </c>
      <c r="I926" s="46">
        <v>0</v>
      </c>
      <c r="J926" s="46">
        <v>0</v>
      </c>
      <c r="K926" s="46">
        <v>4.9184599567483257E-2</v>
      </c>
    </row>
    <row r="927" spans="1:11" ht="12.75" hidden="1" customHeight="1" x14ac:dyDescent="0.25">
      <c r="A927" s="22" t="s">
        <v>1024</v>
      </c>
      <c r="B927" s="22">
        <v>2004</v>
      </c>
      <c r="C927" s="22" t="s">
        <v>5576</v>
      </c>
      <c r="D927" s="22">
        <v>858</v>
      </c>
      <c r="E927" s="51" t="s">
        <v>68</v>
      </c>
      <c r="F927" s="22" t="s">
        <v>3390</v>
      </c>
      <c r="G927" s="79" t="s">
        <v>113</v>
      </c>
      <c r="H927" s="46">
        <v>1.3702017397741992</v>
      </c>
      <c r="I927" s="46">
        <v>0.58722931704608539</v>
      </c>
      <c r="J927" s="46">
        <v>0</v>
      </c>
      <c r="K927" s="46">
        <v>3.1482016163859581</v>
      </c>
    </row>
    <row r="928" spans="1:11" ht="12.75" hidden="1" customHeight="1" x14ac:dyDescent="0.25">
      <c r="A928" s="22" t="s">
        <v>1027</v>
      </c>
      <c r="B928" s="22">
        <v>2004</v>
      </c>
      <c r="C928" s="22" t="s">
        <v>5576</v>
      </c>
      <c r="D928" s="22">
        <v>859</v>
      </c>
      <c r="E928" s="51" t="s">
        <v>68</v>
      </c>
      <c r="F928" s="22" t="s">
        <v>3391</v>
      </c>
      <c r="G928" s="79" t="s">
        <v>113</v>
      </c>
      <c r="H928" s="46">
        <v>0.77146638433033354</v>
      </c>
      <c r="I928" s="46">
        <v>0</v>
      </c>
      <c r="J928" s="46">
        <v>0</v>
      </c>
      <c r="K928" s="46">
        <v>4.3320804658549497</v>
      </c>
    </row>
    <row r="929" spans="1:11" ht="12.75" hidden="1" customHeight="1" x14ac:dyDescent="0.25">
      <c r="A929" s="22" t="s">
        <v>1030</v>
      </c>
      <c r="B929" s="22">
        <v>2004</v>
      </c>
      <c r="C929" s="22" t="s">
        <v>5576</v>
      </c>
      <c r="D929" s="22">
        <v>860</v>
      </c>
      <c r="E929" s="51" t="s">
        <v>68</v>
      </c>
      <c r="F929" s="22" t="s">
        <v>3392</v>
      </c>
      <c r="G929" s="79" t="s">
        <v>113</v>
      </c>
      <c r="H929" s="46">
        <v>2.7652469014361598</v>
      </c>
      <c r="I929" s="46">
        <v>0</v>
      </c>
      <c r="J929" s="46">
        <v>0.92174896714538657</v>
      </c>
      <c r="K929" s="46">
        <v>7.435441668306118</v>
      </c>
    </row>
    <row r="930" spans="1:11" ht="12.75" hidden="1" customHeight="1" x14ac:dyDescent="0.25">
      <c r="A930" s="22" t="s">
        <v>1033</v>
      </c>
      <c r="B930" s="22">
        <v>2004</v>
      </c>
      <c r="C930" s="22" t="s">
        <v>5576</v>
      </c>
      <c r="D930" s="22">
        <v>861</v>
      </c>
      <c r="E930" s="51" t="s">
        <v>68</v>
      </c>
      <c r="F930" s="22" t="s">
        <v>3393</v>
      </c>
      <c r="G930" s="79" t="s">
        <v>113</v>
      </c>
      <c r="H930" s="46">
        <v>0.43314136125654451</v>
      </c>
      <c r="I930" s="46">
        <v>0</v>
      </c>
      <c r="J930" s="46">
        <v>0</v>
      </c>
      <c r="K930" s="46">
        <v>0.32014796266788076</v>
      </c>
    </row>
    <row r="931" spans="1:11" ht="12.75" hidden="1" customHeight="1" x14ac:dyDescent="0.25">
      <c r="A931" s="22" t="s">
        <v>1036</v>
      </c>
      <c r="B931" s="22">
        <v>2004</v>
      </c>
      <c r="C931" s="22" t="s">
        <v>5576</v>
      </c>
      <c r="D931" s="22">
        <v>862</v>
      </c>
      <c r="E931" s="51" t="s">
        <v>68</v>
      </c>
      <c r="F931" s="22" t="s">
        <v>3394</v>
      </c>
      <c r="G931" s="79" t="s">
        <v>113</v>
      </c>
      <c r="H931" s="46">
        <v>2.6600983883058471</v>
      </c>
      <c r="I931" s="46">
        <v>0</v>
      </c>
      <c r="J931" s="46">
        <v>0</v>
      </c>
      <c r="K931" s="46">
        <v>1.5881184407796103</v>
      </c>
    </row>
    <row r="932" spans="1:11" ht="12.75" hidden="1" customHeight="1" x14ac:dyDescent="0.25">
      <c r="A932" s="22" t="s">
        <v>1039</v>
      </c>
      <c r="B932" s="22">
        <v>2004</v>
      </c>
      <c r="C932" s="22" t="s">
        <v>5576</v>
      </c>
      <c r="D932" s="22">
        <v>863</v>
      </c>
      <c r="E932" s="51" t="s">
        <v>68</v>
      </c>
      <c r="F932" s="22" t="s">
        <v>3395</v>
      </c>
      <c r="G932" s="79" t="s">
        <v>113</v>
      </c>
      <c r="H932" s="46">
        <v>2.7308700491938671</v>
      </c>
      <c r="I932" s="46">
        <v>3.3794516858774104</v>
      </c>
      <c r="J932" s="46">
        <v>0</v>
      </c>
      <c r="K932" s="46">
        <v>3.2087723078027937</v>
      </c>
    </row>
    <row r="933" spans="1:11" ht="12.75" hidden="1" customHeight="1" x14ac:dyDescent="0.25">
      <c r="A933" s="22" t="s">
        <v>1042</v>
      </c>
      <c r="B933" s="22">
        <v>2004</v>
      </c>
      <c r="C933" s="22" t="s">
        <v>5576</v>
      </c>
      <c r="D933" s="22">
        <v>864</v>
      </c>
      <c r="E933" s="51" t="s">
        <v>68</v>
      </c>
      <c r="F933" s="22" t="s">
        <v>3396</v>
      </c>
      <c r="G933" s="79" t="s">
        <v>113</v>
      </c>
      <c r="H933" s="46">
        <v>0.14676106753697954</v>
      </c>
      <c r="I933" s="46">
        <v>0</v>
      </c>
      <c r="J933" s="46">
        <v>0</v>
      </c>
      <c r="K933" s="46">
        <v>7.338053376848977E-2</v>
      </c>
    </row>
    <row r="934" spans="1:11" ht="12.75" hidden="1" customHeight="1" x14ac:dyDescent="0.25">
      <c r="A934" s="22" t="s">
        <v>1045</v>
      </c>
      <c r="B934" s="22">
        <v>2004</v>
      </c>
      <c r="C934" s="22" t="s">
        <v>5576</v>
      </c>
      <c r="D934" s="22">
        <v>865</v>
      </c>
      <c r="E934" s="51" t="s">
        <v>68</v>
      </c>
      <c r="F934" s="22" t="s">
        <v>3397</v>
      </c>
      <c r="G934" s="79" t="s">
        <v>113</v>
      </c>
      <c r="H934" s="46">
        <v>0.89494850669412984</v>
      </c>
      <c r="I934" s="46">
        <v>1.4087152420185376</v>
      </c>
      <c r="J934" s="46">
        <v>2.8174304840370752</v>
      </c>
      <c r="K934" s="46">
        <v>2.6682723995880537</v>
      </c>
    </row>
    <row r="935" spans="1:11" ht="12.75" hidden="1" customHeight="1" x14ac:dyDescent="0.25">
      <c r="A935" s="22" t="s">
        <v>1048</v>
      </c>
      <c r="B935" s="22">
        <v>2004</v>
      </c>
      <c r="C935" s="22" t="s">
        <v>5576</v>
      </c>
      <c r="D935" s="22">
        <v>866</v>
      </c>
      <c r="E935" s="51" t="s">
        <v>68</v>
      </c>
      <c r="F935" s="22" t="s">
        <v>3398</v>
      </c>
      <c r="G935" s="79" t="s">
        <v>113</v>
      </c>
      <c r="H935" s="46">
        <v>1.2986790438616846</v>
      </c>
      <c r="I935" s="46">
        <v>0.4421035042933395</v>
      </c>
      <c r="J935" s="46">
        <v>0</v>
      </c>
      <c r="K935" s="46">
        <v>0.80131260153167783</v>
      </c>
    </row>
    <row r="936" spans="1:11" ht="12.75" hidden="1" customHeight="1" x14ac:dyDescent="0.25">
      <c r="A936" s="22" t="s">
        <v>1051</v>
      </c>
      <c r="B936" s="22">
        <v>2004</v>
      </c>
      <c r="C936" s="22" t="s">
        <v>5576</v>
      </c>
      <c r="D936" s="22">
        <v>867</v>
      </c>
      <c r="E936" s="51" t="s">
        <v>68</v>
      </c>
      <c r="F936" s="22" t="s">
        <v>3399</v>
      </c>
      <c r="G936" s="79" t="s">
        <v>113</v>
      </c>
      <c r="H936" s="46">
        <v>1.1065435498677034</v>
      </c>
      <c r="I936" s="46">
        <v>1.1460629623629783</v>
      </c>
      <c r="J936" s="46">
        <v>55.603813380852095</v>
      </c>
      <c r="K936" s="46">
        <v>1.798133268535018</v>
      </c>
    </row>
    <row r="937" spans="1:11" ht="12.75" hidden="1" customHeight="1" x14ac:dyDescent="0.25">
      <c r="A937" s="22" t="s">
        <v>1054</v>
      </c>
      <c r="B937" s="22">
        <v>2004</v>
      </c>
      <c r="C937" s="22" t="s">
        <v>5576</v>
      </c>
      <c r="D937" s="22">
        <v>868</v>
      </c>
      <c r="E937" s="51" t="s">
        <v>68</v>
      </c>
      <c r="F937" s="22" t="s">
        <v>3400</v>
      </c>
      <c r="G937" s="79" t="s">
        <v>113</v>
      </c>
      <c r="H937" s="46">
        <v>0.91101533360961451</v>
      </c>
      <c r="I937" s="46">
        <v>1.5942768338168254</v>
      </c>
      <c r="J937" s="46">
        <v>0</v>
      </c>
      <c r="K937" s="46">
        <v>3.8718151678408619</v>
      </c>
    </row>
    <row r="938" spans="1:11" ht="12.75" hidden="1" customHeight="1" x14ac:dyDescent="0.25">
      <c r="A938" s="22" t="s">
        <v>1057</v>
      </c>
      <c r="B938" s="22">
        <v>2004</v>
      </c>
      <c r="C938" s="22" t="s">
        <v>5576</v>
      </c>
      <c r="D938" s="22">
        <v>869</v>
      </c>
      <c r="E938" s="51" t="s">
        <v>68</v>
      </c>
      <c r="F938" s="22" t="s">
        <v>3401</v>
      </c>
      <c r="G938" s="79" t="s">
        <v>113</v>
      </c>
      <c r="H938" s="46">
        <v>2.1343106103023515</v>
      </c>
      <c r="I938" s="46">
        <v>1.7882061870100783</v>
      </c>
      <c r="J938" s="46">
        <v>0</v>
      </c>
      <c r="K938" s="46">
        <v>4.9608300671892493</v>
      </c>
    </row>
    <row r="939" spans="1:11" ht="12.75" hidden="1" customHeight="1" x14ac:dyDescent="0.25">
      <c r="A939" s="22" t="s">
        <v>1060</v>
      </c>
      <c r="B939" s="22">
        <v>2004</v>
      </c>
      <c r="C939" s="22" t="s">
        <v>5576</v>
      </c>
      <c r="D939" s="22">
        <v>870</v>
      </c>
      <c r="E939" s="51" t="s">
        <v>68</v>
      </c>
      <c r="F939" s="22" t="s">
        <v>3402</v>
      </c>
      <c r="G939" s="79" t="s">
        <v>113</v>
      </c>
      <c r="H939" s="46">
        <v>1.0089905384483056</v>
      </c>
      <c r="I939" s="46">
        <v>1.2368271116463101</v>
      </c>
      <c r="J939" s="46">
        <v>0</v>
      </c>
      <c r="K939" s="46">
        <v>9.6016841562016175</v>
      </c>
    </row>
    <row r="940" spans="1:11" ht="12.75" hidden="1" customHeight="1" x14ac:dyDescent="0.25">
      <c r="A940" s="22" t="s">
        <v>1063</v>
      </c>
      <c r="B940" s="22">
        <v>2004</v>
      </c>
      <c r="C940" s="22" t="s">
        <v>5576</v>
      </c>
      <c r="D940" s="22">
        <v>871</v>
      </c>
      <c r="E940" s="51" t="s">
        <v>68</v>
      </c>
      <c r="F940" s="22" t="s">
        <v>3403</v>
      </c>
      <c r="G940" s="79" t="s">
        <v>113</v>
      </c>
      <c r="H940" s="46">
        <v>0.52439522879464295</v>
      </c>
      <c r="I940" s="46">
        <v>0</v>
      </c>
      <c r="J940" s="46">
        <v>0</v>
      </c>
      <c r="K940" s="46">
        <v>0.9534458705357145</v>
      </c>
    </row>
    <row r="941" spans="1:11" ht="12.75" hidden="1" customHeight="1" x14ac:dyDescent="0.25">
      <c r="A941" s="22" t="s">
        <v>1066</v>
      </c>
      <c r="B941" s="22">
        <v>2004</v>
      </c>
      <c r="C941" s="22" t="s">
        <v>5576</v>
      </c>
      <c r="D941" s="22">
        <v>872</v>
      </c>
      <c r="E941" s="51" t="s">
        <v>68</v>
      </c>
      <c r="G941" s="79" t="s">
        <v>113</v>
      </c>
      <c r="H941" s="46">
        <v>0</v>
      </c>
      <c r="I941" s="46">
        <v>1.85</v>
      </c>
      <c r="J941" s="46">
        <v>0</v>
      </c>
      <c r="K941" s="46">
        <v>12.06</v>
      </c>
    </row>
    <row r="942" spans="1:11" ht="12.75" hidden="1" customHeight="1" x14ac:dyDescent="0.25">
      <c r="A942" s="22" t="s">
        <v>1069</v>
      </c>
      <c r="B942" s="22">
        <v>2004</v>
      </c>
      <c r="C942" s="22" t="s">
        <v>5576</v>
      </c>
      <c r="D942" s="22">
        <v>873</v>
      </c>
      <c r="E942" s="51" t="s">
        <v>68</v>
      </c>
      <c r="F942" s="22" t="s">
        <v>3404</v>
      </c>
      <c r="G942" s="79" t="s">
        <v>113</v>
      </c>
      <c r="H942" s="46">
        <v>8.9752760963557741</v>
      </c>
      <c r="I942" s="46">
        <v>0</v>
      </c>
      <c r="J942" s="46">
        <v>1.3682816553428039</v>
      </c>
      <c r="K942" s="46">
        <v>7.1834786905497214</v>
      </c>
    </row>
    <row r="943" spans="1:11" ht="12.75" hidden="1" customHeight="1" x14ac:dyDescent="0.25">
      <c r="A943" s="22" t="s">
        <v>1072</v>
      </c>
      <c r="B943" s="22">
        <v>2004</v>
      </c>
      <c r="C943" s="22" t="s">
        <v>5576</v>
      </c>
      <c r="D943" s="22">
        <v>874</v>
      </c>
      <c r="E943" s="51" t="s">
        <v>68</v>
      </c>
      <c r="F943" s="22" t="s">
        <v>3405</v>
      </c>
      <c r="G943" s="79" t="s">
        <v>113</v>
      </c>
      <c r="H943" s="46">
        <v>1.420450864257222</v>
      </c>
      <c r="I943" s="46">
        <v>0</v>
      </c>
      <c r="J943" s="46">
        <v>0</v>
      </c>
      <c r="K943" s="46">
        <v>2.4085905959144198</v>
      </c>
    </row>
    <row r="944" spans="1:11" ht="12.75" hidden="1" customHeight="1" x14ac:dyDescent="0.25">
      <c r="A944" s="22" t="s">
        <v>1075</v>
      </c>
      <c r="B944" s="22">
        <v>2004</v>
      </c>
      <c r="C944" s="22" t="s">
        <v>5576</v>
      </c>
      <c r="D944" s="22">
        <v>875</v>
      </c>
      <c r="E944" s="51" t="s">
        <v>68</v>
      </c>
      <c r="F944" s="22" t="s">
        <v>3406</v>
      </c>
      <c r="G944" s="79" t="s">
        <v>113</v>
      </c>
      <c r="H944" s="46">
        <v>0.51098868954758192</v>
      </c>
      <c r="I944" s="46">
        <v>0</v>
      </c>
      <c r="J944" s="46">
        <v>7.3752700858034332</v>
      </c>
      <c r="K944" s="46">
        <v>1.8565922386895479</v>
      </c>
    </row>
    <row r="945" spans="1:11" ht="12.75" hidden="1" customHeight="1" x14ac:dyDescent="0.25">
      <c r="A945" s="22" t="s">
        <v>1078</v>
      </c>
      <c r="B945" s="22">
        <v>2004</v>
      </c>
      <c r="C945" s="22" t="s">
        <v>5576</v>
      </c>
      <c r="D945" s="22">
        <v>876</v>
      </c>
      <c r="E945" s="51" t="s">
        <v>68</v>
      </c>
      <c r="F945" s="22" t="s">
        <v>3407</v>
      </c>
      <c r="G945" s="79" t="s">
        <v>113</v>
      </c>
      <c r="H945" s="46">
        <v>1.9354140914709519</v>
      </c>
      <c r="I945" s="46">
        <v>0</v>
      </c>
      <c r="J945" s="46">
        <v>0</v>
      </c>
      <c r="K945" s="46">
        <v>1.6257478368355995</v>
      </c>
    </row>
    <row r="946" spans="1:11" ht="12.75" hidden="1" customHeight="1" x14ac:dyDescent="0.25">
      <c r="A946" s="22" t="s">
        <v>1081</v>
      </c>
      <c r="B946" s="22">
        <v>2004</v>
      </c>
      <c r="C946" s="22" t="s">
        <v>5576</v>
      </c>
      <c r="D946" s="22">
        <v>877</v>
      </c>
      <c r="E946" s="51" t="s">
        <v>68</v>
      </c>
      <c r="F946" s="22" t="s">
        <v>3408</v>
      </c>
      <c r="G946" s="79" t="s">
        <v>113</v>
      </c>
      <c r="H946" s="46">
        <v>0.17756202874266933</v>
      </c>
      <c r="I946" s="46">
        <v>0</v>
      </c>
      <c r="J946" s="46">
        <v>0</v>
      </c>
      <c r="K946" s="46">
        <v>1.8644013017980279</v>
      </c>
    </row>
    <row r="947" spans="1:11" ht="12.75" hidden="1" customHeight="1" x14ac:dyDescent="0.25">
      <c r="A947" s="22" t="s">
        <v>1084</v>
      </c>
      <c r="B947" s="22">
        <v>2004</v>
      </c>
      <c r="C947" s="22" t="s">
        <v>5576</v>
      </c>
      <c r="D947" s="22">
        <v>878</v>
      </c>
      <c r="E947" s="51" t="s">
        <v>68</v>
      </c>
      <c r="F947" s="22" t="s">
        <v>3409</v>
      </c>
      <c r="G947" s="79" t="s">
        <v>113</v>
      </c>
      <c r="H947" s="46">
        <v>1.2444879600492544</v>
      </c>
      <c r="I947" s="46">
        <v>0</v>
      </c>
      <c r="J947" s="46">
        <v>0</v>
      </c>
      <c r="K947" s="46">
        <v>1.7975937200711454</v>
      </c>
    </row>
    <row r="948" spans="1:11" ht="12.75" hidden="1" customHeight="1" x14ac:dyDescent="0.25">
      <c r="A948" s="22" t="s">
        <v>1087</v>
      </c>
      <c r="B948" s="22">
        <v>2004</v>
      </c>
      <c r="C948" s="22" t="s">
        <v>5576</v>
      </c>
      <c r="D948" s="22">
        <v>879</v>
      </c>
      <c r="E948" s="51" t="s">
        <v>68</v>
      </c>
      <c r="F948" s="22" t="s">
        <v>3410</v>
      </c>
      <c r="G948" s="79" t="s">
        <v>113</v>
      </c>
      <c r="H948" s="46">
        <v>2.8103954423592494</v>
      </c>
      <c r="I948" s="46">
        <v>0.53787472581038276</v>
      </c>
      <c r="J948" s="46">
        <v>2.7431611016329516</v>
      </c>
      <c r="K948" s="46">
        <v>4.2088697294662447</v>
      </c>
    </row>
    <row r="949" spans="1:11" ht="12.75" hidden="1" customHeight="1" x14ac:dyDescent="0.25">
      <c r="A949" s="22" t="s">
        <v>1090</v>
      </c>
      <c r="B949" s="22">
        <v>2004</v>
      </c>
      <c r="C949" s="22" t="s">
        <v>5576</v>
      </c>
      <c r="D949" s="22">
        <v>880</v>
      </c>
      <c r="E949" s="51" t="s">
        <v>68</v>
      </c>
      <c r="F949" s="22" t="s">
        <v>3411</v>
      </c>
      <c r="G949" s="79" t="s">
        <v>113</v>
      </c>
      <c r="H949" s="46">
        <v>0.97549574616084311</v>
      </c>
      <c r="I949" s="46">
        <v>0</v>
      </c>
      <c r="J949" s="46">
        <v>0</v>
      </c>
      <c r="K949" s="46">
        <v>1.4480014982075016</v>
      </c>
    </row>
    <row r="950" spans="1:11" ht="12.75" hidden="1" customHeight="1" x14ac:dyDescent="0.25">
      <c r="A950" s="22" t="s">
        <v>1093</v>
      </c>
      <c r="B950" s="22">
        <v>2004</v>
      </c>
      <c r="C950" s="22" t="s">
        <v>5576</v>
      </c>
      <c r="D950" s="22">
        <v>881</v>
      </c>
      <c r="E950" s="51" t="s">
        <v>68</v>
      </c>
      <c r="F950" s="22" t="s">
        <v>3412</v>
      </c>
      <c r="G950" s="79" t="s">
        <v>113</v>
      </c>
      <c r="H950" s="46">
        <v>1.8854870444783152</v>
      </c>
      <c r="I950" s="46">
        <v>0</v>
      </c>
      <c r="J950" s="46">
        <v>4.3418096161840092</v>
      </c>
      <c r="K950" s="46">
        <v>2.6638991270611059</v>
      </c>
    </row>
    <row r="951" spans="1:11" ht="12.75" hidden="1" customHeight="1" x14ac:dyDescent="0.25">
      <c r="A951" s="22" t="s">
        <v>1096</v>
      </c>
      <c r="B951" s="22">
        <v>2004</v>
      </c>
      <c r="C951" s="22" t="s">
        <v>5576</v>
      </c>
      <c r="D951" s="22">
        <v>882</v>
      </c>
      <c r="E951" s="51" t="s">
        <v>68</v>
      </c>
      <c r="F951" s="22" t="s">
        <v>3413</v>
      </c>
      <c r="G951" s="79" t="s">
        <v>113</v>
      </c>
      <c r="H951" s="46">
        <v>2.0343447913933352</v>
      </c>
      <c r="I951" s="46">
        <v>0</v>
      </c>
      <c r="J951" s="46">
        <v>0</v>
      </c>
      <c r="K951" s="46">
        <v>0.94525111519286287</v>
      </c>
    </row>
    <row r="952" spans="1:11" ht="12.75" hidden="1" customHeight="1" x14ac:dyDescent="0.25">
      <c r="A952" s="22" t="s">
        <v>1099</v>
      </c>
      <c r="B952" s="22">
        <v>2004</v>
      </c>
      <c r="C952" s="22" t="s">
        <v>5576</v>
      </c>
      <c r="D952" s="22">
        <v>883</v>
      </c>
      <c r="E952" s="51" t="s">
        <v>68</v>
      </c>
      <c r="F952" s="22" t="s">
        <v>3414</v>
      </c>
      <c r="G952" s="79" t="s">
        <v>113</v>
      </c>
      <c r="H952" s="46">
        <v>1.0395528373771805</v>
      </c>
      <c r="I952" s="46">
        <v>1.122717064367355</v>
      </c>
      <c r="J952" s="46">
        <v>0</v>
      </c>
      <c r="K952" s="46">
        <v>1.2474634048526165</v>
      </c>
    </row>
    <row r="953" spans="1:11" ht="12.75" hidden="1" customHeight="1" x14ac:dyDescent="0.25">
      <c r="A953" s="22" t="s">
        <v>1102</v>
      </c>
      <c r="B953" s="22">
        <v>2004</v>
      </c>
      <c r="C953" s="22" t="s">
        <v>5576</v>
      </c>
      <c r="D953" s="22">
        <v>884</v>
      </c>
      <c r="E953" s="51" t="s">
        <v>68</v>
      </c>
      <c r="F953" s="22" t="s">
        <v>3415</v>
      </c>
      <c r="G953" s="79" t="s">
        <v>113</v>
      </c>
      <c r="H953" s="46">
        <v>1.6091694250649284</v>
      </c>
      <c r="I953" s="46">
        <v>0</v>
      </c>
      <c r="J953" s="46">
        <v>0</v>
      </c>
      <c r="K953" s="46">
        <v>0.66259917502673527</v>
      </c>
    </row>
    <row r="954" spans="1:11" ht="12.75" hidden="1" customHeight="1" x14ac:dyDescent="0.25">
      <c r="A954" s="22" t="s">
        <v>1105</v>
      </c>
      <c r="B954" s="22">
        <v>2004</v>
      </c>
      <c r="C954" s="22" t="s">
        <v>5576</v>
      </c>
      <c r="D954" s="22">
        <v>885</v>
      </c>
      <c r="E954" s="51" t="s">
        <v>68</v>
      </c>
      <c r="F954" s="22" t="s">
        <v>3416</v>
      </c>
      <c r="G954" s="79" t="s">
        <v>113</v>
      </c>
      <c r="H954" s="46">
        <v>0.33456387603421683</v>
      </c>
      <c r="I954" s="46">
        <v>0</v>
      </c>
      <c r="J954" s="46">
        <v>0</v>
      </c>
      <c r="K954" s="46">
        <v>0.14338451830037863</v>
      </c>
    </row>
    <row r="955" spans="1:11" ht="12.75" hidden="1" customHeight="1" x14ac:dyDescent="0.25">
      <c r="A955" s="22" t="s">
        <v>1108</v>
      </c>
      <c r="B955" s="22">
        <v>2004</v>
      </c>
      <c r="C955" s="22" t="s">
        <v>5576</v>
      </c>
      <c r="D955" s="22">
        <v>886</v>
      </c>
      <c r="E955" s="51" t="s">
        <v>68</v>
      </c>
      <c r="F955" s="22" t="s">
        <v>3417</v>
      </c>
      <c r="G955" s="79" t="s">
        <v>113</v>
      </c>
      <c r="H955" s="46">
        <v>1.4312367270455966</v>
      </c>
      <c r="I955" s="46">
        <v>0.47707890901519878</v>
      </c>
      <c r="J955" s="46">
        <v>0.88968769519050583</v>
      </c>
      <c r="K955" s="46">
        <v>9.0644992712887777</v>
      </c>
    </row>
    <row r="956" spans="1:11" ht="12.75" hidden="1" customHeight="1" x14ac:dyDescent="0.25">
      <c r="A956" s="22" t="s">
        <v>1111</v>
      </c>
      <c r="B956" s="22">
        <v>2004</v>
      </c>
      <c r="C956" s="22" t="s">
        <v>5576</v>
      </c>
      <c r="D956" s="22">
        <v>887</v>
      </c>
      <c r="E956" s="51" t="s">
        <v>68</v>
      </c>
      <c r="F956" s="22" t="s">
        <v>3418</v>
      </c>
      <c r="G956" s="79" t="s">
        <v>113</v>
      </c>
      <c r="H956" s="46">
        <v>2.1422376286436187</v>
      </c>
      <c r="I956" s="46">
        <v>0</v>
      </c>
      <c r="J956" s="46">
        <v>0</v>
      </c>
      <c r="K956" s="46">
        <v>8.1617483207000685</v>
      </c>
    </row>
    <row r="957" spans="1:11" ht="12.75" hidden="1" customHeight="1" x14ac:dyDescent="0.25">
      <c r="A957" s="22" t="s">
        <v>1114</v>
      </c>
      <c r="B957" s="22">
        <v>2004</v>
      </c>
      <c r="C957" s="22" t="s">
        <v>5576</v>
      </c>
      <c r="D957" s="22">
        <v>888</v>
      </c>
      <c r="E957" s="51" t="s">
        <v>68</v>
      </c>
      <c r="F957" s="22" t="s">
        <v>3419</v>
      </c>
      <c r="G957" s="79" t="s">
        <v>113</v>
      </c>
      <c r="H957" s="46">
        <v>0.55482428425606378</v>
      </c>
      <c r="I957" s="46">
        <v>0</v>
      </c>
      <c r="J957" s="46">
        <v>0</v>
      </c>
      <c r="K957" s="46">
        <v>0.86691294415009956</v>
      </c>
    </row>
    <row r="958" spans="1:11" ht="12.75" hidden="1" customHeight="1" x14ac:dyDescent="0.25">
      <c r="A958" s="22" t="s">
        <v>1117</v>
      </c>
      <c r="B958" s="22">
        <v>2004</v>
      </c>
      <c r="C958" s="22" t="s">
        <v>5576</v>
      </c>
      <c r="D958" s="22">
        <v>889</v>
      </c>
      <c r="E958" s="51" t="s">
        <v>68</v>
      </c>
      <c r="F958" s="22" t="s">
        <v>3420</v>
      </c>
      <c r="G958" s="79" t="s">
        <v>113</v>
      </c>
      <c r="H958" s="46">
        <v>1.5537872198059552</v>
      </c>
      <c r="I958" s="46">
        <v>0</v>
      </c>
      <c r="J958" s="46">
        <v>0</v>
      </c>
      <c r="K958" s="46">
        <v>1.0742232630757222</v>
      </c>
    </row>
    <row r="959" spans="1:11" ht="12.75" hidden="1" customHeight="1" x14ac:dyDescent="0.25">
      <c r="A959" s="22" t="s">
        <v>1120</v>
      </c>
      <c r="B959" s="22">
        <v>2004</v>
      </c>
      <c r="C959" s="22" t="s">
        <v>5576</v>
      </c>
      <c r="D959" s="22">
        <v>890</v>
      </c>
      <c r="E959" s="51" t="s">
        <v>68</v>
      </c>
      <c r="F959" s="22" t="s">
        <v>3421</v>
      </c>
      <c r="G959" s="79" t="s">
        <v>113</v>
      </c>
      <c r="H959" s="46">
        <v>11.08</v>
      </c>
      <c r="I959" s="46">
        <v>0</v>
      </c>
      <c r="J959" s="46">
        <v>53.57</v>
      </c>
      <c r="K959" s="46">
        <v>0</v>
      </c>
    </row>
    <row r="960" spans="1:11" ht="12.75" hidden="1" customHeight="1" x14ac:dyDescent="0.25">
      <c r="A960" s="22" t="s">
        <v>1123</v>
      </c>
      <c r="B960" s="22">
        <v>2004</v>
      </c>
      <c r="C960" s="22" t="s">
        <v>5576</v>
      </c>
      <c r="D960" s="22">
        <v>891</v>
      </c>
      <c r="E960" s="51" t="s">
        <v>68</v>
      </c>
      <c r="F960" s="22" t="s">
        <v>3422</v>
      </c>
      <c r="G960" s="79" t="s">
        <v>113</v>
      </c>
      <c r="H960" s="46">
        <v>6.366563891743747E-2</v>
      </c>
      <c r="I960" s="46">
        <v>0</v>
      </c>
      <c r="J960" s="46">
        <v>3.5334429599177803</v>
      </c>
      <c r="K960" s="46">
        <v>7.8627064063035288</v>
      </c>
    </row>
    <row r="961" spans="1:21" ht="12.75" hidden="1" customHeight="1" x14ac:dyDescent="0.25">
      <c r="A961" s="22" t="s">
        <v>1125</v>
      </c>
      <c r="B961" s="22">
        <v>2004</v>
      </c>
      <c r="C961" s="22" t="s">
        <v>5576</v>
      </c>
      <c r="D961" s="22">
        <v>892</v>
      </c>
      <c r="E961" s="51" t="s">
        <v>68</v>
      </c>
      <c r="F961" s="22" t="s">
        <v>3423</v>
      </c>
      <c r="G961" s="79" t="s">
        <v>113</v>
      </c>
      <c r="H961" s="46">
        <v>4.88</v>
      </c>
      <c r="I961" s="46">
        <v>0</v>
      </c>
      <c r="J961" s="46">
        <v>4.51</v>
      </c>
      <c r="K961" s="46">
        <v>16.29</v>
      </c>
    </row>
    <row r="962" spans="1:21" ht="12.75" hidden="1" customHeight="1" x14ac:dyDescent="0.25">
      <c r="A962" s="22" t="s">
        <v>1148</v>
      </c>
      <c r="B962" s="22">
        <v>2004</v>
      </c>
      <c r="C962" s="22" t="s">
        <v>5576</v>
      </c>
      <c r="D962" s="22">
        <v>1266</v>
      </c>
      <c r="E962" s="51" t="s">
        <v>69</v>
      </c>
      <c r="F962" s="22" t="s">
        <v>2429</v>
      </c>
      <c r="G962" s="61" t="s">
        <v>88</v>
      </c>
      <c r="H962" s="46">
        <v>1.5070072992700732</v>
      </c>
      <c r="I962" s="46">
        <v>0</v>
      </c>
      <c r="J962" s="46">
        <v>2.1628345498783457</v>
      </c>
      <c r="K962" s="46">
        <v>0.25116788321167882</v>
      </c>
      <c r="L962" s="22" t="s">
        <v>4057</v>
      </c>
      <c r="M962" s="61" t="s">
        <v>229</v>
      </c>
      <c r="N962" s="46">
        <v>1.0883941605839416</v>
      </c>
      <c r="O962" s="46">
        <v>0</v>
      </c>
      <c r="P962" s="46">
        <v>0</v>
      </c>
      <c r="R962" s="22" t="s">
        <v>230</v>
      </c>
      <c r="S962" s="46">
        <v>0</v>
      </c>
      <c r="T962" s="46">
        <v>0</v>
      </c>
      <c r="U962" s="46">
        <v>0</v>
      </c>
    </row>
    <row r="963" spans="1:21" ht="12.75" hidden="1" customHeight="1" x14ac:dyDescent="0.25">
      <c r="A963" s="22" t="s">
        <v>1149</v>
      </c>
      <c r="B963" s="22">
        <v>2004</v>
      </c>
      <c r="C963" s="22" t="s">
        <v>5576</v>
      </c>
      <c r="D963" s="22">
        <v>1267</v>
      </c>
      <c r="E963" s="51" t="s">
        <v>69</v>
      </c>
      <c r="F963" s="22" t="s">
        <v>2759</v>
      </c>
      <c r="G963" s="61" t="s">
        <v>88</v>
      </c>
      <c r="H963" s="46">
        <v>2.6826860841423947</v>
      </c>
      <c r="I963" s="46">
        <v>0.34859762675296657</v>
      </c>
      <c r="J963" s="46">
        <v>2.046116504854369</v>
      </c>
      <c r="K963" s="46">
        <v>0.74266450916936355</v>
      </c>
      <c r="L963" s="22" t="s">
        <v>4058</v>
      </c>
      <c r="M963" s="61" t="s">
        <v>229</v>
      </c>
      <c r="N963" s="46">
        <v>0.60625674217907233</v>
      </c>
      <c r="O963" s="46">
        <v>0</v>
      </c>
      <c r="P963" s="46">
        <v>4.0164509169363534</v>
      </c>
      <c r="R963" s="22" t="s">
        <v>230</v>
      </c>
      <c r="S963" s="46">
        <v>0</v>
      </c>
      <c r="T963" s="46">
        <v>0</v>
      </c>
      <c r="U963" s="46">
        <v>0</v>
      </c>
    </row>
    <row r="964" spans="1:21" ht="12.75" hidden="1" customHeight="1" x14ac:dyDescent="0.25">
      <c r="A964" s="22" t="s">
        <v>1150</v>
      </c>
      <c r="B964" s="22">
        <v>2004</v>
      </c>
      <c r="C964" s="22" t="s">
        <v>5576</v>
      </c>
      <c r="D964" s="22">
        <v>1268</v>
      </c>
      <c r="E964" s="51" t="s">
        <v>69</v>
      </c>
      <c r="F964" s="22" t="s">
        <v>2762</v>
      </c>
      <c r="G964" s="61" t="s">
        <v>88</v>
      </c>
      <c r="H964" s="46">
        <v>2.0328564500484969</v>
      </c>
      <c r="I964" s="46">
        <v>2.8911736178467509</v>
      </c>
      <c r="J964" s="46">
        <v>7.1375848690591663</v>
      </c>
      <c r="K964" s="46">
        <v>1.5811105722599419</v>
      </c>
      <c r="L964" s="22" t="s">
        <v>4050</v>
      </c>
      <c r="M964" s="61" t="s">
        <v>229</v>
      </c>
      <c r="N964" s="46">
        <v>0.87337536372453928</v>
      </c>
      <c r="O964" s="46">
        <v>0.88843355965082438</v>
      </c>
      <c r="P964" s="46">
        <v>0</v>
      </c>
      <c r="Q964" s="22" t="s">
        <v>4046</v>
      </c>
      <c r="R964" s="22" t="s">
        <v>230</v>
      </c>
      <c r="S964" s="46">
        <v>0.36139670223084386</v>
      </c>
      <c r="T964" s="46">
        <v>0</v>
      </c>
      <c r="U964" s="46">
        <v>0</v>
      </c>
    </row>
    <row r="965" spans="1:21" ht="12.75" hidden="1" customHeight="1" x14ac:dyDescent="0.25">
      <c r="A965" s="22" t="s">
        <v>1151</v>
      </c>
      <c r="B965" s="22">
        <v>2004</v>
      </c>
      <c r="C965" s="22" t="s">
        <v>5576</v>
      </c>
      <c r="D965" s="22">
        <v>1269</v>
      </c>
      <c r="E965" s="51" t="s">
        <v>69</v>
      </c>
      <c r="F965" s="22" t="s">
        <v>2765</v>
      </c>
      <c r="G965" s="61" t="s">
        <v>88</v>
      </c>
      <c r="H965" s="46">
        <v>1.48</v>
      </c>
      <c r="I965" s="46">
        <v>1.38</v>
      </c>
      <c r="J965" s="46">
        <v>0</v>
      </c>
      <c r="K965" s="46">
        <v>0.16</v>
      </c>
      <c r="L965" s="22" t="s">
        <v>4059</v>
      </c>
      <c r="M965" s="61" t="s">
        <v>229</v>
      </c>
      <c r="N965" s="46">
        <v>0.37</v>
      </c>
      <c r="O965" s="46">
        <v>0</v>
      </c>
      <c r="P965" s="46">
        <v>0</v>
      </c>
      <c r="R965" s="22" t="s">
        <v>230</v>
      </c>
      <c r="S965" s="46">
        <v>0</v>
      </c>
      <c r="T965" s="46">
        <v>0</v>
      </c>
      <c r="U965" s="46">
        <v>0</v>
      </c>
    </row>
    <row r="966" spans="1:21" ht="12.75" hidden="1" customHeight="1" x14ac:dyDescent="0.25">
      <c r="A966" s="22" t="s">
        <v>1152</v>
      </c>
      <c r="B966" s="22">
        <v>2004</v>
      </c>
      <c r="C966" s="22" t="s">
        <v>5576</v>
      </c>
      <c r="D966" s="22">
        <v>1270</v>
      </c>
      <c r="E966" s="51" t="s">
        <v>69</v>
      </c>
      <c r="F966" s="22" t="s">
        <v>2768</v>
      </c>
      <c r="G966" s="61" t="s">
        <v>88</v>
      </c>
      <c r="H966" s="46">
        <v>0.55000000000000004</v>
      </c>
      <c r="I966" s="46">
        <v>0</v>
      </c>
      <c r="J966" s="46">
        <v>0</v>
      </c>
      <c r="K966" s="46">
        <v>0.05</v>
      </c>
      <c r="L966" s="22" t="s">
        <v>4060</v>
      </c>
      <c r="M966" s="61" t="s">
        <v>229</v>
      </c>
      <c r="N966" s="46">
        <v>0.02</v>
      </c>
      <c r="O966" s="46">
        <v>0.24</v>
      </c>
      <c r="P966" s="46">
        <v>0</v>
      </c>
      <c r="R966" s="22" t="s">
        <v>230</v>
      </c>
      <c r="S966" s="46">
        <v>0</v>
      </c>
      <c r="T966" s="46">
        <v>0</v>
      </c>
      <c r="U966" s="46">
        <v>0</v>
      </c>
    </row>
    <row r="967" spans="1:21" ht="12.75" hidden="1" customHeight="1" x14ac:dyDescent="0.25">
      <c r="A967" s="22" t="s">
        <v>1153</v>
      </c>
      <c r="B967" s="22">
        <v>2004</v>
      </c>
      <c r="C967" s="22" t="s">
        <v>5576</v>
      </c>
      <c r="D967" s="22">
        <v>1271</v>
      </c>
      <c r="E967" s="51" t="s">
        <v>69</v>
      </c>
      <c r="F967" s="22" t="s">
        <v>2771</v>
      </c>
      <c r="G967" s="61" t="s">
        <v>88</v>
      </c>
      <c r="H967" s="46">
        <v>0.6</v>
      </c>
      <c r="I967" s="46">
        <v>0</v>
      </c>
      <c r="J967" s="46">
        <v>0</v>
      </c>
      <c r="K967" s="46">
        <v>22.62</v>
      </c>
      <c r="L967" s="22" t="s">
        <v>4061</v>
      </c>
      <c r="M967" s="61" t="s">
        <v>229</v>
      </c>
      <c r="N967" s="46">
        <v>0.15</v>
      </c>
      <c r="O967" s="46">
        <v>0</v>
      </c>
      <c r="P967" s="46">
        <v>0</v>
      </c>
      <c r="R967" s="22" t="s">
        <v>230</v>
      </c>
      <c r="S967" s="46">
        <v>0</v>
      </c>
      <c r="T967" s="46">
        <v>0</v>
      </c>
      <c r="U967" s="46">
        <v>0</v>
      </c>
    </row>
    <row r="968" spans="1:21" ht="12.75" hidden="1" customHeight="1" x14ac:dyDescent="0.25">
      <c r="A968" s="22" t="s">
        <v>1154</v>
      </c>
      <c r="B968" s="22">
        <v>2004</v>
      </c>
      <c r="C968" s="22" t="s">
        <v>5576</v>
      </c>
      <c r="D968" s="22">
        <v>1272</v>
      </c>
      <c r="E968" s="51" t="s">
        <v>69</v>
      </c>
      <c r="F968" s="22" t="s">
        <v>2774</v>
      </c>
      <c r="G968" s="61" t="s">
        <v>88</v>
      </c>
      <c r="H968" s="46">
        <v>0.27</v>
      </c>
      <c r="I968" s="46">
        <v>0.12</v>
      </c>
      <c r="J968" s="46">
        <v>4.03</v>
      </c>
      <c r="K968" s="46">
        <v>0.28000000000000003</v>
      </c>
      <c r="L968" s="22" t="s">
        <v>4062</v>
      </c>
      <c r="M968" s="61" t="s">
        <v>229</v>
      </c>
      <c r="N968" s="46">
        <v>0.1</v>
      </c>
      <c r="O968" s="46">
        <v>0</v>
      </c>
      <c r="P968" s="46">
        <v>0</v>
      </c>
      <c r="R968" s="22" t="s">
        <v>230</v>
      </c>
      <c r="S968" s="46">
        <v>0</v>
      </c>
      <c r="T968" s="46">
        <v>0</v>
      </c>
      <c r="U968" s="46">
        <v>0</v>
      </c>
    </row>
    <row r="969" spans="1:21" ht="12.75" hidden="1" customHeight="1" x14ac:dyDescent="0.25">
      <c r="A969" s="22" t="s">
        <v>1155</v>
      </c>
      <c r="B969" s="22">
        <v>2004</v>
      </c>
      <c r="C969" s="22" t="s">
        <v>5576</v>
      </c>
      <c r="D969" s="22">
        <v>1273</v>
      </c>
      <c r="E969" s="51" t="s">
        <v>69</v>
      </c>
      <c r="F969" s="22" t="s">
        <v>2777</v>
      </c>
      <c r="G969" s="61" t="s">
        <v>88</v>
      </c>
      <c r="H969" s="46">
        <v>0.38</v>
      </c>
      <c r="I969" s="46">
        <v>0</v>
      </c>
      <c r="J969" s="46">
        <v>0</v>
      </c>
      <c r="K969" s="46">
        <v>0.39</v>
      </c>
      <c r="M969" s="61" t="s">
        <v>229</v>
      </c>
      <c r="N969" s="46">
        <v>0</v>
      </c>
      <c r="O969" s="46">
        <v>0</v>
      </c>
      <c r="P969" s="46">
        <v>0</v>
      </c>
      <c r="R969" s="22" t="s">
        <v>230</v>
      </c>
      <c r="S969" s="46">
        <v>0</v>
      </c>
      <c r="T969" s="46">
        <v>0</v>
      </c>
      <c r="U969" s="46">
        <v>0</v>
      </c>
    </row>
    <row r="970" spans="1:21" ht="12.75" hidden="1" customHeight="1" x14ac:dyDescent="0.25">
      <c r="A970" s="22" t="s">
        <v>1156</v>
      </c>
      <c r="B970" s="22">
        <v>2004</v>
      </c>
      <c r="C970" s="22" t="s">
        <v>5576</v>
      </c>
      <c r="D970" s="22">
        <v>1274</v>
      </c>
      <c r="E970" s="51" t="s">
        <v>69</v>
      </c>
      <c r="F970" s="22" t="s">
        <v>2780</v>
      </c>
      <c r="G970" s="61" t="s">
        <v>88</v>
      </c>
      <c r="H970" s="46">
        <v>0.24</v>
      </c>
      <c r="I970" s="46">
        <v>0</v>
      </c>
      <c r="J970" s="46">
        <v>0</v>
      </c>
      <c r="K970" s="46">
        <v>0.04</v>
      </c>
      <c r="M970" s="61" t="s">
        <v>229</v>
      </c>
      <c r="N970" s="46">
        <v>0</v>
      </c>
      <c r="O970" s="46">
        <v>0</v>
      </c>
      <c r="P970" s="46">
        <v>0</v>
      </c>
      <c r="R970" s="22" t="s">
        <v>230</v>
      </c>
      <c r="S970" s="46">
        <v>0</v>
      </c>
      <c r="T970" s="46">
        <v>0</v>
      </c>
      <c r="U970" s="46">
        <v>0</v>
      </c>
    </row>
    <row r="971" spans="1:21" ht="12.75" hidden="1" customHeight="1" x14ac:dyDescent="0.25">
      <c r="A971" s="22" t="s">
        <v>1157</v>
      </c>
      <c r="B971" s="22">
        <v>2004</v>
      </c>
      <c r="C971" s="22" t="s">
        <v>5576</v>
      </c>
      <c r="D971" s="22">
        <v>1275</v>
      </c>
      <c r="E971" s="51" t="s">
        <v>69</v>
      </c>
      <c r="F971" s="22" t="s">
        <v>2783</v>
      </c>
      <c r="G971" s="61" t="s">
        <v>88</v>
      </c>
      <c r="H971" s="46">
        <v>1.1265154159394997</v>
      </c>
      <c r="I971" s="46">
        <v>0</v>
      </c>
      <c r="J971" s="46">
        <v>0</v>
      </c>
      <c r="K971" s="46">
        <v>0.45949970913321703</v>
      </c>
      <c r="L971" s="22" t="s">
        <v>4063</v>
      </c>
      <c r="M971" s="61" t="s">
        <v>229</v>
      </c>
      <c r="N971" s="46">
        <v>0.3409191390343223</v>
      </c>
      <c r="O971" s="46">
        <v>0</v>
      </c>
      <c r="P971" s="46">
        <v>0</v>
      </c>
      <c r="R971" s="22" t="s">
        <v>230</v>
      </c>
      <c r="S971" s="46">
        <v>0</v>
      </c>
      <c r="T971" s="46">
        <v>0</v>
      </c>
      <c r="U971" s="46">
        <v>0</v>
      </c>
    </row>
    <row r="972" spans="1:21" ht="12.75" hidden="1" customHeight="1" x14ac:dyDescent="0.25">
      <c r="A972" s="22" t="s">
        <v>1158</v>
      </c>
      <c r="B972" s="22">
        <v>2004</v>
      </c>
      <c r="C972" s="22" t="s">
        <v>5576</v>
      </c>
      <c r="D972" s="22">
        <v>1276</v>
      </c>
      <c r="E972" s="51" t="s">
        <v>69</v>
      </c>
      <c r="F972" s="22" t="s">
        <v>2786</v>
      </c>
      <c r="G972" s="61" t="s">
        <v>88</v>
      </c>
      <c r="H972" s="46">
        <v>1.7071897989210398</v>
      </c>
      <c r="I972" s="46">
        <v>0.87666503187837164</v>
      </c>
      <c r="J972" s="46">
        <v>1.1842667974497303</v>
      </c>
      <c r="K972" s="46">
        <v>4.614026483570377E-2</v>
      </c>
      <c r="L972" s="22" t="s">
        <v>4065</v>
      </c>
      <c r="M972" s="61" t="s">
        <v>229</v>
      </c>
      <c r="N972" s="46">
        <v>0.27684158901422262</v>
      </c>
      <c r="O972" s="46">
        <v>0</v>
      </c>
      <c r="P972" s="46">
        <v>0</v>
      </c>
      <c r="R972" s="22" t="s">
        <v>230</v>
      </c>
      <c r="S972" s="46">
        <v>0</v>
      </c>
      <c r="T972" s="46">
        <v>0</v>
      </c>
      <c r="U972" s="46">
        <v>0</v>
      </c>
    </row>
    <row r="973" spans="1:21" ht="12.75" hidden="1" customHeight="1" x14ac:dyDescent="0.25">
      <c r="A973" s="22" t="s">
        <v>1159</v>
      </c>
      <c r="B973" s="22">
        <v>2004</v>
      </c>
      <c r="C973" s="22" t="s">
        <v>5576</v>
      </c>
      <c r="D973" s="22">
        <v>1277</v>
      </c>
      <c r="E973" s="51" t="s">
        <v>69</v>
      </c>
      <c r="F973" s="22" t="s">
        <v>2789</v>
      </c>
      <c r="G973" s="61" t="s">
        <v>88</v>
      </c>
      <c r="H973" s="46">
        <v>1.8617007874015747</v>
      </c>
      <c r="I973" s="46">
        <v>1.3881102362204725</v>
      </c>
      <c r="J973" s="46">
        <v>7.1038582677165349</v>
      </c>
      <c r="K973" s="46">
        <v>0.57157480314960629</v>
      </c>
      <c r="L973" s="22" t="s">
        <v>4066</v>
      </c>
      <c r="M973" s="61" t="s">
        <v>229</v>
      </c>
      <c r="N973" s="46">
        <v>0.14697637795275589</v>
      </c>
      <c r="O973" s="46">
        <v>0</v>
      </c>
      <c r="P973" s="46">
        <v>0</v>
      </c>
      <c r="R973" s="22" t="s">
        <v>230</v>
      </c>
      <c r="S973" s="46">
        <v>0</v>
      </c>
      <c r="T973" s="46">
        <v>0</v>
      </c>
      <c r="U973" s="46">
        <v>0</v>
      </c>
    </row>
    <row r="974" spans="1:21" ht="12.75" hidden="1" customHeight="1" x14ac:dyDescent="0.25">
      <c r="A974" s="22" t="s">
        <v>1160</v>
      </c>
      <c r="B974" s="22">
        <v>2004</v>
      </c>
      <c r="C974" s="22" t="s">
        <v>5576</v>
      </c>
      <c r="D974" s="22">
        <v>1278</v>
      </c>
      <c r="E974" s="51" t="s">
        <v>69</v>
      </c>
      <c r="F974" s="22" t="s">
        <v>2792</v>
      </c>
      <c r="G974" s="61" t="s">
        <v>88</v>
      </c>
      <c r="H974" s="46">
        <v>2.13</v>
      </c>
      <c r="I974" s="46">
        <v>1.56</v>
      </c>
      <c r="J974" s="46">
        <v>1.36</v>
      </c>
      <c r="K974" s="46">
        <v>0.17</v>
      </c>
      <c r="M974" s="61" t="s">
        <v>229</v>
      </c>
      <c r="N974" s="46">
        <v>0</v>
      </c>
      <c r="O974" s="46">
        <v>0</v>
      </c>
      <c r="P974" s="46">
        <v>0</v>
      </c>
      <c r="R974" s="22" t="s">
        <v>230</v>
      </c>
      <c r="S974" s="46">
        <v>0</v>
      </c>
      <c r="T974" s="46">
        <v>0</v>
      </c>
      <c r="U974" s="46">
        <v>0</v>
      </c>
    </row>
    <row r="975" spans="1:21" ht="12.75" hidden="1" customHeight="1" x14ac:dyDescent="0.25">
      <c r="A975" s="22" t="s">
        <v>1161</v>
      </c>
      <c r="B975" s="22">
        <v>2004</v>
      </c>
      <c r="C975" s="22" t="s">
        <v>5576</v>
      </c>
      <c r="D975" s="22">
        <v>1279</v>
      </c>
      <c r="E975" s="51" t="s">
        <v>69</v>
      </c>
      <c r="F975" s="22" t="s">
        <v>2795</v>
      </c>
      <c r="G975" s="61" t="s">
        <v>88</v>
      </c>
      <c r="H975" s="46">
        <v>0.63</v>
      </c>
      <c r="I975" s="46">
        <v>1.22</v>
      </c>
      <c r="J975" s="46">
        <v>0</v>
      </c>
      <c r="K975" s="46">
        <v>0.04</v>
      </c>
      <c r="M975" s="61" t="s">
        <v>229</v>
      </c>
      <c r="N975" s="46">
        <v>0</v>
      </c>
      <c r="O975" s="46">
        <v>0</v>
      </c>
      <c r="P975" s="46">
        <v>0</v>
      </c>
      <c r="R975" s="22" t="s">
        <v>230</v>
      </c>
      <c r="S975" s="46">
        <v>0</v>
      </c>
      <c r="T975" s="46">
        <v>0</v>
      </c>
      <c r="U975" s="46">
        <v>0</v>
      </c>
    </row>
    <row r="976" spans="1:21" ht="12.75" hidden="1" customHeight="1" x14ac:dyDescent="0.25">
      <c r="A976" s="22" t="s">
        <v>1162</v>
      </c>
      <c r="B976" s="22">
        <v>2004</v>
      </c>
      <c r="C976" s="22" t="s">
        <v>5576</v>
      </c>
      <c r="D976" s="22">
        <v>1280</v>
      </c>
      <c r="E976" s="51" t="s">
        <v>69</v>
      </c>
      <c r="G976" s="61" t="s">
        <v>88</v>
      </c>
      <c r="H976" s="46">
        <v>0</v>
      </c>
      <c r="I976" s="46">
        <v>0</v>
      </c>
      <c r="J976" s="46">
        <v>0</v>
      </c>
      <c r="K976" s="46">
        <v>0.03</v>
      </c>
      <c r="M976" s="61" t="s">
        <v>229</v>
      </c>
      <c r="N976" s="46">
        <v>0</v>
      </c>
      <c r="O976" s="46">
        <v>0</v>
      </c>
      <c r="P976" s="46">
        <v>0</v>
      </c>
      <c r="Q976" s="22" t="s">
        <v>4047</v>
      </c>
      <c r="R976" s="22" t="s">
        <v>230</v>
      </c>
      <c r="S976" s="46">
        <v>0.64</v>
      </c>
      <c r="T976" s="46">
        <v>0</v>
      </c>
      <c r="U976" s="46">
        <v>0</v>
      </c>
    </row>
    <row r="977" spans="1:21" ht="12.75" hidden="1" customHeight="1" x14ac:dyDescent="0.25">
      <c r="A977" s="22" t="s">
        <v>1163</v>
      </c>
      <c r="B977" s="22">
        <v>2004</v>
      </c>
      <c r="C977" s="22" t="s">
        <v>5576</v>
      </c>
      <c r="D977" s="22">
        <v>1281</v>
      </c>
      <c r="E977" s="51" t="s">
        <v>69</v>
      </c>
      <c r="F977" s="22" t="s">
        <v>2797</v>
      </c>
      <c r="G977" s="61" t="s">
        <v>88</v>
      </c>
      <c r="H977" s="46">
        <v>0.39</v>
      </c>
      <c r="I977" s="46">
        <v>0</v>
      </c>
      <c r="J977" s="46">
        <v>0</v>
      </c>
      <c r="K977" s="46">
        <v>0</v>
      </c>
      <c r="M977" s="61" t="s">
        <v>229</v>
      </c>
      <c r="N977" s="46">
        <v>0</v>
      </c>
      <c r="O977" s="46">
        <v>0</v>
      </c>
      <c r="P977" s="46">
        <v>0</v>
      </c>
      <c r="R977" s="22" t="s">
        <v>230</v>
      </c>
      <c r="S977" s="46">
        <v>0</v>
      </c>
      <c r="T977" s="46">
        <v>0</v>
      </c>
      <c r="U977" s="46">
        <v>0</v>
      </c>
    </row>
    <row r="978" spans="1:21" ht="12.75" hidden="1" customHeight="1" x14ac:dyDescent="0.25">
      <c r="A978" s="22" t="s">
        <v>1164</v>
      </c>
      <c r="B978" s="22">
        <v>2004</v>
      </c>
      <c r="C978" s="22" t="s">
        <v>5576</v>
      </c>
      <c r="D978" s="22">
        <v>1282</v>
      </c>
      <c r="E978" s="51" t="s">
        <v>69</v>
      </c>
      <c r="F978" s="22" t="s">
        <v>2799</v>
      </c>
      <c r="G978" s="61" t="s">
        <v>88</v>
      </c>
      <c r="H978" s="46">
        <v>0.06</v>
      </c>
      <c r="I978" s="46">
        <v>0</v>
      </c>
      <c r="J978" s="46">
        <v>0</v>
      </c>
      <c r="K978" s="46">
        <v>0.04</v>
      </c>
      <c r="M978" s="61" t="s">
        <v>229</v>
      </c>
      <c r="N978" s="46">
        <v>0</v>
      </c>
      <c r="O978" s="46">
        <v>0</v>
      </c>
      <c r="P978" s="46">
        <v>0</v>
      </c>
      <c r="R978" s="22" t="s">
        <v>230</v>
      </c>
      <c r="S978" s="46">
        <v>0</v>
      </c>
      <c r="T978" s="46">
        <v>0</v>
      </c>
      <c r="U978" s="46">
        <v>0</v>
      </c>
    </row>
    <row r="979" spans="1:21" ht="12.75" hidden="1" customHeight="1" x14ac:dyDescent="0.25">
      <c r="A979" s="22" t="s">
        <v>1165</v>
      </c>
      <c r="B979" s="22">
        <v>2004</v>
      </c>
      <c r="C979" s="22" t="s">
        <v>5576</v>
      </c>
      <c r="D979" s="22">
        <v>1283</v>
      </c>
      <c r="E979" s="51" t="s">
        <v>69</v>
      </c>
      <c r="F979" s="22" t="s">
        <v>2801</v>
      </c>
      <c r="G979" s="61" t="s">
        <v>88</v>
      </c>
      <c r="H979" s="46">
        <v>0.01</v>
      </c>
      <c r="I979" s="46">
        <v>0</v>
      </c>
      <c r="J979" s="46">
        <v>0</v>
      </c>
      <c r="K979" s="46">
        <v>0</v>
      </c>
      <c r="M979" s="61" t="s">
        <v>229</v>
      </c>
      <c r="N979" s="46">
        <v>0</v>
      </c>
      <c r="O979" s="46">
        <v>0</v>
      </c>
      <c r="P979" s="46">
        <v>0</v>
      </c>
      <c r="R979" s="22" t="s">
        <v>230</v>
      </c>
      <c r="S979" s="46">
        <v>0</v>
      </c>
      <c r="T979" s="46">
        <v>0</v>
      </c>
      <c r="U979" s="46">
        <v>0</v>
      </c>
    </row>
    <row r="980" spans="1:21" ht="12.75" hidden="1" customHeight="1" x14ac:dyDescent="0.25">
      <c r="A980" s="22" t="s">
        <v>1166</v>
      </c>
      <c r="B980" s="22">
        <v>2004</v>
      </c>
      <c r="C980" s="22" t="s">
        <v>5576</v>
      </c>
      <c r="D980" s="22">
        <v>1284</v>
      </c>
      <c r="E980" s="51" t="s">
        <v>69</v>
      </c>
      <c r="F980" s="22" t="s">
        <v>2803</v>
      </c>
      <c r="G980" s="61" t="s">
        <v>88</v>
      </c>
      <c r="H980" s="46">
        <v>2.5098922291548496</v>
      </c>
      <c r="I980" s="46">
        <v>1.484344866704481</v>
      </c>
      <c r="J980" s="46">
        <v>0</v>
      </c>
      <c r="K980" s="46">
        <v>1.3359103800340328</v>
      </c>
      <c r="L980" s="22" t="s">
        <v>4067</v>
      </c>
      <c r="M980" s="61" t="s">
        <v>229</v>
      </c>
      <c r="N980" s="46">
        <v>0.5127736812251843</v>
      </c>
      <c r="O980" s="46">
        <v>0</v>
      </c>
      <c r="P980" s="46">
        <v>0</v>
      </c>
      <c r="R980" s="22" t="s">
        <v>230</v>
      </c>
      <c r="S980" s="46">
        <v>0</v>
      </c>
      <c r="T980" s="46">
        <v>0</v>
      </c>
      <c r="U980" s="46">
        <v>0</v>
      </c>
    </row>
    <row r="981" spans="1:21" ht="12.75" hidden="1" customHeight="1" x14ac:dyDescent="0.25">
      <c r="A981" s="22" t="s">
        <v>1167</v>
      </c>
      <c r="B981" s="22">
        <v>2004</v>
      </c>
      <c r="C981" s="22" t="s">
        <v>5576</v>
      </c>
      <c r="D981" s="22">
        <v>1285</v>
      </c>
      <c r="E981" s="51" t="s">
        <v>69</v>
      </c>
      <c r="G981" s="61" t="s">
        <v>88</v>
      </c>
      <c r="H981" s="46">
        <v>0</v>
      </c>
      <c r="I981" s="46">
        <v>0</v>
      </c>
      <c r="J981" s="46">
        <v>0</v>
      </c>
      <c r="K981" s="46">
        <v>4.3740234374999999E-2</v>
      </c>
      <c r="L981" s="22" t="s">
        <v>4051</v>
      </c>
      <c r="M981" s="61" t="s">
        <v>229</v>
      </c>
      <c r="N981" s="46">
        <v>0.23328125</v>
      </c>
      <c r="O981" s="46">
        <v>0</v>
      </c>
      <c r="P981" s="46">
        <v>0</v>
      </c>
      <c r="Q981" s="22" t="s">
        <v>4048</v>
      </c>
      <c r="R981" s="22" t="s">
        <v>230</v>
      </c>
      <c r="S981" s="46">
        <v>1.2684667968750001</v>
      </c>
      <c r="T981" s="46">
        <v>0</v>
      </c>
      <c r="U981" s="46">
        <v>0</v>
      </c>
    </row>
    <row r="982" spans="1:21" ht="12.75" hidden="1" customHeight="1" x14ac:dyDescent="0.25">
      <c r="A982" s="22" t="s">
        <v>1168</v>
      </c>
      <c r="B982" s="22">
        <v>2004</v>
      </c>
      <c r="C982" s="22" t="s">
        <v>5576</v>
      </c>
      <c r="D982" s="22">
        <v>1286</v>
      </c>
      <c r="E982" s="51" t="s">
        <v>69</v>
      </c>
      <c r="F982" s="22" t="s">
        <v>2805</v>
      </c>
      <c r="G982" s="61" t="s">
        <v>88</v>
      </c>
      <c r="H982" s="46">
        <v>2.62</v>
      </c>
      <c r="I982" s="46">
        <v>2.61</v>
      </c>
      <c r="J982" s="46">
        <v>2.13</v>
      </c>
      <c r="K982" s="46">
        <v>0.23</v>
      </c>
      <c r="M982" s="61" t="s">
        <v>229</v>
      </c>
      <c r="N982" s="46">
        <v>0</v>
      </c>
      <c r="O982" s="46">
        <v>0</v>
      </c>
      <c r="P982" s="46">
        <v>0</v>
      </c>
      <c r="R982" s="22" t="s">
        <v>230</v>
      </c>
      <c r="S982" s="46">
        <v>0</v>
      </c>
      <c r="T982" s="46">
        <v>0</v>
      </c>
      <c r="U982" s="46">
        <v>0</v>
      </c>
    </row>
    <row r="983" spans="1:21" ht="12.75" hidden="1" customHeight="1" x14ac:dyDescent="0.25">
      <c r="A983" s="22" t="s">
        <v>1169</v>
      </c>
      <c r="B983" s="22">
        <v>2004</v>
      </c>
      <c r="C983" s="22" t="s">
        <v>5576</v>
      </c>
      <c r="D983" s="22">
        <v>1287</v>
      </c>
      <c r="E983" s="51" t="s">
        <v>69</v>
      </c>
      <c r="F983" s="22" t="s">
        <v>2808</v>
      </c>
      <c r="G983" s="61" t="s">
        <v>88</v>
      </c>
      <c r="H983" s="46">
        <v>0.81</v>
      </c>
      <c r="I983" s="46">
        <v>0.89</v>
      </c>
      <c r="J983" s="46">
        <v>0.43</v>
      </c>
      <c r="K983" s="46">
        <v>0.1</v>
      </c>
      <c r="L983" s="22" t="s">
        <v>4068</v>
      </c>
      <c r="M983" s="61" t="s">
        <v>229</v>
      </c>
      <c r="N983" s="46">
        <v>0.09</v>
      </c>
      <c r="O983" s="46">
        <v>0</v>
      </c>
      <c r="P983" s="46">
        <v>0</v>
      </c>
      <c r="R983" s="22" t="s">
        <v>230</v>
      </c>
      <c r="S983" s="46">
        <v>0</v>
      </c>
      <c r="T983" s="46">
        <v>0</v>
      </c>
      <c r="U983" s="46">
        <v>0</v>
      </c>
    </row>
    <row r="984" spans="1:21" ht="12.75" hidden="1" customHeight="1" x14ac:dyDescent="0.25">
      <c r="A984" s="22" t="s">
        <v>1170</v>
      </c>
      <c r="B984" s="22">
        <v>2004</v>
      </c>
      <c r="C984" s="22" t="s">
        <v>5576</v>
      </c>
      <c r="D984" s="22">
        <v>1288</v>
      </c>
      <c r="E984" s="51" t="s">
        <v>69</v>
      </c>
      <c r="G984" s="61" t="s">
        <v>88</v>
      </c>
      <c r="H984" s="46">
        <v>0</v>
      </c>
      <c r="I984" s="46">
        <v>0</v>
      </c>
      <c r="J984" s="46">
        <v>0</v>
      </c>
      <c r="K984" s="46">
        <v>2.21</v>
      </c>
      <c r="L984" s="22" t="s">
        <v>4052</v>
      </c>
      <c r="M984" s="61" t="s">
        <v>229</v>
      </c>
      <c r="N984" s="46">
        <v>0.02</v>
      </c>
      <c r="O984" s="46">
        <v>0</v>
      </c>
      <c r="P984" s="46">
        <v>0</v>
      </c>
      <c r="Q984" s="22" t="s">
        <v>4049</v>
      </c>
      <c r="R984" s="22" t="s">
        <v>230</v>
      </c>
      <c r="S984" s="46">
        <v>2.21</v>
      </c>
      <c r="T984" s="46">
        <v>0</v>
      </c>
      <c r="U984" s="46">
        <v>0</v>
      </c>
    </row>
    <row r="985" spans="1:21" ht="12.75" hidden="1" customHeight="1" x14ac:dyDescent="0.25">
      <c r="A985" s="22" t="s">
        <v>1171</v>
      </c>
      <c r="B985" s="22">
        <v>2004</v>
      </c>
      <c r="C985" s="22" t="s">
        <v>5576</v>
      </c>
      <c r="D985" s="22">
        <v>1289</v>
      </c>
      <c r="E985" s="51" t="s">
        <v>69</v>
      </c>
      <c r="F985" s="22" t="s">
        <v>2811</v>
      </c>
      <c r="G985" s="61" t="s">
        <v>88</v>
      </c>
      <c r="H985" s="46">
        <v>0.16</v>
      </c>
      <c r="I985" s="46">
        <v>0</v>
      </c>
      <c r="J985" s="46">
        <v>0</v>
      </c>
      <c r="K985" s="46">
        <v>0.56999999999999995</v>
      </c>
      <c r="M985" s="61" t="s">
        <v>229</v>
      </c>
      <c r="N985" s="46">
        <v>0</v>
      </c>
      <c r="O985" s="46">
        <v>0</v>
      </c>
      <c r="P985" s="46">
        <v>0</v>
      </c>
      <c r="R985" s="22" t="s">
        <v>230</v>
      </c>
      <c r="S985" s="46">
        <v>0</v>
      </c>
      <c r="T985" s="46">
        <v>0</v>
      </c>
      <c r="U985" s="46">
        <v>0</v>
      </c>
    </row>
    <row r="986" spans="1:21" ht="12.75" hidden="1" customHeight="1" x14ac:dyDescent="0.25">
      <c r="A986" s="22" t="s">
        <v>1172</v>
      </c>
      <c r="B986" s="22">
        <v>2004</v>
      </c>
      <c r="C986" s="22" t="s">
        <v>5576</v>
      </c>
      <c r="D986" s="22">
        <v>1290</v>
      </c>
      <c r="E986" s="51" t="s">
        <v>69</v>
      </c>
      <c r="F986" s="22" t="s">
        <v>2814</v>
      </c>
      <c r="G986" s="61" t="s">
        <v>88</v>
      </c>
      <c r="H986" s="46">
        <v>0.09</v>
      </c>
      <c r="I986" s="46">
        <v>0</v>
      </c>
      <c r="J986" s="46">
        <v>0</v>
      </c>
      <c r="K986" s="46">
        <v>0.01</v>
      </c>
      <c r="M986" s="61" t="s">
        <v>229</v>
      </c>
      <c r="N986" s="46">
        <v>0</v>
      </c>
      <c r="O986" s="46">
        <v>0</v>
      </c>
      <c r="P986" s="46">
        <v>0</v>
      </c>
      <c r="R986" s="22" t="s">
        <v>230</v>
      </c>
      <c r="S986" s="46">
        <v>0</v>
      </c>
      <c r="T986" s="46">
        <v>0</v>
      </c>
      <c r="U986" s="46">
        <v>0</v>
      </c>
    </row>
    <row r="987" spans="1:21" ht="12.75" hidden="1" customHeight="1" x14ac:dyDescent="0.25">
      <c r="A987" s="22" t="s">
        <v>1173</v>
      </c>
      <c r="B987" s="22">
        <v>2004</v>
      </c>
      <c r="C987" s="22" t="s">
        <v>5576</v>
      </c>
      <c r="D987" s="22">
        <v>1291</v>
      </c>
      <c r="E987" s="51" t="s">
        <v>69</v>
      </c>
      <c r="F987" s="22" t="s">
        <v>2817</v>
      </c>
      <c r="G987" s="61" t="s">
        <v>88</v>
      </c>
      <c r="H987" s="46">
        <v>0.03</v>
      </c>
      <c r="I987" s="46">
        <v>0</v>
      </c>
      <c r="J987" s="46">
        <v>0</v>
      </c>
      <c r="K987" s="46">
        <v>0.01</v>
      </c>
      <c r="M987" s="61" t="s">
        <v>229</v>
      </c>
      <c r="N987" s="46">
        <v>0</v>
      </c>
      <c r="O987" s="46">
        <v>0</v>
      </c>
      <c r="P987" s="46">
        <v>0</v>
      </c>
      <c r="R987" s="22" t="s">
        <v>230</v>
      </c>
      <c r="S987" s="46">
        <v>0</v>
      </c>
      <c r="T987" s="46">
        <v>0</v>
      </c>
      <c r="U987" s="46">
        <v>0</v>
      </c>
    </row>
    <row r="988" spans="1:21" ht="12.75" hidden="1" customHeight="1" x14ac:dyDescent="0.25">
      <c r="A988" s="22" t="s">
        <v>1174</v>
      </c>
      <c r="B988" s="22">
        <v>2004</v>
      </c>
      <c r="C988" s="22" t="s">
        <v>5576</v>
      </c>
      <c r="D988" s="22">
        <v>1292</v>
      </c>
      <c r="E988" s="51" t="s">
        <v>69</v>
      </c>
      <c r="F988" s="22" t="s">
        <v>2820</v>
      </c>
      <c r="G988" s="61" t="s">
        <v>88</v>
      </c>
      <c r="H988" s="46">
        <v>7.0000000000000007E-2</v>
      </c>
      <c r="I988" s="46">
        <v>0</v>
      </c>
      <c r="J988" s="46">
        <v>0</v>
      </c>
      <c r="K988" s="46">
        <v>0.01</v>
      </c>
      <c r="M988" s="61" t="s">
        <v>229</v>
      </c>
      <c r="N988" s="46">
        <v>0</v>
      </c>
      <c r="O988" s="46">
        <v>0</v>
      </c>
      <c r="P988" s="46">
        <v>0</v>
      </c>
      <c r="R988" s="22" t="s">
        <v>230</v>
      </c>
      <c r="S988" s="46">
        <v>0</v>
      </c>
      <c r="T988" s="46">
        <v>0</v>
      </c>
      <c r="U988" s="46">
        <v>0</v>
      </c>
    </row>
    <row r="989" spans="1:21" ht="12.75" hidden="1" customHeight="1" x14ac:dyDescent="0.25">
      <c r="A989" s="22" t="s">
        <v>1175</v>
      </c>
      <c r="B989" s="22">
        <v>2004</v>
      </c>
      <c r="C989" s="22" t="s">
        <v>5576</v>
      </c>
      <c r="D989" s="22">
        <v>1293</v>
      </c>
      <c r="E989" s="51" t="s">
        <v>69</v>
      </c>
      <c r="F989" s="22" t="s">
        <v>2823</v>
      </c>
      <c r="G989" s="61" t="s">
        <v>88</v>
      </c>
      <c r="H989" s="46">
        <v>4.3161132561132556</v>
      </c>
      <c r="I989" s="46">
        <v>0</v>
      </c>
      <c r="J989" s="46">
        <v>0</v>
      </c>
      <c r="K989" s="46">
        <v>1.3303088803088803</v>
      </c>
      <c r="L989" s="22" t="s">
        <v>4069</v>
      </c>
      <c r="M989" s="61" t="s">
        <v>229</v>
      </c>
      <c r="N989" s="46">
        <v>0.17737451737451737</v>
      </c>
      <c r="O989" s="46">
        <v>0</v>
      </c>
      <c r="P989" s="46">
        <v>0</v>
      </c>
      <c r="R989" s="22" t="s">
        <v>230</v>
      </c>
      <c r="S989" s="46">
        <v>0</v>
      </c>
      <c r="T989" s="46">
        <v>0</v>
      </c>
      <c r="U989" s="46">
        <v>0</v>
      </c>
    </row>
    <row r="990" spans="1:21" ht="12.75" hidden="1" customHeight="1" x14ac:dyDescent="0.25">
      <c r="A990" s="22" t="s">
        <v>1176</v>
      </c>
      <c r="B990" s="22">
        <v>2004</v>
      </c>
      <c r="C990" s="22" t="s">
        <v>5576</v>
      </c>
      <c r="D990" s="22">
        <v>1294</v>
      </c>
      <c r="E990" s="51" t="s">
        <v>69</v>
      </c>
      <c r="F990" s="22" t="s">
        <v>2826</v>
      </c>
      <c r="G990" s="61" t="s">
        <v>88</v>
      </c>
      <c r="H990" s="46">
        <v>1.5417980422462647</v>
      </c>
      <c r="I990" s="46">
        <v>0</v>
      </c>
      <c r="J990" s="46">
        <v>0.82432766615146835</v>
      </c>
      <c r="K990" s="46">
        <v>0.65640906749098404</v>
      </c>
      <c r="L990" s="22" t="s">
        <v>4070</v>
      </c>
      <c r="M990" s="61" t="s">
        <v>229</v>
      </c>
      <c r="N990" s="46">
        <v>4.5795981452859347E-2</v>
      </c>
      <c r="O990" s="46">
        <v>0</v>
      </c>
      <c r="P990" s="46">
        <v>0</v>
      </c>
      <c r="R990" s="22" t="s">
        <v>230</v>
      </c>
      <c r="S990" s="46">
        <v>0</v>
      </c>
      <c r="T990" s="46">
        <v>0</v>
      </c>
      <c r="U990" s="46">
        <v>0</v>
      </c>
    </row>
    <row r="991" spans="1:21" ht="12.75" hidden="1" customHeight="1" x14ac:dyDescent="0.25">
      <c r="A991" s="22" t="s">
        <v>1177</v>
      </c>
      <c r="B991" s="22">
        <v>2004</v>
      </c>
      <c r="C991" s="22" t="s">
        <v>5576</v>
      </c>
      <c r="D991" s="22">
        <v>1295</v>
      </c>
      <c r="E991" s="51" t="s">
        <v>69</v>
      </c>
      <c r="F991" s="22" t="s">
        <v>2829</v>
      </c>
      <c r="G991" s="61" t="s">
        <v>88</v>
      </c>
      <c r="H991" s="46">
        <v>1.58</v>
      </c>
      <c r="I991" s="46">
        <v>0</v>
      </c>
      <c r="J991" s="46">
        <v>1.99</v>
      </c>
      <c r="K991" s="46">
        <v>0.02</v>
      </c>
      <c r="L991" s="22" t="s">
        <v>4071</v>
      </c>
      <c r="M991" s="61" t="s">
        <v>229</v>
      </c>
      <c r="N991" s="46">
        <v>0.01</v>
      </c>
      <c r="O991" s="46">
        <v>0</v>
      </c>
      <c r="P991" s="46">
        <v>0</v>
      </c>
      <c r="R991" s="22" t="s">
        <v>230</v>
      </c>
      <c r="S991" s="46">
        <v>0</v>
      </c>
      <c r="T991" s="46">
        <v>0</v>
      </c>
      <c r="U991" s="46">
        <v>0</v>
      </c>
    </row>
    <row r="992" spans="1:21" ht="12.75" hidden="1" customHeight="1" x14ac:dyDescent="0.25">
      <c r="A992" s="22" t="s">
        <v>1178</v>
      </c>
      <c r="B992" s="22">
        <v>2004</v>
      </c>
      <c r="C992" s="22" t="s">
        <v>5576</v>
      </c>
      <c r="D992" s="22">
        <v>1296</v>
      </c>
      <c r="E992" s="51" t="s">
        <v>69</v>
      </c>
      <c r="F992" s="22" t="s">
        <v>2832</v>
      </c>
      <c r="G992" s="61" t="s">
        <v>88</v>
      </c>
      <c r="H992" s="46">
        <v>0.63</v>
      </c>
      <c r="I992" s="46">
        <v>0</v>
      </c>
      <c r="J992" s="46">
        <v>0</v>
      </c>
      <c r="K992" s="46">
        <v>12.62</v>
      </c>
      <c r="M992" s="61" t="s">
        <v>229</v>
      </c>
      <c r="N992" s="46">
        <v>0</v>
      </c>
      <c r="O992" s="46">
        <v>0</v>
      </c>
      <c r="P992" s="46">
        <v>0</v>
      </c>
      <c r="R992" s="22" t="s">
        <v>230</v>
      </c>
      <c r="S992" s="46">
        <v>0</v>
      </c>
      <c r="T992" s="46">
        <v>0</v>
      </c>
      <c r="U992" s="46">
        <v>0</v>
      </c>
    </row>
    <row r="993" spans="1:21" ht="12.75" hidden="1" customHeight="1" x14ac:dyDescent="0.25">
      <c r="A993" s="22" t="s">
        <v>1179</v>
      </c>
      <c r="B993" s="22">
        <v>2004</v>
      </c>
      <c r="C993" s="22" t="s">
        <v>5576</v>
      </c>
      <c r="D993" s="22">
        <v>1297</v>
      </c>
      <c r="E993" s="51" t="s">
        <v>69</v>
      </c>
      <c r="F993" s="22" t="s">
        <v>2835</v>
      </c>
      <c r="G993" s="61" t="s">
        <v>88</v>
      </c>
      <c r="H993" s="46">
        <v>0.27</v>
      </c>
      <c r="I993" s="46">
        <v>0</v>
      </c>
      <c r="J993" s="46">
        <v>0</v>
      </c>
      <c r="K993" s="46">
        <v>0</v>
      </c>
      <c r="M993" s="61" t="s">
        <v>229</v>
      </c>
      <c r="N993" s="46">
        <v>0</v>
      </c>
      <c r="O993" s="46">
        <v>0</v>
      </c>
      <c r="P993" s="46">
        <v>0</v>
      </c>
      <c r="R993" s="22" t="s">
        <v>230</v>
      </c>
      <c r="S993" s="46">
        <v>0</v>
      </c>
      <c r="T993" s="46">
        <v>0</v>
      </c>
      <c r="U993" s="46">
        <v>0</v>
      </c>
    </row>
    <row r="994" spans="1:21" ht="12.75" hidden="1" customHeight="1" x14ac:dyDescent="0.25">
      <c r="A994" s="22" t="s">
        <v>1180</v>
      </c>
      <c r="B994" s="22">
        <v>2004</v>
      </c>
      <c r="C994" s="22" t="s">
        <v>5576</v>
      </c>
      <c r="D994" s="22">
        <v>1298</v>
      </c>
      <c r="E994" s="51" t="s">
        <v>69</v>
      </c>
      <c r="F994" s="22" t="s">
        <v>2838</v>
      </c>
      <c r="G994" s="61" t="s">
        <v>88</v>
      </c>
      <c r="H994" s="46">
        <v>0.11</v>
      </c>
      <c r="I994" s="46">
        <v>0</v>
      </c>
      <c r="J994" s="46">
        <v>0</v>
      </c>
      <c r="K994" s="46">
        <v>7.0000000000000007E-2</v>
      </c>
      <c r="M994" s="61" t="s">
        <v>229</v>
      </c>
      <c r="N994" s="46">
        <v>0</v>
      </c>
      <c r="O994" s="46">
        <v>0</v>
      </c>
      <c r="P994" s="46">
        <v>0</v>
      </c>
      <c r="R994" s="22" t="s">
        <v>230</v>
      </c>
      <c r="S994" s="46">
        <v>0</v>
      </c>
      <c r="T994" s="46">
        <v>0</v>
      </c>
      <c r="U994" s="46">
        <v>0</v>
      </c>
    </row>
    <row r="995" spans="1:21" ht="12.75" hidden="1" customHeight="1" x14ac:dyDescent="0.25">
      <c r="A995" s="22" t="s">
        <v>1181</v>
      </c>
      <c r="B995" s="22">
        <v>2004</v>
      </c>
      <c r="C995" s="22" t="s">
        <v>5576</v>
      </c>
      <c r="D995" s="22">
        <v>1299</v>
      </c>
      <c r="E995" s="51" t="s">
        <v>69</v>
      </c>
      <c r="F995" s="22" t="s">
        <v>2841</v>
      </c>
      <c r="G995" s="61" t="s">
        <v>88</v>
      </c>
      <c r="H995" s="46">
        <v>0.04</v>
      </c>
      <c r="I995" s="46">
        <v>0</v>
      </c>
      <c r="J995" s="46">
        <v>0</v>
      </c>
      <c r="K995" s="46">
        <v>0.16</v>
      </c>
      <c r="M995" s="61" t="s">
        <v>229</v>
      </c>
      <c r="N995" s="46">
        <v>0</v>
      </c>
      <c r="O995" s="46">
        <v>0</v>
      </c>
      <c r="P995" s="46">
        <v>0</v>
      </c>
      <c r="R995" s="22" t="s">
        <v>230</v>
      </c>
      <c r="S995" s="46">
        <v>0</v>
      </c>
      <c r="T995" s="46">
        <v>0</v>
      </c>
      <c r="U995" s="46">
        <v>0</v>
      </c>
    </row>
    <row r="996" spans="1:21" ht="12.75" hidden="1" customHeight="1" x14ac:dyDescent="0.25">
      <c r="A996" s="22" t="s">
        <v>1182</v>
      </c>
      <c r="B996" s="22">
        <v>2004</v>
      </c>
      <c r="C996" s="22" t="s">
        <v>5576</v>
      </c>
      <c r="D996" s="22">
        <v>1300</v>
      </c>
      <c r="E996" s="51" t="s">
        <v>69</v>
      </c>
      <c r="F996" s="22" t="s">
        <v>2844</v>
      </c>
      <c r="G996" s="61" t="s">
        <v>88</v>
      </c>
      <c r="H996" s="46">
        <v>0.15</v>
      </c>
      <c r="I996" s="46">
        <v>0</v>
      </c>
      <c r="J996" s="46">
        <v>0</v>
      </c>
      <c r="K996" s="46">
        <v>0</v>
      </c>
      <c r="M996" s="61" t="s">
        <v>229</v>
      </c>
      <c r="N996" s="46">
        <v>0</v>
      </c>
      <c r="O996" s="46">
        <v>0</v>
      </c>
      <c r="P996" s="46">
        <v>0</v>
      </c>
      <c r="R996" s="22" t="s">
        <v>230</v>
      </c>
      <c r="S996" s="46">
        <v>0</v>
      </c>
      <c r="T996" s="46">
        <v>0</v>
      </c>
      <c r="U996" s="46">
        <v>0</v>
      </c>
    </row>
    <row r="997" spans="1:21" ht="12.75" hidden="1" customHeight="1" x14ac:dyDescent="0.25">
      <c r="A997" s="22" t="s">
        <v>1183</v>
      </c>
      <c r="B997" s="22">
        <v>2004</v>
      </c>
      <c r="C997" s="22" t="s">
        <v>5576</v>
      </c>
      <c r="D997" s="22">
        <v>1301</v>
      </c>
      <c r="E997" s="51" t="s">
        <v>69</v>
      </c>
      <c r="F997" s="22" t="s">
        <v>2847</v>
      </c>
      <c r="G997" s="61" t="s">
        <v>88</v>
      </c>
      <c r="H997" s="46">
        <v>0.09</v>
      </c>
      <c r="I997" s="46">
        <v>0</v>
      </c>
      <c r="J997" s="46">
        <v>0</v>
      </c>
      <c r="K997" s="46">
        <v>0.01</v>
      </c>
      <c r="M997" s="61" t="s">
        <v>229</v>
      </c>
      <c r="N997" s="46">
        <v>0</v>
      </c>
      <c r="O997" s="46">
        <v>0</v>
      </c>
      <c r="P997" s="46">
        <v>0</v>
      </c>
      <c r="R997" s="22" t="s">
        <v>230</v>
      </c>
      <c r="S997" s="46">
        <v>0</v>
      </c>
      <c r="T997" s="46">
        <v>0</v>
      </c>
      <c r="U997" s="46">
        <v>0</v>
      </c>
    </row>
    <row r="998" spans="1:21" ht="12.75" hidden="1" customHeight="1" x14ac:dyDescent="0.25">
      <c r="A998" s="22" t="s">
        <v>1184</v>
      </c>
      <c r="B998" s="22">
        <v>2004</v>
      </c>
      <c r="C998" s="22" t="s">
        <v>5576</v>
      </c>
      <c r="D998" s="22">
        <v>1302</v>
      </c>
      <c r="E998" s="51" t="s">
        <v>69</v>
      </c>
      <c r="F998" s="22" t="s">
        <v>2849</v>
      </c>
      <c r="G998" s="61" t="s">
        <v>88</v>
      </c>
      <c r="H998" s="46">
        <v>1.6757602523659305</v>
      </c>
      <c r="I998" s="46">
        <v>0</v>
      </c>
      <c r="J998" s="46">
        <v>5.1258548895899052</v>
      </c>
      <c r="K998" s="46">
        <v>0.5210347003154574</v>
      </c>
      <c r="L998" s="22" t="s">
        <v>4072</v>
      </c>
      <c r="M998" s="61" t="s">
        <v>229</v>
      </c>
      <c r="N998" s="46">
        <v>0.36613249211356469</v>
      </c>
      <c r="O998" s="46">
        <v>0</v>
      </c>
      <c r="P998" s="46">
        <v>0</v>
      </c>
      <c r="R998" s="22" t="s">
        <v>230</v>
      </c>
      <c r="S998" s="46">
        <v>0</v>
      </c>
      <c r="T998" s="46">
        <v>0</v>
      </c>
      <c r="U998" s="46">
        <v>0</v>
      </c>
    </row>
    <row r="999" spans="1:21" ht="12.75" hidden="1" customHeight="1" x14ac:dyDescent="0.25">
      <c r="A999" s="22" t="s">
        <v>1185</v>
      </c>
      <c r="B999" s="22">
        <v>2004</v>
      </c>
      <c r="C999" s="22" t="s">
        <v>5576</v>
      </c>
      <c r="D999" s="22">
        <v>1303</v>
      </c>
      <c r="E999" s="51" t="s">
        <v>69</v>
      </c>
      <c r="F999" s="22" t="s">
        <v>2852</v>
      </c>
      <c r="G999" s="61" t="s">
        <v>88</v>
      </c>
      <c r="H999" s="46">
        <v>3.4201593860684771</v>
      </c>
      <c r="I999" s="46">
        <v>1.2008559622195987</v>
      </c>
      <c r="J999" s="46">
        <v>1.4592680047225501</v>
      </c>
      <c r="K999" s="46">
        <v>0.25841204250295163</v>
      </c>
      <c r="L999" s="22" t="s">
        <v>4073</v>
      </c>
      <c r="M999" s="61" t="s">
        <v>229</v>
      </c>
      <c r="N999" s="46">
        <v>0.68403187721369541</v>
      </c>
      <c r="O999" s="46">
        <v>0</v>
      </c>
      <c r="P999" s="46">
        <v>0</v>
      </c>
      <c r="R999" s="22" t="s">
        <v>230</v>
      </c>
      <c r="S999" s="46">
        <v>0</v>
      </c>
      <c r="T999" s="46">
        <v>0</v>
      </c>
      <c r="U999" s="46">
        <v>0</v>
      </c>
    </row>
    <row r="1000" spans="1:21" ht="12.75" hidden="1" customHeight="1" x14ac:dyDescent="0.25">
      <c r="A1000" s="22" t="s">
        <v>1186</v>
      </c>
      <c r="B1000" s="22">
        <v>2004</v>
      </c>
      <c r="C1000" s="22" t="s">
        <v>5576</v>
      </c>
      <c r="D1000" s="22">
        <v>1304</v>
      </c>
      <c r="E1000" s="51" t="s">
        <v>69</v>
      </c>
      <c r="F1000" s="22" t="s">
        <v>2855</v>
      </c>
      <c r="G1000" s="61" t="s">
        <v>88</v>
      </c>
      <c r="H1000" s="46">
        <v>2.8414318354912411</v>
      </c>
      <c r="I1000" s="46">
        <v>1.2312871287128713</v>
      </c>
      <c r="J1000" s="46">
        <v>4.6410053313023605</v>
      </c>
      <c r="K1000" s="46">
        <v>0.86426884996191922</v>
      </c>
      <c r="L1000" s="22" t="s">
        <v>4074</v>
      </c>
      <c r="M1000" s="61" t="s">
        <v>229</v>
      </c>
      <c r="N1000" s="46">
        <v>1.1602513328255901</v>
      </c>
      <c r="O1000" s="46">
        <v>0</v>
      </c>
      <c r="P1000" s="46">
        <v>0</v>
      </c>
      <c r="R1000" s="22" t="s">
        <v>230</v>
      </c>
      <c r="S1000" s="46">
        <v>0</v>
      </c>
      <c r="T1000" s="46">
        <v>0</v>
      </c>
      <c r="U1000" s="46">
        <v>0</v>
      </c>
    </row>
    <row r="1001" spans="1:21" ht="12.75" hidden="1" customHeight="1" x14ac:dyDescent="0.25">
      <c r="A1001" s="22" t="s">
        <v>1187</v>
      </c>
      <c r="B1001" s="22">
        <v>2004</v>
      </c>
      <c r="C1001" s="22" t="s">
        <v>5576</v>
      </c>
      <c r="D1001" s="22">
        <v>1305</v>
      </c>
      <c r="E1001" s="51" t="s">
        <v>69</v>
      </c>
      <c r="F1001" s="22" t="s">
        <v>2858</v>
      </c>
      <c r="G1001" s="61" t="s">
        <v>88</v>
      </c>
      <c r="H1001" s="46">
        <v>1.7</v>
      </c>
      <c r="I1001" s="46">
        <v>0.53</v>
      </c>
      <c r="J1001" s="46">
        <v>1.1200000000000001</v>
      </c>
      <c r="K1001" s="46">
        <v>0.19</v>
      </c>
      <c r="L1001" s="22" t="s">
        <v>4075</v>
      </c>
      <c r="M1001" s="61" t="s">
        <v>229</v>
      </c>
      <c r="N1001" s="46">
        <v>0.11</v>
      </c>
      <c r="O1001" s="46">
        <v>0</v>
      </c>
      <c r="P1001" s="46">
        <v>0</v>
      </c>
      <c r="R1001" s="22" t="s">
        <v>230</v>
      </c>
      <c r="S1001" s="46">
        <v>0</v>
      </c>
      <c r="T1001" s="46">
        <v>0</v>
      </c>
      <c r="U1001" s="46">
        <v>0</v>
      </c>
    </row>
    <row r="1002" spans="1:21" ht="12.75" hidden="1" customHeight="1" x14ac:dyDescent="0.25">
      <c r="A1002" s="22" t="s">
        <v>1188</v>
      </c>
      <c r="B1002" s="22">
        <v>2004</v>
      </c>
      <c r="C1002" s="22" t="s">
        <v>5576</v>
      </c>
      <c r="D1002" s="22">
        <v>1306</v>
      </c>
      <c r="E1002" s="51" t="s">
        <v>69</v>
      </c>
      <c r="F1002" s="22" t="s">
        <v>2861</v>
      </c>
      <c r="G1002" s="61" t="s">
        <v>88</v>
      </c>
      <c r="H1002" s="46">
        <v>1.08</v>
      </c>
      <c r="I1002" s="46">
        <v>0</v>
      </c>
      <c r="J1002" s="46">
        <v>1.27</v>
      </c>
      <c r="K1002" s="46">
        <v>1.94</v>
      </c>
      <c r="L1002" s="22" t="s">
        <v>4076</v>
      </c>
      <c r="M1002" s="61" t="s">
        <v>229</v>
      </c>
      <c r="N1002" s="46">
        <v>0.01</v>
      </c>
      <c r="O1002" s="46">
        <v>0</v>
      </c>
      <c r="P1002" s="46">
        <v>0</v>
      </c>
      <c r="R1002" s="22" t="s">
        <v>230</v>
      </c>
      <c r="S1002" s="46">
        <v>0</v>
      </c>
      <c r="T1002" s="46">
        <v>0</v>
      </c>
      <c r="U1002" s="46">
        <v>0</v>
      </c>
    </row>
    <row r="1003" spans="1:21" ht="12.75" hidden="1" customHeight="1" x14ac:dyDescent="0.25">
      <c r="A1003" s="22" t="s">
        <v>1189</v>
      </c>
      <c r="B1003" s="22">
        <v>2004</v>
      </c>
      <c r="C1003" s="22" t="s">
        <v>5576</v>
      </c>
      <c r="D1003" s="22">
        <v>1307</v>
      </c>
      <c r="E1003" s="51" t="s">
        <v>69</v>
      </c>
      <c r="F1003" s="22" t="s">
        <v>2864</v>
      </c>
      <c r="G1003" s="61" t="s">
        <v>88</v>
      </c>
      <c r="H1003" s="46">
        <v>0.65</v>
      </c>
      <c r="I1003" s="46">
        <v>0</v>
      </c>
      <c r="J1003" s="46">
        <v>0</v>
      </c>
      <c r="K1003" s="46">
        <v>0.03</v>
      </c>
      <c r="M1003" s="61" t="s">
        <v>229</v>
      </c>
      <c r="N1003" s="46">
        <v>0</v>
      </c>
      <c r="O1003" s="46">
        <v>0</v>
      </c>
      <c r="P1003" s="46">
        <v>0</v>
      </c>
      <c r="R1003" s="22" t="s">
        <v>230</v>
      </c>
      <c r="S1003" s="46">
        <v>0</v>
      </c>
      <c r="T1003" s="46">
        <v>0</v>
      </c>
      <c r="U1003" s="46">
        <v>0</v>
      </c>
    </row>
    <row r="1004" spans="1:21" ht="12.75" hidden="1" customHeight="1" x14ac:dyDescent="0.25">
      <c r="A1004" s="22" t="s">
        <v>1190</v>
      </c>
      <c r="B1004" s="22">
        <v>2004</v>
      </c>
      <c r="C1004" s="22" t="s">
        <v>5576</v>
      </c>
      <c r="D1004" s="22">
        <v>1308</v>
      </c>
      <c r="E1004" s="51" t="s">
        <v>69</v>
      </c>
      <c r="F1004" s="22" t="s">
        <v>2867</v>
      </c>
      <c r="G1004" s="61" t="s">
        <v>88</v>
      </c>
      <c r="H1004" s="46">
        <v>1.6</v>
      </c>
      <c r="I1004" s="46">
        <v>1.31</v>
      </c>
      <c r="J1004" s="46">
        <v>5.03</v>
      </c>
      <c r="K1004" s="46">
        <v>0</v>
      </c>
      <c r="M1004" s="61" t="s">
        <v>229</v>
      </c>
      <c r="N1004" s="46">
        <v>0</v>
      </c>
      <c r="O1004" s="46">
        <v>0</v>
      </c>
      <c r="P1004" s="46">
        <v>0</v>
      </c>
      <c r="R1004" s="22" t="s">
        <v>230</v>
      </c>
      <c r="S1004" s="46">
        <v>0</v>
      </c>
      <c r="T1004" s="46">
        <v>0</v>
      </c>
      <c r="U1004" s="46">
        <v>0</v>
      </c>
    </row>
    <row r="1005" spans="1:21" ht="12.75" hidden="1" customHeight="1" x14ac:dyDescent="0.25">
      <c r="A1005" s="22" t="s">
        <v>1191</v>
      </c>
      <c r="B1005" s="22">
        <v>2004</v>
      </c>
      <c r="C1005" s="22" t="s">
        <v>5576</v>
      </c>
      <c r="D1005" s="22">
        <v>1309</v>
      </c>
      <c r="E1005" s="51" t="s">
        <v>69</v>
      </c>
      <c r="F1005" s="22" t="s">
        <v>2870</v>
      </c>
      <c r="G1005" s="61" t="s">
        <v>88</v>
      </c>
      <c r="H1005" s="46">
        <v>0.8</v>
      </c>
      <c r="I1005" s="46">
        <v>0.46</v>
      </c>
      <c r="J1005" s="46">
        <v>0</v>
      </c>
      <c r="K1005" s="46">
        <v>0</v>
      </c>
      <c r="M1005" s="61" t="s">
        <v>229</v>
      </c>
      <c r="N1005" s="46">
        <v>0</v>
      </c>
      <c r="O1005" s="46">
        <v>0</v>
      </c>
      <c r="P1005" s="46">
        <v>0</v>
      </c>
      <c r="R1005" s="22" t="s">
        <v>230</v>
      </c>
      <c r="S1005" s="46">
        <v>0</v>
      </c>
      <c r="T1005" s="46">
        <v>0</v>
      </c>
      <c r="U1005" s="46">
        <v>0</v>
      </c>
    </row>
    <row r="1006" spans="1:21" ht="12.75" hidden="1" customHeight="1" x14ac:dyDescent="0.25">
      <c r="A1006" s="22" t="s">
        <v>1192</v>
      </c>
      <c r="B1006" s="22">
        <v>2004</v>
      </c>
      <c r="C1006" s="22" t="s">
        <v>5576</v>
      </c>
      <c r="D1006" s="22">
        <v>1310</v>
      </c>
      <c r="E1006" s="51" t="s">
        <v>69</v>
      </c>
      <c r="F1006" s="22" t="s">
        <v>2873</v>
      </c>
      <c r="G1006" s="61" t="s">
        <v>88</v>
      </c>
      <c r="H1006" s="46">
        <v>0.02</v>
      </c>
      <c r="I1006" s="46">
        <v>0</v>
      </c>
      <c r="J1006" s="46">
        <v>0</v>
      </c>
      <c r="K1006" s="46">
        <v>0</v>
      </c>
      <c r="M1006" s="61" t="s">
        <v>229</v>
      </c>
      <c r="N1006" s="46">
        <v>0</v>
      </c>
      <c r="O1006" s="46">
        <v>0</v>
      </c>
      <c r="P1006" s="46">
        <v>0</v>
      </c>
      <c r="R1006" s="22" t="s">
        <v>230</v>
      </c>
      <c r="S1006" s="46">
        <v>0</v>
      </c>
      <c r="T1006" s="46">
        <v>0</v>
      </c>
      <c r="U1006" s="46">
        <v>0</v>
      </c>
    </row>
    <row r="1007" spans="1:21" ht="12.75" hidden="1" customHeight="1" x14ac:dyDescent="0.25">
      <c r="A1007" s="22" t="s">
        <v>1193</v>
      </c>
      <c r="B1007" s="22">
        <v>2004</v>
      </c>
      <c r="C1007" s="22" t="s">
        <v>5576</v>
      </c>
      <c r="D1007" s="22">
        <v>1311</v>
      </c>
      <c r="E1007" s="51" t="s">
        <v>69</v>
      </c>
      <c r="F1007" s="22" t="s">
        <v>2876</v>
      </c>
      <c r="G1007" s="61" t="s">
        <v>88</v>
      </c>
      <c r="H1007" s="46">
        <v>1.91519595448799</v>
      </c>
      <c r="I1007" s="46">
        <v>0</v>
      </c>
      <c r="J1007" s="46">
        <v>0</v>
      </c>
      <c r="K1007" s="46">
        <v>0.96551201011378007</v>
      </c>
      <c r="L1007" s="22" t="s">
        <v>4077</v>
      </c>
      <c r="M1007" s="61" t="s">
        <v>229</v>
      </c>
      <c r="N1007" s="46">
        <v>0.11079646017699117</v>
      </c>
      <c r="O1007" s="46">
        <v>0</v>
      </c>
      <c r="P1007" s="46">
        <v>0</v>
      </c>
      <c r="R1007" s="22" t="s">
        <v>230</v>
      </c>
      <c r="S1007" s="46">
        <v>0</v>
      </c>
      <c r="T1007" s="46">
        <v>0</v>
      </c>
      <c r="U1007" s="46">
        <v>0</v>
      </c>
    </row>
    <row r="1008" spans="1:21" ht="12.75" hidden="1" customHeight="1" x14ac:dyDescent="0.25">
      <c r="A1008" s="22" t="s">
        <v>1194</v>
      </c>
      <c r="B1008" s="22">
        <v>2004</v>
      </c>
      <c r="C1008" s="22" t="s">
        <v>5576</v>
      </c>
      <c r="D1008" s="22">
        <v>1312</v>
      </c>
      <c r="E1008" s="51" t="s">
        <v>69</v>
      </c>
      <c r="F1008" s="22" t="s">
        <v>2879</v>
      </c>
      <c r="G1008" s="61" t="s">
        <v>88</v>
      </c>
      <c r="H1008" s="46">
        <v>2.7738356940509918</v>
      </c>
      <c r="I1008" s="46">
        <v>0.64252691218130309</v>
      </c>
      <c r="J1008" s="46">
        <v>0</v>
      </c>
      <c r="K1008" s="46">
        <v>0.95595467422096325</v>
      </c>
      <c r="L1008" s="22" t="s">
        <v>4078</v>
      </c>
      <c r="M1008" s="61" t="s">
        <v>229</v>
      </c>
      <c r="N1008" s="46">
        <v>0.95595467422096325</v>
      </c>
      <c r="O1008" s="46">
        <v>0</v>
      </c>
      <c r="P1008" s="46">
        <v>0</v>
      </c>
      <c r="R1008" s="22" t="s">
        <v>230</v>
      </c>
      <c r="S1008" s="46">
        <v>0</v>
      </c>
      <c r="T1008" s="46">
        <v>0</v>
      </c>
      <c r="U1008" s="46">
        <v>0</v>
      </c>
    </row>
    <row r="1009" spans="1:21" ht="12.75" hidden="1" customHeight="1" x14ac:dyDescent="0.25">
      <c r="A1009" s="22" t="s">
        <v>1195</v>
      </c>
      <c r="B1009" s="22">
        <v>2004</v>
      </c>
      <c r="C1009" s="22" t="s">
        <v>5576</v>
      </c>
      <c r="D1009" s="22">
        <v>1313</v>
      </c>
      <c r="E1009" s="51" t="s">
        <v>69</v>
      </c>
      <c r="F1009" s="22" t="s">
        <v>2882</v>
      </c>
      <c r="G1009" s="61" t="s">
        <v>88</v>
      </c>
      <c r="H1009" s="46">
        <v>2.5073647388059701</v>
      </c>
      <c r="I1009" s="46">
        <v>0.97771455223880588</v>
      </c>
      <c r="J1009" s="46">
        <v>9.3513666044776116</v>
      </c>
      <c r="K1009" s="46">
        <v>6.0397527985074628</v>
      </c>
      <c r="M1009" s="61" t="s">
        <v>229</v>
      </c>
      <c r="N1009" s="46">
        <v>0</v>
      </c>
      <c r="O1009" s="46">
        <v>0</v>
      </c>
      <c r="P1009" s="46">
        <v>0</v>
      </c>
      <c r="R1009" s="22" t="s">
        <v>230</v>
      </c>
      <c r="S1009" s="46">
        <v>0</v>
      </c>
      <c r="T1009" s="46">
        <v>0</v>
      </c>
      <c r="U1009" s="46">
        <v>0</v>
      </c>
    </row>
    <row r="1010" spans="1:21" ht="12.75" hidden="1" customHeight="1" x14ac:dyDescent="0.25">
      <c r="A1010" s="22" t="s">
        <v>1196</v>
      </c>
      <c r="B1010" s="22">
        <v>2004</v>
      </c>
      <c r="C1010" s="22" t="s">
        <v>5576</v>
      </c>
      <c r="D1010" s="22">
        <v>1314</v>
      </c>
      <c r="E1010" s="51" t="s">
        <v>69</v>
      </c>
      <c r="F1010" s="22" t="s">
        <v>2885</v>
      </c>
      <c r="G1010" s="61" t="s">
        <v>88</v>
      </c>
      <c r="H1010" s="46">
        <v>1.66</v>
      </c>
      <c r="I1010" s="46">
        <v>0.82</v>
      </c>
      <c r="J1010" s="46">
        <v>5.76</v>
      </c>
      <c r="K1010" s="46">
        <v>0.21</v>
      </c>
      <c r="L1010" s="22" t="s">
        <v>4079</v>
      </c>
      <c r="M1010" s="61" t="s">
        <v>229</v>
      </c>
      <c r="N1010" s="46">
        <v>0.04</v>
      </c>
      <c r="O1010" s="46">
        <v>0</v>
      </c>
      <c r="P1010" s="46">
        <v>0</v>
      </c>
      <c r="R1010" s="22" t="s">
        <v>230</v>
      </c>
      <c r="S1010" s="46">
        <v>0</v>
      </c>
      <c r="T1010" s="46">
        <v>0</v>
      </c>
      <c r="U1010" s="46">
        <v>0</v>
      </c>
    </row>
    <row r="1011" spans="1:21" ht="12.75" hidden="1" customHeight="1" x14ac:dyDescent="0.25">
      <c r="A1011" s="22" t="s">
        <v>1197</v>
      </c>
      <c r="B1011" s="22">
        <v>2004</v>
      </c>
      <c r="C1011" s="22" t="s">
        <v>5576</v>
      </c>
      <c r="D1011" s="22">
        <v>1315</v>
      </c>
      <c r="E1011" s="51" t="s">
        <v>69</v>
      </c>
      <c r="F1011" s="22" t="s">
        <v>2888</v>
      </c>
      <c r="G1011" s="61" t="s">
        <v>88</v>
      </c>
      <c r="H1011" s="46">
        <v>0.43</v>
      </c>
      <c r="I1011" s="46">
        <v>0.49</v>
      </c>
      <c r="J1011" s="46">
        <v>0</v>
      </c>
      <c r="K1011" s="46">
        <v>0.28999999999999998</v>
      </c>
      <c r="M1011" s="61" t="s">
        <v>229</v>
      </c>
      <c r="N1011" s="46">
        <v>0</v>
      </c>
      <c r="O1011" s="46">
        <v>0</v>
      </c>
      <c r="P1011" s="46">
        <v>0</v>
      </c>
      <c r="R1011" s="22" t="s">
        <v>230</v>
      </c>
      <c r="S1011" s="46">
        <v>0</v>
      </c>
      <c r="T1011" s="46">
        <v>0</v>
      </c>
      <c r="U1011" s="46">
        <v>0</v>
      </c>
    </row>
    <row r="1012" spans="1:21" ht="12.75" hidden="1" customHeight="1" x14ac:dyDescent="0.25">
      <c r="A1012" s="22" t="s">
        <v>1198</v>
      </c>
      <c r="B1012" s="22">
        <v>2004</v>
      </c>
      <c r="C1012" s="22" t="s">
        <v>5576</v>
      </c>
      <c r="D1012" s="22">
        <v>1316</v>
      </c>
      <c r="E1012" s="51" t="s">
        <v>69</v>
      </c>
      <c r="F1012" s="22" t="s">
        <v>2891</v>
      </c>
      <c r="G1012" s="61" t="s">
        <v>88</v>
      </c>
      <c r="H1012" s="46">
        <v>0.75</v>
      </c>
      <c r="I1012" s="46">
        <v>0.18</v>
      </c>
      <c r="J1012" s="46">
        <v>1.38</v>
      </c>
      <c r="K1012" s="46">
        <v>1.31</v>
      </c>
      <c r="M1012" s="61" t="s">
        <v>229</v>
      </c>
      <c r="N1012" s="46">
        <v>0</v>
      </c>
      <c r="O1012" s="46">
        <v>0</v>
      </c>
      <c r="P1012" s="46">
        <v>0</v>
      </c>
      <c r="R1012" s="22" t="s">
        <v>230</v>
      </c>
      <c r="S1012" s="46">
        <v>0</v>
      </c>
      <c r="T1012" s="46">
        <v>0</v>
      </c>
      <c r="U1012" s="46">
        <v>0</v>
      </c>
    </row>
    <row r="1013" spans="1:21" ht="12.75" hidden="1" customHeight="1" x14ac:dyDescent="0.25">
      <c r="A1013" s="22" t="s">
        <v>1199</v>
      </c>
      <c r="B1013" s="22">
        <v>2004</v>
      </c>
      <c r="C1013" s="22" t="s">
        <v>5576</v>
      </c>
      <c r="D1013" s="22">
        <v>1317</v>
      </c>
      <c r="E1013" s="51" t="s">
        <v>69</v>
      </c>
      <c r="F1013" s="22" t="s">
        <v>2894</v>
      </c>
      <c r="G1013" s="61" t="s">
        <v>88</v>
      </c>
      <c r="H1013" s="46">
        <v>1.24</v>
      </c>
      <c r="I1013" s="46">
        <v>0.23</v>
      </c>
      <c r="J1013" s="46">
        <v>0.23</v>
      </c>
      <c r="K1013" s="46">
        <v>0</v>
      </c>
      <c r="M1013" s="61" t="s">
        <v>229</v>
      </c>
      <c r="N1013" s="46">
        <v>0</v>
      </c>
      <c r="O1013" s="46">
        <v>0</v>
      </c>
      <c r="P1013" s="46">
        <v>0</v>
      </c>
      <c r="R1013" s="22" t="s">
        <v>230</v>
      </c>
      <c r="S1013" s="46">
        <v>0</v>
      </c>
      <c r="T1013" s="46">
        <v>0</v>
      </c>
      <c r="U1013" s="46">
        <v>0</v>
      </c>
    </row>
    <row r="1014" spans="1:21" ht="12.75" hidden="1" customHeight="1" x14ac:dyDescent="0.25">
      <c r="A1014" s="22" t="s">
        <v>1200</v>
      </c>
      <c r="B1014" s="22">
        <v>2004</v>
      </c>
      <c r="C1014" s="22" t="s">
        <v>5576</v>
      </c>
      <c r="D1014" s="22">
        <v>1318</v>
      </c>
      <c r="E1014" s="51" t="s">
        <v>69</v>
      </c>
      <c r="F1014" s="22" t="s">
        <v>2897</v>
      </c>
      <c r="G1014" s="61" t="s">
        <v>88</v>
      </c>
      <c r="H1014" s="46">
        <v>0.21</v>
      </c>
      <c r="I1014" s="46">
        <v>0</v>
      </c>
      <c r="J1014" s="46">
        <v>0</v>
      </c>
      <c r="K1014" s="46">
        <v>0.06</v>
      </c>
      <c r="M1014" s="61" t="s">
        <v>229</v>
      </c>
      <c r="N1014" s="46">
        <v>0</v>
      </c>
      <c r="O1014" s="46">
        <v>0</v>
      </c>
      <c r="P1014" s="46">
        <v>0</v>
      </c>
      <c r="R1014" s="22" t="s">
        <v>230</v>
      </c>
      <c r="S1014" s="46">
        <v>0</v>
      </c>
      <c r="T1014" s="46">
        <v>0</v>
      </c>
      <c r="U1014" s="46">
        <v>0</v>
      </c>
    </row>
    <row r="1015" spans="1:21" ht="12.75" hidden="1" customHeight="1" x14ac:dyDescent="0.25">
      <c r="A1015" s="22" t="s">
        <v>1201</v>
      </c>
      <c r="B1015" s="22">
        <v>2004</v>
      </c>
      <c r="C1015" s="22" t="s">
        <v>5576</v>
      </c>
      <c r="D1015" s="22">
        <v>1319</v>
      </c>
      <c r="E1015" s="51" t="s">
        <v>69</v>
      </c>
      <c r="F1015" s="22" t="s">
        <v>2900</v>
      </c>
      <c r="G1015" s="61" t="s">
        <v>88</v>
      </c>
      <c r="H1015" s="46">
        <v>0.4</v>
      </c>
      <c r="I1015" s="46">
        <v>0</v>
      </c>
      <c r="J1015" s="46">
        <v>0</v>
      </c>
      <c r="K1015" s="46">
        <v>0.03</v>
      </c>
      <c r="M1015" s="61" t="s">
        <v>229</v>
      </c>
      <c r="N1015" s="46">
        <v>0</v>
      </c>
      <c r="O1015" s="46">
        <v>0</v>
      </c>
      <c r="P1015" s="46">
        <v>0</v>
      </c>
      <c r="R1015" s="22" t="s">
        <v>230</v>
      </c>
      <c r="S1015" s="46">
        <v>0</v>
      </c>
      <c r="T1015" s="46">
        <v>0</v>
      </c>
      <c r="U1015" s="46">
        <v>0</v>
      </c>
    </row>
    <row r="1016" spans="1:21" ht="12.75" hidden="1" customHeight="1" x14ac:dyDescent="0.25">
      <c r="A1016" s="22" t="s">
        <v>1244</v>
      </c>
      <c r="B1016" s="115">
        <v>2005</v>
      </c>
      <c r="C1016" s="22" t="s">
        <v>5576</v>
      </c>
      <c r="D1016" s="22">
        <v>1611</v>
      </c>
      <c r="E1016" s="51" t="s">
        <v>72</v>
      </c>
      <c r="F1016" s="22" t="s">
        <v>2426</v>
      </c>
      <c r="G1016" s="61" t="s">
        <v>77</v>
      </c>
      <c r="H1016" s="46">
        <v>0.79540913921360257</v>
      </c>
      <c r="I1016" s="46">
        <v>0.53441551540913923</v>
      </c>
      <c r="J1016" s="46">
        <v>0</v>
      </c>
      <c r="K1016" s="46">
        <v>9.9426142401700321E-2</v>
      </c>
    </row>
    <row r="1017" spans="1:21" ht="12.75" hidden="1" customHeight="1" x14ac:dyDescent="0.25">
      <c r="A1017" s="22" t="s">
        <v>1245</v>
      </c>
      <c r="B1017" s="22">
        <v>2005</v>
      </c>
      <c r="C1017" s="22" t="s">
        <v>5576</v>
      </c>
      <c r="D1017" s="22">
        <v>1612</v>
      </c>
      <c r="E1017" s="51" t="s">
        <v>72</v>
      </c>
      <c r="F1017" s="22" t="s">
        <v>2673</v>
      </c>
      <c r="G1017" s="61" t="s">
        <v>77</v>
      </c>
      <c r="H1017" s="46">
        <v>1.0756584659913171</v>
      </c>
      <c r="I1017" s="46">
        <v>0</v>
      </c>
      <c r="J1017" s="46">
        <v>0</v>
      </c>
      <c r="K1017" s="46">
        <v>0.29722141823444281</v>
      </c>
    </row>
    <row r="1018" spans="1:21" ht="12.75" hidden="1" customHeight="1" x14ac:dyDescent="0.25">
      <c r="A1018" s="22" t="s">
        <v>1246</v>
      </c>
      <c r="B1018" s="22">
        <v>2005</v>
      </c>
      <c r="C1018" s="22" t="s">
        <v>5576</v>
      </c>
      <c r="D1018" s="22">
        <v>1613</v>
      </c>
      <c r="E1018" s="51" t="s">
        <v>72</v>
      </c>
      <c r="F1018" s="22" t="s">
        <v>2675</v>
      </c>
      <c r="G1018" s="61" t="s">
        <v>77</v>
      </c>
      <c r="H1018" s="46">
        <v>1.9559136690647483</v>
      </c>
      <c r="I1018" s="46">
        <v>1.2530071942446044</v>
      </c>
      <c r="J1018" s="46">
        <v>2.1545611510791365</v>
      </c>
      <c r="K1018" s="46">
        <v>1.405812949640288</v>
      </c>
    </row>
    <row r="1019" spans="1:21" ht="12.75" hidden="1" customHeight="1" x14ac:dyDescent="0.25">
      <c r="A1019" s="22" t="s">
        <v>1247</v>
      </c>
      <c r="B1019" s="22">
        <v>2005</v>
      </c>
      <c r="C1019" s="22" t="s">
        <v>5576</v>
      </c>
      <c r="D1019" s="22">
        <v>1614</v>
      </c>
      <c r="E1019" s="51" t="s">
        <v>72</v>
      </c>
      <c r="F1019" s="22" t="s">
        <v>2677</v>
      </c>
      <c r="G1019" s="61" t="s">
        <v>77</v>
      </c>
      <c r="H1019" s="46">
        <v>1.9281962864721487</v>
      </c>
      <c r="I1019" s="46">
        <v>0</v>
      </c>
      <c r="J1019" s="46">
        <v>0</v>
      </c>
      <c r="K1019" s="46">
        <v>2.1163129973474804</v>
      </c>
    </row>
    <row r="1020" spans="1:21" ht="12.75" hidden="1" customHeight="1" x14ac:dyDescent="0.25">
      <c r="A1020" s="22" t="s">
        <v>1248</v>
      </c>
      <c r="B1020" s="22">
        <v>2005</v>
      </c>
      <c r="C1020" s="22" t="s">
        <v>5576</v>
      </c>
      <c r="D1020" s="22">
        <v>1615</v>
      </c>
      <c r="E1020" s="51" t="s">
        <v>72</v>
      </c>
      <c r="F1020" s="22" t="s">
        <v>2679</v>
      </c>
      <c r="G1020" s="61" t="s">
        <v>77</v>
      </c>
      <c r="H1020" s="46">
        <v>1.7265468549422338</v>
      </c>
      <c r="I1020" s="46">
        <v>0</v>
      </c>
      <c r="J1020" s="46">
        <v>0</v>
      </c>
      <c r="K1020" s="46">
        <v>1.2522207958921696</v>
      </c>
    </row>
    <row r="1021" spans="1:21" ht="12.75" hidden="1" customHeight="1" x14ac:dyDescent="0.25">
      <c r="A1021" s="22" t="s">
        <v>1249</v>
      </c>
      <c r="B1021" s="22">
        <v>2005</v>
      </c>
      <c r="C1021" s="22" t="s">
        <v>5576</v>
      </c>
      <c r="D1021" s="22">
        <v>1616</v>
      </c>
      <c r="E1021" s="51" t="s">
        <v>72</v>
      </c>
      <c r="F1021" s="22" t="s">
        <v>2681</v>
      </c>
      <c r="G1021" s="61" t="s">
        <v>77</v>
      </c>
      <c r="H1021" s="46">
        <v>0.1549519230769231</v>
      </c>
      <c r="I1021" s="46">
        <v>0</v>
      </c>
      <c r="J1021" s="46">
        <v>3.2399038461538461</v>
      </c>
      <c r="K1021" s="46">
        <v>2.9018269230769236</v>
      </c>
    </row>
    <row r="1022" spans="1:21" ht="12.75" hidden="1" customHeight="1" x14ac:dyDescent="0.25">
      <c r="A1022" s="22" t="s">
        <v>1250</v>
      </c>
      <c r="B1022" s="22">
        <v>2005</v>
      </c>
      <c r="C1022" s="22" t="s">
        <v>5576</v>
      </c>
      <c r="D1022" s="22">
        <v>1617</v>
      </c>
      <c r="E1022" s="51" t="s">
        <v>72</v>
      </c>
      <c r="G1022" s="61" t="s">
        <v>77</v>
      </c>
    </row>
    <row r="1023" spans="1:21" ht="12.75" hidden="1" customHeight="1" x14ac:dyDescent="0.25">
      <c r="A1023" s="22" t="s">
        <v>1251</v>
      </c>
      <c r="B1023" s="22">
        <v>2005</v>
      </c>
      <c r="C1023" s="22" t="s">
        <v>5576</v>
      </c>
      <c r="D1023" s="22">
        <v>1618</v>
      </c>
      <c r="E1023" s="51" t="s">
        <v>72</v>
      </c>
      <c r="F1023" s="22" t="s">
        <v>2683</v>
      </c>
      <c r="G1023" s="61" t="s">
        <v>77</v>
      </c>
      <c r="H1023" s="46">
        <v>0.67297992649137695</v>
      </c>
      <c r="I1023" s="46">
        <v>1.025804353972293</v>
      </c>
      <c r="J1023" s="46">
        <v>0</v>
      </c>
      <c r="K1023" s="46">
        <v>4.5736499858637265E-2</v>
      </c>
    </row>
    <row r="1024" spans="1:21" ht="12.75" hidden="1" customHeight="1" x14ac:dyDescent="0.25">
      <c r="A1024" s="22" t="s">
        <v>1252</v>
      </c>
      <c r="B1024" s="22">
        <v>2005</v>
      </c>
      <c r="C1024" s="22" t="s">
        <v>5576</v>
      </c>
      <c r="D1024" s="22">
        <v>1619</v>
      </c>
      <c r="E1024" s="51" t="s">
        <v>72</v>
      </c>
      <c r="F1024" s="22" t="s">
        <v>2685</v>
      </c>
      <c r="G1024" s="61" t="s">
        <v>77</v>
      </c>
      <c r="H1024" s="46">
        <v>2.3112328767123289</v>
      </c>
      <c r="I1024" s="46">
        <v>0</v>
      </c>
      <c r="J1024" s="46">
        <v>0</v>
      </c>
      <c r="K1024" s="46">
        <v>0.56219178082191779</v>
      </c>
    </row>
    <row r="1025" spans="1:11" ht="12.75" hidden="1" customHeight="1" x14ac:dyDescent="0.25">
      <c r="A1025" s="22" t="s">
        <v>1253</v>
      </c>
      <c r="B1025" s="22">
        <v>2005</v>
      </c>
      <c r="C1025" s="22" t="s">
        <v>5576</v>
      </c>
      <c r="D1025" s="22">
        <v>1620</v>
      </c>
      <c r="E1025" s="51" t="s">
        <v>72</v>
      </c>
      <c r="F1025" s="22" t="s">
        <v>2686</v>
      </c>
      <c r="G1025" s="61" t="s">
        <v>77</v>
      </c>
      <c r="H1025" s="46">
        <v>0.63184440559440558</v>
      </c>
      <c r="I1025" s="46">
        <v>0</v>
      </c>
      <c r="J1025" s="46">
        <v>0</v>
      </c>
      <c r="K1025" s="46">
        <v>0.47773601398601395</v>
      </c>
    </row>
    <row r="1026" spans="1:11" ht="12.75" hidden="1" customHeight="1" x14ac:dyDescent="0.25">
      <c r="A1026" s="22" t="s">
        <v>1254</v>
      </c>
      <c r="B1026" s="22">
        <v>2005</v>
      </c>
      <c r="C1026" s="22" t="s">
        <v>5576</v>
      </c>
      <c r="D1026" s="22">
        <v>1621</v>
      </c>
      <c r="E1026" s="51" t="s">
        <v>72</v>
      </c>
      <c r="F1026" s="22" t="s">
        <v>2688</v>
      </c>
      <c r="G1026" s="61" t="s">
        <v>77</v>
      </c>
      <c r="H1026" s="46">
        <v>0.66035369774919617</v>
      </c>
      <c r="I1026" s="46">
        <v>0.88047159699892819</v>
      </c>
      <c r="J1026" s="46">
        <v>0</v>
      </c>
      <c r="K1026" s="46">
        <v>0.52027867095391211</v>
      </c>
    </row>
    <row r="1027" spans="1:11" ht="12.75" hidden="1" customHeight="1" x14ac:dyDescent="0.25">
      <c r="A1027" s="22" t="s">
        <v>1255</v>
      </c>
      <c r="B1027" s="22">
        <v>2005</v>
      </c>
      <c r="C1027" s="22" t="s">
        <v>5576</v>
      </c>
      <c r="D1027" s="22">
        <v>1622</v>
      </c>
      <c r="E1027" s="51" t="s">
        <v>72</v>
      </c>
      <c r="F1027" s="22" t="s">
        <v>2690</v>
      </c>
      <c r="G1027" s="61" t="s">
        <v>77</v>
      </c>
      <c r="H1027" s="46">
        <v>0.74678087649402392</v>
      </c>
      <c r="I1027" s="46">
        <v>0</v>
      </c>
      <c r="J1027" s="46">
        <v>12.029227091633468</v>
      </c>
      <c r="K1027" s="46">
        <v>0.54494820717131487</v>
      </c>
    </row>
    <row r="1028" spans="1:11" ht="12.75" hidden="1" customHeight="1" x14ac:dyDescent="0.25">
      <c r="A1028" s="22" t="s">
        <v>1256</v>
      </c>
      <c r="B1028" s="22">
        <v>2005</v>
      </c>
      <c r="C1028" s="22" t="s">
        <v>5576</v>
      </c>
      <c r="D1028" s="22">
        <v>1623</v>
      </c>
      <c r="E1028" s="51" t="s">
        <v>72</v>
      </c>
      <c r="G1028" s="61" t="s">
        <v>77</v>
      </c>
      <c r="H1028" s="46">
        <v>0</v>
      </c>
      <c r="I1028" s="46">
        <v>0</v>
      </c>
      <c r="J1028" s="46">
        <v>0</v>
      </c>
      <c r="K1028" s="46">
        <v>3.9512084933363452E-2</v>
      </c>
    </row>
    <row r="1029" spans="1:11" ht="12.75" hidden="1" customHeight="1" x14ac:dyDescent="0.25">
      <c r="A1029" s="22" t="s">
        <v>1257</v>
      </c>
      <c r="B1029" s="22">
        <v>2005</v>
      </c>
      <c r="C1029" s="22" t="s">
        <v>5576</v>
      </c>
      <c r="D1029" s="22">
        <v>1624</v>
      </c>
      <c r="E1029" s="51" t="s">
        <v>72</v>
      </c>
      <c r="G1029" s="61" t="s">
        <v>77</v>
      </c>
      <c r="H1029" s="46">
        <v>0</v>
      </c>
      <c r="I1029" s="46">
        <v>0</v>
      </c>
      <c r="J1029" s="46">
        <v>0</v>
      </c>
      <c r="K1029" s="46">
        <v>0</v>
      </c>
    </row>
    <row r="1030" spans="1:11" ht="12.75" hidden="1" customHeight="1" x14ac:dyDescent="0.25">
      <c r="A1030" s="22" t="s">
        <v>1258</v>
      </c>
      <c r="B1030" s="22">
        <v>2005</v>
      </c>
      <c r="C1030" s="22" t="s">
        <v>5576</v>
      </c>
      <c r="D1030" s="22">
        <v>1625</v>
      </c>
      <c r="E1030" s="51" t="s">
        <v>72</v>
      </c>
      <c r="F1030" s="22" t="s">
        <v>2692</v>
      </c>
      <c r="G1030" s="61" t="s">
        <v>77</v>
      </c>
      <c r="H1030" s="46">
        <v>2.4041862284820033</v>
      </c>
      <c r="I1030" s="46">
        <v>0</v>
      </c>
      <c r="J1030" s="46">
        <v>0.97825508607198741</v>
      </c>
      <c r="K1030" s="46">
        <v>2.7192175273865415</v>
      </c>
    </row>
    <row r="1031" spans="1:11" ht="12.75" hidden="1" customHeight="1" x14ac:dyDescent="0.25">
      <c r="A1031" s="22" t="s">
        <v>1259</v>
      </c>
      <c r="B1031" s="22">
        <v>2005</v>
      </c>
      <c r="C1031" s="22" t="s">
        <v>5576</v>
      </c>
      <c r="D1031" s="22">
        <v>1626</v>
      </c>
      <c r="E1031" s="51" t="s">
        <v>72</v>
      </c>
      <c r="F1031" s="22" t="s">
        <v>2694</v>
      </c>
      <c r="G1031" s="61" t="s">
        <v>77</v>
      </c>
      <c r="H1031" s="46">
        <v>1.174400859752821</v>
      </c>
      <c r="I1031" s="46">
        <v>0</v>
      </c>
      <c r="J1031" s="46">
        <v>0</v>
      </c>
      <c r="K1031" s="46">
        <v>0.3462976894142934</v>
      </c>
    </row>
    <row r="1032" spans="1:11" ht="12.75" hidden="1" customHeight="1" x14ac:dyDescent="0.25">
      <c r="A1032" s="22" t="s">
        <v>1260</v>
      </c>
      <c r="B1032" s="22">
        <v>2005</v>
      </c>
      <c r="C1032" s="22" t="s">
        <v>5576</v>
      </c>
      <c r="D1032" s="22">
        <v>1627</v>
      </c>
      <c r="E1032" s="51" t="s">
        <v>72</v>
      </c>
      <c r="F1032" s="22" t="s">
        <v>2696</v>
      </c>
      <c r="G1032" s="61" t="s">
        <v>77</v>
      </c>
      <c r="H1032" s="46">
        <v>1.0796923076923077</v>
      </c>
      <c r="I1032" s="46">
        <v>0.22902564102564105</v>
      </c>
      <c r="J1032" s="46">
        <v>0.93246153846153834</v>
      </c>
      <c r="K1032" s="46">
        <v>0.93246153846153834</v>
      </c>
    </row>
    <row r="1033" spans="1:11" ht="12.75" hidden="1" customHeight="1" x14ac:dyDescent="0.25">
      <c r="A1033" s="22" t="s">
        <v>1261</v>
      </c>
      <c r="B1033" s="22">
        <v>2005</v>
      </c>
      <c r="C1033" s="22" t="s">
        <v>5576</v>
      </c>
      <c r="D1033" s="22">
        <v>1628</v>
      </c>
      <c r="E1033" s="51" t="s">
        <v>72</v>
      </c>
      <c r="F1033" s="22" t="s">
        <v>2698</v>
      </c>
      <c r="G1033" s="61" t="s">
        <v>77</v>
      </c>
      <c r="H1033" s="46">
        <v>2.663507233669443</v>
      </c>
      <c r="I1033" s="46">
        <v>3.126032441911442</v>
      </c>
      <c r="J1033" s="46">
        <v>9.5056904866286711</v>
      </c>
      <c r="K1033" s="46">
        <v>3.3014730381411659</v>
      </c>
    </row>
    <row r="1034" spans="1:11" ht="12.75" hidden="1" customHeight="1" x14ac:dyDescent="0.25">
      <c r="A1034" s="22" t="s">
        <v>1262</v>
      </c>
      <c r="B1034" s="22">
        <v>2005</v>
      </c>
      <c r="C1034" s="22" t="s">
        <v>5576</v>
      </c>
      <c r="D1034" s="22">
        <v>1629</v>
      </c>
      <c r="E1034" s="51" t="s">
        <v>72</v>
      </c>
      <c r="F1034" s="22" t="s">
        <v>2700</v>
      </c>
      <c r="G1034" s="61" t="s">
        <v>77</v>
      </c>
      <c r="H1034" s="46">
        <v>0.9428256880733944</v>
      </c>
      <c r="I1034" s="46">
        <v>0</v>
      </c>
      <c r="J1034" s="46">
        <v>0</v>
      </c>
      <c r="K1034" s="46">
        <v>2.5338440366972477</v>
      </c>
    </row>
    <row r="1035" spans="1:11" ht="12.75" hidden="1" customHeight="1" x14ac:dyDescent="0.25">
      <c r="A1035" s="22" t="s">
        <v>1263</v>
      </c>
      <c r="B1035" s="22">
        <v>2005</v>
      </c>
      <c r="C1035" s="22" t="s">
        <v>5576</v>
      </c>
      <c r="D1035" s="22">
        <v>1630</v>
      </c>
      <c r="E1035" s="51" t="s">
        <v>72</v>
      </c>
      <c r="F1035" s="22" t="s">
        <v>2702</v>
      </c>
      <c r="G1035" s="61" t="s">
        <v>77</v>
      </c>
      <c r="H1035" s="46">
        <v>1.2887128712871287E-2</v>
      </c>
      <c r="I1035" s="46">
        <v>0</v>
      </c>
      <c r="J1035" s="46">
        <v>0</v>
      </c>
      <c r="K1035" s="46">
        <v>0.16753267326732674</v>
      </c>
    </row>
    <row r="1036" spans="1:11" ht="12.75" hidden="1" customHeight="1" x14ac:dyDescent="0.25">
      <c r="A1036" s="22" t="s">
        <v>1264</v>
      </c>
      <c r="B1036" s="22">
        <v>2005</v>
      </c>
      <c r="C1036" s="22" t="s">
        <v>5576</v>
      </c>
      <c r="D1036" s="22">
        <v>1631</v>
      </c>
      <c r="E1036" s="51" t="s">
        <v>72</v>
      </c>
      <c r="G1036" s="61" t="s">
        <v>77</v>
      </c>
      <c r="H1036" s="46">
        <v>0</v>
      </c>
      <c r="I1036" s="46">
        <v>0</v>
      </c>
      <c r="J1036" s="46">
        <v>0</v>
      </c>
      <c r="K1036" s="46">
        <v>0</v>
      </c>
    </row>
    <row r="1037" spans="1:11" ht="12.75" hidden="1" customHeight="1" x14ac:dyDescent="0.25">
      <c r="A1037" s="22" t="s">
        <v>1265</v>
      </c>
      <c r="B1037" s="22">
        <v>2005</v>
      </c>
      <c r="C1037" s="22" t="s">
        <v>5576</v>
      </c>
      <c r="D1037" s="22">
        <v>1632</v>
      </c>
      <c r="E1037" s="51" t="s">
        <v>72</v>
      </c>
      <c r="F1037" s="22" t="s">
        <v>2704</v>
      </c>
      <c r="G1037" s="61" t="s">
        <v>77</v>
      </c>
      <c r="H1037" s="46">
        <v>1.3598181818181818</v>
      </c>
      <c r="I1037" s="46">
        <v>1.1878871473354233</v>
      </c>
      <c r="J1037" s="46">
        <v>0</v>
      </c>
      <c r="K1037" s="46">
        <v>1.3910783699059561</v>
      </c>
    </row>
    <row r="1038" spans="1:11" ht="12.75" hidden="1" customHeight="1" x14ac:dyDescent="0.25">
      <c r="A1038" s="22" t="s">
        <v>1266</v>
      </c>
      <c r="B1038" s="22">
        <v>2005</v>
      </c>
      <c r="C1038" s="22" t="s">
        <v>5576</v>
      </c>
      <c r="D1038" s="22">
        <v>1633</v>
      </c>
      <c r="E1038" s="51" t="s">
        <v>72</v>
      </c>
      <c r="F1038" s="22" t="s">
        <v>2706</v>
      </c>
      <c r="G1038" s="61" t="s">
        <v>77</v>
      </c>
      <c r="H1038" s="46">
        <v>0.42040916530278233</v>
      </c>
      <c r="I1038" s="46">
        <v>0</v>
      </c>
      <c r="J1038" s="46">
        <v>1.3354173486088379</v>
      </c>
      <c r="K1038" s="46">
        <v>0.11128477905073648</v>
      </c>
    </row>
    <row r="1039" spans="1:11" ht="12.75" hidden="1" customHeight="1" x14ac:dyDescent="0.25">
      <c r="A1039" s="22" t="s">
        <v>1267</v>
      </c>
      <c r="B1039" s="22">
        <v>2005</v>
      </c>
      <c r="C1039" s="22" t="s">
        <v>5576</v>
      </c>
      <c r="D1039" s="22">
        <v>1634</v>
      </c>
      <c r="E1039" s="51" t="s">
        <v>72</v>
      </c>
      <c r="F1039" s="22" t="s">
        <v>2708</v>
      </c>
      <c r="G1039" s="61" t="s">
        <v>77</v>
      </c>
      <c r="H1039" s="46">
        <v>1.4133141210374638</v>
      </c>
      <c r="I1039" s="46">
        <v>0</v>
      </c>
      <c r="J1039" s="46">
        <v>0</v>
      </c>
      <c r="K1039" s="46">
        <v>0.89413750514615065</v>
      </c>
    </row>
    <row r="1040" spans="1:11" ht="12.75" hidden="1" customHeight="1" x14ac:dyDescent="0.25">
      <c r="A1040" s="22" t="s">
        <v>1268</v>
      </c>
      <c r="B1040" s="22">
        <v>2005</v>
      </c>
      <c r="C1040" s="22" t="s">
        <v>5576</v>
      </c>
      <c r="D1040" s="22">
        <v>1635</v>
      </c>
      <c r="E1040" s="51" t="s">
        <v>72</v>
      </c>
      <c r="F1040" s="22" t="s">
        <v>2710</v>
      </c>
      <c r="G1040" s="61" t="s">
        <v>77</v>
      </c>
      <c r="H1040" s="46">
        <v>0.41963924477410652</v>
      </c>
      <c r="I1040" s="46">
        <v>0</v>
      </c>
      <c r="J1040" s="46">
        <v>0</v>
      </c>
      <c r="K1040" s="46">
        <v>0.25719824679703307</v>
      </c>
    </row>
    <row r="1041" spans="1:11" ht="12.75" hidden="1" customHeight="1" x14ac:dyDescent="0.25">
      <c r="A1041" s="22" t="s">
        <v>1269</v>
      </c>
      <c r="B1041" s="22">
        <v>2005</v>
      </c>
      <c r="C1041" s="22" t="s">
        <v>5576</v>
      </c>
      <c r="D1041" s="22">
        <v>1636</v>
      </c>
      <c r="E1041" s="51" t="s">
        <v>72</v>
      </c>
      <c r="F1041" s="22" t="s">
        <v>2712</v>
      </c>
      <c r="G1041" s="61" t="s">
        <v>77</v>
      </c>
      <c r="H1041" s="46">
        <v>0.80696402877697848</v>
      </c>
      <c r="I1041" s="46">
        <v>0.38426858513189449</v>
      </c>
      <c r="J1041" s="46">
        <v>1.5242653876898482</v>
      </c>
      <c r="K1041" s="46">
        <v>1.1015699440447642</v>
      </c>
    </row>
    <row r="1042" spans="1:11" ht="12.75" hidden="1" customHeight="1" x14ac:dyDescent="0.25">
      <c r="A1042" s="22" t="s">
        <v>1270</v>
      </c>
      <c r="B1042" s="22">
        <v>2005</v>
      </c>
      <c r="C1042" s="22" t="s">
        <v>5576</v>
      </c>
      <c r="D1042" s="22">
        <v>1637</v>
      </c>
      <c r="E1042" s="51" t="s">
        <v>72</v>
      </c>
      <c r="F1042" s="22" t="s">
        <v>2714</v>
      </c>
      <c r="G1042" s="61" t="s">
        <v>77</v>
      </c>
      <c r="H1042" s="46">
        <v>0.53027280625543005</v>
      </c>
      <c r="I1042" s="46">
        <v>0.85853692441355345</v>
      </c>
      <c r="J1042" s="46">
        <v>0</v>
      </c>
      <c r="K1042" s="46">
        <v>0.74490703735881836</v>
      </c>
    </row>
    <row r="1043" spans="1:11" ht="12.75" hidden="1" customHeight="1" x14ac:dyDescent="0.25">
      <c r="A1043" s="22" t="s">
        <v>1271</v>
      </c>
      <c r="B1043" s="22">
        <v>2005</v>
      </c>
      <c r="C1043" s="22" t="s">
        <v>5576</v>
      </c>
      <c r="D1043" s="22">
        <v>1638</v>
      </c>
      <c r="E1043" s="51" t="s">
        <v>72</v>
      </c>
      <c r="G1043" s="61" t="s">
        <v>77</v>
      </c>
      <c r="H1043" s="46">
        <v>0</v>
      </c>
      <c r="I1043" s="46">
        <v>0</v>
      </c>
      <c r="J1043" s="46">
        <v>0</v>
      </c>
      <c r="K1043" s="46">
        <v>0</v>
      </c>
    </row>
    <row r="1044" spans="1:11" ht="12.75" hidden="1" customHeight="1" x14ac:dyDescent="0.25">
      <c r="A1044" s="22" t="s">
        <v>1272</v>
      </c>
      <c r="B1044" s="22">
        <v>2005</v>
      </c>
      <c r="C1044" s="22" t="s">
        <v>5576</v>
      </c>
      <c r="D1044" s="22">
        <v>1639</v>
      </c>
      <c r="E1044" s="51" t="s">
        <v>72</v>
      </c>
      <c r="F1044" s="22" t="s">
        <v>2716</v>
      </c>
      <c r="G1044" s="61" t="s">
        <v>77</v>
      </c>
      <c r="H1044" s="46">
        <v>2.1568489124044681</v>
      </c>
      <c r="I1044" s="46">
        <v>0</v>
      </c>
      <c r="J1044" s="46">
        <v>7.9264197530864191</v>
      </c>
      <c r="K1044" s="46">
        <v>0.87621987066431506</v>
      </c>
    </row>
    <row r="1045" spans="1:11" ht="12.75" hidden="1" customHeight="1" x14ac:dyDescent="0.25">
      <c r="A1045" s="22" t="s">
        <v>1273</v>
      </c>
      <c r="B1045" s="22">
        <v>2005</v>
      </c>
      <c r="C1045" s="22" t="s">
        <v>5576</v>
      </c>
      <c r="D1045" s="22">
        <v>1640</v>
      </c>
      <c r="E1045" s="51" t="s">
        <v>72</v>
      </c>
      <c r="F1045" s="22" t="s">
        <v>2718</v>
      </c>
      <c r="G1045" s="61" t="s">
        <v>77</v>
      </c>
      <c r="H1045" s="46">
        <v>2.5780478821362802</v>
      </c>
      <c r="I1045" s="46">
        <v>0.32633517495395953</v>
      </c>
      <c r="J1045" s="46">
        <v>0</v>
      </c>
      <c r="K1045" s="46">
        <v>1.0769060773480663</v>
      </c>
    </row>
    <row r="1046" spans="1:11" ht="12.75" hidden="1" customHeight="1" x14ac:dyDescent="0.25">
      <c r="A1046" s="22" t="s">
        <v>1274</v>
      </c>
      <c r="B1046" s="22">
        <v>2005</v>
      </c>
      <c r="C1046" s="22" t="s">
        <v>5576</v>
      </c>
      <c r="D1046" s="22">
        <v>1641</v>
      </c>
      <c r="E1046" s="51" t="s">
        <v>72</v>
      </c>
      <c r="F1046" s="22" t="s">
        <v>2720</v>
      </c>
      <c r="G1046" s="61" t="s">
        <v>77</v>
      </c>
      <c r="H1046" s="46">
        <v>1.2922197004085338</v>
      </c>
      <c r="I1046" s="46">
        <v>3.9535769405356329</v>
      </c>
      <c r="J1046" s="46">
        <v>0</v>
      </c>
      <c r="K1046" s="46">
        <v>0.84609623241034959</v>
      </c>
    </row>
    <row r="1047" spans="1:11" ht="12.75" hidden="1" customHeight="1" x14ac:dyDescent="0.25">
      <c r="A1047" s="22" t="s">
        <v>1275</v>
      </c>
      <c r="B1047" s="22">
        <v>2005</v>
      </c>
      <c r="C1047" s="22" t="s">
        <v>5576</v>
      </c>
      <c r="D1047" s="22">
        <v>1642</v>
      </c>
      <c r="E1047" s="51" t="s">
        <v>72</v>
      </c>
      <c r="F1047" s="22" t="s">
        <v>2722</v>
      </c>
      <c r="G1047" s="61" t="s">
        <v>77</v>
      </c>
      <c r="H1047" s="46">
        <v>1.7436177924217462</v>
      </c>
      <c r="I1047" s="46">
        <v>0</v>
      </c>
      <c r="J1047" s="46">
        <v>0</v>
      </c>
      <c r="K1047" s="46">
        <v>0.70356507413509073</v>
      </c>
    </row>
    <row r="1048" spans="1:11" ht="12.75" hidden="1" customHeight="1" x14ac:dyDescent="0.25">
      <c r="A1048" s="22" t="s">
        <v>1276</v>
      </c>
      <c r="B1048" s="22">
        <v>2005</v>
      </c>
      <c r="C1048" s="22" t="s">
        <v>5576</v>
      </c>
      <c r="D1048" s="22">
        <v>1643</v>
      </c>
      <c r="E1048" s="51" t="s">
        <v>72</v>
      </c>
      <c r="F1048" s="22" t="s">
        <v>2724</v>
      </c>
      <c r="G1048" s="61" t="s">
        <v>77</v>
      </c>
      <c r="H1048" s="46">
        <v>1.4693085655314757</v>
      </c>
      <c r="I1048" s="46">
        <v>1.2111867905056759</v>
      </c>
      <c r="J1048" s="46">
        <v>0</v>
      </c>
      <c r="K1048" s="46">
        <v>0.81407636738906086</v>
      </c>
    </row>
    <row r="1049" spans="1:11" ht="12.75" hidden="1" customHeight="1" x14ac:dyDescent="0.25">
      <c r="A1049" s="22" t="s">
        <v>1277</v>
      </c>
      <c r="B1049" s="22">
        <v>2005</v>
      </c>
      <c r="C1049" s="22" t="s">
        <v>5576</v>
      </c>
      <c r="D1049" s="22">
        <v>1644</v>
      </c>
      <c r="E1049" s="51" t="s">
        <v>72</v>
      </c>
      <c r="F1049" s="22" t="s">
        <v>2726</v>
      </c>
      <c r="G1049" s="61" t="s">
        <v>77</v>
      </c>
      <c r="H1049" s="46">
        <v>0.8435121951219513</v>
      </c>
      <c r="I1049" s="46">
        <v>0</v>
      </c>
      <c r="J1049" s="46">
        <v>0</v>
      </c>
      <c r="K1049" s="46">
        <v>0.4796441893830703</v>
      </c>
    </row>
    <row r="1050" spans="1:11" ht="12.75" hidden="1" customHeight="1" x14ac:dyDescent="0.25">
      <c r="A1050" s="22" t="s">
        <v>1278</v>
      </c>
      <c r="B1050" s="22">
        <v>2005</v>
      </c>
      <c r="C1050" s="22" t="s">
        <v>5576</v>
      </c>
      <c r="D1050" s="22">
        <v>1645</v>
      </c>
      <c r="E1050" s="51" t="s">
        <v>72</v>
      </c>
      <c r="G1050" s="61" t="s">
        <v>77</v>
      </c>
      <c r="H1050" s="46">
        <v>0</v>
      </c>
      <c r="I1050" s="46">
        <v>0</v>
      </c>
      <c r="J1050" s="46">
        <v>0</v>
      </c>
      <c r="K1050" s="46">
        <v>0</v>
      </c>
    </row>
    <row r="1051" spans="1:11" ht="12.75" hidden="1" customHeight="1" x14ac:dyDescent="0.25">
      <c r="A1051" s="22" t="s">
        <v>1279</v>
      </c>
      <c r="B1051" s="22">
        <v>2005</v>
      </c>
      <c r="C1051" s="22" t="s">
        <v>5576</v>
      </c>
      <c r="D1051" s="22">
        <v>1646</v>
      </c>
      <c r="E1051" s="51" t="s">
        <v>72</v>
      </c>
      <c r="F1051" s="22" t="s">
        <v>2728</v>
      </c>
      <c r="G1051" s="61" t="s">
        <v>77</v>
      </c>
      <c r="H1051" s="46">
        <v>1.1149506346967559</v>
      </c>
      <c r="I1051" s="46">
        <v>0.23610719322990126</v>
      </c>
      <c r="J1051" s="46">
        <v>2.4266572637517632</v>
      </c>
      <c r="K1051" s="46">
        <v>0.28857545839210152</v>
      </c>
    </row>
    <row r="1052" spans="1:11" ht="12.75" hidden="1" customHeight="1" x14ac:dyDescent="0.25">
      <c r="A1052" s="22" t="s">
        <v>1280</v>
      </c>
      <c r="B1052" s="22">
        <v>2005</v>
      </c>
      <c r="C1052" s="22" t="s">
        <v>5576</v>
      </c>
      <c r="D1052" s="22">
        <v>1647</v>
      </c>
      <c r="E1052" s="51" t="s">
        <v>72</v>
      </c>
      <c r="F1052" s="22" t="s">
        <v>2730</v>
      </c>
      <c r="G1052" s="61" t="s">
        <v>77</v>
      </c>
      <c r="H1052" s="46">
        <v>0.87499790707408953</v>
      </c>
      <c r="I1052" s="46">
        <v>0.22245709501883631</v>
      </c>
      <c r="J1052" s="46">
        <v>0</v>
      </c>
      <c r="K1052" s="46">
        <v>0.13347425701130178</v>
      </c>
    </row>
    <row r="1053" spans="1:11" ht="12.75" hidden="1" customHeight="1" x14ac:dyDescent="0.25">
      <c r="A1053" s="22" t="s">
        <v>1281</v>
      </c>
      <c r="B1053" s="22">
        <v>2005</v>
      </c>
      <c r="C1053" s="22" t="s">
        <v>5576</v>
      </c>
      <c r="D1053" s="22">
        <v>1648</v>
      </c>
      <c r="E1053" s="51" t="s">
        <v>72</v>
      </c>
      <c r="F1053" s="22" t="s">
        <v>2732</v>
      </c>
      <c r="G1053" s="61" t="s">
        <v>77</v>
      </c>
      <c r="H1053" s="46">
        <v>0.7466808661696841</v>
      </c>
      <c r="I1053" s="46">
        <v>0</v>
      </c>
      <c r="J1053" s="46">
        <v>0</v>
      </c>
      <c r="K1053" s="46">
        <v>2.8718494852680156E-2</v>
      </c>
    </row>
    <row r="1054" spans="1:11" ht="12.75" hidden="1" customHeight="1" x14ac:dyDescent="0.25">
      <c r="A1054" s="22" t="s">
        <v>1282</v>
      </c>
      <c r="B1054" s="22">
        <v>2005</v>
      </c>
      <c r="C1054" s="22" t="s">
        <v>5576</v>
      </c>
      <c r="D1054" s="22">
        <v>1649</v>
      </c>
      <c r="E1054" s="51" t="s">
        <v>72</v>
      </c>
      <c r="F1054" s="22" t="s">
        <v>2734</v>
      </c>
      <c r="G1054" s="61" t="s">
        <v>77</v>
      </c>
      <c r="H1054" s="46">
        <v>0.92814063066328389</v>
      </c>
      <c r="I1054" s="46">
        <v>0</v>
      </c>
      <c r="J1054" s="46">
        <v>0</v>
      </c>
      <c r="K1054" s="46">
        <v>0.5818194998187749</v>
      </c>
    </row>
    <row r="1055" spans="1:11" ht="12.75" hidden="1" customHeight="1" x14ac:dyDescent="0.25">
      <c r="A1055" s="22" t="s">
        <v>1283</v>
      </c>
      <c r="B1055" s="22">
        <v>2005</v>
      </c>
      <c r="C1055" s="22" t="s">
        <v>5576</v>
      </c>
      <c r="D1055" s="22">
        <v>1650</v>
      </c>
      <c r="E1055" s="51" t="s">
        <v>72</v>
      </c>
      <c r="F1055" s="22" t="s">
        <v>2736</v>
      </c>
      <c r="G1055" s="61" t="s">
        <v>77</v>
      </c>
      <c r="H1055" s="46">
        <v>1.2015653908942499</v>
      </c>
      <c r="I1055" s="46">
        <v>0</v>
      </c>
      <c r="J1055" s="46">
        <v>0</v>
      </c>
      <c r="K1055" s="46">
        <v>0.8106947215672049</v>
      </c>
    </row>
    <row r="1056" spans="1:11" ht="12.75" hidden="1" customHeight="1" x14ac:dyDescent="0.25">
      <c r="A1056" s="22" t="s">
        <v>1284</v>
      </c>
      <c r="B1056" s="22">
        <v>2005</v>
      </c>
      <c r="C1056" s="22" t="s">
        <v>5576</v>
      </c>
      <c r="D1056" s="22">
        <v>1651</v>
      </c>
      <c r="E1056" s="51" t="s">
        <v>72</v>
      </c>
      <c r="F1056" s="22" t="s">
        <v>2738</v>
      </c>
      <c r="G1056" s="61" t="s">
        <v>77</v>
      </c>
      <c r="H1056" s="46">
        <v>0.24596851145038168</v>
      </c>
      <c r="I1056" s="46">
        <v>0</v>
      </c>
      <c r="J1056" s="46">
        <v>0</v>
      </c>
      <c r="K1056" s="46">
        <v>1.0002719465648855</v>
      </c>
    </row>
    <row r="1057" spans="1:11" ht="12.75" hidden="1" customHeight="1" x14ac:dyDescent="0.25">
      <c r="A1057" s="22" t="s">
        <v>1285</v>
      </c>
      <c r="B1057" s="22">
        <v>2005</v>
      </c>
      <c r="C1057" s="22" t="s">
        <v>5576</v>
      </c>
      <c r="D1057" s="22">
        <v>1652</v>
      </c>
      <c r="E1057" s="51" t="s">
        <v>72</v>
      </c>
      <c r="F1057" s="22" t="s">
        <v>2740</v>
      </c>
      <c r="G1057" s="61" t="s">
        <v>77</v>
      </c>
      <c r="H1057" s="46">
        <v>0.20268103738632537</v>
      </c>
      <c r="I1057" s="46">
        <v>0</v>
      </c>
      <c r="J1057" s="46">
        <v>0</v>
      </c>
      <c r="K1057" s="46">
        <v>1.2667564836645336E-2</v>
      </c>
    </row>
    <row r="1058" spans="1:11" ht="12.75" hidden="1" customHeight="1" x14ac:dyDescent="0.25">
      <c r="A1058" s="22" t="s">
        <v>1286</v>
      </c>
      <c r="B1058" s="22">
        <v>2005</v>
      </c>
      <c r="C1058" s="22" t="s">
        <v>5576</v>
      </c>
      <c r="D1058" s="22">
        <v>1653</v>
      </c>
      <c r="E1058" s="51" t="s">
        <v>75</v>
      </c>
      <c r="F1058" s="22" t="s">
        <v>2428</v>
      </c>
      <c r="G1058" s="61" t="s">
        <v>77</v>
      </c>
      <c r="H1058" s="46">
        <v>1.2915261324041813</v>
      </c>
      <c r="I1058" s="46">
        <v>0</v>
      </c>
      <c r="J1058" s="46">
        <v>0</v>
      </c>
      <c r="K1058" s="46">
        <v>0.83377003484320555</v>
      </c>
    </row>
    <row r="1059" spans="1:11" ht="12.75" hidden="1" customHeight="1" x14ac:dyDescent="0.25">
      <c r="A1059" s="22" t="s">
        <v>1287</v>
      </c>
      <c r="B1059" s="22">
        <v>2005</v>
      </c>
      <c r="C1059" s="22" t="s">
        <v>5576</v>
      </c>
      <c r="D1059" s="22">
        <v>1654</v>
      </c>
      <c r="E1059" s="51" t="s">
        <v>75</v>
      </c>
      <c r="F1059" s="22" t="s">
        <v>2743</v>
      </c>
      <c r="G1059" s="61" t="s">
        <v>77</v>
      </c>
      <c r="H1059" s="46">
        <v>0.22766649974962441</v>
      </c>
      <c r="I1059" s="46">
        <v>0</v>
      </c>
      <c r="J1059" s="46">
        <v>0</v>
      </c>
      <c r="K1059" s="46">
        <v>0.12142213319979969</v>
      </c>
    </row>
    <row r="1060" spans="1:11" ht="12.75" hidden="1" customHeight="1" x14ac:dyDescent="0.25">
      <c r="A1060" s="22" t="s">
        <v>1288</v>
      </c>
      <c r="B1060" s="22">
        <v>2005</v>
      </c>
      <c r="C1060" s="22" t="s">
        <v>5576</v>
      </c>
      <c r="D1060" s="22">
        <v>1655</v>
      </c>
      <c r="E1060" s="51" t="s">
        <v>75</v>
      </c>
      <c r="F1060" s="22" t="s">
        <v>2745</v>
      </c>
      <c r="G1060" s="61" t="s">
        <v>77</v>
      </c>
      <c r="H1060" s="46">
        <v>2.2393196202531644</v>
      </c>
      <c r="I1060" s="46">
        <v>0.48417721518987339</v>
      </c>
      <c r="J1060" s="46">
        <v>0</v>
      </c>
      <c r="K1060" s="46">
        <v>1.7954905063291138</v>
      </c>
    </row>
    <row r="1061" spans="1:11" ht="12.75" hidden="1" customHeight="1" x14ac:dyDescent="0.25">
      <c r="A1061" s="22" t="s">
        <v>1289</v>
      </c>
      <c r="B1061" s="22">
        <v>2005</v>
      </c>
      <c r="C1061" s="22" t="s">
        <v>5576</v>
      </c>
      <c r="D1061" s="22">
        <v>1656</v>
      </c>
      <c r="E1061" s="51" t="s">
        <v>75</v>
      </c>
      <c r="F1061" s="22" t="s">
        <v>2747</v>
      </c>
      <c r="G1061" s="61" t="s">
        <v>77</v>
      </c>
      <c r="H1061" s="46">
        <v>0.90552388289676422</v>
      </c>
      <c r="I1061" s="46">
        <v>1.2646109399075502</v>
      </c>
      <c r="J1061" s="46">
        <v>1.7173728813559324</v>
      </c>
      <c r="K1061" s="46">
        <v>1.1709360554699537</v>
      </c>
    </row>
    <row r="1062" spans="1:11" ht="12.75" hidden="1" customHeight="1" x14ac:dyDescent="0.25">
      <c r="A1062" s="22" t="s">
        <v>1290</v>
      </c>
      <c r="B1062" s="22">
        <v>2005</v>
      </c>
      <c r="C1062" s="22" t="s">
        <v>5576</v>
      </c>
      <c r="D1062" s="22">
        <v>1657</v>
      </c>
      <c r="E1062" s="51" t="s">
        <v>75</v>
      </c>
      <c r="F1062" s="22" t="s">
        <v>2749</v>
      </c>
      <c r="G1062" s="61" t="s">
        <v>77</v>
      </c>
      <c r="H1062" s="46">
        <v>2.5026435126867019</v>
      </c>
      <c r="I1062" s="46">
        <v>0.93681842720892572</v>
      </c>
      <c r="J1062" s="46">
        <v>0</v>
      </c>
      <c r="K1062" s="46">
        <v>2.5695591146301964</v>
      </c>
    </row>
    <row r="1063" spans="1:11" ht="12.75" hidden="1" customHeight="1" x14ac:dyDescent="0.25">
      <c r="A1063" s="22" t="s">
        <v>1291</v>
      </c>
      <c r="B1063" s="22">
        <v>2005</v>
      </c>
      <c r="C1063" s="22" t="s">
        <v>5576</v>
      </c>
      <c r="D1063" s="22">
        <v>1658</v>
      </c>
      <c r="E1063" s="51" t="s">
        <v>75</v>
      </c>
      <c r="F1063" s="22" t="s">
        <v>2751</v>
      </c>
      <c r="G1063" s="61" t="s">
        <v>77</v>
      </c>
      <c r="H1063" s="46">
        <v>1.2798254494676209</v>
      </c>
      <c r="I1063" s="46">
        <v>1.5760813405480887</v>
      </c>
      <c r="J1063" s="46">
        <v>0</v>
      </c>
      <c r="K1063" s="46">
        <v>0.7465648455227788</v>
      </c>
    </row>
    <row r="1064" spans="1:11" ht="12.75" hidden="1" customHeight="1" x14ac:dyDescent="0.25">
      <c r="A1064" s="22" t="s">
        <v>1292</v>
      </c>
      <c r="B1064" s="22">
        <v>2005</v>
      </c>
      <c r="C1064" s="22" t="s">
        <v>5576</v>
      </c>
      <c r="D1064" s="22">
        <v>1659</v>
      </c>
      <c r="E1064" s="51" t="s">
        <v>75</v>
      </c>
      <c r="F1064" s="22" t="s">
        <v>2753</v>
      </c>
      <c r="G1064" s="61" t="s">
        <v>77</v>
      </c>
      <c r="H1064" s="46">
        <v>5.8105263157894743E-2</v>
      </c>
      <c r="I1064" s="46">
        <v>0</v>
      </c>
      <c r="J1064" s="46">
        <v>0</v>
      </c>
      <c r="K1064" s="46">
        <v>1.4526315789473686E-2</v>
      </c>
    </row>
    <row r="1065" spans="1:11" ht="12.75" hidden="1" customHeight="1" x14ac:dyDescent="0.25">
      <c r="A1065" s="22" t="s">
        <v>1293</v>
      </c>
      <c r="B1065" s="22">
        <v>2005</v>
      </c>
      <c r="C1065" s="22" t="s">
        <v>5576</v>
      </c>
      <c r="D1065" s="22">
        <v>1660</v>
      </c>
      <c r="E1065" s="51" t="s">
        <v>75</v>
      </c>
      <c r="F1065" s="22" t="s">
        <v>2755</v>
      </c>
      <c r="G1065" s="61" t="s">
        <v>77</v>
      </c>
      <c r="H1065" s="46">
        <v>0.90442432082794311</v>
      </c>
      <c r="I1065" s="46">
        <v>0</v>
      </c>
      <c r="J1065" s="46">
        <v>0</v>
      </c>
      <c r="K1065" s="46">
        <v>0.2135446313065977</v>
      </c>
    </row>
    <row r="1066" spans="1:11" ht="12.75" hidden="1" customHeight="1" x14ac:dyDescent="0.25">
      <c r="A1066" s="22" t="s">
        <v>1294</v>
      </c>
      <c r="B1066" s="22">
        <v>2005</v>
      </c>
      <c r="C1066" s="22" t="s">
        <v>5576</v>
      </c>
      <c r="D1066" s="22">
        <v>1661</v>
      </c>
      <c r="E1066" s="51" t="s">
        <v>75</v>
      </c>
      <c r="F1066" s="22" t="s">
        <v>2757</v>
      </c>
      <c r="G1066" s="61" t="s">
        <v>77</v>
      </c>
      <c r="H1066" s="46">
        <v>1.2466361974405848</v>
      </c>
      <c r="I1066" s="46">
        <v>0</v>
      </c>
      <c r="J1066" s="46">
        <v>0</v>
      </c>
      <c r="K1066" s="46">
        <v>1.2072687385740402</v>
      </c>
    </row>
    <row r="1067" spans="1:11" ht="12.75" hidden="1" customHeight="1" x14ac:dyDescent="0.25">
      <c r="A1067" s="22" t="s">
        <v>1295</v>
      </c>
      <c r="B1067" s="22">
        <v>2005</v>
      </c>
      <c r="C1067" s="22" t="s">
        <v>5576</v>
      </c>
      <c r="D1067" s="22">
        <v>1662</v>
      </c>
      <c r="E1067" s="51" t="s">
        <v>75</v>
      </c>
      <c r="F1067" s="22" t="s">
        <v>2760</v>
      </c>
      <c r="G1067" s="61" t="s">
        <v>77</v>
      </c>
      <c r="H1067" s="46">
        <v>0.51434451219512201</v>
      </c>
      <c r="I1067" s="46">
        <v>0</v>
      </c>
      <c r="J1067" s="46">
        <v>0</v>
      </c>
      <c r="K1067" s="46">
        <v>0.43433536585365856</v>
      </c>
    </row>
    <row r="1068" spans="1:11" ht="12.75" hidden="1" customHeight="1" x14ac:dyDescent="0.25">
      <c r="A1068" s="22" t="s">
        <v>1296</v>
      </c>
      <c r="B1068" s="22">
        <v>2005</v>
      </c>
      <c r="C1068" s="22" t="s">
        <v>5576</v>
      </c>
      <c r="D1068" s="22">
        <v>1663</v>
      </c>
      <c r="E1068" s="51" t="s">
        <v>75</v>
      </c>
      <c r="F1068" s="22" t="s">
        <v>2763</v>
      </c>
      <c r="G1068" s="61" t="s">
        <v>77</v>
      </c>
      <c r="H1068" s="46">
        <v>0.9958024691358025</v>
      </c>
      <c r="I1068" s="46">
        <v>0</v>
      </c>
      <c r="J1068" s="46">
        <v>0</v>
      </c>
      <c r="K1068" s="46">
        <v>0.3595953360768176</v>
      </c>
    </row>
    <row r="1069" spans="1:11" ht="12.75" hidden="1" customHeight="1" x14ac:dyDescent="0.25">
      <c r="A1069" s="22" t="s">
        <v>1297</v>
      </c>
      <c r="B1069" s="22">
        <v>2005</v>
      </c>
      <c r="C1069" s="22" t="s">
        <v>5576</v>
      </c>
      <c r="D1069" s="22">
        <v>1664</v>
      </c>
      <c r="E1069" s="51" t="s">
        <v>75</v>
      </c>
      <c r="F1069" s="22" t="s">
        <v>2766</v>
      </c>
      <c r="G1069" s="61" t="s">
        <v>77</v>
      </c>
    </row>
    <row r="1070" spans="1:11" ht="12.75" hidden="1" customHeight="1" x14ac:dyDescent="0.25">
      <c r="A1070" s="22" t="s">
        <v>1298</v>
      </c>
      <c r="B1070" s="22">
        <v>2005</v>
      </c>
      <c r="C1070" s="22" t="s">
        <v>5576</v>
      </c>
      <c r="D1070" s="22">
        <v>1665</v>
      </c>
      <c r="E1070" s="51" t="s">
        <v>75</v>
      </c>
      <c r="F1070" s="22" t="s">
        <v>2769</v>
      </c>
      <c r="G1070" s="61" t="s">
        <v>77</v>
      </c>
      <c r="H1070" s="46">
        <v>0.48311503416856494</v>
      </c>
      <c r="I1070" s="46">
        <v>0</v>
      </c>
      <c r="J1070" s="46">
        <v>0</v>
      </c>
      <c r="K1070" s="46">
        <v>5.0854214123006836E-2</v>
      </c>
    </row>
    <row r="1071" spans="1:11" ht="12.75" hidden="1" customHeight="1" x14ac:dyDescent="0.25">
      <c r="A1071" s="22" t="s">
        <v>1299</v>
      </c>
      <c r="B1071" s="22">
        <v>2005</v>
      </c>
      <c r="C1071" s="22" t="s">
        <v>5576</v>
      </c>
      <c r="D1071" s="22">
        <v>1666</v>
      </c>
      <c r="E1071" s="51" t="s">
        <v>75</v>
      </c>
      <c r="G1071" s="61" t="s">
        <v>77</v>
      </c>
      <c r="H1071" s="46">
        <v>0</v>
      </c>
      <c r="I1071" s="46">
        <v>0</v>
      </c>
      <c r="J1071" s="46">
        <v>0</v>
      </c>
      <c r="K1071" s="46">
        <v>0</v>
      </c>
    </row>
    <row r="1072" spans="1:11" ht="12.75" hidden="1" customHeight="1" x14ac:dyDescent="0.25">
      <c r="A1072" s="22" t="s">
        <v>1300</v>
      </c>
      <c r="B1072" s="22">
        <v>2005</v>
      </c>
      <c r="C1072" s="22" t="s">
        <v>5576</v>
      </c>
      <c r="D1072" s="22">
        <v>1667</v>
      </c>
      <c r="E1072" s="51" t="s">
        <v>75</v>
      </c>
      <c r="F1072" s="22" t="s">
        <v>2772</v>
      </c>
      <c r="G1072" s="61" t="s">
        <v>77</v>
      </c>
      <c r="H1072" s="46">
        <v>1.5633741258741258</v>
      </c>
      <c r="I1072" s="46">
        <v>0</v>
      </c>
      <c r="J1072" s="46">
        <v>0</v>
      </c>
      <c r="K1072" s="46">
        <v>0.87846736596736585</v>
      </c>
    </row>
    <row r="1073" spans="1:11" ht="12.75" hidden="1" customHeight="1" x14ac:dyDescent="0.25">
      <c r="A1073" s="22" t="s">
        <v>1301</v>
      </c>
      <c r="B1073" s="22">
        <v>2005</v>
      </c>
      <c r="C1073" s="22" t="s">
        <v>5576</v>
      </c>
      <c r="D1073" s="22">
        <v>1668</v>
      </c>
      <c r="E1073" s="51" t="s">
        <v>75</v>
      </c>
      <c r="F1073" s="22" t="s">
        <v>2775</v>
      </c>
      <c r="G1073" s="61" t="s">
        <v>77</v>
      </c>
      <c r="H1073" s="46">
        <v>0.99892785571142273</v>
      </c>
      <c r="I1073" s="46">
        <v>0</v>
      </c>
      <c r="J1073" s="46">
        <v>0</v>
      </c>
      <c r="K1073" s="46">
        <v>0.43812625250501003</v>
      </c>
    </row>
    <row r="1074" spans="1:11" ht="12.75" hidden="1" customHeight="1" x14ac:dyDescent="0.25">
      <c r="A1074" s="22" t="s">
        <v>1302</v>
      </c>
      <c r="B1074" s="22">
        <v>2005</v>
      </c>
      <c r="C1074" s="22" t="s">
        <v>5576</v>
      </c>
      <c r="D1074" s="22">
        <v>1669</v>
      </c>
      <c r="E1074" s="51" t="s">
        <v>75</v>
      </c>
      <c r="F1074" s="22" t="s">
        <v>2778</v>
      </c>
      <c r="G1074" s="61" t="s">
        <v>77</v>
      </c>
      <c r="H1074" s="46">
        <v>0.67431390134529146</v>
      </c>
      <c r="I1074" s="46">
        <v>0</v>
      </c>
      <c r="J1074" s="46">
        <v>0</v>
      </c>
      <c r="K1074" s="46">
        <v>0.71177578475336323</v>
      </c>
    </row>
    <row r="1075" spans="1:11" ht="12.75" hidden="1" customHeight="1" x14ac:dyDescent="0.25">
      <c r="A1075" s="22" t="s">
        <v>1303</v>
      </c>
      <c r="B1075" s="22">
        <v>2005</v>
      </c>
      <c r="C1075" s="22" t="s">
        <v>5576</v>
      </c>
      <c r="D1075" s="22">
        <v>1670</v>
      </c>
      <c r="E1075" s="51" t="s">
        <v>75</v>
      </c>
      <c r="F1075" s="22" t="s">
        <v>2781</v>
      </c>
      <c r="G1075" s="61" t="s">
        <v>77</v>
      </c>
      <c r="H1075" s="46">
        <v>0.38786844554762639</v>
      </c>
      <c r="I1075" s="46">
        <v>0</v>
      </c>
      <c r="J1075" s="46">
        <v>0</v>
      </c>
      <c r="K1075" s="46">
        <v>0.87916847657461994</v>
      </c>
    </row>
    <row r="1076" spans="1:11" ht="12.75" hidden="1" customHeight="1" x14ac:dyDescent="0.25">
      <c r="A1076" s="22" t="s">
        <v>1304</v>
      </c>
      <c r="B1076" s="22">
        <v>2005</v>
      </c>
      <c r="C1076" s="22" t="s">
        <v>5576</v>
      </c>
      <c r="D1076" s="22">
        <v>1671</v>
      </c>
      <c r="E1076" s="51" t="s">
        <v>75</v>
      </c>
      <c r="F1076" s="22" t="s">
        <v>2784</v>
      </c>
      <c r="G1076" s="61" t="s">
        <v>77</v>
      </c>
      <c r="H1076" s="46">
        <v>1.9244181585677749</v>
      </c>
      <c r="I1076" s="46">
        <v>1.3444565217391304</v>
      </c>
      <c r="J1076" s="46">
        <v>8.2512723785166244</v>
      </c>
      <c r="K1076" s="46">
        <v>2.794360613810742</v>
      </c>
    </row>
    <row r="1077" spans="1:11" ht="12.75" hidden="1" customHeight="1" x14ac:dyDescent="0.25">
      <c r="A1077" s="22" t="s">
        <v>1305</v>
      </c>
      <c r="B1077" s="22">
        <v>2005</v>
      </c>
      <c r="C1077" s="22" t="s">
        <v>5576</v>
      </c>
      <c r="D1077" s="22">
        <v>1672</v>
      </c>
      <c r="E1077" s="51" t="s">
        <v>75</v>
      </c>
      <c r="F1077" s="22" t="s">
        <v>2787</v>
      </c>
      <c r="G1077" s="61" t="s">
        <v>77</v>
      </c>
      <c r="H1077" s="46">
        <v>0.71477572559366753</v>
      </c>
      <c r="I1077" s="46">
        <v>0</v>
      </c>
      <c r="J1077" s="46">
        <v>0</v>
      </c>
      <c r="K1077" s="46">
        <v>0.18379947229551452</v>
      </c>
    </row>
    <row r="1078" spans="1:11" ht="12.75" hidden="1" customHeight="1" x14ac:dyDescent="0.25">
      <c r="A1078" s="22" t="s">
        <v>1306</v>
      </c>
      <c r="B1078" s="22">
        <v>2005</v>
      </c>
      <c r="C1078" s="22" t="s">
        <v>5576</v>
      </c>
      <c r="D1078" s="22">
        <v>1673</v>
      </c>
      <c r="E1078" s="51" t="s">
        <v>75</v>
      </c>
      <c r="F1078" s="22" t="s">
        <v>2790</v>
      </c>
      <c r="G1078" s="61" t="s">
        <v>77</v>
      </c>
      <c r="H1078" s="46">
        <v>0.1426347732952517</v>
      </c>
      <c r="I1078" s="46">
        <v>0</v>
      </c>
      <c r="J1078" s="46">
        <v>0</v>
      </c>
      <c r="K1078" s="46">
        <v>2.5933595144591221E-2</v>
      </c>
    </row>
    <row r="1079" spans="1:11" ht="12.75" hidden="1" customHeight="1" x14ac:dyDescent="0.25">
      <c r="A1079" s="22" t="s">
        <v>1307</v>
      </c>
      <c r="B1079" s="22">
        <v>2005</v>
      </c>
      <c r="C1079" s="22" t="s">
        <v>5576</v>
      </c>
      <c r="D1079" s="22">
        <v>1674</v>
      </c>
      <c r="E1079" s="51" t="s">
        <v>75</v>
      </c>
      <c r="F1079" s="22" t="s">
        <v>2793</v>
      </c>
      <c r="G1079" s="61" t="s">
        <v>77</v>
      </c>
      <c r="H1079" s="46">
        <v>0.60043227665706056</v>
      </c>
      <c r="I1079" s="46">
        <v>0</v>
      </c>
      <c r="J1079" s="46">
        <v>0</v>
      </c>
      <c r="K1079" s="46">
        <v>1.1608357348703171</v>
      </c>
    </row>
    <row r="1080" spans="1:11" ht="12.75" hidden="1" customHeight="1" x14ac:dyDescent="0.25">
      <c r="A1080" s="22" t="s">
        <v>1308</v>
      </c>
      <c r="B1080" s="22">
        <v>2005</v>
      </c>
      <c r="C1080" s="22" t="s">
        <v>5576</v>
      </c>
      <c r="D1080" s="22">
        <v>1675</v>
      </c>
      <c r="E1080" s="51" t="s">
        <v>75</v>
      </c>
      <c r="F1080" s="22" t="s">
        <v>2796</v>
      </c>
      <c r="G1080" s="61" t="s">
        <v>77</v>
      </c>
      <c r="H1080" s="46">
        <v>1.0171209213051824</v>
      </c>
      <c r="I1080" s="46">
        <v>0</v>
      </c>
      <c r="J1080" s="46">
        <v>0</v>
      </c>
      <c r="K1080" s="46">
        <v>2.9481765834932824E-2</v>
      </c>
    </row>
    <row r="1081" spans="1:11" ht="12.75" hidden="1" customHeight="1" x14ac:dyDescent="0.25">
      <c r="A1081" s="22" t="s">
        <v>1309</v>
      </c>
      <c r="B1081" s="22">
        <v>2005</v>
      </c>
      <c r="C1081" s="22" t="s">
        <v>5576</v>
      </c>
      <c r="D1081" s="22">
        <v>1676</v>
      </c>
      <c r="E1081" s="51" t="s">
        <v>75</v>
      </c>
      <c r="F1081" s="22" t="s">
        <v>2798</v>
      </c>
      <c r="G1081" s="61" t="s">
        <v>77</v>
      </c>
      <c r="H1081" s="46">
        <v>0.52062380038387723</v>
      </c>
      <c r="I1081" s="46">
        <v>1.301559500959693</v>
      </c>
      <c r="J1081" s="46">
        <v>0</v>
      </c>
      <c r="K1081" s="46">
        <v>0.26031190019193862</v>
      </c>
    </row>
    <row r="1082" spans="1:11" ht="12.75" hidden="1" customHeight="1" x14ac:dyDescent="0.25">
      <c r="A1082" s="22" t="s">
        <v>1310</v>
      </c>
      <c r="B1082" s="22">
        <v>2005</v>
      </c>
      <c r="C1082" s="22" t="s">
        <v>5576</v>
      </c>
      <c r="D1082" s="22">
        <v>1677</v>
      </c>
      <c r="E1082" s="51" t="s">
        <v>75</v>
      </c>
      <c r="F1082" s="22" t="s">
        <v>2800</v>
      </c>
      <c r="G1082" s="61" t="s">
        <v>77</v>
      </c>
      <c r="H1082" s="46">
        <v>3.0057788539144474</v>
      </c>
      <c r="I1082" s="46">
        <v>0.18786117836965296</v>
      </c>
      <c r="J1082" s="46">
        <v>0</v>
      </c>
      <c r="K1082" s="46">
        <v>0.70020984665052455</v>
      </c>
    </row>
    <row r="1083" spans="1:11" ht="12.75" hidden="1" customHeight="1" x14ac:dyDescent="0.25">
      <c r="A1083" s="22" t="s">
        <v>1311</v>
      </c>
      <c r="B1083" s="22">
        <v>2005</v>
      </c>
      <c r="C1083" s="22" t="s">
        <v>5576</v>
      </c>
      <c r="D1083" s="22">
        <v>1678</v>
      </c>
      <c r="E1083" s="51" t="s">
        <v>75</v>
      </c>
      <c r="F1083" s="22" t="s">
        <v>2802</v>
      </c>
      <c r="G1083" s="61" t="s">
        <v>77</v>
      </c>
      <c r="H1083" s="46">
        <v>3.6167707117852972</v>
      </c>
      <c r="I1083" s="46">
        <v>0</v>
      </c>
      <c r="J1083" s="46">
        <v>0</v>
      </c>
      <c r="K1083" s="46">
        <v>2.2817211201866976</v>
      </c>
    </row>
    <row r="1084" spans="1:11" ht="12.75" hidden="1" customHeight="1" x14ac:dyDescent="0.25">
      <c r="A1084" s="22" t="s">
        <v>1312</v>
      </c>
      <c r="B1084" s="22">
        <v>2005</v>
      </c>
      <c r="C1084" s="22" t="s">
        <v>5576</v>
      </c>
      <c r="D1084" s="22">
        <v>1679</v>
      </c>
      <c r="E1084" s="51" t="s">
        <v>75</v>
      </c>
      <c r="F1084" s="22" t="s">
        <v>2804</v>
      </c>
      <c r="G1084" s="61" t="s">
        <v>77</v>
      </c>
      <c r="H1084" s="46">
        <v>2.5878539765319428</v>
      </c>
      <c r="I1084" s="46">
        <v>2.4595306388526725</v>
      </c>
      <c r="J1084" s="46">
        <v>0</v>
      </c>
      <c r="K1084" s="46">
        <v>0.66300391134289438</v>
      </c>
    </row>
    <row r="1085" spans="1:11" ht="12.75" hidden="1" customHeight="1" x14ac:dyDescent="0.25">
      <c r="A1085" s="22" t="s">
        <v>1313</v>
      </c>
      <c r="B1085" s="22">
        <v>2005</v>
      </c>
      <c r="C1085" s="22" t="s">
        <v>5576</v>
      </c>
      <c r="D1085" s="22">
        <v>1680</v>
      </c>
      <c r="E1085" s="51" t="s">
        <v>75</v>
      </c>
      <c r="F1085" s="22" t="s">
        <v>2806</v>
      </c>
      <c r="G1085" s="61" t="s">
        <v>77</v>
      </c>
      <c r="H1085" s="46">
        <v>8.4966442953020138E-2</v>
      </c>
      <c r="I1085" s="46">
        <v>0</v>
      </c>
      <c r="J1085" s="46">
        <v>0</v>
      </c>
      <c r="K1085" s="46">
        <v>8.4966442953020138E-2</v>
      </c>
    </row>
    <row r="1086" spans="1:11" ht="12.75" hidden="1" customHeight="1" x14ac:dyDescent="0.25">
      <c r="A1086" s="22" t="s">
        <v>1314</v>
      </c>
      <c r="B1086" s="22">
        <v>2005</v>
      </c>
      <c r="C1086" s="22" t="s">
        <v>5576</v>
      </c>
      <c r="D1086" s="22">
        <v>1681</v>
      </c>
      <c r="E1086" s="51" t="s">
        <v>75</v>
      </c>
      <c r="F1086" s="22" t="s">
        <v>2809</v>
      </c>
      <c r="G1086" s="61" t="s">
        <v>77</v>
      </c>
      <c r="H1086" s="46">
        <v>1.4667458432304039</v>
      </c>
      <c r="I1086" s="46">
        <v>0.87440617577197144</v>
      </c>
      <c r="J1086" s="46">
        <v>0</v>
      </c>
      <c r="K1086" s="46">
        <v>1.6500890736342042</v>
      </c>
    </row>
    <row r="1087" spans="1:11" ht="12.75" hidden="1" customHeight="1" x14ac:dyDescent="0.25">
      <c r="A1087" s="22" t="s">
        <v>1315</v>
      </c>
      <c r="B1087" s="22">
        <v>2005</v>
      </c>
      <c r="C1087" s="22" t="s">
        <v>5576</v>
      </c>
      <c r="D1087" s="22">
        <v>1682</v>
      </c>
      <c r="E1087" s="51" t="s">
        <v>75</v>
      </c>
      <c r="F1087" s="22" t="s">
        <v>2812</v>
      </c>
      <c r="G1087" s="61" t="s">
        <v>77</v>
      </c>
      <c r="H1087" s="46">
        <v>0.89459797785267225</v>
      </c>
      <c r="I1087" s="46">
        <v>2.1725950890707755</v>
      </c>
      <c r="J1087" s="46">
        <v>0</v>
      </c>
      <c r="K1087" s="46">
        <v>1.1501974000962927</v>
      </c>
    </row>
    <row r="1088" spans="1:11" ht="12.75" hidden="1" customHeight="1" x14ac:dyDescent="0.25">
      <c r="A1088" s="22" t="s">
        <v>1316</v>
      </c>
      <c r="B1088" s="22">
        <v>2005</v>
      </c>
      <c r="C1088" s="22" t="s">
        <v>5576</v>
      </c>
      <c r="D1088" s="22">
        <v>1683</v>
      </c>
      <c r="E1088" s="51" t="s">
        <v>75</v>
      </c>
      <c r="F1088" s="22" t="s">
        <v>2815</v>
      </c>
      <c r="G1088" s="61" t="s">
        <v>77</v>
      </c>
      <c r="H1088" s="46">
        <v>1.8287165021156557</v>
      </c>
      <c r="I1088" s="46">
        <v>0.74592383638928061</v>
      </c>
      <c r="J1088" s="46">
        <v>0</v>
      </c>
      <c r="K1088" s="46">
        <v>0.60155148095909727</v>
      </c>
    </row>
    <row r="1089" spans="1:11" ht="12.75" hidden="1" customHeight="1" x14ac:dyDescent="0.25">
      <c r="A1089" s="22" t="s">
        <v>1317</v>
      </c>
      <c r="B1089" s="22">
        <v>2005</v>
      </c>
      <c r="C1089" s="22" t="s">
        <v>5576</v>
      </c>
      <c r="D1089" s="22">
        <v>1684</v>
      </c>
      <c r="E1089" s="51" t="s">
        <v>75</v>
      </c>
      <c r="F1089" s="22" t="s">
        <v>2818</v>
      </c>
      <c r="G1089" s="61" t="s">
        <v>77</v>
      </c>
      <c r="H1089" s="46">
        <v>0.86331852791878172</v>
      </c>
      <c r="I1089" s="46">
        <v>0.69327093908629445</v>
      </c>
      <c r="J1089" s="46">
        <v>0</v>
      </c>
      <c r="K1089" s="46">
        <v>1.1249302030456851</v>
      </c>
    </row>
    <row r="1090" spans="1:11" ht="12.75" hidden="1" customHeight="1" x14ac:dyDescent="0.25">
      <c r="A1090" s="22" t="s">
        <v>1318</v>
      </c>
      <c r="B1090" s="22">
        <v>2005</v>
      </c>
      <c r="C1090" s="22" t="s">
        <v>5576</v>
      </c>
      <c r="D1090" s="22">
        <v>1685</v>
      </c>
      <c r="E1090" s="51" t="s">
        <v>75</v>
      </c>
      <c r="F1090" s="22" t="s">
        <v>2821</v>
      </c>
      <c r="G1090" s="61" t="s">
        <v>77</v>
      </c>
      <c r="H1090" s="46">
        <v>4.0651012145748986</v>
      </c>
      <c r="I1090" s="46">
        <v>0</v>
      </c>
      <c r="J1090" s="46">
        <v>0</v>
      </c>
      <c r="K1090" s="46">
        <v>2.942834008097166</v>
      </c>
    </row>
    <row r="1091" spans="1:11" ht="12.75" hidden="1" customHeight="1" x14ac:dyDescent="0.25">
      <c r="A1091" s="22" t="s">
        <v>1319</v>
      </c>
      <c r="B1091" s="22">
        <v>2005</v>
      </c>
      <c r="C1091" s="22" t="s">
        <v>5576</v>
      </c>
      <c r="D1091" s="22">
        <v>1686</v>
      </c>
      <c r="E1091" s="51" t="s">
        <v>75</v>
      </c>
      <c r="F1091" s="22" t="s">
        <v>2824</v>
      </c>
      <c r="G1091" s="61" t="s">
        <v>77</v>
      </c>
      <c r="H1091" s="46">
        <v>0.96055976676384847</v>
      </c>
      <c r="I1091" s="46">
        <v>0.40751020408163269</v>
      </c>
      <c r="J1091" s="46">
        <v>0</v>
      </c>
      <c r="K1091" s="46">
        <v>0.11643148688046648</v>
      </c>
    </row>
    <row r="1092" spans="1:11" ht="12.75" hidden="1" customHeight="1" x14ac:dyDescent="0.25">
      <c r="A1092" s="22" t="s">
        <v>1320</v>
      </c>
      <c r="B1092" s="22">
        <v>2005</v>
      </c>
      <c r="C1092" s="22" t="s">
        <v>5576</v>
      </c>
      <c r="D1092" s="22">
        <v>1687</v>
      </c>
      <c r="E1092" s="51" t="s">
        <v>75</v>
      </c>
      <c r="G1092" s="61" t="s">
        <v>77</v>
      </c>
    </row>
    <row r="1093" spans="1:11" ht="12.75" hidden="1" customHeight="1" x14ac:dyDescent="0.25">
      <c r="A1093" s="22" t="s">
        <v>1321</v>
      </c>
      <c r="B1093" s="22">
        <v>2005</v>
      </c>
      <c r="C1093" s="22" t="s">
        <v>5576</v>
      </c>
      <c r="D1093" s="22">
        <v>1688</v>
      </c>
      <c r="E1093" s="51" t="s">
        <v>75</v>
      </c>
      <c r="F1093" s="22" t="s">
        <v>2827</v>
      </c>
      <c r="G1093" s="61" t="s">
        <v>77</v>
      </c>
      <c r="H1093" s="46">
        <v>0.52286585365853655</v>
      </c>
      <c r="I1093" s="46">
        <v>0</v>
      </c>
      <c r="J1093" s="46">
        <v>0</v>
      </c>
      <c r="K1093" s="46">
        <v>0.6274390243902439</v>
      </c>
    </row>
    <row r="1094" spans="1:11" ht="12.75" hidden="1" customHeight="1" x14ac:dyDescent="0.25">
      <c r="A1094" s="22" t="s">
        <v>1322</v>
      </c>
      <c r="B1094" s="22">
        <v>2005</v>
      </c>
      <c r="C1094" s="22" t="s">
        <v>5576</v>
      </c>
      <c r="D1094" s="22">
        <v>1689</v>
      </c>
      <c r="E1094" s="51" t="s">
        <v>75</v>
      </c>
      <c r="F1094" s="22" t="s">
        <v>2830</v>
      </c>
      <c r="G1094" s="61" t="s">
        <v>77</v>
      </c>
      <c r="H1094" s="46">
        <v>2.5264688675302969</v>
      </c>
      <c r="I1094" s="46">
        <v>0</v>
      </c>
      <c r="J1094" s="46">
        <v>0</v>
      </c>
      <c r="K1094" s="46">
        <v>0.95132469703301292</v>
      </c>
    </row>
    <row r="1095" spans="1:11" ht="12.75" hidden="1" customHeight="1" x14ac:dyDescent="0.25">
      <c r="A1095" s="22" t="s">
        <v>1323</v>
      </c>
      <c r="B1095" s="22">
        <v>2005</v>
      </c>
      <c r="C1095" s="22" t="s">
        <v>5576</v>
      </c>
      <c r="D1095" s="22">
        <v>1690</v>
      </c>
      <c r="E1095" s="51" t="s">
        <v>75</v>
      </c>
      <c r="F1095" s="22" t="s">
        <v>2833</v>
      </c>
      <c r="G1095" s="61" t="s">
        <v>77</v>
      </c>
      <c r="H1095" s="46">
        <v>1.4197532510836943</v>
      </c>
      <c r="I1095" s="46">
        <v>0</v>
      </c>
      <c r="J1095" s="46">
        <v>2.412324108036012</v>
      </c>
      <c r="K1095" s="46">
        <v>1.520266755585195</v>
      </c>
    </row>
    <row r="1096" spans="1:11" ht="12.75" hidden="1" customHeight="1" x14ac:dyDescent="0.25">
      <c r="A1096" s="22" t="s">
        <v>1324</v>
      </c>
      <c r="B1096" s="22">
        <v>2005</v>
      </c>
      <c r="C1096" s="22" t="s">
        <v>5576</v>
      </c>
      <c r="D1096" s="22">
        <v>1691</v>
      </c>
      <c r="E1096" s="51" t="s">
        <v>75</v>
      </c>
      <c r="F1096" s="22" t="s">
        <v>2836</v>
      </c>
      <c r="G1096" s="61" t="s">
        <v>77</v>
      </c>
      <c r="H1096" s="46">
        <v>1.1107972333454676</v>
      </c>
      <c r="I1096" s="46">
        <v>0</v>
      </c>
      <c r="J1096" s="46">
        <v>20.948496541681834</v>
      </c>
      <c r="K1096" s="46">
        <v>2.0507025846377864</v>
      </c>
    </row>
    <row r="1097" spans="1:11" ht="12.75" hidden="1" customHeight="1" x14ac:dyDescent="0.25">
      <c r="A1097" s="22" t="s">
        <v>1325</v>
      </c>
      <c r="B1097" s="22">
        <v>2005</v>
      </c>
      <c r="C1097" s="22" t="s">
        <v>5576</v>
      </c>
      <c r="D1097" s="22">
        <v>1692</v>
      </c>
      <c r="E1097" s="51" t="s">
        <v>75</v>
      </c>
      <c r="F1097" s="22" t="s">
        <v>2839</v>
      </c>
      <c r="G1097" s="61" t="s">
        <v>77</v>
      </c>
      <c r="H1097" s="46">
        <v>3.8043045337895638</v>
      </c>
      <c r="I1097" s="46">
        <v>0.86191274593669798</v>
      </c>
      <c r="J1097" s="46">
        <v>7.8909597946963208</v>
      </c>
      <c r="K1097" s="46">
        <v>1.1888451668092388</v>
      </c>
    </row>
    <row r="1098" spans="1:11" ht="12.75" hidden="1" customHeight="1" x14ac:dyDescent="0.25">
      <c r="A1098" s="22" t="s">
        <v>1326</v>
      </c>
      <c r="B1098" s="22">
        <v>2005</v>
      </c>
      <c r="C1098" s="22" t="s">
        <v>5576</v>
      </c>
      <c r="D1098" s="22">
        <v>1693</v>
      </c>
      <c r="E1098" s="51" t="s">
        <v>75</v>
      </c>
      <c r="F1098" s="22" t="s">
        <v>2842</v>
      </c>
      <c r="G1098" s="61" t="s">
        <v>77</v>
      </c>
      <c r="H1098" s="46">
        <v>2.8545649969580209</v>
      </c>
      <c r="I1098" s="46">
        <v>0</v>
      </c>
      <c r="J1098" s="46">
        <v>0</v>
      </c>
      <c r="K1098" s="46">
        <v>0.52789900628675734</v>
      </c>
    </row>
    <row r="1099" spans="1:11" ht="12.75" hidden="1" customHeight="1" x14ac:dyDescent="0.25">
      <c r="A1099" s="22" t="s">
        <v>1327</v>
      </c>
      <c r="B1099" s="22">
        <v>2005</v>
      </c>
      <c r="C1099" s="22" t="s">
        <v>5576</v>
      </c>
      <c r="D1099" s="22">
        <v>1694</v>
      </c>
      <c r="E1099" s="51" t="s">
        <v>75</v>
      </c>
      <c r="F1099" s="22" t="s">
        <v>2845</v>
      </c>
      <c r="G1099" s="61" t="s">
        <v>77</v>
      </c>
      <c r="H1099" s="46">
        <v>1.5974881614165121E-2</v>
      </c>
      <c r="I1099" s="46">
        <v>0</v>
      </c>
      <c r="J1099" s="46">
        <v>0</v>
      </c>
      <c r="K1099" s="46">
        <v>1.5974881614165121E-2</v>
      </c>
    </row>
    <row r="1100" spans="1:11" ht="12.75" hidden="1" customHeight="1" x14ac:dyDescent="0.25">
      <c r="A1100" s="22" t="s">
        <v>1328</v>
      </c>
      <c r="B1100" s="22">
        <v>2005</v>
      </c>
      <c r="C1100" s="22" t="s">
        <v>5576</v>
      </c>
      <c r="D1100" s="22">
        <v>1695</v>
      </c>
      <c r="E1100" s="51" t="s">
        <v>71</v>
      </c>
      <c r="F1100" s="22" t="s">
        <v>2431</v>
      </c>
      <c r="G1100" s="61" t="s">
        <v>77</v>
      </c>
      <c r="H1100" s="46">
        <v>3.0080168332456596</v>
      </c>
      <c r="I1100" s="46">
        <v>0</v>
      </c>
      <c r="J1100" s="46">
        <v>3.2958653340347186</v>
      </c>
      <c r="K1100" s="46">
        <v>2.3027880063124671</v>
      </c>
    </row>
    <row r="1101" spans="1:11" ht="12.75" hidden="1" customHeight="1" x14ac:dyDescent="0.25">
      <c r="A1101" s="22" t="s">
        <v>1329</v>
      </c>
      <c r="B1101" s="22">
        <v>2005</v>
      </c>
      <c r="C1101" s="22" t="s">
        <v>5576</v>
      </c>
      <c r="D1101" s="22">
        <v>1696</v>
      </c>
      <c r="E1101" s="51" t="s">
        <v>71</v>
      </c>
      <c r="F1101" s="22" t="s">
        <v>2850</v>
      </c>
      <c r="G1101" s="61" t="s">
        <v>77</v>
      </c>
      <c r="H1101" s="46">
        <v>0.75505617977528094</v>
      </c>
      <c r="I1101" s="46">
        <v>0</v>
      </c>
      <c r="J1101" s="46">
        <v>0</v>
      </c>
      <c r="K1101" s="46">
        <v>0.22921348314606743</v>
      </c>
    </row>
    <row r="1102" spans="1:11" ht="12.75" hidden="1" customHeight="1" x14ac:dyDescent="0.25">
      <c r="A1102" s="22" t="s">
        <v>1330</v>
      </c>
      <c r="B1102" s="22">
        <v>2005</v>
      </c>
      <c r="C1102" s="22" t="s">
        <v>5576</v>
      </c>
      <c r="D1102" s="22">
        <v>1697</v>
      </c>
      <c r="E1102" s="51" t="s">
        <v>71</v>
      </c>
      <c r="F1102" s="22" t="s">
        <v>2853</v>
      </c>
      <c r="G1102" s="61" t="s">
        <v>77</v>
      </c>
      <c r="H1102" s="46">
        <v>0.98340064383962533</v>
      </c>
      <c r="I1102" s="46">
        <v>0</v>
      </c>
      <c r="J1102" s="46">
        <v>0</v>
      </c>
      <c r="K1102" s="46">
        <v>0.20434299092771435</v>
      </c>
    </row>
    <row r="1103" spans="1:11" ht="12.75" hidden="1" customHeight="1" x14ac:dyDescent="0.25">
      <c r="A1103" s="22" t="s">
        <v>1331</v>
      </c>
      <c r="B1103" s="22">
        <v>2005</v>
      </c>
      <c r="C1103" s="22" t="s">
        <v>5576</v>
      </c>
      <c r="D1103" s="22">
        <v>1698</v>
      </c>
      <c r="E1103" s="51" t="s">
        <v>71</v>
      </c>
      <c r="F1103" s="22" t="s">
        <v>2856</v>
      </c>
      <c r="G1103" s="61" t="s">
        <v>77</v>
      </c>
      <c r="H1103" s="46">
        <v>0.33735414695679594</v>
      </c>
      <c r="I1103" s="46">
        <v>0</v>
      </c>
      <c r="J1103" s="46">
        <v>3.3060706401766007</v>
      </c>
      <c r="K1103" s="46">
        <v>0.29687164932198046</v>
      </c>
    </row>
    <row r="1104" spans="1:11" ht="12.75" hidden="1" customHeight="1" x14ac:dyDescent="0.25">
      <c r="A1104" s="22" t="s">
        <v>1332</v>
      </c>
      <c r="B1104" s="22">
        <v>2005</v>
      </c>
      <c r="C1104" s="22" t="s">
        <v>5576</v>
      </c>
      <c r="D1104" s="22">
        <v>1699</v>
      </c>
      <c r="E1104" s="51" t="s">
        <v>71</v>
      </c>
      <c r="F1104" s="22" t="s">
        <v>2859</v>
      </c>
      <c r="G1104" s="61" t="s">
        <v>77</v>
      </c>
      <c r="H1104" s="46">
        <v>0.22238916256157634</v>
      </c>
      <c r="I1104" s="46">
        <v>0</v>
      </c>
      <c r="J1104" s="46">
        <v>0</v>
      </c>
      <c r="K1104" s="46">
        <v>0.54361795292829773</v>
      </c>
    </row>
    <row r="1105" spans="1:11" ht="12.75" hidden="1" customHeight="1" x14ac:dyDescent="0.25">
      <c r="A1105" s="22" t="s">
        <v>1333</v>
      </c>
      <c r="B1105" s="22">
        <v>2005</v>
      </c>
      <c r="C1105" s="22" t="s">
        <v>5576</v>
      </c>
      <c r="D1105" s="22">
        <v>1700</v>
      </c>
      <c r="E1105" s="51" t="s">
        <v>71</v>
      </c>
      <c r="F1105" s="22" t="s">
        <v>2862</v>
      </c>
      <c r="G1105" s="61" t="s">
        <v>77</v>
      </c>
      <c r="H1105" s="46">
        <v>0.21152327221438647</v>
      </c>
      <c r="I1105" s="46">
        <v>0</v>
      </c>
      <c r="J1105" s="46">
        <v>0</v>
      </c>
      <c r="K1105" s="46">
        <v>4.2304654442877294E-2</v>
      </c>
    </row>
    <row r="1106" spans="1:11" ht="12.75" hidden="1" customHeight="1" x14ac:dyDescent="0.25">
      <c r="A1106" s="22" t="s">
        <v>1334</v>
      </c>
      <c r="B1106" s="22">
        <v>2005</v>
      </c>
      <c r="C1106" s="22" t="s">
        <v>5576</v>
      </c>
      <c r="D1106" s="22">
        <v>1701</v>
      </c>
      <c r="E1106" s="51" t="s">
        <v>71</v>
      </c>
      <c r="G1106" s="61" t="s">
        <v>77</v>
      </c>
      <c r="H1106" s="46">
        <v>0</v>
      </c>
      <c r="I1106" s="46">
        <v>0</v>
      </c>
      <c r="J1106" s="46">
        <v>0</v>
      </c>
      <c r="K1106" s="46">
        <v>0</v>
      </c>
    </row>
    <row r="1107" spans="1:11" ht="12.75" hidden="1" customHeight="1" x14ac:dyDescent="0.25">
      <c r="A1107" s="22" t="s">
        <v>1335</v>
      </c>
      <c r="B1107" s="22">
        <v>2005</v>
      </c>
      <c r="C1107" s="22" t="s">
        <v>5576</v>
      </c>
      <c r="D1107" s="22">
        <v>1702</v>
      </c>
      <c r="E1107" s="51" t="s">
        <v>71</v>
      </c>
      <c r="F1107" s="22" t="s">
        <v>2865</v>
      </c>
      <c r="G1107" s="61" t="s">
        <v>77</v>
      </c>
      <c r="H1107" s="46">
        <v>0.90842406876790827</v>
      </c>
      <c r="I1107" s="46">
        <v>0</v>
      </c>
      <c r="J1107" s="46">
        <v>0</v>
      </c>
      <c r="K1107" s="46">
        <v>4.5269799426934103</v>
      </c>
    </row>
    <row r="1108" spans="1:11" ht="12.75" hidden="1" customHeight="1" x14ac:dyDescent="0.25">
      <c r="A1108" s="22" t="s">
        <v>1336</v>
      </c>
      <c r="B1108" s="22">
        <v>2005</v>
      </c>
      <c r="C1108" s="22" t="s">
        <v>5576</v>
      </c>
      <c r="D1108" s="22">
        <v>1703</v>
      </c>
      <c r="E1108" s="51" t="s">
        <v>71</v>
      </c>
      <c r="F1108" s="22" t="s">
        <v>2868</v>
      </c>
      <c r="G1108" s="61" t="s">
        <v>77</v>
      </c>
      <c r="H1108" s="46">
        <v>0.50729763387297633</v>
      </c>
      <c r="I1108" s="46">
        <v>0</v>
      </c>
      <c r="J1108" s="46">
        <v>0</v>
      </c>
      <c r="K1108" s="46">
        <v>0.22194271481942715</v>
      </c>
    </row>
    <row r="1109" spans="1:11" ht="12.75" hidden="1" customHeight="1" x14ac:dyDescent="0.25">
      <c r="A1109" s="22" t="s">
        <v>1337</v>
      </c>
      <c r="B1109" s="22">
        <v>2005</v>
      </c>
      <c r="C1109" s="22" t="s">
        <v>5576</v>
      </c>
      <c r="D1109" s="22">
        <v>1704</v>
      </c>
      <c r="E1109" s="51" t="s">
        <v>71</v>
      </c>
      <c r="F1109" s="22" t="s">
        <v>2871</v>
      </c>
      <c r="G1109" s="61" t="s">
        <v>77</v>
      </c>
      <c r="H1109" s="46">
        <v>0.58281927710843373</v>
      </c>
      <c r="I1109" s="46">
        <v>0</v>
      </c>
      <c r="J1109" s="46">
        <v>0</v>
      </c>
      <c r="K1109" s="46">
        <v>0.70551807228915664</v>
      </c>
    </row>
    <row r="1110" spans="1:11" ht="12.75" hidden="1" customHeight="1" x14ac:dyDescent="0.25">
      <c r="A1110" s="22" t="s">
        <v>1338</v>
      </c>
      <c r="B1110" s="22">
        <v>2005</v>
      </c>
      <c r="C1110" s="22" t="s">
        <v>5576</v>
      </c>
      <c r="D1110" s="22">
        <v>1705</v>
      </c>
      <c r="E1110" s="51" t="s">
        <v>71</v>
      </c>
      <c r="F1110" s="22" t="s">
        <v>2874</v>
      </c>
      <c r="G1110" s="61" t="s">
        <v>77</v>
      </c>
      <c r="H1110" s="46">
        <v>1.2623440253789215</v>
      </c>
      <c r="I1110" s="46">
        <v>0.96725061684878388</v>
      </c>
      <c r="J1110" s="46">
        <v>0</v>
      </c>
      <c r="K1110" s="46">
        <v>0.34427564328516036</v>
      </c>
    </row>
    <row r="1111" spans="1:11" ht="12.75" hidden="1" customHeight="1" x14ac:dyDescent="0.25">
      <c r="A1111" s="22" t="s">
        <v>1339</v>
      </c>
      <c r="B1111" s="22">
        <v>2005</v>
      </c>
      <c r="C1111" s="22" t="s">
        <v>5576</v>
      </c>
      <c r="D1111" s="22">
        <v>1706</v>
      </c>
      <c r="E1111" s="51" t="s">
        <v>71</v>
      </c>
      <c r="F1111" s="22" t="s">
        <v>2877</v>
      </c>
      <c r="G1111" s="61" t="s">
        <v>77</v>
      </c>
      <c r="H1111" s="46">
        <v>0.22527388045358446</v>
      </c>
      <c r="I1111" s="46">
        <v>0</v>
      </c>
      <c r="J1111" s="46">
        <v>0</v>
      </c>
      <c r="K1111" s="46">
        <v>0.43552950221026326</v>
      </c>
    </row>
    <row r="1112" spans="1:11" ht="12.75" hidden="1" customHeight="1" x14ac:dyDescent="0.25">
      <c r="A1112" s="22" t="s">
        <v>1340</v>
      </c>
      <c r="B1112" s="22">
        <v>2005</v>
      </c>
      <c r="C1112" s="22" t="s">
        <v>5576</v>
      </c>
      <c r="D1112" s="22">
        <v>1707</v>
      </c>
      <c r="E1112" s="51" t="s">
        <v>71</v>
      </c>
      <c r="G1112" s="61" t="s">
        <v>77</v>
      </c>
      <c r="H1112" s="46">
        <v>0</v>
      </c>
      <c r="I1112" s="46">
        <v>0</v>
      </c>
      <c r="J1112" s="46">
        <v>0</v>
      </c>
      <c r="K1112" s="46">
        <v>0</v>
      </c>
    </row>
    <row r="1113" spans="1:11" ht="12.75" hidden="1" customHeight="1" x14ac:dyDescent="0.25">
      <c r="A1113" s="22" t="s">
        <v>1341</v>
      </c>
      <c r="B1113" s="22">
        <v>2005</v>
      </c>
      <c r="C1113" s="22" t="s">
        <v>5576</v>
      </c>
      <c r="D1113" s="22">
        <v>1708</v>
      </c>
      <c r="E1113" s="51" t="s">
        <v>71</v>
      </c>
      <c r="G1113" s="61" t="s">
        <v>77</v>
      </c>
    </row>
    <row r="1114" spans="1:11" ht="12.75" hidden="1" customHeight="1" x14ac:dyDescent="0.25">
      <c r="A1114" s="22" t="s">
        <v>1342</v>
      </c>
      <c r="B1114" s="22">
        <v>2005</v>
      </c>
      <c r="C1114" s="22" t="s">
        <v>5576</v>
      </c>
      <c r="D1114" s="22">
        <v>1709</v>
      </c>
      <c r="E1114" s="51" t="s">
        <v>71</v>
      </c>
      <c r="F1114" s="22" t="s">
        <v>2880</v>
      </c>
      <c r="G1114" s="61" t="s">
        <v>77</v>
      </c>
      <c r="H1114" s="46">
        <v>1.9628214971209212</v>
      </c>
      <c r="I1114" s="46">
        <v>1.8426487523992321</v>
      </c>
      <c r="J1114" s="46">
        <v>0</v>
      </c>
      <c r="K1114" s="46">
        <v>1.0281445937300064</v>
      </c>
    </row>
    <row r="1115" spans="1:11" ht="12.75" hidden="1" customHeight="1" x14ac:dyDescent="0.25">
      <c r="A1115" s="22" t="s">
        <v>1343</v>
      </c>
      <c r="B1115" s="22">
        <v>2005</v>
      </c>
      <c r="C1115" s="22" t="s">
        <v>5576</v>
      </c>
      <c r="D1115" s="22">
        <v>1710</v>
      </c>
      <c r="E1115" s="51" t="s">
        <v>71</v>
      </c>
      <c r="F1115" s="22" t="s">
        <v>2883</v>
      </c>
      <c r="G1115" s="61" t="s">
        <v>77</v>
      </c>
      <c r="H1115" s="46">
        <v>1.4760139049826191</v>
      </c>
      <c r="I1115" s="46">
        <v>0</v>
      </c>
      <c r="J1115" s="46">
        <v>0</v>
      </c>
      <c r="K1115" s="46">
        <v>0.63066048667439167</v>
      </c>
    </row>
    <row r="1116" spans="1:11" ht="12.75" hidden="1" customHeight="1" x14ac:dyDescent="0.25">
      <c r="A1116" s="22" t="s">
        <v>1344</v>
      </c>
      <c r="B1116" s="22">
        <v>2005</v>
      </c>
      <c r="C1116" s="22" t="s">
        <v>5576</v>
      </c>
      <c r="D1116" s="22">
        <v>1711</v>
      </c>
      <c r="E1116" s="51" t="s">
        <v>71</v>
      </c>
      <c r="F1116" s="22" t="s">
        <v>2886</v>
      </c>
      <c r="G1116" s="61" t="s">
        <v>77</v>
      </c>
      <c r="H1116" s="46">
        <v>0.34687500000000004</v>
      </c>
      <c r="I1116" s="46">
        <v>0</v>
      </c>
      <c r="J1116" s="46">
        <v>0</v>
      </c>
      <c r="K1116" s="46">
        <v>9.3389423076923092E-2</v>
      </c>
    </row>
    <row r="1117" spans="1:11" ht="12.75" hidden="1" customHeight="1" x14ac:dyDescent="0.25">
      <c r="A1117" s="22" t="s">
        <v>1345</v>
      </c>
      <c r="B1117" s="22">
        <v>2005</v>
      </c>
      <c r="C1117" s="22" t="s">
        <v>5576</v>
      </c>
      <c r="D1117" s="22">
        <v>1712</v>
      </c>
      <c r="E1117" s="51" t="s">
        <v>71</v>
      </c>
      <c r="F1117" s="22" t="s">
        <v>2889</v>
      </c>
      <c r="G1117" s="61" t="s">
        <v>77</v>
      </c>
      <c r="H1117" s="46">
        <v>0.55483003952569165</v>
      </c>
      <c r="I1117" s="46">
        <v>0</v>
      </c>
      <c r="J1117" s="46">
        <v>0</v>
      </c>
      <c r="K1117" s="46">
        <v>2.3507272727272728</v>
      </c>
    </row>
    <row r="1118" spans="1:11" ht="12.75" hidden="1" customHeight="1" x14ac:dyDescent="0.25">
      <c r="A1118" s="22" t="s">
        <v>1346</v>
      </c>
      <c r="B1118" s="22">
        <v>2005</v>
      </c>
      <c r="C1118" s="22" t="s">
        <v>5576</v>
      </c>
      <c r="D1118" s="22">
        <v>1713</v>
      </c>
      <c r="E1118" s="51" t="s">
        <v>71</v>
      </c>
      <c r="F1118" s="22" t="s">
        <v>2892</v>
      </c>
      <c r="G1118" s="61" t="s">
        <v>77</v>
      </c>
      <c r="H1118" s="46">
        <v>1.1862664004563606</v>
      </c>
      <c r="I1118" s="46">
        <v>0.37681403308613809</v>
      </c>
      <c r="J1118" s="46">
        <v>0</v>
      </c>
      <c r="K1118" s="46">
        <v>1.0746177980604679</v>
      </c>
    </row>
    <row r="1119" spans="1:11" ht="12.75" hidden="1" customHeight="1" x14ac:dyDescent="0.25">
      <c r="A1119" s="22" t="s">
        <v>1347</v>
      </c>
      <c r="B1119" s="22">
        <v>2005</v>
      </c>
      <c r="C1119" s="22" t="s">
        <v>5576</v>
      </c>
      <c r="D1119" s="22">
        <v>1714</v>
      </c>
      <c r="E1119" s="51" t="s">
        <v>71</v>
      </c>
      <c r="G1119" s="61" t="s">
        <v>77</v>
      </c>
    </row>
    <row r="1120" spans="1:11" ht="12.75" hidden="1" customHeight="1" x14ac:dyDescent="0.25">
      <c r="A1120" s="22" t="s">
        <v>1348</v>
      </c>
      <c r="B1120" s="22">
        <v>2005</v>
      </c>
      <c r="C1120" s="22" t="s">
        <v>5576</v>
      </c>
      <c r="D1120" s="22">
        <v>1715</v>
      </c>
      <c r="E1120" s="51" t="s">
        <v>71</v>
      </c>
      <c r="G1120" s="61" t="s">
        <v>77</v>
      </c>
    </row>
    <row r="1121" spans="1:11" ht="12.75" hidden="1" customHeight="1" x14ac:dyDescent="0.25">
      <c r="A1121" s="22" t="s">
        <v>1349</v>
      </c>
      <c r="B1121" s="22">
        <v>2005</v>
      </c>
      <c r="C1121" s="22" t="s">
        <v>5576</v>
      </c>
      <c r="D1121" s="22">
        <v>1716</v>
      </c>
      <c r="E1121" s="51" t="s">
        <v>71</v>
      </c>
      <c r="F1121" s="22" t="s">
        <v>2895</v>
      </c>
      <c r="G1121" s="61" t="s">
        <v>77</v>
      </c>
      <c r="H1121" s="46">
        <v>1.6408277591973246</v>
      </c>
      <c r="I1121" s="46">
        <v>0.56326923076923086</v>
      </c>
      <c r="J1121" s="46">
        <v>0</v>
      </c>
      <c r="K1121" s="46">
        <v>0.56326923076923086</v>
      </c>
    </row>
    <row r="1122" spans="1:11" ht="15" hidden="1" customHeight="1" x14ac:dyDescent="0.25">
      <c r="A1122" s="22" t="s">
        <v>1350</v>
      </c>
      <c r="B1122" s="22">
        <v>2005</v>
      </c>
      <c r="C1122" s="22" t="s">
        <v>5576</v>
      </c>
      <c r="D1122" s="22">
        <v>1717</v>
      </c>
      <c r="E1122" s="51" t="s">
        <v>71</v>
      </c>
      <c r="F1122" s="22" t="s">
        <v>2898</v>
      </c>
      <c r="G1122" s="61" t="s">
        <v>77</v>
      </c>
      <c r="H1122" s="46">
        <v>0.3089336414658303</v>
      </c>
      <c r="I1122" s="46">
        <v>0</v>
      </c>
      <c r="J1122" s="46">
        <v>0</v>
      </c>
      <c r="K1122" s="46">
        <v>2.5744470122152526E-2</v>
      </c>
    </row>
    <row r="1123" spans="1:11" ht="12.75" hidden="1" customHeight="1" x14ac:dyDescent="0.25">
      <c r="A1123" s="22" t="s">
        <v>1351</v>
      </c>
      <c r="B1123" s="22">
        <v>2005</v>
      </c>
      <c r="C1123" s="22" t="s">
        <v>5576</v>
      </c>
      <c r="D1123" s="22">
        <v>1718</v>
      </c>
      <c r="E1123" s="51" t="s">
        <v>71</v>
      </c>
      <c r="F1123" s="22" t="s">
        <v>2901</v>
      </c>
      <c r="G1123" s="61" t="s">
        <v>77</v>
      </c>
      <c r="H1123" s="46">
        <v>0.52145825462788065</v>
      </c>
      <c r="I1123" s="46">
        <v>0</v>
      </c>
      <c r="J1123" s="46">
        <v>0</v>
      </c>
      <c r="K1123" s="46">
        <v>2.4253872308273517E-2</v>
      </c>
    </row>
    <row r="1124" spans="1:11" ht="12.75" hidden="1" customHeight="1" x14ac:dyDescent="0.25">
      <c r="A1124" s="22" t="s">
        <v>1352</v>
      </c>
      <c r="B1124" s="22">
        <v>2005</v>
      </c>
      <c r="C1124" s="22" t="s">
        <v>5576</v>
      </c>
      <c r="D1124" s="22">
        <v>1719</v>
      </c>
      <c r="E1124" s="51" t="s">
        <v>71</v>
      </c>
      <c r="F1124" s="22" t="s">
        <v>2903</v>
      </c>
      <c r="G1124" s="61" t="s">
        <v>77</v>
      </c>
      <c r="H1124" s="46">
        <v>0.68814516129032255</v>
      </c>
      <c r="I1124" s="46">
        <v>0</v>
      </c>
      <c r="J1124" s="46">
        <v>0</v>
      </c>
      <c r="K1124" s="46">
        <v>0.42846774193548387</v>
      </c>
    </row>
    <row r="1125" spans="1:11" ht="12.75" hidden="1" customHeight="1" x14ac:dyDescent="0.25">
      <c r="A1125" s="22" t="s">
        <v>1353</v>
      </c>
      <c r="B1125" s="22">
        <v>2005</v>
      </c>
      <c r="C1125" s="22" t="s">
        <v>5576</v>
      </c>
      <c r="D1125" s="22">
        <v>1720</v>
      </c>
      <c r="E1125" s="51" t="s">
        <v>71</v>
      </c>
      <c r="F1125" s="22" t="s">
        <v>2905</v>
      </c>
      <c r="G1125" s="61" t="s">
        <v>77</v>
      </c>
      <c r="H1125" s="46">
        <v>5.7176547658041275E-2</v>
      </c>
      <c r="I1125" s="46">
        <v>4.731359318702915</v>
      </c>
      <c r="J1125" s="46">
        <v>0</v>
      </c>
      <c r="K1125" s="46">
        <v>0.30017687520471664</v>
      </c>
    </row>
    <row r="1126" spans="1:11" ht="12.75" hidden="1" customHeight="1" x14ac:dyDescent="0.25">
      <c r="A1126" s="22" t="s">
        <v>1354</v>
      </c>
      <c r="B1126" s="22">
        <v>2005</v>
      </c>
      <c r="C1126" s="22" t="s">
        <v>5576</v>
      </c>
      <c r="D1126" s="22">
        <v>1721</v>
      </c>
      <c r="E1126" s="51" t="s">
        <v>71</v>
      </c>
      <c r="G1126" s="61" t="s">
        <v>77</v>
      </c>
      <c r="H1126" s="46">
        <v>0</v>
      </c>
      <c r="I1126" s="46">
        <v>0</v>
      </c>
      <c r="J1126" s="46">
        <v>0</v>
      </c>
      <c r="K1126" s="46">
        <v>0</v>
      </c>
    </row>
    <row r="1127" spans="1:11" ht="12.75" hidden="1" customHeight="1" x14ac:dyDescent="0.25">
      <c r="A1127" s="22" t="s">
        <v>1355</v>
      </c>
      <c r="B1127" s="22">
        <v>2005</v>
      </c>
      <c r="C1127" s="22" t="s">
        <v>5576</v>
      </c>
      <c r="D1127" s="22">
        <v>1722</v>
      </c>
      <c r="E1127" s="51" t="s">
        <v>71</v>
      </c>
      <c r="G1127" s="61" t="s">
        <v>77</v>
      </c>
    </row>
    <row r="1128" spans="1:11" ht="12.75" hidden="1" customHeight="1" x14ac:dyDescent="0.25">
      <c r="A1128" s="22" t="s">
        <v>1356</v>
      </c>
      <c r="B1128" s="22">
        <v>2005</v>
      </c>
      <c r="C1128" s="22" t="s">
        <v>5576</v>
      </c>
      <c r="D1128" s="22">
        <v>1723</v>
      </c>
      <c r="E1128" s="51" t="s">
        <v>71</v>
      </c>
      <c r="F1128" s="22" t="s">
        <v>2907</v>
      </c>
      <c r="G1128" s="61" t="s">
        <v>77</v>
      </c>
      <c r="H1128" s="46">
        <v>0.35254358515869466</v>
      </c>
      <c r="I1128" s="46">
        <v>0.42599016540008933</v>
      </c>
      <c r="J1128" s="46">
        <v>14.204568618685739</v>
      </c>
      <c r="K1128" s="46">
        <v>1.013562807331247</v>
      </c>
    </row>
    <row r="1129" spans="1:11" ht="15" hidden="1" customHeight="1" x14ac:dyDescent="0.25">
      <c r="A1129" s="22" t="s">
        <v>1357</v>
      </c>
      <c r="B1129" s="22">
        <v>2005</v>
      </c>
      <c r="C1129" s="22" t="s">
        <v>5576</v>
      </c>
      <c r="D1129" s="22">
        <v>1724</v>
      </c>
      <c r="E1129" s="51" t="s">
        <v>71</v>
      </c>
      <c r="F1129" s="22" t="s">
        <v>2909</v>
      </c>
      <c r="G1129" s="61" t="s">
        <v>77</v>
      </c>
      <c r="H1129" s="46">
        <v>0.28654851306698709</v>
      </c>
      <c r="I1129" s="46">
        <v>0</v>
      </c>
      <c r="J1129" s="46">
        <v>0</v>
      </c>
      <c r="K1129" s="46">
        <v>7.8149594472814651E-2</v>
      </c>
    </row>
    <row r="1130" spans="1:11" ht="12.75" hidden="1" customHeight="1" x14ac:dyDescent="0.25">
      <c r="A1130" s="22" t="s">
        <v>1358</v>
      </c>
      <c r="B1130" s="22">
        <v>2005</v>
      </c>
      <c r="C1130" s="22" t="s">
        <v>5576</v>
      </c>
      <c r="D1130" s="22">
        <v>1725</v>
      </c>
      <c r="E1130" s="51" t="s">
        <v>71</v>
      </c>
      <c r="F1130" s="22" t="s">
        <v>2911</v>
      </c>
      <c r="G1130" s="61" t="s">
        <v>77</v>
      </c>
      <c r="H1130" s="46">
        <v>1.0587519999999999</v>
      </c>
      <c r="I1130" s="46">
        <v>0</v>
      </c>
      <c r="J1130" s="46">
        <v>0</v>
      </c>
      <c r="K1130" s="46">
        <v>4.4735999999999998E-2</v>
      </c>
    </row>
    <row r="1131" spans="1:11" ht="12.75" hidden="1" customHeight="1" x14ac:dyDescent="0.25">
      <c r="A1131" s="22" t="s">
        <v>1359</v>
      </c>
      <c r="B1131" s="22">
        <v>2005</v>
      </c>
      <c r="C1131" s="22" t="s">
        <v>5576</v>
      </c>
      <c r="D1131" s="22">
        <v>1726</v>
      </c>
      <c r="E1131" s="51" t="s">
        <v>71</v>
      </c>
      <c r="F1131" s="22" t="s">
        <v>2913</v>
      </c>
      <c r="G1131" s="61" t="s">
        <v>77</v>
      </c>
      <c r="H1131" s="46">
        <v>1.1093652892561983</v>
      </c>
      <c r="I1131" s="46">
        <v>0.63000991735537193</v>
      </c>
      <c r="J1131" s="46">
        <v>0</v>
      </c>
      <c r="K1131" s="46">
        <v>0.98610247933884287</v>
      </c>
    </row>
    <row r="1132" spans="1:11" ht="12.75" hidden="1" customHeight="1" x14ac:dyDescent="0.25">
      <c r="A1132" s="22" t="s">
        <v>1360</v>
      </c>
      <c r="B1132" s="22">
        <v>2005</v>
      </c>
      <c r="C1132" s="22" t="s">
        <v>5576</v>
      </c>
      <c r="D1132" s="22">
        <v>1727</v>
      </c>
      <c r="E1132" s="51" t="s">
        <v>71</v>
      </c>
      <c r="F1132" s="22" t="s">
        <v>2915</v>
      </c>
      <c r="G1132" s="61" t="s">
        <v>77</v>
      </c>
      <c r="H1132" s="46">
        <v>1.8739913932221626</v>
      </c>
      <c r="I1132" s="46">
        <v>1.3492738031199569</v>
      </c>
      <c r="J1132" s="46">
        <v>0</v>
      </c>
      <c r="K1132" s="46">
        <v>0.31483055406132326</v>
      </c>
    </row>
    <row r="1133" spans="1:11" ht="12.75" hidden="1" customHeight="1" x14ac:dyDescent="0.25">
      <c r="A1133" s="22" t="s">
        <v>1361</v>
      </c>
      <c r="B1133" s="22">
        <v>2005</v>
      </c>
      <c r="C1133" s="22" t="s">
        <v>5576</v>
      </c>
      <c r="D1133" s="22">
        <v>1728</v>
      </c>
      <c r="E1133" s="51" t="s">
        <v>71</v>
      </c>
      <c r="G1133" s="61" t="s">
        <v>77</v>
      </c>
      <c r="H1133" s="46">
        <v>0</v>
      </c>
      <c r="I1133" s="46">
        <v>0</v>
      </c>
      <c r="J1133" s="46">
        <v>0</v>
      </c>
      <c r="K1133" s="46">
        <v>0</v>
      </c>
    </row>
    <row r="1134" spans="1:11" ht="12.75" hidden="1" customHeight="1" x14ac:dyDescent="0.25">
      <c r="A1134" s="22" t="s">
        <v>1362</v>
      </c>
      <c r="B1134" s="22">
        <v>2005</v>
      </c>
      <c r="C1134" s="22" t="s">
        <v>5576</v>
      </c>
      <c r="D1134" s="22">
        <v>1729</v>
      </c>
      <c r="E1134" s="51" t="s">
        <v>71</v>
      </c>
      <c r="G1134" s="61" t="s">
        <v>77</v>
      </c>
    </row>
    <row r="1135" spans="1:11" ht="12.75" hidden="1" customHeight="1" x14ac:dyDescent="0.25">
      <c r="A1135" s="22" t="s">
        <v>1363</v>
      </c>
      <c r="B1135" s="22">
        <v>2005</v>
      </c>
      <c r="C1135" s="22" t="s">
        <v>5576</v>
      </c>
      <c r="D1135" s="22">
        <v>1730</v>
      </c>
      <c r="E1135" s="51" t="s">
        <v>71</v>
      </c>
      <c r="F1135" s="22" t="s">
        <v>2916</v>
      </c>
      <c r="G1135" s="61" t="s">
        <v>77</v>
      </c>
      <c r="H1135" s="46">
        <v>0.92293729372937283</v>
      </c>
      <c r="I1135" s="46">
        <v>0.40872937293729372</v>
      </c>
      <c r="J1135" s="46">
        <v>0</v>
      </c>
      <c r="K1135" s="46">
        <v>0.38235973597359729</v>
      </c>
    </row>
    <row r="1136" spans="1:11" ht="15" hidden="1" customHeight="1" x14ac:dyDescent="0.25">
      <c r="A1136" s="22" t="s">
        <v>1364</v>
      </c>
      <c r="B1136" s="22">
        <v>2005</v>
      </c>
      <c r="C1136" s="22" t="s">
        <v>5576</v>
      </c>
      <c r="D1136" s="22">
        <v>1731</v>
      </c>
      <c r="E1136" s="51" t="s">
        <v>71</v>
      </c>
      <c r="F1136" s="22" t="s">
        <v>2917</v>
      </c>
      <c r="G1136" s="61" t="s">
        <v>77</v>
      </c>
      <c r="H1136" s="46">
        <v>0.67882352941176471</v>
      </c>
      <c r="I1136" s="46">
        <v>0</v>
      </c>
      <c r="J1136" s="46">
        <v>0</v>
      </c>
      <c r="K1136" s="46">
        <v>0.12121848739495798</v>
      </c>
    </row>
    <row r="1137" spans="1:11" ht="12.75" hidden="1" customHeight="1" x14ac:dyDescent="0.25">
      <c r="A1137" s="22" t="s">
        <v>1365</v>
      </c>
      <c r="B1137" s="22">
        <v>2005</v>
      </c>
      <c r="C1137" s="22" t="s">
        <v>5576</v>
      </c>
      <c r="D1137" s="22">
        <v>1732</v>
      </c>
      <c r="E1137" s="51" t="s">
        <v>71</v>
      </c>
      <c r="G1137" s="61" t="s">
        <v>77</v>
      </c>
      <c r="H1137" s="46">
        <v>0</v>
      </c>
      <c r="I1137" s="46">
        <v>0</v>
      </c>
      <c r="J1137" s="46">
        <v>0</v>
      </c>
      <c r="K1137" s="46">
        <v>0</v>
      </c>
    </row>
    <row r="1138" spans="1:11" ht="12.75" hidden="1" customHeight="1" x14ac:dyDescent="0.25">
      <c r="A1138" s="22" t="s">
        <v>1366</v>
      </c>
      <c r="B1138" s="22">
        <v>2005</v>
      </c>
      <c r="C1138" s="22" t="s">
        <v>5576</v>
      </c>
      <c r="D1138" s="22">
        <v>1733</v>
      </c>
      <c r="E1138" s="51" t="s">
        <v>71</v>
      </c>
      <c r="G1138" s="61" t="s">
        <v>77</v>
      </c>
      <c r="H1138" s="46">
        <v>0</v>
      </c>
      <c r="I1138" s="46">
        <v>0</v>
      </c>
      <c r="J1138" s="46">
        <v>0</v>
      </c>
      <c r="K1138" s="46">
        <v>0</v>
      </c>
    </row>
    <row r="1139" spans="1:11" ht="12.75" hidden="1" customHeight="1" x14ac:dyDescent="0.25">
      <c r="A1139" s="22" t="s">
        <v>1367</v>
      </c>
      <c r="B1139" s="22">
        <v>2005</v>
      </c>
      <c r="C1139" s="22" t="s">
        <v>5576</v>
      </c>
      <c r="D1139" s="22">
        <v>1734</v>
      </c>
      <c r="E1139" s="51" t="s">
        <v>71</v>
      </c>
      <c r="F1139" s="22" t="s">
        <v>2919</v>
      </c>
      <c r="G1139" s="61" t="s">
        <v>77</v>
      </c>
      <c r="H1139" s="46">
        <v>0.68461578536077095</v>
      </c>
      <c r="I1139" s="46">
        <v>0.80114613180515759</v>
      </c>
      <c r="J1139" s="46">
        <v>0</v>
      </c>
      <c r="K1139" s="46">
        <v>1.1653034644438656</v>
      </c>
    </row>
    <row r="1140" spans="1:11" ht="12.75" hidden="1" customHeight="1" x14ac:dyDescent="0.25">
      <c r="A1140" s="22" t="s">
        <v>1368</v>
      </c>
      <c r="B1140" s="22">
        <v>2005</v>
      </c>
      <c r="C1140" s="22" t="s">
        <v>5576</v>
      </c>
      <c r="D1140" s="22">
        <v>1735</v>
      </c>
      <c r="E1140" s="51" t="s">
        <v>71</v>
      </c>
      <c r="G1140" s="61" t="s">
        <v>77</v>
      </c>
      <c r="H1140" s="46">
        <v>0</v>
      </c>
      <c r="I1140" s="46">
        <v>0</v>
      </c>
      <c r="J1140" s="46">
        <v>0</v>
      </c>
      <c r="K1140" s="46">
        <v>0</v>
      </c>
    </row>
    <row r="1141" spans="1:11" ht="12.75" hidden="1" customHeight="1" x14ac:dyDescent="0.25">
      <c r="A1141" s="22" t="s">
        <v>1369</v>
      </c>
      <c r="B1141" s="22">
        <v>2005</v>
      </c>
      <c r="C1141" s="22" t="s">
        <v>5576</v>
      </c>
      <c r="D1141" s="22">
        <v>1736</v>
      </c>
      <c r="E1141" s="51" t="s">
        <v>71</v>
      </c>
      <c r="G1141" s="61" t="s">
        <v>77</v>
      </c>
    </row>
    <row r="1142" spans="1:11" ht="12.75" hidden="1" customHeight="1" x14ac:dyDescent="0.25">
      <c r="A1142" s="22" t="s">
        <v>693</v>
      </c>
      <c r="B1142" s="115">
        <v>2008</v>
      </c>
      <c r="C1142" s="22" t="s">
        <v>5576</v>
      </c>
      <c r="D1142" s="22">
        <v>612</v>
      </c>
      <c r="E1142" s="22" t="s">
        <v>261</v>
      </c>
      <c r="F1142" s="22" t="s">
        <v>2424</v>
      </c>
      <c r="G1142" s="61" t="s">
        <v>88</v>
      </c>
      <c r="H1142" s="46">
        <v>2.2400000000000002</v>
      </c>
      <c r="I1142" s="46">
        <v>0.61</v>
      </c>
      <c r="J1142" s="46">
        <v>2.11</v>
      </c>
      <c r="K1142" s="46">
        <v>7.0000000000000007E-2</v>
      </c>
    </row>
    <row r="1143" spans="1:11" ht="15" hidden="1" customHeight="1" x14ac:dyDescent="0.25">
      <c r="A1143" s="22" t="s">
        <v>694</v>
      </c>
      <c r="B1143" s="22">
        <v>2008</v>
      </c>
      <c r="C1143" s="22" t="s">
        <v>5576</v>
      </c>
      <c r="D1143" s="22">
        <v>613</v>
      </c>
      <c r="E1143" s="22" t="s">
        <v>261</v>
      </c>
      <c r="F1143" s="22" t="s">
        <v>2621</v>
      </c>
      <c r="G1143" s="61" t="s">
        <v>88</v>
      </c>
      <c r="H1143" s="46">
        <v>1.18</v>
      </c>
      <c r="I1143" s="46">
        <v>0</v>
      </c>
      <c r="J1143" s="46">
        <v>0</v>
      </c>
      <c r="K1143" s="46">
        <v>0.09</v>
      </c>
    </row>
    <row r="1144" spans="1:11" ht="12.75" hidden="1" customHeight="1" x14ac:dyDescent="0.25">
      <c r="A1144" s="22" t="s">
        <v>695</v>
      </c>
      <c r="B1144" s="22">
        <v>2008</v>
      </c>
      <c r="C1144" s="22" t="s">
        <v>5576</v>
      </c>
      <c r="D1144" s="22">
        <v>614</v>
      </c>
      <c r="E1144" s="22" t="s">
        <v>261</v>
      </c>
      <c r="F1144" s="22" t="s">
        <v>2622</v>
      </c>
      <c r="G1144" s="61" t="s">
        <v>88</v>
      </c>
      <c r="H1144" s="46">
        <v>1.47</v>
      </c>
      <c r="I1144" s="46">
        <v>0.77</v>
      </c>
      <c r="J1144" s="46">
        <v>0</v>
      </c>
      <c r="K1144" s="46">
        <v>0.01</v>
      </c>
    </row>
    <row r="1145" spans="1:11" ht="12.75" hidden="1" customHeight="1" x14ac:dyDescent="0.25">
      <c r="A1145" s="22" t="s">
        <v>696</v>
      </c>
      <c r="B1145" s="22">
        <v>2008</v>
      </c>
      <c r="C1145" s="22" t="s">
        <v>5576</v>
      </c>
      <c r="D1145" s="22">
        <v>615</v>
      </c>
      <c r="E1145" s="22" t="s">
        <v>261</v>
      </c>
      <c r="F1145" s="22" t="s">
        <v>2623</v>
      </c>
      <c r="G1145" s="61" t="s">
        <v>88</v>
      </c>
      <c r="H1145" s="46">
        <v>1.52</v>
      </c>
      <c r="I1145" s="46">
        <v>1.18</v>
      </c>
      <c r="J1145" s="46">
        <v>13.48</v>
      </c>
      <c r="K1145" s="46">
        <v>0.21</v>
      </c>
    </row>
    <row r="1146" spans="1:11" ht="12.75" hidden="1" customHeight="1" x14ac:dyDescent="0.25">
      <c r="A1146" s="22" t="s">
        <v>697</v>
      </c>
      <c r="B1146" s="22">
        <v>2008</v>
      </c>
      <c r="C1146" s="22" t="s">
        <v>5576</v>
      </c>
      <c r="D1146" s="22">
        <v>616</v>
      </c>
      <c r="E1146" s="22" t="s">
        <v>261</v>
      </c>
      <c r="F1146" s="22" t="s">
        <v>2624</v>
      </c>
      <c r="G1146" s="61" t="s">
        <v>88</v>
      </c>
      <c r="H1146" s="46">
        <v>0.19</v>
      </c>
      <c r="I1146" s="46">
        <v>0</v>
      </c>
      <c r="J1146" s="46">
        <v>0</v>
      </c>
      <c r="K1146" s="46">
        <v>0</v>
      </c>
    </row>
    <row r="1147" spans="1:11" ht="12.75" hidden="1" customHeight="1" x14ac:dyDescent="0.25">
      <c r="A1147" s="22" t="s">
        <v>698</v>
      </c>
      <c r="B1147" s="22">
        <v>2008</v>
      </c>
      <c r="C1147" s="22" t="s">
        <v>5576</v>
      </c>
      <c r="D1147" s="22">
        <v>617</v>
      </c>
      <c r="E1147" s="22" t="s">
        <v>261</v>
      </c>
      <c r="F1147" s="22" t="s">
        <v>2625</v>
      </c>
      <c r="G1147" s="61" t="s">
        <v>88</v>
      </c>
      <c r="H1147" s="46">
        <v>1.83</v>
      </c>
      <c r="I1147" s="46">
        <v>0.43</v>
      </c>
      <c r="J1147" s="46">
        <v>4.0999999999999996</v>
      </c>
      <c r="K1147" s="46">
        <v>0.09</v>
      </c>
    </row>
    <row r="1148" spans="1:11" ht="12.75" hidden="1" customHeight="1" x14ac:dyDescent="0.25">
      <c r="A1148" s="22" t="s">
        <v>699</v>
      </c>
      <c r="B1148" s="22">
        <v>2008</v>
      </c>
      <c r="C1148" s="22" t="s">
        <v>5576</v>
      </c>
      <c r="D1148" s="22">
        <v>618</v>
      </c>
      <c r="E1148" s="22" t="s">
        <v>261</v>
      </c>
      <c r="F1148" s="22" t="s">
        <v>2626</v>
      </c>
      <c r="G1148" s="61" t="s">
        <v>88</v>
      </c>
      <c r="H1148" s="46">
        <v>1.46</v>
      </c>
      <c r="I1148" s="46">
        <v>0.25</v>
      </c>
      <c r="J1148" s="46">
        <v>0</v>
      </c>
      <c r="K1148" s="46">
        <v>0.1</v>
      </c>
    </row>
    <row r="1149" spans="1:11" ht="12.75" hidden="1" customHeight="1" x14ac:dyDescent="0.25">
      <c r="A1149" s="22" t="s">
        <v>700</v>
      </c>
      <c r="B1149" s="22">
        <v>2008</v>
      </c>
      <c r="C1149" s="22" t="s">
        <v>5576</v>
      </c>
      <c r="D1149" s="22">
        <v>619</v>
      </c>
      <c r="E1149" s="22" t="s">
        <v>261</v>
      </c>
      <c r="F1149" s="22" t="s">
        <v>2627</v>
      </c>
      <c r="G1149" s="61" t="s">
        <v>88</v>
      </c>
      <c r="H1149" s="46">
        <v>1.1200000000000001</v>
      </c>
      <c r="I1149" s="46">
        <v>0</v>
      </c>
      <c r="J1149" s="46">
        <v>0</v>
      </c>
      <c r="K1149" s="46">
        <v>0.16</v>
      </c>
    </row>
    <row r="1150" spans="1:11" ht="15" hidden="1" customHeight="1" x14ac:dyDescent="0.25">
      <c r="A1150" s="22" t="s">
        <v>701</v>
      </c>
      <c r="B1150" s="22">
        <v>2008</v>
      </c>
      <c r="C1150" s="22" t="s">
        <v>5576</v>
      </c>
      <c r="D1150" s="22">
        <v>620</v>
      </c>
      <c r="E1150" s="22" t="s">
        <v>261</v>
      </c>
      <c r="F1150" s="22" t="s">
        <v>2628</v>
      </c>
      <c r="G1150" s="61" t="s">
        <v>88</v>
      </c>
      <c r="H1150" s="46">
        <v>1.38</v>
      </c>
      <c r="I1150" s="46">
        <v>0.85</v>
      </c>
      <c r="J1150" s="46">
        <v>0</v>
      </c>
      <c r="K1150" s="46">
        <v>0.09</v>
      </c>
    </row>
    <row r="1151" spans="1:11" ht="12.75" hidden="1" customHeight="1" x14ac:dyDescent="0.25">
      <c r="A1151" s="22" t="s">
        <v>702</v>
      </c>
      <c r="B1151" s="22">
        <v>2008</v>
      </c>
      <c r="C1151" s="22" t="s">
        <v>5576</v>
      </c>
      <c r="D1151" s="22">
        <v>621</v>
      </c>
      <c r="E1151" s="22" t="s">
        <v>261</v>
      </c>
      <c r="F1151" s="22" t="s">
        <v>2629</v>
      </c>
      <c r="G1151" s="61" t="s">
        <v>88</v>
      </c>
      <c r="H1151" s="46">
        <v>0.89</v>
      </c>
      <c r="I1151" s="46">
        <v>0.23</v>
      </c>
      <c r="J1151" s="46">
        <v>0.82</v>
      </c>
      <c r="K1151" s="46">
        <v>0.14000000000000001</v>
      </c>
    </row>
    <row r="1152" spans="1:11" ht="12.75" hidden="1" customHeight="1" x14ac:dyDescent="0.25">
      <c r="A1152" s="22" t="s">
        <v>703</v>
      </c>
      <c r="B1152" s="22">
        <v>2008</v>
      </c>
      <c r="C1152" s="22" t="s">
        <v>5576</v>
      </c>
      <c r="D1152" s="22">
        <v>622</v>
      </c>
      <c r="E1152" s="22" t="s">
        <v>261</v>
      </c>
      <c r="F1152" s="22" t="s">
        <v>2630</v>
      </c>
      <c r="G1152" s="61" t="s">
        <v>88</v>
      </c>
      <c r="H1152" s="46">
        <v>2.44</v>
      </c>
      <c r="I1152" s="46">
        <v>1.53</v>
      </c>
      <c r="J1152" s="46">
        <v>0</v>
      </c>
      <c r="K1152" s="46">
        <v>0.26</v>
      </c>
    </row>
    <row r="1153" spans="1:11" ht="12.75" hidden="1" customHeight="1" x14ac:dyDescent="0.25">
      <c r="A1153" s="22" t="s">
        <v>704</v>
      </c>
      <c r="B1153" s="22">
        <v>2008</v>
      </c>
      <c r="C1153" s="22" t="s">
        <v>5576</v>
      </c>
      <c r="D1153" s="22">
        <v>623</v>
      </c>
      <c r="E1153" s="22" t="s">
        <v>261</v>
      </c>
      <c r="F1153" s="22" t="s">
        <v>2631</v>
      </c>
      <c r="G1153" s="61" t="s">
        <v>88</v>
      </c>
      <c r="H1153" s="46">
        <v>1.39</v>
      </c>
      <c r="I1153" s="46">
        <v>0.53</v>
      </c>
      <c r="J1153" s="46">
        <v>4.74</v>
      </c>
      <c r="K1153" s="46">
        <v>0.19</v>
      </c>
    </row>
    <row r="1154" spans="1:11" ht="12.75" hidden="1" customHeight="1" x14ac:dyDescent="0.25">
      <c r="A1154" s="22" t="s">
        <v>705</v>
      </c>
      <c r="B1154" s="22">
        <v>2008</v>
      </c>
      <c r="C1154" s="22" t="s">
        <v>5576</v>
      </c>
      <c r="D1154" s="22">
        <v>624</v>
      </c>
      <c r="E1154" s="22" t="s">
        <v>261</v>
      </c>
      <c r="F1154" s="22" t="s">
        <v>2632</v>
      </c>
      <c r="G1154" s="61" t="s">
        <v>88</v>
      </c>
      <c r="H1154" s="46">
        <v>1.39</v>
      </c>
      <c r="I1154" s="46">
        <v>0.25</v>
      </c>
      <c r="J1154" s="46">
        <v>3.21</v>
      </c>
      <c r="K1154" s="46">
        <v>0.03</v>
      </c>
    </row>
    <row r="1155" spans="1:11" ht="12.75" hidden="1" customHeight="1" x14ac:dyDescent="0.25">
      <c r="A1155" s="22" t="s">
        <v>706</v>
      </c>
      <c r="B1155" s="22">
        <v>2008</v>
      </c>
      <c r="C1155" s="22" t="s">
        <v>5576</v>
      </c>
      <c r="D1155" s="22">
        <v>625</v>
      </c>
      <c r="E1155" s="22" t="s">
        <v>261</v>
      </c>
      <c r="F1155" s="22" t="s">
        <v>2633</v>
      </c>
      <c r="G1155" s="61" t="s">
        <v>88</v>
      </c>
      <c r="H1155" s="46">
        <v>1.62</v>
      </c>
      <c r="I1155" s="46">
        <v>0.31</v>
      </c>
      <c r="J1155" s="46">
        <v>2.65</v>
      </c>
      <c r="K1155" s="46">
        <v>0.05</v>
      </c>
    </row>
    <row r="1156" spans="1:11" ht="12.75" hidden="1" customHeight="1" x14ac:dyDescent="0.25">
      <c r="A1156" s="22" t="s">
        <v>707</v>
      </c>
      <c r="B1156" s="22">
        <v>2008</v>
      </c>
      <c r="C1156" s="22" t="s">
        <v>5576</v>
      </c>
      <c r="D1156" s="22">
        <v>626</v>
      </c>
      <c r="E1156" s="22" t="s">
        <v>261</v>
      </c>
      <c r="F1156" s="22" t="s">
        <v>2634</v>
      </c>
      <c r="G1156" s="61" t="s">
        <v>88</v>
      </c>
      <c r="H1156" s="46">
        <v>0.74</v>
      </c>
      <c r="I1156" s="46">
        <v>0.18</v>
      </c>
      <c r="J1156" s="46">
        <v>2.19</v>
      </c>
      <c r="K1156" s="46">
        <v>0</v>
      </c>
    </row>
    <row r="1157" spans="1:11" ht="15" hidden="1" customHeight="1" x14ac:dyDescent="0.25">
      <c r="A1157" s="22" t="s">
        <v>708</v>
      </c>
      <c r="B1157" s="22">
        <v>2008</v>
      </c>
      <c r="C1157" s="22" t="s">
        <v>5576</v>
      </c>
      <c r="D1157" s="22">
        <v>627</v>
      </c>
      <c r="E1157" s="22" t="s">
        <v>261</v>
      </c>
      <c r="F1157" s="22" t="s">
        <v>2635</v>
      </c>
      <c r="G1157" s="61" t="s">
        <v>88</v>
      </c>
      <c r="H1157" s="46">
        <v>0.39</v>
      </c>
      <c r="I1157" s="46">
        <v>0.47</v>
      </c>
      <c r="J1157" s="46">
        <v>2.04</v>
      </c>
      <c r="K1157" s="46">
        <v>1.46</v>
      </c>
    </row>
    <row r="1158" spans="1:11" ht="12.75" hidden="1" customHeight="1" x14ac:dyDescent="0.25">
      <c r="A1158" s="22" t="s">
        <v>709</v>
      </c>
      <c r="B1158" s="22">
        <v>2008</v>
      </c>
      <c r="C1158" s="22" t="s">
        <v>5576</v>
      </c>
      <c r="D1158" s="22">
        <v>628</v>
      </c>
      <c r="E1158" s="22" t="s">
        <v>261</v>
      </c>
      <c r="F1158" s="22" t="s">
        <v>2636</v>
      </c>
      <c r="G1158" s="61" t="s">
        <v>88</v>
      </c>
      <c r="H1158" s="46">
        <v>1.08</v>
      </c>
      <c r="I1158" s="46">
        <v>0</v>
      </c>
      <c r="J1158" s="46">
        <v>0</v>
      </c>
      <c r="K1158" s="46">
        <v>0.16</v>
      </c>
    </row>
    <row r="1159" spans="1:11" ht="12.75" hidden="1" customHeight="1" x14ac:dyDescent="0.25">
      <c r="A1159" s="22" t="s">
        <v>710</v>
      </c>
      <c r="B1159" s="22">
        <v>2008</v>
      </c>
      <c r="C1159" s="22" t="s">
        <v>5576</v>
      </c>
      <c r="D1159" s="22">
        <v>629</v>
      </c>
      <c r="E1159" s="22" t="s">
        <v>261</v>
      </c>
      <c r="F1159" s="22" t="s">
        <v>2637</v>
      </c>
      <c r="G1159" s="61" t="s">
        <v>88</v>
      </c>
      <c r="H1159" s="46">
        <v>0.39</v>
      </c>
      <c r="I1159" s="46">
        <v>0.74</v>
      </c>
      <c r="J1159" s="46">
        <v>0</v>
      </c>
      <c r="K1159" s="46">
        <v>1.1399999999999999</v>
      </c>
    </row>
    <row r="1160" spans="1:11" ht="12.75" hidden="1" customHeight="1" x14ac:dyDescent="0.25">
      <c r="A1160" s="22" t="s">
        <v>711</v>
      </c>
      <c r="B1160" s="22">
        <v>2008</v>
      </c>
      <c r="C1160" s="22" t="s">
        <v>5576</v>
      </c>
      <c r="D1160" s="22">
        <v>630</v>
      </c>
      <c r="E1160" s="22" t="s">
        <v>261</v>
      </c>
      <c r="F1160" s="22" t="s">
        <v>2638</v>
      </c>
      <c r="G1160" s="61" t="s">
        <v>88</v>
      </c>
      <c r="H1160" s="46">
        <v>0.82</v>
      </c>
      <c r="I1160" s="46">
        <v>0.09</v>
      </c>
      <c r="J1160" s="46">
        <v>0</v>
      </c>
      <c r="K1160" s="46">
        <v>0.17</v>
      </c>
    </row>
    <row r="1161" spans="1:11" ht="12.75" hidden="1" customHeight="1" x14ac:dyDescent="0.25">
      <c r="A1161" s="22" t="s">
        <v>712</v>
      </c>
      <c r="B1161" s="22">
        <v>2008</v>
      </c>
      <c r="C1161" s="22" t="s">
        <v>5576</v>
      </c>
      <c r="D1161" s="22">
        <v>631</v>
      </c>
      <c r="E1161" s="22" t="s">
        <v>261</v>
      </c>
      <c r="F1161" s="22" t="s">
        <v>2639</v>
      </c>
      <c r="G1161" s="61" t="s">
        <v>88</v>
      </c>
      <c r="H1161" s="46">
        <v>0.43</v>
      </c>
      <c r="I1161" s="46">
        <v>0.92</v>
      </c>
      <c r="J1161" s="46">
        <v>2.75</v>
      </c>
      <c r="K1161" s="46">
        <v>0.1</v>
      </c>
    </row>
    <row r="1162" spans="1:11" ht="12.75" hidden="1" customHeight="1" x14ac:dyDescent="0.25">
      <c r="A1162" s="22" t="s">
        <v>713</v>
      </c>
      <c r="B1162" s="22">
        <v>2008</v>
      </c>
      <c r="C1162" s="22" t="s">
        <v>5576</v>
      </c>
      <c r="D1162" s="22">
        <v>632</v>
      </c>
      <c r="E1162" s="22" t="s">
        <v>261</v>
      </c>
      <c r="F1162" s="22" t="s">
        <v>2640</v>
      </c>
      <c r="G1162" s="61" t="s">
        <v>88</v>
      </c>
      <c r="H1162" s="46">
        <v>3.98</v>
      </c>
      <c r="I1162" s="46">
        <v>0.51</v>
      </c>
      <c r="J1162" s="46">
        <v>0</v>
      </c>
      <c r="K1162" s="46">
        <v>0.31</v>
      </c>
    </row>
    <row r="1163" spans="1:11" ht="15" hidden="1" customHeight="1" x14ac:dyDescent="0.25">
      <c r="A1163" s="22" t="s">
        <v>714</v>
      </c>
      <c r="B1163" s="22">
        <v>2008</v>
      </c>
      <c r="C1163" s="22" t="s">
        <v>5576</v>
      </c>
      <c r="D1163" s="22">
        <v>633</v>
      </c>
      <c r="E1163" s="22" t="s">
        <v>261</v>
      </c>
      <c r="F1163" s="22" t="s">
        <v>2641</v>
      </c>
      <c r="G1163" s="61" t="s">
        <v>88</v>
      </c>
      <c r="H1163" s="46">
        <v>2.63</v>
      </c>
      <c r="I1163" s="46">
        <v>2.4</v>
      </c>
      <c r="J1163" s="46">
        <v>0</v>
      </c>
      <c r="K1163" s="46">
        <v>0.39</v>
      </c>
    </row>
    <row r="1164" spans="1:11" ht="15" hidden="1" customHeight="1" x14ac:dyDescent="0.25">
      <c r="A1164" s="22" t="s">
        <v>715</v>
      </c>
      <c r="B1164" s="22">
        <v>2008</v>
      </c>
      <c r="C1164" s="22" t="s">
        <v>5576</v>
      </c>
      <c r="D1164" s="22">
        <v>634</v>
      </c>
      <c r="E1164" s="22" t="s">
        <v>261</v>
      </c>
      <c r="F1164" s="22" t="s">
        <v>2642</v>
      </c>
      <c r="G1164" s="61" t="s">
        <v>88</v>
      </c>
      <c r="H1164" s="46">
        <v>3.99</v>
      </c>
      <c r="I1164" s="46">
        <v>0.64</v>
      </c>
      <c r="J1164" s="46">
        <v>0</v>
      </c>
      <c r="K1164" s="46">
        <v>0.26</v>
      </c>
    </row>
    <row r="1165" spans="1:11" ht="12.75" hidden="1" customHeight="1" x14ac:dyDescent="0.25">
      <c r="A1165" s="22" t="s">
        <v>716</v>
      </c>
      <c r="B1165" s="22">
        <v>2008</v>
      </c>
      <c r="C1165" s="22" t="s">
        <v>5576</v>
      </c>
      <c r="D1165" s="22">
        <v>635</v>
      </c>
      <c r="E1165" s="22" t="s">
        <v>261</v>
      </c>
      <c r="F1165" s="22" t="s">
        <v>2643</v>
      </c>
      <c r="G1165" s="61" t="s">
        <v>88</v>
      </c>
      <c r="H1165" s="46">
        <v>2.64</v>
      </c>
      <c r="I1165" s="46">
        <v>1.52</v>
      </c>
      <c r="J1165" s="46">
        <v>13.57</v>
      </c>
      <c r="K1165" s="46">
        <v>0</v>
      </c>
    </row>
    <row r="1166" spans="1:11" ht="12.75" hidden="1" customHeight="1" x14ac:dyDescent="0.25">
      <c r="A1166" s="22" t="s">
        <v>717</v>
      </c>
      <c r="B1166" s="22">
        <v>2008</v>
      </c>
      <c r="C1166" s="22" t="s">
        <v>5576</v>
      </c>
      <c r="D1166" s="22">
        <v>636</v>
      </c>
      <c r="E1166" s="22" t="s">
        <v>261</v>
      </c>
      <c r="F1166" s="22" t="s">
        <v>2644</v>
      </c>
      <c r="G1166" s="61" t="s">
        <v>88</v>
      </c>
      <c r="H1166" s="46">
        <v>2.3199999999999998</v>
      </c>
      <c r="I1166" s="46">
        <v>1.29</v>
      </c>
      <c r="J1166" s="46">
        <v>11.59</v>
      </c>
      <c r="K1166" s="46">
        <v>0.04</v>
      </c>
    </row>
    <row r="1167" spans="1:11" ht="12.75" hidden="1" customHeight="1" x14ac:dyDescent="0.25">
      <c r="A1167" s="22" t="s">
        <v>718</v>
      </c>
      <c r="B1167" s="22">
        <v>2008</v>
      </c>
      <c r="C1167" s="22" t="s">
        <v>5576</v>
      </c>
      <c r="D1167" s="22">
        <v>637</v>
      </c>
      <c r="E1167" s="22" t="s">
        <v>261</v>
      </c>
      <c r="F1167" s="22" t="s">
        <v>2645</v>
      </c>
      <c r="G1167" s="61" t="s">
        <v>88</v>
      </c>
      <c r="H1167" s="46">
        <v>4.3600000000000003</v>
      </c>
      <c r="I1167" s="46">
        <v>1.07</v>
      </c>
      <c r="J1167" s="46">
        <v>1.18</v>
      </c>
      <c r="K1167" s="46">
        <v>0.06</v>
      </c>
    </row>
    <row r="1168" spans="1:11" ht="12.75" hidden="1" customHeight="1" x14ac:dyDescent="0.25">
      <c r="A1168" s="22" t="s">
        <v>719</v>
      </c>
      <c r="B1168" s="22">
        <v>2008</v>
      </c>
      <c r="C1168" s="22" t="s">
        <v>5576</v>
      </c>
      <c r="D1168" s="22">
        <v>638</v>
      </c>
      <c r="E1168" s="22" t="s">
        <v>261</v>
      </c>
      <c r="F1168" s="22" t="s">
        <v>2646</v>
      </c>
      <c r="G1168" s="61" t="s">
        <v>88</v>
      </c>
      <c r="H1168" s="46">
        <v>2.08</v>
      </c>
      <c r="I1168" s="46">
        <v>0.77</v>
      </c>
      <c r="J1168" s="46">
        <v>1.8</v>
      </c>
      <c r="K1168" s="46">
        <v>0.03</v>
      </c>
    </row>
    <row r="1169" spans="1:16" ht="12.75" hidden="1" customHeight="1" x14ac:dyDescent="0.25">
      <c r="A1169" s="22" t="s">
        <v>720</v>
      </c>
      <c r="B1169" s="22">
        <v>2008</v>
      </c>
      <c r="C1169" s="22" t="s">
        <v>5576</v>
      </c>
      <c r="D1169" s="22">
        <v>639</v>
      </c>
      <c r="E1169" s="22" t="s">
        <v>261</v>
      </c>
      <c r="F1169" s="22" t="s">
        <v>2647</v>
      </c>
      <c r="G1169" s="61" t="s">
        <v>88</v>
      </c>
      <c r="H1169" s="46">
        <v>0.89</v>
      </c>
      <c r="I1169" s="46">
        <v>0.8</v>
      </c>
      <c r="J1169" s="46">
        <v>0</v>
      </c>
      <c r="K1169" s="46">
        <v>0.21</v>
      </c>
    </row>
    <row r="1170" spans="1:16" ht="12.75" hidden="1" customHeight="1" x14ac:dyDescent="0.25">
      <c r="A1170" s="22" t="s">
        <v>721</v>
      </c>
      <c r="B1170" s="22">
        <v>2008</v>
      </c>
      <c r="C1170" s="22" t="s">
        <v>5576</v>
      </c>
      <c r="D1170" s="22">
        <v>640</v>
      </c>
      <c r="E1170" s="22" t="s">
        <v>261</v>
      </c>
      <c r="F1170" s="22" t="s">
        <v>2648</v>
      </c>
      <c r="G1170" s="61" t="s">
        <v>88</v>
      </c>
      <c r="H1170" s="46">
        <v>1.87</v>
      </c>
      <c r="I1170" s="46">
        <v>7.0000000000000007E-2</v>
      </c>
      <c r="J1170" s="46">
        <v>2.95</v>
      </c>
      <c r="K1170" s="46">
        <v>0.55000000000000004</v>
      </c>
    </row>
    <row r="1171" spans="1:16" ht="12.75" hidden="1" customHeight="1" x14ac:dyDescent="0.25">
      <c r="A1171" s="22" t="s">
        <v>722</v>
      </c>
      <c r="B1171" s="22">
        <v>2008</v>
      </c>
      <c r="C1171" s="22" t="s">
        <v>5576</v>
      </c>
      <c r="D1171" s="22">
        <v>641</v>
      </c>
      <c r="E1171" s="22" t="s">
        <v>261</v>
      </c>
      <c r="F1171" s="22" t="s">
        <v>2649</v>
      </c>
      <c r="G1171" s="61" t="s">
        <v>88</v>
      </c>
      <c r="H1171" s="46">
        <v>0.65</v>
      </c>
      <c r="I1171" s="46">
        <v>0.32</v>
      </c>
      <c r="J1171" s="46">
        <v>0</v>
      </c>
      <c r="K1171" s="46">
        <v>0.01</v>
      </c>
    </row>
    <row r="1172" spans="1:16" ht="12.75" hidden="1" customHeight="1" x14ac:dyDescent="0.25">
      <c r="A1172" s="22" t="s">
        <v>723</v>
      </c>
      <c r="B1172" s="22">
        <v>2008</v>
      </c>
      <c r="C1172" s="22" t="s">
        <v>5576</v>
      </c>
      <c r="D1172" s="22">
        <v>642</v>
      </c>
      <c r="E1172" s="22" t="s">
        <v>263</v>
      </c>
      <c r="F1172" s="22" t="s">
        <v>2425</v>
      </c>
      <c r="G1172" s="61" t="s">
        <v>88</v>
      </c>
      <c r="H1172" s="46">
        <v>3.31</v>
      </c>
      <c r="I1172" s="46">
        <v>1.25</v>
      </c>
      <c r="J1172" s="46">
        <v>0</v>
      </c>
      <c r="K1172" s="46">
        <v>0.16</v>
      </c>
      <c r="M1172" s="61" t="s">
        <v>214</v>
      </c>
      <c r="N1172" s="46">
        <v>0</v>
      </c>
      <c r="O1172" s="46">
        <v>0</v>
      </c>
      <c r="P1172" s="46">
        <v>0</v>
      </c>
    </row>
    <row r="1173" spans="1:16" ht="12.75" hidden="1" customHeight="1" x14ac:dyDescent="0.25">
      <c r="A1173" s="22" t="s">
        <v>724</v>
      </c>
      <c r="B1173" s="22">
        <v>2008</v>
      </c>
      <c r="C1173" s="22" t="s">
        <v>5576</v>
      </c>
      <c r="D1173" s="22">
        <v>643</v>
      </c>
      <c r="E1173" s="22" t="s">
        <v>263</v>
      </c>
      <c r="F1173" s="22" t="s">
        <v>2650</v>
      </c>
      <c r="G1173" s="61" t="s">
        <v>88</v>
      </c>
      <c r="H1173" s="46">
        <v>2.17</v>
      </c>
      <c r="I1173" s="46">
        <v>0.04</v>
      </c>
      <c r="J1173" s="46">
        <v>3.77</v>
      </c>
      <c r="K1173" s="46">
        <v>0.12</v>
      </c>
      <c r="M1173" s="61" t="s">
        <v>214</v>
      </c>
      <c r="N1173" s="46">
        <v>0.06</v>
      </c>
      <c r="O1173" s="46">
        <v>0</v>
      </c>
      <c r="P1173" s="46">
        <v>0</v>
      </c>
    </row>
    <row r="1174" spans="1:16" ht="12.75" hidden="1" customHeight="1" x14ac:dyDescent="0.25">
      <c r="A1174" s="22" t="s">
        <v>725</v>
      </c>
      <c r="B1174" s="22">
        <v>2008</v>
      </c>
      <c r="C1174" s="22" t="s">
        <v>5576</v>
      </c>
      <c r="D1174" s="22">
        <v>644</v>
      </c>
      <c r="E1174" s="22" t="s">
        <v>263</v>
      </c>
      <c r="F1174" s="22" t="s">
        <v>2651</v>
      </c>
      <c r="G1174" s="61" t="s">
        <v>88</v>
      </c>
      <c r="H1174" s="46">
        <v>3.78</v>
      </c>
      <c r="I1174" s="46">
        <v>2.98</v>
      </c>
      <c r="J1174" s="46">
        <v>15.96</v>
      </c>
      <c r="K1174" s="46">
        <v>0.26</v>
      </c>
      <c r="M1174" s="61" t="s">
        <v>214</v>
      </c>
      <c r="N1174" s="46">
        <v>0</v>
      </c>
      <c r="O1174" s="46">
        <v>0</v>
      </c>
      <c r="P1174" s="46">
        <v>0</v>
      </c>
    </row>
    <row r="1175" spans="1:16" ht="12.75" hidden="1" customHeight="1" x14ac:dyDescent="0.25">
      <c r="A1175" s="22" t="s">
        <v>726</v>
      </c>
      <c r="B1175" s="22">
        <v>2008</v>
      </c>
      <c r="C1175" s="22" t="s">
        <v>5576</v>
      </c>
      <c r="D1175" s="22">
        <v>645</v>
      </c>
      <c r="E1175" s="22" t="s">
        <v>263</v>
      </c>
      <c r="F1175" s="22" t="s">
        <v>2652</v>
      </c>
      <c r="G1175" s="61" t="s">
        <v>88</v>
      </c>
      <c r="H1175" s="46">
        <v>2.89</v>
      </c>
      <c r="I1175" s="46">
        <v>1.79</v>
      </c>
      <c r="J1175" s="46">
        <v>4.9800000000000004</v>
      </c>
      <c r="K1175" s="46">
        <v>0.11</v>
      </c>
      <c r="M1175" s="61" t="s">
        <v>214</v>
      </c>
      <c r="N1175" s="46">
        <v>0</v>
      </c>
      <c r="O1175" s="46">
        <v>0</v>
      </c>
      <c r="P1175" s="46">
        <v>0</v>
      </c>
    </row>
    <row r="1176" spans="1:16" ht="12.75" hidden="1" customHeight="1" x14ac:dyDescent="0.25">
      <c r="A1176" s="22" t="s">
        <v>727</v>
      </c>
      <c r="B1176" s="22">
        <v>2008</v>
      </c>
      <c r="C1176" s="22" t="s">
        <v>5576</v>
      </c>
      <c r="D1176" s="22">
        <v>646</v>
      </c>
      <c r="E1176" s="22" t="s">
        <v>263</v>
      </c>
      <c r="F1176" s="22" t="s">
        <v>2653</v>
      </c>
      <c r="G1176" s="61" t="s">
        <v>88</v>
      </c>
      <c r="H1176" s="46">
        <v>0.87</v>
      </c>
      <c r="I1176" s="46">
        <v>0.64</v>
      </c>
      <c r="J1176" s="46">
        <v>0.18</v>
      </c>
      <c r="K1176" s="46">
        <v>0.01</v>
      </c>
      <c r="M1176" s="61" t="s">
        <v>214</v>
      </c>
      <c r="N1176" s="46">
        <v>0</v>
      </c>
      <c r="O1176" s="46">
        <v>0</v>
      </c>
      <c r="P1176" s="46">
        <v>0</v>
      </c>
    </row>
    <row r="1177" spans="1:16" ht="12.75" hidden="1" customHeight="1" x14ac:dyDescent="0.25">
      <c r="A1177" s="22" t="s">
        <v>728</v>
      </c>
      <c r="B1177" s="22">
        <v>2008</v>
      </c>
      <c r="C1177" s="22" t="s">
        <v>5576</v>
      </c>
      <c r="D1177" s="22">
        <v>647</v>
      </c>
      <c r="E1177" s="22" t="s">
        <v>263</v>
      </c>
      <c r="F1177" s="22" t="s">
        <v>2654</v>
      </c>
      <c r="G1177" s="61" t="s">
        <v>88</v>
      </c>
      <c r="H1177" s="46">
        <v>2.94</v>
      </c>
      <c r="I1177" s="46">
        <v>0.41</v>
      </c>
      <c r="J1177" s="46">
        <v>0</v>
      </c>
      <c r="K1177" s="46">
        <v>0.02</v>
      </c>
      <c r="M1177" s="61" t="s">
        <v>214</v>
      </c>
      <c r="N1177" s="46">
        <v>0</v>
      </c>
      <c r="O1177" s="46">
        <v>0</v>
      </c>
      <c r="P1177" s="46">
        <v>0</v>
      </c>
    </row>
    <row r="1178" spans="1:16" ht="12.75" hidden="1" customHeight="1" x14ac:dyDescent="0.25">
      <c r="A1178" s="22" t="s">
        <v>729</v>
      </c>
      <c r="B1178" s="22">
        <v>2008</v>
      </c>
      <c r="C1178" s="22" t="s">
        <v>5576</v>
      </c>
      <c r="D1178" s="22">
        <v>648</v>
      </c>
      <c r="E1178" s="22" t="s">
        <v>263</v>
      </c>
      <c r="F1178" s="22" t="s">
        <v>2655</v>
      </c>
      <c r="G1178" s="61" t="s">
        <v>88</v>
      </c>
      <c r="H1178" s="46">
        <v>7.02</v>
      </c>
      <c r="I1178" s="46">
        <v>0.59</v>
      </c>
      <c r="J1178" s="46">
        <v>1.98</v>
      </c>
      <c r="K1178" s="46">
        <v>0.25</v>
      </c>
      <c r="M1178" s="61" t="s">
        <v>214</v>
      </c>
      <c r="N1178" s="46">
        <v>0</v>
      </c>
      <c r="O1178" s="46">
        <v>0</v>
      </c>
      <c r="P1178" s="46">
        <v>0</v>
      </c>
    </row>
    <row r="1179" spans="1:16" ht="12.75" hidden="1" customHeight="1" x14ac:dyDescent="0.25">
      <c r="A1179" s="22" t="s">
        <v>730</v>
      </c>
      <c r="B1179" s="22">
        <v>2008</v>
      </c>
      <c r="C1179" s="22" t="s">
        <v>5576</v>
      </c>
      <c r="D1179" s="22">
        <v>649</v>
      </c>
      <c r="E1179" s="22" t="s">
        <v>263</v>
      </c>
      <c r="F1179" s="22" t="s">
        <v>2656</v>
      </c>
      <c r="G1179" s="61" t="s">
        <v>88</v>
      </c>
      <c r="H1179" s="46">
        <v>2.33</v>
      </c>
      <c r="I1179" s="46">
        <v>3.77</v>
      </c>
      <c r="J1179" s="46">
        <v>1.92</v>
      </c>
      <c r="K1179" s="46">
        <v>0.4</v>
      </c>
      <c r="M1179" s="61" t="s">
        <v>214</v>
      </c>
      <c r="N1179" s="46">
        <v>0</v>
      </c>
      <c r="O1179" s="46">
        <v>0</v>
      </c>
      <c r="P1179" s="46">
        <v>0</v>
      </c>
    </row>
    <row r="1180" spans="1:16" ht="12.75" hidden="1" customHeight="1" x14ac:dyDescent="0.25">
      <c r="A1180" s="22" t="s">
        <v>731</v>
      </c>
      <c r="B1180" s="22">
        <v>2008</v>
      </c>
      <c r="C1180" s="22" t="s">
        <v>5576</v>
      </c>
      <c r="D1180" s="22">
        <v>650</v>
      </c>
      <c r="E1180" s="22" t="s">
        <v>263</v>
      </c>
      <c r="F1180" s="22" t="s">
        <v>2657</v>
      </c>
      <c r="G1180" s="61" t="s">
        <v>88</v>
      </c>
      <c r="H1180" s="46">
        <v>3.12</v>
      </c>
      <c r="I1180" s="46">
        <v>1.05</v>
      </c>
      <c r="J1180" s="46">
        <v>0</v>
      </c>
      <c r="K1180" s="46">
        <v>0.31</v>
      </c>
      <c r="M1180" s="61" t="s">
        <v>214</v>
      </c>
      <c r="N1180" s="46">
        <v>0</v>
      </c>
      <c r="O1180" s="46">
        <v>0</v>
      </c>
      <c r="P1180" s="46">
        <v>0</v>
      </c>
    </row>
    <row r="1181" spans="1:16" ht="12.75" hidden="1" customHeight="1" x14ac:dyDescent="0.25">
      <c r="A1181" s="22" t="s">
        <v>732</v>
      </c>
      <c r="B1181" s="22">
        <v>2008</v>
      </c>
      <c r="C1181" s="22" t="s">
        <v>5576</v>
      </c>
      <c r="D1181" s="22">
        <v>651</v>
      </c>
      <c r="E1181" s="22" t="s">
        <v>263</v>
      </c>
      <c r="F1181" s="22" t="s">
        <v>2658</v>
      </c>
      <c r="G1181" s="61" t="s">
        <v>88</v>
      </c>
      <c r="H1181" s="46">
        <v>2.62</v>
      </c>
      <c r="I1181" s="46">
        <v>3.69</v>
      </c>
      <c r="J1181" s="46">
        <v>5.53</v>
      </c>
      <c r="K1181" s="46">
        <v>0.7</v>
      </c>
      <c r="M1181" s="61" t="s">
        <v>214</v>
      </c>
      <c r="N1181" s="46">
        <v>0</v>
      </c>
      <c r="O1181" s="46">
        <v>0</v>
      </c>
      <c r="P1181" s="46">
        <v>0</v>
      </c>
    </row>
    <row r="1182" spans="1:16" ht="12.75" hidden="1" customHeight="1" x14ac:dyDescent="0.25">
      <c r="A1182" s="22" t="s">
        <v>733</v>
      </c>
      <c r="B1182" s="22">
        <v>2008</v>
      </c>
      <c r="C1182" s="22" t="s">
        <v>5576</v>
      </c>
      <c r="D1182" s="22">
        <v>652</v>
      </c>
      <c r="E1182" s="22" t="s">
        <v>263</v>
      </c>
      <c r="F1182" s="22" t="s">
        <v>2659</v>
      </c>
      <c r="G1182" s="61" t="s">
        <v>88</v>
      </c>
      <c r="H1182" s="46">
        <v>5.23</v>
      </c>
      <c r="I1182" s="46">
        <v>0</v>
      </c>
      <c r="J1182" s="46">
        <v>0</v>
      </c>
      <c r="K1182" s="46">
        <v>0.11</v>
      </c>
      <c r="M1182" s="61" t="s">
        <v>214</v>
      </c>
      <c r="N1182" s="46">
        <v>0</v>
      </c>
      <c r="O1182" s="46">
        <v>0</v>
      </c>
      <c r="P1182" s="46">
        <v>0</v>
      </c>
    </row>
    <row r="1183" spans="1:16" ht="12.75" hidden="1" customHeight="1" x14ac:dyDescent="0.25">
      <c r="A1183" s="22" t="s">
        <v>734</v>
      </c>
      <c r="B1183" s="22">
        <v>2008</v>
      </c>
      <c r="C1183" s="22" t="s">
        <v>5576</v>
      </c>
      <c r="D1183" s="22">
        <v>653</v>
      </c>
      <c r="E1183" s="22" t="s">
        <v>263</v>
      </c>
      <c r="F1183" s="22" t="s">
        <v>2660</v>
      </c>
      <c r="G1183" s="61" t="s">
        <v>88</v>
      </c>
      <c r="H1183" s="46">
        <v>3.05</v>
      </c>
      <c r="I1183" s="46">
        <v>0</v>
      </c>
      <c r="J1183" s="46">
        <v>0</v>
      </c>
      <c r="K1183" s="46">
        <v>0.09</v>
      </c>
      <c r="M1183" s="61" t="s">
        <v>214</v>
      </c>
      <c r="N1183" s="46">
        <v>0</v>
      </c>
      <c r="O1183" s="46">
        <v>0</v>
      </c>
      <c r="P1183" s="46">
        <v>0</v>
      </c>
    </row>
    <row r="1184" spans="1:16" ht="12.75" hidden="1" customHeight="1" x14ac:dyDescent="0.25">
      <c r="A1184" s="22" t="s">
        <v>736</v>
      </c>
      <c r="B1184" s="22">
        <v>2008</v>
      </c>
      <c r="C1184" s="22" t="s">
        <v>5576</v>
      </c>
      <c r="D1184" s="22">
        <v>654</v>
      </c>
      <c r="E1184" s="22" t="s">
        <v>263</v>
      </c>
      <c r="F1184" s="22" t="s">
        <v>2661</v>
      </c>
      <c r="G1184" s="61" t="s">
        <v>88</v>
      </c>
      <c r="H1184" s="46">
        <v>3.49</v>
      </c>
      <c r="I1184" s="46">
        <v>1.1299999999999999</v>
      </c>
      <c r="J1184" s="46">
        <v>5.26</v>
      </c>
      <c r="K1184" s="46">
        <v>0.22</v>
      </c>
      <c r="M1184" s="61" t="s">
        <v>214</v>
      </c>
      <c r="N1184" s="46">
        <v>0</v>
      </c>
      <c r="O1184" s="46">
        <v>0</v>
      </c>
      <c r="P1184" s="46">
        <v>0</v>
      </c>
    </row>
    <row r="1185" spans="1:16" ht="12.75" hidden="1" customHeight="1" x14ac:dyDescent="0.25">
      <c r="A1185" s="22" t="s">
        <v>738</v>
      </c>
      <c r="B1185" s="22">
        <v>2008</v>
      </c>
      <c r="C1185" s="22" t="s">
        <v>5576</v>
      </c>
      <c r="D1185" s="22">
        <v>655</v>
      </c>
      <c r="E1185" s="22" t="s">
        <v>263</v>
      </c>
      <c r="F1185" s="22" t="s">
        <v>2662</v>
      </c>
      <c r="G1185" s="61" t="s">
        <v>88</v>
      </c>
      <c r="H1185" s="46">
        <v>4.1900000000000004</v>
      </c>
      <c r="I1185" s="46">
        <v>1.26</v>
      </c>
      <c r="J1185" s="46">
        <v>0</v>
      </c>
      <c r="K1185" s="46">
        <v>0.7</v>
      </c>
      <c r="M1185" s="61" t="s">
        <v>214</v>
      </c>
      <c r="N1185" s="46">
        <v>0</v>
      </c>
      <c r="O1185" s="46">
        <v>0</v>
      </c>
      <c r="P1185" s="46">
        <v>0</v>
      </c>
    </row>
    <row r="1186" spans="1:16" ht="12.75" hidden="1" customHeight="1" x14ac:dyDescent="0.25">
      <c r="A1186" s="22" t="s">
        <v>740</v>
      </c>
      <c r="B1186" s="22">
        <v>2008</v>
      </c>
      <c r="C1186" s="22" t="s">
        <v>5576</v>
      </c>
      <c r="D1186" s="22">
        <v>656</v>
      </c>
      <c r="E1186" s="22" t="s">
        <v>263</v>
      </c>
      <c r="F1186" s="22" t="s">
        <v>2663</v>
      </c>
      <c r="G1186" s="61" t="s">
        <v>88</v>
      </c>
      <c r="H1186" s="46">
        <v>3.73</v>
      </c>
      <c r="I1186" s="46">
        <v>0.53</v>
      </c>
      <c r="J1186" s="46">
        <v>0</v>
      </c>
      <c r="K1186" s="46">
        <v>0.26</v>
      </c>
      <c r="M1186" s="61" t="s">
        <v>214</v>
      </c>
      <c r="N1186" s="46">
        <v>0</v>
      </c>
      <c r="O1186" s="46">
        <v>0</v>
      </c>
      <c r="P1186" s="46">
        <v>0</v>
      </c>
    </row>
    <row r="1187" spans="1:16" ht="12.75" hidden="1" customHeight="1" x14ac:dyDescent="0.25">
      <c r="A1187" s="22" t="s">
        <v>742</v>
      </c>
      <c r="B1187" s="22">
        <v>2008</v>
      </c>
      <c r="C1187" s="22" t="s">
        <v>5576</v>
      </c>
      <c r="D1187" s="22">
        <v>657</v>
      </c>
      <c r="E1187" s="22" t="s">
        <v>263</v>
      </c>
      <c r="F1187" s="22" t="s">
        <v>2664</v>
      </c>
      <c r="G1187" s="61" t="s">
        <v>88</v>
      </c>
      <c r="H1187" s="46">
        <v>3.71</v>
      </c>
      <c r="I1187" s="46">
        <v>0.54</v>
      </c>
      <c r="J1187" s="46">
        <v>0.28000000000000003</v>
      </c>
      <c r="K1187" s="46">
        <v>0.28000000000000003</v>
      </c>
      <c r="M1187" s="61" t="s">
        <v>214</v>
      </c>
      <c r="N1187" s="46">
        <v>0</v>
      </c>
      <c r="O1187" s="46">
        <v>0</v>
      </c>
      <c r="P1187" s="46">
        <v>0</v>
      </c>
    </row>
    <row r="1188" spans="1:16" ht="12.75" hidden="1" customHeight="1" x14ac:dyDescent="0.25">
      <c r="A1188" s="22" t="s">
        <v>744</v>
      </c>
      <c r="B1188" s="22">
        <v>2008</v>
      </c>
      <c r="C1188" s="22" t="s">
        <v>5576</v>
      </c>
      <c r="D1188" s="22">
        <v>658</v>
      </c>
      <c r="E1188" s="22" t="s">
        <v>263</v>
      </c>
      <c r="F1188" s="22" t="s">
        <v>2665</v>
      </c>
      <c r="G1188" s="61" t="s">
        <v>88</v>
      </c>
      <c r="H1188" s="46">
        <v>3.72</v>
      </c>
      <c r="I1188" s="46">
        <v>2.08</v>
      </c>
      <c r="J1188" s="46">
        <v>0</v>
      </c>
      <c r="K1188" s="46">
        <v>0.19</v>
      </c>
      <c r="M1188" s="61" t="s">
        <v>214</v>
      </c>
      <c r="N1188" s="46">
        <v>0</v>
      </c>
      <c r="O1188" s="46">
        <v>0</v>
      </c>
      <c r="P1188" s="46">
        <v>0</v>
      </c>
    </row>
    <row r="1189" spans="1:16" ht="12.75" hidden="1" customHeight="1" x14ac:dyDescent="0.25">
      <c r="A1189" s="22" t="s">
        <v>746</v>
      </c>
      <c r="B1189" s="22">
        <v>2008</v>
      </c>
      <c r="C1189" s="22" t="s">
        <v>5576</v>
      </c>
      <c r="D1189" s="22">
        <v>659</v>
      </c>
      <c r="E1189" s="22" t="s">
        <v>263</v>
      </c>
      <c r="F1189" s="22" t="s">
        <v>2666</v>
      </c>
      <c r="G1189" s="61" t="s">
        <v>88</v>
      </c>
      <c r="H1189" s="46">
        <v>1.6</v>
      </c>
      <c r="I1189" s="46">
        <v>2.12</v>
      </c>
      <c r="J1189" s="46">
        <v>3.32</v>
      </c>
      <c r="K1189" s="46">
        <v>0.09</v>
      </c>
      <c r="M1189" s="61" t="s">
        <v>214</v>
      </c>
      <c r="N1189" s="46">
        <v>0</v>
      </c>
      <c r="O1189" s="46">
        <v>0</v>
      </c>
      <c r="P1189" s="46">
        <v>0</v>
      </c>
    </row>
    <row r="1190" spans="1:16" ht="12.75" hidden="1" customHeight="1" x14ac:dyDescent="0.25">
      <c r="A1190" s="22" t="s">
        <v>748</v>
      </c>
      <c r="B1190" s="22">
        <v>2008</v>
      </c>
      <c r="C1190" s="22" t="s">
        <v>5576</v>
      </c>
      <c r="D1190" s="22">
        <v>660</v>
      </c>
      <c r="E1190" s="22" t="s">
        <v>263</v>
      </c>
      <c r="F1190" s="22" t="s">
        <v>2667</v>
      </c>
      <c r="G1190" s="61" t="s">
        <v>88</v>
      </c>
      <c r="H1190" s="46">
        <v>2.08</v>
      </c>
      <c r="I1190" s="46">
        <v>6.06</v>
      </c>
      <c r="J1190" s="46">
        <v>0</v>
      </c>
      <c r="K1190" s="46">
        <v>0.14000000000000001</v>
      </c>
      <c r="M1190" s="61" t="s">
        <v>214</v>
      </c>
      <c r="N1190" s="46">
        <v>0</v>
      </c>
      <c r="O1190" s="46">
        <v>0</v>
      </c>
      <c r="P1190" s="46">
        <v>0</v>
      </c>
    </row>
    <row r="1191" spans="1:16" ht="12.75" hidden="1" customHeight="1" x14ac:dyDescent="0.25">
      <c r="A1191" s="22" t="s">
        <v>750</v>
      </c>
      <c r="B1191" s="22">
        <v>2008</v>
      </c>
      <c r="C1191" s="22" t="s">
        <v>5576</v>
      </c>
      <c r="D1191" s="22">
        <v>661</v>
      </c>
      <c r="E1191" s="22" t="s">
        <v>263</v>
      </c>
      <c r="F1191" s="22" t="s">
        <v>2668</v>
      </c>
      <c r="G1191" s="61" t="s">
        <v>88</v>
      </c>
      <c r="H1191" s="46">
        <v>0.61</v>
      </c>
      <c r="I1191" s="46">
        <v>0.27</v>
      </c>
      <c r="J1191" s="46">
        <v>1.51</v>
      </c>
      <c r="K1191" s="46">
        <v>7.0000000000000007E-2</v>
      </c>
      <c r="M1191" s="61" t="s">
        <v>214</v>
      </c>
      <c r="N1191" s="46">
        <v>0</v>
      </c>
      <c r="O1191" s="46">
        <v>0</v>
      </c>
      <c r="P1191" s="46">
        <v>0</v>
      </c>
    </row>
    <row r="1192" spans="1:16" ht="12.75" hidden="1" customHeight="1" x14ac:dyDescent="0.25">
      <c r="A1192" s="22" t="s">
        <v>752</v>
      </c>
      <c r="B1192" s="22">
        <v>2008</v>
      </c>
      <c r="C1192" s="22" t="s">
        <v>5576</v>
      </c>
      <c r="D1192" s="22">
        <v>662</v>
      </c>
      <c r="E1192" s="22" t="s">
        <v>263</v>
      </c>
      <c r="F1192" s="22" t="s">
        <v>2669</v>
      </c>
      <c r="G1192" s="61" t="s">
        <v>88</v>
      </c>
      <c r="H1192" s="46">
        <v>2.4</v>
      </c>
      <c r="I1192" s="46">
        <v>0</v>
      </c>
      <c r="J1192" s="46">
        <v>0</v>
      </c>
      <c r="K1192" s="46">
        <v>0.12</v>
      </c>
      <c r="M1192" s="61" t="s">
        <v>214</v>
      </c>
      <c r="N1192" s="46">
        <v>0</v>
      </c>
      <c r="O1192" s="46">
        <v>0</v>
      </c>
      <c r="P1192" s="46">
        <v>0</v>
      </c>
    </row>
    <row r="1193" spans="1:16" ht="12.75" hidden="1" customHeight="1" x14ac:dyDescent="0.25">
      <c r="A1193" s="22" t="s">
        <v>754</v>
      </c>
      <c r="B1193" s="22">
        <v>2008</v>
      </c>
      <c r="C1193" s="22" t="s">
        <v>5576</v>
      </c>
      <c r="D1193" s="22">
        <v>663</v>
      </c>
      <c r="E1193" s="22" t="s">
        <v>263</v>
      </c>
      <c r="F1193" s="22" t="s">
        <v>2670</v>
      </c>
      <c r="G1193" s="61" t="s">
        <v>88</v>
      </c>
      <c r="H1193" s="46">
        <v>2</v>
      </c>
      <c r="I1193" s="46">
        <v>0.8</v>
      </c>
      <c r="J1193" s="46">
        <v>0</v>
      </c>
      <c r="K1193" s="46">
        <v>0.74</v>
      </c>
      <c r="M1193" s="61" t="s">
        <v>214</v>
      </c>
      <c r="N1193" s="46">
        <v>0</v>
      </c>
      <c r="O1193" s="46">
        <v>0</v>
      </c>
      <c r="P1193" s="46">
        <v>0</v>
      </c>
    </row>
    <row r="1194" spans="1:16" ht="12.75" hidden="1" customHeight="1" x14ac:dyDescent="0.25">
      <c r="A1194" s="22" t="s">
        <v>756</v>
      </c>
      <c r="B1194" s="22">
        <v>2008</v>
      </c>
      <c r="C1194" s="22" t="s">
        <v>5576</v>
      </c>
      <c r="D1194" s="22">
        <v>664</v>
      </c>
      <c r="E1194" s="22" t="s">
        <v>263</v>
      </c>
      <c r="F1194" s="22" t="s">
        <v>2671</v>
      </c>
      <c r="G1194" s="61" t="s">
        <v>88</v>
      </c>
      <c r="H1194" s="46">
        <v>1.34</v>
      </c>
      <c r="I1194" s="46">
        <v>0.89</v>
      </c>
      <c r="J1194" s="46">
        <v>0</v>
      </c>
      <c r="K1194" s="46">
        <v>0.27</v>
      </c>
      <c r="M1194" s="61" t="s">
        <v>214</v>
      </c>
      <c r="N1194" s="46">
        <v>0</v>
      </c>
      <c r="O1194" s="46">
        <v>0</v>
      </c>
      <c r="P1194" s="46">
        <v>0</v>
      </c>
    </row>
    <row r="1195" spans="1:16" ht="12.75" hidden="1" customHeight="1" x14ac:dyDescent="0.25">
      <c r="A1195" s="22" t="s">
        <v>758</v>
      </c>
      <c r="B1195" s="22">
        <v>2008</v>
      </c>
      <c r="C1195" s="22" t="s">
        <v>5576</v>
      </c>
      <c r="D1195" s="22">
        <v>665</v>
      </c>
      <c r="E1195" s="22" t="s">
        <v>263</v>
      </c>
      <c r="F1195" s="22" t="s">
        <v>2672</v>
      </c>
      <c r="G1195" s="61" t="s">
        <v>88</v>
      </c>
      <c r="H1195" s="46">
        <v>2.72</v>
      </c>
      <c r="I1195" s="46">
        <v>1.62</v>
      </c>
      <c r="J1195" s="46">
        <v>2.4500000000000002</v>
      </c>
      <c r="K1195" s="46">
        <v>0.1</v>
      </c>
      <c r="M1195" s="61" t="s">
        <v>214</v>
      </c>
      <c r="N1195" s="46">
        <v>0</v>
      </c>
      <c r="O1195" s="46">
        <v>0</v>
      </c>
      <c r="P1195" s="46">
        <v>0</v>
      </c>
    </row>
    <row r="1196" spans="1:16" ht="12.75" hidden="1" customHeight="1" x14ac:dyDescent="0.25">
      <c r="A1196" s="22" t="s">
        <v>760</v>
      </c>
      <c r="B1196" s="22">
        <v>2008</v>
      </c>
      <c r="C1196" s="22" t="s">
        <v>5576</v>
      </c>
      <c r="D1196" s="22">
        <v>666</v>
      </c>
      <c r="E1196" s="22" t="s">
        <v>263</v>
      </c>
      <c r="F1196" s="22" t="s">
        <v>2674</v>
      </c>
      <c r="G1196" s="61" t="s">
        <v>88</v>
      </c>
      <c r="H1196" s="46">
        <v>1.53</v>
      </c>
      <c r="I1196" s="46">
        <v>0</v>
      </c>
      <c r="J1196" s="46">
        <v>0</v>
      </c>
      <c r="K1196" s="46">
        <v>0</v>
      </c>
      <c r="M1196" s="61" t="s">
        <v>214</v>
      </c>
      <c r="N1196" s="46">
        <v>0</v>
      </c>
      <c r="O1196" s="46">
        <v>0</v>
      </c>
      <c r="P1196" s="46">
        <v>0</v>
      </c>
    </row>
    <row r="1197" spans="1:16" ht="12.75" hidden="1" customHeight="1" x14ac:dyDescent="0.25">
      <c r="A1197" s="22" t="s">
        <v>762</v>
      </c>
      <c r="B1197" s="22">
        <v>2008</v>
      </c>
      <c r="C1197" s="22" t="s">
        <v>5576</v>
      </c>
      <c r="D1197" s="22">
        <v>667</v>
      </c>
      <c r="E1197" s="22" t="s">
        <v>263</v>
      </c>
      <c r="F1197" s="22" t="s">
        <v>2676</v>
      </c>
      <c r="G1197" s="61" t="s">
        <v>88</v>
      </c>
      <c r="H1197" s="46">
        <v>4.01</v>
      </c>
      <c r="I1197" s="46">
        <v>0.43</v>
      </c>
      <c r="J1197" s="46">
        <v>0</v>
      </c>
      <c r="K1197" s="46">
        <v>0.56999999999999995</v>
      </c>
      <c r="M1197" s="61" t="s">
        <v>214</v>
      </c>
      <c r="N1197" s="46">
        <v>0</v>
      </c>
      <c r="O1197" s="46">
        <v>0</v>
      </c>
      <c r="P1197" s="46">
        <v>0</v>
      </c>
    </row>
    <row r="1198" spans="1:16" ht="12.75" hidden="1" customHeight="1" x14ac:dyDescent="0.25">
      <c r="A1198" s="22" t="s">
        <v>764</v>
      </c>
      <c r="B1198" s="22">
        <v>2008</v>
      </c>
      <c r="C1198" s="22" t="s">
        <v>5576</v>
      </c>
      <c r="D1198" s="22">
        <v>668</v>
      </c>
      <c r="E1198" s="22" t="s">
        <v>263</v>
      </c>
      <c r="F1198" s="22" t="s">
        <v>2678</v>
      </c>
      <c r="G1198" s="61" t="s">
        <v>88</v>
      </c>
      <c r="H1198" s="46">
        <v>2.15</v>
      </c>
      <c r="I1198" s="46">
        <v>1.36</v>
      </c>
      <c r="J1198" s="46">
        <v>0</v>
      </c>
      <c r="K1198" s="46">
        <v>0</v>
      </c>
      <c r="M1198" s="61" t="s">
        <v>214</v>
      </c>
      <c r="N1198" s="46">
        <v>0</v>
      </c>
      <c r="O1198" s="46">
        <v>0</v>
      </c>
      <c r="P1198" s="46">
        <v>0</v>
      </c>
    </row>
    <row r="1199" spans="1:16" ht="12.75" hidden="1" customHeight="1" x14ac:dyDescent="0.25">
      <c r="A1199" s="22" t="s">
        <v>766</v>
      </c>
      <c r="B1199" s="22">
        <v>2008</v>
      </c>
      <c r="C1199" s="22" t="s">
        <v>5576</v>
      </c>
      <c r="D1199" s="22">
        <v>669</v>
      </c>
      <c r="E1199" s="22" t="s">
        <v>263</v>
      </c>
      <c r="F1199" s="22" t="s">
        <v>2680</v>
      </c>
      <c r="G1199" s="61" t="s">
        <v>88</v>
      </c>
      <c r="H1199" s="46">
        <v>1.37</v>
      </c>
      <c r="I1199" s="46">
        <v>0</v>
      </c>
      <c r="J1199" s="46">
        <v>0.6</v>
      </c>
      <c r="K1199" s="46">
        <v>0.06</v>
      </c>
      <c r="M1199" s="61" t="s">
        <v>214</v>
      </c>
      <c r="N1199" s="46">
        <v>0</v>
      </c>
      <c r="O1199" s="46">
        <v>0</v>
      </c>
      <c r="P1199" s="46">
        <v>0</v>
      </c>
    </row>
    <row r="1200" spans="1:16" ht="12.75" hidden="1" customHeight="1" x14ac:dyDescent="0.25">
      <c r="A1200" s="22" t="s">
        <v>768</v>
      </c>
      <c r="B1200" s="22">
        <v>2008</v>
      </c>
      <c r="C1200" s="22" t="s">
        <v>5576</v>
      </c>
      <c r="D1200" s="22">
        <v>670</v>
      </c>
      <c r="E1200" s="22" t="s">
        <v>263</v>
      </c>
      <c r="F1200" s="22" t="s">
        <v>2682</v>
      </c>
      <c r="G1200" s="61" t="s">
        <v>88</v>
      </c>
      <c r="H1200" s="46">
        <v>2.78</v>
      </c>
      <c r="I1200" s="46">
        <v>1.47</v>
      </c>
      <c r="J1200" s="46">
        <v>0.83</v>
      </c>
      <c r="K1200" s="46">
        <v>0.01</v>
      </c>
      <c r="M1200" s="61" t="s">
        <v>214</v>
      </c>
      <c r="N1200" s="46">
        <v>0</v>
      </c>
      <c r="O1200" s="46">
        <v>0</v>
      </c>
      <c r="P1200" s="46">
        <v>0</v>
      </c>
    </row>
    <row r="1201" spans="1:16" ht="12.75" hidden="1" customHeight="1" x14ac:dyDescent="0.25">
      <c r="A1201" s="22" t="s">
        <v>770</v>
      </c>
      <c r="B1201" s="22">
        <v>2008</v>
      </c>
      <c r="C1201" s="22" t="s">
        <v>5576</v>
      </c>
      <c r="D1201" s="22">
        <v>671</v>
      </c>
      <c r="E1201" s="22" t="s">
        <v>263</v>
      </c>
      <c r="F1201" s="22" t="s">
        <v>2684</v>
      </c>
      <c r="G1201" s="61" t="s">
        <v>88</v>
      </c>
      <c r="H1201" s="46">
        <v>1.36</v>
      </c>
      <c r="I1201" s="46">
        <v>0.82</v>
      </c>
      <c r="J1201" s="46">
        <v>1.23</v>
      </c>
      <c r="K1201" s="46">
        <v>0.06</v>
      </c>
      <c r="M1201" s="61" t="s">
        <v>214</v>
      </c>
      <c r="N1201" s="46">
        <v>0</v>
      </c>
      <c r="O1201" s="46">
        <v>0</v>
      </c>
      <c r="P1201" s="46">
        <v>0</v>
      </c>
    </row>
    <row r="1202" spans="1:16" ht="12.75" hidden="1" customHeight="1" x14ac:dyDescent="0.25">
      <c r="A1202" s="22" t="s">
        <v>819</v>
      </c>
      <c r="B1202" s="22">
        <v>2008</v>
      </c>
      <c r="C1202" s="22" t="s">
        <v>5576</v>
      </c>
      <c r="D1202" s="22">
        <v>734</v>
      </c>
      <c r="E1202" s="22" t="s">
        <v>264</v>
      </c>
      <c r="F1202" s="22" t="s">
        <v>2427</v>
      </c>
      <c r="G1202" s="61" t="s">
        <v>114</v>
      </c>
      <c r="H1202" s="46">
        <v>2.5</v>
      </c>
      <c r="I1202" s="46">
        <v>1.76</v>
      </c>
      <c r="J1202" s="46">
        <v>0</v>
      </c>
      <c r="K1202" s="46">
        <v>7.0000000000000007E-2</v>
      </c>
      <c r="M1202" s="22" t="s">
        <v>88</v>
      </c>
      <c r="N1202" s="46">
        <v>0</v>
      </c>
      <c r="O1202" s="46">
        <v>0</v>
      </c>
      <c r="P1202" s="46">
        <v>0</v>
      </c>
    </row>
    <row r="1203" spans="1:16" ht="12.75" hidden="1" customHeight="1" x14ac:dyDescent="0.25">
      <c r="A1203" s="22" t="s">
        <v>820</v>
      </c>
      <c r="B1203" s="22">
        <v>2008</v>
      </c>
      <c r="C1203" s="22" t="s">
        <v>5576</v>
      </c>
      <c r="D1203" s="22">
        <v>735</v>
      </c>
      <c r="E1203" s="22" t="s">
        <v>264</v>
      </c>
      <c r="F1203" s="22" t="s">
        <v>2687</v>
      </c>
      <c r="G1203" s="61" t="s">
        <v>114</v>
      </c>
      <c r="H1203" s="46">
        <v>2.84</v>
      </c>
      <c r="I1203" s="46">
        <v>0</v>
      </c>
      <c r="J1203" s="46">
        <v>0</v>
      </c>
      <c r="K1203" s="46">
        <v>0</v>
      </c>
      <c r="M1203" s="22" t="s">
        <v>88</v>
      </c>
      <c r="N1203" s="46">
        <v>0</v>
      </c>
      <c r="O1203" s="46">
        <v>0</v>
      </c>
      <c r="P1203" s="46">
        <v>0</v>
      </c>
    </row>
    <row r="1204" spans="1:16" ht="12.75" hidden="1" customHeight="1" x14ac:dyDescent="0.25">
      <c r="A1204" s="22" t="s">
        <v>821</v>
      </c>
      <c r="B1204" s="22">
        <v>2008</v>
      </c>
      <c r="C1204" s="22" t="s">
        <v>5576</v>
      </c>
      <c r="D1204" s="22">
        <v>736</v>
      </c>
      <c r="E1204" s="22" t="s">
        <v>264</v>
      </c>
      <c r="F1204" s="22" t="s">
        <v>2689</v>
      </c>
      <c r="G1204" s="61" t="s">
        <v>114</v>
      </c>
      <c r="H1204" s="46">
        <v>2.17</v>
      </c>
      <c r="I1204" s="46">
        <v>0</v>
      </c>
      <c r="J1204" s="46">
        <v>0</v>
      </c>
      <c r="K1204" s="46">
        <v>0</v>
      </c>
      <c r="M1204" s="22" t="s">
        <v>88</v>
      </c>
      <c r="N1204" s="46">
        <v>0</v>
      </c>
      <c r="O1204" s="46">
        <v>0</v>
      </c>
      <c r="P1204" s="46">
        <v>0</v>
      </c>
    </row>
    <row r="1205" spans="1:16" ht="12.75" hidden="1" customHeight="1" x14ac:dyDescent="0.25">
      <c r="A1205" s="22" t="s">
        <v>822</v>
      </c>
      <c r="B1205" s="22">
        <v>2008</v>
      </c>
      <c r="C1205" s="22" t="s">
        <v>5576</v>
      </c>
      <c r="D1205" s="22">
        <v>737</v>
      </c>
      <c r="E1205" s="22" t="s">
        <v>264</v>
      </c>
      <c r="F1205" s="22" t="s">
        <v>2691</v>
      </c>
      <c r="G1205" s="61" t="s">
        <v>114</v>
      </c>
      <c r="H1205" s="46">
        <v>1.57</v>
      </c>
      <c r="I1205" s="46">
        <v>0.77</v>
      </c>
      <c r="J1205" s="46">
        <v>2.21</v>
      </c>
      <c r="K1205" s="46">
        <v>1053</v>
      </c>
      <c r="M1205" s="22" t="s">
        <v>88</v>
      </c>
      <c r="N1205" s="46">
        <v>0</v>
      </c>
      <c r="O1205" s="46">
        <v>0</v>
      </c>
      <c r="P1205" s="46">
        <v>0</v>
      </c>
    </row>
    <row r="1206" spans="1:16" ht="12.75" hidden="1" customHeight="1" x14ac:dyDescent="0.25">
      <c r="A1206" s="22" t="s">
        <v>823</v>
      </c>
      <c r="B1206" s="22">
        <v>2008</v>
      </c>
      <c r="C1206" s="22" t="s">
        <v>5576</v>
      </c>
      <c r="D1206" s="22">
        <v>738</v>
      </c>
      <c r="E1206" s="22" t="s">
        <v>264</v>
      </c>
      <c r="F1206" s="22" t="s">
        <v>2693</v>
      </c>
      <c r="G1206" s="61" t="s">
        <v>114</v>
      </c>
      <c r="H1206" s="46">
        <v>1.75</v>
      </c>
      <c r="I1206" s="46">
        <v>2.04</v>
      </c>
      <c r="J1206" s="46">
        <v>12.86</v>
      </c>
      <c r="K1206" s="46">
        <v>0.28999999999999998</v>
      </c>
      <c r="M1206" s="22" t="s">
        <v>88</v>
      </c>
      <c r="N1206" s="46">
        <v>0</v>
      </c>
      <c r="O1206" s="46">
        <v>0</v>
      </c>
      <c r="P1206" s="46">
        <v>0</v>
      </c>
    </row>
    <row r="1207" spans="1:16" ht="12.75" hidden="1" customHeight="1" x14ac:dyDescent="0.25">
      <c r="A1207" s="22" t="s">
        <v>824</v>
      </c>
      <c r="B1207" s="22">
        <v>2008</v>
      </c>
      <c r="C1207" s="22" t="s">
        <v>5576</v>
      </c>
      <c r="D1207" s="22">
        <v>739</v>
      </c>
      <c r="E1207" s="22" t="s">
        <v>264</v>
      </c>
      <c r="F1207" s="22" t="s">
        <v>2695</v>
      </c>
      <c r="G1207" s="61" t="s">
        <v>114</v>
      </c>
      <c r="H1207" s="46">
        <v>1.8</v>
      </c>
      <c r="I1207" s="46">
        <v>0.95</v>
      </c>
      <c r="J1207" s="46">
        <v>0</v>
      </c>
      <c r="K1207" s="46">
        <v>0</v>
      </c>
      <c r="M1207" s="22" t="s">
        <v>88</v>
      </c>
      <c r="N1207" s="46">
        <v>0</v>
      </c>
      <c r="O1207" s="46">
        <v>0</v>
      </c>
      <c r="P1207" s="46">
        <v>0</v>
      </c>
    </row>
    <row r="1208" spans="1:16" ht="12.75" hidden="1" customHeight="1" x14ac:dyDescent="0.25">
      <c r="A1208" s="22" t="s">
        <v>825</v>
      </c>
      <c r="B1208" s="22">
        <v>2008</v>
      </c>
      <c r="C1208" s="22" t="s">
        <v>5576</v>
      </c>
      <c r="D1208" s="22">
        <v>740</v>
      </c>
      <c r="E1208" s="22" t="s">
        <v>264</v>
      </c>
      <c r="F1208" s="22" t="s">
        <v>2697</v>
      </c>
      <c r="G1208" s="61" t="s">
        <v>114</v>
      </c>
      <c r="H1208" s="46">
        <v>0.2</v>
      </c>
      <c r="I1208" s="46">
        <v>0</v>
      </c>
      <c r="J1208" s="46">
        <v>0</v>
      </c>
      <c r="K1208" s="46">
        <v>0.04</v>
      </c>
      <c r="M1208" s="22" t="s">
        <v>88</v>
      </c>
      <c r="N1208" s="46">
        <v>0</v>
      </c>
      <c r="O1208" s="46">
        <v>0</v>
      </c>
      <c r="P1208" s="46">
        <v>0</v>
      </c>
    </row>
    <row r="1209" spans="1:16" ht="12.75" hidden="1" customHeight="1" x14ac:dyDescent="0.25">
      <c r="A1209" s="22" t="s">
        <v>826</v>
      </c>
      <c r="B1209" s="22">
        <v>2008</v>
      </c>
      <c r="C1209" s="22" t="s">
        <v>5576</v>
      </c>
      <c r="D1209" s="22">
        <v>741</v>
      </c>
      <c r="E1209" s="22" t="s">
        <v>264</v>
      </c>
      <c r="F1209" s="22" t="s">
        <v>2699</v>
      </c>
      <c r="G1209" s="61" t="s">
        <v>114</v>
      </c>
      <c r="H1209" s="46">
        <v>0.82</v>
      </c>
      <c r="I1209" s="46">
        <v>0</v>
      </c>
      <c r="J1209" s="46">
        <v>0</v>
      </c>
      <c r="K1209" s="46">
        <v>303</v>
      </c>
      <c r="M1209" s="22" t="s">
        <v>88</v>
      </c>
      <c r="N1209" s="46">
        <v>0</v>
      </c>
      <c r="O1209" s="46">
        <v>0</v>
      </c>
      <c r="P1209" s="46">
        <v>0</v>
      </c>
    </row>
    <row r="1210" spans="1:16" ht="12.75" hidden="1" customHeight="1" x14ac:dyDescent="0.25">
      <c r="A1210" s="22" t="s">
        <v>827</v>
      </c>
      <c r="B1210" s="22">
        <v>2008</v>
      </c>
      <c r="C1210" s="22" t="s">
        <v>5576</v>
      </c>
      <c r="D1210" s="22">
        <v>742</v>
      </c>
      <c r="E1210" s="22" t="s">
        <v>264</v>
      </c>
      <c r="G1210" s="61" t="s">
        <v>114</v>
      </c>
      <c r="H1210" s="46">
        <v>0.01</v>
      </c>
      <c r="I1210" s="46">
        <v>0.16</v>
      </c>
      <c r="J1210" s="46">
        <v>0</v>
      </c>
      <c r="K1210" s="46">
        <v>0</v>
      </c>
      <c r="M1210" s="22" t="s">
        <v>88</v>
      </c>
      <c r="N1210" s="46">
        <v>0</v>
      </c>
      <c r="O1210" s="46">
        <v>0</v>
      </c>
      <c r="P1210" s="46">
        <v>0</v>
      </c>
    </row>
    <row r="1211" spans="1:16" ht="12.75" hidden="1" customHeight="1" x14ac:dyDescent="0.25">
      <c r="A1211" s="22" t="s">
        <v>828</v>
      </c>
      <c r="B1211" s="22">
        <v>2008</v>
      </c>
      <c r="C1211" s="22" t="s">
        <v>5576</v>
      </c>
      <c r="D1211" s="22">
        <v>743</v>
      </c>
      <c r="E1211" s="22" t="s">
        <v>264</v>
      </c>
      <c r="G1211" s="61" t="s">
        <v>114</v>
      </c>
      <c r="H1211" s="46">
        <v>0</v>
      </c>
      <c r="I1211" s="46">
        <v>0</v>
      </c>
      <c r="J1211" s="46">
        <v>0</v>
      </c>
      <c r="K1211" s="46">
        <v>0</v>
      </c>
      <c r="M1211" s="22" t="s">
        <v>88</v>
      </c>
      <c r="N1211" s="46">
        <v>0</v>
      </c>
      <c r="O1211" s="46">
        <v>0</v>
      </c>
      <c r="P1211" s="46">
        <v>0</v>
      </c>
    </row>
    <row r="1212" spans="1:16" ht="12.75" hidden="1" customHeight="1" x14ac:dyDescent="0.25">
      <c r="A1212" s="22" t="s">
        <v>829</v>
      </c>
      <c r="B1212" s="22">
        <v>2008</v>
      </c>
      <c r="C1212" s="22" t="s">
        <v>5576</v>
      </c>
      <c r="D1212" s="22">
        <v>744</v>
      </c>
      <c r="E1212" s="22" t="s">
        <v>264</v>
      </c>
      <c r="F1212" s="22" t="s">
        <v>2701</v>
      </c>
      <c r="G1212" s="61" t="s">
        <v>114</v>
      </c>
      <c r="H1212" s="46">
        <v>1.06</v>
      </c>
      <c r="I1212" s="46">
        <v>0.73</v>
      </c>
      <c r="J1212" s="46">
        <v>0</v>
      </c>
      <c r="K1212" s="46">
        <v>0.14000000000000001</v>
      </c>
      <c r="M1212" s="22" t="s">
        <v>88</v>
      </c>
      <c r="N1212" s="46">
        <v>0</v>
      </c>
      <c r="O1212" s="46">
        <v>0</v>
      </c>
      <c r="P1212" s="46">
        <v>0</v>
      </c>
    </row>
    <row r="1213" spans="1:16" ht="12.75" hidden="1" customHeight="1" x14ac:dyDescent="0.25">
      <c r="A1213" s="22" t="s">
        <v>830</v>
      </c>
      <c r="B1213" s="22">
        <v>2008</v>
      </c>
      <c r="C1213" s="22" t="s">
        <v>5576</v>
      </c>
      <c r="D1213" s="22">
        <v>745</v>
      </c>
      <c r="E1213" s="22" t="s">
        <v>264</v>
      </c>
      <c r="F1213" s="22" t="s">
        <v>2703</v>
      </c>
      <c r="G1213" s="61" t="s">
        <v>114</v>
      </c>
      <c r="H1213" s="46">
        <v>0.75</v>
      </c>
      <c r="I1213" s="46">
        <v>0</v>
      </c>
      <c r="J1213" s="46">
        <v>5.98</v>
      </c>
      <c r="K1213" s="46">
        <v>0</v>
      </c>
      <c r="M1213" s="22" t="s">
        <v>88</v>
      </c>
      <c r="N1213" s="46">
        <v>0</v>
      </c>
      <c r="O1213" s="46">
        <v>0</v>
      </c>
      <c r="P1213" s="46">
        <v>0</v>
      </c>
    </row>
    <row r="1214" spans="1:16" ht="12.75" hidden="1" customHeight="1" x14ac:dyDescent="0.25">
      <c r="A1214" s="22" t="s">
        <v>831</v>
      </c>
      <c r="B1214" s="22">
        <v>2008</v>
      </c>
      <c r="C1214" s="22" t="s">
        <v>5576</v>
      </c>
      <c r="D1214" s="22">
        <v>746</v>
      </c>
      <c r="E1214" s="22" t="s">
        <v>264</v>
      </c>
      <c r="G1214" s="61" t="s">
        <v>114</v>
      </c>
      <c r="H1214" s="46">
        <v>0</v>
      </c>
      <c r="I1214" s="46">
        <v>0.39</v>
      </c>
      <c r="J1214" s="46">
        <v>2.2799999999999998</v>
      </c>
      <c r="K1214" s="46">
        <v>0</v>
      </c>
      <c r="M1214" s="22" t="s">
        <v>88</v>
      </c>
      <c r="N1214" s="46">
        <v>0</v>
      </c>
      <c r="O1214" s="46">
        <v>0</v>
      </c>
      <c r="P1214" s="46">
        <v>0</v>
      </c>
    </row>
    <row r="1215" spans="1:16" ht="12.75" hidden="1" customHeight="1" x14ac:dyDescent="0.25">
      <c r="A1215" s="22" t="s">
        <v>832</v>
      </c>
      <c r="B1215" s="22">
        <v>2008</v>
      </c>
      <c r="C1215" s="22" t="s">
        <v>5576</v>
      </c>
      <c r="D1215" s="22">
        <v>747</v>
      </c>
      <c r="E1215" s="22" t="s">
        <v>264</v>
      </c>
      <c r="F1215" s="22" t="s">
        <v>2705</v>
      </c>
      <c r="G1215" s="61" t="s">
        <v>114</v>
      </c>
      <c r="H1215" s="46">
        <v>0.15</v>
      </c>
      <c r="I1215" s="46">
        <v>1.39</v>
      </c>
      <c r="J1215" s="46">
        <v>0</v>
      </c>
      <c r="K1215" s="46">
        <v>0.14000000000000001</v>
      </c>
      <c r="L1215" s="22" t="s">
        <v>4053</v>
      </c>
      <c r="M1215" s="22" t="s">
        <v>88</v>
      </c>
      <c r="N1215" s="46">
        <v>0.15</v>
      </c>
      <c r="O1215" s="46">
        <v>0.34</v>
      </c>
      <c r="P1215" s="46">
        <v>0</v>
      </c>
    </row>
    <row r="1216" spans="1:16" ht="12.75" hidden="1" customHeight="1" x14ac:dyDescent="0.25">
      <c r="A1216" s="22" t="s">
        <v>833</v>
      </c>
      <c r="B1216" s="22">
        <v>2008</v>
      </c>
      <c r="C1216" s="22" t="s">
        <v>5576</v>
      </c>
      <c r="D1216" s="22">
        <v>748</v>
      </c>
      <c r="E1216" s="22" t="s">
        <v>264</v>
      </c>
      <c r="F1216" s="22" t="s">
        <v>2707</v>
      </c>
      <c r="G1216" s="61" t="s">
        <v>114</v>
      </c>
      <c r="H1216" s="46">
        <v>0.75</v>
      </c>
      <c r="I1216" s="46">
        <v>1.48</v>
      </c>
      <c r="J1216" s="46">
        <v>9</v>
      </c>
      <c r="K1216" s="46">
        <v>0.68</v>
      </c>
      <c r="M1216" s="22" t="s">
        <v>88</v>
      </c>
      <c r="N1216" s="46">
        <v>0</v>
      </c>
      <c r="O1216" s="46">
        <v>0</v>
      </c>
      <c r="P1216" s="46">
        <v>0</v>
      </c>
    </row>
    <row r="1217" spans="1:16" ht="12.75" hidden="1" customHeight="1" x14ac:dyDescent="0.25">
      <c r="A1217" s="22" t="s">
        <v>834</v>
      </c>
      <c r="B1217" s="22">
        <v>2008</v>
      </c>
      <c r="C1217" s="22" t="s">
        <v>5576</v>
      </c>
      <c r="D1217" s="22">
        <v>749</v>
      </c>
      <c r="E1217" s="22" t="s">
        <v>264</v>
      </c>
      <c r="F1217" s="22" t="s">
        <v>2709</v>
      </c>
      <c r="G1217" s="61" t="s">
        <v>114</v>
      </c>
      <c r="H1217" s="46">
        <v>0.57999999999999996</v>
      </c>
      <c r="I1217" s="46">
        <v>1.63</v>
      </c>
      <c r="J1217" s="46">
        <v>0</v>
      </c>
      <c r="K1217" s="46">
        <v>0.14000000000000001</v>
      </c>
      <c r="M1217" s="22" t="s">
        <v>88</v>
      </c>
      <c r="N1217" s="46">
        <v>0</v>
      </c>
      <c r="O1217" s="46">
        <v>0</v>
      </c>
      <c r="P1217" s="46">
        <v>0</v>
      </c>
    </row>
    <row r="1218" spans="1:16" ht="12.75" hidden="1" customHeight="1" x14ac:dyDescent="0.25">
      <c r="A1218" s="22" t="s">
        <v>835</v>
      </c>
      <c r="B1218" s="22">
        <v>2008</v>
      </c>
      <c r="C1218" s="22" t="s">
        <v>5576</v>
      </c>
      <c r="D1218" s="22">
        <v>750</v>
      </c>
      <c r="E1218" s="22" t="s">
        <v>264</v>
      </c>
      <c r="F1218" s="22" t="s">
        <v>2711</v>
      </c>
      <c r="G1218" s="61" t="s">
        <v>114</v>
      </c>
      <c r="H1218" s="46">
        <v>0.56999999999999995</v>
      </c>
      <c r="I1218" s="46">
        <v>0.73</v>
      </c>
      <c r="J1218" s="46">
        <v>0</v>
      </c>
      <c r="K1218" s="46">
        <v>0.31</v>
      </c>
      <c r="M1218" s="22" t="s">
        <v>88</v>
      </c>
      <c r="N1218" s="46">
        <v>0</v>
      </c>
      <c r="O1218" s="46">
        <v>0</v>
      </c>
      <c r="P1218" s="46">
        <v>0</v>
      </c>
    </row>
    <row r="1219" spans="1:16" ht="12.75" hidden="1" customHeight="1" x14ac:dyDescent="0.25">
      <c r="A1219" s="22" t="s">
        <v>836</v>
      </c>
      <c r="B1219" s="22">
        <v>2008</v>
      </c>
      <c r="C1219" s="22" t="s">
        <v>5576</v>
      </c>
      <c r="D1219" s="22">
        <v>751</v>
      </c>
      <c r="E1219" s="22" t="s">
        <v>264</v>
      </c>
      <c r="F1219" s="22" t="s">
        <v>2713</v>
      </c>
      <c r="G1219" s="61" t="s">
        <v>114</v>
      </c>
      <c r="H1219" s="46">
        <v>0.5</v>
      </c>
      <c r="I1219" s="46">
        <v>0</v>
      </c>
      <c r="J1219" s="46">
        <v>0</v>
      </c>
      <c r="K1219" s="46">
        <v>0.21</v>
      </c>
      <c r="M1219" s="22" t="s">
        <v>88</v>
      </c>
      <c r="N1219" s="46">
        <v>0</v>
      </c>
      <c r="O1219" s="46">
        <v>0</v>
      </c>
      <c r="P1219" s="46">
        <v>0</v>
      </c>
    </row>
    <row r="1220" spans="1:16" ht="12.75" hidden="1" customHeight="1" x14ac:dyDescent="0.25">
      <c r="A1220" s="22" t="s">
        <v>837</v>
      </c>
      <c r="B1220" s="22">
        <v>2008</v>
      </c>
      <c r="C1220" s="22" t="s">
        <v>5576</v>
      </c>
      <c r="D1220" s="22">
        <v>752</v>
      </c>
      <c r="E1220" s="22" t="s">
        <v>264</v>
      </c>
      <c r="G1220" s="61" t="s">
        <v>114</v>
      </c>
      <c r="H1220" s="46">
        <v>0</v>
      </c>
      <c r="I1220" s="46">
        <v>0</v>
      </c>
      <c r="J1220" s="46">
        <v>0</v>
      </c>
      <c r="K1220" s="46">
        <v>0.26</v>
      </c>
      <c r="M1220" s="22" t="s">
        <v>88</v>
      </c>
      <c r="N1220" s="46">
        <v>0</v>
      </c>
      <c r="O1220" s="46">
        <v>0</v>
      </c>
      <c r="P1220" s="46">
        <v>0</v>
      </c>
    </row>
    <row r="1221" spans="1:16" ht="12.75" hidden="1" customHeight="1" x14ac:dyDescent="0.25">
      <c r="A1221" s="22" t="s">
        <v>838</v>
      </c>
      <c r="B1221" s="22">
        <v>2008</v>
      </c>
      <c r="C1221" s="22" t="s">
        <v>5576</v>
      </c>
      <c r="D1221" s="22">
        <v>753</v>
      </c>
      <c r="E1221" s="22" t="s">
        <v>264</v>
      </c>
      <c r="F1221" s="22" t="s">
        <v>2715</v>
      </c>
      <c r="G1221" s="61" t="s">
        <v>114</v>
      </c>
      <c r="H1221" s="46">
        <v>0.23</v>
      </c>
      <c r="I1221" s="46">
        <v>0</v>
      </c>
      <c r="J1221" s="46">
        <v>0</v>
      </c>
      <c r="K1221" s="46">
        <v>0.02</v>
      </c>
      <c r="M1221" s="22" t="s">
        <v>88</v>
      </c>
      <c r="N1221" s="46">
        <v>0</v>
      </c>
      <c r="O1221" s="46">
        <v>0</v>
      </c>
      <c r="P1221" s="46">
        <v>0</v>
      </c>
    </row>
    <row r="1222" spans="1:16" ht="12.75" hidden="1" customHeight="1" x14ac:dyDescent="0.25">
      <c r="A1222" s="22" t="s">
        <v>839</v>
      </c>
      <c r="B1222" s="22">
        <v>2008</v>
      </c>
      <c r="C1222" s="22" t="s">
        <v>5576</v>
      </c>
      <c r="D1222" s="22">
        <v>754</v>
      </c>
      <c r="E1222" s="22" t="s">
        <v>264</v>
      </c>
      <c r="F1222" s="22" t="s">
        <v>2717</v>
      </c>
      <c r="G1222" s="61" t="s">
        <v>114</v>
      </c>
      <c r="H1222" s="46">
        <v>0.87</v>
      </c>
      <c r="I1222" s="46">
        <v>0</v>
      </c>
      <c r="J1222" s="46">
        <v>0</v>
      </c>
      <c r="K1222" s="46">
        <v>0.22</v>
      </c>
      <c r="L1222" s="22" t="s">
        <v>4054</v>
      </c>
      <c r="M1222" s="22" t="s">
        <v>88</v>
      </c>
      <c r="N1222" s="46">
        <v>0.57999999999999996</v>
      </c>
      <c r="O1222" s="46">
        <v>0</v>
      </c>
      <c r="P1222" s="46">
        <v>0</v>
      </c>
    </row>
    <row r="1223" spans="1:16" ht="12.75" hidden="1" customHeight="1" x14ac:dyDescent="0.25">
      <c r="A1223" s="22" t="s">
        <v>840</v>
      </c>
      <c r="B1223" s="22">
        <v>2008</v>
      </c>
      <c r="C1223" s="22" t="s">
        <v>5576</v>
      </c>
      <c r="D1223" s="22">
        <v>755</v>
      </c>
      <c r="E1223" s="22" t="s">
        <v>264</v>
      </c>
      <c r="F1223" s="22" t="s">
        <v>2719</v>
      </c>
      <c r="G1223" s="61" t="s">
        <v>114</v>
      </c>
      <c r="H1223" s="46">
        <v>0.18</v>
      </c>
      <c r="I1223" s="46">
        <v>1.88</v>
      </c>
      <c r="J1223" s="46">
        <v>1.52</v>
      </c>
      <c r="K1223" s="46">
        <v>0.22</v>
      </c>
      <c r="M1223" s="22" t="s">
        <v>88</v>
      </c>
      <c r="N1223" s="46">
        <v>0</v>
      </c>
      <c r="O1223" s="46">
        <v>0</v>
      </c>
      <c r="P1223" s="46">
        <v>0</v>
      </c>
    </row>
    <row r="1224" spans="1:16" ht="12.75" hidden="1" customHeight="1" x14ac:dyDescent="0.25">
      <c r="A1224" s="22" t="s">
        <v>841</v>
      </c>
      <c r="B1224" s="22">
        <v>2008</v>
      </c>
      <c r="C1224" s="22" t="s">
        <v>5576</v>
      </c>
      <c r="D1224" s="22">
        <v>756</v>
      </c>
      <c r="E1224" s="22" t="s">
        <v>264</v>
      </c>
      <c r="F1224" s="22" t="s">
        <v>2721</v>
      </c>
      <c r="G1224" s="61" t="s">
        <v>114</v>
      </c>
      <c r="H1224" s="46">
        <v>1.1000000000000001</v>
      </c>
      <c r="I1224" s="46">
        <v>1.71</v>
      </c>
      <c r="J1224" s="46">
        <v>0</v>
      </c>
      <c r="K1224" s="46">
        <v>0</v>
      </c>
      <c r="M1224" s="22" t="s">
        <v>88</v>
      </c>
      <c r="N1224" s="46">
        <v>0</v>
      </c>
      <c r="O1224" s="46">
        <v>1.0900000000000001</v>
      </c>
      <c r="P1224" s="46">
        <v>7.21</v>
      </c>
    </row>
    <row r="1225" spans="1:16" ht="12.75" hidden="1" customHeight="1" x14ac:dyDescent="0.25">
      <c r="A1225" s="22" t="s">
        <v>842</v>
      </c>
      <c r="B1225" s="22">
        <v>2008</v>
      </c>
      <c r="C1225" s="22" t="s">
        <v>5576</v>
      </c>
      <c r="D1225" s="22">
        <v>757</v>
      </c>
      <c r="E1225" s="22" t="s">
        <v>264</v>
      </c>
      <c r="F1225" s="22" t="s">
        <v>2723</v>
      </c>
      <c r="G1225" s="61" t="s">
        <v>114</v>
      </c>
      <c r="H1225" s="46">
        <v>2.42</v>
      </c>
      <c r="I1225" s="46">
        <v>403</v>
      </c>
      <c r="J1225" s="46">
        <v>3.22</v>
      </c>
      <c r="K1225" s="46">
        <v>0</v>
      </c>
      <c r="M1225" s="22" t="s">
        <v>88</v>
      </c>
      <c r="N1225" s="46">
        <v>0</v>
      </c>
      <c r="O1225" s="46">
        <v>0</v>
      </c>
      <c r="P1225" s="46">
        <v>0</v>
      </c>
    </row>
    <row r="1226" spans="1:16" ht="12.75" hidden="1" customHeight="1" x14ac:dyDescent="0.25">
      <c r="A1226" s="22" t="s">
        <v>843</v>
      </c>
      <c r="B1226" s="22">
        <v>2008</v>
      </c>
      <c r="C1226" s="22" t="s">
        <v>5576</v>
      </c>
      <c r="D1226" s="22">
        <v>758</v>
      </c>
      <c r="E1226" s="22" t="s">
        <v>264</v>
      </c>
      <c r="F1226" s="22" t="s">
        <v>2725</v>
      </c>
      <c r="G1226" s="61" t="s">
        <v>114</v>
      </c>
      <c r="H1226" s="46">
        <v>1.51</v>
      </c>
      <c r="I1226" s="46">
        <v>0.95</v>
      </c>
      <c r="J1226" s="46">
        <v>3.06</v>
      </c>
      <c r="K1226" s="46">
        <v>0.16</v>
      </c>
      <c r="L1226" s="22" t="s">
        <v>4055</v>
      </c>
      <c r="M1226" s="22" t="s">
        <v>88</v>
      </c>
      <c r="N1226" s="46">
        <v>0.72</v>
      </c>
      <c r="O1226" s="46">
        <v>1.44</v>
      </c>
      <c r="P1226" s="46">
        <v>1.48</v>
      </c>
    </row>
    <row r="1227" spans="1:16" ht="12.75" hidden="1" customHeight="1" x14ac:dyDescent="0.25">
      <c r="A1227" s="22" t="s">
        <v>844</v>
      </c>
      <c r="B1227" s="22">
        <v>2008</v>
      </c>
      <c r="C1227" s="22" t="s">
        <v>5576</v>
      </c>
      <c r="D1227" s="22">
        <v>759</v>
      </c>
      <c r="E1227" s="22" t="s">
        <v>264</v>
      </c>
      <c r="F1227" s="22" t="s">
        <v>2727</v>
      </c>
      <c r="G1227" s="61" t="s">
        <v>114</v>
      </c>
      <c r="H1227" s="46">
        <v>2.34</v>
      </c>
      <c r="I1227" s="46">
        <v>0</v>
      </c>
      <c r="J1227" s="46">
        <v>2.12</v>
      </c>
      <c r="K1227" s="46">
        <v>0.14000000000000001</v>
      </c>
      <c r="M1227" s="22" t="s">
        <v>88</v>
      </c>
      <c r="N1227" s="46">
        <v>0</v>
      </c>
      <c r="O1227" s="46">
        <v>0</v>
      </c>
      <c r="P1227" s="46">
        <v>1.08</v>
      </c>
    </row>
    <row r="1228" spans="1:16" ht="12.75" hidden="1" customHeight="1" x14ac:dyDescent="0.25">
      <c r="A1228" s="22" t="s">
        <v>845</v>
      </c>
      <c r="B1228" s="22">
        <v>2008</v>
      </c>
      <c r="C1228" s="22" t="s">
        <v>5576</v>
      </c>
      <c r="D1228" s="22">
        <v>760</v>
      </c>
      <c r="E1228" s="22" t="s">
        <v>264</v>
      </c>
      <c r="F1228" s="22" t="s">
        <v>2729</v>
      </c>
      <c r="G1228" s="61" t="s">
        <v>114</v>
      </c>
      <c r="H1228" s="46">
        <v>0.65</v>
      </c>
      <c r="I1228" s="46">
        <v>0</v>
      </c>
      <c r="J1228" s="46">
        <v>5.86</v>
      </c>
      <c r="K1228" s="46">
        <v>0.26</v>
      </c>
      <c r="M1228" s="22" t="s">
        <v>88</v>
      </c>
      <c r="N1228" s="46">
        <v>0</v>
      </c>
      <c r="O1228" s="46">
        <v>0</v>
      </c>
      <c r="P1228" s="46">
        <v>1.1100000000000001</v>
      </c>
    </row>
    <row r="1229" spans="1:16" ht="12.75" hidden="1" customHeight="1" x14ac:dyDescent="0.25">
      <c r="A1229" s="22" t="s">
        <v>846</v>
      </c>
      <c r="B1229" s="22">
        <v>2008</v>
      </c>
      <c r="C1229" s="22" t="s">
        <v>5576</v>
      </c>
      <c r="D1229" s="22">
        <v>761</v>
      </c>
      <c r="E1229" s="22" t="s">
        <v>264</v>
      </c>
      <c r="F1229" s="22" t="s">
        <v>2731</v>
      </c>
      <c r="G1229" s="61" t="s">
        <v>114</v>
      </c>
      <c r="H1229" s="46">
        <v>0.89</v>
      </c>
      <c r="I1229" s="46">
        <v>0</v>
      </c>
      <c r="J1229" s="46">
        <v>0</v>
      </c>
      <c r="K1229" s="46">
        <v>0.81</v>
      </c>
      <c r="M1229" s="22" t="s">
        <v>88</v>
      </c>
      <c r="N1229" s="46">
        <v>0</v>
      </c>
      <c r="O1229" s="46">
        <v>0</v>
      </c>
      <c r="P1229" s="46">
        <v>0</v>
      </c>
    </row>
    <row r="1230" spans="1:16" ht="12.75" hidden="1" customHeight="1" x14ac:dyDescent="0.25">
      <c r="A1230" s="22" t="s">
        <v>847</v>
      </c>
      <c r="B1230" s="22">
        <v>2008</v>
      </c>
      <c r="C1230" s="22" t="s">
        <v>5576</v>
      </c>
      <c r="D1230" s="22">
        <v>762</v>
      </c>
      <c r="E1230" s="22" t="s">
        <v>264</v>
      </c>
      <c r="F1230" s="22" t="s">
        <v>2733</v>
      </c>
      <c r="G1230" s="61" t="s">
        <v>114</v>
      </c>
      <c r="H1230" s="46">
        <v>0.39</v>
      </c>
      <c r="I1230" s="46">
        <v>0</v>
      </c>
      <c r="J1230" s="46">
        <v>0</v>
      </c>
      <c r="K1230" s="46">
        <v>0.21</v>
      </c>
      <c r="M1230" s="22" t="s">
        <v>88</v>
      </c>
      <c r="N1230" s="46">
        <v>0</v>
      </c>
      <c r="O1230" s="46">
        <v>0</v>
      </c>
      <c r="P1230" s="46">
        <v>0</v>
      </c>
    </row>
    <row r="1231" spans="1:16" ht="12.75" hidden="1" customHeight="1" x14ac:dyDescent="0.25">
      <c r="A1231" s="22" t="s">
        <v>848</v>
      </c>
      <c r="B1231" s="22">
        <v>2008</v>
      </c>
      <c r="C1231" s="22" t="s">
        <v>5576</v>
      </c>
      <c r="D1231" s="22">
        <v>763</v>
      </c>
      <c r="E1231" s="22" t="s">
        <v>264</v>
      </c>
      <c r="G1231" s="61" t="s">
        <v>114</v>
      </c>
      <c r="H1231" s="46">
        <v>0.01</v>
      </c>
      <c r="I1231" s="46">
        <v>0</v>
      </c>
      <c r="J1231" s="46">
        <v>0</v>
      </c>
      <c r="K1231" s="46">
        <v>0</v>
      </c>
      <c r="M1231" s="22" t="s">
        <v>88</v>
      </c>
      <c r="N1231" s="46">
        <v>0</v>
      </c>
      <c r="O1231" s="46">
        <v>0</v>
      </c>
      <c r="P1231" s="46">
        <v>0</v>
      </c>
    </row>
    <row r="1232" spans="1:16" ht="12.75" hidden="1" customHeight="1" x14ac:dyDescent="0.25">
      <c r="A1232" s="22" t="s">
        <v>849</v>
      </c>
      <c r="B1232" s="22">
        <v>2008</v>
      </c>
      <c r="C1232" s="22" t="s">
        <v>5576</v>
      </c>
      <c r="D1232" s="22">
        <v>764</v>
      </c>
      <c r="E1232" s="22" t="s">
        <v>264</v>
      </c>
      <c r="F1232" s="22" t="s">
        <v>2735</v>
      </c>
      <c r="G1232" s="61" t="s">
        <v>114</v>
      </c>
      <c r="H1232" s="46">
        <v>0.78</v>
      </c>
      <c r="I1232" s="46">
        <v>0</v>
      </c>
      <c r="J1232" s="46">
        <v>0.82</v>
      </c>
      <c r="K1232" s="46">
        <v>0.36</v>
      </c>
      <c r="M1232" s="22" t="s">
        <v>88</v>
      </c>
      <c r="N1232" s="46">
        <v>0</v>
      </c>
      <c r="O1232" s="46">
        <v>0</v>
      </c>
      <c r="P1232" s="46">
        <v>0</v>
      </c>
    </row>
    <row r="1233" spans="1:16" ht="12.75" hidden="1" customHeight="1" x14ac:dyDescent="0.25">
      <c r="A1233" s="22" t="s">
        <v>850</v>
      </c>
      <c r="B1233" s="22">
        <v>2008</v>
      </c>
      <c r="C1233" s="22" t="s">
        <v>5576</v>
      </c>
      <c r="D1233" s="22">
        <v>765</v>
      </c>
      <c r="E1233" s="22" t="s">
        <v>264</v>
      </c>
      <c r="F1233" s="22" t="s">
        <v>2737</v>
      </c>
      <c r="G1233" s="61" t="s">
        <v>114</v>
      </c>
      <c r="H1233" s="46">
        <v>0.35</v>
      </c>
      <c r="I1233" s="46">
        <v>0</v>
      </c>
      <c r="J1233" s="46">
        <v>0</v>
      </c>
      <c r="K1233" s="46">
        <v>0.22</v>
      </c>
      <c r="M1233" s="22" t="s">
        <v>88</v>
      </c>
      <c r="N1233" s="46">
        <v>0</v>
      </c>
      <c r="O1233" s="46">
        <v>0</v>
      </c>
      <c r="P1233" s="46">
        <v>0</v>
      </c>
    </row>
    <row r="1234" spans="1:16" ht="12.75" hidden="1" customHeight="1" x14ac:dyDescent="0.25">
      <c r="A1234" s="22" t="s">
        <v>851</v>
      </c>
      <c r="B1234" s="22">
        <v>2008</v>
      </c>
      <c r="C1234" s="22" t="s">
        <v>5576</v>
      </c>
      <c r="D1234" s="22">
        <v>766</v>
      </c>
      <c r="E1234" s="22" t="s">
        <v>264</v>
      </c>
      <c r="G1234" s="61" t="s">
        <v>114</v>
      </c>
      <c r="H1234" s="46">
        <v>0</v>
      </c>
      <c r="I1234" s="46">
        <v>0</v>
      </c>
      <c r="J1234" s="46">
        <v>0</v>
      </c>
      <c r="K1234" s="46">
        <v>0.3</v>
      </c>
      <c r="M1234" s="22" t="s">
        <v>88</v>
      </c>
      <c r="N1234" s="46">
        <v>0.08</v>
      </c>
      <c r="O1234" s="46">
        <v>0</v>
      </c>
      <c r="P1234" s="46">
        <v>1.72</v>
      </c>
    </row>
    <row r="1235" spans="1:16" ht="12.75" hidden="1" customHeight="1" x14ac:dyDescent="0.25">
      <c r="A1235" s="22" t="s">
        <v>852</v>
      </c>
      <c r="B1235" s="22">
        <v>2008</v>
      </c>
      <c r="C1235" s="22" t="s">
        <v>5576</v>
      </c>
      <c r="D1235" s="22">
        <v>767</v>
      </c>
      <c r="E1235" s="22" t="s">
        <v>264</v>
      </c>
      <c r="G1235" s="61" t="s">
        <v>114</v>
      </c>
      <c r="H1235" s="46">
        <v>0</v>
      </c>
      <c r="I1235" s="46">
        <v>0</v>
      </c>
      <c r="J1235" s="46">
        <v>0.17</v>
      </c>
      <c r="K1235" s="46">
        <v>0.08</v>
      </c>
      <c r="L1235" s="22" t="s">
        <v>4056</v>
      </c>
      <c r="M1235" s="22" t="s">
        <v>88</v>
      </c>
      <c r="N1235" s="46">
        <v>0.34</v>
      </c>
      <c r="O1235" s="46">
        <v>0.42</v>
      </c>
      <c r="P1235" s="46">
        <v>2.2200000000000002</v>
      </c>
    </row>
    <row r="1236" spans="1:16" ht="12.75" hidden="1" customHeight="1" x14ac:dyDescent="0.25">
      <c r="A1236" s="22" t="s">
        <v>853</v>
      </c>
      <c r="B1236" s="22">
        <v>2008</v>
      </c>
      <c r="C1236" s="22" t="s">
        <v>5576</v>
      </c>
      <c r="D1236" s="22">
        <v>768</v>
      </c>
      <c r="E1236" s="22" t="s">
        <v>264</v>
      </c>
      <c r="F1236" s="22" t="s">
        <v>2739</v>
      </c>
      <c r="G1236" s="61" t="s">
        <v>114</v>
      </c>
      <c r="H1236" s="46">
        <v>2.98</v>
      </c>
      <c r="I1236" s="46">
        <v>1.87</v>
      </c>
      <c r="J1236" s="46">
        <v>9.8000000000000007</v>
      </c>
      <c r="K1236" s="46">
        <v>2.58</v>
      </c>
      <c r="M1236" s="22" t="s">
        <v>88</v>
      </c>
      <c r="N1236" s="46">
        <v>0</v>
      </c>
      <c r="O1236" s="46">
        <v>0</v>
      </c>
      <c r="P1236" s="46">
        <v>0</v>
      </c>
    </row>
    <row r="1237" spans="1:16" ht="12.75" hidden="1" customHeight="1" x14ac:dyDescent="0.25">
      <c r="A1237" s="22" t="s">
        <v>854</v>
      </c>
      <c r="B1237" s="22">
        <v>2008</v>
      </c>
      <c r="C1237" s="22" t="s">
        <v>5576</v>
      </c>
      <c r="D1237" s="22">
        <v>769</v>
      </c>
      <c r="E1237" s="22" t="s">
        <v>264</v>
      </c>
      <c r="F1237" s="22" t="s">
        <v>2741</v>
      </c>
      <c r="G1237" s="61" t="s">
        <v>114</v>
      </c>
      <c r="H1237" s="46">
        <v>1.79</v>
      </c>
      <c r="I1237" s="46">
        <v>1.93</v>
      </c>
      <c r="J1237" s="46">
        <v>2.5</v>
      </c>
      <c r="K1237" s="46">
        <v>0</v>
      </c>
      <c r="M1237" s="22" t="s">
        <v>88</v>
      </c>
      <c r="N1237" s="46">
        <v>0</v>
      </c>
      <c r="O1237" s="46">
        <v>0</v>
      </c>
      <c r="P1237" s="46">
        <v>0</v>
      </c>
    </row>
    <row r="1238" spans="1:16" ht="12.75" hidden="1" customHeight="1" x14ac:dyDescent="0.25">
      <c r="A1238" s="22" t="s">
        <v>855</v>
      </c>
      <c r="B1238" s="22">
        <v>2008</v>
      </c>
      <c r="C1238" s="22" t="s">
        <v>5576</v>
      </c>
      <c r="D1238" s="22">
        <v>770</v>
      </c>
      <c r="E1238" s="22" t="s">
        <v>264</v>
      </c>
      <c r="F1238" s="22" t="s">
        <v>2742</v>
      </c>
      <c r="G1238" s="61" t="s">
        <v>114</v>
      </c>
      <c r="H1238" s="46">
        <v>2.39</v>
      </c>
      <c r="I1238" s="46">
        <v>0</v>
      </c>
      <c r="J1238" s="46">
        <v>0</v>
      </c>
      <c r="K1238" s="46">
        <v>0</v>
      </c>
      <c r="M1238" s="22" t="s">
        <v>88</v>
      </c>
      <c r="N1238" s="46">
        <v>0</v>
      </c>
      <c r="O1238" s="46">
        <v>0</v>
      </c>
      <c r="P1238" s="46">
        <v>0</v>
      </c>
    </row>
    <row r="1239" spans="1:16" ht="12.75" hidden="1" customHeight="1" x14ac:dyDescent="0.25">
      <c r="A1239" s="22" t="s">
        <v>856</v>
      </c>
      <c r="B1239" s="22">
        <v>2008</v>
      </c>
      <c r="C1239" s="22" t="s">
        <v>5576</v>
      </c>
      <c r="D1239" s="22">
        <v>771</v>
      </c>
      <c r="E1239" s="22" t="s">
        <v>264</v>
      </c>
      <c r="F1239" s="22" t="s">
        <v>2744</v>
      </c>
      <c r="G1239" s="61" t="s">
        <v>114</v>
      </c>
      <c r="H1239" s="46">
        <v>0.71</v>
      </c>
      <c r="I1239" s="46">
        <v>0</v>
      </c>
      <c r="J1239" s="46">
        <v>0</v>
      </c>
      <c r="K1239" s="46">
        <v>0</v>
      </c>
      <c r="M1239" s="22" t="s">
        <v>88</v>
      </c>
      <c r="N1239" s="46">
        <v>0</v>
      </c>
      <c r="O1239" s="46">
        <v>0</v>
      </c>
      <c r="P1239" s="46">
        <v>0</v>
      </c>
    </row>
    <row r="1240" spans="1:16" ht="12.75" hidden="1" customHeight="1" x14ac:dyDescent="0.25">
      <c r="A1240" s="22" t="s">
        <v>857</v>
      </c>
      <c r="B1240" s="22">
        <v>2008</v>
      </c>
      <c r="C1240" s="22" t="s">
        <v>5576</v>
      </c>
      <c r="D1240" s="22">
        <v>772</v>
      </c>
      <c r="E1240" s="22" t="s">
        <v>264</v>
      </c>
      <c r="G1240" s="61" t="s">
        <v>114</v>
      </c>
      <c r="H1240" s="46">
        <v>0</v>
      </c>
      <c r="I1240" s="46">
        <v>0</v>
      </c>
      <c r="J1240" s="46">
        <v>0</v>
      </c>
      <c r="K1240" s="46">
        <v>0</v>
      </c>
      <c r="M1240" s="22" t="s">
        <v>88</v>
      </c>
      <c r="N1240" s="46">
        <v>0</v>
      </c>
      <c r="O1240" s="46">
        <v>0</v>
      </c>
      <c r="P1240" s="46">
        <v>0</v>
      </c>
    </row>
    <row r="1241" spans="1:16" ht="12.75" hidden="1" customHeight="1" x14ac:dyDescent="0.25">
      <c r="A1241" s="22" t="s">
        <v>858</v>
      </c>
      <c r="B1241" s="22">
        <v>2008</v>
      </c>
      <c r="C1241" s="22" t="s">
        <v>5576</v>
      </c>
      <c r="D1241" s="22">
        <v>773</v>
      </c>
      <c r="E1241" s="22" t="s">
        <v>264</v>
      </c>
      <c r="G1241" s="61" t="s">
        <v>114</v>
      </c>
      <c r="H1241" s="46">
        <v>7.0000000000000007E-2</v>
      </c>
      <c r="I1241" s="46">
        <v>0</v>
      </c>
      <c r="J1241" s="46">
        <v>0</v>
      </c>
      <c r="K1241" s="46">
        <v>0</v>
      </c>
      <c r="M1241" s="22" t="s">
        <v>88</v>
      </c>
      <c r="N1241" s="46">
        <v>0</v>
      </c>
      <c r="O1241" s="46">
        <v>0</v>
      </c>
      <c r="P1241" s="46">
        <v>0</v>
      </c>
    </row>
    <row r="1242" spans="1:16" ht="12.75" hidden="1" customHeight="1" x14ac:dyDescent="0.25">
      <c r="A1242" s="22" t="s">
        <v>859</v>
      </c>
      <c r="B1242" s="22">
        <v>2008</v>
      </c>
      <c r="C1242" s="22" t="s">
        <v>5576</v>
      </c>
      <c r="D1242" s="22">
        <v>774</v>
      </c>
      <c r="E1242" s="22" t="s">
        <v>264</v>
      </c>
      <c r="F1242" s="22" t="s">
        <v>2746</v>
      </c>
      <c r="G1242" s="61" t="s">
        <v>114</v>
      </c>
      <c r="H1242" s="46">
        <v>0.27</v>
      </c>
      <c r="I1242" s="46">
        <v>0.56999999999999995</v>
      </c>
      <c r="J1242" s="46">
        <v>0</v>
      </c>
      <c r="K1242" s="46">
        <v>7.0000000000000007E-2</v>
      </c>
      <c r="M1242" s="22" t="s">
        <v>88</v>
      </c>
      <c r="N1242" s="46">
        <v>0</v>
      </c>
      <c r="O1242" s="46">
        <v>0</v>
      </c>
      <c r="P1242" s="46">
        <v>0</v>
      </c>
    </row>
    <row r="1243" spans="1:16" ht="12.75" hidden="1" customHeight="1" x14ac:dyDescent="0.25">
      <c r="A1243" s="22" t="s">
        <v>860</v>
      </c>
      <c r="B1243" s="22">
        <v>2008</v>
      </c>
      <c r="C1243" s="22" t="s">
        <v>5576</v>
      </c>
      <c r="D1243" s="22">
        <v>775</v>
      </c>
      <c r="E1243" s="22" t="s">
        <v>264</v>
      </c>
      <c r="F1243" s="22" t="s">
        <v>2748</v>
      </c>
      <c r="G1243" s="61" t="s">
        <v>114</v>
      </c>
      <c r="H1243" s="46">
        <v>0.94</v>
      </c>
      <c r="I1243" s="46">
        <v>0.97</v>
      </c>
      <c r="J1243" s="46">
        <v>0</v>
      </c>
      <c r="K1243" s="46">
        <v>0</v>
      </c>
      <c r="M1243" s="22" t="s">
        <v>88</v>
      </c>
      <c r="N1243" s="46">
        <v>0</v>
      </c>
      <c r="O1243" s="46">
        <v>0</v>
      </c>
      <c r="P1243" s="46">
        <v>0</v>
      </c>
    </row>
    <row r="1244" spans="1:16" ht="12.75" hidden="1" customHeight="1" x14ac:dyDescent="0.25">
      <c r="A1244" s="22" t="s">
        <v>861</v>
      </c>
      <c r="B1244" s="22">
        <v>2008</v>
      </c>
      <c r="C1244" s="22" t="s">
        <v>5576</v>
      </c>
      <c r="D1244" s="22">
        <v>776</v>
      </c>
      <c r="E1244" s="22" t="s">
        <v>264</v>
      </c>
      <c r="F1244" s="22" t="s">
        <v>2750</v>
      </c>
      <c r="G1244" s="61" t="s">
        <v>114</v>
      </c>
      <c r="H1244" s="46">
        <v>0.87</v>
      </c>
      <c r="I1244" s="46">
        <v>0</v>
      </c>
      <c r="J1244" s="46">
        <v>13.81</v>
      </c>
      <c r="K1244" s="46">
        <v>0.28999999999999998</v>
      </c>
      <c r="M1244" s="22" t="s">
        <v>88</v>
      </c>
      <c r="N1244" s="46">
        <v>0</v>
      </c>
      <c r="O1244" s="46">
        <v>0</v>
      </c>
      <c r="P1244" s="46">
        <v>0</v>
      </c>
    </row>
    <row r="1245" spans="1:16" ht="12.75" hidden="1" customHeight="1" x14ac:dyDescent="0.25">
      <c r="A1245" s="22" t="s">
        <v>862</v>
      </c>
      <c r="B1245" s="22">
        <v>2008</v>
      </c>
      <c r="C1245" s="22" t="s">
        <v>5576</v>
      </c>
      <c r="D1245" s="22">
        <v>777</v>
      </c>
      <c r="E1245" s="22" t="s">
        <v>264</v>
      </c>
      <c r="F1245" s="22" t="s">
        <v>2752</v>
      </c>
      <c r="G1245" s="61" t="s">
        <v>114</v>
      </c>
      <c r="H1245" s="46">
        <v>0.11</v>
      </c>
      <c r="I1245" s="46">
        <v>1.1599999999999999</v>
      </c>
      <c r="J1245" s="46">
        <v>0</v>
      </c>
      <c r="K1245" s="46">
        <v>0.1</v>
      </c>
      <c r="M1245" s="22" t="s">
        <v>88</v>
      </c>
      <c r="N1245" s="46">
        <v>0</v>
      </c>
      <c r="O1245" s="46">
        <v>0</v>
      </c>
      <c r="P1245" s="46">
        <v>0</v>
      </c>
    </row>
    <row r="1246" spans="1:16" ht="12.75" hidden="1" customHeight="1" x14ac:dyDescent="0.25">
      <c r="A1246" s="22" t="s">
        <v>863</v>
      </c>
      <c r="B1246" s="22">
        <v>2008</v>
      </c>
      <c r="C1246" s="22" t="s">
        <v>5576</v>
      </c>
      <c r="D1246" s="22">
        <v>778</v>
      </c>
      <c r="E1246" s="22" t="s">
        <v>264</v>
      </c>
      <c r="F1246" s="22" t="s">
        <v>2754</v>
      </c>
      <c r="G1246" s="61" t="s">
        <v>114</v>
      </c>
      <c r="H1246" s="46">
        <v>1.7</v>
      </c>
      <c r="I1246" s="46">
        <v>0.49</v>
      </c>
      <c r="J1246" s="46">
        <v>0</v>
      </c>
      <c r="K1246" s="46">
        <v>0</v>
      </c>
      <c r="M1246" s="22" t="s">
        <v>88</v>
      </c>
      <c r="N1246" s="46">
        <v>0</v>
      </c>
      <c r="O1246" s="46">
        <v>0</v>
      </c>
      <c r="P1246" s="46">
        <v>0</v>
      </c>
    </row>
    <row r="1247" spans="1:16" ht="12.75" hidden="1" customHeight="1" x14ac:dyDescent="0.25">
      <c r="A1247" s="22" t="s">
        <v>864</v>
      </c>
      <c r="B1247" s="22">
        <v>2008</v>
      </c>
      <c r="C1247" s="22" t="s">
        <v>5576</v>
      </c>
      <c r="D1247" s="22">
        <v>779</v>
      </c>
      <c r="E1247" s="22" t="s">
        <v>264</v>
      </c>
      <c r="F1247" s="22" t="s">
        <v>2756</v>
      </c>
      <c r="G1247" s="61" t="s">
        <v>114</v>
      </c>
      <c r="H1247" s="46">
        <v>0.28999999999999998</v>
      </c>
      <c r="I1247" s="46">
        <v>1.8</v>
      </c>
      <c r="J1247" s="46">
        <v>0</v>
      </c>
      <c r="K1247" s="46">
        <v>0</v>
      </c>
      <c r="M1247" s="22" t="s">
        <v>88</v>
      </c>
      <c r="N1247" s="46">
        <v>0</v>
      </c>
      <c r="O1247" s="46">
        <v>0</v>
      </c>
      <c r="P1247" s="46">
        <v>0</v>
      </c>
    </row>
    <row r="1248" spans="1:16" ht="12.75" hidden="1" customHeight="1" x14ac:dyDescent="0.25">
      <c r="A1248" s="22" t="s">
        <v>865</v>
      </c>
      <c r="B1248" s="22">
        <v>2008</v>
      </c>
      <c r="C1248" s="22" t="s">
        <v>5576</v>
      </c>
      <c r="D1248" s="22">
        <v>780</v>
      </c>
      <c r="E1248" s="22" t="s">
        <v>264</v>
      </c>
      <c r="F1248" s="22" t="s">
        <v>2758</v>
      </c>
      <c r="G1248" s="61" t="s">
        <v>114</v>
      </c>
      <c r="H1248" s="46">
        <v>0.55000000000000004</v>
      </c>
      <c r="I1248" s="46">
        <v>0.88</v>
      </c>
      <c r="J1248" s="46">
        <v>3.63</v>
      </c>
      <c r="K1248" s="46">
        <v>0</v>
      </c>
      <c r="M1248" s="22" t="s">
        <v>88</v>
      </c>
      <c r="N1248" s="46">
        <v>0</v>
      </c>
      <c r="O1248" s="46">
        <v>0</v>
      </c>
      <c r="P1248" s="46">
        <v>0</v>
      </c>
    </row>
    <row r="1249" spans="1:16" ht="12.75" hidden="1" customHeight="1" x14ac:dyDescent="0.25">
      <c r="A1249" s="22" t="s">
        <v>866</v>
      </c>
      <c r="B1249" s="22">
        <v>2008</v>
      </c>
      <c r="C1249" s="22" t="s">
        <v>5576</v>
      </c>
      <c r="D1249" s="22">
        <v>781</v>
      </c>
      <c r="E1249" s="22" t="s">
        <v>264</v>
      </c>
      <c r="F1249" s="22" t="s">
        <v>2761</v>
      </c>
      <c r="G1249" s="61" t="s">
        <v>114</v>
      </c>
      <c r="H1249" s="46">
        <v>1.53</v>
      </c>
      <c r="I1249" s="46">
        <v>0.4</v>
      </c>
      <c r="J1249" s="46">
        <v>0</v>
      </c>
      <c r="K1249" s="46">
        <v>0</v>
      </c>
      <c r="M1249" s="22" t="s">
        <v>88</v>
      </c>
      <c r="N1249" s="46">
        <v>0</v>
      </c>
      <c r="O1249" s="46">
        <v>0</v>
      </c>
      <c r="P1249" s="46">
        <v>0</v>
      </c>
    </row>
    <row r="1250" spans="1:16" ht="12.75" hidden="1" customHeight="1" x14ac:dyDescent="0.25">
      <c r="A1250" s="22" t="s">
        <v>867</v>
      </c>
      <c r="B1250" s="22">
        <v>2008</v>
      </c>
      <c r="C1250" s="22" t="s">
        <v>5576</v>
      </c>
      <c r="D1250" s="22">
        <v>782</v>
      </c>
      <c r="E1250" s="22" t="s">
        <v>264</v>
      </c>
      <c r="G1250" s="61" t="s">
        <v>114</v>
      </c>
      <c r="H1250" s="46">
        <v>0.05</v>
      </c>
      <c r="I1250" s="46">
        <v>0</v>
      </c>
      <c r="J1250" s="46">
        <v>0</v>
      </c>
      <c r="K1250" s="46">
        <v>0</v>
      </c>
      <c r="M1250" s="22" t="s">
        <v>88</v>
      </c>
      <c r="N1250" s="46">
        <v>0</v>
      </c>
      <c r="O1250" s="46">
        <v>0</v>
      </c>
      <c r="P1250" s="46">
        <v>0</v>
      </c>
    </row>
    <row r="1251" spans="1:16" ht="12.75" hidden="1" customHeight="1" x14ac:dyDescent="0.25">
      <c r="A1251" s="22" t="s">
        <v>868</v>
      </c>
      <c r="B1251" s="22">
        <v>2008</v>
      </c>
      <c r="C1251" s="22" t="s">
        <v>5576</v>
      </c>
      <c r="D1251" s="22">
        <v>783</v>
      </c>
      <c r="E1251" s="22" t="s">
        <v>264</v>
      </c>
      <c r="F1251" s="22" t="s">
        <v>2764</v>
      </c>
      <c r="G1251" s="61" t="s">
        <v>114</v>
      </c>
      <c r="H1251" s="46">
        <v>0.3</v>
      </c>
      <c r="I1251" s="46">
        <v>0</v>
      </c>
      <c r="J1251" s="46">
        <v>0</v>
      </c>
      <c r="K1251" s="46">
        <v>0</v>
      </c>
      <c r="M1251" s="22" t="s">
        <v>88</v>
      </c>
      <c r="N1251" s="46">
        <v>0</v>
      </c>
      <c r="O1251" s="46">
        <v>0</v>
      </c>
      <c r="P1251" s="46">
        <v>0</v>
      </c>
    </row>
    <row r="1252" spans="1:16" ht="12.75" hidden="1" customHeight="1" x14ac:dyDescent="0.25">
      <c r="A1252" s="22" t="s">
        <v>870</v>
      </c>
      <c r="B1252" s="22">
        <v>2008</v>
      </c>
      <c r="C1252" s="22" t="s">
        <v>5576</v>
      </c>
      <c r="D1252" s="22">
        <v>784</v>
      </c>
      <c r="E1252" s="22" t="s">
        <v>264</v>
      </c>
      <c r="F1252" s="22" t="s">
        <v>2767</v>
      </c>
      <c r="G1252" s="61" t="s">
        <v>114</v>
      </c>
      <c r="H1252" s="46">
        <v>0.54</v>
      </c>
      <c r="I1252" s="46">
        <v>0.77</v>
      </c>
      <c r="J1252" s="46">
        <v>1.65</v>
      </c>
      <c r="K1252" s="46">
        <v>0.12</v>
      </c>
      <c r="M1252" s="22" t="s">
        <v>88</v>
      </c>
      <c r="N1252" s="46">
        <v>0</v>
      </c>
      <c r="O1252" s="46">
        <v>0</v>
      </c>
      <c r="P1252" s="46">
        <v>0</v>
      </c>
    </row>
    <row r="1253" spans="1:16" ht="12.75" hidden="1" customHeight="1" x14ac:dyDescent="0.25">
      <c r="A1253" s="22" t="s">
        <v>872</v>
      </c>
      <c r="B1253" s="22">
        <v>2008</v>
      </c>
      <c r="C1253" s="22" t="s">
        <v>5576</v>
      </c>
      <c r="D1253" s="22">
        <v>785</v>
      </c>
      <c r="E1253" s="22" t="s">
        <v>264</v>
      </c>
      <c r="F1253" s="22" t="s">
        <v>2770</v>
      </c>
      <c r="G1253" s="61" t="s">
        <v>114</v>
      </c>
      <c r="H1253" s="46">
        <v>0.19</v>
      </c>
      <c r="I1253" s="46">
        <v>0.26</v>
      </c>
      <c r="J1253" s="46">
        <v>1.5</v>
      </c>
      <c r="K1253" s="46">
        <v>0.02</v>
      </c>
      <c r="M1253" s="22" t="s">
        <v>88</v>
      </c>
      <c r="N1253" s="46">
        <v>0</v>
      </c>
      <c r="O1253" s="46">
        <v>0</v>
      </c>
      <c r="P1253" s="46">
        <v>0</v>
      </c>
    </row>
    <row r="1254" spans="1:16" ht="12.75" hidden="1" customHeight="1" x14ac:dyDescent="0.25">
      <c r="A1254" s="22" t="s">
        <v>874</v>
      </c>
      <c r="B1254" s="22">
        <v>2008</v>
      </c>
      <c r="C1254" s="22" t="s">
        <v>5576</v>
      </c>
      <c r="D1254" s="22">
        <v>786</v>
      </c>
      <c r="E1254" s="22" t="s">
        <v>264</v>
      </c>
      <c r="F1254" s="22" t="s">
        <v>2773</v>
      </c>
      <c r="G1254" s="61" t="s">
        <v>114</v>
      </c>
      <c r="H1254" s="46">
        <v>0.22</v>
      </c>
      <c r="I1254" s="46">
        <v>1.39</v>
      </c>
      <c r="J1254" s="46">
        <v>1.31</v>
      </c>
      <c r="K1254" s="46">
        <v>0.16</v>
      </c>
      <c r="M1254" s="22" t="s">
        <v>88</v>
      </c>
      <c r="N1254" s="46">
        <v>0</v>
      </c>
      <c r="O1254" s="46">
        <v>0</v>
      </c>
      <c r="P1254" s="46">
        <v>0</v>
      </c>
    </row>
    <row r="1255" spans="1:16" ht="12.75" hidden="1" customHeight="1" x14ac:dyDescent="0.25">
      <c r="A1255" s="22" t="s">
        <v>876</v>
      </c>
      <c r="B1255" s="22">
        <v>2008</v>
      </c>
      <c r="C1255" s="22" t="s">
        <v>5576</v>
      </c>
      <c r="D1255" s="22">
        <v>787</v>
      </c>
      <c r="E1255" s="22" t="s">
        <v>264</v>
      </c>
      <c r="F1255" s="22" t="s">
        <v>2776</v>
      </c>
      <c r="G1255" s="61" t="s">
        <v>114</v>
      </c>
      <c r="H1255" s="46">
        <v>0.62</v>
      </c>
      <c r="I1255" s="46">
        <v>0</v>
      </c>
      <c r="J1255" s="46">
        <v>4.7</v>
      </c>
      <c r="K1255" s="46">
        <v>7.0000000000000007E-2</v>
      </c>
      <c r="M1255" s="22" t="s">
        <v>88</v>
      </c>
      <c r="N1255" s="46">
        <v>0</v>
      </c>
      <c r="O1255" s="46">
        <v>0</v>
      </c>
      <c r="P1255" s="46">
        <v>0</v>
      </c>
    </row>
    <row r="1256" spans="1:16" ht="12.75" hidden="1" customHeight="1" x14ac:dyDescent="0.25">
      <c r="A1256" s="22" t="s">
        <v>878</v>
      </c>
      <c r="B1256" s="22">
        <v>2008</v>
      </c>
      <c r="C1256" s="22" t="s">
        <v>5576</v>
      </c>
      <c r="D1256" s="22">
        <v>788</v>
      </c>
      <c r="E1256" s="22" t="s">
        <v>264</v>
      </c>
      <c r="F1256" s="22" t="s">
        <v>2779</v>
      </c>
      <c r="G1256" s="61" t="s">
        <v>114</v>
      </c>
      <c r="H1256" s="46">
        <v>0.56000000000000005</v>
      </c>
      <c r="I1256" s="46">
        <v>1.93</v>
      </c>
      <c r="J1256" s="46">
        <v>4.67</v>
      </c>
      <c r="K1256" s="46">
        <v>0</v>
      </c>
      <c r="M1256" s="22" t="s">
        <v>88</v>
      </c>
      <c r="N1256" s="46">
        <v>0</v>
      </c>
      <c r="O1256" s="46">
        <v>0</v>
      </c>
      <c r="P1256" s="46">
        <v>0</v>
      </c>
    </row>
    <row r="1257" spans="1:16" ht="12.75" hidden="1" customHeight="1" x14ac:dyDescent="0.25">
      <c r="A1257" s="22" t="s">
        <v>880</v>
      </c>
      <c r="B1257" s="22">
        <v>2008</v>
      </c>
      <c r="C1257" s="22" t="s">
        <v>5576</v>
      </c>
      <c r="D1257" s="22">
        <v>789</v>
      </c>
      <c r="E1257" s="22" t="s">
        <v>264</v>
      </c>
      <c r="F1257" s="22" t="s">
        <v>2782</v>
      </c>
      <c r="G1257" s="61" t="s">
        <v>114</v>
      </c>
      <c r="H1257" s="46">
        <v>2.5499999999999998</v>
      </c>
      <c r="I1257" s="46">
        <v>0</v>
      </c>
      <c r="J1257" s="46">
        <v>5.5</v>
      </c>
      <c r="K1257" s="46">
        <v>0.14000000000000001</v>
      </c>
      <c r="M1257" s="22" t="s">
        <v>88</v>
      </c>
      <c r="N1257" s="46">
        <v>0</v>
      </c>
      <c r="O1257" s="46">
        <v>0</v>
      </c>
      <c r="P1257" s="46">
        <v>0</v>
      </c>
    </row>
    <row r="1258" spans="1:16" ht="12.75" hidden="1" customHeight="1" x14ac:dyDescent="0.25">
      <c r="A1258" s="22" t="s">
        <v>882</v>
      </c>
      <c r="B1258" s="22">
        <v>2008</v>
      </c>
      <c r="C1258" s="22" t="s">
        <v>5576</v>
      </c>
      <c r="D1258" s="22">
        <v>790</v>
      </c>
      <c r="E1258" s="22" t="s">
        <v>264</v>
      </c>
      <c r="F1258" s="22" t="s">
        <v>2785</v>
      </c>
      <c r="G1258" s="61" t="s">
        <v>114</v>
      </c>
      <c r="H1258" s="46">
        <v>0.31</v>
      </c>
      <c r="I1258" s="46">
        <v>1.36</v>
      </c>
      <c r="J1258" s="46">
        <v>0</v>
      </c>
      <c r="K1258" s="46">
        <v>0</v>
      </c>
      <c r="M1258" s="22" t="s">
        <v>88</v>
      </c>
      <c r="N1258" s="46">
        <v>0</v>
      </c>
      <c r="O1258" s="46">
        <v>0</v>
      </c>
      <c r="P1258" s="46">
        <v>0</v>
      </c>
    </row>
    <row r="1259" spans="1:16" ht="12.75" hidden="1" customHeight="1" x14ac:dyDescent="0.25">
      <c r="A1259" s="22" t="s">
        <v>884</v>
      </c>
      <c r="B1259" s="22">
        <v>2008</v>
      </c>
      <c r="C1259" s="22" t="s">
        <v>5576</v>
      </c>
      <c r="D1259" s="22">
        <v>791</v>
      </c>
      <c r="E1259" s="22" t="s">
        <v>264</v>
      </c>
      <c r="F1259" s="22" t="s">
        <v>2788</v>
      </c>
      <c r="G1259" s="61" t="s">
        <v>114</v>
      </c>
      <c r="H1259" s="46">
        <v>1.69</v>
      </c>
      <c r="I1259" s="46">
        <v>1.39</v>
      </c>
      <c r="J1259" s="46">
        <v>1.63</v>
      </c>
      <c r="K1259" s="46">
        <v>0.25</v>
      </c>
      <c r="M1259" s="22" t="s">
        <v>88</v>
      </c>
      <c r="N1259" s="46">
        <v>0</v>
      </c>
      <c r="O1259" s="46">
        <v>0</v>
      </c>
      <c r="P1259" s="46">
        <v>0</v>
      </c>
    </row>
    <row r="1260" spans="1:16" ht="12.75" hidden="1" customHeight="1" x14ac:dyDescent="0.25">
      <c r="A1260" s="22" t="s">
        <v>886</v>
      </c>
      <c r="B1260" s="22">
        <v>2008</v>
      </c>
      <c r="C1260" s="22" t="s">
        <v>5576</v>
      </c>
      <c r="D1260" s="22">
        <v>792</v>
      </c>
      <c r="E1260" s="22" t="s">
        <v>264</v>
      </c>
      <c r="F1260" s="22" t="s">
        <v>2791</v>
      </c>
      <c r="G1260" s="61" t="s">
        <v>114</v>
      </c>
      <c r="H1260" s="46">
        <v>0.18</v>
      </c>
      <c r="I1260" s="46">
        <v>0</v>
      </c>
      <c r="J1260" s="46">
        <v>0</v>
      </c>
      <c r="K1260" s="46">
        <v>0.01</v>
      </c>
      <c r="M1260" s="22" t="s">
        <v>88</v>
      </c>
      <c r="N1260" s="46">
        <v>0</v>
      </c>
      <c r="O1260" s="46">
        <v>0</v>
      </c>
      <c r="P1260" s="46">
        <v>0</v>
      </c>
    </row>
    <row r="1261" spans="1:16" ht="12.75" hidden="1" customHeight="1" x14ac:dyDescent="0.25">
      <c r="A1261" s="22" t="s">
        <v>888</v>
      </c>
      <c r="B1261" s="22">
        <v>2008</v>
      </c>
      <c r="C1261" s="22" t="s">
        <v>5576</v>
      </c>
      <c r="D1261" s="22">
        <v>793</v>
      </c>
      <c r="E1261" s="22" t="s">
        <v>264</v>
      </c>
      <c r="F1261" s="22" t="s">
        <v>2794</v>
      </c>
      <c r="G1261" s="61" t="s">
        <v>114</v>
      </c>
      <c r="H1261" s="46">
        <v>0.44</v>
      </c>
      <c r="I1261" s="46">
        <v>0.06</v>
      </c>
      <c r="J1261" s="46">
        <v>0.39</v>
      </c>
      <c r="K1261" s="46">
        <v>0.23</v>
      </c>
      <c r="M1261" s="22" t="s">
        <v>88</v>
      </c>
      <c r="N1261" s="46">
        <v>0</v>
      </c>
      <c r="O1261" s="46">
        <v>0</v>
      </c>
      <c r="P1261" s="46">
        <v>0</v>
      </c>
    </row>
    <row r="1262" spans="1:16" ht="12.75" hidden="1" customHeight="1" x14ac:dyDescent="0.25">
      <c r="A1262" s="22" t="s">
        <v>890</v>
      </c>
      <c r="B1262" s="22">
        <v>2008</v>
      </c>
      <c r="C1262" s="22" t="s">
        <v>5576</v>
      </c>
      <c r="D1262" s="22">
        <v>794</v>
      </c>
      <c r="E1262" s="22" t="s">
        <v>294</v>
      </c>
      <c r="F1262" s="22" t="s">
        <v>2430</v>
      </c>
      <c r="G1262" s="61" t="s">
        <v>113</v>
      </c>
      <c r="H1262" s="46">
        <v>0.1</v>
      </c>
      <c r="I1262" s="46">
        <v>0</v>
      </c>
      <c r="J1262" s="46">
        <v>0</v>
      </c>
      <c r="K1262" s="46">
        <v>7.0000000000000007E-2</v>
      </c>
      <c r="M1262" s="61" t="s">
        <v>88</v>
      </c>
      <c r="N1262" s="46">
        <v>0</v>
      </c>
      <c r="O1262" s="46">
        <v>0</v>
      </c>
      <c r="P1262" s="46">
        <v>0</v>
      </c>
    </row>
    <row r="1263" spans="1:16" ht="12.75" hidden="1" customHeight="1" x14ac:dyDescent="0.25">
      <c r="A1263" s="22" t="s">
        <v>892</v>
      </c>
      <c r="B1263" s="22">
        <v>2008</v>
      </c>
      <c r="C1263" s="22" t="s">
        <v>5576</v>
      </c>
      <c r="D1263" s="22">
        <v>795</v>
      </c>
      <c r="E1263" s="22" t="s">
        <v>294</v>
      </c>
      <c r="G1263" s="61" t="s">
        <v>113</v>
      </c>
      <c r="H1263" s="46">
        <v>0.04</v>
      </c>
      <c r="I1263" s="46">
        <v>0.2</v>
      </c>
      <c r="J1263" s="46">
        <v>2.2000000000000002</v>
      </c>
      <c r="K1263" s="46">
        <v>0.3</v>
      </c>
      <c r="M1263" s="61" t="s">
        <v>88</v>
      </c>
      <c r="N1263" s="46">
        <v>0</v>
      </c>
      <c r="O1263" s="46">
        <v>0</v>
      </c>
      <c r="P1263" s="46">
        <v>0</v>
      </c>
    </row>
    <row r="1264" spans="1:16" ht="12.75" hidden="1" customHeight="1" x14ac:dyDescent="0.25">
      <c r="A1264" s="22" t="s">
        <v>894</v>
      </c>
      <c r="B1264" s="22">
        <v>2008</v>
      </c>
      <c r="C1264" s="22" t="s">
        <v>5576</v>
      </c>
      <c r="D1264" s="22">
        <v>796</v>
      </c>
      <c r="E1264" s="22" t="s">
        <v>294</v>
      </c>
      <c r="G1264" s="61" t="s">
        <v>113</v>
      </c>
      <c r="H1264" s="46">
        <v>0.03</v>
      </c>
      <c r="I1264" s="46">
        <v>0</v>
      </c>
      <c r="J1264" s="46">
        <v>1.1200000000000001</v>
      </c>
      <c r="K1264" s="46">
        <v>0.16</v>
      </c>
      <c r="M1264" s="61" t="s">
        <v>88</v>
      </c>
      <c r="N1264" s="46">
        <v>0</v>
      </c>
      <c r="O1264" s="46">
        <v>0</v>
      </c>
      <c r="P1264" s="46">
        <v>0</v>
      </c>
    </row>
    <row r="1265" spans="1:16" ht="12.75" hidden="1" customHeight="1" x14ac:dyDescent="0.25">
      <c r="A1265" s="22" t="s">
        <v>896</v>
      </c>
      <c r="B1265" s="22">
        <v>2008</v>
      </c>
      <c r="C1265" s="22" t="s">
        <v>5576</v>
      </c>
      <c r="D1265" s="22">
        <v>797</v>
      </c>
      <c r="E1265" s="22" t="s">
        <v>294</v>
      </c>
      <c r="F1265" s="22" t="s">
        <v>2807</v>
      </c>
      <c r="G1265" s="61" t="s">
        <v>113</v>
      </c>
      <c r="H1265" s="46">
        <v>0.41</v>
      </c>
      <c r="I1265" s="46">
        <v>0.71</v>
      </c>
      <c r="J1265" s="46">
        <v>0</v>
      </c>
      <c r="K1265" s="46">
        <v>0.03</v>
      </c>
      <c r="M1265" s="61" t="s">
        <v>88</v>
      </c>
      <c r="N1265" s="46">
        <v>0</v>
      </c>
      <c r="O1265" s="46">
        <v>0</v>
      </c>
      <c r="P1265" s="46">
        <v>0</v>
      </c>
    </row>
    <row r="1266" spans="1:16" ht="12.75" hidden="1" customHeight="1" x14ac:dyDescent="0.25">
      <c r="A1266" s="22" t="s">
        <v>898</v>
      </c>
      <c r="B1266" s="22">
        <v>2008</v>
      </c>
      <c r="C1266" s="22" t="s">
        <v>5576</v>
      </c>
      <c r="D1266" s="22">
        <v>798</v>
      </c>
      <c r="E1266" s="22" t="s">
        <v>294</v>
      </c>
      <c r="F1266" s="22" t="s">
        <v>2810</v>
      </c>
      <c r="G1266" s="61" t="s">
        <v>113</v>
      </c>
      <c r="H1266" s="46">
        <v>0.82</v>
      </c>
      <c r="I1266" s="46">
        <v>1.65</v>
      </c>
      <c r="J1266" s="46">
        <v>4.54</v>
      </c>
      <c r="K1266" s="46">
        <v>0.66</v>
      </c>
      <c r="M1266" s="61" t="s">
        <v>88</v>
      </c>
      <c r="N1266" s="46">
        <v>0</v>
      </c>
      <c r="O1266" s="46">
        <v>0</v>
      </c>
      <c r="P1266" s="46">
        <v>0</v>
      </c>
    </row>
    <row r="1267" spans="1:16" ht="12.75" hidden="1" customHeight="1" x14ac:dyDescent="0.25">
      <c r="A1267" s="22" t="s">
        <v>900</v>
      </c>
      <c r="B1267" s="22">
        <v>2008</v>
      </c>
      <c r="C1267" s="22" t="s">
        <v>5576</v>
      </c>
      <c r="D1267" s="22">
        <v>799</v>
      </c>
      <c r="E1267" s="22" t="s">
        <v>294</v>
      </c>
      <c r="G1267" s="61" t="s">
        <v>113</v>
      </c>
      <c r="H1267" s="46">
        <v>0</v>
      </c>
      <c r="I1267" s="46">
        <v>0</v>
      </c>
      <c r="J1267" s="46">
        <v>0</v>
      </c>
      <c r="K1267" s="46">
        <v>0.04</v>
      </c>
      <c r="M1267" s="61" t="s">
        <v>88</v>
      </c>
      <c r="N1267" s="46">
        <v>0</v>
      </c>
      <c r="O1267" s="46">
        <v>0</v>
      </c>
      <c r="P1267" s="46">
        <v>0</v>
      </c>
    </row>
    <row r="1268" spans="1:16" ht="12.75" hidden="1" customHeight="1" x14ac:dyDescent="0.25">
      <c r="A1268" s="22" t="s">
        <v>902</v>
      </c>
      <c r="B1268" s="22">
        <v>2008</v>
      </c>
      <c r="C1268" s="22" t="s">
        <v>5576</v>
      </c>
      <c r="D1268" s="22">
        <v>800</v>
      </c>
      <c r="E1268" s="22" t="s">
        <v>294</v>
      </c>
      <c r="F1268" s="22" t="s">
        <v>2813</v>
      </c>
      <c r="G1268" s="61" t="s">
        <v>113</v>
      </c>
      <c r="H1268" s="46">
        <v>0.16</v>
      </c>
      <c r="I1268" s="46">
        <v>0</v>
      </c>
      <c r="J1268" s="46">
        <v>0</v>
      </c>
      <c r="K1268" s="46">
        <v>0.04</v>
      </c>
      <c r="M1268" s="61" t="s">
        <v>88</v>
      </c>
      <c r="N1268" s="46">
        <v>0</v>
      </c>
      <c r="O1268" s="46">
        <v>0</v>
      </c>
      <c r="P1268" s="46">
        <v>0</v>
      </c>
    </row>
    <row r="1269" spans="1:16" ht="12.75" hidden="1" customHeight="1" x14ac:dyDescent="0.25">
      <c r="A1269" s="22" t="s">
        <v>904</v>
      </c>
      <c r="B1269" s="22">
        <v>2008</v>
      </c>
      <c r="C1269" s="22" t="s">
        <v>5576</v>
      </c>
      <c r="D1269" s="22">
        <v>801</v>
      </c>
      <c r="E1269" s="22" t="s">
        <v>294</v>
      </c>
      <c r="G1269" s="61" t="s">
        <v>113</v>
      </c>
      <c r="H1269" s="46">
        <v>0</v>
      </c>
      <c r="I1269" s="46">
        <v>0.02</v>
      </c>
      <c r="J1269" s="46">
        <v>0</v>
      </c>
      <c r="K1269" s="46">
        <v>0.41</v>
      </c>
      <c r="M1269" s="61" t="s">
        <v>88</v>
      </c>
      <c r="N1269" s="46">
        <v>0</v>
      </c>
      <c r="O1269" s="46">
        <v>0</v>
      </c>
      <c r="P1269" s="46">
        <v>0</v>
      </c>
    </row>
    <row r="1270" spans="1:16" ht="12.75" hidden="1" customHeight="1" x14ac:dyDescent="0.25">
      <c r="A1270" s="22" t="s">
        <v>906</v>
      </c>
      <c r="B1270" s="22">
        <v>2008</v>
      </c>
      <c r="C1270" s="22" t="s">
        <v>5576</v>
      </c>
      <c r="D1270" s="22">
        <v>802</v>
      </c>
      <c r="E1270" s="22" t="s">
        <v>294</v>
      </c>
      <c r="G1270" s="61" t="s">
        <v>113</v>
      </c>
      <c r="H1270" s="46">
        <v>0</v>
      </c>
      <c r="I1270" s="46">
        <v>0</v>
      </c>
      <c r="J1270" s="46">
        <v>0</v>
      </c>
      <c r="K1270" s="46">
        <v>0</v>
      </c>
      <c r="M1270" s="61" t="s">
        <v>88</v>
      </c>
      <c r="N1270" s="46">
        <v>0</v>
      </c>
      <c r="O1270" s="46">
        <v>0</v>
      </c>
      <c r="P1270" s="46">
        <v>0</v>
      </c>
    </row>
    <row r="1271" spans="1:16" ht="12.75" hidden="1" customHeight="1" x14ac:dyDescent="0.25">
      <c r="A1271" s="22" t="s">
        <v>908</v>
      </c>
      <c r="B1271" s="22">
        <v>2008</v>
      </c>
      <c r="C1271" s="22" t="s">
        <v>5576</v>
      </c>
      <c r="D1271" s="22">
        <v>803</v>
      </c>
      <c r="E1271" s="22" t="s">
        <v>294</v>
      </c>
      <c r="F1271" s="22" t="s">
        <v>2816</v>
      </c>
      <c r="G1271" s="61" t="s">
        <v>113</v>
      </c>
      <c r="H1271" s="46">
        <v>0.42</v>
      </c>
      <c r="I1271" s="46">
        <v>0</v>
      </c>
      <c r="J1271" s="46">
        <v>0</v>
      </c>
      <c r="K1271" s="46">
        <v>0</v>
      </c>
      <c r="M1271" s="61" t="s">
        <v>88</v>
      </c>
      <c r="N1271" s="46">
        <v>0</v>
      </c>
      <c r="O1271" s="46">
        <v>0</v>
      </c>
      <c r="P1271" s="46">
        <v>0</v>
      </c>
    </row>
    <row r="1272" spans="1:16" ht="12.75" hidden="1" customHeight="1" x14ac:dyDescent="0.25">
      <c r="A1272" s="22" t="s">
        <v>910</v>
      </c>
      <c r="B1272" s="22">
        <v>2008</v>
      </c>
      <c r="C1272" s="22" t="s">
        <v>5576</v>
      </c>
      <c r="D1272" s="22">
        <v>804</v>
      </c>
      <c r="E1272" s="22" t="s">
        <v>294</v>
      </c>
      <c r="F1272" s="22" t="s">
        <v>2819</v>
      </c>
      <c r="G1272" s="61" t="s">
        <v>113</v>
      </c>
      <c r="H1272" s="46">
        <v>0.78</v>
      </c>
      <c r="I1272" s="46">
        <v>0.89</v>
      </c>
      <c r="J1272" s="46">
        <v>0</v>
      </c>
      <c r="K1272" s="46">
        <v>0.44</v>
      </c>
      <c r="M1272" s="61" t="s">
        <v>88</v>
      </c>
      <c r="N1272" s="46">
        <v>0</v>
      </c>
      <c r="O1272" s="46">
        <v>0</v>
      </c>
      <c r="P1272" s="46">
        <v>0</v>
      </c>
    </row>
    <row r="1273" spans="1:16" ht="12.75" hidden="1" customHeight="1" x14ac:dyDescent="0.25">
      <c r="A1273" s="22" t="s">
        <v>912</v>
      </c>
      <c r="B1273" s="22">
        <v>2008</v>
      </c>
      <c r="C1273" s="22" t="s">
        <v>5576</v>
      </c>
      <c r="D1273" s="22">
        <v>805</v>
      </c>
      <c r="E1273" s="22" t="s">
        <v>294</v>
      </c>
      <c r="F1273" s="22" t="s">
        <v>2822</v>
      </c>
      <c r="G1273" s="61" t="s">
        <v>113</v>
      </c>
      <c r="H1273" s="46">
        <v>0.6</v>
      </c>
      <c r="I1273" s="46">
        <v>0</v>
      </c>
      <c r="J1273" s="46">
        <v>0</v>
      </c>
      <c r="K1273" s="46">
        <v>0.43</v>
      </c>
      <c r="M1273" s="61" t="s">
        <v>88</v>
      </c>
      <c r="N1273" s="46">
        <v>0</v>
      </c>
      <c r="O1273" s="46">
        <v>0</v>
      </c>
      <c r="P1273" s="46">
        <v>0</v>
      </c>
    </row>
    <row r="1274" spans="1:16" ht="12.75" hidden="1" customHeight="1" x14ac:dyDescent="0.25">
      <c r="A1274" s="22" t="s">
        <v>914</v>
      </c>
      <c r="B1274" s="22">
        <v>2008</v>
      </c>
      <c r="C1274" s="22" t="s">
        <v>5576</v>
      </c>
      <c r="D1274" s="22">
        <v>806</v>
      </c>
      <c r="E1274" s="22" t="s">
        <v>294</v>
      </c>
      <c r="F1274" s="22" t="s">
        <v>2825</v>
      </c>
      <c r="G1274" s="61" t="s">
        <v>113</v>
      </c>
      <c r="H1274" s="46">
        <v>0.92</v>
      </c>
      <c r="I1274" s="46">
        <v>0.47</v>
      </c>
      <c r="J1274" s="46">
        <v>0</v>
      </c>
      <c r="K1274" s="46">
        <v>0</v>
      </c>
      <c r="M1274" s="61" t="s">
        <v>88</v>
      </c>
      <c r="N1274" s="46">
        <v>0</v>
      </c>
      <c r="O1274" s="46">
        <v>0</v>
      </c>
      <c r="P1274" s="46">
        <v>0</v>
      </c>
    </row>
    <row r="1275" spans="1:16" ht="12.75" hidden="1" customHeight="1" x14ac:dyDescent="0.25">
      <c r="A1275" s="22" t="s">
        <v>916</v>
      </c>
      <c r="B1275" s="22">
        <v>2008</v>
      </c>
      <c r="C1275" s="22" t="s">
        <v>5576</v>
      </c>
      <c r="D1275" s="22">
        <v>807</v>
      </c>
      <c r="E1275" s="22" t="s">
        <v>294</v>
      </c>
      <c r="F1275" s="22" t="s">
        <v>2828</v>
      </c>
      <c r="G1275" s="61" t="s">
        <v>113</v>
      </c>
      <c r="H1275" s="46">
        <v>0.53</v>
      </c>
      <c r="I1275" s="46">
        <v>0</v>
      </c>
      <c r="J1275" s="46">
        <v>0</v>
      </c>
      <c r="K1275" s="46">
        <v>0</v>
      </c>
      <c r="M1275" s="61" t="s">
        <v>88</v>
      </c>
      <c r="N1275" s="46">
        <v>0</v>
      </c>
      <c r="O1275" s="46">
        <v>0</v>
      </c>
      <c r="P1275" s="46">
        <v>0</v>
      </c>
    </row>
    <row r="1276" spans="1:16" ht="12.75" hidden="1" customHeight="1" x14ac:dyDescent="0.25">
      <c r="A1276" s="22" t="s">
        <v>918</v>
      </c>
      <c r="B1276" s="22">
        <v>2008</v>
      </c>
      <c r="C1276" s="22" t="s">
        <v>5576</v>
      </c>
      <c r="D1276" s="22">
        <v>808</v>
      </c>
      <c r="E1276" s="22" t="s">
        <v>294</v>
      </c>
      <c r="F1276" s="22" t="s">
        <v>2831</v>
      </c>
      <c r="G1276" s="61" t="s">
        <v>113</v>
      </c>
      <c r="H1276" s="46">
        <v>0.26</v>
      </c>
      <c r="I1276" s="46">
        <v>0.57999999999999996</v>
      </c>
      <c r="J1276" s="46">
        <v>6.01</v>
      </c>
      <c r="K1276" s="46">
        <v>0.12</v>
      </c>
      <c r="M1276" s="61" t="s">
        <v>88</v>
      </c>
      <c r="N1276" s="46">
        <v>0</v>
      </c>
      <c r="O1276" s="46">
        <v>0</v>
      </c>
      <c r="P1276" s="46">
        <v>0</v>
      </c>
    </row>
    <row r="1277" spans="1:16" ht="12.75" hidden="1" customHeight="1" x14ac:dyDescent="0.25">
      <c r="A1277" s="22" t="s">
        <v>920</v>
      </c>
      <c r="B1277" s="22">
        <v>2008</v>
      </c>
      <c r="C1277" s="22" t="s">
        <v>5576</v>
      </c>
      <c r="D1277" s="22">
        <v>809</v>
      </c>
      <c r="E1277" s="22" t="s">
        <v>294</v>
      </c>
      <c r="F1277" s="22" t="s">
        <v>2834</v>
      </c>
      <c r="G1277" s="61" t="s">
        <v>113</v>
      </c>
      <c r="H1277" s="46">
        <v>0.2</v>
      </c>
      <c r="I1277" s="46">
        <v>0</v>
      </c>
      <c r="J1277" s="46">
        <v>0</v>
      </c>
      <c r="K1277" s="46">
        <v>0</v>
      </c>
      <c r="M1277" s="61" t="s">
        <v>88</v>
      </c>
      <c r="N1277" s="46">
        <v>0</v>
      </c>
      <c r="O1277" s="46">
        <v>0</v>
      </c>
      <c r="P1277" s="46">
        <v>0</v>
      </c>
    </row>
    <row r="1278" spans="1:16" ht="12.75" hidden="1" customHeight="1" x14ac:dyDescent="0.25">
      <c r="A1278" s="22" t="s">
        <v>921</v>
      </c>
      <c r="B1278" s="22">
        <v>2008</v>
      </c>
      <c r="C1278" s="22" t="s">
        <v>5576</v>
      </c>
      <c r="D1278" s="22">
        <v>810</v>
      </c>
      <c r="E1278" s="22" t="s">
        <v>294</v>
      </c>
      <c r="F1278" s="22" t="s">
        <v>2837</v>
      </c>
      <c r="G1278" s="61" t="s">
        <v>113</v>
      </c>
      <c r="H1278" s="46">
        <v>0.28999999999999998</v>
      </c>
      <c r="I1278" s="46">
        <v>0</v>
      </c>
      <c r="J1278" s="46">
        <v>0</v>
      </c>
      <c r="K1278" s="46">
        <v>0.28999999999999998</v>
      </c>
      <c r="M1278" s="61" t="s">
        <v>88</v>
      </c>
      <c r="N1278" s="46">
        <v>0</v>
      </c>
      <c r="O1278" s="46">
        <v>0</v>
      </c>
      <c r="P1278" s="46">
        <v>0</v>
      </c>
    </row>
    <row r="1279" spans="1:16" ht="12.75" hidden="1" customHeight="1" x14ac:dyDescent="0.25">
      <c r="A1279" s="22" t="s">
        <v>923</v>
      </c>
      <c r="B1279" s="22">
        <v>2008</v>
      </c>
      <c r="C1279" s="22" t="s">
        <v>5576</v>
      </c>
      <c r="D1279" s="22">
        <v>811</v>
      </c>
      <c r="E1279" s="22" t="s">
        <v>294</v>
      </c>
      <c r="F1279" s="22" t="s">
        <v>2840</v>
      </c>
      <c r="G1279" s="61" t="s">
        <v>113</v>
      </c>
      <c r="H1279" s="46">
        <v>0.79</v>
      </c>
      <c r="I1279" s="46">
        <v>0</v>
      </c>
      <c r="J1279" s="46">
        <v>0</v>
      </c>
      <c r="K1279" s="46">
        <v>0.76</v>
      </c>
      <c r="M1279" s="61" t="s">
        <v>88</v>
      </c>
      <c r="N1279" s="46">
        <v>0</v>
      </c>
      <c r="O1279" s="46">
        <v>0</v>
      </c>
      <c r="P1279" s="46">
        <v>0</v>
      </c>
    </row>
    <row r="1280" spans="1:16" ht="12.75" hidden="1" customHeight="1" x14ac:dyDescent="0.25">
      <c r="A1280" s="22" t="s">
        <v>925</v>
      </c>
      <c r="B1280" s="22">
        <v>2008</v>
      </c>
      <c r="C1280" s="22" t="s">
        <v>5576</v>
      </c>
      <c r="D1280" s="22">
        <v>812</v>
      </c>
      <c r="E1280" s="22" t="s">
        <v>294</v>
      </c>
      <c r="G1280" s="61" t="s">
        <v>113</v>
      </c>
      <c r="H1280" s="46">
        <v>0</v>
      </c>
      <c r="I1280" s="46">
        <v>0</v>
      </c>
      <c r="J1280" s="46">
        <v>0</v>
      </c>
      <c r="K1280" s="46">
        <v>0.65</v>
      </c>
      <c r="M1280" s="61" t="s">
        <v>88</v>
      </c>
      <c r="N1280" s="46">
        <v>0</v>
      </c>
      <c r="O1280" s="46">
        <v>0</v>
      </c>
      <c r="P1280" s="46">
        <v>0</v>
      </c>
    </row>
    <row r="1281" spans="1:16" ht="12.75" hidden="1" customHeight="1" x14ac:dyDescent="0.25">
      <c r="A1281" s="22" t="s">
        <v>927</v>
      </c>
      <c r="B1281" s="22">
        <v>2008</v>
      </c>
      <c r="C1281" s="22" t="s">
        <v>5576</v>
      </c>
      <c r="D1281" s="22">
        <v>813</v>
      </c>
      <c r="E1281" s="22" t="s">
        <v>294</v>
      </c>
      <c r="F1281" s="22" t="s">
        <v>2843</v>
      </c>
      <c r="G1281" s="61" t="s">
        <v>113</v>
      </c>
      <c r="H1281" s="46">
        <v>0.31</v>
      </c>
      <c r="I1281" s="46">
        <v>0</v>
      </c>
      <c r="J1281" s="46">
        <v>0</v>
      </c>
      <c r="K1281" s="46">
        <v>0</v>
      </c>
      <c r="M1281" s="61" t="s">
        <v>88</v>
      </c>
      <c r="N1281" s="46">
        <v>0</v>
      </c>
      <c r="O1281" s="46">
        <v>0</v>
      </c>
      <c r="P1281" s="46">
        <v>0</v>
      </c>
    </row>
    <row r="1282" spans="1:16" ht="12.75" hidden="1" customHeight="1" x14ac:dyDescent="0.25">
      <c r="A1282" s="22" t="s">
        <v>929</v>
      </c>
      <c r="B1282" s="22">
        <v>2008</v>
      </c>
      <c r="C1282" s="22" t="s">
        <v>5576</v>
      </c>
      <c r="D1282" s="22">
        <v>814</v>
      </c>
      <c r="E1282" s="22" t="s">
        <v>294</v>
      </c>
      <c r="F1282" s="22" t="s">
        <v>2846</v>
      </c>
      <c r="G1282" s="61" t="s">
        <v>113</v>
      </c>
      <c r="H1282" s="46">
        <v>0.93</v>
      </c>
      <c r="I1282" s="46">
        <v>0</v>
      </c>
      <c r="J1282" s="46">
        <v>0</v>
      </c>
      <c r="K1282" s="46">
        <v>0</v>
      </c>
      <c r="M1282" s="61" t="s">
        <v>88</v>
      </c>
      <c r="N1282" s="46">
        <v>0</v>
      </c>
      <c r="O1282" s="46">
        <v>0</v>
      </c>
      <c r="P1282" s="46">
        <v>0</v>
      </c>
    </row>
    <row r="1283" spans="1:16" ht="12.75" hidden="1" customHeight="1" x14ac:dyDescent="0.25">
      <c r="A1283" s="22" t="s">
        <v>931</v>
      </c>
      <c r="B1283" s="22">
        <v>2008</v>
      </c>
      <c r="C1283" s="22" t="s">
        <v>5576</v>
      </c>
      <c r="D1283" s="22">
        <v>815</v>
      </c>
      <c r="E1283" s="22" t="s">
        <v>294</v>
      </c>
      <c r="F1283" s="22" t="s">
        <v>2848</v>
      </c>
      <c r="G1283" s="61" t="s">
        <v>113</v>
      </c>
      <c r="H1283" s="46">
        <v>0.11</v>
      </c>
      <c r="I1283" s="46">
        <v>0.62</v>
      </c>
      <c r="J1283" s="46">
        <v>0</v>
      </c>
      <c r="K1283" s="46">
        <v>0.2</v>
      </c>
      <c r="M1283" s="61" t="s">
        <v>88</v>
      </c>
      <c r="N1283" s="46">
        <v>0</v>
      </c>
      <c r="O1283" s="46">
        <v>0</v>
      </c>
      <c r="P1283" s="46">
        <v>0</v>
      </c>
    </row>
    <row r="1284" spans="1:16" ht="12.75" hidden="1" customHeight="1" x14ac:dyDescent="0.25">
      <c r="A1284" s="22" t="s">
        <v>933</v>
      </c>
      <c r="B1284" s="22">
        <v>2008</v>
      </c>
      <c r="C1284" s="22" t="s">
        <v>5576</v>
      </c>
      <c r="D1284" s="22">
        <v>816</v>
      </c>
      <c r="E1284" s="22" t="s">
        <v>294</v>
      </c>
      <c r="F1284" s="22" t="s">
        <v>2851</v>
      </c>
      <c r="G1284" s="61" t="s">
        <v>113</v>
      </c>
      <c r="H1284" s="46">
        <v>0.74</v>
      </c>
      <c r="I1284" s="46">
        <v>0</v>
      </c>
      <c r="J1284" s="46">
        <v>0</v>
      </c>
      <c r="K1284" s="46">
        <v>0</v>
      </c>
      <c r="M1284" s="61" t="s">
        <v>88</v>
      </c>
      <c r="N1284" s="46">
        <v>0</v>
      </c>
      <c r="O1284" s="46">
        <v>0</v>
      </c>
      <c r="P1284" s="46">
        <v>0</v>
      </c>
    </row>
    <row r="1285" spans="1:16" ht="12.75" hidden="1" customHeight="1" x14ac:dyDescent="0.25">
      <c r="A1285" s="22" t="s">
        <v>935</v>
      </c>
      <c r="B1285" s="22">
        <v>2008</v>
      </c>
      <c r="C1285" s="22" t="s">
        <v>5576</v>
      </c>
      <c r="D1285" s="22">
        <v>817</v>
      </c>
      <c r="E1285" s="22" t="s">
        <v>294</v>
      </c>
      <c r="F1285" s="22" t="s">
        <v>2854</v>
      </c>
      <c r="G1285" s="61" t="s">
        <v>113</v>
      </c>
      <c r="H1285" s="46">
        <v>0.16</v>
      </c>
      <c r="I1285" s="46">
        <v>0</v>
      </c>
      <c r="J1285" s="46">
        <v>0</v>
      </c>
      <c r="K1285" s="46">
        <v>0.38</v>
      </c>
      <c r="M1285" s="61" t="s">
        <v>88</v>
      </c>
      <c r="N1285" s="46">
        <v>0</v>
      </c>
      <c r="O1285" s="46">
        <v>0</v>
      </c>
      <c r="P1285" s="46">
        <v>0</v>
      </c>
    </row>
    <row r="1286" spans="1:16" ht="12.75" hidden="1" customHeight="1" x14ac:dyDescent="0.25">
      <c r="A1286" s="22" t="s">
        <v>937</v>
      </c>
      <c r="B1286" s="22">
        <v>2008</v>
      </c>
      <c r="C1286" s="22" t="s">
        <v>5576</v>
      </c>
      <c r="D1286" s="22">
        <v>818</v>
      </c>
      <c r="E1286" s="22" t="s">
        <v>294</v>
      </c>
      <c r="F1286" s="22" t="s">
        <v>2857</v>
      </c>
      <c r="G1286" s="61" t="s">
        <v>113</v>
      </c>
      <c r="H1286" s="46">
        <v>0.43</v>
      </c>
      <c r="I1286" s="46">
        <v>1.05</v>
      </c>
      <c r="J1286" s="46">
        <v>0</v>
      </c>
      <c r="K1286" s="46">
        <v>0.49</v>
      </c>
      <c r="M1286" s="61" t="s">
        <v>88</v>
      </c>
      <c r="N1286" s="46">
        <v>0</v>
      </c>
      <c r="O1286" s="46">
        <v>0</v>
      </c>
      <c r="P1286" s="46">
        <v>0</v>
      </c>
    </row>
    <row r="1287" spans="1:16" ht="12.75" hidden="1" customHeight="1" x14ac:dyDescent="0.25">
      <c r="A1287" s="22" t="s">
        <v>939</v>
      </c>
      <c r="B1287" s="22">
        <v>2008</v>
      </c>
      <c r="C1287" s="22" t="s">
        <v>5576</v>
      </c>
      <c r="D1287" s="22">
        <v>819</v>
      </c>
      <c r="E1287" s="22" t="s">
        <v>294</v>
      </c>
      <c r="F1287" s="22" t="s">
        <v>2860</v>
      </c>
      <c r="G1287" s="61" t="s">
        <v>113</v>
      </c>
      <c r="H1287" s="46">
        <v>0.25</v>
      </c>
      <c r="I1287" s="46">
        <v>0</v>
      </c>
      <c r="J1287" s="46">
        <v>0</v>
      </c>
      <c r="K1287" s="46">
        <v>0</v>
      </c>
      <c r="M1287" s="61" t="s">
        <v>88</v>
      </c>
      <c r="N1287" s="46">
        <v>0</v>
      </c>
      <c r="O1287" s="46">
        <v>0</v>
      </c>
      <c r="P1287" s="46">
        <v>0</v>
      </c>
    </row>
    <row r="1288" spans="1:16" ht="12.75" hidden="1" customHeight="1" x14ac:dyDescent="0.25">
      <c r="A1288" s="22" t="s">
        <v>941</v>
      </c>
      <c r="B1288" s="22">
        <v>2008</v>
      </c>
      <c r="C1288" s="22" t="s">
        <v>5576</v>
      </c>
      <c r="D1288" s="22">
        <v>820</v>
      </c>
      <c r="E1288" s="22" t="s">
        <v>294</v>
      </c>
      <c r="F1288" s="22" t="s">
        <v>2863</v>
      </c>
      <c r="G1288" s="61" t="s">
        <v>113</v>
      </c>
      <c r="H1288" s="46">
        <v>0.47</v>
      </c>
      <c r="I1288" s="46">
        <v>0</v>
      </c>
      <c r="J1288" s="46">
        <v>0</v>
      </c>
      <c r="K1288" s="46">
        <v>0</v>
      </c>
      <c r="M1288" s="61" t="s">
        <v>88</v>
      </c>
      <c r="N1288" s="46">
        <v>0</v>
      </c>
      <c r="O1288" s="46">
        <v>0</v>
      </c>
      <c r="P1288" s="46">
        <v>0</v>
      </c>
    </row>
    <row r="1289" spans="1:16" ht="12.75" hidden="1" customHeight="1" x14ac:dyDescent="0.25">
      <c r="A1289" s="22" t="s">
        <v>943</v>
      </c>
      <c r="B1289" s="22">
        <v>2008</v>
      </c>
      <c r="C1289" s="22" t="s">
        <v>5576</v>
      </c>
      <c r="D1289" s="22">
        <v>821</v>
      </c>
      <c r="E1289" s="22" t="s">
        <v>294</v>
      </c>
      <c r="G1289" s="61" t="s">
        <v>113</v>
      </c>
      <c r="H1289" s="46">
        <v>0.04</v>
      </c>
      <c r="I1289" s="46">
        <v>0</v>
      </c>
      <c r="J1289" s="46">
        <v>2.19</v>
      </c>
      <c r="K1289" s="46">
        <v>0.22</v>
      </c>
      <c r="M1289" s="61" t="s">
        <v>88</v>
      </c>
      <c r="N1289" s="46">
        <v>0</v>
      </c>
      <c r="O1289" s="46">
        <v>0</v>
      </c>
      <c r="P1289" s="46">
        <v>0</v>
      </c>
    </row>
    <row r="1290" spans="1:16" ht="12.75" hidden="1" customHeight="1" x14ac:dyDescent="0.25">
      <c r="A1290" s="22" t="s">
        <v>945</v>
      </c>
      <c r="B1290" s="22">
        <v>2008</v>
      </c>
      <c r="C1290" s="22" t="s">
        <v>5576</v>
      </c>
      <c r="D1290" s="22">
        <v>822</v>
      </c>
      <c r="E1290" s="22" t="s">
        <v>294</v>
      </c>
      <c r="F1290" s="22" t="s">
        <v>2866</v>
      </c>
      <c r="G1290" s="61" t="s">
        <v>113</v>
      </c>
      <c r="H1290" s="46">
        <v>0.59</v>
      </c>
      <c r="I1290" s="46">
        <v>1.92</v>
      </c>
      <c r="J1290" s="46">
        <v>0</v>
      </c>
      <c r="K1290" s="46">
        <v>0</v>
      </c>
      <c r="L1290" s="22" t="s">
        <v>4064</v>
      </c>
      <c r="M1290" s="61" t="s">
        <v>88</v>
      </c>
      <c r="N1290" s="46">
        <v>0.59</v>
      </c>
      <c r="O1290" s="46">
        <v>0</v>
      </c>
      <c r="P1290" s="46">
        <v>0</v>
      </c>
    </row>
    <row r="1291" spans="1:16" ht="12.75" hidden="1" customHeight="1" x14ac:dyDescent="0.25">
      <c r="A1291" s="22" t="s">
        <v>947</v>
      </c>
      <c r="B1291" s="22">
        <v>2008</v>
      </c>
      <c r="C1291" s="22" t="s">
        <v>5576</v>
      </c>
      <c r="D1291" s="22">
        <v>823</v>
      </c>
      <c r="E1291" s="22" t="s">
        <v>294</v>
      </c>
      <c r="G1291" s="61" t="s">
        <v>113</v>
      </c>
      <c r="H1291" s="46">
        <v>0</v>
      </c>
      <c r="I1291" s="46">
        <v>0</v>
      </c>
      <c r="J1291" s="46">
        <v>0</v>
      </c>
      <c r="K1291" s="46">
        <v>0</v>
      </c>
      <c r="M1291" s="61" t="s">
        <v>88</v>
      </c>
      <c r="N1291" s="46">
        <v>0</v>
      </c>
      <c r="O1291" s="46">
        <v>0</v>
      </c>
      <c r="P1291" s="46">
        <v>0</v>
      </c>
    </row>
    <row r="1292" spans="1:16" ht="12.75" hidden="1" customHeight="1" x14ac:dyDescent="0.25">
      <c r="A1292" s="22" t="s">
        <v>949</v>
      </c>
      <c r="B1292" s="22">
        <v>2008</v>
      </c>
      <c r="C1292" s="22" t="s">
        <v>5576</v>
      </c>
      <c r="D1292" s="22">
        <v>824</v>
      </c>
      <c r="E1292" s="22" t="s">
        <v>294</v>
      </c>
      <c r="G1292" s="61" t="s">
        <v>113</v>
      </c>
      <c r="H1292" s="46">
        <v>0</v>
      </c>
      <c r="I1292" s="46">
        <v>0</v>
      </c>
      <c r="J1292" s="46">
        <v>0</v>
      </c>
      <c r="K1292" s="46">
        <v>0.13</v>
      </c>
      <c r="M1292" s="61" t="s">
        <v>88</v>
      </c>
      <c r="N1292" s="46">
        <v>0</v>
      </c>
      <c r="O1292" s="46">
        <v>0.17</v>
      </c>
      <c r="P1292" s="46">
        <v>0</v>
      </c>
    </row>
    <row r="1293" spans="1:16" ht="12.75" hidden="1" customHeight="1" x14ac:dyDescent="0.25">
      <c r="A1293" s="22" t="s">
        <v>951</v>
      </c>
      <c r="B1293" s="22">
        <v>2008</v>
      </c>
      <c r="C1293" s="22" t="s">
        <v>5576</v>
      </c>
      <c r="D1293" s="22">
        <v>825</v>
      </c>
      <c r="E1293" s="22" t="s">
        <v>294</v>
      </c>
      <c r="F1293" s="22" t="s">
        <v>2869</v>
      </c>
      <c r="G1293" s="61" t="s">
        <v>113</v>
      </c>
      <c r="H1293" s="46">
        <v>0.35</v>
      </c>
      <c r="I1293" s="46">
        <v>0.57999999999999996</v>
      </c>
      <c r="J1293" s="46">
        <v>1.17</v>
      </c>
      <c r="K1293" s="46">
        <v>1.34</v>
      </c>
      <c r="M1293" s="61" t="s">
        <v>88</v>
      </c>
      <c r="N1293" s="46">
        <v>0</v>
      </c>
      <c r="O1293" s="46">
        <v>0</v>
      </c>
      <c r="P1293" s="46">
        <v>0</v>
      </c>
    </row>
    <row r="1294" spans="1:16" ht="12.75" hidden="1" customHeight="1" x14ac:dyDescent="0.25">
      <c r="A1294" s="22" t="s">
        <v>953</v>
      </c>
      <c r="B1294" s="22">
        <v>2008</v>
      </c>
      <c r="C1294" s="22" t="s">
        <v>5576</v>
      </c>
      <c r="D1294" s="22">
        <v>826</v>
      </c>
      <c r="E1294" s="22" t="s">
        <v>294</v>
      </c>
      <c r="F1294" s="22" t="s">
        <v>2872</v>
      </c>
      <c r="G1294" s="61" t="s">
        <v>113</v>
      </c>
      <c r="H1294" s="46">
        <v>0.88</v>
      </c>
      <c r="I1294" s="46">
        <v>0.51</v>
      </c>
      <c r="J1294" s="46">
        <v>0</v>
      </c>
      <c r="K1294" s="46">
        <v>0.79</v>
      </c>
      <c r="M1294" s="61" t="s">
        <v>88</v>
      </c>
      <c r="N1294" s="46">
        <v>0</v>
      </c>
      <c r="O1294" s="46">
        <v>0</v>
      </c>
      <c r="P1294" s="46">
        <v>0</v>
      </c>
    </row>
    <row r="1295" spans="1:16" ht="12.75" hidden="1" customHeight="1" x14ac:dyDescent="0.25">
      <c r="A1295" s="22" t="s">
        <v>955</v>
      </c>
      <c r="B1295" s="22">
        <v>2008</v>
      </c>
      <c r="C1295" s="22" t="s">
        <v>5576</v>
      </c>
      <c r="D1295" s="22">
        <v>827</v>
      </c>
      <c r="E1295" s="22" t="s">
        <v>294</v>
      </c>
      <c r="G1295" s="61" t="s">
        <v>113</v>
      </c>
      <c r="H1295" s="46">
        <v>0</v>
      </c>
      <c r="I1295" s="46">
        <v>0</v>
      </c>
      <c r="J1295" s="46">
        <v>0</v>
      </c>
      <c r="K1295" s="46">
        <v>0.08</v>
      </c>
      <c r="M1295" s="61" t="s">
        <v>88</v>
      </c>
      <c r="N1295" s="46">
        <v>0</v>
      </c>
      <c r="O1295" s="46">
        <v>0</v>
      </c>
      <c r="P1295" s="46">
        <v>0</v>
      </c>
    </row>
    <row r="1296" spans="1:16" ht="12.75" hidden="1" customHeight="1" x14ac:dyDescent="0.25">
      <c r="A1296" s="22" t="s">
        <v>957</v>
      </c>
      <c r="B1296" s="22">
        <v>2008</v>
      </c>
      <c r="C1296" s="22" t="s">
        <v>5576</v>
      </c>
      <c r="D1296" s="22">
        <v>828</v>
      </c>
      <c r="E1296" s="22" t="s">
        <v>294</v>
      </c>
      <c r="F1296" s="22" t="s">
        <v>2875</v>
      </c>
      <c r="G1296" s="61" t="s">
        <v>113</v>
      </c>
      <c r="H1296" s="46">
        <v>0.72</v>
      </c>
      <c r="I1296" s="46">
        <v>0</v>
      </c>
      <c r="J1296" s="46">
        <v>1.45</v>
      </c>
      <c r="K1296" s="46">
        <v>0</v>
      </c>
      <c r="M1296" s="61" t="s">
        <v>88</v>
      </c>
      <c r="N1296" s="46">
        <v>0</v>
      </c>
      <c r="O1296" s="46">
        <v>0</v>
      </c>
      <c r="P1296" s="46">
        <v>0</v>
      </c>
    </row>
    <row r="1297" spans="1:16" ht="12.75" hidden="1" customHeight="1" x14ac:dyDescent="0.25">
      <c r="A1297" s="22" t="s">
        <v>959</v>
      </c>
      <c r="B1297" s="22">
        <v>2008</v>
      </c>
      <c r="C1297" s="22" t="s">
        <v>5576</v>
      </c>
      <c r="D1297" s="22">
        <v>829</v>
      </c>
      <c r="E1297" s="22" t="s">
        <v>294</v>
      </c>
      <c r="G1297" s="61" t="s">
        <v>113</v>
      </c>
      <c r="H1297" s="46">
        <v>0.09</v>
      </c>
      <c r="I1297" s="46">
        <v>0</v>
      </c>
      <c r="J1297" s="46">
        <v>0</v>
      </c>
      <c r="K1297" s="46">
        <v>0.09</v>
      </c>
      <c r="M1297" s="61" t="s">
        <v>88</v>
      </c>
      <c r="N1297" s="46">
        <v>0</v>
      </c>
      <c r="O1297" s="46">
        <v>0</v>
      </c>
      <c r="P1297" s="46">
        <v>0</v>
      </c>
    </row>
    <row r="1298" spans="1:16" ht="12.75" hidden="1" customHeight="1" x14ac:dyDescent="0.25">
      <c r="A1298" s="22" t="s">
        <v>961</v>
      </c>
      <c r="B1298" s="22">
        <v>2008</v>
      </c>
      <c r="C1298" s="22" t="s">
        <v>5576</v>
      </c>
      <c r="D1298" s="22">
        <v>830</v>
      </c>
      <c r="E1298" s="22" t="s">
        <v>294</v>
      </c>
      <c r="F1298" s="22" t="s">
        <v>2878</v>
      </c>
      <c r="G1298" s="61" t="s">
        <v>113</v>
      </c>
      <c r="H1298" s="46">
        <v>0.11</v>
      </c>
      <c r="I1298" s="46">
        <v>0</v>
      </c>
      <c r="J1298" s="46">
        <v>0</v>
      </c>
      <c r="K1298" s="46">
        <v>0</v>
      </c>
      <c r="M1298" s="61" t="s">
        <v>88</v>
      </c>
      <c r="N1298" s="46">
        <v>0</v>
      </c>
      <c r="O1298" s="46">
        <v>0</v>
      </c>
      <c r="P1298" s="46">
        <v>0</v>
      </c>
    </row>
    <row r="1299" spans="1:16" ht="12.75" hidden="1" customHeight="1" x14ac:dyDescent="0.25">
      <c r="A1299" s="22" t="s">
        <v>963</v>
      </c>
      <c r="B1299" s="22">
        <v>2008</v>
      </c>
      <c r="C1299" s="22" t="s">
        <v>5576</v>
      </c>
      <c r="D1299" s="22">
        <v>831</v>
      </c>
      <c r="E1299" s="22" t="s">
        <v>294</v>
      </c>
      <c r="F1299" s="22" t="s">
        <v>2881</v>
      </c>
      <c r="G1299" s="61" t="s">
        <v>113</v>
      </c>
      <c r="H1299" s="46">
        <v>0.12</v>
      </c>
      <c r="I1299" s="46">
        <v>0</v>
      </c>
      <c r="J1299" s="46">
        <v>0</v>
      </c>
      <c r="K1299" s="46">
        <v>0</v>
      </c>
      <c r="M1299" s="61" t="s">
        <v>88</v>
      </c>
      <c r="N1299" s="46">
        <v>0</v>
      </c>
      <c r="O1299" s="46">
        <v>0</v>
      </c>
      <c r="P1299" s="46">
        <v>0</v>
      </c>
    </row>
    <row r="1300" spans="1:16" ht="12.75" hidden="1" customHeight="1" x14ac:dyDescent="0.25">
      <c r="A1300" s="22" t="s">
        <v>965</v>
      </c>
      <c r="B1300" s="22">
        <v>2008</v>
      </c>
      <c r="C1300" s="22" t="s">
        <v>5576</v>
      </c>
      <c r="D1300" s="22">
        <v>832</v>
      </c>
      <c r="E1300" s="22" t="s">
        <v>294</v>
      </c>
      <c r="G1300" s="61" t="s">
        <v>113</v>
      </c>
      <c r="H1300" s="46">
        <v>0</v>
      </c>
      <c r="I1300" s="46">
        <v>0</v>
      </c>
      <c r="J1300" s="46">
        <v>0</v>
      </c>
      <c r="K1300" s="46">
        <v>0.18</v>
      </c>
      <c r="M1300" s="61" t="s">
        <v>88</v>
      </c>
      <c r="N1300" s="46">
        <v>0</v>
      </c>
      <c r="O1300" s="46">
        <v>0</v>
      </c>
      <c r="P1300" s="46">
        <v>0</v>
      </c>
    </row>
    <row r="1301" spans="1:16" ht="12.75" hidden="1" customHeight="1" x14ac:dyDescent="0.25">
      <c r="A1301" s="22" t="s">
        <v>967</v>
      </c>
      <c r="B1301" s="22">
        <v>2008</v>
      </c>
      <c r="C1301" s="22" t="s">
        <v>5576</v>
      </c>
      <c r="D1301" s="22">
        <v>833</v>
      </c>
      <c r="E1301" s="22" t="s">
        <v>294</v>
      </c>
      <c r="G1301" s="61" t="s">
        <v>113</v>
      </c>
      <c r="H1301" s="46">
        <v>0</v>
      </c>
      <c r="I1301" s="46">
        <v>0</v>
      </c>
      <c r="J1301" s="46">
        <v>0</v>
      </c>
      <c r="K1301" s="46">
        <v>0.24</v>
      </c>
      <c r="M1301" s="61" t="s">
        <v>88</v>
      </c>
      <c r="N1301" s="46">
        <v>0</v>
      </c>
      <c r="O1301" s="46">
        <v>0</v>
      </c>
      <c r="P1301" s="46">
        <v>0</v>
      </c>
    </row>
    <row r="1302" spans="1:16" ht="12.75" hidden="1" customHeight="1" x14ac:dyDescent="0.25">
      <c r="A1302" s="22" t="s">
        <v>969</v>
      </c>
      <c r="B1302" s="22">
        <v>2008</v>
      </c>
      <c r="C1302" s="22" t="s">
        <v>5576</v>
      </c>
      <c r="D1302" s="22">
        <v>834</v>
      </c>
      <c r="E1302" s="22" t="s">
        <v>294</v>
      </c>
      <c r="F1302" s="22" t="s">
        <v>2884</v>
      </c>
      <c r="G1302" s="61" t="s">
        <v>113</v>
      </c>
      <c r="H1302" s="46">
        <v>0.91</v>
      </c>
      <c r="I1302" s="46">
        <v>0</v>
      </c>
      <c r="J1302" s="46">
        <v>0</v>
      </c>
      <c r="K1302" s="46">
        <v>0</v>
      </c>
      <c r="M1302" s="61" t="s">
        <v>88</v>
      </c>
      <c r="N1302" s="46">
        <v>0</v>
      </c>
      <c r="O1302" s="46">
        <v>0</v>
      </c>
      <c r="P1302" s="46">
        <v>0</v>
      </c>
    </row>
    <row r="1303" spans="1:16" ht="12.75" hidden="1" customHeight="1" x14ac:dyDescent="0.25">
      <c r="A1303" s="22" t="s">
        <v>971</v>
      </c>
      <c r="B1303" s="22">
        <v>2008</v>
      </c>
      <c r="C1303" s="22" t="s">
        <v>5576</v>
      </c>
      <c r="D1303" s="22">
        <v>835</v>
      </c>
      <c r="E1303" s="22" t="s">
        <v>294</v>
      </c>
      <c r="G1303" s="61" t="s">
        <v>113</v>
      </c>
      <c r="H1303" s="46">
        <v>0</v>
      </c>
      <c r="I1303" s="46">
        <v>0</v>
      </c>
      <c r="J1303" s="46">
        <v>0</v>
      </c>
      <c r="K1303" s="46">
        <v>0.1</v>
      </c>
      <c r="M1303" s="61" t="s">
        <v>88</v>
      </c>
      <c r="N1303" s="46">
        <v>0.02</v>
      </c>
      <c r="O1303" s="46">
        <v>0.33</v>
      </c>
      <c r="P1303" s="46">
        <v>0</v>
      </c>
    </row>
    <row r="1304" spans="1:16" ht="12.75" hidden="1" customHeight="1" x14ac:dyDescent="0.25">
      <c r="A1304" s="22" t="s">
        <v>973</v>
      </c>
      <c r="B1304" s="22">
        <v>2008</v>
      </c>
      <c r="C1304" s="22" t="s">
        <v>5576</v>
      </c>
      <c r="D1304" s="22">
        <v>836</v>
      </c>
      <c r="E1304" s="22" t="s">
        <v>294</v>
      </c>
      <c r="F1304" s="22" t="s">
        <v>2887</v>
      </c>
      <c r="G1304" s="61" t="s">
        <v>113</v>
      </c>
      <c r="H1304" s="46">
        <v>0.41</v>
      </c>
      <c r="I1304" s="46">
        <v>0.34</v>
      </c>
      <c r="J1304" s="46">
        <v>0</v>
      </c>
      <c r="K1304" s="46">
        <v>0.94</v>
      </c>
      <c r="M1304" s="61" t="s">
        <v>88</v>
      </c>
      <c r="N1304" s="46">
        <v>0</v>
      </c>
      <c r="O1304" s="46">
        <v>0.84</v>
      </c>
      <c r="P1304" s="46">
        <v>0</v>
      </c>
    </row>
    <row r="1305" spans="1:16" ht="12.75" hidden="1" customHeight="1" x14ac:dyDescent="0.25">
      <c r="A1305" s="22" t="s">
        <v>975</v>
      </c>
      <c r="B1305" s="22">
        <v>2008</v>
      </c>
      <c r="C1305" s="22" t="s">
        <v>5576</v>
      </c>
      <c r="D1305" s="22">
        <v>837</v>
      </c>
      <c r="E1305" s="22" t="s">
        <v>294</v>
      </c>
      <c r="F1305" s="22" t="s">
        <v>2890</v>
      </c>
      <c r="G1305" s="61" t="s">
        <v>113</v>
      </c>
      <c r="H1305" s="46">
        <v>0.28999999999999998</v>
      </c>
      <c r="I1305" s="46">
        <v>0</v>
      </c>
      <c r="J1305" s="46">
        <v>0</v>
      </c>
      <c r="K1305" s="46">
        <v>0.39</v>
      </c>
      <c r="M1305" s="61" t="s">
        <v>88</v>
      </c>
      <c r="N1305" s="46">
        <v>0</v>
      </c>
      <c r="O1305" s="46">
        <v>0</v>
      </c>
      <c r="P1305" s="46">
        <v>0</v>
      </c>
    </row>
    <row r="1306" spans="1:16" ht="12.75" hidden="1" customHeight="1" x14ac:dyDescent="0.25">
      <c r="A1306" s="22" t="s">
        <v>977</v>
      </c>
      <c r="B1306" s="22">
        <v>2008</v>
      </c>
      <c r="C1306" s="22" t="s">
        <v>5576</v>
      </c>
      <c r="D1306" s="22">
        <v>838</v>
      </c>
      <c r="E1306" s="22" t="s">
        <v>294</v>
      </c>
      <c r="G1306" s="61" t="s">
        <v>113</v>
      </c>
      <c r="H1306" s="46">
        <v>0</v>
      </c>
      <c r="I1306" s="46">
        <v>1.75</v>
      </c>
      <c r="J1306" s="46">
        <v>2.52</v>
      </c>
      <c r="K1306" s="46">
        <v>1.87</v>
      </c>
      <c r="M1306" s="61" t="s">
        <v>88</v>
      </c>
      <c r="N1306" s="46">
        <v>0</v>
      </c>
      <c r="O1306" s="46">
        <v>0</v>
      </c>
      <c r="P1306" s="46">
        <v>0</v>
      </c>
    </row>
    <row r="1307" spans="1:16" ht="12.75" hidden="1" customHeight="1" x14ac:dyDescent="0.25">
      <c r="A1307" s="22" t="s">
        <v>979</v>
      </c>
      <c r="B1307" s="22">
        <v>2008</v>
      </c>
      <c r="C1307" s="22" t="s">
        <v>5576</v>
      </c>
      <c r="D1307" s="22">
        <v>839</v>
      </c>
      <c r="E1307" s="22" t="s">
        <v>294</v>
      </c>
      <c r="F1307" s="22" t="s">
        <v>2893</v>
      </c>
      <c r="G1307" s="61" t="s">
        <v>113</v>
      </c>
      <c r="H1307" s="46">
        <v>2.2000000000000002</v>
      </c>
      <c r="I1307" s="46">
        <v>2.25</v>
      </c>
      <c r="J1307" s="46">
        <v>1.3</v>
      </c>
      <c r="K1307" s="46">
        <v>0</v>
      </c>
      <c r="M1307" s="61" t="s">
        <v>88</v>
      </c>
      <c r="N1307" s="46">
        <v>0</v>
      </c>
      <c r="O1307" s="46">
        <v>0</v>
      </c>
      <c r="P1307" s="46">
        <v>0</v>
      </c>
    </row>
    <row r="1308" spans="1:16" ht="12.75" hidden="1" customHeight="1" x14ac:dyDescent="0.25">
      <c r="A1308" s="22" t="s">
        <v>981</v>
      </c>
      <c r="B1308" s="22">
        <v>2008</v>
      </c>
      <c r="C1308" s="22" t="s">
        <v>5576</v>
      </c>
      <c r="D1308" s="22">
        <v>840</v>
      </c>
      <c r="E1308" s="22" t="s">
        <v>294</v>
      </c>
      <c r="F1308" s="22" t="s">
        <v>2896</v>
      </c>
      <c r="G1308" s="61" t="s">
        <v>113</v>
      </c>
      <c r="H1308" s="46">
        <v>2.4</v>
      </c>
      <c r="I1308" s="46">
        <v>0</v>
      </c>
      <c r="J1308" s="46">
        <v>0</v>
      </c>
      <c r="K1308" s="46">
        <v>0</v>
      </c>
      <c r="M1308" s="61" t="s">
        <v>88</v>
      </c>
      <c r="N1308" s="46">
        <v>0</v>
      </c>
      <c r="O1308" s="46">
        <v>0</v>
      </c>
      <c r="P1308" s="46">
        <v>0</v>
      </c>
    </row>
    <row r="1309" spans="1:16" ht="12.75" hidden="1" customHeight="1" x14ac:dyDescent="0.25">
      <c r="A1309" s="22" t="s">
        <v>983</v>
      </c>
      <c r="B1309" s="22">
        <v>2008</v>
      </c>
      <c r="C1309" s="22" t="s">
        <v>5576</v>
      </c>
      <c r="D1309" s="22">
        <v>841</v>
      </c>
      <c r="E1309" s="22" t="s">
        <v>294</v>
      </c>
      <c r="G1309" s="61" t="s">
        <v>113</v>
      </c>
      <c r="H1309" s="46">
        <v>0</v>
      </c>
      <c r="I1309" s="46">
        <v>0</v>
      </c>
      <c r="J1309" s="46">
        <v>0</v>
      </c>
      <c r="K1309" s="46">
        <v>0.16</v>
      </c>
      <c r="M1309" s="61" t="s">
        <v>88</v>
      </c>
      <c r="N1309" s="46">
        <v>0</v>
      </c>
      <c r="O1309" s="46">
        <v>0</v>
      </c>
      <c r="P1309" s="46">
        <v>0</v>
      </c>
    </row>
    <row r="1310" spans="1:16" ht="12.75" hidden="1" customHeight="1" x14ac:dyDescent="0.25">
      <c r="A1310" s="22" t="s">
        <v>985</v>
      </c>
      <c r="B1310" s="22">
        <v>2008</v>
      </c>
      <c r="C1310" s="22" t="s">
        <v>5576</v>
      </c>
      <c r="D1310" s="22">
        <v>842</v>
      </c>
      <c r="E1310" s="22" t="s">
        <v>294</v>
      </c>
      <c r="G1310" s="61" t="s">
        <v>113</v>
      </c>
      <c r="H1310" s="46">
        <v>0.02</v>
      </c>
      <c r="I1310" s="46">
        <v>0</v>
      </c>
      <c r="J1310" s="46">
        <v>0</v>
      </c>
      <c r="K1310" s="46">
        <v>0</v>
      </c>
      <c r="M1310" s="61" t="s">
        <v>88</v>
      </c>
      <c r="N1310" s="46">
        <v>0</v>
      </c>
      <c r="O1310" s="46">
        <v>0</v>
      </c>
      <c r="P1310" s="46">
        <v>0</v>
      </c>
    </row>
    <row r="1311" spans="1:16" ht="15" hidden="1" customHeight="1" x14ac:dyDescent="0.25">
      <c r="A1311" s="22" t="s">
        <v>987</v>
      </c>
      <c r="B1311" s="22">
        <v>2008</v>
      </c>
      <c r="C1311" s="22" t="s">
        <v>5576</v>
      </c>
      <c r="D1311" s="22">
        <v>843</v>
      </c>
      <c r="E1311" s="22" t="s">
        <v>294</v>
      </c>
      <c r="F1311" s="22" t="s">
        <v>2899</v>
      </c>
      <c r="G1311" s="61" t="s">
        <v>113</v>
      </c>
      <c r="H1311" s="46">
        <v>0.31</v>
      </c>
      <c r="I1311" s="46">
        <v>0</v>
      </c>
      <c r="J1311" s="46">
        <v>0</v>
      </c>
      <c r="K1311" s="46">
        <v>0</v>
      </c>
      <c r="M1311" s="61" t="s">
        <v>88</v>
      </c>
      <c r="N1311" s="46">
        <v>0</v>
      </c>
      <c r="O1311" s="46">
        <v>0</v>
      </c>
      <c r="P1311" s="46">
        <v>0</v>
      </c>
    </row>
    <row r="1312" spans="1:16" ht="15" hidden="1" customHeight="1" x14ac:dyDescent="0.25">
      <c r="A1312" s="22" t="s">
        <v>989</v>
      </c>
      <c r="B1312" s="22">
        <v>2008</v>
      </c>
      <c r="C1312" s="22" t="s">
        <v>5576</v>
      </c>
      <c r="D1312" s="22">
        <v>844</v>
      </c>
      <c r="E1312" s="22" t="s">
        <v>294</v>
      </c>
      <c r="F1312" s="22" t="s">
        <v>2902</v>
      </c>
      <c r="G1312" s="61" t="s">
        <v>113</v>
      </c>
      <c r="H1312" s="46">
        <v>1.04</v>
      </c>
      <c r="I1312" s="46">
        <v>0</v>
      </c>
      <c r="J1312" s="46">
        <v>0</v>
      </c>
      <c r="K1312" s="46">
        <v>0</v>
      </c>
      <c r="M1312" s="61" t="s">
        <v>88</v>
      </c>
      <c r="N1312" s="46">
        <v>0</v>
      </c>
      <c r="O1312" s="46">
        <v>0</v>
      </c>
      <c r="P1312" s="46">
        <v>0</v>
      </c>
    </row>
    <row r="1313" spans="1:16" ht="12.75" hidden="1" customHeight="1" x14ac:dyDescent="0.25">
      <c r="A1313" s="22" t="s">
        <v>991</v>
      </c>
      <c r="B1313" s="22">
        <v>2008</v>
      </c>
      <c r="C1313" s="22" t="s">
        <v>5576</v>
      </c>
      <c r="D1313" s="22">
        <v>845</v>
      </c>
      <c r="E1313" s="22" t="s">
        <v>294</v>
      </c>
      <c r="F1313" s="22" t="s">
        <v>2904</v>
      </c>
      <c r="G1313" s="61" t="s">
        <v>113</v>
      </c>
      <c r="H1313" s="46">
        <v>0.55000000000000004</v>
      </c>
      <c r="I1313" s="46">
        <v>1.21</v>
      </c>
      <c r="J1313" s="46">
        <v>0</v>
      </c>
      <c r="K1313" s="46">
        <v>0.36</v>
      </c>
      <c r="M1313" s="61" t="s">
        <v>88</v>
      </c>
      <c r="N1313" s="46">
        <v>0</v>
      </c>
      <c r="O1313" s="46">
        <v>0</v>
      </c>
      <c r="P1313" s="46">
        <v>0</v>
      </c>
    </row>
    <row r="1314" spans="1:16" ht="12.75" hidden="1" customHeight="1" x14ac:dyDescent="0.25">
      <c r="A1314" s="22" t="s">
        <v>993</v>
      </c>
      <c r="B1314" s="22">
        <v>2008</v>
      </c>
      <c r="C1314" s="22" t="s">
        <v>5576</v>
      </c>
      <c r="D1314" s="22">
        <v>846</v>
      </c>
      <c r="E1314" s="22" t="s">
        <v>294</v>
      </c>
      <c r="G1314" s="61" t="s">
        <v>113</v>
      </c>
      <c r="H1314" s="46">
        <v>0</v>
      </c>
      <c r="I1314" s="46">
        <v>1.55</v>
      </c>
      <c r="J1314" s="46">
        <v>0</v>
      </c>
      <c r="K1314" s="46">
        <v>0</v>
      </c>
      <c r="M1314" s="61" t="s">
        <v>88</v>
      </c>
      <c r="N1314" s="25">
        <v>0</v>
      </c>
      <c r="O1314" s="25">
        <v>0</v>
      </c>
      <c r="P1314" s="46">
        <v>0</v>
      </c>
    </row>
    <row r="1315" spans="1:16" ht="12.75" hidden="1" customHeight="1" x14ac:dyDescent="0.25">
      <c r="A1315" s="22" t="s">
        <v>995</v>
      </c>
      <c r="B1315" s="22">
        <v>2008</v>
      </c>
      <c r="C1315" s="22" t="s">
        <v>5576</v>
      </c>
      <c r="D1315" s="22">
        <v>847</v>
      </c>
      <c r="E1315" s="22" t="s">
        <v>294</v>
      </c>
      <c r="F1315" s="22" t="s">
        <v>2906</v>
      </c>
      <c r="G1315" s="61" t="s">
        <v>113</v>
      </c>
      <c r="H1315" s="46">
        <v>0.22</v>
      </c>
      <c r="I1315" s="46">
        <v>0</v>
      </c>
      <c r="J1315" s="46">
        <v>0</v>
      </c>
      <c r="K1315" s="46">
        <v>0.28999999999999998</v>
      </c>
      <c r="M1315" s="61" t="s">
        <v>88</v>
      </c>
      <c r="N1315" s="46">
        <v>0</v>
      </c>
      <c r="O1315" s="46">
        <v>0</v>
      </c>
      <c r="P1315" s="46">
        <v>0</v>
      </c>
    </row>
    <row r="1316" spans="1:16" ht="12.75" hidden="1" customHeight="1" x14ac:dyDescent="0.25">
      <c r="A1316" s="22" t="s">
        <v>997</v>
      </c>
      <c r="B1316" s="22">
        <v>2008</v>
      </c>
      <c r="C1316" s="22" t="s">
        <v>5576</v>
      </c>
      <c r="D1316" s="22">
        <v>848</v>
      </c>
      <c r="E1316" s="22" t="s">
        <v>294</v>
      </c>
      <c r="F1316" s="22" t="s">
        <v>2908</v>
      </c>
      <c r="G1316" s="61" t="s">
        <v>113</v>
      </c>
      <c r="H1316" s="46">
        <v>1.2</v>
      </c>
      <c r="I1316" s="46">
        <v>0</v>
      </c>
      <c r="J1316" s="46">
        <v>0</v>
      </c>
      <c r="K1316" s="46">
        <v>0</v>
      </c>
      <c r="M1316" s="61" t="s">
        <v>88</v>
      </c>
      <c r="N1316" s="46">
        <v>0</v>
      </c>
      <c r="O1316" s="46">
        <v>0</v>
      </c>
      <c r="P1316" s="46">
        <v>0</v>
      </c>
    </row>
    <row r="1317" spans="1:16" ht="12.75" hidden="1" customHeight="1" x14ac:dyDescent="0.25">
      <c r="A1317" s="22" t="s">
        <v>999</v>
      </c>
      <c r="B1317" s="22">
        <v>2008</v>
      </c>
      <c r="C1317" s="22" t="s">
        <v>5576</v>
      </c>
      <c r="D1317" s="22">
        <v>849</v>
      </c>
      <c r="E1317" s="22" t="s">
        <v>294</v>
      </c>
      <c r="F1317" s="22" t="s">
        <v>2910</v>
      </c>
      <c r="G1317" s="61" t="s">
        <v>113</v>
      </c>
      <c r="H1317" s="46">
        <v>0.45</v>
      </c>
      <c r="I1317" s="46">
        <v>0</v>
      </c>
      <c r="J1317" s="46">
        <v>0</v>
      </c>
      <c r="K1317" s="46">
        <v>0</v>
      </c>
      <c r="M1317" s="61" t="s">
        <v>88</v>
      </c>
      <c r="N1317" s="46">
        <v>0</v>
      </c>
      <c r="O1317" s="46">
        <v>0</v>
      </c>
      <c r="P1317" s="46">
        <v>0</v>
      </c>
    </row>
    <row r="1318" spans="1:16" ht="12.75" hidden="1" customHeight="1" x14ac:dyDescent="0.25">
      <c r="A1318" s="22" t="s">
        <v>1001</v>
      </c>
      <c r="B1318" s="22">
        <v>2008</v>
      </c>
      <c r="C1318" s="22" t="s">
        <v>5576</v>
      </c>
      <c r="D1318" s="22">
        <v>850</v>
      </c>
      <c r="E1318" s="22" t="s">
        <v>294</v>
      </c>
      <c r="F1318" s="22" t="s">
        <v>2912</v>
      </c>
      <c r="G1318" s="61" t="s">
        <v>113</v>
      </c>
      <c r="H1318" s="46">
        <v>0.56000000000000005</v>
      </c>
      <c r="I1318" s="46">
        <v>0.66</v>
      </c>
      <c r="J1318" s="46">
        <v>0</v>
      </c>
      <c r="K1318" s="46">
        <v>0</v>
      </c>
      <c r="M1318" s="61" t="s">
        <v>88</v>
      </c>
      <c r="N1318" s="46">
        <v>0</v>
      </c>
      <c r="O1318" s="46">
        <v>0</v>
      </c>
      <c r="P1318" s="46">
        <v>0</v>
      </c>
    </row>
    <row r="1319" spans="1:16" ht="15" hidden="1" customHeight="1" x14ac:dyDescent="0.25">
      <c r="A1319" s="22" t="s">
        <v>1004</v>
      </c>
      <c r="B1319" s="22">
        <v>2008</v>
      </c>
      <c r="C1319" s="22" t="s">
        <v>5576</v>
      </c>
      <c r="D1319" s="22">
        <v>851</v>
      </c>
      <c r="E1319" s="22" t="s">
        <v>294</v>
      </c>
      <c r="F1319" s="22" t="s">
        <v>2914</v>
      </c>
      <c r="G1319" s="61" t="s">
        <v>113</v>
      </c>
      <c r="H1319" s="46">
        <v>2.34</v>
      </c>
      <c r="I1319" s="46">
        <v>4.78</v>
      </c>
      <c r="J1319" s="46">
        <v>0</v>
      </c>
      <c r="K1319" s="46">
        <v>0</v>
      </c>
      <c r="M1319" s="61" t="s">
        <v>88</v>
      </c>
      <c r="N1319" s="46">
        <v>0</v>
      </c>
      <c r="O1319" s="46">
        <v>0</v>
      </c>
      <c r="P1319" s="46">
        <v>0</v>
      </c>
    </row>
    <row r="1320" spans="1:16" ht="15" hidden="1" customHeight="1" x14ac:dyDescent="0.25">
      <c r="A1320" s="22" t="s">
        <v>1007</v>
      </c>
      <c r="B1320" s="22">
        <v>2008</v>
      </c>
      <c r="C1320" s="22" t="s">
        <v>5576</v>
      </c>
      <c r="D1320" s="22">
        <v>852</v>
      </c>
      <c r="E1320" s="22" t="s">
        <v>294</v>
      </c>
      <c r="G1320" s="61" t="s">
        <v>113</v>
      </c>
      <c r="H1320" s="46">
        <v>0</v>
      </c>
      <c r="I1320" s="46">
        <v>0.13</v>
      </c>
      <c r="J1320" s="46">
        <v>0</v>
      </c>
      <c r="K1320" s="46">
        <v>0.04</v>
      </c>
      <c r="M1320" s="61" t="s">
        <v>88</v>
      </c>
      <c r="N1320" s="46">
        <v>0</v>
      </c>
      <c r="O1320" s="46">
        <v>0</v>
      </c>
      <c r="P1320" s="46">
        <v>0</v>
      </c>
    </row>
    <row r="1321" spans="1:16" ht="12.75" hidden="1" customHeight="1" x14ac:dyDescent="0.25">
      <c r="A1321" s="22" t="s">
        <v>1010</v>
      </c>
      <c r="B1321" s="22">
        <v>2008</v>
      </c>
      <c r="C1321" s="22" t="s">
        <v>5576</v>
      </c>
      <c r="D1321" s="22">
        <v>853</v>
      </c>
      <c r="E1321" s="22" t="s">
        <v>294</v>
      </c>
      <c r="G1321" s="61" t="s">
        <v>113</v>
      </c>
      <c r="H1321" s="46">
        <v>0</v>
      </c>
      <c r="I1321" s="46">
        <v>0</v>
      </c>
      <c r="J1321" s="46">
        <v>0</v>
      </c>
      <c r="K1321" s="46">
        <v>0</v>
      </c>
      <c r="M1321" s="61" t="s">
        <v>88</v>
      </c>
      <c r="N1321" s="46">
        <v>0</v>
      </c>
      <c r="O1321" s="46">
        <v>0</v>
      </c>
      <c r="P1321" s="46">
        <v>0</v>
      </c>
    </row>
    <row r="1322" spans="1:16" ht="12.75" hidden="1" customHeight="1" x14ac:dyDescent="0.25">
      <c r="A1322" s="22" t="s">
        <v>1013</v>
      </c>
      <c r="B1322" s="22">
        <v>2008</v>
      </c>
      <c r="C1322" s="22" t="s">
        <v>5576</v>
      </c>
      <c r="D1322" s="22">
        <v>854</v>
      </c>
      <c r="E1322" s="22" t="s">
        <v>301</v>
      </c>
      <c r="F1322" s="22" t="s">
        <v>2432</v>
      </c>
      <c r="G1322" s="61" t="s">
        <v>88</v>
      </c>
      <c r="H1322" s="46">
        <v>4.08</v>
      </c>
      <c r="I1322" s="46">
        <v>2.79</v>
      </c>
      <c r="J1322" s="46">
        <v>4.2</v>
      </c>
      <c r="K1322" s="46">
        <v>0.56000000000000005</v>
      </c>
      <c r="M1322" s="61" t="s">
        <v>113</v>
      </c>
      <c r="N1322" s="46">
        <v>0</v>
      </c>
      <c r="O1322" s="46">
        <v>0</v>
      </c>
      <c r="P1322" s="46">
        <v>0</v>
      </c>
    </row>
    <row r="1323" spans="1:16" ht="12.75" hidden="1" customHeight="1" x14ac:dyDescent="0.25">
      <c r="A1323" s="22" t="s">
        <v>1016</v>
      </c>
      <c r="B1323" s="22">
        <v>2008</v>
      </c>
      <c r="C1323" s="22" t="s">
        <v>5576</v>
      </c>
      <c r="D1323" s="22">
        <v>855</v>
      </c>
      <c r="E1323" s="22" t="s">
        <v>301</v>
      </c>
      <c r="F1323" s="22" t="s">
        <v>2918</v>
      </c>
      <c r="G1323" s="61" t="s">
        <v>88</v>
      </c>
      <c r="H1323" s="46">
        <v>1.17</v>
      </c>
      <c r="I1323" s="46">
        <v>0.87</v>
      </c>
      <c r="J1323" s="46">
        <v>1.41</v>
      </c>
      <c r="K1323" s="46">
        <v>1.38</v>
      </c>
      <c r="M1323" s="61" t="s">
        <v>114</v>
      </c>
      <c r="N1323" s="46">
        <v>0</v>
      </c>
      <c r="O1323" s="46">
        <v>0</v>
      </c>
      <c r="P1323" s="46">
        <v>0</v>
      </c>
    </row>
    <row r="1324" spans="1:16" ht="12.75" hidden="1" customHeight="1" x14ac:dyDescent="0.25">
      <c r="A1324" s="22" t="s">
        <v>1019</v>
      </c>
      <c r="B1324" s="22">
        <v>2008</v>
      </c>
      <c r="C1324" s="22" t="s">
        <v>5576</v>
      </c>
      <c r="D1324" s="22">
        <v>856</v>
      </c>
      <c r="E1324" s="22" t="s">
        <v>301</v>
      </c>
      <c r="F1324" s="22" t="s">
        <v>2920</v>
      </c>
      <c r="G1324" s="61" t="s">
        <v>88</v>
      </c>
      <c r="H1324" s="46">
        <v>0.55000000000000004</v>
      </c>
      <c r="I1324" s="46">
        <v>0.99</v>
      </c>
      <c r="J1324" s="46">
        <v>0</v>
      </c>
      <c r="K1324" s="46">
        <v>2.11</v>
      </c>
      <c r="M1324" s="61" t="s">
        <v>114</v>
      </c>
      <c r="N1324" s="46">
        <v>0</v>
      </c>
      <c r="O1324" s="46">
        <v>0</v>
      </c>
      <c r="P1324" s="46">
        <v>0</v>
      </c>
    </row>
    <row r="1325" spans="1:16" ht="12.75" hidden="1" customHeight="1" x14ac:dyDescent="0.25">
      <c r="A1325" s="22" t="s">
        <v>1022</v>
      </c>
      <c r="B1325" s="22">
        <v>2008</v>
      </c>
      <c r="C1325" s="22" t="s">
        <v>5576</v>
      </c>
      <c r="D1325" s="22">
        <v>857</v>
      </c>
      <c r="E1325" s="22" t="s">
        <v>301</v>
      </c>
      <c r="F1325" s="22" t="s">
        <v>2921</v>
      </c>
      <c r="G1325" s="61" t="s">
        <v>88</v>
      </c>
      <c r="H1325" s="46">
        <v>2.73</v>
      </c>
      <c r="I1325" s="46">
        <v>0.59</v>
      </c>
      <c r="J1325" s="46">
        <v>5.12</v>
      </c>
      <c r="K1325" s="46">
        <v>0</v>
      </c>
      <c r="M1325" s="61" t="s">
        <v>114</v>
      </c>
      <c r="N1325" s="46">
        <v>0</v>
      </c>
      <c r="O1325" s="46">
        <v>0</v>
      </c>
      <c r="P1325" s="46">
        <v>0</v>
      </c>
    </row>
    <row r="1326" spans="1:16" ht="12.75" hidden="1" customHeight="1" x14ac:dyDescent="0.25">
      <c r="A1326" s="22" t="s">
        <v>1025</v>
      </c>
      <c r="B1326" s="22">
        <v>2008</v>
      </c>
      <c r="C1326" s="22" t="s">
        <v>5576</v>
      </c>
      <c r="D1326" s="22">
        <v>858</v>
      </c>
      <c r="E1326" s="22" t="s">
        <v>301</v>
      </c>
      <c r="F1326" s="22" t="s">
        <v>2922</v>
      </c>
      <c r="G1326" s="61" t="s">
        <v>88</v>
      </c>
      <c r="H1326" s="46">
        <v>0.72</v>
      </c>
      <c r="I1326" s="46">
        <v>0.57999999999999996</v>
      </c>
      <c r="J1326" s="46">
        <v>0</v>
      </c>
      <c r="K1326" s="46">
        <v>1.67</v>
      </c>
      <c r="M1326" s="61" t="s">
        <v>114</v>
      </c>
      <c r="N1326" s="46">
        <v>0</v>
      </c>
      <c r="O1326" s="46">
        <v>0</v>
      </c>
      <c r="P1326" s="46">
        <v>0</v>
      </c>
    </row>
    <row r="1327" spans="1:16" ht="12.75" hidden="1" customHeight="1" x14ac:dyDescent="0.25">
      <c r="A1327" s="22" t="s">
        <v>1028</v>
      </c>
      <c r="B1327" s="22">
        <v>2008</v>
      </c>
      <c r="C1327" s="22" t="s">
        <v>5576</v>
      </c>
      <c r="D1327" s="22">
        <v>859</v>
      </c>
      <c r="E1327" s="22" t="s">
        <v>301</v>
      </c>
      <c r="F1327" s="22" t="s">
        <v>2923</v>
      </c>
      <c r="G1327" s="61" t="s">
        <v>88</v>
      </c>
      <c r="H1327" s="46">
        <v>0.27</v>
      </c>
      <c r="I1327" s="46">
        <v>0.56000000000000005</v>
      </c>
      <c r="J1327" s="46">
        <v>0</v>
      </c>
      <c r="K1327" s="46">
        <v>0.45</v>
      </c>
      <c r="M1327" s="61" t="s">
        <v>114</v>
      </c>
      <c r="N1327" s="46">
        <v>0</v>
      </c>
      <c r="O1327" s="46">
        <v>0</v>
      </c>
      <c r="P1327" s="46">
        <v>0</v>
      </c>
    </row>
    <row r="1328" spans="1:16" ht="15" hidden="1" customHeight="1" x14ac:dyDescent="0.25">
      <c r="A1328" s="22" t="s">
        <v>1031</v>
      </c>
      <c r="B1328" s="22">
        <v>2008</v>
      </c>
      <c r="C1328" s="22" t="s">
        <v>5576</v>
      </c>
      <c r="D1328" s="22">
        <v>860</v>
      </c>
      <c r="E1328" s="22" t="s">
        <v>301</v>
      </c>
      <c r="F1328" s="22" t="s">
        <v>2924</v>
      </c>
      <c r="G1328" s="61" t="s">
        <v>88</v>
      </c>
      <c r="H1328" s="46">
        <v>0.45</v>
      </c>
      <c r="I1328" s="46">
        <v>0.68</v>
      </c>
      <c r="J1328" s="46">
        <v>0</v>
      </c>
      <c r="K1328" s="46">
        <v>0.37</v>
      </c>
      <c r="M1328" s="61" t="s">
        <v>114</v>
      </c>
      <c r="N1328" s="46">
        <v>0</v>
      </c>
      <c r="O1328" s="46">
        <v>0</v>
      </c>
      <c r="P1328" s="46">
        <v>0</v>
      </c>
    </row>
    <row r="1329" spans="1:16" ht="15" hidden="1" customHeight="1" x14ac:dyDescent="0.25">
      <c r="A1329" s="22" t="s">
        <v>1034</v>
      </c>
      <c r="B1329" s="22">
        <v>2008</v>
      </c>
      <c r="C1329" s="22" t="s">
        <v>5576</v>
      </c>
      <c r="D1329" s="22">
        <v>861</v>
      </c>
      <c r="E1329" s="22" t="s">
        <v>301</v>
      </c>
      <c r="F1329" s="22" t="s">
        <v>2925</v>
      </c>
      <c r="G1329" s="61" t="s">
        <v>88</v>
      </c>
      <c r="H1329" s="46">
        <v>1.33</v>
      </c>
      <c r="I1329" s="46">
        <v>0.84</v>
      </c>
      <c r="J1329" s="46">
        <v>7.98</v>
      </c>
      <c r="K1329" s="46">
        <v>2.27</v>
      </c>
      <c r="M1329" s="61" t="s">
        <v>114</v>
      </c>
      <c r="N1329" s="46">
        <v>0</v>
      </c>
      <c r="O1329" s="46">
        <v>0</v>
      </c>
      <c r="P1329" s="46">
        <v>0</v>
      </c>
    </row>
    <row r="1330" spans="1:16" ht="12.75" hidden="1" customHeight="1" x14ac:dyDescent="0.25">
      <c r="A1330" s="22" t="s">
        <v>1037</v>
      </c>
      <c r="B1330" s="22">
        <v>2008</v>
      </c>
      <c r="C1330" s="22" t="s">
        <v>5576</v>
      </c>
      <c r="D1330" s="22">
        <v>862</v>
      </c>
      <c r="E1330" s="22" t="s">
        <v>301</v>
      </c>
      <c r="F1330" s="22" t="s">
        <v>2926</v>
      </c>
      <c r="G1330" s="61" t="s">
        <v>88</v>
      </c>
      <c r="H1330" s="46">
        <v>0.43</v>
      </c>
      <c r="I1330" s="46">
        <v>0.63</v>
      </c>
      <c r="J1330" s="46">
        <v>0</v>
      </c>
      <c r="K1330" s="46">
        <v>0</v>
      </c>
      <c r="M1330" s="61" t="s">
        <v>114</v>
      </c>
      <c r="N1330" s="46">
        <v>0</v>
      </c>
      <c r="O1330" s="46">
        <v>0</v>
      </c>
      <c r="P1330" s="46">
        <v>0</v>
      </c>
    </row>
    <row r="1331" spans="1:16" ht="12.75" hidden="1" customHeight="1" x14ac:dyDescent="0.25">
      <c r="A1331" s="22" t="s">
        <v>1040</v>
      </c>
      <c r="B1331" s="22">
        <v>2008</v>
      </c>
      <c r="C1331" s="22" t="s">
        <v>5576</v>
      </c>
      <c r="D1331" s="22">
        <v>863</v>
      </c>
      <c r="E1331" s="22" t="s">
        <v>301</v>
      </c>
      <c r="G1331" s="61" t="s">
        <v>88</v>
      </c>
      <c r="H1331" s="46">
        <v>0</v>
      </c>
      <c r="I1331" s="46">
        <v>0</v>
      </c>
      <c r="J1331" s="46">
        <v>0</v>
      </c>
      <c r="K1331" s="46">
        <v>0.03</v>
      </c>
      <c r="M1331" s="61" t="s">
        <v>114</v>
      </c>
      <c r="N1331" s="46">
        <v>0</v>
      </c>
      <c r="O1331" s="46">
        <v>0</v>
      </c>
      <c r="P1331" s="46">
        <v>0</v>
      </c>
    </row>
    <row r="1332" spans="1:16" ht="12.75" hidden="1" customHeight="1" x14ac:dyDescent="0.25">
      <c r="A1332" s="22" t="s">
        <v>1043</v>
      </c>
      <c r="B1332" s="22">
        <v>2008</v>
      </c>
      <c r="C1332" s="22" t="s">
        <v>5576</v>
      </c>
      <c r="D1332" s="22">
        <v>864</v>
      </c>
      <c r="E1332" s="22" t="s">
        <v>301</v>
      </c>
      <c r="F1332" s="22" t="s">
        <v>2927</v>
      </c>
      <c r="G1332" s="61" t="s">
        <v>88</v>
      </c>
      <c r="H1332" s="46">
        <v>5.66</v>
      </c>
      <c r="I1332" s="46">
        <v>4.54</v>
      </c>
      <c r="J1332" s="46">
        <v>0</v>
      </c>
      <c r="K1332" s="46">
        <v>0</v>
      </c>
      <c r="M1332" s="61" t="s">
        <v>114</v>
      </c>
      <c r="N1332" s="46">
        <v>0</v>
      </c>
      <c r="O1332" s="46">
        <v>0</v>
      </c>
      <c r="P1332" s="46">
        <v>0</v>
      </c>
    </row>
    <row r="1333" spans="1:16" ht="12.75" hidden="1" customHeight="1" x14ac:dyDescent="0.25">
      <c r="A1333" s="22" t="s">
        <v>1046</v>
      </c>
      <c r="B1333" s="22">
        <v>2008</v>
      </c>
      <c r="C1333" s="22" t="s">
        <v>5576</v>
      </c>
      <c r="D1333" s="22">
        <v>865</v>
      </c>
      <c r="E1333" s="22" t="s">
        <v>301</v>
      </c>
      <c r="F1333" s="22" t="s">
        <v>2928</v>
      </c>
      <c r="G1333" s="61" t="s">
        <v>88</v>
      </c>
      <c r="H1333" s="46">
        <v>2.6</v>
      </c>
      <c r="I1333" s="46">
        <v>2.19</v>
      </c>
      <c r="J1333" s="46">
        <v>0</v>
      </c>
      <c r="K1333" s="46">
        <v>0</v>
      </c>
      <c r="M1333" s="61" t="s">
        <v>114</v>
      </c>
      <c r="N1333" s="46">
        <v>0</v>
      </c>
      <c r="O1333" s="46">
        <v>0</v>
      </c>
      <c r="P1333" s="46">
        <v>0</v>
      </c>
    </row>
    <row r="1334" spans="1:16" ht="12.75" hidden="1" customHeight="1" x14ac:dyDescent="0.25">
      <c r="A1334" s="22" t="s">
        <v>1049</v>
      </c>
      <c r="B1334" s="22">
        <v>2008</v>
      </c>
      <c r="C1334" s="22" t="s">
        <v>5576</v>
      </c>
      <c r="D1334" s="22">
        <v>866</v>
      </c>
      <c r="E1334" s="22" t="s">
        <v>301</v>
      </c>
      <c r="F1334" s="22" t="s">
        <v>2929</v>
      </c>
      <c r="G1334" s="61" t="s">
        <v>88</v>
      </c>
      <c r="H1334" s="46">
        <v>3.46</v>
      </c>
      <c r="I1334" s="46">
        <v>2.52</v>
      </c>
      <c r="J1334" s="46">
        <v>2.98</v>
      </c>
      <c r="K1334" s="46">
        <v>0</v>
      </c>
      <c r="M1334" s="61" t="s">
        <v>114</v>
      </c>
      <c r="N1334" s="46">
        <v>0</v>
      </c>
      <c r="O1334" s="46">
        <v>0</v>
      </c>
      <c r="P1334" s="46">
        <v>0</v>
      </c>
    </row>
    <row r="1335" spans="1:16" ht="12.75" hidden="1" customHeight="1" x14ac:dyDescent="0.25">
      <c r="A1335" s="22" t="s">
        <v>1052</v>
      </c>
      <c r="B1335" s="22">
        <v>2008</v>
      </c>
      <c r="C1335" s="22" t="s">
        <v>5576</v>
      </c>
      <c r="D1335" s="22">
        <v>867</v>
      </c>
      <c r="E1335" s="22" t="s">
        <v>301</v>
      </c>
      <c r="F1335" s="22" t="s">
        <v>2930</v>
      </c>
      <c r="G1335" s="61" t="s">
        <v>88</v>
      </c>
      <c r="H1335" s="46">
        <v>3.78</v>
      </c>
      <c r="I1335" s="46">
        <v>4.8600000000000003</v>
      </c>
      <c r="J1335" s="46">
        <v>0</v>
      </c>
      <c r="K1335" s="46">
        <v>0</v>
      </c>
      <c r="M1335" s="61" t="s">
        <v>114</v>
      </c>
      <c r="N1335" s="46">
        <v>0</v>
      </c>
      <c r="O1335" s="46">
        <v>0</v>
      </c>
      <c r="P1335" s="46">
        <v>0</v>
      </c>
    </row>
    <row r="1336" spans="1:16" ht="12.75" hidden="1" customHeight="1" x14ac:dyDescent="0.25">
      <c r="A1336" s="22" t="s">
        <v>1055</v>
      </c>
      <c r="B1336" s="22">
        <v>2008</v>
      </c>
      <c r="C1336" s="22" t="s">
        <v>5576</v>
      </c>
      <c r="D1336" s="22">
        <v>868</v>
      </c>
      <c r="E1336" s="22" t="s">
        <v>301</v>
      </c>
      <c r="F1336" s="22" t="s">
        <v>2931</v>
      </c>
      <c r="G1336" s="61" t="s">
        <v>88</v>
      </c>
      <c r="H1336" s="46">
        <v>0.52</v>
      </c>
      <c r="I1336" s="46">
        <v>1.93</v>
      </c>
      <c r="J1336" s="46">
        <v>0</v>
      </c>
      <c r="K1336" s="46">
        <v>0.18</v>
      </c>
      <c r="L1336" s="22" t="s">
        <v>4080</v>
      </c>
      <c r="M1336" s="61" t="s">
        <v>114</v>
      </c>
      <c r="N1336" s="46">
        <v>0.17</v>
      </c>
      <c r="O1336" s="46">
        <v>0.35</v>
      </c>
      <c r="P1336" s="46">
        <v>0</v>
      </c>
    </row>
    <row r="1337" spans="1:16" ht="15" hidden="1" customHeight="1" x14ac:dyDescent="0.25">
      <c r="A1337" s="22" t="s">
        <v>1058</v>
      </c>
      <c r="B1337" s="22">
        <v>2008</v>
      </c>
      <c r="C1337" s="22" t="s">
        <v>5576</v>
      </c>
      <c r="D1337" s="22">
        <v>869</v>
      </c>
      <c r="E1337" s="22" t="s">
        <v>301</v>
      </c>
      <c r="G1337" s="61" t="s">
        <v>88</v>
      </c>
      <c r="H1337" s="46">
        <v>0.05</v>
      </c>
      <c r="I1337" s="46">
        <v>1.06</v>
      </c>
      <c r="J1337" s="46">
        <v>18.46</v>
      </c>
      <c r="K1337" s="46">
        <v>0.39</v>
      </c>
      <c r="M1337" s="61" t="s">
        <v>114</v>
      </c>
      <c r="N1337" s="46">
        <v>0</v>
      </c>
      <c r="O1337" s="46">
        <v>0</v>
      </c>
      <c r="P1337" s="46">
        <v>0</v>
      </c>
    </row>
    <row r="1338" spans="1:16" ht="15" hidden="1" customHeight="1" x14ac:dyDescent="0.25">
      <c r="A1338" s="22" t="s">
        <v>1061</v>
      </c>
      <c r="B1338" s="22">
        <v>2008</v>
      </c>
      <c r="C1338" s="22" t="s">
        <v>5576</v>
      </c>
      <c r="D1338" s="22">
        <v>870</v>
      </c>
      <c r="E1338" s="22" t="s">
        <v>301</v>
      </c>
      <c r="F1338" s="22" t="s">
        <v>2932</v>
      </c>
      <c r="G1338" s="61" t="s">
        <v>88</v>
      </c>
      <c r="H1338" s="46">
        <v>2.0499999999999998</v>
      </c>
      <c r="I1338" s="46">
        <v>3.25</v>
      </c>
      <c r="J1338" s="46">
        <v>0</v>
      </c>
      <c r="K1338" s="46">
        <v>0</v>
      </c>
      <c r="M1338" s="61" t="s">
        <v>114</v>
      </c>
      <c r="N1338" s="46">
        <v>0</v>
      </c>
      <c r="O1338" s="46">
        <v>0</v>
      </c>
      <c r="P1338" s="46">
        <v>0</v>
      </c>
    </row>
    <row r="1339" spans="1:16" ht="12.75" hidden="1" customHeight="1" x14ac:dyDescent="0.25">
      <c r="A1339" s="22" t="s">
        <v>1064</v>
      </c>
      <c r="B1339" s="22">
        <v>2008</v>
      </c>
      <c r="C1339" s="22" t="s">
        <v>5576</v>
      </c>
      <c r="D1339" s="22">
        <v>871</v>
      </c>
      <c r="E1339" s="22" t="s">
        <v>301</v>
      </c>
      <c r="F1339" s="22" t="s">
        <v>2933</v>
      </c>
      <c r="G1339" s="61" t="s">
        <v>88</v>
      </c>
      <c r="H1339" s="46">
        <v>0.39</v>
      </c>
      <c r="I1339" s="46">
        <v>2.37</v>
      </c>
      <c r="J1339" s="46">
        <v>6.82</v>
      </c>
      <c r="K1339" s="46">
        <v>0.43</v>
      </c>
      <c r="M1339" s="61" t="s">
        <v>114</v>
      </c>
      <c r="N1339" s="46">
        <v>0</v>
      </c>
      <c r="O1339" s="46">
        <v>0</v>
      </c>
      <c r="P1339" s="46">
        <v>0</v>
      </c>
    </row>
    <row r="1340" spans="1:16" ht="12.75" hidden="1" customHeight="1" x14ac:dyDescent="0.25">
      <c r="A1340" s="22" t="s">
        <v>1067</v>
      </c>
      <c r="B1340" s="22">
        <v>2008</v>
      </c>
      <c r="C1340" s="22" t="s">
        <v>5576</v>
      </c>
      <c r="D1340" s="22">
        <v>872</v>
      </c>
      <c r="E1340" s="22" t="s">
        <v>301</v>
      </c>
      <c r="G1340" s="61" t="s">
        <v>88</v>
      </c>
      <c r="H1340" s="46">
        <v>0</v>
      </c>
      <c r="I1340" s="46">
        <v>0</v>
      </c>
      <c r="J1340" s="46">
        <v>0</v>
      </c>
      <c r="K1340" s="46">
        <v>0.25</v>
      </c>
      <c r="M1340" s="61" t="s">
        <v>114</v>
      </c>
      <c r="N1340" s="46">
        <v>0</v>
      </c>
      <c r="O1340" s="46">
        <v>0</v>
      </c>
      <c r="P1340" s="46">
        <v>0</v>
      </c>
    </row>
    <row r="1341" spans="1:16" ht="12.75" hidden="1" customHeight="1" x14ac:dyDescent="0.25">
      <c r="A1341" s="22" t="s">
        <v>1070</v>
      </c>
      <c r="B1341" s="22">
        <v>2008</v>
      </c>
      <c r="C1341" s="22" t="s">
        <v>5576</v>
      </c>
      <c r="D1341" s="22">
        <v>873</v>
      </c>
      <c r="E1341" s="22" t="s">
        <v>301</v>
      </c>
      <c r="G1341" s="61" t="s">
        <v>88</v>
      </c>
      <c r="H1341" s="46">
        <v>0</v>
      </c>
      <c r="I1341" s="46">
        <v>0</v>
      </c>
      <c r="J1341" s="46">
        <v>0</v>
      </c>
      <c r="K1341" s="46">
        <v>0</v>
      </c>
      <c r="L1341" s="22" t="s">
        <v>4081</v>
      </c>
      <c r="M1341" s="61" t="s">
        <v>114</v>
      </c>
      <c r="N1341" s="46">
        <v>0.42</v>
      </c>
      <c r="O1341" s="46">
        <v>0</v>
      </c>
      <c r="P1341" s="46">
        <v>0</v>
      </c>
    </row>
    <row r="1342" spans="1:16" ht="12.75" hidden="1" customHeight="1" x14ac:dyDescent="0.25">
      <c r="A1342" s="22" t="s">
        <v>1073</v>
      </c>
      <c r="B1342" s="22">
        <v>2008</v>
      </c>
      <c r="C1342" s="22" t="s">
        <v>5576</v>
      </c>
      <c r="D1342" s="22">
        <v>874</v>
      </c>
      <c r="E1342" s="22" t="s">
        <v>301</v>
      </c>
      <c r="F1342" s="22" t="s">
        <v>2934</v>
      </c>
      <c r="G1342" s="61" t="s">
        <v>88</v>
      </c>
      <c r="H1342" s="46">
        <v>4.45</v>
      </c>
      <c r="I1342" s="46">
        <v>1.64</v>
      </c>
      <c r="J1342" s="46">
        <v>0</v>
      </c>
      <c r="K1342" s="46">
        <v>0</v>
      </c>
      <c r="M1342" s="61" t="s">
        <v>114</v>
      </c>
      <c r="N1342" s="46">
        <v>0</v>
      </c>
      <c r="O1342" s="46">
        <v>0</v>
      </c>
      <c r="P1342" s="46">
        <v>0</v>
      </c>
    </row>
    <row r="1343" spans="1:16" ht="12.75" hidden="1" customHeight="1" x14ac:dyDescent="0.25">
      <c r="A1343" s="22" t="s">
        <v>1076</v>
      </c>
      <c r="B1343" s="22">
        <v>2008</v>
      </c>
      <c r="C1343" s="22" t="s">
        <v>5576</v>
      </c>
      <c r="D1343" s="22">
        <v>875</v>
      </c>
      <c r="E1343" s="22" t="s">
        <v>301</v>
      </c>
      <c r="F1343" s="22" t="s">
        <v>2935</v>
      </c>
      <c r="G1343" s="61" t="s">
        <v>88</v>
      </c>
      <c r="H1343" s="46">
        <v>4.54</v>
      </c>
      <c r="I1343" s="46">
        <v>12.17</v>
      </c>
      <c r="J1343" s="46">
        <v>3.43</v>
      </c>
      <c r="K1343" s="46">
        <v>0</v>
      </c>
      <c r="M1343" s="61" t="s">
        <v>114</v>
      </c>
      <c r="N1343" s="46">
        <v>0</v>
      </c>
      <c r="O1343" s="46">
        <v>0</v>
      </c>
      <c r="P1343" s="46">
        <v>0</v>
      </c>
    </row>
    <row r="1344" spans="1:16" ht="15" hidden="1" customHeight="1" x14ac:dyDescent="0.25">
      <c r="A1344" s="22" t="s">
        <v>1079</v>
      </c>
      <c r="B1344" s="22">
        <v>2008</v>
      </c>
      <c r="C1344" s="22" t="s">
        <v>5576</v>
      </c>
      <c r="D1344" s="22">
        <v>876</v>
      </c>
      <c r="E1344" s="22" t="s">
        <v>301</v>
      </c>
      <c r="F1344" s="22" t="s">
        <v>2936</v>
      </c>
      <c r="G1344" s="61" t="s">
        <v>88</v>
      </c>
      <c r="H1344" s="46">
        <v>3.31</v>
      </c>
      <c r="I1344" s="46">
        <v>6.71</v>
      </c>
      <c r="J1344" s="46">
        <v>21.12</v>
      </c>
      <c r="K1344" s="46">
        <v>0.43</v>
      </c>
      <c r="M1344" s="61" t="s">
        <v>114</v>
      </c>
      <c r="N1344" s="46">
        <v>0</v>
      </c>
      <c r="O1344" s="46">
        <v>0</v>
      </c>
      <c r="P1344" s="46">
        <v>0</v>
      </c>
    </row>
    <row r="1345" spans="1:16" ht="15" hidden="1" customHeight="1" x14ac:dyDescent="0.25">
      <c r="A1345" s="22" t="s">
        <v>1082</v>
      </c>
      <c r="B1345" s="22">
        <v>2008</v>
      </c>
      <c r="C1345" s="22" t="s">
        <v>5576</v>
      </c>
      <c r="D1345" s="22">
        <v>877</v>
      </c>
      <c r="E1345" s="22" t="s">
        <v>301</v>
      </c>
      <c r="F1345" s="22" t="s">
        <v>2937</v>
      </c>
      <c r="G1345" s="61" t="s">
        <v>88</v>
      </c>
      <c r="H1345" s="46">
        <v>3.74</v>
      </c>
      <c r="I1345" s="46">
        <v>1.67</v>
      </c>
      <c r="J1345" s="46">
        <v>13.84</v>
      </c>
      <c r="K1345" s="46">
        <v>0</v>
      </c>
      <c r="M1345" s="61" t="s">
        <v>114</v>
      </c>
      <c r="N1345" s="46">
        <v>0</v>
      </c>
      <c r="O1345" s="46">
        <v>0</v>
      </c>
      <c r="P1345" s="46">
        <v>0</v>
      </c>
    </row>
    <row r="1346" spans="1:16" ht="12.75" hidden="1" customHeight="1" x14ac:dyDescent="0.25">
      <c r="A1346" s="22" t="s">
        <v>1085</v>
      </c>
      <c r="B1346" s="22">
        <v>2008</v>
      </c>
      <c r="C1346" s="22" t="s">
        <v>5576</v>
      </c>
      <c r="D1346" s="22">
        <v>878</v>
      </c>
      <c r="E1346" s="22" t="s">
        <v>301</v>
      </c>
      <c r="F1346" s="22" t="s">
        <v>2938</v>
      </c>
      <c r="G1346" s="61" t="s">
        <v>88</v>
      </c>
      <c r="H1346" s="46">
        <v>0.73</v>
      </c>
      <c r="I1346" s="46">
        <v>5.67</v>
      </c>
      <c r="J1346" s="46">
        <v>16.21</v>
      </c>
      <c r="K1346" s="46">
        <v>0.73</v>
      </c>
      <c r="M1346" s="61" t="s">
        <v>114</v>
      </c>
      <c r="N1346" s="46">
        <v>0</v>
      </c>
      <c r="O1346" s="46">
        <v>0</v>
      </c>
      <c r="P1346" s="46">
        <v>0</v>
      </c>
    </row>
    <row r="1347" spans="1:16" ht="12.75" hidden="1" customHeight="1" x14ac:dyDescent="0.25">
      <c r="A1347" s="22" t="s">
        <v>1088</v>
      </c>
      <c r="B1347" s="22">
        <v>2008</v>
      </c>
      <c r="C1347" s="22" t="s">
        <v>5576</v>
      </c>
      <c r="D1347" s="22">
        <v>879</v>
      </c>
      <c r="E1347" s="22" t="s">
        <v>301</v>
      </c>
      <c r="G1347" s="61" t="s">
        <v>88</v>
      </c>
      <c r="H1347" s="46">
        <v>0</v>
      </c>
      <c r="I1347" s="46">
        <v>0</v>
      </c>
      <c r="J1347" s="46">
        <v>0</v>
      </c>
      <c r="K1347" s="46">
        <v>1.28</v>
      </c>
      <c r="M1347" s="61" t="s">
        <v>114</v>
      </c>
      <c r="N1347" s="46">
        <v>0</v>
      </c>
      <c r="O1347" s="46">
        <v>0</v>
      </c>
      <c r="P1347" s="46">
        <v>0</v>
      </c>
    </row>
    <row r="1348" spans="1:16" ht="12.75" hidden="1" customHeight="1" x14ac:dyDescent="0.25">
      <c r="A1348" s="22" t="s">
        <v>1091</v>
      </c>
      <c r="B1348" s="22">
        <v>2008</v>
      </c>
      <c r="C1348" s="22" t="s">
        <v>5576</v>
      </c>
      <c r="D1348" s="22">
        <v>880</v>
      </c>
      <c r="E1348" s="22" t="s">
        <v>301</v>
      </c>
      <c r="F1348" s="22" t="s">
        <v>2939</v>
      </c>
      <c r="G1348" s="61" t="s">
        <v>88</v>
      </c>
      <c r="H1348" s="46">
        <v>1.44</v>
      </c>
      <c r="I1348" s="46">
        <v>0</v>
      </c>
      <c r="J1348" s="46">
        <v>0</v>
      </c>
      <c r="K1348" s="46">
        <v>0</v>
      </c>
      <c r="M1348" s="61" t="s">
        <v>114</v>
      </c>
      <c r="N1348" s="46">
        <v>0</v>
      </c>
      <c r="O1348" s="46">
        <v>0</v>
      </c>
      <c r="P1348" s="46">
        <v>0</v>
      </c>
    </row>
    <row r="1349" spans="1:16" ht="12.75" hidden="1" customHeight="1" x14ac:dyDescent="0.25">
      <c r="A1349" s="22" t="s">
        <v>1094</v>
      </c>
      <c r="B1349" s="22">
        <v>2008</v>
      </c>
      <c r="C1349" s="22" t="s">
        <v>5576</v>
      </c>
      <c r="D1349" s="22">
        <v>881</v>
      </c>
      <c r="E1349" s="22" t="s">
        <v>301</v>
      </c>
      <c r="F1349" s="22" t="s">
        <v>2940</v>
      </c>
      <c r="G1349" s="61" t="s">
        <v>88</v>
      </c>
      <c r="H1349" s="46">
        <v>1.68</v>
      </c>
      <c r="I1349" s="46">
        <v>0</v>
      </c>
      <c r="J1349" s="46">
        <v>0</v>
      </c>
      <c r="K1349" s="46">
        <v>0</v>
      </c>
      <c r="M1349" s="61" t="s">
        <v>114</v>
      </c>
      <c r="N1349" s="46">
        <v>0</v>
      </c>
      <c r="O1349" s="46">
        <v>0</v>
      </c>
      <c r="P1349" s="46">
        <v>0</v>
      </c>
    </row>
    <row r="1350" spans="1:16" ht="12.75" hidden="1" customHeight="1" x14ac:dyDescent="0.25">
      <c r="A1350" s="22" t="s">
        <v>1097</v>
      </c>
      <c r="B1350" s="22">
        <v>2008</v>
      </c>
      <c r="C1350" s="22" t="s">
        <v>5576</v>
      </c>
      <c r="D1350" s="22">
        <v>882</v>
      </c>
      <c r="E1350" s="22" t="s">
        <v>301</v>
      </c>
      <c r="G1350" s="61" t="s">
        <v>88</v>
      </c>
      <c r="H1350" s="46">
        <v>0</v>
      </c>
      <c r="I1350" s="46">
        <v>0</v>
      </c>
      <c r="J1350" s="46">
        <v>0</v>
      </c>
      <c r="K1350" s="46">
        <v>0.02</v>
      </c>
      <c r="M1350" s="61" t="s">
        <v>114</v>
      </c>
      <c r="N1350" s="46">
        <v>0</v>
      </c>
      <c r="O1350" s="46">
        <v>0</v>
      </c>
      <c r="P1350" s="46">
        <v>0</v>
      </c>
    </row>
    <row r="1351" spans="1:16" ht="12.75" hidden="1" customHeight="1" x14ac:dyDescent="0.25">
      <c r="A1351" s="22" t="s">
        <v>1100</v>
      </c>
      <c r="B1351" s="22">
        <v>2008</v>
      </c>
      <c r="C1351" s="22" t="s">
        <v>5576</v>
      </c>
      <c r="D1351" s="22">
        <v>883</v>
      </c>
      <c r="E1351" s="22" t="s">
        <v>301</v>
      </c>
      <c r="G1351" s="61" t="s">
        <v>88</v>
      </c>
      <c r="H1351" s="46">
        <v>0.05</v>
      </c>
      <c r="I1351" s="46">
        <v>0</v>
      </c>
      <c r="J1351" s="46">
        <v>0</v>
      </c>
      <c r="K1351" s="46">
        <v>0</v>
      </c>
      <c r="M1351" s="61" t="s">
        <v>114</v>
      </c>
      <c r="N1351" s="46">
        <v>0</v>
      </c>
      <c r="O1351" s="46">
        <v>0</v>
      </c>
      <c r="P1351" s="46">
        <v>0</v>
      </c>
    </row>
    <row r="1352" spans="1:16" ht="12.75" hidden="1" customHeight="1" x14ac:dyDescent="0.25">
      <c r="A1352" s="22" t="s">
        <v>1103</v>
      </c>
      <c r="B1352" s="22">
        <v>2008</v>
      </c>
      <c r="C1352" s="22" t="s">
        <v>5576</v>
      </c>
      <c r="D1352" s="22">
        <v>884</v>
      </c>
      <c r="E1352" s="22" t="s">
        <v>301</v>
      </c>
      <c r="F1352" s="22" t="s">
        <v>2941</v>
      </c>
      <c r="G1352" s="61" t="s">
        <v>88</v>
      </c>
      <c r="H1352" s="46">
        <v>5.6</v>
      </c>
      <c r="I1352" s="46">
        <v>0.65</v>
      </c>
      <c r="J1352" s="46">
        <v>0</v>
      </c>
      <c r="K1352" s="46">
        <v>0</v>
      </c>
      <c r="M1352" s="61" t="s">
        <v>114</v>
      </c>
      <c r="N1352" s="46">
        <v>0</v>
      </c>
      <c r="O1352" s="46">
        <v>0</v>
      </c>
      <c r="P1352" s="46">
        <v>0</v>
      </c>
    </row>
    <row r="1353" spans="1:16" ht="15" hidden="1" customHeight="1" x14ac:dyDescent="0.25">
      <c r="A1353" s="22" t="s">
        <v>1106</v>
      </c>
      <c r="B1353" s="22">
        <v>2008</v>
      </c>
      <c r="C1353" s="22" t="s">
        <v>5576</v>
      </c>
      <c r="D1353" s="22">
        <v>885</v>
      </c>
      <c r="E1353" s="22" t="s">
        <v>301</v>
      </c>
      <c r="F1353" s="22" t="s">
        <v>2942</v>
      </c>
      <c r="G1353" s="61" t="s">
        <v>88</v>
      </c>
      <c r="H1353" s="46">
        <v>1.69</v>
      </c>
      <c r="I1353" s="46">
        <v>4.54</v>
      </c>
      <c r="J1353" s="46">
        <v>0</v>
      </c>
      <c r="K1353" s="46">
        <v>0.24</v>
      </c>
      <c r="M1353" s="61" t="s">
        <v>114</v>
      </c>
      <c r="N1353" s="46">
        <v>0</v>
      </c>
      <c r="O1353" s="46">
        <v>0</v>
      </c>
      <c r="P1353" s="46">
        <v>0</v>
      </c>
    </row>
    <row r="1354" spans="1:16" ht="15" hidden="1" customHeight="1" x14ac:dyDescent="0.25">
      <c r="A1354" s="22" t="s">
        <v>1109</v>
      </c>
      <c r="B1354" s="22">
        <v>2008</v>
      </c>
      <c r="C1354" s="22" t="s">
        <v>5576</v>
      </c>
      <c r="D1354" s="22">
        <v>886</v>
      </c>
      <c r="E1354" s="22" t="s">
        <v>301</v>
      </c>
      <c r="F1354" s="22" t="s">
        <v>2943</v>
      </c>
      <c r="G1354" s="61" t="s">
        <v>88</v>
      </c>
      <c r="H1354" s="46">
        <v>6.45</v>
      </c>
      <c r="I1354" s="46">
        <v>0.84</v>
      </c>
      <c r="J1354" s="46">
        <v>1.47</v>
      </c>
      <c r="K1354" s="46">
        <v>0</v>
      </c>
      <c r="M1354" s="61" t="s">
        <v>114</v>
      </c>
      <c r="N1354" s="46">
        <v>0</v>
      </c>
      <c r="O1354" s="46">
        <v>0</v>
      </c>
      <c r="P1354" s="46">
        <v>0</v>
      </c>
    </row>
    <row r="1355" spans="1:16" ht="12.75" hidden="1" customHeight="1" x14ac:dyDescent="0.25">
      <c r="A1355" s="22" t="s">
        <v>1112</v>
      </c>
      <c r="B1355" s="22">
        <v>2008</v>
      </c>
      <c r="C1355" s="22" t="s">
        <v>5576</v>
      </c>
      <c r="D1355" s="22">
        <v>887</v>
      </c>
      <c r="E1355" s="22" t="s">
        <v>301</v>
      </c>
      <c r="F1355" s="22" t="s">
        <v>2944</v>
      </c>
      <c r="G1355" s="61" t="s">
        <v>88</v>
      </c>
      <c r="H1355" s="46">
        <v>5.74</v>
      </c>
      <c r="I1355" s="46">
        <v>0</v>
      </c>
      <c r="J1355" s="46">
        <v>0</v>
      </c>
      <c r="K1355" s="46">
        <v>0.47</v>
      </c>
      <c r="M1355" s="61" t="s">
        <v>114</v>
      </c>
      <c r="N1355" s="46">
        <v>0</v>
      </c>
      <c r="O1355" s="46">
        <v>0</v>
      </c>
      <c r="P1355" s="46">
        <v>0</v>
      </c>
    </row>
    <row r="1356" spans="1:16" ht="12.75" hidden="1" customHeight="1" x14ac:dyDescent="0.25">
      <c r="A1356" s="22" t="s">
        <v>1115</v>
      </c>
      <c r="B1356" s="22">
        <v>2008</v>
      </c>
      <c r="C1356" s="22" t="s">
        <v>5576</v>
      </c>
      <c r="D1356" s="22">
        <v>888</v>
      </c>
      <c r="E1356" s="22" t="s">
        <v>301</v>
      </c>
      <c r="F1356" s="22" t="s">
        <v>2945</v>
      </c>
      <c r="G1356" s="61" t="s">
        <v>88</v>
      </c>
      <c r="H1356" s="46">
        <v>2.2400000000000002</v>
      </c>
      <c r="I1356" s="46">
        <v>3.14</v>
      </c>
      <c r="J1356" s="46">
        <v>16.25</v>
      </c>
      <c r="K1356" s="46">
        <v>0</v>
      </c>
      <c r="M1356" s="61" t="s">
        <v>114</v>
      </c>
      <c r="N1356" s="46">
        <v>0</v>
      </c>
      <c r="O1356" s="46">
        <v>0</v>
      </c>
      <c r="P1356" s="46">
        <v>0</v>
      </c>
    </row>
    <row r="1357" spans="1:16" ht="12.75" hidden="1" customHeight="1" x14ac:dyDescent="0.25">
      <c r="A1357" s="22" t="s">
        <v>1118</v>
      </c>
      <c r="B1357" s="22">
        <v>2008</v>
      </c>
      <c r="C1357" s="22" t="s">
        <v>5576</v>
      </c>
      <c r="D1357" s="22">
        <v>889</v>
      </c>
      <c r="E1357" s="22" t="s">
        <v>301</v>
      </c>
      <c r="F1357" s="22" t="s">
        <v>2946</v>
      </c>
      <c r="G1357" s="61" t="s">
        <v>88</v>
      </c>
      <c r="H1357" s="46">
        <v>0.43</v>
      </c>
      <c r="I1357" s="46">
        <v>0.28999999999999998</v>
      </c>
      <c r="J1357" s="46">
        <v>0</v>
      </c>
      <c r="K1357" s="46">
        <v>0.16</v>
      </c>
      <c r="M1357" s="61" t="s">
        <v>114</v>
      </c>
      <c r="N1357" s="46">
        <v>0</v>
      </c>
      <c r="O1357" s="46">
        <v>0</v>
      </c>
      <c r="P1357" s="46">
        <v>0</v>
      </c>
    </row>
    <row r="1358" spans="1:16" ht="12.75" hidden="1" customHeight="1" x14ac:dyDescent="0.25">
      <c r="A1358" s="22" t="s">
        <v>1121</v>
      </c>
      <c r="B1358" s="22">
        <v>2008</v>
      </c>
      <c r="C1358" s="22" t="s">
        <v>5576</v>
      </c>
      <c r="D1358" s="22">
        <v>890</v>
      </c>
      <c r="E1358" s="22" t="s">
        <v>301</v>
      </c>
      <c r="F1358" s="22" t="s">
        <v>2947</v>
      </c>
      <c r="G1358" s="61" t="s">
        <v>88</v>
      </c>
      <c r="H1358" s="46">
        <v>1.82</v>
      </c>
      <c r="I1358" s="46">
        <v>0</v>
      </c>
      <c r="J1358" s="46">
        <v>0</v>
      </c>
      <c r="K1358" s="46">
        <v>0</v>
      </c>
      <c r="M1358" s="61" t="s">
        <v>114</v>
      </c>
      <c r="N1358" s="46">
        <v>0</v>
      </c>
      <c r="O1358" s="46">
        <v>0</v>
      </c>
      <c r="P1358" s="46">
        <v>0</v>
      </c>
    </row>
    <row r="1359" spans="1:16" ht="12.75" hidden="1" customHeight="1" x14ac:dyDescent="0.25">
      <c r="A1359" s="22" t="s">
        <v>1124</v>
      </c>
      <c r="B1359" s="22">
        <v>2008</v>
      </c>
      <c r="C1359" s="22" t="s">
        <v>5576</v>
      </c>
      <c r="D1359" s="22">
        <v>891</v>
      </c>
      <c r="E1359" s="22" t="s">
        <v>301</v>
      </c>
      <c r="F1359" s="22" t="s">
        <v>2948</v>
      </c>
      <c r="G1359" s="61" t="s">
        <v>88</v>
      </c>
      <c r="H1359" s="46">
        <v>1.54</v>
      </c>
      <c r="I1359" s="46">
        <v>0.49</v>
      </c>
      <c r="J1359" s="46">
        <v>0</v>
      </c>
      <c r="K1359" s="46">
        <v>0.26</v>
      </c>
      <c r="M1359" s="61" t="s">
        <v>114</v>
      </c>
      <c r="N1359" s="46">
        <v>0</v>
      </c>
      <c r="O1359" s="46">
        <v>0</v>
      </c>
      <c r="P1359" s="46">
        <v>0</v>
      </c>
    </row>
    <row r="1360" spans="1:16" ht="12.75" hidden="1" customHeight="1" x14ac:dyDescent="0.25">
      <c r="A1360" s="22" t="s">
        <v>1126</v>
      </c>
      <c r="B1360" s="22">
        <v>2008</v>
      </c>
      <c r="C1360" s="22" t="s">
        <v>5576</v>
      </c>
      <c r="D1360" s="22">
        <v>892</v>
      </c>
      <c r="E1360" s="22" t="s">
        <v>301</v>
      </c>
      <c r="G1360" s="61" t="s">
        <v>88</v>
      </c>
      <c r="H1360" s="46">
        <v>0.06</v>
      </c>
      <c r="I1360" s="46">
        <v>0</v>
      </c>
      <c r="J1360" s="46">
        <v>0</v>
      </c>
      <c r="K1360" s="46">
        <v>0.06</v>
      </c>
      <c r="M1360" s="61" t="s">
        <v>114</v>
      </c>
      <c r="N1360" s="46">
        <v>0</v>
      </c>
      <c r="O1360" s="46">
        <v>0</v>
      </c>
      <c r="P1360" s="46">
        <v>0</v>
      </c>
    </row>
    <row r="1361" spans="1:16" ht="12.75" hidden="1" customHeight="1" x14ac:dyDescent="0.25">
      <c r="A1361" s="22" t="s">
        <v>1127</v>
      </c>
      <c r="B1361" s="22">
        <v>2008</v>
      </c>
      <c r="C1361" s="22" t="s">
        <v>5576</v>
      </c>
      <c r="D1361" s="22">
        <v>893</v>
      </c>
      <c r="E1361" s="22" t="s">
        <v>301</v>
      </c>
      <c r="G1361" s="61" t="s">
        <v>88</v>
      </c>
      <c r="H1361" s="46">
        <v>0.08</v>
      </c>
      <c r="I1361" s="46">
        <v>0.27</v>
      </c>
      <c r="J1361" s="46">
        <v>0</v>
      </c>
      <c r="K1361" s="46">
        <v>0.02</v>
      </c>
      <c r="M1361" s="61" t="s">
        <v>114</v>
      </c>
      <c r="N1361" s="46">
        <v>0</v>
      </c>
      <c r="O1361" s="46">
        <v>0</v>
      </c>
      <c r="P1361" s="46">
        <v>0</v>
      </c>
    </row>
    <row r="1362" spans="1:16" ht="12.75" hidden="1" customHeight="1" x14ac:dyDescent="0.25">
      <c r="A1362" s="22" t="s">
        <v>1128</v>
      </c>
      <c r="B1362" s="22">
        <v>2008</v>
      </c>
      <c r="C1362" s="22" t="s">
        <v>5576</v>
      </c>
      <c r="D1362" s="22">
        <v>894</v>
      </c>
      <c r="E1362" s="22" t="s">
        <v>301</v>
      </c>
      <c r="F1362" s="22" t="s">
        <v>2949</v>
      </c>
      <c r="G1362" s="61" t="s">
        <v>88</v>
      </c>
      <c r="H1362" s="46">
        <v>2.71</v>
      </c>
      <c r="I1362" s="46">
        <v>1.66</v>
      </c>
      <c r="J1362" s="46">
        <v>0</v>
      </c>
      <c r="K1362" s="46">
        <v>0.52</v>
      </c>
      <c r="M1362" s="61" t="s">
        <v>114</v>
      </c>
      <c r="N1362" s="46">
        <v>0</v>
      </c>
      <c r="O1362" s="46">
        <v>0</v>
      </c>
      <c r="P1362" s="46">
        <v>0</v>
      </c>
    </row>
    <row r="1363" spans="1:16" ht="12.75" hidden="1" customHeight="1" x14ac:dyDescent="0.25">
      <c r="A1363" s="22" t="s">
        <v>1129</v>
      </c>
      <c r="B1363" s="22">
        <v>2008</v>
      </c>
      <c r="C1363" s="22" t="s">
        <v>5576</v>
      </c>
      <c r="D1363" s="22">
        <v>895</v>
      </c>
      <c r="E1363" s="22" t="s">
        <v>301</v>
      </c>
      <c r="F1363" s="22" t="s">
        <v>2950</v>
      </c>
      <c r="G1363" s="61" t="s">
        <v>88</v>
      </c>
      <c r="H1363" s="46">
        <v>2.1</v>
      </c>
      <c r="I1363" s="46">
        <v>3.48</v>
      </c>
      <c r="J1363" s="46">
        <v>3.18</v>
      </c>
      <c r="K1363" s="46">
        <v>0.01</v>
      </c>
      <c r="M1363" s="61" t="s">
        <v>114</v>
      </c>
      <c r="N1363" s="46">
        <v>0</v>
      </c>
      <c r="O1363" s="46">
        <v>0</v>
      </c>
      <c r="P1363" s="46">
        <v>0</v>
      </c>
    </row>
    <row r="1364" spans="1:16" ht="12.75" hidden="1" customHeight="1" x14ac:dyDescent="0.25">
      <c r="A1364" s="22" t="s">
        <v>1130</v>
      </c>
      <c r="B1364" s="22">
        <v>2008</v>
      </c>
      <c r="C1364" s="22" t="s">
        <v>5576</v>
      </c>
      <c r="D1364" s="22">
        <v>896</v>
      </c>
      <c r="E1364" s="22" t="s">
        <v>301</v>
      </c>
      <c r="F1364" s="22" t="s">
        <v>2951</v>
      </c>
      <c r="G1364" s="61" t="s">
        <v>88</v>
      </c>
      <c r="H1364" s="46">
        <v>1.48</v>
      </c>
      <c r="I1364" s="46">
        <v>3.19</v>
      </c>
      <c r="J1364" s="46">
        <v>0</v>
      </c>
      <c r="K1364" s="46">
        <v>0</v>
      </c>
      <c r="M1364" s="61" t="s">
        <v>114</v>
      </c>
      <c r="N1364" s="46">
        <v>0</v>
      </c>
      <c r="O1364" s="46">
        <v>0</v>
      </c>
      <c r="P1364" s="46">
        <v>0</v>
      </c>
    </row>
    <row r="1365" spans="1:16" ht="12.75" hidden="1" customHeight="1" x14ac:dyDescent="0.25">
      <c r="A1365" s="22" t="s">
        <v>1131</v>
      </c>
      <c r="B1365" s="22">
        <v>2008</v>
      </c>
      <c r="C1365" s="22" t="s">
        <v>5576</v>
      </c>
      <c r="D1365" s="22">
        <v>897</v>
      </c>
      <c r="E1365" s="22" t="s">
        <v>301</v>
      </c>
      <c r="F1365" s="22" t="s">
        <v>2952</v>
      </c>
      <c r="G1365" s="61" t="s">
        <v>88</v>
      </c>
      <c r="H1365" s="46">
        <v>0.77</v>
      </c>
      <c r="I1365" s="46">
        <v>0.93</v>
      </c>
      <c r="J1365" s="46">
        <v>8.8800000000000008</v>
      </c>
      <c r="K1365" s="46">
        <v>0</v>
      </c>
      <c r="M1365" s="61" t="s">
        <v>114</v>
      </c>
      <c r="N1365" s="46">
        <v>0</v>
      </c>
      <c r="O1365" s="46">
        <v>0</v>
      </c>
      <c r="P1365" s="46">
        <v>0</v>
      </c>
    </row>
    <row r="1366" spans="1:16" ht="12.75" hidden="1" customHeight="1" x14ac:dyDescent="0.25">
      <c r="A1366" s="22" t="s">
        <v>1132</v>
      </c>
      <c r="B1366" s="22">
        <v>2008</v>
      </c>
      <c r="C1366" s="22" t="s">
        <v>5576</v>
      </c>
      <c r="D1366" s="22">
        <v>898</v>
      </c>
      <c r="E1366" s="22" t="s">
        <v>301</v>
      </c>
      <c r="F1366" s="22" t="s">
        <v>2953</v>
      </c>
      <c r="G1366" s="61" t="s">
        <v>88</v>
      </c>
      <c r="H1366" s="46">
        <v>0.36</v>
      </c>
      <c r="I1366" s="46">
        <v>0</v>
      </c>
      <c r="J1366" s="46">
        <v>0</v>
      </c>
      <c r="K1366" s="46">
        <v>4.8</v>
      </c>
      <c r="M1366" s="61" t="s">
        <v>114</v>
      </c>
      <c r="N1366" s="46">
        <v>0</v>
      </c>
      <c r="O1366" s="46">
        <v>0</v>
      </c>
      <c r="P1366" s="46">
        <v>0</v>
      </c>
    </row>
    <row r="1367" spans="1:16" ht="12.75" hidden="1" customHeight="1" x14ac:dyDescent="0.25">
      <c r="A1367" s="22" t="s">
        <v>1133</v>
      </c>
      <c r="B1367" s="22">
        <v>2008</v>
      </c>
      <c r="C1367" s="22" t="s">
        <v>5576</v>
      </c>
      <c r="D1367" s="22">
        <v>899</v>
      </c>
      <c r="E1367" s="22" t="s">
        <v>301</v>
      </c>
      <c r="F1367" s="22" t="s">
        <v>2954</v>
      </c>
      <c r="G1367" s="61" t="s">
        <v>88</v>
      </c>
      <c r="H1367" s="46">
        <v>0.37</v>
      </c>
      <c r="I1367" s="46">
        <v>0</v>
      </c>
      <c r="J1367" s="46">
        <v>2.35</v>
      </c>
      <c r="K1367" s="46">
        <v>2.17</v>
      </c>
      <c r="M1367" s="61" t="s">
        <v>114</v>
      </c>
      <c r="N1367" s="46">
        <v>0</v>
      </c>
      <c r="O1367" s="46">
        <v>0</v>
      </c>
      <c r="P1367" s="46">
        <v>0</v>
      </c>
    </row>
    <row r="1368" spans="1:16" ht="12.75" hidden="1" customHeight="1" x14ac:dyDescent="0.25">
      <c r="A1368" s="22" t="s">
        <v>1134</v>
      </c>
      <c r="B1368" s="22">
        <v>2008</v>
      </c>
      <c r="C1368" s="22" t="s">
        <v>5576</v>
      </c>
      <c r="D1368" s="22">
        <v>900</v>
      </c>
      <c r="E1368" s="22" t="s">
        <v>301</v>
      </c>
      <c r="F1368" s="22" t="s">
        <v>2955</v>
      </c>
      <c r="G1368" s="61" t="s">
        <v>88</v>
      </c>
      <c r="H1368" s="46">
        <v>0.47</v>
      </c>
      <c r="I1368" s="46">
        <v>0.27</v>
      </c>
      <c r="J1368" s="46">
        <v>0</v>
      </c>
      <c r="K1368" s="46">
        <v>0.23</v>
      </c>
      <c r="M1368" s="61" t="s">
        <v>114</v>
      </c>
      <c r="N1368" s="46">
        <v>0</v>
      </c>
      <c r="O1368" s="46">
        <v>0</v>
      </c>
      <c r="P1368" s="46">
        <v>0</v>
      </c>
    </row>
    <row r="1369" spans="1:16" ht="12.75" hidden="1" customHeight="1" x14ac:dyDescent="0.25">
      <c r="A1369" s="22" t="s">
        <v>1135</v>
      </c>
      <c r="B1369" s="22">
        <v>2008</v>
      </c>
      <c r="C1369" s="22" t="s">
        <v>5576</v>
      </c>
      <c r="D1369" s="22">
        <v>901</v>
      </c>
      <c r="E1369" s="22" t="s">
        <v>301</v>
      </c>
      <c r="F1369" s="22" t="s">
        <v>2956</v>
      </c>
      <c r="G1369" s="61" t="s">
        <v>88</v>
      </c>
      <c r="H1369" s="46">
        <v>0.91</v>
      </c>
      <c r="I1369" s="46">
        <v>0</v>
      </c>
      <c r="J1369" s="46">
        <v>0</v>
      </c>
      <c r="K1369" s="46">
        <v>0</v>
      </c>
      <c r="M1369" s="61" t="s">
        <v>114</v>
      </c>
      <c r="N1369" s="46">
        <v>0</v>
      </c>
      <c r="O1369" s="46">
        <v>0</v>
      </c>
      <c r="P1369" s="46">
        <v>0</v>
      </c>
    </row>
    <row r="1370" spans="1:16" ht="12.75" hidden="1" customHeight="1" x14ac:dyDescent="0.25">
      <c r="A1370" s="22" t="s">
        <v>1136</v>
      </c>
      <c r="B1370" s="22">
        <v>2008</v>
      </c>
      <c r="C1370" s="22" t="s">
        <v>5576</v>
      </c>
      <c r="D1370" s="22">
        <v>902</v>
      </c>
      <c r="E1370" s="22" t="s">
        <v>301</v>
      </c>
      <c r="G1370" s="61" t="s">
        <v>88</v>
      </c>
      <c r="H1370" s="46">
        <v>7.0000000000000007E-2</v>
      </c>
      <c r="I1370" s="46">
        <v>0</v>
      </c>
      <c r="J1370" s="46">
        <v>0</v>
      </c>
      <c r="K1370" s="46">
        <v>0.05</v>
      </c>
      <c r="M1370" s="61" t="s">
        <v>114</v>
      </c>
      <c r="N1370" s="46">
        <v>0</v>
      </c>
      <c r="O1370" s="46">
        <v>0</v>
      </c>
      <c r="P1370" s="46">
        <v>0</v>
      </c>
    </row>
    <row r="1371" spans="1:16" ht="12.75" hidden="1" customHeight="1" x14ac:dyDescent="0.25">
      <c r="A1371" s="22" t="s">
        <v>1137</v>
      </c>
      <c r="B1371" s="22">
        <v>2008</v>
      </c>
      <c r="C1371" s="22" t="s">
        <v>5576</v>
      </c>
      <c r="D1371" s="22">
        <v>903</v>
      </c>
      <c r="E1371" s="22" t="s">
        <v>301</v>
      </c>
      <c r="F1371" s="22" t="s">
        <v>2957</v>
      </c>
      <c r="G1371" s="61" t="s">
        <v>88</v>
      </c>
      <c r="H1371" s="46">
        <v>0.18</v>
      </c>
      <c r="I1371" s="46">
        <v>0</v>
      </c>
      <c r="J1371" s="46">
        <v>0</v>
      </c>
      <c r="K1371" s="46">
        <v>0.01</v>
      </c>
      <c r="M1371" s="61" t="s">
        <v>114</v>
      </c>
      <c r="N1371" s="46">
        <v>0</v>
      </c>
      <c r="O1371" s="46">
        <v>0</v>
      </c>
      <c r="P1371" s="46">
        <v>0</v>
      </c>
    </row>
    <row r="1372" spans="1:16" ht="12.75" hidden="1" customHeight="1" x14ac:dyDescent="0.25">
      <c r="A1372" s="22" t="s">
        <v>1138</v>
      </c>
      <c r="B1372" s="22">
        <v>2008</v>
      </c>
      <c r="C1372" s="22" t="s">
        <v>5576</v>
      </c>
      <c r="D1372" s="22">
        <v>904</v>
      </c>
      <c r="E1372" s="22" t="s">
        <v>301</v>
      </c>
      <c r="F1372" s="22" t="s">
        <v>2958</v>
      </c>
      <c r="G1372" s="61" t="s">
        <v>88</v>
      </c>
      <c r="H1372" s="46">
        <v>3.5</v>
      </c>
      <c r="I1372" s="46">
        <v>0</v>
      </c>
      <c r="J1372" s="46">
        <v>0</v>
      </c>
      <c r="K1372" s="46">
        <v>0.17</v>
      </c>
      <c r="M1372" s="61" t="s">
        <v>114</v>
      </c>
      <c r="N1372" s="46">
        <v>0</v>
      </c>
      <c r="O1372" s="46">
        <v>0</v>
      </c>
      <c r="P1372" s="46">
        <v>0</v>
      </c>
    </row>
    <row r="1373" spans="1:16" ht="12.75" hidden="1" customHeight="1" x14ac:dyDescent="0.25">
      <c r="A1373" s="22" t="s">
        <v>1139</v>
      </c>
      <c r="B1373" s="22">
        <v>2008</v>
      </c>
      <c r="C1373" s="22" t="s">
        <v>5576</v>
      </c>
      <c r="D1373" s="22">
        <v>905</v>
      </c>
      <c r="E1373" s="22" t="s">
        <v>301</v>
      </c>
      <c r="F1373" s="22" t="s">
        <v>2959</v>
      </c>
      <c r="G1373" s="61" t="s">
        <v>88</v>
      </c>
      <c r="H1373" s="46">
        <v>1.1499999999999999</v>
      </c>
      <c r="I1373" s="46">
        <v>1.1399999999999999</v>
      </c>
      <c r="J1373" s="46">
        <v>3.06</v>
      </c>
      <c r="K1373" s="46">
        <v>0.63</v>
      </c>
      <c r="M1373" s="61" t="s">
        <v>114</v>
      </c>
      <c r="N1373" s="46">
        <v>0</v>
      </c>
      <c r="O1373" s="46">
        <v>0</v>
      </c>
      <c r="P1373" s="46">
        <v>0</v>
      </c>
    </row>
    <row r="1374" spans="1:16" ht="12.75" hidden="1" customHeight="1" x14ac:dyDescent="0.25">
      <c r="A1374" s="22" t="s">
        <v>1140</v>
      </c>
      <c r="B1374" s="22">
        <v>2008</v>
      </c>
      <c r="C1374" s="22" t="s">
        <v>5576</v>
      </c>
      <c r="D1374" s="22">
        <v>906</v>
      </c>
      <c r="E1374" s="22" t="s">
        <v>301</v>
      </c>
      <c r="F1374" s="22" t="s">
        <v>2960</v>
      </c>
      <c r="G1374" s="61" t="s">
        <v>88</v>
      </c>
      <c r="H1374" s="46">
        <v>1.23</v>
      </c>
      <c r="I1374" s="46">
        <v>6.06</v>
      </c>
      <c r="J1374" s="46">
        <v>10.35</v>
      </c>
      <c r="K1374" s="46">
        <v>1.32</v>
      </c>
      <c r="M1374" s="61" t="s">
        <v>114</v>
      </c>
      <c r="N1374" s="46">
        <v>0</v>
      </c>
      <c r="O1374" s="46">
        <v>0</v>
      </c>
      <c r="P1374" s="46">
        <v>0</v>
      </c>
    </row>
    <row r="1375" spans="1:16" ht="12.75" hidden="1" customHeight="1" x14ac:dyDescent="0.25">
      <c r="A1375" s="22" t="s">
        <v>1141</v>
      </c>
      <c r="B1375" s="22">
        <v>2008</v>
      </c>
      <c r="C1375" s="22" t="s">
        <v>5576</v>
      </c>
      <c r="D1375" s="22">
        <v>907</v>
      </c>
      <c r="E1375" s="22" t="s">
        <v>301</v>
      </c>
      <c r="F1375" s="22" t="s">
        <v>2961</v>
      </c>
      <c r="G1375" s="61" t="s">
        <v>88</v>
      </c>
      <c r="H1375" s="46">
        <v>0.36</v>
      </c>
      <c r="I1375" s="46">
        <v>0.78</v>
      </c>
      <c r="J1375" s="46">
        <v>3.18</v>
      </c>
      <c r="K1375" s="46">
        <v>3.35</v>
      </c>
      <c r="M1375" s="61" t="s">
        <v>114</v>
      </c>
      <c r="N1375" s="46">
        <v>0</v>
      </c>
      <c r="O1375" s="46">
        <v>0</v>
      </c>
      <c r="P1375" s="46">
        <v>0</v>
      </c>
    </row>
    <row r="1376" spans="1:16" ht="12.75" hidden="1" customHeight="1" x14ac:dyDescent="0.25">
      <c r="A1376" s="22" t="s">
        <v>1142</v>
      </c>
      <c r="B1376" s="22">
        <v>2008</v>
      </c>
      <c r="C1376" s="22" t="s">
        <v>5576</v>
      </c>
      <c r="D1376" s="22">
        <v>908</v>
      </c>
      <c r="E1376" s="22" t="s">
        <v>301</v>
      </c>
      <c r="F1376" s="22" t="s">
        <v>2962</v>
      </c>
      <c r="G1376" s="61" t="s">
        <v>88</v>
      </c>
      <c r="H1376" s="46">
        <v>0.37</v>
      </c>
      <c r="I1376" s="46">
        <v>4.8</v>
      </c>
      <c r="J1376" s="46">
        <v>14.02</v>
      </c>
      <c r="K1376" s="46">
        <v>2.4500000000000002</v>
      </c>
      <c r="M1376" s="61" t="s">
        <v>114</v>
      </c>
      <c r="N1376" s="46">
        <v>0</v>
      </c>
      <c r="O1376" s="46">
        <v>0</v>
      </c>
      <c r="P1376" s="46">
        <v>0</v>
      </c>
    </row>
    <row r="1377" spans="1:16" ht="12.75" hidden="1" customHeight="1" x14ac:dyDescent="0.25">
      <c r="A1377" s="22" t="s">
        <v>1143</v>
      </c>
      <c r="B1377" s="22">
        <v>2008</v>
      </c>
      <c r="C1377" s="22" t="s">
        <v>5576</v>
      </c>
      <c r="D1377" s="22">
        <v>909</v>
      </c>
      <c r="E1377" s="22" t="s">
        <v>301</v>
      </c>
      <c r="F1377" s="22" t="s">
        <v>2963</v>
      </c>
      <c r="G1377" s="61" t="s">
        <v>88</v>
      </c>
      <c r="H1377" s="46">
        <v>1.1000000000000001</v>
      </c>
      <c r="I1377" s="46">
        <v>0</v>
      </c>
      <c r="J1377" s="46">
        <v>0</v>
      </c>
      <c r="K1377" s="46">
        <v>0</v>
      </c>
      <c r="M1377" s="61" t="s">
        <v>114</v>
      </c>
      <c r="N1377" s="46">
        <v>0</v>
      </c>
      <c r="O1377" s="46">
        <v>0</v>
      </c>
      <c r="P1377" s="46">
        <v>0</v>
      </c>
    </row>
    <row r="1378" spans="1:16" ht="12.75" hidden="1" customHeight="1" x14ac:dyDescent="0.25">
      <c r="A1378" s="22" t="s">
        <v>1144</v>
      </c>
      <c r="B1378" s="22">
        <v>2008</v>
      </c>
      <c r="C1378" s="22" t="s">
        <v>5576</v>
      </c>
      <c r="D1378" s="22">
        <v>910</v>
      </c>
      <c r="E1378" s="22" t="s">
        <v>301</v>
      </c>
      <c r="F1378" s="22" t="s">
        <v>2964</v>
      </c>
      <c r="G1378" s="61" t="s">
        <v>88</v>
      </c>
      <c r="H1378" s="46">
        <v>0.43</v>
      </c>
      <c r="I1378" s="46">
        <v>0</v>
      </c>
      <c r="J1378" s="46">
        <v>0</v>
      </c>
      <c r="K1378" s="46">
        <v>0.22</v>
      </c>
      <c r="M1378" s="61" t="s">
        <v>114</v>
      </c>
      <c r="N1378" s="46">
        <v>0</v>
      </c>
      <c r="O1378" s="46">
        <v>0</v>
      </c>
      <c r="P1378" s="46">
        <v>0</v>
      </c>
    </row>
    <row r="1379" spans="1:16" ht="12.75" hidden="1" customHeight="1" x14ac:dyDescent="0.25">
      <c r="A1379" s="22" t="s">
        <v>1145</v>
      </c>
      <c r="B1379" s="22">
        <v>2008</v>
      </c>
      <c r="C1379" s="22" t="s">
        <v>5576</v>
      </c>
      <c r="D1379" s="22">
        <v>911</v>
      </c>
      <c r="E1379" s="22" t="s">
        <v>301</v>
      </c>
      <c r="F1379" s="22" t="s">
        <v>2965</v>
      </c>
      <c r="G1379" s="61" t="s">
        <v>88</v>
      </c>
      <c r="H1379" s="46">
        <v>0.67</v>
      </c>
      <c r="I1379" s="46">
        <v>0</v>
      </c>
      <c r="J1379" s="46">
        <v>0</v>
      </c>
      <c r="K1379" s="46">
        <v>0.15</v>
      </c>
      <c r="M1379" s="61" t="s">
        <v>114</v>
      </c>
      <c r="N1379" s="46">
        <v>0</v>
      </c>
      <c r="O1379" s="46">
        <v>0</v>
      </c>
      <c r="P1379" s="46">
        <v>0</v>
      </c>
    </row>
    <row r="1380" spans="1:16" ht="12.75" hidden="1" customHeight="1" x14ac:dyDescent="0.25">
      <c r="A1380" s="22" t="s">
        <v>1146</v>
      </c>
      <c r="B1380" s="22">
        <v>2008</v>
      </c>
      <c r="C1380" s="22" t="s">
        <v>5576</v>
      </c>
      <c r="D1380" s="22">
        <v>912</v>
      </c>
      <c r="E1380" s="22" t="s">
        <v>301</v>
      </c>
      <c r="F1380" s="22" t="s">
        <v>2966</v>
      </c>
      <c r="G1380" s="61" t="s">
        <v>88</v>
      </c>
      <c r="H1380" s="46">
        <v>0.13</v>
      </c>
      <c r="I1380" s="46">
        <v>0</v>
      </c>
      <c r="J1380" s="46">
        <v>0</v>
      </c>
      <c r="K1380" s="46">
        <v>0.06</v>
      </c>
      <c r="M1380" s="61" t="s">
        <v>114</v>
      </c>
      <c r="N1380" s="46">
        <v>0</v>
      </c>
      <c r="O1380" s="46">
        <v>0</v>
      </c>
      <c r="P1380" s="46">
        <v>0</v>
      </c>
    </row>
    <row r="1381" spans="1:16" ht="12.75" hidden="1" customHeight="1" x14ac:dyDescent="0.25">
      <c r="A1381" s="22" t="s">
        <v>1147</v>
      </c>
      <c r="B1381" s="22">
        <v>2008</v>
      </c>
      <c r="C1381" s="22" t="s">
        <v>5576</v>
      </c>
      <c r="D1381" s="22">
        <v>913</v>
      </c>
      <c r="E1381" s="22" t="s">
        <v>301</v>
      </c>
      <c r="G1381" s="61" t="s">
        <v>88</v>
      </c>
      <c r="H1381" s="46">
        <v>0.02</v>
      </c>
      <c r="I1381" s="46">
        <v>0</v>
      </c>
      <c r="J1381" s="46">
        <v>0</v>
      </c>
      <c r="K1381" s="46">
        <v>0</v>
      </c>
      <c r="M1381" s="61" t="s">
        <v>114</v>
      </c>
      <c r="N1381" s="46">
        <v>0</v>
      </c>
      <c r="O1381" s="46">
        <v>0</v>
      </c>
      <c r="P1381" s="46">
        <v>0</v>
      </c>
    </row>
    <row r="1382" spans="1:16" ht="12.75" hidden="1" customHeight="1" x14ac:dyDescent="0.25">
      <c r="A1382" s="22" t="s">
        <v>441</v>
      </c>
      <c r="B1382" s="115">
        <v>2009</v>
      </c>
      <c r="C1382" s="22" t="s">
        <v>5576</v>
      </c>
      <c r="D1382" s="22">
        <v>56</v>
      </c>
      <c r="E1382" s="22" t="s">
        <v>309</v>
      </c>
      <c r="F1382" s="22" t="s">
        <v>2438</v>
      </c>
      <c r="G1382" s="61" t="s">
        <v>113</v>
      </c>
      <c r="H1382" s="46">
        <v>0.57999999999999996</v>
      </c>
      <c r="I1382" s="46">
        <v>0</v>
      </c>
      <c r="J1382" s="46">
        <v>1.6</v>
      </c>
      <c r="K1382" s="46">
        <v>0.04</v>
      </c>
      <c r="M1382" s="61" t="s">
        <v>114</v>
      </c>
      <c r="N1382" s="46">
        <v>0</v>
      </c>
      <c r="O1382" s="46">
        <v>0</v>
      </c>
      <c r="P1382" s="46">
        <v>0</v>
      </c>
    </row>
    <row r="1383" spans="1:16" ht="12.75" hidden="1" customHeight="1" x14ac:dyDescent="0.25">
      <c r="A1383" s="22" t="s">
        <v>442</v>
      </c>
      <c r="B1383" s="22">
        <v>2009</v>
      </c>
      <c r="C1383" s="22" t="s">
        <v>5576</v>
      </c>
      <c r="D1383" s="22">
        <v>57</v>
      </c>
      <c r="E1383" s="22" t="s">
        <v>309</v>
      </c>
      <c r="F1383" s="22" t="s">
        <v>3197</v>
      </c>
      <c r="G1383" s="61" t="s">
        <v>113</v>
      </c>
      <c r="H1383" s="46">
        <v>0.45</v>
      </c>
      <c r="I1383" s="46">
        <v>0</v>
      </c>
      <c r="J1383" s="46">
        <v>0</v>
      </c>
      <c r="K1383" s="46">
        <v>2.54</v>
      </c>
      <c r="M1383" s="61" t="s">
        <v>114</v>
      </c>
      <c r="N1383" s="46">
        <v>0</v>
      </c>
      <c r="O1383" s="46">
        <v>0</v>
      </c>
      <c r="P1383" s="46">
        <v>0</v>
      </c>
    </row>
    <row r="1384" spans="1:16" ht="12.75" hidden="1" customHeight="1" x14ac:dyDescent="0.25">
      <c r="A1384" s="22" t="s">
        <v>443</v>
      </c>
      <c r="B1384" s="22">
        <v>2009</v>
      </c>
      <c r="C1384" s="22" t="s">
        <v>5576</v>
      </c>
      <c r="D1384" s="22">
        <v>58</v>
      </c>
      <c r="E1384" s="22" t="s">
        <v>309</v>
      </c>
      <c r="F1384" s="22" t="s">
        <v>3198</v>
      </c>
      <c r="G1384" s="61" t="s">
        <v>113</v>
      </c>
      <c r="H1384" s="46">
        <v>0.47</v>
      </c>
      <c r="I1384" s="46">
        <v>0</v>
      </c>
      <c r="J1384" s="46">
        <v>0</v>
      </c>
      <c r="K1384" s="46">
        <v>0.88</v>
      </c>
      <c r="L1384" s="22" t="s">
        <v>4082</v>
      </c>
      <c r="M1384" s="61" t="s">
        <v>114</v>
      </c>
      <c r="N1384" s="46">
        <v>0.09</v>
      </c>
      <c r="O1384" s="46">
        <v>0.22</v>
      </c>
      <c r="P1384" s="46">
        <v>0</v>
      </c>
    </row>
    <row r="1385" spans="1:16" ht="12.75" hidden="1" customHeight="1" x14ac:dyDescent="0.25">
      <c r="A1385" s="22" t="s">
        <v>444</v>
      </c>
      <c r="B1385" s="22">
        <v>2009</v>
      </c>
      <c r="C1385" s="22" t="s">
        <v>5576</v>
      </c>
      <c r="D1385" s="22">
        <v>59</v>
      </c>
      <c r="E1385" s="22" t="s">
        <v>309</v>
      </c>
      <c r="F1385" s="22" t="s">
        <v>3199</v>
      </c>
      <c r="G1385" s="61" t="s">
        <v>113</v>
      </c>
      <c r="H1385" s="46">
        <v>2.14</v>
      </c>
      <c r="I1385" s="46">
        <v>0.93</v>
      </c>
      <c r="J1385" s="46">
        <v>2.0499999999999998</v>
      </c>
      <c r="K1385" s="46">
        <v>0.74</v>
      </c>
      <c r="M1385" s="61" t="s">
        <v>114</v>
      </c>
      <c r="N1385" s="46">
        <v>0</v>
      </c>
      <c r="O1385" s="46">
        <v>0</v>
      </c>
      <c r="P1385" s="46">
        <v>0</v>
      </c>
    </row>
    <row r="1386" spans="1:16" ht="12.75" hidden="1" customHeight="1" x14ac:dyDescent="0.25">
      <c r="A1386" s="22" t="s">
        <v>445</v>
      </c>
      <c r="B1386" s="22">
        <v>2009</v>
      </c>
      <c r="C1386" s="22" t="s">
        <v>5576</v>
      </c>
      <c r="D1386" s="22">
        <v>60</v>
      </c>
      <c r="E1386" s="22" t="s">
        <v>309</v>
      </c>
      <c r="F1386" s="22" t="s">
        <v>3200</v>
      </c>
      <c r="G1386" s="61" t="s">
        <v>113</v>
      </c>
      <c r="H1386" s="46">
        <v>1.29</v>
      </c>
      <c r="I1386" s="46">
        <v>0</v>
      </c>
      <c r="J1386" s="46">
        <v>0</v>
      </c>
      <c r="K1386" s="46">
        <v>2.31</v>
      </c>
      <c r="M1386" s="61" t="s">
        <v>114</v>
      </c>
      <c r="N1386" s="46">
        <v>0</v>
      </c>
      <c r="O1386" s="46">
        <v>0</v>
      </c>
      <c r="P1386" s="46">
        <v>0</v>
      </c>
    </row>
    <row r="1387" spans="1:16" ht="12.75" hidden="1" customHeight="1" x14ac:dyDescent="0.25">
      <c r="A1387" s="22" t="s">
        <v>446</v>
      </c>
      <c r="B1387" s="22">
        <v>2009</v>
      </c>
      <c r="C1387" s="22" t="s">
        <v>5576</v>
      </c>
      <c r="D1387" s="22">
        <v>61</v>
      </c>
      <c r="E1387" s="22" t="s">
        <v>309</v>
      </c>
      <c r="F1387" s="22" t="s">
        <v>3201</v>
      </c>
      <c r="G1387" s="61" t="s">
        <v>113</v>
      </c>
      <c r="H1387" s="46">
        <v>1.55</v>
      </c>
      <c r="I1387" s="46">
        <v>0</v>
      </c>
      <c r="J1387" s="46">
        <v>0</v>
      </c>
      <c r="K1387" s="46">
        <v>0</v>
      </c>
      <c r="M1387" s="61" t="s">
        <v>114</v>
      </c>
      <c r="N1387" s="46">
        <v>0</v>
      </c>
      <c r="O1387" s="46">
        <v>0</v>
      </c>
      <c r="P1387" s="46">
        <v>0</v>
      </c>
    </row>
    <row r="1388" spans="1:16" ht="12.75" hidden="1" customHeight="1" x14ac:dyDescent="0.25">
      <c r="A1388" s="22" t="s">
        <v>447</v>
      </c>
      <c r="B1388" s="22">
        <v>2009</v>
      </c>
      <c r="C1388" s="22" t="s">
        <v>5576</v>
      </c>
      <c r="D1388" s="22">
        <v>62</v>
      </c>
      <c r="E1388" s="22" t="s">
        <v>309</v>
      </c>
      <c r="F1388" s="22" t="s">
        <v>3202</v>
      </c>
      <c r="G1388" s="61" t="s">
        <v>113</v>
      </c>
      <c r="H1388" s="46">
        <v>0.79</v>
      </c>
      <c r="I1388" s="46">
        <v>0</v>
      </c>
      <c r="J1388" s="46">
        <v>4.74</v>
      </c>
      <c r="K1388" s="46">
        <v>0</v>
      </c>
      <c r="M1388" s="61" t="s">
        <v>114</v>
      </c>
      <c r="N1388" s="46">
        <v>0</v>
      </c>
      <c r="O1388" s="46">
        <v>0</v>
      </c>
      <c r="P1388" s="46">
        <v>0</v>
      </c>
    </row>
    <row r="1389" spans="1:16" ht="12.75" hidden="1" customHeight="1" x14ac:dyDescent="0.25">
      <c r="A1389" s="22" t="s">
        <v>448</v>
      </c>
      <c r="B1389" s="22">
        <v>2009</v>
      </c>
      <c r="C1389" s="22" t="s">
        <v>5576</v>
      </c>
      <c r="D1389" s="22">
        <v>63</v>
      </c>
      <c r="E1389" s="22" t="s">
        <v>309</v>
      </c>
      <c r="F1389" s="22" t="s">
        <v>3203</v>
      </c>
      <c r="G1389" s="61" t="s">
        <v>113</v>
      </c>
      <c r="H1389" s="46">
        <v>0.3</v>
      </c>
      <c r="I1389" s="46">
        <v>0</v>
      </c>
      <c r="J1389" s="46">
        <v>10.33</v>
      </c>
      <c r="K1389" s="46">
        <v>0.41</v>
      </c>
      <c r="M1389" s="61" t="s">
        <v>114</v>
      </c>
      <c r="N1389" s="46">
        <v>0</v>
      </c>
      <c r="O1389" s="46">
        <v>0</v>
      </c>
      <c r="P1389" s="46">
        <v>0</v>
      </c>
    </row>
    <row r="1390" spans="1:16" ht="12.75" hidden="1" customHeight="1" x14ac:dyDescent="0.25">
      <c r="A1390" s="22" t="s">
        <v>449</v>
      </c>
      <c r="B1390" s="22">
        <v>2009</v>
      </c>
      <c r="C1390" s="22" t="s">
        <v>5576</v>
      </c>
      <c r="D1390" s="22">
        <v>64</v>
      </c>
      <c r="E1390" s="22" t="s">
        <v>309</v>
      </c>
      <c r="F1390" s="22" t="s">
        <v>3204</v>
      </c>
      <c r="G1390" s="61" t="s">
        <v>113</v>
      </c>
      <c r="H1390" s="46">
        <v>1.0900000000000001</v>
      </c>
      <c r="I1390" s="46">
        <v>0</v>
      </c>
      <c r="J1390" s="46">
        <v>0</v>
      </c>
      <c r="K1390" s="46">
        <v>0</v>
      </c>
      <c r="L1390" s="22" t="s">
        <v>4083</v>
      </c>
      <c r="M1390" s="61" t="s">
        <v>114</v>
      </c>
      <c r="N1390" s="46">
        <v>0.75</v>
      </c>
      <c r="O1390" s="46">
        <v>0</v>
      </c>
      <c r="P1390" s="46">
        <v>0</v>
      </c>
    </row>
    <row r="1391" spans="1:16" ht="12.75" hidden="1" customHeight="1" x14ac:dyDescent="0.25">
      <c r="A1391" s="22" t="s">
        <v>450</v>
      </c>
      <c r="B1391" s="22">
        <v>2009</v>
      </c>
      <c r="C1391" s="22" t="s">
        <v>5576</v>
      </c>
      <c r="D1391" s="22">
        <v>65</v>
      </c>
      <c r="E1391" s="22" t="s">
        <v>309</v>
      </c>
      <c r="F1391" s="22" t="s">
        <v>3205</v>
      </c>
      <c r="G1391" s="61" t="s">
        <v>113</v>
      </c>
      <c r="H1391" s="46">
        <v>0.16</v>
      </c>
      <c r="I1391" s="46">
        <v>0</v>
      </c>
      <c r="J1391" s="46">
        <v>1.18</v>
      </c>
      <c r="K1391" s="46">
        <v>0</v>
      </c>
      <c r="L1391" s="22" t="s">
        <v>4084</v>
      </c>
      <c r="M1391" s="61" t="s">
        <v>114</v>
      </c>
      <c r="N1391" s="46">
        <v>0.36</v>
      </c>
      <c r="O1391" s="46">
        <v>0</v>
      </c>
      <c r="P1391" s="46">
        <v>0</v>
      </c>
    </row>
    <row r="1392" spans="1:16" ht="12.75" hidden="1" customHeight="1" x14ac:dyDescent="0.25">
      <c r="A1392" s="22" t="s">
        <v>451</v>
      </c>
      <c r="B1392" s="22">
        <v>2009</v>
      </c>
      <c r="C1392" s="22" t="s">
        <v>5576</v>
      </c>
      <c r="D1392" s="22">
        <v>66</v>
      </c>
      <c r="E1392" s="22" t="s">
        <v>309</v>
      </c>
      <c r="F1392" s="22" t="s">
        <v>3206</v>
      </c>
      <c r="G1392" s="61" t="s">
        <v>113</v>
      </c>
      <c r="H1392" s="46">
        <v>0.73</v>
      </c>
      <c r="I1392" s="46">
        <v>0.92</v>
      </c>
      <c r="J1392" s="46">
        <v>2.16</v>
      </c>
      <c r="K1392" s="46">
        <v>0</v>
      </c>
      <c r="L1392" s="22" t="s">
        <v>4085</v>
      </c>
      <c r="M1392" s="61" t="s">
        <v>114</v>
      </c>
      <c r="N1392" s="46">
        <v>0.19</v>
      </c>
      <c r="O1392" s="46">
        <v>0.25</v>
      </c>
      <c r="P1392" s="46">
        <v>0</v>
      </c>
    </row>
    <row r="1393" spans="1:16" ht="12.75" hidden="1" customHeight="1" x14ac:dyDescent="0.25">
      <c r="A1393" s="22" t="s">
        <v>452</v>
      </c>
      <c r="B1393" s="22">
        <v>2009</v>
      </c>
      <c r="C1393" s="22" t="s">
        <v>5576</v>
      </c>
      <c r="D1393" s="22">
        <v>67</v>
      </c>
      <c r="E1393" s="22" t="s">
        <v>309</v>
      </c>
      <c r="F1393" s="22" t="s">
        <v>3207</v>
      </c>
      <c r="G1393" s="61" t="s">
        <v>113</v>
      </c>
      <c r="H1393" s="46">
        <v>0.31</v>
      </c>
      <c r="I1393" s="46">
        <v>0</v>
      </c>
      <c r="J1393" s="46">
        <v>0</v>
      </c>
      <c r="K1393" s="46">
        <v>0</v>
      </c>
      <c r="M1393" s="61" t="s">
        <v>114</v>
      </c>
      <c r="N1393" s="46">
        <v>0</v>
      </c>
      <c r="O1393" s="46">
        <v>0</v>
      </c>
      <c r="P1393" s="46">
        <v>0</v>
      </c>
    </row>
    <row r="1394" spans="1:16" ht="12.75" hidden="1" customHeight="1" x14ac:dyDescent="0.25">
      <c r="A1394" s="22" t="s">
        <v>453</v>
      </c>
      <c r="B1394" s="22">
        <v>2009</v>
      </c>
      <c r="C1394" s="22" t="s">
        <v>5576</v>
      </c>
      <c r="D1394" s="22">
        <v>68</v>
      </c>
      <c r="E1394" s="22" t="s">
        <v>309</v>
      </c>
      <c r="F1394" s="22" t="s">
        <v>3208</v>
      </c>
      <c r="G1394" s="61" t="s">
        <v>113</v>
      </c>
      <c r="H1394" s="46">
        <v>0.34</v>
      </c>
      <c r="I1394" s="46">
        <v>1.43</v>
      </c>
      <c r="J1394" s="46">
        <v>0</v>
      </c>
      <c r="K1394" s="46">
        <v>0</v>
      </c>
      <c r="M1394" s="61" t="s">
        <v>114</v>
      </c>
      <c r="N1394" s="46">
        <v>0</v>
      </c>
      <c r="O1394" s="46">
        <v>0</v>
      </c>
      <c r="P1394" s="46">
        <v>0</v>
      </c>
    </row>
    <row r="1395" spans="1:16" ht="12.75" hidden="1" customHeight="1" x14ac:dyDescent="0.25">
      <c r="A1395" s="22" t="s">
        <v>454</v>
      </c>
      <c r="B1395" s="22">
        <v>2009</v>
      </c>
      <c r="C1395" s="22" t="s">
        <v>5576</v>
      </c>
      <c r="D1395" s="22">
        <v>69</v>
      </c>
      <c r="E1395" s="22" t="s">
        <v>309</v>
      </c>
      <c r="G1395" s="61" t="s">
        <v>113</v>
      </c>
      <c r="H1395" s="46">
        <v>0</v>
      </c>
      <c r="I1395" s="46">
        <v>0</v>
      </c>
      <c r="J1395" s="46">
        <v>0</v>
      </c>
      <c r="K1395" s="46">
        <v>0.34</v>
      </c>
      <c r="M1395" s="61" t="s">
        <v>114</v>
      </c>
      <c r="N1395" s="46">
        <v>0</v>
      </c>
      <c r="O1395" s="46">
        <v>0</v>
      </c>
      <c r="P1395" s="46">
        <v>0</v>
      </c>
    </row>
    <row r="1396" spans="1:16" ht="12.75" hidden="1" customHeight="1" x14ac:dyDescent="0.25">
      <c r="A1396" s="22" t="s">
        <v>455</v>
      </c>
      <c r="B1396" s="22">
        <v>2009</v>
      </c>
      <c r="C1396" s="22" t="s">
        <v>5576</v>
      </c>
      <c r="D1396" s="22">
        <v>70</v>
      </c>
      <c r="E1396" s="22" t="s">
        <v>309</v>
      </c>
      <c r="F1396" s="22" t="s">
        <v>3209</v>
      </c>
      <c r="G1396" s="61" t="s">
        <v>113</v>
      </c>
      <c r="H1396" s="46">
        <v>0.89</v>
      </c>
      <c r="I1396" s="46">
        <v>0.87</v>
      </c>
      <c r="J1396" s="46">
        <v>0</v>
      </c>
      <c r="K1396" s="46">
        <v>0.17</v>
      </c>
      <c r="M1396" s="61" t="s">
        <v>114</v>
      </c>
      <c r="N1396" s="46">
        <v>0</v>
      </c>
      <c r="O1396" s="46">
        <v>0</v>
      </c>
      <c r="P1396" s="46">
        <v>0</v>
      </c>
    </row>
    <row r="1397" spans="1:16" ht="12.75" hidden="1" customHeight="1" x14ac:dyDescent="0.25">
      <c r="A1397" s="22" t="s">
        <v>456</v>
      </c>
      <c r="B1397" s="22">
        <v>2009</v>
      </c>
      <c r="C1397" s="22" t="s">
        <v>5576</v>
      </c>
      <c r="D1397" s="22">
        <v>71</v>
      </c>
      <c r="E1397" s="22" t="s">
        <v>309</v>
      </c>
      <c r="F1397" s="22" t="s">
        <v>3210</v>
      </c>
      <c r="G1397" s="61" t="s">
        <v>113</v>
      </c>
      <c r="H1397" s="46">
        <v>1.1299999999999999</v>
      </c>
      <c r="I1397" s="46">
        <v>0</v>
      </c>
      <c r="J1397" s="46">
        <v>0</v>
      </c>
      <c r="K1397" s="46">
        <v>0.26</v>
      </c>
      <c r="M1397" s="61" t="s">
        <v>114</v>
      </c>
      <c r="N1397" s="46">
        <v>0</v>
      </c>
      <c r="O1397" s="46">
        <v>0</v>
      </c>
      <c r="P1397" s="46">
        <v>0</v>
      </c>
    </row>
    <row r="1398" spans="1:16" ht="12.75" hidden="1" customHeight="1" x14ac:dyDescent="0.25">
      <c r="A1398" s="22" t="s">
        <v>457</v>
      </c>
      <c r="B1398" s="22">
        <v>2009</v>
      </c>
      <c r="C1398" s="22" t="s">
        <v>5576</v>
      </c>
      <c r="D1398" s="22">
        <v>72</v>
      </c>
      <c r="E1398" s="22" t="s">
        <v>309</v>
      </c>
      <c r="F1398" s="22" t="s">
        <v>3211</v>
      </c>
      <c r="G1398" s="61" t="s">
        <v>113</v>
      </c>
      <c r="H1398" s="46">
        <v>2.44</v>
      </c>
      <c r="I1398" s="46">
        <v>1.79</v>
      </c>
      <c r="J1398" s="46">
        <v>0.56000000000000005</v>
      </c>
      <c r="K1398" s="46">
        <v>0.13</v>
      </c>
      <c r="M1398" s="61" t="s">
        <v>114</v>
      </c>
      <c r="N1398" s="46">
        <v>0</v>
      </c>
      <c r="O1398" s="46">
        <v>0</v>
      </c>
      <c r="P1398" s="46">
        <v>0</v>
      </c>
    </row>
    <row r="1399" spans="1:16" ht="12.75" hidden="1" customHeight="1" x14ac:dyDescent="0.25">
      <c r="A1399" s="22" t="s">
        <v>458</v>
      </c>
      <c r="B1399" s="22">
        <v>2009</v>
      </c>
      <c r="C1399" s="22" t="s">
        <v>5576</v>
      </c>
      <c r="D1399" s="22">
        <v>73</v>
      </c>
      <c r="E1399" s="22" t="s">
        <v>309</v>
      </c>
      <c r="G1399" s="61" t="s">
        <v>113</v>
      </c>
      <c r="H1399" s="46">
        <v>0</v>
      </c>
      <c r="I1399" s="46">
        <v>0</v>
      </c>
      <c r="J1399" s="46">
        <v>0</v>
      </c>
      <c r="K1399" s="46">
        <v>0.45</v>
      </c>
      <c r="M1399" s="61" t="s">
        <v>114</v>
      </c>
      <c r="N1399" s="46">
        <v>0</v>
      </c>
      <c r="O1399" s="46">
        <v>0</v>
      </c>
      <c r="P1399" s="46">
        <v>0</v>
      </c>
    </row>
    <row r="1400" spans="1:16" ht="12.75" hidden="1" customHeight="1" x14ac:dyDescent="0.25">
      <c r="A1400" s="22" t="s">
        <v>459</v>
      </c>
      <c r="B1400" s="22">
        <v>2009</v>
      </c>
      <c r="C1400" s="22" t="s">
        <v>5576</v>
      </c>
      <c r="D1400" s="22">
        <v>74</v>
      </c>
      <c r="E1400" s="22" t="s">
        <v>309</v>
      </c>
      <c r="F1400" s="22" t="s">
        <v>3212</v>
      </c>
      <c r="G1400" s="61" t="s">
        <v>113</v>
      </c>
      <c r="H1400" s="46">
        <v>0.16</v>
      </c>
      <c r="I1400" s="46">
        <v>0</v>
      </c>
      <c r="J1400" s="46">
        <v>0</v>
      </c>
      <c r="K1400" s="46">
        <v>0.52</v>
      </c>
      <c r="M1400" s="61" t="s">
        <v>114</v>
      </c>
      <c r="N1400" s="46">
        <v>0</v>
      </c>
      <c r="O1400" s="46">
        <v>0</v>
      </c>
      <c r="P1400" s="46">
        <v>0</v>
      </c>
    </row>
    <row r="1401" spans="1:16" ht="12.75" hidden="1" customHeight="1" x14ac:dyDescent="0.25">
      <c r="A1401" s="22" t="s">
        <v>460</v>
      </c>
      <c r="B1401" s="22">
        <v>2009</v>
      </c>
      <c r="C1401" s="22" t="s">
        <v>5576</v>
      </c>
      <c r="D1401" s="22">
        <v>75</v>
      </c>
      <c r="E1401" s="22" t="s">
        <v>309</v>
      </c>
      <c r="F1401" s="22" t="s">
        <v>3213</v>
      </c>
      <c r="G1401" s="61" t="s">
        <v>113</v>
      </c>
      <c r="H1401" s="46">
        <v>0.23</v>
      </c>
      <c r="I1401" s="46">
        <v>0</v>
      </c>
      <c r="J1401" s="46">
        <v>0</v>
      </c>
      <c r="K1401" s="46">
        <v>0</v>
      </c>
      <c r="M1401" s="61" t="s">
        <v>114</v>
      </c>
      <c r="N1401" s="46">
        <v>0</v>
      </c>
      <c r="O1401" s="46">
        <v>0</v>
      </c>
      <c r="P1401" s="46">
        <v>0</v>
      </c>
    </row>
    <row r="1402" spans="1:16" ht="12.75" hidden="1" customHeight="1" x14ac:dyDescent="0.25">
      <c r="A1402" s="22" t="s">
        <v>461</v>
      </c>
      <c r="B1402" s="22">
        <v>2009</v>
      </c>
      <c r="C1402" s="22" t="s">
        <v>5576</v>
      </c>
      <c r="D1402" s="22">
        <v>76</v>
      </c>
      <c r="E1402" s="22" t="s">
        <v>309</v>
      </c>
      <c r="F1402" s="22" t="s">
        <v>3214</v>
      </c>
      <c r="G1402" s="61" t="s">
        <v>113</v>
      </c>
      <c r="H1402" s="46">
        <v>1.24</v>
      </c>
      <c r="I1402" s="46">
        <v>2.0299999999999998</v>
      </c>
      <c r="J1402" s="46">
        <v>4.2300000000000004</v>
      </c>
      <c r="K1402" s="46">
        <v>0</v>
      </c>
      <c r="M1402" s="61" t="s">
        <v>114</v>
      </c>
      <c r="N1402" s="46">
        <v>0</v>
      </c>
      <c r="O1402" s="46">
        <v>0</v>
      </c>
      <c r="P1402" s="46">
        <v>0</v>
      </c>
    </row>
    <row r="1403" spans="1:16" ht="12.75" hidden="1" customHeight="1" x14ac:dyDescent="0.25">
      <c r="A1403" s="22" t="s">
        <v>462</v>
      </c>
      <c r="B1403" s="22">
        <v>2009</v>
      </c>
      <c r="C1403" s="22" t="s">
        <v>5576</v>
      </c>
      <c r="D1403" s="22">
        <v>77</v>
      </c>
      <c r="E1403" s="22" t="s">
        <v>309</v>
      </c>
      <c r="F1403" s="22" t="s">
        <v>3215</v>
      </c>
      <c r="G1403" s="61" t="s">
        <v>113</v>
      </c>
      <c r="H1403" s="46">
        <v>1.92</v>
      </c>
      <c r="I1403" s="46">
        <v>0.42</v>
      </c>
      <c r="J1403" s="46">
        <v>28.04</v>
      </c>
      <c r="K1403" s="46">
        <v>0.43</v>
      </c>
      <c r="M1403" s="61" t="s">
        <v>114</v>
      </c>
      <c r="N1403" s="46">
        <v>0</v>
      </c>
      <c r="O1403" s="46">
        <v>0</v>
      </c>
      <c r="P1403" s="46">
        <v>0</v>
      </c>
    </row>
    <row r="1404" spans="1:16" ht="12.75" hidden="1" customHeight="1" x14ac:dyDescent="0.25">
      <c r="A1404" s="22" t="s">
        <v>463</v>
      </c>
      <c r="B1404" s="22">
        <v>2009</v>
      </c>
      <c r="C1404" s="22" t="s">
        <v>5576</v>
      </c>
      <c r="D1404" s="22">
        <v>78</v>
      </c>
      <c r="E1404" s="22" t="s">
        <v>309</v>
      </c>
      <c r="F1404" s="22" t="s">
        <v>3216</v>
      </c>
      <c r="G1404" s="61" t="s">
        <v>113</v>
      </c>
      <c r="H1404" s="46">
        <v>0.19</v>
      </c>
      <c r="I1404" s="46">
        <v>0</v>
      </c>
      <c r="J1404" s="46">
        <v>6.24</v>
      </c>
      <c r="K1404" s="46">
        <v>0.35</v>
      </c>
      <c r="M1404" s="61" t="s">
        <v>114</v>
      </c>
      <c r="N1404" s="46">
        <v>0</v>
      </c>
      <c r="O1404" s="46">
        <v>0</v>
      </c>
      <c r="P1404" s="46">
        <v>0</v>
      </c>
    </row>
    <row r="1405" spans="1:16" ht="12.75" hidden="1" customHeight="1" x14ac:dyDescent="0.25">
      <c r="A1405" s="22" t="s">
        <v>464</v>
      </c>
      <c r="B1405" s="22">
        <v>2009</v>
      </c>
      <c r="C1405" s="22" t="s">
        <v>5576</v>
      </c>
      <c r="D1405" s="22">
        <v>79</v>
      </c>
      <c r="E1405" s="22" t="s">
        <v>309</v>
      </c>
      <c r="G1405" s="61" t="s">
        <v>113</v>
      </c>
      <c r="H1405" s="46">
        <v>0.03</v>
      </c>
      <c r="I1405" s="46">
        <v>0</v>
      </c>
      <c r="J1405" s="46">
        <v>0</v>
      </c>
      <c r="K1405" s="46">
        <v>0.03</v>
      </c>
      <c r="M1405" s="61" t="s">
        <v>114</v>
      </c>
      <c r="N1405" s="46">
        <v>0</v>
      </c>
      <c r="O1405" s="46">
        <v>0</v>
      </c>
      <c r="P1405" s="46">
        <v>0</v>
      </c>
    </row>
    <row r="1406" spans="1:16" ht="12.75" hidden="1" customHeight="1" x14ac:dyDescent="0.25">
      <c r="A1406" s="22" t="s">
        <v>465</v>
      </c>
      <c r="B1406" s="22">
        <v>2009</v>
      </c>
      <c r="C1406" s="22" t="s">
        <v>5576</v>
      </c>
      <c r="D1406" s="22">
        <v>80</v>
      </c>
      <c r="E1406" s="22" t="s">
        <v>309</v>
      </c>
      <c r="F1406" s="22" t="s">
        <v>3217</v>
      </c>
      <c r="G1406" s="61" t="s">
        <v>113</v>
      </c>
      <c r="H1406" s="46">
        <v>0.73</v>
      </c>
      <c r="I1406" s="46">
        <v>0</v>
      </c>
      <c r="J1406" s="46">
        <v>0</v>
      </c>
      <c r="K1406" s="46">
        <v>0.15</v>
      </c>
      <c r="M1406" s="61" t="s">
        <v>114</v>
      </c>
      <c r="N1406" s="46">
        <v>0</v>
      </c>
      <c r="O1406" s="46">
        <v>0</v>
      </c>
      <c r="P1406" s="46">
        <v>0</v>
      </c>
    </row>
    <row r="1407" spans="1:16" ht="12.75" hidden="1" customHeight="1" x14ac:dyDescent="0.25">
      <c r="A1407" s="22" t="s">
        <v>466</v>
      </c>
      <c r="B1407" s="22">
        <v>2009</v>
      </c>
      <c r="C1407" s="22" t="s">
        <v>5576</v>
      </c>
      <c r="D1407" s="22">
        <v>81</v>
      </c>
      <c r="E1407" s="22" t="s">
        <v>309</v>
      </c>
      <c r="F1407" s="22" t="s">
        <v>3218</v>
      </c>
      <c r="G1407" s="61" t="s">
        <v>113</v>
      </c>
      <c r="H1407" s="46">
        <v>3.4985999999999997</v>
      </c>
      <c r="I1407" s="46">
        <v>0</v>
      </c>
      <c r="J1407" s="46">
        <v>0</v>
      </c>
      <c r="K1407" s="46">
        <v>0</v>
      </c>
      <c r="M1407" s="61" t="s">
        <v>114</v>
      </c>
      <c r="N1407" s="46">
        <v>0</v>
      </c>
      <c r="O1407" s="46">
        <v>0</v>
      </c>
      <c r="P1407" s="46">
        <v>0</v>
      </c>
    </row>
    <row r="1408" spans="1:16" ht="12.75" hidden="1" customHeight="1" x14ac:dyDescent="0.25">
      <c r="A1408" s="22" t="s">
        <v>467</v>
      </c>
      <c r="B1408" s="22">
        <v>2009</v>
      </c>
      <c r="C1408" s="22" t="s">
        <v>5576</v>
      </c>
      <c r="D1408" s="22">
        <v>82</v>
      </c>
      <c r="E1408" s="22" t="s">
        <v>309</v>
      </c>
      <c r="F1408" s="22" t="s">
        <v>3219</v>
      </c>
      <c r="G1408" s="61" t="s">
        <v>113</v>
      </c>
      <c r="H1408" s="46">
        <v>0.42587999999999998</v>
      </c>
      <c r="I1408" s="46">
        <v>0</v>
      </c>
      <c r="J1408" s="46">
        <v>0</v>
      </c>
      <c r="K1408" s="46">
        <v>0</v>
      </c>
      <c r="L1408" s="22" t="s">
        <v>4086</v>
      </c>
      <c r="M1408" s="61" t="s">
        <v>114</v>
      </c>
      <c r="N1408" s="46">
        <v>2.0584199999999999</v>
      </c>
      <c r="O1408" s="46">
        <v>2.1648899999999998</v>
      </c>
      <c r="P1408" s="46">
        <v>0</v>
      </c>
    </row>
    <row r="1409" spans="1:16" ht="12.75" hidden="1" customHeight="1" x14ac:dyDescent="0.25">
      <c r="A1409" s="22" t="s">
        <v>468</v>
      </c>
      <c r="B1409" s="22">
        <v>2009</v>
      </c>
      <c r="C1409" s="22" t="s">
        <v>5576</v>
      </c>
      <c r="D1409" s="22">
        <v>83</v>
      </c>
      <c r="E1409" s="22" t="s">
        <v>309</v>
      </c>
      <c r="F1409" s="22" t="s">
        <v>3220</v>
      </c>
      <c r="G1409" s="61" t="s">
        <v>113</v>
      </c>
      <c r="H1409" s="46">
        <v>2.5055999999999998</v>
      </c>
      <c r="I1409" s="46">
        <v>0</v>
      </c>
      <c r="J1409" s="46">
        <v>8.7347999999999999</v>
      </c>
      <c r="K1409" s="46">
        <v>1.6355999999999999</v>
      </c>
      <c r="M1409" s="61" t="s">
        <v>114</v>
      </c>
      <c r="N1409" s="46">
        <v>0</v>
      </c>
      <c r="O1409" s="46">
        <v>0</v>
      </c>
      <c r="P1409" s="46">
        <v>0</v>
      </c>
    </row>
    <row r="1410" spans="1:16" ht="12.75" hidden="1" customHeight="1" x14ac:dyDescent="0.25">
      <c r="A1410" s="22" t="s">
        <v>469</v>
      </c>
      <c r="B1410" s="22">
        <v>2009</v>
      </c>
      <c r="C1410" s="22" t="s">
        <v>5576</v>
      </c>
      <c r="D1410" s="22">
        <v>84</v>
      </c>
      <c r="E1410" s="22" t="s">
        <v>309</v>
      </c>
      <c r="F1410" s="22" t="s">
        <v>3221</v>
      </c>
      <c r="G1410" s="61" t="s">
        <v>113</v>
      </c>
      <c r="H1410" s="46">
        <v>4.6727999999999996</v>
      </c>
      <c r="I1410" s="46">
        <v>0</v>
      </c>
      <c r="J1410" s="46">
        <v>0</v>
      </c>
      <c r="K1410" s="46">
        <v>0</v>
      </c>
      <c r="M1410" s="61" t="s">
        <v>114</v>
      </c>
      <c r="N1410" s="46">
        <v>0</v>
      </c>
      <c r="O1410" s="46">
        <v>0</v>
      </c>
      <c r="P1410" s="46">
        <v>0</v>
      </c>
    </row>
    <row r="1411" spans="1:16" ht="12.75" hidden="1" customHeight="1" x14ac:dyDescent="0.25">
      <c r="A1411" s="22" t="s">
        <v>470</v>
      </c>
      <c r="B1411" s="22">
        <v>2009</v>
      </c>
      <c r="C1411" s="22" t="s">
        <v>5576</v>
      </c>
      <c r="D1411" s="22">
        <v>85</v>
      </c>
      <c r="E1411" s="22" t="s">
        <v>309</v>
      </c>
      <c r="F1411" s="22" t="s">
        <v>3222</v>
      </c>
      <c r="G1411" s="61" t="s">
        <v>113</v>
      </c>
      <c r="H1411" s="46">
        <v>0.53</v>
      </c>
      <c r="I1411" s="46">
        <v>0</v>
      </c>
      <c r="J1411" s="46">
        <v>0</v>
      </c>
      <c r="K1411" s="46">
        <v>0</v>
      </c>
      <c r="M1411" s="61" t="s">
        <v>114</v>
      </c>
      <c r="N1411" s="46">
        <v>0</v>
      </c>
      <c r="O1411" s="46">
        <v>0</v>
      </c>
      <c r="P1411" s="46">
        <v>0</v>
      </c>
    </row>
    <row r="1412" spans="1:16" ht="12.75" hidden="1" customHeight="1" x14ac:dyDescent="0.25">
      <c r="A1412" s="22" t="s">
        <v>471</v>
      </c>
      <c r="B1412" s="22">
        <v>2009</v>
      </c>
      <c r="C1412" s="22" t="s">
        <v>5576</v>
      </c>
      <c r="D1412" s="22">
        <v>86</v>
      </c>
      <c r="E1412" s="22" t="s">
        <v>309</v>
      </c>
      <c r="F1412" s="22" t="s">
        <v>3223</v>
      </c>
      <c r="G1412" s="61" t="s">
        <v>113</v>
      </c>
      <c r="H1412" s="46">
        <v>0.91</v>
      </c>
      <c r="I1412" s="46">
        <v>0.93</v>
      </c>
      <c r="J1412" s="46">
        <v>0</v>
      </c>
      <c r="K1412" s="46">
        <v>0.45</v>
      </c>
      <c r="L1412" s="22" t="s">
        <v>4087</v>
      </c>
      <c r="M1412" s="61" t="s">
        <v>114</v>
      </c>
      <c r="N1412" s="46">
        <v>0.27</v>
      </c>
      <c r="O1412" s="46">
        <v>0</v>
      </c>
      <c r="P1412" s="46">
        <v>0</v>
      </c>
    </row>
    <row r="1413" spans="1:16" ht="12.75" hidden="1" customHeight="1" x14ac:dyDescent="0.25">
      <c r="A1413" s="22" t="s">
        <v>472</v>
      </c>
      <c r="B1413" s="22">
        <v>2009</v>
      </c>
      <c r="C1413" s="22" t="s">
        <v>5576</v>
      </c>
      <c r="D1413" s="22">
        <v>87</v>
      </c>
      <c r="E1413" s="22" t="s">
        <v>309</v>
      </c>
      <c r="F1413" s="22" t="s">
        <v>3224</v>
      </c>
      <c r="G1413" s="61" t="s">
        <v>113</v>
      </c>
      <c r="H1413" s="46">
        <v>0.36</v>
      </c>
      <c r="I1413" s="46">
        <v>0</v>
      </c>
      <c r="J1413" s="46">
        <v>0</v>
      </c>
      <c r="K1413" s="46">
        <v>0.11</v>
      </c>
      <c r="M1413" s="61" t="s">
        <v>114</v>
      </c>
      <c r="N1413" s="46">
        <v>0</v>
      </c>
      <c r="O1413" s="46">
        <v>0</v>
      </c>
      <c r="P1413" s="46">
        <v>0</v>
      </c>
    </row>
    <row r="1414" spans="1:16" ht="12.75" hidden="1" customHeight="1" x14ac:dyDescent="0.25">
      <c r="A1414" s="22" t="s">
        <v>473</v>
      </c>
      <c r="B1414" s="22">
        <v>2009</v>
      </c>
      <c r="C1414" s="22" t="s">
        <v>5576</v>
      </c>
      <c r="D1414" s="22">
        <v>88</v>
      </c>
      <c r="E1414" s="22" t="s">
        <v>309</v>
      </c>
      <c r="F1414" s="22" t="s">
        <v>3225</v>
      </c>
      <c r="G1414" s="61" t="s">
        <v>113</v>
      </c>
      <c r="H1414" s="46">
        <v>0.96</v>
      </c>
      <c r="I1414" s="46">
        <v>0</v>
      </c>
      <c r="J1414" s="46">
        <v>0</v>
      </c>
      <c r="K1414" s="46">
        <v>0</v>
      </c>
      <c r="M1414" s="61" t="s">
        <v>114</v>
      </c>
      <c r="N1414" s="46">
        <v>0</v>
      </c>
      <c r="O1414" s="46">
        <v>0</v>
      </c>
      <c r="P1414" s="46">
        <v>0</v>
      </c>
    </row>
    <row r="1415" spans="1:16" ht="12.75" hidden="1" customHeight="1" x14ac:dyDescent="0.25">
      <c r="A1415" s="22" t="s">
        <v>474</v>
      </c>
      <c r="B1415" s="22">
        <v>2009</v>
      </c>
      <c r="C1415" s="22" t="s">
        <v>5576</v>
      </c>
      <c r="D1415" s="22">
        <v>89</v>
      </c>
      <c r="E1415" s="22" t="s">
        <v>309</v>
      </c>
      <c r="F1415" s="22" t="s">
        <v>3226</v>
      </c>
      <c r="G1415" s="61" t="s">
        <v>113</v>
      </c>
      <c r="H1415" s="46">
        <v>0.24</v>
      </c>
      <c r="I1415" s="46">
        <v>0</v>
      </c>
      <c r="J1415" s="46">
        <v>0</v>
      </c>
      <c r="K1415" s="46">
        <v>0</v>
      </c>
      <c r="L1415" s="22" t="s">
        <v>4088</v>
      </c>
      <c r="M1415" s="61" t="s">
        <v>114</v>
      </c>
      <c r="N1415" s="46">
        <v>1</v>
      </c>
      <c r="O1415" s="46">
        <v>0</v>
      </c>
      <c r="P1415" s="46">
        <v>0</v>
      </c>
    </row>
    <row r="1416" spans="1:16" ht="12.75" hidden="1" customHeight="1" x14ac:dyDescent="0.25">
      <c r="A1416" s="22" t="s">
        <v>475</v>
      </c>
      <c r="B1416" s="22">
        <v>2009</v>
      </c>
      <c r="C1416" s="22" t="s">
        <v>5576</v>
      </c>
      <c r="D1416" s="22">
        <v>90</v>
      </c>
      <c r="E1416" s="22" t="s">
        <v>309</v>
      </c>
      <c r="F1416" s="22" t="s">
        <v>3227</v>
      </c>
      <c r="G1416" s="61" t="s">
        <v>113</v>
      </c>
      <c r="H1416" s="46">
        <v>1.42</v>
      </c>
      <c r="I1416" s="46">
        <v>0</v>
      </c>
      <c r="J1416" s="46">
        <v>0</v>
      </c>
      <c r="K1416" s="46">
        <v>0.38</v>
      </c>
      <c r="M1416" s="61" t="s">
        <v>114</v>
      </c>
      <c r="N1416" s="46">
        <v>0</v>
      </c>
      <c r="O1416" s="46">
        <v>0</v>
      </c>
      <c r="P1416" s="46">
        <v>0</v>
      </c>
    </row>
    <row r="1417" spans="1:16" ht="12.75" hidden="1" customHeight="1" x14ac:dyDescent="0.25">
      <c r="A1417" s="22" t="s">
        <v>476</v>
      </c>
      <c r="B1417" s="22">
        <v>2009</v>
      </c>
      <c r="C1417" s="22" t="s">
        <v>5576</v>
      </c>
      <c r="D1417" s="22">
        <v>91</v>
      </c>
      <c r="E1417" s="22" t="s">
        <v>309</v>
      </c>
      <c r="F1417" s="22" t="s">
        <v>3228</v>
      </c>
      <c r="G1417" s="61" t="s">
        <v>113</v>
      </c>
      <c r="H1417" s="46">
        <v>0.53</v>
      </c>
      <c r="I1417" s="46">
        <v>1.74</v>
      </c>
      <c r="J1417" s="46">
        <v>1.07</v>
      </c>
      <c r="K1417" s="46">
        <v>0.31</v>
      </c>
      <c r="M1417" s="61" t="s">
        <v>114</v>
      </c>
      <c r="N1417" s="46">
        <v>0</v>
      </c>
      <c r="O1417" s="46">
        <v>0</v>
      </c>
      <c r="P1417" s="46">
        <v>0</v>
      </c>
    </row>
    <row r="1418" spans="1:16" ht="12.75" hidden="1" customHeight="1" x14ac:dyDescent="0.25">
      <c r="A1418" s="22" t="s">
        <v>477</v>
      </c>
      <c r="B1418" s="22">
        <v>2009</v>
      </c>
      <c r="C1418" s="22" t="s">
        <v>5576</v>
      </c>
      <c r="D1418" s="22">
        <v>92</v>
      </c>
      <c r="E1418" s="22" t="s">
        <v>320</v>
      </c>
      <c r="F1418" s="22" t="s">
        <v>2439</v>
      </c>
      <c r="G1418" s="61" t="s">
        <v>113</v>
      </c>
      <c r="H1418" s="46">
        <v>0.68</v>
      </c>
      <c r="I1418" s="46">
        <v>1.53</v>
      </c>
      <c r="J1418" s="46">
        <v>0</v>
      </c>
      <c r="K1418" s="46">
        <v>0.15</v>
      </c>
      <c r="M1418" s="61" t="s">
        <v>114</v>
      </c>
      <c r="N1418" s="46">
        <v>0</v>
      </c>
      <c r="O1418" s="46">
        <v>0</v>
      </c>
      <c r="P1418" s="46">
        <v>0</v>
      </c>
    </row>
    <row r="1419" spans="1:16" ht="12.75" hidden="1" customHeight="1" x14ac:dyDescent="0.25">
      <c r="A1419" s="22" t="s">
        <v>478</v>
      </c>
      <c r="B1419" s="22">
        <v>2009</v>
      </c>
      <c r="C1419" s="22" t="s">
        <v>5576</v>
      </c>
      <c r="D1419" s="22">
        <v>93</v>
      </c>
      <c r="E1419" s="22" t="s">
        <v>320</v>
      </c>
      <c r="F1419" s="22" t="s">
        <v>3229</v>
      </c>
      <c r="G1419" s="61" t="s">
        <v>113</v>
      </c>
      <c r="H1419" s="46">
        <v>1.24</v>
      </c>
      <c r="I1419" s="46">
        <v>0.45</v>
      </c>
      <c r="J1419" s="46">
        <v>1.63</v>
      </c>
      <c r="K1419" s="46">
        <v>0.61</v>
      </c>
      <c r="M1419" s="61" t="s">
        <v>114</v>
      </c>
      <c r="N1419" s="46">
        <v>0</v>
      </c>
      <c r="O1419" s="46">
        <v>0</v>
      </c>
      <c r="P1419" s="46">
        <v>0</v>
      </c>
    </row>
    <row r="1420" spans="1:16" ht="12.75" hidden="1" customHeight="1" x14ac:dyDescent="0.25">
      <c r="A1420" s="22" t="s">
        <v>479</v>
      </c>
      <c r="B1420" s="22">
        <v>2009</v>
      </c>
      <c r="C1420" s="22" t="s">
        <v>5576</v>
      </c>
      <c r="D1420" s="22">
        <v>94</v>
      </c>
      <c r="E1420" s="22" t="s">
        <v>320</v>
      </c>
      <c r="F1420" s="22" t="s">
        <v>3230</v>
      </c>
      <c r="G1420" s="61" t="s">
        <v>113</v>
      </c>
      <c r="H1420" s="46">
        <v>0.44</v>
      </c>
      <c r="I1420" s="46">
        <v>0</v>
      </c>
      <c r="J1420" s="46">
        <v>0</v>
      </c>
      <c r="K1420" s="46">
        <v>0</v>
      </c>
      <c r="M1420" s="61" t="s">
        <v>114</v>
      </c>
      <c r="N1420" s="46">
        <v>0</v>
      </c>
      <c r="O1420" s="46">
        <v>0</v>
      </c>
      <c r="P1420" s="46">
        <v>0</v>
      </c>
    </row>
    <row r="1421" spans="1:16" ht="12.75" hidden="1" customHeight="1" x14ac:dyDescent="0.25">
      <c r="A1421" s="22" t="s">
        <v>480</v>
      </c>
      <c r="B1421" s="22">
        <v>2009</v>
      </c>
      <c r="C1421" s="22" t="s">
        <v>5576</v>
      </c>
      <c r="D1421" s="22">
        <v>95</v>
      </c>
      <c r="E1421" s="22" t="s">
        <v>320</v>
      </c>
      <c r="F1421" s="22" t="s">
        <v>3231</v>
      </c>
      <c r="G1421" s="61" t="s">
        <v>113</v>
      </c>
      <c r="H1421" s="46">
        <v>0.68</v>
      </c>
      <c r="I1421" s="46">
        <v>0.4</v>
      </c>
      <c r="J1421" s="46">
        <v>0</v>
      </c>
      <c r="K1421" s="46">
        <v>0.7</v>
      </c>
      <c r="M1421" s="61" t="s">
        <v>114</v>
      </c>
      <c r="N1421" s="46">
        <v>0</v>
      </c>
      <c r="O1421" s="46">
        <v>0</v>
      </c>
      <c r="P1421" s="46">
        <v>0</v>
      </c>
    </row>
    <row r="1422" spans="1:16" ht="12.75" hidden="1" customHeight="1" x14ac:dyDescent="0.25">
      <c r="A1422" s="22" t="s">
        <v>481</v>
      </c>
      <c r="B1422" s="22">
        <v>2009</v>
      </c>
      <c r="C1422" s="22" t="s">
        <v>5576</v>
      </c>
      <c r="D1422" s="22">
        <v>96</v>
      </c>
      <c r="E1422" s="22" t="s">
        <v>320</v>
      </c>
      <c r="F1422" s="22" t="s">
        <v>3232</v>
      </c>
      <c r="G1422" s="61" t="s">
        <v>113</v>
      </c>
      <c r="H1422" s="46">
        <v>0.71</v>
      </c>
      <c r="I1422" s="46">
        <v>0.98</v>
      </c>
      <c r="J1422" s="46">
        <v>0</v>
      </c>
      <c r="K1422" s="46">
        <v>0</v>
      </c>
      <c r="M1422" s="61" t="s">
        <v>114</v>
      </c>
      <c r="N1422" s="46">
        <v>0</v>
      </c>
      <c r="O1422" s="46">
        <v>0</v>
      </c>
      <c r="P1422" s="46">
        <v>0</v>
      </c>
    </row>
    <row r="1423" spans="1:16" ht="12.75" hidden="1" customHeight="1" x14ac:dyDescent="0.25">
      <c r="A1423" s="22" t="s">
        <v>482</v>
      </c>
      <c r="B1423" s="22">
        <v>2009</v>
      </c>
      <c r="C1423" s="22" t="s">
        <v>5576</v>
      </c>
      <c r="D1423" s="22">
        <v>97</v>
      </c>
      <c r="E1423" s="22" t="s">
        <v>320</v>
      </c>
      <c r="G1423" s="61" t="s">
        <v>113</v>
      </c>
      <c r="H1423" s="46">
        <v>0.03</v>
      </c>
      <c r="I1423" s="46">
        <v>0</v>
      </c>
      <c r="J1423" s="46">
        <v>0</v>
      </c>
      <c r="K1423" s="46">
        <v>0</v>
      </c>
      <c r="M1423" s="61" t="s">
        <v>114</v>
      </c>
      <c r="N1423" s="46">
        <v>0</v>
      </c>
      <c r="O1423" s="46">
        <v>0</v>
      </c>
      <c r="P1423" s="46">
        <v>0</v>
      </c>
    </row>
    <row r="1424" spans="1:16" ht="12.75" hidden="1" customHeight="1" x14ac:dyDescent="0.25">
      <c r="A1424" s="22" t="s">
        <v>483</v>
      </c>
      <c r="B1424" s="22">
        <v>2009</v>
      </c>
      <c r="C1424" s="22" t="s">
        <v>5576</v>
      </c>
      <c r="D1424" s="22">
        <v>98</v>
      </c>
      <c r="E1424" s="22" t="s">
        <v>320</v>
      </c>
      <c r="F1424" s="22" t="s">
        <v>3233</v>
      </c>
      <c r="G1424" s="61" t="s">
        <v>113</v>
      </c>
      <c r="H1424" s="46">
        <v>1.03</v>
      </c>
      <c r="I1424" s="46">
        <v>0.61</v>
      </c>
      <c r="J1424" s="46">
        <v>0</v>
      </c>
      <c r="K1424" s="46">
        <v>0.41</v>
      </c>
      <c r="M1424" s="61" t="s">
        <v>114</v>
      </c>
      <c r="N1424" s="46">
        <v>0</v>
      </c>
      <c r="O1424" s="46">
        <v>0</v>
      </c>
      <c r="P1424" s="46">
        <v>0</v>
      </c>
    </row>
    <row r="1425" spans="1:16" ht="12.75" hidden="1" customHeight="1" x14ac:dyDescent="0.25">
      <c r="A1425" s="22" t="s">
        <v>484</v>
      </c>
      <c r="B1425" s="22">
        <v>2009</v>
      </c>
      <c r="C1425" s="22" t="s">
        <v>5576</v>
      </c>
      <c r="D1425" s="22">
        <v>99</v>
      </c>
      <c r="E1425" s="22" t="s">
        <v>320</v>
      </c>
      <c r="F1425" s="22" t="s">
        <v>3234</v>
      </c>
      <c r="G1425" s="61" t="s">
        <v>113</v>
      </c>
      <c r="H1425" s="46">
        <v>1.1399999999999999</v>
      </c>
      <c r="I1425" s="46">
        <v>1.06</v>
      </c>
      <c r="J1425" s="46">
        <v>0</v>
      </c>
      <c r="K1425" s="46">
        <v>0</v>
      </c>
      <c r="M1425" s="61" t="s">
        <v>114</v>
      </c>
      <c r="N1425" s="46">
        <v>0</v>
      </c>
      <c r="O1425" s="46">
        <v>1.49</v>
      </c>
      <c r="P1425" s="46">
        <v>0</v>
      </c>
    </row>
    <row r="1426" spans="1:16" ht="12.75" hidden="1" customHeight="1" x14ac:dyDescent="0.25">
      <c r="A1426" s="22" t="s">
        <v>485</v>
      </c>
      <c r="B1426" s="22">
        <v>2009</v>
      </c>
      <c r="C1426" s="22" t="s">
        <v>5576</v>
      </c>
      <c r="D1426" s="22">
        <v>100</v>
      </c>
      <c r="E1426" s="22" t="s">
        <v>320</v>
      </c>
      <c r="F1426" s="22" t="s">
        <v>3235</v>
      </c>
      <c r="G1426" s="61" t="s">
        <v>113</v>
      </c>
      <c r="H1426" s="46">
        <v>0.72</v>
      </c>
      <c r="I1426" s="46">
        <v>0.23</v>
      </c>
      <c r="J1426" s="46">
        <v>0</v>
      </c>
      <c r="K1426" s="46">
        <v>0</v>
      </c>
      <c r="M1426" s="61" t="s">
        <v>114</v>
      </c>
      <c r="N1426" s="46">
        <v>0</v>
      </c>
      <c r="O1426" s="46">
        <v>0</v>
      </c>
      <c r="P1426" s="46">
        <v>0</v>
      </c>
    </row>
    <row r="1427" spans="1:16" ht="12.75" hidden="1" customHeight="1" x14ac:dyDescent="0.25">
      <c r="A1427" s="22" t="s">
        <v>486</v>
      </c>
      <c r="B1427" s="22">
        <v>2009</v>
      </c>
      <c r="C1427" s="22" t="s">
        <v>5576</v>
      </c>
      <c r="D1427" s="22">
        <v>101</v>
      </c>
      <c r="E1427" s="22" t="s">
        <v>320</v>
      </c>
      <c r="F1427" s="22" t="s">
        <v>3236</v>
      </c>
      <c r="G1427" s="61" t="s">
        <v>113</v>
      </c>
      <c r="H1427" s="46">
        <v>0.61</v>
      </c>
      <c r="I1427" s="46">
        <v>0</v>
      </c>
      <c r="J1427" s="46">
        <v>0</v>
      </c>
      <c r="K1427" s="46">
        <v>0.42</v>
      </c>
      <c r="L1427" s="22" t="s">
        <v>4089</v>
      </c>
      <c r="M1427" s="61" t="s">
        <v>114</v>
      </c>
      <c r="N1427" s="46">
        <v>0.1</v>
      </c>
      <c r="O1427" s="46">
        <v>0</v>
      </c>
      <c r="P1427" s="46">
        <v>0</v>
      </c>
    </row>
    <row r="1428" spans="1:16" ht="12.75" hidden="1" customHeight="1" x14ac:dyDescent="0.25">
      <c r="A1428" s="22" t="s">
        <v>487</v>
      </c>
      <c r="B1428" s="22">
        <v>2009</v>
      </c>
      <c r="C1428" s="22" t="s">
        <v>5576</v>
      </c>
      <c r="D1428" s="22">
        <v>102</v>
      </c>
      <c r="E1428" s="22" t="s">
        <v>320</v>
      </c>
      <c r="F1428" s="22" t="s">
        <v>3237</v>
      </c>
      <c r="G1428" s="61" t="s">
        <v>113</v>
      </c>
      <c r="H1428" s="46">
        <v>0.62</v>
      </c>
      <c r="I1428" s="46">
        <v>0.97</v>
      </c>
      <c r="J1428" s="46">
        <v>0</v>
      </c>
      <c r="K1428" s="46">
        <v>0</v>
      </c>
      <c r="M1428" s="61" t="s">
        <v>114</v>
      </c>
      <c r="N1428" s="46">
        <v>0</v>
      </c>
      <c r="O1428" s="46">
        <v>0</v>
      </c>
      <c r="P1428" s="46">
        <v>0</v>
      </c>
    </row>
    <row r="1429" spans="1:16" ht="12.75" hidden="1" customHeight="1" x14ac:dyDescent="0.25">
      <c r="A1429" s="22" t="s">
        <v>488</v>
      </c>
      <c r="B1429" s="22">
        <v>2009</v>
      </c>
      <c r="C1429" s="22" t="s">
        <v>5576</v>
      </c>
      <c r="D1429" s="22">
        <v>103</v>
      </c>
      <c r="E1429" s="22" t="s">
        <v>320</v>
      </c>
      <c r="F1429" s="22" t="s">
        <v>3238</v>
      </c>
      <c r="G1429" s="61" t="s">
        <v>113</v>
      </c>
      <c r="H1429" s="46">
        <v>0.43</v>
      </c>
      <c r="I1429" s="46">
        <v>0</v>
      </c>
      <c r="J1429" s="46">
        <v>0</v>
      </c>
      <c r="K1429" s="46">
        <v>0</v>
      </c>
      <c r="M1429" s="61" t="s">
        <v>114</v>
      </c>
      <c r="N1429" s="46">
        <v>0</v>
      </c>
      <c r="O1429" s="46">
        <v>0</v>
      </c>
      <c r="P1429" s="46">
        <v>0</v>
      </c>
    </row>
    <row r="1430" spans="1:16" ht="12.75" hidden="1" customHeight="1" x14ac:dyDescent="0.25">
      <c r="A1430" s="22" t="s">
        <v>489</v>
      </c>
      <c r="B1430" s="22">
        <v>2009</v>
      </c>
      <c r="C1430" s="22" t="s">
        <v>5576</v>
      </c>
      <c r="D1430" s="22">
        <v>104</v>
      </c>
      <c r="E1430" s="22" t="s">
        <v>320</v>
      </c>
      <c r="F1430" s="22" t="s">
        <v>3239</v>
      </c>
      <c r="G1430" s="61" t="s">
        <v>113</v>
      </c>
      <c r="H1430" s="46">
        <v>0.46480000000000005</v>
      </c>
      <c r="I1430" s="46">
        <v>0</v>
      </c>
      <c r="J1430" s="46">
        <v>0</v>
      </c>
      <c r="K1430" s="46">
        <v>3.32E-2</v>
      </c>
      <c r="M1430" s="61" t="s">
        <v>114</v>
      </c>
      <c r="N1430" s="46">
        <v>0</v>
      </c>
      <c r="O1430" s="46">
        <v>0</v>
      </c>
      <c r="P1430" s="46">
        <v>0</v>
      </c>
    </row>
    <row r="1431" spans="1:16" ht="12.75" hidden="1" customHeight="1" x14ac:dyDescent="0.25">
      <c r="A1431" s="22" t="s">
        <v>490</v>
      </c>
      <c r="B1431" s="22">
        <v>2009</v>
      </c>
      <c r="C1431" s="22" t="s">
        <v>5576</v>
      </c>
      <c r="D1431" s="22">
        <v>105</v>
      </c>
      <c r="E1431" s="22" t="s">
        <v>320</v>
      </c>
      <c r="F1431" s="22" t="s">
        <v>3240</v>
      </c>
      <c r="G1431" s="61" t="s">
        <v>113</v>
      </c>
      <c r="H1431" s="46">
        <v>0.76</v>
      </c>
      <c r="I1431" s="46">
        <v>0</v>
      </c>
      <c r="J1431" s="46">
        <v>2.2799999999999998</v>
      </c>
      <c r="K1431" s="46">
        <v>0.1</v>
      </c>
      <c r="M1431" s="61" t="s">
        <v>114</v>
      </c>
      <c r="N1431" s="46">
        <v>0</v>
      </c>
      <c r="O1431" s="46">
        <v>0</v>
      </c>
      <c r="P1431" s="46">
        <v>0</v>
      </c>
    </row>
    <row r="1432" spans="1:16" ht="12.75" hidden="1" customHeight="1" x14ac:dyDescent="0.25">
      <c r="A1432" s="22" t="s">
        <v>491</v>
      </c>
      <c r="B1432" s="22">
        <v>2009</v>
      </c>
      <c r="C1432" s="22" t="s">
        <v>5576</v>
      </c>
      <c r="D1432" s="22">
        <v>106</v>
      </c>
      <c r="E1432" s="22" t="s">
        <v>320</v>
      </c>
      <c r="F1432" s="22" t="s">
        <v>3241</v>
      </c>
      <c r="G1432" s="61" t="s">
        <v>113</v>
      </c>
      <c r="H1432" s="46">
        <v>2.0335999999999999</v>
      </c>
      <c r="I1432" s="46">
        <v>0</v>
      </c>
      <c r="J1432" s="46">
        <v>0</v>
      </c>
      <c r="K1432" s="46">
        <v>0</v>
      </c>
      <c r="M1432" s="61" t="s">
        <v>114</v>
      </c>
      <c r="N1432" s="46">
        <v>0</v>
      </c>
      <c r="O1432" s="46">
        <v>0</v>
      </c>
      <c r="P1432" s="46">
        <v>0</v>
      </c>
    </row>
    <row r="1433" spans="1:16" ht="12.75" hidden="1" customHeight="1" x14ac:dyDescent="0.25">
      <c r="A1433" s="22" t="s">
        <v>492</v>
      </c>
      <c r="B1433" s="22">
        <v>2009</v>
      </c>
      <c r="C1433" s="22" t="s">
        <v>5576</v>
      </c>
      <c r="D1433" s="22">
        <v>107</v>
      </c>
      <c r="E1433" s="22" t="s">
        <v>320</v>
      </c>
      <c r="F1433" s="22" t="s">
        <v>3242</v>
      </c>
      <c r="G1433" s="61" t="s">
        <v>113</v>
      </c>
      <c r="H1433" s="46">
        <v>2.42</v>
      </c>
      <c r="I1433" s="46">
        <v>0</v>
      </c>
      <c r="J1433" s="46">
        <v>0</v>
      </c>
      <c r="K1433" s="46">
        <v>0</v>
      </c>
      <c r="M1433" s="61" t="s">
        <v>114</v>
      </c>
      <c r="N1433" s="46">
        <v>0</v>
      </c>
      <c r="O1433" s="46">
        <v>0</v>
      </c>
      <c r="P1433" s="46">
        <v>0</v>
      </c>
    </row>
    <row r="1434" spans="1:16" ht="12.75" hidden="1" customHeight="1" x14ac:dyDescent="0.25">
      <c r="A1434" s="22" t="s">
        <v>493</v>
      </c>
      <c r="B1434" s="22">
        <v>2009</v>
      </c>
      <c r="C1434" s="22" t="s">
        <v>5576</v>
      </c>
      <c r="D1434" s="22">
        <v>108</v>
      </c>
      <c r="E1434" s="22" t="s">
        <v>320</v>
      </c>
      <c r="F1434" s="22" t="s">
        <v>3243</v>
      </c>
      <c r="G1434" s="61" t="s">
        <v>113</v>
      </c>
      <c r="H1434" s="46">
        <v>1.04</v>
      </c>
      <c r="I1434" s="46">
        <v>0</v>
      </c>
      <c r="J1434" s="46">
        <v>0</v>
      </c>
      <c r="K1434" s="46">
        <v>0</v>
      </c>
      <c r="M1434" s="61" t="s">
        <v>114</v>
      </c>
      <c r="N1434" s="46">
        <v>0</v>
      </c>
      <c r="O1434" s="46">
        <v>0</v>
      </c>
      <c r="P1434" s="46">
        <v>0</v>
      </c>
    </row>
    <row r="1435" spans="1:16" ht="12.75" hidden="1" customHeight="1" x14ac:dyDescent="0.25">
      <c r="A1435" s="22" t="s">
        <v>494</v>
      </c>
      <c r="B1435" s="22">
        <v>2009</v>
      </c>
      <c r="C1435" s="22" t="s">
        <v>5576</v>
      </c>
      <c r="D1435" s="22">
        <v>109</v>
      </c>
      <c r="E1435" s="22" t="s">
        <v>320</v>
      </c>
      <c r="G1435" s="61" t="s">
        <v>113</v>
      </c>
      <c r="H1435" s="46">
        <v>0</v>
      </c>
      <c r="I1435" s="46">
        <v>0</v>
      </c>
      <c r="J1435" s="46">
        <v>0</v>
      </c>
      <c r="K1435" s="46">
        <v>0</v>
      </c>
      <c r="M1435" s="61" t="s">
        <v>114</v>
      </c>
      <c r="N1435" s="46">
        <v>0</v>
      </c>
      <c r="O1435" s="46">
        <v>0</v>
      </c>
      <c r="P1435" s="46">
        <v>0</v>
      </c>
    </row>
    <row r="1436" spans="1:16" ht="12.75" hidden="1" customHeight="1" x14ac:dyDescent="0.25">
      <c r="A1436" s="22" t="s">
        <v>495</v>
      </c>
      <c r="B1436" s="22">
        <v>2009</v>
      </c>
      <c r="C1436" s="22" t="s">
        <v>5576</v>
      </c>
      <c r="D1436" s="22">
        <v>110</v>
      </c>
      <c r="E1436" s="22" t="s">
        <v>320</v>
      </c>
      <c r="F1436" s="22" t="s">
        <v>3244</v>
      </c>
      <c r="G1436" s="61" t="s">
        <v>113</v>
      </c>
      <c r="H1436" s="46">
        <v>2.2816000000000001</v>
      </c>
      <c r="I1436" s="46">
        <v>0.77280000000000004</v>
      </c>
      <c r="J1436" s="46">
        <v>0</v>
      </c>
      <c r="K1436" s="46">
        <v>0.47840000000000005</v>
      </c>
      <c r="M1436" s="61" t="s">
        <v>114</v>
      </c>
      <c r="N1436" s="46">
        <v>0</v>
      </c>
      <c r="O1436" s="46">
        <v>0</v>
      </c>
      <c r="P1436" s="46">
        <v>0</v>
      </c>
    </row>
    <row r="1437" spans="1:16" ht="12.75" hidden="1" customHeight="1" x14ac:dyDescent="0.25">
      <c r="A1437" s="22" t="s">
        <v>496</v>
      </c>
      <c r="B1437" s="22">
        <v>2009</v>
      </c>
      <c r="C1437" s="22" t="s">
        <v>5576</v>
      </c>
      <c r="D1437" s="22">
        <v>111</v>
      </c>
      <c r="E1437" s="22" t="s">
        <v>320</v>
      </c>
      <c r="F1437" s="22" t="s">
        <v>3245</v>
      </c>
      <c r="G1437" s="61" t="s">
        <v>113</v>
      </c>
      <c r="H1437" s="46">
        <v>1.4076</v>
      </c>
      <c r="I1437" s="46">
        <v>0</v>
      </c>
      <c r="J1437" s="46">
        <v>0</v>
      </c>
      <c r="K1437" s="46">
        <v>2.76E-2</v>
      </c>
      <c r="M1437" s="61" t="s">
        <v>114</v>
      </c>
      <c r="N1437" s="46">
        <v>0</v>
      </c>
      <c r="O1437" s="46">
        <v>0</v>
      </c>
      <c r="P1437" s="46">
        <v>0</v>
      </c>
    </row>
    <row r="1438" spans="1:16" ht="12.75" hidden="1" customHeight="1" x14ac:dyDescent="0.25">
      <c r="A1438" s="22" t="s">
        <v>497</v>
      </c>
      <c r="B1438" s="22">
        <v>2009</v>
      </c>
      <c r="C1438" s="22" t="s">
        <v>5576</v>
      </c>
      <c r="D1438" s="22">
        <v>112</v>
      </c>
      <c r="E1438" s="22" t="s">
        <v>320</v>
      </c>
      <c r="F1438" s="22" t="s">
        <v>3246</v>
      </c>
      <c r="G1438" s="61" t="s">
        <v>113</v>
      </c>
      <c r="H1438" s="46">
        <v>2.2875999999999999</v>
      </c>
      <c r="I1438" s="46">
        <v>2.4982999999999995</v>
      </c>
      <c r="J1438" s="46">
        <v>9.0901999999999994</v>
      </c>
      <c r="K1438" s="46">
        <v>0</v>
      </c>
      <c r="L1438" s="22" t="s">
        <v>326</v>
      </c>
      <c r="M1438" s="61" t="s">
        <v>114</v>
      </c>
      <c r="N1438" s="46">
        <v>0.15049999999999999</v>
      </c>
      <c r="O1438" s="46">
        <v>0</v>
      </c>
      <c r="P1438" s="46">
        <v>0</v>
      </c>
    </row>
    <row r="1439" spans="1:16" ht="12.75" hidden="1" customHeight="1" x14ac:dyDescent="0.25">
      <c r="A1439" s="22" t="s">
        <v>498</v>
      </c>
      <c r="B1439" s="22">
        <v>2009</v>
      </c>
      <c r="C1439" s="22" t="s">
        <v>5576</v>
      </c>
      <c r="D1439" s="22">
        <v>113</v>
      </c>
      <c r="E1439" s="22" t="s">
        <v>320</v>
      </c>
      <c r="F1439" s="22" t="s">
        <v>3247</v>
      </c>
      <c r="G1439" s="61" t="s">
        <v>113</v>
      </c>
      <c r="H1439" s="46">
        <v>1.3095000000000001</v>
      </c>
      <c r="I1439" s="46">
        <v>0</v>
      </c>
      <c r="J1439" s="46">
        <v>3.5502000000000002</v>
      </c>
      <c r="K1439" s="46">
        <v>0.14550000000000002</v>
      </c>
      <c r="M1439" s="61" t="s">
        <v>114</v>
      </c>
      <c r="N1439" s="46">
        <v>0</v>
      </c>
      <c r="O1439" s="46">
        <v>0</v>
      </c>
      <c r="P1439" s="46">
        <v>0</v>
      </c>
    </row>
    <row r="1440" spans="1:16" ht="12.75" hidden="1" customHeight="1" x14ac:dyDescent="0.25">
      <c r="A1440" s="22" t="s">
        <v>499</v>
      </c>
      <c r="B1440" s="22">
        <v>2009</v>
      </c>
      <c r="C1440" s="22" t="s">
        <v>5576</v>
      </c>
      <c r="D1440" s="22">
        <v>114</v>
      </c>
      <c r="E1440" s="22" t="s">
        <v>320</v>
      </c>
      <c r="F1440" s="22" t="s">
        <v>3248</v>
      </c>
      <c r="G1440" s="61" t="s">
        <v>113</v>
      </c>
      <c r="H1440" s="46">
        <v>2.8896999999999999</v>
      </c>
      <c r="I1440" s="46">
        <v>0</v>
      </c>
      <c r="J1440" s="46">
        <v>0</v>
      </c>
      <c r="K1440" s="46">
        <v>0</v>
      </c>
      <c r="M1440" s="61" t="s">
        <v>114</v>
      </c>
      <c r="N1440" s="46">
        <v>0</v>
      </c>
      <c r="O1440" s="46">
        <v>0</v>
      </c>
      <c r="P1440" s="46">
        <v>0</v>
      </c>
    </row>
    <row r="1441" spans="1:16" ht="12.75" hidden="1" customHeight="1" x14ac:dyDescent="0.25">
      <c r="A1441" s="22" t="s">
        <v>500</v>
      </c>
      <c r="B1441" s="22">
        <v>2009</v>
      </c>
      <c r="C1441" s="22" t="s">
        <v>5576</v>
      </c>
      <c r="D1441" s="22">
        <v>115</v>
      </c>
      <c r="E1441" s="22" t="s">
        <v>320</v>
      </c>
      <c r="F1441" s="22" t="s">
        <v>3249</v>
      </c>
      <c r="G1441" s="61" t="s">
        <v>113</v>
      </c>
      <c r="H1441" s="46">
        <v>0.06</v>
      </c>
      <c r="I1441" s="46">
        <v>0</v>
      </c>
      <c r="J1441" s="46">
        <v>0</v>
      </c>
      <c r="K1441" s="46">
        <v>0</v>
      </c>
      <c r="M1441" s="61" t="s">
        <v>114</v>
      </c>
      <c r="N1441" s="46">
        <v>0</v>
      </c>
      <c r="O1441" s="46">
        <v>0</v>
      </c>
      <c r="P1441" s="46">
        <v>0</v>
      </c>
    </row>
    <row r="1442" spans="1:16" ht="12.75" hidden="1" customHeight="1" x14ac:dyDescent="0.25">
      <c r="A1442" s="22" t="s">
        <v>501</v>
      </c>
      <c r="B1442" s="22">
        <v>2009</v>
      </c>
      <c r="C1442" s="22" t="s">
        <v>5576</v>
      </c>
      <c r="D1442" s="22">
        <v>116</v>
      </c>
      <c r="E1442" s="22" t="s">
        <v>320</v>
      </c>
      <c r="F1442" s="22" t="s">
        <v>3250</v>
      </c>
      <c r="G1442" s="61" t="s">
        <v>113</v>
      </c>
      <c r="H1442" s="46">
        <v>1.1334600000000001</v>
      </c>
      <c r="I1442" s="46">
        <v>1.2594000000000001</v>
      </c>
      <c r="J1442" s="46">
        <v>0</v>
      </c>
      <c r="K1442" s="46">
        <v>0</v>
      </c>
      <c r="M1442" s="61" t="s">
        <v>114</v>
      </c>
      <c r="N1442" s="46">
        <v>0</v>
      </c>
      <c r="O1442" s="46">
        <v>0</v>
      </c>
      <c r="P1442" s="46">
        <v>0</v>
      </c>
    </row>
    <row r="1443" spans="1:16" ht="12.75" hidden="1" customHeight="1" x14ac:dyDescent="0.25">
      <c r="A1443" s="22" t="s">
        <v>502</v>
      </c>
      <c r="B1443" s="22">
        <v>2009</v>
      </c>
      <c r="C1443" s="22" t="s">
        <v>5576</v>
      </c>
      <c r="D1443" s="22">
        <v>117</v>
      </c>
      <c r="E1443" s="22" t="s">
        <v>320</v>
      </c>
      <c r="F1443" s="22" t="s">
        <v>3251</v>
      </c>
      <c r="G1443" s="61" t="s">
        <v>113</v>
      </c>
      <c r="H1443" s="46">
        <v>2.2218</v>
      </c>
      <c r="I1443" s="46">
        <v>0</v>
      </c>
      <c r="J1443" s="46">
        <v>0</v>
      </c>
      <c r="K1443" s="46">
        <v>0</v>
      </c>
      <c r="L1443" s="22" t="s">
        <v>4090</v>
      </c>
      <c r="M1443" s="61" t="s">
        <v>114</v>
      </c>
      <c r="N1443" s="46">
        <v>4.4965000000000002</v>
      </c>
      <c r="O1443" s="46">
        <v>0</v>
      </c>
      <c r="P1443" s="46">
        <v>0</v>
      </c>
    </row>
    <row r="1444" spans="1:16" ht="12.75" hidden="1" customHeight="1" x14ac:dyDescent="0.25">
      <c r="A1444" s="22" t="s">
        <v>503</v>
      </c>
      <c r="B1444" s="22">
        <v>2009</v>
      </c>
      <c r="C1444" s="22" t="s">
        <v>5576</v>
      </c>
      <c r="D1444" s="22">
        <v>118</v>
      </c>
      <c r="E1444" s="22" t="s">
        <v>320</v>
      </c>
      <c r="F1444" s="22" t="s">
        <v>3252</v>
      </c>
      <c r="G1444" s="61" t="s">
        <v>113</v>
      </c>
      <c r="H1444" s="46">
        <v>6.0675999999999997</v>
      </c>
      <c r="I1444" s="46">
        <v>9.2983999999999991</v>
      </c>
      <c r="J1444" s="46">
        <v>0</v>
      </c>
      <c r="K1444" s="46">
        <v>5.4371999999999998</v>
      </c>
      <c r="M1444" s="61" t="s">
        <v>114</v>
      </c>
      <c r="N1444" s="46">
        <v>0</v>
      </c>
      <c r="O1444" s="46">
        <v>0</v>
      </c>
      <c r="P1444" s="46">
        <v>0</v>
      </c>
    </row>
    <row r="1445" spans="1:16" ht="12.75" hidden="1" customHeight="1" x14ac:dyDescent="0.25">
      <c r="A1445" s="22" t="s">
        <v>504</v>
      </c>
      <c r="B1445" s="22">
        <v>2009</v>
      </c>
      <c r="C1445" s="22" t="s">
        <v>5576</v>
      </c>
      <c r="D1445" s="22">
        <v>119</v>
      </c>
      <c r="E1445" s="22" t="s">
        <v>320</v>
      </c>
      <c r="F1445" s="22" t="s">
        <v>3253</v>
      </c>
      <c r="G1445" s="61" t="s">
        <v>113</v>
      </c>
      <c r="H1445" s="46">
        <v>1.9716</v>
      </c>
      <c r="I1445" s="46">
        <v>0</v>
      </c>
      <c r="J1445" s="46">
        <v>0</v>
      </c>
      <c r="K1445" s="46">
        <v>1.7808000000000002</v>
      </c>
      <c r="M1445" s="61" t="s">
        <v>114</v>
      </c>
      <c r="N1445" s="46">
        <v>0</v>
      </c>
      <c r="O1445" s="46">
        <v>0</v>
      </c>
      <c r="P1445" s="46">
        <v>0</v>
      </c>
    </row>
    <row r="1446" spans="1:16" ht="12.75" hidden="1" customHeight="1" x14ac:dyDescent="0.25">
      <c r="A1446" s="22" t="s">
        <v>505</v>
      </c>
      <c r="B1446" s="22">
        <v>2009</v>
      </c>
      <c r="C1446" s="22" t="s">
        <v>5576</v>
      </c>
      <c r="D1446" s="22">
        <v>120</v>
      </c>
      <c r="E1446" s="22" t="s">
        <v>320</v>
      </c>
      <c r="G1446" s="61" t="s">
        <v>113</v>
      </c>
      <c r="H1446" s="46">
        <v>0</v>
      </c>
      <c r="I1446" s="46">
        <v>0</v>
      </c>
      <c r="J1446" s="46">
        <v>0</v>
      </c>
      <c r="K1446" s="46">
        <v>2.7140000000000004</v>
      </c>
      <c r="M1446" s="61" t="s">
        <v>114</v>
      </c>
      <c r="N1446" s="46">
        <v>0</v>
      </c>
      <c r="O1446" s="46">
        <v>0</v>
      </c>
      <c r="P1446" s="46">
        <v>0</v>
      </c>
    </row>
    <row r="1447" spans="1:16" ht="12.75" hidden="1" customHeight="1" x14ac:dyDescent="0.25">
      <c r="A1447" s="22" t="s">
        <v>506</v>
      </c>
      <c r="B1447" s="22">
        <v>2009</v>
      </c>
      <c r="C1447" s="22" t="s">
        <v>5576</v>
      </c>
      <c r="D1447" s="22">
        <v>121</v>
      </c>
      <c r="E1447" s="22" t="s">
        <v>320</v>
      </c>
      <c r="G1447" s="61" t="s">
        <v>113</v>
      </c>
      <c r="H1447" s="46">
        <v>0</v>
      </c>
      <c r="I1447" s="46">
        <v>0</v>
      </c>
      <c r="J1447" s="46">
        <v>0</v>
      </c>
      <c r="K1447" s="46">
        <v>0</v>
      </c>
      <c r="M1447" s="61" t="s">
        <v>114</v>
      </c>
      <c r="N1447" s="46">
        <v>0</v>
      </c>
      <c r="O1447" s="46">
        <v>0</v>
      </c>
      <c r="P1447" s="46">
        <v>0</v>
      </c>
    </row>
    <row r="1448" spans="1:16" ht="12.75" hidden="1" customHeight="1" x14ac:dyDescent="0.25">
      <c r="A1448" s="22" t="s">
        <v>507</v>
      </c>
      <c r="B1448" s="22">
        <v>2009</v>
      </c>
      <c r="C1448" s="22" t="s">
        <v>5576</v>
      </c>
      <c r="D1448" s="22">
        <v>122</v>
      </c>
      <c r="E1448" s="22" t="s">
        <v>320</v>
      </c>
      <c r="F1448" s="22" t="s">
        <v>3254</v>
      </c>
      <c r="G1448" s="61" t="s">
        <v>113</v>
      </c>
      <c r="H1448" s="46">
        <v>1.3418999999999999</v>
      </c>
      <c r="I1448" s="46">
        <v>0.91589999999999994</v>
      </c>
      <c r="J1448" s="46">
        <v>17.615099999999998</v>
      </c>
      <c r="K1448" s="46">
        <v>2.1299999999999999E-2</v>
      </c>
      <c r="M1448" s="61" t="s">
        <v>114</v>
      </c>
      <c r="N1448" s="46">
        <v>0</v>
      </c>
      <c r="O1448" s="46">
        <v>0</v>
      </c>
      <c r="P1448" s="46">
        <v>0</v>
      </c>
    </row>
    <row r="1449" spans="1:16" ht="12.75" hidden="1" customHeight="1" x14ac:dyDescent="0.25">
      <c r="A1449" s="22" t="s">
        <v>508</v>
      </c>
      <c r="B1449" s="22">
        <v>2009</v>
      </c>
      <c r="C1449" s="22" t="s">
        <v>5576</v>
      </c>
      <c r="D1449" s="22">
        <v>123</v>
      </c>
      <c r="E1449" s="22" t="s">
        <v>320</v>
      </c>
      <c r="F1449" s="22" t="s">
        <v>3255</v>
      </c>
      <c r="G1449" s="61" t="s">
        <v>113</v>
      </c>
      <c r="H1449" s="46">
        <v>4.0425000000000004</v>
      </c>
      <c r="I1449" s="46">
        <v>3.0415000000000001</v>
      </c>
      <c r="J1449" s="46">
        <v>0</v>
      </c>
      <c r="K1449" s="46">
        <v>0.77</v>
      </c>
      <c r="M1449" s="61" t="s">
        <v>114</v>
      </c>
      <c r="N1449" s="46">
        <v>0</v>
      </c>
      <c r="O1449" s="46">
        <v>0</v>
      </c>
      <c r="P1449" s="46">
        <v>0</v>
      </c>
    </row>
    <row r="1450" spans="1:16" ht="12.75" hidden="1" customHeight="1" x14ac:dyDescent="0.25">
      <c r="A1450" s="22" t="s">
        <v>509</v>
      </c>
      <c r="B1450" s="22">
        <v>2009</v>
      </c>
      <c r="C1450" s="22" t="s">
        <v>5576</v>
      </c>
      <c r="D1450" s="22">
        <v>124</v>
      </c>
      <c r="E1450" s="22" t="s">
        <v>320</v>
      </c>
      <c r="F1450" s="22" t="s">
        <v>3256</v>
      </c>
      <c r="G1450" s="61" t="s">
        <v>113</v>
      </c>
      <c r="H1450" s="46">
        <v>4.2381000000000002</v>
      </c>
      <c r="I1450" s="46">
        <v>0</v>
      </c>
      <c r="J1450" s="46">
        <v>17.340199999999999</v>
      </c>
      <c r="K1450" s="46">
        <v>0</v>
      </c>
      <c r="M1450" s="61" t="s">
        <v>114</v>
      </c>
      <c r="N1450" s="46">
        <v>0</v>
      </c>
      <c r="O1450" s="46">
        <v>0</v>
      </c>
      <c r="P1450" s="46">
        <v>0</v>
      </c>
    </row>
    <row r="1451" spans="1:16" ht="12.75" hidden="1" customHeight="1" x14ac:dyDescent="0.25">
      <c r="A1451" s="22" t="s">
        <v>510</v>
      </c>
      <c r="B1451" s="22">
        <v>2009</v>
      </c>
      <c r="C1451" s="22" t="s">
        <v>5576</v>
      </c>
      <c r="D1451" s="22">
        <v>125</v>
      </c>
      <c r="E1451" s="22" t="s">
        <v>320</v>
      </c>
      <c r="F1451" s="22" t="s">
        <v>3257</v>
      </c>
      <c r="G1451" s="61" t="s">
        <v>113</v>
      </c>
      <c r="H1451" s="46">
        <v>5.6167999999999996</v>
      </c>
      <c r="I1451" s="46">
        <v>0</v>
      </c>
      <c r="J1451" s="46">
        <v>3.0225999999999997</v>
      </c>
      <c r="K1451" s="46">
        <v>0</v>
      </c>
      <c r="M1451" s="61" t="s">
        <v>114</v>
      </c>
      <c r="N1451" s="46">
        <v>0</v>
      </c>
      <c r="O1451" s="46">
        <v>0</v>
      </c>
      <c r="P1451" s="46">
        <v>0</v>
      </c>
    </row>
    <row r="1452" spans="1:16" ht="12.75" hidden="1" customHeight="1" x14ac:dyDescent="0.25">
      <c r="A1452" s="22" t="s">
        <v>511</v>
      </c>
      <c r="B1452" s="22">
        <v>2009</v>
      </c>
      <c r="C1452" s="22" t="s">
        <v>5576</v>
      </c>
      <c r="D1452" s="22">
        <v>126</v>
      </c>
      <c r="E1452" s="22" t="s">
        <v>320</v>
      </c>
      <c r="G1452" s="61" t="s">
        <v>113</v>
      </c>
      <c r="H1452" s="46">
        <v>0</v>
      </c>
      <c r="I1452" s="46">
        <v>0</v>
      </c>
      <c r="J1452" s="46">
        <v>0</v>
      </c>
      <c r="K1452" s="46">
        <v>0</v>
      </c>
      <c r="L1452" s="22" t="s">
        <v>4091</v>
      </c>
      <c r="M1452" s="61" t="s">
        <v>114</v>
      </c>
      <c r="N1452" s="46">
        <v>0.79</v>
      </c>
      <c r="O1452" s="46">
        <v>0</v>
      </c>
      <c r="P1452" s="46">
        <v>0</v>
      </c>
    </row>
    <row r="1453" spans="1:16" ht="12.75" hidden="1" customHeight="1" x14ac:dyDescent="0.25">
      <c r="A1453" s="22" t="s">
        <v>512</v>
      </c>
      <c r="B1453" s="22">
        <v>2009</v>
      </c>
      <c r="C1453" s="22" t="s">
        <v>5576</v>
      </c>
      <c r="D1453" s="22">
        <v>127</v>
      </c>
      <c r="E1453" s="22" t="s">
        <v>320</v>
      </c>
      <c r="F1453" s="22" t="s">
        <v>3258</v>
      </c>
      <c r="G1453" s="61" t="s">
        <v>113</v>
      </c>
      <c r="H1453" s="46">
        <v>0.46</v>
      </c>
      <c r="I1453" s="46">
        <v>0</v>
      </c>
      <c r="J1453" s="46">
        <v>0</v>
      </c>
      <c r="K1453" s="46">
        <v>0.59</v>
      </c>
      <c r="L1453" s="22" t="s">
        <v>4092</v>
      </c>
      <c r="M1453" s="61" t="s">
        <v>114</v>
      </c>
      <c r="N1453" s="46">
        <v>0.41</v>
      </c>
      <c r="O1453" s="46">
        <v>0</v>
      </c>
      <c r="P1453" s="46">
        <v>0</v>
      </c>
    </row>
    <row r="1454" spans="1:16" ht="12.75" hidden="1" customHeight="1" x14ac:dyDescent="0.25">
      <c r="A1454" s="22" t="s">
        <v>621</v>
      </c>
      <c r="B1454" s="22">
        <v>2009</v>
      </c>
      <c r="C1454" s="22" t="s">
        <v>5576</v>
      </c>
      <c r="D1454" s="22">
        <v>355</v>
      </c>
      <c r="E1454" s="22" t="s">
        <v>330</v>
      </c>
      <c r="F1454" s="22" t="s">
        <v>2440</v>
      </c>
      <c r="G1454" s="61" t="s">
        <v>88</v>
      </c>
      <c r="H1454" s="46">
        <v>1.72</v>
      </c>
      <c r="I1454" s="46">
        <v>0</v>
      </c>
      <c r="J1454" s="46">
        <v>0</v>
      </c>
      <c r="K1454" s="46">
        <v>0</v>
      </c>
      <c r="M1454" s="61" t="s">
        <v>114</v>
      </c>
      <c r="N1454" s="46">
        <v>0</v>
      </c>
      <c r="O1454" s="46">
        <v>0</v>
      </c>
      <c r="P1454" s="46">
        <v>0</v>
      </c>
    </row>
    <row r="1455" spans="1:16" ht="12.75" hidden="1" customHeight="1" x14ac:dyDescent="0.25">
      <c r="A1455" s="22" t="s">
        <v>622</v>
      </c>
      <c r="B1455" s="22">
        <v>2009</v>
      </c>
      <c r="C1455" s="22" t="s">
        <v>5576</v>
      </c>
      <c r="D1455" s="22">
        <v>356</v>
      </c>
      <c r="E1455" s="22" t="s">
        <v>330</v>
      </c>
      <c r="F1455" s="22" t="s">
        <v>3259</v>
      </c>
      <c r="G1455" s="61" t="s">
        <v>88</v>
      </c>
      <c r="H1455" s="46">
        <v>1.76</v>
      </c>
      <c r="I1455" s="46">
        <v>1.77</v>
      </c>
      <c r="J1455" s="46">
        <v>0</v>
      </c>
      <c r="K1455" s="46">
        <v>0.21</v>
      </c>
      <c r="M1455" s="61" t="s">
        <v>114</v>
      </c>
      <c r="N1455" s="46">
        <v>0</v>
      </c>
      <c r="O1455" s="46">
        <v>0</v>
      </c>
      <c r="P1455" s="46">
        <v>0</v>
      </c>
    </row>
    <row r="1456" spans="1:16" ht="12.75" hidden="1" customHeight="1" x14ac:dyDescent="0.25">
      <c r="A1456" s="22" t="s">
        <v>623</v>
      </c>
      <c r="B1456" s="22">
        <v>2009</v>
      </c>
      <c r="C1456" s="22" t="s">
        <v>5576</v>
      </c>
      <c r="D1456" s="22">
        <v>357</v>
      </c>
      <c r="E1456" s="22" t="s">
        <v>330</v>
      </c>
      <c r="F1456" s="22" t="s">
        <v>3260</v>
      </c>
      <c r="G1456" s="61" t="s">
        <v>88</v>
      </c>
      <c r="H1456" s="46">
        <v>2.68</v>
      </c>
      <c r="I1456" s="46">
        <v>0.94</v>
      </c>
      <c r="J1456" s="46">
        <v>0</v>
      </c>
      <c r="K1456" s="46">
        <v>0</v>
      </c>
      <c r="M1456" s="61" t="s">
        <v>114</v>
      </c>
      <c r="N1456" s="46">
        <v>0</v>
      </c>
      <c r="O1456" s="46">
        <v>0</v>
      </c>
      <c r="P1456" s="46">
        <v>0</v>
      </c>
    </row>
    <row r="1457" spans="1:16" ht="12.75" hidden="1" customHeight="1" x14ac:dyDescent="0.25">
      <c r="A1457" s="22" t="s">
        <v>624</v>
      </c>
      <c r="B1457" s="22">
        <v>2009</v>
      </c>
      <c r="C1457" s="22" t="s">
        <v>5576</v>
      </c>
      <c r="D1457" s="22">
        <v>358</v>
      </c>
      <c r="E1457" s="22" t="s">
        <v>330</v>
      </c>
      <c r="F1457" s="22" t="s">
        <v>3261</v>
      </c>
      <c r="G1457" s="61" t="s">
        <v>88</v>
      </c>
      <c r="H1457" s="46">
        <v>2.5299999999999998</v>
      </c>
      <c r="I1457" s="46">
        <v>1.28</v>
      </c>
      <c r="J1457" s="46">
        <v>1.44</v>
      </c>
      <c r="K1457" s="46">
        <v>0</v>
      </c>
      <c r="M1457" s="61" t="s">
        <v>114</v>
      </c>
      <c r="N1457" s="46">
        <v>0</v>
      </c>
      <c r="O1457" s="46">
        <v>0</v>
      </c>
      <c r="P1457" s="46">
        <v>0</v>
      </c>
    </row>
    <row r="1458" spans="1:16" ht="12.75" hidden="1" customHeight="1" x14ac:dyDescent="0.25">
      <c r="A1458" s="22" t="s">
        <v>625</v>
      </c>
      <c r="B1458" s="22">
        <v>2009</v>
      </c>
      <c r="C1458" s="22" t="s">
        <v>5576</v>
      </c>
      <c r="D1458" s="22">
        <v>359</v>
      </c>
      <c r="E1458" s="22" t="s">
        <v>330</v>
      </c>
      <c r="F1458" s="22" t="s">
        <v>3262</v>
      </c>
      <c r="G1458" s="61" t="s">
        <v>88</v>
      </c>
      <c r="H1458" s="46">
        <v>1.32</v>
      </c>
      <c r="I1458" s="46">
        <v>1.62</v>
      </c>
      <c r="J1458" s="46">
        <v>9.8000000000000007</v>
      </c>
      <c r="K1458" s="46">
        <v>0</v>
      </c>
      <c r="M1458" s="61" t="s">
        <v>114</v>
      </c>
      <c r="N1458" s="46">
        <v>0</v>
      </c>
      <c r="O1458" s="46">
        <v>0</v>
      </c>
      <c r="P1458" s="46">
        <v>0</v>
      </c>
    </row>
    <row r="1459" spans="1:16" ht="12.75" hidden="1" customHeight="1" x14ac:dyDescent="0.25">
      <c r="A1459" s="22" t="s">
        <v>626</v>
      </c>
      <c r="B1459" s="22">
        <v>2009</v>
      </c>
      <c r="C1459" s="22" t="s">
        <v>5576</v>
      </c>
      <c r="D1459" s="22">
        <v>360</v>
      </c>
      <c r="E1459" s="22" t="s">
        <v>330</v>
      </c>
      <c r="G1459" s="61" t="s">
        <v>88</v>
      </c>
      <c r="H1459" s="46">
        <v>0.02</v>
      </c>
      <c r="I1459" s="46">
        <v>0</v>
      </c>
      <c r="J1459" s="46">
        <v>0</v>
      </c>
      <c r="K1459" s="46">
        <v>0</v>
      </c>
      <c r="M1459" s="61" t="s">
        <v>114</v>
      </c>
      <c r="N1459" s="46">
        <v>0</v>
      </c>
      <c r="O1459" s="46">
        <v>0</v>
      </c>
      <c r="P1459" s="46">
        <v>0</v>
      </c>
    </row>
    <row r="1460" spans="1:16" ht="12.75" hidden="1" customHeight="1" x14ac:dyDescent="0.25">
      <c r="A1460" s="22" t="s">
        <v>627</v>
      </c>
      <c r="B1460" s="22">
        <v>2009</v>
      </c>
      <c r="C1460" s="22" t="s">
        <v>5576</v>
      </c>
      <c r="D1460" s="22">
        <v>361</v>
      </c>
      <c r="E1460" s="22" t="s">
        <v>330</v>
      </c>
      <c r="F1460" s="22" t="s">
        <v>3263</v>
      </c>
      <c r="G1460" s="61" t="s">
        <v>88</v>
      </c>
      <c r="H1460" s="46">
        <v>1.55</v>
      </c>
      <c r="I1460" s="46">
        <v>2.98</v>
      </c>
      <c r="J1460" s="46">
        <v>0</v>
      </c>
      <c r="K1460" s="46">
        <v>0</v>
      </c>
      <c r="M1460" s="61" t="s">
        <v>114</v>
      </c>
      <c r="N1460" s="46">
        <v>0</v>
      </c>
      <c r="O1460" s="46">
        <v>0</v>
      </c>
      <c r="P1460" s="46">
        <v>0</v>
      </c>
    </row>
    <row r="1461" spans="1:16" ht="12.75" hidden="1" customHeight="1" x14ac:dyDescent="0.25">
      <c r="A1461" s="22" t="s">
        <v>628</v>
      </c>
      <c r="B1461" s="22">
        <v>2009</v>
      </c>
      <c r="C1461" s="22" t="s">
        <v>5576</v>
      </c>
      <c r="D1461" s="22">
        <v>362</v>
      </c>
      <c r="E1461" s="22" t="s">
        <v>330</v>
      </c>
      <c r="F1461" s="22" t="s">
        <v>3264</v>
      </c>
      <c r="G1461" s="61" t="s">
        <v>88</v>
      </c>
      <c r="H1461" s="46">
        <v>1.59</v>
      </c>
      <c r="I1461" s="46">
        <v>3.08</v>
      </c>
      <c r="J1461" s="46">
        <v>0</v>
      </c>
      <c r="K1461" s="46">
        <v>0.65</v>
      </c>
      <c r="M1461" s="61" t="s">
        <v>114</v>
      </c>
      <c r="N1461" s="46">
        <v>0</v>
      </c>
      <c r="O1461" s="46">
        <v>0</v>
      </c>
      <c r="P1461" s="46">
        <v>0</v>
      </c>
    </row>
    <row r="1462" spans="1:16" ht="12.75" hidden="1" customHeight="1" x14ac:dyDescent="0.25">
      <c r="A1462" s="22" t="s">
        <v>629</v>
      </c>
      <c r="B1462" s="22">
        <v>2009</v>
      </c>
      <c r="C1462" s="22" t="s">
        <v>5576</v>
      </c>
      <c r="D1462" s="22">
        <v>363</v>
      </c>
      <c r="E1462" s="22" t="s">
        <v>330</v>
      </c>
      <c r="F1462" s="22" t="s">
        <v>3265</v>
      </c>
      <c r="G1462" s="61" t="s">
        <v>88</v>
      </c>
      <c r="H1462" s="46">
        <v>1.29</v>
      </c>
      <c r="I1462" s="46">
        <v>2.7</v>
      </c>
      <c r="J1462" s="46">
        <v>0</v>
      </c>
      <c r="K1462" s="46">
        <v>0.32</v>
      </c>
      <c r="M1462" s="61" t="s">
        <v>114</v>
      </c>
      <c r="N1462" s="46">
        <v>0</v>
      </c>
      <c r="O1462" s="46">
        <v>0</v>
      </c>
      <c r="P1462" s="46">
        <v>0</v>
      </c>
    </row>
    <row r="1463" spans="1:16" ht="12.75" hidden="1" customHeight="1" x14ac:dyDescent="0.25">
      <c r="A1463" s="22" t="s">
        <v>630</v>
      </c>
      <c r="B1463" s="22">
        <v>2009</v>
      </c>
      <c r="C1463" s="22" t="s">
        <v>5576</v>
      </c>
      <c r="D1463" s="22">
        <v>364</v>
      </c>
      <c r="E1463" s="22" t="s">
        <v>330</v>
      </c>
      <c r="F1463" s="22" t="s">
        <v>3266</v>
      </c>
      <c r="G1463" s="61" t="s">
        <v>88</v>
      </c>
      <c r="H1463" s="46">
        <v>1.07</v>
      </c>
      <c r="I1463" s="46">
        <v>0</v>
      </c>
      <c r="J1463" s="46">
        <v>0</v>
      </c>
      <c r="K1463" s="46">
        <v>0</v>
      </c>
      <c r="M1463" s="61" t="s">
        <v>114</v>
      </c>
      <c r="N1463" s="46">
        <v>0</v>
      </c>
      <c r="O1463" s="46">
        <v>0</v>
      </c>
      <c r="P1463" s="46">
        <v>0</v>
      </c>
    </row>
    <row r="1464" spans="1:16" ht="12.75" hidden="1" customHeight="1" x14ac:dyDescent="0.25">
      <c r="A1464" s="22" t="s">
        <v>631</v>
      </c>
      <c r="B1464" s="22">
        <v>2009</v>
      </c>
      <c r="C1464" s="22" t="s">
        <v>5576</v>
      </c>
      <c r="D1464" s="22">
        <v>365</v>
      </c>
      <c r="E1464" s="22" t="s">
        <v>330</v>
      </c>
      <c r="F1464" s="22" t="s">
        <v>3267</v>
      </c>
      <c r="G1464" s="61" t="s">
        <v>88</v>
      </c>
      <c r="H1464" s="46">
        <v>2.33</v>
      </c>
      <c r="I1464" s="46">
        <v>1.01</v>
      </c>
      <c r="J1464" s="46">
        <v>0</v>
      </c>
      <c r="K1464" s="46">
        <v>0</v>
      </c>
      <c r="M1464" s="61" t="s">
        <v>114</v>
      </c>
      <c r="N1464" s="46">
        <v>0</v>
      </c>
      <c r="O1464" s="46">
        <v>0</v>
      </c>
      <c r="P1464" s="46">
        <v>0</v>
      </c>
    </row>
    <row r="1465" spans="1:16" ht="12.75" hidden="1" customHeight="1" x14ac:dyDescent="0.25">
      <c r="A1465" s="22" t="s">
        <v>632</v>
      </c>
      <c r="B1465" s="22">
        <v>2009</v>
      </c>
      <c r="C1465" s="22" t="s">
        <v>5576</v>
      </c>
      <c r="D1465" s="22">
        <v>366</v>
      </c>
      <c r="E1465" s="22" t="s">
        <v>330</v>
      </c>
      <c r="F1465" s="22" t="s">
        <v>3268</v>
      </c>
      <c r="G1465" s="61" t="s">
        <v>88</v>
      </c>
      <c r="H1465" s="46">
        <v>0.37</v>
      </c>
      <c r="I1465" s="46">
        <v>0</v>
      </c>
      <c r="J1465" s="46">
        <v>0</v>
      </c>
      <c r="K1465" s="46">
        <v>0</v>
      </c>
      <c r="M1465" s="61" t="s">
        <v>114</v>
      </c>
      <c r="N1465" s="46">
        <v>0</v>
      </c>
      <c r="O1465" s="46">
        <v>0</v>
      </c>
      <c r="P1465" s="46">
        <v>0</v>
      </c>
    </row>
    <row r="1466" spans="1:16" ht="12.75" hidden="1" customHeight="1" x14ac:dyDescent="0.25">
      <c r="A1466" s="22" t="s">
        <v>633</v>
      </c>
      <c r="B1466" s="22">
        <v>2009</v>
      </c>
      <c r="C1466" s="22" t="s">
        <v>5576</v>
      </c>
      <c r="D1466" s="22">
        <v>367</v>
      </c>
      <c r="E1466" s="22" t="s">
        <v>330</v>
      </c>
      <c r="F1466" s="22" t="s">
        <v>3269</v>
      </c>
      <c r="G1466" s="61" t="s">
        <v>88</v>
      </c>
      <c r="H1466" s="46">
        <v>2.1</v>
      </c>
      <c r="I1466" s="46">
        <v>0.78</v>
      </c>
      <c r="J1466" s="46">
        <v>0.88</v>
      </c>
      <c r="K1466" s="46">
        <v>0.2</v>
      </c>
      <c r="M1466" s="61" t="s">
        <v>114</v>
      </c>
      <c r="N1466" s="46">
        <v>0</v>
      </c>
      <c r="O1466" s="46">
        <v>0</v>
      </c>
      <c r="P1466" s="46">
        <v>0</v>
      </c>
    </row>
    <row r="1467" spans="1:16" ht="12.75" hidden="1" customHeight="1" x14ac:dyDescent="0.25">
      <c r="A1467" s="22" t="s">
        <v>634</v>
      </c>
      <c r="B1467" s="22">
        <v>2009</v>
      </c>
      <c r="C1467" s="22" t="s">
        <v>5576</v>
      </c>
      <c r="D1467" s="22">
        <v>368</v>
      </c>
      <c r="E1467" s="22" t="s">
        <v>330</v>
      </c>
      <c r="F1467" s="22" t="s">
        <v>3270</v>
      </c>
      <c r="G1467" s="61" t="s">
        <v>88</v>
      </c>
      <c r="H1467" s="46">
        <v>0.16</v>
      </c>
      <c r="I1467" s="46">
        <v>0.88</v>
      </c>
      <c r="J1467" s="46">
        <v>0.68</v>
      </c>
      <c r="K1467" s="46">
        <v>0.11</v>
      </c>
      <c r="M1467" s="61" t="s">
        <v>114</v>
      </c>
      <c r="N1467" s="46">
        <v>0</v>
      </c>
      <c r="O1467" s="46">
        <v>0</v>
      </c>
      <c r="P1467" s="46">
        <v>0</v>
      </c>
    </row>
    <row r="1468" spans="1:16" ht="12.75" hidden="1" customHeight="1" x14ac:dyDescent="0.25">
      <c r="A1468" s="22" t="s">
        <v>635</v>
      </c>
      <c r="B1468" s="22">
        <v>2009</v>
      </c>
      <c r="C1468" s="22" t="s">
        <v>5576</v>
      </c>
      <c r="D1468" s="22">
        <v>369</v>
      </c>
      <c r="E1468" s="22" t="s">
        <v>330</v>
      </c>
      <c r="F1468" s="22" t="s">
        <v>3271</v>
      </c>
      <c r="G1468" s="61" t="s">
        <v>88</v>
      </c>
      <c r="H1468" s="46">
        <v>2.62</v>
      </c>
      <c r="I1468" s="46">
        <v>0.86</v>
      </c>
      <c r="J1468" s="46">
        <v>0</v>
      </c>
      <c r="K1468" s="46">
        <v>0.44</v>
      </c>
      <c r="M1468" s="61" t="s">
        <v>114</v>
      </c>
      <c r="N1468" s="46">
        <v>0</v>
      </c>
      <c r="O1468" s="46">
        <v>0</v>
      </c>
      <c r="P1468" s="46">
        <v>0</v>
      </c>
    </row>
    <row r="1469" spans="1:16" ht="12.75" hidden="1" customHeight="1" x14ac:dyDescent="0.25">
      <c r="A1469" s="22" t="s">
        <v>636</v>
      </c>
      <c r="B1469" s="22">
        <v>2009</v>
      </c>
      <c r="C1469" s="22" t="s">
        <v>5576</v>
      </c>
      <c r="D1469" s="22">
        <v>370</v>
      </c>
      <c r="E1469" s="22" t="s">
        <v>330</v>
      </c>
      <c r="F1469" s="22" t="s">
        <v>3272</v>
      </c>
      <c r="G1469" s="61" t="s">
        <v>88</v>
      </c>
      <c r="H1469" s="46">
        <v>2.2799999999999998</v>
      </c>
      <c r="I1469" s="46">
        <v>1.02</v>
      </c>
      <c r="J1469" s="46">
        <v>4.76</v>
      </c>
      <c r="K1469" s="46">
        <v>0</v>
      </c>
      <c r="M1469" s="61" t="s">
        <v>114</v>
      </c>
      <c r="N1469" s="46">
        <v>0</v>
      </c>
      <c r="O1469" s="46">
        <v>0.85</v>
      </c>
      <c r="P1469" s="46">
        <v>0</v>
      </c>
    </row>
    <row r="1470" spans="1:16" ht="12.75" hidden="1" customHeight="1" x14ac:dyDescent="0.25">
      <c r="A1470" s="22" t="s">
        <v>637</v>
      </c>
      <c r="B1470" s="22">
        <v>2009</v>
      </c>
      <c r="C1470" s="22" t="s">
        <v>5576</v>
      </c>
      <c r="D1470" s="22">
        <v>371</v>
      </c>
      <c r="E1470" s="22" t="s">
        <v>330</v>
      </c>
      <c r="F1470" s="22" t="s">
        <v>3273</v>
      </c>
      <c r="G1470" s="61" t="s">
        <v>88</v>
      </c>
      <c r="H1470" s="46">
        <v>0.17</v>
      </c>
      <c r="I1470" s="46">
        <v>0</v>
      </c>
      <c r="J1470" s="46">
        <v>0</v>
      </c>
      <c r="K1470" s="46">
        <v>0</v>
      </c>
      <c r="M1470" s="61" t="s">
        <v>114</v>
      </c>
      <c r="N1470" s="46">
        <v>0</v>
      </c>
      <c r="O1470" s="46">
        <v>0</v>
      </c>
      <c r="P1470" s="46">
        <v>0</v>
      </c>
    </row>
    <row r="1471" spans="1:16" ht="12.75" hidden="1" customHeight="1" x14ac:dyDescent="0.25">
      <c r="A1471" s="22" t="s">
        <v>638</v>
      </c>
      <c r="B1471" s="22">
        <v>2009</v>
      </c>
      <c r="C1471" s="22" t="s">
        <v>5576</v>
      </c>
      <c r="D1471" s="22">
        <v>372</v>
      </c>
      <c r="E1471" s="22" t="s">
        <v>330</v>
      </c>
      <c r="F1471" s="22" t="s">
        <v>3274</v>
      </c>
      <c r="G1471" s="61" t="s">
        <v>88</v>
      </c>
      <c r="H1471" s="46">
        <v>2.83</v>
      </c>
      <c r="I1471" s="46">
        <v>0.48</v>
      </c>
      <c r="J1471" s="46">
        <v>0</v>
      </c>
      <c r="K1471" s="46">
        <v>0</v>
      </c>
      <c r="M1471" s="61" t="s">
        <v>114</v>
      </c>
      <c r="N1471" s="46">
        <v>0</v>
      </c>
      <c r="O1471" s="46">
        <v>0</v>
      </c>
      <c r="P1471" s="46">
        <v>0</v>
      </c>
    </row>
    <row r="1472" spans="1:16" ht="12.75" hidden="1" customHeight="1" x14ac:dyDescent="0.25">
      <c r="A1472" s="22" t="s">
        <v>639</v>
      </c>
      <c r="B1472" s="22">
        <v>2009</v>
      </c>
      <c r="C1472" s="22" t="s">
        <v>5576</v>
      </c>
      <c r="D1472" s="22">
        <v>373</v>
      </c>
      <c r="E1472" s="22" t="s">
        <v>330</v>
      </c>
      <c r="F1472" s="22" t="s">
        <v>3275</v>
      </c>
      <c r="G1472" s="61" t="s">
        <v>88</v>
      </c>
      <c r="H1472" s="46">
        <v>2.4700000000000002</v>
      </c>
      <c r="I1472" s="46">
        <v>0</v>
      </c>
      <c r="J1472" s="46">
        <v>0</v>
      </c>
      <c r="K1472" s="46">
        <v>0.15</v>
      </c>
      <c r="M1472" s="61" t="s">
        <v>114</v>
      </c>
      <c r="N1472" s="46">
        <v>0</v>
      </c>
      <c r="O1472" s="46">
        <v>0</v>
      </c>
      <c r="P1472" s="46">
        <v>0</v>
      </c>
    </row>
    <row r="1473" spans="1:16" ht="12.75" hidden="1" customHeight="1" x14ac:dyDescent="0.25">
      <c r="A1473" s="22" t="s">
        <v>640</v>
      </c>
      <c r="B1473" s="22">
        <v>2009</v>
      </c>
      <c r="C1473" s="22" t="s">
        <v>5576</v>
      </c>
      <c r="D1473" s="22">
        <v>374</v>
      </c>
      <c r="E1473" s="22" t="s">
        <v>330</v>
      </c>
      <c r="F1473" s="22" t="s">
        <v>3276</v>
      </c>
      <c r="G1473" s="61" t="s">
        <v>88</v>
      </c>
      <c r="H1473" s="46">
        <v>2.87</v>
      </c>
      <c r="I1473" s="46">
        <v>0</v>
      </c>
      <c r="J1473" s="46">
        <v>0</v>
      </c>
      <c r="K1473" s="46">
        <v>0</v>
      </c>
      <c r="M1473" s="61" t="s">
        <v>114</v>
      </c>
      <c r="N1473" s="46">
        <v>0</v>
      </c>
      <c r="O1473" s="46">
        <v>0</v>
      </c>
      <c r="P1473" s="46">
        <v>0</v>
      </c>
    </row>
    <row r="1474" spans="1:16" ht="12.75" hidden="1" customHeight="1" x14ac:dyDescent="0.25">
      <c r="A1474" s="22" t="s">
        <v>641</v>
      </c>
      <c r="B1474" s="22">
        <v>2009</v>
      </c>
      <c r="C1474" s="22" t="s">
        <v>5576</v>
      </c>
      <c r="D1474" s="22">
        <v>375</v>
      </c>
      <c r="E1474" s="22" t="s">
        <v>330</v>
      </c>
      <c r="F1474" s="22" t="s">
        <v>3277</v>
      </c>
      <c r="G1474" s="61" t="s">
        <v>88</v>
      </c>
      <c r="H1474" s="46">
        <v>2.71</v>
      </c>
      <c r="I1474" s="46">
        <v>1.62</v>
      </c>
      <c r="J1474" s="46">
        <v>0</v>
      </c>
      <c r="K1474" s="46">
        <v>0.1</v>
      </c>
      <c r="M1474" s="61" t="s">
        <v>114</v>
      </c>
      <c r="N1474" s="46">
        <v>0</v>
      </c>
      <c r="O1474" s="46">
        <v>0</v>
      </c>
      <c r="P1474" s="46">
        <v>0</v>
      </c>
    </row>
    <row r="1475" spans="1:16" ht="12.75" hidden="1" customHeight="1" x14ac:dyDescent="0.25">
      <c r="A1475" s="22" t="s">
        <v>642</v>
      </c>
      <c r="B1475" s="22">
        <v>2009</v>
      </c>
      <c r="C1475" s="22" t="s">
        <v>5576</v>
      </c>
      <c r="D1475" s="22">
        <v>376</v>
      </c>
      <c r="E1475" s="22" t="s">
        <v>330</v>
      </c>
      <c r="F1475" s="22" t="s">
        <v>3278</v>
      </c>
      <c r="G1475" s="61" t="s">
        <v>88</v>
      </c>
      <c r="H1475" s="46">
        <v>3.78</v>
      </c>
      <c r="I1475" s="46">
        <v>2.4900000000000002</v>
      </c>
      <c r="J1475" s="46">
        <v>1.68</v>
      </c>
      <c r="K1475" s="46">
        <v>0</v>
      </c>
      <c r="M1475" s="61" t="s">
        <v>114</v>
      </c>
      <c r="N1475" s="46">
        <v>0</v>
      </c>
      <c r="O1475" s="46">
        <v>0</v>
      </c>
      <c r="P1475" s="46">
        <v>0</v>
      </c>
    </row>
    <row r="1476" spans="1:16" ht="12.75" hidden="1" customHeight="1" x14ac:dyDescent="0.25">
      <c r="A1476" s="22" t="s">
        <v>643</v>
      </c>
      <c r="B1476" s="22">
        <v>2009</v>
      </c>
      <c r="C1476" s="22" t="s">
        <v>5576</v>
      </c>
      <c r="D1476" s="22">
        <v>377</v>
      </c>
      <c r="E1476" s="22" t="s">
        <v>330</v>
      </c>
      <c r="F1476" s="22" t="s">
        <v>3279</v>
      </c>
      <c r="G1476" s="61" t="s">
        <v>88</v>
      </c>
      <c r="H1476" s="46">
        <v>2.44</v>
      </c>
      <c r="I1476" s="46">
        <v>2.62</v>
      </c>
      <c r="J1476" s="46">
        <v>2.35</v>
      </c>
      <c r="K1476" s="46">
        <v>0</v>
      </c>
      <c r="M1476" s="61" t="s">
        <v>114</v>
      </c>
      <c r="N1476" s="46">
        <v>0</v>
      </c>
      <c r="O1476" s="46">
        <v>0</v>
      </c>
      <c r="P1476" s="46">
        <v>0</v>
      </c>
    </row>
    <row r="1477" spans="1:16" ht="12.75" hidden="1" customHeight="1" x14ac:dyDescent="0.25">
      <c r="A1477" s="22" t="s">
        <v>644</v>
      </c>
      <c r="B1477" s="22">
        <v>2009</v>
      </c>
      <c r="C1477" s="22" t="s">
        <v>5576</v>
      </c>
      <c r="D1477" s="22">
        <v>378</v>
      </c>
      <c r="E1477" s="22" t="s">
        <v>330</v>
      </c>
      <c r="F1477" s="22" t="s">
        <v>3280</v>
      </c>
      <c r="G1477" s="61" t="s">
        <v>88</v>
      </c>
      <c r="H1477" s="46">
        <v>0.33</v>
      </c>
      <c r="I1477" s="46">
        <v>0</v>
      </c>
      <c r="J1477" s="46">
        <v>0</v>
      </c>
      <c r="K1477" s="46">
        <v>0</v>
      </c>
      <c r="M1477" s="61" t="s">
        <v>114</v>
      </c>
      <c r="N1477" s="46">
        <v>0</v>
      </c>
      <c r="O1477" s="46">
        <v>0</v>
      </c>
      <c r="P1477" s="46">
        <v>0</v>
      </c>
    </row>
    <row r="1478" spans="1:16" ht="12.75" hidden="1" customHeight="1" x14ac:dyDescent="0.25">
      <c r="A1478" s="22" t="s">
        <v>645</v>
      </c>
      <c r="B1478" s="22">
        <v>2009</v>
      </c>
      <c r="C1478" s="22" t="s">
        <v>5576</v>
      </c>
      <c r="D1478" s="22">
        <v>379</v>
      </c>
      <c r="E1478" s="22" t="s">
        <v>330</v>
      </c>
      <c r="F1478" s="22" t="s">
        <v>3281</v>
      </c>
      <c r="G1478" s="61" t="s">
        <v>88</v>
      </c>
      <c r="H1478" s="46">
        <v>2.2200000000000002</v>
      </c>
      <c r="I1478" s="46">
        <v>0</v>
      </c>
      <c r="J1478" s="46">
        <v>0</v>
      </c>
      <c r="K1478" s="46">
        <v>0.96</v>
      </c>
      <c r="M1478" s="61" t="s">
        <v>114</v>
      </c>
      <c r="N1478" s="46">
        <v>0</v>
      </c>
      <c r="O1478" s="46">
        <v>0</v>
      </c>
      <c r="P1478" s="46">
        <v>0</v>
      </c>
    </row>
    <row r="1479" spans="1:16" ht="12.75" hidden="1" customHeight="1" x14ac:dyDescent="0.25">
      <c r="A1479" s="22" t="s">
        <v>646</v>
      </c>
      <c r="B1479" s="22">
        <v>2009</v>
      </c>
      <c r="C1479" s="22" t="s">
        <v>5576</v>
      </c>
      <c r="D1479" s="22">
        <v>380</v>
      </c>
      <c r="E1479" s="22" t="s">
        <v>330</v>
      </c>
      <c r="F1479" s="22" t="s">
        <v>3282</v>
      </c>
      <c r="G1479" s="61" t="s">
        <v>88</v>
      </c>
      <c r="H1479" s="46">
        <v>1.1100000000000001</v>
      </c>
      <c r="I1479" s="46">
        <v>0.38</v>
      </c>
      <c r="J1479" s="46">
        <v>0</v>
      </c>
      <c r="K1479" s="46">
        <v>0.13</v>
      </c>
      <c r="M1479" s="61" t="s">
        <v>114</v>
      </c>
      <c r="N1479" s="46">
        <v>0</v>
      </c>
      <c r="O1479" s="46">
        <v>0</v>
      </c>
      <c r="P1479" s="46">
        <v>0</v>
      </c>
    </row>
    <row r="1480" spans="1:16" ht="12.75" hidden="1" customHeight="1" x14ac:dyDescent="0.25">
      <c r="A1480" s="22" t="s">
        <v>647</v>
      </c>
      <c r="B1480" s="22">
        <v>2009</v>
      </c>
      <c r="C1480" s="22" t="s">
        <v>5576</v>
      </c>
      <c r="D1480" s="22">
        <v>381</v>
      </c>
      <c r="E1480" s="22" t="s">
        <v>330</v>
      </c>
      <c r="F1480" s="22" t="s">
        <v>3283</v>
      </c>
      <c r="G1480" s="61" t="s">
        <v>88</v>
      </c>
      <c r="H1480" s="46">
        <v>3.07</v>
      </c>
      <c r="I1480" s="46">
        <v>2.88</v>
      </c>
      <c r="J1480" s="46">
        <v>8.3000000000000007</v>
      </c>
      <c r="K1480" s="46">
        <v>0.64</v>
      </c>
      <c r="M1480" s="61" t="s">
        <v>114</v>
      </c>
      <c r="N1480" s="46">
        <v>0</v>
      </c>
      <c r="O1480" s="46">
        <v>0</v>
      </c>
      <c r="P1480" s="46">
        <v>0</v>
      </c>
    </row>
    <row r="1481" spans="1:16" ht="12.75" hidden="1" customHeight="1" x14ac:dyDescent="0.25">
      <c r="A1481" s="22" t="s">
        <v>648</v>
      </c>
      <c r="B1481" s="22">
        <v>2009</v>
      </c>
      <c r="C1481" s="22" t="s">
        <v>5576</v>
      </c>
      <c r="D1481" s="22">
        <v>382</v>
      </c>
      <c r="E1481" s="22" t="s">
        <v>330</v>
      </c>
      <c r="F1481" s="22" t="s">
        <v>3284</v>
      </c>
      <c r="G1481" s="61" t="s">
        <v>88</v>
      </c>
      <c r="H1481" s="46">
        <v>2.39</v>
      </c>
      <c r="I1481" s="46">
        <v>1.66</v>
      </c>
      <c r="J1481" s="46">
        <v>6.72</v>
      </c>
      <c r="K1481" s="46">
        <v>0.11</v>
      </c>
      <c r="M1481" s="61" t="s">
        <v>114</v>
      </c>
      <c r="N1481" s="46">
        <v>0</v>
      </c>
      <c r="O1481" s="46">
        <v>0</v>
      </c>
      <c r="P1481" s="46">
        <v>0</v>
      </c>
    </row>
    <row r="1482" spans="1:16" ht="12.75" hidden="1" customHeight="1" x14ac:dyDescent="0.25">
      <c r="A1482" s="22" t="s">
        <v>649</v>
      </c>
      <c r="B1482" s="22">
        <v>2009</v>
      </c>
      <c r="C1482" s="22" t="s">
        <v>5576</v>
      </c>
      <c r="D1482" s="22">
        <v>383</v>
      </c>
      <c r="E1482" s="22" t="s">
        <v>330</v>
      </c>
      <c r="G1482" s="61" t="s">
        <v>88</v>
      </c>
      <c r="H1482" s="46">
        <v>0</v>
      </c>
      <c r="I1482" s="46">
        <v>0</v>
      </c>
      <c r="J1482" s="46">
        <v>0</v>
      </c>
      <c r="K1482" s="46">
        <v>0</v>
      </c>
      <c r="M1482" s="61" t="s">
        <v>114</v>
      </c>
      <c r="N1482" s="46">
        <v>0</v>
      </c>
      <c r="O1482" s="46">
        <v>0</v>
      </c>
      <c r="P1482" s="46">
        <v>0</v>
      </c>
    </row>
    <row r="1483" spans="1:16" ht="12.75" hidden="1" customHeight="1" x14ac:dyDescent="0.25">
      <c r="A1483" s="22" t="s">
        <v>650</v>
      </c>
      <c r="B1483" s="22">
        <v>2009</v>
      </c>
      <c r="C1483" s="22" t="s">
        <v>5576</v>
      </c>
      <c r="D1483" s="22">
        <v>384</v>
      </c>
      <c r="E1483" s="22" t="s">
        <v>330</v>
      </c>
      <c r="F1483" s="22" t="s">
        <v>3285</v>
      </c>
      <c r="G1483" s="61" t="s">
        <v>88</v>
      </c>
      <c r="H1483" s="46">
        <v>0.12</v>
      </c>
      <c r="I1483" s="46">
        <v>0</v>
      </c>
      <c r="J1483" s="46">
        <v>0</v>
      </c>
      <c r="K1483" s="46">
        <v>0</v>
      </c>
      <c r="M1483" s="61" t="s">
        <v>114</v>
      </c>
      <c r="N1483" s="46">
        <v>0</v>
      </c>
      <c r="O1483" s="46">
        <v>0</v>
      </c>
      <c r="P1483" s="46">
        <v>0</v>
      </c>
    </row>
    <row r="1484" spans="1:16" ht="12.75" hidden="1" customHeight="1" x14ac:dyDescent="0.25">
      <c r="A1484" s="22" t="s">
        <v>651</v>
      </c>
      <c r="B1484" s="22">
        <v>2009</v>
      </c>
      <c r="C1484" s="22" t="s">
        <v>5576</v>
      </c>
      <c r="D1484" s="22">
        <v>385</v>
      </c>
      <c r="E1484" s="22" t="s">
        <v>330</v>
      </c>
      <c r="F1484" s="22" t="s">
        <v>3286</v>
      </c>
      <c r="G1484" s="61" t="s">
        <v>88</v>
      </c>
      <c r="H1484" s="46">
        <v>2.04</v>
      </c>
      <c r="I1484" s="46">
        <v>0</v>
      </c>
      <c r="J1484" s="46">
        <v>0</v>
      </c>
      <c r="K1484" s="46">
        <v>0</v>
      </c>
      <c r="M1484" s="61" t="s">
        <v>114</v>
      </c>
      <c r="N1484" s="46">
        <v>0</v>
      </c>
      <c r="O1484" s="46">
        <v>0</v>
      </c>
      <c r="P1484" s="46">
        <v>0</v>
      </c>
    </row>
    <row r="1485" spans="1:16" ht="12.75" hidden="1" customHeight="1" x14ac:dyDescent="0.25">
      <c r="A1485" s="22" t="s">
        <v>652</v>
      </c>
      <c r="B1485" s="22">
        <v>2009</v>
      </c>
      <c r="C1485" s="22" t="s">
        <v>5576</v>
      </c>
      <c r="D1485" s="22">
        <v>386</v>
      </c>
      <c r="E1485" s="22" t="s">
        <v>330</v>
      </c>
      <c r="F1485" s="22" t="s">
        <v>3287</v>
      </c>
      <c r="G1485" s="61" t="s">
        <v>88</v>
      </c>
      <c r="H1485" s="46">
        <v>1.37</v>
      </c>
      <c r="I1485" s="46">
        <v>2.2999999999999998</v>
      </c>
      <c r="J1485" s="46">
        <v>0</v>
      </c>
      <c r="K1485" s="46">
        <v>0</v>
      </c>
      <c r="M1485" s="61" t="s">
        <v>114</v>
      </c>
      <c r="N1485" s="46">
        <v>0</v>
      </c>
      <c r="O1485" s="46">
        <v>0</v>
      </c>
      <c r="P1485" s="46">
        <v>0</v>
      </c>
    </row>
    <row r="1486" spans="1:16" ht="12.75" hidden="1" customHeight="1" x14ac:dyDescent="0.25">
      <c r="A1486" s="22" t="s">
        <v>653</v>
      </c>
      <c r="B1486" s="22">
        <v>2009</v>
      </c>
      <c r="C1486" s="22" t="s">
        <v>5576</v>
      </c>
      <c r="D1486" s="22">
        <v>387</v>
      </c>
      <c r="E1486" s="22" t="s">
        <v>330</v>
      </c>
      <c r="F1486" s="22" t="s">
        <v>3288</v>
      </c>
      <c r="G1486" s="61" t="s">
        <v>88</v>
      </c>
      <c r="H1486" s="46">
        <v>1.53</v>
      </c>
      <c r="I1486" s="46">
        <v>0</v>
      </c>
      <c r="J1486" s="46">
        <v>2.9</v>
      </c>
      <c r="K1486" s="46">
        <v>0.31</v>
      </c>
      <c r="M1486" s="61" t="s">
        <v>114</v>
      </c>
      <c r="N1486" s="46">
        <v>0</v>
      </c>
      <c r="O1486" s="46">
        <v>0</v>
      </c>
      <c r="P1486" s="46">
        <v>0</v>
      </c>
    </row>
    <row r="1487" spans="1:16" ht="12.75" hidden="1" customHeight="1" x14ac:dyDescent="0.25">
      <c r="A1487" s="22" t="s">
        <v>654</v>
      </c>
      <c r="B1487" s="22">
        <v>2009</v>
      </c>
      <c r="C1487" s="22" t="s">
        <v>5576</v>
      </c>
      <c r="D1487" s="22">
        <v>388</v>
      </c>
      <c r="E1487" s="22" t="s">
        <v>330</v>
      </c>
      <c r="F1487" s="22" t="s">
        <v>3289</v>
      </c>
      <c r="G1487" s="61" t="s">
        <v>88</v>
      </c>
      <c r="H1487" s="46">
        <v>0.78</v>
      </c>
      <c r="I1487" s="46">
        <v>0</v>
      </c>
      <c r="J1487" s="46">
        <v>0.12</v>
      </c>
      <c r="K1487" s="46">
        <v>0.31</v>
      </c>
      <c r="M1487" s="61" t="s">
        <v>114</v>
      </c>
      <c r="N1487" s="46">
        <v>0</v>
      </c>
      <c r="O1487" s="46">
        <v>0</v>
      </c>
      <c r="P1487" s="46">
        <v>0</v>
      </c>
    </row>
    <row r="1488" spans="1:16" ht="12.75" hidden="1" customHeight="1" x14ac:dyDescent="0.25">
      <c r="A1488" s="22" t="s">
        <v>655</v>
      </c>
      <c r="B1488" s="22">
        <v>2009</v>
      </c>
      <c r="C1488" s="22" t="s">
        <v>5576</v>
      </c>
      <c r="D1488" s="22">
        <v>389</v>
      </c>
      <c r="E1488" s="22" t="s">
        <v>330</v>
      </c>
      <c r="F1488" s="22" t="s">
        <v>3290</v>
      </c>
      <c r="G1488" s="61" t="s">
        <v>88</v>
      </c>
      <c r="H1488" s="46">
        <v>0.67</v>
      </c>
      <c r="I1488" s="46">
        <v>0</v>
      </c>
      <c r="J1488" s="46">
        <v>0</v>
      </c>
      <c r="K1488" s="46">
        <v>0.19</v>
      </c>
      <c r="M1488" s="61" t="s">
        <v>114</v>
      </c>
      <c r="N1488" s="46">
        <v>0</v>
      </c>
      <c r="O1488" s="46">
        <v>0</v>
      </c>
      <c r="P1488" s="46">
        <v>0</v>
      </c>
    </row>
    <row r="1489" spans="1:16" ht="12.75" hidden="1" customHeight="1" x14ac:dyDescent="0.25">
      <c r="A1489" s="22" t="s">
        <v>656</v>
      </c>
      <c r="B1489" s="22">
        <v>2009</v>
      </c>
      <c r="C1489" s="22" t="s">
        <v>5576</v>
      </c>
      <c r="D1489" s="22">
        <v>390</v>
      </c>
      <c r="E1489" s="22" t="s">
        <v>330</v>
      </c>
      <c r="F1489" s="22" t="s">
        <v>3291</v>
      </c>
      <c r="G1489" s="61" t="s">
        <v>88</v>
      </c>
      <c r="H1489" s="46">
        <v>0.12</v>
      </c>
      <c r="I1489" s="46">
        <v>0</v>
      </c>
      <c r="J1489" s="46">
        <v>0</v>
      </c>
      <c r="K1489" s="46">
        <v>0.05</v>
      </c>
      <c r="M1489" s="61" t="s">
        <v>114</v>
      </c>
      <c r="N1489" s="46">
        <v>0</v>
      </c>
      <c r="O1489" s="46">
        <v>0</v>
      </c>
      <c r="P1489" s="46">
        <v>0</v>
      </c>
    </row>
    <row r="1490" spans="1:16" ht="12.75" hidden="1" customHeight="1" x14ac:dyDescent="0.25">
      <c r="A1490" s="22" t="s">
        <v>657</v>
      </c>
      <c r="B1490" s="22">
        <v>2009</v>
      </c>
      <c r="C1490" s="22" t="s">
        <v>5576</v>
      </c>
      <c r="D1490" s="22">
        <v>436</v>
      </c>
      <c r="E1490" s="22" t="s">
        <v>332</v>
      </c>
      <c r="F1490" s="22" t="s">
        <v>2441</v>
      </c>
      <c r="G1490" s="61" t="s">
        <v>88</v>
      </c>
      <c r="H1490" s="46">
        <v>2.35</v>
      </c>
      <c r="I1490" s="46">
        <v>0.11</v>
      </c>
      <c r="J1490" s="46">
        <v>0</v>
      </c>
      <c r="K1490" s="46">
        <v>0.12</v>
      </c>
      <c r="M1490" s="61" t="s">
        <v>77</v>
      </c>
      <c r="N1490" s="46">
        <v>0</v>
      </c>
      <c r="O1490" s="46">
        <v>0</v>
      </c>
      <c r="P1490" s="46">
        <v>0</v>
      </c>
    </row>
    <row r="1491" spans="1:16" ht="12.75" hidden="1" customHeight="1" x14ac:dyDescent="0.25">
      <c r="A1491" s="22" t="s">
        <v>658</v>
      </c>
      <c r="B1491" s="22">
        <v>2009</v>
      </c>
      <c r="C1491" s="22" t="s">
        <v>5576</v>
      </c>
      <c r="D1491" s="22">
        <v>437</v>
      </c>
      <c r="E1491" s="22" t="s">
        <v>332</v>
      </c>
      <c r="F1491" s="22" t="s">
        <v>3292</v>
      </c>
      <c r="G1491" s="61" t="s">
        <v>88</v>
      </c>
      <c r="H1491" s="46">
        <v>1.83</v>
      </c>
      <c r="I1491" s="46">
        <v>1.29</v>
      </c>
      <c r="J1491" s="46">
        <v>0</v>
      </c>
      <c r="K1491" s="46">
        <v>0.19</v>
      </c>
      <c r="M1491" s="61" t="s">
        <v>77</v>
      </c>
      <c r="N1491" s="46">
        <v>0</v>
      </c>
      <c r="O1491" s="46">
        <v>0</v>
      </c>
      <c r="P1491" s="46">
        <v>0</v>
      </c>
    </row>
    <row r="1492" spans="1:16" ht="12.75" hidden="1" customHeight="1" x14ac:dyDescent="0.25">
      <c r="A1492" s="22" t="s">
        <v>659</v>
      </c>
      <c r="B1492" s="22">
        <v>2009</v>
      </c>
      <c r="C1492" s="22" t="s">
        <v>5576</v>
      </c>
      <c r="D1492" s="22">
        <v>438</v>
      </c>
      <c r="E1492" s="22" t="s">
        <v>332</v>
      </c>
      <c r="F1492" s="22" t="s">
        <v>3293</v>
      </c>
      <c r="G1492" s="61" t="s">
        <v>88</v>
      </c>
      <c r="H1492" s="46">
        <v>1.91</v>
      </c>
      <c r="I1492" s="46">
        <v>1.24</v>
      </c>
      <c r="J1492" s="46">
        <v>11.03</v>
      </c>
      <c r="K1492" s="46">
        <v>0.54</v>
      </c>
      <c r="M1492" s="61" t="s">
        <v>77</v>
      </c>
      <c r="N1492" s="46">
        <v>0</v>
      </c>
      <c r="O1492" s="46">
        <v>0</v>
      </c>
      <c r="P1492" s="46">
        <v>0</v>
      </c>
    </row>
    <row r="1493" spans="1:16" ht="12.75" hidden="1" customHeight="1" x14ac:dyDescent="0.25">
      <c r="A1493" s="22" t="s">
        <v>660</v>
      </c>
      <c r="B1493" s="22">
        <v>2009</v>
      </c>
      <c r="C1493" s="22" t="s">
        <v>5576</v>
      </c>
      <c r="D1493" s="22">
        <v>439</v>
      </c>
      <c r="E1493" s="22" t="s">
        <v>332</v>
      </c>
      <c r="F1493" s="22" t="s">
        <v>3294</v>
      </c>
      <c r="G1493" s="61" t="s">
        <v>88</v>
      </c>
      <c r="H1493" s="46">
        <v>0.36</v>
      </c>
      <c r="I1493" s="46">
        <v>0</v>
      </c>
      <c r="J1493" s="46">
        <v>0</v>
      </c>
      <c r="K1493" s="46">
        <v>0</v>
      </c>
      <c r="M1493" s="61" t="s">
        <v>77</v>
      </c>
      <c r="N1493" s="46">
        <v>0</v>
      </c>
      <c r="O1493" s="46">
        <v>0</v>
      </c>
      <c r="P1493" s="46">
        <v>0</v>
      </c>
    </row>
    <row r="1494" spans="1:16" ht="12.75" hidden="1" customHeight="1" x14ac:dyDescent="0.25">
      <c r="A1494" s="22" t="s">
        <v>661</v>
      </c>
      <c r="B1494" s="22">
        <v>2009</v>
      </c>
      <c r="C1494" s="22" t="s">
        <v>5576</v>
      </c>
      <c r="D1494" s="22">
        <v>440</v>
      </c>
      <c r="E1494" s="22" t="s">
        <v>332</v>
      </c>
      <c r="F1494" s="22"/>
      <c r="G1494" s="61" t="s">
        <v>88</v>
      </c>
      <c r="H1494" s="46">
        <v>0</v>
      </c>
      <c r="I1494" s="46">
        <v>0</v>
      </c>
      <c r="J1494" s="46">
        <v>0</v>
      </c>
      <c r="K1494" s="46">
        <v>1.66</v>
      </c>
      <c r="L1494" s="22" t="s">
        <v>4093</v>
      </c>
      <c r="M1494" s="61" t="s">
        <v>77</v>
      </c>
      <c r="N1494" s="46">
        <v>0.68</v>
      </c>
      <c r="O1494" s="46">
        <v>0.48</v>
      </c>
      <c r="P1494" s="46">
        <v>0</v>
      </c>
    </row>
    <row r="1495" spans="1:16" ht="12.75" hidden="1" customHeight="1" x14ac:dyDescent="0.25">
      <c r="A1495" s="22" t="s">
        <v>662</v>
      </c>
      <c r="B1495" s="22">
        <v>2009</v>
      </c>
      <c r="C1495" s="22" t="s">
        <v>5576</v>
      </c>
      <c r="D1495" s="22">
        <v>441</v>
      </c>
      <c r="E1495" s="22" t="s">
        <v>332</v>
      </c>
      <c r="F1495" s="22"/>
      <c r="G1495" s="61" t="s">
        <v>88</v>
      </c>
      <c r="H1495" s="46">
        <v>0</v>
      </c>
      <c r="I1495" s="46">
        <v>0</v>
      </c>
      <c r="J1495" s="46">
        <v>0</v>
      </c>
      <c r="K1495" s="46">
        <v>0</v>
      </c>
      <c r="L1495" s="22" t="s">
        <v>334</v>
      </c>
      <c r="M1495" s="61" t="s">
        <v>77</v>
      </c>
      <c r="N1495" s="46">
        <v>0.03</v>
      </c>
      <c r="O1495" s="46">
        <v>0</v>
      </c>
      <c r="P1495" s="46">
        <v>0</v>
      </c>
    </row>
    <row r="1496" spans="1:16" ht="12.75" hidden="1" customHeight="1" x14ac:dyDescent="0.25">
      <c r="A1496" s="22" t="s">
        <v>663</v>
      </c>
      <c r="B1496" s="22">
        <v>2009</v>
      </c>
      <c r="C1496" s="22" t="s">
        <v>5576</v>
      </c>
      <c r="D1496" s="22">
        <v>442</v>
      </c>
      <c r="E1496" s="22" t="s">
        <v>332</v>
      </c>
      <c r="F1496" s="22" t="s">
        <v>3295</v>
      </c>
      <c r="G1496" s="61" t="s">
        <v>88</v>
      </c>
      <c r="H1496" s="46">
        <v>2.58</v>
      </c>
      <c r="I1496" s="46">
        <v>0</v>
      </c>
      <c r="J1496" s="46">
        <v>0</v>
      </c>
      <c r="K1496" s="46">
        <v>0.03</v>
      </c>
      <c r="M1496" s="61" t="s">
        <v>77</v>
      </c>
      <c r="N1496" s="46">
        <v>0</v>
      </c>
      <c r="O1496" s="46">
        <v>0</v>
      </c>
      <c r="P1496" s="46">
        <v>0</v>
      </c>
    </row>
    <row r="1497" spans="1:16" ht="12.75" hidden="1" customHeight="1" x14ac:dyDescent="0.25">
      <c r="A1497" s="22" t="s">
        <v>664</v>
      </c>
      <c r="B1497" s="22">
        <v>2009</v>
      </c>
      <c r="C1497" s="22" t="s">
        <v>5576</v>
      </c>
      <c r="D1497" s="22">
        <v>443</v>
      </c>
      <c r="E1497" s="22" t="s">
        <v>332</v>
      </c>
      <c r="F1497" s="22"/>
      <c r="G1497" s="61" t="s">
        <v>88</v>
      </c>
      <c r="H1497" s="46">
        <v>0</v>
      </c>
      <c r="I1497" s="46">
        <v>0</v>
      </c>
      <c r="J1497" s="46">
        <v>0</v>
      </c>
      <c r="K1497" s="46">
        <v>0.12</v>
      </c>
      <c r="L1497" s="22" t="s">
        <v>4094</v>
      </c>
      <c r="M1497" s="61" t="s">
        <v>77</v>
      </c>
      <c r="N1497" s="46">
        <v>2.2200000000000002</v>
      </c>
      <c r="O1497" s="46">
        <v>0.56999999999999995</v>
      </c>
      <c r="P1497" s="46">
        <v>0</v>
      </c>
    </row>
    <row r="1498" spans="1:16" ht="12.75" hidden="1" customHeight="1" x14ac:dyDescent="0.25">
      <c r="A1498" s="22" t="s">
        <v>665</v>
      </c>
      <c r="B1498" s="22">
        <v>2009</v>
      </c>
      <c r="C1498" s="22" t="s">
        <v>5576</v>
      </c>
      <c r="D1498" s="22">
        <v>444</v>
      </c>
      <c r="E1498" s="22" t="s">
        <v>332</v>
      </c>
      <c r="F1498" s="22" t="s">
        <v>3296</v>
      </c>
      <c r="G1498" s="61" t="s">
        <v>88</v>
      </c>
      <c r="H1498" s="46">
        <v>2.21</v>
      </c>
      <c r="I1498" s="46">
        <v>0.7</v>
      </c>
      <c r="J1498" s="46">
        <v>4.82</v>
      </c>
      <c r="K1498" s="46">
        <v>0.46</v>
      </c>
      <c r="M1498" s="61" t="s">
        <v>77</v>
      </c>
      <c r="N1498" s="46">
        <v>0</v>
      </c>
      <c r="O1498" s="46">
        <v>0</v>
      </c>
      <c r="P1498" s="46">
        <v>0</v>
      </c>
    </row>
    <row r="1499" spans="1:16" ht="12.75" hidden="1" customHeight="1" x14ac:dyDescent="0.25">
      <c r="A1499" s="22" t="s">
        <v>666</v>
      </c>
      <c r="B1499" s="22">
        <v>2009</v>
      </c>
      <c r="C1499" s="22" t="s">
        <v>5576</v>
      </c>
      <c r="D1499" s="22">
        <v>445</v>
      </c>
      <c r="E1499" s="22" t="s">
        <v>332</v>
      </c>
      <c r="F1499" s="22" t="s">
        <v>3297</v>
      </c>
      <c r="G1499" s="61" t="s">
        <v>88</v>
      </c>
      <c r="H1499" s="46">
        <v>1.69</v>
      </c>
      <c r="I1499" s="46">
        <v>1.46</v>
      </c>
      <c r="J1499" s="46">
        <v>0</v>
      </c>
      <c r="K1499" s="46">
        <v>0</v>
      </c>
      <c r="M1499" s="61" t="s">
        <v>77</v>
      </c>
      <c r="N1499" s="46">
        <v>0</v>
      </c>
      <c r="O1499" s="46">
        <v>0</v>
      </c>
      <c r="P1499" s="46">
        <v>0</v>
      </c>
    </row>
    <row r="1500" spans="1:16" ht="12.75" hidden="1" customHeight="1" x14ac:dyDescent="0.25">
      <c r="A1500" s="22" t="s">
        <v>667</v>
      </c>
      <c r="B1500" s="22">
        <v>2009</v>
      </c>
      <c r="C1500" s="22" t="s">
        <v>5576</v>
      </c>
      <c r="D1500" s="22">
        <v>446</v>
      </c>
      <c r="E1500" s="22" t="s">
        <v>332</v>
      </c>
      <c r="F1500" s="22" t="s">
        <v>3298</v>
      </c>
      <c r="G1500" s="61" t="s">
        <v>88</v>
      </c>
      <c r="H1500" s="46">
        <v>1.1299999999999999</v>
      </c>
      <c r="I1500" s="46">
        <v>0</v>
      </c>
      <c r="J1500" s="46">
        <v>0</v>
      </c>
      <c r="K1500" s="46">
        <v>0.08</v>
      </c>
      <c r="M1500" s="61" t="s">
        <v>77</v>
      </c>
      <c r="N1500" s="46">
        <v>0</v>
      </c>
      <c r="O1500" s="46">
        <v>0</v>
      </c>
      <c r="P1500" s="46">
        <v>0</v>
      </c>
    </row>
    <row r="1501" spans="1:16" ht="12.75" hidden="1" customHeight="1" x14ac:dyDescent="0.25">
      <c r="A1501" s="22" t="s">
        <v>668</v>
      </c>
      <c r="B1501" s="22">
        <v>2009</v>
      </c>
      <c r="C1501" s="22" t="s">
        <v>5576</v>
      </c>
      <c r="D1501" s="22">
        <v>447</v>
      </c>
      <c r="E1501" s="22" t="s">
        <v>332</v>
      </c>
      <c r="F1501" s="22"/>
      <c r="G1501" s="61" t="s">
        <v>88</v>
      </c>
      <c r="H1501" s="46">
        <v>0</v>
      </c>
      <c r="I1501" s="46">
        <v>0</v>
      </c>
      <c r="J1501" s="46">
        <v>0</v>
      </c>
      <c r="K1501" s="46">
        <v>0</v>
      </c>
      <c r="M1501" s="61" t="s">
        <v>77</v>
      </c>
      <c r="N1501" s="46">
        <v>0</v>
      </c>
      <c r="O1501" s="46">
        <v>0</v>
      </c>
      <c r="P1501" s="46">
        <v>0</v>
      </c>
    </row>
    <row r="1502" spans="1:16" ht="12.75" hidden="1" customHeight="1" x14ac:dyDescent="0.25">
      <c r="A1502" s="22" t="s">
        <v>669</v>
      </c>
      <c r="B1502" s="22">
        <v>2009</v>
      </c>
      <c r="C1502" s="22" t="s">
        <v>5576</v>
      </c>
      <c r="D1502" s="22">
        <v>448</v>
      </c>
      <c r="E1502" s="22" t="s">
        <v>332</v>
      </c>
      <c r="F1502" s="22" t="s">
        <v>3299</v>
      </c>
      <c r="G1502" s="61" t="s">
        <v>88</v>
      </c>
      <c r="H1502" s="46">
        <v>2.72</v>
      </c>
      <c r="I1502" s="46">
        <v>0.57999999999999996</v>
      </c>
      <c r="J1502" s="46">
        <v>0</v>
      </c>
      <c r="K1502" s="46">
        <v>0.19</v>
      </c>
      <c r="M1502" s="61" t="s">
        <v>77</v>
      </c>
      <c r="N1502" s="46">
        <v>0</v>
      </c>
      <c r="O1502" s="46">
        <v>0</v>
      </c>
      <c r="P1502" s="46">
        <v>0</v>
      </c>
    </row>
    <row r="1503" spans="1:16" ht="12.75" hidden="1" customHeight="1" x14ac:dyDescent="0.25">
      <c r="A1503" s="22" t="s">
        <v>670</v>
      </c>
      <c r="B1503" s="22">
        <v>2009</v>
      </c>
      <c r="C1503" s="22" t="s">
        <v>5576</v>
      </c>
      <c r="D1503" s="22">
        <v>449</v>
      </c>
      <c r="E1503" s="22" t="s">
        <v>332</v>
      </c>
      <c r="F1503" s="22" t="s">
        <v>3300</v>
      </c>
      <c r="G1503" s="61" t="s">
        <v>88</v>
      </c>
      <c r="H1503" s="46">
        <v>3.11</v>
      </c>
      <c r="I1503" s="46">
        <v>1.9</v>
      </c>
      <c r="J1503" s="46">
        <v>3.1</v>
      </c>
      <c r="K1503" s="46">
        <v>0</v>
      </c>
      <c r="M1503" s="61" t="s">
        <v>77</v>
      </c>
      <c r="N1503" s="46">
        <v>0</v>
      </c>
      <c r="O1503" s="46">
        <v>0</v>
      </c>
      <c r="P1503" s="46">
        <v>0</v>
      </c>
    </row>
    <row r="1504" spans="1:16" ht="12.75" hidden="1" customHeight="1" x14ac:dyDescent="0.25">
      <c r="A1504" s="22" t="s">
        <v>671</v>
      </c>
      <c r="B1504" s="22">
        <v>2009</v>
      </c>
      <c r="C1504" s="22" t="s">
        <v>5576</v>
      </c>
      <c r="D1504" s="22">
        <v>450</v>
      </c>
      <c r="E1504" s="22" t="s">
        <v>332</v>
      </c>
      <c r="F1504" s="22" t="s">
        <v>3301</v>
      </c>
      <c r="G1504" s="61" t="s">
        <v>88</v>
      </c>
      <c r="H1504" s="46">
        <v>4.08</v>
      </c>
      <c r="I1504" s="46">
        <v>1.75</v>
      </c>
      <c r="J1504" s="46">
        <v>4.62</v>
      </c>
      <c r="K1504" s="46">
        <v>0</v>
      </c>
      <c r="M1504" s="61" t="s">
        <v>77</v>
      </c>
      <c r="N1504" s="46">
        <v>0</v>
      </c>
      <c r="O1504" s="46">
        <v>0</v>
      </c>
      <c r="P1504" s="46">
        <v>0</v>
      </c>
    </row>
    <row r="1505" spans="1:16" ht="12.75" hidden="1" customHeight="1" x14ac:dyDescent="0.25">
      <c r="A1505" s="22" t="s">
        <v>672</v>
      </c>
      <c r="B1505" s="22">
        <v>2009</v>
      </c>
      <c r="C1505" s="22" t="s">
        <v>5576</v>
      </c>
      <c r="D1505" s="22">
        <v>451</v>
      </c>
      <c r="E1505" s="22" t="s">
        <v>332</v>
      </c>
      <c r="F1505" s="22" t="s">
        <v>3302</v>
      </c>
      <c r="G1505" s="61" t="s">
        <v>88</v>
      </c>
      <c r="H1505" s="46">
        <v>3.2</v>
      </c>
      <c r="I1505" s="46">
        <v>0.71</v>
      </c>
      <c r="J1505" s="46">
        <v>7.28</v>
      </c>
      <c r="K1505" s="46">
        <v>0</v>
      </c>
      <c r="M1505" s="61" t="s">
        <v>77</v>
      </c>
      <c r="N1505" s="46">
        <v>0</v>
      </c>
      <c r="O1505" s="46">
        <v>0</v>
      </c>
      <c r="P1505" s="46">
        <v>0</v>
      </c>
    </row>
    <row r="1506" spans="1:16" ht="12.75" hidden="1" customHeight="1" x14ac:dyDescent="0.25">
      <c r="A1506" s="22" t="s">
        <v>673</v>
      </c>
      <c r="B1506" s="22">
        <v>2009</v>
      </c>
      <c r="C1506" s="22" t="s">
        <v>5576</v>
      </c>
      <c r="D1506" s="22">
        <v>452</v>
      </c>
      <c r="E1506" s="22" t="s">
        <v>332</v>
      </c>
      <c r="F1506" s="22" t="s">
        <v>3303</v>
      </c>
      <c r="G1506" s="61" t="s">
        <v>88</v>
      </c>
      <c r="H1506" s="46">
        <v>0.82</v>
      </c>
      <c r="I1506" s="46">
        <v>0</v>
      </c>
      <c r="J1506" s="46">
        <v>0.89</v>
      </c>
      <c r="K1506" s="46">
        <v>0</v>
      </c>
      <c r="M1506" s="61" t="s">
        <v>77</v>
      </c>
      <c r="N1506" s="46">
        <v>0</v>
      </c>
      <c r="O1506" s="46">
        <v>0</v>
      </c>
      <c r="P1506" s="46">
        <v>0</v>
      </c>
    </row>
    <row r="1507" spans="1:16" ht="12.75" hidden="1" customHeight="1" x14ac:dyDescent="0.25">
      <c r="A1507" s="22" t="s">
        <v>674</v>
      </c>
      <c r="B1507" s="22">
        <v>2009</v>
      </c>
      <c r="C1507" s="22" t="s">
        <v>5576</v>
      </c>
      <c r="D1507" s="22">
        <v>453</v>
      </c>
      <c r="E1507" s="22" t="s">
        <v>332</v>
      </c>
      <c r="F1507" s="22" t="s">
        <v>3304</v>
      </c>
      <c r="G1507" s="61" t="s">
        <v>88</v>
      </c>
      <c r="H1507" s="46">
        <v>1.02</v>
      </c>
      <c r="I1507" s="46">
        <v>0</v>
      </c>
      <c r="J1507" s="46">
        <v>0</v>
      </c>
      <c r="K1507" s="46">
        <v>0</v>
      </c>
      <c r="M1507" s="61" t="s">
        <v>77</v>
      </c>
      <c r="N1507" s="46">
        <v>0</v>
      </c>
      <c r="O1507" s="46">
        <v>0</v>
      </c>
      <c r="P1507" s="46">
        <v>0</v>
      </c>
    </row>
    <row r="1508" spans="1:16" ht="12.75" hidden="1" customHeight="1" x14ac:dyDescent="0.25">
      <c r="A1508" s="22" t="s">
        <v>675</v>
      </c>
      <c r="B1508" s="22">
        <v>2009</v>
      </c>
      <c r="C1508" s="22" t="s">
        <v>5576</v>
      </c>
      <c r="D1508" s="22">
        <v>454</v>
      </c>
      <c r="E1508" s="22" t="s">
        <v>332</v>
      </c>
      <c r="F1508" s="22" t="s">
        <v>3305</v>
      </c>
      <c r="G1508" s="61" t="s">
        <v>88</v>
      </c>
      <c r="H1508" s="46">
        <v>1.99</v>
      </c>
      <c r="I1508" s="46">
        <v>0</v>
      </c>
      <c r="J1508" s="46">
        <v>0</v>
      </c>
      <c r="K1508" s="46">
        <v>0</v>
      </c>
      <c r="M1508" s="61" t="s">
        <v>77</v>
      </c>
      <c r="N1508" s="46">
        <v>0</v>
      </c>
      <c r="O1508" s="46">
        <v>0</v>
      </c>
      <c r="P1508" s="46">
        <v>0</v>
      </c>
    </row>
    <row r="1509" spans="1:16" ht="12.75" hidden="1" customHeight="1" x14ac:dyDescent="0.25">
      <c r="A1509" s="22" t="s">
        <v>676</v>
      </c>
      <c r="B1509" s="22">
        <v>2009</v>
      </c>
      <c r="C1509" s="22" t="s">
        <v>5576</v>
      </c>
      <c r="D1509" s="22">
        <v>455</v>
      </c>
      <c r="E1509" s="22" t="s">
        <v>332</v>
      </c>
      <c r="F1509" s="22" t="s">
        <v>3306</v>
      </c>
      <c r="G1509" s="61" t="s">
        <v>88</v>
      </c>
      <c r="H1509" s="46">
        <v>2</v>
      </c>
      <c r="I1509" s="46">
        <v>0</v>
      </c>
      <c r="J1509" s="46">
        <v>0</v>
      </c>
      <c r="K1509" s="46">
        <v>0</v>
      </c>
      <c r="M1509" s="61" t="s">
        <v>77</v>
      </c>
      <c r="N1509" s="46">
        <v>0</v>
      </c>
      <c r="O1509" s="46">
        <v>0</v>
      </c>
      <c r="P1509" s="46">
        <v>0</v>
      </c>
    </row>
    <row r="1510" spans="1:16" ht="12.75" hidden="1" customHeight="1" x14ac:dyDescent="0.25">
      <c r="A1510" s="22" t="s">
        <v>677</v>
      </c>
      <c r="B1510" s="22">
        <v>2009</v>
      </c>
      <c r="C1510" s="22" t="s">
        <v>5576</v>
      </c>
      <c r="D1510" s="22">
        <v>456</v>
      </c>
      <c r="E1510" s="22" t="s">
        <v>332</v>
      </c>
      <c r="F1510" s="22" t="s">
        <v>3307</v>
      </c>
      <c r="G1510" s="61" t="s">
        <v>88</v>
      </c>
      <c r="H1510" s="46">
        <v>0.7</v>
      </c>
      <c r="I1510" s="46">
        <v>0</v>
      </c>
      <c r="J1510" s="46">
        <v>0</v>
      </c>
      <c r="K1510" s="46">
        <v>0.28000000000000003</v>
      </c>
      <c r="M1510" s="61" t="s">
        <v>77</v>
      </c>
      <c r="N1510" s="46">
        <v>0</v>
      </c>
      <c r="O1510" s="46">
        <v>0</v>
      </c>
      <c r="P1510" s="46">
        <v>0</v>
      </c>
    </row>
    <row r="1511" spans="1:16" ht="12.75" hidden="1" customHeight="1" x14ac:dyDescent="0.25">
      <c r="A1511" s="22" t="s">
        <v>678</v>
      </c>
      <c r="B1511" s="22">
        <v>2009</v>
      </c>
      <c r="C1511" s="22" t="s">
        <v>5576</v>
      </c>
      <c r="D1511" s="22">
        <v>457</v>
      </c>
      <c r="E1511" s="22" t="s">
        <v>332</v>
      </c>
      <c r="F1511" s="22" t="s">
        <v>3308</v>
      </c>
      <c r="G1511" s="61" t="s">
        <v>88</v>
      </c>
      <c r="H1511" s="46">
        <v>1.71</v>
      </c>
      <c r="I1511" s="46">
        <v>1.78</v>
      </c>
      <c r="J1511" s="46">
        <v>0</v>
      </c>
      <c r="K1511" s="46">
        <v>0</v>
      </c>
      <c r="M1511" s="61" t="s">
        <v>77</v>
      </c>
      <c r="N1511" s="46">
        <v>0</v>
      </c>
      <c r="O1511" s="46">
        <v>0</v>
      </c>
      <c r="P1511" s="46">
        <v>0</v>
      </c>
    </row>
    <row r="1512" spans="1:16" ht="12.75" hidden="1" customHeight="1" x14ac:dyDescent="0.25">
      <c r="A1512" s="22" t="s">
        <v>679</v>
      </c>
      <c r="B1512" s="22">
        <v>2009</v>
      </c>
      <c r="C1512" s="22" t="s">
        <v>5576</v>
      </c>
      <c r="D1512" s="22">
        <v>458</v>
      </c>
      <c r="E1512" s="22" t="s">
        <v>332</v>
      </c>
      <c r="F1512" s="22" t="s">
        <v>3309</v>
      </c>
      <c r="G1512" s="61" t="s">
        <v>88</v>
      </c>
      <c r="H1512" s="46">
        <v>0.4</v>
      </c>
      <c r="I1512" s="46">
        <v>0</v>
      </c>
      <c r="J1512" s="46">
        <v>2.72</v>
      </c>
      <c r="K1512" s="46">
        <v>0.2</v>
      </c>
      <c r="M1512" s="61" t="s">
        <v>77</v>
      </c>
      <c r="N1512" s="46">
        <v>0</v>
      </c>
      <c r="O1512" s="46">
        <v>0</v>
      </c>
      <c r="P1512" s="46">
        <v>0</v>
      </c>
    </row>
    <row r="1513" spans="1:16" ht="12.75" hidden="1" customHeight="1" x14ac:dyDescent="0.25">
      <c r="A1513" s="22" t="s">
        <v>680</v>
      </c>
      <c r="B1513" s="22">
        <v>2009</v>
      </c>
      <c r="C1513" s="22" t="s">
        <v>5576</v>
      </c>
      <c r="D1513" s="22">
        <v>459</v>
      </c>
      <c r="E1513" s="22" t="s">
        <v>332</v>
      </c>
      <c r="F1513" s="22"/>
      <c r="G1513" s="61" t="s">
        <v>88</v>
      </c>
      <c r="H1513" s="46">
        <v>0</v>
      </c>
      <c r="I1513" s="46">
        <v>0</v>
      </c>
      <c r="J1513" s="46">
        <v>0</v>
      </c>
      <c r="K1513" s="46">
        <v>0</v>
      </c>
      <c r="M1513" s="61" t="s">
        <v>77</v>
      </c>
      <c r="N1513" s="46">
        <v>0</v>
      </c>
      <c r="O1513" s="46">
        <v>0</v>
      </c>
      <c r="P1513" s="46">
        <v>0</v>
      </c>
    </row>
    <row r="1514" spans="1:16" ht="12.75" hidden="1" customHeight="1" x14ac:dyDescent="0.25">
      <c r="A1514" s="22" t="s">
        <v>681</v>
      </c>
      <c r="B1514" s="22">
        <v>2009</v>
      </c>
      <c r="C1514" s="22" t="s">
        <v>5576</v>
      </c>
      <c r="D1514" s="22">
        <v>460</v>
      </c>
      <c r="E1514" s="22" t="s">
        <v>332</v>
      </c>
      <c r="F1514" s="22" t="s">
        <v>3310</v>
      </c>
      <c r="G1514" s="61" t="s">
        <v>88</v>
      </c>
      <c r="H1514" s="46">
        <v>4</v>
      </c>
      <c r="I1514" s="46">
        <v>0</v>
      </c>
      <c r="J1514" s="46">
        <v>0</v>
      </c>
      <c r="K1514" s="46">
        <v>0</v>
      </c>
      <c r="M1514" s="61" t="s">
        <v>77</v>
      </c>
      <c r="N1514" s="46">
        <v>0</v>
      </c>
      <c r="O1514" s="46">
        <v>0</v>
      </c>
      <c r="P1514" s="46">
        <v>0</v>
      </c>
    </row>
    <row r="1515" spans="1:16" ht="12.75" hidden="1" customHeight="1" x14ac:dyDescent="0.25">
      <c r="A1515" s="22" t="s">
        <v>682</v>
      </c>
      <c r="B1515" s="22">
        <v>2009</v>
      </c>
      <c r="C1515" s="22" t="s">
        <v>5576</v>
      </c>
      <c r="D1515" s="22">
        <v>461</v>
      </c>
      <c r="E1515" s="22" t="s">
        <v>332</v>
      </c>
      <c r="F1515" s="22" t="s">
        <v>3311</v>
      </c>
      <c r="G1515" s="61" t="s">
        <v>88</v>
      </c>
      <c r="H1515" s="46">
        <v>2.2000000000000002</v>
      </c>
      <c r="I1515" s="46">
        <v>0.56000000000000005</v>
      </c>
      <c r="J1515" s="46">
        <v>0</v>
      </c>
      <c r="K1515" s="46">
        <v>0</v>
      </c>
      <c r="M1515" s="61" t="s">
        <v>77</v>
      </c>
      <c r="N1515" s="46">
        <v>0</v>
      </c>
      <c r="O1515" s="46">
        <v>0</v>
      </c>
      <c r="P1515" s="46">
        <v>0</v>
      </c>
    </row>
    <row r="1516" spans="1:16" ht="12.75" hidden="1" customHeight="1" x14ac:dyDescent="0.25">
      <c r="A1516" s="22" t="s">
        <v>683</v>
      </c>
      <c r="B1516" s="22">
        <v>2009</v>
      </c>
      <c r="C1516" s="22" t="s">
        <v>5576</v>
      </c>
      <c r="D1516" s="22">
        <v>462</v>
      </c>
      <c r="E1516" s="22" t="s">
        <v>332</v>
      </c>
      <c r="F1516" s="22" t="s">
        <v>3312</v>
      </c>
      <c r="G1516" s="61" t="s">
        <v>88</v>
      </c>
      <c r="H1516" s="46">
        <v>3.28</v>
      </c>
      <c r="I1516" s="46">
        <v>1.98</v>
      </c>
      <c r="J1516" s="46">
        <v>0</v>
      </c>
      <c r="K1516" s="46">
        <v>0</v>
      </c>
      <c r="M1516" s="61" t="s">
        <v>77</v>
      </c>
      <c r="N1516" s="46">
        <v>0</v>
      </c>
      <c r="O1516" s="46">
        <v>0</v>
      </c>
      <c r="P1516" s="46">
        <v>0</v>
      </c>
    </row>
    <row r="1517" spans="1:16" ht="12.75" hidden="1" customHeight="1" x14ac:dyDescent="0.25">
      <c r="A1517" s="22" t="s">
        <v>684</v>
      </c>
      <c r="B1517" s="22">
        <v>2009</v>
      </c>
      <c r="C1517" s="22" t="s">
        <v>5576</v>
      </c>
      <c r="D1517" s="22">
        <v>463</v>
      </c>
      <c r="E1517" s="22" t="s">
        <v>332</v>
      </c>
      <c r="F1517" s="22" t="s">
        <v>3313</v>
      </c>
      <c r="G1517" s="61" t="s">
        <v>88</v>
      </c>
      <c r="H1517" s="46">
        <v>2.74</v>
      </c>
      <c r="I1517" s="46">
        <v>0</v>
      </c>
      <c r="J1517" s="46">
        <v>0</v>
      </c>
      <c r="K1517" s="46">
        <v>0</v>
      </c>
      <c r="M1517" s="61" t="s">
        <v>77</v>
      </c>
      <c r="N1517" s="46">
        <v>0</v>
      </c>
      <c r="O1517" s="46">
        <v>0</v>
      </c>
      <c r="P1517" s="46">
        <v>0</v>
      </c>
    </row>
    <row r="1518" spans="1:16" ht="12.75" hidden="1" customHeight="1" x14ac:dyDescent="0.25">
      <c r="A1518" s="22" t="s">
        <v>685</v>
      </c>
      <c r="B1518" s="22">
        <v>2009</v>
      </c>
      <c r="C1518" s="22" t="s">
        <v>5576</v>
      </c>
      <c r="D1518" s="22">
        <v>464</v>
      </c>
      <c r="E1518" s="22" t="s">
        <v>332</v>
      </c>
      <c r="F1518" s="22" t="s">
        <v>3314</v>
      </c>
      <c r="G1518" s="61" t="s">
        <v>88</v>
      </c>
      <c r="H1518" s="46">
        <v>1.57</v>
      </c>
      <c r="I1518" s="46">
        <v>0.34</v>
      </c>
      <c r="J1518" s="46">
        <v>1.44</v>
      </c>
      <c r="K1518" s="46">
        <v>0.79</v>
      </c>
      <c r="M1518" s="61" t="s">
        <v>77</v>
      </c>
      <c r="N1518" s="46">
        <v>0</v>
      </c>
      <c r="O1518" s="46">
        <v>0</v>
      </c>
      <c r="P1518" s="46">
        <v>0</v>
      </c>
    </row>
    <row r="1519" spans="1:16" ht="12.75" hidden="1" customHeight="1" x14ac:dyDescent="0.25">
      <c r="A1519" s="22" t="s">
        <v>686</v>
      </c>
      <c r="B1519" s="22">
        <v>2009</v>
      </c>
      <c r="C1519" s="22" t="s">
        <v>5576</v>
      </c>
      <c r="D1519" s="22">
        <v>465</v>
      </c>
      <c r="E1519" s="22" t="s">
        <v>332</v>
      </c>
      <c r="F1519" s="22" t="s">
        <v>3315</v>
      </c>
      <c r="G1519" s="61" t="s">
        <v>88</v>
      </c>
      <c r="H1519" s="46">
        <v>0.24</v>
      </c>
      <c r="I1519" s="46">
        <v>0.8</v>
      </c>
      <c r="J1519" s="46">
        <v>0</v>
      </c>
      <c r="K1519" s="46">
        <v>0.49</v>
      </c>
      <c r="M1519" s="61" t="s">
        <v>77</v>
      </c>
      <c r="N1519" s="46">
        <v>0</v>
      </c>
      <c r="O1519" s="46">
        <v>0</v>
      </c>
      <c r="P1519" s="46">
        <v>0</v>
      </c>
    </row>
    <row r="1520" spans="1:16" ht="12.75" hidden="1" customHeight="1" x14ac:dyDescent="0.25">
      <c r="A1520" s="22" t="s">
        <v>687</v>
      </c>
      <c r="B1520" s="22">
        <v>2009</v>
      </c>
      <c r="C1520" s="22" t="s">
        <v>5576</v>
      </c>
      <c r="D1520" s="22">
        <v>466</v>
      </c>
      <c r="E1520" s="22" t="s">
        <v>332</v>
      </c>
      <c r="F1520" s="22" t="s">
        <v>3316</v>
      </c>
      <c r="G1520" s="61" t="s">
        <v>88</v>
      </c>
      <c r="H1520" s="46">
        <v>2.7</v>
      </c>
      <c r="I1520" s="46">
        <v>0</v>
      </c>
      <c r="J1520" s="46">
        <v>0</v>
      </c>
      <c r="K1520" s="46">
        <v>0</v>
      </c>
      <c r="M1520" s="61" t="s">
        <v>77</v>
      </c>
      <c r="N1520" s="46">
        <v>0</v>
      </c>
      <c r="O1520" s="46">
        <v>0</v>
      </c>
      <c r="P1520" s="46">
        <v>0</v>
      </c>
    </row>
    <row r="1521" spans="1:16" ht="12.75" hidden="1" customHeight="1" x14ac:dyDescent="0.25">
      <c r="A1521" s="22" t="s">
        <v>688</v>
      </c>
      <c r="B1521" s="22">
        <v>2009</v>
      </c>
      <c r="C1521" s="22" t="s">
        <v>5576</v>
      </c>
      <c r="D1521" s="22">
        <v>467</v>
      </c>
      <c r="E1521" s="22" t="s">
        <v>332</v>
      </c>
      <c r="F1521" s="22" t="s">
        <v>3317</v>
      </c>
      <c r="G1521" s="61" t="s">
        <v>88</v>
      </c>
      <c r="H1521" s="46">
        <v>2.08</v>
      </c>
      <c r="I1521" s="46">
        <v>0.33</v>
      </c>
      <c r="J1521" s="46">
        <v>1.32</v>
      </c>
      <c r="K1521" s="46">
        <v>0.62</v>
      </c>
      <c r="M1521" s="61" t="s">
        <v>77</v>
      </c>
      <c r="N1521" s="46">
        <v>0</v>
      </c>
      <c r="O1521" s="46">
        <v>0</v>
      </c>
      <c r="P1521" s="46">
        <v>0</v>
      </c>
    </row>
    <row r="1522" spans="1:16" ht="12.75" hidden="1" customHeight="1" x14ac:dyDescent="0.25">
      <c r="A1522" s="22" t="s">
        <v>689</v>
      </c>
      <c r="B1522" s="22">
        <v>2009</v>
      </c>
      <c r="C1522" s="22" t="s">
        <v>5576</v>
      </c>
      <c r="D1522" s="22">
        <v>468</v>
      </c>
      <c r="E1522" s="22" t="s">
        <v>332</v>
      </c>
      <c r="F1522" s="22" t="s">
        <v>3318</v>
      </c>
      <c r="G1522" s="61" t="s">
        <v>88</v>
      </c>
      <c r="H1522" s="46">
        <v>1.84</v>
      </c>
      <c r="I1522" s="46">
        <v>1.4</v>
      </c>
      <c r="J1522" s="46">
        <v>6.48</v>
      </c>
      <c r="K1522" s="46">
        <v>0.65</v>
      </c>
      <c r="M1522" s="61" t="s">
        <v>77</v>
      </c>
      <c r="N1522" s="46">
        <v>0</v>
      </c>
      <c r="O1522" s="46">
        <v>0</v>
      </c>
      <c r="P1522" s="46">
        <v>0</v>
      </c>
    </row>
    <row r="1523" spans="1:16" ht="12.75" hidden="1" customHeight="1" x14ac:dyDescent="0.25">
      <c r="A1523" s="22" t="s">
        <v>690</v>
      </c>
      <c r="B1523" s="22">
        <v>2009</v>
      </c>
      <c r="C1523" s="22" t="s">
        <v>5576</v>
      </c>
      <c r="D1523" s="22">
        <v>469</v>
      </c>
      <c r="E1523" s="22" t="s">
        <v>332</v>
      </c>
      <c r="F1523" s="22" t="s">
        <v>3319</v>
      </c>
      <c r="G1523" s="61" t="s">
        <v>88</v>
      </c>
      <c r="H1523" s="46">
        <v>2.59</v>
      </c>
      <c r="I1523" s="46">
        <v>1.1299999999999999</v>
      </c>
      <c r="J1523" s="46">
        <v>2.56</v>
      </c>
      <c r="K1523" s="46">
        <v>0.76</v>
      </c>
      <c r="M1523" s="61" t="s">
        <v>77</v>
      </c>
      <c r="N1523" s="46">
        <v>0</v>
      </c>
      <c r="O1523" s="46">
        <v>0</v>
      </c>
      <c r="P1523" s="46">
        <v>0</v>
      </c>
    </row>
    <row r="1524" spans="1:16" ht="12.75" hidden="1" customHeight="1" x14ac:dyDescent="0.25">
      <c r="A1524" s="22" t="s">
        <v>691</v>
      </c>
      <c r="B1524" s="22">
        <v>2009</v>
      </c>
      <c r="C1524" s="22" t="s">
        <v>5576</v>
      </c>
      <c r="D1524" s="22">
        <v>470</v>
      </c>
      <c r="E1524" s="22" t="s">
        <v>332</v>
      </c>
      <c r="F1524" s="22" t="s">
        <v>3320</v>
      </c>
      <c r="G1524" s="61" t="s">
        <v>88</v>
      </c>
      <c r="H1524" s="46">
        <v>1.0900000000000001</v>
      </c>
      <c r="I1524" s="46">
        <v>0</v>
      </c>
      <c r="J1524" s="46">
        <v>0</v>
      </c>
      <c r="K1524" s="46">
        <v>0</v>
      </c>
      <c r="M1524" s="61" t="s">
        <v>77</v>
      </c>
      <c r="N1524" s="46">
        <v>0</v>
      </c>
      <c r="O1524" s="46">
        <v>0</v>
      </c>
      <c r="P1524" s="46">
        <v>0</v>
      </c>
    </row>
    <row r="1525" spans="1:16" ht="12.75" hidden="1" customHeight="1" x14ac:dyDescent="0.25">
      <c r="A1525" s="22" t="s">
        <v>692</v>
      </c>
      <c r="B1525" s="22">
        <v>2009</v>
      </c>
      <c r="C1525" s="22" t="s">
        <v>5576</v>
      </c>
      <c r="D1525" s="22">
        <v>471</v>
      </c>
      <c r="E1525" s="22" t="s">
        <v>332</v>
      </c>
      <c r="F1525" s="22"/>
      <c r="G1525" s="61" t="s">
        <v>88</v>
      </c>
      <c r="H1525" s="46">
        <v>0</v>
      </c>
      <c r="I1525" s="46">
        <v>0</v>
      </c>
      <c r="J1525" s="46">
        <v>0</v>
      </c>
      <c r="K1525" s="46">
        <v>0</v>
      </c>
      <c r="M1525" s="61" t="s">
        <v>77</v>
      </c>
      <c r="N1525" s="46">
        <v>0</v>
      </c>
      <c r="O1525" s="46">
        <v>0</v>
      </c>
      <c r="P1525" s="46">
        <v>0</v>
      </c>
    </row>
    <row r="1526" spans="1:16" ht="12.75" hidden="1" customHeight="1" x14ac:dyDescent="0.25">
      <c r="A1526" s="22" t="s">
        <v>1486</v>
      </c>
      <c r="B1526" s="22">
        <v>2011</v>
      </c>
      <c r="C1526" s="22" t="s">
        <v>5576</v>
      </c>
      <c r="D1526" s="22">
        <v>4972</v>
      </c>
      <c r="E1526" s="22" t="s">
        <v>336</v>
      </c>
      <c r="F1526" s="22" t="s">
        <v>2434</v>
      </c>
      <c r="G1526" s="61" t="s">
        <v>88</v>
      </c>
      <c r="H1526" s="46">
        <v>1.52</v>
      </c>
      <c r="I1526" s="46">
        <v>0.28999999999999998</v>
      </c>
      <c r="J1526" s="46">
        <v>0</v>
      </c>
      <c r="K1526" s="46">
        <v>0.03</v>
      </c>
      <c r="N1526" s="22"/>
      <c r="O1526" s="22"/>
      <c r="P1526" s="22"/>
    </row>
    <row r="1527" spans="1:16" ht="12.75" hidden="1" customHeight="1" x14ac:dyDescent="0.25">
      <c r="A1527" s="22" t="s">
        <v>1487</v>
      </c>
      <c r="B1527" s="22">
        <v>2011</v>
      </c>
      <c r="C1527" s="22" t="s">
        <v>5576</v>
      </c>
      <c r="D1527" s="22">
        <v>4973</v>
      </c>
      <c r="E1527" s="22" t="s">
        <v>336</v>
      </c>
      <c r="F1527" s="22" t="s">
        <v>2979</v>
      </c>
      <c r="G1527" s="61" t="s">
        <v>88</v>
      </c>
      <c r="H1527" s="46">
        <v>1.84</v>
      </c>
      <c r="I1527" s="46">
        <v>1.24</v>
      </c>
      <c r="J1527" s="46">
        <v>3.73</v>
      </c>
      <c r="K1527" s="46">
        <v>0.08</v>
      </c>
      <c r="N1527" s="22"/>
      <c r="O1527" s="22"/>
      <c r="P1527" s="22"/>
    </row>
    <row r="1528" spans="1:16" ht="12.75" hidden="1" customHeight="1" x14ac:dyDescent="0.25">
      <c r="A1528" s="22" t="s">
        <v>1488</v>
      </c>
      <c r="B1528" s="22">
        <v>2011</v>
      </c>
      <c r="C1528" s="22" t="s">
        <v>5576</v>
      </c>
      <c r="D1528" s="22">
        <v>4974</v>
      </c>
      <c r="E1528" s="22" t="s">
        <v>336</v>
      </c>
      <c r="F1528" s="22" t="s">
        <v>2981</v>
      </c>
      <c r="G1528" s="61" t="s">
        <v>88</v>
      </c>
      <c r="H1528" s="46">
        <v>2.67</v>
      </c>
      <c r="I1528" s="46">
        <v>4.57</v>
      </c>
      <c r="J1528" s="46">
        <v>7.67</v>
      </c>
      <c r="K1528" s="46">
        <v>0.64</v>
      </c>
      <c r="N1528" s="22"/>
      <c r="O1528" s="22"/>
      <c r="P1528" s="22"/>
    </row>
    <row r="1529" spans="1:16" ht="12.75" hidden="1" customHeight="1" x14ac:dyDescent="0.25">
      <c r="A1529" s="22" t="s">
        <v>1489</v>
      </c>
      <c r="B1529" s="22">
        <v>2011</v>
      </c>
      <c r="C1529" s="22" t="s">
        <v>5576</v>
      </c>
      <c r="D1529" s="22">
        <v>4975</v>
      </c>
      <c r="E1529" s="22" t="s">
        <v>336</v>
      </c>
      <c r="F1529" s="22" t="s">
        <v>2983</v>
      </c>
      <c r="G1529" s="61" t="s">
        <v>88</v>
      </c>
      <c r="H1529" s="46">
        <v>0.82</v>
      </c>
      <c r="I1529" s="46">
        <v>2.08</v>
      </c>
      <c r="J1529" s="46">
        <v>3.91</v>
      </c>
      <c r="K1529" s="46">
        <v>0.48</v>
      </c>
      <c r="N1529" s="22"/>
      <c r="O1529" s="22"/>
      <c r="P1529" s="22"/>
    </row>
    <row r="1530" spans="1:16" ht="12.75" hidden="1" customHeight="1" x14ac:dyDescent="0.25">
      <c r="A1530" s="22" t="s">
        <v>1490</v>
      </c>
      <c r="B1530" s="22">
        <v>2011</v>
      </c>
      <c r="C1530" s="22" t="s">
        <v>5576</v>
      </c>
      <c r="D1530" s="22">
        <v>4976</v>
      </c>
      <c r="E1530" s="22" t="s">
        <v>336</v>
      </c>
      <c r="F1530" s="22" t="s">
        <v>2985</v>
      </c>
      <c r="G1530" s="61" t="s">
        <v>88</v>
      </c>
      <c r="H1530" s="46">
        <v>1</v>
      </c>
      <c r="I1530" s="46">
        <v>1.1100000000000001</v>
      </c>
      <c r="J1530" s="46">
        <v>1.33</v>
      </c>
      <c r="K1530" s="46">
        <v>1.29</v>
      </c>
      <c r="N1530" s="22"/>
      <c r="O1530" s="22"/>
      <c r="P1530" s="22"/>
    </row>
    <row r="1531" spans="1:16" ht="12.75" hidden="1" customHeight="1" x14ac:dyDescent="0.25">
      <c r="A1531" s="22" t="s">
        <v>1491</v>
      </c>
      <c r="B1531" s="22">
        <v>2011</v>
      </c>
      <c r="C1531" s="22" t="s">
        <v>5576</v>
      </c>
      <c r="D1531" s="22">
        <v>4977</v>
      </c>
      <c r="E1531" s="22" t="s">
        <v>336</v>
      </c>
      <c r="F1531" s="22" t="s">
        <v>2987</v>
      </c>
      <c r="G1531" s="61" t="s">
        <v>88</v>
      </c>
      <c r="H1531" s="46">
        <v>0.65</v>
      </c>
      <c r="I1531" s="46">
        <v>1.29</v>
      </c>
      <c r="J1531" s="46">
        <v>0</v>
      </c>
      <c r="K1531" s="46">
        <v>0.31</v>
      </c>
      <c r="N1531" s="22"/>
      <c r="O1531" s="22"/>
      <c r="P1531" s="22"/>
    </row>
    <row r="1532" spans="1:16" ht="12.75" hidden="1" customHeight="1" x14ac:dyDescent="0.25">
      <c r="A1532" s="22" t="s">
        <v>1492</v>
      </c>
      <c r="B1532" s="22">
        <v>2011</v>
      </c>
      <c r="C1532" s="22" t="s">
        <v>5576</v>
      </c>
      <c r="D1532" s="22">
        <v>4978</v>
      </c>
      <c r="E1532" s="22" t="s">
        <v>336</v>
      </c>
      <c r="F1532" s="22" t="s">
        <v>2989</v>
      </c>
      <c r="G1532" s="61" t="s">
        <v>88</v>
      </c>
      <c r="H1532" s="46">
        <v>1.66</v>
      </c>
      <c r="I1532" s="46">
        <v>0.78</v>
      </c>
      <c r="J1532" s="46">
        <v>17.510000000000002</v>
      </c>
      <c r="K1532" s="46">
        <v>0.01</v>
      </c>
      <c r="N1532" s="22"/>
      <c r="O1532" s="22"/>
      <c r="P1532" s="22"/>
    </row>
    <row r="1533" spans="1:16" ht="12.75" hidden="1" customHeight="1" x14ac:dyDescent="0.25">
      <c r="A1533" s="22" t="s">
        <v>1493</v>
      </c>
      <c r="B1533" s="22">
        <v>2011</v>
      </c>
      <c r="C1533" s="22" t="s">
        <v>5576</v>
      </c>
      <c r="D1533" s="22">
        <v>4979</v>
      </c>
      <c r="E1533" s="22" t="s">
        <v>336</v>
      </c>
      <c r="F1533" s="22" t="s">
        <v>2991</v>
      </c>
      <c r="G1533" s="61" t="s">
        <v>88</v>
      </c>
      <c r="H1533" s="46">
        <v>0.42</v>
      </c>
      <c r="I1533" s="46">
        <v>0</v>
      </c>
      <c r="J1533" s="46">
        <v>0</v>
      </c>
      <c r="K1533" s="46">
        <v>0.05</v>
      </c>
      <c r="N1533" s="22"/>
      <c r="O1533" s="22"/>
      <c r="P1533" s="22"/>
    </row>
    <row r="1534" spans="1:16" ht="12.75" hidden="1" customHeight="1" x14ac:dyDescent="0.25">
      <c r="A1534" s="22" t="s">
        <v>1494</v>
      </c>
      <c r="B1534" s="22">
        <v>2011</v>
      </c>
      <c r="C1534" s="22" t="s">
        <v>5576</v>
      </c>
      <c r="D1534" s="22">
        <v>4980</v>
      </c>
      <c r="E1534" s="22" t="s">
        <v>336</v>
      </c>
      <c r="F1534" s="22"/>
      <c r="G1534" s="61" t="s">
        <v>88</v>
      </c>
      <c r="H1534" s="46">
        <v>0.04</v>
      </c>
      <c r="I1534" s="46">
        <v>0</v>
      </c>
      <c r="J1534" s="46">
        <v>0</v>
      </c>
      <c r="K1534" s="46">
        <v>0</v>
      </c>
      <c r="N1534" s="22"/>
      <c r="O1534" s="22"/>
      <c r="P1534" s="22"/>
    </row>
    <row r="1535" spans="1:16" ht="12.75" hidden="1" customHeight="1" x14ac:dyDescent="0.25">
      <c r="A1535" s="22" t="s">
        <v>1495</v>
      </c>
      <c r="B1535" s="22">
        <v>2011</v>
      </c>
      <c r="C1535" s="22" t="s">
        <v>5576</v>
      </c>
      <c r="D1535" s="22">
        <v>4981</v>
      </c>
      <c r="E1535" s="22" t="s">
        <v>336</v>
      </c>
      <c r="F1535" s="22" t="s">
        <v>2993</v>
      </c>
      <c r="G1535" s="61" t="s">
        <v>88</v>
      </c>
      <c r="H1535" s="46">
        <v>3.1</v>
      </c>
      <c r="I1535" s="46">
        <v>1.1399999999999999</v>
      </c>
      <c r="J1535" s="46">
        <v>0</v>
      </c>
      <c r="K1535" s="46">
        <v>0.35</v>
      </c>
      <c r="N1535" s="22"/>
      <c r="O1535" s="22"/>
      <c r="P1535" s="22"/>
    </row>
    <row r="1536" spans="1:16" ht="12.75" hidden="1" customHeight="1" x14ac:dyDescent="0.25">
      <c r="A1536" s="22" t="s">
        <v>1496</v>
      </c>
      <c r="B1536" s="22">
        <v>2011</v>
      </c>
      <c r="C1536" s="22" t="s">
        <v>5576</v>
      </c>
      <c r="D1536" s="22">
        <v>4982</v>
      </c>
      <c r="E1536" s="22" t="s">
        <v>336</v>
      </c>
      <c r="F1536" s="22" t="s">
        <v>2995</v>
      </c>
      <c r="G1536" s="61" t="s">
        <v>88</v>
      </c>
      <c r="H1536" s="46">
        <v>2.4700000000000002</v>
      </c>
      <c r="I1536" s="46">
        <v>0.89</v>
      </c>
      <c r="J1536" s="46">
        <v>1.17</v>
      </c>
      <c r="K1536" s="46">
        <v>2.2799999999999998</v>
      </c>
      <c r="N1536" s="22"/>
      <c r="O1536" s="22"/>
      <c r="P1536" s="22"/>
    </row>
    <row r="1537" spans="1:16" ht="12.75" hidden="1" customHeight="1" x14ac:dyDescent="0.25">
      <c r="A1537" s="22" t="s">
        <v>1497</v>
      </c>
      <c r="B1537" s="22">
        <v>2011</v>
      </c>
      <c r="C1537" s="22" t="s">
        <v>5576</v>
      </c>
      <c r="D1537" s="22">
        <v>4983</v>
      </c>
      <c r="E1537" s="22" t="s">
        <v>336</v>
      </c>
      <c r="F1537" s="22" t="s">
        <v>2997</v>
      </c>
      <c r="G1537" s="61" t="s">
        <v>88</v>
      </c>
      <c r="H1537" s="46">
        <v>4.3</v>
      </c>
      <c r="I1537" s="46">
        <v>1.1599999999999999</v>
      </c>
      <c r="J1537" s="46">
        <v>5.03</v>
      </c>
      <c r="K1537" s="46">
        <v>0.98</v>
      </c>
      <c r="N1537" s="22"/>
      <c r="O1537" s="22"/>
      <c r="P1537" s="22"/>
    </row>
    <row r="1538" spans="1:16" ht="12.75" hidden="1" customHeight="1" x14ac:dyDescent="0.25">
      <c r="A1538" s="22" t="s">
        <v>1498</v>
      </c>
      <c r="B1538" s="22">
        <v>2011</v>
      </c>
      <c r="C1538" s="22" t="s">
        <v>5576</v>
      </c>
      <c r="D1538" s="22">
        <v>4984</v>
      </c>
      <c r="E1538" s="22" t="s">
        <v>336</v>
      </c>
      <c r="F1538" s="22" t="s">
        <v>2999</v>
      </c>
      <c r="G1538" s="61" t="s">
        <v>88</v>
      </c>
      <c r="H1538" s="46">
        <v>2.2200000000000002</v>
      </c>
      <c r="I1538" s="46">
        <v>1.56</v>
      </c>
      <c r="J1538" s="46">
        <v>0</v>
      </c>
      <c r="K1538" s="46">
        <v>0.81</v>
      </c>
      <c r="N1538" s="22"/>
      <c r="O1538" s="22"/>
      <c r="P1538" s="22"/>
    </row>
    <row r="1539" spans="1:16" ht="12.75" hidden="1" customHeight="1" x14ac:dyDescent="0.25">
      <c r="A1539" s="22" t="s">
        <v>1499</v>
      </c>
      <c r="B1539" s="22">
        <v>2011</v>
      </c>
      <c r="C1539" s="22" t="s">
        <v>5576</v>
      </c>
      <c r="D1539" s="22">
        <v>4985</v>
      </c>
      <c r="E1539" s="22" t="s">
        <v>336</v>
      </c>
      <c r="F1539" s="22" t="s">
        <v>3001</v>
      </c>
      <c r="G1539" s="61" t="s">
        <v>88</v>
      </c>
      <c r="H1539" s="46">
        <v>1.74</v>
      </c>
      <c r="I1539" s="46">
        <v>1.57</v>
      </c>
      <c r="J1539" s="46">
        <v>1.1299999999999999</v>
      </c>
      <c r="K1539" s="46">
        <v>0.2</v>
      </c>
      <c r="N1539" s="22"/>
      <c r="O1539" s="22"/>
      <c r="P1539" s="22"/>
    </row>
    <row r="1540" spans="1:16" ht="12.75" hidden="1" customHeight="1" x14ac:dyDescent="0.25">
      <c r="A1540" s="22" t="s">
        <v>1500</v>
      </c>
      <c r="B1540" s="22">
        <v>2011</v>
      </c>
      <c r="C1540" s="22" t="s">
        <v>5576</v>
      </c>
      <c r="D1540" s="22">
        <v>4986</v>
      </c>
      <c r="E1540" s="22" t="s">
        <v>336</v>
      </c>
      <c r="F1540" s="22" t="s">
        <v>3003</v>
      </c>
      <c r="G1540" s="61" t="s">
        <v>88</v>
      </c>
      <c r="H1540" s="46">
        <v>0.77</v>
      </c>
      <c r="I1540" s="46">
        <v>1.29</v>
      </c>
      <c r="J1540" s="46">
        <v>1.49</v>
      </c>
      <c r="K1540" s="46">
        <v>0.11</v>
      </c>
      <c r="N1540" s="22"/>
      <c r="O1540" s="22"/>
      <c r="P1540" s="22"/>
    </row>
    <row r="1541" spans="1:16" ht="12.75" hidden="1" customHeight="1" x14ac:dyDescent="0.25">
      <c r="A1541" s="22" t="s">
        <v>1501</v>
      </c>
      <c r="B1541" s="22">
        <v>2011</v>
      </c>
      <c r="C1541" s="22" t="s">
        <v>5576</v>
      </c>
      <c r="D1541" s="22">
        <v>4987</v>
      </c>
      <c r="E1541" s="22" t="s">
        <v>336</v>
      </c>
      <c r="F1541" s="22" t="s">
        <v>3005</v>
      </c>
      <c r="G1541" s="61" t="s">
        <v>88</v>
      </c>
      <c r="H1541" s="46">
        <v>1.35</v>
      </c>
      <c r="I1541" s="46">
        <v>1.37</v>
      </c>
      <c r="J1541" s="46">
        <v>0</v>
      </c>
      <c r="K1541" s="46">
        <v>0.44</v>
      </c>
      <c r="N1541" s="22"/>
      <c r="O1541" s="22"/>
      <c r="P1541" s="22"/>
    </row>
    <row r="1542" spans="1:16" ht="12.75" hidden="1" customHeight="1" x14ac:dyDescent="0.25">
      <c r="A1542" s="22" t="s">
        <v>1502</v>
      </c>
      <c r="B1542" s="22">
        <v>2011</v>
      </c>
      <c r="C1542" s="22" t="s">
        <v>5576</v>
      </c>
      <c r="D1542" s="22">
        <v>4988</v>
      </c>
      <c r="E1542" s="22" t="s">
        <v>336</v>
      </c>
      <c r="F1542" s="22" t="s">
        <v>3007</v>
      </c>
      <c r="G1542" s="61" t="s">
        <v>88</v>
      </c>
      <c r="H1542" s="46">
        <v>0.09</v>
      </c>
      <c r="I1542" s="46">
        <v>0</v>
      </c>
      <c r="J1542" s="46">
        <v>0</v>
      </c>
      <c r="K1542" s="46">
        <v>0.01</v>
      </c>
      <c r="N1542" s="22"/>
      <c r="O1542" s="22"/>
      <c r="P1542" s="22"/>
    </row>
    <row r="1543" spans="1:16" ht="15" hidden="1" customHeight="1" x14ac:dyDescent="0.25">
      <c r="A1543" s="22" t="s">
        <v>1503</v>
      </c>
      <c r="B1543" s="22">
        <v>2011</v>
      </c>
      <c r="C1543" s="22" t="s">
        <v>5576</v>
      </c>
      <c r="D1543" s="22">
        <v>4989</v>
      </c>
      <c r="E1543" s="22" t="s">
        <v>336</v>
      </c>
      <c r="F1543" s="22"/>
      <c r="G1543" s="61" t="s">
        <v>88</v>
      </c>
      <c r="H1543" s="46">
        <v>0</v>
      </c>
      <c r="I1543" s="46">
        <v>0</v>
      </c>
      <c r="J1543" s="46">
        <v>0</v>
      </c>
      <c r="K1543" s="46">
        <v>0</v>
      </c>
    </row>
    <row r="1544" spans="1:16" ht="15" hidden="1" customHeight="1" x14ac:dyDescent="0.25">
      <c r="A1544" s="22" t="s">
        <v>1504</v>
      </c>
      <c r="B1544" s="22">
        <v>2011</v>
      </c>
      <c r="C1544" s="22" t="s">
        <v>5576</v>
      </c>
      <c r="D1544" s="22">
        <v>4990</v>
      </c>
      <c r="E1544" s="22" t="s">
        <v>336</v>
      </c>
      <c r="F1544" s="22" t="s">
        <v>3009</v>
      </c>
      <c r="G1544" s="61" t="s">
        <v>88</v>
      </c>
      <c r="H1544" s="46">
        <v>1.57</v>
      </c>
      <c r="I1544" s="46">
        <v>1.23</v>
      </c>
      <c r="J1544" s="46">
        <v>0</v>
      </c>
      <c r="K1544" s="46">
        <v>0.16</v>
      </c>
      <c r="N1544" s="22"/>
      <c r="O1544" s="22"/>
      <c r="P1544" s="22"/>
    </row>
    <row r="1545" spans="1:16" ht="12.75" hidden="1" customHeight="1" x14ac:dyDescent="0.25">
      <c r="A1545" s="22" t="s">
        <v>1505</v>
      </c>
      <c r="B1545" s="22">
        <v>2011</v>
      </c>
      <c r="C1545" s="22" t="s">
        <v>5576</v>
      </c>
      <c r="D1545" s="22">
        <v>4991</v>
      </c>
      <c r="E1545" s="22" t="s">
        <v>336</v>
      </c>
      <c r="F1545" s="22" t="s">
        <v>3011</v>
      </c>
      <c r="G1545" s="61" t="s">
        <v>88</v>
      </c>
      <c r="H1545" s="46">
        <v>1.1399999999999999</v>
      </c>
      <c r="I1545" s="46">
        <v>1.3</v>
      </c>
      <c r="J1545" s="46">
        <v>2.1800000000000002</v>
      </c>
      <c r="K1545" s="46">
        <v>0.59</v>
      </c>
      <c r="N1545" s="22"/>
      <c r="O1545" s="22"/>
      <c r="P1545" s="22"/>
    </row>
    <row r="1546" spans="1:16" ht="12.75" hidden="1" customHeight="1" x14ac:dyDescent="0.25">
      <c r="A1546" s="22" t="s">
        <v>1506</v>
      </c>
      <c r="B1546" s="22">
        <v>2011</v>
      </c>
      <c r="C1546" s="22" t="s">
        <v>5576</v>
      </c>
      <c r="D1546" s="22">
        <v>4992</v>
      </c>
      <c r="E1546" s="22" t="s">
        <v>336</v>
      </c>
      <c r="F1546" s="22" t="s">
        <v>3013</v>
      </c>
      <c r="G1546" s="61" t="s">
        <v>88</v>
      </c>
      <c r="H1546" s="46">
        <v>1.66</v>
      </c>
      <c r="I1546" s="46">
        <v>2.58</v>
      </c>
      <c r="J1546" s="46">
        <v>3.74</v>
      </c>
      <c r="K1546" s="46">
        <v>1.34</v>
      </c>
      <c r="N1546" s="22"/>
      <c r="O1546" s="22"/>
      <c r="P1546" s="22"/>
    </row>
    <row r="1547" spans="1:16" ht="12.75" hidden="1" customHeight="1" x14ac:dyDescent="0.25">
      <c r="A1547" s="22" t="s">
        <v>1507</v>
      </c>
      <c r="B1547" s="22">
        <v>2011</v>
      </c>
      <c r="C1547" s="22" t="s">
        <v>5576</v>
      </c>
      <c r="D1547" s="22">
        <v>4993</v>
      </c>
      <c r="E1547" s="22" t="s">
        <v>336</v>
      </c>
      <c r="F1547" s="22" t="s">
        <v>3015</v>
      </c>
      <c r="G1547" s="61" t="s">
        <v>88</v>
      </c>
      <c r="H1547" s="46">
        <v>1.31</v>
      </c>
      <c r="I1547" s="46">
        <v>0.93</v>
      </c>
      <c r="J1547" s="46">
        <v>0.63</v>
      </c>
      <c r="K1547" s="46">
        <v>0.66</v>
      </c>
      <c r="N1547" s="22"/>
      <c r="O1547" s="22"/>
      <c r="P1547" s="22"/>
    </row>
    <row r="1548" spans="1:16" ht="12.75" hidden="1" customHeight="1" x14ac:dyDescent="0.25">
      <c r="A1548" s="22" t="s">
        <v>1508</v>
      </c>
      <c r="B1548" s="22">
        <v>2011</v>
      </c>
      <c r="C1548" s="22" t="s">
        <v>5576</v>
      </c>
      <c r="D1548" s="22">
        <v>4994</v>
      </c>
      <c r="E1548" s="22" t="s">
        <v>336</v>
      </c>
      <c r="F1548" s="22" t="s">
        <v>3017</v>
      </c>
      <c r="G1548" s="61" t="s">
        <v>88</v>
      </c>
      <c r="H1548" s="46">
        <v>0.5</v>
      </c>
      <c r="I1548" s="46">
        <v>0.11</v>
      </c>
      <c r="J1548" s="46">
        <v>1.31</v>
      </c>
      <c r="K1548" s="46">
        <v>0.28999999999999998</v>
      </c>
      <c r="N1548" s="22"/>
      <c r="O1548" s="22"/>
      <c r="P1548" s="22"/>
    </row>
    <row r="1549" spans="1:16" ht="12.75" hidden="1" customHeight="1" x14ac:dyDescent="0.25">
      <c r="A1549" s="22" t="s">
        <v>1509</v>
      </c>
      <c r="B1549" s="22">
        <v>2011</v>
      </c>
      <c r="C1549" s="22" t="s">
        <v>5576</v>
      </c>
      <c r="D1549" s="22">
        <v>4995</v>
      </c>
      <c r="E1549" s="22" t="s">
        <v>336</v>
      </c>
      <c r="F1549" s="22" t="s">
        <v>3019</v>
      </c>
      <c r="G1549" s="61" t="s">
        <v>88</v>
      </c>
      <c r="H1549" s="46">
        <v>0.64</v>
      </c>
      <c r="I1549" s="46">
        <v>0.19</v>
      </c>
      <c r="J1549" s="46">
        <v>0</v>
      </c>
      <c r="K1549" s="46">
        <v>0.06</v>
      </c>
      <c r="N1549" s="22"/>
      <c r="O1549" s="22"/>
      <c r="P1549" s="22"/>
    </row>
    <row r="1550" spans="1:16" ht="12.75" hidden="1" customHeight="1" x14ac:dyDescent="0.25">
      <c r="A1550" s="22" t="s">
        <v>1510</v>
      </c>
      <c r="B1550" s="22">
        <v>2011</v>
      </c>
      <c r="C1550" s="22" t="s">
        <v>5576</v>
      </c>
      <c r="D1550" s="22">
        <v>4996</v>
      </c>
      <c r="E1550" s="22" t="s">
        <v>336</v>
      </c>
      <c r="F1550" s="22" t="s">
        <v>3021</v>
      </c>
      <c r="G1550" s="61" t="s">
        <v>88</v>
      </c>
      <c r="H1550" s="46">
        <v>0.63</v>
      </c>
      <c r="I1550" s="46">
        <v>0</v>
      </c>
      <c r="J1550" s="46">
        <v>0</v>
      </c>
      <c r="K1550" s="46">
        <v>0.04</v>
      </c>
      <c r="N1550" s="22"/>
      <c r="O1550" s="22"/>
      <c r="P1550" s="22"/>
    </row>
    <row r="1551" spans="1:16" ht="12.75" hidden="1" customHeight="1" x14ac:dyDescent="0.25">
      <c r="A1551" s="22" t="s">
        <v>1511</v>
      </c>
      <c r="B1551" s="22">
        <v>2011</v>
      </c>
      <c r="C1551" s="22" t="s">
        <v>5576</v>
      </c>
      <c r="D1551" s="22">
        <v>4999</v>
      </c>
      <c r="E1551" s="22" t="s">
        <v>336</v>
      </c>
      <c r="F1551" s="22" t="s">
        <v>3023</v>
      </c>
      <c r="G1551" s="61" t="s">
        <v>88</v>
      </c>
      <c r="H1551" s="46">
        <v>2.15</v>
      </c>
      <c r="I1551" s="46">
        <v>0.64</v>
      </c>
      <c r="J1551" s="46">
        <v>0</v>
      </c>
      <c r="K1551" s="46">
        <v>7.0000000000000007E-2</v>
      </c>
      <c r="N1551" s="22"/>
      <c r="O1551" s="22"/>
      <c r="P1551" s="22"/>
    </row>
    <row r="1552" spans="1:16" ht="15" hidden="1" customHeight="1" x14ac:dyDescent="0.25">
      <c r="A1552" s="22" t="s">
        <v>1512</v>
      </c>
      <c r="B1552" s="22">
        <v>2011</v>
      </c>
      <c r="C1552" s="22" t="s">
        <v>5576</v>
      </c>
      <c r="D1552" s="22">
        <v>5000</v>
      </c>
      <c r="E1552" s="22" t="s">
        <v>336</v>
      </c>
      <c r="F1552" s="22" t="s">
        <v>3025</v>
      </c>
      <c r="G1552" s="61" t="s">
        <v>88</v>
      </c>
      <c r="H1552" s="46">
        <v>0.89</v>
      </c>
      <c r="I1552" s="46">
        <v>0.06</v>
      </c>
      <c r="J1552" s="46">
        <v>0</v>
      </c>
      <c r="K1552" s="46">
        <v>0.12</v>
      </c>
      <c r="N1552" s="22"/>
      <c r="O1552" s="22"/>
      <c r="P1552" s="22"/>
    </row>
    <row r="1553" spans="1:16" ht="12.75" hidden="1" customHeight="1" x14ac:dyDescent="0.25">
      <c r="A1553" s="22" t="s">
        <v>1513</v>
      </c>
      <c r="B1553" s="22">
        <v>2011</v>
      </c>
      <c r="C1553" s="22" t="s">
        <v>5576</v>
      </c>
      <c r="D1553" s="22">
        <v>5001</v>
      </c>
      <c r="E1553" s="22" t="s">
        <v>336</v>
      </c>
      <c r="F1553" s="22" t="s">
        <v>3027</v>
      </c>
      <c r="G1553" s="61" t="s">
        <v>88</v>
      </c>
      <c r="H1553" s="46">
        <v>2</v>
      </c>
      <c r="I1553" s="46">
        <v>0.83</v>
      </c>
      <c r="J1553" s="46">
        <v>0</v>
      </c>
      <c r="K1553" s="46">
        <v>0.2</v>
      </c>
      <c r="N1553" s="22"/>
      <c r="O1553" s="22"/>
      <c r="P1553" s="22"/>
    </row>
    <row r="1554" spans="1:16" ht="12.75" hidden="1" customHeight="1" x14ac:dyDescent="0.25">
      <c r="A1554" s="22" t="s">
        <v>1514</v>
      </c>
      <c r="B1554" s="22">
        <v>2011</v>
      </c>
      <c r="C1554" s="22" t="s">
        <v>5576</v>
      </c>
      <c r="D1554" s="22">
        <v>5002</v>
      </c>
      <c r="E1554" s="22" t="s">
        <v>336</v>
      </c>
      <c r="F1554" s="22" t="s">
        <v>3029</v>
      </c>
      <c r="G1554" s="61" t="s">
        <v>88</v>
      </c>
      <c r="H1554" s="46">
        <v>0.62</v>
      </c>
      <c r="I1554" s="46">
        <v>1.05</v>
      </c>
      <c r="J1554" s="46">
        <v>2.23</v>
      </c>
      <c r="K1554" s="46">
        <v>0.1</v>
      </c>
      <c r="N1554" s="22"/>
      <c r="O1554" s="22"/>
      <c r="P1554" s="22"/>
    </row>
    <row r="1555" spans="1:16" ht="12.75" hidden="1" customHeight="1" x14ac:dyDescent="0.25">
      <c r="A1555" s="22" t="s">
        <v>1515</v>
      </c>
      <c r="B1555" s="22">
        <v>2011</v>
      </c>
      <c r="C1555" s="22" t="s">
        <v>5576</v>
      </c>
      <c r="D1555" s="22">
        <v>5003</v>
      </c>
      <c r="E1555" s="22" t="s">
        <v>336</v>
      </c>
      <c r="F1555" s="22" t="s">
        <v>3031</v>
      </c>
      <c r="G1555" s="61" t="s">
        <v>88</v>
      </c>
      <c r="H1555" s="46">
        <v>0.64</v>
      </c>
      <c r="I1555" s="46">
        <v>0</v>
      </c>
      <c r="J1555" s="46">
        <v>0.72</v>
      </c>
      <c r="K1555" s="46">
        <v>0.11</v>
      </c>
      <c r="N1555" s="22"/>
      <c r="O1555" s="22"/>
      <c r="P1555" s="22"/>
    </row>
    <row r="1556" spans="1:16" ht="12.75" hidden="1" customHeight="1" x14ac:dyDescent="0.25">
      <c r="A1556" s="22" t="s">
        <v>1516</v>
      </c>
      <c r="B1556" s="22">
        <v>2011</v>
      </c>
      <c r="C1556" s="22" t="s">
        <v>5576</v>
      </c>
      <c r="D1556" s="22">
        <v>5004</v>
      </c>
      <c r="E1556" s="22" t="s">
        <v>336</v>
      </c>
      <c r="F1556" s="22" t="s">
        <v>3033</v>
      </c>
      <c r="G1556" s="61" t="s">
        <v>88</v>
      </c>
      <c r="H1556" s="46">
        <v>0.52</v>
      </c>
      <c r="I1556" s="46">
        <v>0.19</v>
      </c>
      <c r="J1556" s="46">
        <v>0</v>
      </c>
      <c r="K1556" s="46">
        <v>0.01</v>
      </c>
      <c r="N1556" s="22"/>
      <c r="O1556" s="22"/>
      <c r="P1556" s="22"/>
    </row>
    <row r="1557" spans="1:16" ht="12.75" hidden="1" customHeight="1" x14ac:dyDescent="0.25">
      <c r="A1557" s="22" t="s">
        <v>1517</v>
      </c>
      <c r="B1557" s="22">
        <v>2011</v>
      </c>
      <c r="C1557" s="22" t="s">
        <v>5576</v>
      </c>
      <c r="D1557" s="22">
        <v>5005</v>
      </c>
      <c r="E1557" s="22" t="s">
        <v>336</v>
      </c>
      <c r="F1557" s="22" t="s">
        <v>3035</v>
      </c>
      <c r="G1557" s="61" t="s">
        <v>88</v>
      </c>
      <c r="H1557" s="46">
        <v>0.36</v>
      </c>
      <c r="I1557" s="46">
        <v>0.48</v>
      </c>
      <c r="J1557" s="46">
        <v>0</v>
      </c>
      <c r="K1557" s="46">
        <v>0.1</v>
      </c>
      <c r="N1557" s="22"/>
      <c r="O1557" s="22"/>
      <c r="P1557" s="22"/>
    </row>
    <row r="1558" spans="1:16" ht="12.75" hidden="1" customHeight="1" x14ac:dyDescent="0.25">
      <c r="A1558" s="22" t="s">
        <v>1518</v>
      </c>
      <c r="B1558" s="22">
        <v>2011</v>
      </c>
      <c r="C1558" s="22" t="s">
        <v>5576</v>
      </c>
      <c r="D1558" s="22">
        <v>5008</v>
      </c>
      <c r="E1558" s="22" t="s">
        <v>336</v>
      </c>
      <c r="F1558" s="22" t="s">
        <v>3037</v>
      </c>
      <c r="G1558" s="61" t="s">
        <v>88</v>
      </c>
      <c r="H1558" s="46">
        <v>1.1000000000000001</v>
      </c>
      <c r="I1558" s="46">
        <v>7.0000000000000007E-2</v>
      </c>
      <c r="J1558" s="46">
        <v>0</v>
      </c>
      <c r="K1558" s="46">
        <v>0.28000000000000003</v>
      </c>
      <c r="N1558" s="22"/>
      <c r="O1558" s="22"/>
      <c r="P1558" s="22"/>
    </row>
    <row r="1559" spans="1:16" ht="15" hidden="1" customHeight="1" x14ac:dyDescent="0.25">
      <c r="A1559" s="22" t="s">
        <v>1519</v>
      </c>
      <c r="B1559" s="22">
        <v>2011</v>
      </c>
      <c r="C1559" s="22" t="s">
        <v>5576</v>
      </c>
      <c r="D1559" s="22">
        <v>5009</v>
      </c>
      <c r="E1559" s="22" t="s">
        <v>336</v>
      </c>
      <c r="F1559" s="22" t="s">
        <v>3039</v>
      </c>
      <c r="G1559" s="61" t="s">
        <v>88</v>
      </c>
      <c r="H1559" s="46">
        <v>0.56000000000000005</v>
      </c>
      <c r="I1559" s="46">
        <v>0.3</v>
      </c>
      <c r="J1559" s="46">
        <v>1.06</v>
      </c>
      <c r="K1559" s="46">
        <v>0.18</v>
      </c>
      <c r="N1559" s="22"/>
      <c r="O1559" s="22"/>
      <c r="P1559" s="22"/>
    </row>
    <row r="1560" spans="1:16" ht="15" hidden="1" customHeight="1" x14ac:dyDescent="0.25">
      <c r="A1560" s="22" t="s">
        <v>1520</v>
      </c>
      <c r="B1560" s="22">
        <v>2011</v>
      </c>
      <c r="C1560" s="22" t="s">
        <v>5576</v>
      </c>
      <c r="D1560" s="22">
        <v>5010</v>
      </c>
      <c r="E1560" s="22" t="s">
        <v>336</v>
      </c>
      <c r="F1560" s="22" t="s">
        <v>3041</v>
      </c>
      <c r="G1560" s="61" t="s">
        <v>88</v>
      </c>
      <c r="H1560" s="46">
        <v>3.02</v>
      </c>
      <c r="I1560" s="46">
        <v>2.44</v>
      </c>
      <c r="J1560" s="46">
        <v>1.28</v>
      </c>
      <c r="K1560" s="46">
        <v>0.56999999999999995</v>
      </c>
      <c r="N1560" s="22"/>
      <c r="O1560" s="22"/>
      <c r="P1560" s="22"/>
    </row>
    <row r="1561" spans="1:16" ht="12.75" hidden="1" customHeight="1" x14ac:dyDescent="0.25">
      <c r="A1561" s="22" t="s">
        <v>1521</v>
      </c>
      <c r="B1561" s="22">
        <v>2011</v>
      </c>
      <c r="C1561" s="22" t="s">
        <v>5576</v>
      </c>
      <c r="D1561" s="22">
        <v>5011</v>
      </c>
      <c r="E1561" s="22" t="s">
        <v>336</v>
      </c>
      <c r="F1561" s="22" t="s">
        <v>3043</v>
      </c>
      <c r="G1561" s="61" t="s">
        <v>88</v>
      </c>
      <c r="H1561" s="46">
        <v>1.07</v>
      </c>
      <c r="I1561" s="46">
        <v>0.81</v>
      </c>
      <c r="J1561" s="46">
        <v>0</v>
      </c>
      <c r="K1561" s="46">
        <v>0.65</v>
      </c>
      <c r="N1561" s="22"/>
      <c r="O1561" s="22"/>
      <c r="P1561" s="22"/>
    </row>
    <row r="1562" spans="1:16" ht="12.75" hidden="1" customHeight="1" x14ac:dyDescent="0.25">
      <c r="A1562" s="22" t="s">
        <v>1522</v>
      </c>
      <c r="B1562" s="22">
        <v>2011</v>
      </c>
      <c r="C1562" s="22" t="s">
        <v>5576</v>
      </c>
      <c r="D1562" s="22">
        <v>5012</v>
      </c>
      <c r="E1562" s="22" t="s">
        <v>336</v>
      </c>
      <c r="F1562" s="22" t="s">
        <v>3045</v>
      </c>
      <c r="G1562" s="61" t="s">
        <v>88</v>
      </c>
      <c r="H1562" s="46">
        <v>1.26</v>
      </c>
      <c r="I1562" s="46">
        <v>1.32</v>
      </c>
      <c r="J1562" s="46">
        <v>6.75</v>
      </c>
      <c r="K1562" s="46">
        <v>0.25</v>
      </c>
      <c r="N1562" s="22"/>
      <c r="O1562" s="22"/>
      <c r="P1562" s="22"/>
    </row>
    <row r="1563" spans="1:16" ht="12.75" hidden="1" customHeight="1" x14ac:dyDescent="0.25">
      <c r="A1563" s="22" t="s">
        <v>1523</v>
      </c>
      <c r="B1563" s="22">
        <v>2011</v>
      </c>
      <c r="C1563" s="22" t="s">
        <v>5576</v>
      </c>
      <c r="D1563" s="22">
        <v>5013</v>
      </c>
      <c r="E1563" s="22" t="s">
        <v>336</v>
      </c>
      <c r="F1563" s="22" t="s">
        <v>3047</v>
      </c>
      <c r="G1563" s="61" t="s">
        <v>88</v>
      </c>
      <c r="H1563" s="46">
        <v>0.66</v>
      </c>
      <c r="I1563" s="46">
        <v>0.25</v>
      </c>
      <c r="J1563" s="46">
        <v>0</v>
      </c>
      <c r="K1563" s="46">
        <v>0.01</v>
      </c>
      <c r="N1563" s="22"/>
      <c r="O1563" s="22"/>
      <c r="P1563" s="22"/>
    </row>
    <row r="1564" spans="1:16" ht="12.75" hidden="1" customHeight="1" x14ac:dyDescent="0.25">
      <c r="A1564" s="22" t="s">
        <v>1524</v>
      </c>
      <c r="B1564" s="22">
        <v>2011</v>
      </c>
      <c r="C1564" s="22" t="s">
        <v>5576</v>
      </c>
      <c r="D1564" s="22">
        <v>5014</v>
      </c>
      <c r="E1564" s="22" t="s">
        <v>336</v>
      </c>
      <c r="F1564" s="22" t="s">
        <v>3049</v>
      </c>
      <c r="G1564" s="61" t="s">
        <v>88</v>
      </c>
      <c r="H1564" s="46">
        <v>0.45</v>
      </c>
      <c r="I1564" s="46">
        <v>0</v>
      </c>
      <c r="J1564" s="46">
        <v>0</v>
      </c>
      <c r="K1564" s="46">
        <v>0.02</v>
      </c>
      <c r="N1564" s="22"/>
      <c r="O1564" s="22"/>
      <c r="P1564" s="22"/>
    </row>
    <row r="1565" spans="1:16" ht="12.75" hidden="1" customHeight="1" x14ac:dyDescent="0.25">
      <c r="A1565" s="22" t="s">
        <v>1525</v>
      </c>
      <c r="B1565" s="22">
        <v>2011</v>
      </c>
      <c r="C1565" s="22" t="s">
        <v>5576</v>
      </c>
      <c r="D1565" s="22">
        <v>5017</v>
      </c>
      <c r="E1565" s="22" t="s">
        <v>336</v>
      </c>
      <c r="F1565" s="22" t="s">
        <v>3050</v>
      </c>
      <c r="G1565" s="61" t="s">
        <v>88</v>
      </c>
      <c r="H1565" s="46">
        <v>2.02</v>
      </c>
      <c r="I1565" s="46">
        <v>0</v>
      </c>
      <c r="J1565" s="46">
        <v>0</v>
      </c>
      <c r="K1565" s="46">
        <v>0.13</v>
      </c>
      <c r="N1565" s="22"/>
      <c r="O1565" s="22"/>
      <c r="P1565" s="22"/>
    </row>
    <row r="1566" spans="1:16" ht="12.75" hidden="1" customHeight="1" x14ac:dyDescent="0.25">
      <c r="A1566" s="22" t="s">
        <v>1526</v>
      </c>
      <c r="B1566" s="22">
        <v>2011</v>
      </c>
      <c r="C1566" s="22" t="s">
        <v>5576</v>
      </c>
      <c r="D1566" s="22">
        <v>5018</v>
      </c>
      <c r="E1566" s="22" t="s">
        <v>336</v>
      </c>
      <c r="F1566" s="22" t="s">
        <v>3052</v>
      </c>
      <c r="G1566" s="61" t="s">
        <v>88</v>
      </c>
      <c r="H1566" s="46">
        <v>1.7</v>
      </c>
      <c r="I1566" s="46">
        <v>0.65</v>
      </c>
      <c r="J1566" s="46">
        <v>0</v>
      </c>
      <c r="K1566" s="46">
        <v>0.47</v>
      </c>
      <c r="N1566" s="22"/>
      <c r="O1566" s="22"/>
      <c r="P1566" s="22"/>
    </row>
    <row r="1567" spans="1:16" ht="12.75" hidden="1" customHeight="1" x14ac:dyDescent="0.25">
      <c r="A1567" s="22" t="s">
        <v>1527</v>
      </c>
      <c r="B1567" s="22">
        <v>2011</v>
      </c>
      <c r="C1567" s="22" t="s">
        <v>5576</v>
      </c>
      <c r="D1567" s="22">
        <v>5019</v>
      </c>
      <c r="E1567" s="22" t="s">
        <v>336</v>
      </c>
      <c r="F1567" s="22" t="s">
        <v>3054</v>
      </c>
      <c r="G1567" s="61" t="s">
        <v>88</v>
      </c>
      <c r="H1567" s="46">
        <v>1.44</v>
      </c>
      <c r="I1567" s="46">
        <v>2.44</v>
      </c>
      <c r="J1567" s="46">
        <v>3.17</v>
      </c>
      <c r="K1567" s="46">
        <v>0.65</v>
      </c>
      <c r="N1567" s="22"/>
      <c r="O1567" s="22"/>
      <c r="P1567" s="22"/>
    </row>
    <row r="1568" spans="1:16" ht="15" hidden="1" customHeight="1" x14ac:dyDescent="0.25">
      <c r="A1568" s="22" t="s">
        <v>1528</v>
      </c>
      <c r="B1568" s="22">
        <v>2011</v>
      </c>
      <c r="C1568" s="22" t="s">
        <v>5576</v>
      </c>
      <c r="D1568" s="22">
        <v>5020</v>
      </c>
      <c r="E1568" s="22" t="s">
        <v>336</v>
      </c>
      <c r="F1568" s="22" t="s">
        <v>3056</v>
      </c>
      <c r="G1568" s="61" t="s">
        <v>88</v>
      </c>
      <c r="H1568" s="46">
        <v>1.1299999999999999</v>
      </c>
      <c r="I1568" s="46">
        <v>1.04</v>
      </c>
      <c r="J1568" s="46">
        <v>0</v>
      </c>
      <c r="K1568" s="46">
        <v>0.34</v>
      </c>
      <c r="N1568" s="22"/>
      <c r="O1568" s="22"/>
      <c r="P1568" s="22"/>
    </row>
    <row r="1569" spans="1:16" ht="12.75" hidden="1" customHeight="1" x14ac:dyDescent="0.25">
      <c r="A1569" s="22" t="s">
        <v>1529</v>
      </c>
      <c r="B1569" s="22">
        <v>2011</v>
      </c>
      <c r="C1569" s="22" t="s">
        <v>5576</v>
      </c>
      <c r="D1569" s="22">
        <v>5021</v>
      </c>
      <c r="E1569" s="22" t="s">
        <v>336</v>
      </c>
      <c r="F1569" s="22" t="s">
        <v>3058</v>
      </c>
      <c r="G1569" s="61" t="s">
        <v>88</v>
      </c>
      <c r="H1569" s="46">
        <v>0.39</v>
      </c>
      <c r="I1569" s="46">
        <v>0</v>
      </c>
      <c r="J1569" s="46">
        <v>0</v>
      </c>
      <c r="K1569" s="46">
        <v>0.22</v>
      </c>
      <c r="N1569" s="22"/>
      <c r="O1569" s="22"/>
      <c r="P1569" s="22"/>
    </row>
    <row r="1570" spans="1:16" ht="12.75" hidden="1" customHeight="1" x14ac:dyDescent="0.25">
      <c r="A1570" s="22" t="s">
        <v>1530</v>
      </c>
      <c r="B1570" s="22">
        <v>2011</v>
      </c>
      <c r="C1570" s="22" t="s">
        <v>5576</v>
      </c>
      <c r="D1570" s="22">
        <v>5022</v>
      </c>
      <c r="E1570" s="22" t="s">
        <v>336</v>
      </c>
      <c r="F1570" s="22" t="s">
        <v>3060</v>
      </c>
      <c r="G1570" s="61" t="s">
        <v>88</v>
      </c>
      <c r="H1570" s="46">
        <v>0.65</v>
      </c>
      <c r="I1570" s="46">
        <v>0</v>
      </c>
      <c r="J1570" s="46">
        <v>0</v>
      </c>
      <c r="K1570" s="46">
        <v>0.08</v>
      </c>
      <c r="N1570" s="22"/>
      <c r="O1570" s="22"/>
      <c r="P1570" s="22"/>
    </row>
    <row r="1571" spans="1:16" ht="12.75" hidden="1" customHeight="1" x14ac:dyDescent="0.25">
      <c r="A1571" s="22" t="s">
        <v>1531</v>
      </c>
      <c r="B1571" s="22">
        <v>2011</v>
      </c>
      <c r="C1571" s="22" t="s">
        <v>5576</v>
      </c>
      <c r="D1571" s="22">
        <v>5023</v>
      </c>
      <c r="E1571" s="22" t="s">
        <v>336</v>
      </c>
      <c r="F1571" s="22" t="s">
        <v>3062</v>
      </c>
      <c r="G1571" s="61" t="s">
        <v>88</v>
      </c>
      <c r="H1571" s="46">
        <v>0.22</v>
      </c>
      <c r="I1571" s="46">
        <v>0</v>
      </c>
      <c r="J1571" s="46">
        <v>0</v>
      </c>
      <c r="K1571" s="46">
        <v>0.02</v>
      </c>
      <c r="N1571" s="22"/>
      <c r="O1571" s="22"/>
      <c r="P1571" s="22"/>
    </row>
    <row r="1572" spans="1:16" ht="12.75" hidden="1" customHeight="1" x14ac:dyDescent="0.25">
      <c r="A1572" s="22" t="s">
        <v>1532</v>
      </c>
      <c r="B1572" s="22">
        <v>2011</v>
      </c>
      <c r="C1572" s="22" t="s">
        <v>5576</v>
      </c>
      <c r="D1572" s="22">
        <v>5024</v>
      </c>
      <c r="E1572" s="22" t="s">
        <v>336</v>
      </c>
      <c r="F1572" s="22"/>
      <c r="G1572" s="61" t="s">
        <v>88</v>
      </c>
      <c r="H1572" s="46">
        <v>0.03</v>
      </c>
      <c r="I1572" s="46">
        <v>0</v>
      </c>
      <c r="J1572" s="46">
        <v>0</v>
      </c>
      <c r="K1572" s="46">
        <v>0</v>
      </c>
      <c r="N1572" s="22"/>
      <c r="O1572" s="22"/>
      <c r="P1572" s="22"/>
    </row>
    <row r="1573" spans="1:16" ht="12.75" hidden="1" customHeight="1" x14ac:dyDescent="0.25">
      <c r="A1573" s="22" t="s">
        <v>1533</v>
      </c>
      <c r="B1573" s="22">
        <v>2011</v>
      </c>
      <c r="C1573" s="22" t="s">
        <v>5576</v>
      </c>
      <c r="D1573" s="22">
        <v>5025</v>
      </c>
      <c r="E1573" s="22" t="s">
        <v>336</v>
      </c>
      <c r="F1573" s="22"/>
      <c r="G1573" s="61" t="s">
        <v>88</v>
      </c>
      <c r="H1573" s="46">
        <v>0.02</v>
      </c>
      <c r="I1573" s="46">
        <v>0</v>
      </c>
      <c r="J1573" s="46">
        <v>0</v>
      </c>
      <c r="K1573" s="46">
        <v>0</v>
      </c>
      <c r="N1573" s="22"/>
      <c r="O1573" s="22"/>
      <c r="P1573" s="22"/>
    </row>
    <row r="1574" spans="1:16" ht="12.75" hidden="1" customHeight="1" x14ac:dyDescent="0.25">
      <c r="A1574" s="22" t="s">
        <v>1534</v>
      </c>
      <c r="B1574" s="22">
        <v>2011</v>
      </c>
      <c r="C1574" s="22" t="s">
        <v>5576</v>
      </c>
      <c r="D1574" s="22">
        <v>5026</v>
      </c>
      <c r="E1574" s="22" t="s">
        <v>339</v>
      </c>
      <c r="F1574" s="22" t="s">
        <v>2436</v>
      </c>
      <c r="G1574" s="61" t="s">
        <v>77</v>
      </c>
      <c r="H1574" s="46">
        <v>0.56999999999999995</v>
      </c>
      <c r="I1574" s="46">
        <v>0.08</v>
      </c>
      <c r="J1574" s="46">
        <v>0</v>
      </c>
      <c r="K1574" s="46">
        <v>0.04</v>
      </c>
      <c r="N1574" s="22"/>
      <c r="O1574" s="22"/>
      <c r="P1574" s="22"/>
    </row>
    <row r="1575" spans="1:16" ht="12.75" hidden="1" customHeight="1" x14ac:dyDescent="0.25">
      <c r="A1575" s="22" t="s">
        <v>1535</v>
      </c>
      <c r="B1575" s="22">
        <v>2011</v>
      </c>
      <c r="C1575" s="22" t="s">
        <v>5576</v>
      </c>
      <c r="D1575" s="22">
        <v>5027</v>
      </c>
      <c r="E1575" s="22" t="s">
        <v>339</v>
      </c>
      <c r="F1575" s="22" t="s">
        <v>3065</v>
      </c>
      <c r="G1575" s="61" t="s">
        <v>77</v>
      </c>
      <c r="H1575" s="46">
        <v>0.42</v>
      </c>
      <c r="I1575" s="46">
        <v>0</v>
      </c>
      <c r="J1575" s="46">
        <v>0</v>
      </c>
      <c r="K1575" s="46">
        <v>0.61</v>
      </c>
      <c r="N1575" s="22"/>
      <c r="O1575" s="22"/>
      <c r="P1575" s="22"/>
    </row>
    <row r="1576" spans="1:16" ht="15" hidden="1" customHeight="1" x14ac:dyDescent="0.25">
      <c r="A1576" s="22" t="s">
        <v>1536</v>
      </c>
      <c r="B1576" s="22">
        <v>2011</v>
      </c>
      <c r="C1576" s="22" t="s">
        <v>5576</v>
      </c>
      <c r="D1576" s="22">
        <v>5028</v>
      </c>
      <c r="E1576" s="22" t="s">
        <v>339</v>
      </c>
      <c r="F1576" s="22" t="s">
        <v>3067</v>
      </c>
      <c r="G1576" s="61" t="s">
        <v>77</v>
      </c>
      <c r="H1576" s="46">
        <v>0.59</v>
      </c>
      <c r="I1576" s="46">
        <v>0</v>
      </c>
      <c r="J1576" s="46">
        <v>0</v>
      </c>
      <c r="K1576" s="46">
        <v>0.08</v>
      </c>
      <c r="N1576" s="22"/>
      <c r="O1576" s="22"/>
      <c r="P1576" s="22"/>
    </row>
    <row r="1577" spans="1:16" ht="15" hidden="1" customHeight="1" x14ac:dyDescent="0.25">
      <c r="A1577" s="22" t="s">
        <v>1537</v>
      </c>
      <c r="B1577" s="22">
        <v>2011</v>
      </c>
      <c r="C1577" s="22" t="s">
        <v>5576</v>
      </c>
      <c r="D1577" s="22">
        <v>5029</v>
      </c>
      <c r="E1577" s="22" t="s">
        <v>339</v>
      </c>
      <c r="F1577" s="22" t="s">
        <v>3069</v>
      </c>
      <c r="G1577" s="61" t="s">
        <v>77</v>
      </c>
      <c r="H1577" s="46">
        <v>0.03</v>
      </c>
      <c r="I1577" s="46">
        <v>0.28999999999999998</v>
      </c>
      <c r="J1577" s="46">
        <v>4.17</v>
      </c>
      <c r="K1577" s="46">
        <v>0.25</v>
      </c>
      <c r="N1577" s="22"/>
      <c r="O1577" s="22"/>
      <c r="P1577" s="22"/>
    </row>
    <row r="1578" spans="1:16" ht="15" hidden="1" customHeight="1" x14ac:dyDescent="0.25">
      <c r="A1578" s="22" t="s">
        <v>1538</v>
      </c>
      <c r="B1578" s="22">
        <v>2011</v>
      </c>
      <c r="C1578" s="22" t="s">
        <v>5576</v>
      </c>
      <c r="D1578" s="22">
        <v>5030</v>
      </c>
      <c r="E1578" s="22" t="s">
        <v>339</v>
      </c>
      <c r="F1578" s="22" t="s">
        <v>3071</v>
      </c>
      <c r="G1578" s="61" t="s">
        <v>77</v>
      </c>
      <c r="H1578" s="46">
        <v>0.26</v>
      </c>
      <c r="I1578" s="46">
        <v>0.28000000000000003</v>
      </c>
      <c r="J1578" s="46">
        <v>0</v>
      </c>
      <c r="K1578" s="46">
        <v>0.19</v>
      </c>
      <c r="N1578" s="22"/>
      <c r="O1578" s="22"/>
      <c r="P1578" s="22"/>
    </row>
    <row r="1579" spans="1:16" ht="12" hidden="1" customHeight="1" x14ac:dyDescent="0.25">
      <c r="A1579" s="22" t="s">
        <v>1539</v>
      </c>
      <c r="B1579" s="22">
        <v>2011</v>
      </c>
      <c r="C1579" s="22" t="s">
        <v>5576</v>
      </c>
      <c r="D1579" s="22">
        <v>5031</v>
      </c>
      <c r="E1579" s="22" t="s">
        <v>339</v>
      </c>
      <c r="F1579" s="22" t="s">
        <v>3073</v>
      </c>
      <c r="G1579" s="61" t="s">
        <v>77</v>
      </c>
      <c r="H1579" s="46">
        <v>0.56999999999999995</v>
      </c>
      <c r="I1579" s="46">
        <v>0</v>
      </c>
      <c r="J1579" s="46">
        <v>0</v>
      </c>
      <c r="K1579" s="46">
        <v>0.03</v>
      </c>
      <c r="N1579" s="22"/>
      <c r="O1579" s="22"/>
      <c r="P1579" s="22"/>
    </row>
    <row r="1580" spans="1:16" ht="12.75" hidden="1" customHeight="1" x14ac:dyDescent="0.25">
      <c r="A1580" s="22" t="s">
        <v>1540</v>
      </c>
      <c r="B1580" s="22">
        <v>2011</v>
      </c>
      <c r="C1580" s="22" t="s">
        <v>5576</v>
      </c>
      <c r="D1580" s="22">
        <v>5032</v>
      </c>
      <c r="E1580" s="22" t="s">
        <v>339</v>
      </c>
      <c r="F1580" s="22" t="s">
        <v>3075</v>
      </c>
      <c r="G1580" s="61" t="s">
        <v>77</v>
      </c>
      <c r="H1580" s="46">
        <v>0.56999999999999995</v>
      </c>
      <c r="I1580" s="46">
        <v>0</v>
      </c>
      <c r="J1580" s="46">
        <v>0</v>
      </c>
      <c r="K1580" s="46">
        <v>0.19</v>
      </c>
      <c r="N1580" s="22"/>
      <c r="O1580" s="22"/>
      <c r="P1580" s="22"/>
    </row>
    <row r="1581" spans="1:16" ht="12.75" hidden="1" customHeight="1" x14ac:dyDescent="0.25">
      <c r="A1581" s="22" t="s">
        <v>1541</v>
      </c>
      <c r="B1581" s="22">
        <v>2011</v>
      </c>
      <c r="C1581" s="22" t="s">
        <v>5576</v>
      </c>
      <c r="D1581" s="22">
        <v>5033</v>
      </c>
      <c r="E1581" s="22" t="s">
        <v>339</v>
      </c>
      <c r="F1581" s="22" t="s">
        <v>3077</v>
      </c>
      <c r="G1581" s="61" t="s">
        <v>77</v>
      </c>
      <c r="H1581" s="46">
        <v>1.1000000000000001</v>
      </c>
      <c r="I1581" s="46">
        <v>0.28000000000000003</v>
      </c>
      <c r="J1581" s="46">
        <v>0</v>
      </c>
      <c r="K1581" s="46">
        <v>0.02</v>
      </c>
      <c r="N1581" s="22"/>
      <c r="O1581" s="22"/>
      <c r="P1581" s="22"/>
    </row>
    <row r="1582" spans="1:16" ht="12.75" hidden="1" customHeight="1" x14ac:dyDescent="0.25">
      <c r="A1582" s="22" t="s">
        <v>1542</v>
      </c>
      <c r="B1582" s="22">
        <v>2011</v>
      </c>
      <c r="C1582" s="22" t="s">
        <v>5576</v>
      </c>
      <c r="D1582" s="22">
        <v>5034</v>
      </c>
      <c r="E1582" s="22" t="s">
        <v>339</v>
      </c>
      <c r="F1582" s="22" t="s">
        <v>3079</v>
      </c>
      <c r="G1582" s="61" t="s">
        <v>77</v>
      </c>
      <c r="H1582" s="46">
        <v>0.13</v>
      </c>
      <c r="I1582" s="46">
        <v>0</v>
      </c>
      <c r="J1582" s="46">
        <v>0</v>
      </c>
      <c r="K1582" s="46">
        <v>0.02</v>
      </c>
      <c r="N1582" s="22"/>
      <c r="O1582" s="22"/>
      <c r="P1582" s="22"/>
    </row>
    <row r="1583" spans="1:16" ht="12.75" hidden="1" customHeight="1" x14ac:dyDescent="0.25">
      <c r="A1583" s="22" t="s">
        <v>1543</v>
      </c>
      <c r="B1583" s="22">
        <v>2011</v>
      </c>
      <c r="C1583" s="22" t="s">
        <v>5576</v>
      </c>
      <c r="D1583" s="22">
        <v>5035</v>
      </c>
      <c r="E1583" s="22" t="s">
        <v>339</v>
      </c>
      <c r="F1583" s="22" t="s">
        <v>3081</v>
      </c>
      <c r="G1583" s="61" t="s">
        <v>77</v>
      </c>
      <c r="H1583" s="46">
        <v>2.25</v>
      </c>
      <c r="I1583" s="46">
        <v>0.56000000000000005</v>
      </c>
      <c r="J1583" s="46">
        <v>6.78</v>
      </c>
      <c r="K1583" s="46">
        <v>0.09</v>
      </c>
      <c r="N1583" s="22"/>
      <c r="O1583" s="22"/>
      <c r="P1583" s="22"/>
    </row>
    <row r="1584" spans="1:16" ht="12.75" hidden="1" customHeight="1" x14ac:dyDescent="0.25">
      <c r="A1584" s="22" t="s">
        <v>1544</v>
      </c>
      <c r="B1584" s="22">
        <v>2011</v>
      </c>
      <c r="C1584" s="22" t="s">
        <v>5576</v>
      </c>
      <c r="D1584" s="22">
        <v>5036</v>
      </c>
      <c r="E1584" s="22" t="s">
        <v>339</v>
      </c>
      <c r="F1584" s="22" t="s">
        <v>3083</v>
      </c>
      <c r="G1584" s="61" t="s">
        <v>77</v>
      </c>
      <c r="H1584" s="46">
        <v>0.61</v>
      </c>
      <c r="I1584" s="46">
        <v>0.99</v>
      </c>
      <c r="J1584" s="46">
        <v>0</v>
      </c>
      <c r="K1584" s="46">
        <v>0.01</v>
      </c>
      <c r="N1584" s="22"/>
      <c r="O1584" s="22"/>
      <c r="P1584" s="22"/>
    </row>
    <row r="1585" spans="1:16" ht="12.75" hidden="1" customHeight="1" x14ac:dyDescent="0.25">
      <c r="A1585" s="22" t="s">
        <v>1545</v>
      </c>
      <c r="B1585" s="22">
        <v>2011</v>
      </c>
      <c r="C1585" s="22" t="s">
        <v>5576</v>
      </c>
      <c r="D1585" s="22">
        <v>5037</v>
      </c>
      <c r="E1585" s="22" t="s">
        <v>339</v>
      </c>
      <c r="F1585" s="22" t="s">
        <v>3085</v>
      </c>
      <c r="G1585" s="61" t="s">
        <v>77</v>
      </c>
      <c r="H1585" s="46">
        <v>0.51</v>
      </c>
      <c r="I1585" s="46">
        <v>0.16</v>
      </c>
      <c r="J1585" s="46">
        <v>0</v>
      </c>
      <c r="K1585" s="46">
        <v>0.03</v>
      </c>
      <c r="N1585" s="22"/>
      <c r="O1585" s="22"/>
      <c r="P1585" s="22"/>
    </row>
    <row r="1586" spans="1:16" ht="12.75" hidden="1" customHeight="1" x14ac:dyDescent="0.25">
      <c r="A1586" s="22" t="s">
        <v>1546</v>
      </c>
      <c r="B1586" s="22">
        <v>2011</v>
      </c>
      <c r="C1586" s="22" t="s">
        <v>5576</v>
      </c>
      <c r="D1586" s="22">
        <v>5038</v>
      </c>
      <c r="E1586" s="22" t="s">
        <v>339</v>
      </c>
      <c r="F1586" s="22" t="s">
        <v>3087</v>
      </c>
      <c r="G1586" s="61" t="s">
        <v>77</v>
      </c>
      <c r="H1586" s="46">
        <v>0.42</v>
      </c>
      <c r="I1586" s="46">
        <v>0.17</v>
      </c>
      <c r="J1586" s="46">
        <v>1.64</v>
      </c>
      <c r="K1586" s="46">
        <v>0.1</v>
      </c>
      <c r="N1586" s="22"/>
      <c r="O1586" s="22"/>
      <c r="P1586" s="22"/>
    </row>
    <row r="1587" spans="1:16" ht="12.75" hidden="1" customHeight="1" x14ac:dyDescent="0.25">
      <c r="A1587" s="22" t="s">
        <v>1547</v>
      </c>
      <c r="B1587" s="22">
        <v>2011</v>
      </c>
      <c r="C1587" s="22" t="s">
        <v>5576</v>
      </c>
      <c r="D1587" s="22">
        <v>5039</v>
      </c>
      <c r="E1587" s="22" t="s">
        <v>339</v>
      </c>
      <c r="F1587" s="22" t="s">
        <v>3089</v>
      </c>
      <c r="G1587" s="61" t="s">
        <v>77</v>
      </c>
      <c r="H1587" s="46">
        <v>0.55000000000000004</v>
      </c>
      <c r="I1587" s="46">
        <v>0.36</v>
      </c>
      <c r="J1587" s="46">
        <v>0.73</v>
      </c>
      <c r="K1587" s="46">
        <v>0.43</v>
      </c>
      <c r="N1587" s="22"/>
      <c r="O1587" s="22"/>
      <c r="P1587" s="22"/>
    </row>
    <row r="1588" spans="1:16" ht="12.75" hidden="1" customHeight="1" x14ac:dyDescent="0.25">
      <c r="A1588" s="22" t="s">
        <v>1548</v>
      </c>
      <c r="B1588" s="22">
        <v>2011</v>
      </c>
      <c r="C1588" s="22" t="s">
        <v>5576</v>
      </c>
      <c r="D1588" s="22">
        <v>5040</v>
      </c>
      <c r="E1588" s="22" t="s">
        <v>339</v>
      </c>
      <c r="F1588" s="22" t="s">
        <v>3091</v>
      </c>
      <c r="G1588" s="61" t="s">
        <v>77</v>
      </c>
      <c r="H1588" s="46">
        <v>0.34</v>
      </c>
      <c r="I1588" s="46">
        <v>0.06</v>
      </c>
      <c r="J1588" s="46">
        <v>1.0900000000000001</v>
      </c>
      <c r="K1588" s="46">
        <v>0.02</v>
      </c>
      <c r="N1588" s="22"/>
      <c r="O1588" s="22"/>
      <c r="P1588" s="22"/>
    </row>
    <row r="1589" spans="1:16" ht="12.75" hidden="1" customHeight="1" x14ac:dyDescent="0.25">
      <c r="A1589" s="22" t="s">
        <v>1549</v>
      </c>
      <c r="B1589" s="22">
        <v>2011</v>
      </c>
      <c r="C1589" s="22" t="s">
        <v>5576</v>
      </c>
      <c r="D1589" s="22">
        <v>5041</v>
      </c>
      <c r="E1589" s="22" t="s">
        <v>339</v>
      </c>
      <c r="F1589" s="22" t="s">
        <v>3093</v>
      </c>
      <c r="G1589" s="61" t="s">
        <v>77</v>
      </c>
      <c r="H1589" s="46">
        <v>1.29</v>
      </c>
      <c r="I1589" s="46">
        <v>1.07</v>
      </c>
      <c r="J1589" s="46">
        <v>0</v>
      </c>
      <c r="K1589" s="46">
        <v>0.13</v>
      </c>
      <c r="N1589" s="22"/>
      <c r="O1589" s="22"/>
      <c r="P1589" s="22"/>
    </row>
    <row r="1590" spans="1:16" ht="12.75" hidden="1" customHeight="1" x14ac:dyDescent="0.25">
      <c r="A1590" s="22" t="s">
        <v>1550</v>
      </c>
      <c r="B1590" s="22">
        <v>2011</v>
      </c>
      <c r="C1590" s="22" t="s">
        <v>5576</v>
      </c>
      <c r="D1590" s="22">
        <v>5042</v>
      </c>
      <c r="E1590" s="22" t="s">
        <v>339</v>
      </c>
      <c r="F1590" s="22"/>
      <c r="G1590" s="61" t="s">
        <v>77</v>
      </c>
      <c r="H1590" s="46">
        <v>0</v>
      </c>
      <c r="I1590" s="46">
        <v>0</v>
      </c>
      <c r="J1590" s="46">
        <v>0</v>
      </c>
      <c r="K1590" s="46">
        <v>0.04</v>
      </c>
      <c r="N1590" s="22"/>
      <c r="O1590" s="22"/>
      <c r="P1590" s="22"/>
    </row>
    <row r="1591" spans="1:16" ht="12.75" hidden="1" customHeight="1" x14ac:dyDescent="0.25">
      <c r="A1591" s="22" t="s">
        <v>1551</v>
      </c>
      <c r="B1591" s="22">
        <v>2011</v>
      </c>
      <c r="C1591" s="22" t="s">
        <v>5576</v>
      </c>
      <c r="D1591" s="22">
        <v>5043</v>
      </c>
      <c r="E1591" s="22" t="s">
        <v>339</v>
      </c>
      <c r="F1591" s="22"/>
      <c r="G1591" s="61" t="s">
        <v>77</v>
      </c>
      <c r="H1591" s="46">
        <v>0</v>
      </c>
      <c r="I1591" s="46">
        <v>0</v>
      </c>
      <c r="J1591" s="46">
        <v>0</v>
      </c>
      <c r="K1591" s="46">
        <v>0.01</v>
      </c>
      <c r="N1591" s="22"/>
      <c r="O1591" s="22"/>
      <c r="P1591" s="22"/>
    </row>
    <row r="1592" spans="1:16" ht="12.75" hidden="1" customHeight="1" x14ac:dyDescent="0.25">
      <c r="A1592" s="22" t="s">
        <v>1552</v>
      </c>
      <c r="B1592" s="22">
        <v>2011</v>
      </c>
      <c r="C1592" s="22" t="s">
        <v>5576</v>
      </c>
      <c r="D1592" s="22">
        <v>5044</v>
      </c>
      <c r="E1592" s="22" t="s">
        <v>339</v>
      </c>
      <c r="F1592" s="22" t="s">
        <v>3095</v>
      </c>
      <c r="G1592" s="61" t="s">
        <v>77</v>
      </c>
      <c r="H1592" s="46">
        <v>0.78</v>
      </c>
      <c r="I1592" s="46">
        <v>0</v>
      </c>
      <c r="J1592" s="46">
        <v>1.01</v>
      </c>
      <c r="K1592" s="46">
        <v>0.03</v>
      </c>
      <c r="N1592" s="22"/>
      <c r="O1592" s="22"/>
      <c r="P1592" s="22"/>
    </row>
    <row r="1593" spans="1:16" ht="12.75" hidden="1" customHeight="1" x14ac:dyDescent="0.25">
      <c r="A1593" s="22" t="s">
        <v>1553</v>
      </c>
      <c r="B1593" s="22">
        <v>2011</v>
      </c>
      <c r="C1593" s="22" t="s">
        <v>5576</v>
      </c>
      <c r="D1593" s="22">
        <v>5045</v>
      </c>
      <c r="E1593" s="22" t="s">
        <v>339</v>
      </c>
      <c r="F1593" s="22" t="s">
        <v>3097</v>
      </c>
      <c r="G1593" s="61" t="s">
        <v>77</v>
      </c>
      <c r="H1593" s="46">
        <v>0.92</v>
      </c>
      <c r="I1593" s="46">
        <v>0.16</v>
      </c>
      <c r="J1593" s="46">
        <v>1.31</v>
      </c>
      <c r="K1593" s="46">
        <v>0.03</v>
      </c>
      <c r="N1593" s="22"/>
      <c r="O1593" s="22"/>
      <c r="P1593" s="22"/>
    </row>
    <row r="1594" spans="1:16" ht="12.75" hidden="1" customHeight="1" x14ac:dyDescent="0.25">
      <c r="A1594" s="22" t="s">
        <v>1554</v>
      </c>
      <c r="B1594" s="22">
        <v>2011</v>
      </c>
      <c r="C1594" s="22" t="s">
        <v>5576</v>
      </c>
      <c r="D1594" s="22">
        <v>5046</v>
      </c>
      <c r="E1594" s="22" t="s">
        <v>339</v>
      </c>
      <c r="F1594" s="22" t="s">
        <v>3099</v>
      </c>
      <c r="G1594" s="61" t="s">
        <v>77</v>
      </c>
      <c r="H1594" s="46">
        <v>1.02</v>
      </c>
      <c r="I1594" s="46">
        <v>0.95</v>
      </c>
      <c r="J1594" s="46">
        <v>0</v>
      </c>
      <c r="K1594" s="46">
        <v>0.33</v>
      </c>
      <c r="N1594" s="22"/>
      <c r="O1594" s="22"/>
      <c r="P1594" s="22"/>
    </row>
    <row r="1595" spans="1:16" ht="12.75" hidden="1" customHeight="1" x14ac:dyDescent="0.25">
      <c r="A1595" s="22" t="s">
        <v>1555</v>
      </c>
      <c r="B1595" s="22">
        <v>2011</v>
      </c>
      <c r="C1595" s="22" t="s">
        <v>5576</v>
      </c>
      <c r="D1595" s="22">
        <v>5047</v>
      </c>
      <c r="E1595" s="22" t="s">
        <v>339</v>
      </c>
      <c r="F1595" s="22" t="s">
        <v>3101</v>
      </c>
      <c r="G1595" s="61" t="s">
        <v>77</v>
      </c>
      <c r="H1595" s="46">
        <v>0.71</v>
      </c>
      <c r="I1595" s="46">
        <v>0.25</v>
      </c>
      <c r="J1595" s="46">
        <v>0</v>
      </c>
      <c r="K1595" s="46">
        <v>0.93</v>
      </c>
      <c r="N1595" s="22"/>
      <c r="O1595" s="22"/>
      <c r="P1595" s="22"/>
    </row>
    <row r="1596" spans="1:16" ht="12.75" hidden="1" customHeight="1" x14ac:dyDescent="0.25">
      <c r="A1596" s="22" t="s">
        <v>1556</v>
      </c>
      <c r="B1596" s="22">
        <v>2011</v>
      </c>
      <c r="C1596" s="22" t="s">
        <v>5576</v>
      </c>
      <c r="D1596" s="22">
        <v>5048</v>
      </c>
      <c r="E1596" s="22" t="s">
        <v>339</v>
      </c>
      <c r="F1596" s="22" t="s">
        <v>3103</v>
      </c>
      <c r="G1596" s="61" t="s">
        <v>77</v>
      </c>
      <c r="H1596" s="46">
        <v>0.27</v>
      </c>
      <c r="I1596" s="46">
        <v>0</v>
      </c>
      <c r="J1596" s="46">
        <v>0</v>
      </c>
      <c r="K1596" s="46">
        <v>0.42</v>
      </c>
      <c r="N1596" s="22"/>
      <c r="O1596" s="22"/>
      <c r="P1596" s="22"/>
    </row>
    <row r="1597" spans="1:16" ht="12.75" hidden="1" customHeight="1" x14ac:dyDescent="0.25">
      <c r="A1597" s="22" t="s">
        <v>1557</v>
      </c>
      <c r="B1597" s="22">
        <v>2011</v>
      </c>
      <c r="C1597" s="22" t="s">
        <v>5576</v>
      </c>
      <c r="D1597" s="22">
        <v>5049</v>
      </c>
      <c r="E1597" s="22" t="s">
        <v>339</v>
      </c>
      <c r="F1597" s="22"/>
      <c r="G1597" s="61" t="s">
        <v>77</v>
      </c>
      <c r="H1597" s="46">
        <v>0.06</v>
      </c>
      <c r="I1597" s="46">
        <v>0</v>
      </c>
      <c r="J1597" s="46">
        <v>0</v>
      </c>
      <c r="K1597" s="46">
        <v>0.46</v>
      </c>
      <c r="O1597" s="22"/>
      <c r="P1597" s="22"/>
    </row>
    <row r="1598" spans="1:16" ht="12.75" hidden="1" customHeight="1" x14ac:dyDescent="0.25">
      <c r="A1598" s="22" t="s">
        <v>1558</v>
      </c>
      <c r="B1598" s="22">
        <v>2011</v>
      </c>
      <c r="C1598" s="22" t="s">
        <v>5576</v>
      </c>
      <c r="D1598" s="22">
        <v>5050</v>
      </c>
      <c r="E1598" s="22" t="s">
        <v>339</v>
      </c>
      <c r="F1598" s="22"/>
      <c r="G1598" s="61" t="s">
        <v>77</v>
      </c>
      <c r="H1598" s="46">
        <v>0.02</v>
      </c>
      <c r="I1598" s="46">
        <v>0</v>
      </c>
      <c r="J1598" s="46">
        <v>0</v>
      </c>
      <c r="K1598" s="46">
        <v>0.05</v>
      </c>
      <c r="O1598" s="22"/>
      <c r="P1598" s="22"/>
    </row>
    <row r="1599" spans="1:16" ht="12.75" hidden="1" customHeight="1" x14ac:dyDescent="0.25">
      <c r="A1599" s="22" t="s">
        <v>1559</v>
      </c>
      <c r="B1599" s="22">
        <v>2011</v>
      </c>
      <c r="C1599" s="22" t="s">
        <v>5576</v>
      </c>
      <c r="D1599" s="22">
        <v>5051</v>
      </c>
      <c r="E1599" s="22" t="s">
        <v>339</v>
      </c>
      <c r="F1599" s="22"/>
      <c r="G1599" s="61" t="s">
        <v>77</v>
      </c>
      <c r="H1599" s="46">
        <v>0</v>
      </c>
      <c r="I1599" s="46">
        <v>0.25</v>
      </c>
      <c r="J1599" s="46">
        <v>0</v>
      </c>
      <c r="K1599" s="46">
        <v>0.28000000000000003</v>
      </c>
      <c r="O1599" s="22"/>
      <c r="P1599" s="22"/>
    </row>
    <row r="1600" spans="1:16" ht="12.75" hidden="1" customHeight="1" x14ac:dyDescent="0.25">
      <c r="A1600" s="22" t="s">
        <v>1560</v>
      </c>
      <c r="B1600" s="22">
        <v>2011</v>
      </c>
      <c r="C1600" s="22" t="s">
        <v>5576</v>
      </c>
      <c r="D1600" s="22">
        <v>5052</v>
      </c>
      <c r="E1600" s="22" t="s">
        <v>339</v>
      </c>
      <c r="F1600" s="22" t="s">
        <v>3105</v>
      </c>
      <c r="G1600" s="61" t="s">
        <v>77</v>
      </c>
      <c r="H1600" s="46">
        <v>0.22</v>
      </c>
      <c r="I1600" s="46">
        <v>0.28999999999999998</v>
      </c>
      <c r="J1600" s="46">
        <v>1.05</v>
      </c>
      <c r="K1600" s="46">
        <v>0.26</v>
      </c>
      <c r="N1600" s="22"/>
      <c r="O1600" s="22"/>
      <c r="P1600" s="22"/>
    </row>
    <row r="1601" spans="1:16" ht="12.75" hidden="1" customHeight="1" x14ac:dyDescent="0.25">
      <c r="A1601" s="22" t="s">
        <v>1561</v>
      </c>
      <c r="B1601" s="22">
        <v>2011</v>
      </c>
      <c r="C1601" s="22" t="s">
        <v>5576</v>
      </c>
      <c r="D1601" s="22">
        <v>5053</v>
      </c>
      <c r="E1601" s="22" t="s">
        <v>339</v>
      </c>
      <c r="F1601" s="22" t="s">
        <v>3107</v>
      </c>
      <c r="G1601" s="61" t="s">
        <v>77</v>
      </c>
      <c r="H1601" s="46">
        <v>0.55000000000000004</v>
      </c>
      <c r="I1601" s="46">
        <v>0</v>
      </c>
      <c r="J1601" s="46">
        <v>0</v>
      </c>
      <c r="K1601" s="46">
        <v>0.15</v>
      </c>
      <c r="N1601" s="22"/>
      <c r="O1601" s="22"/>
      <c r="P1601" s="22"/>
    </row>
    <row r="1602" spans="1:16" ht="12.75" hidden="1" customHeight="1" x14ac:dyDescent="0.25">
      <c r="A1602" s="22" t="s">
        <v>1562</v>
      </c>
      <c r="B1602" s="22">
        <v>2011</v>
      </c>
      <c r="C1602" s="22" t="s">
        <v>5576</v>
      </c>
      <c r="D1602" s="22">
        <v>5054</v>
      </c>
      <c r="E1602" s="22" t="s">
        <v>339</v>
      </c>
      <c r="F1602" s="22" t="s">
        <v>3109</v>
      </c>
      <c r="G1602" s="61" t="s">
        <v>77</v>
      </c>
      <c r="H1602" s="46">
        <v>0.57999999999999996</v>
      </c>
      <c r="I1602" s="46">
        <v>0.13</v>
      </c>
      <c r="J1602" s="46">
        <v>0</v>
      </c>
      <c r="K1602" s="46">
        <v>0.15</v>
      </c>
      <c r="N1602" s="22"/>
      <c r="O1602" s="22"/>
      <c r="P1602" s="22"/>
    </row>
    <row r="1603" spans="1:16" ht="12.75" hidden="1" customHeight="1" x14ac:dyDescent="0.25">
      <c r="A1603" s="22" t="s">
        <v>1563</v>
      </c>
      <c r="B1603" s="22">
        <v>2011</v>
      </c>
      <c r="C1603" s="22" t="s">
        <v>5576</v>
      </c>
      <c r="D1603" s="22">
        <v>5055</v>
      </c>
      <c r="E1603" s="22" t="s">
        <v>339</v>
      </c>
      <c r="F1603" s="22" t="s">
        <v>3111</v>
      </c>
      <c r="G1603" s="61" t="s">
        <v>77</v>
      </c>
      <c r="H1603" s="46">
        <v>1.23</v>
      </c>
      <c r="I1603" s="46">
        <v>1.47</v>
      </c>
      <c r="J1603" s="46">
        <v>0</v>
      </c>
      <c r="K1603" s="46">
        <v>0.04</v>
      </c>
      <c r="N1603" s="22"/>
      <c r="O1603" s="22"/>
      <c r="P1603" s="22"/>
    </row>
    <row r="1604" spans="1:16" ht="12.75" hidden="1" customHeight="1" x14ac:dyDescent="0.25">
      <c r="A1604" s="22" t="s">
        <v>1564</v>
      </c>
      <c r="B1604" s="22">
        <v>2011</v>
      </c>
      <c r="C1604" s="22" t="s">
        <v>5576</v>
      </c>
      <c r="D1604" s="22">
        <v>5056</v>
      </c>
      <c r="E1604" s="22" t="s">
        <v>339</v>
      </c>
      <c r="F1604" s="22" t="s">
        <v>3113</v>
      </c>
      <c r="G1604" s="61" t="s">
        <v>77</v>
      </c>
      <c r="H1604" s="46">
        <v>0.28999999999999998</v>
      </c>
      <c r="I1604" s="46">
        <v>0.26</v>
      </c>
      <c r="J1604" s="46">
        <v>0</v>
      </c>
      <c r="K1604" s="46">
        <v>0.14000000000000001</v>
      </c>
      <c r="N1604" s="22"/>
      <c r="O1604" s="22"/>
      <c r="P1604" s="22"/>
    </row>
    <row r="1605" spans="1:16" ht="12.75" hidden="1" customHeight="1" x14ac:dyDescent="0.25">
      <c r="A1605" s="22" t="s">
        <v>1565</v>
      </c>
      <c r="B1605" s="22">
        <v>2011</v>
      </c>
      <c r="C1605" s="22" t="s">
        <v>5576</v>
      </c>
      <c r="D1605" s="22">
        <v>5057</v>
      </c>
      <c r="E1605" s="22" t="s">
        <v>339</v>
      </c>
      <c r="F1605" s="22" t="s">
        <v>3115</v>
      </c>
      <c r="G1605" s="61" t="s">
        <v>77</v>
      </c>
      <c r="H1605" s="46">
        <v>0.56000000000000005</v>
      </c>
      <c r="I1605" s="46">
        <v>0.03</v>
      </c>
      <c r="J1605" s="46">
        <v>0</v>
      </c>
      <c r="K1605" s="46">
        <v>0.14000000000000001</v>
      </c>
      <c r="N1605" s="22"/>
      <c r="O1605" s="22"/>
      <c r="P1605" s="22"/>
    </row>
    <row r="1606" spans="1:16" ht="12.75" hidden="1" customHeight="1" x14ac:dyDescent="0.25">
      <c r="A1606" s="22" t="s">
        <v>1566</v>
      </c>
      <c r="B1606" s="22">
        <v>2011</v>
      </c>
      <c r="C1606" s="22" t="s">
        <v>5576</v>
      </c>
      <c r="D1606" s="22">
        <v>5058</v>
      </c>
      <c r="E1606" s="22" t="s">
        <v>339</v>
      </c>
      <c r="F1606" s="22"/>
      <c r="G1606" s="61" t="s">
        <v>77</v>
      </c>
      <c r="H1606" s="46">
        <v>7.0000000000000007E-2</v>
      </c>
      <c r="I1606" s="46">
        <v>0</v>
      </c>
      <c r="J1606" s="46">
        <v>0</v>
      </c>
      <c r="K1606" s="46">
        <v>0.06</v>
      </c>
      <c r="N1606" s="22"/>
      <c r="O1606" s="22"/>
      <c r="P1606" s="22"/>
    </row>
    <row r="1607" spans="1:16" ht="12.75" hidden="1" customHeight="1" x14ac:dyDescent="0.25">
      <c r="A1607" s="22" t="s">
        <v>1567</v>
      </c>
      <c r="B1607" s="22">
        <v>2011</v>
      </c>
      <c r="C1607" s="22" t="s">
        <v>5576</v>
      </c>
      <c r="D1607" s="22">
        <v>5059</v>
      </c>
      <c r="E1607" s="22" t="s">
        <v>339</v>
      </c>
      <c r="F1607" s="22" t="s">
        <v>3117</v>
      </c>
      <c r="G1607" s="61" t="s">
        <v>77</v>
      </c>
      <c r="H1607" s="46">
        <v>0.35</v>
      </c>
      <c r="I1607" s="46">
        <v>0.32</v>
      </c>
      <c r="J1607" s="46">
        <v>0</v>
      </c>
      <c r="K1607" s="46">
        <v>0.06</v>
      </c>
      <c r="N1607" s="22"/>
      <c r="O1607" s="22"/>
      <c r="P1607" s="22"/>
    </row>
    <row r="1608" spans="1:16" ht="15" hidden="1" customHeight="1" x14ac:dyDescent="0.25">
      <c r="A1608" s="22" t="s">
        <v>1568</v>
      </c>
      <c r="B1608" s="22">
        <v>2011</v>
      </c>
      <c r="C1608" s="22" t="s">
        <v>5576</v>
      </c>
      <c r="D1608" s="22">
        <v>5060</v>
      </c>
      <c r="E1608" s="22" t="s">
        <v>339</v>
      </c>
      <c r="F1608" s="22"/>
      <c r="G1608" s="61" t="s">
        <v>77</v>
      </c>
      <c r="H1608" s="46">
        <v>0.05</v>
      </c>
      <c r="I1608" s="46">
        <v>0</v>
      </c>
      <c r="J1608" s="46">
        <v>0</v>
      </c>
      <c r="K1608" s="46">
        <v>0.13</v>
      </c>
      <c r="N1608" s="22"/>
      <c r="O1608" s="22"/>
      <c r="P1608" s="22"/>
    </row>
    <row r="1609" spans="1:16" ht="12.75" hidden="1" customHeight="1" x14ac:dyDescent="0.25">
      <c r="A1609" s="22" t="s">
        <v>1569</v>
      </c>
      <c r="B1609" s="22">
        <v>2011</v>
      </c>
      <c r="C1609" s="22" t="s">
        <v>5576</v>
      </c>
      <c r="D1609" s="22">
        <v>5061</v>
      </c>
      <c r="E1609" s="22" t="s">
        <v>339</v>
      </c>
      <c r="F1609" s="22"/>
      <c r="G1609" s="61" t="s">
        <v>77</v>
      </c>
      <c r="H1609" s="46">
        <v>0</v>
      </c>
      <c r="I1609" s="46">
        <v>0</v>
      </c>
      <c r="J1609" s="46">
        <v>0</v>
      </c>
      <c r="K1609" s="46">
        <v>0.56000000000000005</v>
      </c>
      <c r="N1609" s="22"/>
      <c r="O1609" s="22"/>
      <c r="P1609" s="22"/>
    </row>
    <row r="1610" spans="1:16" ht="12.75" hidden="1" customHeight="1" x14ac:dyDescent="0.25">
      <c r="A1610" s="22" t="s">
        <v>1570</v>
      </c>
      <c r="B1610" s="22">
        <v>2011</v>
      </c>
      <c r="C1610" s="22" t="s">
        <v>5576</v>
      </c>
      <c r="D1610" s="22">
        <v>5062</v>
      </c>
      <c r="E1610" s="22" t="s">
        <v>339</v>
      </c>
      <c r="F1610" s="22" t="s">
        <v>3119</v>
      </c>
      <c r="G1610" s="61" t="s">
        <v>77</v>
      </c>
      <c r="H1610" s="46">
        <v>0.45</v>
      </c>
      <c r="I1610" s="46">
        <v>0</v>
      </c>
      <c r="J1610" s="46">
        <v>1.1399999999999999</v>
      </c>
      <c r="K1610" s="46">
        <v>0.01</v>
      </c>
      <c r="N1610" s="22"/>
      <c r="O1610" s="22"/>
      <c r="P1610" s="22"/>
    </row>
    <row r="1611" spans="1:16" ht="12.75" hidden="1" customHeight="1" x14ac:dyDescent="0.25">
      <c r="A1611" s="22" t="s">
        <v>1571</v>
      </c>
      <c r="B1611" s="22">
        <v>2011</v>
      </c>
      <c r="C1611" s="22" t="s">
        <v>5576</v>
      </c>
      <c r="D1611" s="22">
        <v>5063</v>
      </c>
      <c r="E1611" s="22" t="s">
        <v>339</v>
      </c>
      <c r="F1611" s="22" t="s">
        <v>3121</v>
      </c>
      <c r="G1611" s="61" t="s">
        <v>77</v>
      </c>
      <c r="H1611" s="46">
        <v>0.38</v>
      </c>
      <c r="I1611" s="46">
        <v>0.11</v>
      </c>
      <c r="J1611" s="46">
        <v>0</v>
      </c>
      <c r="K1611" s="46">
        <v>0.02</v>
      </c>
      <c r="N1611" s="22"/>
      <c r="O1611" s="22"/>
      <c r="P1611" s="22"/>
    </row>
    <row r="1612" spans="1:16" ht="12.75" hidden="1" customHeight="1" x14ac:dyDescent="0.25">
      <c r="A1612" s="22" t="s">
        <v>1572</v>
      </c>
      <c r="B1612" s="22">
        <v>2011</v>
      </c>
      <c r="C1612" s="22" t="s">
        <v>5576</v>
      </c>
      <c r="D1612" s="22">
        <v>5064</v>
      </c>
      <c r="E1612" s="22" t="s">
        <v>339</v>
      </c>
      <c r="F1612" s="22" t="s">
        <v>3123</v>
      </c>
      <c r="G1612" s="61" t="s">
        <v>77</v>
      </c>
      <c r="H1612" s="46">
        <v>0.47</v>
      </c>
      <c r="I1612" s="46">
        <v>0.69</v>
      </c>
      <c r="J1612" s="46">
        <v>1.59</v>
      </c>
      <c r="K1612" s="46">
        <v>0.13</v>
      </c>
      <c r="N1612" s="22"/>
      <c r="O1612" s="22"/>
      <c r="P1612" s="22"/>
    </row>
    <row r="1613" spans="1:16" ht="12.75" hidden="1" customHeight="1" x14ac:dyDescent="0.25">
      <c r="A1613" s="22" t="s">
        <v>1573</v>
      </c>
      <c r="B1613" s="22">
        <v>2011</v>
      </c>
      <c r="C1613" s="22" t="s">
        <v>5576</v>
      </c>
      <c r="D1613" s="22">
        <v>5065</v>
      </c>
      <c r="E1613" s="22" t="s">
        <v>339</v>
      </c>
      <c r="F1613" s="22" t="s">
        <v>3125</v>
      </c>
      <c r="G1613" s="61" t="s">
        <v>77</v>
      </c>
      <c r="H1613" s="46">
        <v>0.45</v>
      </c>
      <c r="I1613" s="46">
        <v>0.55000000000000004</v>
      </c>
      <c r="J1613" s="46">
        <v>6.51</v>
      </c>
      <c r="K1613" s="46">
        <v>7.0000000000000007E-2</v>
      </c>
      <c r="N1613" s="22"/>
      <c r="O1613" s="22"/>
      <c r="P1613" s="22"/>
    </row>
    <row r="1614" spans="1:16" ht="12.75" hidden="1" customHeight="1" x14ac:dyDescent="0.25">
      <c r="A1614" s="22" t="s">
        <v>1574</v>
      </c>
      <c r="B1614" s="22">
        <v>2011</v>
      </c>
      <c r="C1614" s="22" t="s">
        <v>5576</v>
      </c>
      <c r="D1614" s="22">
        <v>5066</v>
      </c>
      <c r="E1614" s="22" t="s">
        <v>339</v>
      </c>
      <c r="F1614" s="22" t="s">
        <v>3127</v>
      </c>
      <c r="G1614" s="61" t="s">
        <v>77</v>
      </c>
      <c r="H1614" s="46">
        <v>0.56999999999999995</v>
      </c>
      <c r="I1614" s="46">
        <v>0.48</v>
      </c>
      <c r="J1614" s="46">
        <v>0</v>
      </c>
      <c r="K1614" s="46">
        <v>7.0000000000000007E-2</v>
      </c>
      <c r="N1614" s="22"/>
      <c r="O1614" s="22"/>
      <c r="P1614" s="22"/>
    </row>
    <row r="1615" spans="1:16" ht="12.75" hidden="1" customHeight="1" x14ac:dyDescent="0.25">
      <c r="A1615" s="22" t="s">
        <v>1575</v>
      </c>
      <c r="B1615" s="22">
        <v>2011</v>
      </c>
      <c r="C1615" s="22" t="s">
        <v>5576</v>
      </c>
      <c r="D1615" s="22">
        <v>5067</v>
      </c>
      <c r="E1615" s="22" t="s">
        <v>339</v>
      </c>
      <c r="F1615" s="22" t="s">
        <v>3129</v>
      </c>
      <c r="G1615" s="61" t="s">
        <v>77</v>
      </c>
      <c r="H1615" s="46">
        <v>0.67</v>
      </c>
      <c r="I1615" s="46">
        <v>1.99</v>
      </c>
      <c r="J1615" s="46">
        <v>0</v>
      </c>
      <c r="K1615" s="46">
        <v>0.12</v>
      </c>
      <c r="N1615" s="22"/>
      <c r="O1615" s="22"/>
      <c r="P1615" s="22"/>
    </row>
    <row r="1616" spans="1:16" ht="12.75" hidden="1" customHeight="1" x14ac:dyDescent="0.25">
      <c r="A1616" s="22" t="s">
        <v>1576</v>
      </c>
      <c r="B1616" s="22">
        <v>2011</v>
      </c>
      <c r="C1616" s="22" t="s">
        <v>5576</v>
      </c>
      <c r="D1616" s="22">
        <v>5068</v>
      </c>
      <c r="E1616" s="22" t="s">
        <v>339</v>
      </c>
      <c r="F1616" s="22" t="s">
        <v>3131</v>
      </c>
      <c r="G1616" s="61" t="s">
        <v>77</v>
      </c>
      <c r="H1616" s="46">
        <v>0.71</v>
      </c>
      <c r="I1616" s="46">
        <v>1.43</v>
      </c>
      <c r="J1616" s="46">
        <v>0</v>
      </c>
      <c r="K1616" s="46">
        <v>0.67</v>
      </c>
      <c r="N1616" s="22"/>
      <c r="O1616" s="22"/>
      <c r="P1616" s="22"/>
    </row>
    <row r="1617" spans="1:16" ht="12.75" hidden="1" customHeight="1" x14ac:dyDescent="0.25">
      <c r="A1617" s="22" t="s">
        <v>1577</v>
      </c>
      <c r="B1617" s="22">
        <v>2011</v>
      </c>
      <c r="C1617" s="22" t="s">
        <v>5576</v>
      </c>
      <c r="D1617" s="22">
        <v>5069</v>
      </c>
      <c r="E1617" s="22" t="s">
        <v>339</v>
      </c>
      <c r="F1617" s="22"/>
      <c r="G1617" s="61" t="s">
        <v>77</v>
      </c>
      <c r="H1617" s="46">
        <v>0</v>
      </c>
      <c r="I1617" s="46">
        <v>0</v>
      </c>
      <c r="J1617" s="46">
        <v>0</v>
      </c>
      <c r="K1617" s="46">
        <v>0.02</v>
      </c>
      <c r="N1617" s="22"/>
      <c r="O1617" s="22"/>
      <c r="P1617" s="22"/>
    </row>
    <row r="1618" spans="1:16" ht="12.75" hidden="1" customHeight="1" x14ac:dyDescent="0.25">
      <c r="A1618" s="22" t="s">
        <v>1578</v>
      </c>
      <c r="B1618" s="22">
        <v>2011</v>
      </c>
      <c r="C1618" s="22" t="s">
        <v>5576</v>
      </c>
      <c r="D1618" s="22">
        <v>5070</v>
      </c>
      <c r="E1618" s="22" t="s">
        <v>339</v>
      </c>
      <c r="F1618" s="22"/>
      <c r="G1618" s="61" t="s">
        <v>77</v>
      </c>
      <c r="H1618" s="46">
        <v>0</v>
      </c>
      <c r="I1618" s="46">
        <v>0</v>
      </c>
      <c r="J1618" s="46">
        <v>0</v>
      </c>
      <c r="K1618" s="46">
        <v>0.02</v>
      </c>
      <c r="N1618" s="22"/>
      <c r="O1618" s="22"/>
      <c r="P1618" s="22"/>
    </row>
    <row r="1619" spans="1:16" ht="12.75" hidden="1" customHeight="1" x14ac:dyDescent="0.25">
      <c r="A1619" s="22" t="s">
        <v>1579</v>
      </c>
      <c r="B1619" s="22">
        <v>2011</v>
      </c>
      <c r="C1619" s="22" t="s">
        <v>5576</v>
      </c>
      <c r="D1619" s="22">
        <v>5071</v>
      </c>
      <c r="E1619" s="22" t="s">
        <v>339</v>
      </c>
      <c r="F1619" s="22" t="s">
        <v>3133</v>
      </c>
      <c r="G1619" s="61" t="s">
        <v>77</v>
      </c>
      <c r="H1619" s="46">
        <v>0.56999999999999995</v>
      </c>
      <c r="I1619" s="46">
        <v>0.97</v>
      </c>
      <c r="J1619" s="46">
        <v>0</v>
      </c>
      <c r="K1619" s="46">
        <v>0.49</v>
      </c>
      <c r="N1619" s="22"/>
      <c r="O1619" s="22"/>
      <c r="P1619" s="22"/>
    </row>
    <row r="1620" spans="1:16" ht="12.75" hidden="1" customHeight="1" x14ac:dyDescent="0.25">
      <c r="A1620" s="22" t="s">
        <v>1580</v>
      </c>
      <c r="B1620" s="22">
        <v>2011</v>
      </c>
      <c r="C1620" s="22" t="s">
        <v>5576</v>
      </c>
      <c r="D1620" s="22">
        <v>5072</v>
      </c>
      <c r="E1620" s="22" t="s">
        <v>339</v>
      </c>
      <c r="F1620" s="22" t="s">
        <v>3135</v>
      </c>
      <c r="G1620" s="61" t="s">
        <v>77</v>
      </c>
      <c r="H1620" s="46">
        <v>0.35</v>
      </c>
      <c r="I1620" s="46">
        <v>0.25</v>
      </c>
      <c r="J1620" s="46">
        <v>0</v>
      </c>
      <c r="K1620" s="46">
        <v>0.12</v>
      </c>
      <c r="N1620" s="22"/>
      <c r="O1620" s="22"/>
      <c r="P1620" s="22"/>
    </row>
    <row r="1621" spans="1:16" ht="12.75" hidden="1" customHeight="1" x14ac:dyDescent="0.25">
      <c r="A1621" s="22" t="s">
        <v>1581</v>
      </c>
      <c r="B1621" s="22">
        <v>2011</v>
      </c>
      <c r="C1621" s="22" t="s">
        <v>5576</v>
      </c>
      <c r="D1621" s="22">
        <v>5073</v>
      </c>
      <c r="E1621" s="22" t="s">
        <v>339</v>
      </c>
      <c r="F1621" s="22" t="s">
        <v>3137</v>
      </c>
      <c r="G1621" s="61" t="s">
        <v>77</v>
      </c>
      <c r="H1621" s="46">
        <v>1.35</v>
      </c>
      <c r="I1621" s="46">
        <v>1.05</v>
      </c>
      <c r="J1621" s="46">
        <v>0</v>
      </c>
      <c r="K1621" s="46">
        <v>0.03</v>
      </c>
      <c r="N1621" s="22"/>
      <c r="O1621" s="22"/>
      <c r="P1621" s="22"/>
    </row>
    <row r="1622" spans="1:16" ht="12.75" hidden="1" customHeight="1" x14ac:dyDescent="0.25">
      <c r="A1622" s="22" t="s">
        <v>1582</v>
      </c>
      <c r="B1622" s="22">
        <v>2011</v>
      </c>
      <c r="C1622" s="22" t="s">
        <v>5576</v>
      </c>
      <c r="D1622" s="22">
        <v>5074</v>
      </c>
      <c r="E1622" s="22" t="s">
        <v>339</v>
      </c>
      <c r="F1622" s="22" t="s">
        <v>3139</v>
      </c>
      <c r="G1622" s="61" t="s">
        <v>77</v>
      </c>
      <c r="H1622" s="46">
        <v>0.26</v>
      </c>
      <c r="I1622" s="46">
        <v>0.11</v>
      </c>
      <c r="J1622" s="46">
        <v>0.62</v>
      </c>
      <c r="K1622" s="46">
        <v>0.45</v>
      </c>
      <c r="N1622" s="22"/>
      <c r="O1622" s="22"/>
      <c r="P1622" s="22"/>
    </row>
    <row r="1623" spans="1:16" ht="12.75" hidden="1" customHeight="1" x14ac:dyDescent="0.25">
      <c r="A1623" s="22" t="s">
        <v>1583</v>
      </c>
      <c r="B1623" s="22">
        <v>2011</v>
      </c>
      <c r="C1623" s="22" t="s">
        <v>5576</v>
      </c>
      <c r="D1623" s="22">
        <v>5075</v>
      </c>
      <c r="E1623" s="22" t="s">
        <v>339</v>
      </c>
      <c r="F1623" s="22" t="s">
        <v>3141</v>
      </c>
      <c r="G1623" s="61" t="s">
        <v>77</v>
      </c>
      <c r="H1623" s="46">
        <v>0.22</v>
      </c>
      <c r="I1623" s="46">
        <v>0</v>
      </c>
      <c r="J1623" s="46">
        <v>0</v>
      </c>
      <c r="K1623" s="46">
        <v>0.55000000000000004</v>
      </c>
      <c r="N1623" s="22"/>
      <c r="O1623" s="22"/>
      <c r="P1623" s="22"/>
    </row>
    <row r="1624" spans="1:16" ht="12.75" hidden="1" customHeight="1" x14ac:dyDescent="0.25">
      <c r="A1624" s="22" t="s">
        <v>1584</v>
      </c>
      <c r="B1624" s="22">
        <v>2011</v>
      </c>
      <c r="C1624" s="22" t="s">
        <v>5576</v>
      </c>
      <c r="D1624" s="22">
        <v>5076</v>
      </c>
      <c r="E1624" s="22" t="s">
        <v>339</v>
      </c>
      <c r="F1624" s="22"/>
      <c r="G1624" s="61" t="s">
        <v>77</v>
      </c>
      <c r="H1624" s="46">
        <v>0</v>
      </c>
      <c r="I1624" s="46">
        <v>0.21</v>
      </c>
      <c r="J1624" s="46">
        <v>0</v>
      </c>
      <c r="K1624" s="46">
        <v>0.08</v>
      </c>
      <c r="P1624" s="22"/>
    </row>
    <row r="1625" spans="1:16" ht="12.75" hidden="1" customHeight="1" x14ac:dyDescent="0.25">
      <c r="A1625" s="22" t="s">
        <v>1585</v>
      </c>
      <c r="B1625" s="22">
        <v>2011</v>
      </c>
      <c r="C1625" s="22" t="s">
        <v>5576</v>
      </c>
      <c r="D1625" s="22">
        <v>5077</v>
      </c>
      <c r="E1625" s="22" t="s">
        <v>339</v>
      </c>
      <c r="F1625" s="22" t="s">
        <v>3143</v>
      </c>
      <c r="G1625" s="61" t="s">
        <v>77</v>
      </c>
      <c r="H1625" s="46">
        <v>0.23</v>
      </c>
      <c r="I1625" s="46">
        <v>0.52</v>
      </c>
      <c r="J1625" s="46">
        <v>0</v>
      </c>
      <c r="K1625" s="46">
        <v>0.03</v>
      </c>
      <c r="N1625" s="22"/>
      <c r="O1625" s="22"/>
      <c r="P1625" s="22"/>
    </row>
    <row r="1626" spans="1:16" ht="12.75" hidden="1" customHeight="1" x14ac:dyDescent="0.25">
      <c r="A1626" s="22" t="s">
        <v>1586</v>
      </c>
      <c r="B1626" s="22">
        <v>2011</v>
      </c>
      <c r="C1626" s="22" t="s">
        <v>5576</v>
      </c>
      <c r="D1626" s="22">
        <v>5078</v>
      </c>
      <c r="E1626" s="22" t="s">
        <v>339</v>
      </c>
      <c r="F1626" s="22" t="s">
        <v>3145</v>
      </c>
      <c r="G1626" s="61" t="s">
        <v>77</v>
      </c>
      <c r="H1626" s="46">
        <v>0.09</v>
      </c>
      <c r="I1626" s="46">
        <v>0.55000000000000004</v>
      </c>
      <c r="J1626" s="46">
        <v>0</v>
      </c>
      <c r="K1626" s="46">
        <v>0.03</v>
      </c>
      <c r="N1626" s="22"/>
      <c r="O1626" s="22"/>
      <c r="P1626" s="22"/>
    </row>
    <row r="1627" spans="1:16" ht="12.75" hidden="1" customHeight="1" x14ac:dyDescent="0.25">
      <c r="A1627" s="22" t="s">
        <v>1587</v>
      </c>
      <c r="B1627" s="22">
        <v>2011</v>
      </c>
      <c r="C1627" s="22" t="s">
        <v>5576</v>
      </c>
      <c r="D1627" s="22">
        <v>5079</v>
      </c>
      <c r="E1627" s="22" t="s">
        <v>339</v>
      </c>
      <c r="F1627" s="22" t="s">
        <v>3146</v>
      </c>
      <c r="G1627" s="61" t="s">
        <v>77</v>
      </c>
      <c r="H1627" s="46">
        <v>0.14000000000000001</v>
      </c>
      <c r="I1627" s="46">
        <v>0.23</v>
      </c>
      <c r="J1627" s="46">
        <v>0</v>
      </c>
      <c r="K1627" s="46">
        <v>0.02</v>
      </c>
      <c r="N1627" s="22"/>
      <c r="O1627" s="22"/>
      <c r="P1627" s="22"/>
    </row>
    <row r="1628" spans="1:16" ht="12.75" hidden="1" customHeight="1" x14ac:dyDescent="0.25">
      <c r="A1628" s="22" t="s">
        <v>735</v>
      </c>
      <c r="B1628" s="115">
        <v>2012</v>
      </c>
      <c r="C1628" s="22" t="s">
        <v>5576</v>
      </c>
      <c r="D1628" s="22">
        <v>654</v>
      </c>
      <c r="E1628" s="22" t="s">
        <v>341</v>
      </c>
      <c r="F1628" s="22" t="s">
        <v>2421</v>
      </c>
      <c r="G1628" s="61" t="s">
        <v>172</v>
      </c>
      <c r="H1628" s="46">
        <v>1.48</v>
      </c>
      <c r="I1628" s="46">
        <v>0</v>
      </c>
      <c r="J1628" s="46">
        <v>0</v>
      </c>
      <c r="K1628" s="46">
        <v>0.7</v>
      </c>
    </row>
    <row r="1629" spans="1:16" ht="12.75" hidden="1" customHeight="1" x14ac:dyDescent="0.25">
      <c r="A1629" s="22" t="s">
        <v>737</v>
      </c>
      <c r="B1629" s="22">
        <v>2012</v>
      </c>
      <c r="C1629" s="22" t="s">
        <v>5576</v>
      </c>
      <c r="D1629" s="22">
        <v>655</v>
      </c>
      <c r="E1629" s="22" t="s">
        <v>341</v>
      </c>
      <c r="F1629" s="22" t="s">
        <v>2463</v>
      </c>
      <c r="G1629" s="61" t="s">
        <v>172</v>
      </c>
      <c r="H1629" s="46">
        <v>1.32</v>
      </c>
      <c r="I1629" s="46">
        <v>0</v>
      </c>
      <c r="J1629" s="46">
        <v>4.0999999999999996</v>
      </c>
      <c r="K1629" s="46">
        <v>0.18</v>
      </c>
    </row>
    <row r="1630" spans="1:16" ht="12.75" hidden="1" customHeight="1" x14ac:dyDescent="0.25">
      <c r="A1630" s="22" t="s">
        <v>739</v>
      </c>
      <c r="B1630" s="22">
        <v>2012</v>
      </c>
      <c r="C1630" s="22" t="s">
        <v>5576</v>
      </c>
      <c r="D1630" s="22">
        <v>656</v>
      </c>
      <c r="E1630" s="22" t="s">
        <v>341</v>
      </c>
      <c r="F1630" s="22" t="s">
        <v>2464</v>
      </c>
      <c r="G1630" s="61" t="s">
        <v>172</v>
      </c>
      <c r="H1630" s="46">
        <v>2.27</v>
      </c>
      <c r="I1630" s="46">
        <v>1.0900000000000001</v>
      </c>
      <c r="J1630" s="46">
        <v>0</v>
      </c>
      <c r="K1630" s="46">
        <v>1.01</v>
      </c>
    </row>
    <row r="1631" spans="1:16" ht="12.75" hidden="1" customHeight="1" x14ac:dyDescent="0.25">
      <c r="A1631" s="22" t="s">
        <v>741</v>
      </c>
      <c r="B1631" s="22">
        <v>2012</v>
      </c>
      <c r="C1631" s="22" t="s">
        <v>5576</v>
      </c>
      <c r="D1631" s="22">
        <v>657</v>
      </c>
      <c r="E1631" s="22" t="s">
        <v>341</v>
      </c>
      <c r="F1631" s="22" t="s">
        <v>2465</v>
      </c>
      <c r="G1631" s="61" t="s">
        <v>172</v>
      </c>
      <c r="H1631" s="46">
        <v>1.62</v>
      </c>
      <c r="I1631" s="46">
        <v>0.72</v>
      </c>
      <c r="J1631" s="46">
        <v>0</v>
      </c>
      <c r="K1631" s="46">
        <v>0.57999999999999996</v>
      </c>
    </row>
    <row r="1632" spans="1:16" ht="12.75" hidden="1" customHeight="1" x14ac:dyDescent="0.25">
      <c r="A1632" s="22" t="s">
        <v>743</v>
      </c>
      <c r="B1632" s="22">
        <v>2012</v>
      </c>
      <c r="C1632" s="22" t="s">
        <v>5576</v>
      </c>
      <c r="D1632" s="22">
        <v>658</v>
      </c>
      <c r="E1632" s="22" t="s">
        <v>341</v>
      </c>
      <c r="F1632" s="22" t="s">
        <v>2466</v>
      </c>
      <c r="G1632" s="61" t="s">
        <v>172</v>
      </c>
      <c r="H1632" s="46">
        <v>0.93</v>
      </c>
      <c r="I1632" s="46">
        <v>0.46</v>
      </c>
      <c r="J1632" s="46">
        <v>0</v>
      </c>
      <c r="K1632" s="46">
        <v>0.4</v>
      </c>
    </row>
    <row r="1633" spans="1:11" ht="12.75" hidden="1" customHeight="1" x14ac:dyDescent="0.25">
      <c r="A1633" s="22" t="s">
        <v>745</v>
      </c>
      <c r="B1633" s="22">
        <v>2012</v>
      </c>
      <c r="C1633" s="22" t="s">
        <v>5576</v>
      </c>
      <c r="D1633" s="22">
        <v>659</v>
      </c>
      <c r="E1633" s="22" t="s">
        <v>341</v>
      </c>
      <c r="F1633" s="22" t="s">
        <v>2467</v>
      </c>
      <c r="G1633" s="61" t="s">
        <v>172</v>
      </c>
      <c r="H1633" s="46">
        <v>1.26</v>
      </c>
      <c r="I1633" s="46">
        <v>0.92</v>
      </c>
      <c r="J1633" s="46">
        <v>0</v>
      </c>
      <c r="K1633" s="46">
        <v>0.09</v>
      </c>
    </row>
    <row r="1634" spans="1:11" ht="12.75" hidden="1" customHeight="1" x14ac:dyDescent="0.25">
      <c r="A1634" s="22" t="s">
        <v>747</v>
      </c>
      <c r="B1634" s="22">
        <v>2012</v>
      </c>
      <c r="C1634" s="22" t="s">
        <v>5576</v>
      </c>
      <c r="D1634" s="22">
        <v>660</v>
      </c>
      <c r="E1634" s="22" t="s">
        <v>341</v>
      </c>
      <c r="F1634" s="22" t="s">
        <v>2468</v>
      </c>
      <c r="G1634" s="61" t="s">
        <v>172</v>
      </c>
      <c r="H1634" s="46">
        <v>0.33</v>
      </c>
      <c r="I1634" s="46">
        <v>0</v>
      </c>
      <c r="J1634" s="46">
        <v>0</v>
      </c>
      <c r="K1634" s="46">
        <v>0.03</v>
      </c>
    </row>
    <row r="1635" spans="1:11" ht="12.75" hidden="1" customHeight="1" x14ac:dyDescent="0.25">
      <c r="A1635" s="22" t="s">
        <v>749</v>
      </c>
      <c r="B1635" s="22">
        <v>2012</v>
      </c>
      <c r="C1635" s="22" t="s">
        <v>5576</v>
      </c>
      <c r="D1635" s="22">
        <v>661</v>
      </c>
      <c r="E1635" s="22" t="s">
        <v>341</v>
      </c>
      <c r="F1635" s="22" t="s">
        <v>2469</v>
      </c>
      <c r="G1635" s="61" t="s">
        <v>172</v>
      </c>
      <c r="H1635" s="46">
        <v>0.22</v>
      </c>
      <c r="I1635" s="46">
        <v>0.39</v>
      </c>
      <c r="J1635" s="46">
        <v>0</v>
      </c>
      <c r="K1635" s="46">
        <v>0.36</v>
      </c>
    </row>
    <row r="1636" spans="1:11" ht="12.75" hidden="1" customHeight="1" x14ac:dyDescent="0.25">
      <c r="A1636" s="22" t="s">
        <v>751</v>
      </c>
      <c r="B1636" s="22">
        <v>2012</v>
      </c>
      <c r="C1636" s="22" t="s">
        <v>5576</v>
      </c>
      <c r="D1636" s="22">
        <v>662</v>
      </c>
      <c r="E1636" s="22" t="s">
        <v>341</v>
      </c>
      <c r="F1636" s="22" t="s">
        <v>2470</v>
      </c>
      <c r="G1636" s="61" t="s">
        <v>172</v>
      </c>
      <c r="H1636" s="46">
        <v>0.23</v>
      </c>
      <c r="I1636" s="46">
        <v>0</v>
      </c>
      <c r="J1636" s="46">
        <v>0</v>
      </c>
      <c r="K1636" s="46">
        <v>0.16</v>
      </c>
    </row>
    <row r="1637" spans="1:11" ht="12.75" hidden="1" customHeight="1" x14ac:dyDescent="0.25">
      <c r="A1637" s="22" t="s">
        <v>753</v>
      </c>
      <c r="B1637" s="22">
        <v>2012</v>
      </c>
      <c r="C1637" s="22" t="s">
        <v>5576</v>
      </c>
      <c r="D1637" s="22">
        <v>663</v>
      </c>
      <c r="E1637" s="22" t="s">
        <v>341</v>
      </c>
      <c r="F1637" s="22"/>
      <c r="G1637" s="61" t="s">
        <v>172</v>
      </c>
      <c r="H1637" s="46">
        <v>0</v>
      </c>
      <c r="I1637" s="46">
        <v>0</v>
      </c>
      <c r="J1637" s="46">
        <v>0</v>
      </c>
      <c r="K1637" s="46">
        <v>0</v>
      </c>
    </row>
    <row r="1638" spans="1:11" ht="12.75" hidden="1" customHeight="1" x14ac:dyDescent="0.25">
      <c r="A1638" s="22" t="s">
        <v>755</v>
      </c>
      <c r="B1638" s="22">
        <v>2012</v>
      </c>
      <c r="C1638" s="22" t="s">
        <v>5576</v>
      </c>
      <c r="D1638" s="22">
        <v>664</v>
      </c>
      <c r="E1638" s="22" t="s">
        <v>341</v>
      </c>
      <c r="F1638" s="22" t="s">
        <v>2471</v>
      </c>
      <c r="G1638" s="61" t="s">
        <v>172</v>
      </c>
      <c r="H1638" s="46">
        <v>0.08</v>
      </c>
      <c r="I1638" s="46">
        <v>0</v>
      </c>
      <c r="J1638" s="46">
        <v>0</v>
      </c>
      <c r="K1638" s="46">
        <v>0</v>
      </c>
    </row>
    <row r="1639" spans="1:11" ht="12.75" hidden="1" customHeight="1" x14ac:dyDescent="0.25">
      <c r="A1639" s="22" t="s">
        <v>757</v>
      </c>
      <c r="B1639" s="22">
        <v>2012</v>
      </c>
      <c r="C1639" s="22" t="s">
        <v>5576</v>
      </c>
      <c r="D1639" s="22">
        <v>665</v>
      </c>
      <c r="E1639" s="22" t="s">
        <v>341</v>
      </c>
      <c r="F1639" s="22" t="s">
        <v>2472</v>
      </c>
      <c r="G1639" s="61" t="s">
        <v>172</v>
      </c>
      <c r="H1639" s="46">
        <v>0.77</v>
      </c>
      <c r="I1639" s="46">
        <v>0</v>
      </c>
      <c r="J1639" s="46">
        <v>0.28999999999999998</v>
      </c>
      <c r="K1639" s="46">
        <v>0.5</v>
      </c>
    </row>
    <row r="1640" spans="1:11" ht="12.75" hidden="1" customHeight="1" x14ac:dyDescent="0.25">
      <c r="A1640" s="22" t="s">
        <v>759</v>
      </c>
      <c r="B1640" s="22">
        <v>2012</v>
      </c>
      <c r="C1640" s="22" t="s">
        <v>5576</v>
      </c>
      <c r="D1640" s="22">
        <v>666</v>
      </c>
      <c r="E1640" s="22" t="s">
        <v>341</v>
      </c>
      <c r="F1640" s="22" t="s">
        <v>2473</v>
      </c>
      <c r="G1640" s="61" t="s">
        <v>172</v>
      </c>
      <c r="H1640" s="46">
        <v>0.73</v>
      </c>
      <c r="I1640" s="46">
        <v>0.16</v>
      </c>
      <c r="J1640" s="46">
        <v>0.34</v>
      </c>
      <c r="K1640" s="46">
        <v>0.16</v>
      </c>
    </row>
    <row r="1641" spans="1:11" ht="12.75" hidden="1" customHeight="1" x14ac:dyDescent="0.25">
      <c r="A1641" s="22" t="s">
        <v>761</v>
      </c>
      <c r="B1641" s="22">
        <v>2012</v>
      </c>
      <c r="C1641" s="22" t="s">
        <v>5576</v>
      </c>
      <c r="D1641" s="22">
        <v>667</v>
      </c>
      <c r="E1641" s="22" t="s">
        <v>341</v>
      </c>
      <c r="F1641" s="22" t="s">
        <v>2474</v>
      </c>
      <c r="G1641" s="61" t="s">
        <v>172</v>
      </c>
      <c r="H1641" s="46">
        <v>1.38</v>
      </c>
      <c r="I1641" s="46">
        <v>1.03</v>
      </c>
      <c r="J1641" s="46">
        <v>0.49</v>
      </c>
      <c r="K1641" s="46">
        <v>0.82</v>
      </c>
    </row>
    <row r="1642" spans="1:11" ht="12.75" hidden="1" customHeight="1" x14ac:dyDescent="0.25">
      <c r="A1642" s="22" t="s">
        <v>763</v>
      </c>
      <c r="B1642" s="22">
        <v>2012</v>
      </c>
      <c r="C1642" s="22" t="s">
        <v>5576</v>
      </c>
      <c r="D1642" s="22">
        <v>668</v>
      </c>
      <c r="E1642" s="22" t="s">
        <v>341</v>
      </c>
      <c r="F1642" s="22" t="s">
        <v>2475</v>
      </c>
      <c r="G1642" s="61" t="s">
        <v>172</v>
      </c>
      <c r="H1642" s="46">
        <v>1</v>
      </c>
      <c r="I1642" s="46">
        <v>0.87</v>
      </c>
      <c r="J1642" s="46">
        <v>0</v>
      </c>
      <c r="K1642" s="46">
        <v>0.32</v>
      </c>
    </row>
    <row r="1643" spans="1:11" ht="12.75" hidden="1" customHeight="1" x14ac:dyDescent="0.25">
      <c r="A1643" s="22" t="s">
        <v>765</v>
      </c>
      <c r="B1643" s="22">
        <v>2012</v>
      </c>
      <c r="C1643" s="22" t="s">
        <v>5576</v>
      </c>
      <c r="D1643" s="22">
        <v>669</v>
      </c>
      <c r="E1643" s="22" t="s">
        <v>341</v>
      </c>
      <c r="F1643" s="22" t="s">
        <v>2476</v>
      </c>
      <c r="G1643" s="61" t="s">
        <v>172</v>
      </c>
      <c r="H1643" s="46">
        <v>1.01</v>
      </c>
      <c r="I1643" s="46">
        <v>0</v>
      </c>
      <c r="J1643" s="46">
        <v>3.19</v>
      </c>
      <c r="K1643" s="46">
        <v>0.16</v>
      </c>
    </row>
    <row r="1644" spans="1:11" ht="12.75" hidden="1" customHeight="1" x14ac:dyDescent="0.25">
      <c r="A1644" s="22" t="s">
        <v>767</v>
      </c>
      <c r="B1644" s="22">
        <v>2012</v>
      </c>
      <c r="C1644" s="22" t="s">
        <v>5576</v>
      </c>
      <c r="D1644" s="22">
        <v>670</v>
      </c>
      <c r="E1644" s="22" t="s">
        <v>341</v>
      </c>
      <c r="F1644" s="22"/>
      <c r="G1644" s="61" t="s">
        <v>172</v>
      </c>
      <c r="H1644" s="46">
        <v>0.02</v>
      </c>
      <c r="I1644" s="46">
        <v>0</v>
      </c>
      <c r="J1644" s="46">
        <v>0</v>
      </c>
      <c r="K1644" s="46">
        <v>0.21</v>
      </c>
    </row>
    <row r="1645" spans="1:11" ht="12.75" hidden="1" customHeight="1" x14ac:dyDescent="0.25">
      <c r="A1645" s="22" t="s">
        <v>769</v>
      </c>
      <c r="B1645" s="22">
        <v>2012</v>
      </c>
      <c r="C1645" s="22" t="s">
        <v>5576</v>
      </c>
      <c r="D1645" s="22">
        <v>671</v>
      </c>
      <c r="E1645" s="22" t="s">
        <v>341</v>
      </c>
      <c r="F1645" s="22" t="s">
        <v>2477</v>
      </c>
      <c r="G1645" s="61" t="s">
        <v>172</v>
      </c>
      <c r="H1645" s="46">
        <v>0.2</v>
      </c>
      <c r="I1645" s="46">
        <v>0</v>
      </c>
      <c r="J1645" s="46">
        <v>0</v>
      </c>
      <c r="K1645" s="46">
        <v>0.15</v>
      </c>
    </row>
    <row r="1646" spans="1:11" ht="12.75" hidden="1" customHeight="1" x14ac:dyDescent="0.25">
      <c r="A1646" s="22" t="s">
        <v>771</v>
      </c>
      <c r="B1646" s="22">
        <v>2012</v>
      </c>
      <c r="C1646" s="22" t="s">
        <v>5576</v>
      </c>
      <c r="D1646" s="22">
        <v>672</v>
      </c>
      <c r="E1646" s="22" t="s">
        <v>341</v>
      </c>
      <c r="F1646" s="22" t="s">
        <v>2478</v>
      </c>
      <c r="G1646" s="61" t="s">
        <v>172</v>
      </c>
      <c r="H1646" s="46">
        <v>0.05</v>
      </c>
      <c r="I1646" s="46">
        <v>0.14000000000000001</v>
      </c>
      <c r="J1646" s="46">
        <v>0</v>
      </c>
      <c r="K1646" s="46">
        <v>0.06</v>
      </c>
    </row>
    <row r="1647" spans="1:11" ht="12.75" hidden="1" customHeight="1" x14ac:dyDescent="0.25">
      <c r="A1647" s="22" t="s">
        <v>772</v>
      </c>
      <c r="B1647" s="22">
        <v>2012</v>
      </c>
      <c r="C1647" s="22" t="s">
        <v>5576</v>
      </c>
      <c r="D1647" s="22">
        <v>673</v>
      </c>
      <c r="E1647" s="22" t="s">
        <v>341</v>
      </c>
      <c r="F1647" s="22" t="s">
        <v>2479</v>
      </c>
      <c r="G1647" s="61" t="s">
        <v>172</v>
      </c>
      <c r="H1647" s="46">
        <v>0.26</v>
      </c>
      <c r="I1647" s="46">
        <v>0</v>
      </c>
      <c r="J1647" s="46">
        <v>0</v>
      </c>
      <c r="K1647" s="46">
        <v>0.13</v>
      </c>
    </row>
    <row r="1648" spans="1:11" ht="12.75" hidden="1" customHeight="1" x14ac:dyDescent="0.25">
      <c r="A1648" s="22" t="s">
        <v>773</v>
      </c>
      <c r="B1648" s="22">
        <v>2012</v>
      </c>
      <c r="C1648" s="22" t="s">
        <v>5576</v>
      </c>
      <c r="D1648" s="22">
        <v>674</v>
      </c>
      <c r="E1648" s="22" t="s">
        <v>341</v>
      </c>
      <c r="F1648" s="22" t="s">
        <v>2480</v>
      </c>
      <c r="G1648" s="61" t="s">
        <v>172</v>
      </c>
      <c r="H1648" s="46">
        <v>0.16</v>
      </c>
      <c r="I1648" s="46">
        <v>0</v>
      </c>
      <c r="J1648" s="46">
        <v>0</v>
      </c>
      <c r="K1648" s="46">
        <v>0.14000000000000001</v>
      </c>
    </row>
    <row r="1649" spans="1:11" ht="12.75" hidden="1" customHeight="1" x14ac:dyDescent="0.25">
      <c r="A1649" s="22" t="s">
        <v>774</v>
      </c>
      <c r="B1649" s="22">
        <v>2012</v>
      </c>
      <c r="C1649" s="22" t="s">
        <v>5576</v>
      </c>
      <c r="D1649" s="22">
        <v>675</v>
      </c>
      <c r="E1649" s="22" t="s">
        <v>341</v>
      </c>
      <c r="F1649" s="22"/>
      <c r="G1649" s="61" t="s">
        <v>172</v>
      </c>
      <c r="H1649" s="46">
        <v>0</v>
      </c>
      <c r="I1649" s="46">
        <v>0</v>
      </c>
      <c r="J1649" s="46">
        <v>0</v>
      </c>
      <c r="K1649" s="46">
        <v>0</v>
      </c>
    </row>
    <row r="1650" spans="1:11" ht="12.75" hidden="1" customHeight="1" x14ac:dyDescent="0.25">
      <c r="A1650" s="22" t="s">
        <v>775</v>
      </c>
      <c r="B1650" s="22">
        <v>2012</v>
      </c>
      <c r="C1650" s="22" t="s">
        <v>5576</v>
      </c>
      <c r="D1650" s="22">
        <v>676</v>
      </c>
      <c r="E1650" s="22" t="s">
        <v>341</v>
      </c>
      <c r="F1650" s="22" t="s">
        <v>2481</v>
      </c>
      <c r="G1650" s="61" t="s">
        <v>172</v>
      </c>
      <c r="H1650" s="46">
        <v>0.79</v>
      </c>
      <c r="I1650" s="46">
        <v>0.24</v>
      </c>
      <c r="J1650" s="46">
        <v>0</v>
      </c>
      <c r="K1650" s="46">
        <v>0.4</v>
      </c>
    </row>
    <row r="1651" spans="1:11" ht="12.75" hidden="1" customHeight="1" x14ac:dyDescent="0.25">
      <c r="A1651" s="22" t="s">
        <v>776</v>
      </c>
      <c r="B1651" s="22">
        <v>2012</v>
      </c>
      <c r="C1651" s="22" t="s">
        <v>5576</v>
      </c>
      <c r="D1651" s="22">
        <v>677</v>
      </c>
      <c r="E1651" s="22" t="s">
        <v>341</v>
      </c>
      <c r="F1651" s="22" t="s">
        <v>2482</v>
      </c>
      <c r="G1651" s="61" t="s">
        <v>172</v>
      </c>
      <c r="H1651" s="46">
        <v>1.1399999999999999</v>
      </c>
      <c r="I1651" s="46">
        <v>0</v>
      </c>
      <c r="J1651" s="46">
        <v>0</v>
      </c>
      <c r="K1651" s="46">
        <v>0.27</v>
      </c>
    </row>
    <row r="1652" spans="1:11" ht="12.75" hidden="1" customHeight="1" x14ac:dyDescent="0.25">
      <c r="A1652" s="22" t="s">
        <v>777</v>
      </c>
      <c r="B1652" s="22">
        <v>2012</v>
      </c>
      <c r="C1652" s="22" t="s">
        <v>5576</v>
      </c>
      <c r="D1652" s="22">
        <v>678</v>
      </c>
      <c r="E1652" s="22" t="s">
        <v>341</v>
      </c>
      <c r="F1652" s="22" t="s">
        <v>2483</v>
      </c>
      <c r="G1652" s="61" t="s">
        <v>172</v>
      </c>
      <c r="H1652" s="46">
        <v>1.83</v>
      </c>
      <c r="I1652" s="46">
        <v>0.72</v>
      </c>
      <c r="J1652" s="46">
        <v>0.38</v>
      </c>
      <c r="K1652" s="46">
        <v>0.49</v>
      </c>
    </row>
    <row r="1653" spans="1:11" ht="12.75" hidden="1" customHeight="1" x14ac:dyDescent="0.25">
      <c r="A1653" s="22" t="s">
        <v>778</v>
      </c>
      <c r="B1653" s="22">
        <v>2012</v>
      </c>
      <c r="C1653" s="22" t="s">
        <v>5576</v>
      </c>
      <c r="D1653" s="22">
        <v>679</v>
      </c>
      <c r="E1653" s="22" t="s">
        <v>341</v>
      </c>
      <c r="F1653" s="22" t="s">
        <v>2484</v>
      </c>
      <c r="G1653" s="61" t="s">
        <v>172</v>
      </c>
      <c r="H1653" s="46">
        <v>1.32</v>
      </c>
      <c r="I1653" s="46">
        <v>0</v>
      </c>
      <c r="J1653" s="46">
        <v>0</v>
      </c>
      <c r="K1653" s="46">
        <v>0.51</v>
      </c>
    </row>
    <row r="1654" spans="1:11" ht="12.75" hidden="1" customHeight="1" x14ac:dyDescent="0.25">
      <c r="A1654" s="22" t="s">
        <v>779</v>
      </c>
      <c r="B1654" s="22">
        <v>2012</v>
      </c>
      <c r="C1654" s="22" t="s">
        <v>5576</v>
      </c>
      <c r="D1654" s="22">
        <v>680</v>
      </c>
      <c r="E1654" s="22" t="s">
        <v>341</v>
      </c>
      <c r="F1654" s="22" t="s">
        <v>2485</v>
      </c>
      <c r="G1654" s="61" t="s">
        <v>172</v>
      </c>
      <c r="H1654" s="46">
        <v>1.1599999999999999</v>
      </c>
      <c r="I1654" s="46">
        <v>0</v>
      </c>
      <c r="J1654" s="46">
        <v>0</v>
      </c>
      <c r="K1654" s="46">
        <v>0.14000000000000001</v>
      </c>
    </row>
    <row r="1655" spans="1:11" ht="12.75" hidden="1" customHeight="1" x14ac:dyDescent="0.25">
      <c r="A1655" s="22" t="s">
        <v>780</v>
      </c>
      <c r="B1655" s="22">
        <v>2012</v>
      </c>
      <c r="C1655" s="22" t="s">
        <v>5576</v>
      </c>
      <c r="D1655" s="22">
        <v>681</v>
      </c>
      <c r="E1655" s="22" t="s">
        <v>341</v>
      </c>
      <c r="F1655" s="22" t="s">
        <v>2486</v>
      </c>
      <c r="G1655" s="61" t="s">
        <v>172</v>
      </c>
      <c r="H1655" s="46">
        <v>1.1100000000000001</v>
      </c>
      <c r="I1655" s="46">
        <v>0.7</v>
      </c>
      <c r="J1655" s="46">
        <v>0</v>
      </c>
      <c r="K1655" s="46">
        <v>0.28000000000000003</v>
      </c>
    </row>
    <row r="1656" spans="1:11" ht="15" hidden="1" customHeight="1" x14ac:dyDescent="0.25">
      <c r="A1656" s="22" t="s">
        <v>781</v>
      </c>
      <c r="B1656" s="22">
        <v>2012</v>
      </c>
      <c r="C1656" s="22" t="s">
        <v>5576</v>
      </c>
      <c r="D1656" s="22">
        <v>682</v>
      </c>
      <c r="E1656" s="22" t="s">
        <v>341</v>
      </c>
      <c r="F1656" s="22" t="s">
        <v>2487</v>
      </c>
      <c r="G1656" s="61" t="s">
        <v>172</v>
      </c>
      <c r="H1656" s="46">
        <v>0.67</v>
      </c>
      <c r="I1656" s="46">
        <v>0.3</v>
      </c>
      <c r="J1656" s="46">
        <v>1.21</v>
      </c>
      <c r="K1656" s="46">
        <v>0.14000000000000001</v>
      </c>
    </row>
    <row r="1657" spans="1:11" ht="12.75" hidden="1" customHeight="1" x14ac:dyDescent="0.25">
      <c r="A1657" s="22" t="s">
        <v>782</v>
      </c>
      <c r="B1657" s="22">
        <v>2012</v>
      </c>
      <c r="C1657" s="22" t="s">
        <v>5576</v>
      </c>
      <c r="D1657" s="22">
        <v>683</v>
      </c>
      <c r="E1657" s="22" t="s">
        <v>341</v>
      </c>
      <c r="F1657" s="22" t="s">
        <v>2488</v>
      </c>
      <c r="G1657" s="61" t="s">
        <v>172</v>
      </c>
      <c r="H1657" s="46">
        <v>0.09</v>
      </c>
      <c r="I1657" s="46">
        <v>0</v>
      </c>
      <c r="J1657" s="46">
        <v>0</v>
      </c>
      <c r="K1657" s="46">
        <v>0</v>
      </c>
    </row>
    <row r="1658" spans="1:11" ht="12.75" hidden="1" customHeight="1" x14ac:dyDescent="0.25">
      <c r="A1658" s="22" t="s">
        <v>783</v>
      </c>
      <c r="B1658" s="22">
        <v>2012</v>
      </c>
      <c r="C1658" s="22" t="s">
        <v>5576</v>
      </c>
      <c r="D1658" s="22">
        <v>684</v>
      </c>
      <c r="E1658" s="22" t="s">
        <v>341</v>
      </c>
      <c r="F1658" s="22"/>
      <c r="G1658" s="61" t="s">
        <v>172</v>
      </c>
      <c r="H1658" s="46">
        <v>0.03</v>
      </c>
      <c r="I1658" s="46">
        <v>0</v>
      </c>
      <c r="J1658" s="46">
        <v>0</v>
      </c>
      <c r="K1658" s="46">
        <v>0</v>
      </c>
    </row>
    <row r="1659" spans="1:11" ht="12.75" hidden="1" customHeight="1" x14ac:dyDescent="0.25">
      <c r="A1659" s="22" t="s">
        <v>784</v>
      </c>
      <c r="B1659" s="22">
        <v>2012</v>
      </c>
      <c r="C1659" s="22" t="s">
        <v>5576</v>
      </c>
      <c r="D1659" s="22">
        <v>685</v>
      </c>
      <c r="E1659" s="22" t="s">
        <v>341</v>
      </c>
      <c r="F1659" s="22"/>
      <c r="G1659" s="61" t="s">
        <v>172</v>
      </c>
      <c r="H1659" s="46">
        <v>0</v>
      </c>
      <c r="I1659" s="46">
        <v>0</v>
      </c>
      <c r="J1659" s="46">
        <v>0</v>
      </c>
      <c r="K1659" s="46">
        <v>0</v>
      </c>
    </row>
    <row r="1660" spans="1:11" ht="12.75" hidden="1" customHeight="1" x14ac:dyDescent="0.25">
      <c r="A1660" s="22" t="s">
        <v>785</v>
      </c>
      <c r="B1660" s="22">
        <v>2012</v>
      </c>
      <c r="C1660" s="22" t="s">
        <v>5576</v>
      </c>
      <c r="D1660" s="22">
        <v>686</v>
      </c>
      <c r="E1660" s="22" t="s">
        <v>341</v>
      </c>
      <c r="F1660" s="22"/>
      <c r="G1660" s="61" t="s">
        <v>172</v>
      </c>
      <c r="H1660" s="46">
        <v>0.02</v>
      </c>
      <c r="I1660" s="46">
        <v>0</v>
      </c>
      <c r="J1660" s="46">
        <v>0</v>
      </c>
      <c r="K1660" s="46">
        <v>0</v>
      </c>
    </row>
    <row r="1661" spans="1:11" ht="12.75" hidden="1" customHeight="1" x14ac:dyDescent="0.25">
      <c r="A1661" s="22" t="s">
        <v>786</v>
      </c>
      <c r="B1661" s="22">
        <v>2012</v>
      </c>
      <c r="C1661" s="22" t="s">
        <v>5576</v>
      </c>
      <c r="D1661" s="22">
        <v>687</v>
      </c>
      <c r="E1661" s="22" t="s">
        <v>341</v>
      </c>
      <c r="F1661" s="22" t="s">
        <v>2489</v>
      </c>
      <c r="G1661" s="61" t="s">
        <v>172</v>
      </c>
      <c r="H1661" s="46">
        <v>0.79</v>
      </c>
      <c r="I1661" s="46">
        <v>0.38</v>
      </c>
      <c r="J1661" s="46">
        <v>0</v>
      </c>
      <c r="K1661" s="46">
        <v>7.0000000000000007E-2</v>
      </c>
    </row>
    <row r="1662" spans="1:11" ht="12.75" hidden="1" customHeight="1" x14ac:dyDescent="0.25">
      <c r="A1662" s="22" t="s">
        <v>787</v>
      </c>
      <c r="B1662" s="22">
        <v>2012</v>
      </c>
      <c r="C1662" s="22" t="s">
        <v>5576</v>
      </c>
      <c r="D1662" s="22">
        <v>688</v>
      </c>
      <c r="E1662" s="22" t="s">
        <v>341</v>
      </c>
      <c r="F1662" s="22" t="s">
        <v>2490</v>
      </c>
      <c r="G1662" s="61" t="s">
        <v>172</v>
      </c>
      <c r="H1662" s="46">
        <v>1.29</v>
      </c>
      <c r="I1662" s="46">
        <v>0</v>
      </c>
      <c r="J1662" s="46">
        <v>1.42</v>
      </c>
      <c r="K1662" s="46">
        <v>0.34</v>
      </c>
    </row>
    <row r="1663" spans="1:11" ht="12.75" hidden="1" customHeight="1" x14ac:dyDescent="0.25">
      <c r="A1663" s="22" t="s">
        <v>788</v>
      </c>
      <c r="B1663" s="22">
        <v>2012</v>
      </c>
      <c r="C1663" s="22" t="s">
        <v>5576</v>
      </c>
      <c r="D1663" s="22">
        <v>689</v>
      </c>
      <c r="E1663" s="22" t="s">
        <v>341</v>
      </c>
      <c r="F1663" s="22" t="s">
        <v>2491</v>
      </c>
      <c r="G1663" s="61" t="s">
        <v>172</v>
      </c>
      <c r="H1663" s="46">
        <v>1.97</v>
      </c>
      <c r="I1663" s="46">
        <v>0.16</v>
      </c>
      <c r="J1663" s="46">
        <v>0.95</v>
      </c>
      <c r="K1663" s="46">
        <v>0.55000000000000004</v>
      </c>
    </row>
    <row r="1664" spans="1:11" ht="15" hidden="1" customHeight="1" x14ac:dyDescent="0.25">
      <c r="A1664" s="22" t="s">
        <v>789</v>
      </c>
      <c r="B1664" s="22">
        <v>2012</v>
      </c>
      <c r="C1664" s="22" t="s">
        <v>5576</v>
      </c>
      <c r="D1664" s="22">
        <v>690</v>
      </c>
      <c r="E1664" s="22" t="s">
        <v>341</v>
      </c>
      <c r="F1664" s="22" t="s">
        <v>2492</v>
      </c>
      <c r="G1664" s="61" t="s">
        <v>172</v>
      </c>
      <c r="H1664" s="46">
        <v>1.59</v>
      </c>
      <c r="I1664" s="46">
        <v>0.84</v>
      </c>
      <c r="J1664" s="46">
        <v>1.07</v>
      </c>
      <c r="K1664" s="46">
        <v>0.25</v>
      </c>
    </row>
    <row r="1665" spans="1:11" ht="12.75" hidden="1" customHeight="1" x14ac:dyDescent="0.25">
      <c r="A1665" s="22" t="s">
        <v>790</v>
      </c>
      <c r="B1665" s="22">
        <v>2012</v>
      </c>
      <c r="C1665" s="22" t="s">
        <v>5576</v>
      </c>
      <c r="D1665" s="22">
        <v>691</v>
      </c>
      <c r="E1665" s="22" t="s">
        <v>341</v>
      </c>
      <c r="F1665" s="22" t="s">
        <v>2493</v>
      </c>
      <c r="G1665" s="61" t="s">
        <v>172</v>
      </c>
      <c r="H1665" s="46">
        <v>0.67</v>
      </c>
      <c r="I1665" s="46">
        <v>0.97</v>
      </c>
      <c r="J1665" s="46">
        <v>1.08</v>
      </c>
      <c r="K1665" s="46">
        <v>0.57999999999999996</v>
      </c>
    </row>
    <row r="1666" spans="1:11" ht="15" hidden="1" customHeight="1" x14ac:dyDescent="0.25">
      <c r="A1666" s="22" t="s">
        <v>791</v>
      </c>
      <c r="B1666" s="22">
        <v>2012</v>
      </c>
      <c r="C1666" s="22" t="s">
        <v>5576</v>
      </c>
      <c r="D1666" s="22">
        <v>692</v>
      </c>
      <c r="E1666" s="22" t="s">
        <v>341</v>
      </c>
      <c r="F1666" s="22" t="s">
        <v>2494</v>
      </c>
      <c r="G1666" s="61" t="s">
        <v>172</v>
      </c>
      <c r="H1666" s="46">
        <v>1.1599999999999999</v>
      </c>
      <c r="I1666" s="46">
        <v>1.32</v>
      </c>
      <c r="J1666" s="46">
        <v>0</v>
      </c>
      <c r="K1666" s="46">
        <v>0.3</v>
      </c>
    </row>
    <row r="1667" spans="1:11" ht="12.75" hidden="1" customHeight="1" x14ac:dyDescent="0.25">
      <c r="A1667" s="22" t="s">
        <v>792</v>
      </c>
      <c r="B1667" s="22">
        <v>2012</v>
      </c>
      <c r="C1667" s="22" t="s">
        <v>5576</v>
      </c>
      <c r="D1667" s="22">
        <v>693</v>
      </c>
      <c r="E1667" s="22" t="s">
        <v>341</v>
      </c>
      <c r="F1667" s="22" t="s">
        <v>2495</v>
      </c>
      <c r="G1667" s="61" t="s">
        <v>172</v>
      </c>
      <c r="H1667" s="46">
        <v>0.61</v>
      </c>
      <c r="I1667" s="46">
        <v>0.84</v>
      </c>
      <c r="J1667" s="46">
        <v>0</v>
      </c>
      <c r="K1667" s="46">
        <v>0.4</v>
      </c>
    </row>
    <row r="1668" spans="1:11" ht="12.75" hidden="1" customHeight="1" x14ac:dyDescent="0.25">
      <c r="A1668" s="22" t="s">
        <v>793</v>
      </c>
      <c r="B1668" s="22">
        <v>2012</v>
      </c>
      <c r="C1668" s="22" t="s">
        <v>5576</v>
      </c>
      <c r="D1668" s="22">
        <v>694</v>
      </c>
      <c r="E1668" s="22" t="s">
        <v>341</v>
      </c>
      <c r="F1668" s="22"/>
      <c r="G1668" s="61" t="s">
        <v>172</v>
      </c>
      <c r="H1668" s="46">
        <v>0</v>
      </c>
      <c r="I1668" s="46">
        <v>0</v>
      </c>
      <c r="J1668" s="46">
        <v>0</v>
      </c>
      <c r="K1668" s="46">
        <v>0.12</v>
      </c>
    </row>
    <row r="1669" spans="1:11" ht="12.75" hidden="1" customHeight="1" x14ac:dyDescent="0.25">
      <c r="A1669" s="22" t="s">
        <v>794</v>
      </c>
      <c r="B1669" s="22">
        <v>2012</v>
      </c>
      <c r="C1669" s="22" t="s">
        <v>5576</v>
      </c>
      <c r="D1669" s="22">
        <v>695</v>
      </c>
      <c r="E1669" s="22" t="s">
        <v>341</v>
      </c>
      <c r="F1669" s="22" t="s">
        <v>2496</v>
      </c>
      <c r="G1669" s="61" t="s">
        <v>172</v>
      </c>
      <c r="H1669" s="46">
        <v>0.3</v>
      </c>
      <c r="I1669" s="46">
        <v>0</v>
      </c>
      <c r="J1669" s="46">
        <v>0</v>
      </c>
      <c r="K1669" s="46">
        <v>0</v>
      </c>
    </row>
    <row r="1670" spans="1:11" ht="12.75" hidden="1" customHeight="1" x14ac:dyDescent="0.25">
      <c r="A1670" s="22" t="s">
        <v>795</v>
      </c>
      <c r="B1670" s="22">
        <v>2012</v>
      </c>
      <c r="C1670" s="22" t="s">
        <v>5576</v>
      </c>
      <c r="D1670" s="22">
        <v>696</v>
      </c>
      <c r="E1670" s="22" t="s">
        <v>341</v>
      </c>
      <c r="F1670" s="22"/>
      <c r="G1670" s="61" t="s">
        <v>172</v>
      </c>
      <c r="H1670" s="46">
        <v>0</v>
      </c>
      <c r="I1670" s="46">
        <v>0</v>
      </c>
      <c r="J1670" s="46">
        <v>0</v>
      </c>
      <c r="K1670" s="46">
        <v>0</v>
      </c>
    </row>
    <row r="1671" spans="1:11" ht="12.75" hidden="1" customHeight="1" x14ac:dyDescent="0.25">
      <c r="A1671" s="22" t="s">
        <v>796</v>
      </c>
      <c r="B1671" s="22">
        <v>2012</v>
      </c>
      <c r="C1671" s="22" t="s">
        <v>5576</v>
      </c>
      <c r="D1671" s="22">
        <v>697</v>
      </c>
      <c r="E1671" s="22" t="s">
        <v>341</v>
      </c>
      <c r="F1671" s="22"/>
      <c r="G1671" s="61" t="s">
        <v>172</v>
      </c>
      <c r="H1671" s="46">
        <v>0.02</v>
      </c>
      <c r="I1671" s="46">
        <v>0</v>
      </c>
      <c r="J1671" s="46">
        <v>0</v>
      </c>
      <c r="K1671" s="46">
        <v>0</v>
      </c>
    </row>
    <row r="1672" spans="1:11" ht="12.75" hidden="1" customHeight="1" x14ac:dyDescent="0.25">
      <c r="A1672" s="22" t="s">
        <v>797</v>
      </c>
      <c r="B1672" s="22">
        <v>2012</v>
      </c>
      <c r="C1672" s="22" t="s">
        <v>5576</v>
      </c>
      <c r="D1672" s="22">
        <v>698</v>
      </c>
      <c r="E1672" s="22" t="s">
        <v>341</v>
      </c>
      <c r="F1672" s="22" t="s">
        <v>2497</v>
      </c>
      <c r="G1672" s="61" t="s">
        <v>172</v>
      </c>
      <c r="H1672" s="46">
        <v>1.44</v>
      </c>
      <c r="I1672" s="46">
        <v>0</v>
      </c>
      <c r="J1672" s="46">
        <v>0</v>
      </c>
      <c r="K1672" s="46">
        <v>0.02</v>
      </c>
    </row>
    <row r="1673" spans="1:11" ht="12.75" hidden="1" customHeight="1" x14ac:dyDescent="0.25">
      <c r="A1673" s="22" t="s">
        <v>798</v>
      </c>
      <c r="B1673" s="22">
        <v>2012</v>
      </c>
      <c r="C1673" s="22" t="s">
        <v>5576</v>
      </c>
      <c r="D1673" s="22">
        <v>699</v>
      </c>
      <c r="E1673" s="22" t="s">
        <v>341</v>
      </c>
      <c r="F1673" s="22" t="s">
        <v>2498</v>
      </c>
      <c r="G1673" s="61" t="s">
        <v>172</v>
      </c>
      <c r="H1673" s="46">
        <v>1.0900000000000001</v>
      </c>
      <c r="I1673" s="46">
        <v>0.63</v>
      </c>
      <c r="J1673" s="46">
        <v>0</v>
      </c>
      <c r="K1673" s="46">
        <v>7.0000000000000007E-2</v>
      </c>
    </row>
    <row r="1674" spans="1:11" ht="12.75" hidden="1" customHeight="1" x14ac:dyDescent="0.25">
      <c r="A1674" s="22" t="s">
        <v>799</v>
      </c>
      <c r="B1674" s="22">
        <v>2012</v>
      </c>
      <c r="C1674" s="22" t="s">
        <v>5576</v>
      </c>
      <c r="D1674" s="22">
        <v>700</v>
      </c>
      <c r="E1674" s="22" t="s">
        <v>341</v>
      </c>
      <c r="F1674" s="22" t="s">
        <v>2499</v>
      </c>
      <c r="G1674" s="61" t="s">
        <v>172</v>
      </c>
      <c r="H1674" s="46">
        <v>2.33</v>
      </c>
      <c r="I1674" s="46">
        <v>0</v>
      </c>
      <c r="J1674" s="46">
        <v>2.87</v>
      </c>
      <c r="K1674" s="46">
        <v>0.44</v>
      </c>
    </row>
    <row r="1675" spans="1:11" ht="15" hidden="1" customHeight="1" x14ac:dyDescent="0.25">
      <c r="A1675" s="22" t="s">
        <v>800</v>
      </c>
      <c r="B1675" s="22">
        <v>2012</v>
      </c>
      <c r="C1675" s="22" t="s">
        <v>5576</v>
      </c>
      <c r="D1675" s="22">
        <v>701</v>
      </c>
      <c r="E1675" s="22" t="s">
        <v>341</v>
      </c>
      <c r="F1675" s="22" t="s">
        <v>2500</v>
      </c>
      <c r="G1675" s="61" t="s">
        <v>172</v>
      </c>
      <c r="H1675" s="46">
        <v>1.84</v>
      </c>
      <c r="I1675" s="46">
        <v>0.45</v>
      </c>
      <c r="J1675" s="46">
        <v>0.32</v>
      </c>
      <c r="K1675" s="46">
        <v>0.37</v>
      </c>
    </row>
    <row r="1676" spans="1:11" ht="12.75" hidden="1" customHeight="1" x14ac:dyDescent="0.25">
      <c r="A1676" s="22" t="s">
        <v>801</v>
      </c>
      <c r="B1676" s="22">
        <v>2012</v>
      </c>
      <c r="C1676" s="22" t="s">
        <v>5576</v>
      </c>
      <c r="D1676" s="22">
        <v>702</v>
      </c>
      <c r="E1676" s="22" t="s">
        <v>341</v>
      </c>
      <c r="F1676" s="22" t="s">
        <v>2501</v>
      </c>
      <c r="G1676" s="61" t="s">
        <v>172</v>
      </c>
      <c r="H1676" s="46">
        <v>1.1200000000000001</v>
      </c>
      <c r="I1676" s="46">
        <v>0</v>
      </c>
      <c r="J1676" s="46">
        <v>0</v>
      </c>
      <c r="K1676" s="46">
        <v>1.1100000000000001</v>
      </c>
    </row>
    <row r="1677" spans="1:11" ht="12.75" hidden="1" customHeight="1" x14ac:dyDescent="0.25">
      <c r="A1677" s="22" t="s">
        <v>802</v>
      </c>
      <c r="B1677" s="22">
        <v>2012</v>
      </c>
      <c r="C1677" s="22" t="s">
        <v>5576</v>
      </c>
      <c r="D1677" s="22">
        <v>703</v>
      </c>
      <c r="E1677" s="22" t="s">
        <v>341</v>
      </c>
      <c r="F1677" s="22" t="s">
        <v>2502</v>
      </c>
      <c r="G1677" s="61" t="s">
        <v>172</v>
      </c>
      <c r="H1677" s="46">
        <v>0.94</v>
      </c>
      <c r="I1677" s="46">
        <v>0.28999999999999998</v>
      </c>
      <c r="J1677" s="46">
        <v>0</v>
      </c>
      <c r="K1677" s="46">
        <v>0.34</v>
      </c>
    </row>
    <row r="1678" spans="1:11" ht="12.75" hidden="1" customHeight="1" x14ac:dyDescent="0.25">
      <c r="A1678" s="22" t="s">
        <v>803</v>
      </c>
      <c r="B1678" s="22">
        <v>2012</v>
      </c>
      <c r="C1678" s="22" t="s">
        <v>5576</v>
      </c>
      <c r="D1678" s="22">
        <v>704</v>
      </c>
      <c r="E1678" s="22" t="s">
        <v>341</v>
      </c>
      <c r="F1678" s="22" t="s">
        <v>2503</v>
      </c>
      <c r="G1678" s="61" t="s">
        <v>172</v>
      </c>
      <c r="H1678" s="46">
        <v>0.52</v>
      </c>
      <c r="I1678" s="46">
        <v>0</v>
      </c>
      <c r="J1678" s="46">
        <v>0</v>
      </c>
      <c r="K1678" s="46">
        <v>0.46</v>
      </c>
    </row>
    <row r="1679" spans="1:11" ht="12.75" hidden="1" customHeight="1" x14ac:dyDescent="0.25">
      <c r="A1679" s="22" t="s">
        <v>804</v>
      </c>
      <c r="B1679" s="22">
        <v>2012</v>
      </c>
      <c r="C1679" s="22" t="s">
        <v>5576</v>
      </c>
      <c r="D1679" s="22">
        <v>705</v>
      </c>
      <c r="E1679" s="22" t="s">
        <v>341</v>
      </c>
      <c r="F1679" s="22" t="s">
        <v>2504</v>
      </c>
      <c r="G1679" s="61" t="s">
        <v>172</v>
      </c>
      <c r="H1679" s="46">
        <v>0.23</v>
      </c>
      <c r="I1679" s="46">
        <v>0.13</v>
      </c>
      <c r="J1679" s="46">
        <v>1.0900000000000001</v>
      </c>
      <c r="K1679" s="46">
        <v>0</v>
      </c>
    </row>
    <row r="1680" spans="1:11" ht="12.75" hidden="1" customHeight="1" x14ac:dyDescent="0.25">
      <c r="A1680" s="22" t="s">
        <v>805</v>
      </c>
      <c r="B1680" s="22">
        <v>2012</v>
      </c>
      <c r="C1680" s="22" t="s">
        <v>5576</v>
      </c>
      <c r="D1680" s="22">
        <v>706</v>
      </c>
      <c r="E1680" s="22" t="s">
        <v>341</v>
      </c>
      <c r="F1680" s="22"/>
      <c r="G1680" s="61" t="s">
        <v>172</v>
      </c>
      <c r="H1680" s="46">
        <v>0.03</v>
      </c>
      <c r="I1680" s="46">
        <v>0</v>
      </c>
      <c r="J1680" s="46">
        <v>0</v>
      </c>
      <c r="K1680" s="46">
        <v>0</v>
      </c>
    </row>
    <row r="1681" spans="1:11" ht="15" hidden="1" customHeight="1" x14ac:dyDescent="0.25">
      <c r="A1681" s="22" t="s">
        <v>806</v>
      </c>
      <c r="B1681" s="22">
        <v>2012</v>
      </c>
      <c r="C1681" s="22" t="s">
        <v>5576</v>
      </c>
      <c r="D1681" s="22">
        <v>707</v>
      </c>
      <c r="E1681" s="22" t="s">
        <v>341</v>
      </c>
      <c r="F1681" s="22" t="s">
        <v>2505</v>
      </c>
      <c r="G1681" s="61" t="s">
        <v>172</v>
      </c>
      <c r="H1681" s="46">
        <v>0.28999999999999998</v>
      </c>
      <c r="I1681" s="46">
        <v>0</v>
      </c>
      <c r="J1681" s="46">
        <v>0</v>
      </c>
      <c r="K1681" s="46">
        <v>0</v>
      </c>
    </row>
    <row r="1682" spans="1:11" ht="12.75" hidden="1" customHeight="1" x14ac:dyDescent="0.25">
      <c r="A1682" s="22" t="s">
        <v>807</v>
      </c>
      <c r="B1682" s="22">
        <v>2012</v>
      </c>
      <c r="C1682" s="22" t="s">
        <v>5576</v>
      </c>
      <c r="D1682" s="22">
        <v>708</v>
      </c>
      <c r="E1682" s="22" t="s">
        <v>341</v>
      </c>
      <c r="F1682" s="22" t="s">
        <v>2506</v>
      </c>
      <c r="G1682" s="61" t="s">
        <v>172</v>
      </c>
      <c r="H1682" s="46">
        <v>0.26</v>
      </c>
      <c r="I1682" s="46">
        <v>0</v>
      </c>
      <c r="J1682" s="46">
        <v>0</v>
      </c>
      <c r="K1682" s="46">
        <v>0</v>
      </c>
    </row>
    <row r="1683" spans="1:11" ht="15" hidden="1" customHeight="1" x14ac:dyDescent="0.25">
      <c r="A1683" s="22" t="s">
        <v>808</v>
      </c>
      <c r="B1683" s="22">
        <v>2012</v>
      </c>
      <c r="C1683" s="22" t="s">
        <v>5576</v>
      </c>
      <c r="D1683" s="22">
        <v>709</v>
      </c>
      <c r="E1683" s="22" t="s">
        <v>341</v>
      </c>
      <c r="F1683" s="22" t="s">
        <v>2507</v>
      </c>
      <c r="G1683" s="61" t="s">
        <v>172</v>
      </c>
      <c r="H1683" s="46">
        <v>1.1399999999999999</v>
      </c>
      <c r="I1683" s="46">
        <v>0.94</v>
      </c>
      <c r="J1683" s="46">
        <v>0</v>
      </c>
      <c r="K1683" s="46">
        <v>0.31</v>
      </c>
    </row>
    <row r="1684" spans="1:11" ht="15" hidden="1" customHeight="1" x14ac:dyDescent="0.25">
      <c r="A1684" s="22" t="s">
        <v>809</v>
      </c>
      <c r="B1684" s="22">
        <v>2012</v>
      </c>
      <c r="C1684" s="22" t="s">
        <v>5576</v>
      </c>
      <c r="D1684" s="22">
        <v>710</v>
      </c>
      <c r="E1684" s="22" t="s">
        <v>341</v>
      </c>
      <c r="F1684" s="22" t="s">
        <v>2508</v>
      </c>
      <c r="G1684" s="61" t="s">
        <v>172</v>
      </c>
      <c r="H1684" s="46">
        <v>1.1299999999999999</v>
      </c>
      <c r="I1684" s="46">
        <v>0.26</v>
      </c>
      <c r="J1684" s="46">
        <v>0</v>
      </c>
      <c r="K1684" s="46">
        <v>0.2</v>
      </c>
    </row>
    <row r="1685" spans="1:11" ht="12.75" hidden="1" customHeight="1" x14ac:dyDescent="0.25">
      <c r="A1685" s="22" t="s">
        <v>810</v>
      </c>
      <c r="B1685" s="22">
        <v>2012</v>
      </c>
      <c r="C1685" s="22" t="s">
        <v>5576</v>
      </c>
      <c r="D1685" s="22">
        <v>711</v>
      </c>
      <c r="E1685" s="22" t="s">
        <v>341</v>
      </c>
      <c r="F1685" s="22" t="s">
        <v>2509</v>
      </c>
      <c r="G1685" s="61" t="s">
        <v>172</v>
      </c>
      <c r="H1685" s="46">
        <v>1.72</v>
      </c>
      <c r="I1685" s="46">
        <v>1.1200000000000001</v>
      </c>
      <c r="J1685" s="46">
        <v>0</v>
      </c>
      <c r="K1685" s="46">
        <v>0.59</v>
      </c>
    </row>
    <row r="1686" spans="1:11" ht="12.75" hidden="1" customHeight="1" x14ac:dyDescent="0.25">
      <c r="A1686" s="22" t="s">
        <v>811</v>
      </c>
      <c r="B1686" s="22">
        <v>2012</v>
      </c>
      <c r="C1686" s="22" t="s">
        <v>5576</v>
      </c>
      <c r="D1686" s="22">
        <v>712</v>
      </c>
      <c r="E1686" s="22" t="s">
        <v>341</v>
      </c>
      <c r="F1686" s="22" t="s">
        <v>2510</v>
      </c>
      <c r="G1686" s="61" t="s">
        <v>172</v>
      </c>
      <c r="H1686" s="46">
        <v>0.92</v>
      </c>
      <c r="I1686" s="46">
        <v>1.03</v>
      </c>
      <c r="J1686" s="46">
        <v>3.54</v>
      </c>
      <c r="K1686" s="46">
        <v>0.08</v>
      </c>
    </row>
    <row r="1687" spans="1:11" ht="12.75" hidden="1" customHeight="1" x14ac:dyDescent="0.25">
      <c r="A1687" s="22" t="s">
        <v>812</v>
      </c>
      <c r="B1687" s="22">
        <v>2012</v>
      </c>
      <c r="C1687" s="22" t="s">
        <v>5576</v>
      </c>
      <c r="D1687" s="22">
        <v>713</v>
      </c>
      <c r="E1687" s="22" t="s">
        <v>341</v>
      </c>
      <c r="F1687" s="22" t="s">
        <v>2511</v>
      </c>
      <c r="G1687" s="61" t="s">
        <v>172</v>
      </c>
      <c r="H1687" s="46">
        <v>0.72</v>
      </c>
      <c r="I1687" s="46">
        <v>1.17</v>
      </c>
      <c r="J1687" s="46">
        <v>0.39</v>
      </c>
      <c r="K1687" s="46">
        <v>0.05</v>
      </c>
    </row>
    <row r="1688" spans="1:11" ht="12.75" hidden="1" customHeight="1" x14ac:dyDescent="0.25">
      <c r="A1688" s="22" t="s">
        <v>813</v>
      </c>
      <c r="B1688" s="22">
        <v>2012</v>
      </c>
      <c r="C1688" s="22" t="s">
        <v>5576</v>
      </c>
      <c r="D1688" s="22">
        <v>714</v>
      </c>
      <c r="E1688" s="22" t="s">
        <v>341</v>
      </c>
      <c r="F1688" s="22" t="s">
        <v>2513</v>
      </c>
      <c r="G1688" s="61" t="s">
        <v>172</v>
      </c>
      <c r="H1688" s="46">
        <v>0.54</v>
      </c>
      <c r="I1688" s="46">
        <v>0.05</v>
      </c>
      <c r="J1688" s="46">
        <v>0</v>
      </c>
      <c r="K1688" s="46">
        <v>0.13</v>
      </c>
    </row>
    <row r="1689" spans="1:11" ht="12.75" hidden="1" customHeight="1" x14ac:dyDescent="0.25">
      <c r="A1689" s="22" t="s">
        <v>814</v>
      </c>
      <c r="B1689" s="22">
        <v>2012</v>
      </c>
      <c r="C1689" s="22" t="s">
        <v>5576</v>
      </c>
      <c r="D1689" s="22">
        <v>715</v>
      </c>
      <c r="E1689" s="22" t="s">
        <v>341</v>
      </c>
      <c r="F1689" s="22" t="s">
        <v>2515</v>
      </c>
      <c r="G1689" s="61" t="s">
        <v>172</v>
      </c>
      <c r="H1689" s="46">
        <v>0.28000000000000003</v>
      </c>
      <c r="I1689" s="46">
        <v>0</v>
      </c>
      <c r="J1689" s="46">
        <v>0</v>
      </c>
      <c r="K1689" s="46">
        <v>0</v>
      </c>
    </row>
    <row r="1690" spans="1:11" ht="12.75" hidden="1" customHeight="1" x14ac:dyDescent="0.25">
      <c r="A1690" s="22" t="s">
        <v>815</v>
      </c>
      <c r="B1690" s="22">
        <v>2012</v>
      </c>
      <c r="C1690" s="22" t="s">
        <v>5576</v>
      </c>
      <c r="D1690" s="22">
        <v>716</v>
      </c>
      <c r="E1690" s="22" t="s">
        <v>341</v>
      </c>
      <c r="F1690" s="22" t="s">
        <v>2517</v>
      </c>
      <c r="G1690" s="61" t="s">
        <v>172</v>
      </c>
      <c r="H1690" s="46">
        <v>0.21</v>
      </c>
      <c r="I1690" s="46">
        <v>0</v>
      </c>
      <c r="J1690" s="46">
        <v>0</v>
      </c>
      <c r="K1690" s="46">
        <v>0</v>
      </c>
    </row>
    <row r="1691" spans="1:11" ht="12.75" hidden="1" customHeight="1" x14ac:dyDescent="0.25">
      <c r="A1691" s="22" t="s">
        <v>816</v>
      </c>
      <c r="B1691" s="22">
        <v>2012</v>
      </c>
      <c r="C1691" s="22" t="s">
        <v>5576</v>
      </c>
      <c r="D1691" s="22">
        <v>717</v>
      </c>
      <c r="E1691" s="22" t="s">
        <v>341</v>
      </c>
      <c r="F1691" s="22" t="s">
        <v>2519</v>
      </c>
      <c r="G1691" s="61" t="s">
        <v>172</v>
      </c>
      <c r="H1691" s="46">
        <v>0.14000000000000001</v>
      </c>
      <c r="I1691" s="46">
        <v>0.3</v>
      </c>
      <c r="J1691" s="46">
        <v>0</v>
      </c>
      <c r="K1691" s="46">
        <v>0.04</v>
      </c>
    </row>
    <row r="1692" spans="1:11" ht="12.75" hidden="1" customHeight="1" x14ac:dyDescent="0.25">
      <c r="A1692" s="22" t="s">
        <v>817</v>
      </c>
      <c r="B1692" s="22">
        <v>2012</v>
      </c>
      <c r="C1692" s="22" t="s">
        <v>5576</v>
      </c>
      <c r="D1692" s="22">
        <v>718</v>
      </c>
      <c r="E1692" s="22" t="s">
        <v>341</v>
      </c>
      <c r="F1692" s="22" t="s">
        <v>2521</v>
      </c>
      <c r="G1692" s="61" t="s">
        <v>172</v>
      </c>
      <c r="H1692" s="46">
        <v>0.24</v>
      </c>
      <c r="I1692" s="46">
        <v>0</v>
      </c>
      <c r="J1692" s="46">
        <v>0</v>
      </c>
      <c r="K1692" s="46">
        <v>0</v>
      </c>
    </row>
    <row r="1693" spans="1:11" ht="15" hidden="1" customHeight="1" x14ac:dyDescent="0.25">
      <c r="A1693" s="22" t="s">
        <v>818</v>
      </c>
      <c r="B1693" s="22">
        <v>2012</v>
      </c>
      <c r="C1693" s="22" t="s">
        <v>5576</v>
      </c>
      <c r="D1693" s="22">
        <v>719</v>
      </c>
      <c r="E1693" s="22" t="s">
        <v>341</v>
      </c>
      <c r="F1693" s="22"/>
      <c r="G1693" s="61" t="s">
        <v>172</v>
      </c>
      <c r="H1693" s="46">
        <v>0</v>
      </c>
      <c r="I1693" s="46">
        <v>0</v>
      </c>
      <c r="J1693" s="46">
        <v>0</v>
      </c>
      <c r="K1693" s="46">
        <v>0</v>
      </c>
    </row>
    <row r="1694" spans="1:11" ht="12.75" hidden="1" customHeight="1" x14ac:dyDescent="0.25">
      <c r="A1694" s="22" t="s">
        <v>869</v>
      </c>
      <c r="B1694" s="22">
        <v>2013</v>
      </c>
      <c r="C1694" s="22" t="s">
        <v>5576</v>
      </c>
      <c r="D1694" s="22">
        <v>784</v>
      </c>
      <c r="E1694" s="22" t="s">
        <v>344</v>
      </c>
      <c r="F1694" s="22" t="s">
        <v>2433</v>
      </c>
      <c r="G1694" s="61" t="s">
        <v>88</v>
      </c>
      <c r="H1694" s="46">
        <v>0.5</v>
      </c>
      <c r="I1694" s="46">
        <v>0</v>
      </c>
      <c r="J1694" s="46">
        <v>0</v>
      </c>
      <c r="K1694" s="46">
        <v>0</v>
      </c>
    </row>
    <row r="1695" spans="1:11" ht="12.75" hidden="1" customHeight="1" x14ac:dyDescent="0.25">
      <c r="A1695" s="22" t="s">
        <v>871</v>
      </c>
      <c r="B1695" s="22">
        <v>2013</v>
      </c>
      <c r="C1695" s="22" t="s">
        <v>5576</v>
      </c>
      <c r="D1695" s="22">
        <v>785</v>
      </c>
      <c r="E1695" s="22" t="s">
        <v>344</v>
      </c>
      <c r="F1695" s="22" t="s">
        <v>2967</v>
      </c>
      <c r="G1695" s="61" t="s">
        <v>88</v>
      </c>
      <c r="H1695" s="46">
        <v>0.79</v>
      </c>
      <c r="I1695" s="46">
        <v>0</v>
      </c>
      <c r="J1695" s="46">
        <v>0</v>
      </c>
      <c r="K1695" s="46">
        <v>0.02</v>
      </c>
    </row>
    <row r="1696" spans="1:11" ht="12.75" hidden="1" customHeight="1" x14ac:dyDescent="0.25">
      <c r="A1696" s="22" t="s">
        <v>873</v>
      </c>
      <c r="B1696" s="22">
        <v>2013</v>
      </c>
      <c r="C1696" s="22" t="s">
        <v>5576</v>
      </c>
      <c r="D1696" s="22">
        <v>786</v>
      </c>
      <c r="E1696" s="22" t="s">
        <v>344</v>
      </c>
      <c r="F1696" s="22" t="s">
        <v>2968</v>
      </c>
      <c r="G1696" s="61" t="s">
        <v>88</v>
      </c>
      <c r="H1696" s="46">
        <v>1.34</v>
      </c>
      <c r="I1696" s="46">
        <v>0.5</v>
      </c>
      <c r="J1696" s="46">
        <v>0.79</v>
      </c>
      <c r="K1696" s="46">
        <v>0.09</v>
      </c>
    </row>
    <row r="1697" spans="1:11" ht="12.75" hidden="1" customHeight="1" x14ac:dyDescent="0.25">
      <c r="A1697" s="22" t="s">
        <v>875</v>
      </c>
      <c r="B1697" s="22">
        <v>2013</v>
      </c>
      <c r="C1697" s="22" t="s">
        <v>5576</v>
      </c>
      <c r="D1697" s="22">
        <v>787</v>
      </c>
      <c r="E1697" s="22" t="s">
        <v>344</v>
      </c>
      <c r="G1697" s="61" t="s">
        <v>88</v>
      </c>
      <c r="H1697" s="46">
        <v>0</v>
      </c>
      <c r="I1697" s="46">
        <v>0.98</v>
      </c>
      <c r="J1697" s="46">
        <v>0.62</v>
      </c>
      <c r="K1697" s="46">
        <v>0.22</v>
      </c>
    </row>
    <row r="1698" spans="1:11" ht="12.75" hidden="1" customHeight="1" x14ac:dyDescent="0.25">
      <c r="A1698" s="22" t="s">
        <v>877</v>
      </c>
      <c r="B1698" s="22">
        <v>2013</v>
      </c>
      <c r="C1698" s="22" t="s">
        <v>5576</v>
      </c>
      <c r="D1698" s="22">
        <v>788</v>
      </c>
      <c r="E1698" s="22" t="s">
        <v>344</v>
      </c>
      <c r="F1698" s="22" t="s">
        <v>2969</v>
      </c>
      <c r="G1698" s="61" t="s">
        <v>88</v>
      </c>
      <c r="H1698" s="46">
        <v>0.32</v>
      </c>
      <c r="I1698" s="46">
        <v>0</v>
      </c>
      <c r="J1698" s="46">
        <v>0</v>
      </c>
      <c r="K1698" s="46">
        <v>0.11</v>
      </c>
    </row>
    <row r="1699" spans="1:11" ht="12.75" hidden="1" customHeight="1" x14ac:dyDescent="0.25">
      <c r="A1699" s="22" t="s">
        <v>879</v>
      </c>
      <c r="B1699" s="22">
        <v>2013</v>
      </c>
      <c r="C1699" s="22" t="s">
        <v>5576</v>
      </c>
      <c r="D1699" s="22">
        <v>789</v>
      </c>
      <c r="E1699" s="22" t="s">
        <v>344</v>
      </c>
      <c r="F1699" s="22" t="s">
        <v>2970</v>
      </c>
      <c r="G1699" s="61" t="s">
        <v>88</v>
      </c>
      <c r="H1699" s="46">
        <v>0.4</v>
      </c>
      <c r="I1699" s="46">
        <v>0.14000000000000001</v>
      </c>
      <c r="J1699" s="46">
        <v>0</v>
      </c>
      <c r="K1699" s="46">
        <v>0.06</v>
      </c>
    </row>
    <row r="1700" spans="1:11" ht="15" hidden="1" customHeight="1" x14ac:dyDescent="0.25">
      <c r="A1700" s="22" t="s">
        <v>881</v>
      </c>
      <c r="B1700" s="22">
        <v>2013</v>
      </c>
      <c r="C1700" s="22" t="s">
        <v>5576</v>
      </c>
      <c r="D1700" s="22">
        <v>790</v>
      </c>
      <c r="E1700" s="22" t="s">
        <v>344</v>
      </c>
      <c r="F1700" s="22" t="s">
        <v>2971</v>
      </c>
      <c r="G1700" s="61" t="s">
        <v>88</v>
      </c>
      <c r="H1700" s="46">
        <v>0.17</v>
      </c>
      <c r="I1700" s="46">
        <v>0.18</v>
      </c>
      <c r="J1700" s="46">
        <v>0</v>
      </c>
      <c r="K1700" s="46">
        <v>0.06</v>
      </c>
    </row>
    <row r="1701" spans="1:11" ht="15" hidden="1" customHeight="1" x14ac:dyDescent="0.25">
      <c r="A1701" s="22" t="s">
        <v>883</v>
      </c>
      <c r="B1701" s="22">
        <v>2013</v>
      </c>
      <c r="C1701" s="22" t="s">
        <v>5576</v>
      </c>
      <c r="D1701" s="22">
        <v>791</v>
      </c>
      <c r="E1701" s="22" t="s">
        <v>344</v>
      </c>
      <c r="F1701" s="22" t="s">
        <v>2972</v>
      </c>
      <c r="G1701" s="61" t="s">
        <v>88</v>
      </c>
      <c r="H1701" s="46">
        <v>0.16</v>
      </c>
      <c r="I1701" s="46">
        <v>0</v>
      </c>
      <c r="J1701" s="46">
        <v>0</v>
      </c>
      <c r="K1701" s="46">
        <v>0</v>
      </c>
    </row>
    <row r="1702" spans="1:11" ht="15" hidden="1" customHeight="1" x14ac:dyDescent="0.25">
      <c r="A1702" s="22" t="s">
        <v>885</v>
      </c>
      <c r="B1702" s="22">
        <v>2013</v>
      </c>
      <c r="C1702" s="22" t="s">
        <v>5576</v>
      </c>
      <c r="D1702" s="22">
        <v>792</v>
      </c>
      <c r="E1702" s="22" t="s">
        <v>344</v>
      </c>
      <c r="F1702" s="22" t="s">
        <v>2973</v>
      </c>
      <c r="G1702" s="61" t="s">
        <v>88</v>
      </c>
      <c r="H1702" s="46">
        <v>0.03</v>
      </c>
      <c r="I1702" s="46">
        <v>0</v>
      </c>
      <c r="J1702" s="46">
        <v>0</v>
      </c>
      <c r="K1702" s="46">
        <v>0</v>
      </c>
    </row>
    <row r="1703" spans="1:11" ht="12.75" hidden="1" customHeight="1" x14ac:dyDescent="0.25">
      <c r="A1703" s="22" t="s">
        <v>887</v>
      </c>
      <c r="B1703" s="22">
        <v>2013</v>
      </c>
      <c r="C1703" s="22" t="s">
        <v>5576</v>
      </c>
      <c r="D1703" s="22">
        <v>793</v>
      </c>
      <c r="E1703" s="22" t="s">
        <v>344</v>
      </c>
      <c r="F1703" s="22" t="s">
        <v>2974</v>
      </c>
      <c r="G1703" s="61" t="s">
        <v>88</v>
      </c>
      <c r="H1703" s="46">
        <v>0.48</v>
      </c>
      <c r="I1703" s="46">
        <v>0</v>
      </c>
      <c r="J1703" s="46">
        <v>0</v>
      </c>
      <c r="K1703" s="46">
        <v>0.11</v>
      </c>
    </row>
    <row r="1704" spans="1:11" ht="12.75" hidden="1" customHeight="1" x14ac:dyDescent="0.25">
      <c r="A1704" s="22" t="s">
        <v>889</v>
      </c>
      <c r="B1704" s="22">
        <v>2013</v>
      </c>
      <c r="C1704" s="22" t="s">
        <v>5576</v>
      </c>
      <c r="D1704" s="22">
        <v>794</v>
      </c>
      <c r="E1704" s="22" t="s">
        <v>344</v>
      </c>
      <c r="F1704" s="22" t="s">
        <v>2975</v>
      </c>
      <c r="G1704" s="61" t="s">
        <v>88</v>
      </c>
      <c r="H1704" s="46">
        <v>0.49</v>
      </c>
      <c r="I1704" s="46">
        <v>0.05</v>
      </c>
      <c r="J1704" s="46">
        <v>0.13</v>
      </c>
      <c r="K1704" s="46">
        <v>0.06</v>
      </c>
    </row>
    <row r="1705" spans="1:11" ht="12.75" hidden="1" customHeight="1" x14ac:dyDescent="0.25">
      <c r="A1705" s="22" t="s">
        <v>891</v>
      </c>
      <c r="B1705" s="22">
        <v>2013</v>
      </c>
      <c r="C1705" s="22" t="s">
        <v>5576</v>
      </c>
      <c r="D1705" s="22">
        <v>795</v>
      </c>
      <c r="E1705" s="22" t="s">
        <v>344</v>
      </c>
      <c r="F1705" s="22" t="s">
        <v>2976</v>
      </c>
      <c r="G1705" s="61" t="s">
        <v>88</v>
      </c>
      <c r="H1705" s="46">
        <v>1.03</v>
      </c>
      <c r="I1705" s="46">
        <v>0</v>
      </c>
      <c r="J1705" s="46">
        <v>0</v>
      </c>
      <c r="K1705" s="46">
        <v>0.16</v>
      </c>
    </row>
    <row r="1706" spans="1:11" ht="15" hidden="1" customHeight="1" x14ac:dyDescent="0.25">
      <c r="A1706" s="22" t="s">
        <v>893</v>
      </c>
      <c r="B1706" s="22">
        <v>2013</v>
      </c>
      <c r="C1706" s="22" t="s">
        <v>5576</v>
      </c>
      <c r="D1706" s="22">
        <v>796</v>
      </c>
      <c r="E1706" s="22" t="s">
        <v>344</v>
      </c>
      <c r="F1706" s="22" t="s">
        <v>2977</v>
      </c>
      <c r="G1706" s="61" t="s">
        <v>88</v>
      </c>
      <c r="H1706" s="46">
        <v>0.52</v>
      </c>
      <c r="I1706" s="46">
        <v>0</v>
      </c>
      <c r="J1706" s="46">
        <v>1.1499999999999999</v>
      </c>
      <c r="K1706" s="46">
        <v>0.11</v>
      </c>
    </row>
    <row r="1707" spans="1:11" ht="12.75" hidden="1" customHeight="1" x14ac:dyDescent="0.25">
      <c r="A1707" s="22" t="s">
        <v>895</v>
      </c>
      <c r="B1707" s="22">
        <v>2013</v>
      </c>
      <c r="C1707" s="22" t="s">
        <v>5576</v>
      </c>
      <c r="D1707" s="22">
        <v>797</v>
      </c>
      <c r="E1707" s="22" t="s">
        <v>344</v>
      </c>
      <c r="F1707" s="22" t="s">
        <v>2978</v>
      </c>
      <c r="G1707" s="61" t="s">
        <v>88</v>
      </c>
      <c r="H1707" s="46">
        <v>0.43</v>
      </c>
      <c r="I1707" s="46">
        <v>0.12</v>
      </c>
      <c r="J1707" s="46">
        <v>0</v>
      </c>
      <c r="K1707" s="46">
        <v>0.06</v>
      </c>
    </row>
    <row r="1708" spans="1:11" ht="15" hidden="1" customHeight="1" x14ac:dyDescent="0.25">
      <c r="A1708" s="22" t="s">
        <v>897</v>
      </c>
      <c r="B1708" s="22">
        <v>2013</v>
      </c>
      <c r="C1708" s="22" t="s">
        <v>5576</v>
      </c>
      <c r="D1708" s="22">
        <v>798</v>
      </c>
      <c r="E1708" s="22" t="s">
        <v>344</v>
      </c>
      <c r="F1708" s="22" t="s">
        <v>2980</v>
      </c>
      <c r="G1708" s="61" t="s">
        <v>88</v>
      </c>
      <c r="H1708" s="46">
        <v>0.27</v>
      </c>
      <c r="I1708" s="46">
        <v>0</v>
      </c>
      <c r="J1708" s="46">
        <v>0</v>
      </c>
      <c r="K1708" s="46">
        <v>0</v>
      </c>
    </row>
    <row r="1709" spans="1:11" ht="12.75" hidden="1" customHeight="1" x14ac:dyDescent="0.25">
      <c r="A1709" s="22" t="s">
        <v>899</v>
      </c>
      <c r="B1709" s="22">
        <v>2013</v>
      </c>
      <c r="C1709" s="22" t="s">
        <v>5576</v>
      </c>
      <c r="D1709" s="22">
        <v>799</v>
      </c>
      <c r="E1709" s="22" t="s">
        <v>344</v>
      </c>
      <c r="F1709" s="22" t="s">
        <v>2982</v>
      </c>
      <c r="G1709" s="61" t="s">
        <v>88</v>
      </c>
      <c r="H1709" s="46">
        <v>0.1</v>
      </c>
      <c r="I1709" s="46">
        <v>0</v>
      </c>
      <c r="J1709" s="46">
        <v>0</v>
      </c>
      <c r="K1709" s="46">
        <v>0</v>
      </c>
    </row>
    <row r="1710" spans="1:11" ht="12.75" hidden="1" customHeight="1" x14ac:dyDescent="0.25">
      <c r="A1710" s="22" t="s">
        <v>901</v>
      </c>
      <c r="B1710" s="22">
        <v>2013</v>
      </c>
      <c r="C1710" s="22" t="s">
        <v>5576</v>
      </c>
      <c r="D1710" s="22">
        <v>800</v>
      </c>
      <c r="E1710" s="22" t="s">
        <v>344</v>
      </c>
      <c r="G1710" s="61" t="s">
        <v>88</v>
      </c>
      <c r="H1710" s="46">
        <v>0.02</v>
      </c>
      <c r="I1710" s="46">
        <v>0</v>
      </c>
      <c r="J1710" s="46">
        <v>0</v>
      </c>
      <c r="K1710" s="46">
        <v>0</v>
      </c>
    </row>
    <row r="1711" spans="1:11" ht="12.75" hidden="1" customHeight="1" x14ac:dyDescent="0.25">
      <c r="A1711" s="22" t="s">
        <v>903</v>
      </c>
      <c r="B1711" s="22">
        <v>2013</v>
      </c>
      <c r="C1711" s="22" t="s">
        <v>5576</v>
      </c>
      <c r="D1711" s="22">
        <v>801</v>
      </c>
      <c r="E1711" s="22" t="s">
        <v>344</v>
      </c>
      <c r="G1711" s="61" t="s">
        <v>88</v>
      </c>
      <c r="H1711" s="46">
        <v>0.01</v>
      </c>
      <c r="I1711" s="46">
        <v>0</v>
      </c>
      <c r="J1711" s="46">
        <v>0</v>
      </c>
      <c r="K1711" s="46">
        <v>0</v>
      </c>
    </row>
    <row r="1712" spans="1:11" ht="12.75" hidden="1" customHeight="1" x14ac:dyDescent="0.25">
      <c r="A1712" s="22" t="s">
        <v>905</v>
      </c>
      <c r="B1712" s="22">
        <v>2013</v>
      </c>
      <c r="C1712" s="22" t="s">
        <v>5576</v>
      </c>
      <c r="D1712" s="22">
        <v>802</v>
      </c>
      <c r="E1712" s="22" t="s">
        <v>344</v>
      </c>
      <c r="F1712" s="22" t="s">
        <v>2984</v>
      </c>
      <c r="G1712" s="61" t="s">
        <v>88</v>
      </c>
      <c r="H1712" s="46">
        <v>0.88</v>
      </c>
      <c r="I1712" s="46">
        <v>0.2</v>
      </c>
      <c r="J1712" s="46">
        <v>0</v>
      </c>
      <c r="K1712" s="46">
        <v>0.09</v>
      </c>
    </row>
    <row r="1713" spans="1:11" ht="15" hidden="1" customHeight="1" x14ac:dyDescent="0.25">
      <c r="A1713" s="22" t="s">
        <v>907</v>
      </c>
      <c r="B1713" s="22">
        <v>2013</v>
      </c>
      <c r="C1713" s="22" t="s">
        <v>5576</v>
      </c>
      <c r="D1713" s="22">
        <v>803</v>
      </c>
      <c r="E1713" s="22" t="s">
        <v>344</v>
      </c>
      <c r="F1713" s="22" t="s">
        <v>2986</v>
      </c>
      <c r="G1713" s="61" t="s">
        <v>88</v>
      </c>
      <c r="H1713" s="46">
        <v>0.7</v>
      </c>
      <c r="I1713" s="46">
        <v>0</v>
      </c>
      <c r="J1713" s="46">
        <v>0</v>
      </c>
      <c r="K1713" s="46">
        <v>0.18</v>
      </c>
    </row>
    <row r="1714" spans="1:11" ht="15" hidden="1" customHeight="1" x14ac:dyDescent="0.25">
      <c r="A1714" s="22" t="s">
        <v>909</v>
      </c>
      <c r="B1714" s="22">
        <v>2013</v>
      </c>
      <c r="C1714" s="22" t="s">
        <v>5576</v>
      </c>
      <c r="D1714" s="22">
        <v>804</v>
      </c>
      <c r="E1714" s="22" t="s">
        <v>344</v>
      </c>
      <c r="F1714" s="22" t="s">
        <v>2988</v>
      </c>
      <c r="G1714" s="61" t="s">
        <v>88</v>
      </c>
      <c r="H1714" s="46">
        <v>0.61</v>
      </c>
      <c r="I1714" s="46">
        <v>0</v>
      </c>
      <c r="J1714" s="46">
        <v>0</v>
      </c>
      <c r="K1714" s="46">
        <v>0.16</v>
      </c>
    </row>
    <row r="1715" spans="1:11" ht="12.75" hidden="1" customHeight="1" x14ac:dyDescent="0.25">
      <c r="A1715" s="22" t="s">
        <v>911</v>
      </c>
      <c r="B1715" s="22">
        <v>2013</v>
      </c>
      <c r="C1715" s="22" t="s">
        <v>5576</v>
      </c>
      <c r="D1715" s="22">
        <v>805</v>
      </c>
      <c r="E1715" s="22" t="s">
        <v>344</v>
      </c>
      <c r="F1715" s="22" t="s">
        <v>2990</v>
      </c>
      <c r="G1715" s="61" t="s">
        <v>88</v>
      </c>
      <c r="H1715" s="46">
        <v>0.23</v>
      </c>
      <c r="I1715" s="46">
        <v>0</v>
      </c>
      <c r="J1715" s="46">
        <v>0</v>
      </c>
      <c r="K1715" s="46">
        <v>7.0000000000000007E-2</v>
      </c>
    </row>
    <row r="1716" spans="1:11" ht="12.75" hidden="1" customHeight="1" x14ac:dyDescent="0.25">
      <c r="A1716" s="22" t="s">
        <v>913</v>
      </c>
      <c r="B1716" s="22">
        <v>2013</v>
      </c>
      <c r="C1716" s="22" t="s">
        <v>5576</v>
      </c>
      <c r="D1716" s="22">
        <v>806</v>
      </c>
      <c r="E1716" s="22" t="s">
        <v>344</v>
      </c>
      <c r="F1716" s="22" t="s">
        <v>2992</v>
      </c>
      <c r="G1716" s="61" t="s">
        <v>88</v>
      </c>
      <c r="H1716" s="46">
        <v>0.23</v>
      </c>
      <c r="I1716" s="46">
        <v>0.28999999999999998</v>
      </c>
      <c r="J1716" s="46">
        <v>0</v>
      </c>
      <c r="K1716" s="46">
        <v>0.03</v>
      </c>
    </row>
    <row r="1717" spans="1:11" ht="12.75" hidden="1" customHeight="1" x14ac:dyDescent="0.25">
      <c r="A1717" s="22" t="s">
        <v>915</v>
      </c>
      <c r="B1717" s="22">
        <v>2013</v>
      </c>
      <c r="C1717" s="22" t="s">
        <v>5576</v>
      </c>
      <c r="D1717" s="22">
        <v>807</v>
      </c>
      <c r="E1717" s="22" t="s">
        <v>344</v>
      </c>
      <c r="F1717" s="22" t="s">
        <v>2994</v>
      </c>
      <c r="G1717" s="61" t="s">
        <v>88</v>
      </c>
      <c r="H1717" s="46">
        <v>0.19</v>
      </c>
      <c r="I1717" s="46">
        <v>0</v>
      </c>
      <c r="J1717" s="46">
        <v>0</v>
      </c>
      <c r="K1717" s="46">
        <v>0.03</v>
      </c>
    </row>
    <row r="1718" spans="1:11" ht="12.75" hidden="1" customHeight="1" x14ac:dyDescent="0.25">
      <c r="A1718" s="22" t="s">
        <v>917</v>
      </c>
      <c r="B1718" s="22">
        <v>2013</v>
      </c>
      <c r="C1718" s="22" t="s">
        <v>5576</v>
      </c>
      <c r="D1718" s="22">
        <v>808</v>
      </c>
      <c r="E1718" s="22" t="s">
        <v>344</v>
      </c>
      <c r="F1718" s="22" t="s">
        <v>2996</v>
      </c>
      <c r="G1718" s="61" t="s">
        <v>88</v>
      </c>
      <c r="H1718" s="46">
        <v>0.08</v>
      </c>
      <c r="I1718" s="46">
        <v>0</v>
      </c>
      <c r="J1718" s="46">
        <v>0</v>
      </c>
      <c r="K1718" s="46">
        <v>0.01</v>
      </c>
    </row>
    <row r="1719" spans="1:11" ht="12.75" hidden="1" customHeight="1" x14ac:dyDescent="0.25">
      <c r="A1719" s="22" t="s">
        <v>919</v>
      </c>
      <c r="B1719" s="22">
        <v>2013</v>
      </c>
      <c r="C1719" s="22" t="s">
        <v>5576</v>
      </c>
      <c r="D1719" s="22">
        <v>809</v>
      </c>
      <c r="E1719" s="22" t="s">
        <v>344</v>
      </c>
      <c r="G1719" s="61" t="s">
        <v>88</v>
      </c>
      <c r="H1719" s="46">
        <v>0</v>
      </c>
      <c r="I1719" s="46">
        <v>0</v>
      </c>
      <c r="J1719" s="46">
        <v>0</v>
      </c>
      <c r="K1719" s="46">
        <v>0</v>
      </c>
    </row>
    <row r="1720" spans="1:11" ht="12.75" hidden="1" customHeight="1" x14ac:dyDescent="0.25">
      <c r="A1720" s="22" t="s">
        <v>922</v>
      </c>
      <c r="B1720" s="22">
        <v>2013</v>
      </c>
      <c r="C1720" s="22" t="s">
        <v>5576</v>
      </c>
      <c r="D1720" s="22">
        <v>811</v>
      </c>
      <c r="E1720" s="22" t="s">
        <v>344</v>
      </c>
      <c r="F1720" s="22" t="s">
        <v>2998</v>
      </c>
      <c r="G1720" s="61" t="s">
        <v>88</v>
      </c>
      <c r="H1720" s="46">
        <v>0.96</v>
      </c>
      <c r="I1720" s="46">
        <v>0</v>
      </c>
      <c r="J1720" s="46">
        <v>0</v>
      </c>
      <c r="K1720" s="46">
        <v>7.0000000000000007E-2</v>
      </c>
    </row>
    <row r="1721" spans="1:11" ht="12.75" hidden="1" customHeight="1" x14ac:dyDescent="0.25">
      <c r="A1721" s="22" t="s">
        <v>924</v>
      </c>
      <c r="B1721" s="22">
        <v>2013</v>
      </c>
      <c r="C1721" s="22" t="s">
        <v>5576</v>
      </c>
      <c r="D1721" s="22">
        <v>812</v>
      </c>
      <c r="E1721" s="22" t="s">
        <v>344</v>
      </c>
      <c r="F1721" s="22" t="s">
        <v>3000</v>
      </c>
      <c r="G1721" s="61" t="s">
        <v>88</v>
      </c>
      <c r="H1721" s="46">
        <v>1.1100000000000001</v>
      </c>
      <c r="I1721" s="46">
        <v>0</v>
      </c>
      <c r="J1721" s="46">
        <v>0</v>
      </c>
      <c r="K1721" s="46">
        <v>0.17</v>
      </c>
    </row>
    <row r="1722" spans="1:11" ht="12.75" hidden="1" customHeight="1" x14ac:dyDescent="0.25">
      <c r="A1722" s="22" t="s">
        <v>926</v>
      </c>
      <c r="B1722" s="22">
        <v>2013</v>
      </c>
      <c r="C1722" s="22" t="s">
        <v>5576</v>
      </c>
      <c r="D1722" s="22">
        <v>813</v>
      </c>
      <c r="E1722" s="22" t="s">
        <v>344</v>
      </c>
      <c r="F1722" s="22" t="s">
        <v>3002</v>
      </c>
      <c r="G1722" s="61" t="s">
        <v>88</v>
      </c>
      <c r="H1722" s="46">
        <v>0.84</v>
      </c>
      <c r="I1722" s="46">
        <v>0</v>
      </c>
      <c r="J1722" s="46">
        <v>0</v>
      </c>
      <c r="K1722" s="46">
        <v>0.04</v>
      </c>
    </row>
    <row r="1723" spans="1:11" ht="15" hidden="1" customHeight="1" x14ac:dyDescent="0.25">
      <c r="A1723" s="22" t="s">
        <v>928</v>
      </c>
      <c r="B1723" s="22">
        <v>2013</v>
      </c>
      <c r="C1723" s="22" t="s">
        <v>5576</v>
      </c>
      <c r="D1723" s="22">
        <v>814</v>
      </c>
      <c r="E1723" s="22" t="s">
        <v>344</v>
      </c>
      <c r="F1723" s="22" t="s">
        <v>3004</v>
      </c>
      <c r="G1723" s="61" t="s">
        <v>88</v>
      </c>
      <c r="H1723" s="46">
        <v>0.63</v>
      </c>
      <c r="I1723" s="46">
        <v>0.4</v>
      </c>
      <c r="J1723" s="46">
        <v>0</v>
      </c>
      <c r="K1723" s="46">
        <v>0.01</v>
      </c>
    </row>
    <row r="1724" spans="1:11" ht="12.75" hidden="1" customHeight="1" x14ac:dyDescent="0.25">
      <c r="A1724" s="22" t="s">
        <v>930</v>
      </c>
      <c r="B1724" s="22">
        <v>2013</v>
      </c>
      <c r="C1724" s="22" t="s">
        <v>5576</v>
      </c>
      <c r="D1724" s="22">
        <v>815</v>
      </c>
      <c r="E1724" s="22" t="s">
        <v>344</v>
      </c>
      <c r="F1724" s="22" t="s">
        <v>3006</v>
      </c>
      <c r="G1724" s="61" t="s">
        <v>88</v>
      </c>
      <c r="H1724" s="46">
        <v>0.21</v>
      </c>
      <c r="I1724" s="46">
        <v>0.2</v>
      </c>
      <c r="J1724" s="46">
        <v>0</v>
      </c>
      <c r="K1724" s="46">
        <v>0.05</v>
      </c>
    </row>
    <row r="1725" spans="1:11" ht="12.75" hidden="1" customHeight="1" x14ac:dyDescent="0.25">
      <c r="A1725" s="22" t="s">
        <v>932</v>
      </c>
      <c r="B1725" s="22">
        <v>2013</v>
      </c>
      <c r="C1725" s="22" t="s">
        <v>5576</v>
      </c>
      <c r="D1725" s="22">
        <v>816</v>
      </c>
      <c r="E1725" s="22" t="s">
        <v>344</v>
      </c>
      <c r="F1725" s="22" t="s">
        <v>3008</v>
      </c>
      <c r="G1725" s="61" t="s">
        <v>88</v>
      </c>
      <c r="H1725" s="46">
        <v>0.28999999999999998</v>
      </c>
      <c r="I1725" s="46">
        <v>0</v>
      </c>
      <c r="J1725" s="46">
        <v>0</v>
      </c>
      <c r="K1725" s="46">
        <v>0.03</v>
      </c>
    </row>
    <row r="1726" spans="1:11" ht="12.75" hidden="1" customHeight="1" x14ac:dyDescent="0.25">
      <c r="A1726" s="22" t="s">
        <v>934</v>
      </c>
      <c r="B1726" s="22">
        <v>2013</v>
      </c>
      <c r="C1726" s="22" t="s">
        <v>5576</v>
      </c>
      <c r="D1726" s="22">
        <v>817</v>
      </c>
      <c r="E1726" s="22" t="s">
        <v>344</v>
      </c>
      <c r="F1726" s="22" t="s">
        <v>3010</v>
      </c>
      <c r="G1726" s="61" t="s">
        <v>88</v>
      </c>
      <c r="H1726" s="46">
        <v>0.2</v>
      </c>
      <c r="I1726" s="46">
        <v>0</v>
      </c>
      <c r="J1726" s="46">
        <v>1.18</v>
      </c>
      <c r="K1726" s="46">
        <v>0</v>
      </c>
    </row>
    <row r="1727" spans="1:11" ht="12.75" hidden="1" customHeight="1" x14ac:dyDescent="0.25">
      <c r="A1727" s="22" t="s">
        <v>936</v>
      </c>
      <c r="B1727" s="22">
        <v>2013</v>
      </c>
      <c r="C1727" s="22" t="s">
        <v>5576</v>
      </c>
      <c r="D1727" s="22">
        <v>818</v>
      </c>
      <c r="E1727" s="22" t="s">
        <v>344</v>
      </c>
      <c r="F1727" s="22" t="s">
        <v>3012</v>
      </c>
      <c r="G1727" s="61" t="s">
        <v>88</v>
      </c>
      <c r="H1727" s="46">
        <v>0.05</v>
      </c>
      <c r="I1727" s="46">
        <v>0</v>
      </c>
      <c r="J1727" s="46">
        <v>0</v>
      </c>
      <c r="K1727" s="46">
        <v>0</v>
      </c>
    </row>
    <row r="1728" spans="1:11" ht="12.75" hidden="1" customHeight="1" x14ac:dyDescent="0.25">
      <c r="A1728" s="22" t="s">
        <v>938</v>
      </c>
      <c r="B1728" s="22">
        <v>2013</v>
      </c>
      <c r="C1728" s="22" t="s">
        <v>5576</v>
      </c>
      <c r="D1728" s="22">
        <v>819</v>
      </c>
      <c r="E1728" s="22" t="s">
        <v>344</v>
      </c>
      <c r="G1728" s="61" t="s">
        <v>88</v>
      </c>
      <c r="H1728" s="46">
        <v>0</v>
      </c>
      <c r="I1728" s="46">
        <v>0</v>
      </c>
      <c r="J1728" s="46">
        <v>0</v>
      </c>
      <c r="K1728" s="46">
        <v>0</v>
      </c>
    </row>
    <row r="1729" spans="1:11" ht="12.75" hidden="1" customHeight="1" x14ac:dyDescent="0.25">
      <c r="A1729" s="22" t="s">
        <v>940</v>
      </c>
      <c r="B1729" s="22">
        <v>2013</v>
      </c>
      <c r="C1729" s="22" t="s">
        <v>5576</v>
      </c>
      <c r="D1729" s="22">
        <v>820</v>
      </c>
      <c r="E1729" s="22" t="s">
        <v>344</v>
      </c>
      <c r="F1729" s="22" t="s">
        <v>3014</v>
      </c>
      <c r="G1729" s="61" t="s">
        <v>88</v>
      </c>
      <c r="H1729" s="46">
        <v>1.18</v>
      </c>
      <c r="I1729" s="46">
        <v>0.2</v>
      </c>
      <c r="J1729" s="46">
        <v>0</v>
      </c>
      <c r="K1729" s="46">
        <v>0.14000000000000001</v>
      </c>
    </row>
    <row r="1730" spans="1:11" ht="12.75" hidden="1" customHeight="1" x14ac:dyDescent="0.25">
      <c r="A1730" s="22" t="s">
        <v>942</v>
      </c>
      <c r="B1730" s="22">
        <v>2013</v>
      </c>
      <c r="C1730" s="22" t="s">
        <v>5576</v>
      </c>
      <c r="D1730" s="22">
        <v>821</v>
      </c>
      <c r="E1730" s="22" t="s">
        <v>344</v>
      </c>
      <c r="F1730" s="22" t="s">
        <v>3016</v>
      </c>
      <c r="G1730" s="61" t="s">
        <v>88</v>
      </c>
      <c r="H1730" s="46">
        <v>0.39</v>
      </c>
      <c r="I1730" s="46">
        <v>0</v>
      </c>
      <c r="J1730" s="46">
        <v>0</v>
      </c>
      <c r="K1730" s="46">
        <v>0.1</v>
      </c>
    </row>
    <row r="1731" spans="1:11" ht="12.75" hidden="1" customHeight="1" x14ac:dyDescent="0.25">
      <c r="A1731" s="22" t="s">
        <v>944</v>
      </c>
      <c r="B1731" s="22">
        <v>2013</v>
      </c>
      <c r="C1731" s="22" t="s">
        <v>5576</v>
      </c>
      <c r="D1731" s="22">
        <v>822</v>
      </c>
      <c r="E1731" s="22" t="s">
        <v>344</v>
      </c>
      <c r="F1731" s="22" t="s">
        <v>3018</v>
      </c>
      <c r="G1731" s="61" t="s">
        <v>88</v>
      </c>
      <c r="H1731" s="46">
        <v>1.44</v>
      </c>
      <c r="I1731" s="46">
        <v>0</v>
      </c>
      <c r="J1731" s="46">
        <v>0</v>
      </c>
      <c r="K1731" s="46">
        <v>0.04</v>
      </c>
    </row>
    <row r="1732" spans="1:11" ht="15" hidden="1" customHeight="1" x14ac:dyDescent="0.25">
      <c r="A1732" s="22" t="s">
        <v>946</v>
      </c>
      <c r="B1732" s="22">
        <v>2013</v>
      </c>
      <c r="C1732" s="22" t="s">
        <v>5576</v>
      </c>
      <c r="D1732" s="22">
        <v>823</v>
      </c>
      <c r="E1732" s="22" t="s">
        <v>344</v>
      </c>
      <c r="F1732" s="22" t="s">
        <v>3020</v>
      </c>
      <c r="G1732" s="61" t="s">
        <v>88</v>
      </c>
      <c r="H1732" s="46">
        <v>0.33</v>
      </c>
      <c r="I1732" s="46">
        <v>0</v>
      </c>
      <c r="J1732" s="46">
        <v>0</v>
      </c>
      <c r="K1732" s="46">
        <v>0</v>
      </c>
    </row>
    <row r="1733" spans="1:11" ht="12.75" hidden="1" customHeight="1" x14ac:dyDescent="0.25">
      <c r="A1733" s="22" t="s">
        <v>948</v>
      </c>
      <c r="B1733" s="22">
        <v>2013</v>
      </c>
      <c r="C1733" s="22" t="s">
        <v>5576</v>
      </c>
      <c r="D1733" s="22">
        <v>824</v>
      </c>
      <c r="E1733" s="22" t="s">
        <v>344</v>
      </c>
      <c r="F1733" s="22" t="s">
        <v>3022</v>
      </c>
      <c r="G1733" s="61" t="s">
        <v>88</v>
      </c>
      <c r="H1733" s="46">
        <v>0.28000000000000003</v>
      </c>
      <c r="I1733" s="46">
        <v>0</v>
      </c>
      <c r="J1733" s="46">
        <v>0</v>
      </c>
      <c r="K1733" s="46">
        <v>0</v>
      </c>
    </row>
    <row r="1734" spans="1:11" ht="12.75" hidden="1" customHeight="1" x14ac:dyDescent="0.25">
      <c r="A1734" s="22" t="s">
        <v>950</v>
      </c>
      <c r="B1734" s="22">
        <v>2013</v>
      </c>
      <c r="C1734" s="22" t="s">
        <v>5576</v>
      </c>
      <c r="D1734" s="22">
        <v>825</v>
      </c>
      <c r="E1734" s="22" t="s">
        <v>344</v>
      </c>
      <c r="F1734" s="22" t="s">
        <v>3024</v>
      </c>
      <c r="G1734" s="61" t="s">
        <v>88</v>
      </c>
      <c r="H1734" s="46">
        <v>0.11</v>
      </c>
      <c r="I1734" s="46">
        <v>0</v>
      </c>
      <c r="J1734" s="46">
        <v>0</v>
      </c>
      <c r="K1734" s="46">
        <v>0</v>
      </c>
    </row>
    <row r="1735" spans="1:11" ht="12.75" hidden="1" customHeight="1" x14ac:dyDescent="0.25">
      <c r="A1735" s="22" t="s">
        <v>952</v>
      </c>
      <c r="B1735" s="22">
        <v>2013</v>
      </c>
      <c r="C1735" s="22" t="s">
        <v>5576</v>
      </c>
      <c r="D1735" s="22">
        <v>826</v>
      </c>
      <c r="E1735" s="22" t="s">
        <v>344</v>
      </c>
      <c r="F1735" s="22" t="s">
        <v>3026</v>
      </c>
      <c r="G1735" s="61" t="s">
        <v>88</v>
      </c>
      <c r="H1735" s="46">
        <v>0.17</v>
      </c>
      <c r="I1735" s="46">
        <v>0</v>
      </c>
      <c r="J1735" s="46">
        <v>0</v>
      </c>
      <c r="K1735" s="46">
        <v>0</v>
      </c>
    </row>
    <row r="1736" spans="1:11" ht="12.75" hidden="1" customHeight="1" x14ac:dyDescent="0.25">
      <c r="A1736" s="22" t="s">
        <v>954</v>
      </c>
      <c r="B1736" s="22">
        <v>2013</v>
      </c>
      <c r="C1736" s="22" t="s">
        <v>5576</v>
      </c>
      <c r="D1736" s="22">
        <v>827</v>
      </c>
      <c r="E1736" s="22" t="s">
        <v>344</v>
      </c>
      <c r="F1736" s="22" t="s">
        <v>3028</v>
      </c>
      <c r="G1736" s="61" t="s">
        <v>88</v>
      </c>
      <c r="H1736" s="46">
        <v>0.06</v>
      </c>
      <c r="I1736" s="46">
        <v>0</v>
      </c>
      <c r="J1736" s="46">
        <v>0</v>
      </c>
      <c r="K1736" s="46">
        <v>0</v>
      </c>
    </row>
    <row r="1737" spans="1:11" ht="12.75" hidden="1" customHeight="1" x14ac:dyDescent="0.25">
      <c r="A1737" s="22" t="s">
        <v>956</v>
      </c>
      <c r="B1737" s="22">
        <v>2013</v>
      </c>
      <c r="C1737" s="22" t="s">
        <v>5576</v>
      </c>
      <c r="D1737" s="22">
        <v>828</v>
      </c>
      <c r="E1737" s="22" t="s">
        <v>344</v>
      </c>
      <c r="F1737" s="22" t="s">
        <v>3030</v>
      </c>
      <c r="G1737" s="61" t="s">
        <v>88</v>
      </c>
      <c r="H1737" s="46">
        <v>0.08</v>
      </c>
      <c r="I1737" s="46">
        <v>0</v>
      </c>
      <c r="J1737" s="46">
        <v>0</v>
      </c>
      <c r="K1737" s="46">
        <v>0</v>
      </c>
    </row>
    <row r="1738" spans="1:11" ht="12.75" hidden="1" customHeight="1" x14ac:dyDescent="0.25">
      <c r="A1738" s="22" t="s">
        <v>958</v>
      </c>
      <c r="B1738" s="22">
        <v>2013</v>
      </c>
      <c r="C1738" s="22" t="s">
        <v>5576</v>
      </c>
      <c r="D1738" s="22">
        <v>829</v>
      </c>
      <c r="E1738" s="22" t="s">
        <v>344</v>
      </c>
      <c r="F1738" s="22" t="s">
        <v>3032</v>
      </c>
      <c r="G1738" s="61" t="s">
        <v>88</v>
      </c>
      <c r="H1738" s="46">
        <v>0.7</v>
      </c>
      <c r="I1738" s="46">
        <v>0</v>
      </c>
      <c r="J1738" s="46">
        <v>0</v>
      </c>
      <c r="K1738" s="46">
        <v>0.01</v>
      </c>
    </row>
    <row r="1739" spans="1:11" ht="12.75" hidden="1" customHeight="1" x14ac:dyDescent="0.25">
      <c r="A1739" s="22" t="s">
        <v>960</v>
      </c>
      <c r="B1739" s="22">
        <v>2013</v>
      </c>
      <c r="C1739" s="22" t="s">
        <v>5576</v>
      </c>
      <c r="D1739" s="22">
        <v>830</v>
      </c>
      <c r="E1739" s="22" t="s">
        <v>344</v>
      </c>
      <c r="F1739" s="22" t="s">
        <v>3034</v>
      </c>
      <c r="G1739" s="61" t="s">
        <v>88</v>
      </c>
      <c r="H1739" s="46">
        <v>0.66</v>
      </c>
      <c r="I1739" s="46">
        <v>7.0000000000000007E-2</v>
      </c>
      <c r="J1739" s="46">
        <v>0</v>
      </c>
      <c r="K1739" s="46">
        <v>0.02</v>
      </c>
    </row>
    <row r="1740" spans="1:11" ht="15" hidden="1" customHeight="1" x14ac:dyDescent="0.25">
      <c r="A1740" s="22" t="s">
        <v>962</v>
      </c>
      <c r="B1740" s="22">
        <v>2013</v>
      </c>
      <c r="C1740" s="22" t="s">
        <v>5576</v>
      </c>
      <c r="D1740" s="22">
        <v>831</v>
      </c>
      <c r="E1740" s="22" t="s">
        <v>344</v>
      </c>
      <c r="F1740" s="22" t="s">
        <v>3036</v>
      </c>
      <c r="G1740" s="61" t="s">
        <v>88</v>
      </c>
      <c r="H1740" s="46">
        <v>0.67</v>
      </c>
      <c r="I1740" s="46">
        <v>0</v>
      </c>
      <c r="J1740" s="46">
        <v>0</v>
      </c>
      <c r="K1740" s="46">
        <v>0.06</v>
      </c>
    </row>
    <row r="1741" spans="1:11" ht="15" hidden="1" customHeight="1" x14ac:dyDescent="0.25">
      <c r="A1741" s="22" t="s">
        <v>964</v>
      </c>
      <c r="B1741" s="22">
        <v>2013</v>
      </c>
      <c r="C1741" s="22" t="s">
        <v>5576</v>
      </c>
      <c r="D1741" s="22">
        <v>832</v>
      </c>
      <c r="E1741" s="22" t="s">
        <v>344</v>
      </c>
      <c r="F1741" s="22" t="s">
        <v>3038</v>
      </c>
      <c r="G1741" s="61" t="s">
        <v>88</v>
      </c>
      <c r="H1741" s="46">
        <v>0.56999999999999995</v>
      </c>
      <c r="I1741" s="46">
        <v>0</v>
      </c>
      <c r="J1741" s="46">
        <v>0</v>
      </c>
      <c r="K1741" s="46">
        <v>0</v>
      </c>
    </row>
    <row r="1742" spans="1:11" ht="12.75" hidden="1" customHeight="1" x14ac:dyDescent="0.25">
      <c r="A1742" s="22" t="s">
        <v>966</v>
      </c>
      <c r="B1742" s="22">
        <v>2013</v>
      </c>
      <c r="C1742" s="22" t="s">
        <v>5576</v>
      </c>
      <c r="D1742" s="22">
        <v>833</v>
      </c>
      <c r="E1742" s="22" t="s">
        <v>344</v>
      </c>
      <c r="F1742" s="22" t="s">
        <v>3040</v>
      </c>
      <c r="G1742" s="61" t="s">
        <v>88</v>
      </c>
      <c r="H1742" s="46">
        <v>0.6</v>
      </c>
      <c r="I1742" s="46">
        <v>0.4</v>
      </c>
      <c r="J1742" s="46">
        <v>1.18</v>
      </c>
      <c r="K1742" s="46">
        <v>0</v>
      </c>
    </row>
    <row r="1743" spans="1:11" ht="12.75" hidden="1" customHeight="1" x14ac:dyDescent="0.25">
      <c r="A1743" s="22" t="s">
        <v>968</v>
      </c>
      <c r="B1743" s="22">
        <v>2013</v>
      </c>
      <c r="C1743" s="22" t="s">
        <v>5576</v>
      </c>
      <c r="D1743" s="22">
        <v>834</v>
      </c>
      <c r="E1743" s="22" t="s">
        <v>344</v>
      </c>
      <c r="F1743" s="22" t="s">
        <v>3042</v>
      </c>
      <c r="G1743" s="61" t="s">
        <v>88</v>
      </c>
      <c r="H1743" s="46">
        <v>0.25</v>
      </c>
      <c r="I1743" s="46">
        <v>0</v>
      </c>
      <c r="J1743" s="46">
        <v>0</v>
      </c>
      <c r="K1743" s="46">
        <v>0</v>
      </c>
    </row>
    <row r="1744" spans="1:11" ht="12.75" hidden="1" customHeight="1" x14ac:dyDescent="0.25">
      <c r="A1744" s="22" t="s">
        <v>970</v>
      </c>
      <c r="B1744" s="22">
        <v>2013</v>
      </c>
      <c r="C1744" s="22" t="s">
        <v>5576</v>
      </c>
      <c r="D1744" s="22">
        <v>835</v>
      </c>
      <c r="E1744" s="22" t="s">
        <v>344</v>
      </c>
      <c r="F1744" s="22" t="s">
        <v>3044</v>
      </c>
      <c r="G1744" s="61" t="s">
        <v>88</v>
      </c>
      <c r="H1744" s="46">
        <v>0.12</v>
      </c>
      <c r="I1744" s="46">
        <v>0</v>
      </c>
      <c r="J1744" s="46">
        <v>0</v>
      </c>
      <c r="K1744" s="46">
        <v>0.06</v>
      </c>
    </row>
    <row r="1745" spans="1:11" ht="12.75" hidden="1" customHeight="1" x14ac:dyDescent="0.25">
      <c r="A1745" s="22" t="s">
        <v>972</v>
      </c>
      <c r="B1745" s="22">
        <v>2013</v>
      </c>
      <c r="C1745" s="22" t="s">
        <v>5576</v>
      </c>
      <c r="D1745" s="22">
        <v>836</v>
      </c>
      <c r="E1745" s="22" t="s">
        <v>344</v>
      </c>
      <c r="F1745" s="22" t="s">
        <v>3046</v>
      </c>
      <c r="G1745" s="61" t="s">
        <v>88</v>
      </c>
      <c r="H1745" s="46">
        <v>0.05</v>
      </c>
      <c r="I1745" s="46">
        <v>0</v>
      </c>
      <c r="J1745" s="46">
        <v>0</v>
      </c>
      <c r="K1745" s="46">
        <v>0.04</v>
      </c>
    </row>
    <row r="1746" spans="1:11" ht="12.75" hidden="1" customHeight="1" x14ac:dyDescent="0.25">
      <c r="A1746" s="22" t="s">
        <v>974</v>
      </c>
      <c r="B1746" s="22">
        <v>2013</v>
      </c>
      <c r="C1746" s="22" t="s">
        <v>5576</v>
      </c>
      <c r="D1746" s="22">
        <v>837</v>
      </c>
      <c r="E1746" s="22" t="s">
        <v>344</v>
      </c>
      <c r="F1746" s="22" t="s">
        <v>3048</v>
      </c>
      <c r="G1746" s="61" t="s">
        <v>88</v>
      </c>
      <c r="H1746" s="46">
        <v>0.04</v>
      </c>
      <c r="I1746" s="46">
        <v>0</v>
      </c>
      <c r="J1746" s="46">
        <v>0</v>
      </c>
      <c r="K1746" s="46">
        <v>7.0000000000000007E-2</v>
      </c>
    </row>
    <row r="1747" spans="1:11" ht="12.75" hidden="1" customHeight="1" x14ac:dyDescent="0.25">
      <c r="A1747" s="22" t="s">
        <v>976</v>
      </c>
      <c r="B1747" s="22">
        <v>2013</v>
      </c>
      <c r="C1747" s="22" t="s">
        <v>5576</v>
      </c>
      <c r="D1747" s="22">
        <v>838</v>
      </c>
      <c r="E1747" s="22" t="s">
        <v>351</v>
      </c>
      <c r="F1747" s="22" t="s">
        <v>2435</v>
      </c>
      <c r="G1747" s="61" t="s">
        <v>77</v>
      </c>
      <c r="H1747" s="46">
        <v>0.88</v>
      </c>
      <c r="I1747" s="46">
        <v>0</v>
      </c>
      <c r="J1747" s="46">
        <v>0</v>
      </c>
      <c r="K1747" s="46">
        <v>0</v>
      </c>
    </row>
    <row r="1748" spans="1:11" ht="12.75" hidden="1" customHeight="1" x14ac:dyDescent="0.25">
      <c r="A1748" s="22" t="s">
        <v>978</v>
      </c>
      <c r="B1748" s="22">
        <v>2013</v>
      </c>
      <c r="C1748" s="22" t="s">
        <v>5576</v>
      </c>
      <c r="D1748" s="22">
        <v>839</v>
      </c>
      <c r="E1748" s="22" t="s">
        <v>351</v>
      </c>
      <c r="F1748" s="22" t="s">
        <v>3051</v>
      </c>
      <c r="G1748" s="61" t="s">
        <v>77</v>
      </c>
      <c r="H1748" s="46">
        <v>1.18</v>
      </c>
      <c r="I1748" s="46">
        <v>0.15</v>
      </c>
      <c r="J1748" s="46">
        <v>0</v>
      </c>
      <c r="K1748" s="46">
        <v>0</v>
      </c>
    </row>
    <row r="1749" spans="1:11" ht="12.75" hidden="1" customHeight="1" x14ac:dyDescent="0.25">
      <c r="A1749" s="22" t="s">
        <v>980</v>
      </c>
      <c r="B1749" s="22">
        <v>2013</v>
      </c>
      <c r="C1749" s="22" t="s">
        <v>5576</v>
      </c>
      <c r="D1749" s="22">
        <v>840</v>
      </c>
      <c r="E1749" s="22" t="s">
        <v>351</v>
      </c>
      <c r="F1749" s="22" t="s">
        <v>3053</v>
      </c>
      <c r="G1749" s="61" t="s">
        <v>77</v>
      </c>
      <c r="H1749" s="46">
        <v>1.21</v>
      </c>
      <c r="I1749" s="46">
        <v>0</v>
      </c>
      <c r="J1749" s="46">
        <v>0</v>
      </c>
      <c r="K1749" s="46">
        <v>0</v>
      </c>
    </row>
    <row r="1750" spans="1:11" ht="15" hidden="1" customHeight="1" x14ac:dyDescent="0.25">
      <c r="A1750" s="22" t="s">
        <v>982</v>
      </c>
      <c r="B1750" s="22">
        <v>2013</v>
      </c>
      <c r="C1750" s="22" t="s">
        <v>5576</v>
      </c>
      <c r="D1750" s="22">
        <v>841</v>
      </c>
      <c r="E1750" s="22" t="s">
        <v>351</v>
      </c>
      <c r="F1750" s="22" t="s">
        <v>3055</v>
      </c>
      <c r="G1750" s="61" t="s">
        <v>77</v>
      </c>
      <c r="H1750" s="46">
        <v>0.57999999999999996</v>
      </c>
      <c r="I1750" s="46">
        <v>0</v>
      </c>
      <c r="J1750" s="46">
        <v>0</v>
      </c>
      <c r="K1750" s="46">
        <v>0.09</v>
      </c>
    </row>
    <row r="1751" spans="1:11" ht="12.75" hidden="1" customHeight="1" x14ac:dyDescent="0.25">
      <c r="A1751" s="22" t="s">
        <v>984</v>
      </c>
      <c r="B1751" s="22">
        <v>2013</v>
      </c>
      <c r="C1751" s="22" t="s">
        <v>5576</v>
      </c>
      <c r="D1751" s="22">
        <v>842</v>
      </c>
      <c r="E1751" s="22" t="s">
        <v>351</v>
      </c>
      <c r="F1751" s="22" t="s">
        <v>3057</v>
      </c>
      <c r="G1751" s="61" t="s">
        <v>77</v>
      </c>
      <c r="H1751" s="46">
        <v>0.53</v>
      </c>
      <c r="I1751" s="46">
        <v>0</v>
      </c>
      <c r="J1751" s="46">
        <v>0</v>
      </c>
      <c r="K1751" s="46">
        <v>0.41</v>
      </c>
    </row>
    <row r="1752" spans="1:11" ht="12.75" hidden="1" customHeight="1" x14ac:dyDescent="0.25">
      <c r="A1752" s="22" t="s">
        <v>986</v>
      </c>
      <c r="B1752" s="22">
        <v>2013</v>
      </c>
      <c r="C1752" s="22" t="s">
        <v>5576</v>
      </c>
      <c r="D1752" s="22">
        <v>843</v>
      </c>
      <c r="E1752" s="22" t="s">
        <v>351</v>
      </c>
      <c r="F1752" s="22" t="s">
        <v>3059</v>
      </c>
      <c r="G1752" s="61" t="s">
        <v>77</v>
      </c>
      <c r="H1752" s="46">
        <v>0.4</v>
      </c>
      <c r="I1752" s="46">
        <v>0</v>
      </c>
      <c r="J1752" s="46">
        <v>0</v>
      </c>
      <c r="K1752" s="46">
        <v>0.04</v>
      </c>
    </row>
    <row r="1753" spans="1:11" ht="12.75" hidden="1" customHeight="1" x14ac:dyDescent="0.25">
      <c r="A1753" s="22" t="s">
        <v>988</v>
      </c>
      <c r="B1753" s="22">
        <v>2013</v>
      </c>
      <c r="C1753" s="22" t="s">
        <v>5576</v>
      </c>
      <c r="D1753" s="22">
        <v>844</v>
      </c>
      <c r="E1753" s="22" t="s">
        <v>351</v>
      </c>
      <c r="F1753" s="22" t="s">
        <v>3061</v>
      </c>
      <c r="G1753" s="61" t="s">
        <v>77</v>
      </c>
      <c r="H1753" s="46">
        <v>0.59</v>
      </c>
      <c r="I1753" s="46">
        <v>0.19</v>
      </c>
      <c r="J1753" s="46">
        <v>0</v>
      </c>
      <c r="K1753" s="46">
        <v>0.06</v>
      </c>
    </row>
    <row r="1754" spans="1:11" ht="12.75" hidden="1" customHeight="1" x14ac:dyDescent="0.25">
      <c r="A1754" s="22" t="s">
        <v>990</v>
      </c>
      <c r="B1754" s="22">
        <v>2013</v>
      </c>
      <c r="C1754" s="22" t="s">
        <v>5576</v>
      </c>
      <c r="D1754" s="22">
        <v>845</v>
      </c>
      <c r="E1754" s="22" t="s">
        <v>351</v>
      </c>
      <c r="F1754" s="22" t="s">
        <v>3063</v>
      </c>
      <c r="G1754" s="61" t="s">
        <v>77</v>
      </c>
      <c r="H1754" s="46">
        <v>7.0000000000000007E-2</v>
      </c>
      <c r="I1754" s="46">
        <v>0.64</v>
      </c>
      <c r="J1754" s="46">
        <v>0</v>
      </c>
      <c r="K1754" s="46">
        <v>0</v>
      </c>
    </row>
    <row r="1755" spans="1:11" ht="12.75" hidden="1" customHeight="1" x14ac:dyDescent="0.25">
      <c r="A1755" s="22" t="s">
        <v>992</v>
      </c>
      <c r="B1755" s="22">
        <v>2013</v>
      </c>
      <c r="C1755" s="22" t="s">
        <v>5576</v>
      </c>
      <c r="D1755" s="22">
        <v>846</v>
      </c>
      <c r="E1755" s="22" t="s">
        <v>351</v>
      </c>
      <c r="F1755" s="22" t="s">
        <v>3064</v>
      </c>
      <c r="G1755" s="61" t="s">
        <v>77</v>
      </c>
      <c r="H1755" s="46">
        <v>0.32</v>
      </c>
      <c r="I1755" s="46">
        <v>0</v>
      </c>
      <c r="J1755" s="46">
        <v>0</v>
      </c>
      <c r="K1755" s="46">
        <v>0</v>
      </c>
    </row>
    <row r="1756" spans="1:11" ht="12.75" hidden="1" customHeight="1" x14ac:dyDescent="0.25">
      <c r="A1756" s="22" t="s">
        <v>994</v>
      </c>
      <c r="B1756" s="22">
        <v>2013</v>
      </c>
      <c r="C1756" s="22" t="s">
        <v>5576</v>
      </c>
      <c r="D1756" s="22">
        <v>847</v>
      </c>
      <c r="E1756" s="22" t="s">
        <v>351</v>
      </c>
      <c r="F1756" s="22" t="s">
        <v>3066</v>
      </c>
      <c r="G1756" s="61" t="s">
        <v>77</v>
      </c>
      <c r="H1756" s="46">
        <v>0.51</v>
      </c>
      <c r="I1756" s="46">
        <v>0.5</v>
      </c>
      <c r="J1756" s="46">
        <v>0</v>
      </c>
      <c r="K1756" s="46">
        <v>0</v>
      </c>
    </row>
    <row r="1757" spans="1:11" ht="12.75" hidden="1" customHeight="1" x14ac:dyDescent="0.25">
      <c r="A1757" s="22" t="s">
        <v>996</v>
      </c>
      <c r="B1757" s="22">
        <v>2013</v>
      </c>
      <c r="C1757" s="22" t="s">
        <v>5576</v>
      </c>
      <c r="D1757" s="22">
        <v>848</v>
      </c>
      <c r="E1757" s="22" t="s">
        <v>351</v>
      </c>
      <c r="F1757" s="22" t="s">
        <v>3068</v>
      </c>
      <c r="G1757" s="61" t="s">
        <v>77</v>
      </c>
      <c r="H1757" s="46">
        <v>0.46</v>
      </c>
      <c r="I1757" s="46">
        <v>0</v>
      </c>
      <c r="J1757" s="46">
        <v>0</v>
      </c>
      <c r="K1757" s="46">
        <v>0</v>
      </c>
    </row>
    <row r="1758" spans="1:11" ht="12.75" hidden="1" customHeight="1" x14ac:dyDescent="0.25">
      <c r="A1758" s="22" t="s">
        <v>998</v>
      </c>
      <c r="B1758" s="22">
        <v>2013</v>
      </c>
      <c r="C1758" s="22" t="s">
        <v>5576</v>
      </c>
      <c r="D1758" s="22">
        <v>849</v>
      </c>
      <c r="E1758" s="22" t="s">
        <v>351</v>
      </c>
      <c r="F1758" s="22" t="s">
        <v>3070</v>
      </c>
      <c r="G1758" s="61" t="s">
        <v>77</v>
      </c>
      <c r="H1758" s="46">
        <v>0.5</v>
      </c>
      <c r="I1758" s="46">
        <v>0</v>
      </c>
      <c r="J1758" s="46">
        <v>0</v>
      </c>
      <c r="K1758" s="46">
        <v>0</v>
      </c>
    </row>
    <row r="1759" spans="1:11" ht="12.75" hidden="1" customHeight="1" x14ac:dyDescent="0.25">
      <c r="A1759" s="22" t="s">
        <v>1000</v>
      </c>
      <c r="B1759" s="22">
        <v>2013</v>
      </c>
      <c r="C1759" s="22" t="s">
        <v>5576</v>
      </c>
      <c r="D1759" s="22">
        <v>850</v>
      </c>
      <c r="E1759" s="22" t="s">
        <v>351</v>
      </c>
      <c r="F1759" s="22" t="s">
        <v>3072</v>
      </c>
      <c r="G1759" s="61" t="s">
        <v>77</v>
      </c>
      <c r="H1759" s="46">
        <v>0.22</v>
      </c>
      <c r="I1759" s="46">
        <v>0</v>
      </c>
      <c r="J1759" s="46">
        <v>0</v>
      </c>
      <c r="K1759" s="46">
        <v>0.18</v>
      </c>
    </row>
    <row r="1760" spans="1:11" ht="12.75" hidden="1" customHeight="1" x14ac:dyDescent="0.25">
      <c r="A1760" s="22" t="s">
        <v>1002</v>
      </c>
      <c r="B1760" s="22">
        <v>2013</v>
      </c>
      <c r="C1760" s="22" t="s">
        <v>5576</v>
      </c>
      <c r="D1760" s="22">
        <v>851</v>
      </c>
      <c r="E1760" s="22" t="s">
        <v>351</v>
      </c>
      <c r="G1760" s="61" t="s">
        <v>77</v>
      </c>
      <c r="H1760" s="46">
        <v>0</v>
      </c>
      <c r="I1760" s="46">
        <v>0</v>
      </c>
      <c r="J1760" s="46">
        <v>0</v>
      </c>
      <c r="K1760" s="46">
        <v>0.12</v>
      </c>
    </row>
    <row r="1761" spans="1:11" ht="15" hidden="1" customHeight="1" x14ac:dyDescent="0.25">
      <c r="A1761" s="22" t="s">
        <v>1005</v>
      </c>
      <c r="B1761" s="22">
        <v>2013</v>
      </c>
      <c r="C1761" s="22" t="s">
        <v>5576</v>
      </c>
      <c r="D1761" s="22">
        <v>852</v>
      </c>
      <c r="E1761" s="22" t="s">
        <v>351</v>
      </c>
      <c r="F1761" s="22" t="s">
        <v>3074</v>
      </c>
      <c r="G1761" s="61" t="s">
        <v>77</v>
      </c>
      <c r="H1761" s="46">
        <v>0.08</v>
      </c>
      <c r="I1761" s="46">
        <v>0</v>
      </c>
      <c r="J1761" s="46">
        <v>0</v>
      </c>
      <c r="K1761" s="46">
        <v>0</v>
      </c>
    </row>
    <row r="1762" spans="1:11" ht="15" hidden="1" customHeight="1" x14ac:dyDescent="0.25">
      <c r="A1762" s="22" t="s">
        <v>1008</v>
      </c>
      <c r="B1762" s="22">
        <v>2013</v>
      </c>
      <c r="C1762" s="22" t="s">
        <v>5576</v>
      </c>
      <c r="D1762" s="22">
        <v>853</v>
      </c>
      <c r="E1762" s="22" t="s">
        <v>351</v>
      </c>
      <c r="F1762" s="22" t="s">
        <v>3076</v>
      </c>
      <c r="G1762" s="61" t="s">
        <v>77</v>
      </c>
      <c r="H1762" s="46">
        <v>0.1</v>
      </c>
      <c r="I1762" s="46">
        <v>0</v>
      </c>
      <c r="J1762" s="46">
        <v>0</v>
      </c>
      <c r="K1762" s="46">
        <v>0.11</v>
      </c>
    </row>
    <row r="1763" spans="1:11" ht="12.75" hidden="1" customHeight="1" x14ac:dyDescent="0.25">
      <c r="A1763" s="22" t="s">
        <v>1011</v>
      </c>
      <c r="B1763" s="22">
        <v>2013</v>
      </c>
      <c r="C1763" s="22" t="s">
        <v>5576</v>
      </c>
      <c r="D1763" s="22">
        <v>854</v>
      </c>
      <c r="E1763" s="22" t="s">
        <v>351</v>
      </c>
      <c r="F1763" s="22" t="s">
        <v>3078</v>
      </c>
      <c r="G1763" s="61" t="s">
        <v>77</v>
      </c>
      <c r="H1763" s="46">
        <v>0.11</v>
      </c>
      <c r="I1763" s="46">
        <v>0</v>
      </c>
      <c r="J1763" s="46">
        <v>0</v>
      </c>
      <c r="K1763" s="46">
        <v>0.2</v>
      </c>
    </row>
    <row r="1764" spans="1:11" ht="12.75" hidden="1" customHeight="1" x14ac:dyDescent="0.25">
      <c r="A1764" s="22" t="s">
        <v>1014</v>
      </c>
      <c r="B1764" s="22">
        <v>2013</v>
      </c>
      <c r="C1764" s="22" t="s">
        <v>5576</v>
      </c>
      <c r="D1764" s="22">
        <v>855</v>
      </c>
      <c r="E1764" s="22" t="s">
        <v>351</v>
      </c>
      <c r="F1764" s="22" t="s">
        <v>3080</v>
      </c>
      <c r="G1764" s="61" t="s">
        <v>77</v>
      </c>
      <c r="H1764" s="46">
        <v>0.3</v>
      </c>
      <c r="I1764" s="46">
        <v>0</v>
      </c>
      <c r="J1764" s="46">
        <v>0</v>
      </c>
      <c r="K1764" s="46">
        <v>0.24</v>
      </c>
    </row>
    <row r="1765" spans="1:11" ht="12.75" hidden="1" customHeight="1" x14ac:dyDescent="0.25">
      <c r="A1765" s="22" t="s">
        <v>1017</v>
      </c>
      <c r="B1765" s="22">
        <v>2013</v>
      </c>
      <c r="C1765" s="22" t="s">
        <v>5576</v>
      </c>
      <c r="D1765" s="22">
        <v>856</v>
      </c>
      <c r="E1765" s="22" t="s">
        <v>351</v>
      </c>
      <c r="F1765" s="22" t="s">
        <v>3082</v>
      </c>
      <c r="G1765" s="61" t="s">
        <v>77</v>
      </c>
      <c r="H1765" s="46">
        <v>0.45</v>
      </c>
      <c r="I1765" s="46">
        <v>0</v>
      </c>
      <c r="J1765" s="46">
        <v>0</v>
      </c>
      <c r="K1765" s="46">
        <v>0</v>
      </c>
    </row>
    <row r="1766" spans="1:11" ht="12.75" hidden="1" customHeight="1" x14ac:dyDescent="0.25">
      <c r="A1766" s="22" t="s">
        <v>1020</v>
      </c>
      <c r="B1766" s="22">
        <v>2013</v>
      </c>
      <c r="C1766" s="22" t="s">
        <v>5576</v>
      </c>
      <c r="D1766" s="22">
        <v>857</v>
      </c>
      <c r="E1766" s="22" t="s">
        <v>351</v>
      </c>
      <c r="F1766" s="22" t="s">
        <v>3084</v>
      </c>
      <c r="G1766" s="61" t="s">
        <v>77</v>
      </c>
      <c r="H1766" s="46">
        <v>0.4</v>
      </c>
      <c r="I1766" s="46">
        <v>0</v>
      </c>
      <c r="J1766" s="46">
        <v>0</v>
      </c>
      <c r="K1766" s="46">
        <v>0</v>
      </c>
    </row>
    <row r="1767" spans="1:11" ht="12.75" hidden="1" customHeight="1" x14ac:dyDescent="0.25">
      <c r="A1767" s="22" t="s">
        <v>1023</v>
      </c>
      <c r="B1767" s="22">
        <v>2013</v>
      </c>
      <c r="C1767" s="22" t="s">
        <v>5576</v>
      </c>
      <c r="D1767" s="22">
        <v>858</v>
      </c>
      <c r="E1767" s="22" t="s">
        <v>351</v>
      </c>
      <c r="F1767" s="22" t="s">
        <v>3086</v>
      </c>
      <c r="G1767" s="61" t="s">
        <v>77</v>
      </c>
      <c r="H1767" s="46">
        <v>0.55000000000000004</v>
      </c>
      <c r="I1767" s="46">
        <v>0.26</v>
      </c>
      <c r="J1767" s="46">
        <v>0</v>
      </c>
      <c r="K1767" s="46">
        <v>0.53</v>
      </c>
    </row>
    <row r="1768" spans="1:11" ht="12.75" hidden="1" customHeight="1" x14ac:dyDescent="0.25">
      <c r="A1768" s="22" t="s">
        <v>1026</v>
      </c>
      <c r="B1768" s="22">
        <v>2013</v>
      </c>
      <c r="C1768" s="22" t="s">
        <v>5576</v>
      </c>
      <c r="D1768" s="22">
        <v>859</v>
      </c>
      <c r="E1768" s="22" t="s">
        <v>351</v>
      </c>
      <c r="F1768" s="22" t="s">
        <v>3088</v>
      </c>
      <c r="G1768" s="61" t="s">
        <v>77</v>
      </c>
      <c r="H1768" s="46">
        <v>1.02</v>
      </c>
      <c r="I1768" s="46">
        <v>0.2</v>
      </c>
      <c r="J1768" s="46">
        <v>0</v>
      </c>
      <c r="K1768" s="46">
        <v>0.02</v>
      </c>
    </row>
    <row r="1769" spans="1:11" ht="15" hidden="1" customHeight="1" x14ac:dyDescent="0.25">
      <c r="A1769" s="22" t="s">
        <v>1029</v>
      </c>
      <c r="B1769" s="22">
        <v>2013</v>
      </c>
      <c r="C1769" s="22" t="s">
        <v>5576</v>
      </c>
      <c r="D1769" s="22">
        <v>860</v>
      </c>
      <c r="E1769" s="22" t="s">
        <v>351</v>
      </c>
      <c r="F1769" s="22" t="s">
        <v>3090</v>
      </c>
      <c r="G1769" s="61" t="s">
        <v>77</v>
      </c>
      <c r="H1769" s="46">
        <v>0.4</v>
      </c>
      <c r="I1769" s="46">
        <v>0</v>
      </c>
      <c r="J1769" s="46">
        <v>0</v>
      </c>
      <c r="K1769" s="46">
        <v>0.05</v>
      </c>
    </row>
    <row r="1770" spans="1:11" ht="12.75" hidden="1" customHeight="1" x14ac:dyDescent="0.25">
      <c r="A1770" s="22" t="s">
        <v>1032</v>
      </c>
      <c r="B1770" s="22">
        <v>2013</v>
      </c>
      <c r="C1770" s="22" t="s">
        <v>5576</v>
      </c>
      <c r="D1770" s="22">
        <v>861</v>
      </c>
      <c r="E1770" s="22" t="s">
        <v>351</v>
      </c>
      <c r="F1770" s="22" t="s">
        <v>3092</v>
      </c>
      <c r="G1770" s="61" t="s">
        <v>77</v>
      </c>
      <c r="H1770" s="46">
        <v>0.48</v>
      </c>
      <c r="I1770" s="46">
        <v>0.15</v>
      </c>
      <c r="J1770" s="46">
        <v>0</v>
      </c>
      <c r="K1770" s="46">
        <v>0.01</v>
      </c>
    </row>
    <row r="1771" spans="1:11" ht="12.75" hidden="1" customHeight="1" x14ac:dyDescent="0.25">
      <c r="A1771" s="22" t="s">
        <v>1035</v>
      </c>
      <c r="B1771" s="22">
        <v>2013</v>
      </c>
      <c r="C1771" s="22" t="s">
        <v>5576</v>
      </c>
      <c r="D1771" s="22">
        <v>862</v>
      </c>
      <c r="E1771" s="22" t="s">
        <v>351</v>
      </c>
      <c r="F1771" s="22" t="s">
        <v>3094</v>
      </c>
      <c r="G1771" s="61" t="s">
        <v>77</v>
      </c>
      <c r="H1771" s="46">
        <v>0.31</v>
      </c>
      <c r="I1771" s="46">
        <v>0</v>
      </c>
      <c r="J1771" s="46">
        <v>0</v>
      </c>
      <c r="K1771" s="46">
        <v>0.02</v>
      </c>
    </row>
    <row r="1772" spans="1:11" ht="12.75" hidden="1" customHeight="1" x14ac:dyDescent="0.25">
      <c r="A1772" s="22" t="s">
        <v>1038</v>
      </c>
      <c r="B1772" s="22">
        <v>2013</v>
      </c>
      <c r="C1772" s="22" t="s">
        <v>5576</v>
      </c>
      <c r="D1772" s="22">
        <v>863</v>
      </c>
      <c r="E1772" s="22" t="s">
        <v>351</v>
      </c>
      <c r="F1772" s="22" t="s">
        <v>3096</v>
      </c>
      <c r="G1772" s="61" t="s">
        <v>77</v>
      </c>
      <c r="H1772" s="46">
        <v>0.45</v>
      </c>
      <c r="I1772" s="46">
        <v>0</v>
      </c>
      <c r="J1772" s="46">
        <v>0</v>
      </c>
      <c r="K1772" s="46">
        <v>0.01</v>
      </c>
    </row>
    <row r="1773" spans="1:11" ht="12.75" hidden="1" customHeight="1" x14ac:dyDescent="0.25">
      <c r="A1773" s="22" t="s">
        <v>1041</v>
      </c>
      <c r="B1773" s="22">
        <v>2013</v>
      </c>
      <c r="C1773" s="22" t="s">
        <v>5576</v>
      </c>
      <c r="D1773" s="22">
        <v>864</v>
      </c>
      <c r="E1773" s="22" t="s">
        <v>351</v>
      </c>
      <c r="F1773" s="22" t="s">
        <v>3098</v>
      </c>
      <c r="G1773" s="61" t="s">
        <v>77</v>
      </c>
      <c r="H1773" s="46">
        <v>0.08</v>
      </c>
      <c r="I1773" s="46">
        <v>0</v>
      </c>
      <c r="J1773" s="46">
        <v>0</v>
      </c>
      <c r="K1773" s="46">
        <v>0</v>
      </c>
    </row>
    <row r="1774" spans="1:11" ht="12.75" hidden="1" customHeight="1" x14ac:dyDescent="0.25">
      <c r="A1774" s="22" t="s">
        <v>1044</v>
      </c>
      <c r="B1774" s="22">
        <v>2013</v>
      </c>
      <c r="C1774" s="22" t="s">
        <v>5576</v>
      </c>
      <c r="D1774" s="22">
        <v>865</v>
      </c>
      <c r="E1774" s="22" t="s">
        <v>351</v>
      </c>
      <c r="F1774" s="22" t="s">
        <v>3100</v>
      </c>
      <c r="G1774" s="61" t="s">
        <v>77</v>
      </c>
      <c r="H1774" s="46">
        <v>0.44</v>
      </c>
      <c r="I1774" s="46">
        <v>0</v>
      </c>
      <c r="J1774" s="46">
        <v>0</v>
      </c>
      <c r="K1774" s="46">
        <v>0</v>
      </c>
    </row>
    <row r="1775" spans="1:11" ht="15" hidden="1" customHeight="1" x14ac:dyDescent="0.25">
      <c r="A1775" s="22" t="s">
        <v>1047</v>
      </c>
      <c r="B1775" s="22">
        <v>2013</v>
      </c>
      <c r="C1775" s="22" t="s">
        <v>5576</v>
      </c>
      <c r="D1775" s="22">
        <v>866</v>
      </c>
      <c r="E1775" s="22" t="s">
        <v>351</v>
      </c>
      <c r="F1775" s="22" t="s">
        <v>3102</v>
      </c>
      <c r="G1775" s="61" t="s">
        <v>77</v>
      </c>
      <c r="H1775" s="46">
        <v>0.75</v>
      </c>
      <c r="I1775" s="46">
        <v>0.17</v>
      </c>
      <c r="J1775" s="46">
        <v>0</v>
      </c>
      <c r="K1775" s="46">
        <v>0</v>
      </c>
    </row>
    <row r="1776" spans="1:11" ht="15" hidden="1" customHeight="1" x14ac:dyDescent="0.25">
      <c r="A1776" s="22" t="s">
        <v>1050</v>
      </c>
      <c r="B1776" s="22">
        <v>2013</v>
      </c>
      <c r="C1776" s="22" t="s">
        <v>5576</v>
      </c>
      <c r="D1776" s="22">
        <v>867</v>
      </c>
      <c r="E1776" s="22" t="s">
        <v>351</v>
      </c>
      <c r="F1776" s="22" t="s">
        <v>3104</v>
      </c>
      <c r="G1776" s="61" t="s">
        <v>77</v>
      </c>
      <c r="H1776" s="46">
        <v>0.37</v>
      </c>
      <c r="I1776" s="46">
        <v>0</v>
      </c>
      <c r="J1776" s="46">
        <v>0</v>
      </c>
      <c r="K1776" s="46">
        <v>0.04</v>
      </c>
    </row>
    <row r="1777" spans="1:11" ht="12.75" hidden="1" customHeight="1" x14ac:dyDescent="0.25">
      <c r="A1777" s="22" t="s">
        <v>1053</v>
      </c>
      <c r="B1777" s="22">
        <v>2013</v>
      </c>
      <c r="C1777" s="22" t="s">
        <v>5576</v>
      </c>
      <c r="D1777" s="22">
        <v>868</v>
      </c>
      <c r="E1777" s="22" t="s">
        <v>351</v>
      </c>
      <c r="F1777" s="22" t="s">
        <v>3106</v>
      </c>
      <c r="G1777" s="61" t="s">
        <v>77</v>
      </c>
      <c r="H1777" s="46">
        <v>0.3</v>
      </c>
      <c r="I1777" s="46">
        <v>0</v>
      </c>
      <c r="J1777" s="46">
        <v>0</v>
      </c>
      <c r="K1777" s="46">
        <v>0.02</v>
      </c>
    </row>
    <row r="1778" spans="1:11" ht="12.75" hidden="1" customHeight="1" x14ac:dyDescent="0.25">
      <c r="A1778" s="22" t="s">
        <v>1056</v>
      </c>
      <c r="B1778" s="22">
        <v>2013</v>
      </c>
      <c r="C1778" s="22" t="s">
        <v>5576</v>
      </c>
      <c r="D1778" s="22">
        <v>869</v>
      </c>
      <c r="E1778" s="22" t="s">
        <v>351</v>
      </c>
      <c r="G1778" s="61" t="s">
        <v>77</v>
      </c>
      <c r="H1778" s="46">
        <v>0.04</v>
      </c>
      <c r="I1778" s="46">
        <v>0</v>
      </c>
      <c r="J1778" s="46">
        <v>0</v>
      </c>
      <c r="K1778" s="46">
        <v>0</v>
      </c>
    </row>
    <row r="1779" spans="1:11" ht="12.75" hidden="1" customHeight="1" x14ac:dyDescent="0.25">
      <c r="A1779" s="22" t="s">
        <v>1059</v>
      </c>
      <c r="B1779" s="22">
        <v>2013</v>
      </c>
      <c r="C1779" s="22" t="s">
        <v>5576</v>
      </c>
      <c r="D1779" s="22">
        <v>870</v>
      </c>
      <c r="E1779" s="22" t="s">
        <v>351</v>
      </c>
      <c r="G1779" s="61" t="s">
        <v>77</v>
      </c>
      <c r="H1779" s="46">
        <v>0</v>
      </c>
      <c r="I1779" s="46">
        <v>0</v>
      </c>
      <c r="J1779" s="46">
        <v>0</v>
      </c>
      <c r="K1779" s="46">
        <v>0</v>
      </c>
    </row>
    <row r="1780" spans="1:11" ht="14.25" hidden="1" customHeight="1" x14ac:dyDescent="0.25">
      <c r="A1780" s="22" t="s">
        <v>1062</v>
      </c>
      <c r="B1780" s="22">
        <v>2013</v>
      </c>
      <c r="C1780" s="22" t="s">
        <v>5576</v>
      </c>
      <c r="D1780" s="22">
        <v>871</v>
      </c>
      <c r="E1780" s="22" t="s">
        <v>351</v>
      </c>
      <c r="F1780" s="22" t="s">
        <v>3108</v>
      </c>
      <c r="G1780" s="61" t="s">
        <v>77</v>
      </c>
      <c r="H1780" s="46">
        <v>0.25</v>
      </c>
      <c r="I1780" s="46">
        <v>0</v>
      </c>
      <c r="J1780" s="46">
        <v>0</v>
      </c>
      <c r="K1780" s="46">
        <v>0</v>
      </c>
    </row>
    <row r="1781" spans="1:11" ht="12.75" hidden="1" customHeight="1" x14ac:dyDescent="0.25">
      <c r="A1781" s="22" t="s">
        <v>1065</v>
      </c>
      <c r="B1781" s="22">
        <v>2013</v>
      </c>
      <c r="C1781" s="22" t="s">
        <v>5576</v>
      </c>
      <c r="D1781" s="22">
        <v>872</v>
      </c>
      <c r="E1781" s="22" t="s">
        <v>351</v>
      </c>
      <c r="F1781" s="22" t="s">
        <v>3110</v>
      </c>
      <c r="G1781" s="61" t="s">
        <v>77</v>
      </c>
      <c r="H1781" s="46">
        <v>0.09</v>
      </c>
      <c r="I1781" s="46">
        <v>0</v>
      </c>
      <c r="J1781" s="46">
        <v>0</v>
      </c>
      <c r="K1781" s="46">
        <v>5</v>
      </c>
    </row>
    <row r="1782" spans="1:11" ht="15" hidden="1" customHeight="1" x14ac:dyDescent="0.25">
      <c r="A1782" s="22" t="s">
        <v>1068</v>
      </c>
      <c r="B1782" s="22">
        <v>2013</v>
      </c>
      <c r="C1782" s="22" t="s">
        <v>5576</v>
      </c>
      <c r="D1782" s="22">
        <v>873</v>
      </c>
      <c r="E1782" s="22" t="s">
        <v>351</v>
      </c>
      <c r="F1782" s="22" t="s">
        <v>3112</v>
      </c>
      <c r="G1782" s="61" t="s">
        <v>77</v>
      </c>
      <c r="H1782" s="46">
        <v>0.04</v>
      </c>
      <c r="I1782" s="46">
        <v>0</v>
      </c>
      <c r="J1782" s="46">
        <v>0</v>
      </c>
      <c r="K1782" s="46">
        <v>0</v>
      </c>
    </row>
    <row r="1783" spans="1:11" ht="12.75" hidden="1" customHeight="1" x14ac:dyDescent="0.25">
      <c r="A1783" s="22" t="s">
        <v>1071</v>
      </c>
      <c r="B1783" s="22">
        <v>2013</v>
      </c>
      <c r="C1783" s="22" t="s">
        <v>5576</v>
      </c>
      <c r="D1783" s="22">
        <v>874</v>
      </c>
      <c r="E1783" s="22" t="s">
        <v>351</v>
      </c>
      <c r="F1783" s="22" t="s">
        <v>3114</v>
      </c>
      <c r="G1783" s="61" t="s">
        <v>77</v>
      </c>
      <c r="H1783" s="46">
        <v>1.05</v>
      </c>
      <c r="I1783" s="46">
        <v>0.17</v>
      </c>
      <c r="J1783" s="46">
        <v>0</v>
      </c>
      <c r="K1783" s="46">
        <v>0</v>
      </c>
    </row>
    <row r="1784" spans="1:11" ht="12.75" hidden="1" customHeight="1" x14ac:dyDescent="0.25">
      <c r="A1784" s="22" t="s">
        <v>1074</v>
      </c>
      <c r="B1784" s="22">
        <v>2013</v>
      </c>
      <c r="C1784" s="22" t="s">
        <v>5576</v>
      </c>
      <c r="D1784" s="22">
        <v>875</v>
      </c>
      <c r="E1784" s="22" t="s">
        <v>351</v>
      </c>
      <c r="F1784" s="22" t="s">
        <v>3116</v>
      </c>
      <c r="G1784" s="61" t="s">
        <v>77</v>
      </c>
      <c r="H1784" s="46">
        <v>0.44</v>
      </c>
      <c r="I1784" s="46">
        <v>0.19</v>
      </c>
      <c r="J1784" s="46">
        <v>0</v>
      </c>
      <c r="K1784" s="46">
        <v>0</v>
      </c>
    </row>
    <row r="1785" spans="1:11" ht="12.75" hidden="1" customHeight="1" x14ac:dyDescent="0.25">
      <c r="A1785" s="22" t="s">
        <v>1077</v>
      </c>
      <c r="B1785" s="22">
        <v>2013</v>
      </c>
      <c r="C1785" s="22" t="s">
        <v>5576</v>
      </c>
      <c r="D1785" s="22">
        <v>876</v>
      </c>
      <c r="E1785" s="22" t="s">
        <v>351</v>
      </c>
      <c r="F1785" s="22" t="s">
        <v>3118</v>
      </c>
      <c r="G1785" s="61" t="s">
        <v>77</v>
      </c>
      <c r="H1785" s="46">
        <v>0.69</v>
      </c>
      <c r="I1785" s="46">
        <v>0.5</v>
      </c>
      <c r="J1785" s="46">
        <v>0</v>
      </c>
      <c r="K1785" s="46">
        <v>0</v>
      </c>
    </row>
    <row r="1786" spans="1:11" ht="12.75" hidden="1" customHeight="1" x14ac:dyDescent="0.25">
      <c r="A1786" s="22" t="s">
        <v>1080</v>
      </c>
      <c r="B1786" s="22">
        <v>2013</v>
      </c>
      <c r="C1786" s="22" t="s">
        <v>5576</v>
      </c>
      <c r="D1786" s="22">
        <v>877</v>
      </c>
      <c r="E1786" s="22" t="s">
        <v>351</v>
      </c>
      <c r="F1786" s="22" t="s">
        <v>3120</v>
      </c>
      <c r="G1786" s="61" t="s">
        <v>77</v>
      </c>
      <c r="H1786" s="46">
        <v>0.54</v>
      </c>
      <c r="I1786" s="46">
        <v>0</v>
      </c>
      <c r="J1786" s="46">
        <v>0</v>
      </c>
      <c r="K1786" s="46">
        <v>0</v>
      </c>
    </row>
    <row r="1787" spans="1:11" ht="12.75" hidden="1" customHeight="1" x14ac:dyDescent="0.25">
      <c r="A1787" s="22" t="s">
        <v>1083</v>
      </c>
      <c r="B1787" s="22">
        <v>2013</v>
      </c>
      <c r="C1787" s="22" t="s">
        <v>5576</v>
      </c>
      <c r="D1787" s="22">
        <v>878</v>
      </c>
      <c r="E1787" s="22" t="s">
        <v>351</v>
      </c>
      <c r="F1787" s="22" t="s">
        <v>3122</v>
      </c>
      <c r="G1787" s="61" t="s">
        <v>77</v>
      </c>
      <c r="H1787" s="46">
        <v>0.31</v>
      </c>
      <c r="I1787" s="46">
        <v>0</v>
      </c>
      <c r="J1787" s="46">
        <v>0</v>
      </c>
      <c r="K1787" s="46">
        <v>0.3</v>
      </c>
    </row>
    <row r="1788" spans="1:11" ht="12.75" hidden="1" customHeight="1" x14ac:dyDescent="0.25">
      <c r="A1788" s="22" t="s">
        <v>1086</v>
      </c>
      <c r="B1788" s="22">
        <v>2013</v>
      </c>
      <c r="C1788" s="22" t="s">
        <v>5576</v>
      </c>
      <c r="D1788" s="22">
        <v>879</v>
      </c>
      <c r="E1788" s="22" t="s">
        <v>351</v>
      </c>
      <c r="F1788" s="22" t="s">
        <v>3124</v>
      </c>
      <c r="G1788" s="61" t="s">
        <v>77</v>
      </c>
      <c r="H1788" s="46">
        <v>0.5</v>
      </c>
      <c r="I1788" s="46">
        <v>0</v>
      </c>
      <c r="J1788" s="46">
        <v>0</v>
      </c>
      <c r="K1788" s="46">
        <v>7.0000000000000007E-2</v>
      </c>
    </row>
    <row r="1789" spans="1:11" ht="15" hidden="1" customHeight="1" x14ac:dyDescent="0.25">
      <c r="A1789" s="22" t="s">
        <v>1089</v>
      </c>
      <c r="B1789" s="22">
        <v>2013</v>
      </c>
      <c r="C1789" s="22" t="s">
        <v>5576</v>
      </c>
      <c r="D1789" s="22">
        <v>880</v>
      </c>
      <c r="E1789" s="22" t="s">
        <v>351</v>
      </c>
      <c r="F1789" s="22" t="s">
        <v>3126</v>
      </c>
      <c r="G1789" s="61" t="s">
        <v>77</v>
      </c>
      <c r="H1789" s="46">
        <v>0.42</v>
      </c>
      <c r="I1789" s="46">
        <v>0</v>
      </c>
      <c r="J1789" s="46">
        <v>0</v>
      </c>
      <c r="K1789" s="46">
        <v>0.04</v>
      </c>
    </row>
    <row r="1790" spans="1:11" ht="15" hidden="1" customHeight="1" x14ac:dyDescent="0.25">
      <c r="A1790" s="22" t="s">
        <v>1092</v>
      </c>
      <c r="B1790" s="22">
        <v>2013</v>
      </c>
      <c r="C1790" s="22" t="s">
        <v>5576</v>
      </c>
      <c r="D1790" s="22">
        <v>881</v>
      </c>
      <c r="E1790" s="22" t="s">
        <v>351</v>
      </c>
      <c r="F1790" s="22" t="s">
        <v>3128</v>
      </c>
      <c r="G1790" s="61" t="s">
        <v>77</v>
      </c>
      <c r="H1790" s="46">
        <v>0.18</v>
      </c>
      <c r="I1790" s="46">
        <v>0</v>
      </c>
      <c r="J1790" s="46">
        <v>0</v>
      </c>
      <c r="K1790" s="46">
        <v>0</v>
      </c>
    </row>
    <row r="1791" spans="1:11" ht="12.75" hidden="1" customHeight="1" x14ac:dyDescent="0.25">
      <c r="A1791" s="22" t="s">
        <v>1095</v>
      </c>
      <c r="B1791" s="22">
        <v>2013</v>
      </c>
      <c r="C1791" s="22" t="s">
        <v>5576</v>
      </c>
      <c r="D1791" s="22">
        <v>882</v>
      </c>
      <c r="E1791" s="22" t="s">
        <v>351</v>
      </c>
      <c r="G1791" s="61" t="s">
        <v>77</v>
      </c>
      <c r="H1791" s="46">
        <v>0</v>
      </c>
      <c r="I1791" s="46">
        <v>0</v>
      </c>
      <c r="J1791" s="46">
        <v>0</v>
      </c>
      <c r="K1791" s="46">
        <v>0.11</v>
      </c>
    </row>
    <row r="1792" spans="1:11" ht="12.75" hidden="1" customHeight="1" x14ac:dyDescent="0.25">
      <c r="A1792" s="22" t="s">
        <v>1098</v>
      </c>
      <c r="B1792" s="22">
        <v>2013</v>
      </c>
      <c r="C1792" s="22" t="s">
        <v>5576</v>
      </c>
      <c r="D1792" s="22">
        <v>883</v>
      </c>
      <c r="E1792" s="22" t="s">
        <v>351</v>
      </c>
      <c r="F1792" s="22" t="s">
        <v>3130</v>
      </c>
      <c r="G1792" s="61" t="s">
        <v>77</v>
      </c>
      <c r="H1792" s="46">
        <v>0.66</v>
      </c>
      <c r="I1792" s="46">
        <v>0</v>
      </c>
      <c r="J1792" s="46">
        <v>0</v>
      </c>
      <c r="K1792" s="46">
        <v>0.04</v>
      </c>
    </row>
    <row r="1793" spans="1:11" ht="12.75" hidden="1" customHeight="1" x14ac:dyDescent="0.25">
      <c r="A1793" s="22" t="s">
        <v>1101</v>
      </c>
      <c r="B1793" s="22">
        <v>2013</v>
      </c>
      <c r="C1793" s="22" t="s">
        <v>5576</v>
      </c>
      <c r="D1793" s="22">
        <v>884</v>
      </c>
      <c r="E1793" s="22" t="s">
        <v>351</v>
      </c>
      <c r="F1793" s="22" t="s">
        <v>3132</v>
      </c>
      <c r="G1793" s="61" t="s">
        <v>77</v>
      </c>
      <c r="H1793" s="46">
        <v>0.82</v>
      </c>
      <c r="I1793" s="46">
        <v>0</v>
      </c>
      <c r="J1793" s="46">
        <v>0</v>
      </c>
      <c r="K1793" s="46">
        <v>0</v>
      </c>
    </row>
    <row r="1794" spans="1:11" ht="12.75" hidden="1" customHeight="1" x14ac:dyDescent="0.25">
      <c r="A1794" s="22" t="s">
        <v>1104</v>
      </c>
      <c r="B1794" s="22">
        <v>2013</v>
      </c>
      <c r="C1794" s="22" t="s">
        <v>5576</v>
      </c>
      <c r="D1794" s="22">
        <v>885</v>
      </c>
      <c r="E1794" s="22" t="s">
        <v>351</v>
      </c>
      <c r="F1794" s="22" t="s">
        <v>3134</v>
      </c>
      <c r="G1794" s="61" t="s">
        <v>77</v>
      </c>
      <c r="H1794" s="46">
        <v>0.92</v>
      </c>
      <c r="I1794" s="46">
        <v>0</v>
      </c>
      <c r="J1794" s="46">
        <v>0</v>
      </c>
      <c r="K1794" s="46">
        <v>0.04</v>
      </c>
    </row>
    <row r="1795" spans="1:11" ht="12.75" hidden="1" customHeight="1" x14ac:dyDescent="0.25">
      <c r="A1795" s="22" t="s">
        <v>1107</v>
      </c>
      <c r="B1795" s="22">
        <v>2013</v>
      </c>
      <c r="C1795" s="22" t="s">
        <v>5576</v>
      </c>
      <c r="D1795" s="22">
        <v>886</v>
      </c>
      <c r="E1795" s="22" t="s">
        <v>351</v>
      </c>
      <c r="F1795" s="22" t="s">
        <v>3136</v>
      </c>
      <c r="G1795" s="61" t="s">
        <v>77</v>
      </c>
      <c r="H1795" s="46">
        <v>0.84</v>
      </c>
      <c r="I1795" s="46">
        <v>0</v>
      </c>
      <c r="J1795" s="46">
        <v>0</v>
      </c>
      <c r="K1795" s="46">
        <v>0.04</v>
      </c>
    </row>
    <row r="1796" spans="1:11" ht="12.75" hidden="1" customHeight="1" x14ac:dyDescent="0.25">
      <c r="A1796" s="22" t="s">
        <v>1110</v>
      </c>
      <c r="B1796" s="22">
        <v>2013</v>
      </c>
      <c r="C1796" s="22" t="s">
        <v>5576</v>
      </c>
      <c r="D1796" s="22">
        <v>887</v>
      </c>
      <c r="E1796" s="22" t="s">
        <v>351</v>
      </c>
      <c r="F1796" s="22" t="s">
        <v>3138</v>
      </c>
      <c r="G1796" s="61" t="s">
        <v>77</v>
      </c>
      <c r="H1796" s="46">
        <v>0.84</v>
      </c>
      <c r="I1796" s="46">
        <v>0.05</v>
      </c>
      <c r="J1796" s="46">
        <v>0</v>
      </c>
      <c r="K1796" s="46">
        <v>0.12</v>
      </c>
    </row>
    <row r="1797" spans="1:11" ht="15" hidden="1" customHeight="1" x14ac:dyDescent="0.25">
      <c r="A1797" s="22" t="s">
        <v>1113</v>
      </c>
      <c r="B1797" s="22">
        <v>2013</v>
      </c>
      <c r="C1797" s="22" t="s">
        <v>5576</v>
      </c>
      <c r="D1797" s="22">
        <v>888</v>
      </c>
      <c r="E1797" s="22" t="s">
        <v>351</v>
      </c>
      <c r="F1797" s="22" t="s">
        <v>3140</v>
      </c>
      <c r="G1797" s="61" t="s">
        <v>77</v>
      </c>
      <c r="H1797" s="46">
        <v>0.49</v>
      </c>
      <c r="I1797" s="46">
        <v>0</v>
      </c>
      <c r="J1797" s="46">
        <v>0</v>
      </c>
      <c r="K1797" s="46">
        <v>0.13</v>
      </c>
    </row>
    <row r="1798" spans="1:11" ht="12.75" hidden="1" customHeight="1" x14ac:dyDescent="0.25">
      <c r="A1798" s="22" t="s">
        <v>1116</v>
      </c>
      <c r="B1798" s="22">
        <v>2013</v>
      </c>
      <c r="C1798" s="22" t="s">
        <v>5576</v>
      </c>
      <c r="D1798" s="22">
        <v>889</v>
      </c>
      <c r="E1798" s="22" t="s">
        <v>351</v>
      </c>
      <c r="F1798" s="22" t="s">
        <v>3142</v>
      </c>
      <c r="G1798" s="61" t="s">
        <v>77</v>
      </c>
      <c r="H1798" s="46">
        <v>0.35</v>
      </c>
      <c r="I1798" s="46">
        <v>0.09</v>
      </c>
      <c r="J1798" s="46">
        <v>0</v>
      </c>
      <c r="K1798" s="46">
        <v>0.08</v>
      </c>
    </row>
    <row r="1799" spans="1:11" ht="12.75" hidden="1" customHeight="1" x14ac:dyDescent="0.25">
      <c r="A1799" s="22" t="s">
        <v>1119</v>
      </c>
      <c r="B1799" s="22">
        <v>2013</v>
      </c>
      <c r="C1799" s="22" t="s">
        <v>5576</v>
      </c>
      <c r="D1799" s="22">
        <v>890</v>
      </c>
      <c r="E1799" s="22" t="s">
        <v>351</v>
      </c>
      <c r="F1799" s="22" t="s">
        <v>3144</v>
      </c>
      <c r="G1799" s="61" t="s">
        <v>77</v>
      </c>
      <c r="H1799" s="46">
        <v>0.13</v>
      </c>
      <c r="I1799" s="46">
        <v>0.13</v>
      </c>
      <c r="J1799" s="46">
        <v>0</v>
      </c>
      <c r="K1799" s="46">
        <v>0</v>
      </c>
    </row>
    <row r="1800" spans="1:11" ht="12.75" hidden="1" customHeight="1" x14ac:dyDescent="0.25">
      <c r="A1800" s="22" t="s">
        <v>1122</v>
      </c>
      <c r="B1800" s="22">
        <v>2013</v>
      </c>
      <c r="C1800" s="22" t="s">
        <v>5576</v>
      </c>
      <c r="D1800" s="22">
        <v>891</v>
      </c>
      <c r="E1800" s="22" t="s">
        <v>351</v>
      </c>
      <c r="G1800" s="61" t="s">
        <v>77</v>
      </c>
      <c r="H1800" s="46">
        <v>0</v>
      </c>
      <c r="I1800" s="46">
        <v>0</v>
      </c>
      <c r="J1800" s="46">
        <v>0</v>
      </c>
      <c r="K1800" s="46">
        <v>7.0000000000000007E-2</v>
      </c>
    </row>
    <row r="1801" spans="1:11" ht="12.75" hidden="1" customHeight="1" x14ac:dyDescent="0.25">
      <c r="A1801" s="22" t="s">
        <v>555</v>
      </c>
      <c r="B1801" s="115">
        <v>2014</v>
      </c>
      <c r="C1801" s="22" t="s">
        <v>5576</v>
      </c>
      <c r="D1801" s="22">
        <v>243</v>
      </c>
      <c r="E1801" s="51" t="s">
        <v>66</v>
      </c>
      <c r="F1801" s="22" t="s">
        <v>2437</v>
      </c>
      <c r="G1801" s="61" t="s">
        <v>113</v>
      </c>
      <c r="H1801" s="46">
        <v>0.84</v>
      </c>
      <c r="I1801" s="46">
        <v>0.28000000000000003</v>
      </c>
      <c r="J1801" s="46">
        <v>0</v>
      </c>
      <c r="K1801" s="46">
        <v>0.14000000000000001</v>
      </c>
    </row>
    <row r="1802" spans="1:11" ht="12.75" hidden="1" customHeight="1" x14ac:dyDescent="0.25">
      <c r="A1802" s="22" t="s">
        <v>556</v>
      </c>
      <c r="B1802" s="22">
        <v>2014</v>
      </c>
      <c r="C1802" s="22" t="s">
        <v>5576</v>
      </c>
      <c r="D1802" s="22">
        <v>244</v>
      </c>
      <c r="E1802" s="51" t="s">
        <v>66</v>
      </c>
      <c r="F1802" s="22" t="s">
        <v>3147</v>
      </c>
      <c r="G1802" s="61" t="s">
        <v>113</v>
      </c>
      <c r="H1802" s="46">
        <v>0.42</v>
      </c>
      <c r="I1802" s="46">
        <v>0.12</v>
      </c>
      <c r="J1802" s="46">
        <v>2.59</v>
      </c>
      <c r="K1802" s="46">
        <v>0.05</v>
      </c>
    </row>
    <row r="1803" spans="1:11" ht="15" hidden="1" customHeight="1" x14ac:dyDescent="0.25">
      <c r="A1803" s="22" t="s">
        <v>557</v>
      </c>
      <c r="B1803" s="22">
        <v>2014</v>
      </c>
      <c r="C1803" s="22" t="s">
        <v>5576</v>
      </c>
      <c r="D1803" s="22">
        <v>245</v>
      </c>
      <c r="E1803" s="51" t="s">
        <v>66</v>
      </c>
      <c r="F1803" s="22" t="s">
        <v>3148</v>
      </c>
      <c r="G1803" s="61" t="s">
        <v>113</v>
      </c>
      <c r="H1803" s="46">
        <v>0.37</v>
      </c>
      <c r="I1803" s="46">
        <v>0.39</v>
      </c>
      <c r="J1803" s="46">
        <v>0</v>
      </c>
      <c r="K1803" s="46">
        <v>0.03</v>
      </c>
    </row>
    <row r="1804" spans="1:11" ht="15" hidden="1" customHeight="1" x14ac:dyDescent="0.25">
      <c r="A1804" s="22" t="s">
        <v>558</v>
      </c>
      <c r="B1804" s="22">
        <v>2014</v>
      </c>
      <c r="C1804" s="22" t="s">
        <v>5576</v>
      </c>
      <c r="D1804" s="22">
        <v>246</v>
      </c>
      <c r="E1804" s="51" t="s">
        <v>66</v>
      </c>
      <c r="F1804" s="22" t="s">
        <v>3149</v>
      </c>
      <c r="G1804" s="61" t="s">
        <v>113</v>
      </c>
      <c r="H1804" s="46">
        <v>0.37</v>
      </c>
      <c r="I1804" s="46">
        <v>0.45</v>
      </c>
      <c r="J1804" s="46">
        <v>0</v>
      </c>
      <c r="K1804" s="46">
        <v>0.02</v>
      </c>
    </row>
    <row r="1805" spans="1:11" ht="12.75" hidden="1" customHeight="1" x14ac:dyDescent="0.25">
      <c r="A1805" s="22" t="s">
        <v>559</v>
      </c>
      <c r="B1805" s="22">
        <v>2014</v>
      </c>
      <c r="C1805" s="22" t="s">
        <v>5576</v>
      </c>
      <c r="D1805" s="22">
        <v>247</v>
      </c>
      <c r="E1805" s="51" t="s">
        <v>66</v>
      </c>
      <c r="F1805" s="22" t="s">
        <v>3150</v>
      </c>
      <c r="G1805" s="61" t="s">
        <v>113</v>
      </c>
      <c r="H1805" s="46">
        <v>0.46</v>
      </c>
      <c r="I1805" s="46">
        <v>0.94</v>
      </c>
      <c r="J1805" s="46">
        <v>0</v>
      </c>
      <c r="K1805" s="46">
        <v>0</v>
      </c>
    </row>
    <row r="1806" spans="1:11" ht="12.75" hidden="1" customHeight="1" x14ac:dyDescent="0.25">
      <c r="A1806" s="22" t="s">
        <v>560</v>
      </c>
      <c r="B1806" s="22">
        <v>2014</v>
      </c>
      <c r="C1806" s="22" t="s">
        <v>5576</v>
      </c>
      <c r="D1806" s="22">
        <v>248</v>
      </c>
      <c r="E1806" s="51" t="s">
        <v>66</v>
      </c>
      <c r="F1806" s="22" t="s">
        <v>3151</v>
      </c>
      <c r="G1806" s="61" t="s">
        <v>113</v>
      </c>
      <c r="H1806" s="46">
        <v>0.21</v>
      </c>
      <c r="I1806" s="46">
        <v>0</v>
      </c>
      <c r="J1806" s="46">
        <v>0.28999999999999998</v>
      </c>
      <c r="K1806" s="46">
        <v>0</v>
      </c>
    </row>
    <row r="1807" spans="1:11" ht="12.75" hidden="1" customHeight="1" x14ac:dyDescent="0.25">
      <c r="A1807" s="22" t="s">
        <v>561</v>
      </c>
      <c r="B1807" s="22">
        <v>2014</v>
      </c>
      <c r="C1807" s="22" t="s">
        <v>5576</v>
      </c>
      <c r="D1807" s="22">
        <v>249</v>
      </c>
      <c r="E1807" s="51" t="s">
        <v>66</v>
      </c>
      <c r="F1807" s="22" t="s">
        <v>3152</v>
      </c>
      <c r="G1807" s="61" t="s">
        <v>113</v>
      </c>
      <c r="H1807" s="46">
        <v>0.03</v>
      </c>
      <c r="I1807" s="46">
        <v>0</v>
      </c>
      <c r="J1807" s="46">
        <v>0</v>
      </c>
      <c r="K1807" s="46">
        <v>0.03</v>
      </c>
    </row>
    <row r="1808" spans="1:11" ht="12.75" hidden="1" customHeight="1" x14ac:dyDescent="0.25">
      <c r="A1808" s="22" t="s">
        <v>562</v>
      </c>
      <c r="B1808" s="22">
        <v>2014</v>
      </c>
      <c r="C1808" s="22" t="s">
        <v>5576</v>
      </c>
      <c r="D1808" s="22">
        <v>250</v>
      </c>
      <c r="E1808" s="51" t="s">
        <v>66</v>
      </c>
      <c r="F1808" s="22" t="s">
        <v>3153</v>
      </c>
      <c r="G1808" s="61" t="s">
        <v>113</v>
      </c>
      <c r="H1808" s="46">
        <v>0.18</v>
      </c>
      <c r="I1808" s="46">
        <v>0.12</v>
      </c>
      <c r="J1808" s="46">
        <v>0</v>
      </c>
      <c r="K1808" s="46">
        <v>0</v>
      </c>
    </row>
    <row r="1809" spans="1:11" ht="12.75" hidden="1" customHeight="1" x14ac:dyDescent="0.25">
      <c r="A1809" s="22" t="s">
        <v>563</v>
      </c>
      <c r="B1809" s="22">
        <v>2014</v>
      </c>
      <c r="C1809" s="22" t="s">
        <v>5576</v>
      </c>
      <c r="D1809" s="22">
        <v>251</v>
      </c>
      <c r="E1809" s="51" t="s">
        <v>66</v>
      </c>
      <c r="F1809" s="22"/>
      <c r="G1809" s="61" t="s">
        <v>113</v>
      </c>
      <c r="H1809" s="46">
        <v>0.01</v>
      </c>
      <c r="I1809" s="46">
        <v>0</v>
      </c>
      <c r="J1809" s="46">
        <v>0</v>
      </c>
      <c r="K1809" s="46">
        <v>0</v>
      </c>
    </row>
    <row r="1810" spans="1:11" ht="12.75" hidden="1" customHeight="1" x14ac:dyDescent="0.25">
      <c r="A1810" s="22" t="s">
        <v>564</v>
      </c>
      <c r="B1810" s="22">
        <v>2014</v>
      </c>
      <c r="C1810" s="22" t="s">
        <v>5576</v>
      </c>
      <c r="D1810" s="22">
        <v>252</v>
      </c>
      <c r="E1810" s="51" t="s">
        <v>66</v>
      </c>
      <c r="F1810" s="22"/>
      <c r="G1810" s="61" t="s">
        <v>113</v>
      </c>
      <c r="H1810" s="46">
        <v>0</v>
      </c>
      <c r="I1810" s="46">
        <v>0</v>
      </c>
      <c r="J1810" s="46">
        <v>0</v>
      </c>
      <c r="K1810" s="46">
        <v>0</v>
      </c>
    </row>
    <row r="1811" spans="1:11" ht="15" hidden="1" customHeight="1" x14ac:dyDescent="0.25">
      <c r="A1811" s="22" t="s">
        <v>565</v>
      </c>
      <c r="B1811" s="22">
        <v>2014</v>
      </c>
      <c r="C1811" s="22" t="s">
        <v>5576</v>
      </c>
      <c r="D1811" s="22">
        <v>253</v>
      </c>
      <c r="E1811" s="51" t="s">
        <v>66</v>
      </c>
      <c r="F1811" s="22"/>
      <c r="G1811" s="61" t="s">
        <v>113</v>
      </c>
      <c r="H1811" s="46">
        <v>0</v>
      </c>
      <c r="I1811" s="46">
        <v>0</v>
      </c>
      <c r="J1811" s="46">
        <v>0</v>
      </c>
      <c r="K1811" s="46">
        <v>0</v>
      </c>
    </row>
    <row r="1812" spans="1:11" ht="12.75" hidden="1" customHeight="1" x14ac:dyDescent="0.25">
      <c r="A1812" s="22" t="s">
        <v>566</v>
      </c>
      <c r="B1812" s="22">
        <v>2014</v>
      </c>
      <c r="C1812" s="22" t="s">
        <v>5576</v>
      </c>
      <c r="D1812" s="22">
        <v>254</v>
      </c>
      <c r="E1812" s="51" t="s">
        <v>66</v>
      </c>
      <c r="F1812" s="22" t="s">
        <v>3154</v>
      </c>
      <c r="G1812" s="61" t="s">
        <v>113</v>
      </c>
      <c r="H1812" s="46">
        <v>0.33</v>
      </c>
      <c r="I1812" s="46">
        <v>0</v>
      </c>
      <c r="J1812" s="46">
        <v>0</v>
      </c>
      <c r="K1812" s="46">
        <v>0.02</v>
      </c>
    </row>
    <row r="1813" spans="1:11" ht="12.75" hidden="1" customHeight="1" x14ac:dyDescent="0.25">
      <c r="A1813" s="22" t="s">
        <v>567</v>
      </c>
      <c r="B1813" s="22">
        <v>2014</v>
      </c>
      <c r="C1813" s="22" t="s">
        <v>5576</v>
      </c>
      <c r="D1813" s="22">
        <v>255</v>
      </c>
      <c r="E1813" s="51" t="s">
        <v>66</v>
      </c>
      <c r="F1813" s="22" t="s">
        <v>3155</v>
      </c>
      <c r="G1813" s="61" t="s">
        <v>113</v>
      </c>
      <c r="H1813" s="46">
        <v>0.56000000000000005</v>
      </c>
      <c r="I1813" s="46">
        <v>0</v>
      </c>
      <c r="J1813" s="46">
        <v>0</v>
      </c>
      <c r="K1813" s="46">
        <v>0.16</v>
      </c>
    </row>
    <row r="1814" spans="1:11" ht="12.75" hidden="1" customHeight="1" x14ac:dyDescent="0.25">
      <c r="A1814" s="22" t="s">
        <v>568</v>
      </c>
      <c r="B1814" s="22">
        <v>2014</v>
      </c>
      <c r="C1814" s="22" t="s">
        <v>5576</v>
      </c>
      <c r="D1814" s="22">
        <v>256</v>
      </c>
      <c r="E1814" s="51" t="s">
        <v>66</v>
      </c>
      <c r="F1814" s="22" t="s">
        <v>3156</v>
      </c>
      <c r="G1814" s="61" t="s">
        <v>113</v>
      </c>
      <c r="H1814" s="46">
        <v>0.38</v>
      </c>
      <c r="I1814" s="46">
        <v>0</v>
      </c>
      <c r="J1814" s="46">
        <v>0</v>
      </c>
      <c r="K1814" s="46">
        <v>0.12</v>
      </c>
    </row>
    <row r="1815" spans="1:11" ht="12.75" hidden="1" customHeight="1" x14ac:dyDescent="0.25">
      <c r="A1815" s="22" t="s">
        <v>569</v>
      </c>
      <c r="B1815" s="22">
        <v>2014</v>
      </c>
      <c r="C1815" s="22" t="s">
        <v>5576</v>
      </c>
      <c r="D1815" s="22">
        <v>257</v>
      </c>
      <c r="E1815" s="51" t="s">
        <v>66</v>
      </c>
      <c r="F1815" s="22" t="s">
        <v>3157</v>
      </c>
      <c r="G1815" s="61" t="s">
        <v>113</v>
      </c>
      <c r="H1815" s="46">
        <v>0.17</v>
      </c>
      <c r="I1815" s="46">
        <v>0.15</v>
      </c>
      <c r="J1815" s="46">
        <v>1.17</v>
      </c>
      <c r="K1815" s="46">
        <v>7.0000000000000007E-2</v>
      </c>
    </row>
    <row r="1816" spans="1:11" ht="12.75" hidden="1" customHeight="1" x14ac:dyDescent="0.25">
      <c r="A1816" s="22" t="s">
        <v>570</v>
      </c>
      <c r="B1816" s="22">
        <v>2014</v>
      </c>
      <c r="C1816" s="22" t="s">
        <v>5576</v>
      </c>
      <c r="D1816" s="22">
        <v>258</v>
      </c>
      <c r="E1816" s="51" t="s">
        <v>66</v>
      </c>
      <c r="F1816" s="22" t="s">
        <v>3158</v>
      </c>
      <c r="G1816" s="61" t="s">
        <v>113</v>
      </c>
      <c r="H1816" s="46">
        <v>0.03</v>
      </c>
      <c r="I1816" s="46">
        <v>0</v>
      </c>
      <c r="J1816" s="46">
        <v>0</v>
      </c>
      <c r="K1816" s="46">
        <v>0.01</v>
      </c>
    </row>
    <row r="1817" spans="1:11" ht="15" hidden="1" customHeight="1" x14ac:dyDescent="0.25">
      <c r="A1817" s="22" t="s">
        <v>571</v>
      </c>
      <c r="B1817" s="22">
        <v>2014</v>
      </c>
      <c r="C1817" s="22" t="s">
        <v>5576</v>
      </c>
      <c r="D1817" s="22">
        <v>259</v>
      </c>
      <c r="E1817" s="51" t="s">
        <v>66</v>
      </c>
      <c r="F1817" s="22" t="s">
        <v>3159</v>
      </c>
      <c r="G1817" s="61" t="s">
        <v>113</v>
      </c>
      <c r="H1817" s="46">
        <v>0.43</v>
      </c>
      <c r="I1817" s="46">
        <v>0.26</v>
      </c>
      <c r="J1817" s="46">
        <v>0</v>
      </c>
      <c r="K1817" s="46">
        <v>3.0000000000000001E-3</v>
      </c>
    </row>
    <row r="1818" spans="1:11" ht="15" hidden="1" customHeight="1" x14ac:dyDescent="0.25">
      <c r="A1818" s="22" t="s">
        <v>572</v>
      </c>
      <c r="B1818" s="22">
        <v>2014</v>
      </c>
      <c r="C1818" s="22" t="s">
        <v>5576</v>
      </c>
      <c r="D1818" s="22">
        <v>260</v>
      </c>
      <c r="E1818" s="51" t="s">
        <v>66</v>
      </c>
      <c r="F1818" s="22" t="s">
        <v>3160</v>
      </c>
      <c r="G1818" s="61" t="s">
        <v>113</v>
      </c>
      <c r="H1818" s="46">
        <v>0.02</v>
      </c>
      <c r="I1818" s="46">
        <v>0</v>
      </c>
      <c r="J1818" s="46">
        <v>0</v>
      </c>
      <c r="K1818" s="46">
        <v>0.1</v>
      </c>
    </row>
    <row r="1819" spans="1:11" ht="12.75" hidden="1" customHeight="1" x14ac:dyDescent="0.25">
      <c r="A1819" s="22" t="s">
        <v>573</v>
      </c>
      <c r="B1819" s="22">
        <v>2014</v>
      </c>
      <c r="C1819" s="22" t="s">
        <v>5576</v>
      </c>
      <c r="D1819" s="22">
        <v>261</v>
      </c>
      <c r="E1819" s="51" t="s">
        <v>66</v>
      </c>
      <c r="F1819" s="22" t="s">
        <v>3161</v>
      </c>
      <c r="G1819" s="61" t="s">
        <v>113</v>
      </c>
      <c r="H1819" s="46">
        <v>0.08</v>
      </c>
      <c r="I1819" s="46">
        <v>0</v>
      </c>
      <c r="J1819" s="46">
        <v>0</v>
      </c>
      <c r="K1819" s="46">
        <v>0.01</v>
      </c>
    </row>
    <row r="1820" spans="1:11" ht="12.75" hidden="1" customHeight="1" x14ac:dyDescent="0.25">
      <c r="A1820" s="22" t="s">
        <v>574</v>
      </c>
      <c r="B1820" s="22">
        <v>2014</v>
      </c>
      <c r="C1820" s="22" t="s">
        <v>5576</v>
      </c>
      <c r="D1820" s="22">
        <v>262</v>
      </c>
      <c r="E1820" s="51" t="s">
        <v>66</v>
      </c>
      <c r="F1820" s="22"/>
      <c r="G1820" s="61" t="s">
        <v>113</v>
      </c>
      <c r="H1820" s="46">
        <v>0.01</v>
      </c>
      <c r="I1820" s="46">
        <v>0</v>
      </c>
      <c r="J1820" s="46">
        <v>0</v>
      </c>
      <c r="K1820" s="46">
        <v>0</v>
      </c>
    </row>
    <row r="1821" spans="1:11" ht="12.75" hidden="1" customHeight="1" x14ac:dyDescent="0.25">
      <c r="A1821" s="22" t="s">
        <v>575</v>
      </c>
      <c r="B1821" s="22">
        <v>2014</v>
      </c>
      <c r="C1821" s="22" t="s">
        <v>5576</v>
      </c>
      <c r="D1821" s="22">
        <v>263</v>
      </c>
      <c r="E1821" s="51" t="s">
        <v>66</v>
      </c>
      <c r="F1821" s="22" t="s">
        <v>3162</v>
      </c>
      <c r="G1821" s="61" t="s">
        <v>113</v>
      </c>
      <c r="H1821" s="46">
        <v>0.06</v>
      </c>
      <c r="I1821" s="46">
        <v>0</v>
      </c>
      <c r="J1821" s="46">
        <v>0</v>
      </c>
      <c r="K1821" s="46">
        <v>0</v>
      </c>
    </row>
    <row r="1822" spans="1:11" ht="12.75" hidden="1" customHeight="1" x14ac:dyDescent="0.25">
      <c r="A1822" s="22" t="s">
        <v>576</v>
      </c>
      <c r="B1822" s="22">
        <v>2014</v>
      </c>
      <c r="C1822" s="22" t="s">
        <v>5576</v>
      </c>
      <c r="D1822" s="22">
        <v>264</v>
      </c>
      <c r="E1822" s="51" t="s">
        <v>66</v>
      </c>
      <c r="F1822" s="22"/>
      <c r="G1822" s="61" t="s">
        <v>113</v>
      </c>
      <c r="H1822" s="46">
        <v>0.01</v>
      </c>
      <c r="I1822" s="46">
        <v>0</v>
      </c>
      <c r="J1822" s="46">
        <v>0</v>
      </c>
      <c r="K1822" s="46">
        <v>0</v>
      </c>
    </row>
    <row r="1823" spans="1:11" ht="12.75" hidden="1" customHeight="1" x14ac:dyDescent="0.25">
      <c r="A1823" s="22" t="s">
        <v>577</v>
      </c>
      <c r="B1823" s="22">
        <v>2014</v>
      </c>
      <c r="C1823" s="22" t="s">
        <v>5576</v>
      </c>
      <c r="D1823" s="22">
        <v>265</v>
      </c>
      <c r="E1823" s="51" t="s">
        <v>66</v>
      </c>
      <c r="F1823" s="22" t="s">
        <v>3163</v>
      </c>
      <c r="G1823" s="61" t="s">
        <v>113</v>
      </c>
      <c r="H1823" s="46">
        <v>1.31</v>
      </c>
      <c r="I1823" s="46">
        <v>0.03</v>
      </c>
      <c r="J1823" s="46">
        <v>0</v>
      </c>
      <c r="K1823" s="46">
        <v>0.19</v>
      </c>
    </row>
    <row r="1824" spans="1:11" ht="12.75" hidden="1" customHeight="1" x14ac:dyDescent="0.25">
      <c r="A1824" s="22" t="s">
        <v>578</v>
      </c>
      <c r="B1824" s="22">
        <v>2014</v>
      </c>
      <c r="C1824" s="22" t="s">
        <v>5576</v>
      </c>
      <c r="D1824" s="22">
        <v>266</v>
      </c>
      <c r="E1824" s="51" t="s">
        <v>66</v>
      </c>
      <c r="F1824" s="22" t="s">
        <v>3164</v>
      </c>
      <c r="G1824" s="61" t="s">
        <v>113</v>
      </c>
      <c r="H1824" s="46">
        <v>0.73</v>
      </c>
      <c r="I1824" s="46">
        <v>0.42</v>
      </c>
      <c r="J1824" s="46">
        <v>0.4</v>
      </c>
      <c r="K1824" s="46">
        <v>0.04</v>
      </c>
    </row>
    <row r="1825" spans="1:11" ht="15" hidden="1" customHeight="1" x14ac:dyDescent="0.25">
      <c r="A1825" s="22" t="s">
        <v>579</v>
      </c>
      <c r="B1825" s="22">
        <v>2014</v>
      </c>
      <c r="C1825" s="22" t="s">
        <v>5576</v>
      </c>
      <c r="D1825" s="22">
        <v>267</v>
      </c>
      <c r="E1825" s="51" t="s">
        <v>66</v>
      </c>
      <c r="F1825" s="22" t="s">
        <v>3165</v>
      </c>
      <c r="G1825" s="61" t="s">
        <v>113</v>
      </c>
      <c r="H1825" s="46">
        <v>0.9</v>
      </c>
      <c r="I1825" s="46">
        <v>0.17</v>
      </c>
      <c r="J1825" s="46">
        <v>0</v>
      </c>
      <c r="K1825" s="46">
        <v>0.01</v>
      </c>
    </row>
    <row r="1826" spans="1:11" ht="12.75" hidden="1" customHeight="1" x14ac:dyDescent="0.25">
      <c r="A1826" s="22" t="s">
        <v>580</v>
      </c>
      <c r="B1826" s="22">
        <v>2014</v>
      </c>
      <c r="C1826" s="22" t="s">
        <v>5576</v>
      </c>
      <c r="D1826" s="22">
        <v>268</v>
      </c>
      <c r="E1826" s="51" t="s">
        <v>66</v>
      </c>
      <c r="F1826" s="22" t="s">
        <v>3166</v>
      </c>
      <c r="G1826" s="61" t="s">
        <v>113</v>
      </c>
      <c r="H1826" s="46">
        <v>0.62</v>
      </c>
      <c r="I1826" s="46">
        <v>0.13</v>
      </c>
      <c r="J1826" s="46">
        <v>0</v>
      </c>
      <c r="K1826" s="46">
        <v>0.12</v>
      </c>
    </row>
    <row r="1827" spans="1:11" ht="12.75" hidden="1" customHeight="1" x14ac:dyDescent="0.25">
      <c r="A1827" s="22" t="s">
        <v>581</v>
      </c>
      <c r="B1827" s="22">
        <v>2014</v>
      </c>
      <c r="C1827" s="22" t="s">
        <v>5576</v>
      </c>
      <c r="D1827" s="22">
        <v>269</v>
      </c>
      <c r="E1827" s="51" t="s">
        <v>66</v>
      </c>
      <c r="F1827" s="22" t="s">
        <v>3167</v>
      </c>
      <c r="G1827" s="61" t="s">
        <v>113</v>
      </c>
      <c r="H1827" s="46">
        <v>0.22</v>
      </c>
      <c r="I1827" s="46">
        <v>0</v>
      </c>
      <c r="J1827" s="46">
        <v>0</v>
      </c>
      <c r="K1827" s="46">
        <v>0.01</v>
      </c>
    </row>
    <row r="1828" spans="1:11" ht="12.75" hidden="1" customHeight="1" x14ac:dyDescent="0.25">
      <c r="A1828" s="22" t="s">
        <v>582</v>
      </c>
      <c r="B1828" s="22">
        <v>2014</v>
      </c>
      <c r="C1828" s="22" t="s">
        <v>5576</v>
      </c>
      <c r="D1828" s="22">
        <v>270</v>
      </c>
      <c r="E1828" s="51" t="s">
        <v>66</v>
      </c>
      <c r="F1828" s="22" t="s">
        <v>3168</v>
      </c>
      <c r="G1828" s="61" t="s">
        <v>113</v>
      </c>
      <c r="H1828" s="46">
        <v>7.0000000000000007E-2</v>
      </c>
      <c r="I1828" s="46">
        <v>0</v>
      </c>
      <c r="J1828" s="46">
        <v>0</v>
      </c>
      <c r="K1828" s="46">
        <v>0</v>
      </c>
    </row>
    <row r="1829" spans="1:11" ht="12.75" hidden="1" customHeight="1" x14ac:dyDescent="0.25">
      <c r="A1829" s="22" t="s">
        <v>583</v>
      </c>
      <c r="B1829" s="22">
        <v>2014</v>
      </c>
      <c r="C1829" s="22" t="s">
        <v>5576</v>
      </c>
      <c r="D1829" s="22">
        <v>271</v>
      </c>
      <c r="E1829" s="51" t="s">
        <v>66</v>
      </c>
      <c r="F1829" s="22" t="s">
        <v>3169</v>
      </c>
      <c r="G1829" s="61" t="s">
        <v>113</v>
      </c>
      <c r="H1829" s="46">
        <v>0.79</v>
      </c>
      <c r="I1829" s="46">
        <v>0.13</v>
      </c>
      <c r="J1829" s="46">
        <v>0</v>
      </c>
      <c r="K1829" s="46">
        <v>0.09</v>
      </c>
    </row>
    <row r="1830" spans="1:11" ht="15" hidden="1" customHeight="1" x14ac:dyDescent="0.25">
      <c r="A1830" s="22" t="s">
        <v>584</v>
      </c>
      <c r="B1830" s="22">
        <v>2014</v>
      </c>
      <c r="C1830" s="22" t="s">
        <v>5576</v>
      </c>
      <c r="D1830" s="22">
        <v>272</v>
      </c>
      <c r="E1830" s="51" t="s">
        <v>66</v>
      </c>
      <c r="F1830" s="22" t="s">
        <v>3170</v>
      </c>
      <c r="G1830" s="61" t="s">
        <v>113</v>
      </c>
      <c r="H1830" s="46">
        <v>0.05</v>
      </c>
      <c r="I1830" s="46">
        <v>0</v>
      </c>
      <c r="J1830" s="46">
        <v>0</v>
      </c>
      <c r="K1830" s="46">
        <v>0</v>
      </c>
    </row>
    <row r="1831" spans="1:11" ht="12.75" hidden="1" customHeight="1" x14ac:dyDescent="0.25">
      <c r="A1831" s="22" t="s">
        <v>585</v>
      </c>
      <c r="B1831" s="22">
        <v>2014</v>
      </c>
      <c r="C1831" s="22" t="s">
        <v>5576</v>
      </c>
      <c r="D1831" s="22">
        <v>273</v>
      </c>
      <c r="E1831" s="51" t="s">
        <v>66</v>
      </c>
      <c r="F1831" s="22"/>
      <c r="G1831" s="61" t="s">
        <v>113</v>
      </c>
      <c r="H1831" s="46">
        <v>0.01</v>
      </c>
      <c r="I1831" s="46">
        <v>0</v>
      </c>
      <c r="J1831" s="46">
        <v>0</v>
      </c>
      <c r="K1831" s="46">
        <v>0</v>
      </c>
    </row>
    <row r="1832" spans="1:11" ht="15" hidden="1" customHeight="1" x14ac:dyDescent="0.25">
      <c r="A1832" s="22" t="s">
        <v>586</v>
      </c>
      <c r="B1832" s="22">
        <v>2014</v>
      </c>
      <c r="C1832" s="22" t="s">
        <v>5576</v>
      </c>
      <c r="D1832" s="22">
        <v>274</v>
      </c>
      <c r="E1832" s="51" t="s">
        <v>66</v>
      </c>
      <c r="F1832" s="22" t="s">
        <v>3171</v>
      </c>
      <c r="G1832" s="61" t="s">
        <v>113</v>
      </c>
      <c r="H1832" s="46">
        <v>0.04</v>
      </c>
      <c r="I1832" s="46">
        <v>0</v>
      </c>
      <c r="J1832" s="46">
        <v>0</v>
      </c>
      <c r="K1832" s="46">
        <v>0</v>
      </c>
    </row>
    <row r="1833" spans="1:11" ht="12.75" hidden="1" customHeight="1" x14ac:dyDescent="0.25">
      <c r="A1833" s="22" t="s">
        <v>587</v>
      </c>
      <c r="B1833" s="22">
        <v>2014</v>
      </c>
      <c r="C1833" s="22" t="s">
        <v>5576</v>
      </c>
      <c r="D1833" s="22">
        <v>275</v>
      </c>
      <c r="E1833" s="51" t="s">
        <v>66</v>
      </c>
      <c r="F1833" s="22" t="s">
        <v>3172</v>
      </c>
      <c r="G1833" s="61" t="s">
        <v>113</v>
      </c>
      <c r="H1833" s="46">
        <v>0.03</v>
      </c>
      <c r="I1833" s="46">
        <v>0</v>
      </c>
      <c r="J1833" s="46">
        <v>0</v>
      </c>
      <c r="K1833" s="46">
        <v>0</v>
      </c>
    </row>
    <row r="1834" spans="1:11" ht="12.75" hidden="1" customHeight="1" x14ac:dyDescent="0.25">
      <c r="A1834" s="22" t="s">
        <v>588</v>
      </c>
      <c r="B1834" s="22">
        <v>2014</v>
      </c>
      <c r="C1834" s="22" t="s">
        <v>5576</v>
      </c>
      <c r="D1834" s="22">
        <v>276</v>
      </c>
      <c r="E1834" s="51" t="s">
        <v>66</v>
      </c>
      <c r="F1834" s="22" t="s">
        <v>3173</v>
      </c>
      <c r="G1834" s="61" t="s">
        <v>113</v>
      </c>
      <c r="H1834" s="46">
        <v>0.77</v>
      </c>
      <c r="I1834" s="46">
        <v>0</v>
      </c>
      <c r="J1834" s="46">
        <v>0</v>
      </c>
      <c r="K1834" s="46">
        <v>0.21</v>
      </c>
    </row>
    <row r="1835" spans="1:11" ht="12.75" hidden="1" customHeight="1" x14ac:dyDescent="0.25">
      <c r="A1835" s="22" t="s">
        <v>589</v>
      </c>
      <c r="B1835" s="22">
        <v>2014</v>
      </c>
      <c r="C1835" s="22" t="s">
        <v>5576</v>
      </c>
      <c r="D1835" s="22">
        <v>277</v>
      </c>
      <c r="E1835" s="51" t="s">
        <v>66</v>
      </c>
      <c r="F1835" s="22" t="s">
        <v>3174</v>
      </c>
      <c r="G1835" s="61" t="s">
        <v>113</v>
      </c>
      <c r="H1835" s="46">
        <v>0.3</v>
      </c>
      <c r="I1835" s="46">
        <v>0</v>
      </c>
      <c r="J1835" s="46">
        <v>0</v>
      </c>
      <c r="K1835" s="46">
        <v>7.0000000000000007E-2</v>
      </c>
    </row>
    <row r="1836" spans="1:11" ht="12.75" hidden="1" customHeight="1" x14ac:dyDescent="0.25">
      <c r="A1836" s="22" t="s">
        <v>590</v>
      </c>
      <c r="B1836" s="22">
        <v>2014</v>
      </c>
      <c r="C1836" s="22" t="s">
        <v>5576</v>
      </c>
      <c r="D1836" s="22">
        <v>278</v>
      </c>
      <c r="E1836" s="51" t="s">
        <v>66</v>
      </c>
      <c r="F1836" s="22" t="s">
        <v>3175</v>
      </c>
      <c r="G1836" s="61" t="s">
        <v>113</v>
      </c>
      <c r="H1836" s="46">
        <v>0.66</v>
      </c>
      <c r="I1836" s="46">
        <v>0</v>
      </c>
      <c r="J1836" s="46">
        <v>1.1100000000000001</v>
      </c>
      <c r="K1836" s="46">
        <v>0.2</v>
      </c>
    </row>
    <row r="1837" spans="1:11" ht="12.75" hidden="1" customHeight="1" x14ac:dyDescent="0.25">
      <c r="A1837" s="22" t="s">
        <v>591</v>
      </c>
      <c r="B1837" s="22">
        <v>2014</v>
      </c>
      <c r="C1837" s="22" t="s">
        <v>5576</v>
      </c>
      <c r="D1837" s="22">
        <v>279</v>
      </c>
      <c r="E1837" s="51" t="s">
        <v>66</v>
      </c>
      <c r="F1837" s="22" t="s">
        <v>3176</v>
      </c>
      <c r="G1837" s="61" t="s">
        <v>113</v>
      </c>
      <c r="H1837" s="46">
        <v>0.25</v>
      </c>
      <c r="I1837" s="46">
        <v>0.12</v>
      </c>
      <c r="J1837" s="46">
        <v>0</v>
      </c>
      <c r="K1837" s="46">
        <v>0.08</v>
      </c>
    </row>
    <row r="1838" spans="1:11" ht="12.75" hidden="1" customHeight="1" x14ac:dyDescent="0.25">
      <c r="A1838" s="22" t="s">
        <v>592</v>
      </c>
      <c r="B1838" s="22">
        <v>2014</v>
      </c>
      <c r="C1838" s="22" t="s">
        <v>5576</v>
      </c>
      <c r="D1838" s="22">
        <v>280</v>
      </c>
      <c r="E1838" s="51" t="s">
        <v>66</v>
      </c>
      <c r="F1838" s="22" t="s">
        <v>3177</v>
      </c>
      <c r="G1838" s="61" t="s">
        <v>113</v>
      </c>
      <c r="H1838" s="46">
        <v>0.23</v>
      </c>
      <c r="I1838" s="46">
        <v>0</v>
      </c>
      <c r="J1838" s="46">
        <v>0</v>
      </c>
      <c r="K1838" s="46">
        <v>0.03</v>
      </c>
    </row>
    <row r="1839" spans="1:11" ht="15" hidden="1" customHeight="1" x14ac:dyDescent="0.25">
      <c r="A1839" s="22" t="s">
        <v>593</v>
      </c>
      <c r="B1839" s="22">
        <v>2014</v>
      </c>
      <c r="C1839" s="22" t="s">
        <v>5576</v>
      </c>
      <c r="D1839" s="22">
        <v>281</v>
      </c>
      <c r="E1839" s="51" t="s">
        <v>66</v>
      </c>
      <c r="F1839" s="22" t="s">
        <v>3178</v>
      </c>
      <c r="G1839" s="61" t="s">
        <v>113</v>
      </c>
      <c r="H1839" s="46">
        <v>0.32</v>
      </c>
      <c r="I1839" s="46">
        <v>1.1299999999999999</v>
      </c>
      <c r="J1839" s="46">
        <v>0</v>
      </c>
      <c r="K1839" s="46">
        <v>0.06</v>
      </c>
    </row>
    <row r="1840" spans="1:11" ht="12.75" hidden="1" customHeight="1" x14ac:dyDescent="0.25">
      <c r="A1840" s="22" t="s">
        <v>594</v>
      </c>
      <c r="B1840" s="22">
        <v>2014</v>
      </c>
      <c r="C1840" s="22" t="s">
        <v>5576</v>
      </c>
      <c r="D1840" s="22">
        <v>282</v>
      </c>
      <c r="E1840" s="51" t="s">
        <v>66</v>
      </c>
      <c r="F1840" s="22" t="s">
        <v>3179</v>
      </c>
      <c r="G1840" s="61" t="s">
        <v>113</v>
      </c>
      <c r="H1840" s="46">
        <v>0.13</v>
      </c>
      <c r="I1840" s="46">
        <v>0</v>
      </c>
      <c r="J1840" s="46">
        <v>0</v>
      </c>
      <c r="K1840" s="46">
        <v>0.02</v>
      </c>
    </row>
    <row r="1841" spans="1:11" ht="12.75" hidden="1" customHeight="1" x14ac:dyDescent="0.25">
      <c r="A1841" s="22" t="s">
        <v>595</v>
      </c>
      <c r="B1841" s="22">
        <v>2014</v>
      </c>
      <c r="C1841" s="22" t="s">
        <v>5576</v>
      </c>
      <c r="D1841" s="22">
        <v>283</v>
      </c>
      <c r="E1841" s="51" t="s">
        <v>66</v>
      </c>
      <c r="F1841" s="22" t="s">
        <v>3180</v>
      </c>
      <c r="G1841" s="61" t="s">
        <v>113</v>
      </c>
      <c r="H1841" s="46">
        <v>0.24</v>
      </c>
      <c r="I1841" s="46">
        <v>0</v>
      </c>
      <c r="J1841" s="46">
        <v>0</v>
      </c>
      <c r="K1841" s="46">
        <v>0.08</v>
      </c>
    </row>
    <row r="1842" spans="1:11" ht="12.75" hidden="1" customHeight="1" x14ac:dyDescent="0.25">
      <c r="A1842" s="22" t="s">
        <v>596</v>
      </c>
      <c r="B1842" s="22">
        <v>2014</v>
      </c>
      <c r="C1842" s="22" t="s">
        <v>5576</v>
      </c>
      <c r="D1842" s="22">
        <v>284</v>
      </c>
      <c r="E1842" s="51" t="s">
        <v>66</v>
      </c>
      <c r="F1842" s="22" t="s">
        <v>3181</v>
      </c>
      <c r="G1842" s="61" t="s">
        <v>113</v>
      </c>
      <c r="H1842" s="46">
        <v>0.15</v>
      </c>
      <c r="I1842" s="46">
        <v>0</v>
      </c>
      <c r="J1842" s="46">
        <v>0</v>
      </c>
      <c r="K1842" s="46">
        <v>0.12</v>
      </c>
    </row>
    <row r="1843" spans="1:11" ht="12.75" hidden="1" customHeight="1" x14ac:dyDescent="0.25">
      <c r="A1843" s="22" t="s">
        <v>597</v>
      </c>
      <c r="B1843" s="22">
        <v>2014</v>
      </c>
      <c r="C1843" s="22" t="s">
        <v>5576</v>
      </c>
      <c r="D1843" s="22">
        <v>285</v>
      </c>
      <c r="E1843" s="51" t="s">
        <v>66</v>
      </c>
      <c r="F1843" s="22"/>
      <c r="G1843" s="61" t="s">
        <v>113</v>
      </c>
      <c r="H1843" s="46">
        <v>0</v>
      </c>
      <c r="I1843" s="46">
        <v>0</v>
      </c>
      <c r="J1843" s="46">
        <v>0</v>
      </c>
      <c r="K1843" s="46">
        <v>0</v>
      </c>
    </row>
    <row r="1844" spans="1:11" ht="12.75" hidden="1" customHeight="1" x14ac:dyDescent="0.25">
      <c r="A1844" s="22" t="s">
        <v>598</v>
      </c>
      <c r="B1844" s="22">
        <v>2014</v>
      </c>
      <c r="C1844" s="22" t="s">
        <v>5576</v>
      </c>
      <c r="D1844" s="22">
        <v>286</v>
      </c>
      <c r="E1844" s="51" t="s">
        <v>66</v>
      </c>
      <c r="F1844" s="22"/>
      <c r="G1844" s="61" t="s">
        <v>113</v>
      </c>
      <c r="H1844" s="46">
        <v>0</v>
      </c>
      <c r="I1844" s="46">
        <v>0</v>
      </c>
      <c r="J1844" s="46">
        <v>0</v>
      </c>
      <c r="K1844" s="46">
        <v>0</v>
      </c>
    </row>
    <row r="1845" spans="1:11" ht="12.75" hidden="1" customHeight="1" x14ac:dyDescent="0.25">
      <c r="A1845" s="22" t="s">
        <v>599</v>
      </c>
      <c r="B1845" s="22">
        <v>2014</v>
      </c>
      <c r="C1845" s="22" t="s">
        <v>5576</v>
      </c>
      <c r="D1845" s="22">
        <v>287</v>
      </c>
      <c r="E1845" s="51" t="s">
        <v>66</v>
      </c>
      <c r="F1845" s="22" t="s">
        <v>3182</v>
      </c>
      <c r="G1845" s="61" t="s">
        <v>113</v>
      </c>
      <c r="H1845" s="46">
        <v>0.54</v>
      </c>
      <c r="I1845" s="46">
        <v>0.12</v>
      </c>
      <c r="J1845" s="46">
        <v>1.34</v>
      </c>
      <c r="K1845" s="46">
        <v>0.33</v>
      </c>
    </row>
    <row r="1846" spans="1:11" ht="15" hidden="1" customHeight="1" x14ac:dyDescent="0.25">
      <c r="A1846" s="22" t="s">
        <v>600</v>
      </c>
      <c r="B1846" s="22">
        <v>2014</v>
      </c>
      <c r="C1846" s="22" t="s">
        <v>5576</v>
      </c>
      <c r="D1846" s="22">
        <v>288</v>
      </c>
      <c r="E1846" s="51" t="s">
        <v>66</v>
      </c>
      <c r="F1846" s="22" t="s">
        <v>3183</v>
      </c>
      <c r="G1846" s="61" t="s">
        <v>113</v>
      </c>
      <c r="H1846" s="46">
        <v>0.91</v>
      </c>
      <c r="I1846" s="46">
        <v>0.65</v>
      </c>
      <c r="J1846" s="46">
        <v>3.14</v>
      </c>
      <c r="K1846" s="46">
        <v>0.24</v>
      </c>
    </row>
    <row r="1847" spans="1:11" ht="12.75" hidden="1" customHeight="1" x14ac:dyDescent="0.25">
      <c r="A1847" s="22" t="s">
        <v>601</v>
      </c>
      <c r="B1847" s="22">
        <v>2014</v>
      </c>
      <c r="C1847" s="22" t="s">
        <v>5576</v>
      </c>
      <c r="D1847" s="22">
        <v>289</v>
      </c>
      <c r="E1847" s="51" t="s">
        <v>66</v>
      </c>
      <c r="F1847" s="22" t="s">
        <v>3184</v>
      </c>
      <c r="G1847" s="61" t="s">
        <v>113</v>
      </c>
      <c r="H1847" s="46">
        <v>0.68</v>
      </c>
      <c r="I1847" s="46">
        <v>0.13</v>
      </c>
      <c r="J1847" s="46">
        <v>0</v>
      </c>
      <c r="K1847" s="46">
        <v>0.01</v>
      </c>
    </row>
    <row r="1848" spans="1:11" ht="12.75" hidden="1" customHeight="1" x14ac:dyDescent="0.25">
      <c r="A1848" s="22" t="s">
        <v>602</v>
      </c>
      <c r="B1848" s="22">
        <v>2014</v>
      </c>
      <c r="C1848" s="22" t="s">
        <v>5576</v>
      </c>
      <c r="D1848" s="22">
        <v>290</v>
      </c>
      <c r="E1848" s="51" t="s">
        <v>66</v>
      </c>
      <c r="F1848" s="22" t="s">
        <v>3185</v>
      </c>
      <c r="G1848" s="61" t="s">
        <v>113</v>
      </c>
      <c r="H1848" s="46">
        <v>0.18</v>
      </c>
      <c r="I1848" s="46">
        <v>0</v>
      </c>
      <c r="J1848" s="46">
        <v>0</v>
      </c>
      <c r="K1848" s="46">
        <v>0.11</v>
      </c>
    </row>
    <row r="1849" spans="1:11" ht="12.75" hidden="1" customHeight="1" x14ac:dyDescent="0.25">
      <c r="A1849" s="22" t="s">
        <v>603</v>
      </c>
      <c r="B1849" s="22">
        <v>2014</v>
      </c>
      <c r="C1849" s="22" t="s">
        <v>5576</v>
      </c>
      <c r="D1849" s="22">
        <v>291</v>
      </c>
      <c r="E1849" s="51" t="s">
        <v>66</v>
      </c>
      <c r="F1849" s="22" t="s">
        <v>3186</v>
      </c>
      <c r="G1849" s="61" t="s">
        <v>113</v>
      </c>
      <c r="H1849" s="46">
        <v>0.61</v>
      </c>
      <c r="I1849" s="46">
        <v>0.47</v>
      </c>
      <c r="J1849" s="46">
        <v>0</v>
      </c>
      <c r="K1849" s="46">
        <v>0.03</v>
      </c>
    </row>
    <row r="1850" spans="1:11" ht="12.75" hidden="1" customHeight="1" x14ac:dyDescent="0.25">
      <c r="A1850" s="22" t="s">
        <v>604</v>
      </c>
      <c r="B1850" s="22">
        <v>2014</v>
      </c>
      <c r="C1850" s="22" t="s">
        <v>5576</v>
      </c>
      <c r="D1850" s="22">
        <v>292</v>
      </c>
      <c r="E1850" s="51" t="s">
        <v>66</v>
      </c>
      <c r="F1850" s="22" t="s">
        <v>3187</v>
      </c>
      <c r="G1850" s="61" t="s">
        <v>113</v>
      </c>
      <c r="H1850" s="46">
        <v>0.18</v>
      </c>
      <c r="I1850" s="46">
        <v>0.06</v>
      </c>
      <c r="J1850" s="46">
        <v>0</v>
      </c>
      <c r="K1850" s="46">
        <v>0.09</v>
      </c>
    </row>
    <row r="1851" spans="1:11" ht="12.75" hidden="1" customHeight="1" x14ac:dyDescent="0.25">
      <c r="A1851" s="22" t="s">
        <v>605</v>
      </c>
      <c r="B1851" s="22">
        <v>2014</v>
      </c>
      <c r="C1851" s="22" t="s">
        <v>5576</v>
      </c>
      <c r="D1851" s="22">
        <v>293</v>
      </c>
      <c r="E1851" s="51" t="s">
        <v>66</v>
      </c>
      <c r="F1851" s="22" t="s">
        <v>3188</v>
      </c>
      <c r="G1851" s="61" t="s">
        <v>113</v>
      </c>
      <c r="H1851" s="46">
        <v>0.12</v>
      </c>
      <c r="I1851" s="46">
        <v>0</v>
      </c>
      <c r="J1851" s="46">
        <v>0</v>
      </c>
      <c r="K1851" s="46">
        <v>0.01</v>
      </c>
    </row>
    <row r="1852" spans="1:11" ht="12.75" hidden="1" customHeight="1" x14ac:dyDescent="0.25">
      <c r="A1852" s="22" t="s">
        <v>606</v>
      </c>
      <c r="B1852" s="22">
        <v>2014</v>
      </c>
      <c r="C1852" s="22" t="s">
        <v>5576</v>
      </c>
      <c r="D1852" s="22">
        <v>294</v>
      </c>
      <c r="E1852" s="51" t="s">
        <v>66</v>
      </c>
      <c r="F1852" s="22" t="s">
        <v>3189</v>
      </c>
      <c r="G1852" s="61" t="s">
        <v>113</v>
      </c>
      <c r="H1852" s="46">
        <v>0.27</v>
      </c>
      <c r="I1852" s="46">
        <v>0</v>
      </c>
      <c r="J1852" s="46">
        <v>0</v>
      </c>
      <c r="K1852" s="46">
        <v>0.1</v>
      </c>
    </row>
    <row r="1853" spans="1:11" ht="15" hidden="1" customHeight="1" x14ac:dyDescent="0.25">
      <c r="A1853" s="22" t="s">
        <v>607</v>
      </c>
      <c r="B1853" s="22">
        <v>2014</v>
      </c>
      <c r="C1853" s="22" t="s">
        <v>5576</v>
      </c>
      <c r="D1853" s="22">
        <v>295</v>
      </c>
      <c r="E1853" s="51" t="s">
        <v>66</v>
      </c>
      <c r="F1853" s="22" t="s">
        <v>3190</v>
      </c>
      <c r="G1853" s="61" t="s">
        <v>113</v>
      </c>
      <c r="H1853" s="46">
        <v>0.04</v>
      </c>
      <c r="I1853" s="46">
        <v>0</v>
      </c>
      <c r="J1853" s="46">
        <v>0</v>
      </c>
      <c r="K1853" s="46">
        <v>1.1299999999999999</v>
      </c>
    </row>
    <row r="1854" spans="1:11" ht="12.75" hidden="1" customHeight="1" x14ac:dyDescent="0.25">
      <c r="A1854" s="22" t="s">
        <v>608</v>
      </c>
      <c r="B1854" s="22">
        <v>2014</v>
      </c>
      <c r="C1854" s="22" t="s">
        <v>5576</v>
      </c>
      <c r="D1854" s="22">
        <v>296</v>
      </c>
      <c r="E1854" s="51" t="s">
        <v>66</v>
      </c>
      <c r="F1854" s="22"/>
      <c r="G1854" s="61" t="s">
        <v>113</v>
      </c>
      <c r="H1854" s="46">
        <v>0</v>
      </c>
      <c r="I1854" s="46">
        <v>0</v>
      </c>
      <c r="J1854" s="46">
        <v>0</v>
      </c>
      <c r="K1854" s="46">
        <v>0</v>
      </c>
    </row>
    <row r="1855" spans="1:11" ht="12.75" hidden="1" customHeight="1" x14ac:dyDescent="0.25">
      <c r="A1855" s="22" t="s">
        <v>609</v>
      </c>
      <c r="B1855" s="22">
        <v>2014</v>
      </c>
      <c r="C1855" s="22" t="s">
        <v>5576</v>
      </c>
      <c r="D1855" s="22">
        <v>297</v>
      </c>
      <c r="E1855" s="51" t="s">
        <v>66</v>
      </c>
      <c r="F1855" s="22"/>
      <c r="G1855" s="61" t="s">
        <v>113</v>
      </c>
      <c r="H1855" s="46">
        <v>0.01</v>
      </c>
      <c r="I1855" s="46">
        <v>0</v>
      </c>
      <c r="J1855" s="46">
        <v>0</v>
      </c>
      <c r="K1855" s="46">
        <v>0</v>
      </c>
    </row>
    <row r="1856" spans="1:11" ht="12.75" hidden="1" customHeight="1" x14ac:dyDescent="0.25">
      <c r="A1856" s="22" t="s">
        <v>610</v>
      </c>
      <c r="B1856" s="22">
        <v>2014</v>
      </c>
      <c r="C1856" s="22" t="s">
        <v>5576</v>
      </c>
      <c r="D1856" s="22">
        <v>298</v>
      </c>
      <c r="E1856" s="51" t="s">
        <v>66</v>
      </c>
      <c r="F1856" s="22" t="s">
        <v>3191</v>
      </c>
      <c r="G1856" s="61" t="s">
        <v>113</v>
      </c>
      <c r="H1856" s="46">
        <v>0.5</v>
      </c>
      <c r="I1856" s="46">
        <v>0</v>
      </c>
      <c r="J1856" s="46">
        <v>0</v>
      </c>
      <c r="K1856" s="46">
        <v>0.21</v>
      </c>
    </row>
    <row r="1857" spans="1:11" ht="12.75" hidden="1" customHeight="1" x14ac:dyDescent="0.25">
      <c r="A1857" s="22" t="s">
        <v>611</v>
      </c>
      <c r="B1857" s="22">
        <v>2014</v>
      </c>
      <c r="C1857" s="22" t="s">
        <v>5576</v>
      </c>
      <c r="D1857" s="22">
        <v>299</v>
      </c>
      <c r="E1857" s="51" t="s">
        <v>66</v>
      </c>
      <c r="F1857" s="22" t="s">
        <v>3192</v>
      </c>
      <c r="G1857" s="61" t="s">
        <v>113</v>
      </c>
      <c r="H1857" s="46">
        <v>1.1000000000000001</v>
      </c>
      <c r="I1857" s="46">
        <v>0.85</v>
      </c>
      <c r="J1857" s="46">
        <v>0.96</v>
      </c>
      <c r="K1857" s="46">
        <v>0.41</v>
      </c>
    </row>
    <row r="1858" spans="1:11" ht="12.75" hidden="1" customHeight="1" x14ac:dyDescent="0.25">
      <c r="A1858" s="22" t="s">
        <v>612</v>
      </c>
      <c r="B1858" s="22">
        <v>2014</v>
      </c>
      <c r="C1858" s="22" t="s">
        <v>5576</v>
      </c>
      <c r="D1858" s="22">
        <v>300</v>
      </c>
      <c r="E1858" s="51" t="s">
        <v>66</v>
      </c>
      <c r="F1858" s="22" t="s">
        <v>3193</v>
      </c>
      <c r="G1858" s="61" t="s">
        <v>113</v>
      </c>
      <c r="H1858" s="46">
        <v>0.25</v>
      </c>
      <c r="I1858" s="46">
        <v>0.75</v>
      </c>
      <c r="J1858" s="46">
        <v>0</v>
      </c>
      <c r="K1858" s="46">
        <v>7.0000000000000007E-2</v>
      </c>
    </row>
    <row r="1859" spans="1:11" ht="12.75" hidden="1" customHeight="1" x14ac:dyDescent="0.25">
      <c r="A1859" s="22" t="s">
        <v>613</v>
      </c>
      <c r="B1859" s="22">
        <v>2014</v>
      </c>
      <c r="C1859" s="22" t="s">
        <v>5576</v>
      </c>
      <c r="D1859" s="22">
        <v>301</v>
      </c>
      <c r="E1859" s="51" t="s">
        <v>66</v>
      </c>
      <c r="F1859" s="22" t="s">
        <v>3194</v>
      </c>
      <c r="G1859" s="61" t="s">
        <v>113</v>
      </c>
      <c r="H1859" s="46">
        <v>0.44</v>
      </c>
      <c r="I1859" s="46">
        <v>0.32</v>
      </c>
      <c r="J1859" s="46">
        <v>0</v>
      </c>
      <c r="K1859" s="46">
        <v>0.08</v>
      </c>
    </row>
    <row r="1860" spans="1:11" ht="15" hidden="1" customHeight="1" x14ac:dyDescent="0.25">
      <c r="A1860" s="22" t="s">
        <v>614</v>
      </c>
      <c r="B1860" s="22">
        <v>2014</v>
      </c>
      <c r="C1860" s="22" t="s">
        <v>5576</v>
      </c>
      <c r="D1860" s="22">
        <v>302</v>
      </c>
      <c r="E1860" s="51" t="s">
        <v>66</v>
      </c>
      <c r="F1860" s="22" t="s">
        <v>3195</v>
      </c>
      <c r="G1860" s="61" t="s">
        <v>113</v>
      </c>
      <c r="H1860" s="46">
        <v>0.28000000000000003</v>
      </c>
      <c r="I1860" s="46">
        <v>0</v>
      </c>
      <c r="J1860" s="46">
        <v>0</v>
      </c>
      <c r="K1860" s="46">
        <v>7.0000000000000007E-2</v>
      </c>
    </row>
    <row r="1861" spans="1:11" ht="12.75" hidden="1" customHeight="1" x14ac:dyDescent="0.25">
      <c r="A1861" s="22" t="s">
        <v>615</v>
      </c>
      <c r="B1861" s="22">
        <v>2014</v>
      </c>
      <c r="C1861" s="22" t="s">
        <v>5576</v>
      </c>
      <c r="D1861" s="22">
        <v>303</v>
      </c>
      <c r="E1861" s="51" t="s">
        <v>66</v>
      </c>
      <c r="F1861" s="22"/>
      <c r="G1861" s="61" t="s">
        <v>113</v>
      </c>
      <c r="H1861" s="46">
        <v>0.01</v>
      </c>
      <c r="I1861" s="46">
        <v>0</v>
      </c>
      <c r="J1861" s="46">
        <v>0</v>
      </c>
      <c r="K1861" s="46">
        <v>0.9</v>
      </c>
    </row>
    <row r="1862" spans="1:11" ht="12.75" hidden="1" customHeight="1" x14ac:dyDescent="0.25">
      <c r="A1862" s="22" t="s">
        <v>616</v>
      </c>
      <c r="B1862" s="22">
        <v>2014</v>
      </c>
      <c r="C1862" s="22" t="s">
        <v>5576</v>
      </c>
      <c r="D1862" s="22">
        <v>304</v>
      </c>
      <c r="E1862" s="51" t="s">
        <v>66</v>
      </c>
      <c r="F1862" s="22" t="s">
        <v>3196</v>
      </c>
      <c r="G1862" s="61" t="s">
        <v>113</v>
      </c>
      <c r="H1862" s="46">
        <v>0.36</v>
      </c>
      <c r="I1862" s="46">
        <v>0</v>
      </c>
      <c r="J1862" s="46">
        <v>0</v>
      </c>
      <c r="K1862" s="46">
        <v>0.32</v>
      </c>
    </row>
    <row r="1863" spans="1:11" ht="12.75" hidden="1" customHeight="1" x14ac:dyDescent="0.25">
      <c r="A1863" s="22" t="s">
        <v>617</v>
      </c>
      <c r="B1863" s="22">
        <v>2014</v>
      </c>
      <c r="C1863" s="22" t="s">
        <v>5576</v>
      </c>
      <c r="D1863" s="22">
        <v>305</v>
      </c>
      <c r="E1863" s="51" t="s">
        <v>66</v>
      </c>
      <c r="F1863" s="22"/>
      <c r="G1863" s="61" t="s">
        <v>113</v>
      </c>
      <c r="H1863" s="46">
        <v>0.01</v>
      </c>
      <c r="I1863" s="46">
        <v>0</v>
      </c>
      <c r="J1863" s="46">
        <v>0</v>
      </c>
      <c r="K1863" s="46">
        <v>0</v>
      </c>
    </row>
    <row r="1864" spans="1:11" ht="12.75" hidden="1" customHeight="1" x14ac:dyDescent="0.25">
      <c r="A1864" s="22" t="s">
        <v>618</v>
      </c>
      <c r="B1864" s="22">
        <v>2014</v>
      </c>
      <c r="C1864" s="22" t="s">
        <v>5576</v>
      </c>
      <c r="D1864" s="22">
        <v>306</v>
      </c>
      <c r="E1864" s="51" t="s">
        <v>66</v>
      </c>
      <c r="G1864" s="61" t="s">
        <v>113</v>
      </c>
      <c r="H1864" s="46">
        <v>0</v>
      </c>
      <c r="I1864" s="46">
        <v>0</v>
      </c>
      <c r="J1864" s="46">
        <v>0</v>
      </c>
      <c r="K1864" s="46">
        <v>0</v>
      </c>
    </row>
    <row r="1865" spans="1:11" ht="12.75" hidden="1" customHeight="1" x14ac:dyDescent="0.25">
      <c r="A1865" s="22" t="s">
        <v>619</v>
      </c>
      <c r="B1865" s="22">
        <v>2014</v>
      </c>
      <c r="C1865" s="22" t="s">
        <v>5576</v>
      </c>
      <c r="D1865" s="22">
        <v>307</v>
      </c>
      <c r="E1865" s="51" t="s">
        <v>66</v>
      </c>
      <c r="G1865" s="61" t="s">
        <v>113</v>
      </c>
      <c r="H1865" s="46">
        <v>0</v>
      </c>
      <c r="I1865" s="46">
        <v>0</v>
      </c>
      <c r="J1865" s="46">
        <v>0</v>
      </c>
      <c r="K1865" s="46">
        <v>0</v>
      </c>
    </row>
    <row r="1866" spans="1:11" ht="14.25" hidden="1" customHeight="1" x14ac:dyDescent="0.25">
      <c r="A1866" s="22" t="s">
        <v>620</v>
      </c>
      <c r="B1866" s="22">
        <v>2014</v>
      </c>
      <c r="C1866" s="22" t="s">
        <v>5576</v>
      </c>
      <c r="D1866" s="22">
        <v>308</v>
      </c>
      <c r="E1866" s="51" t="s">
        <v>66</v>
      </c>
      <c r="G1866" s="61" t="s">
        <v>113</v>
      </c>
      <c r="H1866" s="46">
        <v>0</v>
      </c>
      <c r="I1866" s="46">
        <v>0</v>
      </c>
      <c r="J1866" s="46">
        <v>0</v>
      </c>
      <c r="K1866" s="46">
        <v>0</v>
      </c>
    </row>
    <row r="1867" spans="1:11" ht="15" hidden="1" customHeight="1" x14ac:dyDescent="0.25">
      <c r="A1867" s="22" t="s">
        <v>1370</v>
      </c>
      <c r="B1867" s="22">
        <v>2014</v>
      </c>
      <c r="C1867" s="22" t="s">
        <v>5576</v>
      </c>
      <c r="D1867" s="22">
        <v>1819</v>
      </c>
      <c r="E1867" s="22" t="s">
        <v>394</v>
      </c>
      <c r="F1867" s="22" t="s">
        <v>2422</v>
      </c>
      <c r="G1867" s="61" t="s">
        <v>77</v>
      </c>
      <c r="H1867" s="46">
        <v>1.29</v>
      </c>
      <c r="I1867" s="46">
        <v>0.49</v>
      </c>
      <c r="J1867" s="46">
        <v>0</v>
      </c>
      <c r="K1867" s="46">
        <v>0</v>
      </c>
    </row>
    <row r="1868" spans="1:11" ht="12.75" hidden="1" customHeight="1" x14ac:dyDescent="0.25">
      <c r="A1868" s="22" t="s">
        <v>1371</v>
      </c>
      <c r="B1868" s="22">
        <v>2014</v>
      </c>
      <c r="C1868" s="22" t="s">
        <v>5576</v>
      </c>
      <c r="D1868" s="22">
        <v>1820</v>
      </c>
      <c r="E1868" s="22" t="s">
        <v>394</v>
      </c>
      <c r="F1868" s="22" t="s">
        <v>2512</v>
      </c>
      <c r="G1868" s="61" t="s">
        <v>77</v>
      </c>
      <c r="H1868" s="46">
        <v>1.53</v>
      </c>
      <c r="I1868" s="46">
        <v>0</v>
      </c>
      <c r="J1868" s="46">
        <v>0</v>
      </c>
      <c r="K1868" s="46">
        <v>0</v>
      </c>
    </row>
    <row r="1869" spans="1:11" ht="12.75" hidden="1" customHeight="1" x14ac:dyDescent="0.25">
      <c r="A1869" s="22" t="s">
        <v>1372</v>
      </c>
      <c r="B1869" s="22">
        <v>2014</v>
      </c>
      <c r="C1869" s="22" t="s">
        <v>5576</v>
      </c>
      <c r="D1869" s="22">
        <v>1821</v>
      </c>
      <c r="E1869" s="22" t="s">
        <v>394</v>
      </c>
      <c r="F1869" s="22" t="s">
        <v>2514</v>
      </c>
      <c r="G1869" s="61" t="s">
        <v>77</v>
      </c>
      <c r="H1869" s="46">
        <v>0.53</v>
      </c>
      <c r="I1869" s="46">
        <v>0</v>
      </c>
      <c r="J1869" s="46">
        <v>0</v>
      </c>
      <c r="K1869" s="46">
        <v>0</v>
      </c>
    </row>
    <row r="1870" spans="1:11" ht="12.75" hidden="1" customHeight="1" x14ac:dyDescent="0.25">
      <c r="A1870" s="22" t="s">
        <v>1373</v>
      </c>
      <c r="B1870" s="22">
        <v>2014</v>
      </c>
      <c r="C1870" s="22" t="s">
        <v>5576</v>
      </c>
      <c r="D1870" s="22">
        <v>1822</v>
      </c>
      <c r="E1870" s="22" t="s">
        <v>394</v>
      </c>
      <c r="F1870" s="22" t="s">
        <v>2516</v>
      </c>
      <c r="G1870" s="61" t="s">
        <v>77</v>
      </c>
      <c r="H1870" s="46">
        <v>0.67</v>
      </c>
      <c r="I1870" s="46">
        <v>0.56999999999999995</v>
      </c>
      <c r="J1870" s="46">
        <v>0</v>
      </c>
      <c r="K1870" s="46">
        <v>0</v>
      </c>
    </row>
    <row r="1871" spans="1:11" ht="12.75" hidden="1" customHeight="1" x14ac:dyDescent="0.25">
      <c r="A1871" s="22" t="s">
        <v>1374</v>
      </c>
      <c r="B1871" s="22">
        <v>2014</v>
      </c>
      <c r="C1871" s="22" t="s">
        <v>5576</v>
      </c>
      <c r="D1871" s="22">
        <v>1823</v>
      </c>
      <c r="E1871" s="22" t="s">
        <v>394</v>
      </c>
      <c r="F1871" s="22" t="s">
        <v>2518</v>
      </c>
      <c r="G1871" s="61" t="s">
        <v>77</v>
      </c>
      <c r="H1871" s="46">
        <v>0.54</v>
      </c>
      <c r="I1871" s="46">
        <v>0.17</v>
      </c>
      <c r="J1871" s="46">
        <v>0</v>
      </c>
      <c r="K1871" s="46">
        <v>0</v>
      </c>
    </row>
    <row r="1872" spans="1:11" ht="12.75" hidden="1" customHeight="1" x14ac:dyDescent="0.25">
      <c r="A1872" s="22" t="s">
        <v>1375</v>
      </c>
      <c r="B1872" s="22">
        <v>2014</v>
      </c>
      <c r="C1872" s="22" t="s">
        <v>5576</v>
      </c>
      <c r="D1872" s="22">
        <v>1824</v>
      </c>
      <c r="E1872" s="22" t="s">
        <v>394</v>
      </c>
      <c r="F1872" s="22" t="s">
        <v>2520</v>
      </c>
      <c r="G1872" s="61" t="s">
        <v>77</v>
      </c>
      <c r="H1872" s="46">
        <v>0.63</v>
      </c>
      <c r="I1872" s="46">
        <v>0</v>
      </c>
      <c r="J1872" s="46">
        <v>0</v>
      </c>
      <c r="K1872" s="46">
        <v>0</v>
      </c>
    </row>
    <row r="1873" spans="1:11" ht="15" hidden="1" customHeight="1" x14ac:dyDescent="0.25">
      <c r="A1873" s="22" t="s">
        <v>1376</v>
      </c>
      <c r="B1873" s="22">
        <v>2014</v>
      </c>
      <c r="C1873" s="22" t="s">
        <v>5576</v>
      </c>
      <c r="D1873" s="22">
        <v>1825</v>
      </c>
      <c r="E1873" s="22" t="s">
        <v>394</v>
      </c>
      <c r="F1873" s="22" t="s">
        <v>2522</v>
      </c>
      <c r="G1873" s="61" t="s">
        <v>77</v>
      </c>
      <c r="H1873" s="46">
        <v>0.14000000000000001</v>
      </c>
      <c r="I1873" s="46">
        <v>0</v>
      </c>
      <c r="J1873" s="46">
        <v>0</v>
      </c>
      <c r="K1873" s="46">
        <v>0</v>
      </c>
    </row>
    <row r="1874" spans="1:11" ht="15" hidden="1" customHeight="1" x14ac:dyDescent="0.25">
      <c r="A1874" s="22" t="s">
        <v>1377</v>
      </c>
      <c r="B1874" s="22">
        <v>2014</v>
      </c>
      <c r="C1874" s="22" t="s">
        <v>5576</v>
      </c>
      <c r="D1874" s="22">
        <v>1826</v>
      </c>
      <c r="E1874" s="22" t="s">
        <v>394</v>
      </c>
      <c r="F1874" s="22" t="s">
        <v>2523</v>
      </c>
      <c r="G1874" s="61" t="s">
        <v>77</v>
      </c>
      <c r="H1874" s="46">
        <v>0.21</v>
      </c>
      <c r="I1874" s="46">
        <v>0</v>
      </c>
      <c r="J1874" s="46">
        <v>0</v>
      </c>
      <c r="K1874" s="46">
        <v>0</v>
      </c>
    </row>
    <row r="1875" spans="1:11" ht="12.75" hidden="1" customHeight="1" x14ac:dyDescent="0.25">
      <c r="A1875" s="22" t="s">
        <v>1378</v>
      </c>
      <c r="B1875" s="22">
        <v>2014</v>
      </c>
      <c r="C1875" s="22" t="s">
        <v>5576</v>
      </c>
      <c r="D1875" s="22">
        <v>1827</v>
      </c>
      <c r="E1875" s="22" t="s">
        <v>394</v>
      </c>
      <c r="G1875" s="61" t="s">
        <v>77</v>
      </c>
      <c r="H1875" s="46">
        <v>0.01</v>
      </c>
      <c r="I1875" s="46">
        <v>0</v>
      </c>
      <c r="J1875" s="46">
        <v>0</v>
      </c>
      <c r="K1875" s="46">
        <v>0</v>
      </c>
    </row>
    <row r="1876" spans="1:11" ht="12.75" hidden="1" customHeight="1" x14ac:dyDescent="0.25">
      <c r="A1876" s="22" t="s">
        <v>1379</v>
      </c>
      <c r="B1876" s="22">
        <v>2014</v>
      </c>
      <c r="C1876" s="22" t="s">
        <v>5576</v>
      </c>
      <c r="D1876" s="22">
        <v>1828</v>
      </c>
      <c r="E1876" s="22" t="s">
        <v>394</v>
      </c>
      <c r="F1876" s="22" t="s">
        <v>2524</v>
      </c>
      <c r="G1876" s="61" t="s">
        <v>77</v>
      </c>
      <c r="H1876" s="46">
        <v>1.29</v>
      </c>
      <c r="I1876" s="46">
        <v>0.39</v>
      </c>
      <c r="J1876" s="46">
        <v>0</v>
      </c>
      <c r="K1876" s="46">
        <v>0.06</v>
      </c>
    </row>
    <row r="1877" spans="1:11" ht="12.75" hidden="1" customHeight="1" x14ac:dyDescent="0.25">
      <c r="A1877" s="22" t="s">
        <v>1380</v>
      </c>
      <c r="B1877" s="22">
        <v>2014</v>
      </c>
      <c r="C1877" s="22" t="s">
        <v>5576</v>
      </c>
      <c r="D1877" s="22">
        <v>1829</v>
      </c>
      <c r="E1877" s="22" t="s">
        <v>394</v>
      </c>
      <c r="F1877" s="22" t="s">
        <v>2525</v>
      </c>
      <c r="G1877" s="61" t="s">
        <v>77</v>
      </c>
      <c r="H1877" s="46">
        <v>0.39</v>
      </c>
      <c r="I1877" s="46">
        <v>0.5</v>
      </c>
      <c r="J1877" s="46">
        <v>0</v>
      </c>
      <c r="K1877" s="46">
        <v>0</v>
      </c>
    </row>
    <row r="1878" spans="1:11" ht="12.75" hidden="1" customHeight="1" x14ac:dyDescent="0.25">
      <c r="A1878" s="22" t="s">
        <v>1381</v>
      </c>
      <c r="B1878" s="22">
        <v>2014</v>
      </c>
      <c r="C1878" s="22" t="s">
        <v>5576</v>
      </c>
      <c r="D1878" s="22">
        <v>1830</v>
      </c>
      <c r="E1878" s="22" t="s">
        <v>394</v>
      </c>
      <c r="F1878" s="22" t="s">
        <v>2526</v>
      </c>
      <c r="G1878" s="61" t="s">
        <v>77</v>
      </c>
      <c r="H1878" s="46">
        <v>0.43</v>
      </c>
      <c r="I1878" s="46">
        <v>0.48</v>
      </c>
      <c r="J1878" s="46">
        <v>0</v>
      </c>
      <c r="K1878" s="46">
        <v>0</v>
      </c>
    </row>
    <row r="1879" spans="1:11" ht="12.75" hidden="1" customHeight="1" x14ac:dyDescent="0.25">
      <c r="A1879" s="22" t="s">
        <v>1382</v>
      </c>
      <c r="B1879" s="22">
        <v>2014</v>
      </c>
      <c r="C1879" s="22" t="s">
        <v>5576</v>
      </c>
      <c r="D1879" s="22">
        <v>1831</v>
      </c>
      <c r="E1879" s="22" t="s">
        <v>394</v>
      </c>
      <c r="F1879" s="22" t="s">
        <v>2527</v>
      </c>
      <c r="G1879" s="61" t="s">
        <v>77</v>
      </c>
      <c r="H1879" s="46">
        <v>0.42</v>
      </c>
      <c r="I1879" s="46">
        <v>0</v>
      </c>
      <c r="J1879" s="46">
        <v>0</v>
      </c>
      <c r="K1879" s="46">
        <v>0</v>
      </c>
    </row>
    <row r="1880" spans="1:11" ht="15" hidden="1" customHeight="1" x14ac:dyDescent="0.25">
      <c r="A1880" s="22" t="s">
        <v>1383</v>
      </c>
      <c r="B1880" s="22">
        <v>2014</v>
      </c>
      <c r="C1880" s="22" t="s">
        <v>5576</v>
      </c>
      <c r="D1880" s="22">
        <v>1832</v>
      </c>
      <c r="E1880" s="22" t="s">
        <v>394</v>
      </c>
      <c r="F1880" s="22" t="s">
        <v>2528</v>
      </c>
      <c r="G1880" s="61" t="s">
        <v>77</v>
      </c>
      <c r="H1880" s="46">
        <v>0.62</v>
      </c>
      <c r="I1880" s="46">
        <v>0</v>
      </c>
      <c r="J1880" s="46">
        <v>0</v>
      </c>
      <c r="K1880" s="46">
        <v>0</v>
      </c>
    </row>
    <row r="1881" spans="1:11" ht="15" hidden="1" customHeight="1" x14ac:dyDescent="0.25">
      <c r="A1881" s="22" t="s">
        <v>1384</v>
      </c>
      <c r="B1881" s="22">
        <v>2014</v>
      </c>
      <c r="C1881" s="22" t="s">
        <v>5576</v>
      </c>
      <c r="D1881" s="22">
        <v>1833</v>
      </c>
      <c r="E1881" s="22" t="s">
        <v>394</v>
      </c>
      <c r="F1881" s="22" t="s">
        <v>2529</v>
      </c>
      <c r="G1881" s="61" t="s">
        <v>77</v>
      </c>
      <c r="H1881" s="46">
        <v>0.37</v>
      </c>
      <c r="I1881" s="46">
        <v>0.09</v>
      </c>
      <c r="J1881" s="46">
        <v>0</v>
      </c>
      <c r="K1881" s="46">
        <v>0.01</v>
      </c>
    </row>
    <row r="1882" spans="1:11" ht="12.75" hidden="1" customHeight="1" x14ac:dyDescent="0.25">
      <c r="A1882" s="22" t="s">
        <v>1385</v>
      </c>
      <c r="B1882" s="22">
        <v>2014</v>
      </c>
      <c r="C1882" s="22" t="s">
        <v>5576</v>
      </c>
      <c r="D1882" s="22">
        <v>1834</v>
      </c>
      <c r="E1882" s="22" t="s">
        <v>394</v>
      </c>
      <c r="F1882" s="22" t="s">
        <v>2530</v>
      </c>
      <c r="G1882" s="61" t="s">
        <v>77</v>
      </c>
      <c r="H1882" s="46">
        <v>0.05</v>
      </c>
      <c r="I1882" s="46">
        <v>0</v>
      </c>
      <c r="J1882" s="46">
        <v>0</v>
      </c>
      <c r="K1882" s="46">
        <v>0</v>
      </c>
    </row>
    <row r="1883" spans="1:11" ht="12.75" hidden="1" customHeight="1" x14ac:dyDescent="0.25">
      <c r="A1883" s="22" t="s">
        <v>1386</v>
      </c>
      <c r="B1883" s="22">
        <v>2014</v>
      </c>
      <c r="C1883" s="22" t="s">
        <v>5576</v>
      </c>
      <c r="D1883" s="22">
        <v>1837</v>
      </c>
      <c r="E1883" s="22" t="s">
        <v>394</v>
      </c>
      <c r="F1883" s="22" t="s">
        <v>2531</v>
      </c>
      <c r="G1883" s="61" t="s">
        <v>77</v>
      </c>
      <c r="H1883" s="46">
        <v>1.46</v>
      </c>
      <c r="I1883" s="46">
        <v>0.64</v>
      </c>
      <c r="J1883" s="46">
        <v>0</v>
      </c>
      <c r="K1883" s="46">
        <v>0.23</v>
      </c>
    </row>
    <row r="1884" spans="1:11" ht="12.75" hidden="1" customHeight="1" x14ac:dyDescent="0.25">
      <c r="A1884" s="22" t="s">
        <v>1387</v>
      </c>
      <c r="B1884" s="22">
        <v>2014</v>
      </c>
      <c r="C1884" s="22" t="s">
        <v>5576</v>
      </c>
      <c r="D1884" s="22">
        <v>1838</v>
      </c>
      <c r="E1884" s="22" t="s">
        <v>394</v>
      </c>
      <c r="F1884" s="22" t="s">
        <v>2532</v>
      </c>
      <c r="G1884" s="61" t="s">
        <v>77</v>
      </c>
      <c r="H1884" s="46">
        <v>1.26</v>
      </c>
      <c r="I1884" s="46">
        <v>0</v>
      </c>
      <c r="J1884" s="46">
        <v>0</v>
      </c>
      <c r="K1884" s="46">
        <v>0.09</v>
      </c>
    </row>
    <row r="1885" spans="1:11" ht="12.75" hidden="1" customHeight="1" x14ac:dyDescent="0.25">
      <c r="A1885" s="22" t="s">
        <v>1388</v>
      </c>
      <c r="B1885" s="22">
        <v>2014</v>
      </c>
      <c r="C1885" s="22" t="s">
        <v>5576</v>
      </c>
      <c r="D1885" s="22">
        <v>1839</v>
      </c>
      <c r="E1885" s="22" t="s">
        <v>394</v>
      </c>
      <c r="F1885" s="22" t="s">
        <v>2533</v>
      </c>
      <c r="G1885" s="61" t="s">
        <v>77</v>
      </c>
      <c r="H1885" s="46">
        <v>0.38</v>
      </c>
      <c r="I1885" s="46">
        <v>0</v>
      </c>
      <c r="J1885" s="46">
        <v>0</v>
      </c>
      <c r="K1885" s="46">
        <v>0.06</v>
      </c>
    </row>
    <row r="1886" spans="1:11" ht="12.75" hidden="1" customHeight="1" x14ac:dyDescent="0.25">
      <c r="A1886" s="22" t="s">
        <v>1389</v>
      </c>
      <c r="B1886" s="22">
        <v>2014</v>
      </c>
      <c r="C1886" s="22" t="s">
        <v>5576</v>
      </c>
      <c r="D1886" s="22">
        <v>1840</v>
      </c>
      <c r="E1886" s="22" t="s">
        <v>394</v>
      </c>
      <c r="F1886" s="22" t="s">
        <v>2534</v>
      </c>
      <c r="G1886" s="61" t="s">
        <v>77</v>
      </c>
      <c r="H1886" s="46">
        <v>0.48</v>
      </c>
      <c r="I1886" s="46">
        <v>0</v>
      </c>
      <c r="J1886" s="46">
        <v>0</v>
      </c>
      <c r="K1886" s="46">
        <v>0.18</v>
      </c>
    </row>
    <row r="1887" spans="1:11" ht="12.75" hidden="1" customHeight="1" x14ac:dyDescent="0.25">
      <c r="A1887" s="22" t="s">
        <v>1390</v>
      </c>
      <c r="B1887" s="22">
        <v>2014</v>
      </c>
      <c r="C1887" s="22" t="s">
        <v>5576</v>
      </c>
      <c r="D1887" s="22">
        <v>1841</v>
      </c>
      <c r="E1887" s="22" t="s">
        <v>394</v>
      </c>
      <c r="F1887" s="22" t="s">
        <v>2535</v>
      </c>
      <c r="G1887" s="61" t="s">
        <v>77</v>
      </c>
      <c r="H1887" s="46">
        <v>0.51</v>
      </c>
      <c r="I1887" s="46">
        <v>0</v>
      </c>
      <c r="J1887" s="46">
        <v>0</v>
      </c>
      <c r="K1887" s="46">
        <v>0.16</v>
      </c>
    </row>
    <row r="1888" spans="1:11" ht="12.75" hidden="1" customHeight="1" x14ac:dyDescent="0.25">
      <c r="A1888" s="22" t="s">
        <v>1391</v>
      </c>
      <c r="B1888" s="22">
        <v>2014</v>
      </c>
      <c r="C1888" s="22" t="s">
        <v>5576</v>
      </c>
      <c r="D1888" s="22">
        <v>1842</v>
      </c>
      <c r="E1888" s="22" t="s">
        <v>394</v>
      </c>
      <c r="F1888" s="22" t="s">
        <v>2536</v>
      </c>
      <c r="G1888" s="61" t="s">
        <v>77</v>
      </c>
      <c r="H1888" s="46">
        <v>0.3</v>
      </c>
      <c r="I1888" s="46">
        <v>0</v>
      </c>
      <c r="J1888" s="46">
        <v>0</v>
      </c>
      <c r="K1888" s="46">
        <v>0.2</v>
      </c>
    </row>
    <row r="1889" spans="1:11" ht="12.75" hidden="1" customHeight="1" x14ac:dyDescent="0.25">
      <c r="A1889" s="22" t="s">
        <v>1392</v>
      </c>
      <c r="B1889" s="22">
        <v>2014</v>
      </c>
      <c r="C1889" s="22" t="s">
        <v>5576</v>
      </c>
      <c r="D1889" s="22">
        <v>1843</v>
      </c>
      <c r="E1889" s="22" t="s">
        <v>394</v>
      </c>
      <c r="F1889" s="22" t="s">
        <v>2537</v>
      </c>
      <c r="G1889" s="61" t="s">
        <v>77</v>
      </c>
      <c r="H1889" s="46">
        <v>0.22</v>
      </c>
      <c r="I1889" s="46">
        <v>0</v>
      </c>
      <c r="J1889" s="46">
        <v>0</v>
      </c>
      <c r="K1889" s="46">
        <v>0.01</v>
      </c>
    </row>
    <row r="1890" spans="1:11" ht="12.75" hidden="1" customHeight="1" x14ac:dyDescent="0.25">
      <c r="A1890" s="22" t="s">
        <v>1393</v>
      </c>
      <c r="B1890" s="22">
        <v>2014</v>
      </c>
      <c r="C1890" s="22" t="s">
        <v>5576</v>
      </c>
      <c r="D1890" s="22">
        <v>1844</v>
      </c>
      <c r="E1890" s="22" t="s">
        <v>394</v>
      </c>
      <c r="F1890" s="22" t="s">
        <v>2538</v>
      </c>
      <c r="G1890" s="61" t="s">
        <v>77</v>
      </c>
      <c r="H1890" s="46">
        <v>0.4</v>
      </c>
      <c r="I1890" s="46">
        <v>0</v>
      </c>
      <c r="J1890" s="46">
        <v>0</v>
      </c>
      <c r="K1890" s="46">
        <v>0.16</v>
      </c>
    </row>
    <row r="1891" spans="1:11" ht="12.75" hidden="1" customHeight="1" x14ac:dyDescent="0.25">
      <c r="A1891" s="22" t="s">
        <v>1394</v>
      </c>
      <c r="B1891" s="22">
        <v>2014</v>
      </c>
      <c r="C1891" s="22" t="s">
        <v>5576</v>
      </c>
      <c r="D1891" s="22">
        <v>1845</v>
      </c>
      <c r="E1891" s="22" t="s">
        <v>394</v>
      </c>
      <c r="G1891" s="61" t="s">
        <v>77</v>
      </c>
      <c r="H1891" s="46">
        <v>0.02</v>
      </c>
      <c r="I1891" s="46">
        <v>0</v>
      </c>
      <c r="J1891" s="46">
        <v>0</v>
      </c>
      <c r="K1891" s="46">
        <v>0</v>
      </c>
    </row>
    <row r="1892" spans="1:11" ht="12.75" hidden="1" customHeight="1" x14ac:dyDescent="0.25">
      <c r="A1892" s="22" t="s">
        <v>1395</v>
      </c>
      <c r="B1892" s="22">
        <v>2014</v>
      </c>
      <c r="C1892" s="22" t="s">
        <v>5576</v>
      </c>
      <c r="D1892" s="22">
        <v>1846</v>
      </c>
      <c r="E1892" s="22" t="s">
        <v>394</v>
      </c>
      <c r="F1892" s="22" t="s">
        <v>2539</v>
      </c>
      <c r="G1892" s="61" t="s">
        <v>77</v>
      </c>
      <c r="H1892" s="46">
        <v>1.44</v>
      </c>
      <c r="I1892" s="46">
        <v>0.54</v>
      </c>
      <c r="J1892" s="46">
        <v>0</v>
      </c>
      <c r="K1892" s="46">
        <v>0.34</v>
      </c>
    </row>
    <row r="1893" spans="1:11" ht="12.75" hidden="1" customHeight="1" x14ac:dyDescent="0.25">
      <c r="A1893" s="22" t="s">
        <v>1396</v>
      </c>
      <c r="B1893" s="22">
        <v>2014</v>
      </c>
      <c r="C1893" s="22" t="s">
        <v>5576</v>
      </c>
      <c r="D1893" s="22">
        <v>1847</v>
      </c>
      <c r="E1893" s="22" t="s">
        <v>394</v>
      </c>
      <c r="F1893" s="22" t="s">
        <v>2540</v>
      </c>
      <c r="G1893" s="61" t="s">
        <v>77</v>
      </c>
      <c r="H1893" s="46">
        <v>1.26</v>
      </c>
      <c r="I1893" s="46">
        <v>0</v>
      </c>
      <c r="J1893" s="46">
        <v>0</v>
      </c>
      <c r="K1893" s="46">
        <v>0.12</v>
      </c>
    </row>
    <row r="1894" spans="1:11" ht="12.75" hidden="1" customHeight="1" x14ac:dyDescent="0.25">
      <c r="A1894" s="22" t="s">
        <v>1397</v>
      </c>
      <c r="B1894" s="22">
        <v>2014</v>
      </c>
      <c r="C1894" s="22" t="s">
        <v>5576</v>
      </c>
      <c r="D1894" s="22">
        <v>1848</v>
      </c>
      <c r="E1894" s="22" t="s">
        <v>394</v>
      </c>
      <c r="F1894" s="22" t="s">
        <v>2541</v>
      </c>
      <c r="G1894" s="61" t="s">
        <v>77</v>
      </c>
      <c r="H1894" s="46">
        <v>1.3</v>
      </c>
      <c r="I1894" s="46">
        <v>0.37</v>
      </c>
      <c r="J1894" s="46">
        <v>0</v>
      </c>
      <c r="K1894" s="46">
        <v>0.26</v>
      </c>
    </row>
    <row r="1895" spans="1:11" ht="12.75" hidden="1" customHeight="1" x14ac:dyDescent="0.25">
      <c r="A1895" s="22" t="s">
        <v>1398</v>
      </c>
      <c r="B1895" s="22">
        <v>2014</v>
      </c>
      <c r="C1895" s="22" t="s">
        <v>5576</v>
      </c>
      <c r="D1895" s="22">
        <v>1849</v>
      </c>
      <c r="E1895" s="22" t="s">
        <v>394</v>
      </c>
      <c r="F1895" s="22" t="s">
        <v>2542</v>
      </c>
      <c r="G1895" s="61" t="s">
        <v>77</v>
      </c>
      <c r="H1895" s="46">
        <v>0.16</v>
      </c>
      <c r="I1895" s="46">
        <v>0</v>
      </c>
      <c r="J1895" s="46">
        <v>0</v>
      </c>
      <c r="K1895" s="46">
        <v>0</v>
      </c>
    </row>
    <row r="1896" spans="1:11" ht="12.75" hidden="1" customHeight="1" x14ac:dyDescent="0.25">
      <c r="A1896" s="22" t="s">
        <v>1399</v>
      </c>
      <c r="B1896" s="22">
        <v>2014</v>
      </c>
      <c r="C1896" s="22" t="s">
        <v>5576</v>
      </c>
      <c r="D1896" s="22">
        <v>1850</v>
      </c>
      <c r="E1896" s="22" t="s">
        <v>394</v>
      </c>
      <c r="F1896" s="22" t="s">
        <v>2543</v>
      </c>
      <c r="G1896" s="61" t="s">
        <v>77</v>
      </c>
      <c r="H1896" s="46">
        <v>0.76</v>
      </c>
      <c r="I1896" s="46">
        <v>0.21</v>
      </c>
      <c r="J1896" s="46">
        <v>0</v>
      </c>
      <c r="K1896" s="46">
        <v>0.02</v>
      </c>
    </row>
    <row r="1897" spans="1:11" ht="12.75" hidden="1" customHeight="1" x14ac:dyDescent="0.25">
      <c r="A1897" s="22" t="s">
        <v>1400</v>
      </c>
      <c r="B1897" s="22">
        <v>2014</v>
      </c>
      <c r="C1897" s="22" t="s">
        <v>5576</v>
      </c>
      <c r="D1897" s="22">
        <v>1851</v>
      </c>
      <c r="E1897" s="22" t="s">
        <v>394</v>
      </c>
      <c r="F1897" s="22" t="s">
        <v>2544</v>
      </c>
      <c r="G1897" s="61" t="s">
        <v>77</v>
      </c>
      <c r="H1897" s="46">
        <v>0.32</v>
      </c>
      <c r="I1897" s="46">
        <v>0.24</v>
      </c>
      <c r="J1897" s="46">
        <v>0</v>
      </c>
      <c r="K1897" s="46">
        <v>0.01</v>
      </c>
    </row>
    <row r="1898" spans="1:11" ht="12.75" hidden="1" customHeight="1" x14ac:dyDescent="0.25">
      <c r="A1898" s="22" t="s">
        <v>1401</v>
      </c>
      <c r="B1898" s="22">
        <v>2014</v>
      </c>
      <c r="C1898" s="22" t="s">
        <v>5576</v>
      </c>
      <c r="D1898" s="22">
        <v>1852</v>
      </c>
      <c r="E1898" s="22" t="s">
        <v>394</v>
      </c>
      <c r="F1898" s="22" t="s">
        <v>2545</v>
      </c>
      <c r="G1898" s="61" t="s">
        <v>77</v>
      </c>
      <c r="H1898" s="46">
        <v>0.28999999999999998</v>
      </c>
      <c r="I1898" s="46">
        <v>0</v>
      </c>
      <c r="J1898" s="46">
        <v>0</v>
      </c>
      <c r="K1898" s="46">
        <v>0.14000000000000001</v>
      </c>
    </row>
    <row r="1899" spans="1:11" ht="12.75" hidden="1" customHeight="1" x14ac:dyDescent="0.25">
      <c r="A1899" s="22" t="s">
        <v>1402</v>
      </c>
      <c r="B1899" s="22">
        <v>2014</v>
      </c>
      <c r="C1899" s="22" t="s">
        <v>5576</v>
      </c>
      <c r="D1899" s="22">
        <v>1855</v>
      </c>
      <c r="E1899" s="22" t="s">
        <v>394</v>
      </c>
      <c r="F1899" s="22" t="s">
        <v>2546</v>
      </c>
      <c r="G1899" s="61" t="s">
        <v>77</v>
      </c>
      <c r="H1899" s="46">
        <v>0.95</v>
      </c>
      <c r="I1899" s="46">
        <v>0.45</v>
      </c>
      <c r="J1899" s="46">
        <v>0</v>
      </c>
      <c r="K1899" s="46">
        <v>0</v>
      </c>
    </row>
    <row r="1900" spans="1:11" ht="12.75" hidden="1" customHeight="1" x14ac:dyDescent="0.25">
      <c r="A1900" s="22" t="s">
        <v>1403</v>
      </c>
      <c r="B1900" s="22">
        <v>2014</v>
      </c>
      <c r="C1900" s="22" t="s">
        <v>5576</v>
      </c>
      <c r="D1900" s="22">
        <v>1856</v>
      </c>
      <c r="E1900" s="22" t="s">
        <v>394</v>
      </c>
      <c r="F1900" s="22" t="s">
        <v>2547</v>
      </c>
      <c r="G1900" s="61" t="s">
        <v>77</v>
      </c>
      <c r="H1900" s="46">
        <v>0.65</v>
      </c>
      <c r="I1900" s="46">
        <v>0.19</v>
      </c>
      <c r="J1900" s="46">
        <v>0</v>
      </c>
      <c r="K1900" s="46">
        <v>0</v>
      </c>
    </row>
    <row r="1901" spans="1:11" ht="12.75" hidden="1" customHeight="1" x14ac:dyDescent="0.25">
      <c r="A1901" s="22" t="s">
        <v>1404</v>
      </c>
      <c r="B1901" s="22">
        <v>2014</v>
      </c>
      <c r="C1901" s="22" t="s">
        <v>5576</v>
      </c>
      <c r="D1901" s="22">
        <v>1857</v>
      </c>
      <c r="E1901" s="22" t="s">
        <v>394</v>
      </c>
      <c r="F1901" s="22" t="s">
        <v>2548</v>
      </c>
      <c r="G1901" s="61" t="s">
        <v>77</v>
      </c>
      <c r="H1901" s="46">
        <v>0.53</v>
      </c>
      <c r="I1901" s="46">
        <v>0</v>
      </c>
      <c r="J1901" s="46">
        <v>0</v>
      </c>
      <c r="K1901" s="46">
        <v>0</v>
      </c>
    </row>
    <row r="1902" spans="1:11" ht="12.75" hidden="1" customHeight="1" x14ac:dyDescent="0.25">
      <c r="A1902" s="22" t="s">
        <v>1405</v>
      </c>
      <c r="B1902" s="22">
        <v>2014</v>
      </c>
      <c r="C1902" s="22" t="s">
        <v>5576</v>
      </c>
      <c r="D1902" s="22">
        <v>1858</v>
      </c>
      <c r="E1902" s="22" t="s">
        <v>394</v>
      </c>
      <c r="F1902" s="22" t="s">
        <v>2549</v>
      </c>
      <c r="G1902" s="61" t="s">
        <v>77</v>
      </c>
      <c r="H1902" s="46">
        <v>0.36</v>
      </c>
      <c r="I1902" s="46">
        <v>0.18</v>
      </c>
      <c r="J1902" s="46">
        <v>0</v>
      </c>
      <c r="K1902" s="46">
        <v>0</v>
      </c>
    </row>
    <row r="1903" spans="1:11" ht="12.75" hidden="1" customHeight="1" x14ac:dyDescent="0.25">
      <c r="A1903" s="22" t="s">
        <v>1406</v>
      </c>
      <c r="B1903" s="22">
        <v>2014</v>
      </c>
      <c r="C1903" s="22" t="s">
        <v>5576</v>
      </c>
      <c r="D1903" s="22">
        <v>1859</v>
      </c>
      <c r="E1903" s="22" t="s">
        <v>394</v>
      </c>
      <c r="F1903" s="22" t="s">
        <v>2550</v>
      </c>
      <c r="G1903" s="61" t="s">
        <v>77</v>
      </c>
      <c r="H1903" s="46">
        <v>0.45</v>
      </c>
      <c r="I1903" s="46">
        <v>0</v>
      </c>
      <c r="J1903" s="46">
        <v>0</v>
      </c>
      <c r="K1903" s="46">
        <v>0</v>
      </c>
    </row>
    <row r="1904" spans="1:11" ht="12.75" hidden="1" customHeight="1" x14ac:dyDescent="0.25">
      <c r="A1904" s="22" t="s">
        <v>1407</v>
      </c>
      <c r="B1904" s="22">
        <v>2014</v>
      </c>
      <c r="C1904" s="22" t="s">
        <v>5576</v>
      </c>
      <c r="D1904" s="22">
        <v>1860</v>
      </c>
      <c r="E1904" s="22" t="s">
        <v>394</v>
      </c>
      <c r="F1904" s="22" t="s">
        <v>2551</v>
      </c>
      <c r="G1904" s="61" t="s">
        <v>77</v>
      </c>
      <c r="H1904" s="46">
        <v>0.08</v>
      </c>
      <c r="I1904" s="46">
        <v>0</v>
      </c>
      <c r="J1904" s="46">
        <v>0</v>
      </c>
      <c r="K1904" s="46">
        <v>0</v>
      </c>
    </row>
    <row r="1905" spans="1:11" ht="12.75" hidden="1" customHeight="1" x14ac:dyDescent="0.25">
      <c r="A1905" s="22" t="s">
        <v>1408</v>
      </c>
      <c r="B1905" s="22">
        <v>2014</v>
      </c>
      <c r="C1905" s="22" t="s">
        <v>5576</v>
      </c>
      <c r="D1905" s="22">
        <v>1861</v>
      </c>
      <c r="E1905" s="22" t="s">
        <v>394</v>
      </c>
      <c r="F1905" s="22" t="s">
        <v>2552</v>
      </c>
      <c r="G1905" s="61" t="s">
        <v>77</v>
      </c>
      <c r="H1905" s="46">
        <v>0.14000000000000001</v>
      </c>
      <c r="I1905" s="46">
        <v>0</v>
      </c>
      <c r="J1905" s="46">
        <v>0</v>
      </c>
      <c r="K1905" s="46">
        <v>0</v>
      </c>
    </row>
    <row r="1906" spans="1:11" ht="12.75" hidden="1" customHeight="1" x14ac:dyDescent="0.25">
      <c r="A1906" s="22" t="s">
        <v>1409</v>
      </c>
      <c r="B1906" s="22">
        <v>2014</v>
      </c>
      <c r="C1906" s="22" t="s">
        <v>5576</v>
      </c>
      <c r="D1906" s="22">
        <v>1862</v>
      </c>
      <c r="E1906" s="22" t="s">
        <v>394</v>
      </c>
      <c r="F1906" s="22" t="s">
        <v>2553</v>
      </c>
      <c r="G1906" s="61" t="s">
        <v>77</v>
      </c>
      <c r="H1906" s="46">
        <v>0.22</v>
      </c>
      <c r="I1906" s="46">
        <v>0</v>
      </c>
      <c r="J1906" s="46">
        <v>0</v>
      </c>
      <c r="K1906" s="46">
        <v>0</v>
      </c>
    </row>
    <row r="1907" spans="1:11" ht="12.75" hidden="1" customHeight="1" x14ac:dyDescent="0.25">
      <c r="A1907" s="22" t="s">
        <v>1410</v>
      </c>
      <c r="B1907" s="22">
        <v>2014</v>
      </c>
      <c r="C1907" s="22" t="s">
        <v>5576</v>
      </c>
      <c r="D1907" s="22">
        <v>1863</v>
      </c>
      <c r="E1907" s="22" t="s">
        <v>394</v>
      </c>
      <c r="F1907" s="22" t="s">
        <v>2554</v>
      </c>
      <c r="G1907" s="61" t="s">
        <v>77</v>
      </c>
      <c r="H1907" s="46">
        <v>0.35</v>
      </c>
      <c r="I1907" s="46">
        <v>0</v>
      </c>
      <c r="J1907" s="46">
        <v>0</v>
      </c>
      <c r="K1907" s="46">
        <v>0</v>
      </c>
    </row>
    <row r="1908" spans="1:11" ht="12.75" hidden="1" customHeight="1" x14ac:dyDescent="0.25">
      <c r="A1908" s="22" t="s">
        <v>1411</v>
      </c>
      <c r="B1908" s="22">
        <v>2014</v>
      </c>
      <c r="C1908" s="22" t="s">
        <v>5576</v>
      </c>
      <c r="D1908" s="22">
        <v>1864</v>
      </c>
      <c r="E1908" s="22" t="s">
        <v>394</v>
      </c>
      <c r="F1908" s="22" t="s">
        <v>2555</v>
      </c>
      <c r="G1908" s="61" t="s">
        <v>77</v>
      </c>
      <c r="H1908" s="46">
        <v>0.33</v>
      </c>
      <c r="I1908" s="46">
        <v>0</v>
      </c>
      <c r="J1908" s="46">
        <v>0</v>
      </c>
      <c r="K1908" s="46">
        <v>0.06</v>
      </c>
    </row>
    <row r="1909" spans="1:11" ht="12.75" hidden="1" customHeight="1" x14ac:dyDescent="0.25">
      <c r="A1909" s="22" t="s">
        <v>1412</v>
      </c>
      <c r="B1909" s="22">
        <v>2014</v>
      </c>
      <c r="C1909" s="22" t="s">
        <v>5576</v>
      </c>
      <c r="D1909" s="22">
        <v>1865</v>
      </c>
      <c r="E1909" s="22" t="s">
        <v>394</v>
      </c>
      <c r="F1909" s="22" t="s">
        <v>2556</v>
      </c>
      <c r="G1909" s="61" t="s">
        <v>77</v>
      </c>
      <c r="H1909" s="46">
        <v>1.04</v>
      </c>
      <c r="I1909" s="46">
        <v>0</v>
      </c>
      <c r="J1909" s="46">
        <v>0</v>
      </c>
      <c r="K1909" s="46">
        <v>0</v>
      </c>
    </row>
    <row r="1910" spans="1:11" ht="15" hidden="1" customHeight="1" x14ac:dyDescent="0.25">
      <c r="A1910" s="22" t="s">
        <v>1413</v>
      </c>
      <c r="B1910" s="22">
        <v>2014</v>
      </c>
      <c r="C1910" s="22" t="s">
        <v>5576</v>
      </c>
      <c r="D1910" s="22">
        <v>1866</v>
      </c>
      <c r="E1910" s="22" t="s">
        <v>394</v>
      </c>
      <c r="F1910" s="22" t="s">
        <v>2557</v>
      </c>
      <c r="G1910" s="61" t="s">
        <v>77</v>
      </c>
      <c r="H1910" s="46">
        <v>0.63</v>
      </c>
      <c r="I1910" s="46">
        <v>0.17</v>
      </c>
      <c r="J1910" s="46">
        <v>0</v>
      </c>
      <c r="K1910" s="46">
        <v>0</v>
      </c>
    </row>
    <row r="1911" spans="1:11" ht="12.75" hidden="1" customHeight="1" x14ac:dyDescent="0.25">
      <c r="A1911" s="22" t="s">
        <v>1414</v>
      </c>
      <c r="B1911" s="22">
        <v>2014</v>
      </c>
      <c r="C1911" s="22" t="s">
        <v>5576</v>
      </c>
      <c r="D1911" s="22">
        <v>1867</v>
      </c>
      <c r="E1911" s="22" t="s">
        <v>394</v>
      </c>
      <c r="F1911" s="22" t="s">
        <v>2558</v>
      </c>
      <c r="G1911" s="61" t="s">
        <v>77</v>
      </c>
      <c r="H1911" s="46">
        <v>0.28000000000000003</v>
      </c>
      <c r="I1911" s="46">
        <v>0.49</v>
      </c>
      <c r="J1911" s="46">
        <v>0</v>
      </c>
      <c r="K1911" s="46">
        <v>0</v>
      </c>
    </row>
    <row r="1912" spans="1:11" ht="12.75" hidden="1" customHeight="1" x14ac:dyDescent="0.25">
      <c r="A1912" s="22" t="s">
        <v>1415</v>
      </c>
      <c r="B1912" s="22">
        <v>2014</v>
      </c>
      <c r="C1912" s="22" t="s">
        <v>5576</v>
      </c>
      <c r="D1912" s="22">
        <v>1868</v>
      </c>
      <c r="E1912" s="22" t="s">
        <v>394</v>
      </c>
      <c r="F1912" s="22" t="s">
        <v>2559</v>
      </c>
      <c r="G1912" s="61" t="s">
        <v>77</v>
      </c>
      <c r="H1912" s="46">
        <v>0.33</v>
      </c>
      <c r="I1912" s="46">
        <v>0.46</v>
      </c>
      <c r="J1912" s="46">
        <v>0</v>
      </c>
      <c r="K1912" s="46">
        <v>0</v>
      </c>
    </row>
    <row r="1913" spans="1:11" ht="12.75" hidden="1" customHeight="1" x14ac:dyDescent="0.25">
      <c r="A1913" s="22" t="s">
        <v>1416</v>
      </c>
      <c r="B1913" s="22">
        <v>2014</v>
      </c>
      <c r="C1913" s="22" t="s">
        <v>5576</v>
      </c>
      <c r="D1913" s="22">
        <v>1869</v>
      </c>
      <c r="E1913" s="22" t="s">
        <v>394</v>
      </c>
      <c r="F1913" s="22" t="s">
        <v>2560</v>
      </c>
      <c r="G1913" s="61" t="s">
        <v>77</v>
      </c>
      <c r="H1913" s="46">
        <v>0.52</v>
      </c>
      <c r="I1913" s="46">
        <v>0.47</v>
      </c>
      <c r="J1913" s="46">
        <v>4.72</v>
      </c>
      <c r="K1913" s="46">
        <v>0</v>
      </c>
    </row>
    <row r="1914" spans="1:11" ht="12.75" hidden="1" customHeight="1" x14ac:dyDescent="0.25">
      <c r="A1914" s="22" t="s">
        <v>1417</v>
      </c>
      <c r="B1914" s="22">
        <v>2014</v>
      </c>
      <c r="C1914" s="22" t="s">
        <v>5576</v>
      </c>
      <c r="D1914" s="22">
        <v>1870</v>
      </c>
      <c r="E1914" s="22" t="s">
        <v>394</v>
      </c>
      <c r="F1914" s="22" t="s">
        <v>2561</v>
      </c>
      <c r="G1914" s="61" t="s">
        <v>77</v>
      </c>
      <c r="H1914" s="46">
        <v>0.98</v>
      </c>
      <c r="I1914" s="46">
        <v>1.84</v>
      </c>
      <c r="J1914" s="46">
        <v>0</v>
      </c>
      <c r="K1914" s="46">
        <v>0</v>
      </c>
    </row>
    <row r="1915" spans="1:11" ht="12.75" hidden="1" customHeight="1" x14ac:dyDescent="0.25">
      <c r="A1915" s="22" t="s">
        <v>1418</v>
      </c>
      <c r="B1915" s="22">
        <v>2014</v>
      </c>
      <c r="C1915" s="22" t="s">
        <v>5576</v>
      </c>
      <c r="D1915" s="22">
        <v>1871</v>
      </c>
      <c r="E1915" s="22" t="s">
        <v>394</v>
      </c>
      <c r="F1915" s="22" t="s">
        <v>2562</v>
      </c>
      <c r="G1915" s="61" t="s">
        <v>77</v>
      </c>
      <c r="H1915" s="46">
        <v>0.59</v>
      </c>
      <c r="I1915" s="46">
        <v>0</v>
      </c>
      <c r="J1915" s="46">
        <v>0</v>
      </c>
      <c r="K1915" s="46">
        <v>0</v>
      </c>
    </row>
    <row r="1916" spans="1:11" ht="12.75" hidden="1" customHeight="1" x14ac:dyDescent="0.25">
      <c r="A1916" s="22" t="s">
        <v>1419</v>
      </c>
      <c r="B1916" s="22">
        <v>2014</v>
      </c>
      <c r="C1916" s="22" t="s">
        <v>5576</v>
      </c>
      <c r="D1916" s="22">
        <v>1872</v>
      </c>
      <c r="E1916" s="22" t="s">
        <v>394</v>
      </c>
      <c r="F1916" s="22" t="s">
        <v>2563</v>
      </c>
      <c r="G1916" s="61" t="s">
        <v>77</v>
      </c>
      <c r="H1916" s="46">
        <v>0.55000000000000004</v>
      </c>
      <c r="I1916" s="46">
        <v>0.42</v>
      </c>
      <c r="J1916" s="46">
        <v>2.2200000000000002</v>
      </c>
      <c r="K1916" s="46">
        <v>0.01</v>
      </c>
    </row>
    <row r="1917" spans="1:11" ht="15" hidden="1" customHeight="1" x14ac:dyDescent="0.25">
      <c r="A1917" s="22" t="s">
        <v>1420</v>
      </c>
      <c r="B1917" s="22">
        <v>2014</v>
      </c>
      <c r="C1917" s="22" t="s">
        <v>5576</v>
      </c>
      <c r="D1917" s="22">
        <v>1873</v>
      </c>
      <c r="E1917" s="22" t="s">
        <v>395</v>
      </c>
      <c r="F1917" s="22" t="s">
        <v>2423</v>
      </c>
      <c r="G1917" s="61" t="s">
        <v>88</v>
      </c>
      <c r="H1917" s="46">
        <v>2.5</v>
      </c>
      <c r="I1917" s="46">
        <v>0</v>
      </c>
      <c r="J1917" s="46">
        <v>0</v>
      </c>
      <c r="K1917" s="46">
        <v>0</v>
      </c>
    </row>
    <row r="1918" spans="1:11" ht="12.75" hidden="1" customHeight="1" x14ac:dyDescent="0.25">
      <c r="A1918" s="22" t="s">
        <v>1421</v>
      </c>
      <c r="B1918" s="22">
        <v>2014</v>
      </c>
      <c r="C1918" s="22" t="s">
        <v>5576</v>
      </c>
      <c r="D1918" s="22">
        <v>1874</v>
      </c>
      <c r="E1918" s="22" t="s">
        <v>395</v>
      </c>
      <c r="F1918" s="22" t="s">
        <v>2564</v>
      </c>
      <c r="G1918" s="61" t="s">
        <v>88</v>
      </c>
      <c r="H1918" s="46">
        <v>2.46</v>
      </c>
      <c r="I1918" s="46">
        <v>0.5</v>
      </c>
      <c r="J1918" s="46">
        <v>0</v>
      </c>
      <c r="K1918" s="46">
        <v>0.05</v>
      </c>
    </row>
    <row r="1919" spans="1:11" ht="12.75" hidden="1" customHeight="1" x14ac:dyDescent="0.25">
      <c r="A1919" s="22" t="s">
        <v>1422</v>
      </c>
      <c r="B1919" s="22">
        <v>2014</v>
      </c>
      <c r="C1919" s="22" t="s">
        <v>5576</v>
      </c>
      <c r="D1919" s="22">
        <v>1875</v>
      </c>
      <c r="E1919" s="22" t="s">
        <v>395</v>
      </c>
      <c r="F1919" s="22" t="s">
        <v>2565</v>
      </c>
      <c r="G1919" s="61" t="s">
        <v>88</v>
      </c>
      <c r="H1919" s="46">
        <v>2.4500000000000002</v>
      </c>
      <c r="I1919" s="46">
        <v>2.21</v>
      </c>
      <c r="J1919" s="46">
        <v>0</v>
      </c>
      <c r="K1919" s="46">
        <v>0</v>
      </c>
    </row>
    <row r="1920" spans="1:11" ht="12.75" hidden="1" customHeight="1" x14ac:dyDescent="0.25">
      <c r="A1920" s="22" t="s">
        <v>1423</v>
      </c>
      <c r="B1920" s="22">
        <v>2014</v>
      </c>
      <c r="C1920" s="22" t="s">
        <v>5576</v>
      </c>
      <c r="D1920" s="22">
        <v>1876</v>
      </c>
      <c r="E1920" s="22" t="s">
        <v>395</v>
      </c>
      <c r="F1920" s="22" t="s">
        <v>2566</v>
      </c>
      <c r="G1920" s="61" t="s">
        <v>88</v>
      </c>
      <c r="H1920" s="46">
        <v>2.75</v>
      </c>
      <c r="I1920" s="46">
        <v>1</v>
      </c>
      <c r="J1920" s="46">
        <v>4.5199999999999996</v>
      </c>
      <c r="K1920" s="46">
        <v>0</v>
      </c>
    </row>
    <row r="1921" spans="1:11" ht="12.75" hidden="1" customHeight="1" x14ac:dyDescent="0.25">
      <c r="A1921" s="22" t="s">
        <v>1424</v>
      </c>
      <c r="B1921" s="22">
        <v>2014</v>
      </c>
      <c r="C1921" s="22" t="s">
        <v>5576</v>
      </c>
      <c r="D1921" s="22">
        <v>1877</v>
      </c>
      <c r="E1921" s="22" t="s">
        <v>395</v>
      </c>
      <c r="F1921" s="22" t="s">
        <v>2567</v>
      </c>
      <c r="G1921" s="61" t="s">
        <v>88</v>
      </c>
      <c r="H1921" s="46">
        <v>2.0299999999999998</v>
      </c>
      <c r="I1921" s="46">
        <v>2.91</v>
      </c>
      <c r="J1921" s="46">
        <v>4.96</v>
      </c>
      <c r="K1921" s="46">
        <v>0</v>
      </c>
    </row>
    <row r="1922" spans="1:11" ht="15" hidden="1" customHeight="1" x14ac:dyDescent="0.25">
      <c r="A1922" s="22" t="s">
        <v>1425</v>
      </c>
      <c r="B1922" s="22">
        <v>2014</v>
      </c>
      <c r="C1922" s="22" t="s">
        <v>5576</v>
      </c>
      <c r="D1922" s="22">
        <v>1878</v>
      </c>
      <c r="E1922" s="22" t="s">
        <v>395</v>
      </c>
      <c r="F1922" s="22" t="s">
        <v>2568</v>
      </c>
      <c r="G1922" s="61" t="s">
        <v>88</v>
      </c>
      <c r="H1922" s="46">
        <v>1.46</v>
      </c>
      <c r="I1922" s="46">
        <v>0.95</v>
      </c>
      <c r="J1922" s="46">
        <v>4.1399999999999997</v>
      </c>
      <c r="K1922" s="46">
        <v>0</v>
      </c>
    </row>
    <row r="1923" spans="1:11" ht="12.75" hidden="1" customHeight="1" x14ac:dyDescent="0.25">
      <c r="A1923" s="22" t="s">
        <v>1426</v>
      </c>
      <c r="B1923" s="22">
        <v>2014</v>
      </c>
      <c r="C1923" s="22" t="s">
        <v>5576</v>
      </c>
      <c r="D1923" s="22">
        <v>1879</v>
      </c>
      <c r="E1923" s="22" t="s">
        <v>395</v>
      </c>
      <c r="F1923" s="22" t="s">
        <v>2569</v>
      </c>
      <c r="G1923" s="61" t="s">
        <v>88</v>
      </c>
      <c r="H1923" s="46">
        <v>0.31</v>
      </c>
      <c r="I1923" s="46">
        <v>0.52</v>
      </c>
      <c r="J1923" s="46">
        <v>0</v>
      </c>
      <c r="K1923" s="46">
        <v>0</v>
      </c>
    </row>
    <row r="1924" spans="1:11" ht="12.75" hidden="1" customHeight="1" x14ac:dyDescent="0.25">
      <c r="A1924" s="22" t="s">
        <v>1427</v>
      </c>
      <c r="B1924" s="22">
        <v>2014</v>
      </c>
      <c r="C1924" s="22" t="s">
        <v>5576</v>
      </c>
      <c r="D1924" s="22">
        <v>1880</v>
      </c>
      <c r="E1924" s="22" t="s">
        <v>395</v>
      </c>
      <c r="F1924" s="22" t="s">
        <v>2570</v>
      </c>
      <c r="G1924" s="61" t="s">
        <v>88</v>
      </c>
      <c r="H1924" s="46">
        <v>0.1</v>
      </c>
      <c r="I1924" s="46">
        <v>0</v>
      </c>
      <c r="J1924" s="46">
        <v>0</v>
      </c>
      <c r="K1924" s="46">
        <v>0</v>
      </c>
    </row>
    <row r="1925" spans="1:11" ht="12.75" hidden="1" customHeight="1" x14ac:dyDescent="0.25">
      <c r="A1925" s="22" t="s">
        <v>1428</v>
      </c>
      <c r="B1925" s="22">
        <v>2014</v>
      </c>
      <c r="C1925" s="22" t="s">
        <v>5576</v>
      </c>
      <c r="D1925" s="22">
        <v>1881</v>
      </c>
      <c r="E1925" s="22" t="s">
        <v>395</v>
      </c>
      <c r="F1925" s="22" t="s">
        <v>2571</v>
      </c>
      <c r="G1925" s="61" t="s">
        <v>88</v>
      </c>
      <c r="H1925" s="46">
        <v>0.05</v>
      </c>
      <c r="I1925" s="46">
        <v>0</v>
      </c>
      <c r="J1925" s="46">
        <v>0</v>
      </c>
      <c r="K1925" s="46">
        <v>0</v>
      </c>
    </row>
    <row r="1926" spans="1:11" ht="12.75" hidden="1" customHeight="1" x14ac:dyDescent="0.25">
      <c r="A1926" s="22" t="s">
        <v>1429</v>
      </c>
      <c r="B1926" s="22">
        <v>2014</v>
      </c>
      <c r="C1926" s="22" t="s">
        <v>5576</v>
      </c>
      <c r="D1926" s="22">
        <v>1882</v>
      </c>
      <c r="E1926" s="22" t="s">
        <v>395</v>
      </c>
      <c r="G1926" s="61" t="s">
        <v>88</v>
      </c>
      <c r="H1926" s="46">
        <v>0</v>
      </c>
      <c r="I1926" s="46">
        <v>0</v>
      </c>
      <c r="J1926" s="46">
        <v>0</v>
      </c>
      <c r="K1926" s="46">
        <v>0</v>
      </c>
    </row>
    <row r="1927" spans="1:11" ht="12.75" hidden="1" customHeight="1" x14ac:dyDescent="0.25">
      <c r="A1927" s="22" t="s">
        <v>1430</v>
      </c>
      <c r="B1927" s="22">
        <v>2014</v>
      </c>
      <c r="C1927" s="22" t="s">
        <v>5576</v>
      </c>
      <c r="D1927" s="22">
        <v>1883</v>
      </c>
      <c r="E1927" s="22" t="s">
        <v>395</v>
      </c>
      <c r="G1927" s="61" t="s">
        <v>88</v>
      </c>
      <c r="H1927" s="46">
        <v>0</v>
      </c>
      <c r="I1927" s="46">
        <v>0</v>
      </c>
      <c r="J1927" s="46">
        <v>0</v>
      </c>
      <c r="K1927" s="46">
        <v>0</v>
      </c>
    </row>
    <row r="1928" spans="1:11" ht="12.75" hidden="1" customHeight="1" x14ac:dyDescent="0.25">
      <c r="A1928" s="22" t="s">
        <v>1431</v>
      </c>
      <c r="B1928" s="22">
        <v>2014</v>
      </c>
      <c r="C1928" s="22" t="s">
        <v>5576</v>
      </c>
      <c r="D1928" s="22">
        <v>1884</v>
      </c>
      <c r="E1928" s="22" t="s">
        <v>395</v>
      </c>
      <c r="F1928" s="22" t="s">
        <v>2572</v>
      </c>
      <c r="G1928" s="61" t="s">
        <v>88</v>
      </c>
      <c r="H1928" s="46">
        <v>1.42</v>
      </c>
      <c r="I1928" s="46">
        <v>0</v>
      </c>
      <c r="J1928" s="46">
        <v>0.51</v>
      </c>
      <c r="K1928" s="46">
        <v>0.2</v>
      </c>
    </row>
    <row r="1929" spans="1:11" ht="12.75" hidden="1" customHeight="1" x14ac:dyDescent="0.25">
      <c r="A1929" s="22" t="s">
        <v>1432</v>
      </c>
      <c r="B1929" s="22">
        <v>2014</v>
      </c>
      <c r="C1929" s="22" t="s">
        <v>5576</v>
      </c>
      <c r="D1929" s="22">
        <v>1885</v>
      </c>
      <c r="E1929" s="22" t="s">
        <v>395</v>
      </c>
      <c r="F1929" s="22" t="s">
        <v>2573</v>
      </c>
      <c r="G1929" s="61" t="s">
        <v>88</v>
      </c>
      <c r="H1929" s="46">
        <v>1.23</v>
      </c>
      <c r="I1929" s="46">
        <v>0.36</v>
      </c>
      <c r="J1929" s="46">
        <v>0</v>
      </c>
      <c r="K1929" s="46">
        <v>0</v>
      </c>
    </row>
    <row r="1930" spans="1:11" ht="12.75" hidden="1" customHeight="1" x14ac:dyDescent="0.25">
      <c r="A1930" s="22" t="s">
        <v>1433</v>
      </c>
      <c r="B1930" s="22">
        <v>2014</v>
      </c>
      <c r="C1930" s="22" t="s">
        <v>5576</v>
      </c>
      <c r="D1930" s="22">
        <v>1886</v>
      </c>
      <c r="E1930" s="22" t="s">
        <v>395</v>
      </c>
      <c r="F1930" s="22" t="s">
        <v>2574</v>
      </c>
      <c r="G1930" s="61" t="s">
        <v>88</v>
      </c>
      <c r="H1930" s="46">
        <v>3.16</v>
      </c>
      <c r="I1930" s="46">
        <v>1.49</v>
      </c>
      <c r="J1930" s="46">
        <v>10.25</v>
      </c>
      <c r="K1930" s="46">
        <v>0.27</v>
      </c>
    </row>
    <row r="1931" spans="1:11" ht="12.75" hidden="1" customHeight="1" x14ac:dyDescent="0.25">
      <c r="A1931" s="22" t="s">
        <v>1434</v>
      </c>
      <c r="B1931" s="22">
        <v>2014</v>
      </c>
      <c r="C1931" s="22" t="s">
        <v>5576</v>
      </c>
      <c r="D1931" s="22">
        <v>1887</v>
      </c>
      <c r="E1931" s="22" t="s">
        <v>395</v>
      </c>
      <c r="F1931" s="22" t="s">
        <v>2575</v>
      </c>
      <c r="G1931" s="61" t="s">
        <v>88</v>
      </c>
      <c r="H1931" s="46">
        <v>3.02</v>
      </c>
      <c r="I1931" s="46">
        <v>1022</v>
      </c>
      <c r="J1931" s="46">
        <v>0</v>
      </c>
      <c r="K1931" s="46">
        <v>0</v>
      </c>
    </row>
    <row r="1932" spans="1:11" ht="12.75" hidden="1" customHeight="1" x14ac:dyDescent="0.25">
      <c r="A1932" s="22" t="s">
        <v>1435</v>
      </c>
      <c r="B1932" s="22">
        <v>2014</v>
      </c>
      <c r="C1932" s="22" t="s">
        <v>5576</v>
      </c>
      <c r="D1932" s="22">
        <v>1888</v>
      </c>
      <c r="E1932" s="22" t="s">
        <v>395</v>
      </c>
      <c r="F1932" s="22" t="s">
        <v>2576</v>
      </c>
      <c r="G1932" s="61" t="s">
        <v>88</v>
      </c>
      <c r="H1932" s="46">
        <v>1.97</v>
      </c>
      <c r="I1932" s="46">
        <v>2.0499999999999998</v>
      </c>
      <c r="J1932" s="46">
        <v>7.38</v>
      </c>
      <c r="K1932" s="46">
        <v>0</v>
      </c>
    </row>
    <row r="1933" spans="1:11" ht="12.75" hidden="1" customHeight="1" x14ac:dyDescent="0.25">
      <c r="A1933" s="22" t="s">
        <v>1436</v>
      </c>
      <c r="B1933" s="22">
        <v>2014</v>
      </c>
      <c r="C1933" s="22" t="s">
        <v>5576</v>
      </c>
      <c r="D1933" s="22">
        <v>1889</v>
      </c>
      <c r="E1933" s="22" t="s">
        <v>395</v>
      </c>
      <c r="F1933" s="22" t="s">
        <v>2577</v>
      </c>
      <c r="G1933" s="61" t="s">
        <v>88</v>
      </c>
      <c r="H1933" s="46">
        <v>1.38</v>
      </c>
      <c r="I1933" s="46">
        <v>0</v>
      </c>
      <c r="J1933" s="46">
        <v>2.1</v>
      </c>
      <c r="K1933" s="46">
        <v>0</v>
      </c>
    </row>
    <row r="1934" spans="1:11" ht="12.75" hidden="1" customHeight="1" x14ac:dyDescent="0.25">
      <c r="A1934" s="22" t="s">
        <v>1437</v>
      </c>
      <c r="B1934" s="22">
        <v>2014</v>
      </c>
      <c r="C1934" s="22" t="s">
        <v>5576</v>
      </c>
      <c r="D1934" s="22">
        <v>1890</v>
      </c>
      <c r="E1934" s="22" t="s">
        <v>395</v>
      </c>
      <c r="F1934" s="22" t="s">
        <v>2578</v>
      </c>
      <c r="G1934" s="61" t="s">
        <v>88</v>
      </c>
      <c r="H1934" s="46">
        <v>0.39</v>
      </c>
      <c r="I1934" s="46">
        <v>0</v>
      </c>
      <c r="J1934" s="46">
        <v>0</v>
      </c>
      <c r="K1934" s="46">
        <v>0</v>
      </c>
    </row>
    <row r="1935" spans="1:11" ht="12.75" hidden="1" customHeight="1" x14ac:dyDescent="0.25">
      <c r="A1935" s="22" t="s">
        <v>1438</v>
      </c>
      <c r="B1935" s="22">
        <v>2014</v>
      </c>
      <c r="C1935" s="22" t="s">
        <v>5576</v>
      </c>
      <c r="D1935" s="22">
        <v>1891</v>
      </c>
      <c r="E1935" s="22" t="s">
        <v>395</v>
      </c>
      <c r="F1935" s="22" t="s">
        <v>2579</v>
      </c>
      <c r="G1935" s="61" t="s">
        <v>88</v>
      </c>
      <c r="H1935" s="46">
        <v>0.31</v>
      </c>
      <c r="I1935" s="46">
        <v>0</v>
      </c>
      <c r="J1935" s="46">
        <v>0</v>
      </c>
      <c r="K1935" s="46">
        <v>0</v>
      </c>
    </row>
    <row r="1936" spans="1:11" ht="15" hidden="1" customHeight="1" x14ac:dyDescent="0.25">
      <c r="A1936" s="22" t="s">
        <v>1439</v>
      </c>
      <c r="B1936" s="22">
        <v>2014</v>
      </c>
      <c r="C1936" s="22" t="s">
        <v>5576</v>
      </c>
      <c r="D1936" s="22">
        <v>1892</v>
      </c>
      <c r="E1936" s="22" t="s">
        <v>395</v>
      </c>
      <c r="F1936" s="22" t="s">
        <v>2580</v>
      </c>
      <c r="G1936" s="61" t="s">
        <v>88</v>
      </c>
      <c r="H1936" s="46">
        <v>0.17</v>
      </c>
      <c r="I1936" s="46">
        <v>0</v>
      </c>
      <c r="J1936" s="46">
        <v>0</v>
      </c>
      <c r="K1936" s="46">
        <v>0</v>
      </c>
    </row>
    <row r="1937" spans="1:11" ht="12.75" hidden="1" customHeight="1" x14ac:dyDescent="0.25">
      <c r="A1937" s="22" t="s">
        <v>1440</v>
      </c>
      <c r="B1937" s="22">
        <v>2014</v>
      </c>
      <c r="C1937" s="22" t="s">
        <v>5576</v>
      </c>
      <c r="D1937" s="22">
        <v>1893</v>
      </c>
      <c r="E1937" s="22" t="s">
        <v>395</v>
      </c>
      <c r="F1937" s="22" t="s">
        <v>2581</v>
      </c>
      <c r="G1937" s="61" t="s">
        <v>88</v>
      </c>
      <c r="H1937" s="46">
        <v>0.04</v>
      </c>
      <c r="I1937" s="46">
        <v>0</v>
      </c>
      <c r="J1937" s="46">
        <v>0</v>
      </c>
      <c r="K1937" s="46">
        <v>0</v>
      </c>
    </row>
    <row r="1938" spans="1:11" ht="12.75" hidden="1" customHeight="1" x14ac:dyDescent="0.25">
      <c r="A1938" s="22" t="s">
        <v>1441</v>
      </c>
      <c r="B1938" s="22">
        <v>2014</v>
      </c>
      <c r="C1938" s="22" t="s">
        <v>5576</v>
      </c>
      <c r="D1938" s="22">
        <v>1894</v>
      </c>
      <c r="E1938" s="22" t="s">
        <v>395</v>
      </c>
      <c r="F1938" s="22" t="s">
        <v>2582</v>
      </c>
      <c r="G1938" s="61" t="s">
        <v>88</v>
      </c>
      <c r="H1938" s="46">
        <v>0.04</v>
      </c>
      <c r="I1938" s="46">
        <v>0</v>
      </c>
      <c r="J1938" s="46">
        <v>0</v>
      </c>
      <c r="K1938" s="46">
        <v>0</v>
      </c>
    </row>
    <row r="1939" spans="1:11" ht="12.75" hidden="1" customHeight="1" x14ac:dyDescent="0.25">
      <c r="A1939" s="22" t="s">
        <v>1442</v>
      </c>
      <c r="B1939" s="22">
        <v>2014</v>
      </c>
      <c r="C1939" s="22" t="s">
        <v>5576</v>
      </c>
      <c r="D1939" s="22">
        <v>1895</v>
      </c>
      <c r="E1939" s="22" t="s">
        <v>395</v>
      </c>
      <c r="F1939" s="22" t="s">
        <v>2583</v>
      </c>
      <c r="G1939" s="61" t="s">
        <v>88</v>
      </c>
      <c r="H1939" s="46">
        <v>1.86</v>
      </c>
      <c r="I1939" s="46">
        <v>0</v>
      </c>
      <c r="J1939" s="46">
        <v>0</v>
      </c>
      <c r="K1939" s="46">
        <v>0</v>
      </c>
    </row>
    <row r="1940" spans="1:11" ht="12.75" hidden="1" customHeight="1" x14ac:dyDescent="0.25">
      <c r="A1940" s="22" t="s">
        <v>1443</v>
      </c>
      <c r="B1940" s="22">
        <v>2014</v>
      </c>
      <c r="C1940" s="22" t="s">
        <v>5576</v>
      </c>
      <c r="D1940" s="22">
        <v>1896</v>
      </c>
      <c r="E1940" s="22" t="s">
        <v>395</v>
      </c>
      <c r="F1940" s="22" t="s">
        <v>2584</v>
      </c>
      <c r="G1940" s="61" t="s">
        <v>88</v>
      </c>
      <c r="H1940" s="46">
        <v>1.73</v>
      </c>
      <c r="I1940" s="46">
        <v>0</v>
      </c>
      <c r="J1940" s="46">
        <v>0</v>
      </c>
      <c r="K1940" s="46">
        <v>0.12</v>
      </c>
    </row>
    <row r="1941" spans="1:11" ht="12.75" hidden="1" customHeight="1" x14ac:dyDescent="0.25">
      <c r="A1941" s="22" t="s">
        <v>1444</v>
      </c>
      <c r="B1941" s="22">
        <v>2014</v>
      </c>
      <c r="C1941" s="22" t="s">
        <v>5576</v>
      </c>
      <c r="D1941" s="22">
        <v>1897</v>
      </c>
      <c r="E1941" s="22" t="s">
        <v>395</v>
      </c>
      <c r="F1941" s="22" t="s">
        <v>2585</v>
      </c>
      <c r="G1941" s="61" t="s">
        <v>88</v>
      </c>
      <c r="H1941" s="46">
        <v>2.59</v>
      </c>
      <c r="I1941" s="46">
        <v>0.94</v>
      </c>
      <c r="J1941" s="46">
        <v>0</v>
      </c>
      <c r="K1941" s="46">
        <v>7.0000000000000007E-2</v>
      </c>
    </row>
    <row r="1942" spans="1:11" ht="15" hidden="1" customHeight="1" x14ac:dyDescent="0.25">
      <c r="A1942" s="22" t="s">
        <v>1445</v>
      </c>
      <c r="B1942" s="22">
        <v>2014</v>
      </c>
      <c r="C1942" s="22" t="s">
        <v>5576</v>
      </c>
      <c r="D1942" s="22">
        <v>1898</v>
      </c>
      <c r="E1942" s="22" t="s">
        <v>395</v>
      </c>
      <c r="F1942" s="22" t="s">
        <v>2586</v>
      </c>
      <c r="G1942" s="61" t="s">
        <v>88</v>
      </c>
      <c r="H1942" s="46">
        <v>1.91</v>
      </c>
      <c r="I1942" s="46">
        <v>0.33</v>
      </c>
      <c r="J1942" s="46">
        <v>2.5499999999999998</v>
      </c>
      <c r="K1942" s="46">
        <v>0</v>
      </c>
    </row>
    <row r="1943" spans="1:11" ht="12.75" hidden="1" customHeight="1" x14ac:dyDescent="0.25">
      <c r="A1943" s="22" t="s">
        <v>1446</v>
      </c>
      <c r="B1943" s="22">
        <v>2014</v>
      </c>
      <c r="C1943" s="22" t="s">
        <v>5576</v>
      </c>
      <c r="D1943" s="22">
        <v>1899</v>
      </c>
      <c r="E1943" s="22" t="s">
        <v>395</v>
      </c>
      <c r="F1943" s="22" t="s">
        <v>2587</v>
      </c>
      <c r="G1943" s="61" t="s">
        <v>88</v>
      </c>
      <c r="H1943" s="46">
        <v>1.6</v>
      </c>
      <c r="I1943" s="46">
        <v>0.64</v>
      </c>
      <c r="J1943" s="46">
        <v>0</v>
      </c>
      <c r="K1943" s="46">
        <v>0</v>
      </c>
    </row>
    <row r="1944" spans="1:11" ht="12.75" hidden="1" customHeight="1" x14ac:dyDescent="0.25">
      <c r="A1944" s="22" t="s">
        <v>1447</v>
      </c>
      <c r="B1944" s="22">
        <v>2014</v>
      </c>
      <c r="C1944" s="22" t="s">
        <v>5576</v>
      </c>
      <c r="D1944" s="22">
        <v>1900</v>
      </c>
      <c r="E1944" s="22" t="s">
        <v>395</v>
      </c>
      <c r="F1944" s="22" t="s">
        <v>2588</v>
      </c>
      <c r="G1944" s="61" t="s">
        <v>88</v>
      </c>
      <c r="H1944" s="46">
        <v>1.8</v>
      </c>
      <c r="I1944" s="46">
        <v>1.52</v>
      </c>
      <c r="J1944" s="46">
        <v>1.23</v>
      </c>
      <c r="K1944" s="46">
        <v>0.02</v>
      </c>
    </row>
    <row r="1945" spans="1:11" ht="12.75" hidden="1" customHeight="1" x14ac:dyDescent="0.25">
      <c r="A1945" s="22" t="s">
        <v>1448</v>
      </c>
      <c r="B1945" s="22">
        <v>2014</v>
      </c>
      <c r="C1945" s="22" t="s">
        <v>5576</v>
      </c>
      <c r="D1945" s="22">
        <v>1901</v>
      </c>
      <c r="E1945" s="22" t="s">
        <v>395</v>
      </c>
      <c r="F1945" s="22" t="s">
        <v>2589</v>
      </c>
      <c r="G1945" s="61" t="s">
        <v>88</v>
      </c>
      <c r="H1945" s="46">
        <v>0.53</v>
      </c>
      <c r="I1945" s="46">
        <v>0.56999999999999995</v>
      </c>
      <c r="J1945" s="46">
        <v>0</v>
      </c>
      <c r="K1945" s="46">
        <v>0.03</v>
      </c>
    </row>
    <row r="1946" spans="1:11" ht="12.75" hidden="1" customHeight="1" x14ac:dyDescent="0.25">
      <c r="A1946" s="22" t="s">
        <v>1449</v>
      </c>
      <c r="B1946" s="22">
        <v>2014</v>
      </c>
      <c r="C1946" s="22" t="s">
        <v>5576</v>
      </c>
      <c r="D1946" s="22">
        <v>1902</v>
      </c>
      <c r="E1946" s="22" t="s">
        <v>395</v>
      </c>
      <c r="F1946" s="22" t="s">
        <v>2590</v>
      </c>
      <c r="G1946" s="61" t="s">
        <v>88</v>
      </c>
      <c r="H1946" s="46">
        <v>0.16</v>
      </c>
      <c r="I1946" s="46">
        <v>0</v>
      </c>
      <c r="J1946" s="46">
        <v>0</v>
      </c>
      <c r="K1946" s="46">
        <v>0</v>
      </c>
    </row>
    <row r="1947" spans="1:11" ht="12.75" hidden="1" customHeight="1" x14ac:dyDescent="0.25">
      <c r="A1947" s="22" t="s">
        <v>1450</v>
      </c>
      <c r="B1947" s="22">
        <v>2014</v>
      </c>
      <c r="C1947" s="22" t="s">
        <v>5576</v>
      </c>
      <c r="D1947" s="22">
        <v>1903</v>
      </c>
      <c r="E1947" s="22" t="s">
        <v>395</v>
      </c>
      <c r="F1947" s="22" t="s">
        <v>2591</v>
      </c>
      <c r="G1947" s="61" t="s">
        <v>88</v>
      </c>
      <c r="H1947" s="46">
        <v>0.12</v>
      </c>
      <c r="I1947" s="46">
        <v>0</v>
      </c>
      <c r="J1947" s="46">
        <v>0</v>
      </c>
      <c r="K1947" s="46">
        <v>0.01</v>
      </c>
    </row>
    <row r="1948" spans="1:11" ht="12.75" hidden="1" customHeight="1" x14ac:dyDescent="0.25">
      <c r="A1948" s="22" t="s">
        <v>1451</v>
      </c>
      <c r="B1948" s="22">
        <v>2014</v>
      </c>
      <c r="C1948" s="22" t="s">
        <v>5576</v>
      </c>
      <c r="D1948" s="22">
        <v>1904</v>
      </c>
      <c r="E1948" s="22" t="s">
        <v>395</v>
      </c>
      <c r="G1948" s="61" t="s">
        <v>88</v>
      </c>
      <c r="H1948" s="46">
        <v>0.01</v>
      </c>
      <c r="I1948" s="46">
        <v>0</v>
      </c>
      <c r="J1948" s="46">
        <v>0</v>
      </c>
      <c r="K1948" s="46">
        <v>0</v>
      </c>
    </row>
    <row r="1949" spans="1:11" ht="12.75" hidden="1" customHeight="1" x14ac:dyDescent="0.25">
      <c r="A1949" s="22" t="s">
        <v>1452</v>
      </c>
      <c r="B1949" s="22">
        <v>2014</v>
      </c>
      <c r="C1949" s="22" t="s">
        <v>5576</v>
      </c>
      <c r="D1949" s="22">
        <v>1905</v>
      </c>
      <c r="E1949" s="22" t="s">
        <v>395</v>
      </c>
      <c r="G1949" s="61" t="s">
        <v>88</v>
      </c>
      <c r="H1949" s="46">
        <v>0</v>
      </c>
      <c r="I1949" s="46">
        <v>0</v>
      </c>
      <c r="J1949" s="46">
        <v>0</v>
      </c>
      <c r="K1949" s="46">
        <v>0</v>
      </c>
    </row>
    <row r="1950" spans="1:11" ht="12.75" hidden="1" customHeight="1" x14ac:dyDescent="0.25">
      <c r="A1950" s="22" t="s">
        <v>1453</v>
      </c>
      <c r="B1950" s="22">
        <v>2014</v>
      </c>
      <c r="C1950" s="22" t="s">
        <v>5576</v>
      </c>
      <c r="D1950" s="22">
        <v>1906</v>
      </c>
      <c r="E1950" s="22" t="s">
        <v>395</v>
      </c>
      <c r="F1950" s="22" t="s">
        <v>2592</v>
      </c>
      <c r="G1950" s="61" t="s">
        <v>88</v>
      </c>
      <c r="H1950" s="46">
        <v>3.08</v>
      </c>
      <c r="I1950" s="46">
        <v>0.72</v>
      </c>
      <c r="J1950" s="46">
        <v>0</v>
      </c>
      <c r="K1950" s="46">
        <v>0.09</v>
      </c>
    </row>
    <row r="1951" spans="1:11" ht="12.75" hidden="1" customHeight="1" x14ac:dyDescent="0.25">
      <c r="A1951" s="22" t="s">
        <v>1454</v>
      </c>
      <c r="B1951" s="22">
        <v>2014</v>
      </c>
      <c r="C1951" s="22" t="s">
        <v>5576</v>
      </c>
      <c r="D1951" s="22">
        <v>1907</v>
      </c>
      <c r="E1951" s="22" t="s">
        <v>395</v>
      </c>
      <c r="F1951" s="22" t="s">
        <v>2593</v>
      </c>
      <c r="G1951" s="61" t="s">
        <v>88</v>
      </c>
      <c r="H1951" s="46">
        <v>1.42</v>
      </c>
      <c r="I1951" s="46">
        <v>1.01</v>
      </c>
      <c r="J1951" s="46">
        <v>1.1399999999999999</v>
      </c>
      <c r="K1951" s="46">
        <v>0</v>
      </c>
    </row>
    <row r="1952" spans="1:11" ht="12.75" hidden="1" customHeight="1" x14ac:dyDescent="0.25">
      <c r="A1952" s="22" t="s">
        <v>1455</v>
      </c>
      <c r="B1952" s="22">
        <v>2014</v>
      </c>
      <c r="C1952" s="22" t="s">
        <v>5576</v>
      </c>
      <c r="D1952" s="22">
        <v>1908</v>
      </c>
      <c r="E1952" s="22" t="s">
        <v>395</v>
      </c>
      <c r="F1952" s="22" t="s">
        <v>2594</v>
      </c>
      <c r="G1952" s="61" t="s">
        <v>88</v>
      </c>
      <c r="H1952" s="46">
        <v>2.5099999999999998</v>
      </c>
      <c r="I1952" s="46">
        <v>0.49</v>
      </c>
      <c r="J1952" s="46">
        <v>4.45</v>
      </c>
      <c r="K1952" s="46">
        <v>0</v>
      </c>
    </row>
    <row r="1953" spans="1:11" ht="12.75" hidden="1" customHeight="1" x14ac:dyDescent="0.25">
      <c r="A1953" s="22" t="s">
        <v>1456</v>
      </c>
      <c r="B1953" s="22">
        <v>2014</v>
      </c>
      <c r="C1953" s="22" t="s">
        <v>5576</v>
      </c>
      <c r="D1953" s="22">
        <v>1909</v>
      </c>
      <c r="E1953" s="22" t="s">
        <v>395</v>
      </c>
      <c r="F1953" s="22" t="s">
        <v>2595</v>
      </c>
      <c r="G1953" s="61" t="s">
        <v>88</v>
      </c>
      <c r="H1953" s="46">
        <v>1.98</v>
      </c>
      <c r="I1953" s="46">
        <v>0</v>
      </c>
      <c r="J1953" s="46">
        <v>0</v>
      </c>
      <c r="K1953" s="46">
        <v>0</v>
      </c>
    </row>
    <row r="1954" spans="1:11" ht="12.75" hidden="1" customHeight="1" x14ac:dyDescent="0.25">
      <c r="A1954" s="22" t="s">
        <v>1457</v>
      </c>
      <c r="B1954" s="22">
        <v>2014</v>
      </c>
      <c r="C1954" s="22" t="s">
        <v>5576</v>
      </c>
      <c r="D1954" s="22">
        <v>1910</v>
      </c>
      <c r="E1954" s="22" t="s">
        <v>395</v>
      </c>
      <c r="F1954" s="22" t="s">
        <v>2596</v>
      </c>
      <c r="G1954" s="61" t="s">
        <v>88</v>
      </c>
      <c r="H1954" s="46">
        <v>0.94</v>
      </c>
      <c r="I1954" s="46">
        <v>0.56000000000000005</v>
      </c>
      <c r="J1954" s="46">
        <v>0</v>
      </c>
      <c r="K1954" s="46">
        <v>0</v>
      </c>
    </row>
    <row r="1955" spans="1:11" ht="15" hidden="1" customHeight="1" x14ac:dyDescent="0.25">
      <c r="A1955" s="22" t="s">
        <v>1458</v>
      </c>
      <c r="B1955" s="22">
        <v>2014</v>
      </c>
      <c r="C1955" s="22" t="s">
        <v>5576</v>
      </c>
      <c r="D1955" s="22">
        <v>1911</v>
      </c>
      <c r="E1955" s="22" t="s">
        <v>395</v>
      </c>
      <c r="F1955" s="22" t="s">
        <v>2597</v>
      </c>
      <c r="G1955" s="61" t="s">
        <v>88</v>
      </c>
      <c r="H1955" s="46">
        <v>0.8</v>
      </c>
      <c r="I1955" s="46">
        <v>0.46</v>
      </c>
      <c r="J1955" s="46">
        <v>0.95</v>
      </c>
      <c r="K1955" s="46">
        <v>0.01</v>
      </c>
    </row>
    <row r="1956" spans="1:11" ht="15" hidden="1" customHeight="1" x14ac:dyDescent="0.25">
      <c r="A1956" s="22" t="s">
        <v>1459</v>
      </c>
      <c r="B1956" s="22">
        <v>2014</v>
      </c>
      <c r="C1956" s="22" t="s">
        <v>5576</v>
      </c>
      <c r="D1956" s="22">
        <v>1912</v>
      </c>
      <c r="E1956" s="22" t="s">
        <v>395</v>
      </c>
      <c r="F1956" s="22" t="s">
        <v>2598</v>
      </c>
      <c r="G1956" s="61" t="s">
        <v>88</v>
      </c>
      <c r="H1956" s="46">
        <v>0.43</v>
      </c>
      <c r="I1956" s="46">
        <v>0.16</v>
      </c>
      <c r="J1956" s="46">
        <v>0.81</v>
      </c>
      <c r="K1956" s="46">
        <v>0</v>
      </c>
    </row>
    <row r="1957" spans="1:11" ht="12.75" hidden="1" customHeight="1" x14ac:dyDescent="0.25">
      <c r="A1957" s="22" t="s">
        <v>1460</v>
      </c>
      <c r="B1957" s="22">
        <v>2014</v>
      </c>
      <c r="C1957" s="22" t="s">
        <v>5576</v>
      </c>
      <c r="D1957" s="22">
        <v>1913</v>
      </c>
      <c r="E1957" s="22" t="s">
        <v>395</v>
      </c>
      <c r="F1957" s="22" t="s">
        <v>2599</v>
      </c>
      <c r="G1957" s="61" t="s">
        <v>88</v>
      </c>
      <c r="H1957" s="46">
        <v>0.11</v>
      </c>
      <c r="I1957" s="46">
        <v>0</v>
      </c>
      <c r="J1957" s="46">
        <v>0</v>
      </c>
      <c r="K1957" s="46">
        <v>0</v>
      </c>
    </row>
    <row r="1958" spans="1:11" ht="12.75" hidden="1" customHeight="1" x14ac:dyDescent="0.25">
      <c r="A1958" s="22" t="s">
        <v>1461</v>
      </c>
      <c r="B1958" s="22">
        <v>2014</v>
      </c>
      <c r="C1958" s="22" t="s">
        <v>5576</v>
      </c>
      <c r="D1958" s="22">
        <v>1914</v>
      </c>
      <c r="E1958" s="22" t="s">
        <v>395</v>
      </c>
      <c r="F1958" s="22" t="s">
        <v>2600</v>
      </c>
      <c r="G1958" s="61" t="s">
        <v>88</v>
      </c>
      <c r="H1958" s="46">
        <v>0.17</v>
      </c>
      <c r="I1958" s="46">
        <v>0</v>
      </c>
      <c r="J1958" s="46">
        <v>0</v>
      </c>
      <c r="K1958" s="46">
        <v>0</v>
      </c>
    </row>
    <row r="1959" spans="1:11" ht="12.75" hidden="1" customHeight="1" x14ac:dyDescent="0.25">
      <c r="A1959" s="22" t="s">
        <v>1462</v>
      </c>
      <c r="B1959" s="22">
        <v>2014</v>
      </c>
      <c r="C1959" s="22" t="s">
        <v>5576</v>
      </c>
      <c r="D1959" s="22">
        <v>1915</v>
      </c>
      <c r="E1959" s="22" t="s">
        <v>395</v>
      </c>
      <c r="G1959" s="61" t="s">
        <v>88</v>
      </c>
      <c r="H1959" s="46">
        <v>0.01</v>
      </c>
      <c r="I1959" s="46">
        <v>0</v>
      </c>
      <c r="J1959" s="46">
        <v>0</v>
      </c>
      <c r="K1959" s="46">
        <v>0</v>
      </c>
    </row>
    <row r="1960" spans="1:11" ht="12.75" hidden="1" customHeight="1" x14ac:dyDescent="0.25">
      <c r="A1960" s="22" t="s">
        <v>1463</v>
      </c>
      <c r="B1960" s="22">
        <v>2014</v>
      </c>
      <c r="C1960" s="22" t="s">
        <v>5576</v>
      </c>
      <c r="D1960" s="22">
        <v>1916</v>
      </c>
      <c r="E1960" s="22" t="s">
        <v>395</v>
      </c>
      <c r="F1960" s="22" t="s">
        <v>2601</v>
      </c>
      <c r="G1960" s="61" t="s">
        <v>88</v>
      </c>
      <c r="H1960" s="46">
        <v>0.13</v>
      </c>
      <c r="I1960" s="46">
        <v>0</v>
      </c>
      <c r="J1960" s="46">
        <v>0</v>
      </c>
      <c r="K1960" s="46">
        <v>0</v>
      </c>
    </row>
    <row r="1961" spans="1:11" ht="12.75" hidden="1" customHeight="1" x14ac:dyDescent="0.25">
      <c r="A1961" s="22" t="s">
        <v>1464</v>
      </c>
      <c r="B1961" s="22">
        <v>2014</v>
      </c>
      <c r="C1961" s="22" t="s">
        <v>5576</v>
      </c>
      <c r="D1961" s="22">
        <v>1917</v>
      </c>
      <c r="E1961" s="22" t="s">
        <v>395</v>
      </c>
      <c r="F1961" s="22" t="s">
        <v>2602</v>
      </c>
      <c r="G1961" s="61" t="s">
        <v>88</v>
      </c>
      <c r="H1961" s="46">
        <v>1.04</v>
      </c>
      <c r="I1961" s="46">
        <v>0.23</v>
      </c>
      <c r="J1961" s="46">
        <v>0</v>
      </c>
      <c r="K1961" s="46">
        <v>0.09</v>
      </c>
    </row>
    <row r="1962" spans="1:11" ht="15" hidden="1" customHeight="1" x14ac:dyDescent="0.25">
      <c r="A1962" s="22" t="s">
        <v>1465</v>
      </c>
      <c r="B1962" s="22">
        <v>2014</v>
      </c>
      <c r="C1962" s="22" t="s">
        <v>5576</v>
      </c>
      <c r="D1962" s="22">
        <v>1918</v>
      </c>
      <c r="E1962" s="22" t="s">
        <v>395</v>
      </c>
      <c r="F1962" s="22" t="s">
        <v>2603</v>
      </c>
      <c r="G1962" s="61" t="s">
        <v>88</v>
      </c>
      <c r="H1962" s="46">
        <v>0.79</v>
      </c>
      <c r="I1962" s="46">
        <v>0.27</v>
      </c>
      <c r="J1962" s="46">
        <v>0.25</v>
      </c>
      <c r="K1962" s="46">
        <v>0</v>
      </c>
    </row>
    <row r="1963" spans="1:11" ht="12.75" hidden="1" customHeight="1" x14ac:dyDescent="0.25">
      <c r="A1963" s="22" t="s">
        <v>1466</v>
      </c>
      <c r="B1963" s="22">
        <v>2014</v>
      </c>
      <c r="C1963" s="22" t="s">
        <v>5576</v>
      </c>
      <c r="D1963" s="22">
        <v>1919</v>
      </c>
      <c r="E1963" s="22" t="s">
        <v>395</v>
      </c>
      <c r="F1963" s="22" t="s">
        <v>2604</v>
      </c>
      <c r="G1963" s="61" t="s">
        <v>88</v>
      </c>
      <c r="H1963" s="46">
        <v>1.41</v>
      </c>
      <c r="I1963" s="46">
        <v>0.61</v>
      </c>
      <c r="J1963" s="46">
        <v>6.03</v>
      </c>
      <c r="K1963" s="46">
        <v>0</v>
      </c>
    </row>
    <row r="1964" spans="1:11" ht="12.75" hidden="1" customHeight="1" x14ac:dyDescent="0.25">
      <c r="A1964" s="22" t="s">
        <v>1467</v>
      </c>
      <c r="B1964" s="22">
        <v>2014</v>
      </c>
      <c r="C1964" s="22" t="s">
        <v>5576</v>
      </c>
      <c r="D1964" s="22">
        <v>1920</v>
      </c>
      <c r="E1964" s="22" t="s">
        <v>395</v>
      </c>
      <c r="F1964" s="22" t="s">
        <v>2605</v>
      </c>
      <c r="G1964" s="61" t="s">
        <v>88</v>
      </c>
      <c r="H1964" s="46">
        <v>1.1000000000000001</v>
      </c>
      <c r="I1964" s="46">
        <v>0.8</v>
      </c>
      <c r="J1964" s="46">
        <v>0</v>
      </c>
      <c r="K1964" s="46">
        <v>0</v>
      </c>
    </row>
    <row r="1965" spans="1:11" ht="12.75" hidden="1" customHeight="1" x14ac:dyDescent="0.25">
      <c r="A1965" s="22" t="s">
        <v>1468</v>
      </c>
      <c r="B1965" s="22">
        <v>2014</v>
      </c>
      <c r="C1965" s="22" t="s">
        <v>5576</v>
      </c>
      <c r="D1965" s="22">
        <v>1921</v>
      </c>
      <c r="E1965" s="22" t="s">
        <v>395</v>
      </c>
      <c r="F1965" s="22" t="s">
        <v>2606</v>
      </c>
      <c r="G1965" s="61" t="s">
        <v>88</v>
      </c>
      <c r="H1965" s="46">
        <v>0.94</v>
      </c>
      <c r="I1965" s="46">
        <v>0.44</v>
      </c>
      <c r="J1965" s="46">
        <v>2.59</v>
      </c>
      <c r="K1965" s="46">
        <v>0.8</v>
      </c>
    </row>
    <row r="1966" spans="1:11" ht="12.75" hidden="1" customHeight="1" x14ac:dyDescent="0.25">
      <c r="A1966" s="22" t="s">
        <v>1469</v>
      </c>
      <c r="B1966" s="22">
        <v>2014</v>
      </c>
      <c r="C1966" s="22" t="s">
        <v>5576</v>
      </c>
      <c r="D1966" s="22">
        <v>1922</v>
      </c>
      <c r="E1966" s="22" t="s">
        <v>395</v>
      </c>
      <c r="F1966" s="22" t="s">
        <v>2607</v>
      </c>
      <c r="G1966" s="61" t="s">
        <v>88</v>
      </c>
      <c r="H1966" s="46">
        <v>0.39</v>
      </c>
      <c r="I1966" s="46">
        <v>0.8</v>
      </c>
      <c r="J1966" s="46">
        <v>0</v>
      </c>
      <c r="K1966" s="46">
        <v>0.06</v>
      </c>
    </row>
    <row r="1967" spans="1:11" ht="12.75" hidden="1" customHeight="1" x14ac:dyDescent="0.25">
      <c r="A1967" s="22" t="s">
        <v>1470</v>
      </c>
      <c r="B1967" s="22">
        <v>2014</v>
      </c>
      <c r="C1967" s="22" t="s">
        <v>5576</v>
      </c>
      <c r="D1967" s="22">
        <v>1923</v>
      </c>
      <c r="E1967" s="22" t="s">
        <v>395</v>
      </c>
      <c r="F1967" s="22" t="s">
        <v>2608</v>
      </c>
      <c r="G1967" s="61" t="s">
        <v>88</v>
      </c>
      <c r="H1967" s="46">
        <v>0.2</v>
      </c>
      <c r="I1967" s="46">
        <v>0.2</v>
      </c>
      <c r="J1967" s="46">
        <v>0</v>
      </c>
      <c r="K1967" s="46">
        <v>0.42</v>
      </c>
    </row>
    <row r="1968" spans="1:11" ht="12.75" hidden="1" customHeight="1" x14ac:dyDescent="0.25">
      <c r="A1968" s="22" t="s">
        <v>1471</v>
      </c>
      <c r="B1968" s="22">
        <v>2014</v>
      </c>
      <c r="C1968" s="22" t="s">
        <v>5576</v>
      </c>
      <c r="D1968" s="22">
        <v>1924</v>
      </c>
      <c r="E1968" s="22" t="s">
        <v>395</v>
      </c>
      <c r="F1968" s="22" t="s">
        <v>2609</v>
      </c>
      <c r="G1968" s="61" t="s">
        <v>88</v>
      </c>
      <c r="H1968" s="46">
        <v>0.03</v>
      </c>
      <c r="I1968" s="46">
        <v>0</v>
      </c>
      <c r="J1968" s="46">
        <v>0</v>
      </c>
      <c r="K1968" s="46">
        <v>0</v>
      </c>
    </row>
    <row r="1969" spans="1:16" ht="15" hidden="1" customHeight="1" x14ac:dyDescent="0.25">
      <c r="A1969" s="22" t="s">
        <v>1472</v>
      </c>
      <c r="B1969" s="22">
        <v>2014</v>
      </c>
      <c r="C1969" s="22" t="s">
        <v>5576</v>
      </c>
      <c r="D1969" s="22">
        <v>1925</v>
      </c>
      <c r="E1969" s="22" t="s">
        <v>395</v>
      </c>
      <c r="F1969" s="22" t="s">
        <v>2610</v>
      </c>
      <c r="G1969" s="61" t="s">
        <v>88</v>
      </c>
      <c r="H1969" s="46">
        <v>0</v>
      </c>
      <c r="I1969" s="46">
        <v>0</v>
      </c>
      <c r="J1969" s="46">
        <v>0</v>
      </c>
      <c r="K1969" s="46">
        <v>0</v>
      </c>
    </row>
    <row r="1970" spans="1:16" ht="15" hidden="1" customHeight="1" x14ac:dyDescent="0.25">
      <c r="A1970" s="22" t="s">
        <v>1473</v>
      </c>
      <c r="B1970" s="22">
        <v>2014</v>
      </c>
      <c r="C1970" s="22" t="s">
        <v>5576</v>
      </c>
      <c r="D1970" s="22">
        <v>1926</v>
      </c>
      <c r="E1970" s="22" t="s">
        <v>395</v>
      </c>
      <c r="F1970" s="22" t="s">
        <v>2611</v>
      </c>
      <c r="G1970" s="61" t="s">
        <v>88</v>
      </c>
      <c r="H1970" s="46">
        <v>0.02</v>
      </c>
      <c r="I1970" s="46">
        <v>0.02</v>
      </c>
      <c r="J1970" s="46">
        <v>0</v>
      </c>
      <c r="K1970" s="46">
        <v>0</v>
      </c>
    </row>
    <row r="1971" spans="1:16" ht="12.75" hidden="1" customHeight="1" x14ac:dyDescent="0.25">
      <c r="A1971" s="22" t="s">
        <v>1474</v>
      </c>
      <c r="B1971" s="22">
        <v>2014</v>
      </c>
      <c r="C1971" s="22" t="s">
        <v>5576</v>
      </c>
      <c r="D1971" s="22">
        <v>1927</v>
      </c>
      <c r="E1971" s="22" t="s">
        <v>395</v>
      </c>
      <c r="G1971" s="61" t="s">
        <v>88</v>
      </c>
      <c r="H1971" s="46">
        <v>0</v>
      </c>
      <c r="I1971" s="46">
        <v>0</v>
      </c>
      <c r="J1971" s="46">
        <v>0</v>
      </c>
      <c r="K1971" s="46">
        <v>0</v>
      </c>
    </row>
    <row r="1972" spans="1:16" ht="12.75" hidden="1" customHeight="1" x14ac:dyDescent="0.25">
      <c r="A1972" s="22" t="s">
        <v>1475</v>
      </c>
      <c r="B1972" s="22">
        <v>2014</v>
      </c>
      <c r="C1972" s="22" t="s">
        <v>5576</v>
      </c>
      <c r="D1972" s="22">
        <v>1928</v>
      </c>
      <c r="E1972" s="22" t="s">
        <v>395</v>
      </c>
      <c r="F1972" s="22" t="s">
        <v>2612</v>
      </c>
      <c r="G1972" s="61" t="s">
        <v>88</v>
      </c>
      <c r="H1972" s="46">
        <v>1.34</v>
      </c>
      <c r="I1972" s="46">
        <v>0</v>
      </c>
      <c r="J1972" s="46">
        <v>0</v>
      </c>
      <c r="K1972" s="46">
        <v>0.09</v>
      </c>
    </row>
    <row r="1973" spans="1:16" ht="12.75" hidden="1" customHeight="1" x14ac:dyDescent="0.25">
      <c r="A1973" s="22" t="s">
        <v>1476</v>
      </c>
      <c r="B1973" s="22">
        <v>2014</v>
      </c>
      <c r="C1973" s="22" t="s">
        <v>5576</v>
      </c>
      <c r="D1973" s="22">
        <v>1929</v>
      </c>
      <c r="E1973" s="22" t="s">
        <v>395</v>
      </c>
      <c r="F1973" s="22" t="s">
        <v>2613</v>
      </c>
      <c r="G1973" s="61" t="s">
        <v>88</v>
      </c>
      <c r="H1973" s="46">
        <v>0.34</v>
      </c>
      <c r="I1973" s="46">
        <v>0.85</v>
      </c>
      <c r="J1973" s="46">
        <v>0</v>
      </c>
      <c r="K1973" s="46">
        <v>0</v>
      </c>
    </row>
    <row r="1974" spans="1:16" ht="12.75" hidden="1" customHeight="1" x14ac:dyDescent="0.25">
      <c r="A1974" s="22" t="s">
        <v>1477</v>
      </c>
      <c r="B1974" s="22">
        <v>2014</v>
      </c>
      <c r="C1974" s="22" t="s">
        <v>5576</v>
      </c>
      <c r="D1974" s="22">
        <v>1930</v>
      </c>
      <c r="E1974" s="22" t="s">
        <v>395</v>
      </c>
      <c r="F1974" s="22" t="s">
        <v>2614</v>
      </c>
      <c r="G1974" s="61" t="s">
        <v>88</v>
      </c>
      <c r="H1974" s="46">
        <v>2.5499999999999998</v>
      </c>
      <c r="I1974" s="46">
        <v>1.06</v>
      </c>
      <c r="J1974" s="46">
        <v>0</v>
      </c>
      <c r="K1974" s="46">
        <v>0.01</v>
      </c>
    </row>
    <row r="1975" spans="1:16" ht="12.75" hidden="1" customHeight="1" x14ac:dyDescent="0.25">
      <c r="A1975" s="22" t="s">
        <v>1478</v>
      </c>
      <c r="B1975" s="22">
        <v>2014</v>
      </c>
      <c r="C1975" s="22" t="s">
        <v>5576</v>
      </c>
      <c r="D1975" s="22">
        <v>1931</v>
      </c>
      <c r="E1975" s="22" t="s">
        <v>395</v>
      </c>
      <c r="F1975" s="22" t="s">
        <v>2615</v>
      </c>
      <c r="G1975" s="61" t="s">
        <v>88</v>
      </c>
      <c r="H1975" s="46">
        <v>1.64</v>
      </c>
      <c r="I1975" s="46">
        <v>1.73</v>
      </c>
      <c r="J1975" s="46">
        <v>10.96</v>
      </c>
      <c r="K1975" s="46">
        <v>0.08</v>
      </c>
    </row>
    <row r="1976" spans="1:16" ht="12.75" hidden="1" customHeight="1" x14ac:dyDescent="0.25">
      <c r="A1976" s="22" t="s">
        <v>1479</v>
      </c>
      <c r="B1976" s="22">
        <v>2014</v>
      </c>
      <c r="C1976" s="22" t="s">
        <v>5576</v>
      </c>
      <c r="D1976" s="22">
        <v>1932</v>
      </c>
      <c r="E1976" s="22" t="s">
        <v>395</v>
      </c>
      <c r="F1976" s="22" t="s">
        <v>2616</v>
      </c>
      <c r="G1976" s="61" t="s">
        <v>88</v>
      </c>
      <c r="H1976" s="46">
        <v>1.53</v>
      </c>
      <c r="I1976" s="46">
        <v>0.47</v>
      </c>
      <c r="J1976" s="46">
        <v>0</v>
      </c>
      <c r="K1976" s="46">
        <v>0.03</v>
      </c>
    </row>
    <row r="1977" spans="1:16" ht="12.75" hidden="1" customHeight="1" x14ac:dyDescent="0.25">
      <c r="A1977" s="22" t="s">
        <v>1480</v>
      </c>
      <c r="B1977" s="22">
        <v>2014</v>
      </c>
      <c r="C1977" s="22" t="s">
        <v>5576</v>
      </c>
      <c r="D1977" s="22">
        <v>1933</v>
      </c>
      <c r="E1977" s="22" t="s">
        <v>395</v>
      </c>
      <c r="F1977" s="22" t="s">
        <v>2617</v>
      </c>
      <c r="G1977" s="61" t="s">
        <v>88</v>
      </c>
      <c r="H1977" s="46">
        <v>0.53</v>
      </c>
      <c r="I1977" s="46">
        <v>0.93</v>
      </c>
      <c r="J1977" s="46">
        <v>2.2400000000000002</v>
      </c>
      <c r="K1977" s="46">
        <v>0.06</v>
      </c>
    </row>
    <row r="1978" spans="1:16" ht="15" hidden="1" customHeight="1" x14ac:dyDescent="0.25">
      <c r="A1978" s="22" t="s">
        <v>1481</v>
      </c>
      <c r="B1978" s="22">
        <v>2014</v>
      </c>
      <c r="C1978" s="22" t="s">
        <v>5576</v>
      </c>
      <c r="D1978" s="22">
        <v>1934</v>
      </c>
      <c r="E1978" s="22" t="s">
        <v>395</v>
      </c>
      <c r="F1978" s="22" t="s">
        <v>2618</v>
      </c>
      <c r="G1978" s="61" t="s">
        <v>88</v>
      </c>
      <c r="H1978" s="46">
        <v>0.23</v>
      </c>
      <c r="I1978" s="46">
        <v>0.49</v>
      </c>
      <c r="J1978" s="46">
        <v>0</v>
      </c>
      <c r="K1978" s="46">
        <v>0</v>
      </c>
    </row>
    <row r="1979" spans="1:16" ht="12.75" hidden="1" customHeight="1" x14ac:dyDescent="0.25">
      <c r="A1979" s="22" t="s">
        <v>1482</v>
      </c>
      <c r="B1979" s="22">
        <v>2014</v>
      </c>
      <c r="C1979" s="22" t="s">
        <v>5576</v>
      </c>
      <c r="D1979" s="22">
        <v>1935</v>
      </c>
      <c r="E1979" s="22" t="s">
        <v>395</v>
      </c>
      <c r="F1979" s="22" t="s">
        <v>2619</v>
      </c>
      <c r="G1979" s="61" t="s">
        <v>88</v>
      </c>
      <c r="H1979" s="46">
        <v>0.09</v>
      </c>
      <c r="I1979" s="46">
        <v>0</v>
      </c>
      <c r="J1979" s="46">
        <v>0</v>
      </c>
      <c r="K1979" s="46">
        <v>0</v>
      </c>
    </row>
    <row r="1980" spans="1:16" ht="12.75" hidden="1" customHeight="1" x14ac:dyDescent="0.25">
      <c r="A1980" s="22" t="s">
        <v>1483</v>
      </c>
      <c r="B1980" s="22">
        <v>2014</v>
      </c>
      <c r="C1980" s="22" t="s">
        <v>5576</v>
      </c>
      <c r="D1980" s="22">
        <v>1936</v>
      </c>
      <c r="E1980" s="22" t="s">
        <v>395</v>
      </c>
      <c r="G1980" s="61" t="s">
        <v>88</v>
      </c>
      <c r="H1980" s="46">
        <v>0.02</v>
      </c>
      <c r="I1980" s="46">
        <v>0</v>
      </c>
      <c r="J1980" s="46">
        <v>0</v>
      </c>
      <c r="K1980" s="46">
        <v>0.01</v>
      </c>
    </row>
    <row r="1981" spans="1:16" ht="12.75" hidden="1" customHeight="1" x14ac:dyDescent="0.25">
      <c r="A1981" s="22" t="s">
        <v>1484</v>
      </c>
      <c r="B1981" s="22">
        <v>2014</v>
      </c>
      <c r="C1981" s="22" t="s">
        <v>5576</v>
      </c>
      <c r="D1981" s="22">
        <v>1937</v>
      </c>
      <c r="E1981" s="22" t="s">
        <v>395</v>
      </c>
      <c r="G1981" s="61" t="s">
        <v>88</v>
      </c>
      <c r="H1981" s="46">
        <v>0.01</v>
      </c>
      <c r="I1981" s="46">
        <v>0</v>
      </c>
      <c r="J1981" s="46">
        <v>0</v>
      </c>
      <c r="K1981" s="46">
        <v>0</v>
      </c>
    </row>
    <row r="1982" spans="1:16" ht="12.75" hidden="1" customHeight="1" x14ac:dyDescent="0.25">
      <c r="A1982" s="22" t="s">
        <v>1485</v>
      </c>
      <c r="B1982" s="22">
        <v>2014</v>
      </c>
      <c r="C1982" s="22" t="s">
        <v>5576</v>
      </c>
      <c r="D1982" s="22">
        <v>1938</v>
      </c>
      <c r="E1982" s="22" t="s">
        <v>395</v>
      </c>
      <c r="F1982" s="22" t="s">
        <v>2620</v>
      </c>
      <c r="G1982" s="61" t="s">
        <v>88</v>
      </c>
      <c r="H1982" s="46">
        <v>0.05</v>
      </c>
      <c r="I1982" s="46">
        <v>7.0000000000000007E-2</v>
      </c>
      <c r="J1982" s="46">
        <v>0</v>
      </c>
      <c r="K1982" s="46">
        <v>0</v>
      </c>
    </row>
    <row r="1983" spans="1:16" x14ac:dyDescent="0.25">
      <c r="A1983" s="22" t="s">
        <v>5353</v>
      </c>
      <c r="B1983" s="22">
        <v>2017</v>
      </c>
      <c r="C1983" s="22" t="s">
        <v>5576</v>
      </c>
      <c r="D1983" s="22">
        <v>1547</v>
      </c>
      <c r="E1983" s="60" t="s">
        <v>5291</v>
      </c>
      <c r="F1983" s="22" t="s">
        <v>5583</v>
      </c>
      <c r="G1983" s="22" t="s">
        <v>88</v>
      </c>
      <c r="H1983" s="19">
        <v>1.38</v>
      </c>
      <c r="I1983" s="19">
        <v>0.24</v>
      </c>
      <c r="J1983" s="19">
        <v>0</v>
      </c>
      <c r="K1983" s="19">
        <v>0.02</v>
      </c>
      <c r="M1983" s="14"/>
      <c r="N1983" s="18"/>
      <c r="O1983" s="22"/>
      <c r="P1983" s="22"/>
    </row>
    <row r="1984" spans="1:16" x14ac:dyDescent="0.25">
      <c r="A1984" s="22" t="s">
        <v>5383</v>
      </c>
      <c r="B1984" s="22">
        <v>2017</v>
      </c>
      <c r="C1984" s="22" t="s">
        <v>5576</v>
      </c>
      <c r="D1984" s="22">
        <v>1548</v>
      </c>
      <c r="E1984" s="60" t="s">
        <v>5291</v>
      </c>
      <c r="F1984" s="22" t="s">
        <v>5584</v>
      </c>
      <c r="G1984" s="22" t="s">
        <v>88</v>
      </c>
      <c r="H1984" s="19">
        <v>1.68</v>
      </c>
      <c r="I1984" s="19">
        <v>0</v>
      </c>
      <c r="J1984" s="19">
        <v>0</v>
      </c>
      <c r="K1984" s="19">
        <v>0</v>
      </c>
      <c r="M1984" s="14"/>
      <c r="N1984" s="18"/>
      <c r="O1984" s="22"/>
      <c r="P1984" s="22"/>
    </row>
    <row r="1985" spans="1:16" x14ac:dyDescent="0.25">
      <c r="A1985" s="22" t="s">
        <v>5384</v>
      </c>
      <c r="B1985" s="22">
        <v>2017</v>
      </c>
      <c r="C1985" s="22" t="s">
        <v>5576</v>
      </c>
      <c r="D1985" s="22">
        <v>1549</v>
      </c>
      <c r="E1985" s="60" t="s">
        <v>5291</v>
      </c>
      <c r="F1985" s="22" t="s">
        <v>5585</v>
      </c>
      <c r="G1985" s="22" t="s">
        <v>88</v>
      </c>
      <c r="H1985" s="19">
        <v>1.1599999999999999</v>
      </c>
      <c r="I1985" s="19">
        <v>0.28000000000000003</v>
      </c>
      <c r="J1985" s="19">
        <v>0</v>
      </c>
      <c r="K1985" s="19">
        <v>0.09</v>
      </c>
      <c r="M1985" s="14"/>
      <c r="N1985" s="18"/>
      <c r="O1985" s="22"/>
      <c r="P1985" s="22"/>
    </row>
    <row r="1986" spans="1:16" x14ac:dyDescent="0.25">
      <c r="A1986" s="22" t="s">
        <v>5385</v>
      </c>
      <c r="B1986" s="22">
        <v>2017</v>
      </c>
      <c r="C1986" s="22" t="s">
        <v>5576</v>
      </c>
      <c r="D1986" s="22">
        <v>1550</v>
      </c>
      <c r="E1986" s="60" t="s">
        <v>5291</v>
      </c>
      <c r="F1986" s="22" t="s">
        <v>5586</v>
      </c>
      <c r="G1986" s="22" t="s">
        <v>88</v>
      </c>
      <c r="H1986" s="19">
        <v>0.68</v>
      </c>
      <c r="I1986" s="19">
        <v>0.27</v>
      </c>
      <c r="J1986" s="19">
        <v>0</v>
      </c>
      <c r="K1986" s="19">
        <v>0.21</v>
      </c>
      <c r="M1986" s="14"/>
      <c r="N1986" s="18"/>
      <c r="O1986" s="22"/>
      <c r="P1986" s="22"/>
    </row>
    <row r="1987" spans="1:16" x14ac:dyDescent="0.25">
      <c r="A1987" s="22" t="s">
        <v>5386</v>
      </c>
      <c r="B1987" s="22">
        <v>2017</v>
      </c>
      <c r="C1987" s="22" t="s">
        <v>5576</v>
      </c>
      <c r="D1987" s="22">
        <v>1551</v>
      </c>
      <c r="E1987" s="60" t="s">
        <v>5291</v>
      </c>
      <c r="F1987" s="22" t="s">
        <v>5587</v>
      </c>
      <c r="G1987" s="22" t="s">
        <v>88</v>
      </c>
      <c r="H1987" s="19">
        <v>0.59</v>
      </c>
      <c r="I1987" s="19">
        <v>0.33</v>
      </c>
      <c r="J1987" s="19">
        <v>0</v>
      </c>
      <c r="K1987" s="19">
        <v>0.1</v>
      </c>
      <c r="M1987" s="14"/>
      <c r="N1987" s="18"/>
      <c r="O1987" s="22"/>
      <c r="P1987" s="22"/>
    </row>
    <row r="1988" spans="1:16" x14ac:dyDescent="0.25">
      <c r="A1988" s="22" t="s">
        <v>5387</v>
      </c>
      <c r="B1988" s="22">
        <v>2017</v>
      </c>
      <c r="C1988" s="22" t="s">
        <v>5576</v>
      </c>
      <c r="D1988" s="22">
        <v>1552</v>
      </c>
      <c r="E1988" s="60" t="s">
        <v>5291</v>
      </c>
      <c r="F1988" s="22" t="s">
        <v>5588</v>
      </c>
      <c r="G1988" s="22" t="s">
        <v>88</v>
      </c>
      <c r="H1988" s="19">
        <v>0.14000000000000001</v>
      </c>
      <c r="I1988" s="19">
        <v>0.21</v>
      </c>
      <c r="J1988" s="19">
        <v>0</v>
      </c>
      <c r="K1988" s="19">
        <v>0</v>
      </c>
      <c r="M1988" s="14"/>
      <c r="N1988" s="18"/>
      <c r="O1988" s="22"/>
      <c r="P1988" s="22"/>
    </row>
    <row r="1989" spans="1:16" x14ac:dyDescent="0.25">
      <c r="A1989" s="22" t="s">
        <v>5388</v>
      </c>
      <c r="B1989" s="22">
        <v>2017</v>
      </c>
      <c r="C1989" s="22" t="s">
        <v>5576</v>
      </c>
      <c r="D1989" s="22">
        <v>1553</v>
      </c>
      <c r="E1989" s="60" t="s">
        <v>5291</v>
      </c>
      <c r="F1989" s="22"/>
      <c r="G1989" s="22" t="s">
        <v>88</v>
      </c>
      <c r="H1989" s="19">
        <v>0</v>
      </c>
      <c r="I1989" s="19">
        <v>0</v>
      </c>
      <c r="J1989" s="19">
        <v>0</v>
      </c>
      <c r="K1989" s="19">
        <v>0</v>
      </c>
      <c r="M1989"/>
      <c r="N1989"/>
      <c r="O1989" s="22"/>
      <c r="P1989" s="22"/>
    </row>
    <row r="1990" spans="1:16" x14ac:dyDescent="0.25">
      <c r="A1990" s="22" t="s">
        <v>5389</v>
      </c>
      <c r="B1990" s="22">
        <v>2017</v>
      </c>
      <c r="C1990" s="22" t="s">
        <v>5576</v>
      </c>
      <c r="D1990" s="22">
        <v>1554</v>
      </c>
      <c r="E1990" s="60" t="s">
        <v>5291</v>
      </c>
      <c r="F1990" s="22"/>
      <c r="G1990" s="22" t="s">
        <v>88</v>
      </c>
      <c r="H1990" s="19">
        <v>0</v>
      </c>
      <c r="I1990" s="19">
        <v>0</v>
      </c>
      <c r="J1990" s="19">
        <v>0</v>
      </c>
      <c r="K1990" s="19">
        <v>0</v>
      </c>
      <c r="M1990"/>
      <c r="N1990"/>
      <c r="O1990" s="22"/>
      <c r="P1990" s="22"/>
    </row>
    <row r="1991" spans="1:16" x14ac:dyDescent="0.25">
      <c r="A1991" s="22" t="s">
        <v>5390</v>
      </c>
      <c r="B1991" s="22">
        <v>2017</v>
      </c>
      <c r="C1991" s="22" t="s">
        <v>5576</v>
      </c>
      <c r="D1991" s="22">
        <v>1555</v>
      </c>
      <c r="E1991" s="60" t="s">
        <v>5291</v>
      </c>
      <c r="F1991" s="22"/>
      <c r="G1991" s="22" t="s">
        <v>88</v>
      </c>
      <c r="H1991" s="19">
        <v>0</v>
      </c>
      <c r="I1991" s="19">
        <v>0</v>
      </c>
      <c r="J1991" s="19">
        <v>0</v>
      </c>
      <c r="K1991" s="19">
        <v>0</v>
      </c>
      <c r="M1991" s="14"/>
      <c r="N1991"/>
      <c r="O1991" s="22"/>
      <c r="P1991" s="22"/>
    </row>
    <row r="1992" spans="1:16" x14ac:dyDescent="0.25">
      <c r="A1992" s="22" t="s">
        <v>5391</v>
      </c>
      <c r="B1992" s="22">
        <v>2017</v>
      </c>
      <c r="C1992" s="22" t="s">
        <v>5576</v>
      </c>
      <c r="D1992" s="22">
        <v>1556</v>
      </c>
      <c r="E1992" s="60" t="s">
        <v>5291</v>
      </c>
      <c r="F1992" s="22" t="s">
        <v>5589</v>
      </c>
      <c r="G1992" s="22" t="s">
        <v>88</v>
      </c>
      <c r="H1992" s="19">
        <v>2.1800000000000002</v>
      </c>
      <c r="I1992" s="19">
        <v>0.19</v>
      </c>
      <c r="J1992" s="19">
        <v>0</v>
      </c>
      <c r="K1992" s="19">
        <v>0.25</v>
      </c>
      <c r="M1992" s="14"/>
      <c r="N1992" s="18"/>
      <c r="O1992" s="22"/>
      <c r="P1992" s="22"/>
    </row>
    <row r="1993" spans="1:16" x14ac:dyDescent="0.25">
      <c r="A1993" s="22" t="s">
        <v>5392</v>
      </c>
      <c r="B1993" s="22">
        <v>2017</v>
      </c>
      <c r="C1993" s="22" t="s">
        <v>5576</v>
      </c>
      <c r="D1993" s="22">
        <v>1557</v>
      </c>
      <c r="E1993" s="60" t="s">
        <v>5291</v>
      </c>
      <c r="F1993" s="22" t="s">
        <v>5590</v>
      </c>
      <c r="G1993" s="22" t="s">
        <v>88</v>
      </c>
      <c r="H1993" s="19">
        <v>1.25</v>
      </c>
      <c r="I1993" s="19">
        <v>0.27</v>
      </c>
      <c r="J1993" s="19">
        <v>0</v>
      </c>
      <c r="K1993" s="19">
        <v>7.0000000000000007E-2</v>
      </c>
      <c r="M1993" s="14"/>
      <c r="N1993" s="18"/>
      <c r="O1993" s="22"/>
      <c r="P1993" s="22"/>
    </row>
    <row r="1994" spans="1:16" x14ac:dyDescent="0.25">
      <c r="A1994" s="22" t="s">
        <v>5393</v>
      </c>
      <c r="B1994" s="22">
        <v>2017</v>
      </c>
      <c r="C1994" s="22" t="s">
        <v>5576</v>
      </c>
      <c r="D1994" s="22">
        <v>1558</v>
      </c>
      <c r="E1994" s="60" t="s">
        <v>5291</v>
      </c>
      <c r="F1994" s="22" t="s">
        <v>5591</v>
      </c>
      <c r="G1994" s="22" t="s">
        <v>88</v>
      </c>
      <c r="H1994" s="19">
        <v>0.37</v>
      </c>
      <c r="I1994" s="19">
        <v>0</v>
      </c>
      <c r="J1994" s="19">
        <v>0</v>
      </c>
      <c r="K1994" s="19">
        <v>0.09</v>
      </c>
      <c r="M1994" s="14"/>
      <c r="N1994" s="18"/>
      <c r="O1994" s="22"/>
      <c r="P1994" s="22"/>
    </row>
    <row r="1995" spans="1:16" x14ac:dyDescent="0.25">
      <c r="A1995" s="22" t="s">
        <v>5394</v>
      </c>
      <c r="B1995" s="22">
        <v>2017</v>
      </c>
      <c r="C1995" s="22" t="s">
        <v>5576</v>
      </c>
      <c r="D1995" s="22">
        <v>1559</v>
      </c>
      <c r="E1995" s="60" t="s">
        <v>5291</v>
      </c>
      <c r="F1995" s="22" t="s">
        <v>5592</v>
      </c>
      <c r="G1995" s="22" t="s">
        <v>88</v>
      </c>
      <c r="H1995" s="19">
        <v>0.3</v>
      </c>
      <c r="I1995" s="19">
        <v>0</v>
      </c>
      <c r="J1995" s="19">
        <v>0</v>
      </c>
      <c r="K1995" s="19">
        <v>0.26</v>
      </c>
      <c r="M1995" s="14"/>
      <c r="N1995" s="18"/>
      <c r="O1995" s="22"/>
      <c r="P1995" s="22"/>
    </row>
    <row r="1996" spans="1:16" x14ac:dyDescent="0.25">
      <c r="A1996" s="22" t="s">
        <v>5395</v>
      </c>
      <c r="B1996" s="22">
        <v>2017</v>
      </c>
      <c r="C1996" s="22" t="s">
        <v>5576</v>
      </c>
      <c r="D1996" s="22">
        <v>1560</v>
      </c>
      <c r="E1996" s="60" t="s">
        <v>5291</v>
      </c>
      <c r="F1996" s="22" t="s">
        <v>5593</v>
      </c>
      <c r="G1996" s="22" t="s">
        <v>88</v>
      </c>
      <c r="H1996" s="19">
        <v>0.51</v>
      </c>
      <c r="I1996" s="19">
        <v>2.83</v>
      </c>
      <c r="J1996" s="19">
        <v>2.16</v>
      </c>
      <c r="K1996" s="19">
        <v>0</v>
      </c>
      <c r="M1996" s="14"/>
      <c r="N1996" s="18"/>
      <c r="O1996" s="22"/>
      <c r="P1996" s="22"/>
    </row>
    <row r="1997" spans="1:16" x14ac:dyDescent="0.25">
      <c r="A1997" s="22" t="s">
        <v>5396</v>
      </c>
      <c r="B1997" s="22">
        <v>2017</v>
      </c>
      <c r="C1997" s="22" t="s">
        <v>5576</v>
      </c>
      <c r="D1997" s="22">
        <v>1561</v>
      </c>
      <c r="E1997" s="60" t="s">
        <v>5291</v>
      </c>
      <c r="F1997" s="22" t="s">
        <v>5594</v>
      </c>
      <c r="G1997" s="22" t="s">
        <v>88</v>
      </c>
      <c r="H1997" s="19">
        <v>0.08</v>
      </c>
      <c r="I1997" s="19">
        <v>0</v>
      </c>
      <c r="J1997" s="19">
        <v>0</v>
      </c>
      <c r="K1997" s="19">
        <v>0</v>
      </c>
      <c r="M1997" s="14"/>
      <c r="N1997" s="18"/>
      <c r="O1997" s="22"/>
      <c r="P1997" s="22"/>
    </row>
    <row r="1998" spans="1:16" x14ac:dyDescent="0.25">
      <c r="A1998" s="22" t="s">
        <v>5397</v>
      </c>
      <c r="B1998" s="22">
        <v>2017</v>
      </c>
      <c r="C1998" s="22" t="s">
        <v>5576</v>
      </c>
      <c r="D1998" s="22">
        <v>1562</v>
      </c>
      <c r="E1998" s="60" t="s">
        <v>5291</v>
      </c>
      <c r="F1998" s="22" t="s">
        <v>5595</v>
      </c>
      <c r="G1998" s="22" t="s">
        <v>88</v>
      </c>
      <c r="H1998" s="19">
        <v>0.35</v>
      </c>
      <c r="I1998" s="19">
        <v>0.13</v>
      </c>
      <c r="J1998" s="19">
        <v>0</v>
      </c>
      <c r="K1998" s="19">
        <v>0.61</v>
      </c>
      <c r="M1998" s="14"/>
      <c r="N1998" s="18"/>
      <c r="O1998" s="22"/>
      <c r="P1998" s="22"/>
    </row>
    <row r="1999" spans="1:16" x14ac:dyDescent="0.25">
      <c r="A1999" s="22" t="s">
        <v>5398</v>
      </c>
      <c r="B1999" s="22">
        <v>2017</v>
      </c>
      <c r="C1999" s="22" t="s">
        <v>5576</v>
      </c>
      <c r="D1999" s="22">
        <v>1563</v>
      </c>
      <c r="E1999" s="60" t="s">
        <v>5291</v>
      </c>
      <c r="F1999" s="22"/>
      <c r="G1999" s="22" t="s">
        <v>88</v>
      </c>
      <c r="H1999" s="19">
        <v>0</v>
      </c>
      <c r="I1999" s="19">
        <v>0</v>
      </c>
      <c r="J1999" s="19">
        <v>0</v>
      </c>
      <c r="K1999" s="19">
        <v>0</v>
      </c>
      <c r="M1999"/>
      <c r="N1999" s="18"/>
      <c r="O1999" s="22"/>
      <c r="P1999" s="22"/>
    </row>
    <row r="2000" spans="1:16" x14ac:dyDescent="0.25">
      <c r="A2000" s="22" t="s">
        <v>5399</v>
      </c>
      <c r="B2000" s="22">
        <v>2017</v>
      </c>
      <c r="C2000" s="22" t="s">
        <v>5576</v>
      </c>
      <c r="D2000" s="22">
        <v>1564</v>
      </c>
      <c r="E2000" s="60" t="s">
        <v>5291</v>
      </c>
      <c r="F2000" s="22"/>
      <c r="G2000" s="22" t="s">
        <v>88</v>
      </c>
      <c r="H2000" s="19">
        <v>0</v>
      </c>
      <c r="I2000" s="19">
        <v>0</v>
      </c>
      <c r="J2000" s="19">
        <v>0</v>
      </c>
      <c r="K2000" s="19">
        <v>0</v>
      </c>
      <c r="M2000" s="14"/>
      <c r="N2000" s="18"/>
      <c r="O2000" s="22"/>
      <c r="P2000" s="22"/>
    </row>
    <row r="2001" spans="1:16" x14ac:dyDescent="0.25">
      <c r="A2001" s="22" t="s">
        <v>5400</v>
      </c>
      <c r="B2001" s="22">
        <v>2017</v>
      </c>
      <c r="C2001" s="22" t="s">
        <v>5576</v>
      </c>
      <c r="D2001" s="22">
        <v>1565</v>
      </c>
      <c r="E2001" s="60" t="s">
        <v>5291</v>
      </c>
      <c r="F2001" s="22" t="s">
        <v>5596</v>
      </c>
      <c r="G2001" s="22" t="s">
        <v>88</v>
      </c>
      <c r="H2001" s="19">
        <v>0.3</v>
      </c>
      <c r="I2001" s="19">
        <v>0</v>
      </c>
      <c r="J2001" s="19">
        <v>0.56999999999999995</v>
      </c>
      <c r="K2001" s="19">
        <v>0</v>
      </c>
      <c r="M2001" s="14"/>
      <c r="N2001" s="18"/>
      <c r="O2001" s="22"/>
      <c r="P2001" s="22"/>
    </row>
    <row r="2002" spans="1:16" x14ac:dyDescent="0.25">
      <c r="A2002" s="22" t="s">
        <v>5401</v>
      </c>
      <c r="B2002" s="22">
        <v>2017</v>
      </c>
      <c r="C2002" s="22" t="s">
        <v>5576</v>
      </c>
      <c r="D2002" s="22">
        <v>1566</v>
      </c>
      <c r="E2002" s="60" t="s">
        <v>5291</v>
      </c>
      <c r="F2002" s="22" t="s">
        <v>5597</v>
      </c>
      <c r="G2002" s="22" t="s">
        <v>88</v>
      </c>
      <c r="H2002" s="19">
        <v>1.19</v>
      </c>
      <c r="I2002" s="19">
        <v>0.56000000000000005</v>
      </c>
      <c r="J2002" s="19">
        <v>0</v>
      </c>
      <c r="K2002" s="19">
        <v>0.15</v>
      </c>
      <c r="M2002" s="14"/>
      <c r="N2002" s="18"/>
      <c r="O2002" s="22"/>
      <c r="P2002" s="22"/>
    </row>
    <row r="2003" spans="1:16" x14ac:dyDescent="0.25">
      <c r="A2003" s="22" t="s">
        <v>5402</v>
      </c>
      <c r="B2003" s="22">
        <v>2017</v>
      </c>
      <c r="C2003" s="22" t="s">
        <v>5576</v>
      </c>
      <c r="D2003" s="22">
        <v>1567</v>
      </c>
      <c r="E2003" s="60" t="s">
        <v>5291</v>
      </c>
      <c r="F2003" s="22" t="s">
        <v>5598</v>
      </c>
      <c r="G2003" s="22" t="s">
        <v>88</v>
      </c>
      <c r="H2003" s="19">
        <v>0.72</v>
      </c>
      <c r="I2003" s="19">
        <v>0</v>
      </c>
      <c r="J2003" s="19">
        <v>0</v>
      </c>
      <c r="K2003" s="19">
        <v>0</v>
      </c>
      <c r="M2003" s="14"/>
      <c r="N2003" s="18"/>
      <c r="O2003" s="22"/>
      <c r="P2003" s="22"/>
    </row>
    <row r="2004" spans="1:16" x14ac:dyDescent="0.25">
      <c r="A2004" s="22" t="s">
        <v>5403</v>
      </c>
      <c r="B2004" s="22">
        <v>2017</v>
      </c>
      <c r="C2004" s="22" t="s">
        <v>5576</v>
      </c>
      <c r="D2004" s="22">
        <v>1568</v>
      </c>
      <c r="E2004" s="60" t="s">
        <v>5291</v>
      </c>
      <c r="F2004" s="22" t="s">
        <v>5599</v>
      </c>
      <c r="G2004" s="22" t="s">
        <v>88</v>
      </c>
      <c r="H2004" s="19">
        <v>0.38</v>
      </c>
      <c r="I2004" s="19">
        <v>0</v>
      </c>
      <c r="J2004" s="19">
        <v>0</v>
      </c>
      <c r="K2004" s="19">
        <v>0</v>
      </c>
      <c r="M2004" s="14"/>
      <c r="N2004" s="18"/>
      <c r="O2004" s="22"/>
      <c r="P2004" s="22"/>
    </row>
    <row r="2005" spans="1:16" x14ac:dyDescent="0.25">
      <c r="A2005" s="22" t="s">
        <v>5404</v>
      </c>
      <c r="B2005" s="22">
        <v>2017</v>
      </c>
      <c r="C2005" s="22" t="s">
        <v>5576</v>
      </c>
      <c r="D2005" s="22">
        <v>1569</v>
      </c>
      <c r="E2005" s="60" t="s">
        <v>5291</v>
      </c>
      <c r="F2005" s="22" t="s">
        <v>5600</v>
      </c>
      <c r="G2005" s="22" t="s">
        <v>88</v>
      </c>
      <c r="H2005" s="19">
        <v>0.37</v>
      </c>
      <c r="I2005" s="19">
        <v>0.18</v>
      </c>
      <c r="J2005" s="19">
        <v>0</v>
      </c>
      <c r="K2005" s="19">
        <v>0.01</v>
      </c>
      <c r="M2005" s="14"/>
      <c r="N2005" s="18"/>
      <c r="O2005" s="22"/>
      <c r="P2005" s="22"/>
    </row>
    <row r="2006" spans="1:16" x14ac:dyDescent="0.25">
      <c r="A2006" s="22" t="s">
        <v>5405</v>
      </c>
      <c r="B2006" s="22">
        <v>2017</v>
      </c>
      <c r="C2006" s="22" t="s">
        <v>5576</v>
      </c>
      <c r="D2006" s="22">
        <v>1570</v>
      </c>
      <c r="E2006" s="60" t="s">
        <v>5291</v>
      </c>
      <c r="F2006" s="22" t="s">
        <v>5601</v>
      </c>
      <c r="G2006" s="22" t="s">
        <v>88</v>
      </c>
      <c r="H2006" s="19">
        <v>0.23</v>
      </c>
      <c r="I2006" s="19">
        <v>0</v>
      </c>
      <c r="J2006" s="19">
        <v>0</v>
      </c>
      <c r="K2006" s="19">
        <v>0</v>
      </c>
      <c r="M2006" s="14"/>
      <c r="N2006" s="18"/>
      <c r="O2006" s="22"/>
      <c r="P2006" s="22"/>
    </row>
    <row r="2007" spans="1:16" x14ac:dyDescent="0.25">
      <c r="A2007" s="22" t="s">
        <v>5406</v>
      </c>
      <c r="B2007" s="22">
        <v>2017</v>
      </c>
      <c r="C2007" s="22" t="s">
        <v>5576</v>
      </c>
      <c r="D2007" s="22">
        <v>1571</v>
      </c>
      <c r="E2007" s="60" t="s">
        <v>5291</v>
      </c>
      <c r="F2007" s="22" t="s">
        <v>5602</v>
      </c>
      <c r="G2007" s="22" t="s">
        <v>88</v>
      </c>
      <c r="H2007" s="19">
        <v>0.15</v>
      </c>
      <c r="I2007" s="19">
        <v>0.05</v>
      </c>
      <c r="J2007" s="19">
        <v>0</v>
      </c>
      <c r="K2007" s="19">
        <v>0</v>
      </c>
      <c r="M2007" s="14"/>
      <c r="N2007" s="18"/>
      <c r="O2007" s="22"/>
      <c r="P2007" s="22"/>
    </row>
    <row r="2008" spans="1:16" x14ac:dyDescent="0.25">
      <c r="A2008" s="22" t="s">
        <v>5407</v>
      </c>
      <c r="B2008" s="22">
        <v>2017</v>
      </c>
      <c r="C2008" s="22" t="s">
        <v>5576</v>
      </c>
      <c r="D2008" s="22">
        <v>1572</v>
      </c>
      <c r="E2008" s="60" t="s">
        <v>5291</v>
      </c>
      <c r="F2008" s="22" t="s">
        <v>5603</v>
      </c>
      <c r="G2008" s="22" t="s">
        <v>88</v>
      </c>
      <c r="H2008" s="19">
        <v>0.24</v>
      </c>
      <c r="I2008" s="19">
        <v>0</v>
      </c>
      <c r="J2008" s="19">
        <v>0</v>
      </c>
      <c r="K2008" s="19">
        <v>0</v>
      </c>
      <c r="M2008" s="14"/>
      <c r="N2008" s="18"/>
      <c r="O2008" s="22"/>
      <c r="P2008" s="22"/>
    </row>
    <row r="2009" spans="1:16" x14ac:dyDescent="0.25">
      <c r="A2009" s="22" t="s">
        <v>5408</v>
      </c>
      <c r="B2009" s="22">
        <v>2017</v>
      </c>
      <c r="C2009" s="22" t="s">
        <v>5576</v>
      </c>
      <c r="D2009" s="22">
        <v>1573</v>
      </c>
      <c r="E2009" s="60" t="s">
        <v>5291</v>
      </c>
      <c r="F2009" s="22" t="s">
        <v>5604</v>
      </c>
      <c r="G2009" s="22" t="s">
        <v>88</v>
      </c>
      <c r="H2009" s="19">
        <v>0.01</v>
      </c>
      <c r="I2009" s="19">
        <v>0</v>
      </c>
      <c r="J2009" s="19">
        <v>0</v>
      </c>
      <c r="K2009" s="19">
        <v>0</v>
      </c>
      <c r="M2009" s="14"/>
      <c r="N2009" s="18"/>
      <c r="O2009" s="22"/>
      <c r="P2009" s="22"/>
    </row>
    <row r="2010" spans="1:16" x14ac:dyDescent="0.25">
      <c r="A2010" s="22" t="s">
        <v>5357</v>
      </c>
      <c r="B2010" s="22">
        <v>2017</v>
      </c>
      <c r="C2010" s="22" t="s">
        <v>5576</v>
      </c>
      <c r="D2010" s="22">
        <v>1574</v>
      </c>
      <c r="E2010" s="60" t="s">
        <v>5291</v>
      </c>
      <c r="F2010" s="22" t="s">
        <v>5605</v>
      </c>
      <c r="G2010" s="22" t="s">
        <v>88</v>
      </c>
      <c r="H2010" s="19">
        <v>1.39</v>
      </c>
      <c r="I2010" s="19">
        <v>0</v>
      </c>
      <c r="J2010" s="19">
        <v>0</v>
      </c>
      <c r="K2010" s="19">
        <v>0.13</v>
      </c>
      <c r="M2010" s="14"/>
      <c r="N2010" s="18"/>
      <c r="O2010" s="22"/>
      <c r="P2010" s="22"/>
    </row>
    <row r="2011" spans="1:16" x14ac:dyDescent="0.25">
      <c r="A2011" s="22" t="s">
        <v>5358</v>
      </c>
      <c r="B2011" s="22">
        <v>2017</v>
      </c>
      <c r="C2011" s="22" t="s">
        <v>5576</v>
      </c>
      <c r="D2011" s="22">
        <v>1575</v>
      </c>
      <c r="E2011" s="60" t="s">
        <v>5291</v>
      </c>
      <c r="F2011" s="22" t="s">
        <v>5606</v>
      </c>
      <c r="G2011" s="22" t="s">
        <v>88</v>
      </c>
      <c r="H2011" s="19">
        <v>0.8</v>
      </c>
      <c r="I2011" s="19">
        <v>0</v>
      </c>
      <c r="J2011" s="19">
        <v>0</v>
      </c>
      <c r="K2011" s="19">
        <v>0.12</v>
      </c>
      <c r="M2011" s="14"/>
      <c r="N2011" s="18"/>
      <c r="O2011" s="22"/>
      <c r="P2011" s="22"/>
    </row>
    <row r="2012" spans="1:16" x14ac:dyDescent="0.25">
      <c r="A2012" s="22" t="s">
        <v>5359</v>
      </c>
      <c r="B2012" s="22">
        <v>2017</v>
      </c>
      <c r="C2012" s="22" t="s">
        <v>5576</v>
      </c>
      <c r="D2012" s="22">
        <v>1576</v>
      </c>
      <c r="E2012" s="60" t="s">
        <v>5291</v>
      </c>
      <c r="F2012" s="22" t="s">
        <v>5607</v>
      </c>
      <c r="G2012" s="22" t="s">
        <v>88</v>
      </c>
      <c r="H2012" s="19">
        <v>1.01</v>
      </c>
      <c r="I2012" s="19">
        <v>0</v>
      </c>
      <c r="J2012" s="19">
        <v>0</v>
      </c>
      <c r="K2012" s="19">
        <v>0.02</v>
      </c>
      <c r="M2012" s="14"/>
      <c r="N2012" s="18"/>
      <c r="O2012" s="22"/>
      <c r="P2012" s="22"/>
    </row>
    <row r="2013" spans="1:16" x14ac:dyDescent="0.25">
      <c r="A2013" s="22" t="s">
        <v>5360</v>
      </c>
      <c r="B2013" s="22">
        <v>2017</v>
      </c>
      <c r="C2013" s="22" t="s">
        <v>5576</v>
      </c>
      <c r="D2013" s="22">
        <v>1577</v>
      </c>
      <c r="E2013" s="60" t="s">
        <v>5291</v>
      </c>
      <c r="F2013" s="22" t="s">
        <v>5608</v>
      </c>
      <c r="G2013" s="22" t="s">
        <v>88</v>
      </c>
      <c r="H2013" s="19">
        <v>0.38</v>
      </c>
      <c r="I2013" s="19">
        <v>0.26</v>
      </c>
      <c r="J2013" s="19">
        <v>0</v>
      </c>
      <c r="K2013" s="19">
        <v>0.13</v>
      </c>
      <c r="M2013" s="14"/>
      <c r="N2013" s="18"/>
      <c r="O2013" s="22"/>
      <c r="P2013" s="22"/>
    </row>
    <row r="2014" spans="1:16" x14ac:dyDescent="0.25">
      <c r="A2014" s="22" t="s">
        <v>5361</v>
      </c>
      <c r="B2014" s="22">
        <v>2017</v>
      </c>
      <c r="C2014" s="22" t="s">
        <v>5576</v>
      </c>
      <c r="D2014" s="22">
        <v>1578</v>
      </c>
      <c r="E2014" s="60" t="s">
        <v>5291</v>
      </c>
      <c r="F2014" s="22" t="s">
        <v>5609</v>
      </c>
      <c r="G2014" s="22" t="s">
        <v>88</v>
      </c>
      <c r="H2014" s="19">
        <v>0.36</v>
      </c>
      <c r="I2014" s="19">
        <v>0.28999999999999998</v>
      </c>
      <c r="J2014" s="19">
        <v>0</v>
      </c>
      <c r="K2014" s="19">
        <v>0</v>
      </c>
      <c r="M2014" s="14"/>
      <c r="N2014" s="18"/>
      <c r="O2014" s="22"/>
      <c r="P2014" s="22"/>
    </row>
    <row r="2015" spans="1:16" x14ac:dyDescent="0.25">
      <c r="A2015" s="22" t="s">
        <v>5362</v>
      </c>
      <c r="B2015" s="22">
        <v>2017</v>
      </c>
      <c r="C2015" s="22" t="s">
        <v>5576</v>
      </c>
      <c r="D2015" s="22">
        <v>1579</v>
      </c>
      <c r="E2015" s="60" t="s">
        <v>5291</v>
      </c>
      <c r="F2015" s="22" t="s">
        <v>5610</v>
      </c>
      <c r="G2015" s="22" t="s">
        <v>88</v>
      </c>
      <c r="H2015" s="19">
        <v>0.88</v>
      </c>
      <c r="I2015" s="19">
        <v>0.14000000000000001</v>
      </c>
      <c r="J2015" s="19">
        <v>0</v>
      </c>
      <c r="K2015" s="19">
        <v>0.12</v>
      </c>
      <c r="M2015" s="14"/>
      <c r="N2015" s="18"/>
      <c r="O2015" s="22"/>
      <c r="P2015" s="22"/>
    </row>
    <row r="2016" spans="1:16" x14ac:dyDescent="0.25">
      <c r="A2016" s="22" t="s">
        <v>5363</v>
      </c>
      <c r="B2016" s="22">
        <v>2017</v>
      </c>
      <c r="C2016" s="22" t="s">
        <v>5576</v>
      </c>
      <c r="D2016" s="22">
        <v>1580</v>
      </c>
      <c r="E2016" s="60" t="s">
        <v>5291</v>
      </c>
      <c r="F2016" s="22" t="s">
        <v>5611</v>
      </c>
      <c r="G2016" s="22" t="s">
        <v>88</v>
      </c>
      <c r="H2016" s="19">
        <v>0.45</v>
      </c>
      <c r="I2016" s="19">
        <v>0</v>
      </c>
      <c r="J2016" s="19">
        <v>0</v>
      </c>
      <c r="K2016" s="19">
        <v>0.01</v>
      </c>
      <c r="M2016" s="14"/>
      <c r="N2016" s="18"/>
      <c r="O2016" s="22"/>
      <c r="P2016" s="22"/>
    </row>
    <row r="2017" spans="1:16" x14ac:dyDescent="0.25">
      <c r="A2017" s="22" t="s">
        <v>5364</v>
      </c>
      <c r="B2017" s="22">
        <v>2017</v>
      </c>
      <c r="C2017" s="22" t="s">
        <v>5576</v>
      </c>
      <c r="D2017" s="22">
        <v>1581</v>
      </c>
      <c r="E2017" s="60" t="s">
        <v>5291</v>
      </c>
      <c r="F2017" s="22" t="s">
        <v>5612</v>
      </c>
      <c r="G2017" s="22" t="s">
        <v>88</v>
      </c>
      <c r="H2017" s="19">
        <v>0.06</v>
      </c>
      <c r="I2017" s="19">
        <v>0</v>
      </c>
      <c r="J2017" s="19">
        <v>0</v>
      </c>
      <c r="K2017" s="19">
        <v>0</v>
      </c>
      <c r="M2017" s="14"/>
      <c r="N2017" s="18"/>
      <c r="O2017" s="22"/>
      <c r="P2017" s="22"/>
    </row>
    <row r="2018" spans="1:16" x14ac:dyDescent="0.25">
      <c r="A2018" s="22" t="s">
        <v>5365</v>
      </c>
      <c r="B2018" s="22">
        <v>2017</v>
      </c>
      <c r="C2018" s="22" t="s">
        <v>5576</v>
      </c>
      <c r="D2018" s="22">
        <v>1582</v>
      </c>
      <c r="E2018" s="60" t="s">
        <v>5291</v>
      </c>
      <c r="F2018" s="22"/>
      <c r="G2018" s="22" t="s">
        <v>88</v>
      </c>
      <c r="H2018" s="19">
        <v>0</v>
      </c>
      <c r="I2018" s="19">
        <v>0</v>
      </c>
      <c r="J2018" s="19">
        <v>0</v>
      </c>
      <c r="K2018" s="19">
        <v>0</v>
      </c>
      <c r="M2018"/>
      <c r="N2018" s="18"/>
      <c r="O2018" s="22"/>
      <c r="P2018" s="22"/>
    </row>
    <row r="2019" spans="1:16" x14ac:dyDescent="0.25">
      <c r="A2019" s="22" t="s">
        <v>5366</v>
      </c>
      <c r="B2019" s="22">
        <v>2017</v>
      </c>
      <c r="C2019" s="22" t="s">
        <v>5576</v>
      </c>
      <c r="D2019" s="22">
        <v>1583</v>
      </c>
      <c r="E2019" s="60" t="s">
        <v>5291</v>
      </c>
      <c r="F2019" s="22" t="s">
        <v>5613</v>
      </c>
      <c r="G2019" s="22" t="s">
        <v>88</v>
      </c>
      <c r="H2019" s="19">
        <v>1.49</v>
      </c>
      <c r="I2019" s="19">
        <v>0</v>
      </c>
      <c r="J2019" s="19">
        <v>0</v>
      </c>
      <c r="K2019" s="19">
        <v>0.34</v>
      </c>
      <c r="M2019" s="14"/>
      <c r="N2019" s="18"/>
      <c r="O2019" s="22"/>
      <c r="P2019" s="22"/>
    </row>
    <row r="2020" spans="1:16" x14ac:dyDescent="0.25">
      <c r="A2020" s="22" t="s">
        <v>5367</v>
      </c>
      <c r="B2020" s="22">
        <v>2017</v>
      </c>
      <c r="C2020" s="22" t="s">
        <v>5576</v>
      </c>
      <c r="D2020" s="22">
        <v>1584</v>
      </c>
      <c r="E2020" s="60" t="s">
        <v>5291</v>
      </c>
      <c r="F2020" s="22" t="s">
        <v>5614</v>
      </c>
      <c r="G2020" s="22" t="s">
        <v>88</v>
      </c>
      <c r="H2020" s="19">
        <v>1.1000000000000001</v>
      </c>
      <c r="I2020" s="19">
        <v>0</v>
      </c>
      <c r="J2020" s="19">
        <v>0</v>
      </c>
      <c r="K2020" s="19">
        <v>0.13</v>
      </c>
      <c r="M2020" s="14"/>
      <c r="N2020" s="18"/>
      <c r="O2020" s="22"/>
      <c r="P2020" s="22"/>
    </row>
    <row r="2021" spans="1:16" x14ac:dyDescent="0.25">
      <c r="A2021" s="22" t="s">
        <v>5368</v>
      </c>
      <c r="B2021" s="22">
        <v>2017</v>
      </c>
      <c r="C2021" s="22" t="s">
        <v>5576</v>
      </c>
      <c r="D2021" s="22">
        <v>1585</v>
      </c>
      <c r="E2021" s="60" t="s">
        <v>5291</v>
      </c>
      <c r="F2021" s="22" t="s">
        <v>5615</v>
      </c>
      <c r="G2021" s="22" t="s">
        <v>88</v>
      </c>
      <c r="H2021" s="19">
        <v>1.48</v>
      </c>
      <c r="I2021" s="19">
        <v>0</v>
      </c>
      <c r="J2021" s="19">
        <v>0</v>
      </c>
      <c r="K2021" s="19">
        <v>0.16</v>
      </c>
      <c r="M2021" s="14"/>
      <c r="N2021" s="18"/>
      <c r="O2021" s="22"/>
      <c r="P2021" s="22"/>
    </row>
    <row r="2022" spans="1:16" x14ac:dyDescent="0.25">
      <c r="A2022" s="22" t="s">
        <v>5369</v>
      </c>
      <c r="B2022" s="22">
        <v>2017</v>
      </c>
      <c r="C2022" s="22" t="s">
        <v>5576</v>
      </c>
      <c r="D2022" s="22">
        <v>1586</v>
      </c>
      <c r="E2022" s="60" t="s">
        <v>5291</v>
      </c>
      <c r="F2022" s="22" t="s">
        <v>5616</v>
      </c>
      <c r="G2022" s="22" t="s">
        <v>88</v>
      </c>
      <c r="H2022" s="19">
        <v>0.81</v>
      </c>
      <c r="I2022" s="19">
        <v>0.16</v>
      </c>
      <c r="J2022" s="19">
        <v>0</v>
      </c>
      <c r="K2022" s="19">
        <v>0</v>
      </c>
      <c r="M2022" s="14"/>
      <c r="N2022" s="18"/>
      <c r="O2022" s="22"/>
      <c r="P2022" s="22"/>
    </row>
    <row r="2023" spans="1:16" x14ac:dyDescent="0.25">
      <c r="A2023" s="22" t="s">
        <v>5370</v>
      </c>
      <c r="B2023" s="22">
        <v>2017</v>
      </c>
      <c r="C2023" s="22" t="s">
        <v>5576</v>
      </c>
      <c r="D2023" s="22">
        <v>1587</v>
      </c>
      <c r="E2023" s="60" t="s">
        <v>5291</v>
      </c>
      <c r="F2023" s="22" t="s">
        <v>5617</v>
      </c>
      <c r="G2023" s="22" t="s">
        <v>88</v>
      </c>
      <c r="H2023" s="19">
        <v>0.36</v>
      </c>
      <c r="I2023" s="19">
        <v>0.43</v>
      </c>
      <c r="J2023" s="19">
        <v>0</v>
      </c>
      <c r="K2023" s="19">
        <v>0.06</v>
      </c>
      <c r="M2023" s="14"/>
      <c r="N2023" s="18"/>
      <c r="O2023" s="22"/>
      <c r="P2023" s="22"/>
    </row>
    <row r="2024" spans="1:16" x14ac:dyDescent="0.25">
      <c r="A2024" s="22" t="s">
        <v>5371</v>
      </c>
      <c r="B2024" s="22">
        <v>2017</v>
      </c>
      <c r="C2024" s="22" t="s">
        <v>5576</v>
      </c>
      <c r="D2024" s="22">
        <v>1588</v>
      </c>
      <c r="E2024" s="60" t="s">
        <v>5291</v>
      </c>
      <c r="F2024" s="22" t="s">
        <v>5618</v>
      </c>
      <c r="G2024" s="22" t="s">
        <v>88</v>
      </c>
      <c r="H2024" s="19">
        <v>0.04</v>
      </c>
      <c r="I2024" s="19">
        <v>0</v>
      </c>
      <c r="J2024" s="19">
        <v>0</v>
      </c>
      <c r="K2024" s="19">
        <v>0.02</v>
      </c>
      <c r="M2024" s="14"/>
      <c r="N2024" s="18"/>
      <c r="O2024" s="22"/>
      <c r="P2024" s="22"/>
    </row>
    <row r="2025" spans="1:16" x14ac:dyDescent="0.25">
      <c r="A2025" s="22" t="s">
        <v>5372</v>
      </c>
      <c r="B2025" s="22">
        <v>2017</v>
      </c>
      <c r="C2025" s="22" t="s">
        <v>5576</v>
      </c>
      <c r="D2025" s="22">
        <v>1589</v>
      </c>
      <c r="E2025" s="60" t="s">
        <v>5291</v>
      </c>
      <c r="F2025" s="22" t="s">
        <v>5619</v>
      </c>
      <c r="G2025" s="22" t="s">
        <v>88</v>
      </c>
      <c r="H2025" s="19">
        <v>0.16</v>
      </c>
      <c r="I2025" s="19">
        <v>0</v>
      </c>
      <c r="J2025" s="19">
        <v>0</v>
      </c>
      <c r="K2025" s="19">
        <v>0</v>
      </c>
      <c r="M2025" s="14"/>
      <c r="N2025" s="18"/>
      <c r="O2025" s="22"/>
      <c r="P2025" s="22"/>
    </row>
    <row r="2026" spans="1:16" x14ac:dyDescent="0.25">
      <c r="A2026" s="22" t="s">
        <v>5373</v>
      </c>
      <c r="B2026" s="22">
        <v>2017</v>
      </c>
      <c r="C2026" s="22" t="s">
        <v>5576</v>
      </c>
      <c r="D2026" s="22">
        <v>1590</v>
      </c>
      <c r="E2026" s="60" t="s">
        <v>5291</v>
      </c>
      <c r="F2026" s="22"/>
      <c r="G2026" s="22" t="s">
        <v>88</v>
      </c>
      <c r="H2026" s="19">
        <v>0</v>
      </c>
      <c r="I2026" s="19">
        <v>0</v>
      </c>
      <c r="J2026" s="19">
        <v>0</v>
      </c>
      <c r="K2026" s="19">
        <v>0</v>
      </c>
      <c r="M2026"/>
      <c r="N2026" s="18"/>
      <c r="O2026" s="22"/>
      <c r="P2026" s="22"/>
    </row>
    <row r="2027" spans="1:16" x14ac:dyDescent="0.25">
      <c r="A2027" s="22" t="s">
        <v>5374</v>
      </c>
      <c r="B2027" s="22">
        <v>2017</v>
      </c>
      <c r="C2027" s="22" t="s">
        <v>5576</v>
      </c>
      <c r="D2027" s="22">
        <v>1591</v>
      </c>
      <c r="E2027" s="60" t="s">
        <v>5291</v>
      </c>
      <c r="F2027" s="22"/>
      <c r="G2027" s="22" t="s">
        <v>88</v>
      </c>
      <c r="H2027" s="19">
        <v>0</v>
      </c>
      <c r="I2027" s="19">
        <v>0</v>
      </c>
      <c r="J2027" s="19">
        <v>0</v>
      </c>
      <c r="K2027" s="19">
        <v>0</v>
      </c>
      <c r="M2027"/>
      <c r="N2027" s="18"/>
      <c r="O2027" s="22"/>
      <c r="P2027" s="22"/>
    </row>
    <row r="2028" spans="1:16" x14ac:dyDescent="0.25">
      <c r="A2028" s="22" t="s">
        <v>5375</v>
      </c>
      <c r="B2028" s="22">
        <v>2017</v>
      </c>
      <c r="C2028" s="22" t="s">
        <v>5576</v>
      </c>
      <c r="D2028" s="22">
        <v>1592</v>
      </c>
      <c r="E2028" s="60" t="s">
        <v>5291</v>
      </c>
      <c r="F2028" s="22" t="s">
        <v>5620</v>
      </c>
      <c r="G2028" s="22" t="s">
        <v>88</v>
      </c>
      <c r="H2028" s="19">
        <v>1.18</v>
      </c>
      <c r="I2028" s="19">
        <v>0.1</v>
      </c>
      <c r="J2028" s="19">
        <v>0</v>
      </c>
      <c r="K2028" s="19">
        <v>0</v>
      </c>
      <c r="M2028" s="14"/>
      <c r="N2028" s="18"/>
      <c r="O2028" s="22"/>
      <c r="P2028" s="22"/>
    </row>
    <row r="2029" spans="1:16" x14ac:dyDescent="0.25">
      <c r="A2029" s="22" t="s">
        <v>5376</v>
      </c>
      <c r="B2029" s="22">
        <v>2017</v>
      </c>
      <c r="C2029" s="22" t="s">
        <v>5576</v>
      </c>
      <c r="D2029" s="22">
        <v>1593</v>
      </c>
      <c r="E2029" s="60" t="s">
        <v>5291</v>
      </c>
      <c r="F2029" s="22" t="s">
        <v>5621</v>
      </c>
      <c r="G2029" s="22" t="s">
        <v>88</v>
      </c>
      <c r="H2029" s="19">
        <v>1.72</v>
      </c>
      <c r="I2029" s="19">
        <v>0.23</v>
      </c>
      <c r="J2029" s="19">
        <v>0</v>
      </c>
      <c r="K2029" s="19">
        <v>0.03</v>
      </c>
      <c r="M2029" s="14"/>
      <c r="N2029" s="18"/>
      <c r="O2029" s="22"/>
      <c r="P2029" s="22"/>
    </row>
    <row r="2030" spans="1:16" x14ac:dyDescent="0.25">
      <c r="A2030" s="22" t="s">
        <v>5377</v>
      </c>
      <c r="B2030" s="22">
        <v>2017</v>
      </c>
      <c r="C2030" s="22" t="s">
        <v>5576</v>
      </c>
      <c r="D2030" s="22">
        <v>1594</v>
      </c>
      <c r="E2030" s="60" t="s">
        <v>5291</v>
      </c>
      <c r="F2030" s="22" t="s">
        <v>5622</v>
      </c>
      <c r="G2030" s="22" t="s">
        <v>88</v>
      </c>
      <c r="H2030" s="19">
        <v>0.91</v>
      </c>
      <c r="I2030" s="19">
        <v>0</v>
      </c>
      <c r="J2030" s="19">
        <v>0.65</v>
      </c>
      <c r="K2030" s="19">
        <v>0.23</v>
      </c>
      <c r="M2030" s="14"/>
      <c r="N2030" s="18"/>
      <c r="O2030" s="22"/>
      <c r="P2030" s="22"/>
    </row>
    <row r="2031" spans="1:16" x14ac:dyDescent="0.25">
      <c r="A2031" s="22" t="s">
        <v>5378</v>
      </c>
      <c r="B2031" s="22">
        <v>2017</v>
      </c>
      <c r="C2031" s="22" t="s">
        <v>5576</v>
      </c>
      <c r="D2031" s="22">
        <v>1595</v>
      </c>
      <c r="E2031" s="60" t="s">
        <v>5291</v>
      </c>
      <c r="F2031" s="22" t="s">
        <v>5623</v>
      </c>
      <c r="G2031" s="22" t="s">
        <v>88</v>
      </c>
      <c r="H2031" s="19">
        <v>0.45</v>
      </c>
      <c r="I2031" s="19">
        <v>0.28000000000000003</v>
      </c>
      <c r="J2031" s="19">
        <v>0</v>
      </c>
      <c r="K2031" s="19">
        <v>0</v>
      </c>
      <c r="M2031" s="14"/>
      <c r="N2031" s="18"/>
      <c r="O2031" s="22"/>
      <c r="P2031" s="22"/>
    </row>
    <row r="2032" spans="1:16" x14ac:dyDescent="0.25">
      <c r="A2032" s="22" t="s">
        <v>5379</v>
      </c>
      <c r="B2032" s="22">
        <v>2017</v>
      </c>
      <c r="C2032" s="22" t="s">
        <v>5576</v>
      </c>
      <c r="D2032" s="22">
        <v>1596</v>
      </c>
      <c r="E2032" s="60" t="s">
        <v>5291</v>
      </c>
      <c r="F2032" s="22" t="s">
        <v>5624</v>
      </c>
      <c r="G2032" s="22" t="s">
        <v>88</v>
      </c>
      <c r="H2032" s="19">
        <v>0.24</v>
      </c>
      <c r="I2032" s="19">
        <v>0</v>
      </c>
      <c r="J2032" s="19">
        <v>0</v>
      </c>
      <c r="K2032" s="19">
        <v>0</v>
      </c>
      <c r="M2032" s="14"/>
      <c r="N2032" s="18"/>
      <c r="O2032" s="22"/>
      <c r="P2032" s="22"/>
    </row>
    <row r="2033" spans="1:16" x14ac:dyDescent="0.25">
      <c r="A2033" s="22" t="s">
        <v>5380</v>
      </c>
      <c r="B2033" s="22">
        <v>2017</v>
      </c>
      <c r="C2033" s="22" t="s">
        <v>5576</v>
      </c>
      <c r="D2033" s="22">
        <v>1597</v>
      </c>
      <c r="E2033" s="60" t="s">
        <v>5291</v>
      </c>
      <c r="F2033" s="22" t="s">
        <v>5625</v>
      </c>
      <c r="G2033" s="22" t="s">
        <v>88</v>
      </c>
      <c r="H2033" s="19">
        <v>0.08</v>
      </c>
      <c r="I2033" s="19">
        <v>0</v>
      </c>
      <c r="J2033" s="19">
        <v>0</v>
      </c>
      <c r="K2033" s="19">
        <v>0</v>
      </c>
      <c r="M2033" s="14"/>
      <c r="N2033" s="18"/>
      <c r="O2033" s="22"/>
      <c r="P2033" s="22"/>
    </row>
    <row r="2034" spans="1:16" x14ac:dyDescent="0.25">
      <c r="A2034" s="22" t="s">
        <v>5381</v>
      </c>
      <c r="B2034" s="22">
        <v>2017</v>
      </c>
      <c r="C2034" s="22" t="s">
        <v>5576</v>
      </c>
      <c r="D2034" s="22">
        <v>1598</v>
      </c>
      <c r="E2034" s="60" t="s">
        <v>5291</v>
      </c>
      <c r="F2034" s="22" t="s">
        <v>5626</v>
      </c>
      <c r="G2034" s="22" t="s">
        <v>88</v>
      </c>
      <c r="H2034" s="19">
        <v>0.28000000000000003</v>
      </c>
      <c r="I2034" s="19">
        <v>0.17</v>
      </c>
      <c r="J2034" s="19">
        <v>0</v>
      </c>
      <c r="K2034" s="19">
        <v>0.16</v>
      </c>
      <c r="M2034" s="14"/>
      <c r="N2034" s="18"/>
      <c r="O2034" s="22"/>
      <c r="P2034" s="22"/>
    </row>
    <row r="2035" spans="1:16" x14ac:dyDescent="0.25">
      <c r="A2035" s="22" t="s">
        <v>5382</v>
      </c>
      <c r="B2035" s="22">
        <v>2017</v>
      </c>
      <c r="C2035" s="22" t="s">
        <v>5576</v>
      </c>
      <c r="D2035" s="22">
        <v>1599</v>
      </c>
      <c r="E2035" s="60" t="s">
        <v>5291</v>
      </c>
      <c r="F2035" s="22" t="s">
        <v>5627</v>
      </c>
      <c r="G2035" s="22" t="s">
        <v>88</v>
      </c>
      <c r="H2035" s="19">
        <v>0.02</v>
      </c>
      <c r="I2035" s="19">
        <v>0</v>
      </c>
      <c r="J2035" s="19">
        <v>0</v>
      </c>
      <c r="K2035" s="19">
        <v>0</v>
      </c>
      <c r="M2035" s="14"/>
      <c r="N2035" s="18"/>
      <c r="O2035" s="22"/>
      <c r="P2035" s="22"/>
    </row>
    <row r="2036" spans="1:16" x14ac:dyDescent="0.25">
      <c r="A2036" s="22" t="s">
        <v>5354</v>
      </c>
      <c r="B2036" s="22">
        <v>2017</v>
      </c>
      <c r="C2036" s="22" t="s">
        <v>5576</v>
      </c>
      <c r="D2036" s="22">
        <v>1600</v>
      </c>
      <c r="E2036" s="60" t="s">
        <v>5291</v>
      </c>
      <c r="F2036" s="22"/>
      <c r="G2036" s="22" t="s">
        <v>88</v>
      </c>
      <c r="H2036" s="19">
        <v>0</v>
      </c>
      <c r="I2036" s="19">
        <v>0</v>
      </c>
      <c r="J2036" s="19">
        <v>0</v>
      </c>
      <c r="K2036" s="19">
        <v>0</v>
      </c>
      <c r="M2036"/>
      <c r="N2036" s="14"/>
      <c r="O2036" s="22"/>
      <c r="P2036" s="22"/>
    </row>
    <row r="2037" spans="1:16" hidden="1" x14ac:dyDescent="0.25">
      <c r="A2037" s="22" t="s">
        <v>4559</v>
      </c>
      <c r="B2037" s="115">
        <v>1995</v>
      </c>
      <c r="C2037" s="22" t="s">
        <v>5577</v>
      </c>
      <c r="D2037" s="22">
        <v>25574</v>
      </c>
      <c r="E2037" s="22" t="s">
        <v>75</v>
      </c>
      <c r="G2037" s="61" t="s">
        <v>77</v>
      </c>
      <c r="H2037" s="65">
        <v>0</v>
      </c>
      <c r="I2037" s="65">
        <v>0</v>
      </c>
      <c r="J2037" s="65">
        <v>0</v>
      </c>
      <c r="K2037" s="65">
        <v>0</v>
      </c>
    </row>
    <row r="2038" spans="1:16" hidden="1" x14ac:dyDescent="0.25">
      <c r="A2038" s="22" t="s">
        <v>4560</v>
      </c>
      <c r="B2038" s="22">
        <v>1995</v>
      </c>
      <c r="C2038" s="22" t="s">
        <v>5577</v>
      </c>
      <c r="D2038" s="22">
        <v>25575</v>
      </c>
      <c r="E2038" s="22" t="s">
        <v>75</v>
      </c>
      <c r="F2038" s="22" t="s">
        <v>5069</v>
      </c>
      <c r="G2038" s="61" t="s">
        <v>77</v>
      </c>
      <c r="H2038" s="46">
        <f>SUM(1.805,0.581,4.582,0.441)</f>
        <v>7.4089999999999998</v>
      </c>
      <c r="I2038" s="46">
        <f>SUM(1.026,0.408)</f>
        <v>1.4339999999999999</v>
      </c>
      <c r="J2038" s="65">
        <v>0</v>
      </c>
      <c r="K2038" s="46">
        <f>SUM(0.025,0.079,0.011)</f>
        <v>0.115</v>
      </c>
    </row>
    <row r="2039" spans="1:16" hidden="1" x14ac:dyDescent="0.25">
      <c r="A2039" s="22" t="s">
        <v>4561</v>
      </c>
      <c r="B2039" s="22">
        <v>1995</v>
      </c>
      <c r="C2039" s="22" t="s">
        <v>5577</v>
      </c>
      <c r="D2039" s="22">
        <v>25576</v>
      </c>
      <c r="E2039" s="22" t="s">
        <v>75</v>
      </c>
      <c r="F2039" s="22" t="s">
        <v>5070</v>
      </c>
      <c r="G2039" s="61" t="s">
        <v>77</v>
      </c>
      <c r="H2039" s="46">
        <f>SUM(1.583,2.333,0.816,2.172)</f>
        <v>6.9039999999999999</v>
      </c>
      <c r="I2039" s="46">
        <f>SUM(4.016,2.162,3.744,4.566)</f>
        <v>14.488</v>
      </c>
      <c r="J2039" s="65">
        <v>0</v>
      </c>
      <c r="K2039" s="46">
        <f>SUM(0.018,0.105,0.25)</f>
        <v>0.373</v>
      </c>
    </row>
    <row r="2040" spans="1:16" hidden="1" x14ac:dyDescent="0.25">
      <c r="A2040" s="22" t="s">
        <v>4562</v>
      </c>
      <c r="B2040" s="22">
        <v>1995</v>
      </c>
      <c r="C2040" s="22" t="s">
        <v>5577</v>
      </c>
      <c r="D2040" s="22">
        <v>25577</v>
      </c>
      <c r="E2040" s="22" t="s">
        <v>75</v>
      </c>
      <c r="G2040" s="61" t="s">
        <v>77</v>
      </c>
      <c r="H2040" s="65">
        <v>0</v>
      </c>
      <c r="I2040" s="65">
        <v>0</v>
      </c>
      <c r="J2040" s="65">
        <v>0</v>
      </c>
      <c r="K2040" s="65">
        <v>0</v>
      </c>
    </row>
    <row r="2041" spans="1:16" hidden="1" x14ac:dyDescent="0.25">
      <c r="A2041" s="22" t="s">
        <v>4563</v>
      </c>
      <c r="B2041" s="22">
        <v>1995</v>
      </c>
      <c r="C2041" s="22" t="s">
        <v>5577</v>
      </c>
      <c r="D2041" s="22">
        <v>25578</v>
      </c>
      <c r="E2041" s="22" t="s">
        <v>75</v>
      </c>
      <c r="F2041" s="22" t="s">
        <v>5071</v>
      </c>
      <c r="G2041" s="61" t="s">
        <v>77</v>
      </c>
      <c r="H2041" s="46">
        <f>SUM(1.632,4.646,3.621)</f>
        <v>9.8989999999999991</v>
      </c>
      <c r="I2041" s="46">
        <f>SUM(3.691,2.525,5.955,3.618)</f>
        <v>15.789</v>
      </c>
      <c r="J2041" s="65">
        <v>0</v>
      </c>
      <c r="K2041" s="46">
        <f>SUM(0.255,0.018,1.342,0.461,0.545,0.441)</f>
        <v>3.0619999999999998</v>
      </c>
    </row>
    <row r="2042" spans="1:16" hidden="1" x14ac:dyDescent="0.25">
      <c r="A2042" s="22" t="s">
        <v>4564</v>
      </c>
      <c r="B2042" s="22">
        <v>1995</v>
      </c>
      <c r="C2042" s="22" t="s">
        <v>5577</v>
      </c>
      <c r="D2042" s="22">
        <v>25579</v>
      </c>
      <c r="E2042" s="22" t="s">
        <v>75</v>
      </c>
      <c r="F2042" s="22" t="s">
        <v>5072</v>
      </c>
      <c r="G2042" s="61" t="s">
        <v>77</v>
      </c>
      <c r="H2042" s="46">
        <f>SUM(7.598,1.117,2.329,1.339)</f>
        <v>12.383000000000001</v>
      </c>
      <c r="I2042" s="46">
        <f>SUM(25.34,8.441,13.998,3.018)</f>
        <v>50.796999999999997</v>
      </c>
      <c r="J2042" s="65">
        <v>0</v>
      </c>
      <c r="K2042" s="46">
        <f>SUM(3.262,0.351,0.296,0.232,0.64,0.172)</f>
        <v>4.9529999999999994</v>
      </c>
    </row>
    <row r="2043" spans="1:16" hidden="1" x14ac:dyDescent="0.25">
      <c r="A2043" s="22" t="s">
        <v>4565</v>
      </c>
      <c r="B2043" s="22">
        <v>1995</v>
      </c>
      <c r="C2043" s="22" t="s">
        <v>5577</v>
      </c>
      <c r="D2043" s="22">
        <v>25580</v>
      </c>
      <c r="E2043" s="22" t="s">
        <v>75</v>
      </c>
      <c r="G2043" s="61" t="s">
        <v>77</v>
      </c>
      <c r="H2043" s="65">
        <v>0</v>
      </c>
      <c r="I2043" s="65">
        <v>0</v>
      </c>
      <c r="J2043" s="65">
        <v>0</v>
      </c>
      <c r="K2043" s="65">
        <v>0</v>
      </c>
    </row>
    <row r="2044" spans="1:16" hidden="1" x14ac:dyDescent="0.25">
      <c r="A2044" s="22" t="s">
        <v>4566</v>
      </c>
      <c r="B2044" s="22">
        <v>1995</v>
      </c>
      <c r="C2044" s="22" t="s">
        <v>5577</v>
      </c>
      <c r="D2044" s="22">
        <v>25581</v>
      </c>
      <c r="E2044" s="22" t="s">
        <v>75</v>
      </c>
      <c r="F2044" s="22" t="s">
        <v>5073</v>
      </c>
      <c r="G2044" s="61" t="s">
        <v>77</v>
      </c>
      <c r="H2044" s="46">
        <f>SUM(7.97,10.258,2.254,6.152)</f>
        <v>26.634</v>
      </c>
      <c r="I2044" s="46">
        <f>SUM(5.838,0.072,3.392,1.235)</f>
        <v>10.536999999999999</v>
      </c>
      <c r="J2044" s="65">
        <v>0</v>
      </c>
      <c r="K2044" s="46">
        <f>SUM(0.19,0.107,0.071,0.084,0.129,0.052)</f>
        <v>0.63300000000000001</v>
      </c>
    </row>
    <row r="2045" spans="1:16" hidden="1" x14ac:dyDescent="0.25">
      <c r="A2045" s="22" t="s">
        <v>4567</v>
      </c>
      <c r="B2045" s="22">
        <v>1995</v>
      </c>
      <c r="C2045" s="22" t="s">
        <v>5577</v>
      </c>
      <c r="D2045" s="22">
        <v>25582</v>
      </c>
      <c r="E2045" s="22" t="s">
        <v>75</v>
      </c>
      <c r="F2045" s="22" t="s">
        <v>5074</v>
      </c>
      <c r="G2045" s="61" t="s">
        <v>77</v>
      </c>
      <c r="H2045" s="46">
        <f>SUM(1.967,2.263,4.676,7.51)</f>
        <v>16.416</v>
      </c>
      <c r="I2045" s="46">
        <f>SUM(4.617,5.273,11.658,12.759)</f>
        <v>34.307000000000002</v>
      </c>
      <c r="J2045" s="65">
        <v>0</v>
      </c>
      <c r="K2045" s="46">
        <f>SUM(0.246,0.571,0.445,0.325,0.283)</f>
        <v>1.8699999999999999</v>
      </c>
    </row>
    <row r="2046" spans="1:16" hidden="1" x14ac:dyDescent="0.25">
      <c r="A2046" s="22" t="s">
        <v>4568</v>
      </c>
      <c r="B2046" s="22">
        <v>1995</v>
      </c>
      <c r="C2046" s="22" t="s">
        <v>5577</v>
      </c>
      <c r="D2046" s="22">
        <v>25583</v>
      </c>
      <c r="E2046" s="22" t="s">
        <v>75</v>
      </c>
      <c r="G2046" s="61" t="s">
        <v>77</v>
      </c>
      <c r="H2046" s="65">
        <v>0</v>
      </c>
      <c r="I2046" s="65">
        <v>0</v>
      </c>
      <c r="J2046" s="65">
        <v>0</v>
      </c>
      <c r="K2046" s="65">
        <v>0</v>
      </c>
    </row>
    <row r="2047" spans="1:16" hidden="1" x14ac:dyDescent="0.25">
      <c r="A2047" s="22" t="s">
        <v>4569</v>
      </c>
      <c r="B2047" s="22">
        <v>1995</v>
      </c>
      <c r="C2047" s="22" t="s">
        <v>5577</v>
      </c>
      <c r="D2047" s="22">
        <v>25584</v>
      </c>
      <c r="E2047" s="22" t="s">
        <v>75</v>
      </c>
      <c r="F2047" s="22" t="s">
        <v>5075</v>
      </c>
      <c r="G2047" s="61" t="s">
        <v>77</v>
      </c>
      <c r="H2047" s="46">
        <f>SUM(5.019,6.46,2.696)</f>
        <v>14.174999999999999</v>
      </c>
      <c r="I2047" s="46">
        <f>SUM(4.14,30.649,4.584)</f>
        <v>39.373000000000005</v>
      </c>
      <c r="J2047" s="65">
        <v>0</v>
      </c>
      <c r="K2047" s="46">
        <f>SUM(0.055,0.559,0.228,0.165,0.136)</f>
        <v>1.1430000000000002</v>
      </c>
    </row>
    <row r="2048" spans="1:16" hidden="1" x14ac:dyDescent="0.25">
      <c r="A2048" s="22" t="s">
        <v>4570</v>
      </c>
      <c r="B2048" s="22">
        <v>1995</v>
      </c>
      <c r="C2048" s="22" t="s">
        <v>5577</v>
      </c>
      <c r="D2048" s="22">
        <v>25585</v>
      </c>
      <c r="E2048" s="22" t="s">
        <v>75</v>
      </c>
      <c r="F2048" s="22" t="s">
        <v>5076</v>
      </c>
      <c r="G2048" s="61" t="s">
        <v>77</v>
      </c>
      <c r="H2048" s="46">
        <f>SUM(5.186,1.788,0.417,3.454)</f>
        <v>10.845000000000001</v>
      </c>
      <c r="I2048" s="46">
        <f>SUM(4.986,3.764,13.649,8.01)</f>
        <v>30.408999999999999</v>
      </c>
      <c r="J2048" s="65">
        <v>0</v>
      </c>
      <c r="K2048" s="46">
        <f>SUM(0.175,0.539,0.106,0.023,0.023,2.809,0.188)</f>
        <v>3.8630000000000004</v>
      </c>
    </row>
    <row r="2049" spans="1:11" hidden="1" x14ac:dyDescent="0.25">
      <c r="A2049" s="22" t="s">
        <v>4571</v>
      </c>
      <c r="B2049" s="22">
        <v>1995</v>
      </c>
      <c r="C2049" s="22" t="s">
        <v>5577</v>
      </c>
      <c r="D2049" s="22">
        <v>25586</v>
      </c>
      <c r="E2049" s="22" t="s">
        <v>75</v>
      </c>
      <c r="G2049" s="61" t="s">
        <v>77</v>
      </c>
      <c r="H2049" s="65">
        <v>0</v>
      </c>
      <c r="I2049" s="65">
        <v>0</v>
      </c>
      <c r="J2049" s="65">
        <v>0</v>
      </c>
      <c r="K2049" s="65">
        <v>0</v>
      </c>
    </row>
    <row r="2050" spans="1:11" hidden="1" x14ac:dyDescent="0.25">
      <c r="A2050" s="22" t="s">
        <v>4572</v>
      </c>
      <c r="B2050" s="22">
        <v>1995</v>
      </c>
      <c r="C2050" s="22" t="s">
        <v>5577</v>
      </c>
      <c r="D2050" s="22">
        <v>25587</v>
      </c>
      <c r="E2050" s="22" t="s">
        <v>75</v>
      </c>
      <c r="F2050" s="22" t="s">
        <v>5077</v>
      </c>
      <c r="G2050" s="61" t="s">
        <v>77</v>
      </c>
      <c r="H2050" s="46">
        <f>SUM(2.514,3.092,6.272,1.666)</f>
        <v>13.544</v>
      </c>
      <c r="I2050" s="46">
        <f>SUM(0.893,4.295,1.04,0.855)</f>
        <v>7.0830000000000002</v>
      </c>
      <c r="J2050" s="65">
        <v>0</v>
      </c>
      <c r="K2050" s="46">
        <f>SUM(0.432,0.015,0.577,0.065)</f>
        <v>1.089</v>
      </c>
    </row>
    <row r="2051" spans="1:11" hidden="1" x14ac:dyDescent="0.25">
      <c r="A2051" s="22" t="s">
        <v>4573</v>
      </c>
      <c r="B2051" s="22">
        <v>1995</v>
      </c>
      <c r="C2051" s="22" t="s">
        <v>5577</v>
      </c>
      <c r="D2051" s="22">
        <v>25588</v>
      </c>
      <c r="E2051" s="22" t="s">
        <v>75</v>
      </c>
      <c r="F2051" s="22" t="s">
        <v>5078</v>
      </c>
      <c r="G2051" s="61" t="s">
        <v>77</v>
      </c>
      <c r="H2051" s="46">
        <f>SUM(0.93,8.156,1.491,5.795)</f>
        <v>16.372</v>
      </c>
      <c r="I2051" s="46">
        <f>SUM(1.255,16.978,19.754,1.934)</f>
        <v>39.920999999999999</v>
      </c>
      <c r="J2051" s="65">
        <v>0</v>
      </c>
      <c r="K2051" s="46">
        <f>SUM(0.029,0.513,0.161,0.22)</f>
        <v>0.92300000000000004</v>
      </c>
    </row>
    <row r="2052" spans="1:11" hidden="1" x14ac:dyDescent="0.25">
      <c r="A2052" s="22" t="s">
        <v>4574</v>
      </c>
      <c r="B2052" s="22">
        <v>1995</v>
      </c>
      <c r="C2052" s="22" t="s">
        <v>5577</v>
      </c>
      <c r="D2052" s="22">
        <v>25589</v>
      </c>
      <c r="E2052" s="22" t="s">
        <v>75</v>
      </c>
      <c r="G2052" s="61" t="s">
        <v>77</v>
      </c>
      <c r="H2052" s="65">
        <v>0</v>
      </c>
      <c r="I2052" s="65">
        <v>0</v>
      </c>
      <c r="J2052" s="65">
        <v>0</v>
      </c>
      <c r="K2052" s="65">
        <v>0</v>
      </c>
    </row>
    <row r="2053" spans="1:11" hidden="1" x14ac:dyDescent="0.25">
      <c r="A2053" s="22" t="s">
        <v>4575</v>
      </c>
      <c r="B2053" s="22">
        <v>1995</v>
      </c>
      <c r="C2053" s="22" t="s">
        <v>5577</v>
      </c>
      <c r="D2053" s="22">
        <v>25590</v>
      </c>
      <c r="E2053" s="22" t="s">
        <v>75</v>
      </c>
      <c r="F2053" s="22" t="s">
        <v>5079</v>
      </c>
      <c r="G2053" s="61" t="s">
        <v>77</v>
      </c>
      <c r="H2053" s="46">
        <f>SUM(2.138,6.147,10.249,6.087)</f>
        <v>24.620999999999999</v>
      </c>
      <c r="I2053" s="46">
        <f>SUM(2.34,2.731,6.834,7.026)</f>
        <v>18.930999999999997</v>
      </c>
      <c r="J2053" s="65">
        <v>0</v>
      </c>
      <c r="K2053" s="46">
        <f>SUM(0.66,0.406,0.17,0.123,0.238,0.119)</f>
        <v>1.716</v>
      </c>
    </row>
    <row r="2054" spans="1:11" hidden="1" x14ac:dyDescent="0.25">
      <c r="A2054" s="22" t="s">
        <v>4576</v>
      </c>
      <c r="B2054" s="22">
        <v>1995</v>
      </c>
      <c r="C2054" s="22" t="s">
        <v>5577</v>
      </c>
      <c r="D2054" s="22">
        <v>25591</v>
      </c>
      <c r="E2054" s="22" t="s">
        <v>75</v>
      </c>
      <c r="F2054" s="22" t="s">
        <v>5080</v>
      </c>
      <c r="G2054" s="61" t="s">
        <v>77</v>
      </c>
      <c r="H2054" s="46">
        <f>SUM(0.696,4.53,0.284,1.546)</f>
        <v>7.056</v>
      </c>
      <c r="I2054" s="46">
        <f>SUM(6.824,3.981,2.609,12.066)</f>
        <v>25.48</v>
      </c>
      <c r="J2054" s="65">
        <v>0</v>
      </c>
      <c r="K2054" s="46">
        <f>SUM(0.345,0.047,1.625,0.239,0.051,0.072)</f>
        <v>2.379</v>
      </c>
    </row>
    <row r="2055" spans="1:11" hidden="1" x14ac:dyDescent="0.25">
      <c r="A2055" s="22" t="s">
        <v>4744</v>
      </c>
      <c r="B2055" s="22">
        <v>1998</v>
      </c>
      <c r="C2055" s="22" t="s">
        <v>5577</v>
      </c>
      <c r="D2055" s="22">
        <v>35475</v>
      </c>
      <c r="E2055" s="22" t="s">
        <v>85</v>
      </c>
      <c r="G2055" s="61" t="s">
        <v>77</v>
      </c>
      <c r="H2055" s="65">
        <v>0</v>
      </c>
      <c r="I2055" s="65">
        <v>0</v>
      </c>
      <c r="J2055" s="65">
        <v>0</v>
      </c>
      <c r="K2055" s="65">
        <v>0</v>
      </c>
    </row>
    <row r="2056" spans="1:11" hidden="1" x14ac:dyDescent="0.25">
      <c r="A2056" s="22" t="s">
        <v>4745</v>
      </c>
      <c r="B2056" s="22">
        <v>1998</v>
      </c>
      <c r="C2056" s="22" t="s">
        <v>5577</v>
      </c>
      <c r="D2056" s="22">
        <v>35476</v>
      </c>
      <c r="E2056" s="22" t="s">
        <v>85</v>
      </c>
      <c r="F2056" s="22" t="s">
        <v>5180</v>
      </c>
      <c r="G2056" s="61" t="s">
        <v>77</v>
      </c>
      <c r="H2056" s="46">
        <v>1.131</v>
      </c>
      <c r="I2056" s="46">
        <v>1.034</v>
      </c>
      <c r="J2056" s="65">
        <v>0</v>
      </c>
      <c r="K2056" s="65">
        <v>1.036</v>
      </c>
    </row>
    <row r="2057" spans="1:11" hidden="1" x14ac:dyDescent="0.25">
      <c r="A2057" s="22" t="s">
        <v>4746</v>
      </c>
      <c r="B2057" s="22">
        <v>1998</v>
      </c>
      <c r="C2057" s="22" t="s">
        <v>5577</v>
      </c>
      <c r="D2057" s="22">
        <v>35477</v>
      </c>
      <c r="E2057" s="22" t="s">
        <v>85</v>
      </c>
      <c r="F2057" s="22" t="s">
        <v>5181</v>
      </c>
      <c r="G2057" s="61" t="s">
        <v>77</v>
      </c>
      <c r="H2057" s="46">
        <v>3.1230000000000002</v>
      </c>
      <c r="I2057" s="46">
        <v>0.39400000000000002</v>
      </c>
      <c r="J2057" s="46">
        <v>3.2250000000000001</v>
      </c>
      <c r="K2057" s="65">
        <v>1.986</v>
      </c>
    </row>
    <row r="2058" spans="1:11" hidden="1" x14ac:dyDescent="0.25">
      <c r="A2058" s="22" t="s">
        <v>4747</v>
      </c>
      <c r="B2058" s="22">
        <v>1998</v>
      </c>
      <c r="C2058" s="22" t="s">
        <v>5577</v>
      </c>
      <c r="D2058" s="22">
        <v>35478</v>
      </c>
      <c r="E2058" s="22" t="s">
        <v>85</v>
      </c>
      <c r="G2058" s="61" t="s">
        <v>77</v>
      </c>
      <c r="H2058" s="65">
        <v>0</v>
      </c>
      <c r="I2058" s="65">
        <v>0</v>
      </c>
      <c r="J2058" s="65">
        <v>0</v>
      </c>
      <c r="K2058" s="65">
        <v>0</v>
      </c>
    </row>
    <row r="2059" spans="1:11" hidden="1" x14ac:dyDescent="0.25">
      <c r="A2059" s="22" t="s">
        <v>4748</v>
      </c>
      <c r="B2059" s="22">
        <v>1998</v>
      </c>
      <c r="C2059" s="22" t="s">
        <v>5577</v>
      </c>
      <c r="D2059" s="22">
        <v>35479</v>
      </c>
      <c r="E2059" s="22" t="s">
        <v>85</v>
      </c>
      <c r="F2059" s="22" t="s">
        <v>5182</v>
      </c>
      <c r="G2059" s="61" t="s">
        <v>77</v>
      </c>
      <c r="H2059" s="46">
        <v>2.6680000000000001</v>
      </c>
      <c r="I2059" s="46">
        <v>3.56</v>
      </c>
      <c r="J2059" s="46">
        <v>7.6319999999999997</v>
      </c>
      <c r="K2059" s="65">
        <v>1.208</v>
      </c>
    </row>
    <row r="2060" spans="1:11" hidden="1" x14ac:dyDescent="0.25">
      <c r="A2060" s="22" t="s">
        <v>4749</v>
      </c>
      <c r="B2060" s="22">
        <v>1998</v>
      </c>
      <c r="C2060" s="22" t="s">
        <v>5577</v>
      </c>
      <c r="D2060" s="22">
        <v>35480</v>
      </c>
      <c r="E2060" s="22" t="s">
        <v>85</v>
      </c>
      <c r="F2060" s="22" t="s">
        <v>5183</v>
      </c>
      <c r="G2060" s="61" t="s">
        <v>77</v>
      </c>
      <c r="H2060" s="46">
        <v>1.167</v>
      </c>
      <c r="I2060" s="46">
        <v>0.60899999999999999</v>
      </c>
      <c r="J2060" s="46">
        <v>1.196</v>
      </c>
      <c r="K2060" s="65">
        <v>0.63600000000000001</v>
      </c>
    </row>
    <row r="2061" spans="1:11" hidden="1" x14ac:dyDescent="0.25">
      <c r="A2061" s="22" t="s">
        <v>4750</v>
      </c>
      <c r="B2061" s="22">
        <v>1998</v>
      </c>
      <c r="C2061" s="22" t="s">
        <v>5577</v>
      </c>
      <c r="D2061" s="22">
        <v>35481</v>
      </c>
      <c r="E2061" s="22" t="s">
        <v>85</v>
      </c>
      <c r="G2061" s="61" t="s">
        <v>77</v>
      </c>
      <c r="H2061" s="65">
        <v>0</v>
      </c>
      <c r="I2061" s="65">
        <v>0</v>
      </c>
      <c r="J2061" s="65">
        <v>0</v>
      </c>
      <c r="K2061" s="65">
        <v>0</v>
      </c>
    </row>
    <row r="2062" spans="1:11" hidden="1" x14ac:dyDescent="0.25">
      <c r="A2062" s="22" t="s">
        <v>4751</v>
      </c>
      <c r="B2062" s="22">
        <v>1998</v>
      </c>
      <c r="C2062" s="22" t="s">
        <v>5577</v>
      </c>
      <c r="D2062" s="22">
        <v>35482</v>
      </c>
      <c r="E2062" s="22" t="s">
        <v>85</v>
      </c>
      <c r="F2062" s="22" t="s">
        <v>3434</v>
      </c>
      <c r="G2062" s="61" t="s">
        <v>77</v>
      </c>
      <c r="H2062" s="46">
        <v>2.4430000000000001</v>
      </c>
      <c r="I2062" s="46">
        <v>1.5660000000000001</v>
      </c>
      <c r="J2062" s="46">
        <v>1.2450000000000001</v>
      </c>
      <c r="K2062" s="65">
        <v>0.77400000000000002</v>
      </c>
    </row>
    <row r="2063" spans="1:11" hidden="1" x14ac:dyDescent="0.25">
      <c r="A2063" s="22" t="s">
        <v>4752</v>
      </c>
      <c r="B2063" s="22">
        <v>1998</v>
      </c>
      <c r="C2063" s="22" t="s">
        <v>5577</v>
      </c>
      <c r="D2063" s="22">
        <v>35483</v>
      </c>
      <c r="E2063" s="22" t="s">
        <v>85</v>
      </c>
      <c r="F2063" s="22" t="s">
        <v>5184</v>
      </c>
      <c r="G2063" s="61" t="s">
        <v>77</v>
      </c>
      <c r="H2063" s="46">
        <v>0.33300000000000002</v>
      </c>
      <c r="I2063" s="65">
        <v>0</v>
      </c>
      <c r="J2063" s="65">
        <v>0</v>
      </c>
      <c r="K2063" s="65">
        <v>0.24099999999999999</v>
      </c>
    </row>
    <row r="2064" spans="1:11" hidden="1" x14ac:dyDescent="0.25">
      <c r="A2064" s="22" t="s">
        <v>4753</v>
      </c>
      <c r="B2064" s="22">
        <v>1998</v>
      </c>
      <c r="C2064" s="22" t="s">
        <v>5577</v>
      </c>
      <c r="D2064" s="22">
        <v>35484</v>
      </c>
      <c r="E2064" s="22" t="s">
        <v>85</v>
      </c>
      <c r="G2064" s="61" t="s">
        <v>77</v>
      </c>
      <c r="H2064" s="65">
        <v>0</v>
      </c>
      <c r="I2064" s="65">
        <v>0</v>
      </c>
      <c r="J2064" s="65">
        <v>0</v>
      </c>
      <c r="K2064" s="65">
        <v>0</v>
      </c>
    </row>
    <row r="2065" spans="1:11" hidden="1" x14ac:dyDescent="0.25">
      <c r="A2065" s="22" t="s">
        <v>4754</v>
      </c>
      <c r="B2065" s="22">
        <v>1998</v>
      </c>
      <c r="C2065" s="22" t="s">
        <v>5577</v>
      </c>
      <c r="D2065" s="22">
        <v>35485</v>
      </c>
      <c r="E2065" s="22" t="s">
        <v>85</v>
      </c>
      <c r="F2065" s="22" t="s">
        <v>5185</v>
      </c>
      <c r="G2065" s="61" t="s">
        <v>77</v>
      </c>
      <c r="H2065" s="46">
        <v>5.6609999999999996</v>
      </c>
      <c r="I2065" s="46">
        <v>1.2270000000000001</v>
      </c>
      <c r="J2065" s="46">
        <v>8.8019999999999996</v>
      </c>
      <c r="K2065" s="65">
        <v>2.7120000000000002</v>
      </c>
    </row>
    <row r="2066" spans="1:11" hidden="1" x14ac:dyDescent="0.25">
      <c r="A2066" s="22" t="s">
        <v>4755</v>
      </c>
      <c r="B2066" s="22">
        <v>1998</v>
      </c>
      <c r="C2066" s="22" t="s">
        <v>5577</v>
      </c>
      <c r="D2066" s="22">
        <v>35486</v>
      </c>
      <c r="E2066" s="22" t="s">
        <v>85</v>
      </c>
      <c r="F2066" s="22" t="s">
        <v>5186</v>
      </c>
      <c r="G2066" s="61" t="s">
        <v>77</v>
      </c>
      <c r="H2066" s="46">
        <v>1.6339999999999999</v>
      </c>
      <c r="I2066" s="46">
        <v>1.4550000000000001</v>
      </c>
      <c r="J2066" s="46">
        <v>4.0339999999999998</v>
      </c>
      <c r="K2066" s="65">
        <v>1.5049999999999999</v>
      </c>
    </row>
    <row r="2067" spans="1:11" hidden="1" x14ac:dyDescent="0.25">
      <c r="A2067" s="22" t="s">
        <v>4756</v>
      </c>
      <c r="B2067" s="22">
        <v>1998</v>
      </c>
      <c r="C2067" s="22" t="s">
        <v>5577</v>
      </c>
      <c r="D2067" s="22">
        <v>35487</v>
      </c>
      <c r="E2067" s="22" t="s">
        <v>85</v>
      </c>
      <c r="G2067" s="61" t="s">
        <v>77</v>
      </c>
      <c r="H2067" s="65">
        <v>0</v>
      </c>
      <c r="I2067" s="65">
        <v>0</v>
      </c>
      <c r="J2067" s="65">
        <v>0</v>
      </c>
      <c r="K2067" s="65">
        <v>0</v>
      </c>
    </row>
    <row r="2068" spans="1:11" hidden="1" x14ac:dyDescent="0.25">
      <c r="A2068" s="22" t="s">
        <v>4757</v>
      </c>
      <c r="B2068" s="22">
        <v>1998</v>
      </c>
      <c r="C2068" s="22" t="s">
        <v>5577</v>
      </c>
      <c r="D2068" s="22">
        <v>35488</v>
      </c>
      <c r="E2068" s="22" t="s">
        <v>85</v>
      </c>
      <c r="F2068" s="22" t="s">
        <v>5187</v>
      </c>
      <c r="G2068" s="61" t="s">
        <v>77</v>
      </c>
      <c r="H2068" s="46">
        <v>0.89300000000000002</v>
      </c>
      <c r="I2068" s="46">
        <v>0.34399999999999997</v>
      </c>
      <c r="J2068" s="65">
        <v>0</v>
      </c>
      <c r="K2068" s="65">
        <v>1.1299999999999999</v>
      </c>
    </row>
    <row r="2069" spans="1:11" hidden="1" x14ac:dyDescent="0.25">
      <c r="A2069" s="22" t="s">
        <v>4758</v>
      </c>
      <c r="B2069" s="22">
        <v>1998</v>
      </c>
      <c r="C2069" s="22" t="s">
        <v>5577</v>
      </c>
      <c r="D2069" s="22">
        <v>35489</v>
      </c>
      <c r="E2069" s="22" t="s">
        <v>85</v>
      </c>
      <c r="F2069" s="22" t="s">
        <v>5188</v>
      </c>
      <c r="G2069" s="61" t="s">
        <v>77</v>
      </c>
      <c r="H2069" s="46">
        <v>2.4660000000000002</v>
      </c>
      <c r="I2069" s="46">
        <v>2.0350000000000001</v>
      </c>
      <c r="J2069" s="65">
        <v>0</v>
      </c>
      <c r="K2069" s="65">
        <v>1.2589999999999999</v>
      </c>
    </row>
    <row r="2070" spans="1:11" hidden="1" x14ac:dyDescent="0.25">
      <c r="A2070" s="22" t="s">
        <v>4759</v>
      </c>
      <c r="B2070" s="22">
        <v>1998</v>
      </c>
      <c r="C2070" s="22" t="s">
        <v>5577</v>
      </c>
      <c r="D2070" s="22">
        <v>35490</v>
      </c>
      <c r="E2070" s="22" t="s">
        <v>85</v>
      </c>
      <c r="G2070" s="61" t="s">
        <v>77</v>
      </c>
      <c r="H2070" s="65">
        <v>0</v>
      </c>
      <c r="I2070" s="65">
        <v>0</v>
      </c>
      <c r="J2070" s="65">
        <v>0</v>
      </c>
      <c r="K2070" s="65">
        <v>0</v>
      </c>
    </row>
    <row r="2071" spans="1:11" hidden="1" x14ac:dyDescent="0.25">
      <c r="A2071" s="22" t="s">
        <v>4760</v>
      </c>
      <c r="B2071" s="22">
        <v>1998</v>
      </c>
      <c r="C2071" s="22" t="s">
        <v>5577</v>
      </c>
      <c r="D2071" s="22">
        <v>35491</v>
      </c>
      <c r="E2071" s="22" t="s">
        <v>85</v>
      </c>
      <c r="F2071" s="22" t="s">
        <v>5189</v>
      </c>
      <c r="G2071" s="61" t="s">
        <v>77</v>
      </c>
      <c r="H2071" s="46">
        <v>1.472</v>
      </c>
      <c r="I2071" s="46">
        <v>1.3120000000000001</v>
      </c>
      <c r="J2071" s="65">
        <v>0</v>
      </c>
      <c r="K2071" s="65">
        <v>0.24</v>
      </c>
    </row>
    <row r="2072" spans="1:11" hidden="1" x14ac:dyDescent="0.25">
      <c r="A2072" s="22" t="s">
        <v>4761</v>
      </c>
      <c r="B2072" s="22">
        <v>1998</v>
      </c>
      <c r="C2072" s="22" t="s">
        <v>5577</v>
      </c>
      <c r="D2072" s="22">
        <v>35492</v>
      </c>
      <c r="E2072" s="22" t="s">
        <v>85</v>
      </c>
      <c r="F2072" s="22" t="s">
        <v>5190</v>
      </c>
      <c r="G2072" s="61" t="s">
        <v>77</v>
      </c>
      <c r="H2072" s="46">
        <v>1.29</v>
      </c>
      <c r="I2072" s="46">
        <v>1.018</v>
      </c>
      <c r="J2072" s="65">
        <v>0</v>
      </c>
      <c r="K2072" s="65">
        <v>0.29199999999999998</v>
      </c>
    </row>
    <row r="2073" spans="1:11" hidden="1" x14ac:dyDescent="0.25">
      <c r="A2073" s="22" t="s">
        <v>4302</v>
      </c>
      <c r="B2073" s="22">
        <v>1998</v>
      </c>
      <c r="C2073" s="22" t="s">
        <v>5577</v>
      </c>
      <c r="D2073" s="22">
        <v>35493</v>
      </c>
      <c r="E2073" s="22" t="s">
        <v>93</v>
      </c>
      <c r="F2073" s="76"/>
      <c r="G2073" s="61" t="s">
        <v>88</v>
      </c>
      <c r="H2073" s="65">
        <v>0</v>
      </c>
      <c r="I2073" s="65">
        <v>0</v>
      </c>
      <c r="J2073" s="65">
        <v>0</v>
      </c>
      <c r="K2073" s="65">
        <v>0.45200000000000001</v>
      </c>
    </row>
    <row r="2074" spans="1:11" hidden="1" x14ac:dyDescent="0.25">
      <c r="A2074" s="22" t="s">
        <v>4303</v>
      </c>
      <c r="B2074" s="22">
        <v>1998</v>
      </c>
      <c r="C2074" s="22" t="s">
        <v>5577</v>
      </c>
      <c r="D2074" s="22">
        <v>35494</v>
      </c>
      <c r="E2074" s="22" t="s">
        <v>93</v>
      </c>
      <c r="F2074" s="76"/>
      <c r="G2074" s="61" t="s">
        <v>88</v>
      </c>
      <c r="H2074" s="65">
        <v>0</v>
      </c>
      <c r="I2074" s="65">
        <v>0</v>
      </c>
      <c r="J2074" s="65">
        <v>0</v>
      </c>
      <c r="K2074" s="46">
        <v>3.0000000000000001E-3</v>
      </c>
    </row>
    <row r="2075" spans="1:11" hidden="1" x14ac:dyDescent="0.25">
      <c r="A2075" s="22" t="s">
        <v>4304</v>
      </c>
      <c r="B2075" s="22">
        <v>1998</v>
      </c>
      <c r="C2075" s="22" t="s">
        <v>5577</v>
      </c>
      <c r="D2075" s="22">
        <v>35495</v>
      </c>
      <c r="E2075" s="22" t="s">
        <v>93</v>
      </c>
      <c r="F2075" s="22" t="s">
        <v>3468</v>
      </c>
      <c r="G2075" s="61" t="s">
        <v>88</v>
      </c>
      <c r="H2075" s="46">
        <v>1.036</v>
      </c>
      <c r="I2075" s="65">
        <v>0</v>
      </c>
      <c r="J2075" s="65">
        <v>0</v>
      </c>
      <c r="K2075" s="46">
        <v>1.4999999999999999E-2</v>
      </c>
    </row>
    <row r="2076" spans="1:11" hidden="1" x14ac:dyDescent="0.25">
      <c r="A2076" s="22" t="s">
        <v>4305</v>
      </c>
      <c r="B2076" s="22">
        <v>1998</v>
      </c>
      <c r="C2076" s="22" t="s">
        <v>5577</v>
      </c>
      <c r="D2076" s="22">
        <v>35496</v>
      </c>
      <c r="E2076" s="22" t="s">
        <v>93</v>
      </c>
      <c r="F2076" s="22" t="s">
        <v>4935</v>
      </c>
      <c r="G2076" s="61" t="s">
        <v>88</v>
      </c>
      <c r="H2076" s="46">
        <v>15.664999999999999</v>
      </c>
      <c r="I2076" s="65">
        <v>8.9420000000000002</v>
      </c>
      <c r="J2076" s="65">
        <v>0</v>
      </c>
      <c r="K2076" s="46">
        <v>0.23</v>
      </c>
    </row>
    <row r="2077" spans="1:11" hidden="1" x14ac:dyDescent="0.25">
      <c r="A2077" s="22" t="s">
        <v>4306</v>
      </c>
      <c r="B2077" s="22">
        <v>1998</v>
      </c>
      <c r="C2077" s="22" t="s">
        <v>5577</v>
      </c>
      <c r="D2077" s="22">
        <v>35497</v>
      </c>
      <c r="E2077" s="22" t="s">
        <v>93</v>
      </c>
      <c r="F2077" s="22" t="s">
        <v>4936</v>
      </c>
      <c r="G2077" s="61" t="s">
        <v>88</v>
      </c>
      <c r="H2077" s="46">
        <v>0.02</v>
      </c>
      <c r="I2077" s="65">
        <v>0</v>
      </c>
      <c r="J2077" s="65">
        <v>0</v>
      </c>
      <c r="K2077" s="46">
        <v>0.41599999999999998</v>
      </c>
    </row>
    <row r="2078" spans="1:11" hidden="1" x14ac:dyDescent="0.25">
      <c r="A2078" s="22" t="s">
        <v>4307</v>
      </c>
      <c r="B2078" s="22">
        <v>1998</v>
      </c>
      <c r="C2078" s="22" t="s">
        <v>5577</v>
      </c>
      <c r="D2078" s="22">
        <v>35498</v>
      </c>
      <c r="E2078" s="22" t="s">
        <v>93</v>
      </c>
      <c r="F2078" s="22" t="s">
        <v>4937</v>
      </c>
      <c r="G2078" s="61" t="s">
        <v>88</v>
      </c>
      <c r="H2078" s="46">
        <v>0.21199999999999999</v>
      </c>
      <c r="I2078" s="65">
        <v>0</v>
      </c>
      <c r="J2078" s="65">
        <v>0</v>
      </c>
      <c r="K2078" s="65">
        <v>0</v>
      </c>
    </row>
    <row r="2079" spans="1:11" hidden="1" x14ac:dyDescent="0.25">
      <c r="A2079" s="22" t="s">
        <v>4344</v>
      </c>
      <c r="B2079" s="22">
        <v>1998</v>
      </c>
      <c r="C2079" s="22" t="s">
        <v>5577</v>
      </c>
      <c r="D2079" s="22">
        <v>35676</v>
      </c>
      <c r="E2079" s="22" t="s">
        <v>97</v>
      </c>
      <c r="G2079" s="61" t="s">
        <v>77</v>
      </c>
      <c r="H2079" s="65">
        <v>0</v>
      </c>
      <c r="I2079" s="65">
        <v>0</v>
      </c>
      <c r="J2079" s="65">
        <v>0</v>
      </c>
      <c r="K2079" s="65">
        <v>0</v>
      </c>
    </row>
    <row r="2080" spans="1:11" hidden="1" x14ac:dyDescent="0.25">
      <c r="A2080" s="22" t="s">
        <v>4345</v>
      </c>
      <c r="B2080" s="22">
        <v>1998</v>
      </c>
      <c r="C2080" s="22" t="s">
        <v>5577</v>
      </c>
      <c r="D2080" s="22">
        <v>35677</v>
      </c>
      <c r="E2080" s="22" t="s">
        <v>97</v>
      </c>
      <c r="F2080" s="22" t="s">
        <v>4960</v>
      </c>
      <c r="G2080" s="61" t="s">
        <v>77</v>
      </c>
      <c r="H2080" s="46">
        <v>24.85</v>
      </c>
      <c r="I2080" s="46">
        <v>16.399999999999999</v>
      </c>
      <c r="J2080" s="46">
        <v>4.7789999999999999</v>
      </c>
      <c r="K2080" s="46">
        <v>6.6310000000000002</v>
      </c>
    </row>
    <row r="2081" spans="1:11" hidden="1" x14ac:dyDescent="0.25">
      <c r="A2081" s="22" t="s">
        <v>4346</v>
      </c>
      <c r="B2081" s="22">
        <v>1998</v>
      </c>
      <c r="C2081" s="22" t="s">
        <v>5577</v>
      </c>
      <c r="D2081" s="22">
        <v>35678</v>
      </c>
      <c r="E2081" s="22" t="s">
        <v>97</v>
      </c>
      <c r="F2081" s="22" t="s">
        <v>4961</v>
      </c>
      <c r="G2081" s="61" t="s">
        <v>77</v>
      </c>
      <c r="H2081" s="55"/>
      <c r="I2081" s="65"/>
      <c r="J2081" s="65"/>
      <c r="K2081" s="65"/>
    </row>
    <row r="2082" spans="1:11" hidden="1" x14ac:dyDescent="0.25">
      <c r="A2082" s="22" t="s">
        <v>4347</v>
      </c>
      <c r="B2082" s="22">
        <v>1998</v>
      </c>
      <c r="C2082" s="22" t="s">
        <v>5577</v>
      </c>
      <c r="D2082" s="22">
        <v>35679</v>
      </c>
      <c r="E2082" s="22" t="s">
        <v>97</v>
      </c>
      <c r="G2082" s="61" t="s">
        <v>77</v>
      </c>
      <c r="H2082" s="65">
        <v>0</v>
      </c>
      <c r="I2082" s="65">
        <v>0</v>
      </c>
      <c r="J2082" s="65">
        <v>0</v>
      </c>
      <c r="K2082" s="65">
        <v>0</v>
      </c>
    </row>
    <row r="2083" spans="1:11" hidden="1" x14ac:dyDescent="0.25">
      <c r="A2083" s="22" t="s">
        <v>4348</v>
      </c>
      <c r="B2083" s="22">
        <v>1998</v>
      </c>
      <c r="C2083" s="22" t="s">
        <v>5577</v>
      </c>
      <c r="D2083" s="22">
        <v>35680</v>
      </c>
      <c r="E2083" s="22" t="s">
        <v>97</v>
      </c>
      <c r="F2083" s="22" t="s">
        <v>4962</v>
      </c>
      <c r="G2083" s="61" t="s">
        <v>77</v>
      </c>
      <c r="H2083" s="65"/>
      <c r="I2083" s="65"/>
      <c r="J2083" s="65"/>
      <c r="K2083" s="65"/>
    </row>
    <row r="2084" spans="1:11" hidden="1" x14ac:dyDescent="0.25">
      <c r="A2084" s="22" t="s">
        <v>4349</v>
      </c>
      <c r="B2084" s="22">
        <v>1998</v>
      </c>
      <c r="C2084" s="22" t="s">
        <v>5577</v>
      </c>
      <c r="D2084" s="22">
        <v>35681</v>
      </c>
      <c r="E2084" s="22" t="s">
        <v>97</v>
      </c>
      <c r="F2084" s="22" t="s">
        <v>4963</v>
      </c>
      <c r="G2084" s="61" t="s">
        <v>77</v>
      </c>
      <c r="H2084" s="65"/>
      <c r="I2084" s="65"/>
      <c r="J2084" s="65"/>
      <c r="K2084" s="65"/>
    </row>
    <row r="2085" spans="1:11" hidden="1" x14ac:dyDescent="0.25">
      <c r="A2085" s="22" t="s">
        <v>4350</v>
      </c>
      <c r="B2085" s="22">
        <v>1998</v>
      </c>
      <c r="C2085" s="22" t="s">
        <v>5577</v>
      </c>
      <c r="D2085" s="22">
        <v>35682</v>
      </c>
      <c r="E2085" s="22" t="s">
        <v>97</v>
      </c>
      <c r="G2085" s="61" t="s">
        <v>77</v>
      </c>
      <c r="H2085" s="65">
        <v>0</v>
      </c>
      <c r="I2085" s="65">
        <v>0</v>
      </c>
      <c r="J2085" s="65">
        <v>0</v>
      </c>
      <c r="K2085" s="65">
        <v>0</v>
      </c>
    </row>
    <row r="2086" spans="1:11" hidden="1" x14ac:dyDescent="0.25">
      <c r="A2086" s="22" t="s">
        <v>4351</v>
      </c>
      <c r="B2086" s="22">
        <v>1998</v>
      </c>
      <c r="C2086" s="22" t="s">
        <v>5577</v>
      </c>
      <c r="D2086" s="22">
        <v>35683</v>
      </c>
      <c r="E2086" s="22" t="s">
        <v>97</v>
      </c>
      <c r="F2086" s="22" t="s">
        <v>4964</v>
      </c>
      <c r="G2086" s="61" t="s">
        <v>77</v>
      </c>
      <c r="H2086" s="55"/>
      <c r="I2086" s="65"/>
      <c r="J2086" s="65"/>
      <c r="K2086" s="65"/>
    </row>
    <row r="2087" spans="1:11" hidden="1" x14ac:dyDescent="0.25">
      <c r="A2087" s="22" t="s">
        <v>4352</v>
      </c>
      <c r="B2087" s="22">
        <v>1998</v>
      </c>
      <c r="C2087" s="22" t="s">
        <v>5577</v>
      </c>
      <c r="D2087" s="22">
        <v>35684</v>
      </c>
      <c r="E2087" s="22" t="s">
        <v>97</v>
      </c>
      <c r="F2087" s="22" t="s">
        <v>4965</v>
      </c>
      <c r="G2087" s="61" t="s">
        <v>77</v>
      </c>
      <c r="H2087" s="55"/>
      <c r="I2087" s="65"/>
      <c r="J2087" s="65"/>
      <c r="K2087" s="65"/>
    </row>
    <row r="2088" spans="1:11" hidden="1" x14ac:dyDescent="0.25">
      <c r="A2088" s="22" t="s">
        <v>4353</v>
      </c>
      <c r="B2088" s="22">
        <v>1998</v>
      </c>
      <c r="C2088" s="22" t="s">
        <v>5577</v>
      </c>
      <c r="D2088" s="22">
        <v>35685</v>
      </c>
      <c r="E2088" s="22" t="s">
        <v>97</v>
      </c>
      <c r="G2088" s="61" t="s">
        <v>77</v>
      </c>
      <c r="H2088" s="65">
        <v>0</v>
      </c>
      <c r="I2088" s="65">
        <v>0</v>
      </c>
      <c r="J2088" s="65">
        <v>0</v>
      </c>
      <c r="K2088" s="65">
        <v>0</v>
      </c>
    </row>
    <row r="2089" spans="1:11" hidden="1" x14ac:dyDescent="0.25">
      <c r="A2089" s="22" t="s">
        <v>4354</v>
      </c>
      <c r="B2089" s="22">
        <v>1998</v>
      </c>
      <c r="C2089" s="22" t="s">
        <v>5577</v>
      </c>
      <c r="D2089" s="22">
        <v>35686</v>
      </c>
      <c r="E2089" s="22" t="s">
        <v>97</v>
      </c>
      <c r="F2089" s="22" t="s">
        <v>4966</v>
      </c>
      <c r="G2089" s="61" t="s">
        <v>77</v>
      </c>
      <c r="H2089" s="46">
        <v>18.870999999999999</v>
      </c>
      <c r="I2089" s="46">
        <v>3.403</v>
      </c>
      <c r="J2089" s="46">
        <v>5.7160000000000002</v>
      </c>
      <c r="K2089" s="46">
        <v>7.1630000000000003</v>
      </c>
    </row>
    <row r="2090" spans="1:11" hidden="1" x14ac:dyDescent="0.25">
      <c r="A2090" s="22" t="s">
        <v>4355</v>
      </c>
      <c r="B2090" s="22">
        <v>1998</v>
      </c>
      <c r="C2090" s="22" t="s">
        <v>5577</v>
      </c>
      <c r="D2090" s="22">
        <v>35687</v>
      </c>
      <c r="E2090" s="22" t="s">
        <v>97</v>
      </c>
      <c r="F2090" s="22" t="s">
        <v>4967</v>
      </c>
      <c r="G2090" s="61" t="s">
        <v>77</v>
      </c>
      <c r="H2090" s="46">
        <v>5.077</v>
      </c>
      <c r="I2090" s="46">
        <v>8.2200000000000006</v>
      </c>
      <c r="J2090" s="46">
        <v>56.351999999999997</v>
      </c>
      <c r="K2090" s="46">
        <v>4.4130000000000003</v>
      </c>
    </row>
    <row r="2091" spans="1:11" hidden="1" x14ac:dyDescent="0.25">
      <c r="A2091" s="22" t="s">
        <v>4356</v>
      </c>
      <c r="B2091" s="22">
        <v>1998</v>
      </c>
      <c r="C2091" s="22" t="s">
        <v>5577</v>
      </c>
      <c r="D2091" s="22">
        <v>35688</v>
      </c>
      <c r="E2091" s="22" t="s">
        <v>97</v>
      </c>
      <c r="G2091" s="61" t="s">
        <v>77</v>
      </c>
      <c r="H2091" s="65">
        <v>0</v>
      </c>
      <c r="I2091" s="65">
        <v>0</v>
      </c>
      <c r="J2091" s="65">
        <v>0</v>
      </c>
      <c r="K2091" s="65">
        <v>0</v>
      </c>
    </row>
    <row r="2092" spans="1:11" hidden="1" x14ac:dyDescent="0.25">
      <c r="A2092" s="22" t="s">
        <v>4357</v>
      </c>
      <c r="B2092" s="22">
        <v>1998</v>
      </c>
      <c r="C2092" s="22" t="s">
        <v>5577</v>
      </c>
      <c r="D2092" s="22">
        <v>35689</v>
      </c>
      <c r="E2092" s="22" t="s">
        <v>97</v>
      </c>
      <c r="F2092" s="22" t="s">
        <v>4968</v>
      </c>
      <c r="G2092" s="61" t="s">
        <v>77</v>
      </c>
      <c r="H2092" s="46">
        <v>8.9960000000000004</v>
      </c>
      <c r="I2092" s="46">
        <v>1434</v>
      </c>
      <c r="J2092" s="46">
        <v>131.29300000000001</v>
      </c>
      <c r="K2092" s="46">
        <v>11.881</v>
      </c>
    </row>
    <row r="2093" spans="1:11" hidden="1" x14ac:dyDescent="0.25">
      <c r="A2093" s="22" t="s">
        <v>4358</v>
      </c>
      <c r="B2093" s="22">
        <v>1998</v>
      </c>
      <c r="C2093" s="22" t="s">
        <v>5577</v>
      </c>
      <c r="D2093" s="22">
        <v>35690</v>
      </c>
      <c r="E2093" s="22" t="s">
        <v>97</v>
      </c>
      <c r="F2093" s="22" t="s">
        <v>4969</v>
      </c>
      <c r="G2093" s="61" t="s">
        <v>77</v>
      </c>
      <c r="H2093" s="46">
        <v>8.3719999999999999</v>
      </c>
      <c r="I2093" s="46">
        <v>1</v>
      </c>
      <c r="J2093" s="46">
        <v>53.664999999999999</v>
      </c>
      <c r="K2093" s="46">
        <v>5.0380000000000003</v>
      </c>
    </row>
    <row r="2094" spans="1:11" hidden="1" x14ac:dyDescent="0.25">
      <c r="A2094" s="22" t="s">
        <v>4359</v>
      </c>
      <c r="B2094" s="22">
        <v>1998</v>
      </c>
      <c r="C2094" s="22" t="s">
        <v>5577</v>
      </c>
      <c r="D2094" s="22">
        <v>35691</v>
      </c>
      <c r="E2094" s="22" t="s">
        <v>97</v>
      </c>
      <c r="G2094" s="61" t="s">
        <v>77</v>
      </c>
      <c r="H2094" s="65">
        <v>0</v>
      </c>
      <c r="I2094" s="65">
        <v>0</v>
      </c>
      <c r="J2094" s="65">
        <v>0</v>
      </c>
      <c r="K2094" s="65">
        <v>0</v>
      </c>
    </row>
    <row r="2095" spans="1:11" hidden="1" x14ac:dyDescent="0.25">
      <c r="A2095" s="22" t="s">
        <v>4360</v>
      </c>
      <c r="B2095" s="22">
        <v>1998</v>
      </c>
      <c r="C2095" s="22" t="s">
        <v>5577</v>
      </c>
      <c r="D2095" s="22">
        <v>35692</v>
      </c>
      <c r="E2095" s="22" t="s">
        <v>97</v>
      </c>
      <c r="G2095" s="61" t="s">
        <v>77</v>
      </c>
      <c r="H2095" s="65">
        <v>0</v>
      </c>
      <c r="I2095" s="65">
        <v>0</v>
      </c>
      <c r="J2095" s="65">
        <v>0</v>
      </c>
      <c r="K2095" s="65">
        <v>0</v>
      </c>
    </row>
    <row r="2096" spans="1:11" hidden="1" x14ac:dyDescent="0.25">
      <c r="A2096" s="22" t="s">
        <v>4361</v>
      </c>
      <c r="B2096" s="22">
        <v>1998</v>
      </c>
      <c r="C2096" s="22" t="s">
        <v>5577</v>
      </c>
      <c r="D2096" s="22">
        <v>35693</v>
      </c>
      <c r="E2096" s="22" t="s">
        <v>97</v>
      </c>
      <c r="F2096" s="22" t="s">
        <v>4970</v>
      </c>
      <c r="G2096" s="61" t="s">
        <v>77</v>
      </c>
      <c r="H2096" s="46">
        <v>8.2129999999999992</v>
      </c>
      <c r="I2096" s="46">
        <v>16136</v>
      </c>
      <c r="J2096" s="46">
        <v>182.77500000000001</v>
      </c>
      <c r="K2096" s="46">
        <v>5.9939999999999998</v>
      </c>
    </row>
    <row r="2097" spans="1:11" hidden="1" x14ac:dyDescent="0.25">
      <c r="A2097" s="22" t="s">
        <v>4326</v>
      </c>
      <c r="B2097" s="22">
        <v>1998</v>
      </c>
      <c r="C2097" s="22" t="s">
        <v>5577</v>
      </c>
      <c r="D2097" s="22">
        <v>35694</v>
      </c>
      <c r="E2097" s="22" t="s">
        <v>100</v>
      </c>
      <c r="G2097" s="61" t="s">
        <v>77</v>
      </c>
      <c r="H2097" s="65">
        <v>0</v>
      </c>
      <c r="I2097" s="65">
        <v>0</v>
      </c>
      <c r="J2097" s="65">
        <v>0</v>
      </c>
      <c r="K2097" s="65">
        <v>0</v>
      </c>
    </row>
    <row r="2098" spans="1:11" hidden="1" x14ac:dyDescent="0.25">
      <c r="A2098" s="22" t="s">
        <v>4327</v>
      </c>
      <c r="B2098" s="22">
        <v>1998</v>
      </c>
      <c r="C2098" s="22" t="s">
        <v>5577</v>
      </c>
      <c r="D2098" s="22">
        <v>35695</v>
      </c>
      <c r="E2098" s="22" t="s">
        <v>100</v>
      </c>
      <c r="F2098" s="22" t="s">
        <v>4950</v>
      </c>
      <c r="G2098" s="61" t="s">
        <v>77</v>
      </c>
      <c r="H2098" s="46">
        <v>31.085000000000001</v>
      </c>
      <c r="I2098" s="46">
        <v>11.683</v>
      </c>
      <c r="J2098" s="46">
        <v>12.784000000000001</v>
      </c>
      <c r="K2098" s="46">
        <v>10.404</v>
      </c>
    </row>
    <row r="2099" spans="1:11" hidden="1" x14ac:dyDescent="0.25">
      <c r="A2099" s="22" t="s">
        <v>4328</v>
      </c>
      <c r="B2099" s="22">
        <v>1998</v>
      </c>
      <c r="C2099" s="22" t="s">
        <v>5577</v>
      </c>
      <c r="D2099" s="22">
        <v>35696</v>
      </c>
      <c r="E2099" s="22" t="s">
        <v>100</v>
      </c>
      <c r="F2099" s="22" t="s">
        <v>4951</v>
      </c>
      <c r="G2099" s="61" t="s">
        <v>77</v>
      </c>
      <c r="H2099" s="46">
        <v>12.672000000000001</v>
      </c>
      <c r="I2099" s="46">
        <v>16.582999999999998</v>
      </c>
      <c r="J2099" s="46">
        <v>161.17599999999999</v>
      </c>
      <c r="K2099" s="46">
        <v>10.587</v>
      </c>
    </row>
    <row r="2100" spans="1:11" hidden="1" x14ac:dyDescent="0.25">
      <c r="A2100" s="22" t="s">
        <v>4329</v>
      </c>
      <c r="B2100" s="22">
        <v>1998</v>
      </c>
      <c r="C2100" s="22" t="s">
        <v>5577</v>
      </c>
      <c r="D2100" s="22">
        <v>35697</v>
      </c>
      <c r="E2100" s="22" t="s">
        <v>100</v>
      </c>
      <c r="G2100" s="61" t="s">
        <v>77</v>
      </c>
      <c r="H2100" s="65">
        <v>0</v>
      </c>
      <c r="I2100" s="65">
        <v>0</v>
      </c>
      <c r="J2100" s="65">
        <v>0</v>
      </c>
      <c r="K2100" s="65">
        <v>0</v>
      </c>
    </row>
    <row r="2101" spans="1:11" hidden="1" x14ac:dyDescent="0.25">
      <c r="A2101" s="22" t="s">
        <v>4330</v>
      </c>
      <c r="B2101" s="22">
        <v>1998</v>
      </c>
      <c r="C2101" s="22" t="s">
        <v>5577</v>
      </c>
      <c r="D2101" s="22">
        <v>35698</v>
      </c>
      <c r="E2101" s="22" t="s">
        <v>100</v>
      </c>
      <c r="F2101" s="22" t="s">
        <v>4952</v>
      </c>
      <c r="G2101" s="61" t="s">
        <v>77</v>
      </c>
      <c r="H2101" s="46">
        <v>0.27200000000000002</v>
      </c>
      <c r="I2101" s="46">
        <v>0.52700000000000002</v>
      </c>
      <c r="J2101" s="65">
        <v>0</v>
      </c>
      <c r="K2101" s="46">
        <v>77.320999999999998</v>
      </c>
    </row>
    <row r="2102" spans="1:11" hidden="1" x14ac:dyDescent="0.25">
      <c r="A2102" s="22" t="s">
        <v>4331</v>
      </c>
      <c r="B2102" s="22">
        <v>1998</v>
      </c>
      <c r="C2102" s="22" t="s">
        <v>5577</v>
      </c>
      <c r="D2102" s="22">
        <v>35699</v>
      </c>
      <c r="E2102" s="22" t="s">
        <v>100</v>
      </c>
      <c r="F2102" s="22" t="s">
        <v>4953</v>
      </c>
      <c r="G2102" s="61" t="s">
        <v>77</v>
      </c>
      <c r="H2102" s="46">
        <v>4.9950000000000001</v>
      </c>
      <c r="I2102" s="46">
        <v>2.4710000000000001</v>
      </c>
      <c r="J2102" s="46">
        <v>99.971000000000004</v>
      </c>
      <c r="K2102" s="46">
        <v>5.0830000000000002</v>
      </c>
    </row>
    <row r="2103" spans="1:11" hidden="1" x14ac:dyDescent="0.25">
      <c r="A2103" s="22" t="s">
        <v>4332</v>
      </c>
      <c r="B2103" s="22">
        <v>1998</v>
      </c>
      <c r="C2103" s="22" t="s">
        <v>5577</v>
      </c>
      <c r="D2103" s="22">
        <v>35700</v>
      </c>
      <c r="E2103" s="22" t="s">
        <v>100</v>
      </c>
      <c r="G2103" s="61" t="s">
        <v>77</v>
      </c>
      <c r="H2103" s="65">
        <v>0</v>
      </c>
      <c r="I2103" s="65">
        <v>0</v>
      </c>
      <c r="J2103" s="65">
        <v>0</v>
      </c>
      <c r="K2103" s="65">
        <v>0</v>
      </c>
    </row>
    <row r="2104" spans="1:11" hidden="1" x14ac:dyDescent="0.25">
      <c r="A2104" s="22" t="s">
        <v>4333</v>
      </c>
      <c r="B2104" s="22">
        <v>1998</v>
      </c>
      <c r="C2104" s="22" t="s">
        <v>5577</v>
      </c>
      <c r="D2104" s="22">
        <v>35701</v>
      </c>
      <c r="E2104" s="22" t="s">
        <v>100</v>
      </c>
      <c r="G2104" s="61" t="s">
        <v>77</v>
      </c>
      <c r="H2104" s="65"/>
      <c r="I2104" s="65"/>
      <c r="J2104" s="65"/>
      <c r="K2104" s="65"/>
    </row>
    <row r="2105" spans="1:11" hidden="1" x14ac:dyDescent="0.25">
      <c r="A2105" s="22" t="s">
        <v>4334</v>
      </c>
      <c r="B2105" s="22">
        <v>1998</v>
      </c>
      <c r="C2105" s="22" t="s">
        <v>5577</v>
      </c>
      <c r="D2105" s="22">
        <v>35702</v>
      </c>
      <c r="E2105" s="22" t="s">
        <v>100</v>
      </c>
      <c r="G2105" s="61" t="s">
        <v>77</v>
      </c>
      <c r="H2105" s="65"/>
      <c r="I2105" s="65"/>
      <c r="J2105" s="65"/>
      <c r="K2105" s="65"/>
    </row>
    <row r="2106" spans="1:11" hidden="1" x14ac:dyDescent="0.25">
      <c r="A2106" s="22" t="s">
        <v>4335</v>
      </c>
      <c r="B2106" s="22">
        <v>1998</v>
      </c>
      <c r="C2106" s="22" t="s">
        <v>5577</v>
      </c>
      <c r="D2106" s="22">
        <v>35703</v>
      </c>
      <c r="E2106" s="22" t="s">
        <v>100</v>
      </c>
      <c r="G2106" s="61" t="s">
        <v>77</v>
      </c>
      <c r="H2106" s="65">
        <v>0</v>
      </c>
      <c r="I2106" s="65">
        <v>0</v>
      </c>
      <c r="J2106" s="65">
        <v>0</v>
      </c>
      <c r="K2106" s="65">
        <v>0</v>
      </c>
    </row>
    <row r="2107" spans="1:11" hidden="1" x14ac:dyDescent="0.25">
      <c r="A2107" s="22" t="s">
        <v>4336</v>
      </c>
      <c r="B2107" s="22">
        <v>1998</v>
      </c>
      <c r="C2107" s="22" t="s">
        <v>5577</v>
      </c>
      <c r="D2107" s="22">
        <v>35704</v>
      </c>
      <c r="E2107" s="22" t="s">
        <v>100</v>
      </c>
      <c r="F2107" s="22" t="s">
        <v>4954</v>
      </c>
      <c r="G2107" s="61" t="s">
        <v>77</v>
      </c>
      <c r="H2107" s="46">
        <v>11.787000000000001</v>
      </c>
      <c r="I2107" s="46">
        <v>3.1819999999999999</v>
      </c>
      <c r="J2107" s="65">
        <v>0</v>
      </c>
      <c r="K2107" s="46">
        <v>2.2679999999999998</v>
      </c>
    </row>
    <row r="2108" spans="1:11" hidden="1" x14ac:dyDescent="0.25">
      <c r="A2108" s="22" t="s">
        <v>4337</v>
      </c>
      <c r="B2108" s="22">
        <v>1998</v>
      </c>
      <c r="C2108" s="22" t="s">
        <v>5577</v>
      </c>
      <c r="D2108" s="22">
        <v>35705</v>
      </c>
      <c r="E2108" s="22" t="s">
        <v>100</v>
      </c>
      <c r="F2108" s="22" t="s">
        <v>4955</v>
      </c>
      <c r="G2108" s="61" t="s">
        <v>77</v>
      </c>
      <c r="H2108" s="46">
        <v>25.344000000000001</v>
      </c>
      <c r="I2108" s="46">
        <v>30.297999999999998</v>
      </c>
      <c r="J2108" s="46">
        <v>38.180999999999997</v>
      </c>
      <c r="K2108" s="46">
        <v>37.987000000000002</v>
      </c>
    </row>
    <row r="2109" spans="1:11" hidden="1" x14ac:dyDescent="0.25">
      <c r="A2109" s="22" t="s">
        <v>4338</v>
      </c>
      <c r="B2109" s="22">
        <v>1998</v>
      </c>
      <c r="C2109" s="22" t="s">
        <v>5577</v>
      </c>
      <c r="D2109" s="22">
        <v>35706</v>
      </c>
      <c r="E2109" s="22" t="s">
        <v>100</v>
      </c>
      <c r="G2109" s="61" t="s">
        <v>77</v>
      </c>
      <c r="H2109" s="65">
        <v>0</v>
      </c>
      <c r="I2109" s="65">
        <v>0</v>
      </c>
      <c r="J2109" s="65">
        <v>0</v>
      </c>
      <c r="K2109" s="65">
        <v>0</v>
      </c>
    </row>
    <row r="2110" spans="1:11" hidden="1" x14ac:dyDescent="0.25">
      <c r="A2110" s="22" t="s">
        <v>4339</v>
      </c>
      <c r="B2110" s="22">
        <v>1998</v>
      </c>
      <c r="C2110" s="22" t="s">
        <v>5577</v>
      </c>
      <c r="D2110" s="22">
        <v>35707</v>
      </c>
      <c r="E2110" s="22" t="s">
        <v>100</v>
      </c>
      <c r="F2110" s="22" t="s">
        <v>4956</v>
      </c>
      <c r="G2110" s="61" t="s">
        <v>77</v>
      </c>
      <c r="H2110" s="46">
        <v>34.512</v>
      </c>
      <c r="I2110" s="65">
        <v>0</v>
      </c>
      <c r="J2110" s="46">
        <v>9.6760000000000002</v>
      </c>
      <c r="K2110" s="46">
        <v>4.0979999999999999</v>
      </c>
    </row>
    <row r="2111" spans="1:11" hidden="1" x14ac:dyDescent="0.25">
      <c r="A2111" s="22" t="s">
        <v>4340</v>
      </c>
      <c r="B2111" s="22">
        <v>1998</v>
      </c>
      <c r="C2111" s="22" t="s">
        <v>5577</v>
      </c>
      <c r="D2111" s="22">
        <v>35708</v>
      </c>
      <c r="E2111" s="22" t="s">
        <v>100</v>
      </c>
      <c r="F2111" s="22" t="s">
        <v>4957</v>
      </c>
      <c r="G2111" s="61" t="s">
        <v>77</v>
      </c>
      <c r="H2111" s="46">
        <v>15.503</v>
      </c>
      <c r="I2111" s="65">
        <v>0</v>
      </c>
      <c r="J2111" s="46">
        <v>46.817999999999998</v>
      </c>
      <c r="K2111" s="46">
        <v>11.385999999999999</v>
      </c>
    </row>
    <row r="2112" spans="1:11" hidden="1" x14ac:dyDescent="0.25">
      <c r="A2112" s="22" t="s">
        <v>4341</v>
      </c>
      <c r="B2112" s="22">
        <v>1998</v>
      </c>
      <c r="C2112" s="22" t="s">
        <v>5577</v>
      </c>
      <c r="D2112" s="22">
        <v>35709</v>
      </c>
      <c r="E2112" s="22" t="s">
        <v>100</v>
      </c>
      <c r="G2112" s="61" t="s">
        <v>77</v>
      </c>
      <c r="H2112" s="65">
        <v>0</v>
      </c>
      <c r="I2112" s="65">
        <v>0</v>
      </c>
      <c r="J2112" s="65">
        <v>0</v>
      </c>
      <c r="K2112" s="65">
        <v>0</v>
      </c>
    </row>
    <row r="2113" spans="1:11" hidden="1" x14ac:dyDescent="0.25">
      <c r="A2113" s="22" t="s">
        <v>4342</v>
      </c>
      <c r="B2113" s="22">
        <v>1998</v>
      </c>
      <c r="C2113" s="22" t="s">
        <v>5577</v>
      </c>
      <c r="D2113" s="22">
        <v>35710</v>
      </c>
      <c r="E2113" s="22" t="s">
        <v>100</v>
      </c>
      <c r="F2113" s="22" t="s">
        <v>4958</v>
      </c>
      <c r="G2113" s="61" t="s">
        <v>77</v>
      </c>
      <c r="H2113" s="46">
        <v>12.298999999999999</v>
      </c>
      <c r="I2113" s="46">
        <v>2.726</v>
      </c>
      <c r="J2113" s="46">
        <v>4.1109999999999998</v>
      </c>
      <c r="K2113" s="46">
        <v>4.4880000000000004</v>
      </c>
    </row>
    <row r="2114" spans="1:11" hidden="1" x14ac:dyDescent="0.25">
      <c r="A2114" s="22" t="s">
        <v>4343</v>
      </c>
      <c r="B2114" s="22">
        <v>1998</v>
      </c>
      <c r="C2114" s="22" t="s">
        <v>5577</v>
      </c>
      <c r="D2114" s="22">
        <v>35711</v>
      </c>
      <c r="E2114" s="22" t="s">
        <v>100</v>
      </c>
      <c r="F2114" s="22" t="s">
        <v>4959</v>
      </c>
      <c r="G2114" s="61" t="s">
        <v>77</v>
      </c>
      <c r="H2114" s="46">
        <v>9.4E-2</v>
      </c>
      <c r="I2114" s="46">
        <v>7.2590000000000003</v>
      </c>
      <c r="J2114" s="46">
        <v>77.411000000000001</v>
      </c>
      <c r="K2114" s="46">
        <v>29.890999999999998</v>
      </c>
    </row>
    <row r="2115" spans="1:11" hidden="1" x14ac:dyDescent="0.25">
      <c r="A2115" s="22" t="s">
        <v>4362</v>
      </c>
      <c r="B2115" s="22">
        <v>1998</v>
      </c>
      <c r="C2115" s="22" t="s">
        <v>5577</v>
      </c>
      <c r="D2115" s="22">
        <v>35712</v>
      </c>
      <c r="E2115" s="22" t="s">
        <v>106</v>
      </c>
      <c r="G2115" s="61" t="s">
        <v>77</v>
      </c>
      <c r="H2115" s="65">
        <v>0</v>
      </c>
      <c r="I2115" s="65">
        <v>0</v>
      </c>
      <c r="J2115" s="65">
        <v>0</v>
      </c>
      <c r="K2115" s="65">
        <v>0</v>
      </c>
    </row>
    <row r="2116" spans="1:11" hidden="1" x14ac:dyDescent="0.25">
      <c r="A2116" s="22" t="s">
        <v>4363</v>
      </c>
      <c r="B2116" s="22">
        <v>1998</v>
      </c>
      <c r="C2116" s="22" t="s">
        <v>5577</v>
      </c>
      <c r="D2116" s="22">
        <v>35713</v>
      </c>
      <c r="E2116" s="22" t="s">
        <v>106</v>
      </c>
      <c r="F2116" s="22" t="s">
        <v>4971</v>
      </c>
      <c r="G2116" s="61" t="s">
        <v>77</v>
      </c>
      <c r="H2116" s="46">
        <v>6.6289999999999996</v>
      </c>
      <c r="I2116" s="46">
        <v>4.7809999999999997</v>
      </c>
      <c r="J2116" s="46">
        <v>0.85</v>
      </c>
      <c r="K2116" s="46">
        <v>1.5669999999999999</v>
      </c>
    </row>
    <row r="2117" spans="1:11" hidden="1" x14ac:dyDescent="0.25">
      <c r="A2117" s="22" t="s">
        <v>4364</v>
      </c>
      <c r="B2117" s="22">
        <v>1998</v>
      </c>
      <c r="C2117" s="22" t="s">
        <v>5577</v>
      </c>
      <c r="D2117" s="22">
        <v>35714</v>
      </c>
      <c r="E2117" s="22" t="s">
        <v>106</v>
      </c>
      <c r="F2117" s="22" t="s">
        <v>4972</v>
      </c>
      <c r="G2117" s="61" t="s">
        <v>77</v>
      </c>
      <c r="H2117" s="65">
        <f>7.951+16.116</f>
        <v>24.067</v>
      </c>
      <c r="I2117" s="65">
        <f>16.413+21.886</f>
        <v>38.298999999999999</v>
      </c>
      <c r="J2117" s="65">
        <f>78.348+38.414</f>
        <v>116.762</v>
      </c>
      <c r="K2117" s="65">
        <f>1.498+3.09</f>
        <v>4.5880000000000001</v>
      </c>
    </row>
    <row r="2118" spans="1:11" hidden="1" x14ac:dyDescent="0.25">
      <c r="A2118" s="22" t="s">
        <v>4365</v>
      </c>
      <c r="B2118" s="22">
        <v>1998</v>
      </c>
      <c r="C2118" s="22" t="s">
        <v>5577</v>
      </c>
      <c r="D2118" s="22">
        <v>35715</v>
      </c>
      <c r="E2118" s="22" t="s">
        <v>106</v>
      </c>
      <c r="G2118" s="61" t="s">
        <v>77</v>
      </c>
      <c r="H2118" s="65">
        <v>0</v>
      </c>
      <c r="I2118" s="65">
        <v>0</v>
      </c>
      <c r="J2118" s="65">
        <v>0</v>
      </c>
      <c r="K2118" s="65">
        <v>0</v>
      </c>
    </row>
    <row r="2119" spans="1:11" hidden="1" x14ac:dyDescent="0.25">
      <c r="A2119" s="22" t="s">
        <v>4366</v>
      </c>
      <c r="B2119" s="22">
        <v>1998</v>
      </c>
      <c r="C2119" s="22" t="s">
        <v>5577</v>
      </c>
      <c r="D2119" s="22">
        <v>35716</v>
      </c>
      <c r="E2119" s="22" t="s">
        <v>106</v>
      </c>
      <c r="F2119" s="22" t="s">
        <v>4973</v>
      </c>
      <c r="G2119" s="61" t="s">
        <v>77</v>
      </c>
      <c r="H2119" s="46">
        <v>10.166</v>
      </c>
      <c r="I2119" s="46">
        <v>6.8209999999999997</v>
      </c>
      <c r="J2119" s="46">
        <v>0.36499999999999999</v>
      </c>
      <c r="K2119" s="46">
        <v>0.95899999999999996</v>
      </c>
    </row>
    <row r="2120" spans="1:11" hidden="1" x14ac:dyDescent="0.25">
      <c r="A2120" s="22" t="s">
        <v>4367</v>
      </c>
      <c r="B2120" s="22">
        <v>1998</v>
      </c>
      <c r="C2120" s="22" t="s">
        <v>5577</v>
      </c>
      <c r="D2120" s="22">
        <v>35717</v>
      </c>
      <c r="E2120" s="22" t="s">
        <v>106</v>
      </c>
      <c r="F2120" s="22" t="s">
        <v>4974</v>
      </c>
      <c r="G2120" s="61" t="s">
        <v>77</v>
      </c>
      <c r="H2120" s="65">
        <f>4.83+6.519</f>
        <v>11.349</v>
      </c>
      <c r="I2120" s="65">
        <f>21.808+14.958</f>
        <v>36.765999999999998</v>
      </c>
      <c r="J2120" s="65">
        <v>64.700999999999993</v>
      </c>
      <c r="K2120" s="65">
        <f>1.792+0.953</f>
        <v>2.7450000000000001</v>
      </c>
    </row>
    <row r="2121" spans="1:11" hidden="1" x14ac:dyDescent="0.25">
      <c r="A2121" s="22" t="s">
        <v>4368</v>
      </c>
      <c r="B2121" s="22">
        <v>1998</v>
      </c>
      <c r="C2121" s="22" t="s">
        <v>5577</v>
      </c>
      <c r="D2121" s="22">
        <v>35718</v>
      </c>
      <c r="E2121" s="22" t="s">
        <v>106</v>
      </c>
      <c r="G2121" s="61" t="s">
        <v>77</v>
      </c>
      <c r="H2121" s="65">
        <v>0</v>
      </c>
      <c r="I2121" s="46">
        <v>21.526</v>
      </c>
      <c r="J2121" s="65">
        <v>0</v>
      </c>
      <c r="K2121" s="65">
        <v>0</v>
      </c>
    </row>
    <row r="2122" spans="1:11" hidden="1" x14ac:dyDescent="0.25">
      <c r="A2122" s="22" t="s">
        <v>4369</v>
      </c>
      <c r="B2122" s="22">
        <v>1998</v>
      </c>
      <c r="C2122" s="22" t="s">
        <v>5577</v>
      </c>
      <c r="D2122" s="22">
        <v>35719</v>
      </c>
      <c r="E2122" s="22" t="s">
        <v>106</v>
      </c>
      <c r="F2122" s="22" t="s">
        <v>4975</v>
      </c>
      <c r="G2122" s="61" t="s">
        <v>77</v>
      </c>
      <c r="H2122" s="46">
        <v>11.25</v>
      </c>
      <c r="I2122" s="46">
        <v>6.13</v>
      </c>
      <c r="J2122" s="46">
        <v>0.503</v>
      </c>
      <c r="K2122" s="46">
        <v>1.5640000000000001</v>
      </c>
    </row>
    <row r="2123" spans="1:11" hidden="1" x14ac:dyDescent="0.25">
      <c r="A2123" s="22" t="s">
        <v>4370</v>
      </c>
      <c r="B2123" s="22">
        <v>1998</v>
      </c>
      <c r="C2123" s="22" t="s">
        <v>5577</v>
      </c>
      <c r="D2123" s="22">
        <v>35720</v>
      </c>
      <c r="E2123" s="22" t="s">
        <v>106</v>
      </c>
      <c r="G2123" s="61" t="s">
        <v>77</v>
      </c>
      <c r="H2123" s="65"/>
      <c r="I2123" s="65"/>
      <c r="J2123" s="65"/>
      <c r="K2123" s="65"/>
    </row>
    <row r="2124" spans="1:11" hidden="1" x14ac:dyDescent="0.25">
      <c r="A2124" s="22" t="s">
        <v>4371</v>
      </c>
      <c r="B2124" s="22">
        <v>1998</v>
      </c>
      <c r="C2124" s="22" t="s">
        <v>5577</v>
      </c>
      <c r="D2124" s="22">
        <v>35721</v>
      </c>
      <c r="E2124" s="22" t="s">
        <v>106</v>
      </c>
      <c r="G2124" s="61" t="s">
        <v>77</v>
      </c>
      <c r="H2124" s="65">
        <v>0</v>
      </c>
      <c r="I2124" s="65">
        <v>0</v>
      </c>
      <c r="J2124" s="65">
        <v>0</v>
      </c>
      <c r="K2124" s="65">
        <v>0</v>
      </c>
    </row>
    <row r="2125" spans="1:11" hidden="1" x14ac:dyDescent="0.25">
      <c r="A2125" s="22" t="s">
        <v>4372</v>
      </c>
      <c r="B2125" s="22">
        <v>1998</v>
      </c>
      <c r="C2125" s="22" t="s">
        <v>5577</v>
      </c>
      <c r="D2125" s="22">
        <v>35722</v>
      </c>
      <c r="E2125" s="22" t="s">
        <v>106</v>
      </c>
      <c r="F2125" s="22" t="s">
        <v>4976</v>
      </c>
      <c r="G2125" s="61" t="s">
        <v>77</v>
      </c>
      <c r="H2125" s="46">
        <v>9.9740000000000002</v>
      </c>
      <c r="I2125" s="46">
        <v>10.073</v>
      </c>
      <c r="J2125" s="46">
        <v>35.927999999999997</v>
      </c>
      <c r="K2125" s="46">
        <v>1.58</v>
      </c>
    </row>
    <row r="2126" spans="1:11" hidden="1" x14ac:dyDescent="0.25">
      <c r="A2126" s="22" t="s">
        <v>4373</v>
      </c>
      <c r="B2126" s="22">
        <v>1998</v>
      </c>
      <c r="C2126" s="22" t="s">
        <v>5577</v>
      </c>
      <c r="D2126" s="22">
        <v>35723</v>
      </c>
      <c r="E2126" s="22" t="s">
        <v>106</v>
      </c>
      <c r="F2126" s="22" t="s">
        <v>4977</v>
      </c>
      <c r="G2126" s="61" t="s">
        <v>77</v>
      </c>
      <c r="H2126" s="46">
        <v>8.1319999999999997</v>
      </c>
      <c r="I2126" s="46">
        <v>13.916</v>
      </c>
      <c r="J2126" s="46">
        <v>95.671999999999997</v>
      </c>
      <c r="K2126" s="46">
        <v>23.914999999999999</v>
      </c>
    </row>
    <row r="2127" spans="1:11" hidden="1" x14ac:dyDescent="0.25">
      <c r="A2127" s="22" t="s">
        <v>4374</v>
      </c>
      <c r="B2127" s="22">
        <v>1998</v>
      </c>
      <c r="C2127" s="22" t="s">
        <v>5577</v>
      </c>
      <c r="D2127" s="22">
        <v>35724</v>
      </c>
      <c r="E2127" s="22" t="s">
        <v>106</v>
      </c>
      <c r="G2127" s="61" t="s">
        <v>77</v>
      </c>
      <c r="H2127" s="65">
        <v>0</v>
      </c>
      <c r="I2127" s="65">
        <v>0</v>
      </c>
      <c r="J2127" s="65">
        <v>0</v>
      </c>
      <c r="K2127" s="65">
        <v>0</v>
      </c>
    </row>
    <row r="2128" spans="1:11" hidden="1" x14ac:dyDescent="0.25">
      <c r="A2128" s="22" t="s">
        <v>4375</v>
      </c>
      <c r="B2128" s="22">
        <v>1998</v>
      </c>
      <c r="C2128" s="22" t="s">
        <v>5577</v>
      </c>
      <c r="D2128" s="22">
        <v>35725</v>
      </c>
      <c r="E2128" s="22" t="s">
        <v>106</v>
      </c>
      <c r="F2128" s="22" t="s">
        <v>4978</v>
      </c>
      <c r="G2128" s="61" t="s">
        <v>77</v>
      </c>
      <c r="H2128" s="46">
        <v>26.126999999999999</v>
      </c>
      <c r="I2128" s="46">
        <v>15.835000000000001</v>
      </c>
      <c r="J2128" s="46">
        <v>11.37</v>
      </c>
      <c r="K2128" s="46">
        <v>6.9189999999999996</v>
      </c>
    </row>
    <row r="2129" spans="1:16" hidden="1" x14ac:dyDescent="0.25">
      <c r="A2129" s="22" t="s">
        <v>4376</v>
      </c>
      <c r="B2129" s="22">
        <v>1998</v>
      </c>
      <c r="C2129" s="22" t="s">
        <v>5577</v>
      </c>
      <c r="D2129" s="22">
        <v>35726</v>
      </c>
      <c r="E2129" s="22" t="s">
        <v>106</v>
      </c>
      <c r="F2129" s="22" t="s">
        <v>4979</v>
      </c>
      <c r="G2129" s="61" t="s">
        <v>77</v>
      </c>
      <c r="H2129" s="46">
        <v>7.6310000000000002</v>
      </c>
      <c r="I2129" s="46">
        <v>17.785</v>
      </c>
      <c r="J2129" s="46">
        <v>89.673000000000002</v>
      </c>
      <c r="K2129" s="46">
        <v>1.0169999999999999</v>
      </c>
    </row>
    <row r="2130" spans="1:16" hidden="1" x14ac:dyDescent="0.25">
      <c r="A2130" s="22" t="s">
        <v>4377</v>
      </c>
      <c r="B2130" s="22">
        <v>1998</v>
      </c>
      <c r="C2130" s="22" t="s">
        <v>5577</v>
      </c>
      <c r="D2130" s="22">
        <v>35727</v>
      </c>
      <c r="E2130" s="22" t="s">
        <v>106</v>
      </c>
      <c r="G2130" s="61" t="s">
        <v>77</v>
      </c>
      <c r="H2130" s="65">
        <v>0</v>
      </c>
      <c r="I2130" s="65">
        <v>0</v>
      </c>
      <c r="J2130" s="65">
        <v>0</v>
      </c>
      <c r="K2130" s="65">
        <v>0</v>
      </c>
    </row>
    <row r="2131" spans="1:16" hidden="1" x14ac:dyDescent="0.25">
      <c r="A2131" s="22" t="s">
        <v>4378</v>
      </c>
      <c r="B2131" s="22">
        <v>1998</v>
      </c>
      <c r="C2131" s="22" t="s">
        <v>5577</v>
      </c>
      <c r="D2131" s="22">
        <v>35728</v>
      </c>
      <c r="E2131" s="22" t="s">
        <v>106</v>
      </c>
      <c r="F2131" s="22" t="s">
        <v>4980</v>
      </c>
      <c r="G2131" s="61" t="s">
        <v>77</v>
      </c>
      <c r="H2131" s="46">
        <v>15.635999999999999</v>
      </c>
      <c r="I2131" s="46">
        <v>9.7509999999999994</v>
      </c>
      <c r="J2131" s="46">
        <v>11.201000000000001</v>
      </c>
      <c r="K2131" s="46">
        <v>1.909</v>
      </c>
    </row>
    <row r="2132" spans="1:16" hidden="1" x14ac:dyDescent="0.25">
      <c r="A2132" s="22" t="s">
        <v>4379</v>
      </c>
      <c r="B2132" s="22">
        <v>1998</v>
      </c>
      <c r="C2132" s="22" t="s">
        <v>5577</v>
      </c>
      <c r="D2132" s="22">
        <v>35729</v>
      </c>
      <c r="E2132" s="22" t="s">
        <v>106</v>
      </c>
      <c r="F2132" s="22" t="s">
        <v>4981</v>
      </c>
      <c r="G2132" s="61" t="s">
        <v>77</v>
      </c>
      <c r="H2132" s="46">
        <v>7.33</v>
      </c>
      <c r="I2132" s="46">
        <v>12.898999999999999</v>
      </c>
      <c r="J2132" s="46">
        <v>46.145000000000003</v>
      </c>
      <c r="K2132" s="46">
        <v>5.7060000000000004</v>
      </c>
    </row>
    <row r="2133" spans="1:16" hidden="1" x14ac:dyDescent="0.25">
      <c r="A2133" s="22" t="s">
        <v>4206</v>
      </c>
      <c r="B2133" s="22">
        <v>1999</v>
      </c>
      <c r="C2133" s="22" t="s">
        <v>5577</v>
      </c>
      <c r="D2133" s="22">
        <v>35260</v>
      </c>
      <c r="E2133" s="22" t="s">
        <v>111</v>
      </c>
      <c r="G2133" s="79" t="s">
        <v>113</v>
      </c>
      <c r="H2133" s="65">
        <v>0</v>
      </c>
      <c r="I2133" s="65">
        <v>0</v>
      </c>
      <c r="J2133" s="65">
        <v>0</v>
      </c>
      <c r="K2133" s="65">
        <v>0</v>
      </c>
      <c r="M2133" s="79" t="s">
        <v>114</v>
      </c>
      <c r="N2133" s="65">
        <v>0</v>
      </c>
      <c r="O2133" s="65">
        <v>0</v>
      </c>
      <c r="P2133" s="65">
        <v>0</v>
      </c>
    </row>
    <row r="2134" spans="1:16" hidden="1" x14ac:dyDescent="0.25">
      <c r="A2134" s="22" t="s">
        <v>4207</v>
      </c>
      <c r="B2134" s="22">
        <v>1999</v>
      </c>
      <c r="C2134" s="22" t="s">
        <v>5577</v>
      </c>
      <c r="D2134" s="22">
        <v>35261</v>
      </c>
      <c r="E2134" s="22" t="s">
        <v>111</v>
      </c>
      <c r="F2134" s="22" t="s">
        <v>4881</v>
      </c>
      <c r="G2134" s="79" t="s">
        <v>113</v>
      </c>
      <c r="H2134" s="65">
        <v>0.151</v>
      </c>
      <c r="I2134" s="65">
        <v>0</v>
      </c>
      <c r="J2134" s="65">
        <v>0</v>
      </c>
      <c r="K2134" s="65">
        <v>0.108</v>
      </c>
      <c r="L2134" s="22" t="s">
        <v>5245</v>
      </c>
      <c r="M2134" s="79" t="s">
        <v>114</v>
      </c>
      <c r="N2134" s="65">
        <v>1.1140000000000001</v>
      </c>
      <c r="O2134" s="65">
        <v>0</v>
      </c>
      <c r="P2134" s="65">
        <v>0</v>
      </c>
    </row>
    <row r="2135" spans="1:16" hidden="1" x14ac:dyDescent="0.25">
      <c r="A2135" s="22" t="s">
        <v>4208</v>
      </c>
      <c r="B2135" s="22">
        <v>1999</v>
      </c>
      <c r="C2135" s="22" t="s">
        <v>5577</v>
      </c>
      <c r="D2135" s="22">
        <v>35262</v>
      </c>
      <c r="E2135" s="22" t="s">
        <v>111</v>
      </c>
      <c r="F2135" s="22" t="s">
        <v>4882</v>
      </c>
      <c r="G2135" s="79" t="s">
        <v>113</v>
      </c>
      <c r="H2135" s="65">
        <v>2.67</v>
      </c>
      <c r="I2135" s="65">
        <v>3.38</v>
      </c>
      <c r="J2135" s="65">
        <v>0</v>
      </c>
      <c r="K2135" s="65">
        <v>0.29899999999999999</v>
      </c>
      <c r="L2135" s="22" t="s">
        <v>5246</v>
      </c>
      <c r="M2135" s="79" t="s">
        <v>114</v>
      </c>
      <c r="N2135" s="65">
        <v>4.58</v>
      </c>
      <c r="O2135" s="65">
        <v>1.1599999999999999</v>
      </c>
      <c r="P2135" s="65">
        <v>0</v>
      </c>
    </row>
    <row r="2136" spans="1:16" hidden="1" x14ac:dyDescent="0.25">
      <c r="A2136" s="22" t="s">
        <v>4209</v>
      </c>
      <c r="B2136" s="22">
        <v>1999</v>
      </c>
      <c r="C2136" s="22" t="s">
        <v>5577</v>
      </c>
      <c r="D2136" s="22">
        <v>35263</v>
      </c>
      <c r="E2136" s="22" t="s">
        <v>111</v>
      </c>
      <c r="G2136" s="79" t="s">
        <v>113</v>
      </c>
      <c r="H2136" s="65">
        <v>0</v>
      </c>
      <c r="I2136" s="65">
        <v>0</v>
      </c>
      <c r="J2136" s="65">
        <v>0</v>
      </c>
      <c r="K2136" s="65">
        <v>0</v>
      </c>
      <c r="M2136" s="79" t="s">
        <v>114</v>
      </c>
      <c r="N2136" s="65">
        <v>0</v>
      </c>
      <c r="O2136" s="65">
        <v>0</v>
      </c>
      <c r="P2136" s="65">
        <v>0</v>
      </c>
    </row>
    <row r="2137" spans="1:16" hidden="1" x14ac:dyDescent="0.25">
      <c r="A2137" s="22" t="s">
        <v>4210</v>
      </c>
      <c r="B2137" s="22">
        <v>1999</v>
      </c>
      <c r="C2137" s="22" t="s">
        <v>5577</v>
      </c>
      <c r="D2137" s="22">
        <v>35264</v>
      </c>
      <c r="E2137" s="22" t="s">
        <v>111</v>
      </c>
      <c r="G2137" s="79" t="s">
        <v>113</v>
      </c>
      <c r="H2137" s="65">
        <v>0</v>
      </c>
      <c r="I2137" s="65">
        <v>0</v>
      </c>
      <c r="J2137" s="65">
        <v>0</v>
      </c>
      <c r="K2137" s="65">
        <v>0.245</v>
      </c>
      <c r="M2137" s="79" t="s">
        <v>114</v>
      </c>
      <c r="N2137" s="65">
        <v>0</v>
      </c>
      <c r="O2137" s="65">
        <v>0</v>
      </c>
      <c r="P2137" s="65">
        <v>0</v>
      </c>
    </row>
    <row r="2138" spans="1:16" hidden="1" x14ac:dyDescent="0.25">
      <c r="A2138" s="22" t="s">
        <v>4211</v>
      </c>
      <c r="B2138" s="22">
        <v>1999</v>
      </c>
      <c r="C2138" s="22" t="s">
        <v>5577</v>
      </c>
      <c r="D2138" s="22">
        <v>35265</v>
      </c>
      <c r="E2138" s="22" t="s">
        <v>111</v>
      </c>
      <c r="F2138" s="22" t="s">
        <v>4883</v>
      </c>
      <c r="G2138" s="79" t="s">
        <v>113</v>
      </c>
      <c r="H2138" s="65">
        <v>0.81</v>
      </c>
      <c r="I2138" s="65">
        <v>0</v>
      </c>
      <c r="J2138" s="65">
        <v>0</v>
      </c>
      <c r="K2138" s="65">
        <v>0</v>
      </c>
      <c r="L2138" s="22" t="s">
        <v>5247</v>
      </c>
      <c r="M2138" s="79" t="s">
        <v>114</v>
      </c>
      <c r="N2138" s="65">
        <v>0.8</v>
      </c>
      <c r="O2138" s="65">
        <v>2.37</v>
      </c>
      <c r="P2138" s="65">
        <v>0</v>
      </c>
    </row>
    <row r="2139" spans="1:16" hidden="1" x14ac:dyDescent="0.25">
      <c r="A2139" s="22" t="s">
        <v>4212</v>
      </c>
      <c r="B2139" s="22">
        <v>1999</v>
      </c>
      <c r="C2139" s="22" t="s">
        <v>5577</v>
      </c>
      <c r="D2139" s="22">
        <v>35266</v>
      </c>
      <c r="E2139" s="22" t="s">
        <v>111</v>
      </c>
      <c r="G2139" s="79" t="s">
        <v>113</v>
      </c>
      <c r="H2139" s="65">
        <v>0</v>
      </c>
      <c r="I2139" s="65">
        <v>0</v>
      </c>
      <c r="J2139" s="65">
        <v>0</v>
      </c>
      <c r="K2139" s="65">
        <v>0</v>
      </c>
      <c r="M2139" s="79" t="s">
        <v>114</v>
      </c>
      <c r="N2139" s="65">
        <v>0</v>
      </c>
      <c r="O2139" s="65">
        <v>0</v>
      </c>
      <c r="P2139" s="65">
        <v>0</v>
      </c>
    </row>
    <row r="2140" spans="1:16" hidden="1" x14ac:dyDescent="0.25">
      <c r="A2140" s="22" t="s">
        <v>4213</v>
      </c>
      <c r="B2140" s="22">
        <v>1999</v>
      </c>
      <c r="C2140" s="22" t="s">
        <v>5577</v>
      </c>
      <c r="D2140" s="22">
        <v>35267</v>
      </c>
      <c r="E2140" s="22" t="s">
        <v>111</v>
      </c>
      <c r="G2140" s="79" t="s">
        <v>113</v>
      </c>
      <c r="H2140" s="65">
        <v>0</v>
      </c>
      <c r="I2140" s="65">
        <v>0</v>
      </c>
      <c r="J2140" s="65">
        <v>0</v>
      </c>
      <c r="K2140" s="65">
        <v>0</v>
      </c>
      <c r="M2140" s="79" t="s">
        <v>114</v>
      </c>
      <c r="N2140" s="65">
        <v>0</v>
      </c>
      <c r="O2140" s="65">
        <v>0</v>
      </c>
      <c r="P2140" s="65">
        <v>0</v>
      </c>
    </row>
    <row r="2141" spans="1:16" hidden="1" x14ac:dyDescent="0.25">
      <c r="A2141" s="22" t="s">
        <v>4214</v>
      </c>
      <c r="B2141" s="22">
        <v>1999</v>
      </c>
      <c r="C2141" s="22" t="s">
        <v>5577</v>
      </c>
      <c r="D2141" s="22">
        <v>35268</v>
      </c>
      <c r="E2141" s="22" t="s">
        <v>111</v>
      </c>
      <c r="G2141" s="79" t="s">
        <v>113</v>
      </c>
      <c r="H2141" s="65">
        <v>0</v>
      </c>
      <c r="I2141" s="65">
        <v>0</v>
      </c>
      <c r="J2141" s="65">
        <v>0</v>
      </c>
      <c r="K2141" s="65">
        <v>1.5580000000000001</v>
      </c>
      <c r="M2141" s="79" t="s">
        <v>114</v>
      </c>
      <c r="N2141" s="65">
        <v>0</v>
      </c>
      <c r="O2141" s="65">
        <v>0</v>
      </c>
      <c r="P2141" s="65">
        <v>0</v>
      </c>
    </row>
    <row r="2142" spans="1:16" hidden="1" x14ac:dyDescent="0.25">
      <c r="A2142" s="22" t="s">
        <v>4215</v>
      </c>
      <c r="B2142" s="22">
        <v>1999</v>
      </c>
      <c r="C2142" s="22" t="s">
        <v>5577</v>
      </c>
      <c r="D2142" s="22">
        <v>35269</v>
      </c>
      <c r="E2142" s="22" t="s">
        <v>111</v>
      </c>
      <c r="G2142" s="79" t="s">
        <v>113</v>
      </c>
      <c r="H2142" s="65">
        <v>0</v>
      </c>
      <c r="I2142" s="65">
        <v>0</v>
      </c>
      <c r="J2142" s="65">
        <v>0</v>
      </c>
      <c r="K2142" s="65">
        <v>0</v>
      </c>
      <c r="M2142" s="79" t="s">
        <v>114</v>
      </c>
      <c r="N2142" s="65">
        <v>0</v>
      </c>
      <c r="O2142" s="65">
        <v>0</v>
      </c>
      <c r="P2142" s="65">
        <v>0</v>
      </c>
    </row>
    <row r="2143" spans="1:16" hidden="1" x14ac:dyDescent="0.25">
      <c r="A2143" s="22" t="s">
        <v>4216</v>
      </c>
      <c r="B2143" s="22">
        <v>1999</v>
      </c>
      <c r="C2143" s="22" t="s">
        <v>5577</v>
      </c>
      <c r="D2143" s="22">
        <v>35270</v>
      </c>
      <c r="E2143" s="22" t="s">
        <v>111</v>
      </c>
      <c r="G2143" s="79" t="s">
        <v>113</v>
      </c>
      <c r="H2143" s="65">
        <v>0</v>
      </c>
      <c r="I2143" s="65">
        <v>0</v>
      </c>
      <c r="J2143" s="65">
        <v>0</v>
      </c>
      <c r="K2143" s="65">
        <v>8.8999999999999996E-2</v>
      </c>
      <c r="M2143" s="79" t="s">
        <v>114</v>
      </c>
      <c r="N2143" s="65">
        <v>0</v>
      </c>
      <c r="O2143" s="65">
        <v>0</v>
      </c>
      <c r="P2143" s="65">
        <v>0</v>
      </c>
    </row>
    <row r="2144" spans="1:16" hidden="1" x14ac:dyDescent="0.25">
      <c r="A2144" s="22" t="s">
        <v>4217</v>
      </c>
      <c r="B2144" s="22">
        <v>1999</v>
      </c>
      <c r="C2144" s="22" t="s">
        <v>5577</v>
      </c>
      <c r="D2144" s="22">
        <v>35271</v>
      </c>
      <c r="E2144" s="22" t="s">
        <v>111</v>
      </c>
      <c r="F2144" s="22" t="s">
        <v>4884</v>
      </c>
      <c r="G2144" s="79" t="s">
        <v>113</v>
      </c>
      <c r="H2144" s="65">
        <v>0.46</v>
      </c>
      <c r="I2144" s="65">
        <v>0</v>
      </c>
      <c r="J2144" s="65">
        <v>0</v>
      </c>
      <c r="K2144" s="65">
        <f>0.639+0.217</f>
        <v>0.85599999999999998</v>
      </c>
      <c r="L2144" s="22" t="s">
        <v>5248</v>
      </c>
      <c r="M2144" s="79" t="s">
        <v>114</v>
      </c>
      <c r="N2144" s="65">
        <v>1.06</v>
      </c>
      <c r="O2144" s="65">
        <v>2</v>
      </c>
      <c r="P2144" s="65">
        <v>0</v>
      </c>
    </row>
    <row r="2145" spans="1:16" hidden="1" x14ac:dyDescent="0.25">
      <c r="A2145" s="22" t="s">
        <v>4218</v>
      </c>
      <c r="B2145" s="22">
        <v>1999</v>
      </c>
      <c r="C2145" s="22" t="s">
        <v>5577</v>
      </c>
      <c r="D2145" s="22">
        <v>35272</v>
      </c>
      <c r="E2145" s="22" t="s">
        <v>111</v>
      </c>
      <c r="G2145" s="79" t="s">
        <v>113</v>
      </c>
      <c r="H2145" s="65">
        <v>0</v>
      </c>
      <c r="I2145" s="65">
        <v>0</v>
      </c>
      <c r="J2145" s="65">
        <v>0</v>
      </c>
      <c r="K2145" s="65">
        <v>0</v>
      </c>
      <c r="M2145" s="79" t="s">
        <v>114</v>
      </c>
      <c r="N2145" s="65">
        <v>0</v>
      </c>
      <c r="O2145" s="65">
        <v>0</v>
      </c>
      <c r="P2145" s="65">
        <v>0</v>
      </c>
    </row>
    <row r="2146" spans="1:16" hidden="1" x14ac:dyDescent="0.25">
      <c r="A2146" s="22" t="s">
        <v>4219</v>
      </c>
      <c r="B2146" s="22">
        <v>1999</v>
      </c>
      <c r="C2146" s="22" t="s">
        <v>5577</v>
      </c>
      <c r="D2146" s="22">
        <v>35273</v>
      </c>
      <c r="E2146" s="22" t="s">
        <v>111</v>
      </c>
      <c r="F2146" s="22" t="s">
        <v>4885</v>
      </c>
      <c r="G2146" s="79" t="s">
        <v>113</v>
      </c>
      <c r="H2146" s="65">
        <v>0.48199999999999998</v>
      </c>
      <c r="I2146" s="65">
        <v>0</v>
      </c>
      <c r="J2146" s="65">
        <v>0</v>
      </c>
      <c r="K2146" s="65">
        <v>1.075</v>
      </c>
      <c r="L2146" s="22" t="s">
        <v>5249</v>
      </c>
      <c r="M2146" s="79" t="s">
        <v>114</v>
      </c>
      <c r="N2146" s="65">
        <v>1.78</v>
      </c>
      <c r="O2146" s="65">
        <v>0</v>
      </c>
      <c r="P2146" s="65">
        <v>8.76</v>
      </c>
    </row>
    <row r="2147" spans="1:16" hidden="1" x14ac:dyDescent="0.25">
      <c r="A2147" s="22" t="s">
        <v>4220</v>
      </c>
      <c r="B2147" s="22">
        <v>1999</v>
      </c>
      <c r="C2147" s="22" t="s">
        <v>5577</v>
      </c>
      <c r="D2147" s="22">
        <v>35274</v>
      </c>
      <c r="E2147" s="22" t="s">
        <v>111</v>
      </c>
      <c r="F2147" s="22" t="s">
        <v>4886</v>
      </c>
      <c r="G2147" s="79" t="s">
        <v>113</v>
      </c>
      <c r="H2147" s="65">
        <v>0.97</v>
      </c>
      <c r="I2147" s="65">
        <v>0.31</v>
      </c>
      <c r="J2147" s="65">
        <v>0</v>
      </c>
      <c r="K2147" s="65">
        <v>0.67500000000000004</v>
      </c>
      <c r="L2147" s="22" t="s">
        <v>5250</v>
      </c>
      <c r="M2147" s="79" t="s">
        <v>114</v>
      </c>
      <c r="N2147" s="65">
        <v>1.76</v>
      </c>
      <c r="O2147" s="65">
        <v>1.3</v>
      </c>
      <c r="P2147" s="65">
        <v>3.18</v>
      </c>
    </row>
    <row r="2148" spans="1:16" hidden="1" x14ac:dyDescent="0.25">
      <c r="A2148" s="22" t="s">
        <v>4221</v>
      </c>
      <c r="B2148" s="22">
        <v>1999</v>
      </c>
      <c r="C2148" s="22" t="s">
        <v>5577</v>
      </c>
      <c r="D2148" s="22">
        <v>35275</v>
      </c>
      <c r="E2148" s="22" t="s">
        <v>111</v>
      </c>
      <c r="G2148" s="79" t="s">
        <v>113</v>
      </c>
      <c r="H2148" s="65">
        <v>0</v>
      </c>
      <c r="I2148" s="65">
        <v>0</v>
      </c>
      <c r="J2148" s="65">
        <v>0</v>
      </c>
      <c r="K2148" s="65">
        <v>0</v>
      </c>
      <c r="M2148" s="79" t="s">
        <v>114</v>
      </c>
      <c r="N2148" s="65">
        <v>0</v>
      </c>
      <c r="O2148" s="65">
        <v>0</v>
      </c>
      <c r="P2148" s="65">
        <v>0</v>
      </c>
    </row>
    <row r="2149" spans="1:16" hidden="1" x14ac:dyDescent="0.25">
      <c r="A2149" s="22" t="s">
        <v>4222</v>
      </c>
      <c r="B2149" s="22">
        <v>1999</v>
      </c>
      <c r="C2149" s="22" t="s">
        <v>5577</v>
      </c>
      <c r="D2149" s="22">
        <v>35276</v>
      </c>
      <c r="E2149" s="22" t="s">
        <v>111</v>
      </c>
      <c r="G2149" s="79" t="s">
        <v>113</v>
      </c>
      <c r="H2149" s="65">
        <v>0</v>
      </c>
      <c r="I2149" s="65">
        <v>0</v>
      </c>
      <c r="J2149" s="65">
        <v>0</v>
      </c>
      <c r="K2149" s="65">
        <v>0</v>
      </c>
      <c r="M2149" s="79" t="s">
        <v>114</v>
      </c>
      <c r="N2149" s="65">
        <v>0</v>
      </c>
      <c r="O2149" s="65">
        <v>0</v>
      </c>
      <c r="P2149" s="65">
        <v>0</v>
      </c>
    </row>
    <row r="2150" spans="1:16" hidden="1" x14ac:dyDescent="0.25">
      <c r="A2150" s="22" t="s">
        <v>4223</v>
      </c>
      <c r="B2150" s="22">
        <v>1999</v>
      </c>
      <c r="C2150" s="22" t="s">
        <v>5577</v>
      </c>
      <c r="D2150" s="22">
        <v>35277</v>
      </c>
      <c r="E2150" s="22" t="s">
        <v>111</v>
      </c>
      <c r="F2150" s="22" t="s">
        <v>4887</v>
      </c>
      <c r="G2150" s="79" t="s">
        <v>113</v>
      </c>
      <c r="H2150" s="65">
        <v>0.63</v>
      </c>
      <c r="I2150" s="65">
        <v>2.2799999999999998</v>
      </c>
      <c r="J2150" s="65">
        <v>0</v>
      </c>
      <c r="K2150" s="65">
        <v>0.69199999999999995</v>
      </c>
      <c r="L2150" s="22" t="s">
        <v>5251</v>
      </c>
      <c r="M2150" s="79" t="s">
        <v>114</v>
      </c>
      <c r="N2150" s="65">
        <v>2.04</v>
      </c>
      <c r="O2150" s="65">
        <v>0.2</v>
      </c>
      <c r="P2150" s="65">
        <v>2.52</v>
      </c>
    </row>
    <row r="2151" spans="1:16" hidden="1" x14ac:dyDescent="0.25">
      <c r="A2151" s="22" t="s">
        <v>4188</v>
      </c>
      <c r="B2151" s="22">
        <v>1999</v>
      </c>
      <c r="C2151" s="22" t="s">
        <v>5577</v>
      </c>
      <c r="D2151" s="22">
        <v>35278</v>
      </c>
      <c r="E2151" s="22" t="s">
        <v>151</v>
      </c>
      <c r="F2151" s="56"/>
      <c r="G2151" s="79" t="s">
        <v>114</v>
      </c>
      <c r="H2151" s="65">
        <v>0</v>
      </c>
      <c r="I2151" s="65">
        <v>0</v>
      </c>
      <c r="J2151" s="65">
        <v>0</v>
      </c>
      <c r="K2151" s="65">
        <v>0</v>
      </c>
    </row>
    <row r="2152" spans="1:16" hidden="1" x14ac:dyDescent="0.25">
      <c r="A2152" s="22" t="s">
        <v>4189</v>
      </c>
      <c r="B2152" s="22">
        <v>1999</v>
      </c>
      <c r="C2152" s="22" t="s">
        <v>5577</v>
      </c>
      <c r="D2152" s="22">
        <v>35279</v>
      </c>
      <c r="E2152" s="22" t="s">
        <v>151</v>
      </c>
      <c r="F2152" s="22" t="s">
        <v>4875</v>
      </c>
      <c r="G2152" s="79" t="s">
        <v>114</v>
      </c>
      <c r="H2152" s="65">
        <v>1.38</v>
      </c>
      <c r="I2152" s="65">
        <v>0.72</v>
      </c>
      <c r="J2152" s="65">
        <v>0</v>
      </c>
      <c r="K2152" s="65">
        <v>0.10299999999999999</v>
      </c>
    </row>
    <row r="2153" spans="1:16" hidden="1" x14ac:dyDescent="0.25">
      <c r="A2153" s="22" t="s">
        <v>4190</v>
      </c>
      <c r="B2153" s="22">
        <v>1999</v>
      </c>
      <c r="C2153" s="22" t="s">
        <v>5577</v>
      </c>
      <c r="D2153" s="22">
        <v>35280</v>
      </c>
      <c r="E2153" s="22" t="s">
        <v>151</v>
      </c>
      <c r="F2153" s="22" t="s">
        <v>4876</v>
      </c>
      <c r="G2153" s="79" t="s">
        <v>114</v>
      </c>
      <c r="H2153" s="65">
        <v>0.19</v>
      </c>
      <c r="I2153" s="65">
        <v>0.39</v>
      </c>
      <c r="J2153" s="65">
        <v>0</v>
      </c>
      <c r="K2153" s="65">
        <v>0</v>
      </c>
    </row>
    <row r="2154" spans="1:16" hidden="1" x14ac:dyDescent="0.25">
      <c r="A2154" s="22" t="s">
        <v>4191</v>
      </c>
      <c r="B2154" s="22">
        <v>1999</v>
      </c>
      <c r="C2154" s="22" t="s">
        <v>5577</v>
      </c>
      <c r="D2154" s="22">
        <v>35281</v>
      </c>
      <c r="E2154" s="22" t="s">
        <v>151</v>
      </c>
      <c r="F2154" s="56"/>
      <c r="G2154" s="79" t="s">
        <v>114</v>
      </c>
      <c r="H2154" s="65">
        <v>0</v>
      </c>
      <c r="I2154" s="65">
        <v>0</v>
      </c>
      <c r="J2154" s="65">
        <v>0</v>
      </c>
      <c r="K2154" s="65">
        <v>0</v>
      </c>
    </row>
    <row r="2155" spans="1:16" hidden="1" x14ac:dyDescent="0.25">
      <c r="A2155" s="22" t="s">
        <v>4192</v>
      </c>
      <c r="B2155" s="22">
        <v>1999</v>
      </c>
      <c r="C2155" s="22" t="s">
        <v>5577</v>
      </c>
      <c r="D2155" s="22">
        <v>35282</v>
      </c>
      <c r="E2155" s="22" t="s">
        <v>151</v>
      </c>
      <c r="F2155" s="22" t="s">
        <v>4877</v>
      </c>
      <c r="G2155" s="79" t="s">
        <v>114</v>
      </c>
      <c r="H2155" s="65">
        <v>1.0369999999999999</v>
      </c>
      <c r="I2155" s="65">
        <v>0</v>
      </c>
      <c r="J2155" s="65">
        <v>0</v>
      </c>
      <c r="K2155" s="65">
        <v>0</v>
      </c>
    </row>
    <row r="2156" spans="1:16" hidden="1" x14ac:dyDescent="0.25">
      <c r="A2156" s="22" t="s">
        <v>4193</v>
      </c>
      <c r="B2156" s="22">
        <v>1999</v>
      </c>
      <c r="C2156" s="22" t="s">
        <v>5577</v>
      </c>
      <c r="D2156" s="22">
        <v>35283</v>
      </c>
      <c r="E2156" s="22" t="s">
        <v>151</v>
      </c>
      <c r="F2156" s="56"/>
      <c r="G2156" s="79" t="s">
        <v>114</v>
      </c>
      <c r="H2156" s="65">
        <v>0</v>
      </c>
      <c r="I2156" s="65">
        <v>0</v>
      </c>
      <c r="J2156" s="65">
        <v>0</v>
      </c>
      <c r="K2156" s="65">
        <v>0.378</v>
      </c>
    </row>
    <row r="2157" spans="1:16" hidden="1" x14ac:dyDescent="0.25">
      <c r="A2157" s="22" t="s">
        <v>4194</v>
      </c>
      <c r="B2157" s="22">
        <v>1999</v>
      </c>
      <c r="C2157" s="22" t="s">
        <v>5577</v>
      </c>
      <c r="D2157" s="22">
        <v>35284</v>
      </c>
      <c r="E2157" s="22" t="s">
        <v>151</v>
      </c>
      <c r="F2157" s="56"/>
      <c r="G2157" s="79" t="s">
        <v>114</v>
      </c>
      <c r="H2157" s="65"/>
      <c r="I2157" s="65"/>
      <c r="J2157" s="65"/>
      <c r="K2157" s="65"/>
    </row>
    <row r="2158" spans="1:16" hidden="1" x14ac:dyDescent="0.25">
      <c r="A2158" s="22" t="s">
        <v>4195</v>
      </c>
      <c r="B2158" s="22">
        <v>1999</v>
      </c>
      <c r="C2158" s="22" t="s">
        <v>5577</v>
      </c>
      <c r="D2158" s="22">
        <v>35285</v>
      </c>
      <c r="E2158" s="22" t="s">
        <v>151</v>
      </c>
      <c r="F2158" s="56"/>
      <c r="G2158" s="79" t="s">
        <v>114</v>
      </c>
      <c r="H2158" s="65"/>
      <c r="I2158" s="65"/>
      <c r="J2158" s="65"/>
      <c r="K2158" s="65"/>
    </row>
    <row r="2159" spans="1:16" hidden="1" x14ac:dyDescent="0.25">
      <c r="A2159" s="22" t="s">
        <v>4196</v>
      </c>
      <c r="B2159" s="22">
        <v>1999</v>
      </c>
      <c r="C2159" s="22" t="s">
        <v>5577</v>
      </c>
      <c r="D2159" s="22">
        <v>35286</v>
      </c>
      <c r="E2159" s="22" t="s">
        <v>151</v>
      </c>
      <c r="F2159" s="56"/>
      <c r="G2159" s="79" t="s">
        <v>114</v>
      </c>
      <c r="H2159" s="65"/>
      <c r="I2159" s="65"/>
      <c r="J2159" s="65"/>
      <c r="K2159" s="65"/>
    </row>
    <row r="2160" spans="1:16" hidden="1" x14ac:dyDescent="0.25">
      <c r="A2160" s="22" t="s">
        <v>4197</v>
      </c>
      <c r="B2160" s="22">
        <v>1999</v>
      </c>
      <c r="C2160" s="22" t="s">
        <v>5577</v>
      </c>
      <c r="D2160" s="22">
        <v>35287</v>
      </c>
      <c r="E2160" s="22" t="s">
        <v>151</v>
      </c>
      <c r="F2160" s="56"/>
      <c r="G2160" s="79" t="s">
        <v>114</v>
      </c>
      <c r="H2160" s="65">
        <v>0</v>
      </c>
      <c r="I2160" s="65">
        <v>0</v>
      </c>
      <c r="J2160" s="65">
        <v>0</v>
      </c>
      <c r="K2160" s="65">
        <v>0</v>
      </c>
    </row>
    <row r="2161" spans="1:11" hidden="1" x14ac:dyDescent="0.25">
      <c r="A2161" s="22" t="s">
        <v>4198</v>
      </c>
      <c r="B2161" s="22">
        <v>1999</v>
      </c>
      <c r="C2161" s="22" t="s">
        <v>5577</v>
      </c>
      <c r="D2161" s="22">
        <v>35288</v>
      </c>
      <c r="E2161" s="22" t="s">
        <v>151</v>
      </c>
      <c r="F2161" s="22" t="s">
        <v>4878</v>
      </c>
      <c r="G2161" s="79" t="s">
        <v>114</v>
      </c>
      <c r="H2161" s="65">
        <v>1.68</v>
      </c>
      <c r="I2161" s="65">
        <v>0.38</v>
      </c>
      <c r="J2161" s="65">
        <v>0</v>
      </c>
      <c r="K2161" s="65">
        <v>0</v>
      </c>
    </row>
    <row r="2162" spans="1:11" hidden="1" x14ac:dyDescent="0.25">
      <c r="A2162" s="22" t="s">
        <v>4199</v>
      </c>
      <c r="B2162" s="22">
        <v>1999</v>
      </c>
      <c r="C2162" s="22" t="s">
        <v>5577</v>
      </c>
      <c r="D2162" s="22">
        <v>35289</v>
      </c>
      <c r="E2162" s="22" t="s">
        <v>151</v>
      </c>
      <c r="F2162" s="22" t="s">
        <v>4879</v>
      </c>
      <c r="G2162" s="79" t="s">
        <v>114</v>
      </c>
      <c r="H2162" s="65">
        <v>0.25</v>
      </c>
      <c r="I2162" s="65">
        <v>0</v>
      </c>
      <c r="J2162" s="65">
        <v>0</v>
      </c>
      <c r="K2162" s="65">
        <v>0</v>
      </c>
    </row>
    <row r="2163" spans="1:11" hidden="1" x14ac:dyDescent="0.25">
      <c r="A2163" s="22" t="s">
        <v>4200</v>
      </c>
      <c r="B2163" s="22">
        <v>1999</v>
      </c>
      <c r="C2163" s="22" t="s">
        <v>5577</v>
      </c>
      <c r="D2163" s="22">
        <v>35290</v>
      </c>
      <c r="E2163" s="22" t="s">
        <v>151</v>
      </c>
      <c r="F2163" s="56"/>
      <c r="G2163" s="79" t="s">
        <v>114</v>
      </c>
      <c r="H2163" s="65">
        <v>0</v>
      </c>
      <c r="I2163" s="65">
        <v>0</v>
      </c>
      <c r="J2163" s="65">
        <v>0</v>
      </c>
      <c r="K2163" s="65">
        <v>0</v>
      </c>
    </row>
    <row r="2164" spans="1:11" hidden="1" x14ac:dyDescent="0.25">
      <c r="A2164" s="22" t="s">
        <v>4201</v>
      </c>
      <c r="B2164" s="22">
        <v>1999</v>
      </c>
      <c r="C2164" s="22" t="s">
        <v>5577</v>
      </c>
      <c r="D2164" s="22">
        <v>35291</v>
      </c>
      <c r="E2164" s="22" t="s">
        <v>151</v>
      </c>
      <c r="F2164" s="56"/>
      <c r="G2164" s="79" t="s">
        <v>114</v>
      </c>
      <c r="H2164" s="65">
        <v>0</v>
      </c>
      <c r="I2164" s="65">
        <v>0</v>
      </c>
      <c r="J2164" s="65">
        <v>0</v>
      </c>
      <c r="K2164" s="65">
        <v>0</v>
      </c>
    </row>
    <row r="2165" spans="1:11" hidden="1" x14ac:dyDescent="0.25">
      <c r="A2165" s="22" t="s">
        <v>4202</v>
      </c>
      <c r="B2165" s="22">
        <v>1999</v>
      </c>
      <c r="C2165" s="22" t="s">
        <v>5577</v>
      </c>
      <c r="D2165" s="22">
        <v>35292</v>
      </c>
      <c r="E2165" s="22" t="s">
        <v>151</v>
      </c>
      <c r="F2165" s="22" t="s">
        <v>4880</v>
      </c>
      <c r="G2165" s="79" t="s">
        <v>114</v>
      </c>
      <c r="H2165" s="65">
        <v>5.7000000000000002E-2</v>
      </c>
      <c r="I2165" s="65">
        <v>0</v>
      </c>
      <c r="J2165" s="65">
        <v>0</v>
      </c>
      <c r="K2165" s="65">
        <v>0</v>
      </c>
    </row>
    <row r="2166" spans="1:11" hidden="1" x14ac:dyDescent="0.25">
      <c r="A2166" s="22" t="s">
        <v>4203</v>
      </c>
      <c r="B2166" s="22">
        <v>1999</v>
      </c>
      <c r="C2166" s="22" t="s">
        <v>5577</v>
      </c>
      <c r="D2166" s="22">
        <v>35293</v>
      </c>
      <c r="E2166" s="22" t="s">
        <v>151</v>
      </c>
      <c r="F2166" s="56"/>
      <c r="G2166" s="79" t="s">
        <v>114</v>
      </c>
      <c r="H2166" s="65">
        <v>0</v>
      </c>
      <c r="I2166" s="65">
        <v>0</v>
      </c>
      <c r="J2166" s="65">
        <v>0</v>
      </c>
      <c r="K2166" s="65">
        <v>0</v>
      </c>
    </row>
    <row r="2167" spans="1:11" hidden="1" x14ac:dyDescent="0.25">
      <c r="A2167" s="22" t="s">
        <v>4204</v>
      </c>
      <c r="B2167" s="22">
        <v>1999</v>
      </c>
      <c r="C2167" s="22" t="s">
        <v>5577</v>
      </c>
      <c r="D2167" s="22">
        <v>35294</v>
      </c>
      <c r="E2167" s="22" t="s">
        <v>151</v>
      </c>
      <c r="F2167" s="56"/>
      <c r="G2167" s="79" t="s">
        <v>114</v>
      </c>
      <c r="H2167" s="65">
        <v>0</v>
      </c>
      <c r="I2167" s="65">
        <v>0</v>
      </c>
      <c r="J2167" s="65">
        <v>0</v>
      </c>
      <c r="K2167" s="65">
        <v>0</v>
      </c>
    </row>
    <row r="2168" spans="1:11" hidden="1" x14ac:dyDescent="0.25">
      <c r="A2168" s="22" t="s">
        <v>4205</v>
      </c>
      <c r="B2168" s="22">
        <v>1999</v>
      </c>
      <c r="C2168" s="22" t="s">
        <v>5577</v>
      </c>
      <c r="D2168" s="22">
        <v>35295</v>
      </c>
      <c r="E2168" s="22" t="s">
        <v>151</v>
      </c>
      <c r="F2168" s="56"/>
      <c r="G2168" s="79" t="s">
        <v>114</v>
      </c>
      <c r="H2168" s="46">
        <v>0</v>
      </c>
      <c r="I2168" s="65">
        <v>0</v>
      </c>
      <c r="J2168" s="65">
        <v>0</v>
      </c>
      <c r="K2168" s="65">
        <v>0</v>
      </c>
    </row>
    <row r="2169" spans="1:11" hidden="1" x14ac:dyDescent="0.25">
      <c r="A2169" s="22" t="s">
        <v>4762</v>
      </c>
      <c r="B2169" s="22">
        <v>2000</v>
      </c>
      <c r="C2169" s="22" t="s">
        <v>5577</v>
      </c>
      <c r="D2169" s="22">
        <v>35178</v>
      </c>
      <c r="E2169" s="22" t="s">
        <v>62</v>
      </c>
      <c r="F2169" s="101"/>
      <c r="G2169" s="102" t="s">
        <v>77</v>
      </c>
      <c r="H2169" s="82">
        <v>0</v>
      </c>
      <c r="I2169" s="82">
        <v>0</v>
      </c>
      <c r="J2169" s="82">
        <v>0</v>
      </c>
      <c r="K2169" s="82">
        <v>0</v>
      </c>
    </row>
    <row r="2170" spans="1:11" hidden="1" x14ac:dyDescent="0.25">
      <c r="A2170" s="22" t="s">
        <v>4763</v>
      </c>
      <c r="B2170" s="22">
        <v>2000</v>
      </c>
      <c r="C2170" s="22" t="s">
        <v>5577</v>
      </c>
      <c r="D2170" s="22">
        <v>35179</v>
      </c>
      <c r="E2170" s="22" t="s">
        <v>62</v>
      </c>
      <c r="F2170" s="22" t="s">
        <v>5191</v>
      </c>
      <c r="G2170" s="102" t="s">
        <v>77</v>
      </c>
      <c r="H2170" s="82">
        <v>2.9039999999999999</v>
      </c>
      <c r="I2170" s="82">
        <f>3.657+3.856</f>
        <v>7.5129999999999999</v>
      </c>
      <c r="J2170" s="82">
        <v>16.966999999999999</v>
      </c>
      <c r="K2170" s="82">
        <f>7.445+8.826</f>
        <v>16.271000000000001</v>
      </c>
    </row>
    <row r="2171" spans="1:11" hidden="1" x14ac:dyDescent="0.25">
      <c r="A2171" s="22" t="s">
        <v>4764</v>
      </c>
      <c r="B2171" s="22">
        <v>2000</v>
      </c>
      <c r="C2171" s="22" t="s">
        <v>5577</v>
      </c>
      <c r="D2171" s="22">
        <v>35180</v>
      </c>
      <c r="E2171" s="22" t="s">
        <v>62</v>
      </c>
      <c r="F2171" s="22" t="s">
        <v>5192</v>
      </c>
      <c r="G2171" s="102" t="s">
        <v>77</v>
      </c>
      <c r="H2171" s="82">
        <v>0.20200000000000001</v>
      </c>
      <c r="I2171" s="82">
        <v>1.653</v>
      </c>
      <c r="J2171" s="82">
        <v>4.0720000000000001</v>
      </c>
      <c r="K2171" s="82">
        <v>11.272</v>
      </c>
    </row>
    <row r="2172" spans="1:11" hidden="1" x14ac:dyDescent="0.25">
      <c r="A2172" s="22" t="s">
        <v>4765</v>
      </c>
      <c r="B2172" s="22">
        <v>2000</v>
      </c>
      <c r="C2172" s="22" t="s">
        <v>5577</v>
      </c>
      <c r="D2172" s="22">
        <v>35181</v>
      </c>
      <c r="E2172" s="22" t="s">
        <v>62</v>
      </c>
      <c r="F2172" s="101"/>
      <c r="G2172" s="102" t="s">
        <v>77</v>
      </c>
      <c r="H2172" s="82">
        <v>0</v>
      </c>
      <c r="I2172" s="82">
        <v>0</v>
      </c>
      <c r="J2172" s="82">
        <v>0</v>
      </c>
      <c r="K2172" s="82">
        <v>0</v>
      </c>
    </row>
    <row r="2173" spans="1:11" hidden="1" x14ac:dyDescent="0.25">
      <c r="A2173" s="22" t="s">
        <v>4766</v>
      </c>
      <c r="B2173" s="22">
        <v>2000</v>
      </c>
      <c r="C2173" s="22" t="s">
        <v>5577</v>
      </c>
      <c r="D2173" s="22">
        <v>35182</v>
      </c>
      <c r="E2173" s="22" t="s">
        <v>62</v>
      </c>
      <c r="F2173" s="22" t="s">
        <v>5193</v>
      </c>
      <c r="G2173" s="102" t="s">
        <v>77</v>
      </c>
      <c r="H2173" s="82">
        <v>2.702</v>
      </c>
      <c r="I2173" s="82">
        <v>0.157</v>
      </c>
      <c r="J2173" s="82">
        <v>0.56699999999999995</v>
      </c>
      <c r="K2173" s="82">
        <v>3.2410000000000001</v>
      </c>
    </row>
    <row r="2174" spans="1:11" hidden="1" x14ac:dyDescent="0.25">
      <c r="A2174" s="22" t="s">
        <v>4767</v>
      </c>
      <c r="B2174" s="22">
        <v>2000</v>
      </c>
      <c r="C2174" s="22" t="s">
        <v>5577</v>
      </c>
      <c r="D2174" s="22">
        <v>35183</v>
      </c>
      <c r="E2174" s="22" t="s">
        <v>62</v>
      </c>
      <c r="F2174" s="101"/>
      <c r="G2174" s="102" t="s">
        <v>77</v>
      </c>
      <c r="H2174" s="82">
        <v>0</v>
      </c>
      <c r="I2174" s="82">
        <v>0</v>
      </c>
      <c r="J2174" s="82">
        <v>0</v>
      </c>
      <c r="K2174" s="82">
        <v>5.4210000000000003</v>
      </c>
    </row>
    <row r="2175" spans="1:11" hidden="1" x14ac:dyDescent="0.25">
      <c r="A2175" s="22" t="s">
        <v>4768</v>
      </c>
      <c r="B2175" s="22">
        <v>2000</v>
      </c>
      <c r="C2175" s="22" t="s">
        <v>5577</v>
      </c>
      <c r="D2175" s="22">
        <v>35184</v>
      </c>
      <c r="E2175" s="22" t="s">
        <v>62</v>
      </c>
      <c r="F2175" s="101"/>
      <c r="G2175" s="102" t="s">
        <v>77</v>
      </c>
      <c r="H2175" s="82">
        <v>0</v>
      </c>
      <c r="I2175" s="82">
        <v>0</v>
      </c>
      <c r="J2175" s="82">
        <v>0</v>
      </c>
      <c r="K2175" s="82">
        <v>0</v>
      </c>
    </row>
    <row r="2176" spans="1:11" hidden="1" x14ac:dyDescent="0.25">
      <c r="A2176" s="22" t="s">
        <v>4769</v>
      </c>
      <c r="B2176" s="22">
        <v>2000</v>
      </c>
      <c r="C2176" s="22" t="s">
        <v>5577</v>
      </c>
      <c r="D2176" s="22">
        <v>35185</v>
      </c>
      <c r="E2176" s="22" t="s">
        <v>62</v>
      </c>
      <c r="F2176" s="22" t="s">
        <v>5194</v>
      </c>
      <c r="G2176" s="102" t="s">
        <v>77</v>
      </c>
      <c r="H2176" s="82">
        <v>1.274</v>
      </c>
      <c r="I2176" s="82">
        <v>0.76500000000000001</v>
      </c>
      <c r="J2176" s="82">
        <v>3.1549999999999998</v>
      </c>
      <c r="K2176" s="82">
        <f>9.748+9.176</f>
        <v>18.923999999999999</v>
      </c>
    </row>
    <row r="2177" spans="1:16" hidden="1" x14ac:dyDescent="0.25">
      <c r="A2177" s="22" t="s">
        <v>4770</v>
      </c>
      <c r="B2177" s="22">
        <v>2000</v>
      </c>
      <c r="C2177" s="22" t="s">
        <v>5577</v>
      </c>
      <c r="D2177" s="22">
        <v>35186</v>
      </c>
      <c r="E2177" s="22" t="s">
        <v>62</v>
      </c>
      <c r="F2177" s="101"/>
      <c r="G2177" s="102" t="s">
        <v>77</v>
      </c>
      <c r="H2177" s="82">
        <v>0</v>
      </c>
      <c r="I2177" s="82">
        <v>0</v>
      </c>
      <c r="J2177" s="82">
        <v>0</v>
      </c>
      <c r="K2177" s="82">
        <v>2.0449999999999999</v>
      </c>
    </row>
    <row r="2178" spans="1:16" hidden="1" x14ac:dyDescent="0.25">
      <c r="A2178" s="22" t="s">
        <v>4771</v>
      </c>
      <c r="B2178" s="22">
        <v>2000</v>
      </c>
      <c r="C2178" s="22" t="s">
        <v>5577</v>
      </c>
      <c r="D2178" s="22">
        <v>35187</v>
      </c>
      <c r="E2178" s="22" t="s">
        <v>62</v>
      </c>
      <c r="F2178" s="101"/>
      <c r="G2178" s="102" t="s">
        <v>77</v>
      </c>
      <c r="H2178" s="82">
        <v>0</v>
      </c>
      <c r="I2178" s="82">
        <v>0</v>
      </c>
      <c r="J2178" s="82">
        <v>0</v>
      </c>
      <c r="K2178" s="82">
        <v>0</v>
      </c>
    </row>
    <row r="2179" spans="1:16" hidden="1" x14ac:dyDescent="0.25">
      <c r="A2179" s="22" t="s">
        <v>4772</v>
      </c>
      <c r="B2179" s="22">
        <v>2000</v>
      </c>
      <c r="C2179" s="22" t="s">
        <v>5577</v>
      </c>
      <c r="D2179" s="22">
        <v>35188</v>
      </c>
      <c r="E2179" s="22" t="s">
        <v>62</v>
      </c>
      <c r="F2179" s="22" t="s">
        <v>5195</v>
      </c>
      <c r="G2179" s="102" t="s">
        <v>77</v>
      </c>
      <c r="H2179" s="82">
        <v>2.0419999999999998</v>
      </c>
      <c r="I2179" s="82">
        <v>5.4450000000000003</v>
      </c>
      <c r="J2179" s="82">
        <v>5.3090000000000002</v>
      </c>
      <c r="K2179" s="82">
        <v>22.12</v>
      </c>
    </row>
    <row r="2180" spans="1:16" hidden="1" x14ac:dyDescent="0.25">
      <c r="A2180" s="22" t="s">
        <v>4773</v>
      </c>
      <c r="B2180" s="22">
        <v>2000</v>
      </c>
      <c r="C2180" s="22" t="s">
        <v>5577</v>
      </c>
      <c r="D2180" s="22">
        <v>35189</v>
      </c>
      <c r="E2180" s="22" t="s">
        <v>62</v>
      </c>
      <c r="F2180" s="22" t="s">
        <v>5196</v>
      </c>
      <c r="G2180" s="102" t="s">
        <v>77</v>
      </c>
      <c r="H2180" s="82">
        <v>1.403</v>
      </c>
      <c r="I2180" s="82">
        <f>1.63+0.711</f>
        <v>2.3409999999999997</v>
      </c>
      <c r="J2180" s="82">
        <v>0</v>
      </c>
      <c r="K2180" s="82">
        <v>2.8180000000000001</v>
      </c>
    </row>
    <row r="2181" spans="1:16" hidden="1" x14ac:dyDescent="0.25">
      <c r="A2181" s="22" t="s">
        <v>4774</v>
      </c>
      <c r="B2181" s="22">
        <v>2000</v>
      </c>
      <c r="C2181" s="22" t="s">
        <v>5577</v>
      </c>
      <c r="D2181" s="22">
        <v>35190</v>
      </c>
      <c r="E2181" s="22" t="s">
        <v>62</v>
      </c>
      <c r="F2181" s="101"/>
      <c r="G2181" s="102" t="s">
        <v>77</v>
      </c>
      <c r="H2181" s="82">
        <v>0</v>
      </c>
      <c r="I2181" s="82">
        <v>0</v>
      </c>
      <c r="J2181" s="82">
        <v>0</v>
      </c>
      <c r="K2181" s="82">
        <v>0</v>
      </c>
    </row>
    <row r="2182" spans="1:16" hidden="1" x14ac:dyDescent="0.25">
      <c r="A2182" s="22" t="s">
        <v>4775</v>
      </c>
      <c r="B2182" s="22">
        <v>2000</v>
      </c>
      <c r="C2182" s="22" t="s">
        <v>5577</v>
      </c>
      <c r="D2182" s="22">
        <v>35191</v>
      </c>
      <c r="E2182" s="22" t="s">
        <v>62</v>
      </c>
      <c r="F2182" s="22" t="s">
        <v>5197</v>
      </c>
      <c r="G2182" s="102" t="s">
        <v>77</v>
      </c>
      <c r="H2182" s="82">
        <v>0.2</v>
      </c>
      <c r="I2182" s="82">
        <f>1.033+0.294</f>
        <v>1.327</v>
      </c>
      <c r="J2182" s="82">
        <v>0</v>
      </c>
      <c r="K2182" s="82">
        <f>3.334+3.766</f>
        <v>7.1</v>
      </c>
    </row>
    <row r="2183" spans="1:16" hidden="1" x14ac:dyDescent="0.25">
      <c r="A2183" s="22" t="s">
        <v>4776</v>
      </c>
      <c r="B2183" s="22">
        <v>2000</v>
      </c>
      <c r="C2183" s="22" t="s">
        <v>5577</v>
      </c>
      <c r="D2183" s="22">
        <v>35192</v>
      </c>
      <c r="E2183" s="22" t="s">
        <v>62</v>
      </c>
      <c r="F2183" s="101"/>
      <c r="G2183" s="102" t="s">
        <v>77</v>
      </c>
      <c r="H2183" s="82">
        <v>0</v>
      </c>
      <c r="I2183" s="82">
        <v>0</v>
      </c>
      <c r="J2183" s="82">
        <v>31.43</v>
      </c>
      <c r="K2183" s="82">
        <v>8.5470000000000006</v>
      </c>
    </row>
    <row r="2184" spans="1:16" hidden="1" x14ac:dyDescent="0.25">
      <c r="A2184" s="22" t="s">
        <v>4777</v>
      </c>
      <c r="B2184" s="22">
        <v>2000</v>
      </c>
      <c r="C2184" s="22" t="s">
        <v>5577</v>
      </c>
      <c r="D2184" s="22">
        <v>35193</v>
      </c>
      <c r="E2184" s="22" t="s">
        <v>62</v>
      </c>
      <c r="F2184" s="101"/>
      <c r="G2184" s="102" t="s">
        <v>77</v>
      </c>
      <c r="H2184" s="82">
        <v>0</v>
      </c>
      <c r="I2184" s="82">
        <v>0</v>
      </c>
      <c r="J2184" s="82">
        <v>0</v>
      </c>
      <c r="K2184" s="82">
        <v>0</v>
      </c>
    </row>
    <row r="2185" spans="1:16" hidden="1" x14ac:dyDescent="0.25">
      <c r="A2185" s="22" t="s">
        <v>4778</v>
      </c>
      <c r="B2185" s="22">
        <v>2000</v>
      </c>
      <c r="C2185" s="22" t="s">
        <v>5577</v>
      </c>
      <c r="D2185" s="22">
        <v>35194</v>
      </c>
      <c r="E2185" s="22" t="s">
        <v>62</v>
      </c>
      <c r="F2185" s="22" t="s">
        <v>5198</v>
      </c>
      <c r="G2185" s="102" t="s">
        <v>77</v>
      </c>
      <c r="H2185" s="82">
        <v>3.456</v>
      </c>
      <c r="I2185" s="82">
        <v>32.194000000000003</v>
      </c>
      <c r="J2185" s="82">
        <v>8.4830000000000005</v>
      </c>
      <c r="K2185" s="82">
        <v>6.798</v>
      </c>
    </row>
    <row r="2186" spans="1:16" hidden="1" x14ac:dyDescent="0.25">
      <c r="A2186" s="22" t="s">
        <v>4779</v>
      </c>
      <c r="B2186" s="22">
        <v>2000</v>
      </c>
      <c r="C2186" s="22" t="s">
        <v>5577</v>
      </c>
      <c r="D2186" s="22">
        <v>35195</v>
      </c>
      <c r="E2186" s="22" t="s">
        <v>62</v>
      </c>
      <c r="F2186" s="75"/>
      <c r="G2186" s="102" t="s">
        <v>77</v>
      </c>
      <c r="H2186" s="82">
        <v>0</v>
      </c>
      <c r="I2186" s="82">
        <v>0</v>
      </c>
      <c r="J2186" s="82">
        <v>0.879</v>
      </c>
      <c r="K2186" s="82">
        <v>5.9939999999999998</v>
      </c>
    </row>
    <row r="2187" spans="1:16" hidden="1" x14ac:dyDescent="0.25">
      <c r="A2187" s="22" t="s">
        <v>4798</v>
      </c>
      <c r="B2187" s="22">
        <v>2000</v>
      </c>
      <c r="C2187" s="22" t="s">
        <v>5577</v>
      </c>
      <c r="D2187" s="22">
        <v>35196</v>
      </c>
      <c r="E2187" s="22" t="s">
        <v>176</v>
      </c>
      <c r="F2187" s="75"/>
      <c r="G2187" s="103" t="s">
        <v>77</v>
      </c>
      <c r="H2187" s="82">
        <v>0</v>
      </c>
      <c r="I2187" s="82">
        <v>0</v>
      </c>
      <c r="J2187" s="82">
        <v>0</v>
      </c>
      <c r="K2187" s="82">
        <v>0</v>
      </c>
      <c r="L2187" s="85"/>
      <c r="M2187" s="87" t="s">
        <v>172</v>
      </c>
      <c r="N2187" s="82">
        <v>0</v>
      </c>
      <c r="O2187" s="82">
        <v>0</v>
      </c>
      <c r="P2187" s="82">
        <v>0</v>
      </c>
    </row>
    <row r="2188" spans="1:16" hidden="1" x14ac:dyDescent="0.25">
      <c r="A2188" s="22" t="s">
        <v>4799</v>
      </c>
      <c r="B2188" s="22">
        <v>2000</v>
      </c>
      <c r="C2188" s="22" t="s">
        <v>5577</v>
      </c>
      <c r="D2188" s="22">
        <v>35197</v>
      </c>
      <c r="E2188" s="22" t="s">
        <v>176</v>
      </c>
      <c r="F2188" s="22" t="s">
        <v>5211</v>
      </c>
      <c r="G2188" s="103" t="s">
        <v>77</v>
      </c>
      <c r="H2188" s="82">
        <v>11.499000000000001</v>
      </c>
      <c r="I2188" s="82">
        <v>5.6719999999999997</v>
      </c>
      <c r="J2188" s="82">
        <v>6.77</v>
      </c>
      <c r="K2188" s="82">
        <v>3.7730000000000001</v>
      </c>
      <c r="L2188" s="85"/>
      <c r="M2188" s="87" t="s">
        <v>172</v>
      </c>
      <c r="N2188" s="82">
        <v>0</v>
      </c>
      <c r="O2188" s="82">
        <v>0</v>
      </c>
      <c r="P2188" s="82">
        <v>0</v>
      </c>
    </row>
    <row r="2189" spans="1:16" hidden="1" x14ac:dyDescent="0.25">
      <c r="A2189" s="22" t="s">
        <v>4800</v>
      </c>
      <c r="B2189" s="22">
        <v>2000</v>
      </c>
      <c r="C2189" s="22" t="s">
        <v>5577</v>
      </c>
      <c r="D2189" s="22">
        <v>35198</v>
      </c>
      <c r="E2189" s="22" t="s">
        <v>176</v>
      </c>
      <c r="F2189" s="22" t="s">
        <v>5212</v>
      </c>
      <c r="G2189" s="103" t="s">
        <v>77</v>
      </c>
      <c r="H2189" s="82">
        <v>0.33</v>
      </c>
      <c r="I2189" s="82">
        <v>0</v>
      </c>
      <c r="J2189" s="82">
        <v>9.359</v>
      </c>
      <c r="K2189" s="82">
        <v>8.9440000000000008</v>
      </c>
      <c r="L2189" s="85"/>
      <c r="M2189" s="87" t="s">
        <v>172</v>
      </c>
      <c r="N2189" s="82">
        <v>0</v>
      </c>
      <c r="O2189" s="82">
        <v>0</v>
      </c>
      <c r="P2189" s="82">
        <v>0</v>
      </c>
    </row>
    <row r="2190" spans="1:16" hidden="1" x14ac:dyDescent="0.25">
      <c r="A2190" s="22" t="s">
        <v>4801</v>
      </c>
      <c r="B2190" s="22">
        <v>2000</v>
      </c>
      <c r="C2190" s="22" t="s">
        <v>5577</v>
      </c>
      <c r="D2190" s="22">
        <v>35199</v>
      </c>
      <c r="E2190" s="22" t="s">
        <v>176</v>
      </c>
      <c r="F2190" s="75"/>
      <c r="G2190" s="103" t="s">
        <v>77</v>
      </c>
      <c r="H2190" s="82">
        <v>0</v>
      </c>
      <c r="I2190" s="82">
        <v>0</v>
      </c>
      <c r="J2190" s="82">
        <v>0</v>
      </c>
      <c r="K2190" s="82">
        <v>0</v>
      </c>
      <c r="L2190" s="85"/>
      <c r="M2190" s="87" t="s">
        <v>172</v>
      </c>
      <c r="N2190" s="82">
        <v>0</v>
      </c>
      <c r="O2190" s="82">
        <v>0</v>
      </c>
      <c r="P2190" s="82">
        <v>0</v>
      </c>
    </row>
    <row r="2191" spans="1:16" hidden="1" x14ac:dyDescent="0.25">
      <c r="A2191" s="22" t="s">
        <v>4802</v>
      </c>
      <c r="B2191" s="22">
        <v>2000</v>
      </c>
      <c r="C2191" s="22" t="s">
        <v>5577</v>
      </c>
      <c r="D2191" s="22">
        <v>35200</v>
      </c>
      <c r="E2191" s="22" t="s">
        <v>176</v>
      </c>
      <c r="F2191" s="22" t="s">
        <v>5213</v>
      </c>
      <c r="G2191" s="103" t="s">
        <v>77</v>
      </c>
      <c r="H2191" s="82">
        <v>26.276</v>
      </c>
      <c r="I2191" s="82">
        <v>2.165</v>
      </c>
      <c r="J2191" s="82">
        <v>0</v>
      </c>
      <c r="K2191" s="82">
        <v>0</v>
      </c>
      <c r="L2191" s="85"/>
      <c r="M2191" s="87" t="s">
        <v>172</v>
      </c>
      <c r="N2191" s="82">
        <v>0</v>
      </c>
      <c r="O2191" s="82">
        <v>0</v>
      </c>
      <c r="P2191" s="82">
        <v>0</v>
      </c>
    </row>
    <row r="2192" spans="1:16" hidden="1" x14ac:dyDescent="0.25">
      <c r="A2192" s="22" t="s">
        <v>4803</v>
      </c>
      <c r="B2192" s="22">
        <v>2000</v>
      </c>
      <c r="C2192" s="22" t="s">
        <v>5577</v>
      </c>
      <c r="D2192" s="22">
        <v>35201</v>
      </c>
      <c r="E2192" s="22" t="s">
        <v>176</v>
      </c>
      <c r="F2192" s="22" t="s">
        <v>5214</v>
      </c>
      <c r="G2192" s="103" t="s">
        <v>77</v>
      </c>
      <c r="H2192" s="82">
        <v>3.7280000000000002</v>
      </c>
      <c r="I2192" s="82">
        <v>4.907</v>
      </c>
      <c r="J2192" s="82">
        <v>5.5250000000000004</v>
      </c>
      <c r="K2192" s="82">
        <f>1.405+5.019</f>
        <v>6.4240000000000004</v>
      </c>
      <c r="L2192" s="85"/>
      <c r="M2192" s="87" t="s">
        <v>172</v>
      </c>
      <c r="N2192" s="82">
        <v>0</v>
      </c>
      <c r="O2192" s="82">
        <v>0</v>
      </c>
      <c r="P2192" s="82">
        <v>0</v>
      </c>
    </row>
    <row r="2193" spans="1:16" hidden="1" x14ac:dyDescent="0.25">
      <c r="A2193" s="22" t="s">
        <v>4804</v>
      </c>
      <c r="B2193" s="22">
        <v>2000</v>
      </c>
      <c r="C2193" s="22" t="s">
        <v>5577</v>
      </c>
      <c r="D2193" s="22">
        <v>35202</v>
      </c>
      <c r="E2193" s="22" t="s">
        <v>176</v>
      </c>
      <c r="F2193" s="75"/>
      <c r="G2193" s="103" t="s">
        <v>77</v>
      </c>
      <c r="H2193" s="82">
        <v>0</v>
      </c>
      <c r="I2193" s="82">
        <v>0</v>
      </c>
      <c r="J2193" s="82">
        <v>0</v>
      </c>
      <c r="K2193" s="82">
        <v>0</v>
      </c>
      <c r="L2193" s="85"/>
      <c r="M2193" s="87" t="s">
        <v>172</v>
      </c>
      <c r="N2193" s="82">
        <v>0</v>
      </c>
      <c r="O2193" s="82">
        <v>0</v>
      </c>
      <c r="P2193" s="82">
        <v>0</v>
      </c>
    </row>
    <row r="2194" spans="1:16" hidden="1" x14ac:dyDescent="0.25">
      <c r="A2194" s="22" t="s">
        <v>4805</v>
      </c>
      <c r="B2194" s="22">
        <v>2000</v>
      </c>
      <c r="C2194" s="22" t="s">
        <v>5577</v>
      </c>
      <c r="D2194" s="22">
        <v>35203</v>
      </c>
      <c r="E2194" s="22" t="s">
        <v>176</v>
      </c>
      <c r="F2194" s="22" t="s">
        <v>5215</v>
      </c>
      <c r="G2194" s="103" t="s">
        <v>77</v>
      </c>
      <c r="H2194" s="82">
        <v>1.0669999999999999</v>
      </c>
      <c r="I2194" s="82">
        <v>3.6659999999999999</v>
      </c>
      <c r="J2194" s="82">
        <v>16.646999999999998</v>
      </c>
      <c r="K2194" s="82">
        <v>7.883</v>
      </c>
      <c r="L2194" s="85"/>
      <c r="M2194" s="87" t="s">
        <v>172</v>
      </c>
      <c r="N2194" s="82">
        <v>0</v>
      </c>
      <c r="O2194" s="82">
        <v>0</v>
      </c>
      <c r="P2194" s="82">
        <v>0</v>
      </c>
    </row>
    <row r="2195" spans="1:16" hidden="1" x14ac:dyDescent="0.25">
      <c r="A2195" s="22" t="s">
        <v>4806</v>
      </c>
      <c r="B2195" s="22">
        <v>2000</v>
      </c>
      <c r="C2195" s="22" t="s">
        <v>5577</v>
      </c>
      <c r="D2195" s="22">
        <v>35204</v>
      </c>
      <c r="E2195" s="22" t="s">
        <v>176</v>
      </c>
      <c r="F2195" s="22" t="s">
        <v>5216</v>
      </c>
      <c r="G2195" s="103" t="s">
        <v>77</v>
      </c>
      <c r="H2195" s="82">
        <v>0.78900000000000003</v>
      </c>
      <c r="I2195" s="82">
        <v>6.1980000000000004</v>
      </c>
      <c r="J2195" s="82">
        <v>33.774000000000001</v>
      </c>
      <c r="K2195" s="82">
        <v>2.9430000000000001</v>
      </c>
      <c r="L2195" s="85"/>
      <c r="M2195" s="87" t="s">
        <v>172</v>
      </c>
      <c r="N2195" s="82">
        <v>0</v>
      </c>
      <c r="O2195" s="82">
        <v>0</v>
      </c>
      <c r="P2195" s="82">
        <v>0</v>
      </c>
    </row>
    <row r="2196" spans="1:16" hidden="1" x14ac:dyDescent="0.25">
      <c r="A2196" s="22" t="s">
        <v>4807</v>
      </c>
      <c r="B2196" s="22">
        <v>2000</v>
      </c>
      <c r="C2196" s="22" t="s">
        <v>5577</v>
      </c>
      <c r="D2196" s="22">
        <v>35205</v>
      </c>
      <c r="E2196" s="22" t="s">
        <v>176</v>
      </c>
      <c r="F2196" s="75"/>
      <c r="G2196" s="103" t="s">
        <v>77</v>
      </c>
      <c r="H2196" s="82">
        <v>0</v>
      </c>
      <c r="I2196" s="82">
        <v>0</v>
      </c>
      <c r="J2196" s="82">
        <v>0</v>
      </c>
      <c r="K2196" s="82">
        <v>0</v>
      </c>
      <c r="L2196" s="85"/>
      <c r="M2196" s="87" t="s">
        <v>172</v>
      </c>
      <c r="N2196" s="82">
        <v>0</v>
      </c>
      <c r="O2196" s="82">
        <v>0</v>
      </c>
      <c r="P2196" s="82">
        <v>0</v>
      </c>
    </row>
    <row r="2197" spans="1:16" hidden="1" x14ac:dyDescent="0.25">
      <c r="A2197" s="22" t="s">
        <v>4808</v>
      </c>
      <c r="B2197" s="22">
        <v>2000</v>
      </c>
      <c r="C2197" s="22" t="s">
        <v>5577</v>
      </c>
      <c r="D2197" s="22">
        <v>35206</v>
      </c>
      <c r="E2197" s="22" t="s">
        <v>176</v>
      </c>
      <c r="F2197" s="22" t="s">
        <v>5217</v>
      </c>
      <c r="G2197" s="103" t="s">
        <v>77</v>
      </c>
      <c r="H2197" s="82">
        <v>9.1850000000000005</v>
      </c>
      <c r="I2197" s="82">
        <v>0</v>
      </c>
      <c r="J2197" s="82">
        <v>1.157</v>
      </c>
      <c r="K2197" s="82">
        <v>4.8049999999999997</v>
      </c>
      <c r="L2197" s="85"/>
      <c r="M2197" s="87" t="s">
        <v>172</v>
      </c>
      <c r="N2197" s="82">
        <v>0</v>
      </c>
      <c r="O2197" s="82">
        <v>0</v>
      </c>
      <c r="P2197" s="82">
        <v>0</v>
      </c>
    </row>
    <row r="2198" spans="1:16" hidden="1" x14ac:dyDescent="0.25">
      <c r="A2198" s="22" t="s">
        <v>4809</v>
      </c>
      <c r="B2198" s="22">
        <v>2000</v>
      </c>
      <c r="C2198" s="22" t="s">
        <v>5577</v>
      </c>
      <c r="D2198" s="22">
        <v>35207</v>
      </c>
      <c r="E2198" s="22" t="s">
        <v>176</v>
      </c>
      <c r="F2198" s="22" t="s">
        <v>5218</v>
      </c>
      <c r="G2198" s="103" t="s">
        <v>77</v>
      </c>
      <c r="H2198" s="82">
        <v>0.16400000000000001</v>
      </c>
      <c r="I2198" s="82">
        <v>8.2530000000000001</v>
      </c>
      <c r="J2198" s="82">
        <v>118.65600000000001</v>
      </c>
      <c r="K2198" s="82">
        <v>9.6289999999999996</v>
      </c>
      <c r="L2198" s="85"/>
      <c r="M2198" s="87" t="s">
        <v>172</v>
      </c>
      <c r="N2198" s="82">
        <v>0</v>
      </c>
      <c r="O2198" s="82">
        <v>0</v>
      </c>
      <c r="P2198" s="82">
        <v>0</v>
      </c>
    </row>
    <row r="2199" spans="1:16" hidden="1" x14ac:dyDescent="0.25">
      <c r="A2199" s="22" t="s">
        <v>4810</v>
      </c>
      <c r="B2199" s="22">
        <v>2000</v>
      </c>
      <c r="C2199" s="22" t="s">
        <v>5577</v>
      </c>
      <c r="D2199" s="22">
        <v>35208</v>
      </c>
      <c r="E2199" s="22" t="s">
        <v>176</v>
      </c>
      <c r="F2199" s="75"/>
      <c r="G2199" s="103" t="s">
        <v>77</v>
      </c>
      <c r="H2199" s="82">
        <v>0</v>
      </c>
      <c r="I2199" s="82">
        <v>0</v>
      </c>
      <c r="J2199" s="82">
        <v>0</v>
      </c>
      <c r="K2199" s="82">
        <v>0</v>
      </c>
      <c r="L2199" s="85"/>
      <c r="M2199" s="87" t="s">
        <v>172</v>
      </c>
      <c r="N2199" s="82">
        <v>0</v>
      </c>
      <c r="O2199" s="82">
        <v>0</v>
      </c>
      <c r="P2199" s="82">
        <v>0</v>
      </c>
    </row>
    <row r="2200" spans="1:16" hidden="1" x14ac:dyDescent="0.25">
      <c r="A2200" s="22" t="s">
        <v>4811</v>
      </c>
      <c r="B2200" s="22">
        <v>2000</v>
      </c>
      <c r="C2200" s="22" t="s">
        <v>5577</v>
      </c>
      <c r="D2200" s="22">
        <v>35209</v>
      </c>
      <c r="E2200" s="22" t="s">
        <v>176</v>
      </c>
      <c r="F2200" s="22" t="s">
        <v>5219</v>
      </c>
      <c r="G2200" s="103" t="s">
        <v>77</v>
      </c>
      <c r="H2200" s="82">
        <v>8.8480000000000008</v>
      </c>
      <c r="I2200" s="82">
        <v>3.8690000000000002</v>
      </c>
      <c r="J2200" s="82">
        <v>16.462499999999999</v>
      </c>
      <c r="K2200" s="82">
        <v>9.8670000000000009</v>
      </c>
      <c r="L2200" s="85"/>
      <c r="M2200" s="87" t="s">
        <v>172</v>
      </c>
      <c r="N2200" s="82">
        <v>0</v>
      </c>
      <c r="O2200" s="82">
        <v>0</v>
      </c>
      <c r="P2200" s="82">
        <v>0</v>
      </c>
    </row>
    <row r="2201" spans="1:16" hidden="1" x14ac:dyDescent="0.25">
      <c r="A2201" s="22" t="s">
        <v>4812</v>
      </c>
      <c r="B2201" s="22">
        <v>2000</v>
      </c>
      <c r="C2201" s="22" t="s">
        <v>5577</v>
      </c>
      <c r="D2201" s="22">
        <v>35210</v>
      </c>
      <c r="E2201" s="22" t="s">
        <v>176</v>
      </c>
      <c r="F2201" s="22" t="s">
        <v>5220</v>
      </c>
      <c r="G2201" s="103" t="s">
        <v>77</v>
      </c>
      <c r="H2201" s="82">
        <v>4.532</v>
      </c>
      <c r="I2201" s="82">
        <v>7.9029999999999996</v>
      </c>
      <c r="J2201" s="82">
        <v>30.350999999999999</v>
      </c>
      <c r="K2201" s="82">
        <v>0</v>
      </c>
      <c r="L2201" s="85"/>
      <c r="M2201" s="87" t="s">
        <v>172</v>
      </c>
      <c r="N2201" s="82">
        <v>0</v>
      </c>
      <c r="O2201" s="82">
        <v>0</v>
      </c>
      <c r="P2201" s="82">
        <v>0</v>
      </c>
    </row>
    <row r="2202" spans="1:16" hidden="1" x14ac:dyDescent="0.25">
      <c r="A2202" s="22" t="s">
        <v>4813</v>
      </c>
      <c r="B2202" s="22">
        <v>2000</v>
      </c>
      <c r="C2202" s="22" t="s">
        <v>5577</v>
      </c>
      <c r="D2202" s="22">
        <v>35211</v>
      </c>
      <c r="E2202" s="22" t="s">
        <v>176</v>
      </c>
      <c r="F2202" s="75"/>
      <c r="G2202" s="103" t="s">
        <v>77</v>
      </c>
      <c r="H2202" s="82">
        <v>0</v>
      </c>
      <c r="I2202" s="82">
        <v>0</v>
      </c>
      <c r="J2202" s="82">
        <v>0</v>
      </c>
      <c r="K2202" s="82">
        <v>0</v>
      </c>
      <c r="L2202" s="85"/>
      <c r="M2202" s="87" t="s">
        <v>172</v>
      </c>
      <c r="N2202" s="82">
        <v>0</v>
      </c>
      <c r="O2202" s="82">
        <v>0</v>
      </c>
      <c r="P2202" s="82">
        <v>0</v>
      </c>
    </row>
    <row r="2203" spans="1:16" hidden="1" x14ac:dyDescent="0.25">
      <c r="A2203" s="22" t="s">
        <v>4814</v>
      </c>
      <c r="B2203" s="22">
        <v>2000</v>
      </c>
      <c r="C2203" s="22" t="s">
        <v>5577</v>
      </c>
      <c r="D2203" s="22">
        <v>35212</v>
      </c>
      <c r="E2203" s="22" t="s">
        <v>176</v>
      </c>
      <c r="F2203" s="22" t="s">
        <v>5221</v>
      </c>
      <c r="G2203" s="103" t="s">
        <v>77</v>
      </c>
      <c r="H2203" s="82">
        <v>13.077999999999999</v>
      </c>
      <c r="I2203" s="82">
        <v>4.7649999999999997</v>
      </c>
      <c r="J2203" s="82">
        <v>6.9770000000000003</v>
      </c>
      <c r="K2203" s="82">
        <v>29.321999999999999</v>
      </c>
      <c r="L2203" s="22" t="s">
        <v>5288</v>
      </c>
      <c r="M2203" s="87" t="s">
        <v>172</v>
      </c>
      <c r="N2203" s="82">
        <v>7.1059999999999999</v>
      </c>
      <c r="O2203" s="82">
        <v>0.81100000000000005</v>
      </c>
      <c r="P2203" s="82">
        <v>0</v>
      </c>
    </row>
    <row r="2204" spans="1:16" hidden="1" x14ac:dyDescent="0.25">
      <c r="A2204" s="22" t="s">
        <v>4815</v>
      </c>
      <c r="B2204" s="22">
        <v>2000</v>
      </c>
      <c r="C2204" s="22" t="s">
        <v>5577</v>
      </c>
      <c r="D2204" s="22">
        <v>35213</v>
      </c>
      <c r="E2204" s="22" t="s">
        <v>176</v>
      </c>
      <c r="F2204" s="22" t="s">
        <v>5222</v>
      </c>
      <c r="G2204" s="103" t="s">
        <v>77</v>
      </c>
      <c r="H2204" s="82">
        <v>4.33</v>
      </c>
      <c r="I2204" s="82">
        <f>2.344+11.996</f>
        <v>14.34</v>
      </c>
      <c r="J2204" s="82">
        <f>25.259+24.632+147.432</f>
        <v>197.32299999999998</v>
      </c>
      <c r="K2204" s="82">
        <f>8.444+6.34+1.403</f>
        <v>16.187000000000001</v>
      </c>
      <c r="L2204" s="22" t="s">
        <v>5289</v>
      </c>
      <c r="M2204" s="87" t="s">
        <v>172</v>
      </c>
      <c r="N2204" s="82">
        <v>1.0880000000000001</v>
      </c>
      <c r="O2204" s="82">
        <v>0</v>
      </c>
      <c r="P2204" s="82">
        <f>26.918+4.82</f>
        <v>31.738</v>
      </c>
    </row>
    <row r="2205" spans="1:16" hidden="1" x14ac:dyDescent="0.25">
      <c r="A2205" s="22" t="s">
        <v>4595</v>
      </c>
      <c r="B2205" s="22">
        <v>2000</v>
      </c>
      <c r="C2205" s="22" t="s">
        <v>5577</v>
      </c>
      <c r="D2205" s="22">
        <v>35500</v>
      </c>
      <c r="E2205" s="22" t="s">
        <v>83</v>
      </c>
      <c r="F2205" s="75"/>
      <c r="G2205" s="81" t="s">
        <v>88</v>
      </c>
      <c r="H2205" s="84">
        <v>0</v>
      </c>
      <c r="I2205" s="84">
        <v>0</v>
      </c>
      <c r="J2205" s="84">
        <v>0</v>
      </c>
      <c r="K2205" s="84">
        <v>0</v>
      </c>
    </row>
    <row r="2206" spans="1:16" hidden="1" x14ac:dyDescent="0.25">
      <c r="A2206" s="22" t="s">
        <v>4596</v>
      </c>
      <c r="B2206" s="22">
        <v>2000</v>
      </c>
      <c r="C2206" s="22" t="s">
        <v>5577</v>
      </c>
      <c r="D2206" s="22">
        <v>35501</v>
      </c>
      <c r="E2206" s="22" t="s">
        <v>83</v>
      </c>
      <c r="F2206" s="22" t="s">
        <v>5092</v>
      </c>
      <c r="G2206" s="116" t="s">
        <v>88</v>
      </c>
      <c r="H2206" s="83">
        <f>16.333+17.673</f>
        <v>34.006</v>
      </c>
      <c r="I2206" s="83">
        <f>0.283+0.938</f>
        <v>1.2209999999999999</v>
      </c>
      <c r="J2206" s="83">
        <v>0</v>
      </c>
      <c r="K2206" s="83">
        <v>0</v>
      </c>
    </row>
    <row r="2207" spans="1:16" hidden="1" x14ac:dyDescent="0.25">
      <c r="A2207" s="22" t="s">
        <v>5564</v>
      </c>
      <c r="B2207" s="22">
        <v>2000</v>
      </c>
      <c r="C2207" s="22" t="s">
        <v>5577</v>
      </c>
      <c r="D2207" s="22">
        <v>35502</v>
      </c>
      <c r="E2207" s="22" t="s">
        <v>83</v>
      </c>
      <c r="F2207" s="22" t="s">
        <v>5565</v>
      </c>
      <c r="G2207" s="87" t="s">
        <v>88</v>
      </c>
      <c r="H2207" s="82">
        <v>15.664999999999999</v>
      </c>
      <c r="I2207" s="82">
        <v>8.9420000000000002</v>
      </c>
      <c r="J2207" s="82">
        <v>0</v>
      </c>
      <c r="K2207" s="82">
        <v>0.23</v>
      </c>
    </row>
    <row r="2208" spans="1:16" hidden="1" x14ac:dyDescent="0.25">
      <c r="A2208" s="22" t="s">
        <v>4597</v>
      </c>
      <c r="B2208" s="22">
        <v>2000</v>
      </c>
      <c r="C2208" s="22" t="s">
        <v>5577</v>
      </c>
      <c r="D2208" s="22">
        <v>35503</v>
      </c>
      <c r="E2208" s="22" t="s">
        <v>83</v>
      </c>
      <c r="F2208" s="75"/>
      <c r="G2208" s="81" t="s">
        <v>88</v>
      </c>
      <c r="H2208" s="83">
        <v>0</v>
      </c>
      <c r="I2208" s="83">
        <v>0</v>
      </c>
      <c r="J2208" s="83">
        <v>0</v>
      </c>
      <c r="K2208" s="83">
        <v>0</v>
      </c>
    </row>
    <row r="2209" spans="1:11" hidden="1" x14ac:dyDescent="0.25">
      <c r="A2209" s="22" t="s">
        <v>4598</v>
      </c>
      <c r="B2209" s="22">
        <v>2000</v>
      </c>
      <c r="C2209" s="22" t="s">
        <v>5577</v>
      </c>
      <c r="D2209" s="22">
        <v>35504</v>
      </c>
      <c r="E2209" s="22" t="s">
        <v>83</v>
      </c>
      <c r="F2209" s="22" t="s">
        <v>5093</v>
      </c>
      <c r="G2209" s="81" t="s">
        <v>88</v>
      </c>
      <c r="H2209" s="83">
        <v>6.2930000000000001</v>
      </c>
      <c r="I2209" s="83">
        <v>0</v>
      </c>
      <c r="J2209" s="83">
        <v>0</v>
      </c>
      <c r="K2209" s="83">
        <v>0</v>
      </c>
    </row>
    <row r="2210" spans="1:11" hidden="1" x14ac:dyDescent="0.25">
      <c r="A2210" s="22" t="s">
        <v>4599</v>
      </c>
      <c r="B2210" s="22">
        <v>2000</v>
      </c>
      <c r="C2210" s="22" t="s">
        <v>5577</v>
      </c>
      <c r="D2210" s="22">
        <v>35505</v>
      </c>
      <c r="E2210" s="22" t="s">
        <v>83</v>
      </c>
      <c r="F2210" s="22" t="s">
        <v>5094</v>
      </c>
      <c r="G2210" s="81" t="s">
        <v>88</v>
      </c>
      <c r="H2210" s="83">
        <v>27.152000000000001</v>
      </c>
      <c r="I2210" s="83">
        <v>1.427</v>
      </c>
      <c r="J2210" s="83">
        <v>0</v>
      </c>
      <c r="K2210" s="83">
        <v>0</v>
      </c>
    </row>
    <row r="2211" spans="1:11" hidden="1" x14ac:dyDescent="0.25">
      <c r="A2211" s="22" t="s">
        <v>4600</v>
      </c>
      <c r="B2211" s="22">
        <v>2000</v>
      </c>
      <c r="C2211" s="22" t="s">
        <v>5577</v>
      </c>
      <c r="D2211" s="22">
        <v>35506</v>
      </c>
      <c r="E2211" s="22" t="s">
        <v>83</v>
      </c>
      <c r="F2211" s="75"/>
      <c r="G2211" s="81" t="s">
        <v>88</v>
      </c>
      <c r="H2211" s="83">
        <v>0</v>
      </c>
      <c r="I2211" s="83">
        <v>0</v>
      </c>
      <c r="J2211" s="83">
        <v>0</v>
      </c>
      <c r="K2211" s="83">
        <v>0</v>
      </c>
    </row>
    <row r="2212" spans="1:11" hidden="1" x14ac:dyDescent="0.25">
      <c r="A2212" s="22" t="s">
        <v>4601</v>
      </c>
      <c r="B2212" s="22">
        <v>2000</v>
      </c>
      <c r="C2212" s="22" t="s">
        <v>5577</v>
      </c>
      <c r="D2212" s="22">
        <v>35507</v>
      </c>
      <c r="E2212" s="22" t="s">
        <v>83</v>
      </c>
      <c r="F2212" s="22" t="s">
        <v>5095</v>
      </c>
      <c r="G2212" s="81" t="s">
        <v>88</v>
      </c>
      <c r="H2212" s="83">
        <f>8.15+15.665</f>
        <v>23.814999999999998</v>
      </c>
      <c r="I2212" s="83">
        <v>8.9420000000000002</v>
      </c>
      <c r="J2212" s="83">
        <v>0</v>
      </c>
      <c r="K2212" s="83">
        <v>5.8999999999999997E-2</v>
      </c>
    </row>
    <row r="2213" spans="1:11" hidden="1" x14ac:dyDescent="0.25">
      <c r="A2213" s="22" t="s">
        <v>4602</v>
      </c>
      <c r="B2213" s="22">
        <v>2000</v>
      </c>
      <c r="C2213" s="22" t="s">
        <v>5577</v>
      </c>
      <c r="D2213" s="22">
        <v>35508</v>
      </c>
      <c r="E2213" s="22" t="s">
        <v>83</v>
      </c>
      <c r="F2213" s="22" t="s">
        <v>5096</v>
      </c>
      <c r="G2213" s="81" t="s">
        <v>88</v>
      </c>
      <c r="H2213" s="83">
        <f>18.816+20.813</f>
        <v>39.628999999999998</v>
      </c>
      <c r="I2213" s="83">
        <f>4.596+2.478</f>
        <v>7.0739999999999998</v>
      </c>
      <c r="J2213" s="83">
        <f>2.878+0.557</f>
        <v>3.4350000000000001</v>
      </c>
      <c r="K2213" s="83">
        <v>0.109</v>
      </c>
    </row>
    <row r="2214" spans="1:11" hidden="1" x14ac:dyDescent="0.25">
      <c r="A2214" s="22" t="s">
        <v>4603</v>
      </c>
      <c r="B2214" s="22">
        <v>2000</v>
      </c>
      <c r="C2214" s="22" t="s">
        <v>5577</v>
      </c>
      <c r="D2214" s="22">
        <v>35509</v>
      </c>
      <c r="E2214" s="22" t="s">
        <v>83</v>
      </c>
      <c r="F2214" s="75"/>
      <c r="G2214" s="81" t="s">
        <v>88</v>
      </c>
      <c r="H2214" s="83">
        <v>0</v>
      </c>
      <c r="I2214" s="83">
        <v>0</v>
      </c>
      <c r="J2214" s="83">
        <v>0</v>
      </c>
      <c r="K2214" s="83">
        <v>0</v>
      </c>
    </row>
    <row r="2215" spans="1:11" hidden="1" x14ac:dyDescent="0.25">
      <c r="A2215" s="22" t="s">
        <v>4604</v>
      </c>
      <c r="B2215" s="22">
        <v>2000</v>
      </c>
      <c r="C2215" s="22" t="s">
        <v>5577</v>
      </c>
      <c r="D2215" s="22">
        <v>35510</v>
      </c>
      <c r="E2215" s="22" t="s">
        <v>83</v>
      </c>
      <c r="F2215" s="22" t="s">
        <v>5097</v>
      </c>
      <c r="G2215" s="81" t="s">
        <v>88</v>
      </c>
      <c r="H2215" s="83">
        <v>11.787000000000001</v>
      </c>
      <c r="I2215" s="83">
        <v>0.16</v>
      </c>
      <c r="J2215" s="83">
        <v>0</v>
      </c>
      <c r="K2215" s="83">
        <v>0</v>
      </c>
    </row>
    <row r="2216" spans="1:11" hidden="1" x14ac:dyDescent="0.25">
      <c r="A2216" s="22" t="s">
        <v>4605</v>
      </c>
      <c r="B2216" s="22">
        <v>2000</v>
      </c>
      <c r="C2216" s="22" t="s">
        <v>5577</v>
      </c>
      <c r="D2216" s="22">
        <v>35511</v>
      </c>
      <c r="E2216" s="22" t="s">
        <v>83</v>
      </c>
      <c r="F2216" s="22" t="s">
        <v>5098</v>
      </c>
      <c r="G2216" s="81" t="s">
        <v>88</v>
      </c>
      <c r="H2216" s="83">
        <v>13.076000000000001</v>
      </c>
      <c r="I2216" s="83">
        <v>1.452</v>
      </c>
      <c r="J2216" s="83">
        <v>0</v>
      </c>
      <c r="K2216" s="83">
        <v>0</v>
      </c>
    </row>
    <row r="2217" spans="1:11" hidden="1" x14ac:dyDescent="0.25">
      <c r="A2217" s="22" t="s">
        <v>4606</v>
      </c>
      <c r="B2217" s="22">
        <v>2000</v>
      </c>
      <c r="C2217" s="22" t="s">
        <v>5577</v>
      </c>
      <c r="D2217" s="22">
        <v>35512</v>
      </c>
      <c r="E2217" s="22" t="s">
        <v>83</v>
      </c>
      <c r="F2217" s="75"/>
      <c r="G2217" s="81" t="s">
        <v>88</v>
      </c>
      <c r="H2217" s="83">
        <v>0</v>
      </c>
      <c r="I2217" s="83">
        <v>0</v>
      </c>
      <c r="J2217" s="83">
        <v>0</v>
      </c>
      <c r="K2217" s="83">
        <v>0</v>
      </c>
    </row>
    <row r="2218" spans="1:11" hidden="1" x14ac:dyDescent="0.25">
      <c r="A2218" s="22" t="s">
        <v>4607</v>
      </c>
      <c r="B2218" s="22">
        <v>2000</v>
      </c>
      <c r="C2218" s="22" t="s">
        <v>5577</v>
      </c>
      <c r="D2218" s="22">
        <v>35513</v>
      </c>
      <c r="E2218" s="22" t="s">
        <v>83</v>
      </c>
      <c r="F2218" s="22" t="s">
        <v>5099</v>
      </c>
      <c r="G2218" s="81" t="s">
        <v>88</v>
      </c>
      <c r="H2218" s="83">
        <v>11.571999999999999</v>
      </c>
      <c r="I2218" s="83">
        <v>0</v>
      </c>
      <c r="J2218" s="83">
        <v>0</v>
      </c>
      <c r="K2218" s="83">
        <v>0.11799999999999999</v>
      </c>
    </row>
    <row r="2219" spans="1:11" hidden="1" x14ac:dyDescent="0.25">
      <c r="A2219" s="22" t="s">
        <v>4608</v>
      </c>
      <c r="B2219" s="22">
        <v>2000</v>
      </c>
      <c r="C2219" s="22" t="s">
        <v>5577</v>
      </c>
      <c r="D2219" s="22">
        <v>35514</v>
      </c>
      <c r="E2219" s="22" t="s">
        <v>83</v>
      </c>
      <c r="F2219" s="22" t="s">
        <v>5100</v>
      </c>
      <c r="G2219" s="81" t="s">
        <v>88</v>
      </c>
      <c r="H2219" s="83">
        <f>11.34+17.632</f>
        <v>28.972000000000001</v>
      </c>
      <c r="I2219" s="83">
        <f>1.41+2.734</f>
        <v>4.1440000000000001</v>
      </c>
      <c r="J2219" s="83">
        <f>2.964+4.581</f>
        <v>7.5449999999999999</v>
      </c>
      <c r="K2219" s="83">
        <f>1.411+1.511</f>
        <v>2.9219999999999997</v>
      </c>
    </row>
    <row r="2220" spans="1:11" hidden="1" x14ac:dyDescent="0.25">
      <c r="A2220" s="22" t="s">
        <v>4609</v>
      </c>
      <c r="B2220" s="22">
        <v>2000</v>
      </c>
      <c r="C2220" s="22" t="s">
        <v>5577</v>
      </c>
      <c r="D2220" s="22">
        <v>35515</v>
      </c>
      <c r="E2220" s="22" t="s">
        <v>83</v>
      </c>
      <c r="F2220" s="75"/>
      <c r="G2220" s="81" t="s">
        <v>88</v>
      </c>
      <c r="H2220" s="83">
        <v>0</v>
      </c>
      <c r="I2220" s="83">
        <v>0</v>
      </c>
      <c r="J2220" s="83">
        <v>0</v>
      </c>
      <c r="K2220" s="83">
        <v>0</v>
      </c>
    </row>
    <row r="2221" spans="1:11" hidden="1" x14ac:dyDescent="0.25">
      <c r="A2221" s="22" t="s">
        <v>4610</v>
      </c>
      <c r="B2221" s="22">
        <v>2000</v>
      </c>
      <c r="C2221" s="22" t="s">
        <v>5577</v>
      </c>
      <c r="D2221" s="22">
        <v>35516</v>
      </c>
      <c r="E2221" s="22" t="s">
        <v>83</v>
      </c>
      <c r="F2221" s="22" t="s">
        <v>5101</v>
      </c>
      <c r="G2221" s="81" t="s">
        <v>88</v>
      </c>
      <c r="H2221" s="83">
        <v>5.5679999999999996</v>
      </c>
      <c r="I2221" s="83">
        <v>0</v>
      </c>
      <c r="J2221" s="83">
        <v>0</v>
      </c>
      <c r="K2221" s="83">
        <v>0</v>
      </c>
    </row>
    <row r="2222" spans="1:11" hidden="1" x14ac:dyDescent="0.25">
      <c r="A2222" s="22" t="s">
        <v>4611</v>
      </c>
      <c r="B2222" s="22">
        <v>2000</v>
      </c>
      <c r="C2222" s="22" t="s">
        <v>5577</v>
      </c>
      <c r="D2222" s="22">
        <v>35517</v>
      </c>
      <c r="E2222" s="22" t="s">
        <v>83</v>
      </c>
      <c r="F2222" s="22" t="s">
        <v>5102</v>
      </c>
      <c r="G2222" s="81" t="s">
        <v>88</v>
      </c>
      <c r="H2222" s="83">
        <f>21.848+19.86</f>
        <v>41.707999999999998</v>
      </c>
      <c r="I2222" s="83">
        <f>0.496+2.919</f>
        <v>3.415</v>
      </c>
      <c r="J2222" s="83">
        <v>0.80200000000000005</v>
      </c>
      <c r="K2222" s="83">
        <v>0.188</v>
      </c>
    </row>
    <row r="2223" spans="1:11" hidden="1" x14ac:dyDescent="0.25">
      <c r="A2223" s="22" t="s">
        <v>4630</v>
      </c>
      <c r="B2223" s="115">
        <v>2001</v>
      </c>
      <c r="C2223" s="22" t="s">
        <v>5577</v>
      </c>
      <c r="D2223" s="22">
        <v>30281</v>
      </c>
      <c r="E2223" s="22" t="s">
        <v>57</v>
      </c>
      <c r="F2223" s="75"/>
      <c r="G2223" s="80" t="s">
        <v>88</v>
      </c>
      <c r="H2223" s="39">
        <v>0</v>
      </c>
      <c r="I2223" s="39">
        <v>0</v>
      </c>
      <c r="J2223" s="39">
        <v>0</v>
      </c>
      <c r="K2223" s="39">
        <v>0</v>
      </c>
    </row>
    <row r="2224" spans="1:11" hidden="1" x14ac:dyDescent="0.25">
      <c r="A2224" s="22" t="s">
        <v>4631</v>
      </c>
      <c r="B2224" s="22">
        <v>2001</v>
      </c>
      <c r="C2224" s="22" t="s">
        <v>5577</v>
      </c>
      <c r="D2224" s="22">
        <v>30282</v>
      </c>
      <c r="E2224" s="22" t="s">
        <v>57</v>
      </c>
      <c r="F2224" s="22" t="s">
        <v>5107</v>
      </c>
      <c r="G2224" s="80" t="s">
        <v>88</v>
      </c>
      <c r="H2224" s="39">
        <v>13.119</v>
      </c>
      <c r="I2224" s="39">
        <v>0</v>
      </c>
      <c r="J2224" s="39">
        <v>0</v>
      </c>
      <c r="K2224" s="39">
        <v>0</v>
      </c>
    </row>
    <row r="2225" spans="1:11" hidden="1" x14ac:dyDescent="0.25">
      <c r="A2225" s="22" t="s">
        <v>4632</v>
      </c>
      <c r="B2225" s="22">
        <v>2001</v>
      </c>
      <c r="C2225" s="22" t="s">
        <v>5577</v>
      </c>
      <c r="D2225" s="22">
        <v>30283</v>
      </c>
      <c r="E2225" s="22" t="s">
        <v>57</v>
      </c>
      <c r="F2225" s="22" t="s">
        <v>5108</v>
      </c>
      <c r="G2225" s="80" t="s">
        <v>88</v>
      </c>
      <c r="H2225" s="39">
        <v>6.01</v>
      </c>
      <c r="I2225" s="39">
        <v>0.75800000000000001</v>
      </c>
      <c r="J2225" s="39">
        <v>0</v>
      </c>
      <c r="K2225" s="39">
        <v>0</v>
      </c>
    </row>
    <row r="2226" spans="1:11" hidden="1" x14ac:dyDescent="0.25">
      <c r="A2226" s="22" t="s">
        <v>4633</v>
      </c>
      <c r="B2226" s="22">
        <v>2001</v>
      </c>
      <c r="C2226" s="22" t="s">
        <v>5577</v>
      </c>
      <c r="D2226" s="22">
        <v>30284</v>
      </c>
      <c r="E2226" s="22" t="s">
        <v>57</v>
      </c>
      <c r="F2226" s="75"/>
      <c r="G2226" s="80" t="s">
        <v>88</v>
      </c>
      <c r="H2226" s="39">
        <v>0</v>
      </c>
      <c r="I2226" s="39">
        <v>0</v>
      </c>
      <c r="J2226" s="39">
        <v>0</v>
      </c>
      <c r="K2226" s="39">
        <v>0</v>
      </c>
    </row>
    <row r="2227" spans="1:11" hidden="1" x14ac:dyDescent="0.25">
      <c r="A2227" s="22" t="s">
        <v>4634</v>
      </c>
      <c r="B2227" s="22">
        <v>2001</v>
      </c>
      <c r="C2227" s="22" t="s">
        <v>5577</v>
      </c>
      <c r="D2227" s="22">
        <v>30285</v>
      </c>
      <c r="E2227" s="22" t="s">
        <v>57</v>
      </c>
      <c r="F2227" s="22" t="s">
        <v>5109</v>
      </c>
      <c r="G2227" s="80" t="s">
        <v>88</v>
      </c>
      <c r="H2227" s="39">
        <v>37.481999999999999</v>
      </c>
      <c r="I2227" s="39">
        <v>0.157</v>
      </c>
      <c r="J2227" s="39">
        <v>0</v>
      </c>
      <c r="K2227" s="39">
        <v>0.76300000000000001</v>
      </c>
    </row>
    <row r="2228" spans="1:11" hidden="1" x14ac:dyDescent="0.25">
      <c r="A2228" s="22" t="s">
        <v>4635</v>
      </c>
      <c r="B2228" s="22">
        <v>2001</v>
      </c>
      <c r="C2228" s="22" t="s">
        <v>5577</v>
      </c>
      <c r="D2228" s="22">
        <v>30286</v>
      </c>
      <c r="E2228" s="22" t="s">
        <v>57</v>
      </c>
      <c r="F2228" s="22" t="s">
        <v>5110</v>
      </c>
      <c r="G2228" s="80" t="s">
        <v>88</v>
      </c>
      <c r="H2228" s="39">
        <v>12.795999999999999</v>
      </c>
      <c r="I2228" s="39">
        <v>0.311</v>
      </c>
      <c r="J2228" s="39">
        <v>0</v>
      </c>
      <c r="K2228" s="39">
        <v>0.251</v>
      </c>
    </row>
    <row r="2229" spans="1:11" hidden="1" x14ac:dyDescent="0.25">
      <c r="A2229" s="22" t="s">
        <v>4636</v>
      </c>
      <c r="B2229" s="22">
        <v>2001</v>
      </c>
      <c r="C2229" s="22" t="s">
        <v>5577</v>
      </c>
      <c r="D2229" s="22">
        <v>30287</v>
      </c>
      <c r="E2229" s="22" t="s">
        <v>57</v>
      </c>
      <c r="F2229" s="75"/>
      <c r="G2229" s="80" t="s">
        <v>88</v>
      </c>
      <c r="H2229" s="39">
        <v>0</v>
      </c>
      <c r="I2229" s="39">
        <v>0</v>
      </c>
      <c r="J2229" s="39">
        <v>0</v>
      </c>
      <c r="K2229" s="39">
        <v>0</v>
      </c>
    </row>
    <row r="2230" spans="1:11" hidden="1" x14ac:dyDescent="0.25">
      <c r="A2230" s="22" t="s">
        <v>4637</v>
      </c>
      <c r="B2230" s="22">
        <v>2001</v>
      </c>
      <c r="C2230" s="22" t="s">
        <v>5577</v>
      </c>
      <c r="D2230" s="22">
        <v>30288</v>
      </c>
      <c r="E2230" s="22" t="s">
        <v>57</v>
      </c>
      <c r="F2230" s="22" t="s">
        <v>5111</v>
      </c>
      <c r="G2230" s="80" t="s">
        <v>88</v>
      </c>
      <c r="H2230" s="39">
        <v>32.298000000000002</v>
      </c>
      <c r="I2230" s="39">
        <v>2.4239999999999999</v>
      </c>
      <c r="J2230" s="39">
        <v>0</v>
      </c>
      <c r="K2230" s="39">
        <v>6.0999999999999999E-2</v>
      </c>
    </row>
    <row r="2231" spans="1:11" hidden="1" x14ac:dyDescent="0.25">
      <c r="A2231" s="22" t="s">
        <v>4638</v>
      </c>
      <c r="B2231" s="22">
        <v>2001</v>
      </c>
      <c r="C2231" s="22" t="s">
        <v>5577</v>
      </c>
      <c r="D2231" s="22">
        <v>30289</v>
      </c>
      <c r="E2231" s="22" t="s">
        <v>57</v>
      </c>
      <c r="F2231" s="22" t="s">
        <v>5112</v>
      </c>
      <c r="G2231" s="80" t="s">
        <v>88</v>
      </c>
      <c r="H2231" s="39">
        <v>8.2729999999999997</v>
      </c>
      <c r="I2231" s="39">
        <v>2.2149999999999999</v>
      </c>
      <c r="J2231" s="39">
        <v>2.1080000000000001</v>
      </c>
      <c r="K2231" s="39">
        <v>9.7000000000000003E-2</v>
      </c>
    </row>
    <row r="2232" spans="1:11" hidden="1" x14ac:dyDescent="0.25">
      <c r="A2232" s="22" t="s">
        <v>4639</v>
      </c>
      <c r="B2232" s="22">
        <v>2001</v>
      </c>
      <c r="C2232" s="22" t="s">
        <v>5577</v>
      </c>
      <c r="D2232" s="22">
        <v>30290</v>
      </c>
      <c r="E2232" s="22" t="s">
        <v>57</v>
      </c>
      <c r="F2232" s="75"/>
      <c r="G2232" s="80" t="s">
        <v>88</v>
      </c>
      <c r="H2232" s="39">
        <v>0</v>
      </c>
      <c r="I2232" s="39">
        <v>0</v>
      </c>
      <c r="J2232" s="39">
        <v>0</v>
      </c>
      <c r="K2232" s="39">
        <v>0</v>
      </c>
    </row>
    <row r="2233" spans="1:11" hidden="1" x14ac:dyDescent="0.25">
      <c r="A2233" s="22" t="s">
        <v>4640</v>
      </c>
      <c r="B2233" s="22">
        <v>2001</v>
      </c>
      <c r="C2233" s="22" t="s">
        <v>5577</v>
      </c>
      <c r="D2233" s="22">
        <v>30291</v>
      </c>
      <c r="E2233" s="22" t="s">
        <v>57</v>
      </c>
      <c r="F2233" s="22" t="s">
        <v>5113</v>
      </c>
      <c r="G2233" s="80" t="s">
        <v>88</v>
      </c>
      <c r="H2233" s="39">
        <v>33.115000000000002</v>
      </c>
      <c r="I2233" s="39">
        <v>4.1909999999999998</v>
      </c>
      <c r="J2233" s="39">
        <v>0</v>
      </c>
      <c r="K2233" s="39">
        <v>3.0000000000000001E-3</v>
      </c>
    </row>
    <row r="2234" spans="1:11" hidden="1" x14ac:dyDescent="0.25">
      <c r="A2234" s="22" t="s">
        <v>4641</v>
      </c>
      <c r="B2234" s="22">
        <v>2001</v>
      </c>
      <c r="C2234" s="22" t="s">
        <v>5577</v>
      </c>
      <c r="D2234" s="22">
        <v>30292</v>
      </c>
      <c r="E2234" s="22" t="s">
        <v>57</v>
      </c>
      <c r="F2234" s="22" t="s">
        <v>5114</v>
      </c>
      <c r="G2234" s="80" t="s">
        <v>88</v>
      </c>
      <c r="H2234" s="39">
        <v>6.2869999999999999</v>
      </c>
      <c r="I2234" s="39">
        <v>1.41</v>
      </c>
      <c r="J2234" s="39">
        <v>0</v>
      </c>
      <c r="K2234" s="39">
        <v>0</v>
      </c>
    </row>
    <row r="2235" spans="1:11" hidden="1" x14ac:dyDescent="0.25">
      <c r="A2235" s="22" t="s">
        <v>4642</v>
      </c>
      <c r="B2235" s="22">
        <v>2001</v>
      </c>
      <c r="C2235" s="22" t="s">
        <v>5577</v>
      </c>
      <c r="D2235" s="22">
        <v>30293</v>
      </c>
      <c r="E2235" s="22" t="s">
        <v>57</v>
      </c>
      <c r="F2235" s="75"/>
      <c r="G2235" s="80" t="s">
        <v>88</v>
      </c>
      <c r="H2235" s="39">
        <v>0</v>
      </c>
      <c r="I2235" s="39">
        <v>0</v>
      </c>
      <c r="J2235" s="39">
        <v>0</v>
      </c>
      <c r="K2235" s="39">
        <v>0</v>
      </c>
    </row>
    <row r="2236" spans="1:11" hidden="1" x14ac:dyDescent="0.25">
      <c r="A2236" s="22" t="s">
        <v>4643</v>
      </c>
      <c r="B2236" s="22">
        <v>2001</v>
      </c>
      <c r="C2236" s="22" t="s">
        <v>5577</v>
      </c>
      <c r="D2236" s="22">
        <v>30294</v>
      </c>
      <c r="E2236" s="22" t="s">
        <v>57</v>
      </c>
      <c r="F2236" s="22" t="s">
        <v>5115</v>
      </c>
      <c r="G2236" s="80" t="s">
        <v>88</v>
      </c>
      <c r="H2236" s="39">
        <f>26.902+11.999</f>
        <v>38.901000000000003</v>
      </c>
      <c r="I2236" s="39">
        <v>0</v>
      </c>
      <c r="J2236" s="39">
        <v>0</v>
      </c>
      <c r="K2236" s="39">
        <v>0</v>
      </c>
    </row>
    <row r="2237" spans="1:11" hidden="1" x14ac:dyDescent="0.25">
      <c r="A2237" s="22" t="s">
        <v>4644</v>
      </c>
      <c r="B2237" s="22">
        <v>2001</v>
      </c>
      <c r="C2237" s="22" t="s">
        <v>5577</v>
      </c>
      <c r="D2237" s="22">
        <v>30295</v>
      </c>
      <c r="E2237" s="22" t="s">
        <v>57</v>
      </c>
      <c r="F2237" s="22" t="s">
        <v>5116</v>
      </c>
      <c r="G2237" s="80" t="s">
        <v>88</v>
      </c>
      <c r="H2237" s="39">
        <v>11.116</v>
      </c>
      <c r="I2237" s="39">
        <v>5.1319999999999997</v>
      </c>
      <c r="J2237" s="39">
        <v>0</v>
      </c>
      <c r="K2237" s="39">
        <v>0</v>
      </c>
    </row>
    <row r="2238" spans="1:11" hidden="1" x14ac:dyDescent="0.25">
      <c r="A2238" s="22" t="s">
        <v>4645</v>
      </c>
      <c r="B2238" s="22">
        <v>2001</v>
      </c>
      <c r="C2238" s="22" t="s">
        <v>5577</v>
      </c>
      <c r="D2238" s="22">
        <v>30296</v>
      </c>
      <c r="E2238" s="22" t="s">
        <v>57</v>
      </c>
      <c r="F2238" s="75"/>
      <c r="G2238" s="80" t="s">
        <v>88</v>
      </c>
      <c r="H2238" s="39">
        <v>0</v>
      </c>
      <c r="I2238" s="39">
        <v>0</v>
      </c>
      <c r="J2238" s="39">
        <v>0</v>
      </c>
      <c r="K2238" s="39">
        <v>0</v>
      </c>
    </row>
    <row r="2239" spans="1:11" hidden="1" x14ac:dyDescent="0.25">
      <c r="A2239" s="22" t="s">
        <v>4646</v>
      </c>
      <c r="B2239" s="22">
        <v>2001</v>
      </c>
      <c r="C2239" s="22" t="s">
        <v>5577</v>
      </c>
      <c r="D2239" s="22">
        <v>30297</v>
      </c>
      <c r="E2239" s="22" t="s">
        <v>57</v>
      </c>
      <c r="F2239" s="22" t="s">
        <v>5117</v>
      </c>
      <c r="G2239" s="80" t="s">
        <v>88</v>
      </c>
      <c r="H2239" s="39">
        <v>22.332999999999998</v>
      </c>
      <c r="I2239" s="39">
        <v>3.7709999999999999</v>
      </c>
      <c r="J2239" s="39">
        <v>0</v>
      </c>
      <c r="K2239" s="39">
        <v>0</v>
      </c>
    </row>
    <row r="2240" spans="1:11" hidden="1" x14ac:dyDescent="0.25">
      <c r="A2240" s="22" t="s">
        <v>4647</v>
      </c>
      <c r="B2240" s="22">
        <v>2001</v>
      </c>
      <c r="C2240" s="22" t="s">
        <v>5577</v>
      </c>
      <c r="D2240" s="22">
        <v>30298</v>
      </c>
      <c r="E2240" s="22" t="s">
        <v>57</v>
      </c>
      <c r="F2240" s="22" t="s">
        <v>5118</v>
      </c>
      <c r="G2240" s="80" t="s">
        <v>88</v>
      </c>
      <c r="H2240" s="39">
        <v>3.7690000000000001</v>
      </c>
      <c r="I2240" s="39">
        <v>0.94099999999999995</v>
      </c>
      <c r="J2240" s="39">
        <v>1.635</v>
      </c>
      <c r="K2240" s="39">
        <v>0.113</v>
      </c>
    </row>
    <row r="2241" spans="1:16" hidden="1" x14ac:dyDescent="0.25">
      <c r="A2241" s="22" t="s">
        <v>4693</v>
      </c>
      <c r="B2241" s="22">
        <v>2001</v>
      </c>
      <c r="C2241" s="22" t="s">
        <v>5577</v>
      </c>
      <c r="D2241" s="22">
        <v>30299</v>
      </c>
      <c r="E2241" s="22" t="s">
        <v>84</v>
      </c>
      <c r="F2241" s="75"/>
      <c r="G2241" s="80" t="s">
        <v>77</v>
      </c>
      <c r="H2241" s="39">
        <v>0</v>
      </c>
      <c r="I2241" s="39">
        <v>0</v>
      </c>
      <c r="J2241" s="39">
        <v>0</v>
      </c>
      <c r="K2241" s="39">
        <v>0</v>
      </c>
      <c r="L2241" s="41"/>
      <c r="M2241" s="80" t="s">
        <v>88</v>
      </c>
      <c r="N2241" s="39">
        <v>0</v>
      </c>
      <c r="O2241" s="39">
        <v>0</v>
      </c>
      <c r="P2241" s="39">
        <v>0</v>
      </c>
    </row>
    <row r="2242" spans="1:16" hidden="1" x14ac:dyDescent="0.25">
      <c r="A2242" s="22" t="s">
        <v>4694</v>
      </c>
      <c r="B2242" s="22">
        <v>2001</v>
      </c>
      <c r="C2242" s="22" t="s">
        <v>5577</v>
      </c>
      <c r="D2242" s="22">
        <v>30300</v>
      </c>
      <c r="E2242" s="22" t="s">
        <v>84</v>
      </c>
      <c r="F2242" s="22" t="s">
        <v>5149</v>
      </c>
      <c r="G2242" s="80" t="s">
        <v>77</v>
      </c>
      <c r="H2242" s="39">
        <v>16.931000000000001</v>
      </c>
      <c r="I2242" s="39">
        <v>5.7210000000000001</v>
      </c>
      <c r="J2242" s="39">
        <v>5.1100000000000003</v>
      </c>
      <c r="K2242" s="39">
        <v>4.319</v>
      </c>
      <c r="L2242" s="22" t="s">
        <v>5278</v>
      </c>
      <c r="M2242" s="80" t="s">
        <v>88</v>
      </c>
      <c r="N2242" s="39">
        <v>0.48699999999999999</v>
      </c>
      <c r="O2242" s="39">
        <v>1.4350000000000001</v>
      </c>
      <c r="P2242" s="39">
        <v>0</v>
      </c>
    </row>
    <row r="2243" spans="1:16" hidden="1" x14ac:dyDescent="0.25">
      <c r="A2243" s="22" t="s">
        <v>4695</v>
      </c>
      <c r="B2243" s="22">
        <v>2001</v>
      </c>
      <c r="C2243" s="22" t="s">
        <v>5577</v>
      </c>
      <c r="D2243" s="22">
        <v>30301</v>
      </c>
      <c r="E2243" s="22" t="s">
        <v>84</v>
      </c>
      <c r="F2243" s="22" t="s">
        <v>5150</v>
      </c>
      <c r="G2243" s="80" t="s">
        <v>77</v>
      </c>
      <c r="H2243" s="39">
        <v>2.8340000000000001</v>
      </c>
      <c r="I2243" s="39">
        <v>2.81</v>
      </c>
      <c r="J2243" s="39">
        <v>21.257999999999999</v>
      </c>
      <c r="K2243" s="39">
        <v>1.857</v>
      </c>
      <c r="L2243" s="22" t="s">
        <v>5279</v>
      </c>
      <c r="M2243" s="80" t="s">
        <v>88</v>
      </c>
      <c r="N2243" s="39">
        <v>0.28999999999999998</v>
      </c>
      <c r="O2243" s="39">
        <v>0.182</v>
      </c>
      <c r="P2243" s="39">
        <v>0</v>
      </c>
    </row>
    <row r="2244" spans="1:16" hidden="1" x14ac:dyDescent="0.25">
      <c r="A2244" s="22" t="s">
        <v>4696</v>
      </c>
      <c r="B2244" s="22">
        <v>2001</v>
      </c>
      <c r="C2244" s="22" t="s">
        <v>5577</v>
      </c>
      <c r="D2244" s="22">
        <v>30302</v>
      </c>
      <c r="E2244" s="22" t="s">
        <v>84</v>
      </c>
      <c r="F2244" s="75"/>
      <c r="G2244" s="80" t="s">
        <v>77</v>
      </c>
      <c r="H2244" s="39">
        <v>0</v>
      </c>
      <c r="I2244" s="39">
        <v>0</v>
      </c>
      <c r="J2244" s="39">
        <v>0</v>
      </c>
      <c r="K2244" s="39">
        <v>0</v>
      </c>
      <c r="L2244" s="41"/>
      <c r="M2244" s="80" t="s">
        <v>88</v>
      </c>
      <c r="N2244" s="39">
        <v>0</v>
      </c>
      <c r="O2244" s="39">
        <v>0</v>
      </c>
      <c r="P2244" s="39">
        <v>0</v>
      </c>
    </row>
    <row r="2245" spans="1:16" hidden="1" x14ac:dyDescent="0.25">
      <c r="A2245" s="22" t="s">
        <v>4697</v>
      </c>
      <c r="B2245" s="22">
        <v>2001</v>
      </c>
      <c r="C2245" s="22" t="s">
        <v>5577</v>
      </c>
      <c r="D2245" s="22">
        <v>30303</v>
      </c>
      <c r="E2245" s="22" t="s">
        <v>84</v>
      </c>
      <c r="F2245" s="22" t="s">
        <v>5151</v>
      </c>
      <c r="G2245" s="80" t="s">
        <v>77</v>
      </c>
      <c r="H2245" s="39">
        <v>19.695</v>
      </c>
      <c r="I2245" s="39">
        <v>4.2190000000000003</v>
      </c>
      <c r="J2245" s="39">
        <v>12.435</v>
      </c>
      <c r="K2245" s="39">
        <v>1.165</v>
      </c>
      <c r="L2245" s="41"/>
      <c r="M2245" s="80" t="s">
        <v>88</v>
      </c>
      <c r="N2245" s="39">
        <v>0</v>
      </c>
      <c r="O2245" s="39">
        <v>0</v>
      </c>
      <c r="P2245" s="39">
        <v>0</v>
      </c>
    </row>
    <row r="2246" spans="1:16" hidden="1" x14ac:dyDescent="0.25">
      <c r="A2246" s="22" t="s">
        <v>4698</v>
      </c>
      <c r="B2246" s="22">
        <v>2001</v>
      </c>
      <c r="C2246" s="22" t="s">
        <v>5577</v>
      </c>
      <c r="D2246" s="22">
        <v>30304</v>
      </c>
      <c r="E2246" s="22" t="s">
        <v>84</v>
      </c>
      <c r="F2246" s="22" t="s">
        <v>5152</v>
      </c>
      <c r="G2246" s="80" t="s">
        <v>77</v>
      </c>
      <c r="H2246" s="39">
        <v>2.6240000000000001</v>
      </c>
      <c r="I2246" s="39">
        <v>4.3239999999999998</v>
      </c>
      <c r="J2246" s="39">
        <v>82.616</v>
      </c>
      <c r="K2246" s="39">
        <v>0.84199999999999997</v>
      </c>
      <c r="L2246" s="22" t="s">
        <v>5280</v>
      </c>
      <c r="M2246" s="80" t="s">
        <v>88</v>
      </c>
      <c r="N2246" s="39">
        <v>0.27</v>
      </c>
      <c r="O2246" s="39">
        <v>0</v>
      </c>
      <c r="P2246" s="39">
        <v>0</v>
      </c>
    </row>
    <row r="2247" spans="1:16" hidden="1" x14ac:dyDescent="0.25">
      <c r="A2247" s="22" t="s">
        <v>4699</v>
      </c>
      <c r="B2247" s="22">
        <v>2001</v>
      </c>
      <c r="C2247" s="22" t="s">
        <v>5577</v>
      </c>
      <c r="D2247" s="22">
        <v>30305</v>
      </c>
      <c r="E2247" s="22" t="s">
        <v>84</v>
      </c>
      <c r="F2247" s="75"/>
      <c r="G2247" s="80" t="s">
        <v>77</v>
      </c>
      <c r="H2247" s="39">
        <v>0</v>
      </c>
      <c r="I2247" s="39">
        <v>0</v>
      </c>
      <c r="J2247" s="39">
        <v>0</v>
      </c>
      <c r="K2247" s="39">
        <v>0</v>
      </c>
      <c r="L2247" s="41"/>
      <c r="M2247" s="80" t="s">
        <v>88</v>
      </c>
      <c r="N2247" s="39">
        <v>0</v>
      </c>
      <c r="O2247" s="39">
        <v>0</v>
      </c>
      <c r="P2247" s="39">
        <v>0</v>
      </c>
    </row>
    <row r="2248" spans="1:16" hidden="1" x14ac:dyDescent="0.25">
      <c r="A2248" s="22" t="s">
        <v>4700</v>
      </c>
      <c r="B2248" s="22">
        <v>2001</v>
      </c>
      <c r="C2248" s="22" t="s">
        <v>5577</v>
      </c>
      <c r="D2248" s="22">
        <v>30306</v>
      </c>
      <c r="E2248" s="22" t="s">
        <v>84</v>
      </c>
      <c r="F2248" s="22" t="s">
        <v>5153</v>
      </c>
      <c r="G2248" s="80" t="s">
        <v>77</v>
      </c>
      <c r="H2248" s="39">
        <v>11.443</v>
      </c>
      <c r="I2248" s="39">
        <v>3.645</v>
      </c>
      <c r="J2248" s="39">
        <v>0</v>
      </c>
      <c r="K2248" s="39">
        <v>2.3380000000000001</v>
      </c>
      <c r="L2248" s="41"/>
      <c r="M2248" s="80" t="s">
        <v>88</v>
      </c>
      <c r="N2248" s="39">
        <v>0</v>
      </c>
      <c r="O2248" s="39">
        <v>0</v>
      </c>
      <c r="P2248" s="39">
        <v>0</v>
      </c>
    </row>
    <row r="2249" spans="1:16" hidden="1" x14ac:dyDescent="0.25">
      <c r="A2249" s="22" t="s">
        <v>4701</v>
      </c>
      <c r="B2249" s="22">
        <v>2001</v>
      </c>
      <c r="C2249" s="22" t="s">
        <v>5577</v>
      </c>
      <c r="D2249" s="22">
        <v>30307</v>
      </c>
      <c r="E2249" s="22" t="s">
        <v>84</v>
      </c>
      <c r="F2249" s="22" t="s">
        <v>5154</v>
      </c>
      <c r="G2249" s="80" t="s">
        <v>77</v>
      </c>
      <c r="H2249" s="39">
        <v>4.66</v>
      </c>
      <c r="I2249" s="39">
        <v>10.516</v>
      </c>
      <c r="J2249" s="39">
        <v>67.917000000000002</v>
      </c>
      <c r="K2249" s="39">
        <v>0.8</v>
      </c>
      <c r="L2249" s="22" t="s">
        <v>5281</v>
      </c>
      <c r="M2249" s="80" t="s">
        <v>88</v>
      </c>
      <c r="N2249" s="39">
        <v>0.42899999999999999</v>
      </c>
      <c r="O2249" s="39">
        <v>0.17199999999999999</v>
      </c>
      <c r="P2249" s="39">
        <v>0</v>
      </c>
    </row>
    <row r="2250" spans="1:16" hidden="1" x14ac:dyDescent="0.25">
      <c r="A2250" s="22" t="s">
        <v>4702</v>
      </c>
      <c r="B2250" s="22">
        <v>2001</v>
      </c>
      <c r="C2250" s="22" t="s">
        <v>5577</v>
      </c>
      <c r="D2250" s="22">
        <v>30308</v>
      </c>
      <c r="E2250" s="22" t="s">
        <v>84</v>
      </c>
      <c r="F2250" s="75"/>
      <c r="G2250" s="80" t="s">
        <v>77</v>
      </c>
      <c r="H2250" s="39">
        <v>0</v>
      </c>
      <c r="I2250" s="39">
        <v>0</v>
      </c>
      <c r="J2250" s="39">
        <v>0</v>
      </c>
      <c r="K2250" s="39">
        <v>0</v>
      </c>
      <c r="L2250" s="41"/>
      <c r="M2250" s="80" t="s">
        <v>88</v>
      </c>
      <c r="N2250" s="39">
        <v>0</v>
      </c>
      <c r="O2250" s="39">
        <v>0</v>
      </c>
      <c r="P2250" s="39">
        <v>0</v>
      </c>
    </row>
    <row r="2251" spans="1:16" hidden="1" x14ac:dyDescent="0.25">
      <c r="A2251" s="22" t="s">
        <v>4703</v>
      </c>
      <c r="B2251" s="22">
        <v>2001</v>
      </c>
      <c r="C2251" s="22" t="s">
        <v>5577</v>
      </c>
      <c r="D2251" s="22">
        <v>30309</v>
      </c>
      <c r="E2251" s="22" t="s">
        <v>84</v>
      </c>
      <c r="F2251" s="22" t="s">
        <v>5155</v>
      </c>
      <c r="G2251" s="80" t="s">
        <v>77</v>
      </c>
      <c r="H2251" s="39">
        <v>19.228000000000002</v>
      </c>
      <c r="I2251" s="39">
        <v>8.9849999999999994</v>
      </c>
      <c r="J2251" s="39">
        <v>0.69399999999999995</v>
      </c>
      <c r="K2251" s="39">
        <v>5.43</v>
      </c>
      <c r="L2251" s="41"/>
      <c r="M2251" s="80" t="s">
        <v>88</v>
      </c>
      <c r="N2251" s="39">
        <v>0</v>
      </c>
      <c r="O2251" s="39">
        <v>0</v>
      </c>
      <c r="P2251" s="39">
        <v>0</v>
      </c>
    </row>
    <row r="2252" spans="1:16" hidden="1" x14ac:dyDescent="0.25">
      <c r="A2252" s="22" t="s">
        <v>4704</v>
      </c>
      <c r="B2252" s="22">
        <v>2001</v>
      </c>
      <c r="C2252" s="22" t="s">
        <v>5577</v>
      </c>
      <c r="D2252" s="22">
        <v>30310</v>
      </c>
      <c r="E2252" s="22" t="s">
        <v>84</v>
      </c>
      <c r="F2252" s="22" t="s">
        <v>5156</v>
      </c>
      <c r="G2252" s="80" t="s">
        <v>77</v>
      </c>
      <c r="H2252" s="39">
        <v>5.6130000000000004</v>
      </c>
      <c r="I2252" s="39">
        <v>9.5749999999999993</v>
      </c>
      <c r="J2252" s="39">
        <v>12.901999999999999</v>
      </c>
      <c r="K2252" s="39">
        <v>1.744</v>
      </c>
      <c r="L2252" s="22" t="s">
        <v>5282</v>
      </c>
      <c r="M2252" s="80" t="s">
        <v>88</v>
      </c>
      <c r="N2252" s="39">
        <v>0.28299999999999997</v>
      </c>
      <c r="O2252" s="39">
        <v>0</v>
      </c>
      <c r="P2252" s="39">
        <v>0</v>
      </c>
    </row>
    <row r="2253" spans="1:16" hidden="1" x14ac:dyDescent="0.25">
      <c r="A2253" s="22" t="s">
        <v>4705</v>
      </c>
      <c r="B2253" s="22">
        <v>2001</v>
      </c>
      <c r="C2253" s="22" t="s">
        <v>5577</v>
      </c>
      <c r="D2253" s="22">
        <v>30311</v>
      </c>
      <c r="E2253" s="22" t="s">
        <v>84</v>
      </c>
      <c r="F2253" s="75"/>
      <c r="G2253" s="80" t="s">
        <v>77</v>
      </c>
      <c r="H2253" s="39">
        <v>0</v>
      </c>
      <c r="I2253" s="39">
        <v>0</v>
      </c>
      <c r="J2253" s="39">
        <v>0</v>
      </c>
      <c r="K2253" s="39">
        <v>0</v>
      </c>
      <c r="L2253" s="41"/>
      <c r="M2253" s="80" t="s">
        <v>88</v>
      </c>
      <c r="N2253" s="39">
        <v>0</v>
      </c>
      <c r="O2253" s="39">
        <v>0</v>
      </c>
      <c r="P2253" s="39">
        <v>0</v>
      </c>
    </row>
    <row r="2254" spans="1:16" hidden="1" x14ac:dyDescent="0.25">
      <c r="A2254" s="22" t="s">
        <v>4706</v>
      </c>
      <c r="B2254" s="22">
        <v>2001</v>
      </c>
      <c r="C2254" s="22" t="s">
        <v>5577</v>
      </c>
      <c r="D2254" s="22">
        <v>30312</v>
      </c>
      <c r="E2254" s="22" t="s">
        <v>84</v>
      </c>
      <c r="F2254" s="22" t="s">
        <v>5157</v>
      </c>
      <c r="G2254" s="80" t="s">
        <v>77</v>
      </c>
      <c r="H2254" s="39">
        <v>6.8380000000000001</v>
      </c>
      <c r="I2254" s="39">
        <v>3.214</v>
      </c>
      <c r="J2254" s="39">
        <v>6.0250000000000004</v>
      </c>
      <c r="K2254" s="39">
        <v>4.1740000000000004</v>
      </c>
      <c r="L2254" s="41"/>
      <c r="M2254" s="80" t="s">
        <v>88</v>
      </c>
      <c r="N2254" s="39">
        <v>0</v>
      </c>
      <c r="O2254" s="39">
        <v>0</v>
      </c>
      <c r="P2254" s="39">
        <v>0</v>
      </c>
    </row>
    <row r="2255" spans="1:16" hidden="1" x14ac:dyDescent="0.25">
      <c r="A2255" s="22" t="s">
        <v>4707</v>
      </c>
      <c r="B2255" s="22">
        <v>2001</v>
      </c>
      <c r="C2255" s="22" t="s">
        <v>5577</v>
      </c>
      <c r="D2255" s="22">
        <v>30313</v>
      </c>
      <c r="E2255" s="22" t="s">
        <v>84</v>
      </c>
      <c r="F2255" s="22" t="s">
        <v>5158</v>
      </c>
      <c r="G2255" s="80" t="s">
        <v>77</v>
      </c>
      <c r="H2255" s="39">
        <v>0.879</v>
      </c>
      <c r="I2255" s="39">
        <v>5.4960000000000004</v>
      </c>
      <c r="J2255" s="39">
        <v>10.475</v>
      </c>
      <c r="K2255" s="39">
        <v>7.1449999999999996</v>
      </c>
      <c r="L2255" s="41"/>
      <c r="M2255" s="80" t="s">
        <v>88</v>
      </c>
      <c r="N2255" s="39">
        <v>0</v>
      </c>
      <c r="O2255" s="39">
        <v>0</v>
      </c>
      <c r="P2255" s="39">
        <v>0</v>
      </c>
    </row>
    <row r="2256" spans="1:16" hidden="1" x14ac:dyDescent="0.25">
      <c r="A2256" s="22" t="s">
        <v>4708</v>
      </c>
      <c r="B2256" s="22">
        <v>2001</v>
      </c>
      <c r="C2256" s="22" t="s">
        <v>5577</v>
      </c>
      <c r="D2256" s="22">
        <v>30314</v>
      </c>
      <c r="E2256" s="22" t="s">
        <v>84</v>
      </c>
      <c r="F2256" s="75"/>
      <c r="G2256" s="80" t="s">
        <v>77</v>
      </c>
      <c r="H2256" s="39">
        <v>0</v>
      </c>
      <c r="I2256" s="39">
        <v>0</v>
      </c>
      <c r="J2256" s="39">
        <v>0</v>
      </c>
      <c r="K2256" s="39">
        <v>0</v>
      </c>
      <c r="L2256" s="41"/>
      <c r="M2256" s="80" t="s">
        <v>88</v>
      </c>
      <c r="N2256" s="39">
        <v>0</v>
      </c>
      <c r="O2256" s="39">
        <v>0</v>
      </c>
      <c r="P2256" s="39">
        <v>0</v>
      </c>
    </row>
    <row r="2257" spans="1:16" hidden="1" x14ac:dyDescent="0.25">
      <c r="A2257" s="22" t="s">
        <v>4709</v>
      </c>
      <c r="B2257" s="22">
        <v>2001</v>
      </c>
      <c r="C2257" s="22" t="s">
        <v>5577</v>
      </c>
      <c r="D2257" s="22">
        <v>30315</v>
      </c>
      <c r="E2257" s="22" t="s">
        <v>84</v>
      </c>
      <c r="F2257" s="22" t="s">
        <v>5159</v>
      </c>
      <c r="G2257" s="80" t="s">
        <v>77</v>
      </c>
      <c r="H2257" s="39">
        <v>24.387</v>
      </c>
      <c r="I2257" s="39">
        <v>6.9749999999999996</v>
      </c>
      <c r="J2257" s="39">
        <v>5.0049999999999999</v>
      </c>
      <c r="K2257" s="39">
        <v>0.57499999999999996</v>
      </c>
      <c r="L2257" s="22" t="s">
        <v>5283</v>
      </c>
      <c r="M2257" s="80" t="s">
        <v>88</v>
      </c>
      <c r="N2257" s="39">
        <v>0.48</v>
      </c>
      <c r="O2257" s="39">
        <v>0</v>
      </c>
      <c r="P2257" s="39">
        <v>1.2829999999999999</v>
      </c>
    </row>
    <row r="2258" spans="1:16" hidden="1" x14ac:dyDescent="0.25">
      <c r="A2258" s="22" t="s">
        <v>4710</v>
      </c>
      <c r="B2258" s="22">
        <v>2001</v>
      </c>
      <c r="C2258" s="22" t="s">
        <v>5577</v>
      </c>
      <c r="D2258" s="22">
        <v>30316</v>
      </c>
      <c r="E2258" s="22" t="s">
        <v>84</v>
      </c>
      <c r="F2258" s="22" t="s">
        <v>5160</v>
      </c>
      <c r="G2258" s="80" t="s">
        <v>77</v>
      </c>
      <c r="H2258" s="39">
        <v>0.49099999999999999</v>
      </c>
      <c r="I2258" s="39">
        <v>2</v>
      </c>
      <c r="J2258" s="39">
        <v>25.167999999999999</v>
      </c>
      <c r="K2258" s="39">
        <v>1.891</v>
      </c>
      <c r="L2258" s="22" t="s">
        <v>5284</v>
      </c>
      <c r="M2258" s="80" t="s">
        <v>88</v>
      </c>
      <c r="N2258" s="39">
        <v>7.4999999999999997E-2</v>
      </c>
      <c r="O2258" s="39">
        <v>0</v>
      </c>
      <c r="P2258" s="39">
        <v>0</v>
      </c>
    </row>
    <row r="2259" spans="1:16" hidden="1" x14ac:dyDescent="0.25">
      <c r="A2259" s="22" t="s">
        <v>4663</v>
      </c>
      <c r="B2259" s="22">
        <v>2001</v>
      </c>
      <c r="C2259" s="22" t="s">
        <v>5577</v>
      </c>
      <c r="D2259" s="22">
        <v>30486</v>
      </c>
      <c r="E2259" s="22" t="s">
        <v>60</v>
      </c>
      <c r="F2259" s="78"/>
      <c r="G2259" s="98" t="s">
        <v>88</v>
      </c>
      <c r="H2259" s="99">
        <v>0</v>
      </c>
      <c r="I2259" s="99">
        <v>0</v>
      </c>
      <c r="J2259" s="99">
        <v>0</v>
      </c>
      <c r="K2259" s="99">
        <v>0</v>
      </c>
    </row>
    <row r="2260" spans="1:16" hidden="1" x14ac:dyDescent="0.25">
      <c r="A2260" s="22" t="s">
        <v>4664</v>
      </c>
      <c r="B2260" s="22">
        <v>2001</v>
      </c>
      <c r="C2260" s="22" t="s">
        <v>5577</v>
      </c>
      <c r="D2260" s="22">
        <v>30487</v>
      </c>
      <c r="E2260" s="22" t="s">
        <v>60</v>
      </c>
      <c r="F2260" s="22" t="s">
        <v>5129</v>
      </c>
      <c r="G2260" s="98" t="s">
        <v>88</v>
      </c>
      <c r="H2260" s="99">
        <v>3.1869999999999998</v>
      </c>
      <c r="I2260" s="99">
        <v>0</v>
      </c>
      <c r="J2260" s="99">
        <v>0</v>
      </c>
      <c r="K2260" s="99">
        <v>1.4019999999999999</v>
      </c>
    </row>
    <row r="2261" spans="1:16" hidden="1" x14ac:dyDescent="0.25">
      <c r="A2261" s="22" t="s">
        <v>4665</v>
      </c>
      <c r="B2261" s="22">
        <v>2001</v>
      </c>
      <c r="C2261" s="22" t="s">
        <v>5577</v>
      </c>
      <c r="D2261" s="22">
        <v>30488</v>
      </c>
      <c r="E2261" s="22" t="s">
        <v>60</v>
      </c>
      <c r="F2261" s="22" t="s">
        <v>5130</v>
      </c>
      <c r="G2261" s="98" t="s">
        <v>88</v>
      </c>
      <c r="H2261" s="99">
        <v>43.81</v>
      </c>
      <c r="I2261" s="99">
        <v>5.8109999999999999</v>
      </c>
      <c r="J2261" s="99">
        <v>1.0880000000000001</v>
      </c>
      <c r="K2261" s="99">
        <v>4.8579999999999997</v>
      </c>
    </row>
    <row r="2262" spans="1:16" hidden="1" x14ac:dyDescent="0.25">
      <c r="A2262" s="22" t="s">
        <v>4666</v>
      </c>
      <c r="B2262" s="22">
        <v>2001</v>
      </c>
      <c r="C2262" s="22" t="s">
        <v>5577</v>
      </c>
      <c r="D2262" s="22">
        <v>30489</v>
      </c>
      <c r="E2262" s="22" t="s">
        <v>60</v>
      </c>
      <c r="F2262" s="78"/>
      <c r="G2262" s="98" t="s">
        <v>88</v>
      </c>
      <c r="H2262" s="99">
        <v>0</v>
      </c>
      <c r="I2262" s="99">
        <v>0</v>
      </c>
      <c r="J2262" s="99">
        <v>0</v>
      </c>
      <c r="K2262" s="99">
        <v>0</v>
      </c>
    </row>
    <row r="2263" spans="1:16" hidden="1" x14ac:dyDescent="0.25">
      <c r="A2263" s="22" t="s">
        <v>4667</v>
      </c>
      <c r="B2263" s="22">
        <v>2001</v>
      </c>
      <c r="C2263" s="22" t="s">
        <v>5577</v>
      </c>
      <c r="D2263" s="22">
        <v>30490</v>
      </c>
      <c r="E2263" s="22" t="s">
        <v>60</v>
      </c>
      <c r="F2263" s="22" t="s">
        <v>5131</v>
      </c>
      <c r="G2263" s="98" t="s">
        <v>88</v>
      </c>
      <c r="H2263" s="99">
        <v>4.1529999999999996</v>
      </c>
      <c r="I2263" s="99">
        <v>1.4450000000000001</v>
      </c>
      <c r="J2263" s="99">
        <v>0</v>
      </c>
      <c r="K2263" s="99">
        <v>1.927</v>
      </c>
    </row>
    <row r="2264" spans="1:16" hidden="1" x14ac:dyDescent="0.25">
      <c r="A2264" s="22" t="s">
        <v>4668</v>
      </c>
      <c r="B2264" s="22">
        <v>2001</v>
      </c>
      <c r="C2264" s="22" t="s">
        <v>5577</v>
      </c>
      <c r="D2264" s="22">
        <v>30491</v>
      </c>
      <c r="E2264" s="22" t="s">
        <v>60</v>
      </c>
      <c r="F2264" s="22" t="s">
        <v>5132</v>
      </c>
      <c r="G2264" s="98" t="s">
        <v>88</v>
      </c>
      <c r="H2264" s="99">
        <v>24.803999999999998</v>
      </c>
      <c r="I2264" s="99">
        <v>2.3340000000000001</v>
      </c>
      <c r="J2264" s="99">
        <v>0</v>
      </c>
      <c r="K2264" s="99">
        <v>4.3940000000000001</v>
      </c>
    </row>
    <row r="2265" spans="1:16" hidden="1" x14ac:dyDescent="0.25">
      <c r="A2265" s="22" t="s">
        <v>4669</v>
      </c>
      <c r="B2265" s="22">
        <v>2001</v>
      </c>
      <c r="C2265" s="22" t="s">
        <v>5577</v>
      </c>
      <c r="D2265" s="22">
        <v>30492</v>
      </c>
      <c r="E2265" s="22" t="s">
        <v>60</v>
      </c>
      <c r="F2265" s="78"/>
      <c r="G2265" s="98" t="s">
        <v>88</v>
      </c>
      <c r="H2265" s="99">
        <v>0</v>
      </c>
      <c r="I2265" s="99">
        <v>0</v>
      </c>
      <c r="J2265" s="99">
        <v>0</v>
      </c>
      <c r="K2265" s="99">
        <v>0</v>
      </c>
    </row>
    <row r="2266" spans="1:16" hidden="1" x14ac:dyDescent="0.25">
      <c r="A2266" s="22" t="s">
        <v>4670</v>
      </c>
      <c r="B2266" s="22">
        <v>2001</v>
      </c>
      <c r="C2266" s="22" t="s">
        <v>5577</v>
      </c>
      <c r="D2266" s="22">
        <v>30493</v>
      </c>
      <c r="E2266" s="22" t="s">
        <v>60</v>
      </c>
      <c r="F2266" s="22" t="s">
        <v>5133</v>
      </c>
      <c r="G2266" s="98" t="s">
        <v>88</v>
      </c>
      <c r="H2266" s="99">
        <v>3.4580000000000002</v>
      </c>
      <c r="I2266" s="99">
        <v>0</v>
      </c>
      <c r="J2266" s="99">
        <v>0</v>
      </c>
      <c r="K2266" s="99">
        <v>2.306</v>
      </c>
    </row>
    <row r="2267" spans="1:16" hidden="1" x14ac:dyDescent="0.25">
      <c r="A2267" s="22" t="s">
        <v>4671</v>
      </c>
      <c r="B2267" s="22">
        <v>2001</v>
      </c>
      <c r="C2267" s="22" t="s">
        <v>5577</v>
      </c>
      <c r="D2267" s="22">
        <v>30494</v>
      </c>
      <c r="E2267" s="22" t="s">
        <v>60</v>
      </c>
      <c r="F2267" s="22" t="s">
        <v>5134</v>
      </c>
      <c r="G2267" s="98" t="s">
        <v>88</v>
      </c>
      <c r="H2267" s="99">
        <v>18.561</v>
      </c>
      <c r="I2267" s="99">
        <v>6.7</v>
      </c>
      <c r="J2267" s="99">
        <v>3.1419999999999999</v>
      </c>
      <c r="K2267" s="99">
        <v>5.0730000000000004</v>
      </c>
    </row>
    <row r="2268" spans="1:16" hidden="1" x14ac:dyDescent="0.25">
      <c r="A2268" s="22" t="s">
        <v>4672</v>
      </c>
      <c r="B2268" s="22">
        <v>2001</v>
      </c>
      <c r="C2268" s="22" t="s">
        <v>5577</v>
      </c>
      <c r="D2268" s="22">
        <v>30495</v>
      </c>
      <c r="E2268" s="22" t="s">
        <v>60</v>
      </c>
      <c r="F2268" s="78"/>
      <c r="G2268" s="98" t="s">
        <v>88</v>
      </c>
      <c r="H2268" s="99">
        <v>0</v>
      </c>
      <c r="I2268" s="99">
        <v>0</v>
      </c>
      <c r="J2268" s="99">
        <v>0</v>
      </c>
      <c r="K2268" s="99">
        <v>0</v>
      </c>
    </row>
    <row r="2269" spans="1:16" hidden="1" x14ac:dyDescent="0.25">
      <c r="A2269" s="22" t="s">
        <v>4673</v>
      </c>
      <c r="B2269" s="22">
        <v>2001</v>
      </c>
      <c r="C2269" s="22" t="s">
        <v>5577</v>
      </c>
      <c r="D2269" s="22">
        <v>30496</v>
      </c>
      <c r="E2269" s="22" t="s">
        <v>60</v>
      </c>
      <c r="F2269" s="22" t="s">
        <v>5135</v>
      </c>
      <c r="G2269" s="98" t="s">
        <v>88</v>
      </c>
      <c r="H2269" s="99">
        <v>4.5149999999999997</v>
      </c>
      <c r="I2269" s="99">
        <v>0</v>
      </c>
      <c r="J2269" s="99">
        <v>0</v>
      </c>
      <c r="K2269" s="99">
        <v>1.3089999999999999</v>
      </c>
    </row>
    <row r="2270" spans="1:16" hidden="1" x14ac:dyDescent="0.25">
      <c r="A2270" s="22" t="s">
        <v>4674</v>
      </c>
      <c r="B2270" s="22">
        <v>2001</v>
      </c>
      <c r="C2270" s="22" t="s">
        <v>5577</v>
      </c>
      <c r="D2270" s="22">
        <v>30497</v>
      </c>
      <c r="E2270" s="22" t="s">
        <v>60</v>
      </c>
      <c r="F2270" s="22" t="s">
        <v>5136</v>
      </c>
      <c r="G2270" s="98" t="s">
        <v>88</v>
      </c>
      <c r="H2270" s="99">
        <v>44.6</v>
      </c>
      <c r="I2270" s="99">
        <v>3.6589999999999998</v>
      </c>
      <c r="J2270" s="99">
        <v>0.38800000000000001</v>
      </c>
      <c r="K2270" s="99">
        <v>2.77</v>
      </c>
    </row>
    <row r="2271" spans="1:16" hidden="1" x14ac:dyDescent="0.25">
      <c r="A2271" s="22" t="s">
        <v>4675</v>
      </c>
      <c r="B2271" s="22">
        <v>2001</v>
      </c>
      <c r="C2271" s="22" t="s">
        <v>5577</v>
      </c>
      <c r="D2271" s="22">
        <v>30498</v>
      </c>
      <c r="E2271" s="22" t="s">
        <v>60</v>
      </c>
      <c r="F2271" s="78"/>
      <c r="G2271" s="98" t="s">
        <v>88</v>
      </c>
      <c r="H2271" s="99">
        <v>0</v>
      </c>
      <c r="I2271" s="99">
        <v>0</v>
      </c>
      <c r="J2271" s="99">
        <v>0</v>
      </c>
      <c r="K2271" s="99">
        <v>0</v>
      </c>
    </row>
    <row r="2272" spans="1:16" hidden="1" x14ac:dyDescent="0.25">
      <c r="A2272" s="22" t="s">
        <v>4676</v>
      </c>
      <c r="B2272" s="22">
        <v>2001</v>
      </c>
      <c r="C2272" s="22" t="s">
        <v>5577</v>
      </c>
      <c r="D2272" s="22">
        <v>30499</v>
      </c>
      <c r="E2272" s="22" t="s">
        <v>60</v>
      </c>
      <c r="F2272" s="22" t="s">
        <v>5137</v>
      </c>
      <c r="G2272" s="98" t="s">
        <v>88</v>
      </c>
      <c r="H2272" s="99">
        <v>2.5950000000000002</v>
      </c>
      <c r="I2272" s="99">
        <v>0.28799999999999998</v>
      </c>
      <c r="J2272" s="99">
        <v>0</v>
      </c>
      <c r="K2272" s="99">
        <v>2.246</v>
      </c>
    </row>
    <row r="2273" spans="1:11" hidden="1" x14ac:dyDescent="0.25">
      <c r="A2273" s="22" t="s">
        <v>4677</v>
      </c>
      <c r="B2273" s="22">
        <v>2001</v>
      </c>
      <c r="C2273" s="22" t="s">
        <v>5577</v>
      </c>
      <c r="D2273" s="22">
        <v>30500</v>
      </c>
      <c r="E2273" s="22" t="s">
        <v>60</v>
      </c>
      <c r="F2273" s="22" t="s">
        <v>5138</v>
      </c>
      <c r="G2273" s="98" t="s">
        <v>88</v>
      </c>
      <c r="H2273" s="99">
        <v>22.85</v>
      </c>
      <c r="I2273" s="99">
        <v>2.165</v>
      </c>
      <c r="J2273" s="99">
        <v>2.14</v>
      </c>
      <c r="K2273" s="99">
        <v>0</v>
      </c>
    </row>
    <row r="2274" spans="1:11" hidden="1" x14ac:dyDescent="0.25">
      <c r="A2274" s="22" t="s">
        <v>4678</v>
      </c>
      <c r="B2274" s="22">
        <v>2001</v>
      </c>
      <c r="C2274" s="22" t="s">
        <v>5577</v>
      </c>
      <c r="D2274" s="22">
        <v>30501</v>
      </c>
      <c r="E2274" s="22" t="s">
        <v>61</v>
      </c>
      <c r="F2274" s="78"/>
      <c r="G2274" s="98" t="s">
        <v>88</v>
      </c>
      <c r="H2274" s="99">
        <v>0</v>
      </c>
      <c r="I2274" s="99">
        <v>0</v>
      </c>
      <c r="J2274" s="99">
        <v>0</v>
      </c>
      <c r="K2274" s="99">
        <v>0</v>
      </c>
    </row>
    <row r="2275" spans="1:11" hidden="1" x14ac:dyDescent="0.25">
      <c r="A2275" s="22" t="s">
        <v>4679</v>
      </c>
      <c r="B2275" s="22">
        <v>2001</v>
      </c>
      <c r="C2275" s="22" t="s">
        <v>5577</v>
      </c>
      <c r="D2275" s="22">
        <v>30502</v>
      </c>
      <c r="E2275" s="22" t="s">
        <v>61</v>
      </c>
      <c r="F2275" s="22" t="s">
        <v>5139</v>
      </c>
      <c r="G2275" s="98" t="s">
        <v>88</v>
      </c>
      <c r="H2275" s="99">
        <v>15.673999999999999</v>
      </c>
      <c r="I2275" s="99">
        <v>2.0699999999999998</v>
      </c>
      <c r="J2275" s="99">
        <v>1.76</v>
      </c>
      <c r="K2275" s="99">
        <v>12.39</v>
      </c>
    </row>
    <row r="2276" spans="1:11" hidden="1" x14ac:dyDescent="0.25">
      <c r="A2276" s="22" t="s">
        <v>4680</v>
      </c>
      <c r="B2276" s="22">
        <v>2001</v>
      </c>
      <c r="C2276" s="22" t="s">
        <v>5577</v>
      </c>
      <c r="D2276" s="22">
        <v>30503</v>
      </c>
      <c r="E2276" s="22" t="s">
        <v>61</v>
      </c>
      <c r="F2276" s="22" t="s">
        <v>5140</v>
      </c>
      <c r="G2276" s="98" t="s">
        <v>88</v>
      </c>
      <c r="H2276" s="99">
        <v>1.849</v>
      </c>
      <c r="I2276" s="99">
        <v>2.76</v>
      </c>
      <c r="J2276" s="99">
        <v>0</v>
      </c>
      <c r="K2276" s="99">
        <v>0.36399999999999999</v>
      </c>
    </row>
    <row r="2277" spans="1:11" hidden="1" x14ac:dyDescent="0.25">
      <c r="A2277" s="22" t="s">
        <v>4681</v>
      </c>
      <c r="B2277" s="22">
        <v>2001</v>
      </c>
      <c r="C2277" s="22" t="s">
        <v>5577</v>
      </c>
      <c r="D2277" s="22">
        <v>30504</v>
      </c>
      <c r="E2277" s="22" t="s">
        <v>61</v>
      </c>
      <c r="F2277" s="78"/>
      <c r="G2277" s="98" t="s">
        <v>88</v>
      </c>
      <c r="H2277" s="99">
        <v>0</v>
      </c>
      <c r="I2277" s="99">
        <v>0</v>
      </c>
      <c r="J2277" s="99">
        <v>0</v>
      </c>
      <c r="K2277" s="99">
        <v>0</v>
      </c>
    </row>
    <row r="2278" spans="1:11" hidden="1" x14ac:dyDescent="0.25">
      <c r="A2278" s="22" t="s">
        <v>4682</v>
      </c>
      <c r="B2278" s="22">
        <v>2001</v>
      </c>
      <c r="C2278" s="22" t="s">
        <v>5577</v>
      </c>
      <c r="D2278" s="22">
        <v>30505</v>
      </c>
      <c r="E2278" s="22" t="s">
        <v>61</v>
      </c>
      <c r="F2278" s="22" t="s">
        <v>5141</v>
      </c>
      <c r="G2278" s="98" t="s">
        <v>88</v>
      </c>
      <c r="H2278" s="99">
        <v>2.7010000000000001</v>
      </c>
      <c r="I2278" s="99">
        <v>0</v>
      </c>
      <c r="J2278" s="99">
        <v>0</v>
      </c>
      <c r="K2278" s="99">
        <v>1.764</v>
      </c>
    </row>
    <row r="2279" spans="1:11" hidden="1" x14ac:dyDescent="0.25">
      <c r="A2279" s="22" t="s">
        <v>4683</v>
      </c>
      <c r="B2279" s="22">
        <v>2001</v>
      </c>
      <c r="C2279" s="22" t="s">
        <v>5577</v>
      </c>
      <c r="D2279" s="22">
        <v>30506</v>
      </c>
      <c r="E2279" s="22" t="s">
        <v>61</v>
      </c>
      <c r="F2279" s="22" t="s">
        <v>5142</v>
      </c>
      <c r="G2279" s="98" t="s">
        <v>88</v>
      </c>
      <c r="H2279" s="99">
        <v>1.2130000000000001</v>
      </c>
      <c r="I2279" s="99">
        <v>0.17599999999999999</v>
      </c>
      <c r="J2279" s="99">
        <v>0</v>
      </c>
      <c r="K2279" s="99">
        <v>0.26200000000000001</v>
      </c>
    </row>
    <row r="2280" spans="1:11" hidden="1" x14ac:dyDescent="0.25">
      <c r="A2280" s="22" t="s">
        <v>4684</v>
      </c>
      <c r="B2280" s="22">
        <v>2001</v>
      </c>
      <c r="C2280" s="22" t="s">
        <v>5577</v>
      </c>
      <c r="D2280" s="22">
        <v>30507</v>
      </c>
      <c r="E2280" s="22" t="s">
        <v>61</v>
      </c>
      <c r="F2280" s="78"/>
      <c r="G2280" s="98" t="s">
        <v>88</v>
      </c>
      <c r="H2280" s="99">
        <v>0</v>
      </c>
      <c r="I2280" s="99">
        <v>0</v>
      </c>
      <c r="J2280" s="99">
        <v>0</v>
      </c>
      <c r="K2280" s="99">
        <v>0</v>
      </c>
    </row>
    <row r="2281" spans="1:11" hidden="1" x14ac:dyDescent="0.25">
      <c r="A2281" s="22" t="s">
        <v>4685</v>
      </c>
      <c r="B2281" s="22">
        <v>2001</v>
      </c>
      <c r="C2281" s="22" t="s">
        <v>5577</v>
      </c>
      <c r="D2281" s="22">
        <v>30508</v>
      </c>
      <c r="E2281" s="22" t="s">
        <v>61</v>
      </c>
      <c r="F2281" s="22" t="s">
        <v>5143</v>
      </c>
      <c r="G2281" s="98" t="s">
        <v>88</v>
      </c>
      <c r="H2281" s="99">
        <v>10.824999999999999</v>
      </c>
      <c r="I2281" s="99">
        <v>1.425</v>
      </c>
      <c r="J2281" s="99">
        <v>0</v>
      </c>
      <c r="K2281" s="99">
        <v>5.6840000000000002</v>
      </c>
    </row>
    <row r="2282" spans="1:11" hidden="1" x14ac:dyDescent="0.25">
      <c r="A2282" s="22" t="s">
        <v>4686</v>
      </c>
      <c r="B2282" s="22">
        <v>2001</v>
      </c>
      <c r="C2282" s="22" t="s">
        <v>5577</v>
      </c>
      <c r="D2282" s="22">
        <v>30509</v>
      </c>
      <c r="E2282" s="22" t="s">
        <v>61</v>
      </c>
      <c r="F2282" s="22" t="s">
        <v>5144</v>
      </c>
      <c r="G2282" s="98" t="s">
        <v>88</v>
      </c>
      <c r="H2282" s="99">
        <v>0.91700000000000004</v>
      </c>
      <c r="I2282" s="99">
        <v>0.16700000000000001</v>
      </c>
      <c r="J2282" s="99">
        <v>0</v>
      </c>
      <c r="K2282" s="99">
        <v>0.14299999999999999</v>
      </c>
    </row>
    <row r="2283" spans="1:11" hidden="1" x14ac:dyDescent="0.25">
      <c r="A2283" s="22" t="s">
        <v>4687</v>
      </c>
      <c r="B2283" s="22">
        <v>2001</v>
      </c>
      <c r="C2283" s="22" t="s">
        <v>5577</v>
      </c>
      <c r="D2283" s="22">
        <v>30510</v>
      </c>
      <c r="E2283" s="22" t="s">
        <v>61</v>
      </c>
      <c r="F2283" s="78"/>
      <c r="G2283" s="98" t="s">
        <v>88</v>
      </c>
      <c r="H2283" s="99">
        <v>0</v>
      </c>
      <c r="I2283" s="99">
        <v>0</v>
      </c>
      <c r="J2283" s="99">
        <v>0</v>
      </c>
      <c r="K2283" s="99">
        <v>0</v>
      </c>
    </row>
    <row r="2284" spans="1:11" hidden="1" x14ac:dyDescent="0.25">
      <c r="A2284" s="22" t="s">
        <v>4688</v>
      </c>
      <c r="B2284" s="22">
        <v>2001</v>
      </c>
      <c r="C2284" s="22" t="s">
        <v>5577</v>
      </c>
      <c r="D2284" s="22">
        <v>30511</v>
      </c>
      <c r="E2284" s="22" t="s">
        <v>61</v>
      </c>
      <c r="F2284" s="22" t="s">
        <v>5145</v>
      </c>
      <c r="G2284" s="98" t="s">
        <v>88</v>
      </c>
      <c r="H2284" s="99">
        <v>0.91600000000000004</v>
      </c>
      <c r="I2284" s="99">
        <v>0</v>
      </c>
      <c r="J2284" s="99">
        <v>0</v>
      </c>
      <c r="K2284" s="99">
        <v>1.1579999999999999</v>
      </c>
    </row>
    <row r="2285" spans="1:11" hidden="1" x14ac:dyDescent="0.25">
      <c r="A2285" s="22" t="s">
        <v>4689</v>
      </c>
      <c r="B2285" s="22">
        <v>2001</v>
      </c>
      <c r="C2285" s="22" t="s">
        <v>5577</v>
      </c>
      <c r="D2285" s="22">
        <v>30512</v>
      </c>
      <c r="E2285" s="22" t="s">
        <v>61</v>
      </c>
      <c r="F2285" s="22" t="s">
        <v>5146</v>
      </c>
      <c r="G2285" s="98" t="s">
        <v>88</v>
      </c>
      <c r="H2285" s="99">
        <v>0.45</v>
      </c>
      <c r="I2285" s="99">
        <v>0.48099999999999998</v>
      </c>
      <c r="J2285" s="99">
        <v>0</v>
      </c>
      <c r="K2285" s="99">
        <v>0.191</v>
      </c>
    </row>
    <row r="2286" spans="1:11" hidden="1" x14ac:dyDescent="0.25">
      <c r="A2286" s="22" t="s">
        <v>4690</v>
      </c>
      <c r="B2286" s="22">
        <v>2001</v>
      </c>
      <c r="C2286" s="22" t="s">
        <v>5577</v>
      </c>
      <c r="D2286" s="22">
        <v>30513</v>
      </c>
      <c r="E2286" s="22" t="s">
        <v>61</v>
      </c>
      <c r="F2286" s="78"/>
      <c r="G2286" s="98" t="s">
        <v>88</v>
      </c>
      <c r="H2286" s="99">
        <v>0</v>
      </c>
      <c r="I2286" s="99">
        <v>0</v>
      </c>
      <c r="J2286" s="99">
        <v>0</v>
      </c>
      <c r="K2286" s="99">
        <v>0</v>
      </c>
    </row>
    <row r="2287" spans="1:11" hidden="1" x14ac:dyDescent="0.25">
      <c r="A2287" s="22" t="s">
        <v>4691</v>
      </c>
      <c r="B2287" s="22">
        <v>2001</v>
      </c>
      <c r="C2287" s="22" t="s">
        <v>5577</v>
      </c>
      <c r="D2287" s="22">
        <v>30514</v>
      </c>
      <c r="E2287" s="22" t="s">
        <v>61</v>
      </c>
      <c r="F2287" s="22" t="s">
        <v>5147</v>
      </c>
      <c r="G2287" s="98" t="s">
        <v>88</v>
      </c>
      <c r="H2287" s="99">
        <v>1.7330000000000001</v>
      </c>
      <c r="I2287" s="99">
        <v>0</v>
      </c>
      <c r="J2287" s="99">
        <v>0</v>
      </c>
      <c r="K2287" s="99">
        <v>1.0620000000000001</v>
      </c>
    </row>
    <row r="2288" spans="1:11" hidden="1" x14ac:dyDescent="0.25">
      <c r="A2288" s="22" t="s">
        <v>4692</v>
      </c>
      <c r="B2288" s="22">
        <v>2001</v>
      </c>
      <c r="C2288" s="22" t="s">
        <v>5577</v>
      </c>
      <c r="D2288" s="22">
        <v>30515</v>
      </c>
      <c r="E2288" s="22" t="s">
        <v>61</v>
      </c>
      <c r="F2288" s="22" t="s">
        <v>5148</v>
      </c>
      <c r="G2288" s="98" t="s">
        <v>88</v>
      </c>
      <c r="H2288" s="99">
        <v>0.751</v>
      </c>
      <c r="I2288" s="99">
        <v>0.113</v>
      </c>
      <c r="J2288" s="99">
        <v>0</v>
      </c>
      <c r="K2288" s="99">
        <v>0.156</v>
      </c>
    </row>
    <row r="2289" spans="1:11" hidden="1" x14ac:dyDescent="0.25">
      <c r="A2289" s="22" t="s">
        <v>4648</v>
      </c>
      <c r="B2289" s="22">
        <v>2001</v>
      </c>
      <c r="C2289" s="22" t="s">
        <v>5577</v>
      </c>
      <c r="D2289" s="22">
        <v>30516</v>
      </c>
      <c r="E2289" s="22" t="s">
        <v>59</v>
      </c>
      <c r="F2289" s="75"/>
      <c r="G2289" s="98" t="s">
        <v>88</v>
      </c>
      <c r="H2289" s="99">
        <v>0</v>
      </c>
      <c r="I2289" s="99">
        <v>0</v>
      </c>
      <c r="J2289" s="99">
        <v>0</v>
      </c>
      <c r="K2289" s="99">
        <v>0</v>
      </c>
    </row>
    <row r="2290" spans="1:11" hidden="1" x14ac:dyDescent="0.25">
      <c r="A2290" s="22" t="s">
        <v>4649</v>
      </c>
      <c r="B2290" s="22">
        <v>2001</v>
      </c>
      <c r="C2290" s="22" t="s">
        <v>5577</v>
      </c>
      <c r="D2290" s="22">
        <v>30517</v>
      </c>
      <c r="E2290" s="22" t="s">
        <v>59</v>
      </c>
      <c r="F2290" s="22" t="s">
        <v>5119</v>
      </c>
      <c r="G2290" s="98" t="s">
        <v>88</v>
      </c>
      <c r="H2290" s="99">
        <v>2.9649999999999999</v>
      </c>
      <c r="I2290" s="99">
        <v>1.3740000000000001</v>
      </c>
      <c r="J2290" s="99">
        <v>0</v>
      </c>
      <c r="K2290" s="99">
        <v>3.3959999999999999</v>
      </c>
    </row>
    <row r="2291" spans="1:11" hidden="1" x14ac:dyDescent="0.25">
      <c r="A2291" s="22" t="s">
        <v>4650</v>
      </c>
      <c r="B2291" s="22">
        <v>2001</v>
      </c>
      <c r="C2291" s="22" t="s">
        <v>5577</v>
      </c>
      <c r="D2291" s="22">
        <v>30518</v>
      </c>
      <c r="E2291" s="22" t="s">
        <v>59</v>
      </c>
      <c r="F2291" s="22" t="s">
        <v>5120</v>
      </c>
      <c r="G2291" s="98" t="s">
        <v>88</v>
      </c>
      <c r="H2291" s="99">
        <v>1.2150000000000001</v>
      </c>
      <c r="I2291" s="99">
        <v>0</v>
      </c>
      <c r="J2291" s="99">
        <v>0</v>
      </c>
      <c r="K2291" s="99">
        <v>0.58499999999999996</v>
      </c>
    </row>
    <row r="2292" spans="1:11" hidden="1" x14ac:dyDescent="0.25">
      <c r="A2292" s="22" t="s">
        <v>4651</v>
      </c>
      <c r="B2292" s="22">
        <v>2001</v>
      </c>
      <c r="C2292" s="22" t="s">
        <v>5577</v>
      </c>
      <c r="D2292" s="22">
        <v>30519</v>
      </c>
      <c r="E2292" s="22" t="s">
        <v>59</v>
      </c>
      <c r="F2292" s="75"/>
      <c r="G2292" s="98" t="s">
        <v>88</v>
      </c>
      <c r="H2292" s="99">
        <v>0</v>
      </c>
      <c r="I2292" s="99">
        <v>0</v>
      </c>
      <c r="J2292" s="99">
        <v>0</v>
      </c>
      <c r="K2292" s="99">
        <v>0</v>
      </c>
    </row>
    <row r="2293" spans="1:11" hidden="1" x14ac:dyDescent="0.25">
      <c r="A2293" s="22" t="s">
        <v>4652</v>
      </c>
      <c r="B2293" s="22">
        <v>2001</v>
      </c>
      <c r="C2293" s="22" t="s">
        <v>5577</v>
      </c>
      <c r="D2293" s="22">
        <v>30520</v>
      </c>
      <c r="E2293" s="22" t="s">
        <v>59</v>
      </c>
      <c r="F2293" s="22" t="s">
        <v>5121</v>
      </c>
      <c r="G2293" s="98" t="s">
        <v>88</v>
      </c>
      <c r="H2293" s="99">
        <v>3.69</v>
      </c>
      <c r="I2293" s="99">
        <v>0</v>
      </c>
      <c r="J2293" s="99">
        <v>0</v>
      </c>
      <c r="K2293" s="99">
        <v>4.8659999999999997</v>
      </c>
    </row>
    <row r="2294" spans="1:11" hidden="1" x14ac:dyDescent="0.25">
      <c r="A2294" s="22" t="s">
        <v>4653</v>
      </c>
      <c r="B2294" s="22">
        <v>2001</v>
      </c>
      <c r="C2294" s="22" t="s">
        <v>5577</v>
      </c>
      <c r="D2294" s="22">
        <v>30521</v>
      </c>
      <c r="E2294" s="22" t="s">
        <v>59</v>
      </c>
      <c r="F2294" s="22" t="s">
        <v>5122</v>
      </c>
      <c r="G2294" s="98" t="s">
        <v>88</v>
      </c>
      <c r="H2294" s="99">
        <v>2.2440000000000002</v>
      </c>
      <c r="I2294" s="99">
        <v>0</v>
      </c>
      <c r="J2294" s="99">
        <v>0</v>
      </c>
      <c r="K2294" s="99">
        <v>1.129</v>
      </c>
    </row>
    <row r="2295" spans="1:11" hidden="1" x14ac:dyDescent="0.25">
      <c r="A2295" s="22" t="s">
        <v>4654</v>
      </c>
      <c r="B2295" s="22">
        <v>2001</v>
      </c>
      <c r="C2295" s="22" t="s">
        <v>5577</v>
      </c>
      <c r="D2295" s="22">
        <v>30522</v>
      </c>
      <c r="E2295" s="22" t="s">
        <v>59</v>
      </c>
      <c r="F2295" s="75"/>
      <c r="G2295" s="98" t="s">
        <v>88</v>
      </c>
      <c r="H2295" s="99">
        <v>0</v>
      </c>
      <c r="I2295" s="99">
        <v>0</v>
      </c>
      <c r="J2295" s="99">
        <v>0</v>
      </c>
      <c r="K2295" s="99">
        <v>0</v>
      </c>
    </row>
    <row r="2296" spans="1:11" hidden="1" x14ac:dyDescent="0.25">
      <c r="A2296" s="22" t="s">
        <v>4655</v>
      </c>
      <c r="B2296" s="22">
        <v>2001</v>
      </c>
      <c r="C2296" s="22" t="s">
        <v>5577</v>
      </c>
      <c r="D2296" s="22">
        <v>30523</v>
      </c>
      <c r="E2296" s="22" t="s">
        <v>59</v>
      </c>
      <c r="F2296" s="22" t="s">
        <v>5123</v>
      </c>
      <c r="G2296" s="98" t="s">
        <v>88</v>
      </c>
      <c r="H2296" s="99">
        <v>5.1539999999999999</v>
      </c>
      <c r="I2296" s="99">
        <v>0.151</v>
      </c>
      <c r="J2296" s="99">
        <v>0.20899999999999999</v>
      </c>
      <c r="K2296" s="99">
        <v>4.4349999999999996</v>
      </c>
    </row>
    <row r="2297" spans="1:11" hidden="1" x14ac:dyDescent="0.25">
      <c r="A2297" s="22" t="s">
        <v>4656</v>
      </c>
      <c r="B2297" s="22">
        <v>2001</v>
      </c>
      <c r="C2297" s="22" t="s">
        <v>5577</v>
      </c>
      <c r="D2297" s="22">
        <v>30524</v>
      </c>
      <c r="E2297" s="22" t="s">
        <v>59</v>
      </c>
      <c r="F2297" s="22" t="s">
        <v>5124</v>
      </c>
      <c r="G2297" s="98" t="s">
        <v>88</v>
      </c>
      <c r="H2297" s="99">
        <v>1.31</v>
      </c>
      <c r="I2297" s="99">
        <v>0</v>
      </c>
      <c r="J2297" s="99">
        <v>0</v>
      </c>
      <c r="K2297" s="99">
        <v>1.179</v>
      </c>
    </row>
    <row r="2298" spans="1:11" hidden="1" x14ac:dyDescent="0.25">
      <c r="A2298" s="22" t="s">
        <v>4657</v>
      </c>
      <c r="B2298" s="22">
        <v>2001</v>
      </c>
      <c r="C2298" s="22" t="s">
        <v>5577</v>
      </c>
      <c r="D2298" s="22">
        <v>30525</v>
      </c>
      <c r="E2298" s="22" t="s">
        <v>59</v>
      </c>
      <c r="F2298" s="75"/>
      <c r="G2298" s="98" t="s">
        <v>88</v>
      </c>
      <c r="H2298" s="99">
        <v>0</v>
      </c>
      <c r="I2298" s="99">
        <v>0</v>
      </c>
      <c r="J2298" s="99">
        <v>0</v>
      </c>
      <c r="K2298" s="99">
        <v>0</v>
      </c>
    </row>
    <row r="2299" spans="1:11" hidden="1" x14ac:dyDescent="0.25">
      <c r="A2299" s="22" t="s">
        <v>4658</v>
      </c>
      <c r="B2299" s="22">
        <v>2001</v>
      </c>
      <c r="C2299" s="22" t="s">
        <v>5577</v>
      </c>
      <c r="D2299" s="22">
        <v>30526</v>
      </c>
      <c r="E2299" s="22" t="s">
        <v>59</v>
      </c>
      <c r="F2299" s="22" t="s">
        <v>5125</v>
      </c>
      <c r="G2299" s="98" t="s">
        <v>88</v>
      </c>
      <c r="H2299" s="99">
        <v>4.9690000000000003</v>
      </c>
      <c r="I2299" s="99">
        <v>0.19900000000000001</v>
      </c>
      <c r="J2299" s="99">
        <v>0</v>
      </c>
      <c r="K2299" s="99">
        <v>2.6930000000000001</v>
      </c>
    </row>
    <row r="2300" spans="1:11" hidden="1" x14ac:dyDescent="0.25">
      <c r="A2300" s="22" t="s">
        <v>4659</v>
      </c>
      <c r="B2300" s="22">
        <v>2001</v>
      </c>
      <c r="C2300" s="22" t="s">
        <v>5577</v>
      </c>
      <c r="D2300" s="22">
        <v>30527</v>
      </c>
      <c r="E2300" s="22" t="s">
        <v>59</v>
      </c>
      <c r="F2300" s="22" t="s">
        <v>5126</v>
      </c>
      <c r="G2300" s="98" t="s">
        <v>88</v>
      </c>
      <c r="H2300" s="99">
        <v>15.076000000000001</v>
      </c>
      <c r="I2300" s="99">
        <v>4.0940000000000003</v>
      </c>
      <c r="J2300" s="99">
        <v>2.5449999999999999</v>
      </c>
      <c r="K2300" s="99">
        <v>4.5780000000000003</v>
      </c>
    </row>
    <row r="2301" spans="1:11" hidden="1" x14ac:dyDescent="0.25">
      <c r="A2301" s="22" t="s">
        <v>4660</v>
      </c>
      <c r="B2301" s="22">
        <v>2001</v>
      </c>
      <c r="C2301" s="22" t="s">
        <v>5577</v>
      </c>
      <c r="D2301" s="22">
        <v>30528</v>
      </c>
      <c r="E2301" s="22" t="s">
        <v>59</v>
      </c>
      <c r="F2301" s="75"/>
      <c r="G2301" s="98" t="s">
        <v>88</v>
      </c>
      <c r="H2301" s="99">
        <v>0</v>
      </c>
      <c r="I2301" s="99">
        <v>0</v>
      </c>
      <c r="J2301" s="99">
        <v>0</v>
      </c>
      <c r="K2301" s="99">
        <v>0</v>
      </c>
    </row>
    <row r="2302" spans="1:11" hidden="1" x14ac:dyDescent="0.25">
      <c r="A2302" s="22" t="s">
        <v>4661</v>
      </c>
      <c r="B2302" s="22">
        <v>2001</v>
      </c>
      <c r="C2302" s="22" t="s">
        <v>5577</v>
      </c>
      <c r="D2302" s="22">
        <v>30529</v>
      </c>
      <c r="E2302" s="22" t="s">
        <v>59</v>
      </c>
      <c r="F2302" s="22" t="s">
        <v>5127</v>
      </c>
      <c r="G2302" s="98" t="s">
        <v>88</v>
      </c>
      <c r="H2302" s="99">
        <v>3.556</v>
      </c>
      <c r="I2302" s="99">
        <v>0.39600000000000002</v>
      </c>
      <c r="J2302" s="99">
        <v>0</v>
      </c>
      <c r="K2302" s="99">
        <v>3.141</v>
      </c>
    </row>
    <row r="2303" spans="1:11" hidden="1" x14ac:dyDescent="0.25">
      <c r="A2303" s="22" t="s">
        <v>4662</v>
      </c>
      <c r="B2303" s="22">
        <v>2001</v>
      </c>
      <c r="C2303" s="22" t="s">
        <v>5577</v>
      </c>
      <c r="D2303" s="22">
        <v>30530</v>
      </c>
      <c r="E2303" s="22" t="s">
        <v>59</v>
      </c>
      <c r="F2303" s="22" t="s">
        <v>5128</v>
      </c>
      <c r="G2303" s="98" t="s">
        <v>88</v>
      </c>
      <c r="H2303" s="99">
        <v>9.0730000000000004</v>
      </c>
      <c r="I2303" s="99">
        <v>1.4670000000000001</v>
      </c>
      <c r="J2303" s="99">
        <v>0</v>
      </c>
      <c r="K2303" s="99">
        <v>3.3730000000000002</v>
      </c>
    </row>
    <row r="2304" spans="1:11" hidden="1" x14ac:dyDescent="0.25">
      <c r="A2304" s="22" t="s">
        <v>4711</v>
      </c>
      <c r="B2304" s="22">
        <v>2001</v>
      </c>
      <c r="C2304" s="22" t="s">
        <v>5577</v>
      </c>
      <c r="D2304" s="22">
        <v>30531</v>
      </c>
      <c r="E2304" s="22" t="s">
        <v>199</v>
      </c>
      <c r="F2304" s="75"/>
      <c r="G2304" s="98" t="s">
        <v>77</v>
      </c>
      <c r="H2304" s="99">
        <v>0</v>
      </c>
      <c r="I2304" s="99">
        <v>0</v>
      </c>
      <c r="J2304" s="99">
        <v>0</v>
      </c>
      <c r="K2304" s="99">
        <v>0</v>
      </c>
    </row>
    <row r="2305" spans="1:11" hidden="1" x14ac:dyDescent="0.25">
      <c r="A2305" s="22" t="s">
        <v>4712</v>
      </c>
      <c r="B2305" s="22">
        <v>2001</v>
      </c>
      <c r="C2305" s="22" t="s">
        <v>5577</v>
      </c>
      <c r="D2305" s="22">
        <v>30532</v>
      </c>
      <c r="E2305" s="22" t="s">
        <v>199</v>
      </c>
      <c r="F2305" s="22" t="s">
        <v>5161</v>
      </c>
      <c r="G2305" s="98" t="s">
        <v>77</v>
      </c>
      <c r="H2305" s="99">
        <v>4.6139999999999999</v>
      </c>
      <c r="I2305" s="99">
        <v>1.8640000000000001</v>
      </c>
      <c r="J2305" s="99">
        <v>0</v>
      </c>
      <c r="K2305" s="99">
        <v>19.334</v>
      </c>
    </row>
    <row r="2306" spans="1:11" hidden="1" x14ac:dyDescent="0.25">
      <c r="A2306" s="22" t="s">
        <v>4713</v>
      </c>
      <c r="B2306" s="22">
        <v>2001</v>
      </c>
      <c r="C2306" s="22" t="s">
        <v>5577</v>
      </c>
      <c r="D2306" s="22">
        <v>30533</v>
      </c>
      <c r="E2306" s="22" t="s">
        <v>199</v>
      </c>
      <c r="F2306" s="22" t="s">
        <v>5162</v>
      </c>
      <c r="G2306" s="98" t="s">
        <v>77</v>
      </c>
      <c r="H2306" s="99">
        <v>8.81</v>
      </c>
      <c r="I2306" s="99">
        <v>6.66</v>
      </c>
      <c r="J2306" s="99">
        <v>19.46</v>
      </c>
      <c r="K2306" s="99">
        <v>5.4130000000000003</v>
      </c>
    </row>
    <row r="2307" spans="1:11" hidden="1" x14ac:dyDescent="0.25">
      <c r="A2307" s="22" t="s">
        <v>4714</v>
      </c>
      <c r="B2307" s="22">
        <v>2001</v>
      </c>
      <c r="C2307" s="22" t="s">
        <v>5577</v>
      </c>
      <c r="D2307" s="22">
        <v>30534</v>
      </c>
      <c r="E2307" s="22" t="s">
        <v>199</v>
      </c>
      <c r="F2307" s="75"/>
      <c r="G2307" s="98" t="s">
        <v>77</v>
      </c>
      <c r="H2307" s="99">
        <v>0</v>
      </c>
      <c r="I2307" s="99">
        <v>0</v>
      </c>
      <c r="J2307" s="99">
        <v>0</v>
      </c>
      <c r="K2307" s="99">
        <v>0</v>
      </c>
    </row>
    <row r="2308" spans="1:11" hidden="1" x14ac:dyDescent="0.25">
      <c r="A2308" s="22" t="s">
        <v>4715</v>
      </c>
      <c r="B2308" s="22">
        <v>2001</v>
      </c>
      <c r="C2308" s="22" t="s">
        <v>5577</v>
      </c>
      <c r="D2308" s="22">
        <v>30535</v>
      </c>
      <c r="E2308" s="22" t="s">
        <v>199</v>
      </c>
      <c r="F2308" s="22" t="s">
        <v>5163</v>
      </c>
      <c r="G2308" s="98" t="s">
        <v>77</v>
      </c>
      <c r="H2308" s="99">
        <v>3.5550000000000002</v>
      </c>
      <c r="I2308" s="99">
        <v>1.1879999999999999</v>
      </c>
      <c r="J2308" s="99">
        <v>5.851</v>
      </c>
      <c r="K2308" s="99">
        <v>19.64</v>
      </c>
    </row>
    <row r="2309" spans="1:11" hidden="1" x14ac:dyDescent="0.25">
      <c r="A2309" s="22" t="s">
        <v>4716</v>
      </c>
      <c r="B2309" s="22">
        <v>2001</v>
      </c>
      <c r="C2309" s="22" t="s">
        <v>5577</v>
      </c>
      <c r="D2309" s="22">
        <v>30536</v>
      </c>
      <c r="E2309" s="22" t="s">
        <v>199</v>
      </c>
      <c r="F2309" s="22" t="s">
        <v>5164</v>
      </c>
      <c r="G2309" s="98" t="s">
        <v>77</v>
      </c>
      <c r="H2309" s="99">
        <v>13.367000000000001</v>
      </c>
      <c r="I2309" s="99">
        <v>4.4450000000000003</v>
      </c>
      <c r="J2309" s="99">
        <v>4.34</v>
      </c>
      <c r="K2309" s="99">
        <v>4.8029999999999999</v>
      </c>
    </row>
    <row r="2310" spans="1:11" hidden="1" x14ac:dyDescent="0.25">
      <c r="A2310" s="22" t="s">
        <v>4717</v>
      </c>
      <c r="B2310" s="22">
        <v>2001</v>
      </c>
      <c r="C2310" s="22" t="s">
        <v>5577</v>
      </c>
      <c r="D2310" s="22">
        <v>30537</v>
      </c>
      <c r="E2310" s="22" t="s">
        <v>199</v>
      </c>
      <c r="F2310" s="75"/>
      <c r="G2310" s="98" t="s">
        <v>77</v>
      </c>
      <c r="H2310" s="99">
        <v>0</v>
      </c>
      <c r="I2310" s="99">
        <v>0</v>
      </c>
      <c r="J2310" s="99">
        <v>0</v>
      </c>
      <c r="K2310" s="99">
        <v>0</v>
      </c>
    </row>
    <row r="2311" spans="1:11" hidden="1" x14ac:dyDescent="0.25">
      <c r="A2311" s="22" t="s">
        <v>4718</v>
      </c>
      <c r="B2311" s="22">
        <v>2001</v>
      </c>
      <c r="C2311" s="22" t="s">
        <v>5577</v>
      </c>
      <c r="D2311" s="22">
        <v>30538</v>
      </c>
      <c r="E2311" s="22" t="s">
        <v>199</v>
      </c>
      <c r="F2311" s="22" t="s">
        <v>5165</v>
      </c>
      <c r="G2311" s="98" t="s">
        <v>77</v>
      </c>
      <c r="H2311" s="99">
        <v>6.7110000000000003</v>
      </c>
      <c r="I2311" s="99">
        <v>4.5209999999999999</v>
      </c>
      <c r="J2311" s="99">
        <v>0.309</v>
      </c>
      <c r="K2311" s="99">
        <v>11.172000000000001</v>
      </c>
    </row>
    <row r="2312" spans="1:11" hidden="1" x14ac:dyDescent="0.25">
      <c r="A2312" s="22" t="s">
        <v>4719</v>
      </c>
      <c r="B2312" s="22">
        <v>2001</v>
      </c>
      <c r="C2312" s="22" t="s">
        <v>5577</v>
      </c>
      <c r="D2312" s="22">
        <v>30539</v>
      </c>
      <c r="E2312" s="22" t="s">
        <v>199</v>
      </c>
      <c r="F2312" s="22" t="s">
        <v>5166</v>
      </c>
      <c r="G2312" s="98" t="s">
        <v>77</v>
      </c>
      <c r="H2312" s="99">
        <v>3.7440000000000002</v>
      </c>
      <c r="I2312" s="99">
        <v>3.8029999999999999</v>
      </c>
      <c r="J2312" s="99">
        <v>1.772</v>
      </c>
      <c r="K2312" s="99">
        <v>4.1790000000000003</v>
      </c>
    </row>
    <row r="2313" spans="1:11" hidden="1" x14ac:dyDescent="0.25">
      <c r="A2313" s="22" t="s">
        <v>4720</v>
      </c>
      <c r="B2313" s="22">
        <v>2001</v>
      </c>
      <c r="C2313" s="22" t="s">
        <v>5577</v>
      </c>
      <c r="D2313" s="22">
        <v>30540</v>
      </c>
      <c r="E2313" s="22" t="s">
        <v>199</v>
      </c>
      <c r="F2313" s="75"/>
      <c r="G2313" s="98" t="s">
        <v>77</v>
      </c>
      <c r="H2313" s="99">
        <v>0</v>
      </c>
      <c r="I2313" s="99">
        <v>0</v>
      </c>
      <c r="J2313" s="99">
        <v>0</v>
      </c>
      <c r="K2313" s="99">
        <v>0</v>
      </c>
    </row>
    <row r="2314" spans="1:11" hidden="1" x14ac:dyDescent="0.25">
      <c r="A2314" s="22" t="s">
        <v>4721</v>
      </c>
      <c r="B2314" s="22">
        <v>2001</v>
      </c>
      <c r="C2314" s="22" t="s">
        <v>5577</v>
      </c>
      <c r="D2314" s="22">
        <v>30541</v>
      </c>
      <c r="E2314" s="22" t="s">
        <v>199</v>
      </c>
      <c r="F2314" s="22" t="s">
        <v>5167</v>
      </c>
      <c r="G2314" s="98" t="s">
        <v>77</v>
      </c>
      <c r="H2314" s="99">
        <v>6.5970000000000004</v>
      </c>
      <c r="I2314" s="99">
        <v>2.2360000000000002</v>
      </c>
      <c r="J2314" s="99">
        <v>18.832000000000001</v>
      </c>
      <c r="K2314" s="99">
        <v>26.173999999999999</v>
      </c>
    </row>
    <row r="2315" spans="1:11" hidden="1" x14ac:dyDescent="0.25">
      <c r="A2315" s="22" t="s">
        <v>4722</v>
      </c>
      <c r="B2315" s="22">
        <v>2001</v>
      </c>
      <c r="C2315" s="22" t="s">
        <v>5577</v>
      </c>
      <c r="D2315" s="22">
        <v>30542</v>
      </c>
      <c r="E2315" s="22" t="s">
        <v>199</v>
      </c>
      <c r="F2315" s="22" t="s">
        <v>5168</v>
      </c>
      <c r="G2315" s="98" t="s">
        <v>77</v>
      </c>
      <c r="H2315" s="99">
        <v>6.9329999999999998</v>
      </c>
      <c r="I2315" s="99">
        <v>3.3180000000000001</v>
      </c>
      <c r="J2315" s="99">
        <v>26.366</v>
      </c>
      <c r="K2315" s="99">
        <v>6.3970000000000002</v>
      </c>
    </row>
    <row r="2316" spans="1:11" hidden="1" x14ac:dyDescent="0.25">
      <c r="A2316" s="22" t="s">
        <v>4723</v>
      </c>
      <c r="B2316" s="22">
        <v>2001</v>
      </c>
      <c r="C2316" s="22" t="s">
        <v>5577</v>
      </c>
      <c r="D2316" s="22">
        <v>30543</v>
      </c>
      <c r="E2316" s="22" t="s">
        <v>199</v>
      </c>
      <c r="F2316" s="75"/>
      <c r="G2316" s="98" t="s">
        <v>77</v>
      </c>
      <c r="H2316" s="99">
        <v>0</v>
      </c>
      <c r="I2316" s="99">
        <v>0</v>
      </c>
      <c r="J2316" s="99">
        <v>0</v>
      </c>
      <c r="K2316" s="99">
        <v>0</v>
      </c>
    </row>
    <row r="2317" spans="1:11" hidden="1" x14ac:dyDescent="0.25">
      <c r="A2317" s="22" t="s">
        <v>4724</v>
      </c>
      <c r="B2317" s="22">
        <v>2001</v>
      </c>
      <c r="C2317" s="22" t="s">
        <v>5577</v>
      </c>
      <c r="D2317" s="22">
        <v>30544</v>
      </c>
      <c r="E2317" s="22" t="s">
        <v>199</v>
      </c>
      <c r="F2317" s="22" t="s">
        <v>5169</v>
      </c>
      <c r="G2317" s="98" t="s">
        <v>77</v>
      </c>
      <c r="H2317" s="99">
        <v>1.8939999999999999</v>
      </c>
      <c r="I2317" s="99">
        <v>0.77500000000000002</v>
      </c>
      <c r="J2317" s="99">
        <v>1.036</v>
      </c>
      <c r="K2317" s="99">
        <v>3.831</v>
      </c>
    </row>
    <row r="2318" spans="1:11" hidden="1" x14ac:dyDescent="0.25">
      <c r="A2318" s="22" t="s">
        <v>4725</v>
      </c>
      <c r="B2318" s="22">
        <v>2001</v>
      </c>
      <c r="C2318" s="22" t="s">
        <v>5577</v>
      </c>
      <c r="D2318" s="22">
        <v>30545</v>
      </c>
      <c r="E2318" s="22" t="s">
        <v>199</v>
      </c>
      <c r="F2318" s="22" t="s">
        <v>5170</v>
      </c>
      <c r="G2318" s="98" t="s">
        <v>77</v>
      </c>
      <c r="H2318" s="99">
        <v>6.1589999999999998</v>
      </c>
      <c r="I2318" s="99">
        <v>1.1060000000000001</v>
      </c>
      <c r="J2318" s="99">
        <v>25.713000000000001</v>
      </c>
      <c r="K2318" s="99">
        <v>10.220000000000001</v>
      </c>
    </row>
    <row r="2319" spans="1:11" hidden="1" x14ac:dyDescent="0.25">
      <c r="A2319" s="22" t="s">
        <v>4308</v>
      </c>
      <c r="B2319" s="22">
        <v>2002</v>
      </c>
      <c r="C2319" s="22" t="s">
        <v>5577</v>
      </c>
      <c r="D2319" s="22">
        <v>30049</v>
      </c>
      <c r="E2319" s="22" t="s">
        <v>44</v>
      </c>
      <c r="F2319" s="75"/>
      <c r="G2319" s="61" t="s">
        <v>114</v>
      </c>
      <c r="H2319" s="65">
        <v>0</v>
      </c>
      <c r="I2319" s="65">
        <v>0</v>
      </c>
      <c r="J2319" s="65">
        <v>0</v>
      </c>
      <c r="K2319" s="65">
        <v>0</v>
      </c>
    </row>
    <row r="2320" spans="1:11" hidden="1" x14ac:dyDescent="0.25">
      <c r="A2320" s="22" t="s">
        <v>4309</v>
      </c>
      <c r="B2320" s="22">
        <v>2002</v>
      </c>
      <c r="C2320" s="22" t="s">
        <v>5577</v>
      </c>
      <c r="D2320" s="22">
        <v>30050</v>
      </c>
      <c r="E2320" s="22" t="s">
        <v>44</v>
      </c>
      <c r="F2320" s="22" t="s">
        <v>4938</v>
      </c>
      <c r="G2320" s="61" t="s">
        <v>114</v>
      </c>
      <c r="H2320" s="65">
        <v>5.5990000000000002</v>
      </c>
      <c r="I2320" s="65">
        <v>0</v>
      </c>
      <c r="J2320" s="65">
        <v>0</v>
      </c>
      <c r="K2320" s="65">
        <v>4.1749999999999998</v>
      </c>
    </row>
    <row r="2321" spans="1:11" hidden="1" x14ac:dyDescent="0.25">
      <c r="A2321" s="22" t="s">
        <v>4310</v>
      </c>
      <c r="B2321" s="22">
        <v>2002</v>
      </c>
      <c r="C2321" s="22" t="s">
        <v>5577</v>
      </c>
      <c r="D2321" s="22">
        <v>30051</v>
      </c>
      <c r="E2321" s="22" t="s">
        <v>44</v>
      </c>
      <c r="F2321" s="22" t="s">
        <v>4939</v>
      </c>
      <c r="G2321" s="61" t="s">
        <v>114</v>
      </c>
      <c r="H2321" s="65">
        <v>0.25700000000000001</v>
      </c>
      <c r="I2321" s="65">
        <v>0</v>
      </c>
      <c r="J2321" s="65">
        <v>0</v>
      </c>
      <c r="K2321" s="65">
        <v>1.4119999999999999</v>
      </c>
    </row>
    <row r="2322" spans="1:11" hidden="1" x14ac:dyDescent="0.25">
      <c r="A2322" s="22" t="s">
        <v>4311</v>
      </c>
      <c r="B2322" s="22">
        <v>2002</v>
      </c>
      <c r="C2322" s="22" t="s">
        <v>5577</v>
      </c>
      <c r="D2322" s="22">
        <v>30052</v>
      </c>
      <c r="E2322" s="22" t="s">
        <v>44</v>
      </c>
      <c r="F2322" s="75"/>
      <c r="G2322" s="61" t="s">
        <v>114</v>
      </c>
      <c r="H2322" s="65">
        <v>0</v>
      </c>
      <c r="I2322" s="65">
        <v>0</v>
      </c>
      <c r="J2322" s="65">
        <v>0</v>
      </c>
      <c r="K2322" s="65">
        <v>0</v>
      </c>
    </row>
    <row r="2323" spans="1:11" hidden="1" x14ac:dyDescent="0.25">
      <c r="A2323" s="22" t="s">
        <v>4312</v>
      </c>
      <c r="B2323" s="22">
        <v>2002</v>
      </c>
      <c r="C2323" s="22" t="s">
        <v>5577</v>
      </c>
      <c r="D2323" s="22">
        <v>30053</v>
      </c>
      <c r="E2323" s="22" t="s">
        <v>44</v>
      </c>
      <c r="F2323" s="22" t="s">
        <v>4940</v>
      </c>
      <c r="G2323" s="61" t="s">
        <v>114</v>
      </c>
      <c r="H2323" s="65">
        <v>1.2949999999999999</v>
      </c>
      <c r="I2323" s="65">
        <v>0.89100000000000001</v>
      </c>
      <c r="J2323" s="65">
        <v>0</v>
      </c>
      <c r="K2323" s="65">
        <v>1.9159999999999999</v>
      </c>
    </row>
    <row r="2324" spans="1:11" hidden="1" x14ac:dyDescent="0.25">
      <c r="A2324" s="22" t="s">
        <v>4313</v>
      </c>
      <c r="B2324" s="22">
        <v>2002</v>
      </c>
      <c r="C2324" s="22" t="s">
        <v>5577</v>
      </c>
      <c r="D2324" s="22">
        <v>30054</v>
      </c>
      <c r="E2324" s="22" t="s">
        <v>44</v>
      </c>
      <c r="F2324" s="22" t="s">
        <v>4941</v>
      </c>
      <c r="G2324" s="61" t="s">
        <v>114</v>
      </c>
      <c r="H2324" s="65">
        <v>6.2249999999999996</v>
      </c>
      <c r="I2324" s="65">
        <v>1.23</v>
      </c>
      <c r="J2324" s="65">
        <v>0</v>
      </c>
      <c r="K2324" s="65">
        <v>2.7589999999999999</v>
      </c>
    </row>
    <row r="2325" spans="1:11" hidden="1" x14ac:dyDescent="0.25">
      <c r="A2325" s="22" t="s">
        <v>4314</v>
      </c>
      <c r="B2325" s="22">
        <v>2002</v>
      </c>
      <c r="C2325" s="22" t="s">
        <v>5577</v>
      </c>
      <c r="D2325" s="22">
        <v>30055</v>
      </c>
      <c r="E2325" s="22" t="s">
        <v>44</v>
      </c>
      <c r="F2325" s="75"/>
      <c r="G2325" s="61" t="s">
        <v>114</v>
      </c>
      <c r="H2325" s="65">
        <v>0</v>
      </c>
      <c r="I2325" s="65">
        <v>0</v>
      </c>
      <c r="J2325" s="65">
        <v>0</v>
      </c>
      <c r="K2325" s="65">
        <v>0</v>
      </c>
    </row>
    <row r="2326" spans="1:11" hidden="1" x14ac:dyDescent="0.25">
      <c r="A2326" s="22" t="s">
        <v>4315</v>
      </c>
      <c r="B2326" s="22">
        <v>2002</v>
      </c>
      <c r="C2326" s="22" t="s">
        <v>5577</v>
      </c>
      <c r="D2326" s="22">
        <v>30056</v>
      </c>
      <c r="E2326" s="22" t="s">
        <v>44</v>
      </c>
      <c r="F2326" s="22" t="s">
        <v>4942</v>
      </c>
      <c r="G2326" s="61" t="s">
        <v>114</v>
      </c>
      <c r="H2326" s="65">
        <v>7.9390000000000001</v>
      </c>
      <c r="I2326" s="65">
        <v>0.372</v>
      </c>
      <c r="J2326" s="65">
        <v>0</v>
      </c>
      <c r="K2326" s="65">
        <v>12.754</v>
      </c>
    </row>
    <row r="2327" spans="1:11" hidden="1" x14ac:dyDescent="0.25">
      <c r="A2327" s="22" t="s">
        <v>4316</v>
      </c>
      <c r="B2327" s="22">
        <v>2002</v>
      </c>
      <c r="C2327" s="22" t="s">
        <v>5577</v>
      </c>
      <c r="D2327" s="22">
        <v>30057</v>
      </c>
      <c r="E2327" s="22" t="s">
        <v>44</v>
      </c>
      <c r="F2327" s="22" t="s">
        <v>4943</v>
      </c>
      <c r="G2327" s="61" t="s">
        <v>114</v>
      </c>
      <c r="H2327" s="65">
        <v>0.64100000000000001</v>
      </c>
      <c r="I2327" s="65">
        <v>0.66600000000000004</v>
      </c>
      <c r="J2327" s="65">
        <v>0</v>
      </c>
      <c r="K2327" s="65">
        <v>1.4710000000000001</v>
      </c>
    </row>
    <row r="2328" spans="1:11" hidden="1" x14ac:dyDescent="0.25">
      <c r="A2328" s="22" t="s">
        <v>4317</v>
      </c>
      <c r="B2328" s="22">
        <v>2002</v>
      </c>
      <c r="C2328" s="22" t="s">
        <v>5577</v>
      </c>
      <c r="D2328" s="22">
        <v>30058</v>
      </c>
      <c r="E2328" s="22" t="s">
        <v>44</v>
      </c>
      <c r="F2328" s="75"/>
      <c r="G2328" s="61" t="s">
        <v>114</v>
      </c>
      <c r="H2328" s="65">
        <v>0</v>
      </c>
      <c r="I2328" s="65">
        <v>0</v>
      </c>
      <c r="J2328" s="65">
        <v>0</v>
      </c>
      <c r="K2328" s="65">
        <v>0</v>
      </c>
    </row>
    <row r="2329" spans="1:11" hidden="1" x14ac:dyDescent="0.25">
      <c r="A2329" s="22" t="s">
        <v>4318</v>
      </c>
      <c r="B2329" s="22">
        <v>2002</v>
      </c>
      <c r="C2329" s="22" t="s">
        <v>5577</v>
      </c>
      <c r="D2329" s="22">
        <v>30059</v>
      </c>
      <c r="E2329" s="22" t="s">
        <v>44</v>
      </c>
      <c r="F2329" s="22" t="s">
        <v>4944</v>
      </c>
      <c r="G2329" s="61" t="s">
        <v>114</v>
      </c>
      <c r="H2329" s="65">
        <v>4.9390000000000001</v>
      </c>
      <c r="I2329" s="65">
        <v>0</v>
      </c>
      <c r="J2329" s="65">
        <v>0</v>
      </c>
      <c r="K2329" s="65">
        <v>2.4220000000000002</v>
      </c>
    </row>
    <row r="2330" spans="1:11" hidden="1" x14ac:dyDescent="0.25">
      <c r="A2330" s="22" t="s">
        <v>4319</v>
      </c>
      <c r="B2330" s="22">
        <v>2002</v>
      </c>
      <c r="C2330" s="22" t="s">
        <v>5577</v>
      </c>
      <c r="D2330" s="22">
        <v>30060</v>
      </c>
      <c r="E2330" s="22" t="s">
        <v>44</v>
      </c>
      <c r="F2330" s="22" t="s">
        <v>4945</v>
      </c>
      <c r="G2330" s="61" t="s">
        <v>114</v>
      </c>
      <c r="H2330" s="65">
        <v>16.602</v>
      </c>
      <c r="I2330" s="65">
        <v>0.48399999999999999</v>
      </c>
      <c r="J2330" s="65">
        <v>0</v>
      </c>
      <c r="K2330" s="65">
        <v>7.5919999999999996</v>
      </c>
    </row>
    <row r="2331" spans="1:11" hidden="1" x14ac:dyDescent="0.25">
      <c r="A2331" s="22" t="s">
        <v>4320</v>
      </c>
      <c r="B2331" s="22">
        <v>2002</v>
      </c>
      <c r="C2331" s="22" t="s">
        <v>5577</v>
      </c>
      <c r="D2331" s="22">
        <v>30061</v>
      </c>
      <c r="E2331" s="22" t="s">
        <v>44</v>
      </c>
      <c r="F2331" s="75"/>
      <c r="G2331" s="61" t="s">
        <v>114</v>
      </c>
      <c r="H2331" s="65">
        <v>0</v>
      </c>
      <c r="I2331" s="65">
        <v>0</v>
      </c>
      <c r="J2331" s="65">
        <v>0</v>
      </c>
      <c r="K2331" s="65">
        <v>0</v>
      </c>
    </row>
    <row r="2332" spans="1:11" hidden="1" x14ac:dyDescent="0.25">
      <c r="A2332" s="22" t="s">
        <v>4321</v>
      </c>
      <c r="B2332" s="22">
        <v>2002</v>
      </c>
      <c r="C2332" s="22" t="s">
        <v>5577</v>
      </c>
      <c r="D2332" s="22">
        <v>30062</v>
      </c>
      <c r="E2332" s="22" t="s">
        <v>44</v>
      </c>
      <c r="F2332" s="22" t="s">
        <v>4946</v>
      </c>
      <c r="G2332" s="61" t="s">
        <v>114</v>
      </c>
      <c r="H2332" s="65">
        <v>7.4459999999999997</v>
      </c>
      <c r="I2332" s="65">
        <v>0</v>
      </c>
      <c r="J2332" s="65">
        <v>0</v>
      </c>
      <c r="K2332" s="65">
        <v>5.9729999999999999</v>
      </c>
    </row>
    <row r="2333" spans="1:11" hidden="1" x14ac:dyDescent="0.25">
      <c r="A2333" s="22" t="s">
        <v>4322</v>
      </c>
      <c r="B2333" s="22">
        <v>2002</v>
      </c>
      <c r="C2333" s="22" t="s">
        <v>5577</v>
      </c>
      <c r="D2333" s="22">
        <v>30063</v>
      </c>
      <c r="E2333" s="22" t="s">
        <v>44</v>
      </c>
      <c r="F2333" s="22" t="s">
        <v>4947</v>
      </c>
      <c r="G2333" s="61" t="s">
        <v>114</v>
      </c>
      <c r="H2333" s="65">
        <v>1.867</v>
      </c>
      <c r="I2333" s="65">
        <v>0.113</v>
      </c>
      <c r="J2333" s="65">
        <v>0</v>
      </c>
      <c r="K2333" s="65">
        <v>0.502</v>
      </c>
    </row>
    <row r="2334" spans="1:11" hidden="1" x14ac:dyDescent="0.25">
      <c r="A2334" s="22" t="s">
        <v>4323</v>
      </c>
      <c r="B2334" s="22">
        <v>2002</v>
      </c>
      <c r="C2334" s="22" t="s">
        <v>5577</v>
      </c>
      <c r="D2334" s="22">
        <v>30064</v>
      </c>
      <c r="E2334" s="22" t="s">
        <v>44</v>
      </c>
      <c r="F2334" s="75"/>
      <c r="G2334" s="61" t="s">
        <v>114</v>
      </c>
      <c r="H2334" s="65">
        <v>0</v>
      </c>
      <c r="I2334" s="65">
        <v>0</v>
      </c>
      <c r="J2334" s="65">
        <v>0</v>
      </c>
      <c r="K2334" s="65">
        <v>0</v>
      </c>
    </row>
    <row r="2335" spans="1:11" hidden="1" x14ac:dyDescent="0.25">
      <c r="A2335" s="22" t="s">
        <v>4324</v>
      </c>
      <c r="B2335" s="22">
        <v>2002</v>
      </c>
      <c r="C2335" s="22" t="s">
        <v>5577</v>
      </c>
      <c r="D2335" s="22">
        <v>30065</v>
      </c>
      <c r="E2335" s="22" t="s">
        <v>44</v>
      </c>
      <c r="F2335" s="22" t="s">
        <v>4948</v>
      </c>
      <c r="G2335" s="61" t="s">
        <v>114</v>
      </c>
      <c r="H2335" s="65">
        <v>5.73</v>
      </c>
      <c r="I2335" s="65">
        <v>0.16400000000000001</v>
      </c>
      <c r="J2335" s="65">
        <v>0</v>
      </c>
      <c r="K2335" s="65">
        <v>5.5330000000000004</v>
      </c>
    </row>
    <row r="2336" spans="1:11" hidden="1" x14ac:dyDescent="0.25">
      <c r="A2336" s="22" t="s">
        <v>4325</v>
      </c>
      <c r="B2336" s="22">
        <v>2002</v>
      </c>
      <c r="C2336" s="22" t="s">
        <v>5577</v>
      </c>
      <c r="D2336" s="22">
        <v>30066</v>
      </c>
      <c r="E2336" s="22" t="s">
        <v>44</v>
      </c>
      <c r="F2336" s="22" t="s">
        <v>4949</v>
      </c>
      <c r="G2336" s="61" t="s">
        <v>114</v>
      </c>
      <c r="H2336" s="65">
        <v>7.9279999999999999</v>
      </c>
      <c r="I2336" s="65">
        <v>1.4350000000000001</v>
      </c>
      <c r="J2336" s="65">
        <v>0</v>
      </c>
      <c r="K2336" s="65">
        <v>6.8470000000000004</v>
      </c>
    </row>
    <row r="2337" spans="1:11" hidden="1" x14ac:dyDescent="0.25">
      <c r="A2337" s="22" t="s">
        <v>4427</v>
      </c>
      <c r="B2337" s="22">
        <v>2002</v>
      </c>
      <c r="C2337" s="22" t="s">
        <v>5577</v>
      </c>
      <c r="D2337" s="22">
        <v>30067</v>
      </c>
      <c r="E2337" s="22" t="s">
        <v>48</v>
      </c>
      <c r="F2337" s="75"/>
      <c r="G2337" s="61" t="s">
        <v>88</v>
      </c>
      <c r="H2337" s="65">
        <v>0</v>
      </c>
      <c r="I2337" s="65">
        <v>0</v>
      </c>
      <c r="J2337" s="65">
        <v>0</v>
      </c>
      <c r="K2337" s="65">
        <v>0</v>
      </c>
    </row>
    <row r="2338" spans="1:11" hidden="1" x14ac:dyDescent="0.25">
      <c r="A2338" s="22" t="s">
        <v>4428</v>
      </c>
      <c r="B2338" s="22">
        <v>2002</v>
      </c>
      <c r="C2338" s="22" t="s">
        <v>5577</v>
      </c>
      <c r="D2338" s="22">
        <v>30068</v>
      </c>
      <c r="E2338" s="22" t="s">
        <v>48</v>
      </c>
      <c r="F2338" s="22" t="s">
        <v>4992</v>
      </c>
      <c r="G2338" s="61" t="s">
        <v>88</v>
      </c>
      <c r="H2338" s="65">
        <v>3.0950000000000002</v>
      </c>
      <c r="I2338" s="65">
        <v>0</v>
      </c>
      <c r="J2338" s="65">
        <v>0</v>
      </c>
      <c r="K2338" s="65">
        <v>3.5</v>
      </c>
    </row>
    <row r="2339" spans="1:11" hidden="1" x14ac:dyDescent="0.25">
      <c r="A2339" s="22" t="s">
        <v>4429</v>
      </c>
      <c r="B2339" s="22">
        <v>2002</v>
      </c>
      <c r="C2339" s="22" t="s">
        <v>5577</v>
      </c>
      <c r="D2339" s="22">
        <v>30069</v>
      </c>
      <c r="E2339" s="22" t="s">
        <v>48</v>
      </c>
      <c r="F2339" s="22" t="s">
        <v>4993</v>
      </c>
      <c r="G2339" s="61" t="s">
        <v>88</v>
      </c>
      <c r="H2339" s="65">
        <v>9.7579999999999991</v>
      </c>
      <c r="I2339" s="65">
        <v>2.9950000000000001</v>
      </c>
      <c r="J2339" s="65">
        <v>0</v>
      </c>
      <c r="K2339" s="65">
        <v>5.508</v>
      </c>
    </row>
    <row r="2340" spans="1:11" hidden="1" x14ac:dyDescent="0.25">
      <c r="A2340" s="22" t="s">
        <v>4430</v>
      </c>
      <c r="B2340" s="22">
        <v>2002</v>
      </c>
      <c r="C2340" s="22" t="s">
        <v>5577</v>
      </c>
      <c r="D2340" s="22">
        <v>30070</v>
      </c>
      <c r="E2340" s="22" t="s">
        <v>48</v>
      </c>
      <c r="F2340" s="75"/>
      <c r="G2340" s="61" t="s">
        <v>88</v>
      </c>
      <c r="H2340" s="65">
        <v>0</v>
      </c>
      <c r="I2340" s="65">
        <v>0</v>
      </c>
      <c r="J2340" s="65">
        <v>0</v>
      </c>
      <c r="K2340" s="65">
        <v>0</v>
      </c>
    </row>
    <row r="2341" spans="1:11" hidden="1" x14ac:dyDescent="0.25">
      <c r="A2341" s="22" t="s">
        <v>4431</v>
      </c>
      <c r="B2341" s="22">
        <v>2002</v>
      </c>
      <c r="C2341" s="22" t="s">
        <v>5577</v>
      </c>
      <c r="D2341" s="22">
        <v>30071</v>
      </c>
      <c r="E2341" s="22" t="s">
        <v>48</v>
      </c>
      <c r="F2341" s="22" t="s">
        <v>4994</v>
      </c>
      <c r="G2341" s="61" t="s">
        <v>88</v>
      </c>
      <c r="H2341" s="65">
        <v>1.9430000000000001</v>
      </c>
      <c r="I2341" s="65">
        <v>0</v>
      </c>
      <c r="J2341" s="65">
        <v>0</v>
      </c>
      <c r="K2341" s="65">
        <v>2.2400000000000002</v>
      </c>
    </row>
    <row r="2342" spans="1:11" hidden="1" x14ac:dyDescent="0.25">
      <c r="A2342" s="22" t="s">
        <v>4432</v>
      </c>
      <c r="B2342" s="22">
        <v>2002</v>
      </c>
      <c r="C2342" s="22" t="s">
        <v>5577</v>
      </c>
      <c r="D2342" s="22">
        <v>30072</v>
      </c>
      <c r="E2342" s="22" t="s">
        <v>48</v>
      </c>
      <c r="F2342" s="75"/>
      <c r="G2342" s="61" t="s">
        <v>88</v>
      </c>
      <c r="H2342" s="65"/>
      <c r="I2342" s="65"/>
      <c r="J2342" s="65"/>
      <c r="K2342" s="65"/>
    </row>
    <row r="2343" spans="1:11" hidden="1" x14ac:dyDescent="0.25">
      <c r="A2343" s="22" t="s">
        <v>4433</v>
      </c>
      <c r="B2343" s="22">
        <v>2002</v>
      </c>
      <c r="C2343" s="22" t="s">
        <v>5577</v>
      </c>
      <c r="D2343" s="22">
        <v>30073</v>
      </c>
      <c r="E2343" s="22" t="s">
        <v>48</v>
      </c>
      <c r="F2343" s="75"/>
      <c r="G2343" s="61" t="s">
        <v>88</v>
      </c>
      <c r="H2343" s="65">
        <v>0</v>
      </c>
      <c r="I2343" s="65">
        <v>0</v>
      </c>
      <c r="J2343" s="65">
        <v>0</v>
      </c>
      <c r="K2343" s="65">
        <v>0</v>
      </c>
    </row>
    <row r="2344" spans="1:11" hidden="1" x14ac:dyDescent="0.25">
      <c r="A2344" s="22" t="s">
        <v>4434</v>
      </c>
      <c r="B2344" s="22">
        <v>2002</v>
      </c>
      <c r="C2344" s="22" t="s">
        <v>5577</v>
      </c>
      <c r="D2344" s="22">
        <v>30074</v>
      </c>
      <c r="E2344" s="22" t="s">
        <v>48</v>
      </c>
      <c r="F2344" s="22" t="s">
        <v>4995</v>
      </c>
      <c r="G2344" s="61" t="s">
        <v>88</v>
      </c>
      <c r="H2344" s="65">
        <v>4.7690000000000001</v>
      </c>
      <c r="I2344" s="65">
        <v>9.4E-2</v>
      </c>
      <c r="J2344" s="65">
        <v>0</v>
      </c>
      <c r="K2344" s="65">
        <v>6.9980000000000002</v>
      </c>
    </row>
    <row r="2345" spans="1:11" hidden="1" x14ac:dyDescent="0.25">
      <c r="A2345" s="22" t="s">
        <v>4435</v>
      </c>
      <c r="B2345" s="22">
        <v>2002</v>
      </c>
      <c r="C2345" s="22" t="s">
        <v>5577</v>
      </c>
      <c r="D2345" s="22">
        <v>30075</v>
      </c>
      <c r="E2345" s="22" t="s">
        <v>48</v>
      </c>
      <c r="F2345" s="22" t="s">
        <v>4996</v>
      </c>
      <c r="G2345" s="61" t="s">
        <v>88</v>
      </c>
      <c r="H2345" s="65">
        <v>3.5670000000000002</v>
      </c>
      <c r="I2345" s="65">
        <v>2.5609999999999999</v>
      </c>
      <c r="J2345" s="65">
        <v>0</v>
      </c>
      <c r="K2345" s="65">
        <v>2.4990000000000001</v>
      </c>
    </row>
    <row r="2346" spans="1:11" hidden="1" x14ac:dyDescent="0.25">
      <c r="A2346" s="22" t="s">
        <v>4436</v>
      </c>
      <c r="B2346" s="22">
        <v>2002</v>
      </c>
      <c r="C2346" s="22" t="s">
        <v>5577</v>
      </c>
      <c r="D2346" s="22">
        <v>30076</v>
      </c>
      <c r="E2346" s="22" t="s">
        <v>48</v>
      </c>
      <c r="F2346" s="75"/>
      <c r="G2346" s="61" t="s">
        <v>88</v>
      </c>
      <c r="H2346" s="65">
        <v>0</v>
      </c>
      <c r="I2346" s="65">
        <v>0</v>
      </c>
      <c r="J2346" s="65">
        <v>0</v>
      </c>
      <c r="K2346" s="65">
        <v>0</v>
      </c>
    </row>
    <row r="2347" spans="1:11" hidden="1" x14ac:dyDescent="0.25">
      <c r="A2347" s="22" t="s">
        <v>4437</v>
      </c>
      <c r="B2347" s="22">
        <v>2002</v>
      </c>
      <c r="C2347" s="22" t="s">
        <v>5577</v>
      </c>
      <c r="D2347" s="22">
        <v>30077</v>
      </c>
      <c r="E2347" s="22" t="s">
        <v>48</v>
      </c>
      <c r="F2347" s="22" t="s">
        <v>4997</v>
      </c>
      <c r="G2347" s="61" t="s">
        <v>88</v>
      </c>
      <c r="H2347" s="65">
        <v>0.80900000000000005</v>
      </c>
      <c r="I2347" s="65">
        <v>0</v>
      </c>
      <c r="J2347" s="65">
        <v>0</v>
      </c>
      <c r="K2347" s="65">
        <v>0.37</v>
      </c>
    </row>
    <row r="2348" spans="1:11" hidden="1" x14ac:dyDescent="0.25">
      <c r="A2348" s="22" t="s">
        <v>4438</v>
      </c>
      <c r="B2348" s="22">
        <v>2002</v>
      </c>
      <c r="C2348" s="22" t="s">
        <v>5577</v>
      </c>
      <c r="D2348" s="22">
        <v>30078</v>
      </c>
      <c r="E2348" s="22" t="s">
        <v>48</v>
      </c>
      <c r="F2348" s="75"/>
      <c r="G2348" s="61" t="s">
        <v>88</v>
      </c>
      <c r="H2348" s="65"/>
      <c r="I2348" s="65"/>
      <c r="J2348" s="65"/>
      <c r="K2348" s="65"/>
    </row>
    <row r="2349" spans="1:11" hidden="1" x14ac:dyDescent="0.25">
      <c r="A2349" s="22" t="s">
        <v>4439</v>
      </c>
      <c r="B2349" s="22">
        <v>2002</v>
      </c>
      <c r="C2349" s="22" t="s">
        <v>5577</v>
      </c>
      <c r="D2349" s="22">
        <v>30079</v>
      </c>
      <c r="E2349" s="22" t="s">
        <v>48</v>
      </c>
      <c r="F2349" s="75"/>
      <c r="G2349" s="61" t="s">
        <v>88</v>
      </c>
      <c r="H2349" s="65">
        <v>0</v>
      </c>
      <c r="I2349" s="65">
        <v>0</v>
      </c>
      <c r="J2349" s="65">
        <v>0</v>
      </c>
      <c r="K2349" s="65">
        <v>0</v>
      </c>
    </row>
    <row r="2350" spans="1:11" hidden="1" x14ac:dyDescent="0.25">
      <c r="A2350" s="22" t="s">
        <v>4440</v>
      </c>
      <c r="B2350" s="22">
        <v>2002</v>
      </c>
      <c r="C2350" s="22" t="s">
        <v>5577</v>
      </c>
      <c r="D2350" s="22">
        <v>30080</v>
      </c>
      <c r="E2350" s="22" t="s">
        <v>48</v>
      </c>
      <c r="F2350" s="22" t="s">
        <v>4998</v>
      </c>
      <c r="G2350" s="61" t="s">
        <v>88</v>
      </c>
      <c r="H2350" s="65">
        <v>5.8540000000000001</v>
      </c>
      <c r="I2350" s="65">
        <v>0</v>
      </c>
      <c r="J2350" s="65">
        <v>0</v>
      </c>
      <c r="K2350" s="65">
        <v>3.3719999999999999</v>
      </c>
    </row>
    <row r="2351" spans="1:11" hidden="1" x14ac:dyDescent="0.25">
      <c r="A2351" s="22" t="s">
        <v>4441</v>
      </c>
      <c r="B2351" s="22">
        <v>2002</v>
      </c>
      <c r="C2351" s="22" t="s">
        <v>5577</v>
      </c>
      <c r="D2351" s="22">
        <v>30081</v>
      </c>
      <c r="E2351" s="22" t="s">
        <v>48</v>
      </c>
      <c r="F2351" s="75"/>
      <c r="G2351" s="61" t="s">
        <v>88</v>
      </c>
      <c r="H2351" s="65"/>
      <c r="I2351" s="65"/>
      <c r="J2351" s="65"/>
      <c r="K2351" s="65"/>
    </row>
    <row r="2352" spans="1:11" hidden="1" x14ac:dyDescent="0.25">
      <c r="A2352" s="22" t="s">
        <v>4442</v>
      </c>
      <c r="B2352" s="22">
        <v>2002</v>
      </c>
      <c r="C2352" s="22" t="s">
        <v>5577</v>
      </c>
      <c r="D2352" s="22">
        <v>30082</v>
      </c>
      <c r="E2352" s="22" t="s">
        <v>48</v>
      </c>
      <c r="F2352" s="75"/>
      <c r="G2352" s="61" t="s">
        <v>88</v>
      </c>
      <c r="H2352" s="65">
        <v>0</v>
      </c>
      <c r="I2352" s="65">
        <v>0</v>
      </c>
      <c r="J2352" s="65">
        <v>0</v>
      </c>
      <c r="K2352" s="65">
        <v>0</v>
      </c>
    </row>
    <row r="2353" spans="1:16" hidden="1" x14ac:dyDescent="0.25">
      <c r="A2353" s="22" t="s">
        <v>4443</v>
      </c>
      <c r="B2353" s="22">
        <v>2002</v>
      </c>
      <c r="C2353" s="22" t="s">
        <v>5577</v>
      </c>
      <c r="D2353" s="22">
        <v>30083</v>
      </c>
      <c r="E2353" s="22" t="s">
        <v>48</v>
      </c>
      <c r="F2353" s="22" t="s">
        <v>4999</v>
      </c>
      <c r="G2353" s="61" t="s">
        <v>88</v>
      </c>
      <c r="H2353" s="65">
        <v>9.4359999999999999</v>
      </c>
      <c r="I2353" s="65">
        <v>0.23300000000000001</v>
      </c>
      <c r="J2353" s="65">
        <v>0</v>
      </c>
      <c r="K2353" s="65">
        <v>6.5250000000000004</v>
      </c>
    </row>
    <row r="2354" spans="1:16" hidden="1" x14ac:dyDescent="0.25">
      <c r="A2354" s="22" t="s">
        <v>4444</v>
      </c>
      <c r="B2354" s="22">
        <v>2002</v>
      </c>
      <c r="C2354" s="22" t="s">
        <v>5577</v>
      </c>
      <c r="D2354" s="22">
        <v>30084</v>
      </c>
      <c r="E2354" s="22" t="s">
        <v>48</v>
      </c>
      <c r="F2354" s="22" t="s">
        <v>5000</v>
      </c>
      <c r="G2354" s="61" t="s">
        <v>88</v>
      </c>
      <c r="H2354" s="65">
        <v>2.21</v>
      </c>
      <c r="I2354" s="65">
        <v>3.4000000000000002E-2</v>
      </c>
      <c r="J2354" s="65">
        <v>0</v>
      </c>
      <c r="K2354" s="65">
        <v>0.376</v>
      </c>
    </row>
    <row r="2355" spans="1:16" hidden="1" x14ac:dyDescent="0.25">
      <c r="A2355" s="22" t="s">
        <v>4278</v>
      </c>
      <c r="B2355" s="22">
        <v>2003</v>
      </c>
      <c r="C2355" s="22" t="s">
        <v>5577</v>
      </c>
      <c r="D2355" s="22">
        <v>30</v>
      </c>
      <c r="E2355" s="22" t="s">
        <v>47</v>
      </c>
      <c r="G2355" s="61" t="s">
        <v>114</v>
      </c>
      <c r="H2355" s="46">
        <v>0</v>
      </c>
      <c r="I2355" s="46">
        <v>0</v>
      </c>
      <c r="J2355" s="46">
        <v>0</v>
      </c>
      <c r="K2355" s="46">
        <v>0</v>
      </c>
      <c r="M2355" s="86" t="s">
        <v>77</v>
      </c>
      <c r="N2355" s="46">
        <v>0</v>
      </c>
      <c r="O2355" s="46">
        <v>0</v>
      </c>
      <c r="P2355" s="46">
        <v>0</v>
      </c>
    </row>
    <row r="2356" spans="1:16" hidden="1" x14ac:dyDescent="0.25">
      <c r="A2356" s="22" t="s">
        <v>4279</v>
      </c>
      <c r="B2356" s="22">
        <v>2003</v>
      </c>
      <c r="C2356" s="22" t="s">
        <v>5577</v>
      </c>
      <c r="D2356" s="22">
        <v>31</v>
      </c>
      <c r="E2356" s="22" t="s">
        <v>47</v>
      </c>
      <c r="G2356" s="61" t="s">
        <v>114</v>
      </c>
      <c r="H2356" s="46">
        <v>0</v>
      </c>
      <c r="I2356" s="46">
        <v>0</v>
      </c>
      <c r="J2356" s="46">
        <v>0</v>
      </c>
      <c r="K2356" s="46">
        <v>0.37847389558232925</v>
      </c>
      <c r="L2356" s="22" t="s">
        <v>5252</v>
      </c>
      <c r="M2356" s="86" t="s">
        <v>77</v>
      </c>
      <c r="N2356" s="46">
        <v>7.1910040160642561</v>
      </c>
      <c r="O2356" s="46">
        <v>0</v>
      </c>
      <c r="P2356" s="46">
        <v>0</v>
      </c>
    </row>
    <row r="2357" spans="1:16" hidden="1" x14ac:dyDescent="0.25">
      <c r="A2357" s="22" t="s">
        <v>4280</v>
      </c>
      <c r="B2357" s="22">
        <v>2003</v>
      </c>
      <c r="C2357" s="22" t="s">
        <v>5577</v>
      </c>
      <c r="D2357" s="22">
        <v>32</v>
      </c>
      <c r="E2357" s="22" t="s">
        <v>47</v>
      </c>
      <c r="G2357" s="61" t="s">
        <v>114</v>
      </c>
      <c r="H2357" s="46">
        <v>0</v>
      </c>
      <c r="I2357" s="46">
        <v>0</v>
      </c>
      <c r="J2357" s="46">
        <v>0</v>
      </c>
      <c r="K2357" s="46">
        <v>0.54175654853620947</v>
      </c>
      <c r="L2357" s="22" t="s">
        <v>5253</v>
      </c>
      <c r="M2357" s="86" t="s">
        <v>77</v>
      </c>
      <c r="N2357" s="46">
        <v>12.460400616332818</v>
      </c>
      <c r="O2357" s="46">
        <v>20.225577812018489</v>
      </c>
      <c r="P2357" s="46">
        <v>0</v>
      </c>
    </row>
    <row r="2358" spans="1:16" hidden="1" x14ac:dyDescent="0.25">
      <c r="A2358" s="22" t="s">
        <v>4281</v>
      </c>
      <c r="B2358" s="22">
        <v>2003</v>
      </c>
      <c r="C2358" s="22" t="s">
        <v>5577</v>
      </c>
      <c r="D2358" s="22">
        <v>33</v>
      </c>
      <c r="E2358" s="22" t="s">
        <v>47</v>
      </c>
      <c r="G2358" s="61" t="s">
        <v>114</v>
      </c>
      <c r="H2358" s="46">
        <v>0</v>
      </c>
      <c r="I2358" s="46">
        <v>0</v>
      </c>
      <c r="J2358" s="46">
        <v>0</v>
      </c>
      <c r="K2358" s="46">
        <v>0</v>
      </c>
      <c r="M2358" s="86" t="s">
        <v>77</v>
      </c>
      <c r="N2358" s="46">
        <v>0</v>
      </c>
      <c r="O2358" s="46">
        <v>0</v>
      </c>
      <c r="P2358" s="46">
        <v>0</v>
      </c>
    </row>
    <row r="2359" spans="1:16" hidden="1" x14ac:dyDescent="0.25">
      <c r="A2359" s="22" t="s">
        <v>4282</v>
      </c>
      <c r="B2359" s="22">
        <v>2003</v>
      </c>
      <c r="C2359" s="22" t="s">
        <v>5577</v>
      </c>
      <c r="D2359" s="22">
        <v>34</v>
      </c>
      <c r="E2359" s="22" t="s">
        <v>47</v>
      </c>
      <c r="G2359" s="61" t="s">
        <v>114</v>
      </c>
      <c r="H2359" s="46">
        <v>0</v>
      </c>
      <c r="I2359" s="46">
        <v>0</v>
      </c>
      <c r="J2359" s="46">
        <v>0</v>
      </c>
      <c r="K2359" s="46">
        <v>6.721115537848607E-2</v>
      </c>
      <c r="L2359" s="22" t="s">
        <v>5254</v>
      </c>
      <c r="M2359" s="86" t="s">
        <v>77</v>
      </c>
      <c r="N2359" s="46">
        <v>3.6294023904382477</v>
      </c>
      <c r="O2359" s="46">
        <v>0.80653386454183273</v>
      </c>
      <c r="P2359" s="46">
        <v>0</v>
      </c>
    </row>
    <row r="2360" spans="1:16" hidden="1" x14ac:dyDescent="0.25">
      <c r="A2360" s="22" t="s">
        <v>4283</v>
      </c>
      <c r="B2360" s="22">
        <v>2003</v>
      </c>
      <c r="C2360" s="22" t="s">
        <v>5577</v>
      </c>
      <c r="D2360" s="22">
        <v>35</v>
      </c>
      <c r="E2360" s="22" t="s">
        <v>47</v>
      </c>
      <c r="G2360" s="61" t="s">
        <v>114</v>
      </c>
      <c r="H2360" s="46">
        <v>0</v>
      </c>
      <c r="I2360" s="46">
        <v>0</v>
      </c>
      <c r="J2360" s="46">
        <v>0</v>
      </c>
      <c r="K2360" s="46">
        <v>0</v>
      </c>
      <c r="L2360" s="22" t="s">
        <v>5255</v>
      </c>
      <c r="M2360" s="86" t="s">
        <v>77</v>
      </c>
      <c r="N2360" s="46">
        <v>4.6599447513812144</v>
      </c>
      <c r="O2360" s="46">
        <v>0</v>
      </c>
      <c r="P2360" s="46">
        <v>10.795538674033148</v>
      </c>
    </row>
    <row r="2361" spans="1:16" hidden="1" x14ac:dyDescent="0.25">
      <c r="A2361" s="22" t="s">
        <v>4284</v>
      </c>
      <c r="B2361" s="22">
        <v>2003</v>
      </c>
      <c r="C2361" s="22" t="s">
        <v>5577</v>
      </c>
      <c r="D2361" s="22">
        <v>36</v>
      </c>
      <c r="E2361" s="22" t="s">
        <v>47</v>
      </c>
      <c r="G2361" s="61" t="s">
        <v>114</v>
      </c>
      <c r="H2361" s="46">
        <v>0</v>
      </c>
      <c r="I2361" s="46">
        <v>0</v>
      </c>
      <c r="J2361" s="46">
        <v>0</v>
      </c>
      <c r="K2361" s="46">
        <v>0</v>
      </c>
      <c r="M2361" s="86" t="s">
        <v>77</v>
      </c>
      <c r="N2361" s="46">
        <v>0</v>
      </c>
      <c r="O2361" s="46">
        <v>0</v>
      </c>
      <c r="P2361" s="46">
        <v>0</v>
      </c>
    </row>
    <row r="2362" spans="1:16" hidden="1" x14ac:dyDescent="0.25">
      <c r="A2362" s="22" t="s">
        <v>4285</v>
      </c>
      <c r="B2362" s="22">
        <v>2003</v>
      </c>
      <c r="C2362" s="22" t="s">
        <v>5577</v>
      </c>
      <c r="D2362" s="22">
        <v>37</v>
      </c>
      <c r="E2362" s="22" t="s">
        <v>47</v>
      </c>
      <c r="F2362" s="22" t="s">
        <v>4923</v>
      </c>
      <c r="G2362" s="61" t="s">
        <v>114</v>
      </c>
      <c r="H2362" s="46">
        <v>3.144220183486238</v>
      </c>
      <c r="I2362" s="46">
        <v>0</v>
      </c>
      <c r="J2362" s="46">
        <v>0</v>
      </c>
      <c r="K2362" s="46">
        <v>0.1871559633027523</v>
      </c>
      <c r="M2362" s="86" t="s">
        <v>77</v>
      </c>
      <c r="N2362" s="46">
        <v>0</v>
      </c>
      <c r="O2362" s="46">
        <v>0</v>
      </c>
      <c r="P2362" s="46">
        <v>0</v>
      </c>
    </row>
    <row r="2363" spans="1:16" hidden="1" x14ac:dyDescent="0.25">
      <c r="A2363" s="22" t="s">
        <v>4286</v>
      </c>
      <c r="B2363" s="22">
        <v>2003</v>
      </c>
      <c r="C2363" s="22" t="s">
        <v>5577</v>
      </c>
      <c r="D2363" s="22">
        <v>38</v>
      </c>
      <c r="E2363" s="22" t="s">
        <v>47</v>
      </c>
      <c r="F2363" s="22" t="s">
        <v>4924</v>
      </c>
      <c r="G2363" s="61" t="s">
        <v>114</v>
      </c>
      <c r="H2363" s="46">
        <v>18.295141242937852</v>
      </c>
      <c r="I2363" s="46">
        <v>0</v>
      </c>
      <c r="J2363" s="46">
        <v>0</v>
      </c>
      <c r="K2363" s="46">
        <v>0.37084745762711857</v>
      </c>
      <c r="M2363" s="86" t="s">
        <v>77</v>
      </c>
      <c r="N2363" s="46">
        <v>0</v>
      </c>
      <c r="O2363" s="46">
        <v>0</v>
      </c>
      <c r="P2363" s="46">
        <v>0</v>
      </c>
    </row>
    <row r="2364" spans="1:16" hidden="1" x14ac:dyDescent="0.25">
      <c r="A2364" s="22" t="s">
        <v>4287</v>
      </c>
      <c r="B2364" s="22">
        <v>2003</v>
      </c>
      <c r="C2364" s="22" t="s">
        <v>5577</v>
      </c>
      <c r="D2364" s="22">
        <v>39</v>
      </c>
      <c r="E2364" s="22" t="s">
        <v>47</v>
      </c>
      <c r="G2364" s="61" t="s">
        <v>114</v>
      </c>
      <c r="H2364" s="46">
        <v>0</v>
      </c>
      <c r="I2364" s="46">
        <v>0</v>
      </c>
      <c r="J2364" s="46">
        <v>0</v>
      </c>
      <c r="K2364" s="46">
        <v>0</v>
      </c>
      <c r="M2364" s="86" t="s">
        <v>77</v>
      </c>
      <c r="N2364" s="46">
        <v>0</v>
      </c>
      <c r="O2364" s="46">
        <v>0</v>
      </c>
      <c r="P2364" s="46">
        <v>0</v>
      </c>
    </row>
    <row r="2365" spans="1:16" hidden="1" x14ac:dyDescent="0.25">
      <c r="A2365" s="22" t="s">
        <v>4288</v>
      </c>
      <c r="B2365" s="22">
        <v>2003</v>
      </c>
      <c r="C2365" s="22" t="s">
        <v>5577</v>
      </c>
      <c r="D2365" s="22">
        <v>40</v>
      </c>
      <c r="E2365" s="22" t="s">
        <v>47</v>
      </c>
      <c r="F2365" s="22" t="s">
        <v>4925</v>
      </c>
      <c r="G2365" s="61" t="s">
        <v>114</v>
      </c>
      <c r="H2365" s="46">
        <v>9.2105263157894746E-2</v>
      </c>
      <c r="I2365" s="46">
        <v>0</v>
      </c>
      <c r="J2365" s="46">
        <v>0</v>
      </c>
      <c r="K2365" s="46">
        <v>1.8421052631578946E-2</v>
      </c>
      <c r="M2365" s="86" t="s">
        <v>77</v>
      </c>
      <c r="N2365" s="46">
        <v>0</v>
      </c>
      <c r="O2365" s="46">
        <v>0</v>
      </c>
      <c r="P2365" s="46">
        <v>0</v>
      </c>
    </row>
    <row r="2366" spans="1:16" hidden="1" x14ac:dyDescent="0.25">
      <c r="A2366" s="22" t="s">
        <v>4289</v>
      </c>
      <c r="B2366" s="22">
        <v>2003</v>
      </c>
      <c r="C2366" s="22" t="s">
        <v>5577</v>
      </c>
      <c r="D2366" s="22">
        <v>41</v>
      </c>
      <c r="E2366" s="22" t="s">
        <v>47</v>
      </c>
      <c r="F2366" s="22" t="s">
        <v>4926</v>
      </c>
      <c r="G2366" s="61" t="s">
        <v>114</v>
      </c>
      <c r="H2366" s="46">
        <v>5.0583050847457622</v>
      </c>
      <c r="I2366" s="46">
        <v>0</v>
      </c>
      <c r="J2366" s="46">
        <v>0</v>
      </c>
      <c r="K2366" s="46">
        <v>0.56203389830508477</v>
      </c>
      <c r="M2366" s="86" t="s">
        <v>77</v>
      </c>
      <c r="N2366" s="46">
        <v>0</v>
      </c>
      <c r="O2366" s="46">
        <v>0</v>
      </c>
      <c r="P2366" s="46">
        <v>0</v>
      </c>
    </row>
    <row r="2367" spans="1:16" hidden="1" x14ac:dyDescent="0.25">
      <c r="A2367" s="22" t="s">
        <v>4290</v>
      </c>
      <c r="B2367" s="22">
        <v>2003</v>
      </c>
      <c r="C2367" s="22" t="s">
        <v>5577</v>
      </c>
      <c r="D2367" s="22">
        <v>42</v>
      </c>
      <c r="E2367" s="22" t="s">
        <v>47</v>
      </c>
      <c r="G2367" s="61" t="s">
        <v>114</v>
      </c>
      <c r="H2367" s="46">
        <v>0</v>
      </c>
      <c r="I2367" s="46">
        <v>0</v>
      </c>
      <c r="J2367" s="46">
        <v>0</v>
      </c>
      <c r="K2367" s="46">
        <v>0</v>
      </c>
      <c r="M2367" s="86" t="s">
        <v>77</v>
      </c>
      <c r="N2367" s="46">
        <v>0</v>
      </c>
      <c r="O2367" s="46">
        <v>0</v>
      </c>
      <c r="P2367" s="46">
        <v>0</v>
      </c>
    </row>
    <row r="2368" spans="1:16" hidden="1" x14ac:dyDescent="0.25">
      <c r="A2368" s="22" t="s">
        <v>4291</v>
      </c>
      <c r="B2368" s="22">
        <v>2003</v>
      </c>
      <c r="C2368" s="22" t="s">
        <v>5577</v>
      </c>
      <c r="D2368" s="22">
        <v>43</v>
      </c>
      <c r="E2368" s="22" t="s">
        <v>47</v>
      </c>
      <c r="G2368" s="61" t="s">
        <v>114</v>
      </c>
      <c r="H2368" s="46">
        <v>0</v>
      </c>
      <c r="I2368" s="46">
        <v>0</v>
      </c>
      <c r="J2368" s="46">
        <v>0</v>
      </c>
      <c r="K2368" s="46">
        <v>3.0610687022900762E-2</v>
      </c>
      <c r="L2368" s="22" t="s">
        <v>5256</v>
      </c>
      <c r="M2368" s="86" t="s">
        <v>77</v>
      </c>
      <c r="N2368" s="46">
        <v>3.061068702290076</v>
      </c>
      <c r="O2368" s="46">
        <v>0</v>
      </c>
      <c r="P2368" s="46">
        <v>0</v>
      </c>
    </row>
    <row r="2369" spans="1:16" hidden="1" x14ac:dyDescent="0.25">
      <c r="A2369" s="22" t="s">
        <v>4292</v>
      </c>
      <c r="B2369" s="22">
        <v>2003</v>
      </c>
      <c r="C2369" s="22" t="s">
        <v>5577</v>
      </c>
      <c r="D2369" s="22">
        <v>44</v>
      </c>
      <c r="E2369" s="22" t="s">
        <v>47</v>
      </c>
      <c r="F2369" s="22" t="s">
        <v>4927</v>
      </c>
      <c r="G2369" s="61" t="s">
        <v>114</v>
      </c>
      <c r="H2369" s="46">
        <v>7.5946391752577327</v>
      </c>
      <c r="I2369" s="46">
        <v>0</v>
      </c>
      <c r="J2369" s="46">
        <v>0</v>
      </c>
      <c r="K2369" s="46">
        <v>5.4247422680412374</v>
      </c>
      <c r="L2369" s="22" t="s">
        <v>5257</v>
      </c>
      <c r="M2369" s="86" t="s">
        <v>77</v>
      </c>
      <c r="N2369" s="46">
        <v>11.391958762886597</v>
      </c>
      <c r="O2369" s="46">
        <v>0</v>
      </c>
      <c r="P2369" s="46">
        <v>0</v>
      </c>
    </row>
    <row r="2370" spans="1:16" hidden="1" x14ac:dyDescent="0.25">
      <c r="A2370" s="22" t="s">
        <v>4293</v>
      </c>
      <c r="B2370" s="22">
        <v>2003</v>
      </c>
      <c r="C2370" s="22" t="s">
        <v>5577</v>
      </c>
      <c r="D2370" s="22">
        <v>45</v>
      </c>
      <c r="E2370" s="22" t="s">
        <v>47</v>
      </c>
      <c r="G2370" s="61" t="s">
        <v>114</v>
      </c>
      <c r="H2370" s="46">
        <v>0</v>
      </c>
      <c r="I2370" s="46">
        <v>0</v>
      </c>
      <c r="J2370" s="46">
        <v>0</v>
      </c>
      <c r="K2370" s="46">
        <v>0</v>
      </c>
      <c r="M2370" s="86" t="s">
        <v>77</v>
      </c>
      <c r="N2370" s="46">
        <v>0</v>
      </c>
      <c r="O2370" s="46">
        <v>0</v>
      </c>
      <c r="P2370" s="46">
        <v>0</v>
      </c>
    </row>
    <row r="2371" spans="1:16" hidden="1" x14ac:dyDescent="0.25">
      <c r="A2371" s="22" t="s">
        <v>4294</v>
      </c>
      <c r="B2371" s="22">
        <v>2003</v>
      </c>
      <c r="C2371" s="22" t="s">
        <v>5577</v>
      </c>
      <c r="D2371" s="22">
        <v>46</v>
      </c>
      <c r="E2371" s="22" t="s">
        <v>47</v>
      </c>
      <c r="F2371" s="22" t="s">
        <v>4928</v>
      </c>
      <c r="G2371" s="61" t="s">
        <v>114</v>
      </c>
      <c r="H2371" s="46">
        <v>6.3765807962529273</v>
      </c>
      <c r="I2371" s="46">
        <v>0</v>
      </c>
      <c r="J2371" s="46">
        <v>0</v>
      </c>
      <c r="K2371" s="46">
        <v>3.5071194379391102</v>
      </c>
      <c r="L2371" s="22" t="s">
        <v>5258</v>
      </c>
      <c r="M2371" s="86" t="s">
        <v>77</v>
      </c>
      <c r="N2371" s="46">
        <v>10.999601873536299</v>
      </c>
      <c r="O2371" s="46">
        <v>0</v>
      </c>
      <c r="P2371" s="46">
        <v>0</v>
      </c>
    </row>
    <row r="2372" spans="1:16" hidden="1" x14ac:dyDescent="0.25">
      <c r="A2372" s="22" t="s">
        <v>4295</v>
      </c>
      <c r="B2372" s="22">
        <v>2003</v>
      </c>
      <c r="C2372" s="22" t="s">
        <v>5577</v>
      </c>
      <c r="D2372" s="22">
        <v>47</v>
      </c>
      <c r="E2372" s="22" t="s">
        <v>47</v>
      </c>
      <c r="F2372" s="22" t="s">
        <v>4929</v>
      </c>
      <c r="G2372" s="61" t="s">
        <v>114</v>
      </c>
      <c r="H2372" s="46">
        <v>0.78818181818181821</v>
      </c>
      <c r="I2372" s="46">
        <v>8.4948484848484842</v>
      </c>
      <c r="J2372" s="46">
        <v>0</v>
      </c>
      <c r="K2372" s="46">
        <v>0.78818181818181821</v>
      </c>
      <c r="L2372" s="22" t="s">
        <v>5259</v>
      </c>
      <c r="M2372" s="86" t="s">
        <v>77</v>
      </c>
      <c r="N2372" s="46">
        <v>10.158787878787878</v>
      </c>
      <c r="O2372" s="46">
        <v>0</v>
      </c>
      <c r="P2372" s="46">
        <v>0</v>
      </c>
    </row>
    <row r="2373" spans="1:16" hidden="1" x14ac:dyDescent="0.25">
      <c r="A2373" s="22" t="s">
        <v>4182</v>
      </c>
      <c r="B2373" s="22">
        <v>2003</v>
      </c>
      <c r="C2373" s="22" t="s">
        <v>5577</v>
      </c>
      <c r="D2373" s="22">
        <v>1424</v>
      </c>
      <c r="E2373" s="22" t="s">
        <v>51</v>
      </c>
      <c r="F2373" s="22" t="s">
        <v>4870</v>
      </c>
      <c r="G2373" s="61" t="s">
        <v>114</v>
      </c>
      <c r="H2373" s="46">
        <v>1.2587479224376732</v>
      </c>
      <c r="I2373" s="46">
        <v>0</v>
      </c>
      <c r="J2373" s="46">
        <v>0</v>
      </c>
      <c r="K2373" s="46">
        <v>2.9895263157894738</v>
      </c>
      <c r="M2373" s="86"/>
    </row>
    <row r="2374" spans="1:16" hidden="1" x14ac:dyDescent="0.25">
      <c r="A2374" s="22" t="s">
        <v>4183</v>
      </c>
      <c r="B2374" s="22">
        <v>2003</v>
      </c>
      <c r="C2374" s="22" t="s">
        <v>5577</v>
      </c>
      <c r="D2374" s="22">
        <v>1425</v>
      </c>
      <c r="E2374" s="22" t="s">
        <v>51</v>
      </c>
      <c r="F2374" s="22" t="s">
        <v>4871</v>
      </c>
      <c r="G2374" s="61" t="s">
        <v>114</v>
      </c>
      <c r="H2374" s="46">
        <v>2.3957615894039734</v>
      </c>
      <c r="I2374" s="46">
        <v>0</v>
      </c>
      <c r="J2374" s="46">
        <v>0</v>
      </c>
      <c r="K2374" s="46">
        <v>9.3951434878587203E-2</v>
      </c>
      <c r="M2374" s="86"/>
    </row>
    <row r="2375" spans="1:16" hidden="1" x14ac:dyDescent="0.25">
      <c r="A2375" s="22" t="s">
        <v>4184</v>
      </c>
      <c r="B2375" s="22">
        <v>2003</v>
      </c>
      <c r="C2375" s="22" t="s">
        <v>5577</v>
      </c>
      <c r="D2375" s="22">
        <v>1426</v>
      </c>
      <c r="E2375" s="22" t="s">
        <v>51</v>
      </c>
      <c r="F2375" s="22" t="s">
        <v>4872</v>
      </c>
      <c r="G2375" s="61" t="s">
        <v>114</v>
      </c>
      <c r="H2375" s="46">
        <v>10.4328</v>
      </c>
      <c r="I2375" s="46">
        <v>0</v>
      </c>
      <c r="J2375" s="46">
        <v>0</v>
      </c>
      <c r="K2375" s="46">
        <v>6.8132571428571431</v>
      </c>
      <c r="M2375" s="86"/>
    </row>
    <row r="2376" spans="1:16" hidden="1" x14ac:dyDescent="0.25">
      <c r="A2376" s="22" t="s">
        <v>4185</v>
      </c>
      <c r="B2376" s="22">
        <v>2003</v>
      </c>
      <c r="C2376" s="22" t="s">
        <v>5577</v>
      </c>
      <c r="D2376" s="22">
        <v>1427</v>
      </c>
      <c r="E2376" s="22" t="s">
        <v>51</v>
      </c>
      <c r="G2376" s="61" t="s">
        <v>114</v>
      </c>
      <c r="H2376" s="46">
        <v>0</v>
      </c>
      <c r="I2376" s="46">
        <v>0</v>
      </c>
      <c r="J2376" s="46">
        <v>111.69793195463643</v>
      </c>
      <c r="K2376" s="46">
        <v>28.348498999332886</v>
      </c>
      <c r="M2376" s="86"/>
    </row>
    <row r="2377" spans="1:16" hidden="1" x14ac:dyDescent="0.25">
      <c r="A2377" s="22" t="s">
        <v>4186</v>
      </c>
      <c r="B2377" s="22">
        <v>2003</v>
      </c>
      <c r="C2377" s="22" t="s">
        <v>5577</v>
      </c>
      <c r="D2377" s="22">
        <v>1428</v>
      </c>
      <c r="E2377" s="22" t="s">
        <v>51</v>
      </c>
      <c r="F2377" s="22" t="s">
        <v>4873</v>
      </c>
      <c r="G2377" s="61" t="s">
        <v>114</v>
      </c>
      <c r="H2377" s="46">
        <v>12.308074766355141</v>
      </c>
      <c r="I2377" s="46">
        <v>9.510785046728973</v>
      </c>
      <c r="J2377" s="46">
        <v>0</v>
      </c>
      <c r="K2377" s="46">
        <v>2.2378317757009345</v>
      </c>
      <c r="M2377" s="86"/>
    </row>
    <row r="2378" spans="1:16" hidden="1" x14ac:dyDescent="0.25">
      <c r="A2378" s="22" t="s">
        <v>4187</v>
      </c>
      <c r="B2378" s="22">
        <v>2003</v>
      </c>
      <c r="C2378" s="22" t="s">
        <v>5577</v>
      </c>
      <c r="D2378" s="22">
        <v>1429</v>
      </c>
      <c r="E2378" s="22" t="s">
        <v>51</v>
      </c>
      <c r="F2378" s="22" t="s">
        <v>4874</v>
      </c>
      <c r="G2378" s="61" t="s">
        <v>114</v>
      </c>
      <c r="H2378" s="46">
        <v>3.7070539419087138</v>
      </c>
      <c r="I2378" s="46">
        <v>0</v>
      </c>
      <c r="J2378" s="46">
        <v>0</v>
      </c>
      <c r="K2378" s="46">
        <v>7.2905394190871364</v>
      </c>
      <c r="M2378" s="86"/>
    </row>
    <row r="2379" spans="1:16" hidden="1" x14ac:dyDescent="0.25">
      <c r="A2379" s="22" t="s">
        <v>4260</v>
      </c>
      <c r="B2379" s="22">
        <v>2004</v>
      </c>
      <c r="C2379" s="22" t="s">
        <v>5577</v>
      </c>
      <c r="D2379" s="22">
        <v>30</v>
      </c>
      <c r="E2379" s="22" t="s">
        <v>68</v>
      </c>
      <c r="G2379" s="61" t="s">
        <v>113</v>
      </c>
      <c r="H2379" s="46">
        <v>0</v>
      </c>
      <c r="I2379" s="46">
        <v>0</v>
      </c>
      <c r="J2379" s="46">
        <v>0</v>
      </c>
      <c r="K2379" s="46">
        <v>0</v>
      </c>
    </row>
    <row r="2380" spans="1:16" hidden="1" x14ac:dyDescent="0.25">
      <c r="A2380" s="22" t="s">
        <v>4261</v>
      </c>
      <c r="B2380" s="22">
        <v>2004</v>
      </c>
      <c r="C2380" s="22" t="s">
        <v>5577</v>
      </c>
      <c r="D2380" s="22">
        <v>31</v>
      </c>
      <c r="E2380" s="22" t="s">
        <v>68</v>
      </c>
      <c r="F2380" s="22" t="s">
        <v>4913</v>
      </c>
      <c r="G2380" s="61" t="s">
        <v>113</v>
      </c>
      <c r="H2380" s="46">
        <v>4.1288102261553591E-2</v>
      </c>
      <c r="I2380" s="46">
        <v>0</v>
      </c>
      <c r="J2380" s="46">
        <v>0</v>
      </c>
      <c r="K2380" s="46">
        <v>1.6515240904621438</v>
      </c>
    </row>
    <row r="2381" spans="1:16" hidden="1" x14ac:dyDescent="0.25">
      <c r="A2381" s="22" t="s">
        <v>4262</v>
      </c>
      <c r="B2381" s="22">
        <v>2004</v>
      </c>
      <c r="C2381" s="22" t="s">
        <v>5577</v>
      </c>
      <c r="D2381" s="22">
        <v>32</v>
      </c>
      <c r="E2381" s="22" t="s">
        <v>68</v>
      </c>
      <c r="G2381" s="61" t="s">
        <v>113</v>
      </c>
      <c r="H2381" s="46">
        <v>0</v>
      </c>
      <c r="I2381" s="46">
        <v>0</v>
      </c>
      <c r="J2381" s="46">
        <v>0</v>
      </c>
      <c r="K2381" s="46">
        <v>1.65</v>
      </c>
    </row>
    <row r="2382" spans="1:16" hidden="1" x14ac:dyDescent="0.25">
      <c r="A2382" s="22" t="s">
        <v>4263</v>
      </c>
      <c r="B2382" s="22">
        <v>2004</v>
      </c>
      <c r="C2382" s="22" t="s">
        <v>5577</v>
      </c>
      <c r="D2382" s="22">
        <v>33</v>
      </c>
      <c r="E2382" s="22" t="s">
        <v>68</v>
      </c>
      <c r="G2382" s="61" t="s">
        <v>113</v>
      </c>
      <c r="H2382" s="46">
        <v>0</v>
      </c>
      <c r="I2382" s="46">
        <v>0</v>
      </c>
      <c r="J2382" s="46">
        <v>0</v>
      </c>
      <c r="K2382" s="46">
        <v>0</v>
      </c>
    </row>
    <row r="2383" spans="1:16" hidden="1" x14ac:dyDescent="0.25">
      <c r="A2383" s="22" t="s">
        <v>4264</v>
      </c>
      <c r="B2383" s="22">
        <v>2004</v>
      </c>
      <c r="C2383" s="22" t="s">
        <v>5577</v>
      </c>
      <c r="D2383" s="22">
        <v>34</v>
      </c>
      <c r="E2383" s="22" t="s">
        <v>68</v>
      </c>
      <c r="F2383" s="22" t="s">
        <v>4914</v>
      </c>
      <c r="G2383" s="61" t="s">
        <v>113</v>
      </c>
      <c r="H2383" s="46">
        <v>6.5652173913043482E-2</v>
      </c>
      <c r="I2383" s="46">
        <v>0</v>
      </c>
      <c r="J2383" s="46">
        <v>0</v>
      </c>
      <c r="K2383" s="46">
        <v>0.19695652173913042</v>
      </c>
    </row>
    <row r="2384" spans="1:16" hidden="1" x14ac:dyDescent="0.25">
      <c r="A2384" s="22" t="s">
        <v>4265</v>
      </c>
      <c r="B2384" s="22">
        <v>2004</v>
      </c>
      <c r="C2384" s="22" t="s">
        <v>5577</v>
      </c>
      <c r="D2384" s="22">
        <v>35</v>
      </c>
      <c r="E2384" s="22" t="s">
        <v>68</v>
      </c>
      <c r="G2384" s="61" t="s">
        <v>113</v>
      </c>
      <c r="H2384" s="46">
        <v>0</v>
      </c>
      <c r="I2384" s="46">
        <v>0</v>
      </c>
      <c r="J2384" s="46">
        <v>0</v>
      </c>
      <c r="K2384" s="46">
        <v>0.1938235294117647</v>
      </c>
    </row>
    <row r="2385" spans="1:16" hidden="1" x14ac:dyDescent="0.25">
      <c r="A2385" s="22" t="s">
        <v>4266</v>
      </c>
      <c r="B2385" s="22">
        <v>2004</v>
      </c>
      <c r="C2385" s="22" t="s">
        <v>5577</v>
      </c>
      <c r="D2385" s="22">
        <v>36</v>
      </c>
      <c r="E2385" s="22" t="s">
        <v>68</v>
      </c>
      <c r="G2385" s="61" t="s">
        <v>113</v>
      </c>
      <c r="H2385" s="46">
        <v>0</v>
      </c>
      <c r="I2385" s="46">
        <v>0</v>
      </c>
      <c r="J2385" s="46">
        <v>0</v>
      </c>
      <c r="K2385" s="46">
        <v>0</v>
      </c>
    </row>
    <row r="2386" spans="1:16" hidden="1" x14ac:dyDescent="0.25">
      <c r="A2386" s="22" t="s">
        <v>4267</v>
      </c>
      <c r="B2386" s="22">
        <v>2004</v>
      </c>
      <c r="C2386" s="22" t="s">
        <v>5577</v>
      </c>
      <c r="D2386" s="22">
        <v>37</v>
      </c>
      <c r="E2386" s="22" t="s">
        <v>68</v>
      </c>
      <c r="F2386" s="22" t="s">
        <v>4915</v>
      </c>
      <c r="G2386" s="61" t="s">
        <v>113</v>
      </c>
      <c r="H2386" s="46">
        <v>5.6941272430668849E-2</v>
      </c>
      <c r="I2386" s="46">
        <v>0</v>
      </c>
      <c r="J2386" s="46">
        <v>6.092716150081567</v>
      </c>
      <c r="K2386" s="46">
        <v>1.0249429037520392</v>
      </c>
    </row>
    <row r="2387" spans="1:16" hidden="1" x14ac:dyDescent="0.25">
      <c r="A2387" s="22" t="s">
        <v>4268</v>
      </c>
      <c r="B2387" s="22">
        <v>2004</v>
      </c>
      <c r="C2387" s="22" t="s">
        <v>5577</v>
      </c>
      <c r="D2387" s="22">
        <v>38</v>
      </c>
      <c r="E2387" s="22" t="s">
        <v>68</v>
      </c>
      <c r="F2387" s="22" t="s">
        <v>4916</v>
      </c>
      <c r="G2387" s="61" t="s">
        <v>113</v>
      </c>
      <c r="H2387" s="46">
        <v>2.8322115384615381</v>
      </c>
      <c r="I2387" s="46">
        <v>0</v>
      </c>
      <c r="J2387" s="46">
        <v>0</v>
      </c>
      <c r="K2387" s="46">
        <v>0.9440705128205128</v>
      </c>
    </row>
    <row r="2388" spans="1:16" hidden="1" x14ac:dyDescent="0.25">
      <c r="A2388" s="22" t="s">
        <v>4269</v>
      </c>
      <c r="B2388" s="22">
        <v>2004</v>
      </c>
      <c r="C2388" s="22" t="s">
        <v>5577</v>
      </c>
      <c r="D2388" s="22">
        <v>39</v>
      </c>
      <c r="E2388" s="22" t="s">
        <v>68</v>
      </c>
      <c r="G2388" s="61" t="s">
        <v>113</v>
      </c>
      <c r="H2388" s="46">
        <v>0</v>
      </c>
      <c r="I2388" s="46">
        <v>0</v>
      </c>
      <c r="J2388" s="46">
        <v>0</v>
      </c>
      <c r="K2388" s="46">
        <v>0</v>
      </c>
    </row>
    <row r="2389" spans="1:16" hidden="1" x14ac:dyDescent="0.25">
      <c r="A2389" s="22" t="s">
        <v>4270</v>
      </c>
      <c r="B2389" s="22">
        <v>2004</v>
      </c>
      <c r="C2389" s="22" t="s">
        <v>5577</v>
      </c>
      <c r="D2389" s="22">
        <v>40</v>
      </c>
      <c r="E2389" s="22" t="s">
        <v>68</v>
      </c>
      <c r="F2389" s="22" t="s">
        <v>4917</v>
      </c>
      <c r="G2389" s="61" t="s">
        <v>113</v>
      </c>
      <c r="H2389" s="46">
        <v>3.0563165075034107</v>
      </c>
      <c r="I2389" s="46">
        <v>0</v>
      </c>
      <c r="J2389" s="46">
        <v>0</v>
      </c>
      <c r="K2389" s="46">
        <v>2.2073396998635744</v>
      </c>
    </row>
    <row r="2390" spans="1:16" hidden="1" x14ac:dyDescent="0.25">
      <c r="A2390" s="22" t="s">
        <v>4271</v>
      </c>
      <c r="B2390" s="22">
        <v>2004</v>
      </c>
      <c r="C2390" s="22" t="s">
        <v>5577</v>
      </c>
      <c r="D2390" s="22">
        <v>41</v>
      </c>
      <c r="E2390" s="22" t="s">
        <v>68</v>
      </c>
      <c r="F2390" s="22" t="s">
        <v>4918</v>
      </c>
      <c r="G2390" s="61" t="s">
        <v>113</v>
      </c>
      <c r="H2390" s="46">
        <v>1.3449767441860465</v>
      </c>
      <c r="I2390" s="46">
        <v>0</v>
      </c>
      <c r="J2390" s="46">
        <v>0</v>
      </c>
      <c r="K2390" s="46">
        <v>0.38427906976744186</v>
      </c>
    </row>
    <row r="2391" spans="1:16" hidden="1" x14ac:dyDescent="0.25">
      <c r="A2391" s="22" t="s">
        <v>4272</v>
      </c>
      <c r="B2391" s="22">
        <v>2004</v>
      </c>
      <c r="C2391" s="22" t="s">
        <v>5577</v>
      </c>
      <c r="D2391" s="22">
        <v>42</v>
      </c>
      <c r="E2391" s="22" t="s">
        <v>68</v>
      </c>
      <c r="G2391" s="61" t="s">
        <v>113</v>
      </c>
      <c r="H2391" s="46">
        <v>0</v>
      </c>
      <c r="I2391" s="46">
        <v>0</v>
      </c>
      <c r="J2391" s="46">
        <v>0</v>
      </c>
      <c r="K2391" s="46">
        <v>0</v>
      </c>
    </row>
    <row r="2392" spans="1:16" hidden="1" x14ac:dyDescent="0.25">
      <c r="A2392" s="22" t="s">
        <v>4273</v>
      </c>
      <c r="B2392" s="22">
        <v>2004</v>
      </c>
      <c r="C2392" s="22" t="s">
        <v>5577</v>
      </c>
      <c r="D2392" s="22">
        <v>43</v>
      </c>
      <c r="E2392" s="22" t="s">
        <v>68</v>
      </c>
      <c r="F2392" s="22" t="s">
        <v>4919</v>
      </c>
      <c r="G2392" s="61" t="s">
        <v>113</v>
      </c>
      <c r="H2392" s="46">
        <v>5.7671880492091381</v>
      </c>
      <c r="I2392" s="46">
        <v>0</v>
      </c>
      <c r="J2392" s="46">
        <v>0</v>
      </c>
      <c r="K2392" s="46">
        <v>0.58848857644991204</v>
      </c>
    </row>
    <row r="2393" spans="1:16" hidden="1" x14ac:dyDescent="0.25">
      <c r="A2393" s="22" t="s">
        <v>4274</v>
      </c>
      <c r="B2393" s="22">
        <v>2004</v>
      </c>
      <c r="C2393" s="22" t="s">
        <v>5577</v>
      </c>
      <c r="D2393" s="22">
        <v>44</v>
      </c>
      <c r="E2393" s="22" t="s">
        <v>68</v>
      </c>
      <c r="F2393" s="22" t="s">
        <v>4920</v>
      </c>
      <c r="G2393" s="61" t="s">
        <v>113</v>
      </c>
      <c r="H2393" s="46">
        <v>0.268646080760095</v>
      </c>
      <c r="I2393" s="46">
        <v>0</v>
      </c>
      <c r="J2393" s="46">
        <v>0</v>
      </c>
      <c r="K2393" s="46">
        <v>1.2536817102137769</v>
      </c>
    </row>
    <row r="2394" spans="1:16" hidden="1" x14ac:dyDescent="0.25">
      <c r="A2394" s="22" t="s">
        <v>4275</v>
      </c>
      <c r="B2394" s="22">
        <v>2004</v>
      </c>
      <c r="C2394" s="22" t="s">
        <v>5577</v>
      </c>
      <c r="D2394" s="22">
        <v>45</v>
      </c>
      <c r="E2394" s="22" t="s">
        <v>68</v>
      </c>
      <c r="G2394" s="61" t="s">
        <v>113</v>
      </c>
      <c r="H2394" s="46">
        <v>0</v>
      </c>
      <c r="I2394" s="46">
        <v>0</v>
      </c>
      <c r="J2394" s="46">
        <v>0</v>
      </c>
      <c r="K2394" s="46">
        <v>0</v>
      </c>
    </row>
    <row r="2395" spans="1:16" hidden="1" x14ac:dyDescent="0.25">
      <c r="A2395" s="22" t="s">
        <v>4276</v>
      </c>
      <c r="B2395" s="22">
        <v>2004</v>
      </c>
      <c r="C2395" s="22" t="s">
        <v>5577</v>
      </c>
      <c r="D2395" s="22">
        <v>46</v>
      </c>
      <c r="E2395" s="22" t="s">
        <v>68</v>
      </c>
      <c r="F2395" s="22" t="s">
        <v>4921</v>
      </c>
      <c r="G2395" s="61" t="s">
        <v>113</v>
      </c>
      <c r="H2395" s="46">
        <v>1.394766355140187</v>
      </c>
      <c r="I2395" s="46">
        <v>0</v>
      </c>
      <c r="J2395" s="46">
        <v>0</v>
      </c>
      <c r="K2395" s="46">
        <v>0.19925233644859813</v>
      </c>
    </row>
    <row r="2396" spans="1:16" hidden="1" x14ac:dyDescent="0.25">
      <c r="A2396" s="22" t="s">
        <v>4277</v>
      </c>
      <c r="B2396" s="22">
        <v>2004</v>
      </c>
      <c r="C2396" s="22" t="s">
        <v>5577</v>
      </c>
      <c r="D2396" s="22">
        <v>47</v>
      </c>
      <c r="E2396" s="22" t="s">
        <v>68</v>
      </c>
      <c r="F2396" s="22" t="s">
        <v>4922</v>
      </c>
      <c r="G2396" s="61" t="s">
        <v>113</v>
      </c>
      <c r="H2396" s="46">
        <v>0.22415584415584416</v>
      </c>
      <c r="I2396" s="46">
        <v>0</v>
      </c>
      <c r="J2396" s="46">
        <v>0</v>
      </c>
      <c r="K2396" s="46">
        <v>1.5690909090909093</v>
      </c>
    </row>
    <row r="2397" spans="1:16" hidden="1" x14ac:dyDescent="0.25">
      <c r="A2397" s="22" t="s">
        <v>4296</v>
      </c>
      <c r="B2397" s="22">
        <v>2004</v>
      </c>
      <c r="C2397" s="22" t="s">
        <v>5577</v>
      </c>
      <c r="D2397" s="22">
        <v>166</v>
      </c>
      <c r="E2397" s="22" t="s">
        <v>69</v>
      </c>
      <c r="F2397" s="22" t="s">
        <v>4930</v>
      </c>
      <c r="G2397" s="61" t="s">
        <v>88</v>
      </c>
      <c r="H2397" s="46">
        <v>0.14000000000000001</v>
      </c>
      <c r="I2397" s="46">
        <v>0</v>
      </c>
      <c r="J2397" s="46">
        <v>0</v>
      </c>
      <c r="K2397" s="46">
        <v>0.52</v>
      </c>
      <c r="L2397" s="22" t="s">
        <v>5260</v>
      </c>
      <c r="M2397" s="61" t="s">
        <v>229</v>
      </c>
      <c r="N2397" s="46">
        <v>0.6</v>
      </c>
      <c r="O2397" s="46">
        <v>0</v>
      </c>
      <c r="P2397" s="46">
        <v>0</v>
      </c>
    </row>
    <row r="2398" spans="1:16" hidden="1" x14ac:dyDescent="0.25">
      <c r="A2398" s="22" t="s">
        <v>4297</v>
      </c>
      <c r="B2398" s="22">
        <v>2004</v>
      </c>
      <c r="C2398" s="22" t="s">
        <v>5577</v>
      </c>
      <c r="D2398" s="22">
        <v>167</v>
      </c>
      <c r="E2398" s="22" t="s">
        <v>69</v>
      </c>
      <c r="F2398" s="22" t="s">
        <v>4931</v>
      </c>
      <c r="G2398" s="61" t="s">
        <v>88</v>
      </c>
      <c r="H2398" s="46">
        <v>0.02</v>
      </c>
      <c r="I2398" s="46">
        <v>0</v>
      </c>
      <c r="J2398" s="46">
        <v>0</v>
      </c>
      <c r="K2398" s="46">
        <v>0.03</v>
      </c>
      <c r="L2398" s="22" t="s">
        <v>5261</v>
      </c>
      <c r="M2398" s="61" t="s">
        <v>229</v>
      </c>
      <c r="N2398" s="46">
        <v>0.06</v>
      </c>
      <c r="O2398" s="46">
        <v>0</v>
      </c>
      <c r="P2398" s="46">
        <v>0</v>
      </c>
    </row>
    <row r="2399" spans="1:16" hidden="1" x14ac:dyDescent="0.25">
      <c r="A2399" s="22" t="s">
        <v>4298</v>
      </c>
      <c r="B2399" s="22">
        <v>2004</v>
      </c>
      <c r="C2399" s="22" t="s">
        <v>5577</v>
      </c>
      <c r="D2399" s="22">
        <v>168</v>
      </c>
      <c r="E2399" s="22" t="s">
        <v>69</v>
      </c>
      <c r="G2399" s="61" t="s">
        <v>88</v>
      </c>
      <c r="H2399" s="46">
        <v>0</v>
      </c>
      <c r="I2399" s="46">
        <v>0</v>
      </c>
      <c r="J2399" s="46">
        <v>0</v>
      </c>
      <c r="K2399" s="46">
        <v>0.03</v>
      </c>
      <c r="L2399" s="22" t="s">
        <v>5262</v>
      </c>
      <c r="M2399" s="61" t="s">
        <v>229</v>
      </c>
      <c r="N2399" s="46">
        <v>0.56000000000000005</v>
      </c>
      <c r="O2399" s="46">
        <v>0</v>
      </c>
      <c r="P2399" s="46">
        <v>0</v>
      </c>
    </row>
    <row r="2400" spans="1:16" hidden="1" x14ac:dyDescent="0.25">
      <c r="A2400" s="22" t="s">
        <v>4299</v>
      </c>
      <c r="B2400" s="22">
        <v>2004</v>
      </c>
      <c r="C2400" s="22" t="s">
        <v>5577</v>
      </c>
      <c r="D2400" s="22">
        <v>169</v>
      </c>
      <c r="E2400" s="22" t="s">
        <v>69</v>
      </c>
      <c r="F2400" s="22" t="s">
        <v>4932</v>
      </c>
      <c r="G2400" s="61" t="s">
        <v>88</v>
      </c>
      <c r="H2400" s="46">
        <v>0.03</v>
      </c>
      <c r="I2400" s="46">
        <v>0</v>
      </c>
      <c r="J2400" s="46">
        <v>0</v>
      </c>
      <c r="K2400" s="46">
        <v>0.14000000000000001</v>
      </c>
      <c r="L2400" s="22" t="s">
        <v>5263</v>
      </c>
      <c r="M2400" s="61" t="s">
        <v>229</v>
      </c>
      <c r="N2400" s="46">
        <v>0.4</v>
      </c>
      <c r="O2400" s="46">
        <v>0</v>
      </c>
      <c r="P2400" s="46">
        <v>0</v>
      </c>
    </row>
    <row r="2401" spans="1:16" hidden="1" x14ac:dyDescent="0.25">
      <c r="A2401" s="22" t="s">
        <v>4300</v>
      </c>
      <c r="B2401" s="22">
        <v>2004</v>
      </c>
      <c r="C2401" s="22" t="s">
        <v>5577</v>
      </c>
      <c r="D2401" s="22">
        <v>170</v>
      </c>
      <c r="E2401" s="22" t="s">
        <v>69</v>
      </c>
      <c r="F2401" s="22" t="s">
        <v>4933</v>
      </c>
      <c r="G2401" s="61" t="s">
        <v>88</v>
      </c>
      <c r="H2401" s="46">
        <v>0.09</v>
      </c>
      <c r="I2401" s="46">
        <v>0</v>
      </c>
      <c r="J2401" s="46">
        <v>0</v>
      </c>
      <c r="K2401" s="46">
        <v>0.1</v>
      </c>
      <c r="L2401" s="22" t="s">
        <v>5264</v>
      </c>
      <c r="M2401" s="61" t="s">
        <v>229</v>
      </c>
      <c r="N2401" s="46">
        <v>0.75</v>
      </c>
      <c r="O2401" s="46">
        <v>0</v>
      </c>
      <c r="P2401" s="46">
        <v>0</v>
      </c>
    </row>
    <row r="2402" spans="1:16" hidden="1" x14ac:dyDescent="0.25">
      <c r="A2402" s="22" t="s">
        <v>4301</v>
      </c>
      <c r="B2402" s="22">
        <v>2004</v>
      </c>
      <c r="C2402" s="22" t="s">
        <v>5577</v>
      </c>
      <c r="D2402" s="22">
        <v>171</v>
      </c>
      <c r="E2402" s="22" t="s">
        <v>69</v>
      </c>
      <c r="F2402" s="22" t="s">
        <v>4934</v>
      </c>
      <c r="G2402" s="61" t="s">
        <v>88</v>
      </c>
      <c r="H2402" s="46">
        <v>0.49</v>
      </c>
      <c r="I2402" s="46">
        <v>0</v>
      </c>
      <c r="J2402" s="46">
        <v>0</v>
      </c>
      <c r="K2402" s="46">
        <v>0.01</v>
      </c>
      <c r="M2402" s="61" t="s">
        <v>229</v>
      </c>
      <c r="N2402" s="46">
        <v>0</v>
      </c>
      <c r="O2402" s="46">
        <v>0</v>
      </c>
      <c r="P2402" s="46">
        <v>0</v>
      </c>
    </row>
    <row r="2403" spans="1:16" hidden="1" x14ac:dyDescent="0.25">
      <c r="A2403" s="22" t="s">
        <v>4541</v>
      </c>
      <c r="B2403" s="22">
        <v>2005</v>
      </c>
      <c r="C2403" s="22" t="s">
        <v>5577</v>
      </c>
      <c r="D2403" s="22">
        <v>280</v>
      </c>
      <c r="E2403" s="22" t="s">
        <v>72</v>
      </c>
      <c r="G2403" s="61" t="s">
        <v>77</v>
      </c>
      <c r="H2403" s="46">
        <v>0</v>
      </c>
      <c r="I2403" s="46">
        <v>0</v>
      </c>
      <c r="J2403" s="46">
        <v>0</v>
      </c>
      <c r="K2403" s="46">
        <v>0</v>
      </c>
    </row>
    <row r="2404" spans="1:16" hidden="1" x14ac:dyDescent="0.25">
      <c r="A2404" s="22" t="s">
        <v>4542</v>
      </c>
      <c r="B2404" s="22">
        <v>2005</v>
      </c>
      <c r="C2404" s="22" t="s">
        <v>5577</v>
      </c>
      <c r="D2404" s="22">
        <v>281</v>
      </c>
      <c r="E2404" s="22" t="s">
        <v>72</v>
      </c>
      <c r="F2404" s="22" t="s">
        <v>5058</v>
      </c>
      <c r="G2404" s="61" t="s">
        <v>77</v>
      </c>
      <c r="H2404" s="46">
        <v>0.8</v>
      </c>
      <c r="I2404" s="46">
        <v>0</v>
      </c>
      <c r="J2404" s="46">
        <v>0</v>
      </c>
      <c r="K2404" s="46">
        <v>1.4</v>
      </c>
    </row>
    <row r="2405" spans="1:16" hidden="1" x14ac:dyDescent="0.25">
      <c r="A2405" s="22" t="s">
        <v>4543</v>
      </c>
      <c r="B2405" s="22">
        <v>2005</v>
      </c>
      <c r="C2405" s="22" t="s">
        <v>5577</v>
      </c>
      <c r="D2405" s="22">
        <v>282</v>
      </c>
      <c r="E2405" s="22" t="s">
        <v>72</v>
      </c>
      <c r="F2405" s="22" t="s">
        <v>5059</v>
      </c>
      <c r="G2405" s="61" t="s">
        <v>77</v>
      </c>
      <c r="H2405" s="46">
        <v>0.5</v>
      </c>
      <c r="I2405" s="46">
        <v>0</v>
      </c>
      <c r="J2405" s="46">
        <v>0</v>
      </c>
      <c r="K2405" s="46">
        <v>0</v>
      </c>
    </row>
    <row r="2406" spans="1:16" hidden="1" x14ac:dyDescent="0.25">
      <c r="A2406" s="22" t="s">
        <v>4544</v>
      </c>
      <c r="B2406" s="22">
        <v>2005</v>
      </c>
      <c r="C2406" s="22" t="s">
        <v>5577</v>
      </c>
      <c r="D2406" s="22">
        <v>283</v>
      </c>
      <c r="E2406" s="22" t="s">
        <v>72</v>
      </c>
      <c r="G2406" s="61" t="s">
        <v>77</v>
      </c>
      <c r="H2406" s="46">
        <v>0</v>
      </c>
      <c r="I2406" s="46">
        <v>0</v>
      </c>
      <c r="J2406" s="46">
        <v>0</v>
      </c>
      <c r="K2406" s="46">
        <v>0</v>
      </c>
    </row>
    <row r="2407" spans="1:16" hidden="1" x14ac:dyDescent="0.25">
      <c r="A2407" s="22" t="s">
        <v>4545</v>
      </c>
      <c r="B2407" s="22">
        <v>2005</v>
      </c>
      <c r="C2407" s="22" t="s">
        <v>5577</v>
      </c>
      <c r="D2407" s="22">
        <v>284</v>
      </c>
      <c r="E2407" s="22" t="s">
        <v>72</v>
      </c>
      <c r="F2407" s="22" t="s">
        <v>5060</v>
      </c>
      <c r="G2407" s="61" t="s">
        <v>77</v>
      </c>
      <c r="H2407" s="46">
        <v>0.4</v>
      </c>
      <c r="I2407" s="46">
        <v>0</v>
      </c>
      <c r="J2407" s="46">
        <v>0</v>
      </c>
      <c r="K2407" s="46">
        <v>1.2</v>
      </c>
    </row>
    <row r="2408" spans="1:16" hidden="1" x14ac:dyDescent="0.25">
      <c r="A2408" s="22" t="s">
        <v>4546</v>
      </c>
      <c r="B2408" s="22">
        <v>2005</v>
      </c>
      <c r="C2408" s="22" t="s">
        <v>5577</v>
      </c>
      <c r="D2408" s="22">
        <v>285</v>
      </c>
      <c r="E2408" s="22" t="s">
        <v>72</v>
      </c>
      <c r="F2408" s="22" t="s">
        <v>5061</v>
      </c>
      <c r="G2408" s="61" t="s">
        <v>77</v>
      </c>
      <c r="H2408" s="46">
        <v>0.1</v>
      </c>
      <c r="I2408" s="46">
        <v>0</v>
      </c>
      <c r="J2408" s="46">
        <v>0</v>
      </c>
      <c r="K2408" s="46">
        <v>0.1</v>
      </c>
    </row>
    <row r="2409" spans="1:16" hidden="1" x14ac:dyDescent="0.25">
      <c r="A2409" s="22" t="s">
        <v>4547</v>
      </c>
      <c r="B2409" s="22">
        <v>2005</v>
      </c>
      <c r="C2409" s="22" t="s">
        <v>5577</v>
      </c>
      <c r="D2409" s="22">
        <v>286</v>
      </c>
      <c r="E2409" s="22" t="s">
        <v>72</v>
      </c>
      <c r="G2409" s="61" t="s">
        <v>77</v>
      </c>
      <c r="H2409" s="46">
        <v>0</v>
      </c>
      <c r="I2409" s="46">
        <v>0</v>
      </c>
      <c r="J2409" s="46">
        <v>0</v>
      </c>
      <c r="K2409" s="46">
        <v>0</v>
      </c>
    </row>
    <row r="2410" spans="1:16" hidden="1" x14ac:dyDescent="0.25">
      <c r="A2410" s="22" t="s">
        <v>4548</v>
      </c>
      <c r="B2410" s="22">
        <v>2005</v>
      </c>
      <c r="C2410" s="22" t="s">
        <v>5577</v>
      </c>
      <c r="D2410" s="22">
        <v>287</v>
      </c>
      <c r="E2410" s="22" t="s">
        <v>72</v>
      </c>
      <c r="F2410" s="22" t="s">
        <v>5062</v>
      </c>
      <c r="G2410" s="61" t="s">
        <v>77</v>
      </c>
      <c r="H2410" s="46">
        <v>2.2999999999999998</v>
      </c>
      <c r="I2410" s="46">
        <v>0</v>
      </c>
      <c r="J2410" s="46">
        <v>0</v>
      </c>
      <c r="K2410" s="46">
        <v>0.4</v>
      </c>
    </row>
    <row r="2411" spans="1:16" hidden="1" x14ac:dyDescent="0.25">
      <c r="A2411" s="22" t="s">
        <v>4549</v>
      </c>
      <c r="B2411" s="22">
        <v>2005</v>
      </c>
      <c r="C2411" s="22" t="s">
        <v>5577</v>
      </c>
      <c r="D2411" s="22">
        <v>288</v>
      </c>
      <c r="E2411" s="22" t="s">
        <v>72</v>
      </c>
      <c r="F2411" s="22" t="s">
        <v>5063</v>
      </c>
      <c r="G2411" s="61" t="s">
        <v>77</v>
      </c>
      <c r="H2411" s="46">
        <v>0.2</v>
      </c>
      <c r="I2411" s="46">
        <v>0</v>
      </c>
      <c r="J2411" s="46">
        <v>0</v>
      </c>
      <c r="K2411" s="46">
        <v>0</v>
      </c>
    </row>
    <row r="2412" spans="1:16" hidden="1" x14ac:dyDescent="0.25">
      <c r="A2412" s="22" t="s">
        <v>4550</v>
      </c>
      <c r="B2412" s="22">
        <v>2005</v>
      </c>
      <c r="C2412" s="22" t="s">
        <v>5577</v>
      </c>
      <c r="D2412" s="22">
        <v>289</v>
      </c>
      <c r="E2412" s="22" t="s">
        <v>72</v>
      </c>
      <c r="G2412" s="61" t="s">
        <v>77</v>
      </c>
      <c r="H2412" s="46">
        <v>0</v>
      </c>
      <c r="I2412" s="46">
        <v>0</v>
      </c>
      <c r="J2412" s="46">
        <v>0</v>
      </c>
      <c r="K2412" s="46">
        <v>0</v>
      </c>
    </row>
    <row r="2413" spans="1:16" hidden="1" x14ac:dyDescent="0.25">
      <c r="A2413" s="22" t="s">
        <v>4551</v>
      </c>
      <c r="B2413" s="22">
        <v>2005</v>
      </c>
      <c r="C2413" s="22" t="s">
        <v>5577</v>
      </c>
      <c r="D2413" s="22">
        <v>290</v>
      </c>
      <c r="E2413" s="22" t="s">
        <v>72</v>
      </c>
      <c r="F2413" s="22" t="s">
        <v>5064</v>
      </c>
      <c r="G2413" s="61" t="s">
        <v>77</v>
      </c>
      <c r="H2413" s="46">
        <v>0.6</v>
      </c>
      <c r="I2413" s="46">
        <v>0</v>
      </c>
      <c r="J2413" s="46">
        <v>0.4</v>
      </c>
      <c r="K2413" s="46">
        <v>0.5</v>
      </c>
    </row>
    <row r="2414" spans="1:16" hidden="1" x14ac:dyDescent="0.25">
      <c r="A2414" s="22" t="s">
        <v>4552</v>
      </c>
      <c r="B2414" s="22">
        <v>2005</v>
      </c>
      <c r="C2414" s="22" t="s">
        <v>5577</v>
      </c>
      <c r="D2414" s="22">
        <v>291</v>
      </c>
      <c r="E2414" s="22" t="s">
        <v>72</v>
      </c>
      <c r="F2414" s="22" t="s">
        <v>5065</v>
      </c>
      <c r="G2414" s="61" t="s">
        <v>77</v>
      </c>
      <c r="H2414" s="46">
        <v>0.2</v>
      </c>
      <c r="I2414" s="46">
        <v>0</v>
      </c>
      <c r="J2414" s="46">
        <v>0</v>
      </c>
      <c r="K2414" s="46">
        <v>0.1</v>
      </c>
    </row>
    <row r="2415" spans="1:16" hidden="1" x14ac:dyDescent="0.25">
      <c r="A2415" s="22" t="s">
        <v>4553</v>
      </c>
      <c r="B2415" s="22">
        <v>2005</v>
      </c>
      <c r="C2415" s="22" t="s">
        <v>5577</v>
      </c>
      <c r="D2415" s="22">
        <v>292</v>
      </c>
      <c r="E2415" s="22" t="s">
        <v>72</v>
      </c>
      <c r="G2415" s="61" t="s">
        <v>77</v>
      </c>
      <c r="H2415" s="46">
        <v>0</v>
      </c>
      <c r="I2415" s="46">
        <v>0</v>
      </c>
      <c r="J2415" s="46">
        <v>0</v>
      </c>
      <c r="K2415" s="46">
        <v>0</v>
      </c>
    </row>
    <row r="2416" spans="1:16" hidden="1" x14ac:dyDescent="0.25">
      <c r="A2416" s="22" t="s">
        <v>4554</v>
      </c>
      <c r="B2416" s="22">
        <v>2005</v>
      </c>
      <c r="C2416" s="22" t="s">
        <v>5577</v>
      </c>
      <c r="D2416" s="22">
        <v>293</v>
      </c>
      <c r="E2416" s="22" t="s">
        <v>72</v>
      </c>
      <c r="G2416" s="61" t="s">
        <v>77</v>
      </c>
      <c r="H2416" s="46">
        <v>0</v>
      </c>
      <c r="I2416" s="46">
        <v>0</v>
      </c>
      <c r="J2416" s="46">
        <v>0</v>
      </c>
      <c r="K2416" s="46">
        <v>0</v>
      </c>
    </row>
    <row r="2417" spans="1:11" hidden="1" x14ac:dyDescent="0.25">
      <c r="A2417" s="22" t="s">
        <v>4555</v>
      </c>
      <c r="B2417" s="22">
        <v>2005</v>
      </c>
      <c r="C2417" s="22" t="s">
        <v>5577</v>
      </c>
      <c r="D2417" s="22">
        <v>294</v>
      </c>
      <c r="E2417" s="22" t="s">
        <v>72</v>
      </c>
      <c r="F2417" s="22" t="s">
        <v>5066</v>
      </c>
      <c r="G2417" s="61" t="s">
        <v>77</v>
      </c>
      <c r="H2417" s="46">
        <v>0.2</v>
      </c>
      <c r="I2417" s="46">
        <v>0</v>
      </c>
      <c r="J2417" s="46">
        <v>0</v>
      </c>
      <c r="K2417" s="46">
        <v>0.1</v>
      </c>
    </row>
    <row r="2418" spans="1:11" hidden="1" x14ac:dyDescent="0.25">
      <c r="A2418" s="22" t="s">
        <v>4556</v>
      </c>
      <c r="B2418" s="22">
        <v>2005</v>
      </c>
      <c r="C2418" s="22" t="s">
        <v>5577</v>
      </c>
      <c r="D2418" s="22">
        <v>295</v>
      </c>
      <c r="E2418" s="22" t="s">
        <v>72</v>
      </c>
      <c r="G2418" s="61" t="s">
        <v>77</v>
      </c>
      <c r="H2418" s="46">
        <v>0</v>
      </c>
      <c r="I2418" s="46">
        <v>0</v>
      </c>
      <c r="J2418" s="46">
        <v>0</v>
      </c>
      <c r="K2418" s="46">
        <v>0</v>
      </c>
    </row>
    <row r="2419" spans="1:11" hidden="1" x14ac:dyDescent="0.25">
      <c r="A2419" s="22" t="s">
        <v>4557</v>
      </c>
      <c r="B2419" s="22">
        <v>2005</v>
      </c>
      <c r="C2419" s="22" t="s">
        <v>5577</v>
      </c>
      <c r="D2419" s="22">
        <v>296</v>
      </c>
      <c r="E2419" s="22" t="s">
        <v>72</v>
      </c>
      <c r="F2419" s="22" t="s">
        <v>5067</v>
      </c>
      <c r="G2419" s="61" t="s">
        <v>77</v>
      </c>
      <c r="H2419" s="46">
        <v>0.5</v>
      </c>
      <c r="I2419" s="46">
        <v>0</v>
      </c>
      <c r="J2419" s="46">
        <v>0</v>
      </c>
      <c r="K2419" s="46">
        <v>0.5</v>
      </c>
    </row>
    <row r="2420" spans="1:11" hidden="1" x14ac:dyDescent="0.25">
      <c r="A2420" s="22" t="s">
        <v>4558</v>
      </c>
      <c r="B2420" s="22">
        <v>2005</v>
      </c>
      <c r="C2420" s="22" t="s">
        <v>5577</v>
      </c>
      <c r="D2420" s="22">
        <v>297</v>
      </c>
      <c r="E2420" s="22" t="s">
        <v>72</v>
      </c>
      <c r="F2420" s="22" t="s">
        <v>5068</v>
      </c>
      <c r="G2420" s="61" t="s">
        <v>77</v>
      </c>
      <c r="H2420" s="46">
        <v>0.7</v>
      </c>
      <c r="I2420" s="46">
        <v>0</v>
      </c>
      <c r="J2420" s="46">
        <v>0</v>
      </c>
      <c r="K2420" s="46">
        <v>1</v>
      </c>
    </row>
    <row r="2421" spans="1:11" hidden="1" x14ac:dyDescent="0.25">
      <c r="A2421" s="22" t="s">
        <v>4577</v>
      </c>
      <c r="B2421" s="22">
        <v>2005</v>
      </c>
      <c r="C2421" s="22" t="s">
        <v>5577</v>
      </c>
      <c r="D2421" s="22">
        <v>298</v>
      </c>
      <c r="E2421" s="22" t="s">
        <v>75</v>
      </c>
      <c r="G2421" s="61" t="s">
        <v>77</v>
      </c>
      <c r="H2421" s="46">
        <v>0</v>
      </c>
      <c r="I2421" s="46">
        <v>0</v>
      </c>
      <c r="J2421" s="46">
        <v>0</v>
      </c>
      <c r="K2421" s="46">
        <v>0</v>
      </c>
    </row>
    <row r="2422" spans="1:11" hidden="1" x14ac:dyDescent="0.25">
      <c r="A2422" s="22" t="s">
        <v>4578</v>
      </c>
      <c r="B2422" s="22">
        <v>2005</v>
      </c>
      <c r="C2422" s="22" t="s">
        <v>5577</v>
      </c>
      <c r="D2422" s="22">
        <v>299</v>
      </c>
      <c r="E2422" s="22" t="s">
        <v>75</v>
      </c>
      <c r="F2422" s="22" t="s">
        <v>5081</v>
      </c>
      <c r="G2422" s="61" t="s">
        <v>77</v>
      </c>
      <c r="H2422" s="46">
        <v>0.1</v>
      </c>
      <c r="I2422" s="46">
        <v>0</v>
      </c>
      <c r="J2422" s="46">
        <v>0</v>
      </c>
      <c r="K2422" s="46">
        <v>0</v>
      </c>
    </row>
    <row r="2423" spans="1:11" hidden="1" x14ac:dyDescent="0.25">
      <c r="A2423" s="22" t="s">
        <v>4579</v>
      </c>
      <c r="B2423" s="22">
        <v>2005</v>
      </c>
      <c r="C2423" s="22" t="s">
        <v>5577</v>
      </c>
      <c r="D2423" s="22">
        <v>300</v>
      </c>
      <c r="E2423" s="22" t="s">
        <v>75</v>
      </c>
      <c r="G2423" s="61" t="s">
        <v>77</v>
      </c>
      <c r="H2423" s="46">
        <v>0</v>
      </c>
      <c r="I2423" s="46">
        <v>0</v>
      </c>
      <c r="J2423" s="46">
        <v>0</v>
      </c>
      <c r="K2423" s="46">
        <v>0</v>
      </c>
    </row>
    <row r="2424" spans="1:11" hidden="1" x14ac:dyDescent="0.25">
      <c r="A2424" s="22" t="s">
        <v>4580</v>
      </c>
      <c r="B2424" s="22">
        <v>2005</v>
      </c>
      <c r="C2424" s="22" t="s">
        <v>5577</v>
      </c>
      <c r="D2424" s="22">
        <v>301</v>
      </c>
      <c r="E2424" s="22" t="s">
        <v>75</v>
      </c>
      <c r="G2424" s="61" t="s">
        <v>77</v>
      </c>
      <c r="H2424" s="46">
        <v>0</v>
      </c>
      <c r="I2424" s="46">
        <v>0</v>
      </c>
      <c r="J2424" s="46">
        <v>0</v>
      </c>
      <c r="K2424" s="46">
        <v>0</v>
      </c>
    </row>
    <row r="2425" spans="1:11" hidden="1" x14ac:dyDescent="0.25">
      <c r="A2425" s="22" t="s">
        <v>4581</v>
      </c>
      <c r="B2425" s="22">
        <v>2005</v>
      </c>
      <c r="C2425" s="22" t="s">
        <v>5577</v>
      </c>
      <c r="D2425" s="22">
        <v>302</v>
      </c>
      <c r="E2425" s="22" t="s">
        <v>75</v>
      </c>
      <c r="F2425" s="22" t="s">
        <v>5082</v>
      </c>
      <c r="G2425" s="61" t="s">
        <v>77</v>
      </c>
      <c r="H2425" s="46">
        <v>3.5</v>
      </c>
      <c r="I2425" s="46">
        <v>0</v>
      </c>
      <c r="J2425" s="46">
        <v>0</v>
      </c>
      <c r="K2425" s="46">
        <v>1.2</v>
      </c>
    </row>
    <row r="2426" spans="1:11" hidden="1" x14ac:dyDescent="0.25">
      <c r="A2426" s="22" t="s">
        <v>4582</v>
      </c>
      <c r="B2426" s="22">
        <v>2005</v>
      </c>
      <c r="C2426" s="22" t="s">
        <v>5577</v>
      </c>
      <c r="D2426" s="22">
        <v>303</v>
      </c>
      <c r="E2426" s="22" t="s">
        <v>75</v>
      </c>
      <c r="F2426" s="22" t="s">
        <v>5083</v>
      </c>
      <c r="G2426" s="61" t="s">
        <v>77</v>
      </c>
      <c r="H2426" s="46">
        <v>0.3</v>
      </c>
      <c r="I2426" s="46">
        <v>0</v>
      </c>
      <c r="J2426" s="46">
        <v>0</v>
      </c>
      <c r="K2426" s="46">
        <v>0.3</v>
      </c>
    </row>
    <row r="2427" spans="1:11" hidden="1" x14ac:dyDescent="0.25">
      <c r="A2427" s="22" t="s">
        <v>4583</v>
      </c>
      <c r="B2427" s="22">
        <v>2005</v>
      </c>
      <c r="C2427" s="22" t="s">
        <v>5577</v>
      </c>
      <c r="D2427" s="22">
        <v>304</v>
      </c>
      <c r="E2427" s="22" t="s">
        <v>75</v>
      </c>
      <c r="G2427" s="61" t="s">
        <v>77</v>
      </c>
      <c r="H2427" s="46">
        <v>0</v>
      </c>
      <c r="I2427" s="46">
        <v>0</v>
      </c>
      <c r="J2427" s="46">
        <v>0</v>
      </c>
      <c r="K2427" s="46">
        <v>0</v>
      </c>
    </row>
    <row r="2428" spans="1:11" hidden="1" x14ac:dyDescent="0.25">
      <c r="A2428" s="22" t="s">
        <v>4584</v>
      </c>
      <c r="B2428" s="22">
        <v>2005</v>
      </c>
      <c r="C2428" s="22" t="s">
        <v>5577</v>
      </c>
      <c r="D2428" s="22">
        <v>305</v>
      </c>
      <c r="E2428" s="22" t="s">
        <v>75</v>
      </c>
      <c r="F2428" s="22" t="s">
        <v>5084</v>
      </c>
      <c r="G2428" s="61" t="s">
        <v>77</v>
      </c>
      <c r="H2428" s="46">
        <v>0.6</v>
      </c>
      <c r="I2428" s="46">
        <v>0</v>
      </c>
      <c r="J2428" s="46">
        <v>0</v>
      </c>
      <c r="K2428" s="46">
        <v>0.4</v>
      </c>
    </row>
    <row r="2429" spans="1:11" hidden="1" x14ac:dyDescent="0.25">
      <c r="A2429" s="22" t="s">
        <v>4585</v>
      </c>
      <c r="B2429" s="22">
        <v>2005</v>
      </c>
      <c r="C2429" s="22" t="s">
        <v>5577</v>
      </c>
      <c r="D2429" s="22">
        <v>306</v>
      </c>
      <c r="E2429" s="22" t="s">
        <v>75</v>
      </c>
      <c r="F2429" s="22" t="s">
        <v>5085</v>
      </c>
      <c r="G2429" s="61" t="s">
        <v>77</v>
      </c>
      <c r="H2429" s="46">
        <v>0.1</v>
      </c>
      <c r="I2429" s="46">
        <v>0</v>
      </c>
      <c r="J2429" s="46">
        <v>0</v>
      </c>
      <c r="K2429" s="46">
        <v>0.1</v>
      </c>
    </row>
    <row r="2430" spans="1:11" hidden="1" x14ac:dyDescent="0.25">
      <c r="A2430" s="22" t="s">
        <v>4586</v>
      </c>
      <c r="B2430" s="22">
        <v>2005</v>
      </c>
      <c r="C2430" s="22" t="s">
        <v>5577</v>
      </c>
      <c r="D2430" s="22">
        <v>307</v>
      </c>
      <c r="E2430" s="22" t="s">
        <v>75</v>
      </c>
      <c r="G2430" s="61" t="s">
        <v>77</v>
      </c>
      <c r="H2430" s="46">
        <v>0</v>
      </c>
      <c r="I2430" s="46">
        <v>0</v>
      </c>
      <c r="J2430" s="46">
        <v>0</v>
      </c>
      <c r="K2430" s="46">
        <v>0</v>
      </c>
    </row>
    <row r="2431" spans="1:11" hidden="1" x14ac:dyDescent="0.25">
      <c r="A2431" s="22" t="s">
        <v>4587</v>
      </c>
      <c r="B2431" s="22">
        <v>2005</v>
      </c>
      <c r="C2431" s="22" t="s">
        <v>5577</v>
      </c>
      <c r="D2431" s="22">
        <v>308</v>
      </c>
      <c r="E2431" s="22" t="s">
        <v>75</v>
      </c>
      <c r="F2431" s="22" t="s">
        <v>5086</v>
      </c>
      <c r="G2431" s="61" t="s">
        <v>77</v>
      </c>
      <c r="H2431" s="46">
        <v>0.6</v>
      </c>
      <c r="I2431" s="46">
        <v>0</v>
      </c>
      <c r="J2431" s="46">
        <v>0</v>
      </c>
      <c r="K2431" s="46">
        <v>0.7</v>
      </c>
    </row>
    <row r="2432" spans="1:11" hidden="1" x14ac:dyDescent="0.25">
      <c r="A2432" s="22" t="s">
        <v>4588</v>
      </c>
      <c r="B2432" s="22">
        <v>2005</v>
      </c>
      <c r="C2432" s="22" t="s">
        <v>5577</v>
      </c>
      <c r="D2432" s="22">
        <v>309</v>
      </c>
      <c r="E2432" s="22" t="s">
        <v>75</v>
      </c>
      <c r="F2432" s="22" t="s">
        <v>5087</v>
      </c>
      <c r="G2432" s="61" t="s">
        <v>77</v>
      </c>
      <c r="H2432" s="46">
        <v>0.6</v>
      </c>
      <c r="I2432" s="46">
        <v>0</v>
      </c>
      <c r="J2432" s="46">
        <v>0</v>
      </c>
      <c r="K2432" s="46">
        <v>0.6</v>
      </c>
    </row>
    <row r="2433" spans="1:11" hidden="1" x14ac:dyDescent="0.25">
      <c r="A2433" s="22" t="s">
        <v>4589</v>
      </c>
      <c r="B2433" s="22">
        <v>2005</v>
      </c>
      <c r="C2433" s="22" t="s">
        <v>5577</v>
      </c>
      <c r="D2433" s="22">
        <v>310</v>
      </c>
      <c r="E2433" s="22" t="s">
        <v>75</v>
      </c>
      <c r="G2433" s="61" t="s">
        <v>77</v>
      </c>
      <c r="H2433" s="46">
        <v>0</v>
      </c>
      <c r="I2433" s="46">
        <v>0</v>
      </c>
      <c r="J2433" s="46">
        <v>0</v>
      </c>
      <c r="K2433" s="46">
        <v>0</v>
      </c>
    </row>
    <row r="2434" spans="1:11" hidden="1" x14ac:dyDescent="0.25">
      <c r="A2434" s="22" t="s">
        <v>4590</v>
      </c>
      <c r="B2434" s="22">
        <v>2005</v>
      </c>
      <c r="C2434" s="22" t="s">
        <v>5577</v>
      </c>
      <c r="D2434" s="22">
        <v>311</v>
      </c>
      <c r="E2434" s="22" t="s">
        <v>75</v>
      </c>
      <c r="F2434" s="22" t="s">
        <v>5088</v>
      </c>
      <c r="G2434" s="61" t="s">
        <v>77</v>
      </c>
      <c r="H2434" s="46">
        <v>2.2000000000000002</v>
      </c>
      <c r="I2434" s="46">
        <v>0.3</v>
      </c>
      <c r="J2434" s="46">
        <v>0</v>
      </c>
      <c r="K2434" s="46">
        <v>1.4</v>
      </c>
    </row>
    <row r="2435" spans="1:11" hidden="1" x14ac:dyDescent="0.25">
      <c r="A2435" s="22" t="s">
        <v>4591</v>
      </c>
      <c r="B2435" s="22">
        <v>2005</v>
      </c>
      <c r="C2435" s="22" t="s">
        <v>5577</v>
      </c>
      <c r="D2435" s="22">
        <v>312</v>
      </c>
      <c r="E2435" s="22" t="s">
        <v>75</v>
      </c>
      <c r="F2435" s="22" t="s">
        <v>5089</v>
      </c>
      <c r="G2435" s="61" t="s">
        <v>77</v>
      </c>
      <c r="H2435" s="46">
        <v>0.1</v>
      </c>
      <c r="I2435" s="46">
        <v>0</v>
      </c>
      <c r="J2435" s="46">
        <v>0</v>
      </c>
      <c r="K2435" s="46">
        <v>0.2</v>
      </c>
    </row>
    <row r="2436" spans="1:11" hidden="1" x14ac:dyDescent="0.25">
      <c r="A2436" s="22" t="s">
        <v>4592</v>
      </c>
      <c r="B2436" s="22">
        <v>2005</v>
      </c>
      <c r="C2436" s="22" t="s">
        <v>5577</v>
      </c>
      <c r="D2436" s="22">
        <v>313</v>
      </c>
      <c r="E2436" s="22" t="s">
        <v>75</v>
      </c>
      <c r="G2436" s="61" t="s">
        <v>77</v>
      </c>
      <c r="H2436" s="46">
        <v>0</v>
      </c>
      <c r="I2436" s="46">
        <v>0</v>
      </c>
      <c r="J2436" s="46">
        <v>0</v>
      </c>
      <c r="K2436" s="46">
        <v>0</v>
      </c>
    </row>
    <row r="2437" spans="1:11" hidden="1" x14ac:dyDescent="0.25">
      <c r="A2437" s="22" t="s">
        <v>4593</v>
      </c>
      <c r="B2437" s="22">
        <v>2005</v>
      </c>
      <c r="C2437" s="22" t="s">
        <v>5577</v>
      </c>
      <c r="D2437" s="22">
        <v>314</v>
      </c>
      <c r="E2437" s="22" t="s">
        <v>75</v>
      </c>
      <c r="F2437" s="22" t="s">
        <v>5090</v>
      </c>
      <c r="G2437" s="61" t="s">
        <v>77</v>
      </c>
      <c r="H2437" s="46">
        <v>0.2</v>
      </c>
      <c r="I2437" s="46">
        <v>0</v>
      </c>
      <c r="J2437" s="46">
        <v>0</v>
      </c>
      <c r="K2437" s="46">
        <v>0.2</v>
      </c>
    </row>
    <row r="2438" spans="1:11" hidden="1" x14ac:dyDescent="0.25">
      <c r="A2438" s="22" t="s">
        <v>4594</v>
      </c>
      <c r="B2438" s="22">
        <v>2005</v>
      </c>
      <c r="C2438" s="22" t="s">
        <v>5577</v>
      </c>
      <c r="D2438" s="22">
        <v>315</v>
      </c>
      <c r="E2438" s="22" t="s">
        <v>75</v>
      </c>
      <c r="F2438" s="22" t="s">
        <v>5091</v>
      </c>
      <c r="G2438" s="61" t="s">
        <v>77</v>
      </c>
      <c r="H2438" s="46">
        <v>0.1</v>
      </c>
      <c r="I2438" s="46">
        <v>0</v>
      </c>
      <c r="J2438" s="46">
        <v>0</v>
      </c>
      <c r="K2438" s="46">
        <v>0.3</v>
      </c>
    </row>
    <row r="2439" spans="1:11" hidden="1" x14ac:dyDescent="0.25">
      <c r="A2439" s="22" t="s">
        <v>4523</v>
      </c>
      <c r="B2439" s="22">
        <v>2005</v>
      </c>
      <c r="C2439" s="22" t="s">
        <v>5577</v>
      </c>
      <c r="D2439" s="22">
        <v>316</v>
      </c>
      <c r="E2439" s="22" t="s">
        <v>71</v>
      </c>
      <c r="G2439" s="61" t="s">
        <v>77</v>
      </c>
      <c r="H2439" s="46">
        <v>0</v>
      </c>
      <c r="I2439" s="46">
        <v>0</v>
      </c>
      <c r="J2439" s="46">
        <v>0</v>
      </c>
      <c r="K2439" s="46">
        <v>0</v>
      </c>
    </row>
    <row r="2440" spans="1:11" hidden="1" x14ac:dyDescent="0.25">
      <c r="A2440" s="22" t="s">
        <v>4524</v>
      </c>
      <c r="B2440" s="22">
        <v>2005</v>
      </c>
      <c r="C2440" s="22" t="s">
        <v>5577</v>
      </c>
      <c r="D2440" s="22">
        <v>317</v>
      </c>
      <c r="E2440" s="22" t="s">
        <v>71</v>
      </c>
      <c r="F2440" s="22" t="s">
        <v>5046</v>
      </c>
      <c r="G2440" s="61" t="s">
        <v>77</v>
      </c>
      <c r="H2440" s="46">
        <v>1.2</v>
      </c>
      <c r="I2440" s="46">
        <v>0</v>
      </c>
      <c r="J2440" s="46">
        <v>0</v>
      </c>
      <c r="K2440" s="46">
        <v>2.2999999999999998</v>
      </c>
    </row>
    <row r="2441" spans="1:11" hidden="1" x14ac:dyDescent="0.25">
      <c r="A2441" s="22" t="s">
        <v>4525</v>
      </c>
      <c r="B2441" s="22">
        <v>2005</v>
      </c>
      <c r="C2441" s="22" t="s">
        <v>5577</v>
      </c>
      <c r="D2441" s="22">
        <v>318</v>
      </c>
      <c r="E2441" s="22" t="s">
        <v>71</v>
      </c>
      <c r="F2441" s="22" t="s">
        <v>5047</v>
      </c>
      <c r="G2441" s="61" t="s">
        <v>77</v>
      </c>
      <c r="H2441" s="46">
        <v>0.4</v>
      </c>
      <c r="I2441" s="46">
        <v>0</v>
      </c>
      <c r="J2441" s="46">
        <v>0</v>
      </c>
      <c r="K2441" s="46">
        <v>0.2</v>
      </c>
    </row>
    <row r="2442" spans="1:11" hidden="1" x14ac:dyDescent="0.25">
      <c r="A2442" s="22" t="s">
        <v>4526</v>
      </c>
      <c r="B2442" s="22">
        <v>2005</v>
      </c>
      <c r="C2442" s="22" t="s">
        <v>5577</v>
      </c>
      <c r="D2442" s="22">
        <v>319</v>
      </c>
      <c r="E2442" s="22" t="s">
        <v>71</v>
      </c>
      <c r="G2442" s="61" t="s">
        <v>77</v>
      </c>
      <c r="H2442" s="46">
        <v>0</v>
      </c>
      <c r="I2442" s="46">
        <v>0</v>
      </c>
      <c r="J2442" s="46">
        <v>0</v>
      </c>
      <c r="K2442" s="46">
        <v>0</v>
      </c>
    </row>
    <row r="2443" spans="1:11" hidden="1" x14ac:dyDescent="0.25">
      <c r="A2443" s="22" t="s">
        <v>4527</v>
      </c>
      <c r="B2443" s="22">
        <v>2005</v>
      </c>
      <c r="C2443" s="22" t="s">
        <v>5577</v>
      </c>
      <c r="D2443" s="22">
        <v>320</v>
      </c>
      <c r="E2443" s="22" t="s">
        <v>71</v>
      </c>
      <c r="F2443" s="22" t="s">
        <v>5048</v>
      </c>
      <c r="G2443" s="61" t="s">
        <v>77</v>
      </c>
      <c r="H2443" s="46">
        <v>0.3</v>
      </c>
      <c r="I2443" s="46">
        <v>0</v>
      </c>
      <c r="J2443" s="46">
        <v>0</v>
      </c>
      <c r="K2443" s="46">
        <v>1.1000000000000001</v>
      </c>
    </row>
    <row r="2444" spans="1:11" hidden="1" x14ac:dyDescent="0.25">
      <c r="A2444" s="22" t="s">
        <v>4528</v>
      </c>
      <c r="B2444" s="22">
        <v>2005</v>
      </c>
      <c r="C2444" s="22" t="s">
        <v>5577</v>
      </c>
      <c r="D2444" s="22">
        <v>321</v>
      </c>
      <c r="E2444" s="22" t="s">
        <v>71</v>
      </c>
      <c r="F2444" s="22" t="s">
        <v>5049</v>
      </c>
      <c r="G2444" s="61" t="s">
        <v>77</v>
      </c>
      <c r="H2444" s="46">
        <v>0.3</v>
      </c>
      <c r="I2444" s="46">
        <v>0</v>
      </c>
      <c r="J2444" s="46">
        <v>0</v>
      </c>
      <c r="K2444" s="46">
        <v>0.2</v>
      </c>
    </row>
    <row r="2445" spans="1:11" hidden="1" x14ac:dyDescent="0.25">
      <c r="A2445" s="22" t="s">
        <v>4529</v>
      </c>
      <c r="B2445" s="22">
        <v>2005</v>
      </c>
      <c r="C2445" s="22" t="s">
        <v>5577</v>
      </c>
      <c r="D2445" s="22">
        <v>322</v>
      </c>
      <c r="E2445" s="22" t="s">
        <v>71</v>
      </c>
      <c r="G2445" s="61" t="s">
        <v>77</v>
      </c>
      <c r="H2445" s="46">
        <v>0</v>
      </c>
      <c r="I2445" s="46">
        <v>0</v>
      </c>
      <c r="J2445" s="46">
        <v>0</v>
      </c>
      <c r="K2445" s="46">
        <v>0.8</v>
      </c>
    </row>
    <row r="2446" spans="1:11" hidden="1" x14ac:dyDescent="0.25">
      <c r="A2446" s="22" t="s">
        <v>4530</v>
      </c>
      <c r="B2446" s="22">
        <v>2005</v>
      </c>
      <c r="C2446" s="22" t="s">
        <v>5577</v>
      </c>
      <c r="D2446" s="22">
        <v>323</v>
      </c>
      <c r="E2446" s="22" t="s">
        <v>71</v>
      </c>
      <c r="F2446" s="22" t="s">
        <v>5050</v>
      </c>
      <c r="G2446" s="61" t="s">
        <v>77</v>
      </c>
      <c r="H2446" s="46">
        <v>0.7</v>
      </c>
      <c r="I2446" s="46">
        <v>0</v>
      </c>
      <c r="J2446" s="46">
        <v>0</v>
      </c>
      <c r="K2446" s="46">
        <v>0.4</v>
      </c>
    </row>
    <row r="2447" spans="1:11" hidden="1" x14ac:dyDescent="0.25">
      <c r="A2447" s="22" t="s">
        <v>4531</v>
      </c>
      <c r="B2447" s="22">
        <v>2005</v>
      </c>
      <c r="C2447" s="22" t="s">
        <v>5577</v>
      </c>
      <c r="D2447" s="22">
        <v>324</v>
      </c>
      <c r="E2447" s="22" t="s">
        <v>71</v>
      </c>
      <c r="F2447" s="22" t="s">
        <v>5051</v>
      </c>
      <c r="G2447" s="61" t="s">
        <v>77</v>
      </c>
      <c r="H2447" s="46">
        <v>1</v>
      </c>
      <c r="I2447" s="46">
        <v>0</v>
      </c>
      <c r="J2447" s="46">
        <v>0</v>
      </c>
      <c r="K2447" s="46">
        <v>0.4</v>
      </c>
    </row>
    <row r="2448" spans="1:11" hidden="1" x14ac:dyDescent="0.25">
      <c r="A2448" s="22" t="s">
        <v>4532</v>
      </c>
      <c r="B2448" s="22">
        <v>2005</v>
      </c>
      <c r="C2448" s="22" t="s">
        <v>5577</v>
      </c>
      <c r="D2448" s="22">
        <v>325</v>
      </c>
      <c r="E2448" s="22" t="s">
        <v>71</v>
      </c>
      <c r="G2448" s="61" t="s">
        <v>77</v>
      </c>
      <c r="H2448" s="46">
        <v>0</v>
      </c>
      <c r="I2448" s="46">
        <v>0</v>
      </c>
      <c r="J2448" s="46">
        <v>0</v>
      </c>
      <c r="K2448" s="46">
        <v>0</v>
      </c>
    </row>
    <row r="2449" spans="1:11" hidden="1" x14ac:dyDescent="0.25">
      <c r="A2449" s="22" t="s">
        <v>4533</v>
      </c>
      <c r="B2449" s="22">
        <v>2005</v>
      </c>
      <c r="C2449" s="22" t="s">
        <v>5577</v>
      </c>
      <c r="D2449" s="22">
        <v>326</v>
      </c>
      <c r="E2449" s="22" t="s">
        <v>71</v>
      </c>
      <c r="F2449" s="22" t="s">
        <v>5052</v>
      </c>
      <c r="G2449" s="61" t="s">
        <v>77</v>
      </c>
      <c r="H2449" s="46">
        <v>0.3</v>
      </c>
      <c r="I2449" s="46">
        <v>0</v>
      </c>
      <c r="J2449" s="46">
        <v>0</v>
      </c>
      <c r="K2449" s="46">
        <v>0.4</v>
      </c>
    </row>
    <row r="2450" spans="1:11" hidden="1" x14ac:dyDescent="0.25">
      <c r="A2450" s="22" t="s">
        <v>4534</v>
      </c>
      <c r="B2450" s="22">
        <v>2005</v>
      </c>
      <c r="C2450" s="22" t="s">
        <v>5577</v>
      </c>
      <c r="D2450" s="22">
        <v>327</v>
      </c>
      <c r="E2450" s="22" t="s">
        <v>71</v>
      </c>
      <c r="F2450" s="22" t="s">
        <v>5053</v>
      </c>
      <c r="G2450" s="61" t="s">
        <v>77</v>
      </c>
      <c r="H2450" s="46">
        <v>0.7</v>
      </c>
      <c r="I2450" s="46">
        <v>0</v>
      </c>
      <c r="J2450" s="46">
        <v>0</v>
      </c>
      <c r="K2450" s="46">
        <v>0.4</v>
      </c>
    </row>
    <row r="2451" spans="1:11" hidden="1" x14ac:dyDescent="0.25">
      <c r="A2451" s="22" t="s">
        <v>4535</v>
      </c>
      <c r="B2451" s="22">
        <v>2005</v>
      </c>
      <c r="C2451" s="22" t="s">
        <v>5577</v>
      </c>
      <c r="D2451" s="22">
        <v>328</v>
      </c>
      <c r="E2451" s="22" t="s">
        <v>71</v>
      </c>
      <c r="G2451" s="61" t="s">
        <v>77</v>
      </c>
      <c r="H2451" s="46">
        <v>0</v>
      </c>
      <c r="I2451" s="46">
        <v>0</v>
      </c>
      <c r="J2451" s="46">
        <v>0</v>
      </c>
      <c r="K2451" s="46">
        <v>0</v>
      </c>
    </row>
    <row r="2452" spans="1:11" hidden="1" x14ac:dyDescent="0.25">
      <c r="A2452" s="22" t="s">
        <v>4536</v>
      </c>
      <c r="B2452" s="22">
        <v>2005</v>
      </c>
      <c r="C2452" s="22" t="s">
        <v>5577</v>
      </c>
      <c r="D2452" s="22">
        <v>329</v>
      </c>
      <c r="E2452" s="22" t="s">
        <v>71</v>
      </c>
      <c r="F2452" s="22" t="s">
        <v>5054</v>
      </c>
      <c r="G2452" s="61" t="s">
        <v>77</v>
      </c>
      <c r="H2452" s="46">
        <v>0.7</v>
      </c>
      <c r="I2452" s="46">
        <v>0</v>
      </c>
      <c r="J2452" s="46">
        <v>0</v>
      </c>
      <c r="K2452" s="46">
        <v>0.3</v>
      </c>
    </row>
    <row r="2453" spans="1:11" hidden="1" x14ac:dyDescent="0.25">
      <c r="A2453" s="22" t="s">
        <v>4537</v>
      </c>
      <c r="B2453" s="22">
        <v>2005</v>
      </c>
      <c r="C2453" s="22" t="s">
        <v>5577</v>
      </c>
      <c r="D2453" s="22">
        <v>330</v>
      </c>
      <c r="E2453" s="22" t="s">
        <v>71</v>
      </c>
      <c r="F2453" s="22" t="s">
        <v>5055</v>
      </c>
      <c r="G2453" s="61" t="s">
        <v>77</v>
      </c>
      <c r="H2453" s="46">
        <v>0.5</v>
      </c>
      <c r="I2453" s="46">
        <v>0</v>
      </c>
      <c r="J2453" s="46">
        <v>0</v>
      </c>
      <c r="K2453" s="46">
        <v>0.2</v>
      </c>
    </row>
    <row r="2454" spans="1:11" hidden="1" x14ac:dyDescent="0.25">
      <c r="A2454" s="22" t="s">
        <v>4538</v>
      </c>
      <c r="B2454" s="22">
        <v>2005</v>
      </c>
      <c r="C2454" s="22" t="s">
        <v>5577</v>
      </c>
      <c r="D2454" s="22">
        <v>331</v>
      </c>
      <c r="E2454" s="22" t="s">
        <v>71</v>
      </c>
      <c r="G2454" s="61" t="s">
        <v>77</v>
      </c>
      <c r="H2454" s="46">
        <v>0</v>
      </c>
      <c r="I2454" s="46">
        <v>0</v>
      </c>
      <c r="J2454" s="46">
        <v>0</v>
      </c>
      <c r="K2454" s="46">
        <v>0</v>
      </c>
    </row>
    <row r="2455" spans="1:11" hidden="1" x14ac:dyDescent="0.25">
      <c r="A2455" s="22" t="s">
        <v>4539</v>
      </c>
      <c r="B2455" s="22">
        <v>2005</v>
      </c>
      <c r="C2455" s="22" t="s">
        <v>5577</v>
      </c>
      <c r="D2455" s="22">
        <v>332</v>
      </c>
      <c r="E2455" s="22" t="s">
        <v>71</v>
      </c>
      <c r="F2455" s="22" t="s">
        <v>5056</v>
      </c>
      <c r="G2455" s="61" t="s">
        <v>77</v>
      </c>
      <c r="H2455" s="46">
        <v>0.2</v>
      </c>
      <c r="I2455" s="46">
        <v>0</v>
      </c>
      <c r="J2455" s="46">
        <v>0</v>
      </c>
      <c r="K2455" s="46">
        <v>0</v>
      </c>
    </row>
    <row r="2456" spans="1:11" hidden="1" x14ac:dyDescent="0.25">
      <c r="A2456" s="22" t="s">
        <v>4540</v>
      </c>
      <c r="B2456" s="22">
        <v>2005</v>
      </c>
      <c r="C2456" s="22" t="s">
        <v>5577</v>
      </c>
      <c r="D2456" s="22">
        <v>333</v>
      </c>
      <c r="E2456" s="22" t="s">
        <v>71</v>
      </c>
      <c r="F2456" s="22" t="s">
        <v>5057</v>
      </c>
      <c r="G2456" s="61" t="s">
        <v>77</v>
      </c>
      <c r="H2456" s="46">
        <v>0.6</v>
      </c>
      <c r="I2456" s="46">
        <v>0</v>
      </c>
      <c r="J2456" s="46">
        <v>0</v>
      </c>
      <c r="K2456" s="46">
        <v>0.4</v>
      </c>
    </row>
    <row r="2457" spans="1:11" hidden="1" x14ac:dyDescent="0.25">
      <c r="A2457" s="22" t="s">
        <v>4445</v>
      </c>
      <c r="B2457" s="115">
        <v>2008</v>
      </c>
      <c r="C2457" s="22" t="s">
        <v>5577</v>
      </c>
      <c r="D2457" s="22">
        <v>167</v>
      </c>
      <c r="E2457" s="22" t="s">
        <v>261</v>
      </c>
      <c r="G2457" s="61" t="s">
        <v>88</v>
      </c>
      <c r="H2457" s="65">
        <v>0.01</v>
      </c>
      <c r="I2457" s="65">
        <v>0</v>
      </c>
      <c r="J2457" s="65">
        <v>0</v>
      </c>
      <c r="K2457" s="65">
        <v>0</v>
      </c>
    </row>
    <row r="2458" spans="1:11" hidden="1" x14ac:dyDescent="0.25">
      <c r="A2458" s="22" t="s">
        <v>4446</v>
      </c>
      <c r="B2458" s="22">
        <v>2008</v>
      </c>
      <c r="C2458" s="22" t="s">
        <v>5577</v>
      </c>
      <c r="D2458" s="22">
        <v>168</v>
      </c>
      <c r="E2458" s="22" t="s">
        <v>261</v>
      </c>
      <c r="F2458" s="22" t="s">
        <v>5001</v>
      </c>
      <c r="G2458" s="61" t="s">
        <v>88</v>
      </c>
      <c r="H2458" s="65">
        <v>1.37</v>
      </c>
      <c r="I2458" s="65">
        <v>0</v>
      </c>
      <c r="J2458" s="65">
        <v>0</v>
      </c>
      <c r="K2458" s="65">
        <v>0.36</v>
      </c>
    </row>
    <row r="2459" spans="1:11" hidden="1" x14ac:dyDescent="0.25">
      <c r="A2459" s="22" t="s">
        <v>4447</v>
      </c>
      <c r="B2459" s="22">
        <v>2008</v>
      </c>
      <c r="C2459" s="22" t="s">
        <v>5577</v>
      </c>
      <c r="D2459" s="22">
        <v>169</v>
      </c>
      <c r="E2459" s="22" t="s">
        <v>261</v>
      </c>
      <c r="G2459" s="61" t="s">
        <v>88</v>
      </c>
      <c r="H2459" s="65">
        <v>0.01</v>
      </c>
      <c r="I2459" s="65">
        <v>0</v>
      </c>
      <c r="J2459" s="65">
        <v>0</v>
      </c>
      <c r="K2459" s="65">
        <v>0.01</v>
      </c>
    </row>
    <row r="2460" spans="1:11" hidden="1" x14ac:dyDescent="0.25">
      <c r="A2460" s="22" t="s">
        <v>4448</v>
      </c>
      <c r="B2460" s="22">
        <v>2008</v>
      </c>
      <c r="C2460" s="22" t="s">
        <v>5577</v>
      </c>
      <c r="D2460" s="22">
        <v>170</v>
      </c>
      <c r="E2460" s="22" t="s">
        <v>261</v>
      </c>
      <c r="F2460" s="22" t="s">
        <v>5002</v>
      </c>
      <c r="G2460" s="61" t="s">
        <v>88</v>
      </c>
      <c r="H2460" s="65">
        <v>1.82</v>
      </c>
      <c r="I2460" s="65">
        <v>0</v>
      </c>
      <c r="J2460" s="65">
        <v>0</v>
      </c>
      <c r="K2460" s="65">
        <v>0.05</v>
      </c>
    </row>
    <row r="2461" spans="1:11" hidden="1" x14ac:dyDescent="0.25">
      <c r="A2461" s="22" t="s">
        <v>4449</v>
      </c>
      <c r="B2461" s="22">
        <v>2008</v>
      </c>
      <c r="C2461" s="22" t="s">
        <v>5577</v>
      </c>
      <c r="D2461" s="22">
        <v>171</v>
      </c>
      <c r="E2461" s="22" t="s">
        <v>261</v>
      </c>
      <c r="G2461" s="61" t="s">
        <v>88</v>
      </c>
      <c r="H2461" s="65">
        <v>0</v>
      </c>
      <c r="I2461" s="65">
        <v>0</v>
      </c>
      <c r="J2461" s="65">
        <v>0</v>
      </c>
      <c r="K2461" s="65">
        <v>0</v>
      </c>
    </row>
    <row r="2462" spans="1:11" hidden="1" x14ac:dyDescent="0.25">
      <c r="A2462" s="22" t="s">
        <v>4450</v>
      </c>
      <c r="B2462" s="22">
        <v>2008</v>
      </c>
      <c r="C2462" s="22" t="s">
        <v>5577</v>
      </c>
      <c r="D2462" s="22">
        <v>172</v>
      </c>
      <c r="E2462" s="22" t="s">
        <v>261</v>
      </c>
      <c r="F2462" s="22" t="s">
        <v>5003</v>
      </c>
      <c r="G2462" s="61" t="s">
        <v>88</v>
      </c>
      <c r="H2462" s="65">
        <v>0.16</v>
      </c>
      <c r="I2462" s="65">
        <v>0</v>
      </c>
      <c r="J2462" s="65">
        <v>0</v>
      </c>
      <c r="K2462" s="65">
        <v>0.02</v>
      </c>
    </row>
    <row r="2463" spans="1:11" hidden="1" x14ac:dyDescent="0.25">
      <c r="A2463" s="22" t="s">
        <v>4451</v>
      </c>
      <c r="B2463" s="22">
        <v>2008</v>
      </c>
      <c r="C2463" s="22" t="s">
        <v>5577</v>
      </c>
      <c r="D2463" s="22">
        <v>173</v>
      </c>
      <c r="E2463" s="22" t="s">
        <v>261</v>
      </c>
      <c r="G2463" s="61" t="s">
        <v>88</v>
      </c>
      <c r="H2463" s="65">
        <v>0.01</v>
      </c>
      <c r="I2463" s="65">
        <v>0</v>
      </c>
      <c r="J2463" s="65">
        <v>0</v>
      </c>
      <c r="K2463" s="65">
        <v>0</v>
      </c>
    </row>
    <row r="2464" spans="1:11" hidden="1" x14ac:dyDescent="0.25">
      <c r="A2464" s="22" t="s">
        <v>4452</v>
      </c>
      <c r="B2464" s="22">
        <v>2008</v>
      </c>
      <c r="C2464" s="22" t="s">
        <v>5577</v>
      </c>
      <c r="D2464" s="22">
        <v>174</v>
      </c>
      <c r="E2464" s="22" t="s">
        <v>261</v>
      </c>
      <c r="F2464" s="22" t="s">
        <v>5004</v>
      </c>
      <c r="G2464" s="61" t="s">
        <v>88</v>
      </c>
      <c r="H2464" s="65">
        <v>1.83</v>
      </c>
      <c r="I2464" s="65">
        <v>0</v>
      </c>
      <c r="J2464" s="65">
        <v>0</v>
      </c>
      <c r="K2464" s="65">
        <v>0.04</v>
      </c>
    </row>
    <row r="2465" spans="1:11" hidden="1" x14ac:dyDescent="0.25">
      <c r="A2465" s="22" t="s">
        <v>4453</v>
      </c>
      <c r="B2465" s="22">
        <v>2008</v>
      </c>
      <c r="C2465" s="22" t="s">
        <v>5577</v>
      </c>
      <c r="D2465" s="22">
        <v>175</v>
      </c>
      <c r="E2465" s="22" t="s">
        <v>261</v>
      </c>
      <c r="G2465" s="61" t="s">
        <v>88</v>
      </c>
      <c r="H2465" s="65">
        <v>0.01</v>
      </c>
      <c r="I2465" s="65">
        <v>0</v>
      </c>
      <c r="J2465" s="65">
        <v>0</v>
      </c>
      <c r="K2465" s="65">
        <v>0</v>
      </c>
    </row>
    <row r="2466" spans="1:11" hidden="1" x14ac:dyDescent="0.25">
      <c r="A2466" s="22" t="s">
        <v>4454</v>
      </c>
      <c r="B2466" s="22">
        <v>2008</v>
      </c>
      <c r="C2466" s="22" t="s">
        <v>5577</v>
      </c>
      <c r="D2466" s="22">
        <v>176</v>
      </c>
      <c r="E2466" s="22" t="s">
        <v>261</v>
      </c>
      <c r="F2466" s="22" t="s">
        <v>5005</v>
      </c>
      <c r="G2466" s="61" t="s">
        <v>88</v>
      </c>
      <c r="H2466" s="65">
        <v>0.25</v>
      </c>
      <c r="I2466" s="65">
        <v>0</v>
      </c>
      <c r="J2466" s="65">
        <v>0</v>
      </c>
      <c r="K2466" s="65">
        <v>0.06</v>
      </c>
    </row>
    <row r="2467" spans="1:11" hidden="1" x14ac:dyDescent="0.25">
      <c r="A2467" s="22" t="s">
        <v>4780</v>
      </c>
      <c r="B2467" s="22">
        <v>2008</v>
      </c>
      <c r="C2467" s="22" t="s">
        <v>5577</v>
      </c>
      <c r="D2467" s="22">
        <v>177</v>
      </c>
      <c r="E2467" s="22" t="s">
        <v>263</v>
      </c>
      <c r="G2467" s="61" t="s">
        <v>88</v>
      </c>
      <c r="H2467" s="65">
        <v>0</v>
      </c>
      <c r="I2467" s="65">
        <v>0</v>
      </c>
      <c r="J2467" s="65">
        <v>0</v>
      </c>
      <c r="K2467" s="65">
        <v>0</v>
      </c>
    </row>
    <row r="2468" spans="1:11" hidden="1" x14ac:dyDescent="0.25">
      <c r="A2468" s="22" t="s">
        <v>4781</v>
      </c>
      <c r="B2468" s="22">
        <v>2008</v>
      </c>
      <c r="C2468" s="22" t="s">
        <v>5577</v>
      </c>
      <c r="D2468" s="22">
        <v>178</v>
      </c>
      <c r="E2468" s="22" t="s">
        <v>263</v>
      </c>
      <c r="F2468" s="22" t="s">
        <v>5199</v>
      </c>
      <c r="G2468" s="61" t="s">
        <v>88</v>
      </c>
      <c r="H2468" s="65">
        <v>3.6</v>
      </c>
      <c r="I2468" s="65">
        <v>0</v>
      </c>
      <c r="J2468" s="65">
        <v>0</v>
      </c>
      <c r="K2468" s="65">
        <v>0</v>
      </c>
    </row>
    <row r="2469" spans="1:11" hidden="1" x14ac:dyDescent="0.25">
      <c r="A2469" s="22" t="s">
        <v>4782</v>
      </c>
      <c r="B2469" s="22">
        <v>2008</v>
      </c>
      <c r="C2469" s="22" t="s">
        <v>5577</v>
      </c>
      <c r="D2469" s="22">
        <v>179</v>
      </c>
      <c r="E2469" s="22" t="s">
        <v>263</v>
      </c>
      <c r="F2469" s="22" t="s">
        <v>5200</v>
      </c>
      <c r="G2469" s="61" t="s">
        <v>88</v>
      </c>
      <c r="H2469" s="65">
        <v>2.75</v>
      </c>
      <c r="I2469" s="65">
        <v>0</v>
      </c>
      <c r="J2469" s="65">
        <v>0</v>
      </c>
      <c r="K2469" s="65">
        <v>0.32</v>
      </c>
    </row>
    <row r="2470" spans="1:11" hidden="1" x14ac:dyDescent="0.25">
      <c r="A2470" s="22" t="s">
        <v>4783</v>
      </c>
      <c r="B2470" s="22">
        <v>2008</v>
      </c>
      <c r="C2470" s="22" t="s">
        <v>5577</v>
      </c>
      <c r="D2470" s="22">
        <v>180</v>
      </c>
      <c r="E2470" s="22" t="s">
        <v>263</v>
      </c>
      <c r="G2470" s="61" t="s">
        <v>88</v>
      </c>
      <c r="H2470" s="65">
        <v>0</v>
      </c>
      <c r="I2470" s="65">
        <v>0</v>
      </c>
      <c r="J2470" s="65">
        <v>0</v>
      </c>
      <c r="K2470" s="65">
        <v>0.01</v>
      </c>
    </row>
    <row r="2471" spans="1:11" hidden="1" x14ac:dyDescent="0.25">
      <c r="A2471" s="22" t="s">
        <v>4784</v>
      </c>
      <c r="B2471" s="22">
        <v>2008</v>
      </c>
      <c r="C2471" s="22" t="s">
        <v>5577</v>
      </c>
      <c r="D2471" s="22">
        <v>181</v>
      </c>
      <c r="E2471" s="22" t="s">
        <v>263</v>
      </c>
      <c r="F2471" s="22" t="s">
        <v>5201</v>
      </c>
      <c r="G2471" s="61" t="s">
        <v>88</v>
      </c>
      <c r="H2471" s="65">
        <v>2.73</v>
      </c>
      <c r="I2471" s="65">
        <v>0</v>
      </c>
      <c r="J2471" s="65">
        <v>0</v>
      </c>
      <c r="K2471" s="65">
        <v>0</v>
      </c>
    </row>
    <row r="2472" spans="1:11" hidden="1" x14ac:dyDescent="0.25">
      <c r="A2472" s="22" t="s">
        <v>4785</v>
      </c>
      <c r="B2472" s="22">
        <v>2008</v>
      </c>
      <c r="C2472" s="22" t="s">
        <v>5577</v>
      </c>
      <c r="D2472" s="22">
        <v>182</v>
      </c>
      <c r="E2472" s="22" t="s">
        <v>263</v>
      </c>
      <c r="F2472" s="22" t="s">
        <v>5202</v>
      </c>
      <c r="G2472" s="61" t="s">
        <v>88</v>
      </c>
      <c r="H2472" s="65">
        <v>6.76</v>
      </c>
      <c r="I2472" s="65">
        <v>0</v>
      </c>
      <c r="J2472" s="65">
        <v>0</v>
      </c>
      <c r="K2472" s="65">
        <v>0.06</v>
      </c>
    </row>
    <row r="2473" spans="1:11" hidden="1" x14ac:dyDescent="0.25">
      <c r="A2473" s="22" t="s">
        <v>4786</v>
      </c>
      <c r="B2473" s="22">
        <v>2008</v>
      </c>
      <c r="C2473" s="22" t="s">
        <v>5577</v>
      </c>
      <c r="D2473" s="22">
        <v>183</v>
      </c>
      <c r="E2473" s="22" t="s">
        <v>263</v>
      </c>
      <c r="G2473" s="61" t="s">
        <v>88</v>
      </c>
      <c r="H2473" s="65">
        <v>0</v>
      </c>
      <c r="I2473" s="65">
        <v>0</v>
      </c>
      <c r="J2473" s="65">
        <v>0</v>
      </c>
      <c r="K2473" s="65">
        <v>0</v>
      </c>
    </row>
    <row r="2474" spans="1:11" hidden="1" x14ac:dyDescent="0.25">
      <c r="A2474" s="22" t="s">
        <v>4787</v>
      </c>
      <c r="B2474" s="22">
        <v>2008</v>
      </c>
      <c r="C2474" s="22" t="s">
        <v>5577</v>
      </c>
      <c r="D2474" s="22">
        <v>184</v>
      </c>
      <c r="E2474" s="22" t="s">
        <v>263</v>
      </c>
      <c r="F2474" s="22" t="s">
        <v>5203</v>
      </c>
      <c r="G2474" s="61" t="s">
        <v>88</v>
      </c>
      <c r="H2474" s="65">
        <v>5.85</v>
      </c>
      <c r="I2474" s="65">
        <v>0</v>
      </c>
      <c r="J2474" s="65">
        <v>0</v>
      </c>
      <c r="K2474" s="65">
        <v>0.36</v>
      </c>
    </row>
    <row r="2475" spans="1:11" hidden="1" x14ac:dyDescent="0.25">
      <c r="A2475" s="22" t="s">
        <v>4788</v>
      </c>
      <c r="B2475" s="22">
        <v>2008</v>
      </c>
      <c r="C2475" s="22" t="s">
        <v>5577</v>
      </c>
      <c r="D2475" s="22">
        <v>185</v>
      </c>
      <c r="E2475" s="22" t="s">
        <v>263</v>
      </c>
      <c r="F2475" s="22" t="s">
        <v>5204</v>
      </c>
      <c r="G2475" s="61" t="s">
        <v>88</v>
      </c>
      <c r="H2475" s="65">
        <v>3.98</v>
      </c>
      <c r="I2475" s="65">
        <v>0</v>
      </c>
      <c r="J2475" s="65">
        <v>0</v>
      </c>
      <c r="K2475" s="65">
        <v>0.18</v>
      </c>
    </row>
    <row r="2476" spans="1:11" hidden="1" x14ac:dyDescent="0.25">
      <c r="A2476" s="22" t="s">
        <v>4789</v>
      </c>
      <c r="B2476" s="22">
        <v>2008</v>
      </c>
      <c r="C2476" s="22" t="s">
        <v>5577</v>
      </c>
      <c r="D2476" s="22">
        <v>186</v>
      </c>
      <c r="E2476" s="22" t="s">
        <v>263</v>
      </c>
      <c r="G2476" s="61" t="s">
        <v>88</v>
      </c>
      <c r="H2476" s="65">
        <v>0</v>
      </c>
      <c r="I2476" s="65">
        <v>0</v>
      </c>
      <c r="J2476" s="65">
        <v>0</v>
      </c>
      <c r="K2476" s="65">
        <v>0</v>
      </c>
    </row>
    <row r="2477" spans="1:11" hidden="1" x14ac:dyDescent="0.25">
      <c r="A2477" s="22" t="s">
        <v>4790</v>
      </c>
      <c r="B2477" s="22">
        <v>2008</v>
      </c>
      <c r="C2477" s="22" t="s">
        <v>5577</v>
      </c>
      <c r="D2477" s="22">
        <v>187</v>
      </c>
      <c r="E2477" s="22" t="s">
        <v>263</v>
      </c>
      <c r="F2477" s="22" t="s">
        <v>5205</v>
      </c>
      <c r="G2477" s="61" t="s">
        <v>88</v>
      </c>
      <c r="H2477" s="65">
        <v>4.72</v>
      </c>
      <c r="I2477" s="65">
        <v>0</v>
      </c>
      <c r="J2477" s="65">
        <v>0</v>
      </c>
      <c r="K2477" s="65">
        <v>0.2</v>
      </c>
    </row>
    <row r="2478" spans="1:11" hidden="1" x14ac:dyDescent="0.25">
      <c r="A2478" s="22" t="s">
        <v>4791</v>
      </c>
      <c r="B2478" s="22">
        <v>2008</v>
      </c>
      <c r="C2478" s="22" t="s">
        <v>5577</v>
      </c>
      <c r="D2478" s="22">
        <v>188</v>
      </c>
      <c r="E2478" s="22" t="s">
        <v>263</v>
      </c>
      <c r="F2478" s="22" t="s">
        <v>5206</v>
      </c>
      <c r="G2478" s="61" t="s">
        <v>88</v>
      </c>
      <c r="H2478" s="65">
        <v>3.24</v>
      </c>
      <c r="I2478" s="65">
        <v>0</v>
      </c>
      <c r="J2478" s="65">
        <v>0</v>
      </c>
      <c r="K2478" s="65">
        <v>0</v>
      </c>
    </row>
    <row r="2479" spans="1:11" hidden="1" x14ac:dyDescent="0.25">
      <c r="A2479" s="22" t="s">
        <v>4792</v>
      </c>
      <c r="B2479" s="22">
        <v>2008</v>
      </c>
      <c r="C2479" s="22" t="s">
        <v>5577</v>
      </c>
      <c r="D2479" s="22">
        <v>189</v>
      </c>
      <c r="E2479" s="22" t="s">
        <v>263</v>
      </c>
      <c r="G2479" s="61" t="s">
        <v>88</v>
      </c>
      <c r="H2479" s="46">
        <v>0</v>
      </c>
      <c r="I2479" s="46">
        <v>0</v>
      </c>
      <c r="J2479" s="46">
        <v>0</v>
      </c>
      <c r="K2479" s="46">
        <v>0</v>
      </c>
    </row>
    <row r="2480" spans="1:11" hidden="1" x14ac:dyDescent="0.25">
      <c r="A2480" s="22" t="s">
        <v>4793</v>
      </c>
      <c r="B2480" s="22">
        <v>2008</v>
      </c>
      <c r="C2480" s="22" t="s">
        <v>5577</v>
      </c>
      <c r="D2480" s="22">
        <v>190</v>
      </c>
      <c r="E2480" s="22" t="s">
        <v>263</v>
      </c>
      <c r="F2480" s="22" t="s">
        <v>5207</v>
      </c>
      <c r="G2480" s="61" t="s">
        <v>88</v>
      </c>
      <c r="H2480" s="46">
        <v>3.79</v>
      </c>
      <c r="I2480" s="46">
        <v>0</v>
      </c>
      <c r="J2480" s="46">
        <v>0</v>
      </c>
      <c r="K2480" s="46">
        <v>0</v>
      </c>
    </row>
    <row r="2481" spans="1:16" hidden="1" x14ac:dyDescent="0.25">
      <c r="A2481" s="22" t="s">
        <v>4794</v>
      </c>
      <c r="B2481" s="22">
        <v>2008</v>
      </c>
      <c r="C2481" s="22" t="s">
        <v>5577</v>
      </c>
      <c r="D2481" s="22">
        <v>191</v>
      </c>
      <c r="E2481" s="22" t="s">
        <v>263</v>
      </c>
      <c r="F2481" s="22" t="s">
        <v>5208</v>
      </c>
      <c r="G2481" s="61" t="s">
        <v>88</v>
      </c>
      <c r="H2481" s="46">
        <v>3.63</v>
      </c>
      <c r="I2481" s="46">
        <v>0</v>
      </c>
      <c r="J2481" s="46">
        <v>0</v>
      </c>
      <c r="K2481" s="46">
        <v>0.01</v>
      </c>
    </row>
    <row r="2482" spans="1:16" hidden="1" x14ac:dyDescent="0.25">
      <c r="A2482" s="22" t="s">
        <v>4795</v>
      </c>
      <c r="B2482" s="22">
        <v>2008</v>
      </c>
      <c r="C2482" s="22" t="s">
        <v>5577</v>
      </c>
      <c r="D2482" s="22">
        <v>192</v>
      </c>
      <c r="E2482" s="22" t="s">
        <v>263</v>
      </c>
      <c r="G2482" s="61" t="s">
        <v>88</v>
      </c>
      <c r="H2482" s="46">
        <v>0.03</v>
      </c>
      <c r="I2482" s="46">
        <v>0</v>
      </c>
      <c r="J2482" s="46">
        <v>0</v>
      </c>
      <c r="K2482" s="46">
        <v>0</v>
      </c>
    </row>
    <row r="2483" spans="1:16" hidden="1" x14ac:dyDescent="0.25">
      <c r="A2483" s="22" t="s">
        <v>4796</v>
      </c>
      <c r="B2483" s="22">
        <v>2008</v>
      </c>
      <c r="C2483" s="22" t="s">
        <v>5577</v>
      </c>
      <c r="D2483" s="22">
        <v>193</v>
      </c>
      <c r="E2483" s="22" t="s">
        <v>263</v>
      </c>
      <c r="F2483" s="22" t="s">
        <v>5209</v>
      </c>
      <c r="G2483" s="61" t="s">
        <v>88</v>
      </c>
      <c r="H2483" s="46">
        <v>2.15</v>
      </c>
      <c r="I2483" s="46">
        <v>0</v>
      </c>
      <c r="J2483" s="46">
        <v>0</v>
      </c>
      <c r="K2483" s="46">
        <v>0.15</v>
      </c>
    </row>
    <row r="2484" spans="1:16" hidden="1" x14ac:dyDescent="0.25">
      <c r="A2484" s="22" t="s">
        <v>4797</v>
      </c>
      <c r="B2484" s="22">
        <v>2008</v>
      </c>
      <c r="C2484" s="22" t="s">
        <v>5577</v>
      </c>
      <c r="D2484" s="22">
        <v>194</v>
      </c>
      <c r="E2484" s="22" t="s">
        <v>263</v>
      </c>
      <c r="F2484" s="22" t="s">
        <v>5210</v>
      </c>
      <c r="G2484" s="61" t="s">
        <v>88</v>
      </c>
      <c r="H2484" s="46">
        <v>11.7</v>
      </c>
      <c r="I2484" s="46">
        <v>0</v>
      </c>
      <c r="J2484" s="46">
        <v>0</v>
      </c>
      <c r="K2484" s="46">
        <v>0</v>
      </c>
    </row>
    <row r="2485" spans="1:16" hidden="1" x14ac:dyDescent="0.25">
      <c r="A2485" s="22" t="s">
        <v>4455</v>
      </c>
      <c r="B2485" s="22">
        <v>2008</v>
      </c>
      <c r="C2485" s="22" t="s">
        <v>5577</v>
      </c>
      <c r="D2485" s="22">
        <v>195</v>
      </c>
      <c r="E2485" s="22" t="s">
        <v>261</v>
      </c>
      <c r="G2485" s="61" t="s">
        <v>88</v>
      </c>
      <c r="H2485" s="46">
        <v>0</v>
      </c>
      <c r="I2485" s="46">
        <v>0</v>
      </c>
      <c r="J2485" s="46">
        <v>0</v>
      </c>
      <c r="K2485" s="46">
        <v>0</v>
      </c>
    </row>
    <row r="2486" spans="1:16" hidden="1" x14ac:dyDescent="0.25">
      <c r="A2486" s="22" t="s">
        <v>4456</v>
      </c>
      <c r="B2486" s="22">
        <v>2008</v>
      </c>
      <c r="C2486" s="22" t="s">
        <v>5577</v>
      </c>
      <c r="D2486" s="22">
        <v>196</v>
      </c>
      <c r="E2486" s="22" t="s">
        <v>261</v>
      </c>
      <c r="G2486" s="61" t="s">
        <v>88</v>
      </c>
      <c r="H2486" s="46">
        <v>0</v>
      </c>
      <c r="I2486" s="46">
        <v>0</v>
      </c>
      <c r="J2486" s="46">
        <v>0</v>
      </c>
      <c r="K2486" s="46">
        <v>0</v>
      </c>
    </row>
    <row r="2487" spans="1:16" hidden="1" x14ac:dyDescent="0.25">
      <c r="A2487" s="22" t="s">
        <v>4392</v>
      </c>
      <c r="B2487" s="22">
        <v>2008</v>
      </c>
      <c r="C2487" s="22" t="s">
        <v>5577</v>
      </c>
      <c r="D2487" s="22">
        <v>213</v>
      </c>
      <c r="E2487" s="22" t="s">
        <v>264</v>
      </c>
      <c r="G2487" s="61" t="s">
        <v>114</v>
      </c>
      <c r="H2487" s="65">
        <v>0.01</v>
      </c>
      <c r="I2487" s="65">
        <v>0</v>
      </c>
      <c r="J2487" s="65">
        <v>0</v>
      </c>
      <c r="K2487" s="65">
        <v>0.03</v>
      </c>
      <c r="M2487" s="61" t="s">
        <v>88</v>
      </c>
      <c r="N2487" s="65">
        <v>0</v>
      </c>
      <c r="O2487" s="65">
        <v>0</v>
      </c>
      <c r="P2487" s="65">
        <v>0</v>
      </c>
    </row>
    <row r="2488" spans="1:16" hidden="1" x14ac:dyDescent="0.25">
      <c r="A2488" s="22" t="s">
        <v>4393</v>
      </c>
      <c r="B2488" s="22">
        <v>2008</v>
      </c>
      <c r="C2488" s="22" t="s">
        <v>5577</v>
      </c>
      <c r="D2488" s="22">
        <v>214</v>
      </c>
      <c r="E2488" s="22" t="s">
        <v>264</v>
      </c>
      <c r="F2488" s="22" t="s">
        <v>4984</v>
      </c>
      <c r="G2488" s="61" t="s">
        <v>114</v>
      </c>
      <c r="H2488" s="65">
        <v>0.31</v>
      </c>
      <c r="I2488" s="65">
        <v>0</v>
      </c>
      <c r="J2488" s="65">
        <v>0</v>
      </c>
      <c r="K2488" s="65">
        <v>0.54</v>
      </c>
      <c r="M2488" s="61" t="s">
        <v>88</v>
      </c>
      <c r="N2488" s="65">
        <v>0</v>
      </c>
      <c r="O2488" s="65">
        <v>0</v>
      </c>
      <c r="P2488" s="65">
        <v>0</v>
      </c>
    </row>
    <row r="2489" spans="1:16" hidden="1" x14ac:dyDescent="0.25">
      <c r="A2489" s="22" t="s">
        <v>4394</v>
      </c>
      <c r="B2489" s="22">
        <v>2008</v>
      </c>
      <c r="C2489" s="22" t="s">
        <v>5577</v>
      </c>
      <c r="D2489" s="22">
        <v>215</v>
      </c>
      <c r="E2489" s="22" t="s">
        <v>264</v>
      </c>
      <c r="G2489" s="61" t="s">
        <v>114</v>
      </c>
      <c r="H2489" s="46">
        <v>0</v>
      </c>
      <c r="I2489" s="46">
        <v>0</v>
      </c>
      <c r="J2489" s="46">
        <v>0</v>
      </c>
      <c r="K2489" s="65">
        <v>0</v>
      </c>
      <c r="M2489" s="61" t="s">
        <v>88</v>
      </c>
      <c r="N2489" s="65">
        <v>0.04</v>
      </c>
      <c r="O2489" s="65">
        <v>0</v>
      </c>
      <c r="P2489" s="65">
        <v>0</v>
      </c>
    </row>
    <row r="2490" spans="1:16" hidden="1" x14ac:dyDescent="0.25">
      <c r="A2490" s="22" t="s">
        <v>4395</v>
      </c>
      <c r="B2490" s="22">
        <v>2008</v>
      </c>
      <c r="C2490" s="22" t="s">
        <v>5577</v>
      </c>
      <c r="D2490" s="22">
        <v>216</v>
      </c>
      <c r="E2490" s="22" t="s">
        <v>264</v>
      </c>
      <c r="G2490" s="61" t="s">
        <v>114</v>
      </c>
      <c r="H2490" s="46">
        <v>0</v>
      </c>
      <c r="I2490" s="46">
        <v>0</v>
      </c>
      <c r="J2490" s="46">
        <v>0</v>
      </c>
      <c r="K2490" s="65">
        <v>0.14000000000000001</v>
      </c>
      <c r="L2490" s="22" t="s">
        <v>5269</v>
      </c>
      <c r="M2490" s="61" t="s">
        <v>88</v>
      </c>
      <c r="N2490" s="65">
        <v>0.11</v>
      </c>
      <c r="O2490" s="65">
        <v>0</v>
      </c>
      <c r="P2490" s="65">
        <v>0</v>
      </c>
    </row>
    <row r="2491" spans="1:16" hidden="1" x14ac:dyDescent="0.25">
      <c r="A2491" s="22" t="s">
        <v>4396</v>
      </c>
      <c r="B2491" s="22">
        <v>2008</v>
      </c>
      <c r="C2491" s="22" t="s">
        <v>5577</v>
      </c>
      <c r="D2491" s="22">
        <v>217</v>
      </c>
      <c r="E2491" s="22" t="s">
        <v>264</v>
      </c>
      <c r="G2491" s="61" t="s">
        <v>114</v>
      </c>
      <c r="H2491" s="65">
        <v>0</v>
      </c>
      <c r="I2491" s="65">
        <v>0</v>
      </c>
      <c r="J2491" s="65">
        <v>0</v>
      </c>
      <c r="K2491" s="65">
        <v>0.06</v>
      </c>
      <c r="M2491" s="61" t="s">
        <v>88</v>
      </c>
      <c r="N2491" s="65">
        <v>0</v>
      </c>
      <c r="O2491" s="65">
        <v>0</v>
      </c>
      <c r="P2491" s="65">
        <v>0</v>
      </c>
    </row>
    <row r="2492" spans="1:16" hidden="1" x14ac:dyDescent="0.25">
      <c r="A2492" s="22" t="s">
        <v>4397</v>
      </c>
      <c r="B2492" s="22">
        <v>2008</v>
      </c>
      <c r="C2492" s="22" t="s">
        <v>5577</v>
      </c>
      <c r="D2492" s="22">
        <v>218</v>
      </c>
      <c r="E2492" s="22" t="s">
        <v>264</v>
      </c>
      <c r="G2492" s="61" t="s">
        <v>114</v>
      </c>
      <c r="H2492" s="65">
        <v>0.03</v>
      </c>
      <c r="I2492" s="65">
        <v>0</v>
      </c>
      <c r="J2492" s="65">
        <v>0</v>
      </c>
      <c r="K2492" s="65">
        <v>0.01</v>
      </c>
      <c r="M2492" s="61" t="s">
        <v>88</v>
      </c>
      <c r="N2492" s="65">
        <v>0</v>
      </c>
      <c r="O2492" s="65">
        <v>0</v>
      </c>
      <c r="P2492" s="65">
        <v>0</v>
      </c>
    </row>
    <row r="2493" spans="1:16" hidden="1" x14ac:dyDescent="0.25">
      <c r="A2493" s="22" t="s">
        <v>4398</v>
      </c>
      <c r="B2493" s="22">
        <v>2008</v>
      </c>
      <c r="C2493" s="22" t="s">
        <v>5577</v>
      </c>
      <c r="D2493" s="22">
        <v>219</v>
      </c>
      <c r="E2493" s="22" t="s">
        <v>264</v>
      </c>
      <c r="G2493" s="61" t="s">
        <v>114</v>
      </c>
      <c r="H2493" s="65">
        <v>0</v>
      </c>
      <c r="I2493" s="65">
        <v>0</v>
      </c>
      <c r="J2493" s="65">
        <v>0</v>
      </c>
      <c r="K2493" s="65">
        <v>0.23</v>
      </c>
      <c r="M2493" s="61" t="s">
        <v>88</v>
      </c>
      <c r="N2493" s="65">
        <v>0</v>
      </c>
      <c r="O2493" s="65">
        <v>0</v>
      </c>
      <c r="P2493" s="65">
        <v>0</v>
      </c>
    </row>
    <row r="2494" spans="1:16" hidden="1" x14ac:dyDescent="0.25">
      <c r="A2494" s="22" t="s">
        <v>4399</v>
      </c>
      <c r="B2494" s="22">
        <v>2008</v>
      </c>
      <c r="C2494" s="22" t="s">
        <v>5577</v>
      </c>
      <c r="D2494" s="22">
        <v>220</v>
      </c>
      <c r="E2494" s="22" t="s">
        <v>264</v>
      </c>
      <c r="F2494" s="22" t="s">
        <v>4985</v>
      </c>
      <c r="G2494" s="61" t="s">
        <v>114</v>
      </c>
      <c r="H2494" s="65">
        <v>0.14000000000000001</v>
      </c>
      <c r="I2494" s="65">
        <v>0</v>
      </c>
      <c r="J2494" s="65">
        <v>0</v>
      </c>
      <c r="K2494" s="65">
        <v>0.13</v>
      </c>
      <c r="M2494" s="61" t="s">
        <v>88</v>
      </c>
      <c r="N2494" s="65">
        <v>0</v>
      </c>
      <c r="O2494" s="65">
        <v>0</v>
      </c>
      <c r="P2494" s="65">
        <v>0</v>
      </c>
    </row>
    <row r="2495" spans="1:16" hidden="1" x14ac:dyDescent="0.25">
      <c r="A2495" s="22" t="s">
        <v>4400</v>
      </c>
      <c r="B2495" s="22">
        <v>2008</v>
      </c>
      <c r="C2495" s="22" t="s">
        <v>5577</v>
      </c>
      <c r="D2495" s="22">
        <v>221</v>
      </c>
      <c r="E2495" s="22" t="s">
        <v>264</v>
      </c>
      <c r="G2495" s="61" t="s">
        <v>114</v>
      </c>
      <c r="H2495" s="65">
        <v>0</v>
      </c>
      <c r="I2495" s="65">
        <v>0</v>
      </c>
      <c r="J2495" s="65">
        <v>0</v>
      </c>
      <c r="K2495" s="65">
        <v>0.01</v>
      </c>
      <c r="M2495" s="61" t="s">
        <v>88</v>
      </c>
      <c r="N2495" s="65">
        <v>0</v>
      </c>
      <c r="O2495" s="65">
        <v>0</v>
      </c>
      <c r="P2495" s="65">
        <v>0</v>
      </c>
    </row>
    <row r="2496" spans="1:16" hidden="1" x14ac:dyDescent="0.25">
      <c r="A2496" s="22" t="s">
        <v>4401</v>
      </c>
      <c r="B2496" s="22">
        <v>2008</v>
      </c>
      <c r="C2496" s="22" t="s">
        <v>5577</v>
      </c>
      <c r="D2496" s="22">
        <v>222</v>
      </c>
      <c r="E2496" s="22" t="s">
        <v>264</v>
      </c>
      <c r="F2496" s="22" t="s">
        <v>4986</v>
      </c>
      <c r="G2496" s="61" t="s">
        <v>114</v>
      </c>
      <c r="H2496" s="65">
        <v>0.14000000000000001</v>
      </c>
      <c r="I2496" s="65">
        <v>0</v>
      </c>
      <c r="J2496" s="65">
        <v>0</v>
      </c>
      <c r="K2496" s="65">
        <v>0.18</v>
      </c>
      <c r="M2496" s="61" t="s">
        <v>88</v>
      </c>
      <c r="N2496" s="65">
        <v>0</v>
      </c>
      <c r="O2496" s="65">
        <v>0</v>
      </c>
      <c r="P2496" s="65">
        <v>0</v>
      </c>
    </row>
    <row r="2497" spans="1:16" hidden="1" x14ac:dyDescent="0.25">
      <c r="A2497" s="22" t="s">
        <v>4402</v>
      </c>
      <c r="B2497" s="22">
        <v>2008</v>
      </c>
      <c r="C2497" s="22" t="s">
        <v>5577</v>
      </c>
      <c r="D2497" s="22">
        <v>223</v>
      </c>
      <c r="E2497" s="22" t="s">
        <v>264</v>
      </c>
      <c r="G2497" s="61" t="s">
        <v>114</v>
      </c>
      <c r="H2497" s="65">
        <v>0</v>
      </c>
      <c r="I2497" s="65">
        <v>0</v>
      </c>
      <c r="J2497" s="65">
        <v>0</v>
      </c>
      <c r="K2497" s="65">
        <v>0.01</v>
      </c>
      <c r="M2497" s="61" t="s">
        <v>88</v>
      </c>
      <c r="N2497" s="65">
        <v>0</v>
      </c>
      <c r="O2497" s="65">
        <v>0</v>
      </c>
      <c r="P2497" s="65">
        <v>0</v>
      </c>
    </row>
    <row r="2498" spans="1:16" hidden="1" x14ac:dyDescent="0.25">
      <c r="A2498" s="22" t="s">
        <v>4403</v>
      </c>
      <c r="B2498" s="22">
        <v>2008</v>
      </c>
      <c r="C2498" s="22" t="s">
        <v>5577</v>
      </c>
      <c r="D2498" s="22">
        <v>224</v>
      </c>
      <c r="E2498" s="22" t="s">
        <v>264</v>
      </c>
      <c r="G2498" s="61" t="s">
        <v>114</v>
      </c>
      <c r="H2498" s="65">
        <v>0.01</v>
      </c>
      <c r="I2498" s="65">
        <v>0</v>
      </c>
      <c r="J2498" s="65">
        <v>0</v>
      </c>
      <c r="K2498" s="65">
        <v>0.01</v>
      </c>
      <c r="M2498" s="61" t="s">
        <v>88</v>
      </c>
      <c r="N2498" s="65">
        <v>0</v>
      </c>
      <c r="O2498" s="65">
        <v>0</v>
      </c>
      <c r="P2498" s="65">
        <v>0</v>
      </c>
    </row>
    <row r="2499" spans="1:16" hidden="1" x14ac:dyDescent="0.25">
      <c r="A2499" s="22" t="s">
        <v>4404</v>
      </c>
      <c r="B2499" s="22">
        <v>2008</v>
      </c>
      <c r="C2499" s="22" t="s">
        <v>5577</v>
      </c>
      <c r="D2499" s="22">
        <v>225</v>
      </c>
      <c r="E2499" s="22" t="s">
        <v>264</v>
      </c>
      <c r="G2499" s="61" t="s">
        <v>114</v>
      </c>
      <c r="H2499" s="65">
        <v>0</v>
      </c>
      <c r="I2499" s="65">
        <v>0</v>
      </c>
      <c r="J2499" s="65">
        <v>0</v>
      </c>
      <c r="K2499" s="65">
        <v>0.13</v>
      </c>
      <c r="L2499" s="22" t="s">
        <v>5270</v>
      </c>
      <c r="M2499" s="61" t="s">
        <v>88</v>
      </c>
      <c r="N2499" s="65">
        <v>0.14000000000000001</v>
      </c>
      <c r="O2499" s="65">
        <v>0</v>
      </c>
      <c r="P2499" s="65">
        <v>0</v>
      </c>
    </row>
    <row r="2500" spans="1:16" hidden="1" x14ac:dyDescent="0.25">
      <c r="A2500" s="22" t="s">
        <v>4405</v>
      </c>
      <c r="B2500" s="22">
        <v>2008</v>
      </c>
      <c r="C2500" s="22" t="s">
        <v>5577</v>
      </c>
      <c r="D2500" s="22">
        <v>226</v>
      </c>
      <c r="E2500" s="22" t="s">
        <v>264</v>
      </c>
      <c r="G2500" s="61" t="s">
        <v>114</v>
      </c>
      <c r="H2500" s="65">
        <v>0</v>
      </c>
      <c r="I2500" s="65">
        <v>0</v>
      </c>
      <c r="J2500" s="65">
        <v>0</v>
      </c>
      <c r="K2500" s="65">
        <v>0.15</v>
      </c>
      <c r="M2500" s="61" t="s">
        <v>88</v>
      </c>
      <c r="N2500" s="65">
        <v>0</v>
      </c>
      <c r="O2500" s="65">
        <v>0</v>
      </c>
      <c r="P2500" s="65">
        <v>0</v>
      </c>
    </row>
    <row r="2501" spans="1:16" hidden="1" x14ac:dyDescent="0.25">
      <c r="A2501" s="22" t="s">
        <v>4406</v>
      </c>
      <c r="B2501" s="22">
        <v>2008</v>
      </c>
      <c r="C2501" s="22" t="s">
        <v>5577</v>
      </c>
      <c r="D2501" s="22">
        <v>227</v>
      </c>
      <c r="E2501" s="22" t="s">
        <v>264</v>
      </c>
      <c r="G2501" s="61" t="s">
        <v>114</v>
      </c>
      <c r="H2501" s="65">
        <v>0.01</v>
      </c>
      <c r="I2501" s="65">
        <v>0</v>
      </c>
      <c r="J2501" s="65">
        <v>0</v>
      </c>
      <c r="K2501" s="65">
        <v>0.01</v>
      </c>
      <c r="M2501" s="61" t="s">
        <v>88</v>
      </c>
      <c r="N2501" s="65">
        <v>0</v>
      </c>
      <c r="O2501" s="65">
        <v>0</v>
      </c>
      <c r="P2501" s="65">
        <v>0</v>
      </c>
    </row>
    <row r="2502" spans="1:16" hidden="1" x14ac:dyDescent="0.25">
      <c r="A2502" s="22" t="s">
        <v>4407</v>
      </c>
      <c r="B2502" s="22">
        <v>2008</v>
      </c>
      <c r="C2502" s="22" t="s">
        <v>5577</v>
      </c>
      <c r="D2502" s="22">
        <v>228</v>
      </c>
      <c r="E2502" s="22" t="s">
        <v>264</v>
      </c>
      <c r="F2502" s="22" t="s">
        <v>4987</v>
      </c>
      <c r="G2502" s="61" t="s">
        <v>114</v>
      </c>
      <c r="H2502" s="65">
        <v>0.45</v>
      </c>
      <c r="I2502" s="65">
        <v>0.88</v>
      </c>
      <c r="J2502" s="65">
        <v>0</v>
      </c>
      <c r="K2502" s="65">
        <v>1.03</v>
      </c>
      <c r="M2502" s="61" t="s">
        <v>88</v>
      </c>
      <c r="N2502" s="65">
        <v>0</v>
      </c>
      <c r="O2502" s="65">
        <v>0</v>
      </c>
      <c r="P2502" s="65">
        <v>0</v>
      </c>
    </row>
    <row r="2503" spans="1:16" hidden="1" x14ac:dyDescent="0.25">
      <c r="A2503" s="22" t="s">
        <v>4408</v>
      </c>
      <c r="B2503" s="22">
        <v>2008</v>
      </c>
      <c r="C2503" s="22" t="s">
        <v>5577</v>
      </c>
      <c r="D2503" s="22">
        <v>229</v>
      </c>
      <c r="E2503" s="22" t="s">
        <v>264</v>
      </c>
      <c r="G2503" s="61" t="s">
        <v>114</v>
      </c>
      <c r="H2503" s="65">
        <v>0.04</v>
      </c>
      <c r="I2503" s="65">
        <v>0</v>
      </c>
      <c r="J2503" s="65">
        <v>0</v>
      </c>
      <c r="K2503" s="65">
        <v>0.06</v>
      </c>
      <c r="M2503" s="61" t="s">
        <v>88</v>
      </c>
      <c r="N2503" s="65">
        <v>0</v>
      </c>
      <c r="O2503" s="65">
        <v>0</v>
      </c>
      <c r="P2503" s="65">
        <v>0</v>
      </c>
    </row>
    <row r="2504" spans="1:16" hidden="1" x14ac:dyDescent="0.25">
      <c r="A2504" s="22" t="s">
        <v>4380</v>
      </c>
      <c r="B2504" s="22">
        <v>2008</v>
      </c>
      <c r="C2504" s="22" t="s">
        <v>5577</v>
      </c>
      <c r="D2504" s="22">
        <v>230</v>
      </c>
      <c r="E2504" s="22" t="s">
        <v>301</v>
      </c>
      <c r="G2504" s="61" t="s">
        <v>88</v>
      </c>
      <c r="H2504" s="65">
        <v>0</v>
      </c>
      <c r="I2504" s="65">
        <v>0</v>
      </c>
      <c r="J2504" s="65">
        <v>0</v>
      </c>
      <c r="K2504" s="65">
        <v>0</v>
      </c>
      <c r="M2504" s="61" t="s">
        <v>114</v>
      </c>
      <c r="N2504" s="65">
        <v>0</v>
      </c>
      <c r="O2504" s="65">
        <v>0</v>
      </c>
      <c r="P2504" s="65">
        <v>0</v>
      </c>
    </row>
    <row r="2505" spans="1:16" hidden="1" x14ac:dyDescent="0.25">
      <c r="A2505" s="22" t="s">
        <v>4381</v>
      </c>
      <c r="B2505" s="22">
        <v>2008</v>
      </c>
      <c r="C2505" s="22" t="s">
        <v>5577</v>
      </c>
      <c r="D2505" s="22">
        <v>231</v>
      </c>
      <c r="E2505" s="22" t="s">
        <v>301</v>
      </c>
      <c r="F2505" s="22" t="s">
        <v>4982</v>
      </c>
      <c r="G2505" s="61" t="s">
        <v>88</v>
      </c>
      <c r="H2505" s="65">
        <v>3.18</v>
      </c>
      <c r="I2505" s="65">
        <v>0.24</v>
      </c>
      <c r="J2505" s="65">
        <v>0</v>
      </c>
      <c r="K2505" s="65">
        <v>0.35</v>
      </c>
      <c r="M2505" s="61" t="s">
        <v>114</v>
      </c>
      <c r="N2505" s="65">
        <v>0</v>
      </c>
      <c r="O2505" s="65">
        <v>0</v>
      </c>
      <c r="P2505" s="65">
        <v>0</v>
      </c>
    </row>
    <row r="2506" spans="1:16" hidden="1" x14ac:dyDescent="0.25">
      <c r="A2506" s="22" t="s">
        <v>4382</v>
      </c>
      <c r="B2506" s="22">
        <v>2008</v>
      </c>
      <c r="C2506" s="22" t="s">
        <v>5577</v>
      </c>
      <c r="D2506" s="22">
        <v>232</v>
      </c>
      <c r="E2506" s="22" t="s">
        <v>301</v>
      </c>
      <c r="G2506" s="61" t="s">
        <v>88</v>
      </c>
      <c r="H2506" s="65">
        <v>0</v>
      </c>
      <c r="I2506" s="65">
        <v>0</v>
      </c>
      <c r="J2506" s="65">
        <v>0</v>
      </c>
      <c r="K2506" s="65">
        <v>0.01</v>
      </c>
      <c r="M2506" s="61" t="s">
        <v>114</v>
      </c>
      <c r="N2506" s="65">
        <v>0</v>
      </c>
      <c r="O2506" s="65">
        <v>0</v>
      </c>
      <c r="P2506" s="65">
        <v>0</v>
      </c>
    </row>
    <row r="2507" spans="1:16" hidden="1" x14ac:dyDescent="0.25">
      <c r="A2507" s="22" t="s">
        <v>4383</v>
      </c>
      <c r="B2507" s="22">
        <v>2008</v>
      </c>
      <c r="C2507" s="22" t="s">
        <v>5577</v>
      </c>
      <c r="D2507" s="22">
        <v>233</v>
      </c>
      <c r="E2507" s="22" t="s">
        <v>301</v>
      </c>
      <c r="G2507" s="61" t="s">
        <v>88</v>
      </c>
      <c r="H2507" s="46">
        <v>0</v>
      </c>
      <c r="I2507" s="46">
        <v>0</v>
      </c>
      <c r="J2507" s="65">
        <v>0</v>
      </c>
      <c r="K2507" s="65">
        <v>0.15</v>
      </c>
      <c r="L2507" s="22" t="s">
        <v>5265</v>
      </c>
      <c r="M2507" s="61" t="s">
        <v>114</v>
      </c>
      <c r="N2507" s="65">
        <v>2.5499999999999998</v>
      </c>
      <c r="O2507" s="65">
        <v>0.86</v>
      </c>
      <c r="P2507" s="65">
        <v>0</v>
      </c>
    </row>
    <row r="2508" spans="1:16" hidden="1" x14ac:dyDescent="0.25">
      <c r="A2508" s="22" t="s">
        <v>4384</v>
      </c>
      <c r="B2508" s="22">
        <v>2008</v>
      </c>
      <c r="C2508" s="22" t="s">
        <v>5577</v>
      </c>
      <c r="D2508" s="22">
        <v>234</v>
      </c>
      <c r="E2508" s="22" t="s">
        <v>301</v>
      </c>
      <c r="G2508" s="61" t="s">
        <v>88</v>
      </c>
      <c r="H2508" s="65">
        <v>0</v>
      </c>
      <c r="I2508" s="65">
        <v>0</v>
      </c>
      <c r="J2508" s="65">
        <v>0</v>
      </c>
      <c r="K2508" s="65">
        <v>0.01</v>
      </c>
      <c r="M2508" s="61" t="s">
        <v>114</v>
      </c>
      <c r="N2508" s="65">
        <v>0</v>
      </c>
      <c r="O2508" s="65">
        <v>0</v>
      </c>
      <c r="P2508" s="65">
        <v>0</v>
      </c>
    </row>
    <row r="2509" spans="1:16" hidden="1" x14ac:dyDescent="0.25">
      <c r="A2509" s="22" t="s">
        <v>4385</v>
      </c>
      <c r="B2509" s="22">
        <v>2008</v>
      </c>
      <c r="C2509" s="22" t="s">
        <v>5577</v>
      </c>
      <c r="D2509" s="22">
        <v>235</v>
      </c>
      <c r="E2509" s="22" t="s">
        <v>301</v>
      </c>
      <c r="G2509" s="61" t="s">
        <v>88</v>
      </c>
      <c r="H2509" s="46">
        <v>0</v>
      </c>
      <c r="I2509" s="65">
        <v>0</v>
      </c>
      <c r="J2509" s="65">
        <v>0</v>
      </c>
      <c r="K2509" s="65">
        <v>0</v>
      </c>
      <c r="L2509" s="22" t="s">
        <v>5266</v>
      </c>
      <c r="M2509" s="61" t="s">
        <v>114</v>
      </c>
      <c r="N2509" s="65">
        <v>1.3</v>
      </c>
      <c r="O2509" s="65">
        <v>0</v>
      </c>
      <c r="P2509" s="65">
        <v>0</v>
      </c>
    </row>
    <row r="2510" spans="1:16" hidden="1" x14ac:dyDescent="0.25">
      <c r="A2510" s="22" t="s">
        <v>4386</v>
      </c>
      <c r="B2510" s="22">
        <v>2008</v>
      </c>
      <c r="C2510" s="22" t="s">
        <v>5577</v>
      </c>
      <c r="D2510" s="22">
        <v>236</v>
      </c>
      <c r="E2510" s="22" t="s">
        <v>301</v>
      </c>
      <c r="G2510" s="61" t="s">
        <v>88</v>
      </c>
      <c r="H2510" s="65">
        <v>0.1</v>
      </c>
      <c r="I2510" s="65">
        <v>0</v>
      </c>
      <c r="J2510" s="65">
        <v>0</v>
      </c>
      <c r="K2510" s="65">
        <v>0.02</v>
      </c>
      <c r="M2510" s="61" t="s">
        <v>114</v>
      </c>
      <c r="N2510" s="65">
        <v>0</v>
      </c>
      <c r="O2510" s="65">
        <v>0</v>
      </c>
      <c r="P2510" s="65">
        <v>0</v>
      </c>
    </row>
    <row r="2511" spans="1:16" hidden="1" x14ac:dyDescent="0.25">
      <c r="A2511" s="22" t="s">
        <v>4387</v>
      </c>
      <c r="B2511" s="22">
        <v>2008</v>
      </c>
      <c r="C2511" s="22" t="s">
        <v>5577</v>
      </c>
      <c r="D2511" s="22">
        <v>237</v>
      </c>
      <c r="E2511" s="22" t="s">
        <v>301</v>
      </c>
      <c r="F2511" s="22" t="s">
        <v>4983</v>
      </c>
      <c r="G2511" s="61" t="s">
        <v>88</v>
      </c>
      <c r="H2511" s="65">
        <v>2.42</v>
      </c>
      <c r="I2511" s="65">
        <v>0</v>
      </c>
      <c r="J2511" s="65">
        <v>0</v>
      </c>
      <c r="K2511" s="65">
        <v>0.13</v>
      </c>
      <c r="M2511" s="61" t="s">
        <v>114</v>
      </c>
      <c r="N2511" s="65">
        <v>0</v>
      </c>
      <c r="O2511" s="65">
        <v>0</v>
      </c>
      <c r="P2511" s="65">
        <v>0</v>
      </c>
    </row>
    <row r="2512" spans="1:16" hidden="1" x14ac:dyDescent="0.25">
      <c r="A2512" s="22" t="s">
        <v>4388</v>
      </c>
      <c r="B2512" s="22">
        <v>2008</v>
      </c>
      <c r="C2512" s="22" t="s">
        <v>5577</v>
      </c>
      <c r="D2512" s="22">
        <v>238</v>
      </c>
      <c r="E2512" s="22" t="s">
        <v>301</v>
      </c>
      <c r="G2512" s="61" t="s">
        <v>88</v>
      </c>
      <c r="H2512" s="65">
        <v>0</v>
      </c>
      <c r="I2512" s="65">
        <v>0</v>
      </c>
      <c r="J2512" s="65">
        <v>0</v>
      </c>
      <c r="K2512" s="65">
        <v>0</v>
      </c>
      <c r="M2512" s="61" t="s">
        <v>114</v>
      </c>
      <c r="N2512" s="65">
        <v>0</v>
      </c>
      <c r="O2512" s="65">
        <v>0</v>
      </c>
      <c r="P2512" s="65">
        <v>0</v>
      </c>
    </row>
    <row r="2513" spans="1:21" hidden="1" x14ac:dyDescent="0.25">
      <c r="A2513" s="22" t="s">
        <v>4389</v>
      </c>
      <c r="B2513" s="22">
        <v>2008</v>
      </c>
      <c r="C2513" s="22" t="s">
        <v>5577</v>
      </c>
      <c r="D2513" s="22">
        <v>239</v>
      </c>
      <c r="E2513" s="22" t="s">
        <v>301</v>
      </c>
      <c r="G2513" s="61" t="s">
        <v>88</v>
      </c>
      <c r="H2513" s="46">
        <v>0</v>
      </c>
      <c r="I2513" s="65">
        <v>0</v>
      </c>
      <c r="J2513" s="65">
        <v>0</v>
      </c>
      <c r="K2513" s="65">
        <v>0</v>
      </c>
      <c r="L2513" s="22" t="s">
        <v>5267</v>
      </c>
      <c r="M2513" s="61" t="s">
        <v>114</v>
      </c>
      <c r="N2513" s="65">
        <v>1.54</v>
      </c>
      <c r="O2513" s="65">
        <v>0</v>
      </c>
      <c r="P2513" s="65">
        <v>0</v>
      </c>
    </row>
    <row r="2514" spans="1:21" hidden="1" x14ac:dyDescent="0.25">
      <c r="A2514" s="22" t="s">
        <v>4390</v>
      </c>
      <c r="B2514" s="22">
        <v>2008</v>
      </c>
      <c r="C2514" s="22" t="s">
        <v>5577</v>
      </c>
      <c r="D2514" s="22">
        <v>240</v>
      </c>
      <c r="E2514" s="22" t="s">
        <v>301</v>
      </c>
      <c r="G2514" s="61" t="s">
        <v>88</v>
      </c>
      <c r="H2514" s="65">
        <v>0.09</v>
      </c>
      <c r="I2514" s="65">
        <v>0</v>
      </c>
      <c r="J2514" s="65">
        <v>0</v>
      </c>
      <c r="K2514" s="65">
        <v>0</v>
      </c>
      <c r="M2514" s="61" t="s">
        <v>114</v>
      </c>
      <c r="N2514" s="65">
        <v>0</v>
      </c>
      <c r="O2514" s="65">
        <v>0</v>
      </c>
      <c r="P2514" s="65">
        <v>0</v>
      </c>
    </row>
    <row r="2515" spans="1:21" hidden="1" x14ac:dyDescent="0.25">
      <c r="A2515" s="22" t="s">
        <v>4391</v>
      </c>
      <c r="B2515" s="22">
        <v>2008</v>
      </c>
      <c r="C2515" s="22" t="s">
        <v>5577</v>
      </c>
      <c r="D2515" s="22">
        <v>241</v>
      </c>
      <c r="E2515" s="22" t="s">
        <v>301</v>
      </c>
      <c r="G2515" s="61" t="s">
        <v>88</v>
      </c>
      <c r="H2515" s="46">
        <v>0</v>
      </c>
      <c r="I2515" s="65">
        <v>0</v>
      </c>
      <c r="J2515" s="65">
        <v>0</v>
      </c>
      <c r="K2515" s="65">
        <v>0</v>
      </c>
      <c r="L2515" s="22" t="s">
        <v>5268</v>
      </c>
      <c r="M2515" s="61" t="s">
        <v>114</v>
      </c>
      <c r="N2515" s="65">
        <v>0.81</v>
      </c>
      <c r="O2515" s="65">
        <v>0</v>
      </c>
      <c r="P2515" s="65">
        <v>0</v>
      </c>
    </row>
    <row r="2516" spans="1:21" hidden="1" x14ac:dyDescent="0.25">
      <c r="A2516" s="22" t="s">
        <v>4409</v>
      </c>
      <c r="B2516" s="22">
        <v>2008</v>
      </c>
      <c r="C2516" s="22" t="s">
        <v>5577</v>
      </c>
      <c r="D2516" s="22">
        <v>242</v>
      </c>
      <c r="E2516" s="22" t="s">
        <v>294</v>
      </c>
      <c r="G2516" s="61" t="s">
        <v>113</v>
      </c>
      <c r="H2516" s="65">
        <v>0</v>
      </c>
      <c r="I2516" s="65">
        <v>0</v>
      </c>
      <c r="J2516" s="65">
        <v>0</v>
      </c>
      <c r="K2516" s="65">
        <v>0</v>
      </c>
      <c r="M2516" s="22" t="s">
        <v>88</v>
      </c>
      <c r="N2516" s="65">
        <v>0</v>
      </c>
      <c r="O2516" s="65">
        <v>0</v>
      </c>
      <c r="P2516" s="65">
        <v>0</v>
      </c>
      <c r="R2516" s="55" t="s">
        <v>266</v>
      </c>
      <c r="S2516" s="55">
        <v>0</v>
      </c>
      <c r="T2516" s="55">
        <v>0</v>
      </c>
      <c r="U2516" s="55">
        <v>0</v>
      </c>
    </row>
    <row r="2517" spans="1:21" hidden="1" x14ac:dyDescent="0.25">
      <c r="A2517" s="22" t="s">
        <v>4410</v>
      </c>
      <c r="B2517" s="22">
        <v>2008</v>
      </c>
      <c r="C2517" s="22" t="s">
        <v>5577</v>
      </c>
      <c r="D2517" s="22">
        <v>243</v>
      </c>
      <c r="E2517" s="22" t="s">
        <v>294</v>
      </c>
      <c r="G2517" s="61" t="s">
        <v>113</v>
      </c>
      <c r="H2517" s="65">
        <v>0</v>
      </c>
      <c r="I2517" s="65">
        <v>0</v>
      </c>
      <c r="J2517" s="65">
        <v>0</v>
      </c>
      <c r="K2517" s="65">
        <v>0</v>
      </c>
      <c r="M2517" s="22" t="s">
        <v>88</v>
      </c>
      <c r="N2517" s="65">
        <v>0</v>
      </c>
      <c r="O2517" s="65">
        <v>0</v>
      </c>
      <c r="P2517" s="65">
        <v>0</v>
      </c>
      <c r="R2517" s="55" t="s">
        <v>266</v>
      </c>
      <c r="S2517" s="55">
        <v>0</v>
      </c>
      <c r="T2517" s="55">
        <v>0</v>
      </c>
      <c r="U2517" s="55">
        <v>0</v>
      </c>
    </row>
    <row r="2518" spans="1:21" hidden="1" x14ac:dyDescent="0.25">
      <c r="A2518" s="22" t="s">
        <v>4411</v>
      </c>
      <c r="B2518" s="22">
        <v>2008</v>
      </c>
      <c r="C2518" s="22" t="s">
        <v>5577</v>
      </c>
      <c r="D2518" s="22">
        <v>244</v>
      </c>
      <c r="E2518" s="22" t="s">
        <v>294</v>
      </c>
      <c r="G2518" s="61" t="s">
        <v>113</v>
      </c>
      <c r="H2518" s="65">
        <v>0</v>
      </c>
      <c r="I2518" s="65">
        <v>0</v>
      </c>
      <c r="J2518" s="65">
        <v>0</v>
      </c>
      <c r="K2518" s="65">
        <v>0.26</v>
      </c>
      <c r="L2518" s="22" t="s">
        <v>5271</v>
      </c>
      <c r="M2518" s="22" t="s">
        <v>88</v>
      </c>
      <c r="N2518" s="65">
        <v>0.24</v>
      </c>
      <c r="O2518" s="65">
        <v>0.2</v>
      </c>
      <c r="P2518" s="65">
        <v>0</v>
      </c>
      <c r="R2518" s="55" t="s">
        <v>266</v>
      </c>
      <c r="S2518" s="55">
        <v>0</v>
      </c>
      <c r="T2518" s="55">
        <v>0</v>
      </c>
      <c r="U2518" s="55">
        <v>0</v>
      </c>
    </row>
    <row r="2519" spans="1:21" hidden="1" x14ac:dyDescent="0.25">
      <c r="A2519" s="22" t="s">
        <v>4412</v>
      </c>
      <c r="B2519" s="22">
        <v>2008</v>
      </c>
      <c r="C2519" s="22" t="s">
        <v>5577</v>
      </c>
      <c r="D2519" s="22">
        <v>245</v>
      </c>
      <c r="E2519" s="22" t="s">
        <v>294</v>
      </c>
      <c r="G2519" s="61" t="s">
        <v>113</v>
      </c>
      <c r="H2519" s="65">
        <v>0</v>
      </c>
      <c r="I2519" s="65">
        <v>0</v>
      </c>
      <c r="J2519" s="65">
        <v>0</v>
      </c>
      <c r="K2519" s="65">
        <v>0</v>
      </c>
      <c r="M2519" s="22" t="s">
        <v>88</v>
      </c>
      <c r="N2519" s="65">
        <v>0</v>
      </c>
      <c r="O2519" s="65">
        <v>0</v>
      </c>
      <c r="P2519" s="65">
        <v>0</v>
      </c>
      <c r="R2519" s="55" t="s">
        <v>266</v>
      </c>
      <c r="S2519" s="55">
        <v>0</v>
      </c>
      <c r="T2519" s="55">
        <v>0</v>
      </c>
      <c r="U2519" s="55">
        <v>0</v>
      </c>
    </row>
    <row r="2520" spans="1:21" hidden="1" x14ac:dyDescent="0.25">
      <c r="A2520" s="22" t="s">
        <v>4413</v>
      </c>
      <c r="B2520" s="22">
        <v>2008</v>
      </c>
      <c r="C2520" s="22" t="s">
        <v>5577</v>
      </c>
      <c r="D2520" s="22">
        <v>246</v>
      </c>
      <c r="E2520" s="22" t="s">
        <v>294</v>
      </c>
      <c r="G2520" s="61" t="s">
        <v>113</v>
      </c>
      <c r="H2520" s="65">
        <v>0</v>
      </c>
      <c r="I2520" s="65">
        <v>0</v>
      </c>
      <c r="J2520" s="65">
        <v>0</v>
      </c>
      <c r="K2520" s="65">
        <v>0.08</v>
      </c>
      <c r="M2520" s="22" t="s">
        <v>88</v>
      </c>
      <c r="N2520" s="65">
        <v>0.02</v>
      </c>
      <c r="O2520" s="65">
        <v>0</v>
      </c>
      <c r="P2520" s="65">
        <v>0</v>
      </c>
      <c r="R2520" s="55" t="s">
        <v>266</v>
      </c>
      <c r="S2520" s="55">
        <v>0</v>
      </c>
      <c r="T2520" s="55">
        <v>0</v>
      </c>
      <c r="U2520" s="55">
        <v>0</v>
      </c>
    </row>
    <row r="2521" spans="1:21" hidden="1" x14ac:dyDescent="0.25">
      <c r="A2521" s="22" t="s">
        <v>4414</v>
      </c>
      <c r="B2521" s="22">
        <v>2008</v>
      </c>
      <c r="C2521" s="22" t="s">
        <v>5577</v>
      </c>
      <c r="D2521" s="22">
        <v>247</v>
      </c>
      <c r="E2521" s="22" t="s">
        <v>294</v>
      </c>
      <c r="G2521" s="61" t="s">
        <v>113</v>
      </c>
      <c r="H2521" s="65">
        <v>5.3999999999999999E-2</v>
      </c>
      <c r="I2521" s="65">
        <v>0.92</v>
      </c>
      <c r="J2521" s="65">
        <v>0</v>
      </c>
      <c r="K2521" s="65">
        <v>0.43</v>
      </c>
      <c r="M2521" s="22" t="s">
        <v>88</v>
      </c>
      <c r="N2521" s="46">
        <v>0</v>
      </c>
      <c r="O2521" s="46">
        <v>0</v>
      </c>
      <c r="P2521" s="65">
        <v>0</v>
      </c>
      <c r="R2521" s="55" t="s">
        <v>266</v>
      </c>
      <c r="S2521" s="55">
        <v>0</v>
      </c>
      <c r="T2521" s="55">
        <v>0</v>
      </c>
      <c r="U2521" s="55">
        <v>0</v>
      </c>
    </row>
    <row r="2522" spans="1:21" hidden="1" x14ac:dyDescent="0.25">
      <c r="A2522" s="22" t="s">
        <v>4415</v>
      </c>
      <c r="B2522" s="22">
        <v>2008</v>
      </c>
      <c r="C2522" s="22" t="s">
        <v>5577</v>
      </c>
      <c r="D2522" s="22">
        <v>248</v>
      </c>
      <c r="E2522" s="22" t="s">
        <v>294</v>
      </c>
      <c r="G2522" s="61" t="s">
        <v>113</v>
      </c>
      <c r="H2522" s="65">
        <v>0</v>
      </c>
      <c r="I2522" s="65">
        <v>0</v>
      </c>
      <c r="J2522" s="65">
        <v>0</v>
      </c>
      <c r="K2522" s="65">
        <v>0</v>
      </c>
      <c r="M2522" s="22" t="s">
        <v>88</v>
      </c>
      <c r="N2522" s="65">
        <v>0</v>
      </c>
      <c r="O2522" s="65">
        <v>0</v>
      </c>
      <c r="P2522" s="65">
        <v>0</v>
      </c>
      <c r="R2522" s="55" t="s">
        <v>266</v>
      </c>
      <c r="S2522" s="55">
        <v>0</v>
      </c>
      <c r="T2522" s="55">
        <v>0</v>
      </c>
      <c r="U2522" s="55">
        <v>0</v>
      </c>
    </row>
    <row r="2523" spans="1:21" hidden="1" x14ac:dyDescent="0.25">
      <c r="A2523" s="22" t="s">
        <v>4416</v>
      </c>
      <c r="B2523" s="22">
        <v>2008</v>
      </c>
      <c r="C2523" s="22" t="s">
        <v>5577</v>
      </c>
      <c r="D2523" s="22">
        <v>249</v>
      </c>
      <c r="E2523" s="22" t="s">
        <v>294</v>
      </c>
      <c r="F2523" s="22" t="s">
        <v>4988</v>
      </c>
      <c r="G2523" s="61" t="s">
        <v>113</v>
      </c>
      <c r="H2523" s="65">
        <v>1.24</v>
      </c>
      <c r="I2523" s="65">
        <v>0.6</v>
      </c>
      <c r="J2523" s="65">
        <v>0</v>
      </c>
      <c r="K2523" s="65">
        <v>0.68</v>
      </c>
      <c r="M2523" s="22" t="s">
        <v>88</v>
      </c>
      <c r="N2523" s="46">
        <v>0</v>
      </c>
      <c r="O2523" s="46">
        <v>0</v>
      </c>
      <c r="P2523" s="65">
        <v>0</v>
      </c>
      <c r="R2523" s="55" t="s">
        <v>266</v>
      </c>
      <c r="S2523" s="55">
        <v>0</v>
      </c>
      <c r="T2523" s="55">
        <v>0</v>
      </c>
      <c r="U2523" s="55">
        <v>0</v>
      </c>
    </row>
    <row r="2524" spans="1:21" hidden="1" x14ac:dyDescent="0.25">
      <c r="A2524" s="22" t="s">
        <v>4417</v>
      </c>
      <c r="B2524" s="22">
        <v>2008</v>
      </c>
      <c r="C2524" s="22" t="s">
        <v>5577</v>
      </c>
      <c r="D2524" s="22">
        <v>250</v>
      </c>
      <c r="E2524" s="22" t="s">
        <v>294</v>
      </c>
      <c r="G2524" s="61" t="s">
        <v>113</v>
      </c>
      <c r="H2524" s="65">
        <v>0</v>
      </c>
      <c r="I2524" s="65">
        <v>0</v>
      </c>
      <c r="J2524" s="65">
        <v>0</v>
      </c>
      <c r="K2524" s="65">
        <v>0.37</v>
      </c>
      <c r="M2524" s="22" t="s">
        <v>88</v>
      </c>
      <c r="N2524" s="65">
        <v>0</v>
      </c>
      <c r="O2524" s="65">
        <v>0</v>
      </c>
      <c r="P2524" s="65">
        <v>0</v>
      </c>
      <c r="R2524" s="55" t="s">
        <v>266</v>
      </c>
      <c r="S2524" s="55">
        <v>0</v>
      </c>
      <c r="T2524" s="55">
        <v>0</v>
      </c>
      <c r="U2524" s="55">
        <v>0</v>
      </c>
    </row>
    <row r="2525" spans="1:21" hidden="1" x14ac:dyDescent="0.25">
      <c r="A2525" s="22" t="s">
        <v>4418</v>
      </c>
      <c r="B2525" s="22">
        <v>2008</v>
      </c>
      <c r="C2525" s="22" t="s">
        <v>5577</v>
      </c>
      <c r="D2525" s="22">
        <v>251</v>
      </c>
      <c r="E2525" s="22" t="s">
        <v>294</v>
      </c>
      <c r="G2525" s="61" t="s">
        <v>113</v>
      </c>
      <c r="H2525" s="46">
        <v>0</v>
      </c>
      <c r="I2525" s="65">
        <v>0</v>
      </c>
      <c r="J2525" s="65">
        <v>0</v>
      </c>
      <c r="K2525" s="65">
        <v>0</v>
      </c>
      <c r="M2525" s="22" t="s">
        <v>88</v>
      </c>
      <c r="N2525" s="65">
        <v>0</v>
      </c>
      <c r="O2525" s="65">
        <v>0</v>
      </c>
      <c r="P2525" s="65">
        <v>0</v>
      </c>
      <c r="R2525" s="55" t="s">
        <v>266</v>
      </c>
      <c r="S2525" s="55">
        <v>0</v>
      </c>
      <c r="T2525" s="55">
        <v>0</v>
      </c>
      <c r="U2525" s="55">
        <v>0</v>
      </c>
    </row>
    <row r="2526" spans="1:21" hidden="1" x14ac:dyDescent="0.25">
      <c r="A2526" s="22" t="s">
        <v>4419</v>
      </c>
      <c r="B2526" s="22">
        <v>2008</v>
      </c>
      <c r="C2526" s="22" t="s">
        <v>5577</v>
      </c>
      <c r="D2526" s="22">
        <v>252</v>
      </c>
      <c r="E2526" s="22" t="s">
        <v>294</v>
      </c>
      <c r="G2526" s="61" t="s">
        <v>113</v>
      </c>
      <c r="H2526" s="46">
        <v>0</v>
      </c>
      <c r="I2526" s="65">
        <v>0</v>
      </c>
      <c r="J2526" s="65">
        <v>0</v>
      </c>
      <c r="K2526" s="65">
        <v>0</v>
      </c>
      <c r="M2526" s="22" t="s">
        <v>88</v>
      </c>
      <c r="N2526" s="65">
        <v>0</v>
      </c>
      <c r="O2526" s="65">
        <v>0</v>
      </c>
      <c r="P2526" s="65">
        <v>0</v>
      </c>
      <c r="R2526" s="55" t="s">
        <v>266</v>
      </c>
      <c r="S2526" s="55">
        <v>0.1</v>
      </c>
      <c r="T2526" s="55">
        <v>0</v>
      </c>
      <c r="U2526" s="55">
        <v>0</v>
      </c>
    </row>
    <row r="2527" spans="1:21" hidden="1" x14ac:dyDescent="0.25">
      <c r="A2527" s="22" t="s">
        <v>4420</v>
      </c>
      <c r="B2527" s="22">
        <v>2008</v>
      </c>
      <c r="C2527" s="22" t="s">
        <v>5577</v>
      </c>
      <c r="D2527" s="22">
        <v>253</v>
      </c>
      <c r="E2527" s="22" t="s">
        <v>294</v>
      </c>
      <c r="G2527" s="61" t="s">
        <v>113</v>
      </c>
      <c r="H2527" s="46">
        <v>0</v>
      </c>
      <c r="I2527" s="65">
        <v>0</v>
      </c>
      <c r="J2527" s="65">
        <v>0</v>
      </c>
      <c r="K2527" s="65">
        <v>0</v>
      </c>
      <c r="L2527" s="22" t="s">
        <v>5272</v>
      </c>
      <c r="M2527" s="22" t="s">
        <v>88</v>
      </c>
      <c r="N2527" s="65">
        <v>0.37</v>
      </c>
      <c r="O2527" s="65">
        <v>0</v>
      </c>
      <c r="P2527" s="65">
        <v>0</v>
      </c>
      <c r="R2527" s="55" t="s">
        <v>266</v>
      </c>
      <c r="S2527" s="55">
        <v>0</v>
      </c>
      <c r="T2527" s="55">
        <v>0</v>
      </c>
      <c r="U2527" s="55">
        <v>0</v>
      </c>
    </row>
    <row r="2528" spans="1:21" hidden="1" x14ac:dyDescent="0.25">
      <c r="A2528" s="22" t="s">
        <v>4421</v>
      </c>
      <c r="B2528" s="22">
        <v>2008</v>
      </c>
      <c r="C2528" s="22" t="s">
        <v>5577</v>
      </c>
      <c r="D2528" s="22">
        <v>254</v>
      </c>
      <c r="E2528" s="22" t="s">
        <v>294</v>
      </c>
      <c r="G2528" s="61" t="s">
        <v>113</v>
      </c>
      <c r="H2528" s="46">
        <v>0</v>
      </c>
      <c r="I2528" s="65">
        <v>0</v>
      </c>
      <c r="J2528" s="65">
        <v>0</v>
      </c>
      <c r="K2528" s="65">
        <v>0</v>
      </c>
      <c r="M2528" s="22" t="s">
        <v>88</v>
      </c>
      <c r="N2528" s="65">
        <v>0</v>
      </c>
      <c r="O2528" s="65">
        <v>0</v>
      </c>
      <c r="P2528" s="65">
        <v>0</v>
      </c>
      <c r="R2528" s="55" t="s">
        <v>266</v>
      </c>
      <c r="S2528" s="55">
        <v>0</v>
      </c>
      <c r="T2528" s="55">
        <v>0</v>
      </c>
      <c r="U2528" s="55">
        <v>0</v>
      </c>
    </row>
    <row r="2529" spans="1:21" hidden="1" x14ac:dyDescent="0.25">
      <c r="A2529" s="22" t="s">
        <v>4422</v>
      </c>
      <c r="B2529" s="22">
        <v>2008</v>
      </c>
      <c r="C2529" s="22" t="s">
        <v>5577</v>
      </c>
      <c r="D2529" s="22">
        <v>255</v>
      </c>
      <c r="E2529" s="22" t="s">
        <v>294</v>
      </c>
      <c r="G2529" s="61" t="s">
        <v>113</v>
      </c>
      <c r="H2529" s="46">
        <v>0</v>
      </c>
      <c r="I2529" s="65">
        <v>0</v>
      </c>
      <c r="J2529" s="65">
        <v>0</v>
      </c>
      <c r="K2529" s="65">
        <v>7.0000000000000007E-2</v>
      </c>
      <c r="M2529" s="22" t="s">
        <v>88</v>
      </c>
      <c r="N2529" s="65">
        <v>0.01</v>
      </c>
      <c r="O2529" s="65">
        <v>0</v>
      </c>
      <c r="P2529" s="65">
        <v>0</v>
      </c>
      <c r="R2529" s="55" t="s">
        <v>266</v>
      </c>
      <c r="S2529" s="55">
        <v>0</v>
      </c>
      <c r="T2529" s="55">
        <v>0</v>
      </c>
      <c r="U2529" s="55">
        <v>0</v>
      </c>
    </row>
    <row r="2530" spans="1:21" hidden="1" x14ac:dyDescent="0.25">
      <c r="A2530" s="22" t="s">
        <v>4423</v>
      </c>
      <c r="B2530" s="22">
        <v>2008</v>
      </c>
      <c r="C2530" s="22" t="s">
        <v>5577</v>
      </c>
      <c r="D2530" s="22">
        <v>256</v>
      </c>
      <c r="E2530" s="22" t="s">
        <v>294</v>
      </c>
      <c r="F2530" s="22" t="s">
        <v>4989</v>
      </c>
      <c r="G2530" s="61" t="s">
        <v>113</v>
      </c>
      <c r="H2530" s="65">
        <v>1.1299999999999999</v>
      </c>
      <c r="I2530" s="65">
        <v>0</v>
      </c>
      <c r="J2530" s="65">
        <v>0</v>
      </c>
      <c r="K2530" s="65">
        <v>0</v>
      </c>
      <c r="M2530" s="22" t="s">
        <v>88</v>
      </c>
      <c r="N2530" s="46">
        <v>0</v>
      </c>
      <c r="O2530" s="46">
        <v>0</v>
      </c>
      <c r="P2530" s="65">
        <v>0</v>
      </c>
      <c r="Q2530" s="22" t="s">
        <v>5290</v>
      </c>
      <c r="R2530" s="55" t="s">
        <v>266</v>
      </c>
      <c r="S2530" s="55">
        <v>4.38</v>
      </c>
      <c r="T2530" s="55">
        <v>0.27</v>
      </c>
      <c r="U2530" s="55">
        <v>0.09</v>
      </c>
    </row>
    <row r="2531" spans="1:21" hidden="1" x14ac:dyDescent="0.25">
      <c r="A2531" s="22" t="s">
        <v>4424</v>
      </c>
      <c r="B2531" s="22">
        <v>2008</v>
      </c>
      <c r="C2531" s="22" t="s">
        <v>5577</v>
      </c>
      <c r="D2531" s="22">
        <v>257</v>
      </c>
      <c r="E2531" s="22" t="s">
        <v>294</v>
      </c>
      <c r="G2531" s="61" t="s">
        <v>113</v>
      </c>
      <c r="H2531" s="65">
        <v>0</v>
      </c>
      <c r="I2531" s="65">
        <v>0</v>
      </c>
      <c r="J2531" s="65">
        <v>0</v>
      </c>
      <c r="K2531" s="65">
        <v>0</v>
      </c>
      <c r="M2531" s="22" t="s">
        <v>88</v>
      </c>
      <c r="N2531" s="65">
        <v>0</v>
      </c>
      <c r="O2531" s="65">
        <v>0</v>
      </c>
      <c r="P2531" s="65">
        <v>0</v>
      </c>
      <c r="R2531" s="55" t="s">
        <v>266</v>
      </c>
      <c r="S2531" s="55">
        <v>0</v>
      </c>
      <c r="T2531" s="55">
        <v>0</v>
      </c>
      <c r="U2531" s="55">
        <v>0</v>
      </c>
    </row>
    <row r="2532" spans="1:21" hidden="1" x14ac:dyDescent="0.25">
      <c r="A2532" s="22" t="s">
        <v>4425</v>
      </c>
      <c r="B2532" s="22">
        <v>2008</v>
      </c>
      <c r="C2532" s="22" t="s">
        <v>5577</v>
      </c>
      <c r="D2532" s="22">
        <v>258</v>
      </c>
      <c r="E2532" s="22" t="s">
        <v>294</v>
      </c>
      <c r="F2532" s="22" t="s">
        <v>4990</v>
      </c>
      <c r="G2532" s="61" t="s">
        <v>113</v>
      </c>
      <c r="H2532" s="65">
        <v>0.15</v>
      </c>
      <c r="I2532" s="46">
        <v>0</v>
      </c>
      <c r="J2532" s="46">
        <v>0</v>
      </c>
      <c r="K2532" s="46">
        <v>0</v>
      </c>
      <c r="L2532" s="22" t="s">
        <v>5273</v>
      </c>
      <c r="M2532" s="22" t="s">
        <v>88</v>
      </c>
      <c r="N2532" s="65">
        <v>0.3</v>
      </c>
      <c r="O2532" s="65">
        <v>0</v>
      </c>
      <c r="P2532" s="65">
        <v>0</v>
      </c>
      <c r="R2532" s="55" t="s">
        <v>266</v>
      </c>
      <c r="S2532" s="55">
        <v>0</v>
      </c>
      <c r="T2532" s="55">
        <v>0</v>
      </c>
      <c r="U2532" s="55">
        <v>0.03</v>
      </c>
    </row>
    <row r="2533" spans="1:21" hidden="1" x14ac:dyDescent="0.25">
      <c r="A2533" s="22" t="s">
        <v>4426</v>
      </c>
      <c r="B2533" s="22">
        <v>2008</v>
      </c>
      <c r="C2533" s="22" t="s">
        <v>5577</v>
      </c>
      <c r="D2533" s="22">
        <v>259</v>
      </c>
      <c r="E2533" s="22" t="s">
        <v>294</v>
      </c>
      <c r="F2533" s="22" t="s">
        <v>4991</v>
      </c>
      <c r="G2533" s="61" t="s">
        <v>113</v>
      </c>
      <c r="H2533" s="65">
        <v>1.5</v>
      </c>
      <c r="I2533" s="65">
        <v>0</v>
      </c>
      <c r="J2533" s="65">
        <v>0</v>
      </c>
      <c r="K2533" s="46">
        <v>0</v>
      </c>
      <c r="L2533" s="22" t="s">
        <v>5274</v>
      </c>
      <c r="M2533" s="22" t="s">
        <v>88</v>
      </c>
      <c r="N2533" s="65">
        <v>0.5</v>
      </c>
      <c r="O2533" s="65">
        <v>0</v>
      </c>
      <c r="P2533" s="65">
        <v>0</v>
      </c>
      <c r="R2533" s="55" t="s">
        <v>266</v>
      </c>
      <c r="S2533" s="55">
        <v>0</v>
      </c>
      <c r="T2533" s="55">
        <v>0</v>
      </c>
      <c r="U2533" s="55">
        <v>0</v>
      </c>
    </row>
    <row r="2534" spans="1:21" hidden="1" x14ac:dyDescent="0.25">
      <c r="A2534" s="22" t="s">
        <v>4612</v>
      </c>
      <c r="B2534" s="22">
        <v>2009</v>
      </c>
      <c r="C2534" s="22" t="s">
        <v>5577</v>
      </c>
      <c r="D2534" s="22">
        <v>6</v>
      </c>
      <c r="E2534" s="22" t="s">
        <v>309</v>
      </c>
      <c r="G2534" s="61" t="s">
        <v>113</v>
      </c>
      <c r="H2534" s="46">
        <v>0</v>
      </c>
      <c r="I2534" s="46">
        <v>0</v>
      </c>
      <c r="J2534" s="46">
        <v>0</v>
      </c>
      <c r="K2534" s="46">
        <v>0</v>
      </c>
      <c r="M2534" s="61" t="s">
        <v>114</v>
      </c>
      <c r="N2534" s="46">
        <v>0</v>
      </c>
      <c r="O2534" s="46">
        <v>0</v>
      </c>
      <c r="P2534" s="46">
        <v>0</v>
      </c>
    </row>
    <row r="2535" spans="1:21" hidden="1" x14ac:dyDescent="0.25">
      <c r="A2535" s="22" t="s">
        <v>4613</v>
      </c>
      <c r="B2535" s="22">
        <v>2009</v>
      </c>
      <c r="C2535" s="22" t="s">
        <v>5577</v>
      </c>
      <c r="D2535" s="22">
        <v>7</v>
      </c>
      <c r="E2535" s="22" t="s">
        <v>309</v>
      </c>
      <c r="G2535" s="61" t="s">
        <v>113</v>
      </c>
      <c r="H2535" s="46">
        <v>0</v>
      </c>
      <c r="I2535" s="46">
        <v>0</v>
      </c>
      <c r="J2535" s="46">
        <v>0</v>
      </c>
      <c r="K2535" s="46">
        <v>0</v>
      </c>
      <c r="M2535" s="61" t="s">
        <v>114</v>
      </c>
      <c r="N2535" s="46">
        <v>0</v>
      </c>
      <c r="O2535" s="46">
        <v>0</v>
      </c>
      <c r="P2535" s="46">
        <v>0</v>
      </c>
    </row>
    <row r="2536" spans="1:21" hidden="1" x14ac:dyDescent="0.25">
      <c r="A2536" s="22" t="s">
        <v>4614</v>
      </c>
      <c r="B2536" s="22">
        <v>2009</v>
      </c>
      <c r="C2536" s="22" t="s">
        <v>5577</v>
      </c>
      <c r="D2536" s="22">
        <v>8</v>
      </c>
      <c r="E2536" s="22" t="s">
        <v>309</v>
      </c>
      <c r="G2536" s="61" t="s">
        <v>113</v>
      </c>
      <c r="H2536" s="46">
        <v>0.04</v>
      </c>
      <c r="I2536" s="46">
        <v>0.12</v>
      </c>
      <c r="J2536" s="46">
        <v>0</v>
      </c>
      <c r="K2536" s="46">
        <v>0</v>
      </c>
      <c r="M2536" s="61" t="s">
        <v>114</v>
      </c>
      <c r="N2536" s="46">
        <v>0</v>
      </c>
      <c r="O2536" s="46">
        <v>0</v>
      </c>
      <c r="P2536" s="46">
        <v>0</v>
      </c>
    </row>
    <row r="2537" spans="1:21" hidden="1" x14ac:dyDescent="0.25">
      <c r="A2537" s="22" t="s">
        <v>4615</v>
      </c>
      <c r="B2537" s="22">
        <v>2009</v>
      </c>
      <c r="C2537" s="22" t="s">
        <v>5577</v>
      </c>
      <c r="D2537" s="22">
        <v>9</v>
      </c>
      <c r="E2537" s="22" t="s">
        <v>309</v>
      </c>
      <c r="G2537" s="61" t="s">
        <v>113</v>
      </c>
      <c r="H2537" s="46">
        <v>0</v>
      </c>
      <c r="I2537" s="46">
        <v>0</v>
      </c>
      <c r="J2537" s="46">
        <v>0</v>
      </c>
      <c r="K2537" s="46">
        <v>0</v>
      </c>
      <c r="M2537" s="61" t="s">
        <v>114</v>
      </c>
      <c r="N2537" s="46">
        <v>0</v>
      </c>
      <c r="O2537" s="46">
        <v>0</v>
      </c>
      <c r="P2537" s="46">
        <v>0</v>
      </c>
    </row>
    <row r="2538" spans="1:21" hidden="1" x14ac:dyDescent="0.25">
      <c r="A2538" s="22" t="s">
        <v>4616</v>
      </c>
      <c r="B2538" s="22">
        <v>2009</v>
      </c>
      <c r="C2538" s="22" t="s">
        <v>5577</v>
      </c>
      <c r="D2538" s="22">
        <v>10</v>
      </c>
      <c r="E2538" s="22" t="s">
        <v>309</v>
      </c>
      <c r="F2538" s="22" t="s">
        <v>5103</v>
      </c>
      <c r="G2538" s="61" t="s">
        <v>113</v>
      </c>
      <c r="H2538" s="46">
        <v>0.62</v>
      </c>
      <c r="I2538" s="46">
        <v>0.97</v>
      </c>
      <c r="J2538" s="46">
        <v>0</v>
      </c>
      <c r="K2538" s="46">
        <v>0.04</v>
      </c>
      <c r="M2538" s="61" t="s">
        <v>114</v>
      </c>
      <c r="N2538" s="46">
        <v>0</v>
      </c>
      <c r="O2538" s="46">
        <v>0</v>
      </c>
      <c r="P2538" s="46">
        <v>0</v>
      </c>
    </row>
    <row r="2539" spans="1:21" hidden="1" x14ac:dyDescent="0.25">
      <c r="A2539" s="22" t="s">
        <v>4617</v>
      </c>
      <c r="B2539" s="22">
        <v>2009</v>
      </c>
      <c r="C2539" s="22" t="s">
        <v>5577</v>
      </c>
      <c r="D2539" s="22">
        <v>11</v>
      </c>
      <c r="E2539" s="22" t="s">
        <v>309</v>
      </c>
      <c r="F2539" s="22" t="s">
        <v>5104</v>
      </c>
      <c r="G2539" s="61" t="s">
        <v>113</v>
      </c>
      <c r="H2539" s="46">
        <v>0.1</v>
      </c>
      <c r="I2539" s="46">
        <v>0.27</v>
      </c>
      <c r="J2539" s="46">
        <v>0</v>
      </c>
      <c r="K2539" s="46">
        <v>0.05</v>
      </c>
      <c r="M2539" s="61" t="s">
        <v>114</v>
      </c>
      <c r="N2539" s="46">
        <v>0</v>
      </c>
      <c r="O2539" s="46">
        <v>0</v>
      </c>
      <c r="P2539" s="46">
        <v>0</v>
      </c>
    </row>
    <row r="2540" spans="1:21" hidden="1" x14ac:dyDescent="0.25">
      <c r="A2540" s="22" t="s">
        <v>4618</v>
      </c>
      <c r="B2540" s="22">
        <v>2009</v>
      </c>
      <c r="C2540" s="22" t="s">
        <v>5577</v>
      </c>
      <c r="D2540" s="22">
        <v>12</v>
      </c>
      <c r="E2540" s="22" t="s">
        <v>309</v>
      </c>
      <c r="G2540" s="61" t="s">
        <v>113</v>
      </c>
      <c r="H2540" s="46">
        <v>0</v>
      </c>
      <c r="I2540" s="46">
        <v>0</v>
      </c>
      <c r="J2540" s="46">
        <v>0</v>
      </c>
      <c r="K2540" s="46">
        <v>0</v>
      </c>
      <c r="M2540" s="61" t="s">
        <v>114</v>
      </c>
      <c r="N2540" s="46">
        <v>0</v>
      </c>
      <c r="O2540" s="46">
        <v>0</v>
      </c>
      <c r="P2540" s="46">
        <v>0</v>
      </c>
    </row>
    <row r="2541" spans="1:21" hidden="1" x14ac:dyDescent="0.25">
      <c r="A2541" s="22" t="s">
        <v>4619</v>
      </c>
      <c r="B2541" s="22">
        <v>2009</v>
      </c>
      <c r="C2541" s="22" t="s">
        <v>5577</v>
      </c>
      <c r="D2541" s="22">
        <v>13</v>
      </c>
      <c r="E2541" s="22" t="s">
        <v>309</v>
      </c>
      <c r="G2541" s="61" t="s">
        <v>113</v>
      </c>
      <c r="H2541" s="46">
        <v>0</v>
      </c>
      <c r="I2541" s="46">
        <v>0</v>
      </c>
      <c r="J2541" s="46">
        <v>0</v>
      </c>
      <c r="K2541" s="46">
        <v>0</v>
      </c>
      <c r="L2541" s="22" t="s">
        <v>5276</v>
      </c>
      <c r="M2541" s="61" t="s">
        <v>114</v>
      </c>
      <c r="N2541" s="46">
        <v>0.17</v>
      </c>
      <c r="O2541" s="46">
        <v>0</v>
      </c>
      <c r="P2541" s="46">
        <v>0</v>
      </c>
    </row>
    <row r="2542" spans="1:21" hidden="1" x14ac:dyDescent="0.25">
      <c r="A2542" s="22" t="s">
        <v>4620</v>
      </c>
      <c r="B2542" s="22">
        <v>2009</v>
      </c>
      <c r="C2542" s="22" t="s">
        <v>5577</v>
      </c>
      <c r="D2542" s="22">
        <v>14</v>
      </c>
      <c r="E2542" s="22" t="s">
        <v>309</v>
      </c>
      <c r="F2542" s="22" t="s">
        <v>5105</v>
      </c>
      <c r="G2542" s="61" t="s">
        <v>113</v>
      </c>
      <c r="H2542" s="46">
        <v>0.84</v>
      </c>
      <c r="I2542" s="46">
        <v>0.1</v>
      </c>
      <c r="J2542" s="46">
        <v>0</v>
      </c>
      <c r="K2542" s="46">
        <v>0.03</v>
      </c>
      <c r="M2542" s="61" t="s">
        <v>114</v>
      </c>
      <c r="N2542" s="46">
        <v>0</v>
      </c>
      <c r="O2542" s="46">
        <v>0</v>
      </c>
      <c r="P2542" s="46">
        <v>0</v>
      </c>
    </row>
    <row r="2543" spans="1:21" hidden="1" x14ac:dyDescent="0.25">
      <c r="A2543" s="22" t="s">
        <v>4621</v>
      </c>
      <c r="B2543" s="22">
        <v>2009</v>
      </c>
      <c r="C2543" s="22" t="s">
        <v>5577</v>
      </c>
      <c r="D2543" s="22">
        <v>15</v>
      </c>
      <c r="E2543" s="22" t="s">
        <v>309</v>
      </c>
      <c r="G2543" s="61" t="s">
        <v>113</v>
      </c>
      <c r="H2543" s="46">
        <v>0</v>
      </c>
      <c r="I2543" s="46">
        <v>0</v>
      </c>
      <c r="J2543" s="46">
        <v>0</v>
      </c>
      <c r="K2543" s="46">
        <v>0</v>
      </c>
      <c r="M2543" s="61" t="s">
        <v>114</v>
      </c>
      <c r="N2543" s="46">
        <v>0</v>
      </c>
      <c r="O2543" s="46">
        <v>0</v>
      </c>
      <c r="P2543" s="46">
        <v>0</v>
      </c>
    </row>
    <row r="2544" spans="1:21" hidden="1" x14ac:dyDescent="0.25">
      <c r="A2544" s="22" t="s">
        <v>4622</v>
      </c>
      <c r="B2544" s="22">
        <v>2009</v>
      </c>
      <c r="C2544" s="22" t="s">
        <v>5577</v>
      </c>
      <c r="D2544" s="22">
        <v>16</v>
      </c>
      <c r="E2544" s="22" t="s">
        <v>309</v>
      </c>
      <c r="G2544" s="61" t="s">
        <v>113</v>
      </c>
      <c r="H2544" s="46">
        <v>0</v>
      </c>
      <c r="I2544" s="46">
        <v>0</v>
      </c>
      <c r="J2544" s="46">
        <v>0</v>
      </c>
      <c r="K2544" s="46">
        <v>0</v>
      </c>
      <c r="M2544" s="61" t="s">
        <v>114</v>
      </c>
      <c r="N2544" s="46">
        <v>0</v>
      </c>
      <c r="O2544" s="46">
        <v>0</v>
      </c>
      <c r="P2544" s="46">
        <v>0</v>
      </c>
    </row>
    <row r="2545" spans="1:16" hidden="1" x14ac:dyDescent="0.25">
      <c r="A2545" s="22" t="s">
        <v>4623</v>
      </c>
      <c r="B2545" s="22">
        <v>2009</v>
      </c>
      <c r="C2545" s="22" t="s">
        <v>5577</v>
      </c>
      <c r="D2545" s="22">
        <v>17</v>
      </c>
      <c r="E2545" s="22" t="s">
        <v>309</v>
      </c>
      <c r="G2545" s="61" t="s">
        <v>113</v>
      </c>
      <c r="H2545" s="46">
        <v>0</v>
      </c>
      <c r="I2545" s="46">
        <v>0</v>
      </c>
      <c r="J2545" s="46">
        <v>0</v>
      </c>
      <c r="K2545" s="46">
        <v>0</v>
      </c>
      <c r="M2545" s="61" t="s">
        <v>114</v>
      </c>
      <c r="N2545" s="46">
        <v>0</v>
      </c>
      <c r="O2545" s="46">
        <v>0</v>
      </c>
      <c r="P2545" s="46">
        <v>0</v>
      </c>
    </row>
    <row r="2546" spans="1:16" hidden="1" x14ac:dyDescent="0.25">
      <c r="A2546" s="22" t="s">
        <v>4624</v>
      </c>
      <c r="B2546" s="22">
        <v>2009</v>
      </c>
      <c r="C2546" s="22" t="s">
        <v>5577</v>
      </c>
      <c r="D2546" s="22">
        <v>18</v>
      </c>
      <c r="E2546" s="22" t="s">
        <v>309</v>
      </c>
      <c r="G2546" s="61" t="s">
        <v>113</v>
      </c>
      <c r="H2546" s="46">
        <v>0</v>
      </c>
      <c r="I2546" s="46">
        <v>0</v>
      </c>
      <c r="J2546" s="46">
        <v>0</v>
      </c>
      <c r="K2546" s="46">
        <v>0</v>
      </c>
      <c r="M2546" s="61" t="s">
        <v>114</v>
      </c>
      <c r="N2546" s="46">
        <v>0</v>
      </c>
      <c r="O2546" s="46">
        <v>0</v>
      </c>
      <c r="P2546" s="46">
        <v>0</v>
      </c>
    </row>
    <row r="2547" spans="1:16" hidden="1" x14ac:dyDescent="0.25">
      <c r="A2547" s="22" t="s">
        <v>4625</v>
      </c>
      <c r="B2547" s="22">
        <v>2009</v>
      </c>
      <c r="C2547" s="22" t="s">
        <v>5577</v>
      </c>
      <c r="D2547" s="22">
        <v>19</v>
      </c>
      <c r="E2547" s="22" t="s">
        <v>309</v>
      </c>
      <c r="G2547" s="61" t="s">
        <v>113</v>
      </c>
      <c r="H2547" s="46">
        <v>0</v>
      </c>
      <c r="I2547" s="46">
        <v>0</v>
      </c>
      <c r="J2547" s="46">
        <v>0</v>
      </c>
      <c r="K2547" s="46">
        <v>0.16</v>
      </c>
      <c r="L2547" s="22" t="s">
        <v>5277</v>
      </c>
      <c r="M2547" s="61" t="s">
        <v>114</v>
      </c>
      <c r="N2547" s="46">
        <v>0.28999999999999998</v>
      </c>
      <c r="O2547" s="46">
        <v>0</v>
      </c>
      <c r="P2547" s="46">
        <v>0</v>
      </c>
    </row>
    <row r="2548" spans="1:16" hidden="1" x14ac:dyDescent="0.25">
      <c r="A2548" s="22" t="s">
        <v>4626</v>
      </c>
      <c r="B2548" s="22">
        <v>2009</v>
      </c>
      <c r="C2548" s="22" t="s">
        <v>5577</v>
      </c>
      <c r="D2548" s="22">
        <v>20</v>
      </c>
      <c r="E2548" s="22" t="s">
        <v>309</v>
      </c>
      <c r="F2548" s="22" t="s">
        <v>5106</v>
      </c>
      <c r="G2548" s="61" t="s">
        <v>113</v>
      </c>
      <c r="H2548" s="46">
        <v>0.67</v>
      </c>
      <c r="I2548" s="46">
        <v>0</v>
      </c>
      <c r="J2548" s="46">
        <v>0</v>
      </c>
      <c r="K2548" s="46">
        <v>0</v>
      </c>
      <c r="M2548" s="61" t="s">
        <v>114</v>
      </c>
      <c r="N2548" s="46">
        <v>0.03</v>
      </c>
      <c r="O2548" s="46">
        <v>0</v>
      </c>
      <c r="P2548" s="46">
        <v>0</v>
      </c>
    </row>
    <row r="2549" spans="1:16" hidden="1" x14ac:dyDescent="0.25">
      <c r="A2549" s="22" t="s">
        <v>4627</v>
      </c>
      <c r="B2549" s="22">
        <v>2009</v>
      </c>
      <c r="C2549" s="22" t="s">
        <v>5577</v>
      </c>
      <c r="D2549" s="22">
        <v>21</v>
      </c>
      <c r="E2549" s="22" t="s">
        <v>309</v>
      </c>
      <c r="G2549" s="61" t="s">
        <v>113</v>
      </c>
      <c r="H2549" s="46">
        <v>0</v>
      </c>
      <c r="I2549" s="46">
        <v>0</v>
      </c>
      <c r="J2549" s="46">
        <v>0</v>
      </c>
      <c r="K2549" s="46">
        <v>0</v>
      </c>
      <c r="M2549" s="61" t="s">
        <v>114</v>
      </c>
      <c r="N2549" s="46">
        <v>0</v>
      </c>
      <c r="O2549" s="46">
        <v>0</v>
      </c>
      <c r="P2549" s="46">
        <v>0</v>
      </c>
    </row>
    <row r="2550" spans="1:16" hidden="1" x14ac:dyDescent="0.25">
      <c r="A2550" s="22" t="s">
        <v>4628</v>
      </c>
      <c r="B2550" s="22">
        <v>2009</v>
      </c>
      <c r="C2550" s="22" t="s">
        <v>5577</v>
      </c>
      <c r="D2550" s="22">
        <v>22</v>
      </c>
      <c r="E2550" s="22" t="s">
        <v>309</v>
      </c>
      <c r="G2550" s="61" t="s">
        <v>113</v>
      </c>
      <c r="H2550" s="46">
        <v>0</v>
      </c>
      <c r="I2550" s="46">
        <v>0</v>
      </c>
      <c r="J2550" s="46">
        <v>0</v>
      </c>
      <c r="K2550" s="46">
        <v>0.19</v>
      </c>
      <c r="M2550" s="61" t="s">
        <v>114</v>
      </c>
      <c r="N2550" s="46">
        <v>0</v>
      </c>
      <c r="O2550" s="46">
        <v>0</v>
      </c>
      <c r="P2550" s="46">
        <v>0</v>
      </c>
    </row>
    <row r="2551" spans="1:16" hidden="1" x14ac:dyDescent="0.25">
      <c r="A2551" s="22" t="s">
        <v>4629</v>
      </c>
      <c r="B2551" s="22">
        <v>2009</v>
      </c>
      <c r="C2551" s="22" t="s">
        <v>5577</v>
      </c>
      <c r="D2551" s="22">
        <v>23</v>
      </c>
      <c r="E2551" s="22" t="s">
        <v>309</v>
      </c>
      <c r="G2551" s="61" t="s">
        <v>113</v>
      </c>
      <c r="H2551" s="46">
        <v>0</v>
      </c>
      <c r="I2551" s="46">
        <v>0</v>
      </c>
      <c r="J2551" s="46">
        <v>0</v>
      </c>
      <c r="K2551" s="46">
        <v>0</v>
      </c>
      <c r="M2551" s="61" t="s">
        <v>114</v>
      </c>
      <c r="N2551" s="46">
        <v>0</v>
      </c>
      <c r="O2551" s="46">
        <v>0</v>
      </c>
      <c r="P2551" s="46">
        <v>0</v>
      </c>
    </row>
    <row r="2552" spans="1:16" hidden="1" x14ac:dyDescent="0.25">
      <c r="A2552" s="22" t="s">
        <v>4475</v>
      </c>
      <c r="B2552" s="22">
        <v>2009</v>
      </c>
      <c r="C2552" s="22" t="s">
        <v>5577</v>
      </c>
      <c r="D2552" s="22">
        <v>24</v>
      </c>
      <c r="E2552" s="22" t="s">
        <v>320</v>
      </c>
      <c r="G2552" s="61" t="s">
        <v>113</v>
      </c>
      <c r="H2552" s="46">
        <v>0</v>
      </c>
      <c r="I2552" s="46">
        <v>0</v>
      </c>
      <c r="J2552" s="46">
        <v>0</v>
      </c>
      <c r="K2552" s="46">
        <v>0</v>
      </c>
      <c r="M2552" s="61" t="s">
        <v>114</v>
      </c>
      <c r="N2552" s="46">
        <v>0</v>
      </c>
      <c r="O2552" s="46">
        <v>0</v>
      </c>
      <c r="P2552" s="46">
        <v>0</v>
      </c>
    </row>
    <row r="2553" spans="1:16" hidden="1" x14ac:dyDescent="0.25">
      <c r="A2553" s="22" t="s">
        <v>4476</v>
      </c>
      <c r="B2553" s="22">
        <v>2009</v>
      </c>
      <c r="C2553" s="22" t="s">
        <v>5577</v>
      </c>
      <c r="D2553" s="22">
        <v>25</v>
      </c>
      <c r="E2553" s="22" t="s">
        <v>320</v>
      </c>
      <c r="F2553" s="22" t="s">
        <v>5018</v>
      </c>
      <c r="G2553" s="61" t="s">
        <v>113</v>
      </c>
      <c r="H2553" s="46">
        <v>0.09</v>
      </c>
      <c r="I2553" s="46">
        <v>0</v>
      </c>
      <c r="J2553" s="46">
        <v>0</v>
      </c>
      <c r="K2553" s="46">
        <v>0.33</v>
      </c>
      <c r="M2553" s="61" t="s">
        <v>114</v>
      </c>
      <c r="N2553" s="46">
        <v>0</v>
      </c>
      <c r="O2553" s="46">
        <v>0</v>
      </c>
      <c r="P2553" s="46">
        <v>0</v>
      </c>
    </row>
    <row r="2554" spans="1:16" hidden="1" x14ac:dyDescent="0.25">
      <c r="A2554" s="22" t="s">
        <v>4477</v>
      </c>
      <c r="B2554" s="22">
        <v>2009</v>
      </c>
      <c r="C2554" s="22" t="s">
        <v>5577</v>
      </c>
      <c r="D2554" s="22">
        <v>26</v>
      </c>
      <c r="E2554" s="22" t="s">
        <v>320</v>
      </c>
      <c r="F2554" s="22" t="s">
        <v>5019</v>
      </c>
      <c r="G2554" s="61" t="s">
        <v>113</v>
      </c>
      <c r="H2554" s="46">
        <v>1.17</v>
      </c>
      <c r="I2554" s="46">
        <v>0.27</v>
      </c>
      <c r="J2554" s="46">
        <v>0</v>
      </c>
      <c r="K2554" s="46">
        <v>0.41</v>
      </c>
      <c r="M2554" s="61" t="s">
        <v>114</v>
      </c>
      <c r="N2554" s="46">
        <v>0</v>
      </c>
      <c r="O2554" s="46">
        <v>0</v>
      </c>
      <c r="P2554" s="46">
        <v>0</v>
      </c>
    </row>
    <row r="2555" spans="1:16" hidden="1" x14ac:dyDescent="0.25">
      <c r="A2555" s="22" t="s">
        <v>4478</v>
      </c>
      <c r="B2555" s="22">
        <v>2009</v>
      </c>
      <c r="C2555" s="22" t="s">
        <v>5577</v>
      </c>
      <c r="D2555" s="22">
        <v>27</v>
      </c>
      <c r="E2555" s="22" t="s">
        <v>320</v>
      </c>
      <c r="G2555" s="61" t="s">
        <v>113</v>
      </c>
      <c r="H2555" s="46">
        <v>0</v>
      </c>
      <c r="I2555" s="46">
        <v>0</v>
      </c>
      <c r="J2555" s="46">
        <v>0</v>
      </c>
      <c r="K2555" s="46">
        <v>0</v>
      </c>
      <c r="M2555" s="61" t="s">
        <v>114</v>
      </c>
      <c r="N2555" s="46">
        <v>0</v>
      </c>
      <c r="O2555" s="46">
        <v>0</v>
      </c>
      <c r="P2555" s="46">
        <v>0</v>
      </c>
    </row>
    <row r="2556" spans="1:16" hidden="1" x14ac:dyDescent="0.25">
      <c r="A2556" s="22" t="s">
        <v>4479</v>
      </c>
      <c r="B2556" s="22">
        <v>2009</v>
      </c>
      <c r="C2556" s="22" t="s">
        <v>5577</v>
      </c>
      <c r="D2556" s="22">
        <v>28</v>
      </c>
      <c r="E2556" s="22" t="s">
        <v>320</v>
      </c>
      <c r="F2556" s="22" t="s">
        <v>5020</v>
      </c>
      <c r="G2556" s="61" t="s">
        <v>113</v>
      </c>
      <c r="H2556" s="46">
        <v>0.44</v>
      </c>
      <c r="I2556" s="46">
        <v>1.28</v>
      </c>
      <c r="J2556" s="46">
        <v>1.49</v>
      </c>
      <c r="K2556" s="46">
        <v>0.13</v>
      </c>
      <c r="M2556" s="61" t="s">
        <v>114</v>
      </c>
      <c r="N2556" s="46">
        <v>0</v>
      </c>
      <c r="O2556" s="46">
        <v>0</v>
      </c>
      <c r="P2556" s="46">
        <v>0</v>
      </c>
    </row>
    <row r="2557" spans="1:16" hidden="1" x14ac:dyDescent="0.25">
      <c r="A2557" s="22" t="s">
        <v>4480</v>
      </c>
      <c r="B2557" s="22">
        <v>2009</v>
      </c>
      <c r="C2557" s="22" t="s">
        <v>5577</v>
      </c>
      <c r="D2557" s="22">
        <v>29</v>
      </c>
      <c r="E2557" s="22" t="s">
        <v>320</v>
      </c>
      <c r="F2557" s="22" t="s">
        <v>5021</v>
      </c>
      <c r="G2557" s="61" t="s">
        <v>113</v>
      </c>
      <c r="H2557" s="46">
        <v>1.79</v>
      </c>
      <c r="I2557" s="46">
        <v>0.68</v>
      </c>
      <c r="J2557" s="46">
        <v>0</v>
      </c>
      <c r="K2557" s="46">
        <v>0.56000000000000005</v>
      </c>
      <c r="M2557" s="61" t="s">
        <v>114</v>
      </c>
      <c r="N2557" s="46">
        <v>0</v>
      </c>
      <c r="O2557" s="46">
        <v>0</v>
      </c>
      <c r="P2557" s="46">
        <v>0</v>
      </c>
    </row>
    <row r="2558" spans="1:16" hidden="1" x14ac:dyDescent="0.25">
      <c r="A2558" s="22" t="s">
        <v>4481</v>
      </c>
      <c r="B2558" s="22">
        <v>2009</v>
      </c>
      <c r="C2558" s="22" t="s">
        <v>5577</v>
      </c>
      <c r="D2558" s="22">
        <v>30</v>
      </c>
      <c r="E2558" s="22" t="s">
        <v>320</v>
      </c>
      <c r="G2558" s="61" t="s">
        <v>113</v>
      </c>
      <c r="H2558" s="46">
        <v>0</v>
      </c>
      <c r="I2558" s="46">
        <v>0</v>
      </c>
      <c r="J2558" s="46">
        <v>0</v>
      </c>
      <c r="K2558" s="46">
        <v>0</v>
      </c>
      <c r="M2558" s="61" t="s">
        <v>114</v>
      </c>
      <c r="N2558" s="46">
        <v>0</v>
      </c>
      <c r="O2558" s="46">
        <v>0</v>
      </c>
      <c r="P2558" s="46">
        <v>0</v>
      </c>
    </row>
    <row r="2559" spans="1:16" hidden="1" x14ac:dyDescent="0.25">
      <c r="A2559" s="22" t="s">
        <v>4482</v>
      </c>
      <c r="B2559" s="22">
        <v>2009</v>
      </c>
      <c r="C2559" s="22" t="s">
        <v>5577</v>
      </c>
      <c r="D2559" s="22">
        <v>31</v>
      </c>
      <c r="E2559" s="22" t="s">
        <v>320</v>
      </c>
      <c r="F2559" s="22" t="s">
        <v>5022</v>
      </c>
      <c r="G2559" s="61" t="s">
        <v>113</v>
      </c>
      <c r="H2559" s="46">
        <v>0.22</v>
      </c>
      <c r="I2559" s="46">
        <v>0</v>
      </c>
      <c r="J2559" s="46">
        <v>0</v>
      </c>
      <c r="K2559" s="46">
        <v>0.67</v>
      </c>
      <c r="M2559" s="61" t="s">
        <v>114</v>
      </c>
      <c r="N2559" s="46">
        <v>0</v>
      </c>
      <c r="O2559" s="46">
        <v>0</v>
      </c>
      <c r="P2559" s="46">
        <v>0</v>
      </c>
    </row>
    <row r="2560" spans="1:16" hidden="1" x14ac:dyDescent="0.25">
      <c r="A2560" s="22" t="s">
        <v>4483</v>
      </c>
      <c r="B2560" s="22">
        <v>2009</v>
      </c>
      <c r="C2560" s="22" t="s">
        <v>5577</v>
      </c>
      <c r="D2560" s="22">
        <v>32</v>
      </c>
      <c r="E2560" s="22" t="s">
        <v>320</v>
      </c>
      <c r="F2560" s="22" t="s">
        <v>5023</v>
      </c>
      <c r="G2560" s="61" t="s">
        <v>113</v>
      </c>
      <c r="H2560" s="46">
        <v>0.74</v>
      </c>
      <c r="I2560" s="46">
        <v>0</v>
      </c>
      <c r="J2560" s="46">
        <v>0</v>
      </c>
      <c r="K2560" s="46">
        <v>0</v>
      </c>
      <c r="M2560" s="61" t="s">
        <v>114</v>
      </c>
      <c r="N2560" s="46">
        <v>0</v>
      </c>
      <c r="O2560" s="46">
        <v>0</v>
      </c>
      <c r="P2560" s="46">
        <v>0</v>
      </c>
    </row>
    <row r="2561" spans="1:16" hidden="1" x14ac:dyDescent="0.25">
      <c r="A2561" s="22" t="s">
        <v>4484</v>
      </c>
      <c r="B2561" s="22">
        <v>2009</v>
      </c>
      <c r="C2561" s="22" t="s">
        <v>5577</v>
      </c>
      <c r="D2561" s="22">
        <v>33</v>
      </c>
      <c r="E2561" s="22" t="s">
        <v>320</v>
      </c>
      <c r="G2561" s="61" t="s">
        <v>113</v>
      </c>
      <c r="H2561" s="46">
        <v>0</v>
      </c>
      <c r="I2561" s="46">
        <v>0</v>
      </c>
      <c r="J2561" s="46">
        <v>0</v>
      </c>
      <c r="K2561" s="46">
        <v>0</v>
      </c>
      <c r="M2561" s="61" t="s">
        <v>114</v>
      </c>
      <c r="N2561" s="46">
        <v>0</v>
      </c>
      <c r="O2561" s="46">
        <v>0</v>
      </c>
      <c r="P2561" s="46">
        <v>0</v>
      </c>
    </row>
    <row r="2562" spans="1:16" hidden="1" x14ac:dyDescent="0.25">
      <c r="A2562" s="22" t="s">
        <v>4485</v>
      </c>
      <c r="B2562" s="22">
        <v>2009</v>
      </c>
      <c r="C2562" s="22" t="s">
        <v>5577</v>
      </c>
      <c r="D2562" s="22">
        <v>34</v>
      </c>
      <c r="E2562" s="22" t="s">
        <v>320</v>
      </c>
      <c r="F2562" s="22" t="s">
        <v>5024</v>
      </c>
      <c r="G2562" s="61" t="s">
        <v>113</v>
      </c>
      <c r="H2562" s="46">
        <v>0.15</v>
      </c>
      <c r="I2562" s="46">
        <v>0</v>
      </c>
      <c r="J2562" s="46">
        <v>0</v>
      </c>
      <c r="K2562" s="46">
        <v>0.12</v>
      </c>
      <c r="M2562" s="61" t="s">
        <v>114</v>
      </c>
      <c r="N2562" s="46">
        <v>0</v>
      </c>
      <c r="O2562" s="46">
        <v>0</v>
      </c>
      <c r="P2562" s="46">
        <v>0</v>
      </c>
    </row>
    <row r="2563" spans="1:16" hidden="1" x14ac:dyDescent="0.25">
      <c r="A2563" s="22" t="s">
        <v>4486</v>
      </c>
      <c r="B2563" s="22">
        <v>2009</v>
      </c>
      <c r="C2563" s="22" t="s">
        <v>5577</v>
      </c>
      <c r="D2563" s="22">
        <v>35</v>
      </c>
      <c r="E2563" s="22" t="s">
        <v>320</v>
      </c>
      <c r="F2563" s="22" t="s">
        <v>5025</v>
      </c>
      <c r="G2563" s="61" t="s">
        <v>113</v>
      </c>
      <c r="H2563" s="46">
        <v>0.75</v>
      </c>
      <c r="I2563" s="46">
        <v>0</v>
      </c>
      <c r="J2563" s="46">
        <v>0</v>
      </c>
      <c r="K2563" s="46">
        <v>0</v>
      </c>
      <c r="L2563" s="22" t="s">
        <v>5275</v>
      </c>
      <c r="M2563" s="61" t="s">
        <v>114</v>
      </c>
      <c r="N2563" s="46">
        <v>0.15</v>
      </c>
      <c r="O2563" s="46">
        <v>0</v>
      </c>
      <c r="P2563" s="46">
        <v>0</v>
      </c>
    </row>
    <row r="2564" spans="1:16" hidden="1" x14ac:dyDescent="0.25">
      <c r="A2564" s="22" t="s">
        <v>4487</v>
      </c>
      <c r="B2564" s="22">
        <v>2009</v>
      </c>
      <c r="C2564" s="22" t="s">
        <v>5577</v>
      </c>
      <c r="D2564" s="22">
        <v>36</v>
      </c>
      <c r="E2564" s="22" t="s">
        <v>320</v>
      </c>
      <c r="G2564" s="61" t="s">
        <v>113</v>
      </c>
      <c r="H2564" s="46">
        <v>0</v>
      </c>
      <c r="I2564" s="46">
        <v>0</v>
      </c>
      <c r="J2564" s="46">
        <v>0</v>
      </c>
      <c r="K2564" s="46">
        <v>0</v>
      </c>
      <c r="M2564" s="61" t="s">
        <v>114</v>
      </c>
      <c r="N2564" s="46">
        <v>0</v>
      </c>
      <c r="O2564" s="46">
        <v>0</v>
      </c>
      <c r="P2564" s="46">
        <v>0</v>
      </c>
    </row>
    <row r="2565" spans="1:16" hidden="1" x14ac:dyDescent="0.25">
      <c r="A2565" s="22" t="s">
        <v>4488</v>
      </c>
      <c r="B2565" s="22">
        <v>2009</v>
      </c>
      <c r="C2565" s="22" t="s">
        <v>5577</v>
      </c>
      <c r="D2565" s="22">
        <v>37</v>
      </c>
      <c r="E2565" s="22" t="s">
        <v>320</v>
      </c>
      <c r="F2565" s="22" t="s">
        <v>5026</v>
      </c>
      <c r="G2565" s="61" t="s">
        <v>113</v>
      </c>
      <c r="H2565" s="46">
        <v>0.14000000000000001</v>
      </c>
      <c r="I2565" s="46">
        <v>0</v>
      </c>
      <c r="J2565" s="46">
        <v>0</v>
      </c>
      <c r="K2565" s="46">
        <v>0.2</v>
      </c>
      <c r="M2565" s="61" t="s">
        <v>114</v>
      </c>
      <c r="N2565" s="46">
        <v>0</v>
      </c>
      <c r="O2565" s="46">
        <v>0</v>
      </c>
      <c r="P2565" s="46">
        <v>0</v>
      </c>
    </row>
    <row r="2566" spans="1:16" hidden="1" x14ac:dyDescent="0.25">
      <c r="A2566" s="22" t="s">
        <v>4489</v>
      </c>
      <c r="B2566" s="22">
        <v>2009</v>
      </c>
      <c r="C2566" s="22" t="s">
        <v>5577</v>
      </c>
      <c r="D2566" s="22">
        <v>38</v>
      </c>
      <c r="E2566" s="22" t="s">
        <v>320</v>
      </c>
      <c r="F2566" s="22" t="s">
        <v>5027</v>
      </c>
      <c r="G2566" s="61" t="s">
        <v>113</v>
      </c>
      <c r="H2566" s="46">
        <v>0.38</v>
      </c>
      <c r="I2566" s="46">
        <v>0</v>
      </c>
      <c r="J2566" s="46">
        <v>0</v>
      </c>
      <c r="K2566" s="46">
        <v>0</v>
      </c>
      <c r="M2566" s="61" t="s">
        <v>114</v>
      </c>
      <c r="N2566" s="46">
        <v>0</v>
      </c>
      <c r="O2566" s="46">
        <v>0</v>
      </c>
      <c r="P2566" s="46">
        <v>0</v>
      </c>
    </row>
    <row r="2567" spans="1:16" hidden="1" x14ac:dyDescent="0.25">
      <c r="A2567" s="22" t="s">
        <v>4490</v>
      </c>
      <c r="B2567" s="22">
        <v>2009</v>
      </c>
      <c r="C2567" s="22" t="s">
        <v>5577</v>
      </c>
      <c r="D2567" s="22">
        <v>39</v>
      </c>
      <c r="E2567" s="22" t="s">
        <v>320</v>
      </c>
      <c r="G2567" s="61" t="s">
        <v>113</v>
      </c>
      <c r="H2567" s="46">
        <v>0</v>
      </c>
      <c r="I2567" s="46">
        <v>0</v>
      </c>
      <c r="J2567" s="46">
        <v>0</v>
      </c>
      <c r="K2567" s="46">
        <v>0</v>
      </c>
      <c r="M2567" s="61" t="s">
        <v>114</v>
      </c>
      <c r="N2567" s="46">
        <v>0</v>
      </c>
      <c r="O2567" s="46">
        <v>0</v>
      </c>
      <c r="P2567" s="46">
        <v>0</v>
      </c>
    </row>
    <row r="2568" spans="1:16" hidden="1" x14ac:dyDescent="0.25">
      <c r="A2568" s="22" t="s">
        <v>4491</v>
      </c>
      <c r="B2568" s="22">
        <v>2009</v>
      </c>
      <c r="C2568" s="22" t="s">
        <v>5577</v>
      </c>
      <c r="D2568" s="22">
        <v>40</v>
      </c>
      <c r="E2568" s="22" t="s">
        <v>320</v>
      </c>
      <c r="G2568" s="61" t="s">
        <v>113</v>
      </c>
      <c r="H2568" s="46">
        <v>0.03</v>
      </c>
      <c r="I2568" s="46">
        <v>0</v>
      </c>
      <c r="J2568" s="46">
        <v>0.53</v>
      </c>
      <c r="K2568" s="46">
        <v>0</v>
      </c>
      <c r="M2568" s="61" t="s">
        <v>114</v>
      </c>
      <c r="N2568" s="46">
        <v>0</v>
      </c>
      <c r="O2568" s="46">
        <v>0</v>
      </c>
      <c r="P2568" s="46">
        <v>0</v>
      </c>
    </row>
    <row r="2569" spans="1:16" hidden="1" x14ac:dyDescent="0.25">
      <c r="A2569" s="22" t="s">
        <v>4492</v>
      </c>
      <c r="B2569" s="22">
        <v>2009</v>
      </c>
      <c r="C2569" s="22" t="s">
        <v>5577</v>
      </c>
      <c r="D2569" s="22">
        <v>41</v>
      </c>
      <c r="E2569" s="22" t="s">
        <v>320</v>
      </c>
      <c r="F2569" s="22" t="s">
        <v>5028</v>
      </c>
      <c r="G2569" s="61" t="s">
        <v>113</v>
      </c>
      <c r="H2569" s="46">
        <v>0.7</v>
      </c>
      <c r="I2569" s="46">
        <v>0</v>
      </c>
      <c r="J2569" s="46">
        <v>0.33</v>
      </c>
      <c r="K2569" s="46">
        <v>0.19</v>
      </c>
      <c r="M2569" s="61" t="s">
        <v>114</v>
      </c>
      <c r="N2569" s="46">
        <v>0</v>
      </c>
      <c r="O2569" s="46">
        <v>0</v>
      </c>
      <c r="P2569" s="46">
        <v>0</v>
      </c>
    </row>
    <row r="2570" spans="1:16" hidden="1" x14ac:dyDescent="0.25">
      <c r="A2570" s="22" t="s">
        <v>4493</v>
      </c>
      <c r="B2570" s="22">
        <v>2009</v>
      </c>
      <c r="C2570" s="22" t="s">
        <v>5577</v>
      </c>
      <c r="D2570" s="22">
        <v>328</v>
      </c>
      <c r="E2570" s="22" t="s">
        <v>330</v>
      </c>
      <c r="G2570" s="61" t="s">
        <v>88</v>
      </c>
      <c r="H2570" s="46">
        <v>0</v>
      </c>
      <c r="I2570" s="46">
        <v>0</v>
      </c>
      <c r="J2570" s="46">
        <v>0</v>
      </c>
      <c r="K2570" s="46">
        <v>0</v>
      </c>
    </row>
    <row r="2571" spans="1:16" hidden="1" x14ac:dyDescent="0.25">
      <c r="A2571" s="22" t="s">
        <v>4494</v>
      </c>
      <c r="B2571" s="22">
        <v>2009</v>
      </c>
      <c r="C2571" s="22" t="s">
        <v>5577</v>
      </c>
      <c r="D2571" s="22">
        <v>329</v>
      </c>
      <c r="E2571" s="22" t="s">
        <v>330</v>
      </c>
      <c r="G2571" s="61" t="s">
        <v>88</v>
      </c>
      <c r="H2571" s="46">
        <v>0</v>
      </c>
      <c r="I2571" s="46">
        <v>0</v>
      </c>
      <c r="J2571" s="46">
        <v>0</v>
      </c>
      <c r="K2571" s="46">
        <v>0.16</v>
      </c>
    </row>
    <row r="2572" spans="1:16" hidden="1" x14ac:dyDescent="0.25">
      <c r="A2572" s="22" t="s">
        <v>4495</v>
      </c>
      <c r="B2572" s="22">
        <v>2009</v>
      </c>
      <c r="C2572" s="22" t="s">
        <v>5577</v>
      </c>
      <c r="D2572" s="22">
        <v>330</v>
      </c>
      <c r="E2572" s="22" t="s">
        <v>330</v>
      </c>
      <c r="G2572" s="61" t="s">
        <v>88</v>
      </c>
      <c r="H2572" s="46">
        <v>0</v>
      </c>
      <c r="I2572" s="46">
        <v>0</v>
      </c>
      <c r="J2572" s="46">
        <v>0</v>
      </c>
      <c r="K2572" s="46">
        <v>0</v>
      </c>
    </row>
    <row r="2573" spans="1:16" hidden="1" x14ac:dyDescent="0.25">
      <c r="A2573" s="22" t="s">
        <v>4496</v>
      </c>
      <c r="B2573" s="22">
        <v>2009</v>
      </c>
      <c r="C2573" s="22" t="s">
        <v>5577</v>
      </c>
      <c r="D2573" s="22">
        <v>331</v>
      </c>
      <c r="E2573" s="22" t="s">
        <v>330</v>
      </c>
      <c r="G2573" s="61" t="s">
        <v>88</v>
      </c>
      <c r="H2573" s="46">
        <v>0</v>
      </c>
      <c r="I2573" s="46">
        <v>0</v>
      </c>
      <c r="J2573" s="46">
        <v>0</v>
      </c>
      <c r="K2573" s="46">
        <v>0</v>
      </c>
    </row>
    <row r="2574" spans="1:16" hidden="1" x14ac:dyDescent="0.25">
      <c r="A2574" s="22" t="s">
        <v>4497</v>
      </c>
      <c r="B2574" s="22">
        <v>2009</v>
      </c>
      <c r="C2574" s="22" t="s">
        <v>5577</v>
      </c>
      <c r="D2574" s="22">
        <v>332</v>
      </c>
      <c r="E2574" s="22" t="s">
        <v>330</v>
      </c>
      <c r="G2574" s="61" t="s">
        <v>88</v>
      </c>
      <c r="H2574" s="46">
        <v>0</v>
      </c>
      <c r="I2574" s="46">
        <v>0</v>
      </c>
      <c r="J2574" s="46">
        <v>0</v>
      </c>
      <c r="K2574" s="46">
        <v>0</v>
      </c>
    </row>
    <row r="2575" spans="1:16" hidden="1" x14ac:dyDescent="0.25">
      <c r="A2575" s="22" t="s">
        <v>4498</v>
      </c>
      <c r="B2575" s="22">
        <v>2009</v>
      </c>
      <c r="C2575" s="22" t="s">
        <v>5577</v>
      </c>
      <c r="D2575" s="22">
        <v>333</v>
      </c>
      <c r="E2575" s="22" t="s">
        <v>330</v>
      </c>
      <c r="G2575" s="61" t="s">
        <v>88</v>
      </c>
      <c r="H2575" s="46">
        <v>0.03</v>
      </c>
      <c r="I2575" s="46">
        <v>0</v>
      </c>
      <c r="J2575" s="46">
        <v>0</v>
      </c>
      <c r="K2575" s="46">
        <v>0</v>
      </c>
    </row>
    <row r="2576" spans="1:16" hidden="1" x14ac:dyDescent="0.25">
      <c r="A2576" s="22" t="s">
        <v>4499</v>
      </c>
      <c r="B2576" s="22">
        <v>2009</v>
      </c>
      <c r="C2576" s="22" t="s">
        <v>5577</v>
      </c>
      <c r="D2576" s="22">
        <v>334</v>
      </c>
      <c r="E2576" s="22" t="s">
        <v>330</v>
      </c>
      <c r="G2576" s="61" t="s">
        <v>88</v>
      </c>
      <c r="H2576" s="46">
        <v>0</v>
      </c>
      <c r="I2576" s="46">
        <v>0</v>
      </c>
      <c r="J2576" s="46">
        <v>0</v>
      </c>
      <c r="K2576" s="46">
        <v>0</v>
      </c>
    </row>
    <row r="2577" spans="1:16" hidden="1" x14ac:dyDescent="0.25">
      <c r="A2577" s="22" t="s">
        <v>4500</v>
      </c>
      <c r="B2577" s="22">
        <v>2009</v>
      </c>
      <c r="C2577" s="22" t="s">
        <v>5577</v>
      </c>
      <c r="D2577" s="22">
        <v>335</v>
      </c>
      <c r="E2577" s="22" t="s">
        <v>330</v>
      </c>
      <c r="G2577" s="61" t="s">
        <v>88</v>
      </c>
      <c r="H2577" s="46">
        <v>0.03</v>
      </c>
      <c r="I2577" s="46">
        <v>0</v>
      </c>
      <c r="J2577" s="46">
        <v>0</v>
      </c>
      <c r="K2577" s="46">
        <v>0</v>
      </c>
    </row>
    <row r="2578" spans="1:16" hidden="1" x14ac:dyDescent="0.25">
      <c r="A2578" s="22" t="s">
        <v>4501</v>
      </c>
      <c r="B2578" s="22">
        <v>2009</v>
      </c>
      <c r="C2578" s="22" t="s">
        <v>5577</v>
      </c>
      <c r="D2578" s="22">
        <v>336</v>
      </c>
      <c r="E2578" s="22" t="s">
        <v>330</v>
      </c>
      <c r="G2578" s="61" t="s">
        <v>88</v>
      </c>
      <c r="H2578" s="46">
        <v>0</v>
      </c>
      <c r="I2578" s="46">
        <v>0</v>
      </c>
      <c r="J2578" s="46">
        <v>0</v>
      </c>
      <c r="K2578" s="46">
        <v>0</v>
      </c>
    </row>
    <row r="2579" spans="1:16" hidden="1" x14ac:dyDescent="0.25">
      <c r="A2579" s="22" t="s">
        <v>4502</v>
      </c>
      <c r="B2579" s="22">
        <v>2009</v>
      </c>
      <c r="C2579" s="22" t="s">
        <v>5577</v>
      </c>
      <c r="D2579" s="22">
        <v>337</v>
      </c>
      <c r="E2579" s="22" t="s">
        <v>330</v>
      </c>
      <c r="G2579" s="61" t="s">
        <v>88</v>
      </c>
      <c r="H2579" s="46">
        <v>0.03</v>
      </c>
      <c r="I2579" s="46">
        <v>0</v>
      </c>
      <c r="J2579" s="46">
        <v>0</v>
      </c>
      <c r="K2579" s="46">
        <v>0</v>
      </c>
    </row>
    <row r="2580" spans="1:16" hidden="1" x14ac:dyDescent="0.25">
      <c r="A2580" s="22" t="s">
        <v>4503</v>
      </c>
      <c r="B2580" s="22">
        <v>2009</v>
      </c>
      <c r="C2580" s="22" t="s">
        <v>5577</v>
      </c>
      <c r="D2580" s="22">
        <v>338</v>
      </c>
      <c r="E2580" s="22" t="s">
        <v>330</v>
      </c>
      <c r="G2580" s="61" t="s">
        <v>88</v>
      </c>
      <c r="H2580" s="46">
        <v>0</v>
      </c>
      <c r="I2580" s="46">
        <v>0</v>
      </c>
      <c r="J2580" s="46">
        <v>0</v>
      </c>
      <c r="K2580" s="46">
        <v>0</v>
      </c>
    </row>
    <row r="2581" spans="1:16" hidden="1" x14ac:dyDescent="0.25">
      <c r="A2581" s="22" t="s">
        <v>4504</v>
      </c>
      <c r="B2581" s="22">
        <v>2009</v>
      </c>
      <c r="C2581" s="22" t="s">
        <v>5577</v>
      </c>
      <c r="D2581" s="22">
        <v>339</v>
      </c>
      <c r="E2581" s="22" t="s">
        <v>330</v>
      </c>
      <c r="G2581" s="61" t="s">
        <v>88</v>
      </c>
      <c r="H2581" s="46">
        <v>0</v>
      </c>
      <c r="I2581" s="46">
        <v>0</v>
      </c>
      <c r="J2581" s="46">
        <v>0</v>
      </c>
      <c r="K2581" s="46">
        <v>0</v>
      </c>
    </row>
    <row r="2582" spans="1:16" hidden="1" x14ac:dyDescent="0.25">
      <c r="A2582" s="22" t="s">
        <v>4726</v>
      </c>
      <c r="B2582" s="22">
        <v>2009</v>
      </c>
      <c r="C2582" s="22" t="s">
        <v>5577</v>
      </c>
      <c r="D2582" s="22">
        <v>358</v>
      </c>
      <c r="E2582" s="22" t="s">
        <v>332</v>
      </c>
      <c r="G2582" s="61" t="s">
        <v>88</v>
      </c>
      <c r="H2582" s="46">
        <v>0</v>
      </c>
      <c r="I2582" s="46">
        <v>0</v>
      </c>
      <c r="J2582" s="46">
        <v>0</v>
      </c>
      <c r="K2582" s="46">
        <v>0</v>
      </c>
      <c r="M2582" s="61" t="s">
        <v>77</v>
      </c>
      <c r="N2582" s="46">
        <v>0</v>
      </c>
      <c r="O2582" s="46">
        <v>0</v>
      </c>
      <c r="P2582" s="46">
        <v>0</v>
      </c>
    </row>
    <row r="2583" spans="1:16" hidden="1" x14ac:dyDescent="0.25">
      <c r="A2583" s="22" t="s">
        <v>4727</v>
      </c>
      <c r="B2583" s="22">
        <v>2009</v>
      </c>
      <c r="C2583" s="22" t="s">
        <v>5577</v>
      </c>
      <c r="D2583" s="22">
        <v>359</v>
      </c>
      <c r="E2583" s="22" t="s">
        <v>332</v>
      </c>
      <c r="G2583" s="61" t="s">
        <v>88</v>
      </c>
      <c r="H2583" s="46">
        <v>0</v>
      </c>
      <c r="I2583" s="46">
        <v>0</v>
      </c>
      <c r="J2583" s="46">
        <v>0</v>
      </c>
      <c r="K2583" s="46">
        <v>0</v>
      </c>
      <c r="L2583" s="22" t="s">
        <v>5285</v>
      </c>
      <c r="M2583" s="61" t="s">
        <v>77</v>
      </c>
      <c r="N2583" s="46">
        <v>0.38</v>
      </c>
      <c r="O2583" s="46">
        <v>0</v>
      </c>
      <c r="P2583" s="46">
        <v>0</v>
      </c>
    </row>
    <row r="2584" spans="1:16" hidden="1" x14ac:dyDescent="0.25">
      <c r="A2584" s="22" t="s">
        <v>4728</v>
      </c>
      <c r="B2584" s="22">
        <v>2009</v>
      </c>
      <c r="C2584" s="22" t="s">
        <v>5577</v>
      </c>
      <c r="D2584" s="22">
        <v>360</v>
      </c>
      <c r="E2584" s="22" t="s">
        <v>332</v>
      </c>
      <c r="G2584" s="61" t="s">
        <v>88</v>
      </c>
      <c r="H2584" s="46">
        <v>0</v>
      </c>
      <c r="I2584" s="46">
        <v>0</v>
      </c>
      <c r="J2584" s="46">
        <v>0</v>
      </c>
      <c r="K2584" s="46">
        <v>0.18</v>
      </c>
      <c r="L2584" s="22" t="s">
        <v>5286</v>
      </c>
      <c r="M2584" s="61" t="s">
        <v>77</v>
      </c>
      <c r="N2584" s="46">
        <v>0.47</v>
      </c>
      <c r="O2584" s="46">
        <v>0</v>
      </c>
      <c r="P2584" s="46">
        <v>0</v>
      </c>
    </row>
    <row r="2585" spans="1:16" hidden="1" x14ac:dyDescent="0.25">
      <c r="A2585" s="22" t="s">
        <v>4729</v>
      </c>
      <c r="B2585" s="22">
        <v>2009</v>
      </c>
      <c r="C2585" s="22" t="s">
        <v>5577</v>
      </c>
      <c r="D2585" s="22">
        <v>361</v>
      </c>
      <c r="E2585" s="22" t="s">
        <v>332</v>
      </c>
      <c r="G2585" s="61" t="s">
        <v>88</v>
      </c>
      <c r="H2585" s="46">
        <v>0</v>
      </c>
      <c r="I2585" s="46">
        <v>0</v>
      </c>
      <c r="J2585" s="46">
        <v>0</v>
      </c>
      <c r="K2585" s="46">
        <v>0</v>
      </c>
      <c r="M2585" s="61" t="s">
        <v>77</v>
      </c>
      <c r="N2585" s="46">
        <v>0</v>
      </c>
      <c r="O2585" s="46">
        <v>0</v>
      </c>
      <c r="P2585" s="46">
        <v>0</v>
      </c>
    </row>
    <row r="2586" spans="1:16" hidden="1" x14ac:dyDescent="0.25">
      <c r="A2586" s="22" t="s">
        <v>4730</v>
      </c>
      <c r="B2586" s="22">
        <v>2009</v>
      </c>
      <c r="C2586" s="22" t="s">
        <v>5577</v>
      </c>
      <c r="D2586" s="22">
        <v>362</v>
      </c>
      <c r="E2586" s="22" t="s">
        <v>332</v>
      </c>
      <c r="G2586" s="61" t="s">
        <v>88</v>
      </c>
      <c r="H2586" s="46">
        <v>0</v>
      </c>
      <c r="I2586" s="46">
        <v>0</v>
      </c>
      <c r="J2586" s="46">
        <v>0</v>
      </c>
      <c r="K2586" s="46">
        <v>0</v>
      </c>
      <c r="L2586" s="22" t="s">
        <v>5287</v>
      </c>
      <c r="M2586" s="61" t="s">
        <v>77</v>
      </c>
      <c r="N2586" s="46">
        <v>0.13</v>
      </c>
      <c r="O2586" s="46">
        <v>0</v>
      </c>
      <c r="P2586" s="46">
        <v>0</v>
      </c>
    </row>
    <row r="2587" spans="1:16" hidden="1" x14ac:dyDescent="0.25">
      <c r="A2587" s="22" t="s">
        <v>4731</v>
      </c>
      <c r="B2587" s="22">
        <v>2009</v>
      </c>
      <c r="C2587" s="22" t="s">
        <v>5577</v>
      </c>
      <c r="D2587" s="22">
        <v>363</v>
      </c>
      <c r="E2587" s="22" t="s">
        <v>332</v>
      </c>
      <c r="F2587" s="22" t="s">
        <v>5171</v>
      </c>
      <c r="G2587" s="61" t="s">
        <v>88</v>
      </c>
      <c r="H2587" s="46">
        <v>0.93</v>
      </c>
      <c r="I2587" s="46">
        <v>0</v>
      </c>
      <c r="J2587" s="46">
        <v>0</v>
      </c>
      <c r="K2587" s="46">
        <v>7.0000000000000007E-2</v>
      </c>
      <c r="M2587" s="61" t="s">
        <v>77</v>
      </c>
      <c r="N2587" s="46">
        <v>0</v>
      </c>
      <c r="O2587" s="46">
        <v>0</v>
      </c>
      <c r="P2587" s="46">
        <v>0</v>
      </c>
    </row>
    <row r="2588" spans="1:16" hidden="1" x14ac:dyDescent="0.25">
      <c r="A2588" s="22" t="s">
        <v>4732</v>
      </c>
      <c r="B2588" s="22">
        <v>2009</v>
      </c>
      <c r="C2588" s="22" t="s">
        <v>5577</v>
      </c>
      <c r="D2588" s="22">
        <v>364</v>
      </c>
      <c r="E2588" s="22" t="s">
        <v>332</v>
      </c>
      <c r="G2588" s="61" t="s">
        <v>88</v>
      </c>
      <c r="H2588" s="46">
        <v>0</v>
      </c>
      <c r="I2588" s="46">
        <v>0</v>
      </c>
      <c r="J2588" s="46">
        <v>0</v>
      </c>
      <c r="K2588" s="46">
        <v>0</v>
      </c>
      <c r="M2588" s="61" t="s">
        <v>77</v>
      </c>
      <c r="N2588" s="46">
        <v>0</v>
      </c>
      <c r="O2588" s="46">
        <v>0</v>
      </c>
      <c r="P2588" s="46">
        <v>0</v>
      </c>
    </row>
    <row r="2589" spans="1:16" hidden="1" x14ac:dyDescent="0.25">
      <c r="A2589" s="22" t="s">
        <v>4733</v>
      </c>
      <c r="B2589" s="22">
        <v>2009</v>
      </c>
      <c r="C2589" s="22" t="s">
        <v>5577</v>
      </c>
      <c r="D2589" s="22">
        <v>365</v>
      </c>
      <c r="E2589" s="22" t="s">
        <v>332</v>
      </c>
      <c r="F2589" s="22" t="s">
        <v>5172</v>
      </c>
      <c r="G2589" s="61" t="s">
        <v>88</v>
      </c>
      <c r="H2589" s="46">
        <v>1.62</v>
      </c>
      <c r="I2589" s="46">
        <v>0</v>
      </c>
      <c r="J2589" s="46">
        <v>0</v>
      </c>
      <c r="K2589" s="46">
        <v>0</v>
      </c>
      <c r="M2589" s="61" t="s">
        <v>77</v>
      </c>
      <c r="N2589" s="46">
        <v>0</v>
      </c>
      <c r="O2589" s="46">
        <v>0</v>
      </c>
      <c r="P2589" s="46">
        <v>0</v>
      </c>
    </row>
    <row r="2590" spans="1:16" hidden="1" x14ac:dyDescent="0.25">
      <c r="A2590" s="22" t="s">
        <v>4734</v>
      </c>
      <c r="B2590" s="22">
        <v>2009</v>
      </c>
      <c r="C2590" s="22" t="s">
        <v>5577</v>
      </c>
      <c r="D2590" s="22">
        <v>366</v>
      </c>
      <c r="E2590" s="22" t="s">
        <v>332</v>
      </c>
      <c r="F2590" s="22" t="s">
        <v>5173</v>
      </c>
      <c r="G2590" s="61" t="s">
        <v>88</v>
      </c>
      <c r="H2590" s="46">
        <v>3.9</v>
      </c>
      <c r="I2590" s="46">
        <v>0.59</v>
      </c>
      <c r="J2590" s="46">
        <v>0</v>
      </c>
      <c r="K2590" s="46">
        <v>0</v>
      </c>
      <c r="M2590" s="61" t="s">
        <v>77</v>
      </c>
      <c r="N2590" s="46">
        <v>0</v>
      </c>
      <c r="O2590" s="46">
        <v>0</v>
      </c>
      <c r="P2590" s="46">
        <v>0</v>
      </c>
    </row>
    <row r="2591" spans="1:16" hidden="1" x14ac:dyDescent="0.25">
      <c r="A2591" s="22" t="s">
        <v>4735</v>
      </c>
      <c r="B2591" s="22">
        <v>2009</v>
      </c>
      <c r="C2591" s="22" t="s">
        <v>5577</v>
      </c>
      <c r="D2591" s="22">
        <v>367</v>
      </c>
      <c r="E2591" s="22" t="s">
        <v>332</v>
      </c>
      <c r="G2591" s="61" t="s">
        <v>88</v>
      </c>
      <c r="H2591" s="46">
        <v>0</v>
      </c>
      <c r="I2591" s="46">
        <v>0</v>
      </c>
      <c r="J2591" s="46">
        <v>0</v>
      </c>
      <c r="K2591" s="46">
        <v>0</v>
      </c>
      <c r="M2591" s="61" t="s">
        <v>77</v>
      </c>
      <c r="N2591" s="46">
        <v>0</v>
      </c>
      <c r="O2591" s="46">
        <v>0</v>
      </c>
      <c r="P2591" s="46">
        <v>0</v>
      </c>
    </row>
    <row r="2592" spans="1:16" hidden="1" x14ac:dyDescent="0.25">
      <c r="A2592" s="22" t="s">
        <v>4736</v>
      </c>
      <c r="B2592" s="22">
        <v>2009</v>
      </c>
      <c r="C2592" s="22" t="s">
        <v>5577</v>
      </c>
      <c r="D2592" s="22">
        <v>368</v>
      </c>
      <c r="E2592" s="22" t="s">
        <v>332</v>
      </c>
      <c r="F2592" s="22" t="s">
        <v>5174</v>
      </c>
      <c r="G2592" s="61" t="s">
        <v>88</v>
      </c>
      <c r="H2592" s="46">
        <v>4.09</v>
      </c>
      <c r="I2592" s="46">
        <v>0</v>
      </c>
      <c r="J2592" s="46">
        <v>0</v>
      </c>
      <c r="K2592" s="46">
        <v>1.36</v>
      </c>
      <c r="M2592" s="61" t="s">
        <v>77</v>
      </c>
      <c r="N2592" s="46">
        <v>0</v>
      </c>
      <c r="O2592" s="46">
        <v>0</v>
      </c>
      <c r="P2592" s="46">
        <v>0</v>
      </c>
    </row>
    <row r="2593" spans="1:16" hidden="1" x14ac:dyDescent="0.25">
      <c r="A2593" s="22" t="s">
        <v>4737</v>
      </c>
      <c r="B2593" s="22">
        <v>2009</v>
      </c>
      <c r="C2593" s="22" t="s">
        <v>5577</v>
      </c>
      <c r="D2593" s="22">
        <v>369</v>
      </c>
      <c r="E2593" s="22" t="s">
        <v>332</v>
      </c>
      <c r="F2593" s="22" t="s">
        <v>5175</v>
      </c>
      <c r="G2593" s="61" t="s">
        <v>88</v>
      </c>
      <c r="H2593" s="46">
        <v>0.48</v>
      </c>
      <c r="I2593" s="46">
        <v>0</v>
      </c>
      <c r="J2593" s="46">
        <v>0</v>
      </c>
      <c r="K2593" s="46">
        <v>0</v>
      </c>
      <c r="M2593" s="61" t="s">
        <v>77</v>
      </c>
      <c r="N2593" s="46">
        <v>0</v>
      </c>
      <c r="O2593" s="46">
        <v>0</v>
      </c>
      <c r="P2593" s="46">
        <v>0</v>
      </c>
    </row>
    <row r="2594" spans="1:16" hidden="1" x14ac:dyDescent="0.25">
      <c r="A2594" s="22" t="s">
        <v>4738</v>
      </c>
      <c r="B2594" s="22">
        <v>2009</v>
      </c>
      <c r="C2594" s="22" t="s">
        <v>5577</v>
      </c>
      <c r="D2594" s="22">
        <v>370</v>
      </c>
      <c r="E2594" s="22" t="s">
        <v>332</v>
      </c>
      <c r="G2594" s="61" t="s">
        <v>88</v>
      </c>
      <c r="H2594" s="46">
        <v>0</v>
      </c>
      <c r="I2594" s="46">
        <v>0</v>
      </c>
      <c r="J2594" s="46">
        <v>0</v>
      </c>
      <c r="K2594" s="46">
        <v>0</v>
      </c>
      <c r="M2594" s="61" t="s">
        <v>77</v>
      </c>
      <c r="N2594" s="46">
        <v>0</v>
      </c>
      <c r="O2594" s="46">
        <v>0</v>
      </c>
      <c r="P2594" s="46">
        <v>0</v>
      </c>
    </row>
    <row r="2595" spans="1:16" hidden="1" x14ac:dyDescent="0.25">
      <c r="A2595" s="22" t="s">
        <v>4739</v>
      </c>
      <c r="B2595" s="22">
        <v>2009</v>
      </c>
      <c r="C2595" s="22" t="s">
        <v>5577</v>
      </c>
      <c r="D2595" s="22">
        <v>371</v>
      </c>
      <c r="E2595" s="22" t="s">
        <v>332</v>
      </c>
      <c r="F2595" s="22" t="s">
        <v>5176</v>
      </c>
      <c r="G2595" s="61" t="s">
        <v>88</v>
      </c>
      <c r="H2595" s="46">
        <v>0.18</v>
      </c>
      <c r="I2595" s="46">
        <v>0</v>
      </c>
      <c r="J2595" s="46">
        <v>0</v>
      </c>
      <c r="K2595" s="46">
        <v>0.62</v>
      </c>
      <c r="M2595" s="61" t="s">
        <v>77</v>
      </c>
      <c r="N2595" s="46">
        <v>0</v>
      </c>
      <c r="O2595" s="46">
        <v>0</v>
      </c>
      <c r="P2595" s="46">
        <v>0</v>
      </c>
    </row>
    <row r="2596" spans="1:16" hidden="1" x14ac:dyDescent="0.25">
      <c r="A2596" s="22" t="s">
        <v>4740</v>
      </c>
      <c r="B2596" s="22">
        <v>2009</v>
      </c>
      <c r="C2596" s="22" t="s">
        <v>5577</v>
      </c>
      <c r="D2596" s="22">
        <v>372</v>
      </c>
      <c r="E2596" s="22" t="s">
        <v>332</v>
      </c>
      <c r="F2596" s="22" t="s">
        <v>5177</v>
      </c>
      <c r="G2596" s="61" t="s">
        <v>88</v>
      </c>
      <c r="H2596" s="46">
        <v>0.31</v>
      </c>
      <c r="I2596" s="46">
        <v>0</v>
      </c>
      <c r="J2596" s="46">
        <v>0</v>
      </c>
      <c r="K2596" s="46">
        <v>0</v>
      </c>
      <c r="M2596" s="61" t="s">
        <v>77</v>
      </c>
      <c r="N2596" s="46">
        <v>0</v>
      </c>
      <c r="O2596" s="46">
        <v>0</v>
      </c>
      <c r="P2596" s="46">
        <v>0</v>
      </c>
    </row>
    <row r="2597" spans="1:16" hidden="1" x14ac:dyDescent="0.25">
      <c r="A2597" s="22" t="s">
        <v>4741</v>
      </c>
      <c r="B2597" s="22">
        <v>2009</v>
      </c>
      <c r="C2597" s="22" t="s">
        <v>5577</v>
      </c>
      <c r="D2597" s="22">
        <v>373</v>
      </c>
      <c r="E2597" s="22" t="s">
        <v>332</v>
      </c>
      <c r="G2597" s="61" t="s">
        <v>88</v>
      </c>
      <c r="H2597" s="46">
        <v>0</v>
      </c>
      <c r="I2597" s="46">
        <v>0</v>
      </c>
      <c r="J2597" s="46">
        <v>0</v>
      </c>
      <c r="K2597" s="46">
        <v>0</v>
      </c>
      <c r="M2597" s="61" t="s">
        <v>77</v>
      </c>
      <c r="N2597" s="46">
        <v>0</v>
      </c>
      <c r="O2597" s="46">
        <v>0</v>
      </c>
      <c r="P2597" s="46">
        <v>0</v>
      </c>
    </row>
    <row r="2598" spans="1:16" hidden="1" x14ac:dyDescent="0.25">
      <c r="A2598" s="22" t="s">
        <v>4742</v>
      </c>
      <c r="B2598" s="22">
        <v>2009</v>
      </c>
      <c r="C2598" s="22" t="s">
        <v>5577</v>
      </c>
      <c r="D2598" s="22">
        <v>374</v>
      </c>
      <c r="E2598" s="22" t="s">
        <v>332</v>
      </c>
      <c r="F2598" s="22" t="s">
        <v>5178</v>
      </c>
      <c r="G2598" s="61" t="s">
        <v>88</v>
      </c>
      <c r="H2598" s="46">
        <v>1.54</v>
      </c>
      <c r="I2598" s="46">
        <v>0</v>
      </c>
      <c r="J2598" s="46">
        <v>0</v>
      </c>
      <c r="K2598" s="46">
        <v>0</v>
      </c>
      <c r="M2598" s="61" t="s">
        <v>77</v>
      </c>
      <c r="N2598" s="46">
        <v>0</v>
      </c>
      <c r="O2598" s="46">
        <v>0</v>
      </c>
      <c r="P2598" s="46">
        <v>0</v>
      </c>
    </row>
    <row r="2599" spans="1:16" hidden="1" x14ac:dyDescent="0.25">
      <c r="A2599" s="22" t="s">
        <v>4743</v>
      </c>
      <c r="B2599" s="22">
        <v>2009</v>
      </c>
      <c r="C2599" s="22" t="s">
        <v>5577</v>
      </c>
      <c r="D2599" s="22">
        <v>375</v>
      </c>
      <c r="E2599" s="22" t="s">
        <v>332</v>
      </c>
      <c r="F2599" s="22" t="s">
        <v>5179</v>
      </c>
      <c r="G2599" s="61" t="s">
        <v>88</v>
      </c>
      <c r="H2599" s="46">
        <v>0.6</v>
      </c>
      <c r="I2599" s="46">
        <v>0</v>
      </c>
      <c r="J2599" s="46">
        <v>0</v>
      </c>
      <c r="K2599" s="46">
        <v>0</v>
      </c>
      <c r="M2599" s="61" t="s">
        <v>77</v>
      </c>
      <c r="N2599" s="46">
        <v>0</v>
      </c>
      <c r="O2599" s="46">
        <v>0</v>
      </c>
      <c r="P2599" s="46">
        <v>0</v>
      </c>
    </row>
    <row r="2600" spans="1:16" hidden="1" x14ac:dyDescent="0.25">
      <c r="A2600" s="22" t="s">
        <v>4816</v>
      </c>
      <c r="B2600" s="22">
        <v>2011</v>
      </c>
      <c r="C2600" s="22" t="s">
        <v>5577</v>
      </c>
      <c r="D2600" s="22">
        <v>1725</v>
      </c>
      <c r="E2600" s="22" t="s">
        <v>336</v>
      </c>
      <c r="G2600" s="61" t="s">
        <v>88</v>
      </c>
      <c r="H2600" s="46">
        <v>0</v>
      </c>
      <c r="I2600" s="46">
        <v>0</v>
      </c>
      <c r="J2600" s="46">
        <v>0</v>
      </c>
      <c r="K2600" s="46">
        <v>0</v>
      </c>
    </row>
    <row r="2601" spans="1:16" hidden="1" x14ac:dyDescent="0.25">
      <c r="A2601" s="22" t="s">
        <v>4817</v>
      </c>
      <c r="B2601" s="22">
        <v>2011</v>
      </c>
      <c r="C2601" s="22" t="s">
        <v>5577</v>
      </c>
      <c r="D2601" s="22">
        <v>1726</v>
      </c>
      <c r="E2601" s="22" t="s">
        <v>336</v>
      </c>
      <c r="F2601" s="22" t="s">
        <v>5223</v>
      </c>
      <c r="G2601" s="61" t="s">
        <v>88</v>
      </c>
      <c r="H2601" s="46">
        <v>1.93</v>
      </c>
      <c r="I2601" s="46">
        <v>0</v>
      </c>
      <c r="J2601" s="46">
        <v>0</v>
      </c>
      <c r="K2601" s="46">
        <v>0</v>
      </c>
    </row>
    <row r="2602" spans="1:16" hidden="1" x14ac:dyDescent="0.25">
      <c r="A2602" s="22" t="s">
        <v>4818</v>
      </c>
      <c r="B2602" s="22">
        <v>2011</v>
      </c>
      <c r="C2602" s="22" t="s">
        <v>5577</v>
      </c>
      <c r="D2602" s="22">
        <v>1727</v>
      </c>
      <c r="E2602" s="22" t="s">
        <v>336</v>
      </c>
      <c r="F2602" s="22" t="s">
        <v>5224</v>
      </c>
      <c r="G2602" s="61" t="s">
        <v>88</v>
      </c>
      <c r="H2602" s="46">
        <v>16.29</v>
      </c>
      <c r="I2602" s="46">
        <v>2.2000000000000002</v>
      </c>
      <c r="J2602" s="46">
        <v>0</v>
      </c>
      <c r="K2602" s="46">
        <v>0</v>
      </c>
    </row>
    <row r="2603" spans="1:16" hidden="1" x14ac:dyDescent="0.25">
      <c r="A2603" s="22" t="s">
        <v>4819</v>
      </c>
      <c r="B2603" s="22">
        <v>2011</v>
      </c>
      <c r="C2603" s="22" t="s">
        <v>5577</v>
      </c>
      <c r="D2603" s="22">
        <v>1728</v>
      </c>
      <c r="E2603" s="22" t="s">
        <v>336</v>
      </c>
      <c r="G2603" s="61" t="s">
        <v>88</v>
      </c>
      <c r="H2603" s="46">
        <v>0.06</v>
      </c>
      <c r="I2603" s="46">
        <v>0</v>
      </c>
      <c r="J2603" s="46">
        <v>0</v>
      </c>
      <c r="K2603" s="46">
        <v>0</v>
      </c>
    </row>
    <row r="2604" spans="1:16" hidden="1" x14ac:dyDescent="0.25">
      <c r="A2604" s="22" t="s">
        <v>4820</v>
      </c>
      <c r="B2604" s="22">
        <v>2011</v>
      </c>
      <c r="C2604" s="22" t="s">
        <v>5577</v>
      </c>
      <c r="D2604" s="22">
        <v>1729</v>
      </c>
      <c r="E2604" s="22" t="s">
        <v>336</v>
      </c>
      <c r="F2604" s="22" t="s">
        <v>5225</v>
      </c>
      <c r="G2604" s="61" t="s">
        <v>88</v>
      </c>
      <c r="H2604" s="46">
        <v>0.55000000000000004</v>
      </c>
      <c r="I2604" s="46">
        <v>0</v>
      </c>
      <c r="J2604" s="46">
        <v>0</v>
      </c>
      <c r="K2604" s="46">
        <v>0</v>
      </c>
    </row>
    <row r="2605" spans="1:16" hidden="1" x14ac:dyDescent="0.25">
      <c r="A2605" s="22" t="s">
        <v>4821</v>
      </c>
      <c r="B2605" s="22">
        <v>2011</v>
      </c>
      <c r="C2605" s="22" t="s">
        <v>5577</v>
      </c>
      <c r="D2605" s="22">
        <v>1730</v>
      </c>
      <c r="E2605" s="22" t="s">
        <v>336</v>
      </c>
      <c r="F2605" s="22" t="s">
        <v>5226</v>
      </c>
      <c r="G2605" s="61" t="s">
        <v>88</v>
      </c>
      <c r="H2605" s="46">
        <v>2.65</v>
      </c>
      <c r="I2605" s="46">
        <v>0</v>
      </c>
      <c r="J2605" s="46">
        <v>0</v>
      </c>
      <c r="K2605" s="46">
        <v>0</v>
      </c>
    </row>
    <row r="2606" spans="1:16" hidden="1" x14ac:dyDescent="0.25">
      <c r="A2606" s="22" t="s">
        <v>4822</v>
      </c>
      <c r="B2606" s="22">
        <v>2011</v>
      </c>
      <c r="C2606" s="22" t="s">
        <v>5577</v>
      </c>
      <c r="D2606" s="22">
        <v>1731</v>
      </c>
      <c r="E2606" s="22" t="s">
        <v>336</v>
      </c>
      <c r="G2606" s="61" t="s">
        <v>88</v>
      </c>
      <c r="H2606" s="46">
        <v>0</v>
      </c>
      <c r="I2606" s="46">
        <v>0</v>
      </c>
      <c r="J2606" s="46">
        <v>0</v>
      </c>
      <c r="K2606" s="46">
        <v>0</v>
      </c>
    </row>
    <row r="2607" spans="1:16" hidden="1" x14ac:dyDescent="0.25">
      <c r="A2607" s="22" t="s">
        <v>4823</v>
      </c>
      <c r="B2607" s="22">
        <v>2011</v>
      </c>
      <c r="C2607" s="22" t="s">
        <v>5577</v>
      </c>
      <c r="D2607" s="22">
        <v>1732</v>
      </c>
      <c r="E2607" s="22" t="s">
        <v>336</v>
      </c>
      <c r="F2607" s="22" t="s">
        <v>5227</v>
      </c>
      <c r="G2607" s="61" t="s">
        <v>88</v>
      </c>
      <c r="H2607" s="46">
        <v>1.0900000000000001</v>
      </c>
      <c r="I2607" s="46">
        <v>0</v>
      </c>
      <c r="J2607" s="46">
        <v>0</v>
      </c>
      <c r="K2607" s="46">
        <v>0</v>
      </c>
    </row>
    <row r="2608" spans="1:16" hidden="1" x14ac:dyDescent="0.25">
      <c r="A2608" s="22" t="s">
        <v>4824</v>
      </c>
      <c r="B2608" s="22">
        <v>2011</v>
      </c>
      <c r="C2608" s="22" t="s">
        <v>5577</v>
      </c>
      <c r="D2608" s="22">
        <v>1733</v>
      </c>
      <c r="E2608" s="22" t="s">
        <v>336</v>
      </c>
      <c r="F2608" s="22" t="s">
        <v>5228</v>
      </c>
      <c r="G2608" s="61" t="s">
        <v>88</v>
      </c>
      <c r="H2608" s="46">
        <v>1.59</v>
      </c>
      <c r="I2608" s="46">
        <v>0</v>
      </c>
      <c r="J2608" s="46">
        <v>0</v>
      </c>
      <c r="K2608" s="46">
        <v>0</v>
      </c>
    </row>
    <row r="2609" spans="1:11" hidden="1" x14ac:dyDescent="0.25">
      <c r="A2609" s="22" t="s">
        <v>4825</v>
      </c>
      <c r="B2609" s="22">
        <v>2011</v>
      </c>
      <c r="C2609" s="22" t="s">
        <v>5577</v>
      </c>
      <c r="D2609" s="22">
        <v>1734</v>
      </c>
      <c r="E2609" s="22" t="s">
        <v>336</v>
      </c>
      <c r="G2609" s="61" t="s">
        <v>88</v>
      </c>
      <c r="H2609" s="46">
        <v>0</v>
      </c>
      <c r="I2609" s="46">
        <v>0</v>
      </c>
      <c r="J2609" s="46">
        <v>0</v>
      </c>
      <c r="K2609" s="46">
        <v>0</v>
      </c>
    </row>
    <row r="2610" spans="1:11" hidden="1" x14ac:dyDescent="0.25">
      <c r="A2610" s="22" t="s">
        <v>4826</v>
      </c>
      <c r="B2610" s="22">
        <v>2011</v>
      </c>
      <c r="C2610" s="22" t="s">
        <v>5577</v>
      </c>
      <c r="D2610" s="22">
        <v>1735</v>
      </c>
      <c r="E2610" s="22" t="s">
        <v>336</v>
      </c>
      <c r="F2610" s="22" t="s">
        <v>5229</v>
      </c>
      <c r="G2610" s="61" t="s">
        <v>88</v>
      </c>
      <c r="H2610" s="46">
        <v>1.9</v>
      </c>
      <c r="I2610" s="46">
        <v>0</v>
      </c>
      <c r="J2610" s="46">
        <v>0</v>
      </c>
      <c r="K2610" s="46">
        <v>0</v>
      </c>
    </row>
    <row r="2611" spans="1:11" hidden="1" x14ac:dyDescent="0.25">
      <c r="A2611" s="22" t="s">
        <v>4827</v>
      </c>
      <c r="B2611" s="22">
        <v>2011</v>
      </c>
      <c r="C2611" s="22" t="s">
        <v>5577</v>
      </c>
      <c r="D2611" s="22">
        <v>1736</v>
      </c>
      <c r="E2611" s="22" t="s">
        <v>336</v>
      </c>
      <c r="F2611" s="22" t="s">
        <v>5230</v>
      </c>
      <c r="G2611" s="61" t="s">
        <v>88</v>
      </c>
      <c r="H2611" s="46">
        <v>1.07</v>
      </c>
      <c r="I2611" s="46">
        <v>0</v>
      </c>
      <c r="J2611" s="46">
        <v>0</v>
      </c>
      <c r="K2611" s="46">
        <v>0</v>
      </c>
    </row>
    <row r="2612" spans="1:11" hidden="1" x14ac:dyDescent="0.25">
      <c r="A2612" s="22" t="s">
        <v>4828</v>
      </c>
      <c r="B2612" s="22">
        <v>2011</v>
      </c>
      <c r="C2612" s="22" t="s">
        <v>5577</v>
      </c>
      <c r="D2612" s="22">
        <v>1737</v>
      </c>
      <c r="E2612" s="22" t="s">
        <v>336</v>
      </c>
      <c r="G2612" s="61" t="s">
        <v>88</v>
      </c>
      <c r="H2612" s="46">
        <v>0</v>
      </c>
      <c r="I2612" s="46">
        <v>0</v>
      </c>
      <c r="J2612" s="46">
        <v>0</v>
      </c>
      <c r="K2612" s="46">
        <v>0</v>
      </c>
    </row>
    <row r="2613" spans="1:11" hidden="1" x14ac:dyDescent="0.25">
      <c r="A2613" s="22" t="s">
        <v>4829</v>
      </c>
      <c r="B2613" s="22">
        <v>2011</v>
      </c>
      <c r="C2613" s="22" t="s">
        <v>5577</v>
      </c>
      <c r="D2613" s="22">
        <v>1738</v>
      </c>
      <c r="E2613" s="22" t="s">
        <v>336</v>
      </c>
      <c r="F2613" s="22" t="s">
        <v>5231</v>
      </c>
      <c r="G2613" s="61" t="s">
        <v>88</v>
      </c>
      <c r="H2613" s="100">
        <v>2</v>
      </c>
      <c r="I2613" s="46">
        <v>0</v>
      </c>
      <c r="J2613" s="46">
        <v>0</v>
      </c>
      <c r="K2613" s="46">
        <v>0</v>
      </c>
    </row>
    <row r="2614" spans="1:11" hidden="1" x14ac:dyDescent="0.25">
      <c r="A2614" s="22" t="s">
        <v>4830</v>
      </c>
      <c r="B2614" s="22">
        <v>2011</v>
      </c>
      <c r="C2614" s="22" t="s">
        <v>5577</v>
      </c>
      <c r="D2614" s="22">
        <v>1739</v>
      </c>
      <c r="E2614" s="22" t="s">
        <v>336</v>
      </c>
      <c r="G2614" s="61" t="s">
        <v>88</v>
      </c>
      <c r="H2614" s="46">
        <v>0</v>
      </c>
      <c r="I2614" s="46">
        <v>0</v>
      </c>
      <c r="J2614" s="46">
        <v>0</v>
      </c>
      <c r="K2614" s="46">
        <v>0</v>
      </c>
    </row>
    <row r="2615" spans="1:11" hidden="1" x14ac:dyDescent="0.25">
      <c r="A2615" s="22" t="s">
        <v>4831</v>
      </c>
      <c r="B2615" s="22">
        <v>2011</v>
      </c>
      <c r="C2615" s="22" t="s">
        <v>5577</v>
      </c>
      <c r="D2615" s="22">
        <v>1740</v>
      </c>
      <c r="E2615" s="22" t="s">
        <v>336</v>
      </c>
      <c r="F2615" s="22" t="s">
        <v>5232</v>
      </c>
      <c r="G2615" s="61" t="s">
        <v>88</v>
      </c>
      <c r="H2615" s="46">
        <v>1.1499999999999999</v>
      </c>
      <c r="I2615" s="46">
        <v>0</v>
      </c>
      <c r="J2615" s="65">
        <v>0</v>
      </c>
      <c r="K2615" s="46">
        <v>0.06</v>
      </c>
    </row>
    <row r="2616" spans="1:11" hidden="1" x14ac:dyDescent="0.25">
      <c r="A2616" s="22" t="s">
        <v>4832</v>
      </c>
      <c r="B2616" s="22">
        <v>2011</v>
      </c>
      <c r="C2616" s="22" t="s">
        <v>5577</v>
      </c>
      <c r="D2616" s="22">
        <v>1741</v>
      </c>
      <c r="E2616" s="22" t="s">
        <v>336</v>
      </c>
      <c r="F2616" s="22" t="s">
        <v>5233</v>
      </c>
      <c r="G2616" s="61" t="s">
        <v>88</v>
      </c>
      <c r="H2616" s="46">
        <v>5.77</v>
      </c>
      <c r="I2616" s="46">
        <v>0</v>
      </c>
      <c r="J2616" s="46">
        <v>0</v>
      </c>
      <c r="K2616" s="46">
        <v>0</v>
      </c>
    </row>
    <row r="2617" spans="1:11" hidden="1" x14ac:dyDescent="0.25">
      <c r="A2617" s="22" t="s">
        <v>4833</v>
      </c>
      <c r="B2617" s="22">
        <v>2011</v>
      </c>
      <c r="C2617" s="22" t="s">
        <v>5577</v>
      </c>
      <c r="D2617" s="22">
        <v>1742</v>
      </c>
      <c r="E2617" s="22" t="s">
        <v>339</v>
      </c>
      <c r="G2617" s="61" t="s">
        <v>77</v>
      </c>
      <c r="H2617" s="46">
        <v>0</v>
      </c>
      <c r="I2617" s="46">
        <v>0</v>
      </c>
      <c r="J2617" s="46">
        <v>0</v>
      </c>
      <c r="K2617" s="46">
        <v>0</v>
      </c>
    </row>
    <row r="2618" spans="1:11" hidden="1" x14ac:dyDescent="0.25">
      <c r="A2618" s="22" t="s">
        <v>4834</v>
      </c>
      <c r="B2618" s="22">
        <v>2011</v>
      </c>
      <c r="C2618" s="22" t="s">
        <v>5577</v>
      </c>
      <c r="D2618" s="22">
        <v>1743</v>
      </c>
      <c r="E2618" s="22" t="s">
        <v>339</v>
      </c>
      <c r="F2618" s="22" t="s">
        <v>5234</v>
      </c>
      <c r="G2618" s="61" t="s">
        <v>77</v>
      </c>
      <c r="H2618" s="46">
        <v>1.84</v>
      </c>
      <c r="I2618" s="46">
        <v>0</v>
      </c>
      <c r="J2618" s="46">
        <v>0</v>
      </c>
      <c r="K2618" s="46">
        <v>0.18</v>
      </c>
    </row>
    <row r="2619" spans="1:11" hidden="1" x14ac:dyDescent="0.25">
      <c r="A2619" s="22" t="s">
        <v>4835</v>
      </c>
      <c r="B2619" s="22">
        <v>2011</v>
      </c>
      <c r="C2619" s="22" t="s">
        <v>5577</v>
      </c>
      <c r="D2619" s="22">
        <v>1744</v>
      </c>
      <c r="E2619" s="22" t="s">
        <v>339</v>
      </c>
      <c r="F2619" s="22" t="s">
        <v>5235</v>
      </c>
      <c r="G2619" s="61" t="s">
        <v>77</v>
      </c>
      <c r="H2619" s="46">
        <v>2.19</v>
      </c>
      <c r="I2619" s="46">
        <v>0.95</v>
      </c>
      <c r="J2619" s="46">
        <v>0</v>
      </c>
      <c r="K2619" s="46">
        <v>0</v>
      </c>
    </row>
    <row r="2620" spans="1:11" hidden="1" x14ac:dyDescent="0.25">
      <c r="A2620" s="22" t="s">
        <v>4836</v>
      </c>
      <c r="B2620" s="22">
        <v>2011</v>
      </c>
      <c r="C2620" s="22" t="s">
        <v>5577</v>
      </c>
      <c r="D2620" s="22">
        <v>1745</v>
      </c>
      <c r="E2620" s="22" t="s">
        <v>339</v>
      </c>
      <c r="G2620" s="61" t="s">
        <v>77</v>
      </c>
      <c r="H2620" s="46">
        <v>0.02</v>
      </c>
      <c r="I2620" s="46">
        <v>0</v>
      </c>
      <c r="J2620" s="46">
        <v>0</v>
      </c>
      <c r="K2620" s="46">
        <v>0</v>
      </c>
    </row>
    <row r="2621" spans="1:11" hidden="1" x14ac:dyDescent="0.25">
      <c r="A2621" s="22" t="s">
        <v>4837</v>
      </c>
      <c r="B2621" s="22">
        <v>2011</v>
      </c>
      <c r="C2621" s="22" t="s">
        <v>5577</v>
      </c>
      <c r="D2621" s="22">
        <v>1746</v>
      </c>
      <c r="E2621" s="22" t="s">
        <v>339</v>
      </c>
      <c r="F2621" s="22" t="s">
        <v>5236</v>
      </c>
      <c r="G2621" s="61" t="s">
        <v>77</v>
      </c>
      <c r="H2621" s="46">
        <v>2.31</v>
      </c>
      <c r="I2621" s="46">
        <v>2.3199999999999998</v>
      </c>
      <c r="J2621" s="46">
        <v>0</v>
      </c>
      <c r="K2621" s="46">
        <v>7.0000000000000007E-2</v>
      </c>
    </row>
    <row r="2622" spans="1:11" hidden="1" x14ac:dyDescent="0.25">
      <c r="A2622" s="22" t="s">
        <v>4838</v>
      </c>
      <c r="B2622" s="22">
        <v>2011</v>
      </c>
      <c r="C2622" s="22" t="s">
        <v>5577</v>
      </c>
      <c r="D2622" s="22">
        <v>1747</v>
      </c>
      <c r="E2622" s="22" t="s">
        <v>339</v>
      </c>
      <c r="F2622" s="22" t="s">
        <v>5237</v>
      </c>
      <c r="G2622" s="61" t="s">
        <v>77</v>
      </c>
      <c r="H2622" s="46">
        <v>0.59</v>
      </c>
      <c r="I2622" s="46">
        <v>0.61</v>
      </c>
      <c r="J2622" s="46">
        <v>0</v>
      </c>
      <c r="K2622" s="46">
        <v>0.04</v>
      </c>
    </row>
    <row r="2623" spans="1:11" hidden="1" x14ac:dyDescent="0.25">
      <c r="A2623" s="22" t="s">
        <v>4839</v>
      </c>
      <c r="B2623" s="22">
        <v>2011</v>
      </c>
      <c r="C2623" s="22" t="s">
        <v>5577</v>
      </c>
      <c r="D2623" s="22">
        <v>1748</v>
      </c>
      <c r="E2623" s="22" t="s">
        <v>339</v>
      </c>
      <c r="G2623" s="61" t="s">
        <v>77</v>
      </c>
      <c r="H2623" s="46">
        <v>0.02</v>
      </c>
      <c r="I2623" s="46">
        <v>0</v>
      </c>
      <c r="J2623" s="46">
        <v>0</v>
      </c>
      <c r="K2623" s="46">
        <v>0</v>
      </c>
    </row>
    <row r="2624" spans="1:11" hidden="1" x14ac:dyDescent="0.25">
      <c r="A2624" s="22" t="s">
        <v>4840</v>
      </c>
      <c r="B2624" s="22">
        <v>2011</v>
      </c>
      <c r="C2624" s="22" t="s">
        <v>5577</v>
      </c>
      <c r="D2624" s="22">
        <v>1749</v>
      </c>
      <c r="E2624" s="22" t="s">
        <v>339</v>
      </c>
      <c r="F2624" s="22" t="s">
        <v>5238</v>
      </c>
      <c r="G2624" s="61" t="s">
        <v>77</v>
      </c>
      <c r="H2624" s="46">
        <v>1.85</v>
      </c>
      <c r="I2624" s="46">
        <v>0.91</v>
      </c>
      <c r="J2624" s="46">
        <v>1.54</v>
      </c>
      <c r="K2624" s="46">
        <v>0.45</v>
      </c>
    </row>
    <row r="2625" spans="1:11" hidden="1" x14ac:dyDescent="0.25">
      <c r="A2625" s="22" t="s">
        <v>4841</v>
      </c>
      <c r="B2625" s="22">
        <v>2011</v>
      </c>
      <c r="C2625" s="22" t="s">
        <v>5577</v>
      </c>
      <c r="D2625" s="22">
        <v>1750</v>
      </c>
      <c r="E2625" s="22" t="s">
        <v>339</v>
      </c>
      <c r="F2625" s="22" t="s">
        <v>5239</v>
      </c>
      <c r="G2625" s="61" t="s">
        <v>77</v>
      </c>
      <c r="H2625" s="46">
        <v>0.79</v>
      </c>
      <c r="I2625" s="46">
        <v>1.69</v>
      </c>
      <c r="J2625" s="46">
        <v>0.59</v>
      </c>
      <c r="K2625" s="46">
        <v>0.01</v>
      </c>
    </row>
    <row r="2626" spans="1:11" hidden="1" x14ac:dyDescent="0.25">
      <c r="A2626" s="22" t="s">
        <v>4842</v>
      </c>
      <c r="B2626" s="22">
        <v>2011</v>
      </c>
      <c r="C2626" s="22" t="s">
        <v>5577</v>
      </c>
      <c r="D2626" s="22">
        <v>1751</v>
      </c>
      <c r="E2626" s="22" t="s">
        <v>339</v>
      </c>
      <c r="G2626" s="61" t="s">
        <v>77</v>
      </c>
      <c r="H2626" s="46">
        <v>0.06</v>
      </c>
      <c r="I2626" s="46">
        <v>0.72</v>
      </c>
      <c r="J2626" s="46">
        <v>0</v>
      </c>
      <c r="K2626" s="46">
        <v>0</v>
      </c>
    </row>
    <row r="2627" spans="1:11" hidden="1" x14ac:dyDescent="0.25">
      <c r="A2627" s="22" t="s">
        <v>4843</v>
      </c>
      <c r="B2627" s="22">
        <v>2011</v>
      </c>
      <c r="C2627" s="22" t="s">
        <v>5577</v>
      </c>
      <c r="D2627" s="22">
        <v>1752</v>
      </c>
      <c r="E2627" s="22" t="s">
        <v>339</v>
      </c>
      <c r="F2627" s="22" t="s">
        <v>5240</v>
      </c>
      <c r="G2627" s="61" t="s">
        <v>77</v>
      </c>
      <c r="H2627" s="46">
        <v>3.68</v>
      </c>
      <c r="I2627" s="46">
        <v>2.31</v>
      </c>
      <c r="J2627" s="46">
        <v>2.9</v>
      </c>
      <c r="K2627" s="46">
        <v>1.62</v>
      </c>
    </row>
    <row r="2628" spans="1:11" hidden="1" x14ac:dyDescent="0.25">
      <c r="A2628" s="22" t="s">
        <v>4844</v>
      </c>
      <c r="B2628" s="22">
        <v>2011</v>
      </c>
      <c r="C2628" s="22" t="s">
        <v>5577</v>
      </c>
      <c r="D2628" s="22">
        <v>1753</v>
      </c>
      <c r="E2628" s="22" t="s">
        <v>339</v>
      </c>
      <c r="F2628" s="22" t="s">
        <v>5241</v>
      </c>
      <c r="G2628" s="61" t="s">
        <v>77</v>
      </c>
      <c r="H2628" s="46">
        <v>0.44</v>
      </c>
      <c r="I2628" s="46">
        <v>0.2</v>
      </c>
      <c r="J2628" s="46">
        <v>0</v>
      </c>
      <c r="K2628" s="46">
        <v>0.02</v>
      </c>
    </row>
    <row r="2629" spans="1:11" hidden="1" x14ac:dyDescent="0.25">
      <c r="A2629" s="22" t="s">
        <v>4845</v>
      </c>
      <c r="B2629" s="22">
        <v>2011</v>
      </c>
      <c r="C2629" s="22" t="s">
        <v>5577</v>
      </c>
      <c r="D2629" s="22">
        <v>1754</v>
      </c>
      <c r="E2629" s="22" t="s">
        <v>339</v>
      </c>
      <c r="G2629" s="61" t="s">
        <v>77</v>
      </c>
      <c r="H2629" s="46">
        <v>0</v>
      </c>
      <c r="I2629" s="46">
        <v>0</v>
      </c>
      <c r="J2629" s="46">
        <v>0</v>
      </c>
      <c r="K2629" s="46">
        <v>0</v>
      </c>
    </row>
    <row r="2630" spans="1:11" hidden="1" x14ac:dyDescent="0.25">
      <c r="A2630" s="22" t="s">
        <v>4846</v>
      </c>
      <c r="B2630" s="22">
        <v>2011</v>
      </c>
      <c r="C2630" s="22" t="s">
        <v>5577</v>
      </c>
      <c r="D2630" s="22">
        <v>1755</v>
      </c>
      <c r="E2630" s="22" t="s">
        <v>339</v>
      </c>
      <c r="F2630" s="22" t="s">
        <v>5242</v>
      </c>
      <c r="G2630" s="61" t="s">
        <v>77</v>
      </c>
      <c r="H2630" s="46">
        <v>5.83</v>
      </c>
      <c r="I2630" s="46">
        <v>2.4700000000000002</v>
      </c>
      <c r="J2630" s="46">
        <v>7.06</v>
      </c>
      <c r="K2630" s="46">
        <v>0.23</v>
      </c>
    </row>
    <row r="2631" spans="1:11" hidden="1" x14ac:dyDescent="0.25">
      <c r="A2631" s="22" t="s">
        <v>4847</v>
      </c>
      <c r="B2631" s="22">
        <v>2011</v>
      </c>
      <c r="C2631" s="22" t="s">
        <v>5577</v>
      </c>
      <c r="D2631" s="22">
        <v>1756</v>
      </c>
      <c r="E2631" s="22" t="s">
        <v>339</v>
      </c>
      <c r="G2631" s="61" t="s">
        <v>77</v>
      </c>
      <c r="H2631" s="46">
        <v>0</v>
      </c>
      <c r="I2631" s="46">
        <v>0</v>
      </c>
      <c r="J2631" s="46">
        <v>0</v>
      </c>
      <c r="K2631" s="46">
        <v>1.1299999999999999</v>
      </c>
    </row>
    <row r="2632" spans="1:11" hidden="1" x14ac:dyDescent="0.25">
      <c r="A2632" s="22" t="s">
        <v>4848</v>
      </c>
      <c r="B2632" s="22">
        <v>2011</v>
      </c>
      <c r="C2632" s="22" t="s">
        <v>5577</v>
      </c>
      <c r="D2632" s="22">
        <v>1757</v>
      </c>
      <c r="E2632" s="22" t="s">
        <v>339</v>
      </c>
      <c r="G2632" s="61" t="s">
        <v>77</v>
      </c>
      <c r="H2632" s="46">
        <v>0.04</v>
      </c>
      <c r="I2632" s="46">
        <v>0</v>
      </c>
      <c r="J2632" s="46">
        <v>0</v>
      </c>
      <c r="K2632" s="46">
        <v>0</v>
      </c>
    </row>
    <row r="2633" spans="1:11" hidden="1" x14ac:dyDescent="0.25">
      <c r="A2633" s="22" t="s">
        <v>4849</v>
      </c>
      <c r="B2633" s="22">
        <v>2011</v>
      </c>
      <c r="C2633" s="22" t="s">
        <v>5577</v>
      </c>
      <c r="D2633" s="22">
        <v>1758</v>
      </c>
      <c r="E2633" s="22" t="s">
        <v>339</v>
      </c>
      <c r="F2633" s="22" t="s">
        <v>5243</v>
      </c>
      <c r="G2633" s="61" t="s">
        <v>77</v>
      </c>
      <c r="H2633" s="46">
        <v>5.15</v>
      </c>
      <c r="I2633" s="46">
        <v>1.1000000000000001</v>
      </c>
      <c r="J2633" s="46">
        <v>1.72</v>
      </c>
      <c r="K2633" s="46">
        <v>0.49</v>
      </c>
    </row>
    <row r="2634" spans="1:11" hidden="1" x14ac:dyDescent="0.25">
      <c r="A2634" s="22" t="s">
        <v>4850</v>
      </c>
      <c r="B2634" s="22">
        <v>2011</v>
      </c>
      <c r="C2634" s="22" t="s">
        <v>5577</v>
      </c>
      <c r="D2634" s="22">
        <v>1759</v>
      </c>
      <c r="E2634" s="22" t="s">
        <v>339</v>
      </c>
      <c r="F2634" s="22" t="s">
        <v>5244</v>
      </c>
      <c r="G2634" s="61" t="s">
        <v>77</v>
      </c>
      <c r="H2634" s="46">
        <v>0.81</v>
      </c>
      <c r="I2634" s="46">
        <v>1.3</v>
      </c>
      <c r="J2634" s="46">
        <v>8.5399999999999991</v>
      </c>
      <c r="K2634" s="46">
        <v>0.4</v>
      </c>
    </row>
    <row r="2635" spans="1:11" hidden="1" x14ac:dyDescent="0.25">
      <c r="A2635" s="22" t="s">
        <v>4457</v>
      </c>
      <c r="B2635" s="22">
        <v>2012</v>
      </c>
      <c r="C2635" s="22" t="s">
        <v>5577</v>
      </c>
      <c r="D2635" s="22">
        <v>276</v>
      </c>
      <c r="E2635" s="22" t="s">
        <v>341</v>
      </c>
      <c r="F2635" s="22"/>
      <c r="G2635" s="22" t="s">
        <v>172</v>
      </c>
      <c r="H2635" s="46">
        <v>0</v>
      </c>
      <c r="I2635" s="46">
        <v>0</v>
      </c>
      <c r="J2635" s="46">
        <v>0</v>
      </c>
      <c r="K2635" s="46">
        <v>0</v>
      </c>
    </row>
    <row r="2636" spans="1:11" hidden="1" x14ac:dyDescent="0.25">
      <c r="A2636" s="22" t="s">
        <v>4458</v>
      </c>
      <c r="B2636" s="22">
        <v>2012</v>
      </c>
      <c r="C2636" s="22" t="s">
        <v>5577</v>
      </c>
      <c r="D2636" s="22">
        <v>277</v>
      </c>
      <c r="E2636" s="22" t="s">
        <v>341</v>
      </c>
      <c r="F2636" s="22" t="s">
        <v>5006</v>
      </c>
      <c r="G2636" s="22" t="s">
        <v>172</v>
      </c>
      <c r="H2636" s="46">
        <v>4.09</v>
      </c>
      <c r="I2636" s="46">
        <v>0.2</v>
      </c>
      <c r="J2636" s="46">
        <v>0</v>
      </c>
      <c r="K2636" s="46">
        <v>0</v>
      </c>
    </row>
    <row r="2637" spans="1:11" hidden="1" x14ac:dyDescent="0.25">
      <c r="A2637" s="22" t="s">
        <v>4459</v>
      </c>
      <c r="B2637" s="22">
        <v>2012</v>
      </c>
      <c r="C2637" s="22" t="s">
        <v>5577</v>
      </c>
      <c r="D2637" s="22">
        <v>278</v>
      </c>
      <c r="E2637" s="22" t="s">
        <v>341</v>
      </c>
      <c r="F2637" s="22" t="s">
        <v>5007</v>
      </c>
      <c r="G2637" s="22" t="s">
        <v>172</v>
      </c>
      <c r="H2637" s="46">
        <v>1.28</v>
      </c>
      <c r="I2637" s="46">
        <v>0</v>
      </c>
      <c r="J2637" s="46">
        <v>0</v>
      </c>
      <c r="K2637" s="46">
        <v>0</v>
      </c>
    </row>
    <row r="2638" spans="1:11" hidden="1" x14ac:dyDescent="0.25">
      <c r="A2638" s="22" t="s">
        <v>4460</v>
      </c>
      <c r="B2638" s="22">
        <v>2012</v>
      </c>
      <c r="C2638" s="22" t="s">
        <v>5577</v>
      </c>
      <c r="D2638" s="22">
        <v>279</v>
      </c>
      <c r="E2638" s="22" t="s">
        <v>341</v>
      </c>
      <c r="F2638" s="22"/>
      <c r="G2638" s="22" t="s">
        <v>172</v>
      </c>
      <c r="H2638" s="46">
        <v>0</v>
      </c>
      <c r="I2638" s="46">
        <v>0</v>
      </c>
      <c r="J2638" s="46">
        <v>0</v>
      </c>
      <c r="K2638" s="46">
        <v>0</v>
      </c>
    </row>
    <row r="2639" spans="1:11" hidden="1" x14ac:dyDescent="0.25">
      <c r="A2639" s="22" t="s">
        <v>4461</v>
      </c>
      <c r="B2639" s="22">
        <v>2012</v>
      </c>
      <c r="C2639" s="22" t="s">
        <v>5577</v>
      </c>
      <c r="D2639" s="22">
        <v>280</v>
      </c>
      <c r="E2639" s="22" t="s">
        <v>341</v>
      </c>
      <c r="F2639" s="22" t="s">
        <v>5008</v>
      </c>
      <c r="G2639" s="22" t="s">
        <v>172</v>
      </c>
      <c r="H2639" s="46">
        <v>2.85</v>
      </c>
      <c r="I2639" s="46">
        <v>0</v>
      </c>
      <c r="J2639" s="46">
        <v>0</v>
      </c>
      <c r="K2639" s="46">
        <v>0.09</v>
      </c>
    </row>
    <row r="2640" spans="1:11" hidden="1" x14ac:dyDescent="0.25">
      <c r="A2640" s="22" t="s">
        <v>4462</v>
      </c>
      <c r="B2640" s="22">
        <v>2012</v>
      </c>
      <c r="C2640" s="22" t="s">
        <v>5577</v>
      </c>
      <c r="D2640" s="22">
        <v>281</v>
      </c>
      <c r="E2640" s="22" t="s">
        <v>341</v>
      </c>
      <c r="F2640" s="22" t="s">
        <v>5009</v>
      </c>
      <c r="G2640" s="22" t="s">
        <v>172</v>
      </c>
      <c r="H2640" s="46">
        <v>4.32</v>
      </c>
      <c r="I2640" s="46">
        <v>0.36</v>
      </c>
      <c r="J2640" s="46">
        <v>0</v>
      </c>
      <c r="K2640" s="46">
        <v>0</v>
      </c>
    </row>
    <row r="2641" spans="1:11" hidden="1" x14ac:dyDescent="0.25">
      <c r="A2641" s="22" t="s">
        <v>4463</v>
      </c>
      <c r="B2641" s="22">
        <v>2012</v>
      </c>
      <c r="C2641" s="22" t="s">
        <v>5577</v>
      </c>
      <c r="D2641" s="22">
        <v>282</v>
      </c>
      <c r="E2641" s="22" t="s">
        <v>341</v>
      </c>
      <c r="F2641" s="22"/>
      <c r="G2641" s="22" t="s">
        <v>172</v>
      </c>
      <c r="H2641" s="46">
        <v>0</v>
      </c>
      <c r="I2641" s="46">
        <v>0</v>
      </c>
      <c r="J2641" s="46">
        <v>0</v>
      </c>
      <c r="K2641" s="46">
        <v>0</v>
      </c>
    </row>
    <row r="2642" spans="1:11" hidden="1" x14ac:dyDescent="0.25">
      <c r="A2642" s="22" t="s">
        <v>4464</v>
      </c>
      <c r="B2642" s="22">
        <v>2012</v>
      </c>
      <c r="C2642" s="22" t="s">
        <v>5577</v>
      </c>
      <c r="D2642" s="22">
        <v>283</v>
      </c>
      <c r="E2642" s="22" t="s">
        <v>341</v>
      </c>
      <c r="F2642" s="22" t="s">
        <v>5010</v>
      </c>
      <c r="G2642" s="22" t="s">
        <v>172</v>
      </c>
      <c r="H2642" s="46">
        <v>2.75</v>
      </c>
      <c r="I2642" s="46">
        <v>0</v>
      </c>
      <c r="J2642" s="46">
        <v>0</v>
      </c>
      <c r="K2642" s="46">
        <v>0</v>
      </c>
    </row>
    <row r="2643" spans="1:11" hidden="1" x14ac:dyDescent="0.25">
      <c r="A2643" s="22" t="s">
        <v>4465</v>
      </c>
      <c r="B2643" s="22">
        <v>2012</v>
      </c>
      <c r="C2643" s="22" t="s">
        <v>5577</v>
      </c>
      <c r="D2643" s="22">
        <v>284</v>
      </c>
      <c r="E2643" s="22" t="s">
        <v>341</v>
      </c>
      <c r="F2643" s="22" t="s">
        <v>5011</v>
      </c>
      <c r="G2643" s="22" t="s">
        <v>172</v>
      </c>
      <c r="H2643" s="46">
        <v>2.1800000000000002</v>
      </c>
      <c r="I2643" s="46">
        <v>0.66</v>
      </c>
      <c r="J2643" s="46">
        <v>0</v>
      </c>
      <c r="K2643" s="46">
        <v>0.03</v>
      </c>
    </row>
    <row r="2644" spans="1:11" hidden="1" x14ac:dyDescent="0.25">
      <c r="A2644" s="22" t="s">
        <v>4466</v>
      </c>
      <c r="B2644" s="22">
        <v>2012</v>
      </c>
      <c r="C2644" s="22" t="s">
        <v>5577</v>
      </c>
      <c r="D2644" s="22">
        <v>285</v>
      </c>
      <c r="E2644" s="22" t="s">
        <v>341</v>
      </c>
      <c r="F2644" s="22"/>
      <c r="G2644" s="22" t="s">
        <v>172</v>
      </c>
      <c r="H2644" s="46">
        <v>0</v>
      </c>
      <c r="I2644" s="46">
        <v>0</v>
      </c>
      <c r="J2644" s="46">
        <v>0</v>
      </c>
      <c r="K2644" s="46">
        <v>0</v>
      </c>
    </row>
    <row r="2645" spans="1:11" hidden="1" x14ac:dyDescent="0.25">
      <c r="A2645" s="22" t="s">
        <v>4467</v>
      </c>
      <c r="B2645" s="22">
        <v>2012</v>
      </c>
      <c r="C2645" s="22" t="s">
        <v>5577</v>
      </c>
      <c r="D2645" s="22">
        <v>286</v>
      </c>
      <c r="E2645" s="22" t="s">
        <v>341</v>
      </c>
      <c r="F2645" s="22" t="s">
        <v>5012</v>
      </c>
      <c r="G2645" s="22" t="s">
        <v>172</v>
      </c>
      <c r="H2645" s="46">
        <v>6.28</v>
      </c>
      <c r="I2645" s="46">
        <v>0.54</v>
      </c>
      <c r="J2645" s="46">
        <v>3.06</v>
      </c>
      <c r="K2645" s="46">
        <v>0</v>
      </c>
    </row>
    <row r="2646" spans="1:11" hidden="1" x14ac:dyDescent="0.25">
      <c r="A2646" s="22" t="s">
        <v>4468</v>
      </c>
      <c r="B2646" s="22">
        <v>2012</v>
      </c>
      <c r="C2646" s="22" t="s">
        <v>5577</v>
      </c>
      <c r="D2646" s="22">
        <v>287</v>
      </c>
      <c r="E2646" s="22" t="s">
        <v>341</v>
      </c>
      <c r="F2646" s="22" t="s">
        <v>5013</v>
      </c>
      <c r="G2646" s="22" t="s">
        <v>172</v>
      </c>
      <c r="H2646" s="46">
        <v>2.36</v>
      </c>
      <c r="I2646" s="46">
        <v>0.13</v>
      </c>
      <c r="J2646" s="46">
        <v>0</v>
      </c>
      <c r="K2646" s="46">
        <v>0.21</v>
      </c>
    </row>
    <row r="2647" spans="1:11" hidden="1" x14ac:dyDescent="0.25">
      <c r="A2647" s="22" t="s">
        <v>4469</v>
      </c>
      <c r="B2647" s="22">
        <v>2012</v>
      </c>
      <c r="C2647" s="22" t="s">
        <v>5577</v>
      </c>
      <c r="D2647" s="22">
        <v>288</v>
      </c>
      <c r="E2647" s="22" t="s">
        <v>341</v>
      </c>
      <c r="F2647" s="22"/>
      <c r="G2647" s="22" t="s">
        <v>172</v>
      </c>
      <c r="H2647" s="46">
        <v>0</v>
      </c>
      <c r="I2647" s="46">
        <v>0</v>
      </c>
      <c r="J2647" s="46">
        <v>0</v>
      </c>
      <c r="K2647" s="46">
        <v>0</v>
      </c>
    </row>
    <row r="2648" spans="1:11" hidden="1" x14ac:dyDescent="0.25">
      <c r="A2648" s="22" t="s">
        <v>4470</v>
      </c>
      <c r="B2648" s="22">
        <v>2012</v>
      </c>
      <c r="C2648" s="22" t="s">
        <v>5577</v>
      </c>
      <c r="D2648" s="22">
        <v>289</v>
      </c>
      <c r="E2648" s="22" t="s">
        <v>341</v>
      </c>
      <c r="F2648" s="22" t="s">
        <v>5014</v>
      </c>
      <c r="G2648" s="22" t="s">
        <v>172</v>
      </c>
      <c r="H2648" s="46">
        <v>2.88</v>
      </c>
      <c r="I2648" s="46">
        <v>0</v>
      </c>
      <c r="J2648" s="46">
        <v>0</v>
      </c>
      <c r="K2648" s="46">
        <v>0</v>
      </c>
    </row>
    <row r="2649" spans="1:11" hidden="1" x14ac:dyDescent="0.25">
      <c r="A2649" s="22" t="s">
        <v>4471</v>
      </c>
      <c r="B2649" s="22">
        <v>2012</v>
      </c>
      <c r="C2649" s="22" t="s">
        <v>5577</v>
      </c>
      <c r="D2649" s="22">
        <v>290</v>
      </c>
      <c r="E2649" s="22" t="s">
        <v>341</v>
      </c>
      <c r="F2649" s="22" t="s">
        <v>5015</v>
      </c>
      <c r="G2649" s="22" t="s">
        <v>172</v>
      </c>
      <c r="H2649" s="46">
        <v>1.56</v>
      </c>
      <c r="I2649" s="46">
        <v>0</v>
      </c>
      <c r="J2649" s="46">
        <v>0</v>
      </c>
      <c r="K2649" s="46">
        <v>0.62</v>
      </c>
    </row>
    <row r="2650" spans="1:11" hidden="1" x14ac:dyDescent="0.25">
      <c r="A2650" s="22" t="s">
        <v>4472</v>
      </c>
      <c r="B2650" s="22">
        <v>2012</v>
      </c>
      <c r="C2650" s="22" t="s">
        <v>5577</v>
      </c>
      <c r="D2650" s="22">
        <v>291</v>
      </c>
      <c r="E2650" s="22" t="s">
        <v>341</v>
      </c>
      <c r="F2650" s="22"/>
      <c r="G2650" s="22" t="s">
        <v>172</v>
      </c>
      <c r="H2650" s="46">
        <v>0</v>
      </c>
      <c r="I2650" s="46">
        <v>0</v>
      </c>
      <c r="J2650" s="46">
        <v>0</v>
      </c>
      <c r="K2650" s="46">
        <v>0</v>
      </c>
    </row>
    <row r="2651" spans="1:11" hidden="1" x14ac:dyDescent="0.25">
      <c r="A2651" s="22" t="s">
        <v>4473</v>
      </c>
      <c r="B2651" s="22">
        <v>2012</v>
      </c>
      <c r="C2651" s="22" t="s">
        <v>5577</v>
      </c>
      <c r="D2651" s="22">
        <v>292</v>
      </c>
      <c r="E2651" s="22" t="s">
        <v>341</v>
      </c>
      <c r="F2651" s="22" t="s">
        <v>5016</v>
      </c>
      <c r="G2651" s="22" t="s">
        <v>172</v>
      </c>
      <c r="H2651" s="46">
        <v>0.99</v>
      </c>
      <c r="I2651" s="46">
        <v>0</v>
      </c>
      <c r="J2651" s="46">
        <v>4.71</v>
      </c>
      <c r="K2651" s="46">
        <v>0.47</v>
      </c>
    </row>
    <row r="2652" spans="1:11" hidden="1" x14ac:dyDescent="0.25">
      <c r="A2652" s="22" t="s">
        <v>4474</v>
      </c>
      <c r="B2652" s="22">
        <v>2012</v>
      </c>
      <c r="C2652" s="22" t="s">
        <v>5577</v>
      </c>
      <c r="D2652" s="22">
        <v>293</v>
      </c>
      <c r="E2652" s="22" t="s">
        <v>341</v>
      </c>
      <c r="F2652" s="22" t="s">
        <v>5017</v>
      </c>
      <c r="G2652" s="22" t="s">
        <v>172</v>
      </c>
      <c r="H2652" s="46">
        <v>1.27</v>
      </c>
      <c r="I2652" s="46">
        <v>0.18</v>
      </c>
      <c r="J2652" s="46">
        <v>0</v>
      </c>
      <c r="K2652" s="46">
        <v>0.38</v>
      </c>
    </row>
    <row r="2653" spans="1:11" hidden="1" x14ac:dyDescent="0.25">
      <c r="A2653" s="22" t="s">
        <v>4224</v>
      </c>
      <c r="B2653" s="22">
        <v>2013</v>
      </c>
      <c r="C2653" s="22" t="s">
        <v>5577</v>
      </c>
      <c r="D2653" s="22">
        <v>1</v>
      </c>
      <c r="E2653" s="22" t="s">
        <v>344</v>
      </c>
      <c r="F2653" s="22"/>
      <c r="G2653" s="22" t="s">
        <v>88</v>
      </c>
      <c r="H2653" s="46">
        <v>0.03</v>
      </c>
      <c r="I2653" s="46">
        <v>0</v>
      </c>
      <c r="J2653" s="46">
        <v>0</v>
      </c>
      <c r="K2653" s="46">
        <v>0</v>
      </c>
    </row>
    <row r="2654" spans="1:11" hidden="1" x14ac:dyDescent="0.25">
      <c r="A2654" s="22" t="s">
        <v>4225</v>
      </c>
      <c r="B2654" s="22">
        <v>2013</v>
      </c>
      <c r="C2654" s="22" t="s">
        <v>5577</v>
      </c>
      <c r="D2654" s="22">
        <v>2</v>
      </c>
      <c r="E2654" s="22" t="s">
        <v>344</v>
      </c>
      <c r="F2654" s="22" t="s">
        <v>4888</v>
      </c>
      <c r="G2654" s="22" t="s">
        <v>88</v>
      </c>
      <c r="H2654" s="46">
        <v>0.32</v>
      </c>
      <c r="I2654" s="46">
        <v>0.31</v>
      </c>
      <c r="J2654" s="46">
        <v>0</v>
      </c>
      <c r="K2654" s="46">
        <v>0.01</v>
      </c>
    </row>
    <row r="2655" spans="1:11" hidden="1" x14ac:dyDescent="0.25">
      <c r="A2655" s="22" t="s">
        <v>4226</v>
      </c>
      <c r="B2655" s="22">
        <v>2013</v>
      </c>
      <c r="C2655" s="22" t="s">
        <v>5577</v>
      </c>
      <c r="D2655" s="22">
        <v>3</v>
      </c>
      <c r="E2655" s="22" t="s">
        <v>344</v>
      </c>
      <c r="F2655" s="22" t="s">
        <v>4889</v>
      </c>
      <c r="G2655" s="22" t="s">
        <v>88</v>
      </c>
      <c r="H2655" s="46">
        <v>0.18</v>
      </c>
      <c r="I2655" s="46">
        <v>0</v>
      </c>
      <c r="J2655" s="46">
        <v>0</v>
      </c>
      <c r="K2655" s="46">
        <v>0.21</v>
      </c>
    </row>
    <row r="2656" spans="1:11" hidden="1" x14ac:dyDescent="0.25">
      <c r="A2656" s="22" t="s">
        <v>4227</v>
      </c>
      <c r="B2656" s="22">
        <v>2013</v>
      </c>
      <c r="C2656" s="22" t="s">
        <v>5577</v>
      </c>
      <c r="D2656" s="22">
        <v>4</v>
      </c>
      <c r="E2656" s="22" t="s">
        <v>344</v>
      </c>
      <c r="F2656" s="22"/>
      <c r="G2656" s="22" t="s">
        <v>88</v>
      </c>
      <c r="H2656" s="46">
        <v>0</v>
      </c>
      <c r="I2656" s="46">
        <v>0</v>
      </c>
      <c r="J2656" s="46">
        <v>0</v>
      </c>
      <c r="K2656" s="46">
        <v>0</v>
      </c>
    </row>
    <row r="2657" spans="1:11" hidden="1" x14ac:dyDescent="0.25">
      <c r="A2657" s="22" t="s">
        <v>4228</v>
      </c>
      <c r="B2657" s="22">
        <v>2013</v>
      </c>
      <c r="C2657" s="22" t="s">
        <v>5577</v>
      </c>
      <c r="D2657" s="22">
        <v>5</v>
      </c>
      <c r="E2657" s="22" t="s">
        <v>344</v>
      </c>
      <c r="F2657" s="22" t="s">
        <v>4890</v>
      </c>
      <c r="G2657" s="22" t="s">
        <v>88</v>
      </c>
      <c r="H2657" s="46">
        <v>0.15</v>
      </c>
      <c r="I2657" s="46">
        <v>0</v>
      </c>
      <c r="J2657" s="46">
        <v>0</v>
      </c>
      <c r="K2657" s="46">
        <v>0</v>
      </c>
    </row>
    <row r="2658" spans="1:11" hidden="1" x14ac:dyDescent="0.25">
      <c r="A2658" s="22" t="s">
        <v>4229</v>
      </c>
      <c r="B2658" s="22">
        <v>2013</v>
      </c>
      <c r="C2658" s="22" t="s">
        <v>5577</v>
      </c>
      <c r="D2658" s="22">
        <v>6</v>
      </c>
      <c r="E2658" s="22" t="s">
        <v>344</v>
      </c>
      <c r="F2658" s="22" t="s">
        <v>4891</v>
      </c>
      <c r="G2658" s="22" t="s">
        <v>88</v>
      </c>
      <c r="H2658" s="46">
        <v>1.35</v>
      </c>
      <c r="I2658" s="46">
        <v>0</v>
      </c>
      <c r="J2658" s="46">
        <v>0</v>
      </c>
      <c r="K2658" s="46">
        <v>0</v>
      </c>
    </row>
    <row r="2659" spans="1:11" hidden="1" x14ac:dyDescent="0.25">
      <c r="A2659" s="22" t="s">
        <v>4230</v>
      </c>
      <c r="B2659" s="22">
        <v>2013</v>
      </c>
      <c r="C2659" s="22" t="s">
        <v>5577</v>
      </c>
      <c r="D2659" s="22">
        <v>7</v>
      </c>
      <c r="E2659" s="22" t="s">
        <v>344</v>
      </c>
      <c r="F2659" s="22"/>
      <c r="G2659" s="22" t="s">
        <v>88</v>
      </c>
      <c r="H2659" s="46">
        <v>0.03</v>
      </c>
      <c r="I2659" s="46">
        <v>0</v>
      </c>
      <c r="J2659" s="46">
        <v>0</v>
      </c>
      <c r="K2659" s="46">
        <v>0</v>
      </c>
    </row>
    <row r="2660" spans="1:11" hidden="1" x14ac:dyDescent="0.25">
      <c r="A2660" s="22" t="s">
        <v>4231</v>
      </c>
      <c r="B2660" s="22">
        <v>2013</v>
      </c>
      <c r="C2660" s="22" t="s">
        <v>5577</v>
      </c>
      <c r="D2660" s="22">
        <v>8</v>
      </c>
      <c r="E2660" s="22" t="s">
        <v>344</v>
      </c>
      <c r="F2660" s="22" t="s">
        <v>4892</v>
      </c>
      <c r="G2660" s="22" t="s">
        <v>88</v>
      </c>
      <c r="H2660" s="46">
        <v>0.39</v>
      </c>
      <c r="I2660" s="46">
        <v>0</v>
      </c>
      <c r="J2660" s="46">
        <v>0</v>
      </c>
      <c r="K2660" s="46">
        <v>0.05</v>
      </c>
    </row>
    <row r="2661" spans="1:11" hidden="1" x14ac:dyDescent="0.25">
      <c r="A2661" s="22" t="s">
        <v>4232</v>
      </c>
      <c r="B2661" s="22">
        <v>2013</v>
      </c>
      <c r="C2661" s="22" t="s">
        <v>5577</v>
      </c>
      <c r="D2661" s="22">
        <v>9</v>
      </c>
      <c r="E2661" s="22" t="s">
        <v>344</v>
      </c>
      <c r="F2661" s="22" t="s">
        <v>4893</v>
      </c>
      <c r="G2661" s="22" t="s">
        <v>88</v>
      </c>
      <c r="H2661" s="46">
        <v>8.2899999999999991</v>
      </c>
      <c r="I2661" s="46">
        <v>0</v>
      </c>
      <c r="J2661" s="46">
        <v>0</v>
      </c>
      <c r="K2661" s="46">
        <v>0</v>
      </c>
    </row>
    <row r="2662" spans="1:11" hidden="1" x14ac:dyDescent="0.25">
      <c r="A2662" s="22" t="s">
        <v>4233</v>
      </c>
      <c r="B2662" s="22">
        <v>2013</v>
      </c>
      <c r="C2662" s="22" t="s">
        <v>5577</v>
      </c>
      <c r="D2662" s="22">
        <v>10</v>
      </c>
      <c r="E2662" s="22" t="s">
        <v>344</v>
      </c>
      <c r="F2662" s="22"/>
      <c r="G2662" s="22" t="s">
        <v>88</v>
      </c>
      <c r="H2662" s="46">
        <v>0</v>
      </c>
      <c r="I2662" s="46">
        <v>0</v>
      </c>
      <c r="J2662" s="46">
        <v>0</v>
      </c>
      <c r="K2662" s="46">
        <v>0</v>
      </c>
    </row>
    <row r="2663" spans="1:11" hidden="1" x14ac:dyDescent="0.25">
      <c r="A2663" s="22" t="s">
        <v>4234</v>
      </c>
      <c r="B2663" s="22">
        <v>2013</v>
      </c>
      <c r="C2663" s="22" t="s">
        <v>5577</v>
      </c>
      <c r="D2663" s="22">
        <v>11</v>
      </c>
      <c r="E2663" s="22" t="s">
        <v>344</v>
      </c>
      <c r="F2663" s="22" t="s">
        <v>4894</v>
      </c>
      <c r="G2663" s="22" t="s">
        <v>88</v>
      </c>
      <c r="H2663" s="46">
        <v>5.31</v>
      </c>
      <c r="I2663" s="46">
        <v>0</v>
      </c>
      <c r="J2663" s="46">
        <v>0</v>
      </c>
      <c r="K2663" s="46">
        <v>0.11</v>
      </c>
    </row>
    <row r="2664" spans="1:11" hidden="1" x14ac:dyDescent="0.25">
      <c r="A2664" s="22" t="s">
        <v>4235</v>
      </c>
      <c r="B2664" s="22">
        <v>2013</v>
      </c>
      <c r="C2664" s="22" t="s">
        <v>5577</v>
      </c>
      <c r="D2664" s="22">
        <v>12</v>
      </c>
      <c r="E2664" s="22" t="s">
        <v>344</v>
      </c>
      <c r="F2664" s="22" t="s">
        <v>4895</v>
      </c>
      <c r="G2664" s="22" t="s">
        <v>88</v>
      </c>
      <c r="H2664" s="46">
        <v>9.64</v>
      </c>
      <c r="I2664" s="46">
        <v>0.61</v>
      </c>
      <c r="J2664" s="46">
        <v>0</v>
      </c>
      <c r="K2664" s="46">
        <v>0</v>
      </c>
    </row>
    <row r="2665" spans="1:11" hidden="1" x14ac:dyDescent="0.25">
      <c r="A2665" s="22" t="s">
        <v>4236</v>
      </c>
      <c r="B2665" s="22">
        <v>2013</v>
      </c>
      <c r="C2665" s="22" t="s">
        <v>5577</v>
      </c>
      <c r="D2665" s="22">
        <v>13</v>
      </c>
      <c r="E2665" s="22" t="s">
        <v>344</v>
      </c>
      <c r="F2665" s="22"/>
      <c r="G2665" s="22" t="s">
        <v>88</v>
      </c>
      <c r="H2665" s="46">
        <v>0</v>
      </c>
      <c r="I2665" s="46">
        <v>0</v>
      </c>
      <c r="J2665" s="46">
        <v>0</v>
      </c>
      <c r="K2665" s="46">
        <v>0</v>
      </c>
    </row>
    <row r="2666" spans="1:11" hidden="1" x14ac:dyDescent="0.25">
      <c r="A2666" s="22" t="s">
        <v>4237</v>
      </c>
      <c r="B2666" s="22">
        <v>2013</v>
      </c>
      <c r="C2666" s="22" t="s">
        <v>5577</v>
      </c>
      <c r="D2666" s="22">
        <v>14</v>
      </c>
      <c r="E2666" s="22" t="s">
        <v>344</v>
      </c>
      <c r="F2666" s="22" t="s">
        <v>4896</v>
      </c>
      <c r="G2666" s="22" t="s">
        <v>88</v>
      </c>
      <c r="H2666" s="46">
        <v>0.7</v>
      </c>
      <c r="I2666" s="46">
        <v>0</v>
      </c>
      <c r="J2666" s="46">
        <v>0</v>
      </c>
      <c r="K2666" s="46">
        <v>0</v>
      </c>
    </row>
    <row r="2667" spans="1:11" hidden="1" x14ac:dyDescent="0.25">
      <c r="A2667" s="22" t="s">
        <v>4238</v>
      </c>
      <c r="B2667" s="22">
        <v>2013</v>
      </c>
      <c r="C2667" s="22" t="s">
        <v>5577</v>
      </c>
      <c r="D2667" s="22">
        <v>15</v>
      </c>
      <c r="E2667" s="22" t="s">
        <v>344</v>
      </c>
      <c r="F2667" s="22" t="s">
        <v>4897</v>
      </c>
      <c r="G2667" s="22" t="s">
        <v>88</v>
      </c>
      <c r="H2667" s="46">
        <v>3.43</v>
      </c>
      <c r="I2667" s="46">
        <v>0</v>
      </c>
      <c r="J2667" s="46">
        <v>0</v>
      </c>
      <c r="K2667" s="46">
        <v>0</v>
      </c>
    </row>
    <row r="2668" spans="1:11" hidden="1" x14ac:dyDescent="0.25">
      <c r="A2668" s="22" t="s">
        <v>4239</v>
      </c>
      <c r="B2668" s="22">
        <v>2013</v>
      </c>
      <c r="C2668" s="22" t="s">
        <v>5577</v>
      </c>
      <c r="D2668" s="22">
        <v>16</v>
      </c>
      <c r="E2668" s="22" t="s">
        <v>344</v>
      </c>
      <c r="F2668" s="22"/>
      <c r="G2668" s="22" t="s">
        <v>88</v>
      </c>
      <c r="H2668" s="46">
        <v>0</v>
      </c>
      <c r="I2668" s="46">
        <v>0</v>
      </c>
      <c r="J2668" s="46">
        <v>0</v>
      </c>
      <c r="K2668" s="46">
        <v>0</v>
      </c>
    </row>
    <row r="2669" spans="1:11" hidden="1" x14ac:dyDescent="0.25">
      <c r="A2669" s="22" t="s">
        <v>4240</v>
      </c>
      <c r="B2669" s="22">
        <v>2013</v>
      </c>
      <c r="C2669" s="22" t="s">
        <v>5577</v>
      </c>
      <c r="D2669" s="22">
        <v>17</v>
      </c>
      <c r="E2669" s="22" t="s">
        <v>344</v>
      </c>
      <c r="F2669" s="22" t="s">
        <v>4898</v>
      </c>
      <c r="G2669" s="22" t="s">
        <v>88</v>
      </c>
      <c r="H2669" s="46">
        <v>0.51</v>
      </c>
      <c r="I2669" s="46">
        <v>0</v>
      </c>
      <c r="J2669" s="46">
        <v>0</v>
      </c>
      <c r="K2669" s="46">
        <v>0</v>
      </c>
    </row>
    <row r="2670" spans="1:11" hidden="1" x14ac:dyDescent="0.25">
      <c r="A2670" s="22" t="s">
        <v>4241</v>
      </c>
      <c r="B2670" s="22">
        <v>2013</v>
      </c>
      <c r="C2670" s="22" t="s">
        <v>5577</v>
      </c>
      <c r="D2670" s="22">
        <v>18</v>
      </c>
      <c r="E2670" s="22" t="s">
        <v>344</v>
      </c>
      <c r="F2670" s="22" t="s">
        <v>4899</v>
      </c>
      <c r="G2670" s="22" t="s">
        <v>88</v>
      </c>
      <c r="H2670" s="46">
        <v>0.96</v>
      </c>
      <c r="I2670" s="46">
        <v>0</v>
      </c>
      <c r="J2670" s="46">
        <v>0</v>
      </c>
      <c r="K2670" s="46">
        <v>0</v>
      </c>
    </row>
    <row r="2671" spans="1:11" hidden="1" x14ac:dyDescent="0.25">
      <c r="A2671" s="22" t="s">
        <v>4242</v>
      </c>
      <c r="B2671" s="22">
        <v>2013</v>
      </c>
      <c r="C2671" s="22" t="s">
        <v>5577</v>
      </c>
      <c r="D2671" s="22">
        <v>19</v>
      </c>
      <c r="E2671" s="22" t="s">
        <v>351</v>
      </c>
      <c r="F2671" s="22"/>
      <c r="G2671" s="22" t="s">
        <v>77</v>
      </c>
      <c r="H2671" s="46">
        <v>0</v>
      </c>
      <c r="I2671" s="46">
        <v>0</v>
      </c>
      <c r="J2671" s="46">
        <v>0</v>
      </c>
      <c r="K2671" s="46">
        <v>0</v>
      </c>
    </row>
    <row r="2672" spans="1:11" hidden="1" x14ac:dyDescent="0.25">
      <c r="A2672" s="22" t="s">
        <v>4243</v>
      </c>
      <c r="B2672" s="22">
        <v>2013</v>
      </c>
      <c r="C2672" s="22" t="s">
        <v>5577</v>
      </c>
      <c r="D2672" s="22">
        <v>20</v>
      </c>
      <c r="E2672" s="22" t="s">
        <v>351</v>
      </c>
      <c r="F2672" s="22" t="s">
        <v>4900</v>
      </c>
      <c r="G2672" s="22" t="s">
        <v>77</v>
      </c>
      <c r="H2672" s="46">
        <v>2.88</v>
      </c>
      <c r="I2672" s="46">
        <v>0.7</v>
      </c>
      <c r="J2672" s="46">
        <v>0</v>
      </c>
      <c r="K2672" s="46">
        <v>0.09</v>
      </c>
    </row>
    <row r="2673" spans="1:11" hidden="1" x14ac:dyDescent="0.25">
      <c r="A2673" s="22" t="s">
        <v>4244</v>
      </c>
      <c r="B2673" s="22">
        <v>2013</v>
      </c>
      <c r="C2673" s="22" t="s">
        <v>5577</v>
      </c>
      <c r="D2673" s="22">
        <v>21</v>
      </c>
      <c r="E2673" s="22" t="s">
        <v>351</v>
      </c>
      <c r="F2673" s="22" t="s">
        <v>4901</v>
      </c>
      <c r="G2673" s="22" t="s">
        <v>77</v>
      </c>
      <c r="H2673" s="46">
        <v>1.5</v>
      </c>
      <c r="I2673" s="46">
        <v>0.05</v>
      </c>
      <c r="J2673" s="46">
        <v>0</v>
      </c>
      <c r="K2673" s="46">
        <v>0</v>
      </c>
    </row>
    <row r="2674" spans="1:11" hidden="1" x14ac:dyDescent="0.25">
      <c r="A2674" s="22" t="s">
        <v>4245</v>
      </c>
      <c r="B2674" s="22">
        <v>2013</v>
      </c>
      <c r="C2674" s="22" t="s">
        <v>5577</v>
      </c>
      <c r="D2674" s="22">
        <v>22</v>
      </c>
      <c r="E2674" s="22" t="s">
        <v>351</v>
      </c>
      <c r="F2674" s="22" t="s">
        <v>4902</v>
      </c>
      <c r="G2674" s="22" t="s">
        <v>77</v>
      </c>
      <c r="H2674" s="46">
        <v>0.08</v>
      </c>
      <c r="I2674" s="46">
        <v>0</v>
      </c>
      <c r="J2674" s="46">
        <v>0</v>
      </c>
      <c r="K2674" s="46">
        <v>0</v>
      </c>
    </row>
    <row r="2675" spans="1:11" hidden="1" x14ac:dyDescent="0.25">
      <c r="A2675" s="22" t="s">
        <v>4246</v>
      </c>
      <c r="B2675" s="22">
        <v>2013</v>
      </c>
      <c r="C2675" s="22" t="s">
        <v>5577</v>
      </c>
      <c r="D2675" s="22">
        <v>23</v>
      </c>
      <c r="E2675" s="22" t="s">
        <v>351</v>
      </c>
      <c r="F2675" s="22" t="s">
        <v>4903</v>
      </c>
      <c r="G2675" s="22" t="s">
        <v>77</v>
      </c>
      <c r="H2675" s="46">
        <v>3.54</v>
      </c>
      <c r="I2675" s="46">
        <v>0.8</v>
      </c>
      <c r="J2675" s="46">
        <v>0</v>
      </c>
      <c r="K2675" s="46">
        <v>0</v>
      </c>
    </row>
    <row r="2676" spans="1:11" hidden="1" x14ac:dyDescent="0.25">
      <c r="A2676" s="22" t="s">
        <v>4247</v>
      </c>
      <c r="B2676" s="22">
        <v>2013</v>
      </c>
      <c r="C2676" s="22" t="s">
        <v>5577</v>
      </c>
      <c r="D2676" s="22">
        <v>24</v>
      </c>
      <c r="E2676" s="22" t="s">
        <v>351</v>
      </c>
      <c r="F2676" s="22" t="s">
        <v>4904</v>
      </c>
      <c r="G2676" s="22" t="s">
        <v>77</v>
      </c>
      <c r="H2676" s="46">
        <v>1</v>
      </c>
      <c r="I2676" s="46">
        <v>0.81</v>
      </c>
      <c r="J2676" s="46">
        <v>1.1499999999999999</v>
      </c>
      <c r="K2676" s="46">
        <v>0</v>
      </c>
    </row>
    <row r="2677" spans="1:11" hidden="1" x14ac:dyDescent="0.25">
      <c r="A2677" s="22" t="s">
        <v>4248</v>
      </c>
      <c r="B2677" s="22">
        <v>2013</v>
      </c>
      <c r="C2677" s="22" t="s">
        <v>5577</v>
      </c>
      <c r="D2677" s="22">
        <v>25</v>
      </c>
      <c r="E2677" s="22" t="s">
        <v>351</v>
      </c>
      <c r="F2677" s="22"/>
      <c r="G2677" s="22" t="s">
        <v>77</v>
      </c>
      <c r="H2677" s="46">
        <v>0</v>
      </c>
      <c r="I2677" s="46">
        <v>0</v>
      </c>
      <c r="J2677" s="46">
        <v>0</v>
      </c>
      <c r="K2677" s="46">
        <v>0</v>
      </c>
    </row>
    <row r="2678" spans="1:11" hidden="1" x14ac:dyDescent="0.25">
      <c r="A2678" s="22" t="s">
        <v>4249</v>
      </c>
      <c r="B2678" s="22">
        <v>2013</v>
      </c>
      <c r="C2678" s="22" t="s">
        <v>5577</v>
      </c>
      <c r="D2678" s="22">
        <v>26</v>
      </c>
      <c r="E2678" s="22" t="s">
        <v>351</v>
      </c>
      <c r="F2678" s="22" t="s">
        <v>4905</v>
      </c>
      <c r="G2678" s="22" t="s">
        <v>77</v>
      </c>
      <c r="H2678" s="46">
        <v>1.75</v>
      </c>
      <c r="I2678" s="46">
        <v>0.38</v>
      </c>
      <c r="J2678" s="46">
        <v>0</v>
      </c>
      <c r="K2678" s="46">
        <v>0.06</v>
      </c>
    </row>
    <row r="2679" spans="1:11" hidden="1" x14ac:dyDescent="0.25">
      <c r="A2679" s="22" t="s">
        <v>4250</v>
      </c>
      <c r="B2679" s="22">
        <v>2013</v>
      </c>
      <c r="C2679" s="22" t="s">
        <v>5577</v>
      </c>
      <c r="D2679" s="22">
        <v>27</v>
      </c>
      <c r="E2679" s="22" t="s">
        <v>351</v>
      </c>
      <c r="F2679" s="22" t="s">
        <v>4906</v>
      </c>
      <c r="G2679" s="22" t="s">
        <v>77</v>
      </c>
      <c r="H2679" s="46">
        <v>3.19</v>
      </c>
      <c r="I2679" s="46">
        <v>1.1299999999999999</v>
      </c>
      <c r="J2679" s="46">
        <v>1.68</v>
      </c>
      <c r="K2679" s="46">
        <v>0</v>
      </c>
    </row>
    <row r="2680" spans="1:11" hidden="1" x14ac:dyDescent="0.25">
      <c r="A2680" s="22" t="s">
        <v>4251</v>
      </c>
      <c r="B2680" s="22">
        <v>2013</v>
      </c>
      <c r="C2680" s="22" t="s">
        <v>5577</v>
      </c>
      <c r="D2680" s="22">
        <v>28</v>
      </c>
      <c r="E2680" s="22" t="s">
        <v>351</v>
      </c>
      <c r="F2680" s="22"/>
      <c r="G2680" s="22" t="s">
        <v>77</v>
      </c>
      <c r="H2680" s="46">
        <v>0</v>
      </c>
      <c r="I2680" s="46">
        <v>0</v>
      </c>
      <c r="J2680" s="46">
        <v>0</v>
      </c>
      <c r="K2680" s="46">
        <v>0</v>
      </c>
    </row>
    <row r="2681" spans="1:11" hidden="1" x14ac:dyDescent="0.25">
      <c r="A2681" s="22" t="s">
        <v>4252</v>
      </c>
      <c r="B2681" s="22">
        <v>2013</v>
      </c>
      <c r="C2681" s="22" t="s">
        <v>5577</v>
      </c>
      <c r="D2681" s="22">
        <v>29</v>
      </c>
      <c r="E2681" s="22" t="s">
        <v>351</v>
      </c>
      <c r="F2681" s="22" t="s">
        <v>4907</v>
      </c>
      <c r="G2681" s="22" t="s">
        <v>77</v>
      </c>
      <c r="H2681" s="46">
        <v>5.18</v>
      </c>
      <c r="I2681" s="46">
        <v>0.99</v>
      </c>
      <c r="J2681" s="46">
        <v>0</v>
      </c>
      <c r="K2681" s="46">
        <v>0.09</v>
      </c>
    </row>
    <row r="2682" spans="1:11" hidden="1" x14ac:dyDescent="0.25">
      <c r="A2682" s="22" t="s">
        <v>4253</v>
      </c>
      <c r="B2682" s="22">
        <v>2013</v>
      </c>
      <c r="C2682" s="22" t="s">
        <v>5577</v>
      </c>
      <c r="D2682" s="22">
        <v>30</v>
      </c>
      <c r="E2682" s="22" t="s">
        <v>351</v>
      </c>
      <c r="F2682" s="22" t="s">
        <v>4908</v>
      </c>
      <c r="G2682" s="22" t="s">
        <v>77</v>
      </c>
      <c r="H2682" s="46">
        <v>4.04</v>
      </c>
      <c r="I2682" s="46">
        <v>3.61</v>
      </c>
      <c r="J2682" s="46">
        <v>0.68</v>
      </c>
      <c r="K2682" s="46">
        <v>0.08</v>
      </c>
    </row>
    <row r="2683" spans="1:11" hidden="1" x14ac:dyDescent="0.25">
      <c r="A2683" s="22" t="s">
        <v>4254</v>
      </c>
      <c r="B2683" s="22">
        <v>2013</v>
      </c>
      <c r="C2683" s="22" t="s">
        <v>5577</v>
      </c>
      <c r="D2683" s="22">
        <v>31</v>
      </c>
      <c r="E2683" s="22" t="s">
        <v>351</v>
      </c>
      <c r="F2683" s="22"/>
      <c r="G2683" s="22" t="s">
        <v>77</v>
      </c>
      <c r="H2683" s="46">
        <v>0</v>
      </c>
      <c r="I2683" s="46">
        <v>0</v>
      </c>
      <c r="J2683" s="46">
        <v>0</v>
      </c>
      <c r="K2683" s="46">
        <v>0</v>
      </c>
    </row>
    <row r="2684" spans="1:11" hidden="1" x14ac:dyDescent="0.25">
      <c r="A2684" s="22" t="s">
        <v>4255</v>
      </c>
      <c r="B2684" s="22">
        <v>2013</v>
      </c>
      <c r="C2684" s="22" t="s">
        <v>5577</v>
      </c>
      <c r="D2684" s="22">
        <v>32</v>
      </c>
      <c r="E2684" s="22" t="s">
        <v>351</v>
      </c>
      <c r="F2684" s="22" t="s">
        <v>4909</v>
      </c>
      <c r="G2684" s="22" t="s">
        <v>77</v>
      </c>
      <c r="H2684" s="46">
        <v>3.92</v>
      </c>
      <c r="I2684" s="46">
        <v>2.15</v>
      </c>
      <c r="J2684" s="46">
        <v>0</v>
      </c>
      <c r="K2684" s="46">
        <v>0</v>
      </c>
    </row>
    <row r="2685" spans="1:11" hidden="1" x14ac:dyDescent="0.25">
      <c r="A2685" s="22" t="s">
        <v>4256</v>
      </c>
      <c r="B2685" s="22">
        <v>2013</v>
      </c>
      <c r="C2685" s="22" t="s">
        <v>5577</v>
      </c>
      <c r="D2685" s="22">
        <v>33</v>
      </c>
      <c r="E2685" s="22" t="s">
        <v>351</v>
      </c>
      <c r="F2685" s="22" t="s">
        <v>4910</v>
      </c>
      <c r="G2685" s="22" t="s">
        <v>77</v>
      </c>
      <c r="H2685" s="46">
        <v>2.37</v>
      </c>
      <c r="I2685" s="46">
        <v>1.75</v>
      </c>
      <c r="J2685" s="46">
        <v>1.96</v>
      </c>
      <c r="K2685" s="46">
        <v>0</v>
      </c>
    </row>
    <row r="2686" spans="1:11" hidden="1" x14ac:dyDescent="0.25">
      <c r="A2686" s="22" t="s">
        <v>4257</v>
      </c>
      <c r="B2686" s="22">
        <v>2013</v>
      </c>
      <c r="C2686" s="22" t="s">
        <v>5577</v>
      </c>
      <c r="D2686" s="22">
        <v>34</v>
      </c>
      <c r="E2686" s="22" t="s">
        <v>351</v>
      </c>
      <c r="F2686" s="22"/>
      <c r="G2686" s="22" t="s">
        <v>77</v>
      </c>
      <c r="H2686" s="46">
        <v>0</v>
      </c>
      <c r="I2686" s="46">
        <v>0</v>
      </c>
      <c r="J2686" s="46">
        <v>0</v>
      </c>
      <c r="K2686" s="46">
        <v>0</v>
      </c>
    </row>
    <row r="2687" spans="1:11" hidden="1" x14ac:dyDescent="0.25">
      <c r="A2687" s="22" t="s">
        <v>4258</v>
      </c>
      <c r="B2687" s="22">
        <v>2013</v>
      </c>
      <c r="C2687" s="22" t="s">
        <v>5577</v>
      </c>
      <c r="D2687" s="22">
        <v>35</v>
      </c>
      <c r="E2687" s="22" t="s">
        <v>351</v>
      </c>
      <c r="F2687" s="22" t="s">
        <v>4911</v>
      </c>
      <c r="G2687" s="22" t="s">
        <v>77</v>
      </c>
      <c r="H2687" s="46">
        <v>3.88</v>
      </c>
      <c r="I2687" s="46">
        <v>0.35</v>
      </c>
      <c r="J2687" s="46">
        <v>2.89</v>
      </c>
      <c r="K2687" s="46">
        <v>0</v>
      </c>
    </row>
    <row r="2688" spans="1:11" hidden="1" x14ac:dyDescent="0.25">
      <c r="A2688" s="22" t="s">
        <v>4259</v>
      </c>
      <c r="B2688" s="22">
        <v>2013</v>
      </c>
      <c r="C2688" s="22" t="s">
        <v>5577</v>
      </c>
      <c r="D2688" s="22">
        <v>36</v>
      </c>
      <c r="E2688" s="22" t="s">
        <v>351</v>
      </c>
      <c r="F2688" s="22" t="s">
        <v>4912</v>
      </c>
      <c r="G2688" s="22" t="s">
        <v>77</v>
      </c>
      <c r="H2688" s="46">
        <v>2.33</v>
      </c>
      <c r="I2688" s="46">
        <v>1.81</v>
      </c>
      <c r="J2688" s="46">
        <v>4.0599999999999996</v>
      </c>
      <c r="K2688" s="46">
        <v>0</v>
      </c>
    </row>
    <row r="2689" spans="1:11" hidden="1" x14ac:dyDescent="0.25">
      <c r="A2689" s="22" t="s">
        <v>4146</v>
      </c>
      <c r="B2689" s="115">
        <v>2014</v>
      </c>
      <c r="C2689" s="22" t="s">
        <v>5577</v>
      </c>
      <c r="D2689" s="22">
        <v>74</v>
      </c>
      <c r="E2689" s="22" t="s">
        <v>66</v>
      </c>
      <c r="F2689" s="22"/>
      <c r="G2689" s="22" t="s">
        <v>113</v>
      </c>
      <c r="H2689" s="46">
        <v>0</v>
      </c>
      <c r="I2689" s="46">
        <v>0</v>
      </c>
      <c r="J2689" s="46">
        <v>0</v>
      </c>
      <c r="K2689" s="46">
        <v>0</v>
      </c>
    </row>
    <row r="2690" spans="1:11" hidden="1" x14ac:dyDescent="0.25">
      <c r="A2690" s="22" t="s">
        <v>4147</v>
      </c>
      <c r="B2690" s="22">
        <v>2014</v>
      </c>
      <c r="C2690" s="22" t="s">
        <v>5577</v>
      </c>
      <c r="D2690" s="22">
        <v>75</v>
      </c>
      <c r="E2690" s="22" t="s">
        <v>66</v>
      </c>
      <c r="F2690" s="22" t="s">
        <v>4851</v>
      </c>
      <c r="G2690" s="22" t="s">
        <v>113</v>
      </c>
      <c r="H2690" s="46">
        <v>1.81</v>
      </c>
      <c r="I2690" s="46">
        <v>0.66</v>
      </c>
      <c r="J2690" s="46">
        <v>0</v>
      </c>
      <c r="K2690" s="46">
        <v>0</v>
      </c>
    </row>
    <row r="2691" spans="1:11" hidden="1" x14ac:dyDescent="0.25">
      <c r="A2691" s="22" t="s">
        <v>4148</v>
      </c>
      <c r="B2691" s="22">
        <v>2014</v>
      </c>
      <c r="C2691" s="22" t="s">
        <v>5577</v>
      </c>
      <c r="D2691" s="22">
        <v>76</v>
      </c>
      <c r="E2691" s="22" t="s">
        <v>66</v>
      </c>
      <c r="F2691" s="22" t="s">
        <v>4852</v>
      </c>
      <c r="G2691" s="22" t="s">
        <v>113</v>
      </c>
      <c r="H2691" s="46">
        <v>0.79</v>
      </c>
      <c r="I2691" s="46">
        <v>1.22</v>
      </c>
      <c r="J2691" s="46">
        <v>1.81</v>
      </c>
      <c r="K2691" s="46">
        <v>0.05</v>
      </c>
    </row>
    <row r="2692" spans="1:11" hidden="1" x14ac:dyDescent="0.25">
      <c r="A2692" s="22" t="s">
        <v>4149</v>
      </c>
      <c r="B2692" s="22">
        <v>2014</v>
      </c>
      <c r="C2692" s="22" t="s">
        <v>5577</v>
      </c>
      <c r="D2692" s="22">
        <v>77</v>
      </c>
      <c r="E2692" s="22" t="s">
        <v>66</v>
      </c>
      <c r="F2692" s="22"/>
      <c r="G2692" s="22" t="s">
        <v>113</v>
      </c>
      <c r="H2692" s="46">
        <v>0</v>
      </c>
      <c r="I2692" s="46">
        <v>0</v>
      </c>
      <c r="J2692" s="46">
        <v>0</v>
      </c>
      <c r="K2692" s="46">
        <v>0</v>
      </c>
    </row>
    <row r="2693" spans="1:11" hidden="1" x14ac:dyDescent="0.25">
      <c r="A2693" s="22" t="s">
        <v>4150</v>
      </c>
      <c r="B2693" s="22">
        <v>2014</v>
      </c>
      <c r="C2693" s="22" t="s">
        <v>5577</v>
      </c>
      <c r="D2693" s="22">
        <v>78</v>
      </c>
      <c r="E2693" s="22" t="s">
        <v>66</v>
      </c>
      <c r="F2693" s="22" t="s">
        <v>4853</v>
      </c>
      <c r="G2693" s="22" t="s">
        <v>113</v>
      </c>
      <c r="H2693" s="46">
        <v>2.75</v>
      </c>
      <c r="I2693" s="46">
        <v>0.02</v>
      </c>
      <c r="J2693" s="46">
        <v>3.88</v>
      </c>
      <c r="K2693" s="46">
        <v>0.55000000000000004</v>
      </c>
    </row>
    <row r="2694" spans="1:11" hidden="1" x14ac:dyDescent="0.25">
      <c r="A2694" s="22" t="s">
        <v>4151</v>
      </c>
      <c r="B2694" s="22">
        <v>2014</v>
      </c>
      <c r="C2694" s="22" t="s">
        <v>5577</v>
      </c>
      <c r="D2694" s="22">
        <v>79</v>
      </c>
      <c r="E2694" s="22" t="s">
        <v>66</v>
      </c>
      <c r="F2694" s="22" t="s">
        <v>4854</v>
      </c>
      <c r="G2694" s="22" t="s">
        <v>113</v>
      </c>
      <c r="H2694" s="46">
        <v>0.22</v>
      </c>
      <c r="I2694" s="46">
        <v>0</v>
      </c>
      <c r="J2694" s="46">
        <v>0</v>
      </c>
      <c r="K2694" s="46">
        <v>0.1</v>
      </c>
    </row>
    <row r="2695" spans="1:11" hidden="1" x14ac:dyDescent="0.25">
      <c r="A2695" s="22" t="s">
        <v>4152</v>
      </c>
      <c r="B2695" s="22">
        <v>2014</v>
      </c>
      <c r="C2695" s="22" t="s">
        <v>5577</v>
      </c>
      <c r="D2695" s="22">
        <v>80</v>
      </c>
      <c r="E2695" s="22" t="s">
        <v>66</v>
      </c>
      <c r="F2695" s="22"/>
      <c r="G2695" s="22" t="s">
        <v>113</v>
      </c>
      <c r="H2695" s="46">
        <v>0</v>
      </c>
      <c r="I2695" s="46">
        <v>0</v>
      </c>
      <c r="J2695" s="46">
        <v>0</v>
      </c>
      <c r="K2695" s="46">
        <v>0</v>
      </c>
    </row>
    <row r="2696" spans="1:11" hidden="1" x14ac:dyDescent="0.25">
      <c r="A2696" s="22" t="s">
        <v>4153</v>
      </c>
      <c r="B2696" s="22">
        <v>2014</v>
      </c>
      <c r="C2696" s="22" t="s">
        <v>5577</v>
      </c>
      <c r="D2696" s="22">
        <v>81</v>
      </c>
      <c r="E2696" s="22" t="s">
        <v>66</v>
      </c>
      <c r="F2696" s="22" t="s">
        <v>4855</v>
      </c>
      <c r="G2696" s="22" t="s">
        <v>113</v>
      </c>
      <c r="H2696" s="46">
        <v>1.32</v>
      </c>
      <c r="I2696" s="46">
        <v>0.36</v>
      </c>
      <c r="J2696" s="46">
        <v>0.37</v>
      </c>
      <c r="K2696" s="46">
        <v>0.03</v>
      </c>
    </row>
    <row r="2697" spans="1:11" hidden="1" x14ac:dyDescent="0.25">
      <c r="A2697" s="22" t="s">
        <v>4154</v>
      </c>
      <c r="B2697" s="22">
        <v>2014</v>
      </c>
      <c r="C2697" s="22" t="s">
        <v>5577</v>
      </c>
      <c r="D2697" s="22">
        <v>82</v>
      </c>
      <c r="E2697" s="22" t="s">
        <v>66</v>
      </c>
      <c r="F2697" s="22" t="s">
        <v>4856</v>
      </c>
      <c r="G2697" s="22" t="s">
        <v>113</v>
      </c>
      <c r="H2697" s="46">
        <v>1.17</v>
      </c>
      <c r="I2697" s="46">
        <v>0.43</v>
      </c>
      <c r="J2697" s="46">
        <v>1.48</v>
      </c>
      <c r="K2697" s="46">
        <v>0</v>
      </c>
    </row>
    <row r="2698" spans="1:11" hidden="1" x14ac:dyDescent="0.25">
      <c r="A2698" s="22" t="s">
        <v>4155</v>
      </c>
      <c r="B2698" s="22">
        <v>2014</v>
      </c>
      <c r="C2698" s="22" t="s">
        <v>5577</v>
      </c>
      <c r="D2698" s="22">
        <v>83</v>
      </c>
      <c r="E2698" s="22" t="s">
        <v>66</v>
      </c>
      <c r="F2698" s="22"/>
      <c r="G2698" s="22" t="s">
        <v>113</v>
      </c>
      <c r="H2698" s="46">
        <v>0</v>
      </c>
      <c r="I2698" s="46">
        <v>0</v>
      </c>
      <c r="J2698" s="46">
        <v>0</v>
      </c>
      <c r="K2698" s="46">
        <v>0</v>
      </c>
    </row>
    <row r="2699" spans="1:11" hidden="1" x14ac:dyDescent="0.25">
      <c r="A2699" s="22" t="s">
        <v>4156</v>
      </c>
      <c r="B2699" s="22">
        <v>2014</v>
      </c>
      <c r="C2699" s="22" t="s">
        <v>5577</v>
      </c>
      <c r="D2699" s="22">
        <v>84</v>
      </c>
      <c r="E2699" s="22" t="s">
        <v>66</v>
      </c>
      <c r="F2699" s="22" t="s">
        <v>4857</v>
      </c>
      <c r="G2699" s="22" t="s">
        <v>113</v>
      </c>
      <c r="H2699" s="46">
        <v>1.93</v>
      </c>
      <c r="I2699" s="46">
        <v>0</v>
      </c>
      <c r="J2699" s="46">
        <v>1.76</v>
      </c>
      <c r="K2699" s="46">
        <v>0.28000000000000003</v>
      </c>
    </row>
    <row r="2700" spans="1:11" hidden="1" x14ac:dyDescent="0.25">
      <c r="A2700" s="22" t="s">
        <v>4157</v>
      </c>
      <c r="B2700" s="22">
        <v>2014</v>
      </c>
      <c r="C2700" s="22" t="s">
        <v>5577</v>
      </c>
      <c r="D2700" s="22">
        <v>85</v>
      </c>
      <c r="E2700" s="22" t="s">
        <v>66</v>
      </c>
      <c r="F2700" s="22" t="s">
        <v>4858</v>
      </c>
      <c r="G2700" s="22" t="s">
        <v>113</v>
      </c>
      <c r="H2700" s="46">
        <v>0.1</v>
      </c>
      <c r="I2700" s="46">
        <v>0.11</v>
      </c>
      <c r="J2700" s="46">
        <v>0</v>
      </c>
      <c r="K2700" s="46">
        <v>0.03</v>
      </c>
    </row>
    <row r="2701" spans="1:11" hidden="1" x14ac:dyDescent="0.25">
      <c r="A2701" s="22" t="s">
        <v>4158</v>
      </c>
      <c r="B2701" s="22">
        <v>2014</v>
      </c>
      <c r="C2701" s="22" t="s">
        <v>5577</v>
      </c>
      <c r="D2701" s="22">
        <v>86</v>
      </c>
      <c r="E2701" s="22" t="s">
        <v>66</v>
      </c>
      <c r="F2701" s="22"/>
      <c r="G2701" s="22" t="s">
        <v>113</v>
      </c>
      <c r="H2701" s="46">
        <v>0</v>
      </c>
      <c r="I2701" s="46">
        <v>0</v>
      </c>
      <c r="J2701" s="46">
        <v>0</v>
      </c>
      <c r="K2701" s="46">
        <v>0</v>
      </c>
    </row>
    <row r="2702" spans="1:11" hidden="1" x14ac:dyDescent="0.25">
      <c r="A2702" s="22" t="s">
        <v>4159</v>
      </c>
      <c r="B2702" s="22">
        <v>2014</v>
      </c>
      <c r="C2702" s="22" t="s">
        <v>5577</v>
      </c>
      <c r="D2702" s="22">
        <v>87</v>
      </c>
      <c r="E2702" s="22" t="s">
        <v>66</v>
      </c>
      <c r="F2702" s="22" t="s">
        <v>4859</v>
      </c>
      <c r="G2702" s="22" t="s">
        <v>113</v>
      </c>
      <c r="H2702" s="46">
        <v>1.43</v>
      </c>
      <c r="I2702" s="46">
        <v>1.34</v>
      </c>
      <c r="J2702" s="46">
        <v>0</v>
      </c>
      <c r="K2702" s="46">
        <v>0.08</v>
      </c>
    </row>
    <row r="2703" spans="1:11" hidden="1" x14ac:dyDescent="0.25">
      <c r="A2703" s="22" t="s">
        <v>4160</v>
      </c>
      <c r="B2703" s="22">
        <v>2014</v>
      </c>
      <c r="C2703" s="22" t="s">
        <v>5577</v>
      </c>
      <c r="D2703" s="22">
        <v>88</v>
      </c>
      <c r="E2703" s="22" t="s">
        <v>66</v>
      </c>
      <c r="F2703" s="22" t="s">
        <v>4860</v>
      </c>
      <c r="G2703" s="22" t="s">
        <v>113</v>
      </c>
      <c r="H2703" s="46">
        <v>1.66</v>
      </c>
      <c r="I2703" s="46">
        <v>2.06</v>
      </c>
      <c r="J2703" s="46">
        <v>1.22</v>
      </c>
      <c r="K2703" s="46">
        <v>0.13</v>
      </c>
    </row>
    <row r="2704" spans="1:11" hidden="1" x14ac:dyDescent="0.25">
      <c r="A2704" s="22" t="s">
        <v>4161</v>
      </c>
      <c r="B2704" s="22">
        <v>2014</v>
      </c>
      <c r="C2704" s="22" t="s">
        <v>5577</v>
      </c>
      <c r="D2704" s="22">
        <v>89</v>
      </c>
      <c r="E2704" s="22" t="s">
        <v>66</v>
      </c>
      <c r="F2704" s="22"/>
      <c r="G2704" s="22" t="s">
        <v>113</v>
      </c>
      <c r="H2704" s="46">
        <v>0</v>
      </c>
      <c r="I2704" s="46">
        <v>0</v>
      </c>
      <c r="J2704" s="46">
        <v>0</v>
      </c>
      <c r="K2704" s="46">
        <v>0</v>
      </c>
    </row>
    <row r="2705" spans="1:11" hidden="1" x14ac:dyDescent="0.25">
      <c r="A2705" s="22" t="s">
        <v>4162</v>
      </c>
      <c r="B2705" s="22">
        <v>2014</v>
      </c>
      <c r="C2705" s="22" t="s">
        <v>5577</v>
      </c>
      <c r="D2705" s="22">
        <v>90</v>
      </c>
      <c r="E2705" s="22" t="s">
        <v>66</v>
      </c>
      <c r="F2705" s="22" t="s">
        <v>4861</v>
      </c>
      <c r="G2705" s="22" t="s">
        <v>113</v>
      </c>
      <c r="H2705" s="46">
        <v>1.99</v>
      </c>
      <c r="I2705" s="46">
        <v>1.02</v>
      </c>
      <c r="J2705" s="46">
        <v>1.44</v>
      </c>
      <c r="K2705" s="46">
        <v>0.98</v>
      </c>
    </row>
    <row r="2706" spans="1:11" hidden="1" x14ac:dyDescent="0.25">
      <c r="A2706" s="22" t="s">
        <v>4163</v>
      </c>
      <c r="B2706" s="22">
        <v>2014</v>
      </c>
      <c r="C2706" s="22" t="s">
        <v>5577</v>
      </c>
      <c r="D2706" s="22">
        <v>91</v>
      </c>
      <c r="E2706" s="22" t="s">
        <v>66</v>
      </c>
      <c r="F2706" s="22" t="s">
        <v>4862</v>
      </c>
      <c r="G2706" s="22" t="s">
        <v>113</v>
      </c>
      <c r="H2706" s="46">
        <v>1.63</v>
      </c>
      <c r="I2706" s="46">
        <v>2.93</v>
      </c>
      <c r="J2706" s="46">
        <v>0.52</v>
      </c>
      <c r="K2706" s="46">
        <v>0</v>
      </c>
    </row>
    <row r="2707" spans="1:11" hidden="1" x14ac:dyDescent="0.25">
      <c r="A2707" s="22" t="s">
        <v>4505</v>
      </c>
      <c r="B2707" s="22">
        <v>2014</v>
      </c>
      <c r="C2707" s="22" t="s">
        <v>5577</v>
      </c>
      <c r="D2707" s="22">
        <v>409</v>
      </c>
      <c r="E2707" s="22" t="s">
        <v>394</v>
      </c>
      <c r="F2707" s="22" t="s">
        <v>5029</v>
      </c>
      <c r="G2707" s="22" t="s">
        <v>77</v>
      </c>
      <c r="H2707" s="46">
        <v>1.34</v>
      </c>
      <c r="I2707" s="46">
        <v>0.04</v>
      </c>
      <c r="J2707" s="46">
        <v>0</v>
      </c>
      <c r="K2707" s="46">
        <v>0</v>
      </c>
    </row>
    <row r="2708" spans="1:11" hidden="1" x14ac:dyDescent="0.25">
      <c r="A2708" s="22" t="s">
        <v>4506</v>
      </c>
      <c r="B2708" s="22">
        <v>2014</v>
      </c>
      <c r="C2708" s="22" t="s">
        <v>5577</v>
      </c>
      <c r="D2708" s="22">
        <v>410</v>
      </c>
      <c r="E2708" s="22" t="s">
        <v>394</v>
      </c>
      <c r="F2708" s="22" t="s">
        <v>5030</v>
      </c>
      <c r="G2708" s="22" t="s">
        <v>77</v>
      </c>
      <c r="H2708" s="46">
        <v>7.43</v>
      </c>
      <c r="I2708" s="46">
        <v>4.49</v>
      </c>
      <c r="J2708" s="46">
        <v>1.61</v>
      </c>
      <c r="K2708" s="46">
        <v>0.21</v>
      </c>
    </row>
    <row r="2709" spans="1:11" hidden="1" x14ac:dyDescent="0.25">
      <c r="A2709" s="22" t="s">
        <v>4507</v>
      </c>
      <c r="B2709" s="22">
        <v>2014</v>
      </c>
      <c r="C2709" s="22" t="s">
        <v>5577</v>
      </c>
      <c r="D2709" s="22">
        <v>411</v>
      </c>
      <c r="E2709" s="22" t="s">
        <v>394</v>
      </c>
      <c r="F2709" s="22" t="s">
        <v>5031</v>
      </c>
      <c r="G2709" s="22" t="s">
        <v>77</v>
      </c>
      <c r="H2709" s="46">
        <v>1.5</v>
      </c>
      <c r="I2709" s="46">
        <v>0.33</v>
      </c>
      <c r="J2709" s="46">
        <v>0</v>
      </c>
      <c r="K2709" s="46">
        <v>0.05</v>
      </c>
    </row>
    <row r="2710" spans="1:11" hidden="1" x14ac:dyDescent="0.25">
      <c r="A2710" s="22" t="s">
        <v>4508</v>
      </c>
      <c r="B2710" s="22">
        <v>2014</v>
      </c>
      <c r="C2710" s="22" t="s">
        <v>5577</v>
      </c>
      <c r="D2710" s="22">
        <v>412</v>
      </c>
      <c r="E2710" s="22" t="s">
        <v>394</v>
      </c>
      <c r="F2710" s="22" t="s">
        <v>5032</v>
      </c>
      <c r="G2710" s="22" t="s">
        <v>77</v>
      </c>
      <c r="H2710" s="46">
        <v>0.14000000000000001</v>
      </c>
      <c r="I2710" s="46">
        <v>0</v>
      </c>
      <c r="J2710" s="46">
        <v>0</v>
      </c>
      <c r="K2710" s="46">
        <v>0</v>
      </c>
    </row>
    <row r="2711" spans="1:11" hidden="1" x14ac:dyDescent="0.25">
      <c r="A2711" s="22" t="s">
        <v>4509</v>
      </c>
      <c r="B2711" s="22">
        <v>2014</v>
      </c>
      <c r="C2711" s="22" t="s">
        <v>5577</v>
      </c>
      <c r="D2711" s="22">
        <v>413</v>
      </c>
      <c r="E2711" s="22" t="s">
        <v>394</v>
      </c>
      <c r="F2711" s="22" t="s">
        <v>5033</v>
      </c>
      <c r="G2711" s="22" t="s">
        <v>77</v>
      </c>
      <c r="H2711" s="46">
        <v>5.92</v>
      </c>
      <c r="I2711" s="46">
        <v>1.21</v>
      </c>
      <c r="J2711" s="46">
        <v>0</v>
      </c>
      <c r="K2711" s="46">
        <v>0</v>
      </c>
    </row>
    <row r="2712" spans="1:11" hidden="1" x14ac:dyDescent="0.25">
      <c r="A2712" s="22" t="s">
        <v>4510</v>
      </c>
      <c r="B2712" s="22">
        <v>2014</v>
      </c>
      <c r="C2712" s="22" t="s">
        <v>5577</v>
      </c>
      <c r="D2712" s="22">
        <v>414</v>
      </c>
      <c r="E2712" s="22" t="s">
        <v>394</v>
      </c>
      <c r="F2712" s="22" t="s">
        <v>5034</v>
      </c>
      <c r="G2712" s="22" t="s">
        <v>77</v>
      </c>
      <c r="H2712" s="46">
        <v>0.6</v>
      </c>
      <c r="I2712" s="46">
        <v>0.18</v>
      </c>
      <c r="J2712" s="46">
        <v>0</v>
      </c>
      <c r="K2712" s="46">
        <v>0.05</v>
      </c>
    </row>
    <row r="2713" spans="1:11" hidden="1" x14ac:dyDescent="0.25">
      <c r="A2713" s="22" t="s">
        <v>4511</v>
      </c>
      <c r="B2713" s="22">
        <v>2014</v>
      </c>
      <c r="C2713" s="22" t="s">
        <v>5577</v>
      </c>
      <c r="D2713" s="22">
        <v>415</v>
      </c>
      <c r="E2713" s="22" t="s">
        <v>394</v>
      </c>
      <c r="F2713" s="22" t="s">
        <v>5035</v>
      </c>
      <c r="G2713" s="22" t="s">
        <v>77</v>
      </c>
      <c r="H2713" s="46">
        <v>0.3</v>
      </c>
      <c r="I2713" s="46">
        <v>0</v>
      </c>
      <c r="J2713" s="46">
        <v>0</v>
      </c>
      <c r="K2713" s="46">
        <v>0</v>
      </c>
    </row>
    <row r="2714" spans="1:11" hidden="1" x14ac:dyDescent="0.25">
      <c r="A2714" s="22" t="s">
        <v>4512</v>
      </c>
      <c r="B2714" s="22">
        <v>2014</v>
      </c>
      <c r="C2714" s="22" t="s">
        <v>5577</v>
      </c>
      <c r="D2714" s="22">
        <v>416</v>
      </c>
      <c r="E2714" s="22" t="s">
        <v>394</v>
      </c>
      <c r="F2714" s="22" t="s">
        <v>5036</v>
      </c>
      <c r="G2714" s="22" t="s">
        <v>77</v>
      </c>
      <c r="H2714" s="46">
        <v>5.95</v>
      </c>
      <c r="I2714" s="46">
        <v>0.48</v>
      </c>
      <c r="J2714" s="46">
        <v>1.91</v>
      </c>
      <c r="K2714" s="46">
        <v>0.09</v>
      </c>
    </row>
    <row r="2715" spans="1:11" hidden="1" x14ac:dyDescent="0.25">
      <c r="A2715" s="22" t="s">
        <v>4513</v>
      </c>
      <c r="B2715" s="22">
        <v>2014</v>
      </c>
      <c r="C2715" s="22" t="s">
        <v>5577</v>
      </c>
      <c r="D2715" s="22">
        <v>417</v>
      </c>
      <c r="E2715" s="22" t="s">
        <v>394</v>
      </c>
      <c r="F2715" s="22" t="s">
        <v>5037</v>
      </c>
      <c r="G2715" s="22" t="s">
        <v>77</v>
      </c>
      <c r="H2715" s="46">
        <v>1.4</v>
      </c>
      <c r="I2715" s="46">
        <v>0.46</v>
      </c>
      <c r="J2715" s="46">
        <v>0</v>
      </c>
      <c r="K2715" s="46">
        <v>0.06</v>
      </c>
    </row>
    <row r="2716" spans="1:11" hidden="1" x14ac:dyDescent="0.25">
      <c r="A2716" s="22" t="s">
        <v>4514</v>
      </c>
      <c r="B2716" s="22">
        <v>2014</v>
      </c>
      <c r="C2716" s="22" t="s">
        <v>5577</v>
      </c>
      <c r="D2716" s="22">
        <v>418</v>
      </c>
      <c r="E2716" s="22" t="s">
        <v>394</v>
      </c>
      <c r="F2716" s="22" t="s">
        <v>5038</v>
      </c>
      <c r="G2716" s="22" t="s">
        <v>77</v>
      </c>
      <c r="H2716" s="46">
        <v>0.39</v>
      </c>
      <c r="I2716" s="46">
        <v>0</v>
      </c>
      <c r="J2716" s="46">
        <v>0</v>
      </c>
      <c r="K2716" s="46">
        <v>0</v>
      </c>
    </row>
    <row r="2717" spans="1:11" hidden="1" x14ac:dyDescent="0.25">
      <c r="A2717" s="22" t="s">
        <v>4515</v>
      </c>
      <c r="B2717" s="22">
        <v>2014</v>
      </c>
      <c r="C2717" s="22" t="s">
        <v>5577</v>
      </c>
      <c r="D2717" s="22">
        <v>419</v>
      </c>
      <c r="E2717" s="22" t="s">
        <v>394</v>
      </c>
      <c r="F2717" s="22" t="s">
        <v>5039</v>
      </c>
      <c r="G2717" s="22" t="s">
        <v>77</v>
      </c>
      <c r="H2717" s="46">
        <v>6.42</v>
      </c>
      <c r="I2717" s="46">
        <v>1.49</v>
      </c>
      <c r="J2717" s="46">
        <v>0</v>
      </c>
      <c r="K2717" s="46">
        <v>0.09</v>
      </c>
    </row>
    <row r="2718" spans="1:11" hidden="1" x14ac:dyDescent="0.25">
      <c r="A2718" s="22" t="s">
        <v>4516</v>
      </c>
      <c r="B2718" s="22">
        <v>2014</v>
      </c>
      <c r="C2718" s="22" t="s">
        <v>5577</v>
      </c>
      <c r="D2718" s="22">
        <v>420</v>
      </c>
      <c r="E2718" s="22" t="s">
        <v>394</v>
      </c>
      <c r="F2718" s="22" t="s">
        <v>5040</v>
      </c>
      <c r="G2718" s="22" t="s">
        <v>77</v>
      </c>
      <c r="H2718" s="46">
        <v>1.01</v>
      </c>
      <c r="I2718" s="46">
        <v>1.25</v>
      </c>
      <c r="J2718" s="46">
        <v>0</v>
      </c>
      <c r="K2718" s="46">
        <v>0.64</v>
      </c>
    </row>
    <row r="2719" spans="1:11" hidden="1" x14ac:dyDescent="0.25">
      <c r="A2719" s="22" t="s">
        <v>4517</v>
      </c>
      <c r="B2719" s="22">
        <v>2014</v>
      </c>
      <c r="C2719" s="22" t="s">
        <v>5577</v>
      </c>
      <c r="D2719" s="22">
        <v>421</v>
      </c>
      <c r="E2719" s="22" t="s">
        <v>394</v>
      </c>
      <c r="F2719" s="22"/>
      <c r="G2719" s="22" t="s">
        <v>77</v>
      </c>
      <c r="H2719" s="46">
        <v>0</v>
      </c>
      <c r="I2719" s="46">
        <v>0</v>
      </c>
      <c r="J2719" s="46">
        <v>0</v>
      </c>
      <c r="K2719" s="46">
        <v>0</v>
      </c>
    </row>
    <row r="2720" spans="1:11" hidden="1" x14ac:dyDescent="0.25">
      <c r="A2720" s="22" t="s">
        <v>4518</v>
      </c>
      <c r="B2720" s="22">
        <v>2014</v>
      </c>
      <c r="C2720" s="22" t="s">
        <v>5577</v>
      </c>
      <c r="D2720" s="22">
        <v>422</v>
      </c>
      <c r="E2720" s="22" t="s">
        <v>394</v>
      </c>
      <c r="F2720" s="22" t="s">
        <v>5041</v>
      </c>
      <c r="G2720" s="22" t="s">
        <v>77</v>
      </c>
      <c r="H2720" s="46">
        <v>7.47</v>
      </c>
      <c r="I2720" s="46">
        <v>2.5299999999999998</v>
      </c>
      <c r="J2720" s="46">
        <v>2.98</v>
      </c>
      <c r="K2720" s="46">
        <v>0.03</v>
      </c>
    </row>
    <row r="2721" spans="1:11" hidden="1" x14ac:dyDescent="0.25">
      <c r="A2721" s="22" t="s">
        <v>4519</v>
      </c>
      <c r="B2721" s="22">
        <v>2014</v>
      </c>
      <c r="C2721" s="22" t="s">
        <v>5577</v>
      </c>
      <c r="D2721" s="22">
        <v>423</v>
      </c>
      <c r="E2721" s="22" t="s">
        <v>394</v>
      </c>
      <c r="F2721" s="22" t="s">
        <v>5042</v>
      </c>
      <c r="G2721" s="22" t="s">
        <v>77</v>
      </c>
      <c r="H2721" s="46">
        <v>0.61</v>
      </c>
      <c r="I2721" s="46">
        <v>0.4</v>
      </c>
      <c r="J2721" s="46">
        <v>0.59</v>
      </c>
      <c r="K2721" s="46">
        <v>7.0000000000000007E-2</v>
      </c>
    </row>
    <row r="2722" spans="1:11" hidden="1" x14ac:dyDescent="0.25">
      <c r="A2722" s="22" t="s">
        <v>4520</v>
      </c>
      <c r="B2722" s="22">
        <v>2014</v>
      </c>
      <c r="C2722" s="22" t="s">
        <v>5577</v>
      </c>
      <c r="D2722" s="22">
        <v>424</v>
      </c>
      <c r="E2722" s="22" t="s">
        <v>394</v>
      </c>
      <c r="F2722" s="22" t="s">
        <v>5043</v>
      </c>
      <c r="G2722" s="22" t="s">
        <v>77</v>
      </c>
      <c r="H2722" s="46">
        <v>0.38</v>
      </c>
      <c r="I2722" s="46">
        <v>0</v>
      </c>
      <c r="J2722" s="46">
        <v>0</v>
      </c>
      <c r="K2722" s="46">
        <v>0</v>
      </c>
    </row>
    <row r="2723" spans="1:11" hidden="1" x14ac:dyDescent="0.25">
      <c r="A2723" s="22" t="s">
        <v>4521</v>
      </c>
      <c r="B2723" s="22">
        <v>2014</v>
      </c>
      <c r="C2723" s="22" t="s">
        <v>5577</v>
      </c>
      <c r="D2723" s="22">
        <v>425</v>
      </c>
      <c r="E2723" s="22" t="s">
        <v>394</v>
      </c>
      <c r="F2723" s="22" t="s">
        <v>5044</v>
      </c>
      <c r="G2723" s="22" t="s">
        <v>77</v>
      </c>
      <c r="H2723" s="46">
        <v>5.52</v>
      </c>
      <c r="I2723" s="46">
        <v>2.02</v>
      </c>
      <c r="J2723" s="46">
        <v>2.68</v>
      </c>
      <c r="K2723" s="46">
        <v>0.45</v>
      </c>
    </row>
    <row r="2724" spans="1:11" hidden="1" x14ac:dyDescent="0.25">
      <c r="A2724" s="22" t="s">
        <v>4522</v>
      </c>
      <c r="B2724" s="22">
        <v>2014</v>
      </c>
      <c r="C2724" s="22" t="s">
        <v>5577</v>
      </c>
      <c r="D2724" s="22">
        <v>426</v>
      </c>
      <c r="E2724" s="22" t="s">
        <v>394</v>
      </c>
      <c r="F2724" s="22" t="s">
        <v>5045</v>
      </c>
      <c r="G2724" s="22" t="s">
        <v>77</v>
      </c>
      <c r="H2724" s="46">
        <v>0.79</v>
      </c>
      <c r="I2724" s="46">
        <v>1.4</v>
      </c>
      <c r="J2724" s="46">
        <v>1.48</v>
      </c>
      <c r="K2724" s="46">
        <v>7.0000000000000007E-2</v>
      </c>
    </row>
    <row r="2725" spans="1:11" hidden="1" x14ac:dyDescent="0.25">
      <c r="A2725" s="22" t="s">
        <v>4164</v>
      </c>
      <c r="B2725" s="22">
        <v>2014</v>
      </c>
      <c r="C2725" s="22" t="s">
        <v>5577</v>
      </c>
      <c r="D2725" s="22">
        <v>445</v>
      </c>
      <c r="E2725" s="22" t="s">
        <v>395</v>
      </c>
      <c r="F2725" s="22"/>
      <c r="G2725" s="22" t="s">
        <v>88</v>
      </c>
      <c r="H2725" s="46">
        <v>0</v>
      </c>
      <c r="I2725" s="46">
        <v>0</v>
      </c>
      <c r="J2725" s="46">
        <v>0</v>
      </c>
      <c r="K2725" s="46">
        <v>0</v>
      </c>
    </row>
    <row r="2726" spans="1:11" hidden="1" x14ac:dyDescent="0.25">
      <c r="A2726" s="22" t="s">
        <v>4165</v>
      </c>
      <c r="B2726" s="22">
        <v>2014</v>
      </c>
      <c r="C2726" s="22" t="s">
        <v>5577</v>
      </c>
      <c r="D2726" s="22">
        <v>446</v>
      </c>
      <c r="E2726" s="22" t="s">
        <v>395</v>
      </c>
      <c r="F2726" s="22"/>
      <c r="G2726" s="22" t="s">
        <v>88</v>
      </c>
      <c r="H2726" s="46">
        <v>0</v>
      </c>
      <c r="I2726" s="46">
        <v>0</v>
      </c>
      <c r="J2726" s="46">
        <v>0</v>
      </c>
      <c r="K2726" s="46">
        <v>0</v>
      </c>
    </row>
    <row r="2727" spans="1:11" hidden="1" x14ac:dyDescent="0.25">
      <c r="A2727" s="22" t="s">
        <v>4166</v>
      </c>
      <c r="B2727" s="22">
        <v>2014</v>
      </c>
      <c r="C2727" s="22" t="s">
        <v>5577</v>
      </c>
      <c r="D2727" s="22">
        <v>447</v>
      </c>
      <c r="E2727" s="22" t="s">
        <v>395</v>
      </c>
      <c r="F2727" s="22"/>
      <c r="G2727" s="22" t="s">
        <v>88</v>
      </c>
      <c r="H2727" s="46">
        <v>0</v>
      </c>
      <c r="I2727" s="46">
        <v>0</v>
      </c>
      <c r="J2727" s="46">
        <v>0</v>
      </c>
      <c r="K2727" s="46">
        <v>0</v>
      </c>
    </row>
    <row r="2728" spans="1:11" hidden="1" x14ac:dyDescent="0.25">
      <c r="A2728" s="22" t="s">
        <v>4167</v>
      </c>
      <c r="B2728" s="22">
        <v>2014</v>
      </c>
      <c r="C2728" s="22" t="s">
        <v>5577</v>
      </c>
      <c r="D2728" s="22">
        <v>448</v>
      </c>
      <c r="E2728" s="22" t="s">
        <v>395</v>
      </c>
      <c r="F2728" s="22"/>
      <c r="G2728" s="22" t="s">
        <v>88</v>
      </c>
      <c r="H2728" s="46">
        <v>0</v>
      </c>
      <c r="I2728" s="46">
        <v>0</v>
      </c>
      <c r="J2728" s="46">
        <v>0</v>
      </c>
      <c r="K2728" s="46">
        <v>0</v>
      </c>
    </row>
    <row r="2729" spans="1:11" hidden="1" x14ac:dyDescent="0.25">
      <c r="A2729" s="22" t="s">
        <v>4168</v>
      </c>
      <c r="B2729" s="22">
        <v>2014</v>
      </c>
      <c r="C2729" s="22" t="s">
        <v>5577</v>
      </c>
      <c r="D2729" s="22">
        <v>449</v>
      </c>
      <c r="E2729" s="22" t="s">
        <v>395</v>
      </c>
      <c r="F2729" s="22" t="s">
        <v>4863</v>
      </c>
      <c r="G2729" s="22" t="s">
        <v>88</v>
      </c>
      <c r="H2729" s="46">
        <v>11.13</v>
      </c>
      <c r="I2729" s="46">
        <v>2.2000000000000002</v>
      </c>
      <c r="J2729" s="46">
        <v>0</v>
      </c>
      <c r="K2729" s="46">
        <v>0</v>
      </c>
    </row>
    <row r="2730" spans="1:11" hidden="1" x14ac:dyDescent="0.25">
      <c r="A2730" s="22" t="s">
        <v>4169</v>
      </c>
      <c r="B2730" s="22">
        <v>2014</v>
      </c>
      <c r="C2730" s="22" t="s">
        <v>5577</v>
      </c>
      <c r="D2730" s="22">
        <v>450</v>
      </c>
      <c r="E2730" s="22" t="s">
        <v>395</v>
      </c>
      <c r="F2730" s="22"/>
      <c r="G2730" s="22" t="s">
        <v>88</v>
      </c>
      <c r="H2730" s="46">
        <v>0</v>
      </c>
      <c r="I2730" s="46">
        <v>0</v>
      </c>
      <c r="J2730" s="46">
        <v>0</v>
      </c>
      <c r="K2730" s="46">
        <v>0</v>
      </c>
    </row>
    <row r="2731" spans="1:11" hidden="1" x14ac:dyDescent="0.25">
      <c r="A2731" s="22" t="s">
        <v>4170</v>
      </c>
      <c r="B2731" s="22">
        <v>2014</v>
      </c>
      <c r="C2731" s="22" t="s">
        <v>5577</v>
      </c>
      <c r="D2731" s="22">
        <v>451</v>
      </c>
      <c r="E2731" s="22" t="s">
        <v>395</v>
      </c>
      <c r="F2731" s="22"/>
      <c r="G2731" s="22" t="s">
        <v>88</v>
      </c>
      <c r="H2731" s="46">
        <v>0</v>
      </c>
      <c r="I2731" s="46">
        <v>0</v>
      </c>
      <c r="J2731" s="46">
        <v>0</v>
      </c>
      <c r="K2731" s="46">
        <v>0</v>
      </c>
    </row>
    <row r="2732" spans="1:11" hidden="1" x14ac:dyDescent="0.25">
      <c r="A2732" s="22" t="s">
        <v>4171</v>
      </c>
      <c r="B2732" s="22">
        <v>2014</v>
      </c>
      <c r="C2732" s="22" t="s">
        <v>5577</v>
      </c>
      <c r="D2732" s="22">
        <v>452</v>
      </c>
      <c r="E2732" s="22" t="s">
        <v>395</v>
      </c>
      <c r="F2732" s="22" t="s">
        <v>4864</v>
      </c>
      <c r="G2732" s="22" t="s">
        <v>88</v>
      </c>
      <c r="H2732" s="46">
        <v>9.0399999999999991</v>
      </c>
      <c r="I2732" s="46">
        <v>0</v>
      </c>
      <c r="J2732" s="46">
        <v>0</v>
      </c>
      <c r="K2732" s="46">
        <v>0</v>
      </c>
    </row>
    <row r="2733" spans="1:11" hidden="1" x14ac:dyDescent="0.25">
      <c r="A2733" s="22" t="s">
        <v>4172</v>
      </c>
      <c r="B2733" s="22">
        <v>2014</v>
      </c>
      <c r="C2733" s="22" t="s">
        <v>5577</v>
      </c>
      <c r="D2733" s="22">
        <v>453</v>
      </c>
      <c r="E2733" s="22" t="s">
        <v>395</v>
      </c>
      <c r="F2733" s="22"/>
      <c r="G2733" s="22" t="s">
        <v>88</v>
      </c>
      <c r="H2733" s="46">
        <v>0</v>
      </c>
      <c r="I2733" s="46">
        <v>0</v>
      </c>
      <c r="J2733" s="46">
        <v>0</v>
      </c>
      <c r="K2733" s="46">
        <v>0</v>
      </c>
    </row>
    <row r="2734" spans="1:11" hidden="1" x14ac:dyDescent="0.25">
      <c r="A2734" s="22" t="s">
        <v>4173</v>
      </c>
      <c r="B2734" s="22">
        <v>2014</v>
      </c>
      <c r="C2734" s="22" t="s">
        <v>5577</v>
      </c>
      <c r="D2734" s="22">
        <v>454</v>
      </c>
      <c r="E2734" s="22" t="s">
        <v>395</v>
      </c>
      <c r="F2734" s="22"/>
      <c r="G2734" s="22" t="s">
        <v>88</v>
      </c>
      <c r="H2734" s="46">
        <v>0</v>
      </c>
      <c r="I2734" s="46">
        <v>0</v>
      </c>
      <c r="J2734" s="46">
        <v>0</v>
      </c>
      <c r="K2734" s="46">
        <v>0</v>
      </c>
    </row>
    <row r="2735" spans="1:11" hidden="1" x14ac:dyDescent="0.25">
      <c r="A2735" s="22" t="s">
        <v>4174</v>
      </c>
      <c r="B2735" s="22">
        <v>2014</v>
      </c>
      <c r="C2735" s="22" t="s">
        <v>5577</v>
      </c>
      <c r="D2735" s="22">
        <v>455</v>
      </c>
      <c r="E2735" s="22" t="s">
        <v>395</v>
      </c>
      <c r="F2735" s="22" t="s">
        <v>4865</v>
      </c>
      <c r="G2735" s="22" t="s">
        <v>88</v>
      </c>
      <c r="H2735" s="46">
        <v>10.67</v>
      </c>
      <c r="I2735" s="46">
        <v>0</v>
      </c>
      <c r="J2735" s="46">
        <v>0</v>
      </c>
      <c r="K2735" s="46">
        <v>0</v>
      </c>
    </row>
    <row r="2736" spans="1:11" hidden="1" x14ac:dyDescent="0.25">
      <c r="A2736" s="22" t="s">
        <v>4175</v>
      </c>
      <c r="B2736" s="22">
        <v>2014</v>
      </c>
      <c r="C2736" s="22" t="s">
        <v>5577</v>
      </c>
      <c r="D2736" s="22">
        <v>456</v>
      </c>
      <c r="E2736" s="22" t="s">
        <v>395</v>
      </c>
      <c r="F2736" s="22" t="s">
        <v>4866</v>
      </c>
      <c r="G2736" s="22" t="s">
        <v>88</v>
      </c>
      <c r="H2736" s="46">
        <v>13.78</v>
      </c>
      <c r="I2736" s="46">
        <v>0</v>
      </c>
      <c r="J2736" s="46">
        <v>0</v>
      </c>
      <c r="K2736" s="46">
        <v>0</v>
      </c>
    </row>
    <row r="2737" spans="1:16" hidden="1" x14ac:dyDescent="0.25">
      <c r="A2737" s="22" t="s">
        <v>4176</v>
      </c>
      <c r="B2737" s="22">
        <v>2014</v>
      </c>
      <c r="C2737" s="22" t="s">
        <v>5577</v>
      </c>
      <c r="D2737" s="22">
        <v>457</v>
      </c>
      <c r="E2737" s="22" t="s">
        <v>395</v>
      </c>
      <c r="F2737" s="22"/>
      <c r="G2737" s="22" t="s">
        <v>88</v>
      </c>
      <c r="H2737" s="46">
        <v>0</v>
      </c>
      <c r="I2737" s="46">
        <v>0</v>
      </c>
      <c r="J2737" s="46">
        <v>0</v>
      </c>
      <c r="K2737" s="46">
        <v>0</v>
      </c>
    </row>
    <row r="2738" spans="1:16" hidden="1" x14ac:dyDescent="0.25">
      <c r="A2738" s="22" t="s">
        <v>4177</v>
      </c>
      <c r="B2738" s="22">
        <v>2014</v>
      </c>
      <c r="C2738" s="22" t="s">
        <v>5577</v>
      </c>
      <c r="D2738" s="22">
        <v>458</v>
      </c>
      <c r="E2738" s="22" t="s">
        <v>395</v>
      </c>
      <c r="F2738" s="22" t="s">
        <v>4867</v>
      </c>
      <c r="G2738" s="22" t="s">
        <v>88</v>
      </c>
      <c r="H2738" s="46">
        <v>2.11</v>
      </c>
      <c r="I2738" s="46">
        <v>0</v>
      </c>
      <c r="J2738" s="46">
        <v>0</v>
      </c>
      <c r="K2738" s="46">
        <v>0</v>
      </c>
    </row>
    <row r="2739" spans="1:16" hidden="1" x14ac:dyDescent="0.25">
      <c r="A2739" s="22" t="s">
        <v>4178</v>
      </c>
      <c r="B2739" s="22">
        <v>2014</v>
      </c>
      <c r="C2739" s="22" t="s">
        <v>5577</v>
      </c>
      <c r="D2739" s="22">
        <v>459</v>
      </c>
      <c r="E2739" s="22" t="s">
        <v>395</v>
      </c>
      <c r="F2739" s="22" t="s">
        <v>4868</v>
      </c>
      <c r="G2739" s="22" t="s">
        <v>88</v>
      </c>
      <c r="H2739" s="46">
        <v>1.31</v>
      </c>
      <c r="I2739" s="46">
        <v>0.82</v>
      </c>
      <c r="J2739" s="46">
        <v>0</v>
      </c>
      <c r="K2739" s="46">
        <v>0</v>
      </c>
    </row>
    <row r="2740" spans="1:16" hidden="1" x14ac:dyDescent="0.25">
      <c r="A2740" s="22" t="s">
        <v>4179</v>
      </c>
      <c r="B2740" s="22">
        <v>2014</v>
      </c>
      <c r="C2740" s="22" t="s">
        <v>5577</v>
      </c>
      <c r="D2740" s="22">
        <v>460</v>
      </c>
      <c r="E2740" s="22" t="s">
        <v>395</v>
      </c>
      <c r="F2740" s="22"/>
      <c r="G2740" s="22" t="s">
        <v>88</v>
      </c>
      <c r="H2740" s="46">
        <v>0</v>
      </c>
      <c r="I2740" s="46">
        <v>0</v>
      </c>
      <c r="J2740" s="46">
        <v>0</v>
      </c>
      <c r="K2740" s="46">
        <v>0</v>
      </c>
    </row>
    <row r="2741" spans="1:16" hidden="1" x14ac:dyDescent="0.25">
      <c r="A2741" s="22" t="s">
        <v>4180</v>
      </c>
      <c r="B2741" s="22">
        <v>2014</v>
      </c>
      <c r="C2741" s="22" t="s">
        <v>5577</v>
      </c>
      <c r="D2741" s="22">
        <v>461</v>
      </c>
      <c r="E2741" s="22" t="s">
        <v>395</v>
      </c>
      <c r="F2741" s="22" t="s">
        <v>4869</v>
      </c>
      <c r="G2741" s="22" t="s">
        <v>88</v>
      </c>
      <c r="H2741" s="46">
        <v>8.44</v>
      </c>
      <c r="I2741" s="46">
        <v>0</v>
      </c>
      <c r="J2741" s="46">
        <v>0</v>
      </c>
      <c r="K2741" s="46">
        <v>0</v>
      </c>
    </row>
    <row r="2742" spans="1:16" hidden="1" x14ac:dyDescent="0.25">
      <c r="A2742" s="22" t="s">
        <v>4181</v>
      </c>
      <c r="B2742" s="22">
        <v>2014</v>
      </c>
      <c r="C2742" s="22" t="s">
        <v>5577</v>
      </c>
      <c r="D2742" s="22">
        <v>462</v>
      </c>
      <c r="E2742" s="22" t="s">
        <v>395</v>
      </c>
      <c r="F2742" s="22"/>
      <c r="G2742" s="22" t="s">
        <v>88</v>
      </c>
      <c r="H2742" s="46">
        <v>0</v>
      </c>
      <c r="I2742" s="46">
        <v>0</v>
      </c>
      <c r="J2742" s="46">
        <v>0</v>
      </c>
      <c r="K2742" s="46">
        <v>0</v>
      </c>
    </row>
    <row r="2743" spans="1:16" x14ac:dyDescent="0.25">
      <c r="A2743" s="22" t="s">
        <v>5355</v>
      </c>
      <c r="B2743" s="22">
        <v>2017</v>
      </c>
      <c r="C2743" s="22" t="s">
        <v>5577</v>
      </c>
      <c r="D2743" s="22">
        <v>229</v>
      </c>
      <c r="E2743" s="73" t="s">
        <v>5291</v>
      </c>
      <c r="F2743" s="22"/>
      <c r="G2743" s="22" t="s">
        <v>88</v>
      </c>
      <c r="H2743" s="19">
        <v>0</v>
      </c>
      <c r="I2743" s="19">
        <v>0</v>
      </c>
      <c r="J2743" s="19">
        <v>0</v>
      </c>
      <c r="K2743" s="19">
        <v>0</v>
      </c>
      <c r="M2743" s="14"/>
      <c r="N2743" s="14"/>
      <c r="O2743" s="22"/>
      <c r="P2743" s="22"/>
    </row>
    <row r="2744" spans="1:16" x14ac:dyDescent="0.25">
      <c r="A2744" s="22" t="s">
        <v>5548</v>
      </c>
      <c r="B2744" s="22">
        <v>2017</v>
      </c>
      <c r="C2744" s="22" t="s">
        <v>5577</v>
      </c>
      <c r="D2744" s="22">
        <v>230</v>
      </c>
      <c r="E2744" s="73" t="s">
        <v>5291</v>
      </c>
      <c r="F2744" s="22"/>
      <c r="G2744" s="22" t="s">
        <v>88</v>
      </c>
      <c r="H2744" s="19">
        <v>0</v>
      </c>
      <c r="I2744" s="19">
        <v>0</v>
      </c>
      <c r="J2744" s="19">
        <v>0</v>
      </c>
      <c r="K2744" s="19">
        <v>0</v>
      </c>
      <c r="M2744" s="14"/>
      <c r="N2744" s="14"/>
      <c r="O2744" s="22"/>
      <c r="P2744" s="22"/>
    </row>
    <row r="2745" spans="1:16" x14ac:dyDescent="0.25">
      <c r="A2745" s="22" t="s">
        <v>5549</v>
      </c>
      <c r="B2745" s="22">
        <v>2017</v>
      </c>
      <c r="C2745" s="22" t="s">
        <v>5577</v>
      </c>
      <c r="D2745" s="22">
        <v>231</v>
      </c>
      <c r="E2745" s="73" t="s">
        <v>5291</v>
      </c>
      <c r="F2745" s="22" t="s">
        <v>5628</v>
      </c>
      <c r="G2745" s="22" t="s">
        <v>88</v>
      </c>
      <c r="H2745" s="19">
        <v>1.27</v>
      </c>
      <c r="I2745" s="19">
        <v>0</v>
      </c>
      <c r="J2745" s="19">
        <v>0</v>
      </c>
      <c r="K2745" s="19">
        <v>0.11</v>
      </c>
      <c r="M2745" s="14"/>
      <c r="N2745" s="14"/>
      <c r="O2745" s="22"/>
      <c r="P2745" s="22"/>
    </row>
    <row r="2746" spans="1:16" x14ac:dyDescent="0.25">
      <c r="A2746" s="22" t="s">
        <v>5550</v>
      </c>
      <c r="B2746" s="22">
        <v>2017</v>
      </c>
      <c r="C2746" s="22" t="s">
        <v>5577</v>
      </c>
      <c r="D2746" s="22">
        <v>232</v>
      </c>
      <c r="E2746" s="73" t="s">
        <v>5291</v>
      </c>
      <c r="F2746" s="22"/>
      <c r="G2746" s="22" t="s">
        <v>88</v>
      </c>
      <c r="H2746" s="19">
        <v>0</v>
      </c>
      <c r="I2746" s="19">
        <v>0</v>
      </c>
      <c r="J2746" s="19">
        <v>0</v>
      </c>
      <c r="K2746" s="19">
        <v>0</v>
      </c>
      <c r="M2746" s="14"/>
      <c r="N2746" s="14"/>
      <c r="O2746" s="22"/>
      <c r="P2746" s="22"/>
    </row>
    <row r="2747" spans="1:16" x14ac:dyDescent="0.25">
      <c r="A2747" s="22" t="s">
        <v>5551</v>
      </c>
      <c r="B2747" s="22">
        <v>2017</v>
      </c>
      <c r="C2747" s="22" t="s">
        <v>5577</v>
      </c>
      <c r="D2747" s="22">
        <v>233</v>
      </c>
      <c r="E2747" s="73" t="s">
        <v>5291</v>
      </c>
      <c r="F2747" s="22" t="s">
        <v>5629</v>
      </c>
      <c r="G2747" s="22" t="s">
        <v>88</v>
      </c>
      <c r="H2747" s="19">
        <v>4.43</v>
      </c>
      <c r="I2747" s="19">
        <v>0</v>
      </c>
      <c r="J2747" s="19">
        <v>0</v>
      </c>
      <c r="K2747" s="19">
        <v>0</v>
      </c>
      <c r="M2747" s="14"/>
      <c r="N2747" s="14"/>
      <c r="O2747" s="22"/>
      <c r="P2747" s="22"/>
    </row>
    <row r="2748" spans="1:16" x14ac:dyDescent="0.25">
      <c r="A2748" s="22" t="s">
        <v>5552</v>
      </c>
      <c r="B2748" s="22">
        <v>2017</v>
      </c>
      <c r="C2748" s="22" t="s">
        <v>5577</v>
      </c>
      <c r="D2748" s="22">
        <v>234</v>
      </c>
      <c r="E2748" s="73" t="s">
        <v>5291</v>
      </c>
      <c r="F2748" s="22"/>
      <c r="G2748" s="22" t="s">
        <v>88</v>
      </c>
      <c r="H2748" s="19">
        <v>0</v>
      </c>
      <c r="I2748" s="19">
        <v>0</v>
      </c>
      <c r="J2748" s="19">
        <v>0</v>
      </c>
      <c r="K2748" s="19">
        <v>0</v>
      </c>
      <c r="M2748" s="14"/>
      <c r="N2748" s="14"/>
      <c r="O2748" s="22"/>
      <c r="P2748" s="22"/>
    </row>
    <row r="2749" spans="1:16" x14ac:dyDescent="0.25">
      <c r="A2749" s="22" t="s">
        <v>5553</v>
      </c>
      <c r="B2749" s="22">
        <v>2017</v>
      </c>
      <c r="C2749" s="22" t="s">
        <v>5577</v>
      </c>
      <c r="D2749" s="22">
        <v>235</v>
      </c>
      <c r="E2749" s="73" t="s">
        <v>5291</v>
      </c>
      <c r="F2749" s="22"/>
      <c r="G2749" s="22" t="s">
        <v>88</v>
      </c>
      <c r="H2749" s="19">
        <v>0</v>
      </c>
      <c r="I2749" s="19">
        <v>0</v>
      </c>
      <c r="J2749" s="19">
        <v>0</v>
      </c>
      <c r="K2749" s="19">
        <v>0</v>
      </c>
      <c r="M2749" s="14"/>
      <c r="N2749" s="14"/>
      <c r="O2749" s="22"/>
      <c r="P2749" s="22"/>
    </row>
    <row r="2750" spans="1:16" x14ac:dyDescent="0.25">
      <c r="A2750" s="22" t="s">
        <v>5554</v>
      </c>
      <c r="B2750" s="22">
        <v>2017</v>
      </c>
      <c r="C2750" s="22" t="s">
        <v>5577</v>
      </c>
      <c r="D2750" s="22">
        <v>236</v>
      </c>
      <c r="E2750" s="73" t="s">
        <v>5291</v>
      </c>
      <c r="F2750" s="22" t="s">
        <v>5630</v>
      </c>
      <c r="G2750" s="22" t="s">
        <v>88</v>
      </c>
      <c r="H2750" s="19">
        <v>0.63</v>
      </c>
      <c r="I2750" s="19">
        <v>0</v>
      </c>
      <c r="J2750" s="19">
        <v>0</v>
      </c>
      <c r="K2750" s="19">
        <v>0</v>
      </c>
      <c r="M2750" s="14"/>
      <c r="N2750" s="14"/>
      <c r="O2750" s="22"/>
      <c r="P2750" s="22"/>
    </row>
    <row r="2751" spans="1:16" x14ac:dyDescent="0.25">
      <c r="A2751" s="22" t="s">
        <v>5555</v>
      </c>
      <c r="B2751" s="22">
        <v>2017</v>
      </c>
      <c r="C2751" s="22" t="s">
        <v>5577</v>
      </c>
      <c r="D2751" s="22">
        <v>237</v>
      </c>
      <c r="E2751" s="73" t="s">
        <v>5291</v>
      </c>
      <c r="F2751" s="22"/>
      <c r="G2751" s="22" t="s">
        <v>88</v>
      </c>
      <c r="H2751" s="19">
        <v>0</v>
      </c>
      <c r="I2751" s="19">
        <v>0</v>
      </c>
      <c r="J2751" s="19">
        <v>0</v>
      </c>
      <c r="K2751" s="19">
        <v>0</v>
      </c>
      <c r="M2751" s="14"/>
      <c r="N2751" s="14"/>
      <c r="O2751" s="22"/>
      <c r="P2751" s="22"/>
    </row>
    <row r="2752" spans="1:16" x14ac:dyDescent="0.25">
      <c r="A2752" s="22" t="s">
        <v>5556</v>
      </c>
      <c r="B2752" s="22">
        <v>2017</v>
      </c>
      <c r="C2752" s="22" t="s">
        <v>5577</v>
      </c>
      <c r="D2752" s="22">
        <v>238</v>
      </c>
      <c r="E2752" s="73" t="s">
        <v>5291</v>
      </c>
      <c r="F2752" s="22"/>
      <c r="G2752" s="22" t="s">
        <v>88</v>
      </c>
      <c r="H2752" s="19">
        <v>0</v>
      </c>
      <c r="I2752" s="19">
        <v>0</v>
      </c>
      <c r="J2752" s="19">
        <v>0</v>
      </c>
      <c r="K2752" s="19">
        <v>0</v>
      </c>
      <c r="M2752" s="14"/>
      <c r="N2752" s="14"/>
      <c r="O2752" s="22"/>
      <c r="P2752" s="22"/>
    </row>
    <row r="2753" spans="1:16" x14ac:dyDescent="0.25">
      <c r="A2753" s="22" t="s">
        <v>5557</v>
      </c>
      <c r="B2753" s="22">
        <v>2017</v>
      </c>
      <c r="C2753" s="22" t="s">
        <v>5577</v>
      </c>
      <c r="D2753" s="22">
        <v>239</v>
      </c>
      <c r="E2753" s="73" t="s">
        <v>5291</v>
      </c>
      <c r="F2753" s="22" t="s">
        <v>5631</v>
      </c>
      <c r="G2753" s="22" t="s">
        <v>88</v>
      </c>
      <c r="H2753" s="19">
        <v>1.62</v>
      </c>
      <c r="I2753" s="19">
        <v>0</v>
      </c>
      <c r="J2753" s="19">
        <v>0</v>
      </c>
      <c r="K2753" s="19">
        <v>0</v>
      </c>
      <c r="M2753" s="14"/>
      <c r="N2753" s="14"/>
      <c r="O2753" s="22"/>
      <c r="P2753" s="22"/>
    </row>
    <row r="2754" spans="1:16" x14ac:dyDescent="0.25">
      <c r="A2754" s="22" t="s">
        <v>5558</v>
      </c>
      <c r="B2754" s="22">
        <v>2017</v>
      </c>
      <c r="C2754" s="22" t="s">
        <v>5577</v>
      </c>
      <c r="D2754" s="22">
        <v>240</v>
      </c>
      <c r="E2754" s="73" t="s">
        <v>5291</v>
      </c>
      <c r="F2754" s="22" t="s">
        <v>5632</v>
      </c>
      <c r="G2754" s="22" t="s">
        <v>88</v>
      </c>
      <c r="H2754" s="19">
        <v>1.95</v>
      </c>
      <c r="I2754" s="19">
        <v>0</v>
      </c>
      <c r="J2754" s="19">
        <v>0</v>
      </c>
      <c r="K2754" s="19">
        <v>0</v>
      </c>
      <c r="M2754" s="14"/>
      <c r="N2754" s="14"/>
      <c r="O2754" s="22"/>
      <c r="P2754" s="22"/>
    </row>
    <row r="2755" spans="1:16" x14ac:dyDescent="0.25">
      <c r="A2755" s="22" t="s">
        <v>5559</v>
      </c>
      <c r="B2755" s="22">
        <v>2017</v>
      </c>
      <c r="C2755" s="22" t="s">
        <v>5577</v>
      </c>
      <c r="D2755" s="22">
        <v>241</v>
      </c>
      <c r="E2755" s="73" t="s">
        <v>5291</v>
      </c>
      <c r="F2755" s="22"/>
      <c r="G2755" s="22" t="s">
        <v>88</v>
      </c>
      <c r="H2755" s="19">
        <v>0</v>
      </c>
      <c r="I2755" s="19">
        <v>0</v>
      </c>
      <c r="J2755" s="19">
        <v>0</v>
      </c>
      <c r="K2755" s="19">
        <v>0</v>
      </c>
      <c r="M2755"/>
      <c r="N2755" s="14"/>
      <c r="O2755" s="22"/>
      <c r="P2755" s="22"/>
    </row>
    <row r="2756" spans="1:16" x14ac:dyDescent="0.25">
      <c r="A2756" s="22" t="s">
        <v>5560</v>
      </c>
      <c r="B2756" s="22">
        <v>2017</v>
      </c>
      <c r="C2756" s="22" t="s">
        <v>5577</v>
      </c>
      <c r="D2756" s="22">
        <v>242</v>
      </c>
      <c r="E2756" s="73" t="s">
        <v>5291</v>
      </c>
      <c r="F2756" s="22" t="s">
        <v>5633</v>
      </c>
      <c r="G2756" s="22" t="s">
        <v>88</v>
      </c>
      <c r="H2756" s="19">
        <v>0.22</v>
      </c>
      <c r="I2756" s="19">
        <v>0.43</v>
      </c>
      <c r="J2756" s="19">
        <v>0</v>
      </c>
      <c r="K2756" s="19">
        <v>0.03</v>
      </c>
      <c r="M2756" s="14"/>
      <c r="N2756" s="14"/>
      <c r="O2756" s="22"/>
      <c r="P2756" s="22"/>
    </row>
    <row r="2757" spans="1:16" x14ac:dyDescent="0.25">
      <c r="A2757" s="22" t="s">
        <v>5561</v>
      </c>
      <c r="B2757" s="22">
        <v>2017</v>
      </c>
      <c r="C2757" s="22" t="s">
        <v>5577</v>
      </c>
      <c r="D2757" s="22">
        <v>243</v>
      </c>
      <c r="E2757" s="73" t="s">
        <v>5291</v>
      </c>
      <c r="F2757" s="22"/>
      <c r="G2757" s="22" t="s">
        <v>88</v>
      </c>
      <c r="H2757" s="19">
        <v>0</v>
      </c>
      <c r="I2757" s="19">
        <v>0</v>
      </c>
      <c r="J2757" s="19">
        <v>0</v>
      </c>
      <c r="K2757" s="19">
        <v>0</v>
      </c>
      <c r="M2757"/>
      <c r="N2757" s="14"/>
      <c r="O2757" s="22"/>
      <c r="P2757" s="22"/>
    </row>
    <row r="2758" spans="1:16" x14ac:dyDescent="0.25">
      <c r="A2758" s="22" t="s">
        <v>5562</v>
      </c>
      <c r="B2758" s="22">
        <v>2017</v>
      </c>
      <c r="C2758" s="22" t="s">
        <v>5577</v>
      </c>
      <c r="D2758" s="22">
        <v>244</v>
      </c>
      <c r="E2758" s="73" t="s">
        <v>5291</v>
      </c>
      <c r="F2758" s="22"/>
      <c r="G2758" s="22" t="s">
        <v>88</v>
      </c>
      <c r="H2758" s="19">
        <v>0</v>
      </c>
      <c r="I2758" s="19">
        <v>0</v>
      </c>
      <c r="J2758" s="19">
        <v>0</v>
      </c>
      <c r="K2758" s="19">
        <v>0</v>
      </c>
      <c r="M2758" s="14"/>
      <c r="N2758" s="14"/>
      <c r="O2758" s="22"/>
      <c r="P2758" s="22"/>
    </row>
    <row r="2759" spans="1:16" x14ac:dyDescent="0.25">
      <c r="A2759" s="22" t="s">
        <v>5563</v>
      </c>
      <c r="B2759" s="22">
        <v>2017</v>
      </c>
      <c r="C2759" s="22" t="s">
        <v>5577</v>
      </c>
      <c r="D2759" s="22">
        <v>245</v>
      </c>
      <c r="E2759" s="73" t="s">
        <v>5291</v>
      </c>
      <c r="F2759" s="22" t="s">
        <v>5634</v>
      </c>
      <c r="G2759" s="22" t="s">
        <v>88</v>
      </c>
      <c r="H2759" s="19">
        <v>0.8</v>
      </c>
      <c r="I2759" s="19">
        <v>0</v>
      </c>
      <c r="J2759" s="19">
        <v>0</v>
      </c>
      <c r="K2759" s="19">
        <v>0</v>
      </c>
      <c r="M2759" s="14"/>
      <c r="N2759" s="14"/>
      <c r="O2759" s="22"/>
      <c r="P2759" s="22"/>
    </row>
    <row r="2760" spans="1:16" x14ac:dyDescent="0.25">
      <c r="A2760" s="22" t="s">
        <v>5356</v>
      </c>
      <c r="B2760" s="22">
        <v>2017</v>
      </c>
      <c r="C2760" s="22" t="s">
        <v>5577</v>
      </c>
      <c r="D2760" s="22">
        <v>246</v>
      </c>
      <c r="E2760" s="73" t="s">
        <v>5291</v>
      </c>
      <c r="F2760" s="22"/>
      <c r="G2760" s="22" t="s">
        <v>88</v>
      </c>
      <c r="H2760" s="19">
        <v>0</v>
      </c>
      <c r="I2760" s="19">
        <v>0</v>
      </c>
      <c r="J2760" s="19">
        <v>0</v>
      </c>
      <c r="K2760" s="19">
        <v>0</v>
      </c>
      <c r="M2760" s="14"/>
      <c r="N2760" s="14"/>
      <c r="O2760" s="22"/>
      <c r="P2760" s="22"/>
    </row>
    <row r="2761" spans="1:16" hidden="1" x14ac:dyDescent="0.25"/>
    <row r="2762" spans="1:16" x14ac:dyDescent="0.25">
      <c r="E2762" s="46"/>
      <c r="F2762" s="46"/>
      <c r="G2762" s="46"/>
      <c r="I2762" s="22"/>
      <c r="J2762" s="22"/>
      <c r="K2762" s="61"/>
      <c r="L2762" s="46"/>
      <c r="M2762" s="46"/>
      <c r="O2762" s="22"/>
      <c r="P2762" s="22"/>
    </row>
    <row r="2763" spans="1:16" x14ac:dyDescent="0.25">
      <c r="E2763" s="61"/>
      <c r="F2763" s="46"/>
      <c r="G2763" s="46"/>
      <c r="J2763" s="22"/>
      <c r="K2763" s="61"/>
      <c r="L2763" s="46"/>
      <c r="M2763" s="46"/>
      <c r="O2763" s="22"/>
      <c r="P2763" s="22"/>
    </row>
    <row r="2764" spans="1:16" x14ac:dyDescent="0.25">
      <c r="E2764" s="61"/>
      <c r="F2764" s="46"/>
      <c r="G2764" s="46"/>
      <c r="J2764" s="22"/>
      <c r="K2764" s="61"/>
      <c r="L2764" s="46"/>
      <c r="M2764" s="46"/>
      <c r="O2764" s="22"/>
      <c r="P2764" s="22"/>
    </row>
    <row r="2765" spans="1:16" x14ac:dyDescent="0.25">
      <c r="E2765" s="61"/>
      <c r="F2765" s="46"/>
      <c r="G2765" s="46"/>
      <c r="J2765" s="22"/>
      <c r="K2765" s="61"/>
      <c r="L2765" s="46"/>
      <c r="M2765" s="46"/>
      <c r="O2765" s="22"/>
      <c r="P2765" s="22"/>
    </row>
    <row r="2766" spans="1:16" x14ac:dyDescent="0.25">
      <c r="E2766" s="61"/>
      <c r="F2766" s="46"/>
      <c r="G2766" s="46"/>
      <c r="J2766" s="22"/>
      <c r="K2766" s="61"/>
      <c r="L2766" s="46"/>
      <c r="M2766" s="46"/>
      <c r="O2766" s="22"/>
      <c r="P2766" s="22"/>
    </row>
    <row r="2767" spans="1:16" x14ac:dyDescent="0.25">
      <c r="E2767" s="61"/>
      <c r="F2767" s="46"/>
      <c r="G2767" s="46"/>
      <c r="J2767" s="22"/>
      <c r="K2767" s="61"/>
      <c r="L2767" s="46"/>
      <c r="M2767" s="46"/>
      <c r="O2767" s="22"/>
      <c r="P2767" s="22"/>
    </row>
    <row r="2768" spans="1:16" x14ac:dyDescent="0.25">
      <c r="E2768" s="61"/>
      <c r="F2768" s="46"/>
      <c r="G2768" s="46"/>
      <c r="J2768" s="22"/>
      <c r="K2768" s="61"/>
      <c r="L2768" s="46"/>
      <c r="M2768" s="46"/>
      <c r="O2768" s="22"/>
      <c r="P2768" s="22"/>
    </row>
    <row r="2769" spans="5:16" x14ac:dyDescent="0.25">
      <c r="E2769" s="61"/>
      <c r="F2769" s="46"/>
      <c r="G2769" s="46"/>
      <c r="J2769" s="22"/>
      <c r="K2769" s="61"/>
      <c r="L2769" s="46"/>
      <c r="M2769" s="46"/>
      <c r="O2769" s="22"/>
      <c r="P2769" s="22"/>
    </row>
    <row r="2770" spans="5:16" x14ac:dyDescent="0.25">
      <c r="E2770" s="61"/>
      <c r="F2770" s="46"/>
      <c r="G2770" s="46"/>
      <c r="J2770" s="22"/>
      <c r="K2770" s="61"/>
      <c r="L2770" s="46"/>
      <c r="M2770" s="46"/>
      <c r="O2770" s="22"/>
      <c r="P2770" s="22"/>
    </row>
    <row r="2771" spans="5:16" x14ac:dyDescent="0.25">
      <c r="E2771" s="61"/>
      <c r="F2771" s="46"/>
      <c r="G2771" s="46"/>
      <c r="J2771" s="22"/>
      <c r="K2771" s="61"/>
      <c r="L2771" s="46"/>
      <c r="M2771" s="46"/>
      <c r="O2771" s="22"/>
      <c r="P2771" s="22"/>
    </row>
    <row r="2772" spans="5:16" x14ac:dyDescent="0.25">
      <c r="E2772" s="61"/>
      <c r="F2772" s="46"/>
      <c r="G2772" s="46"/>
      <c r="J2772" s="22"/>
      <c r="K2772" s="61"/>
      <c r="L2772" s="46"/>
      <c r="M2772" s="46"/>
      <c r="O2772" s="22"/>
      <c r="P2772" s="22"/>
    </row>
    <row r="2773" spans="5:16" x14ac:dyDescent="0.25">
      <c r="E2773" s="61"/>
      <c r="F2773" s="46"/>
      <c r="G2773" s="46"/>
      <c r="J2773" s="22"/>
      <c r="K2773" s="61"/>
      <c r="L2773" s="46"/>
      <c r="M2773" s="46"/>
      <c r="O2773" s="22"/>
      <c r="P2773" s="22"/>
    </row>
    <row r="2774" spans="5:16" x14ac:dyDescent="0.25">
      <c r="E2774" s="61"/>
      <c r="F2774" s="46"/>
      <c r="G2774" s="46"/>
      <c r="J2774" s="22"/>
      <c r="K2774" s="61"/>
      <c r="L2774" s="46"/>
      <c r="M2774" s="46"/>
      <c r="O2774" s="22"/>
      <c r="P2774" s="22"/>
    </row>
  </sheetData>
  <autoFilter ref="A2:BO2761">
    <filterColumn colId="4">
      <filters>
        <filter val="KEL"/>
      </filters>
    </filterColumn>
  </autoFilter>
  <sortState ref="A3:V2782">
    <sortCondition ref="C3:C2782"/>
    <sortCondition ref="B3:B2782"/>
    <sortCondition ref="D3:D2782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35"/>
  <sheetViews>
    <sheetView topLeftCell="A2076" workbookViewId="0">
      <selection activeCell="E2128" sqref="E2128"/>
    </sheetView>
  </sheetViews>
  <sheetFormatPr baseColWidth="10" defaultRowHeight="15" x14ac:dyDescent="0.25"/>
  <cols>
    <col min="1" max="1" width="12.140625" style="22" customWidth="1"/>
    <col min="2" max="2" width="8.5703125" style="22" bestFit="1" customWidth="1"/>
    <col min="3" max="3" width="14.28515625" style="55" customWidth="1"/>
    <col min="4" max="4" width="13.140625" style="61" bestFit="1" customWidth="1"/>
    <col min="5" max="5" width="13.7109375" style="22" bestFit="1" customWidth="1"/>
    <col min="6" max="6" width="13.140625" style="61" bestFit="1" customWidth="1"/>
    <col min="7" max="7" width="13.7109375" style="22" bestFit="1" customWidth="1"/>
    <col min="8" max="8" width="15.42578125" style="22" bestFit="1" customWidth="1"/>
    <col min="9" max="16384" width="11.42578125" style="22"/>
  </cols>
  <sheetData>
    <row r="1" spans="1:8" s="27" customFormat="1" ht="30" customHeight="1" x14ac:dyDescent="0.25">
      <c r="A1" s="104" t="s">
        <v>0</v>
      </c>
      <c r="B1" s="104" t="s">
        <v>4</v>
      </c>
      <c r="C1" s="5" t="s">
        <v>4143</v>
      </c>
      <c r="D1" s="71" t="s">
        <v>17</v>
      </c>
      <c r="E1" s="5" t="s">
        <v>4144</v>
      </c>
      <c r="F1" s="71" t="s">
        <v>42</v>
      </c>
      <c r="G1" s="5" t="s">
        <v>4145</v>
      </c>
      <c r="H1" s="11" t="s">
        <v>43</v>
      </c>
    </row>
    <row r="2" spans="1:8" ht="12.75" customHeight="1" x14ac:dyDescent="0.25">
      <c r="A2" s="22" t="s">
        <v>1920</v>
      </c>
      <c r="B2" s="22" t="s">
        <v>75</v>
      </c>
      <c r="C2" s="22" t="s">
        <v>3542</v>
      </c>
      <c r="D2" s="61" t="s">
        <v>77</v>
      </c>
    </row>
    <row r="3" spans="1:8" ht="12.75" customHeight="1" x14ac:dyDescent="0.25">
      <c r="A3" s="22" t="s">
        <v>1921</v>
      </c>
      <c r="B3" s="22" t="s">
        <v>75</v>
      </c>
      <c r="C3" s="22" t="s">
        <v>3543</v>
      </c>
      <c r="D3" s="61" t="s">
        <v>77</v>
      </c>
    </row>
    <row r="4" spans="1:8" ht="12.75" customHeight="1" x14ac:dyDescent="0.25">
      <c r="A4" s="22" t="s">
        <v>1922</v>
      </c>
      <c r="B4" s="22" t="s">
        <v>75</v>
      </c>
      <c r="C4" s="22" t="s">
        <v>3544</v>
      </c>
      <c r="D4" s="61" t="s">
        <v>77</v>
      </c>
    </row>
    <row r="5" spans="1:8" ht="12.75" customHeight="1" x14ac:dyDescent="0.25">
      <c r="A5" s="22" t="s">
        <v>1923</v>
      </c>
      <c r="B5" s="22" t="s">
        <v>75</v>
      </c>
      <c r="C5" s="22" t="s">
        <v>3546</v>
      </c>
      <c r="D5" s="61" t="s">
        <v>77</v>
      </c>
    </row>
    <row r="6" spans="1:8" ht="12.75" customHeight="1" x14ac:dyDescent="0.25">
      <c r="A6" s="22" t="s">
        <v>1924</v>
      </c>
      <c r="B6" s="22" t="s">
        <v>75</v>
      </c>
      <c r="C6" s="22" t="s">
        <v>3548</v>
      </c>
      <c r="D6" s="61" t="s">
        <v>77</v>
      </c>
    </row>
    <row r="7" spans="1:8" ht="12.75" customHeight="1" x14ac:dyDescent="0.25">
      <c r="A7" s="22" t="s">
        <v>1925</v>
      </c>
      <c r="B7" s="22" t="s">
        <v>75</v>
      </c>
      <c r="C7" s="22" t="s">
        <v>3550</v>
      </c>
      <c r="D7" s="61" t="s">
        <v>77</v>
      </c>
    </row>
    <row r="8" spans="1:8" ht="12.75" customHeight="1" x14ac:dyDescent="0.25">
      <c r="A8" s="22" t="s">
        <v>1926</v>
      </c>
      <c r="B8" s="22" t="s">
        <v>75</v>
      </c>
      <c r="C8" s="22" t="s">
        <v>3552</v>
      </c>
      <c r="D8" s="61" t="s">
        <v>77</v>
      </c>
    </row>
    <row r="9" spans="1:8" ht="12.75" customHeight="1" x14ac:dyDescent="0.25">
      <c r="A9" s="22" t="s">
        <v>1927</v>
      </c>
      <c r="B9" s="22" t="s">
        <v>75</v>
      </c>
      <c r="C9" s="22" t="s">
        <v>3554</v>
      </c>
      <c r="D9" s="61" t="s">
        <v>77</v>
      </c>
    </row>
    <row r="10" spans="1:8" ht="12.75" customHeight="1" x14ac:dyDescent="0.25">
      <c r="A10" s="22" t="s">
        <v>1928</v>
      </c>
      <c r="B10" s="22" t="s">
        <v>75</v>
      </c>
      <c r="C10" s="22" t="s">
        <v>3556</v>
      </c>
      <c r="D10" s="61" t="s">
        <v>77</v>
      </c>
    </row>
    <row r="11" spans="1:8" ht="12.75" customHeight="1" x14ac:dyDescent="0.25">
      <c r="A11" s="22" t="s">
        <v>1929</v>
      </c>
      <c r="B11" s="22" t="s">
        <v>75</v>
      </c>
      <c r="C11" s="22" t="s">
        <v>3557</v>
      </c>
      <c r="D11" s="61" t="s">
        <v>77</v>
      </c>
    </row>
    <row r="12" spans="1:8" ht="12.75" customHeight="1" x14ac:dyDescent="0.25">
      <c r="A12" s="22" t="s">
        <v>1930</v>
      </c>
      <c r="B12" s="22" t="s">
        <v>75</v>
      </c>
      <c r="C12" s="22" t="s">
        <v>3558</v>
      </c>
      <c r="D12" s="61" t="s">
        <v>77</v>
      </c>
      <c r="F12" s="22"/>
    </row>
    <row r="13" spans="1:8" ht="12.75" customHeight="1" x14ac:dyDescent="0.25">
      <c r="A13" s="22" t="s">
        <v>1931</v>
      </c>
      <c r="B13" s="22" t="s">
        <v>75</v>
      </c>
      <c r="C13" s="22" t="s">
        <v>3560</v>
      </c>
      <c r="D13" s="61" t="s">
        <v>77</v>
      </c>
    </row>
    <row r="14" spans="1:8" ht="12.75" customHeight="1" x14ac:dyDescent="0.25">
      <c r="A14" s="22" t="s">
        <v>1932</v>
      </c>
      <c r="B14" s="22" t="s">
        <v>75</v>
      </c>
      <c r="C14" s="22" t="s">
        <v>3562</v>
      </c>
      <c r="D14" s="61" t="s">
        <v>77</v>
      </c>
    </row>
    <row r="15" spans="1:8" ht="12.75" customHeight="1" x14ac:dyDescent="0.25">
      <c r="A15" s="22" t="s">
        <v>1933</v>
      </c>
      <c r="B15" s="22" t="s">
        <v>75</v>
      </c>
      <c r="C15" s="22" t="s">
        <v>3564</v>
      </c>
      <c r="D15" s="61" t="s">
        <v>77</v>
      </c>
    </row>
    <row r="16" spans="1:8" ht="12.75" customHeight="1" x14ac:dyDescent="0.25">
      <c r="A16" s="22" t="s">
        <v>1934</v>
      </c>
      <c r="B16" s="22" t="s">
        <v>75</v>
      </c>
      <c r="C16" s="22" t="s">
        <v>3566</v>
      </c>
      <c r="D16" s="61" t="s">
        <v>77</v>
      </c>
    </row>
    <row r="17" spans="1:4" ht="12.75" customHeight="1" x14ac:dyDescent="0.25">
      <c r="A17" s="22" t="s">
        <v>1935</v>
      </c>
      <c r="B17" s="22" t="s">
        <v>75</v>
      </c>
      <c r="C17" s="22" t="s">
        <v>3568</v>
      </c>
      <c r="D17" s="61" t="s">
        <v>77</v>
      </c>
    </row>
    <row r="18" spans="1:4" ht="12.75" customHeight="1" x14ac:dyDescent="0.25">
      <c r="A18" s="22" t="s">
        <v>1936</v>
      </c>
      <c r="B18" s="22" t="s">
        <v>75</v>
      </c>
      <c r="C18" s="22" t="s">
        <v>3570</v>
      </c>
      <c r="D18" s="61" t="s">
        <v>77</v>
      </c>
    </row>
    <row r="19" spans="1:4" ht="12.75" customHeight="1" x14ac:dyDescent="0.25">
      <c r="A19" s="22" t="s">
        <v>1937</v>
      </c>
      <c r="B19" s="22" t="s">
        <v>75</v>
      </c>
      <c r="C19" s="22" t="s">
        <v>3571</v>
      </c>
      <c r="D19" s="61" t="s">
        <v>77</v>
      </c>
    </row>
    <row r="20" spans="1:4" ht="12.75" customHeight="1" x14ac:dyDescent="0.25">
      <c r="A20" s="22" t="s">
        <v>1938</v>
      </c>
      <c r="B20" s="22" t="s">
        <v>75</v>
      </c>
      <c r="C20" s="22" t="s">
        <v>3572</v>
      </c>
      <c r="D20" s="61" t="s">
        <v>77</v>
      </c>
    </row>
    <row r="21" spans="1:4" ht="12.75" customHeight="1" x14ac:dyDescent="0.25">
      <c r="A21" s="22" t="s">
        <v>1939</v>
      </c>
      <c r="B21" s="22" t="s">
        <v>75</v>
      </c>
      <c r="C21" s="22" t="s">
        <v>3573</v>
      </c>
      <c r="D21" s="61" t="s">
        <v>77</v>
      </c>
    </row>
    <row r="22" spans="1:4" ht="12.75" customHeight="1" x14ac:dyDescent="0.25">
      <c r="A22" s="22" t="s">
        <v>1940</v>
      </c>
      <c r="B22" s="22" t="s">
        <v>75</v>
      </c>
      <c r="C22" s="22" t="s">
        <v>3575</v>
      </c>
      <c r="D22" s="61" t="s">
        <v>77</v>
      </c>
    </row>
    <row r="23" spans="1:4" ht="12.75" customHeight="1" x14ac:dyDescent="0.25">
      <c r="A23" s="22" t="s">
        <v>1941</v>
      </c>
      <c r="B23" s="22" t="s">
        <v>75</v>
      </c>
      <c r="C23" s="22" t="s">
        <v>3577</v>
      </c>
      <c r="D23" s="61" t="s">
        <v>77</v>
      </c>
    </row>
    <row r="24" spans="1:4" ht="12.75" customHeight="1" x14ac:dyDescent="0.25">
      <c r="A24" s="22" t="s">
        <v>1942</v>
      </c>
      <c r="B24" s="22" t="s">
        <v>75</v>
      </c>
      <c r="C24" s="22" t="s">
        <v>3579</v>
      </c>
      <c r="D24" s="61" t="s">
        <v>77</v>
      </c>
    </row>
    <row r="25" spans="1:4" ht="12.75" customHeight="1" x14ac:dyDescent="0.25">
      <c r="A25" s="22" t="s">
        <v>1943</v>
      </c>
      <c r="B25" s="22" t="s">
        <v>75</v>
      </c>
      <c r="C25" s="22" t="s">
        <v>3581</v>
      </c>
      <c r="D25" s="61" t="s">
        <v>77</v>
      </c>
    </row>
    <row r="26" spans="1:4" ht="12.75" customHeight="1" x14ac:dyDescent="0.25">
      <c r="A26" s="22" t="s">
        <v>1944</v>
      </c>
      <c r="B26" s="22" t="s">
        <v>75</v>
      </c>
      <c r="C26" s="22" t="s">
        <v>3583</v>
      </c>
      <c r="D26" s="61" t="s">
        <v>77</v>
      </c>
    </row>
    <row r="27" spans="1:4" ht="12.75" customHeight="1" x14ac:dyDescent="0.25">
      <c r="A27" s="22" t="s">
        <v>1945</v>
      </c>
      <c r="B27" s="22" t="s">
        <v>75</v>
      </c>
      <c r="C27" s="22" t="s">
        <v>3585</v>
      </c>
      <c r="D27" s="61" t="s">
        <v>77</v>
      </c>
    </row>
    <row r="28" spans="1:4" ht="12.75" customHeight="1" x14ac:dyDescent="0.25">
      <c r="A28" s="22" t="s">
        <v>1946</v>
      </c>
      <c r="B28" s="22" t="s">
        <v>75</v>
      </c>
      <c r="C28" s="22" t="s">
        <v>3586</v>
      </c>
      <c r="D28" s="61" t="s">
        <v>77</v>
      </c>
    </row>
    <row r="29" spans="1:4" ht="12.75" customHeight="1" x14ac:dyDescent="0.25">
      <c r="A29" s="22" t="s">
        <v>1947</v>
      </c>
      <c r="B29" s="22" t="s">
        <v>75</v>
      </c>
      <c r="C29" s="22" t="s">
        <v>3587</v>
      </c>
      <c r="D29" s="61" t="s">
        <v>77</v>
      </c>
    </row>
    <row r="30" spans="1:4" ht="12.75" customHeight="1" x14ac:dyDescent="0.25">
      <c r="A30" s="22" t="s">
        <v>1948</v>
      </c>
      <c r="B30" s="22" t="s">
        <v>75</v>
      </c>
      <c r="C30" s="22" t="s">
        <v>3588</v>
      </c>
      <c r="D30" s="61" t="s">
        <v>77</v>
      </c>
    </row>
    <row r="31" spans="1:4" ht="12.75" customHeight="1" x14ac:dyDescent="0.25">
      <c r="A31" s="22" t="s">
        <v>1949</v>
      </c>
      <c r="B31" s="22" t="s">
        <v>75</v>
      </c>
      <c r="C31" s="22" t="s">
        <v>3590</v>
      </c>
      <c r="D31" s="61" t="s">
        <v>77</v>
      </c>
    </row>
    <row r="32" spans="1:4" ht="12.75" customHeight="1" x14ac:dyDescent="0.25">
      <c r="A32" s="22" t="s">
        <v>1950</v>
      </c>
      <c r="B32" s="22" t="s">
        <v>75</v>
      </c>
      <c r="C32" s="22" t="s">
        <v>3592</v>
      </c>
      <c r="D32" s="61" t="s">
        <v>77</v>
      </c>
    </row>
    <row r="33" spans="1:4" ht="12.75" customHeight="1" x14ac:dyDescent="0.25">
      <c r="A33" s="22" t="s">
        <v>1951</v>
      </c>
      <c r="B33" s="22" t="s">
        <v>75</v>
      </c>
      <c r="C33" s="22" t="s">
        <v>3594</v>
      </c>
      <c r="D33" s="61" t="s">
        <v>77</v>
      </c>
    </row>
    <row r="34" spans="1:4" ht="12.75" customHeight="1" x14ac:dyDescent="0.25">
      <c r="A34" s="22" t="s">
        <v>1952</v>
      </c>
      <c r="B34" s="22" t="s">
        <v>75</v>
      </c>
      <c r="C34" s="22" t="s">
        <v>3596</v>
      </c>
      <c r="D34" s="61" t="s">
        <v>77</v>
      </c>
    </row>
    <row r="35" spans="1:4" ht="12.75" customHeight="1" x14ac:dyDescent="0.25">
      <c r="A35" s="22" t="s">
        <v>1953</v>
      </c>
      <c r="B35" s="22" t="s">
        <v>75</v>
      </c>
      <c r="C35" s="22" t="s">
        <v>3598</v>
      </c>
      <c r="D35" s="61" t="s">
        <v>77</v>
      </c>
    </row>
    <row r="36" spans="1:4" ht="12.75" customHeight="1" x14ac:dyDescent="0.25">
      <c r="A36" s="22" t="s">
        <v>1954</v>
      </c>
      <c r="B36" s="22" t="s">
        <v>75</v>
      </c>
      <c r="C36" s="22" t="s">
        <v>3599</v>
      </c>
      <c r="D36" s="61" t="s">
        <v>77</v>
      </c>
    </row>
    <row r="37" spans="1:4" ht="12.75" customHeight="1" x14ac:dyDescent="0.25">
      <c r="A37" s="22" t="s">
        <v>1955</v>
      </c>
      <c r="B37" s="22" t="s">
        <v>75</v>
      </c>
      <c r="C37" s="22" t="s">
        <v>3601</v>
      </c>
      <c r="D37" s="61" t="s">
        <v>77</v>
      </c>
    </row>
    <row r="38" spans="1:4" ht="12.75" customHeight="1" x14ac:dyDescent="0.25">
      <c r="A38" s="22" t="s">
        <v>1956</v>
      </c>
      <c r="B38" s="22" t="s">
        <v>75</v>
      </c>
      <c r="C38" s="22" t="s">
        <v>3603</v>
      </c>
      <c r="D38" s="61" t="s">
        <v>77</v>
      </c>
    </row>
    <row r="39" spans="1:4" ht="12.75" customHeight="1" x14ac:dyDescent="0.25">
      <c r="A39" s="22" t="s">
        <v>1957</v>
      </c>
      <c r="B39" s="22" t="s">
        <v>75</v>
      </c>
      <c r="C39" s="22" t="s">
        <v>3605</v>
      </c>
      <c r="D39" s="61" t="s">
        <v>77</v>
      </c>
    </row>
    <row r="40" spans="1:4" ht="12.75" customHeight="1" x14ac:dyDescent="0.25">
      <c r="A40" s="22" t="s">
        <v>1958</v>
      </c>
      <c r="B40" s="22" t="s">
        <v>75</v>
      </c>
      <c r="C40" s="22" t="s">
        <v>3607</v>
      </c>
      <c r="D40" s="61" t="s">
        <v>77</v>
      </c>
    </row>
    <row r="41" spans="1:4" ht="12.75" customHeight="1" x14ac:dyDescent="0.25">
      <c r="A41" s="22" t="s">
        <v>1959</v>
      </c>
      <c r="B41" s="22" t="s">
        <v>75</v>
      </c>
      <c r="C41" s="22" t="s">
        <v>3609</v>
      </c>
      <c r="D41" s="61" t="s">
        <v>77</v>
      </c>
    </row>
    <row r="42" spans="1:4" ht="12.75" customHeight="1" x14ac:dyDescent="0.25">
      <c r="A42" s="22" t="s">
        <v>1960</v>
      </c>
      <c r="B42" s="22" t="s">
        <v>75</v>
      </c>
      <c r="C42" s="22" t="s">
        <v>3611</v>
      </c>
      <c r="D42" s="61" t="s">
        <v>77</v>
      </c>
    </row>
    <row r="43" spans="1:4" ht="12.75" customHeight="1" x14ac:dyDescent="0.25">
      <c r="A43" s="22" t="s">
        <v>1961</v>
      </c>
      <c r="B43" s="22" t="s">
        <v>75</v>
      </c>
      <c r="C43" s="22" t="s">
        <v>3613</v>
      </c>
      <c r="D43" s="61" t="s">
        <v>77</v>
      </c>
    </row>
    <row r="44" spans="1:4" ht="12.75" customHeight="1" x14ac:dyDescent="0.25">
      <c r="A44" s="22" t="s">
        <v>1962</v>
      </c>
      <c r="B44" s="22" t="s">
        <v>75</v>
      </c>
      <c r="C44" s="22" t="s">
        <v>3615</v>
      </c>
      <c r="D44" s="61" t="s">
        <v>77</v>
      </c>
    </row>
    <row r="45" spans="1:4" ht="12.75" customHeight="1" x14ac:dyDescent="0.25">
      <c r="A45" s="22" t="s">
        <v>1963</v>
      </c>
      <c r="B45" s="22" t="s">
        <v>75</v>
      </c>
      <c r="C45" s="22" t="s">
        <v>3617</v>
      </c>
      <c r="D45" s="61" t="s">
        <v>77</v>
      </c>
    </row>
    <row r="46" spans="1:4" ht="12.75" customHeight="1" x14ac:dyDescent="0.25">
      <c r="A46" s="22" t="s">
        <v>1964</v>
      </c>
      <c r="B46" s="22" t="s">
        <v>75</v>
      </c>
      <c r="C46" s="22" t="s">
        <v>3619</v>
      </c>
      <c r="D46" s="61" t="s">
        <v>77</v>
      </c>
    </row>
    <row r="47" spans="1:4" ht="12.75" customHeight="1" x14ac:dyDescent="0.25">
      <c r="A47" s="22" t="s">
        <v>1965</v>
      </c>
      <c r="B47" s="22" t="s">
        <v>75</v>
      </c>
      <c r="C47" s="22" t="s">
        <v>3621</v>
      </c>
      <c r="D47" s="61" t="s">
        <v>77</v>
      </c>
    </row>
    <row r="48" spans="1:4" ht="12.75" customHeight="1" x14ac:dyDescent="0.25">
      <c r="A48" s="22" t="s">
        <v>1966</v>
      </c>
      <c r="B48" s="22" t="s">
        <v>75</v>
      </c>
      <c r="C48" s="22" t="s">
        <v>3623</v>
      </c>
      <c r="D48" s="61" t="s">
        <v>77</v>
      </c>
    </row>
    <row r="49" spans="1:4" ht="12.75" customHeight="1" x14ac:dyDescent="0.25">
      <c r="A49" s="22" t="s">
        <v>1967</v>
      </c>
      <c r="B49" s="22" t="s">
        <v>75</v>
      </c>
      <c r="C49" s="22" t="s">
        <v>3624</v>
      </c>
      <c r="D49" s="61" t="s">
        <v>77</v>
      </c>
    </row>
    <row r="50" spans="1:4" ht="12.75" customHeight="1" x14ac:dyDescent="0.25">
      <c r="A50" s="22" t="s">
        <v>1968</v>
      </c>
      <c r="B50" s="22" t="s">
        <v>75</v>
      </c>
      <c r="C50" s="22" t="s">
        <v>3625</v>
      </c>
      <c r="D50" s="61" t="s">
        <v>77</v>
      </c>
    </row>
    <row r="51" spans="1:4" ht="12.75" customHeight="1" x14ac:dyDescent="0.25">
      <c r="A51" s="22" t="s">
        <v>1969</v>
      </c>
      <c r="B51" s="22" t="s">
        <v>75</v>
      </c>
      <c r="C51" s="22" t="s">
        <v>3627</v>
      </c>
      <c r="D51" s="61" t="s">
        <v>77</v>
      </c>
    </row>
    <row r="52" spans="1:4" ht="12.75" customHeight="1" x14ac:dyDescent="0.25">
      <c r="A52" s="22" t="s">
        <v>1970</v>
      </c>
      <c r="B52" s="22" t="s">
        <v>75</v>
      </c>
      <c r="C52" s="22" t="s">
        <v>3629</v>
      </c>
      <c r="D52" s="61" t="s">
        <v>77</v>
      </c>
    </row>
    <row r="53" spans="1:4" ht="12.75" customHeight="1" x14ac:dyDescent="0.25">
      <c r="A53" s="22" t="s">
        <v>4560</v>
      </c>
      <c r="B53" s="22" t="s">
        <v>75</v>
      </c>
      <c r="C53" s="22" t="s">
        <v>5069</v>
      </c>
      <c r="D53" s="61" t="s">
        <v>77</v>
      </c>
    </row>
    <row r="54" spans="1:4" ht="12.75" customHeight="1" x14ac:dyDescent="0.25">
      <c r="A54" s="22" t="s">
        <v>4561</v>
      </c>
      <c r="B54" s="22" t="s">
        <v>75</v>
      </c>
      <c r="C54" s="22" t="s">
        <v>5070</v>
      </c>
      <c r="D54" s="61" t="s">
        <v>77</v>
      </c>
    </row>
    <row r="55" spans="1:4" ht="12.75" customHeight="1" x14ac:dyDescent="0.25">
      <c r="A55" s="22" t="s">
        <v>4563</v>
      </c>
      <c r="B55" s="22" t="s">
        <v>75</v>
      </c>
      <c r="C55" s="22" t="s">
        <v>5071</v>
      </c>
      <c r="D55" s="61" t="s">
        <v>77</v>
      </c>
    </row>
    <row r="56" spans="1:4" ht="12.75" customHeight="1" x14ac:dyDescent="0.25">
      <c r="A56" s="22" t="s">
        <v>4564</v>
      </c>
      <c r="B56" s="22" t="s">
        <v>75</v>
      </c>
      <c r="C56" s="22" t="s">
        <v>5072</v>
      </c>
      <c r="D56" s="61" t="s">
        <v>77</v>
      </c>
    </row>
    <row r="57" spans="1:4" ht="12.75" customHeight="1" x14ac:dyDescent="0.25">
      <c r="A57" s="22" t="s">
        <v>4566</v>
      </c>
      <c r="B57" s="22" t="s">
        <v>75</v>
      </c>
      <c r="C57" s="22" t="s">
        <v>5073</v>
      </c>
      <c r="D57" s="61" t="s">
        <v>77</v>
      </c>
    </row>
    <row r="58" spans="1:4" ht="12.75" customHeight="1" x14ac:dyDescent="0.25">
      <c r="A58" s="22" t="s">
        <v>4567</v>
      </c>
      <c r="B58" s="22" t="s">
        <v>75</v>
      </c>
      <c r="C58" s="22" t="s">
        <v>5074</v>
      </c>
      <c r="D58" s="61" t="s">
        <v>77</v>
      </c>
    </row>
    <row r="59" spans="1:4" ht="12.75" customHeight="1" x14ac:dyDescent="0.25">
      <c r="A59" s="22" t="s">
        <v>4569</v>
      </c>
      <c r="B59" s="22" t="s">
        <v>75</v>
      </c>
      <c r="C59" s="22" t="s">
        <v>5075</v>
      </c>
      <c r="D59" s="61" t="s">
        <v>77</v>
      </c>
    </row>
    <row r="60" spans="1:4" ht="12.75" customHeight="1" x14ac:dyDescent="0.25">
      <c r="A60" s="22" t="s">
        <v>4570</v>
      </c>
      <c r="B60" s="22" t="s">
        <v>75</v>
      </c>
      <c r="C60" s="22" t="s">
        <v>5076</v>
      </c>
      <c r="D60" s="61" t="s">
        <v>77</v>
      </c>
    </row>
    <row r="61" spans="1:4" ht="12.75" customHeight="1" x14ac:dyDescent="0.25">
      <c r="A61" s="22" t="s">
        <v>4572</v>
      </c>
      <c r="B61" s="22" t="s">
        <v>75</v>
      </c>
      <c r="C61" s="22" t="s">
        <v>5077</v>
      </c>
      <c r="D61" s="61" t="s">
        <v>77</v>
      </c>
    </row>
    <row r="62" spans="1:4" ht="12.75" customHeight="1" x14ac:dyDescent="0.25">
      <c r="A62" s="22" t="s">
        <v>4573</v>
      </c>
      <c r="B62" s="22" t="s">
        <v>75</v>
      </c>
      <c r="C62" s="22" t="s">
        <v>5078</v>
      </c>
      <c r="D62" s="61" t="s">
        <v>77</v>
      </c>
    </row>
    <row r="63" spans="1:4" ht="12.75" customHeight="1" x14ac:dyDescent="0.25">
      <c r="A63" s="22" t="s">
        <v>4575</v>
      </c>
      <c r="B63" s="22" t="s">
        <v>75</v>
      </c>
      <c r="C63" s="22" t="s">
        <v>5079</v>
      </c>
      <c r="D63" s="61" t="s">
        <v>77</v>
      </c>
    </row>
    <row r="64" spans="1:4" ht="12.75" customHeight="1" x14ac:dyDescent="0.25">
      <c r="A64" s="22" t="s">
        <v>4576</v>
      </c>
      <c r="B64" s="22" t="s">
        <v>75</v>
      </c>
      <c r="C64" s="22" t="s">
        <v>5080</v>
      </c>
      <c r="D64" s="61" t="s">
        <v>77</v>
      </c>
    </row>
    <row r="65" spans="1:6" ht="12.75" customHeight="1" x14ac:dyDescent="0.25">
      <c r="A65" s="22" t="s">
        <v>2139</v>
      </c>
      <c r="B65" s="22" t="s">
        <v>85</v>
      </c>
      <c r="C65" s="22" t="s">
        <v>2445</v>
      </c>
      <c r="D65" s="94" t="s">
        <v>77</v>
      </c>
      <c r="F65" s="94" t="s">
        <v>88</v>
      </c>
    </row>
    <row r="66" spans="1:6" ht="12.75" customHeight="1" x14ac:dyDescent="0.25">
      <c r="A66" s="22" t="s">
        <v>2140</v>
      </c>
      <c r="B66" s="22" t="s">
        <v>85</v>
      </c>
      <c r="C66" s="22" t="s">
        <v>3424</v>
      </c>
      <c r="D66" s="94" t="s">
        <v>77</v>
      </c>
      <c r="F66" s="94" t="s">
        <v>88</v>
      </c>
    </row>
    <row r="67" spans="1:6" ht="12.75" customHeight="1" x14ac:dyDescent="0.25">
      <c r="A67" s="22" t="s">
        <v>2141</v>
      </c>
      <c r="B67" s="22" t="s">
        <v>85</v>
      </c>
      <c r="C67" s="22" t="s">
        <v>3425</v>
      </c>
      <c r="D67" s="94" t="s">
        <v>77</v>
      </c>
      <c r="F67" s="94" t="s">
        <v>88</v>
      </c>
    </row>
    <row r="68" spans="1:6" ht="12.75" customHeight="1" x14ac:dyDescent="0.25">
      <c r="A68" s="22" t="s">
        <v>2142</v>
      </c>
      <c r="B68" s="22" t="s">
        <v>85</v>
      </c>
      <c r="C68" s="22" t="s">
        <v>3426</v>
      </c>
      <c r="D68" s="94" t="s">
        <v>77</v>
      </c>
      <c r="F68" s="94" t="s">
        <v>88</v>
      </c>
    </row>
    <row r="69" spans="1:6" ht="12.75" customHeight="1" x14ac:dyDescent="0.25">
      <c r="A69" s="22" t="s">
        <v>2143</v>
      </c>
      <c r="B69" s="22" t="s">
        <v>85</v>
      </c>
      <c r="C69" s="22" t="s">
        <v>3427</v>
      </c>
      <c r="D69" s="94" t="s">
        <v>77</v>
      </c>
      <c r="F69" s="94" t="s">
        <v>88</v>
      </c>
    </row>
    <row r="70" spans="1:6" ht="12.75" customHeight="1" x14ac:dyDescent="0.25">
      <c r="A70" s="22" t="s">
        <v>2148</v>
      </c>
      <c r="B70" s="22" t="s">
        <v>85</v>
      </c>
      <c r="C70" s="22" t="s">
        <v>3428</v>
      </c>
      <c r="D70" s="94" t="s">
        <v>77</v>
      </c>
      <c r="F70" s="94" t="s">
        <v>88</v>
      </c>
    </row>
    <row r="71" spans="1:6" ht="12.75" customHeight="1" x14ac:dyDescent="0.25">
      <c r="A71" s="22" t="s">
        <v>2149</v>
      </c>
      <c r="B71" s="22" t="s">
        <v>85</v>
      </c>
      <c r="C71" s="22" t="s">
        <v>3429</v>
      </c>
      <c r="D71" s="94" t="s">
        <v>77</v>
      </c>
      <c r="F71" s="94" t="s">
        <v>88</v>
      </c>
    </row>
    <row r="72" spans="1:6" ht="12.75" customHeight="1" x14ac:dyDescent="0.25">
      <c r="A72" s="22" t="s">
        <v>2150</v>
      </c>
      <c r="B72" s="22" t="s">
        <v>85</v>
      </c>
      <c r="C72" s="22" t="s">
        <v>3430</v>
      </c>
      <c r="D72" s="94" t="s">
        <v>77</v>
      </c>
      <c r="F72" s="94" t="s">
        <v>88</v>
      </c>
    </row>
    <row r="73" spans="1:6" ht="12.75" customHeight="1" x14ac:dyDescent="0.25">
      <c r="A73" s="22" t="s">
        <v>2151</v>
      </c>
      <c r="B73" s="22" t="s">
        <v>85</v>
      </c>
      <c r="C73" s="22" t="s">
        <v>3431</v>
      </c>
      <c r="D73" s="94" t="s">
        <v>77</v>
      </c>
      <c r="F73" s="94" t="s">
        <v>88</v>
      </c>
    </row>
    <row r="74" spans="1:6" ht="12.75" customHeight="1" x14ac:dyDescent="0.25">
      <c r="A74" s="22" t="s">
        <v>2152</v>
      </c>
      <c r="B74" s="22" t="s">
        <v>85</v>
      </c>
      <c r="C74" s="22" t="s">
        <v>3432</v>
      </c>
      <c r="D74" s="94" t="s">
        <v>77</v>
      </c>
      <c r="F74" s="94" t="s">
        <v>88</v>
      </c>
    </row>
    <row r="75" spans="1:6" ht="12.75" customHeight="1" x14ac:dyDescent="0.25">
      <c r="A75" s="22" t="s">
        <v>2155</v>
      </c>
      <c r="B75" s="22" t="s">
        <v>85</v>
      </c>
      <c r="C75" s="22" t="s">
        <v>3433</v>
      </c>
      <c r="D75" s="94" t="s">
        <v>77</v>
      </c>
      <c r="F75" s="94" t="s">
        <v>88</v>
      </c>
    </row>
    <row r="76" spans="1:6" ht="12.75" customHeight="1" x14ac:dyDescent="0.25">
      <c r="A76" s="22" t="s">
        <v>2156</v>
      </c>
      <c r="B76" s="22" t="s">
        <v>85</v>
      </c>
      <c r="C76" s="22" t="s">
        <v>3434</v>
      </c>
      <c r="D76" s="94" t="s">
        <v>77</v>
      </c>
      <c r="F76" s="94" t="s">
        <v>88</v>
      </c>
    </row>
    <row r="77" spans="1:6" ht="12.75" customHeight="1" x14ac:dyDescent="0.25">
      <c r="A77" s="22" t="s">
        <v>2157</v>
      </c>
      <c r="B77" s="22" t="s">
        <v>85</v>
      </c>
      <c r="C77" s="22" t="s">
        <v>3435</v>
      </c>
      <c r="D77" s="94" t="s">
        <v>77</v>
      </c>
      <c r="F77" s="94" t="s">
        <v>88</v>
      </c>
    </row>
    <row r="78" spans="1:6" ht="12.75" customHeight="1" x14ac:dyDescent="0.25">
      <c r="A78" s="22" t="s">
        <v>2158</v>
      </c>
      <c r="B78" s="22" t="s">
        <v>85</v>
      </c>
      <c r="C78" s="22" t="s">
        <v>3436</v>
      </c>
      <c r="D78" s="94" t="s">
        <v>77</v>
      </c>
      <c r="F78" s="94" t="s">
        <v>88</v>
      </c>
    </row>
    <row r="79" spans="1:6" ht="12.75" customHeight="1" x14ac:dyDescent="0.25">
      <c r="A79" s="22" t="s">
        <v>2159</v>
      </c>
      <c r="B79" s="22" t="s">
        <v>85</v>
      </c>
      <c r="C79" s="22" t="s">
        <v>3437</v>
      </c>
      <c r="D79" s="94" t="s">
        <v>77</v>
      </c>
      <c r="F79" s="94" t="s">
        <v>88</v>
      </c>
    </row>
    <row r="80" spans="1:6" ht="12.75" customHeight="1" x14ac:dyDescent="0.25">
      <c r="A80" s="22" t="s">
        <v>2163</v>
      </c>
      <c r="B80" s="22" t="s">
        <v>85</v>
      </c>
      <c r="C80" s="22" t="s">
        <v>3438</v>
      </c>
      <c r="D80" s="94" t="s">
        <v>77</v>
      </c>
      <c r="F80" s="94" t="s">
        <v>88</v>
      </c>
    </row>
    <row r="81" spans="1:6" ht="12.75" customHeight="1" x14ac:dyDescent="0.25">
      <c r="A81" s="22" t="s">
        <v>2164</v>
      </c>
      <c r="B81" s="22" t="s">
        <v>85</v>
      </c>
      <c r="C81" s="22" t="s">
        <v>3439</v>
      </c>
      <c r="D81" s="94" t="s">
        <v>77</v>
      </c>
      <c r="F81" s="94" t="s">
        <v>88</v>
      </c>
    </row>
    <row r="82" spans="1:6" ht="12.75" customHeight="1" x14ac:dyDescent="0.25">
      <c r="A82" s="22" t="s">
        <v>2166</v>
      </c>
      <c r="B82" s="22" t="s">
        <v>85</v>
      </c>
      <c r="C82" s="22" t="s">
        <v>3440</v>
      </c>
      <c r="D82" s="94" t="s">
        <v>77</v>
      </c>
      <c r="F82" s="94" t="s">
        <v>88</v>
      </c>
    </row>
    <row r="83" spans="1:6" ht="12.75" customHeight="1" x14ac:dyDescent="0.25">
      <c r="A83" s="22" t="s">
        <v>2167</v>
      </c>
      <c r="B83" s="22" t="s">
        <v>85</v>
      </c>
      <c r="C83" s="22" t="s">
        <v>3441</v>
      </c>
      <c r="D83" s="94" t="s">
        <v>77</v>
      </c>
      <c r="F83" s="94" t="s">
        <v>88</v>
      </c>
    </row>
    <row r="84" spans="1:6" ht="12.75" customHeight="1" x14ac:dyDescent="0.25">
      <c r="A84" s="22" t="s">
        <v>2169</v>
      </c>
      <c r="B84" s="22" t="s">
        <v>85</v>
      </c>
      <c r="C84" s="22" t="s">
        <v>3442</v>
      </c>
      <c r="D84" s="94" t="s">
        <v>77</v>
      </c>
      <c r="F84" s="94" t="s">
        <v>88</v>
      </c>
    </row>
    <row r="85" spans="1:6" ht="12.75" customHeight="1" x14ac:dyDescent="0.25">
      <c r="A85" s="22" t="s">
        <v>2170</v>
      </c>
      <c r="B85" s="22" t="s">
        <v>85</v>
      </c>
      <c r="C85" s="22" t="s">
        <v>3443</v>
      </c>
      <c r="D85" s="94" t="s">
        <v>77</v>
      </c>
      <c r="F85" s="94" t="s">
        <v>88</v>
      </c>
    </row>
    <row r="86" spans="1:6" ht="12.75" customHeight="1" x14ac:dyDescent="0.25">
      <c r="A86" s="22" t="s">
        <v>2175</v>
      </c>
      <c r="B86" s="22" t="s">
        <v>85</v>
      </c>
      <c r="C86" s="22" t="s">
        <v>3444</v>
      </c>
      <c r="D86" s="94" t="s">
        <v>77</v>
      </c>
      <c r="F86" s="94" t="s">
        <v>88</v>
      </c>
    </row>
    <row r="87" spans="1:6" ht="12.75" customHeight="1" x14ac:dyDescent="0.25">
      <c r="A87" s="22" t="s">
        <v>2176</v>
      </c>
      <c r="B87" s="22" t="s">
        <v>85</v>
      </c>
      <c r="C87" s="22" t="s">
        <v>3445</v>
      </c>
      <c r="D87" s="94" t="s">
        <v>77</v>
      </c>
      <c r="F87" s="94" t="s">
        <v>88</v>
      </c>
    </row>
    <row r="88" spans="1:6" ht="12.75" customHeight="1" x14ac:dyDescent="0.25">
      <c r="A88" s="22" t="s">
        <v>2177</v>
      </c>
      <c r="B88" s="22" t="s">
        <v>85</v>
      </c>
      <c r="C88" s="22" t="s">
        <v>3446</v>
      </c>
      <c r="D88" s="94" t="s">
        <v>77</v>
      </c>
      <c r="F88" s="94" t="s">
        <v>88</v>
      </c>
    </row>
    <row r="89" spans="1:6" ht="12.75" customHeight="1" x14ac:dyDescent="0.25">
      <c r="A89" s="22" t="s">
        <v>2178</v>
      </c>
      <c r="B89" s="22" t="s">
        <v>85</v>
      </c>
      <c r="C89" s="22" t="s">
        <v>3447</v>
      </c>
      <c r="D89" s="94" t="s">
        <v>77</v>
      </c>
      <c r="F89" s="94" t="s">
        <v>88</v>
      </c>
    </row>
    <row r="90" spans="1:6" ht="12.75" customHeight="1" x14ac:dyDescent="0.25">
      <c r="A90" s="22" t="s">
        <v>2179</v>
      </c>
      <c r="B90" s="22" t="s">
        <v>85</v>
      </c>
      <c r="C90" s="22" t="s">
        <v>3448</v>
      </c>
      <c r="D90" s="94" t="s">
        <v>77</v>
      </c>
      <c r="F90" s="94" t="s">
        <v>88</v>
      </c>
    </row>
    <row r="91" spans="1:6" ht="12.75" customHeight="1" x14ac:dyDescent="0.25">
      <c r="A91" s="22" t="s">
        <v>2180</v>
      </c>
      <c r="B91" s="22" t="s">
        <v>85</v>
      </c>
      <c r="C91" s="22" t="s">
        <v>3449</v>
      </c>
      <c r="D91" s="94" t="s">
        <v>77</v>
      </c>
      <c r="F91" s="94" t="s">
        <v>88</v>
      </c>
    </row>
    <row r="92" spans="1:6" ht="12.75" customHeight="1" x14ac:dyDescent="0.25">
      <c r="A92" s="22" t="s">
        <v>2181</v>
      </c>
      <c r="B92" s="22" t="s">
        <v>85</v>
      </c>
      <c r="C92" s="22" t="s">
        <v>3450</v>
      </c>
      <c r="D92" s="94" t="s">
        <v>77</v>
      </c>
      <c r="F92" s="94" t="s">
        <v>88</v>
      </c>
    </row>
    <row r="93" spans="1:6" ht="12.75" customHeight="1" x14ac:dyDescent="0.25">
      <c r="A93" s="22" t="s">
        <v>2183</v>
      </c>
      <c r="B93" s="22" t="s">
        <v>85</v>
      </c>
      <c r="C93" s="22" t="s">
        <v>3451</v>
      </c>
      <c r="D93" s="94" t="s">
        <v>77</v>
      </c>
      <c r="F93" s="94" t="s">
        <v>88</v>
      </c>
    </row>
    <row r="94" spans="1:6" ht="12.75" customHeight="1" x14ac:dyDescent="0.25">
      <c r="A94" s="22" t="s">
        <v>2184</v>
      </c>
      <c r="B94" s="22" t="s">
        <v>85</v>
      </c>
      <c r="C94" s="22"/>
      <c r="D94" s="94" t="s">
        <v>77</v>
      </c>
      <c r="E94" s="22" t="s">
        <v>4141</v>
      </c>
      <c r="F94" s="94" t="s">
        <v>88</v>
      </c>
    </row>
    <row r="95" spans="1:6" ht="12.75" customHeight="1" x14ac:dyDescent="0.25">
      <c r="A95" s="22" t="s">
        <v>2185</v>
      </c>
      <c r="B95" s="22" t="s">
        <v>85</v>
      </c>
      <c r="C95" s="22" t="s">
        <v>3452</v>
      </c>
      <c r="D95" s="94" t="s">
        <v>77</v>
      </c>
      <c r="F95" s="94" t="s">
        <v>88</v>
      </c>
    </row>
    <row r="96" spans="1:6" ht="12.75" customHeight="1" x14ac:dyDescent="0.25">
      <c r="A96" s="22" t="s">
        <v>2186</v>
      </c>
      <c r="B96" s="22" t="s">
        <v>85</v>
      </c>
      <c r="C96" s="22" t="s">
        <v>3453</v>
      </c>
      <c r="D96" s="94" t="s">
        <v>77</v>
      </c>
      <c r="F96" s="94" t="s">
        <v>88</v>
      </c>
    </row>
    <row r="97" spans="1:6" ht="12.75" customHeight="1" x14ac:dyDescent="0.25">
      <c r="A97" s="22" t="s">
        <v>2189</v>
      </c>
      <c r="B97" s="22" t="s">
        <v>85</v>
      </c>
      <c r="C97" s="22" t="s">
        <v>3454</v>
      </c>
      <c r="D97" s="94" t="s">
        <v>77</v>
      </c>
      <c r="F97" s="94" t="s">
        <v>88</v>
      </c>
    </row>
    <row r="98" spans="1:6" ht="12.75" customHeight="1" x14ac:dyDescent="0.25">
      <c r="A98" s="22" t="s">
        <v>2191</v>
      </c>
      <c r="B98" s="22" t="s">
        <v>85</v>
      </c>
      <c r="C98" s="22" t="s">
        <v>3455</v>
      </c>
      <c r="D98" s="94" t="s">
        <v>77</v>
      </c>
      <c r="F98" s="94" t="s">
        <v>88</v>
      </c>
    </row>
    <row r="99" spans="1:6" ht="12.75" customHeight="1" x14ac:dyDescent="0.25">
      <c r="A99" s="22" t="s">
        <v>2192</v>
      </c>
      <c r="B99" s="22" t="s">
        <v>85</v>
      </c>
      <c r="C99" s="22" t="s">
        <v>3456</v>
      </c>
      <c r="D99" s="94" t="s">
        <v>77</v>
      </c>
      <c r="F99" s="94" t="s">
        <v>88</v>
      </c>
    </row>
    <row r="100" spans="1:6" ht="12.75" customHeight="1" x14ac:dyDescent="0.25">
      <c r="A100" s="22" t="s">
        <v>2193</v>
      </c>
      <c r="B100" s="22" t="s">
        <v>93</v>
      </c>
      <c r="C100" s="22" t="s">
        <v>2446</v>
      </c>
      <c r="D100" s="96" t="s">
        <v>88</v>
      </c>
    </row>
    <row r="101" spans="1:6" ht="12.75" customHeight="1" x14ac:dyDescent="0.25">
      <c r="A101" s="22" t="s">
        <v>2194</v>
      </c>
      <c r="B101" s="22" t="s">
        <v>93</v>
      </c>
      <c r="C101" s="22" t="s">
        <v>3457</v>
      </c>
      <c r="D101" s="96" t="s">
        <v>88</v>
      </c>
    </row>
    <row r="102" spans="1:6" ht="12.75" customHeight="1" x14ac:dyDescent="0.25">
      <c r="A102" s="22" t="s">
        <v>2195</v>
      </c>
      <c r="B102" s="22" t="s">
        <v>93</v>
      </c>
      <c r="C102" s="22" t="s">
        <v>3458</v>
      </c>
      <c r="D102" s="96" t="s">
        <v>88</v>
      </c>
    </row>
    <row r="103" spans="1:6" ht="12.75" customHeight="1" x14ac:dyDescent="0.25">
      <c r="A103" s="22" t="s">
        <v>2196</v>
      </c>
      <c r="B103" s="22" t="s">
        <v>93</v>
      </c>
      <c r="C103" s="22" t="s">
        <v>3459</v>
      </c>
      <c r="D103" s="96" t="s">
        <v>88</v>
      </c>
    </row>
    <row r="104" spans="1:6" ht="12.75" customHeight="1" x14ac:dyDescent="0.25">
      <c r="A104" s="22" t="s">
        <v>2197</v>
      </c>
      <c r="B104" s="22" t="s">
        <v>93</v>
      </c>
      <c r="C104" s="22" t="s">
        <v>3460</v>
      </c>
      <c r="D104" s="96" t="s">
        <v>88</v>
      </c>
    </row>
    <row r="105" spans="1:6" ht="12.75" customHeight="1" x14ac:dyDescent="0.25">
      <c r="A105" s="22" t="s">
        <v>2198</v>
      </c>
      <c r="B105" s="22" t="s">
        <v>93</v>
      </c>
      <c r="C105" s="22" t="s">
        <v>3461</v>
      </c>
      <c r="D105" s="96" t="s">
        <v>88</v>
      </c>
    </row>
    <row r="106" spans="1:6" ht="12.75" customHeight="1" x14ac:dyDescent="0.25">
      <c r="A106" s="22" t="s">
        <v>2199</v>
      </c>
      <c r="B106" s="22" t="s">
        <v>93</v>
      </c>
      <c r="C106" s="22" t="s">
        <v>3462</v>
      </c>
      <c r="D106" s="96" t="s">
        <v>88</v>
      </c>
    </row>
    <row r="107" spans="1:6" ht="12.75" customHeight="1" x14ac:dyDescent="0.25">
      <c r="A107" s="22" t="s">
        <v>2200</v>
      </c>
      <c r="B107" s="22" t="s">
        <v>93</v>
      </c>
      <c r="C107" s="22" t="s">
        <v>3463</v>
      </c>
      <c r="D107" s="96" t="s">
        <v>88</v>
      </c>
    </row>
    <row r="108" spans="1:6" ht="12.75" customHeight="1" x14ac:dyDescent="0.25">
      <c r="A108" s="22" t="s">
        <v>2201</v>
      </c>
      <c r="B108" s="22" t="s">
        <v>93</v>
      </c>
      <c r="C108" s="22" t="s">
        <v>3464</v>
      </c>
      <c r="D108" s="96" t="s">
        <v>88</v>
      </c>
    </row>
    <row r="109" spans="1:6" ht="12.75" customHeight="1" x14ac:dyDescent="0.25">
      <c r="A109" s="22" t="s">
        <v>2202</v>
      </c>
      <c r="B109" s="22" t="s">
        <v>93</v>
      </c>
      <c r="C109" s="22" t="s">
        <v>3465</v>
      </c>
      <c r="D109" s="96" t="s">
        <v>88</v>
      </c>
    </row>
    <row r="110" spans="1:6" ht="12.75" customHeight="1" x14ac:dyDescent="0.25">
      <c r="A110" s="22" t="s">
        <v>2203</v>
      </c>
      <c r="B110" s="22" t="s">
        <v>93</v>
      </c>
      <c r="C110" s="22" t="s">
        <v>3466</v>
      </c>
      <c r="D110" s="96" t="s">
        <v>88</v>
      </c>
    </row>
    <row r="111" spans="1:6" ht="12.75" customHeight="1" x14ac:dyDescent="0.25">
      <c r="A111" s="22" t="s">
        <v>2204</v>
      </c>
      <c r="B111" s="22" t="s">
        <v>93</v>
      </c>
      <c r="C111" s="22" t="s">
        <v>3467</v>
      </c>
      <c r="D111" s="96" t="s">
        <v>88</v>
      </c>
    </row>
    <row r="112" spans="1:6" ht="12.75" customHeight="1" x14ac:dyDescent="0.25">
      <c r="A112" s="22" t="s">
        <v>2205</v>
      </c>
      <c r="B112" s="22" t="s">
        <v>93</v>
      </c>
      <c r="C112" s="22" t="s">
        <v>3468</v>
      </c>
      <c r="D112" s="96" t="s">
        <v>88</v>
      </c>
    </row>
    <row r="113" spans="1:4" ht="12.75" customHeight="1" x14ac:dyDescent="0.25">
      <c r="A113" s="22" t="s">
        <v>2206</v>
      </c>
      <c r="B113" s="22" t="s">
        <v>93</v>
      </c>
      <c r="C113" s="22" t="s">
        <v>3469</v>
      </c>
      <c r="D113" s="96" t="s">
        <v>88</v>
      </c>
    </row>
    <row r="114" spans="1:4" ht="12.75" customHeight="1" x14ac:dyDescent="0.25">
      <c r="A114" s="22" t="s">
        <v>2207</v>
      </c>
      <c r="B114" s="22" t="s">
        <v>93</v>
      </c>
      <c r="C114" s="22" t="s">
        <v>3470</v>
      </c>
      <c r="D114" s="96" t="s">
        <v>88</v>
      </c>
    </row>
    <row r="115" spans="1:4" ht="12.75" customHeight="1" x14ac:dyDescent="0.25">
      <c r="A115" s="22" t="s">
        <v>2208</v>
      </c>
      <c r="B115" s="22" t="s">
        <v>93</v>
      </c>
      <c r="C115" s="22" t="s">
        <v>3471</v>
      </c>
      <c r="D115" s="96" t="s">
        <v>88</v>
      </c>
    </row>
    <row r="116" spans="1:4" ht="12.75" customHeight="1" x14ac:dyDescent="0.25">
      <c r="A116" s="22" t="s">
        <v>2209</v>
      </c>
      <c r="B116" s="22" t="s">
        <v>93</v>
      </c>
      <c r="C116" s="22" t="s">
        <v>3472</v>
      </c>
      <c r="D116" s="96" t="s">
        <v>88</v>
      </c>
    </row>
    <row r="117" spans="1:4" ht="12.75" customHeight="1" x14ac:dyDescent="0.25">
      <c r="A117" s="22" t="s">
        <v>2210</v>
      </c>
      <c r="B117" s="22" t="s">
        <v>93</v>
      </c>
      <c r="C117" s="22" t="s">
        <v>3473</v>
      </c>
      <c r="D117" s="96" t="s">
        <v>88</v>
      </c>
    </row>
    <row r="118" spans="1:4" ht="12.75" customHeight="1" x14ac:dyDescent="0.25">
      <c r="A118" s="22" t="s">
        <v>2211</v>
      </c>
      <c r="B118" s="22" t="s">
        <v>93</v>
      </c>
      <c r="C118" s="22" t="s">
        <v>3474</v>
      </c>
      <c r="D118" s="96" t="s">
        <v>88</v>
      </c>
    </row>
    <row r="119" spans="1:4" ht="12.75" customHeight="1" x14ac:dyDescent="0.25">
      <c r="A119" s="22" t="s">
        <v>2212</v>
      </c>
      <c r="B119" s="22" t="s">
        <v>93</v>
      </c>
      <c r="C119" s="22" t="s">
        <v>3475</v>
      </c>
      <c r="D119" s="96" t="s">
        <v>88</v>
      </c>
    </row>
    <row r="120" spans="1:4" ht="12.75" customHeight="1" x14ac:dyDescent="0.25">
      <c r="A120" s="22" t="s">
        <v>2213</v>
      </c>
      <c r="B120" s="22" t="s">
        <v>93</v>
      </c>
      <c r="C120" s="22" t="s">
        <v>3476</v>
      </c>
      <c r="D120" s="96" t="s">
        <v>88</v>
      </c>
    </row>
    <row r="121" spans="1:4" ht="12.75" customHeight="1" x14ac:dyDescent="0.25">
      <c r="A121" s="22" t="s">
        <v>2214</v>
      </c>
      <c r="B121" s="22" t="s">
        <v>93</v>
      </c>
      <c r="C121" s="22" t="s">
        <v>3477</v>
      </c>
      <c r="D121" s="96" t="s">
        <v>88</v>
      </c>
    </row>
    <row r="122" spans="1:4" ht="12.75" customHeight="1" x14ac:dyDescent="0.25">
      <c r="A122" s="22" t="s">
        <v>2215</v>
      </c>
      <c r="B122" s="22" t="s">
        <v>93</v>
      </c>
      <c r="C122" s="22" t="s">
        <v>3478</v>
      </c>
      <c r="D122" s="96" t="s">
        <v>88</v>
      </c>
    </row>
    <row r="123" spans="1:4" ht="12.75" customHeight="1" x14ac:dyDescent="0.25">
      <c r="A123" s="22" t="s">
        <v>2216</v>
      </c>
      <c r="B123" s="22" t="s">
        <v>93</v>
      </c>
      <c r="C123" s="22" t="s">
        <v>3479</v>
      </c>
      <c r="D123" s="96" t="s">
        <v>88</v>
      </c>
    </row>
    <row r="124" spans="1:4" ht="12.75" customHeight="1" x14ac:dyDescent="0.25">
      <c r="A124" s="22" t="s">
        <v>2217</v>
      </c>
      <c r="B124" s="22" t="s">
        <v>93</v>
      </c>
      <c r="C124" s="22" t="s">
        <v>3480</v>
      </c>
      <c r="D124" s="96" t="s">
        <v>88</v>
      </c>
    </row>
    <row r="125" spans="1:4" ht="12.75" customHeight="1" x14ac:dyDescent="0.25">
      <c r="A125" s="22" t="s">
        <v>2218</v>
      </c>
      <c r="B125" s="22" t="s">
        <v>93</v>
      </c>
      <c r="C125" s="22" t="s">
        <v>3481</v>
      </c>
      <c r="D125" s="96" t="s">
        <v>88</v>
      </c>
    </row>
    <row r="126" spans="1:4" ht="12.75" customHeight="1" x14ac:dyDescent="0.25">
      <c r="A126" s="22" t="s">
        <v>2219</v>
      </c>
      <c r="B126" s="22" t="s">
        <v>93</v>
      </c>
      <c r="C126" s="22" t="s">
        <v>3482</v>
      </c>
      <c r="D126" s="96" t="s">
        <v>88</v>
      </c>
    </row>
    <row r="127" spans="1:4" ht="12.75" customHeight="1" x14ac:dyDescent="0.25">
      <c r="A127" s="22" t="s">
        <v>2220</v>
      </c>
      <c r="B127" s="22" t="s">
        <v>93</v>
      </c>
      <c r="C127" s="22" t="s">
        <v>3483</v>
      </c>
      <c r="D127" s="96" t="s">
        <v>88</v>
      </c>
    </row>
    <row r="128" spans="1:4" ht="12.75" customHeight="1" x14ac:dyDescent="0.25">
      <c r="A128" s="22" t="s">
        <v>2221</v>
      </c>
      <c r="B128" s="22" t="s">
        <v>93</v>
      </c>
      <c r="C128" s="22" t="s">
        <v>3484</v>
      </c>
      <c r="D128" s="96" t="s">
        <v>88</v>
      </c>
    </row>
    <row r="129" spans="1:4" ht="12.75" customHeight="1" x14ac:dyDescent="0.25">
      <c r="A129" s="22" t="s">
        <v>2222</v>
      </c>
      <c r="B129" s="22" t="s">
        <v>93</v>
      </c>
      <c r="C129" s="22" t="s">
        <v>3485</v>
      </c>
      <c r="D129" s="96" t="s">
        <v>88</v>
      </c>
    </row>
    <row r="130" spans="1:4" ht="12.75" customHeight="1" x14ac:dyDescent="0.25">
      <c r="A130" s="22" t="s">
        <v>2223</v>
      </c>
      <c r="B130" s="22" t="s">
        <v>93</v>
      </c>
      <c r="C130" s="22" t="s">
        <v>3486</v>
      </c>
      <c r="D130" s="96" t="s">
        <v>88</v>
      </c>
    </row>
    <row r="131" spans="1:4" ht="12.75" customHeight="1" x14ac:dyDescent="0.25">
      <c r="A131" s="22" t="s">
        <v>2224</v>
      </c>
      <c r="B131" s="22" t="s">
        <v>93</v>
      </c>
      <c r="C131" s="22" t="s">
        <v>3487</v>
      </c>
      <c r="D131" s="96" t="s">
        <v>88</v>
      </c>
    </row>
    <row r="132" spans="1:4" ht="12.75" customHeight="1" x14ac:dyDescent="0.25">
      <c r="A132" s="22" t="s">
        <v>2225</v>
      </c>
      <c r="B132" s="22" t="s">
        <v>93</v>
      </c>
      <c r="C132" s="22" t="s">
        <v>3488</v>
      </c>
      <c r="D132" s="96" t="s">
        <v>88</v>
      </c>
    </row>
    <row r="133" spans="1:4" ht="12.75" customHeight="1" x14ac:dyDescent="0.25">
      <c r="A133" s="22" t="s">
        <v>2226</v>
      </c>
      <c r="B133" s="22" t="s">
        <v>93</v>
      </c>
      <c r="C133" s="22" t="s">
        <v>3489</v>
      </c>
      <c r="D133" s="96" t="s">
        <v>88</v>
      </c>
    </row>
    <row r="134" spans="1:4" ht="12.75" customHeight="1" x14ac:dyDescent="0.25">
      <c r="A134" s="22" t="s">
        <v>2227</v>
      </c>
      <c r="B134" s="22" t="s">
        <v>93</v>
      </c>
      <c r="C134" s="22" t="s">
        <v>3490</v>
      </c>
      <c r="D134" s="96" t="s">
        <v>88</v>
      </c>
    </row>
    <row r="135" spans="1:4" ht="12.75" customHeight="1" x14ac:dyDescent="0.25">
      <c r="A135" s="22" t="s">
        <v>2228</v>
      </c>
      <c r="B135" s="22" t="s">
        <v>93</v>
      </c>
      <c r="C135" s="22" t="s">
        <v>3491</v>
      </c>
      <c r="D135" s="96" t="s">
        <v>88</v>
      </c>
    </row>
    <row r="136" spans="1:4" ht="12.75" customHeight="1" x14ac:dyDescent="0.25">
      <c r="A136" s="22" t="s">
        <v>2229</v>
      </c>
      <c r="B136" s="22" t="s">
        <v>93</v>
      </c>
      <c r="C136" s="22" t="s">
        <v>3492</v>
      </c>
      <c r="D136" s="96" t="s">
        <v>88</v>
      </c>
    </row>
    <row r="137" spans="1:4" ht="12.75" customHeight="1" x14ac:dyDescent="0.25">
      <c r="A137" s="22" t="s">
        <v>2230</v>
      </c>
      <c r="B137" s="22" t="s">
        <v>93</v>
      </c>
      <c r="C137" s="22" t="s">
        <v>3493</v>
      </c>
      <c r="D137" s="96" t="s">
        <v>88</v>
      </c>
    </row>
    <row r="138" spans="1:4" ht="12.75" customHeight="1" x14ac:dyDescent="0.25">
      <c r="A138" s="22" t="s">
        <v>2231</v>
      </c>
      <c r="B138" s="22" t="s">
        <v>93</v>
      </c>
      <c r="C138" s="22" t="s">
        <v>3494</v>
      </c>
      <c r="D138" s="96" t="s">
        <v>88</v>
      </c>
    </row>
    <row r="139" spans="1:4" ht="12.75" customHeight="1" x14ac:dyDescent="0.25">
      <c r="A139" s="22" t="s">
        <v>2232</v>
      </c>
      <c r="B139" s="22" t="s">
        <v>93</v>
      </c>
      <c r="C139" s="22" t="s">
        <v>3495</v>
      </c>
      <c r="D139" s="96" t="s">
        <v>88</v>
      </c>
    </row>
    <row r="140" spans="1:4" ht="12.75" customHeight="1" x14ac:dyDescent="0.25">
      <c r="A140" s="22" t="s">
        <v>2233</v>
      </c>
      <c r="B140" s="22" t="s">
        <v>93</v>
      </c>
      <c r="C140" s="22" t="s">
        <v>3496</v>
      </c>
      <c r="D140" s="96" t="s">
        <v>88</v>
      </c>
    </row>
    <row r="141" spans="1:4" ht="12.75" customHeight="1" x14ac:dyDescent="0.25">
      <c r="A141" s="22" t="s">
        <v>2234</v>
      </c>
      <c r="B141" s="22" t="s">
        <v>93</v>
      </c>
      <c r="C141" s="22" t="s">
        <v>3497</v>
      </c>
      <c r="D141" s="96" t="s">
        <v>88</v>
      </c>
    </row>
    <row r="142" spans="1:4" ht="12.75" customHeight="1" x14ac:dyDescent="0.25">
      <c r="A142" s="22" t="s">
        <v>2235</v>
      </c>
      <c r="B142" s="22" t="s">
        <v>93</v>
      </c>
      <c r="C142" s="22" t="s">
        <v>3498</v>
      </c>
      <c r="D142" s="96" t="s">
        <v>88</v>
      </c>
    </row>
    <row r="143" spans="1:4" ht="12.75" customHeight="1" x14ac:dyDescent="0.25">
      <c r="A143" s="22" t="s">
        <v>2236</v>
      </c>
      <c r="B143" s="22" t="s">
        <v>93</v>
      </c>
      <c r="C143" s="22" t="s">
        <v>3499</v>
      </c>
      <c r="D143" s="96" t="s">
        <v>88</v>
      </c>
    </row>
    <row r="144" spans="1:4" ht="12.75" customHeight="1" x14ac:dyDescent="0.25">
      <c r="A144" s="22" t="s">
        <v>2237</v>
      </c>
      <c r="B144" s="22" t="s">
        <v>93</v>
      </c>
      <c r="C144" s="22" t="s">
        <v>3500</v>
      </c>
      <c r="D144" s="96" t="s">
        <v>88</v>
      </c>
    </row>
    <row r="145" spans="1:4" ht="12.75" customHeight="1" x14ac:dyDescent="0.25">
      <c r="A145" s="22" t="s">
        <v>2238</v>
      </c>
      <c r="B145" s="22" t="s">
        <v>93</v>
      </c>
      <c r="C145" s="22" t="s">
        <v>3501</v>
      </c>
      <c r="D145" s="96" t="s">
        <v>88</v>
      </c>
    </row>
    <row r="146" spans="1:4" ht="12.75" customHeight="1" x14ac:dyDescent="0.25">
      <c r="A146" s="22" t="s">
        <v>2239</v>
      </c>
      <c r="B146" s="22" t="s">
        <v>93</v>
      </c>
      <c r="C146" s="22" t="s">
        <v>3502</v>
      </c>
      <c r="D146" s="96" t="s">
        <v>88</v>
      </c>
    </row>
    <row r="147" spans="1:4" ht="12.75" customHeight="1" x14ac:dyDescent="0.25">
      <c r="A147" s="22" t="s">
        <v>2240</v>
      </c>
      <c r="B147" s="22" t="s">
        <v>93</v>
      </c>
      <c r="C147" s="22" t="s">
        <v>3503</v>
      </c>
      <c r="D147" s="96" t="s">
        <v>88</v>
      </c>
    </row>
    <row r="148" spans="1:4" ht="12.75" customHeight="1" x14ac:dyDescent="0.25">
      <c r="A148" s="22" t="s">
        <v>2295</v>
      </c>
      <c r="B148" s="22" t="s">
        <v>97</v>
      </c>
      <c r="C148" s="22" t="s">
        <v>2447</v>
      </c>
      <c r="D148" s="96" t="s">
        <v>77</v>
      </c>
    </row>
    <row r="149" spans="1:4" ht="12.75" customHeight="1" x14ac:dyDescent="0.25">
      <c r="A149" s="22" t="s">
        <v>2296</v>
      </c>
      <c r="B149" s="22" t="s">
        <v>97</v>
      </c>
      <c r="C149" s="22" t="s">
        <v>3504</v>
      </c>
      <c r="D149" s="96" t="s">
        <v>77</v>
      </c>
    </row>
    <row r="150" spans="1:4" ht="12.75" customHeight="1" x14ac:dyDescent="0.25">
      <c r="A150" s="22" t="s">
        <v>2297</v>
      </c>
      <c r="B150" s="22" t="s">
        <v>97</v>
      </c>
      <c r="C150" s="22" t="s">
        <v>3505</v>
      </c>
      <c r="D150" s="96" t="s">
        <v>77</v>
      </c>
    </row>
    <row r="151" spans="1:4" ht="12.75" customHeight="1" x14ac:dyDescent="0.25">
      <c r="A151" s="22" t="s">
        <v>2298</v>
      </c>
      <c r="B151" s="22" t="s">
        <v>97</v>
      </c>
      <c r="C151" s="22" t="s">
        <v>3506</v>
      </c>
      <c r="D151" s="96" t="s">
        <v>77</v>
      </c>
    </row>
    <row r="152" spans="1:4" ht="12.75" customHeight="1" x14ac:dyDescent="0.25">
      <c r="A152" s="22" t="s">
        <v>2299</v>
      </c>
      <c r="B152" s="22" t="s">
        <v>97</v>
      </c>
      <c r="C152" s="22" t="s">
        <v>3507</v>
      </c>
      <c r="D152" s="96" t="s">
        <v>77</v>
      </c>
    </row>
    <row r="153" spans="1:4" ht="12.75" customHeight="1" x14ac:dyDescent="0.25">
      <c r="A153" s="22" t="s">
        <v>2300</v>
      </c>
      <c r="B153" s="22" t="s">
        <v>97</v>
      </c>
      <c r="C153" s="22" t="s">
        <v>3508</v>
      </c>
      <c r="D153" s="96" t="s">
        <v>77</v>
      </c>
    </row>
    <row r="154" spans="1:4" ht="12.75" customHeight="1" x14ac:dyDescent="0.25">
      <c r="A154" s="22" t="s">
        <v>2305</v>
      </c>
      <c r="B154" s="22" t="s">
        <v>97</v>
      </c>
      <c r="C154" s="22" t="s">
        <v>3509</v>
      </c>
      <c r="D154" s="96" t="s">
        <v>77</v>
      </c>
    </row>
    <row r="155" spans="1:4" ht="12.75" customHeight="1" x14ac:dyDescent="0.25">
      <c r="A155" s="22" t="s">
        <v>2306</v>
      </c>
      <c r="B155" s="22" t="s">
        <v>97</v>
      </c>
      <c r="C155" s="22" t="s">
        <v>4042</v>
      </c>
      <c r="D155" s="96" t="s">
        <v>77</v>
      </c>
    </row>
    <row r="156" spans="1:4" ht="12.75" customHeight="1" x14ac:dyDescent="0.25">
      <c r="A156" s="22" t="s">
        <v>2309</v>
      </c>
      <c r="B156" s="22" t="s">
        <v>97</v>
      </c>
      <c r="C156" s="22" t="s">
        <v>3510</v>
      </c>
      <c r="D156" s="96" t="s">
        <v>77</v>
      </c>
    </row>
    <row r="157" spans="1:4" ht="12.75" customHeight="1" x14ac:dyDescent="0.25">
      <c r="A157" s="22" t="s">
        <v>2310</v>
      </c>
      <c r="B157" s="22" t="s">
        <v>97</v>
      </c>
      <c r="C157" s="22" t="s">
        <v>3511</v>
      </c>
      <c r="D157" s="96" t="s">
        <v>77</v>
      </c>
    </row>
    <row r="158" spans="1:4" ht="12.75" customHeight="1" x14ac:dyDescent="0.25">
      <c r="A158" s="22" t="s">
        <v>2311</v>
      </c>
      <c r="B158" s="22" t="s">
        <v>97</v>
      </c>
      <c r="C158" s="22" t="s">
        <v>3512</v>
      </c>
      <c r="D158" s="96" t="s">
        <v>77</v>
      </c>
    </row>
    <row r="159" spans="1:4" ht="12.75" customHeight="1" x14ac:dyDescent="0.25">
      <c r="A159" s="22" t="s">
        <v>2312</v>
      </c>
      <c r="B159" s="22" t="s">
        <v>97</v>
      </c>
      <c r="C159" s="22" t="s">
        <v>3513</v>
      </c>
      <c r="D159" s="96" t="s">
        <v>77</v>
      </c>
    </row>
    <row r="160" spans="1:4" ht="12.75" customHeight="1" x14ac:dyDescent="0.25">
      <c r="A160" s="22" t="s">
        <v>2313</v>
      </c>
      <c r="B160" s="22" t="s">
        <v>97</v>
      </c>
      <c r="C160" s="22" t="s">
        <v>3514</v>
      </c>
      <c r="D160" s="96" t="s">
        <v>77</v>
      </c>
    </row>
    <row r="161" spans="1:4" ht="12.75" customHeight="1" x14ac:dyDescent="0.25">
      <c r="A161" s="22" t="s">
        <v>2314</v>
      </c>
      <c r="B161" s="22" t="s">
        <v>97</v>
      </c>
      <c r="C161" s="22" t="s">
        <v>3515</v>
      </c>
      <c r="D161" s="96" t="s">
        <v>77</v>
      </c>
    </row>
    <row r="162" spans="1:4" ht="12.75" customHeight="1" x14ac:dyDescent="0.25">
      <c r="A162" s="22" t="s">
        <v>2316</v>
      </c>
      <c r="B162" s="22" t="s">
        <v>97</v>
      </c>
      <c r="C162" s="22" t="s">
        <v>3516</v>
      </c>
      <c r="D162" s="96" t="s">
        <v>77</v>
      </c>
    </row>
    <row r="163" spans="1:4" ht="12.75" customHeight="1" x14ac:dyDescent="0.25">
      <c r="A163" s="22" t="s">
        <v>2318</v>
      </c>
      <c r="B163" s="22" t="s">
        <v>97</v>
      </c>
      <c r="C163" s="22" t="s">
        <v>3517</v>
      </c>
      <c r="D163" s="96" t="s">
        <v>77</v>
      </c>
    </row>
    <row r="164" spans="1:4" ht="12.75" customHeight="1" x14ac:dyDescent="0.25">
      <c r="A164" s="22" t="s">
        <v>2319</v>
      </c>
      <c r="B164" s="22" t="s">
        <v>97</v>
      </c>
      <c r="C164" s="22" t="s">
        <v>3518</v>
      </c>
      <c r="D164" s="96" t="s">
        <v>77</v>
      </c>
    </row>
    <row r="165" spans="1:4" ht="12.75" customHeight="1" x14ac:dyDescent="0.25">
      <c r="A165" s="22" t="s">
        <v>2320</v>
      </c>
      <c r="B165" s="22" t="s">
        <v>97</v>
      </c>
      <c r="C165" s="22" t="s">
        <v>3519</v>
      </c>
      <c r="D165" s="96" t="s">
        <v>77</v>
      </c>
    </row>
    <row r="166" spans="1:4" ht="12.75" customHeight="1" x14ac:dyDescent="0.25">
      <c r="A166" s="22" t="s">
        <v>2321</v>
      </c>
      <c r="B166" s="22" t="s">
        <v>97</v>
      </c>
      <c r="C166" s="22" t="s">
        <v>3520</v>
      </c>
      <c r="D166" s="96" t="s">
        <v>77</v>
      </c>
    </row>
    <row r="167" spans="1:4" ht="12.75" customHeight="1" x14ac:dyDescent="0.25">
      <c r="A167" s="22" t="s">
        <v>2323</v>
      </c>
      <c r="B167" s="22" t="s">
        <v>97</v>
      </c>
      <c r="C167" s="22" t="s">
        <v>3521</v>
      </c>
      <c r="D167" s="96" t="s">
        <v>77</v>
      </c>
    </row>
    <row r="168" spans="1:4" ht="12.75" customHeight="1" x14ac:dyDescent="0.25">
      <c r="A168" s="22" t="s">
        <v>2324</v>
      </c>
      <c r="B168" s="22" t="s">
        <v>97</v>
      </c>
      <c r="C168" s="22" t="s">
        <v>3522</v>
      </c>
      <c r="D168" s="96" t="s">
        <v>77</v>
      </c>
    </row>
    <row r="169" spans="1:4" ht="12.75" customHeight="1" x14ac:dyDescent="0.25">
      <c r="A169" s="22" t="s">
        <v>2325</v>
      </c>
      <c r="B169" s="22" t="s">
        <v>97</v>
      </c>
      <c r="C169" s="22" t="s">
        <v>3523</v>
      </c>
      <c r="D169" s="96" t="s">
        <v>77</v>
      </c>
    </row>
    <row r="170" spans="1:4" ht="12.75" customHeight="1" x14ac:dyDescent="0.25">
      <c r="A170" s="22" t="s">
        <v>2326</v>
      </c>
      <c r="B170" s="22" t="s">
        <v>97</v>
      </c>
      <c r="C170" s="22" t="s">
        <v>3524</v>
      </c>
      <c r="D170" s="96" t="s">
        <v>77</v>
      </c>
    </row>
    <row r="171" spans="1:4" ht="12.75" customHeight="1" x14ac:dyDescent="0.25">
      <c r="A171" s="22" t="s">
        <v>2327</v>
      </c>
      <c r="B171" s="22" t="s">
        <v>97</v>
      </c>
      <c r="C171" s="22" t="s">
        <v>3525</v>
      </c>
      <c r="D171" s="96" t="s">
        <v>77</v>
      </c>
    </row>
    <row r="172" spans="1:4" ht="12.75" customHeight="1" x14ac:dyDescent="0.25">
      <c r="A172" s="22" t="s">
        <v>2328</v>
      </c>
      <c r="B172" s="22" t="s">
        <v>97</v>
      </c>
      <c r="C172" s="22" t="s">
        <v>3526</v>
      </c>
      <c r="D172" s="96" t="s">
        <v>77</v>
      </c>
    </row>
    <row r="173" spans="1:4" ht="12.75" customHeight="1" x14ac:dyDescent="0.25">
      <c r="A173" s="22" t="s">
        <v>2330</v>
      </c>
      <c r="B173" s="22" t="s">
        <v>97</v>
      </c>
      <c r="C173" s="22" t="s">
        <v>3527</v>
      </c>
      <c r="D173" s="96" t="s">
        <v>77</v>
      </c>
    </row>
    <row r="174" spans="1:4" ht="12.75" customHeight="1" x14ac:dyDescent="0.25">
      <c r="A174" s="22" t="s">
        <v>2331</v>
      </c>
      <c r="B174" s="22" t="s">
        <v>97</v>
      </c>
      <c r="C174" s="22" t="s">
        <v>3528</v>
      </c>
      <c r="D174" s="96" t="s">
        <v>77</v>
      </c>
    </row>
    <row r="175" spans="1:4" ht="12.75" customHeight="1" x14ac:dyDescent="0.25">
      <c r="A175" s="22" t="s">
        <v>2332</v>
      </c>
      <c r="B175" s="22" t="s">
        <v>97</v>
      </c>
      <c r="C175" s="22" t="s">
        <v>3529</v>
      </c>
      <c r="D175" s="96" t="s">
        <v>77</v>
      </c>
    </row>
    <row r="176" spans="1:4" ht="12.75" customHeight="1" x14ac:dyDescent="0.25">
      <c r="A176" s="22" t="s">
        <v>2333</v>
      </c>
      <c r="B176" s="22" t="s">
        <v>97</v>
      </c>
      <c r="C176" s="22" t="s">
        <v>4043</v>
      </c>
      <c r="D176" s="96" t="s">
        <v>77</v>
      </c>
    </row>
    <row r="177" spans="1:4" ht="12.75" customHeight="1" x14ac:dyDescent="0.25">
      <c r="A177" s="22" t="s">
        <v>2334</v>
      </c>
      <c r="B177" s="22" t="s">
        <v>97</v>
      </c>
      <c r="C177" s="22" t="s">
        <v>3530</v>
      </c>
      <c r="D177" s="96" t="s">
        <v>77</v>
      </c>
    </row>
    <row r="178" spans="1:4" ht="12.75" customHeight="1" x14ac:dyDescent="0.25">
      <c r="A178" s="22" t="s">
        <v>2335</v>
      </c>
      <c r="B178" s="22" t="s">
        <v>97</v>
      </c>
      <c r="C178" s="22" t="s">
        <v>3531</v>
      </c>
      <c r="D178" s="96" t="s">
        <v>77</v>
      </c>
    </row>
    <row r="179" spans="1:4" ht="12.75" customHeight="1" x14ac:dyDescent="0.25">
      <c r="A179" s="22" t="s">
        <v>2336</v>
      </c>
      <c r="B179" s="22" t="s">
        <v>97</v>
      </c>
      <c r="C179" s="22" t="s">
        <v>3532</v>
      </c>
      <c r="D179" s="96" t="s">
        <v>77</v>
      </c>
    </row>
    <row r="180" spans="1:4" ht="12.75" customHeight="1" x14ac:dyDescent="0.25">
      <c r="A180" s="22" t="s">
        <v>2337</v>
      </c>
      <c r="B180" s="22" t="s">
        <v>100</v>
      </c>
      <c r="C180" s="22" t="s">
        <v>2448</v>
      </c>
      <c r="D180" s="96" t="s">
        <v>77</v>
      </c>
    </row>
    <row r="181" spans="1:4" ht="12.75" customHeight="1" x14ac:dyDescent="0.25">
      <c r="A181" s="22" t="s">
        <v>2341</v>
      </c>
      <c r="B181" s="22" t="s">
        <v>100</v>
      </c>
      <c r="C181" s="22" t="s">
        <v>3533</v>
      </c>
      <c r="D181" s="96" t="s">
        <v>77</v>
      </c>
    </row>
    <row r="182" spans="1:4" ht="12.75" customHeight="1" x14ac:dyDescent="0.25">
      <c r="A182" s="22" t="s">
        <v>2342</v>
      </c>
      <c r="B182" s="22" t="s">
        <v>100</v>
      </c>
      <c r="C182" s="22" t="s">
        <v>3534</v>
      </c>
      <c r="D182" s="96" t="s">
        <v>77</v>
      </c>
    </row>
    <row r="183" spans="1:4" ht="12.75" customHeight="1" x14ac:dyDescent="0.25">
      <c r="A183" s="22" t="s">
        <v>2344</v>
      </c>
      <c r="B183" s="22" t="s">
        <v>100</v>
      </c>
      <c r="C183" s="22" t="s">
        <v>3535</v>
      </c>
      <c r="D183" s="96" t="s">
        <v>77</v>
      </c>
    </row>
    <row r="184" spans="1:4" ht="12.75" customHeight="1" x14ac:dyDescent="0.25">
      <c r="A184" s="22" t="s">
        <v>2345</v>
      </c>
      <c r="B184" s="22" t="s">
        <v>100</v>
      </c>
      <c r="C184" s="22" t="s">
        <v>3536</v>
      </c>
      <c r="D184" s="96" t="s">
        <v>77</v>
      </c>
    </row>
    <row r="185" spans="1:4" ht="12.75" customHeight="1" x14ac:dyDescent="0.25">
      <c r="A185" s="22" t="s">
        <v>2348</v>
      </c>
      <c r="B185" s="22" t="s">
        <v>100</v>
      </c>
      <c r="C185" s="22" t="s">
        <v>3537</v>
      </c>
      <c r="D185" s="96" t="s">
        <v>77</v>
      </c>
    </row>
    <row r="186" spans="1:4" ht="12.75" customHeight="1" x14ac:dyDescent="0.25">
      <c r="A186" s="22" t="s">
        <v>2351</v>
      </c>
      <c r="B186" s="22" t="s">
        <v>100</v>
      </c>
      <c r="C186" s="22" t="s">
        <v>3538</v>
      </c>
      <c r="D186" s="96" t="s">
        <v>77</v>
      </c>
    </row>
    <row r="187" spans="1:4" ht="12.75" customHeight="1" x14ac:dyDescent="0.25">
      <c r="A187" s="22" t="s">
        <v>2352</v>
      </c>
      <c r="B187" s="22" t="s">
        <v>100</v>
      </c>
      <c r="C187" s="22" t="s">
        <v>3539</v>
      </c>
      <c r="D187" s="96" t="s">
        <v>77</v>
      </c>
    </row>
    <row r="188" spans="1:4" ht="12.75" customHeight="1" x14ac:dyDescent="0.25">
      <c r="A188" s="22" t="s">
        <v>2353</v>
      </c>
      <c r="B188" s="22" t="s">
        <v>100</v>
      </c>
      <c r="C188" s="22" t="s">
        <v>3540</v>
      </c>
      <c r="D188" s="96" t="s">
        <v>77</v>
      </c>
    </row>
    <row r="189" spans="1:4" ht="12.75" customHeight="1" x14ac:dyDescent="0.25">
      <c r="A189" s="22" t="s">
        <v>2355</v>
      </c>
      <c r="B189" s="22" t="s">
        <v>100</v>
      </c>
      <c r="C189" s="22" t="s">
        <v>3541</v>
      </c>
      <c r="D189" s="96" t="s">
        <v>77</v>
      </c>
    </row>
    <row r="190" spans="1:4" ht="12.75" customHeight="1" x14ac:dyDescent="0.25">
      <c r="A190" s="22" t="s">
        <v>2358</v>
      </c>
      <c r="B190" s="22" t="s">
        <v>100</v>
      </c>
      <c r="C190" s="22" t="s">
        <v>3545</v>
      </c>
      <c r="D190" s="96" t="s">
        <v>77</v>
      </c>
    </row>
    <row r="191" spans="1:4" ht="12.75" customHeight="1" x14ac:dyDescent="0.25">
      <c r="A191" s="22" t="s">
        <v>2359</v>
      </c>
      <c r="B191" s="22" t="s">
        <v>100</v>
      </c>
      <c r="C191" s="22" t="s">
        <v>3547</v>
      </c>
      <c r="D191" s="96" t="s">
        <v>77</v>
      </c>
    </row>
    <row r="192" spans="1:4" ht="12.75" customHeight="1" x14ac:dyDescent="0.25">
      <c r="A192" s="22" t="s">
        <v>2360</v>
      </c>
      <c r="B192" s="22" t="s">
        <v>100</v>
      </c>
      <c r="C192" s="22" t="s">
        <v>3549</v>
      </c>
      <c r="D192" s="96" t="s">
        <v>77</v>
      </c>
    </row>
    <row r="193" spans="1:4" ht="12.75" customHeight="1" x14ac:dyDescent="0.25">
      <c r="A193" s="22" t="s">
        <v>2361</v>
      </c>
      <c r="B193" s="22" t="s">
        <v>100</v>
      </c>
      <c r="C193" s="22" t="s">
        <v>3551</v>
      </c>
      <c r="D193" s="96" t="s">
        <v>77</v>
      </c>
    </row>
    <row r="194" spans="1:4" ht="12.75" customHeight="1" x14ac:dyDescent="0.25">
      <c r="A194" s="22" t="s">
        <v>2362</v>
      </c>
      <c r="B194" s="22" t="s">
        <v>100</v>
      </c>
      <c r="C194" s="22" t="s">
        <v>3553</v>
      </c>
      <c r="D194" s="96" t="s">
        <v>77</v>
      </c>
    </row>
    <row r="195" spans="1:4" ht="12.75" customHeight="1" x14ac:dyDescent="0.25">
      <c r="A195" s="22" t="s">
        <v>2363</v>
      </c>
      <c r="B195" s="22" t="s">
        <v>100</v>
      </c>
      <c r="C195" s="22" t="s">
        <v>3555</v>
      </c>
      <c r="D195" s="96" t="s">
        <v>77</v>
      </c>
    </row>
    <row r="196" spans="1:4" ht="12.75" customHeight="1" x14ac:dyDescent="0.25">
      <c r="A196" s="22" t="s">
        <v>2365</v>
      </c>
      <c r="B196" s="22" t="s">
        <v>100</v>
      </c>
      <c r="C196" s="22" t="s">
        <v>3559</v>
      </c>
      <c r="D196" s="96" t="s">
        <v>77</v>
      </c>
    </row>
    <row r="197" spans="1:4" ht="12.75" customHeight="1" x14ac:dyDescent="0.25">
      <c r="A197" s="22" t="s">
        <v>2366</v>
      </c>
      <c r="B197" s="22" t="s">
        <v>100</v>
      </c>
      <c r="C197" s="22" t="s">
        <v>3561</v>
      </c>
      <c r="D197" s="96" t="s">
        <v>77</v>
      </c>
    </row>
    <row r="198" spans="1:4" ht="12.75" customHeight="1" x14ac:dyDescent="0.25">
      <c r="A198" s="22" t="s">
        <v>2367</v>
      </c>
      <c r="B198" s="22" t="s">
        <v>100</v>
      </c>
      <c r="C198" s="22" t="s">
        <v>3563</v>
      </c>
      <c r="D198" s="96" t="s">
        <v>77</v>
      </c>
    </row>
    <row r="199" spans="1:4" ht="12.75" customHeight="1" x14ac:dyDescent="0.25">
      <c r="A199" s="22" t="s">
        <v>2368</v>
      </c>
      <c r="B199" s="22" t="s">
        <v>100</v>
      </c>
      <c r="C199" s="22" t="s">
        <v>3565</v>
      </c>
      <c r="D199" s="96" t="s">
        <v>77</v>
      </c>
    </row>
    <row r="200" spans="1:4" ht="12.75" customHeight="1" x14ac:dyDescent="0.25">
      <c r="A200" s="22" t="s">
        <v>2369</v>
      </c>
      <c r="B200" s="22" t="s">
        <v>100</v>
      </c>
      <c r="C200" s="22" t="s">
        <v>3567</v>
      </c>
      <c r="D200" s="96" t="s">
        <v>77</v>
      </c>
    </row>
    <row r="201" spans="1:4" ht="12.75" customHeight="1" x14ac:dyDescent="0.25">
      <c r="A201" s="22" t="s">
        <v>2370</v>
      </c>
      <c r="B201" s="22" t="s">
        <v>100</v>
      </c>
      <c r="C201" s="22" t="s">
        <v>3569</v>
      </c>
      <c r="D201" s="96" t="s">
        <v>77</v>
      </c>
    </row>
    <row r="202" spans="1:4" ht="12.75" customHeight="1" x14ac:dyDescent="0.25">
      <c r="A202" s="22" t="s">
        <v>2372</v>
      </c>
      <c r="B202" s="22" t="s">
        <v>100</v>
      </c>
      <c r="C202" s="22" t="s">
        <v>3574</v>
      </c>
      <c r="D202" s="96" t="s">
        <v>77</v>
      </c>
    </row>
    <row r="203" spans="1:4" ht="12.75" customHeight="1" x14ac:dyDescent="0.25">
      <c r="A203" s="22" t="s">
        <v>2373</v>
      </c>
      <c r="B203" s="22" t="s">
        <v>100</v>
      </c>
      <c r="C203" s="22" t="s">
        <v>3576</v>
      </c>
      <c r="D203" s="96" t="s">
        <v>77</v>
      </c>
    </row>
    <row r="204" spans="1:4" ht="12.75" customHeight="1" x14ac:dyDescent="0.25">
      <c r="A204" s="22" t="s">
        <v>2374</v>
      </c>
      <c r="B204" s="22" t="s">
        <v>100</v>
      </c>
      <c r="C204" s="22" t="s">
        <v>3578</v>
      </c>
      <c r="D204" s="96" t="s">
        <v>77</v>
      </c>
    </row>
    <row r="205" spans="1:4" ht="12.75" customHeight="1" x14ac:dyDescent="0.25">
      <c r="A205" s="22" t="s">
        <v>2376</v>
      </c>
      <c r="B205" s="22" t="s">
        <v>100</v>
      </c>
      <c r="C205" s="22" t="s">
        <v>3580</v>
      </c>
      <c r="D205" s="96" t="s">
        <v>77</v>
      </c>
    </row>
    <row r="206" spans="1:4" ht="12.75" customHeight="1" x14ac:dyDescent="0.25">
      <c r="A206" s="22" t="s">
        <v>2377</v>
      </c>
      <c r="B206" s="22" t="s">
        <v>100</v>
      </c>
      <c r="C206" s="22" t="s">
        <v>3582</v>
      </c>
      <c r="D206" s="96" t="s">
        <v>77</v>
      </c>
    </row>
    <row r="207" spans="1:4" ht="12.75" customHeight="1" x14ac:dyDescent="0.25">
      <c r="A207" s="22" t="s">
        <v>2378</v>
      </c>
      <c r="B207" s="22" t="s">
        <v>100</v>
      </c>
      <c r="C207" s="22" t="s">
        <v>3584</v>
      </c>
      <c r="D207" s="96" t="s">
        <v>77</v>
      </c>
    </row>
    <row r="208" spans="1:4" ht="12.75" customHeight="1" x14ac:dyDescent="0.25">
      <c r="A208" s="22" t="s">
        <v>2379</v>
      </c>
      <c r="B208" s="22" t="s">
        <v>106</v>
      </c>
      <c r="C208" s="22" t="s">
        <v>2449</v>
      </c>
      <c r="D208" s="97" t="s">
        <v>77</v>
      </c>
    </row>
    <row r="209" spans="1:4" ht="12.75" customHeight="1" x14ac:dyDescent="0.25">
      <c r="A209" s="22" t="s">
        <v>2380</v>
      </c>
      <c r="B209" s="22" t="s">
        <v>106</v>
      </c>
      <c r="C209" s="22" t="s">
        <v>3589</v>
      </c>
      <c r="D209" s="97" t="s">
        <v>77</v>
      </c>
    </row>
    <row r="210" spans="1:4" ht="12.75" customHeight="1" x14ac:dyDescent="0.25">
      <c r="A210" s="22" t="s">
        <v>2381</v>
      </c>
      <c r="B210" s="22" t="s">
        <v>106</v>
      </c>
      <c r="C210" s="22" t="s">
        <v>3591</v>
      </c>
      <c r="D210" s="97" t="s">
        <v>77</v>
      </c>
    </row>
    <row r="211" spans="1:4" ht="12.75" customHeight="1" x14ac:dyDescent="0.25">
      <c r="A211" s="22" t="s">
        <v>2382</v>
      </c>
      <c r="B211" s="22" t="s">
        <v>106</v>
      </c>
      <c r="C211" s="22" t="s">
        <v>3593</v>
      </c>
      <c r="D211" s="97" t="s">
        <v>77</v>
      </c>
    </row>
    <row r="212" spans="1:4" ht="12.75" customHeight="1" x14ac:dyDescent="0.25">
      <c r="A212" s="22" t="s">
        <v>2383</v>
      </c>
      <c r="B212" s="22" t="s">
        <v>106</v>
      </c>
      <c r="C212" s="22" t="s">
        <v>3595</v>
      </c>
      <c r="D212" s="97" t="s">
        <v>77</v>
      </c>
    </row>
    <row r="213" spans="1:4" ht="12.75" customHeight="1" x14ac:dyDescent="0.25">
      <c r="A213" s="22" t="s">
        <v>2384</v>
      </c>
      <c r="B213" s="22" t="s">
        <v>106</v>
      </c>
      <c r="C213" s="22" t="s">
        <v>4044</v>
      </c>
      <c r="D213" s="97" t="s">
        <v>77</v>
      </c>
    </row>
    <row r="214" spans="1:4" ht="12.75" customHeight="1" x14ac:dyDescent="0.25">
      <c r="A214" s="22" t="s">
        <v>2385</v>
      </c>
      <c r="B214" s="22" t="s">
        <v>106</v>
      </c>
      <c r="C214" s="22" t="s">
        <v>3597</v>
      </c>
      <c r="D214" s="97" t="s">
        <v>77</v>
      </c>
    </row>
    <row r="215" spans="1:4" ht="12.75" customHeight="1" x14ac:dyDescent="0.25">
      <c r="A215" s="22" t="s">
        <v>2386</v>
      </c>
      <c r="B215" s="22" t="s">
        <v>106</v>
      </c>
      <c r="C215" s="22" t="s">
        <v>3600</v>
      </c>
      <c r="D215" s="97" t="s">
        <v>77</v>
      </c>
    </row>
    <row r="216" spans="1:4" ht="12.75" customHeight="1" x14ac:dyDescent="0.25">
      <c r="A216" s="22" t="s">
        <v>2387</v>
      </c>
      <c r="B216" s="22" t="s">
        <v>106</v>
      </c>
      <c r="C216" s="22" t="s">
        <v>3602</v>
      </c>
      <c r="D216" s="97" t="s">
        <v>77</v>
      </c>
    </row>
    <row r="217" spans="1:4" ht="12.75" customHeight="1" x14ac:dyDescent="0.25">
      <c r="A217" s="22" t="s">
        <v>2388</v>
      </c>
      <c r="B217" s="22" t="s">
        <v>106</v>
      </c>
      <c r="C217" s="22" t="s">
        <v>3604</v>
      </c>
      <c r="D217" s="97" t="s">
        <v>77</v>
      </c>
    </row>
    <row r="218" spans="1:4" ht="12.75" customHeight="1" x14ac:dyDescent="0.25">
      <c r="A218" s="22" t="s">
        <v>2389</v>
      </c>
      <c r="B218" s="22" t="s">
        <v>106</v>
      </c>
      <c r="C218" s="22" t="s">
        <v>3606</v>
      </c>
      <c r="D218" s="97" t="s">
        <v>77</v>
      </c>
    </row>
    <row r="219" spans="1:4" ht="12.75" customHeight="1" x14ac:dyDescent="0.25">
      <c r="A219" s="22" t="s">
        <v>2390</v>
      </c>
      <c r="B219" s="22" t="s">
        <v>106</v>
      </c>
      <c r="C219" s="22" t="s">
        <v>3608</v>
      </c>
      <c r="D219" s="97" t="s">
        <v>77</v>
      </c>
    </row>
    <row r="220" spans="1:4" ht="12.75" customHeight="1" x14ac:dyDescent="0.25">
      <c r="A220" s="22" t="s">
        <v>2391</v>
      </c>
      <c r="B220" s="22" t="s">
        <v>106</v>
      </c>
      <c r="C220" s="22" t="s">
        <v>3610</v>
      </c>
      <c r="D220" s="97" t="s">
        <v>77</v>
      </c>
    </row>
    <row r="221" spans="1:4" ht="12.75" customHeight="1" x14ac:dyDescent="0.25">
      <c r="A221" s="22" t="s">
        <v>2392</v>
      </c>
      <c r="B221" s="22" t="s">
        <v>106</v>
      </c>
      <c r="C221" s="22" t="s">
        <v>3612</v>
      </c>
      <c r="D221" s="97" t="s">
        <v>77</v>
      </c>
    </row>
    <row r="222" spans="1:4" ht="12.75" customHeight="1" x14ac:dyDescent="0.25">
      <c r="A222" s="22" t="s">
        <v>2393</v>
      </c>
      <c r="B222" s="22" t="s">
        <v>106</v>
      </c>
      <c r="C222" s="22" t="s">
        <v>3614</v>
      </c>
      <c r="D222" s="97" t="s">
        <v>77</v>
      </c>
    </row>
    <row r="223" spans="1:4" ht="12.75" customHeight="1" x14ac:dyDescent="0.25">
      <c r="A223" s="22" t="s">
        <v>2394</v>
      </c>
      <c r="B223" s="22" t="s">
        <v>106</v>
      </c>
      <c r="C223" s="22" t="s">
        <v>3616</v>
      </c>
      <c r="D223" s="97" t="s">
        <v>77</v>
      </c>
    </row>
    <row r="224" spans="1:4" ht="12.75" customHeight="1" x14ac:dyDescent="0.25">
      <c r="A224" s="22" t="s">
        <v>2395</v>
      </c>
      <c r="B224" s="22" t="s">
        <v>106</v>
      </c>
      <c r="C224" s="22" t="s">
        <v>3618</v>
      </c>
      <c r="D224" s="97" t="s">
        <v>77</v>
      </c>
    </row>
    <row r="225" spans="1:4" ht="12.75" customHeight="1" x14ac:dyDescent="0.25">
      <c r="A225" s="22" t="s">
        <v>2396</v>
      </c>
      <c r="B225" s="22" t="s">
        <v>106</v>
      </c>
      <c r="C225" s="22" t="s">
        <v>3620</v>
      </c>
      <c r="D225" s="97" t="s">
        <v>77</v>
      </c>
    </row>
    <row r="226" spans="1:4" ht="12.75" customHeight="1" x14ac:dyDescent="0.25">
      <c r="A226" s="22" t="s">
        <v>2397</v>
      </c>
      <c r="B226" s="22" t="s">
        <v>106</v>
      </c>
      <c r="C226" s="22" t="s">
        <v>3622</v>
      </c>
      <c r="D226" s="97" t="s">
        <v>77</v>
      </c>
    </row>
    <row r="227" spans="1:4" ht="12.75" customHeight="1" x14ac:dyDescent="0.25">
      <c r="A227" s="22" t="s">
        <v>2400</v>
      </c>
      <c r="B227" s="22" t="s">
        <v>106</v>
      </c>
      <c r="C227" s="22" t="s">
        <v>3626</v>
      </c>
      <c r="D227" s="97" t="s">
        <v>77</v>
      </c>
    </row>
    <row r="228" spans="1:4" ht="12.75" customHeight="1" x14ac:dyDescent="0.25">
      <c r="A228" s="22" t="s">
        <v>2401</v>
      </c>
      <c r="B228" s="22" t="s">
        <v>106</v>
      </c>
      <c r="C228" s="22" t="s">
        <v>3628</v>
      </c>
      <c r="D228" s="97" t="s">
        <v>77</v>
      </c>
    </row>
    <row r="229" spans="1:4" ht="12.75" customHeight="1" x14ac:dyDescent="0.25">
      <c r="A229" s="22" t="s">
        <v>2402</v>
      </c>
      <c r="B229" s="22" t="s">
        <v>106</v>
      </c>
      <c r="C229" s="22" t="s">
        <v>3630</v>
      </c>
      <c r="D229" s="97" t="s">
        <v>77</v>
      </c>
    </row>
    <row r="230" spans="1:4" ht="12.75" customHeight="1" x14ac:dyDescent="0.25">
      <c r="A230" s="22" t="s">
        <v>2403</v>
      </c>
      <c r="B230" s="22" t="s">
        <v>106</v>
      </c>
      <c r="C230" s="22" t="s">
        <v>3631</v>
      </c>
      <c r="D230" s="97" t="s">
        <v>77</v>
      </c>
    </row>
    <row r="231" spans="1:4" ht="12.75" customHeight="1" x14ac:dyDescent="0.25">
      <c r="A231" s="22" t="s">
        <v>2404</v>
      </c>
      <c r="B231" s="22" t="s">
        <v>106</v>
      </c>
      <c r="C231" s="22" t="s">
        <v>3632</v>
      </c>
      <c r="D231" s="97" t="s">
        <v>77</v>
      </c>
    </row>
    <row r="232" spans="1:4" ht="12.75" customHeight="1" x14ac:dyDescent="0.25">
      <c r="A232" s="22" t="s">
        <v>2405</v>
      </c>
      <c r="B232" s="22" t="s">
        <v>106</v>
      </c>
      <c r="C232" s="22" t="s">
        <v>3633</v>
      </c>
      <c r="D232" s="97" t="s">
        <v>77</v>
      </c>
    </row>
    <row r="233" spans="1:4" ht="12.75" customHeight="1" x14ac:dyDescent="0.25">
      <c r="A233" s="22" t="s">
        <v>2406</v>
      </c>
      <c r="B233" s="22" t="s">
        <v>106</v>
      </c>
      <c r="C233" s="22" t="s">
        <v>3634</v>
      </c>
      <c r="D233" s="97" t="s">
        <v>77</v>
      </c>
    </row>
    <row r="234" spans="1:4" ht="12.75" customHeight="1" x14ac:dyDescent="0.25">
      <c r="A234" s="22" t="s">
        <v>2407</v>
      </c>
      <c r="B234" s="22" t="s">
        <v>106</v>
      </c>
      <c r="C234" s="22" t="s">
        <v>3635</v>
      </c>
      <c r="D234" s="97" t="s">
        <v>77</v>
      </c>
    </row>
    <row r="235" spans="1:4" ht="12.75" customHeight="1" x14ac:dyDescent="0.25">
      <c r="A235" s="22" t="s">
        <v>2408</v>
      </c>
      <c r="B235" s="22" t="s">
        <v>106</v>
      </c>
      <c r="C235" s="22" t="s">
        <v>3636</v>
      </c>
      <c r="D235" s="97" t="s">
        <v>77</v>
      </c>
    </row>
    <row r="236" spans="1:4" ht="12.75" customHeight="1" x14ac:dyDescent="0.25">
      <c r="A236" s="22" t="s">
        <v>2409</v>
      </c>
      <c r="B236" s="22" t="s">
        <v>106</v>
      </c>
      <c r="C236" s="22" t="s">
        <v>3637</v>
      </c>
      <c r="D236" s="97" t="s">
        <v>77</v>
      </c>
    </row>
    <row r="237" spans="1:4" ht="12.75" customHeight="1" x14ac:dyDescent="0.25">
      <c r="A237" s="22" t="s">
        <v>2410</v>
      </c>
      <c r="B237" s="22" t="s">
        <v>106</v>
      </c>
      <c r="C237" s="22" t="s">
        <v>3638</v>
      </c>
      <c r="D237" s="97" t="s">
        <v>77</v>
      </c>
    </row>
    <row r="238" spans="1:4" ht="12.75" customHeight="1" x14ac:dyDescent="0.25">
      <c r="A238" s="22" t="s">
        <v>2411</v>
      </c>
      <c r="B238" s="22" t="s">
        <v>106</v>
      </c>
      <c r="C238" s="22" t="s">
        <v>3639</v>
      </c>
      <c r="D238" s="97" t="s">
        <v>77</v>
      </c>
    </row>
    <row r="239" spans="1:4" ht="12.75" customHeight="1" x14ac:dyDescent="0.25">
      <c r="A239" s="22" t="s">
        <v>2412</v>
      </c>
      <c r="B239" s="22" t="s">
        <v>106</v>
      </c>
      <c r="C239" s="22" t="s">
        <v>3640</v>
      </c>
      <c r="D239" s="97" t="s">
        <v>77</v>
      </c>
    </row>
    <row r="240" spans="1:4" ht="12.75" customHeight="1" x14ac:dyDescent="0.25">
      <c r="A240" s="22" t="s">
        <v>2414</v>
      </c>
      <c r="B240" s="22" t="s">
        <v>106</v>
      </c>
      <c r="C240" s="22" t="s">
        <v>3641</v>
      </c>
      <c r="D240" s="97" t="s">
        <v>77</v>
      </c>
    </row>
    <row r="241" spans="1:4" ht="12.75" customHeight="1" x14ac:dyDescent="0.25">
      <c r="A241" s="22" t="s">
        <v>2415</v>
      </c>
      <c r="B241" s="22" t="s">
        <v>106</v>
      </c>
      <c r="C241" s="22" t="s">
        <v>3642</v>
      </c>
      <c r="D241" s="97" t="s">
        <v>77</v>
      </c>
    </row>
    <row r="242" spans="1:4" ht="12.75" customHeight="1" x14ac:dyDescent="0.25">
      <c r="A242" s="22" t="s">
        <v>2416</v>
      </c>
      <c r="B242" s="22" t="s">
        <v>106</v>
      </c>
      <c r="C242" s="22" t="s">
        <v>3643</v>
      </c>
      <c r="D242" s="97" t="s">
        <v>77</v>
      </c>
    </row>
    <row r="243" spans="1:4" ht="12.75" customHeight="1" x14ac:dyDescent="0.25">
      <c r="A243" s="22" t="s">
        <v>2417</v>
      </c>
      <c r="B243" s="22" t="s">
        <v>106</v>
      </c>
      <c r="C243" s="22" t="s">
        <v>3644</v>
      </c>
      <c r="D243" s="97" t="s">
        <v>77</v>
      </c>
    </row>
    <row r="244" spans="1:4" ht="12.75" customHeight="1" x14ac:dyDescent="0.25">
      <c r="A244" s="22" t="s">
        <v>2418</v>
      </c>
      <c r="B244" s="22" t="s">
        <v>106</v>
      </c>
      <c r="C244" s="22" t="s">
        <v>3645</v>
      </c>
      <c r="D244" s="97" t="s">
        <v>77</v>
      </c>
    </row>
    <row r="245" spans="1:4" ht="12.75" customHeight="1" x14ac:dyDescent="0.25">
      <c r="A245" s="22" t="s">
        <v>2419</v>
      </c>
      <c r="B245" s="22" t="s">
        <v>106</v>
      </c>
      <c r="C245" s="22" t="s">
        <v>3646</v>
      </c>
      <c r="D245" s="97" t="s">
        <v>77</v>
      </c>
    </row>
    <row r="246" spans="1:4" ht="12.75" customHeight="1" x14ac:dyDescent="0.25">
      <c r="A246" s="22" t="s">
        <v>2420</v>
      </c>
      <c r="B246" s="22" t="s">
        <v>106</v>
      </c>
      <c r="C246" s="22" t="s">
        <v>3647</v>
      </c>
      <c r="D246" s="97" t="s">
        <v>77</v>
      </c>
    </row>
    <row r="247" spans="1:4" ht="12.75" customHeight="1" x14ac:dyDescent="0.25">
      <c r="A247" s="22" t="s">
        <v>4745</v>
      </c>
      <c r="B247" s="22" t="s">
        <v>85</v>
      </c>
      <c r="C247" s="22" t="s">
        <v>5180</v>
      </c>
      <c r="D247" s="61" t="s">
        <v>77</v>
      </c>
    </row>
    <row r="248" spans="1:4" ht="12.75" customHeight="1" x14ac:dyDescent="0.25">
      <c r="A248" s="22" t="s">
        <v>4746</v>
      </c>
      <c r="B248" s="22" t="s">
        <v>85</v>
      </c>
      <c r="C248" s="22" t="s">
        <v>5181</v>
      </c>
      <c r="D248" s="61" t="s">
        <v>77</v>
      </c>
    </row>
    <row r="249" spans="1:4" ht="12.75" customHeight="1" x14ac:dyDescent="0.25">
      <c r="A249" s="22" t="s">
        <v>4748</v>
      </c>
      <c r="B249" s="22" t="s">
        <v>85</v>
      </c>
      <c r="C249" s="22" t="s">
        <v>5182</v>
      </c>
      <c r="D249" s="61" t="s">
        <v>77</v>
      </c>
    </row>
    <row r="250" spans="1:4" ht="12.75" customHeight="1" x14ac:dyDescent="0.25">
      <c r="A250" s="22" t="s">
        <v>4749</v>
      </c>
      <c r="B250" s="22" t="s">
        <v>85</v>
      </c>
      <c r="C250" s="22" t="s">
        <v>5183</v>
      </c>
      <c r="D250" s="61" t="s">
        <v>77</v>
      </c>
    </row>
    <row r="251" spans="1:4" ht="12.75" customHeight="1" x14ac:dyDescent="0.25">
      <c r="A251" s="22" t="s">
        <v>4751</v>
      </c>
      <c r="B251" s="22" t="s">
        <v>85</v>
      </c>
      <c r="C251" s="22" t="s">
        <v>3434</v>
      </c>
      <c r="D251" s="61" t="s">
        <v>77</v>
      </c>
    </row>
    <row r="252" spans="1:4" ht="12.75" customHeight="1" x14ac:dyDescent="0.25">
      <c r="A252" s="22" t="s">
        <v>4752</v>
      </c>
      <c r="B252" s="22" t="s">
        <v>85</v>
      </c>
      <c r="C252" s="22" t="s">
        <v>5184</v>
      </c>
      <c r="D252" s="61" t="s">
        <v>77</v>
      </c>
    </row>
    <row r="253" spans="1:4" ht="12.75" customHeight="1" x14ac:dyDescent="0.25">
      <c r="A253" s="22" t="s">
        <v>4754</v>
      </c>
      <c r="B253" s="22" t="s">
        <v>85</v>
      </c>
      <c r="C253" s="22" t="s">
        <v>5185</v>
      </c>
      <c r="D253" s="61" t="s">
        <v>77</v>
      </c>
    </row>
    <row r="254" spans="1:4" ht="12.75" customHeight="1" x14ac:dyDescent="0.25">
      <c r="A254" s="22" t="s">
        <v>4755</v>
      </c>
      <c r="B254" s="22" t="s">
        <v>85</v>
      </c>
      <c r="C254" s="22" t="s">
        <v>5186</v>
      </c>
      <c r="D254" s="61" t="s">
        <v>77</v>
      </c>
    </row>
    <row r="255" spans="1:4" ht="12.75" customHeight="1" x14ac:dyDescent="0.25">
      <c r="A255" s="22" t="s">
        <v>4757</v>
      </c>
      <c r="B255" s="22" t="s">
        <v>85</v>
      </c>
      <c r="C255" s="22" t="s">
        <v>5187</v>
      </c>
      <c r="D255" s="61" t="s">
        <v>77</v>
      </c>
    </row>
    <row r="256" spans="1:4" ht="12.75" customHeight="1" x14ac:dyDescent="0.25">
      <c r="A256" s="22" t="s">
        <v>4758</v>
      </c>
      <c r="B256" s="22" t="s">
        <v>85</v>
      </c>
      <c r="C256" s="22" t="s">
        <v>5188</v>
      </c>
      <c r="D256" s="61" t="s">
        <v>77</v>
      </c>
    </row>
    <row r="257" spans="1:4" ht="12.75" customHeight="1" x14ac:dyDescent="0.25">
      <c r="A257" s="22" t="s">
        <v>4760</v>
      </c>
      <c r="B257" s="22" t="s">
        <v>85</v>
      </c>
      <c r="C257" s="22" t="s">
        <v>5189</v>
      </c>
      <c r="D257" s="61" t="s">
        <v>77</v>
      </c>
    </row>
    <row r="258" spans="1:4" ht="12.75" customHeight="1" x14ac:dyDescent="0.25">
      <c r="A258" s="22" t="s">
        <v>4761</v>
      </c>
      <c r="B258" s="22" t="s">
        <v>85</v>
      </c>
      <c r="C258" s="22" t="s">
        <v>5190</v>
      </c>
      <c r="D258" s="61" t="s">
        <v>77</v>
      </c>
    </row>
    <row r="259" spans="1:4" ht="12.75" customHeight="1" x14ac:dyDescent="0.25">
      <c r="A259" s="22" t="s">
        <v>4304</v>
      </c>
      <c r="B259" s="22" t="s">
        <v>93</v>
      </c>
      <c r="C259" s="22" t="s">
        <v>3468</v>
      </c>
      <c r="D259" s="61" t="s">
        <v>88</v>
      </c>
    </row>
    <row r="260" spans="1:4" ht="12.75" customHeight="1" x14ac:dyDescent="0.25">
      <c r="A260" s="22" t="s">
        <v>4305</v>
      </c>
      <c r="B260" s="22" t="s">
        <v>93</v>
      </c>
      <c r="C260" s="22" t="s">
        <v>4935</v>
      </c>
      <c r="D260" s="61" t="s">
        <v>88</v>
      </c>
    </row>
    <row r="261" spans="1:4" ht="12.75" customHeight="1" x14ac:dyDescent="0.25">
      <c r="A261" s="22" t="s">
        <v>4306</v>
      </c>
      <c r="B261" s="22" t="s">
        <v>93</v>
      </c>
      <c r="C261" s="22" t="s">
        <v>4936</v>
      </c>
      <c r="D261" s="61" t="s">
        <v>88</v>
      </c>
    </row>
    <row r="262" spans="1:4" ht="12.75" customHeight="1" x14ac:dyDescent="0.25">
      <c r="A262" s="22" t="s">
        <v>4307</v>
      </c>
      <c r="B262" s="22" t="s">
        <v>93</v>
      </c>
      <c r="C262" s="22" t="s">
        <v>4937</v>
      </c>
      <c r="D262" s="61" t="s">
        <v>88</v>
      </c>
    </row>
    <row r="263" spans="1:4" ht="12.75" customHeight="1" x14ac:dyDescent="0.25">
      <c r="A263" s="22" t="s">
        <v>4345</v>
      </c>
      <c r="B263" s="22" t="s">
        <v>97</v>
      </c>
      <c r="C263" s="22" t="s">
        <v>4960</v>
      </c>
      <c r="D263" s="61" t="s">
        <v>77</v>
      </c>
    </row>
    <row r="264" spans="1:4" ht="12.75" customHeight="1" x14ac:dyDescent="0.25">
      <c r="A264" s="22" t="s">
        <v>4346</v>
      </c>
      <c r="B264" s="22" t="s">
        <v>97</v>
      </c>
      <c r="C264" s="22" t="s">
        <v>4961</v>
      </c>
      <c r="D264" s="61" t="s">
        <v>77</v>
      </c>
    </row>
    <row r="265" spans="1:4" ht="12.75" customHeight="1" x14ac:dyDescent="0.25">
      <c r="A265" s="22" t="s">
        <v>4348</v>
      </c>
      <c r="B265" s="22" t="s">
        <v>97</v>
      </c>
      <c r="C265" s="22" t="s">
        <v>4962</v>
      </c>
      <c r="D265" s="61" t="s">
        <v>77</v>
      </c>
    </row>
    <row r="266" spans="1:4" ht="12.75" customHeight="1" x14ac:dyDescent="0.25">
      <c r="A266" s="22" t="s">
        <v>4349</v>
      </c>
      <c r="B266" s="22" t="s">
        <v>97</v>
      </c>
      <c r="C266" s="22" t="s">
        <v>4963</v>
      </c>
      <c r="D266" s="61" t="s">
        <v>77</v>
      </c>
    </row>
    <row r="267" spans="1:4" ht="12.75" customHeight="1" x14ac:dyDescent="0.25">
      <c r="A267" s="22" t="s">
        <v>4351</v>
      </c>
      <c r="B267" s="22" t="s">
        <v>97</v>
      </c>
      <c r="C267" s="22" t="s">
        <v>4964</v>
      </c>
      <c r="D267" s="61" t="s">
        <v>77</v>
      </c>
    </row>
    <row r="268" spans="1:4" ht="12.75" customHeight="1" x14ac:dyDescent="0.25">
      <c r="A268" s="22" t="s">
        <v>4352</v>
      </c>
      <c r="B268" s="22" t="s">
        <v>97</v>
      </c>
      <c r="C268" s="22" t="s">
        <v>4965</v>
      </c>
      <c r="D268" s="61" t="s">
        <v>77</v>
      </c>
    </row>
    <row r="269" spans="1:4" ht="12.75" customHeight="1" x14ac:dyDescent="0.25">
      <c r="A269" s="22" t="s">
        <v>4354</v>
      </c>
      <c r="B269" s="22" t="s">
        <v>97</v>
      </c>
      <c r="C269" s="22" t="s">
        <v>4966</v>
      </c>
      <c r="D269" s="61" t="s">
        <v>77</v>
      </c>
    </row>
    <row r="270" spans="1:4" ht="12.75" customHeight="1" x14ac:dyDescent="0.25">
      <c r="A270" s="22" t="s">
        <v>4355</v>
      </c>
      <c r="B270" s="22" t="s">
        <v>97</v>
      </c>
      <c r="C270" s="22" t="s">
        <v>4967</v>
      </c>
      <c r="D270" s="61" t="s">
        <v>77</v>
      </c>
    </row>
    <row r="271" spans="1:4" ht="12.75" customHeight="1" x14ac:dyDescent="0.25">
      <c r="A271" s="22" t="s">
        <v>4357</v>
      </c>
      <c r="B271" s="22" t="s">
        <v>97</v>
      </c>
      <c r="C271" s="22" t="s">
        <v>4968</v>
      </c>
      <c r="D271" s="61" t="s">
        <v>77</v>
      </c>
    </row>
    <row r="272" spans="1:4" ht="12.75" customHeight="1" x14ac:dyDescent="0.25">
      <c r="A272" s="22" t="s">
        <v>4358</v>
      </c>
      <c r="B272" s="22" t="s">
        <v>97</v>
      </c>
      <c r="C272" s="22" t="s">
        <v>4969</v>
      </c>
      <c r="D272" s="61" t="s">
        <v>77</v>
      </c>
    </row>
    <row r="273" spans="1:4" ht="12.75" customHeight="1" x14ac:dyDescent="0.25">
      <c r="A273" s="22" t="s">
        <v>4361</v>
      </c>
      <c r="B273" s="22" t="s">
        <v>97</v>
      </c>
      <c r="C273" s="22" t="s">
        <v>4970</v>
      </c>
      <c r="D273" s="61" t="s">
        <v>77</v>
      </c>
    </row>
    <row r="274" spans="1:4" ht="12.75" customHeight="1" x14ac:dyDescent="0.25">
      <c r="A274" s="22" t="s">
        <v>4327</v>
      </c>
      <c r="B274" s="22" t="s">
        <v>100</v>
      </c>
      <c r="C274" s="22" t="s">
        <v>4950</v>
      </c>
      <c r="D274" s="61" t="s">
        <v>77</v>
      </c>
    </row>
    <row r="275" spans="1:4" ht="12.75" customHeight="1" x14ac:dyDescent="0.25">
      <c r="A275" s="22" t="s">
        <v>4328</v>
      </c>
      <c r="B275" s="22" t="s">
        <v>100</v>
      </c>
      <c r="C275" s="22" t="s">
        <v>4951</v>
      </c>
      <c r="D275" s="61" t="s">
        <v>77</v>
      </c>
    </row>
    <row r="276" spans="1:4" ht="12.75" customHeight="1" x14ac:dyDescent="0.25">
      <c r="A276" s="22" t="s">
        <v>4330</v>
      </c>
      <c r="B276" s="22" t="s">
        <v>100</v>
      </c>
      <c r="C276" s="22" t="s">
        <v>4952</v>
      </c>
      <c r="D276" s="61" t="s">
        <v>77</v>
      </c>
    </row>
    <row r="277" spans="1:4" ht="12.75" customHeight="1" x14ac:dyDescent="0.25">
      <c r="A277" s="22" t="s">
        <v>4331</v>
      </c>
      <c r="B277" s="22" t="s">
        <v>100</v>
      </c>
      <c r="C277" s="22" t="s">
        <v>4953</v>
      </c>
      <c r="D277" s="61" t="s">
        <v>77</v>
      </c>
    </row>
    <row r="278" spans="1:4" ht="12.75" customHeight="1" x14ac:dyDescent="0.25">
      <c r="A278" s="22" t="s">
        <v>4336</v>
      </c>
      <c r="B278" s="22" t="s">
        <v>100</v>
      </c>
      <c r="C278" s="22" t="s">
        <v>4954</v>
      </c>
      <c r="D278" s="61" t="s">
        <v>77</v>
      </c>
    </row>
    <row r="279" spans="1:4" ht="12.75" customHeight="1" x14ac:dyDescent="0.25">
      <c r="A279" s="22" t="s">
        <v>4337</v>
      </c>
      <c r="B279" s="22" t="s">
        <v>100</v>
      </c>
      <c r="C279" s="22" t="s">
        <v>4955</v>
      </c>
      <c r="D279" s="61" t="s">
        <v>77</v>
      </c>
    </row>
    <row r="280" spans="1:4" ht="12.75" customHeight="1" x14ac:dyDescent="0.25">
      <c r="A280" s="22" t="s">
        <v>4339</v>
      </c>
      <c r="B280" s="22" t="s">
        <v>100</v>
      </c>
      <c r="C280" s="22" t="s">
        <v>4956</v>
      </c>
      <c r="D280" s="61" t="s">
        <v>77</v>
      </c>
    </row>
    <row r="281" spans="1:4" ht="12.75" customHeight="1" x14ac:dyDescent="0.25">
      <c r="A281" s="22" t="s">
        <v>4340</v>
      </c>
      <c r="B281" s="22" t="s">
        <v>100</v>
      </c>
      <c r="C281" s="22" t="s">
        <v>4957</v>
      </c>
      <c r="D281" s="61" t="s">
        <v>77</v>
      </c>
    </row>
    <row r="282" spans="1:4" ht="12.75" customHeight="1" x14ac:dyDescent="0.25">
      <c r="A282" s="22" t="s">
        <v>4342</v>
      </c>
      <c r="B282" s="22" t="s">
        <v>100</v>
      </c>
      <c r="C282" s="22" t="s">
        <v>4958</v>
      </c>
      <c r="D282" s="61" t="s">
        <v>77</v>
      </c>
    </row>
    <row r="283" spans="1:4" ht="12.75" customHeight="1" x14ac:dyDescent="0.25">
      <c r="A283" s="22" t="s">
        <v>4343</v>
      </c>
      <c r="B283" s="22" t="s">
        <v>100</v>
      </c>
      <c r="C283" s="22" t="s">
        <v>4959</v>
      </c>
      <c r="D283" s="61" t="s">
        <v>77</v>
      </c>
    </row>
    <row r="284" spans="1:4" ht="12.75" customHeight="1" x14ac:dyDescent="0.25">
      <c r="A284" s="22" t="s">
        <v>4363</v>
      </c>
      <c r="B284" s="22" t="s">
        <v>106</v>
      </c>
      <c r="C284" s="22" t="s">
        <v>4971</v>
      </c>
      <c r="D284" s="61" t="s">
        <v>77</v>
      </c>
    </row>
    <row r="285" spans="1:4" ht="12.75" customHeight="1" x14ac:dyDescent="0.25">
      <c r="A285" s="22" t="s">
        <v>4364</v>
      </c>
      <c r="B285" s="22" t="s">
        <v>106</v>
      </c>
      <c r="C285" s="22" t="s">
        <v>4972</v>
      </c>
      <c r="D285" s="61" t="s">
        <v>77</v>
      </c>
    </row>
    <row r="286" spans="1:4" ht="12.75" customHeight="1" x14ac:dyDescent="0.25">
      <c r="A286" s="22" t="s">
        <v>4366</v>
      </c>
      <c r="B286" s="22" t="s">
        <v>106</v>
      </c>
      <c r="C286" s="22" t="s">
        <v>4973</v>
      </c>
      <c r="D286" s="61" t="s">
        <v>77</v>
      </c>
    </row>
    <row r="287" spans="1:4" ht="12.75" customHeight="1" x14ac:dyDescent="0.25">
      <c r="A287" s="22" t="s">
        <v>4367</v>
      </c>
      <c r="B287" s="22" t="s">
        <v>106</v>
      </c>
      <c r="C287" s="22" t="s">
        <v>4974</v>
      </c>
      <c r="D287" s="61" t="s">
        <v>77</v>
      </c>
    </row>
    <row r="288" spans="1:4" ht="12.75" customHeight="1" x14ac:dyDescent="0.25">
      <c r="A288" s="22" t="s">
        <v>4369</v>
      </c>
      <c r="B288" s="22" t="s">
        <v>106</v>
      </c>
      <c r="C288" s="22" t="s">
        <v>4975</v>
      </c>
      <c r="D288" s="61" t="s">
        <v>77</v>
      </c>
    </row>
    <row r="289" spans="1:6" ht="12.75" customHeight="1" x14ac:dyDescent="0.25">
      <c r="A289" s="22" t="s">
        <v>4372</v>
      </c>
      <c r="B289" s="22" t="s">
        <v>106</v>
      </c>
      <c r="C289" s="22" t="s">
        <v>4976</v>
      </c>
      <c r="D289" s="61" t="s">
        <v>77</v>
      </c>
    </row>
    <row r="290" spans="1:6" ht="12.75" customHeight="1" x14ac:dyDescent="0.25">
      <c r="A290" s="22" t="s">
        <v>4373</v>
      </c>
      <c r="B290" s="22" t="s">
        <v>106</v>
      </c>
      <c r="C290" s="22" t="s">
        <v>4977</v>
      </c>
      <c r="D290" s="61" t="s">
        <v>77</v>
      </c>
    </row>
    <row r="291" spans="1:6" ht="12.75" customHeight="1" x14ac:dyDescent="0.25">
      <c r="A291" s="22" t="s">
        <v>4375</v>
      </c>
      <c r="B291" s="22" t="s">
        <v>106</v>
      </c>
      <c r="C291" s="22" t="s">
        <v>4978</v>
      </c>
      <c r="D291" s="61" t="s">
        <v>77</v>
      </c>
    </row>
    <row r="292" spans="1:6" ht="12.75" customHeight="1" x14ac:dyDescent="0.25">
      <c r="A292" s="22" t="s">
        <v>4376</v>
      </c>
      <c r="B292" s="22" t="s">
        <v>106</v>
      </c>
      <c r="C292" s="22" t="s">
        <v>4979</v>
      </c>
      <c r="D292" s="61" t="s">
        <v>77</v>
      </c>
    </row>
    <row r="293" spans="1:6" ht="12.75" customHeight="1" x14ac:dyDescent="0.25">
      <c r="A293" s="22" t="s">
        <v>4378</v>
      </c>
      <c r="B293" s="22" t="s">
        <v>106</v>
      </c>
      <c r="C293" s="22" t="s">
        <v>4980</v>
      </c>
      <c r="D293" s="61" t="s">
        <v>77</v>
      </c>
    </row>
    <row r="294" spans="1:6" ht="12.75" customHeight="1" x14ac:dyDescent="0.25">
      <c r="A294" s="22" t="s">
        <v>4379</v>
      </c>
      <c r="B294" s="22" t="s">
        <v>106</v>
      </c>
      <c r="C294" s="22" t="s">
        <v>4981</v>
      </c>
      <c r="D294" s="61" t="s">
        <v>77</v>
      </c>
    </row>
    <row r="295" spans="1:6" ht="12.75" customHeight="1" x14ac:dyDescent="0.25">
      <c r="A295" s="22" t="s">
        <v>2055</v>
      </c>
      <c r="B295" s="22" t="s">
        <v>111</v>
      </c>
      <c r="D295" s="80" t="s">
        <v>113</v>
      </c>
      <c r="E295" s="22" t="s">
        <v>4108</v>
      </c>
      <c r="F295" s="80" t="s">
        <v>114</v>
      </c>
    </row>
    <row r="296" spans="1:6" ht="12.75" customHeight="1" x14ac:dyDescent="0.25">
      <c r="A296" s="22" t="s">
        <v>2056</v>
      </c>
      <c r="B296" s="22" t="s">
        <v>111</v>
      </c>
      <c r="D296" s="80" t="s">
        <v>113</v>
      </c>
      <c r="E296" s="22" t="s">
        <v>4109</v>
      </c>
      <c r="F296" s="80" t="s">
        <v>114</v>
      </c>
    </row>
    <row r="297" spans="1:6" ht="12.75" customHeight="1" x14ac:dyDescent="0.25">
      <c r="A297" s="22" t="s">
        <v>2057</v>
      </c>
      <c r="B297" s="22" t="s">
        <v>111</v>
      </c>
      <c r="C297" s="22" t="s">
        <v>2450</v>
      </c>
      <c r="D297" s="80" t="s">
        <v>113</v>
      </c>
      <c r="E297" s="22" t="s">
        <v>4110</v>
      </c>
      <c r="F297" s="80" t="s">
        <v>114</v>
      </c>
    </row>
    <row r="298" spans="1:6" ht="12.75" customHeight="1" x14ac:dyDescent="0.25">
      <c r="A298" s="22" t="s">
        <v>2059</v>
      </c>
      <c r="B298" s="22" t="s">
        <v>111</v>
      </c>
      <c r="C298" s="22" t="s">
        <v>3648</v>
      </c>
      <c r="D298" s="80" t="s">
        <v>113</v>
      </c>
      <c r="F298" s="80" t="s">
        <v>114</v>
      </c>
    </row>
    <row r="299" spans="1:6" ht="12.75" customHeight="1" x14ac:dyDescent="0.25">
      <c r="A299" s="22" t="s">
        <v>2060</v>
      </c>
      <c r="B299" s="22" t="s">
        <v>111</v>
      </c>
      <c r="C299" s="22" t="s">
        <v>3649</v>
      </c>
      <c r="D299" s="80" t="s">
        <v>113</v>
      </c>
      <c r="F299" s="80" t="s">
        <v>114</v>
      </c>
    </row>
    <row r="300" spans="1:6" ht="12.75" customHeight="1" x14ac:dyDescent="0.25">
      <c r="A300" s="22" t="s">
        <v>2061</v>
      </c>
      <c r="B300" s="22" t="s">
        <v>111</v>
      </c>
      <c r="C300" s="22" t="s">
        <v>3650</v>
      </c>
      <c r="D300" s="80" t="s">
        <v>113</v>
      </c>
      <c r="F300" s="80" t="s">
        <v>114</v>
      </c>
    </row>
    <row r="301" spans="1:6" ht="12.75" customHeight="1" x14ac:dyDescent="0.25">
      <c r="A301" s="22" t="s">
        <v>2062</v>
      </c>
      <c r="B301" s="22" t="s">
        <v>111</v>
      </c>
      <c r="C301" s="22" t="s">
        <v>3651</v>
      </c>
      <c r="D301" s="80" t="s">
        <v>113</v>
      </c>
      <c r="E301" s="22" t="s">
        <v>4111</v>
      </c>
      <c r="F301" s="80" t="s">
        <v>114</v>
      </c>
    </row>
    <row r="302" spans="1:6" ht="12.75" customHeight="1" x14ac:dyDescent="0.25">
      <c r="A302" s="22" t="s">
        <v>2063</v>
      </c>
      <c r="B302" s="22" t="s">
        <v>111</v>
      </c>
      <c r="D302" s="80" t="s">
        <v>113</v>
      </c>
      <c r="E302" s="22" t="s">
        <v>4112</v>
      </c>
      <c r="F302" s="80" t="s">
        <v>114</v>
      </c>
    </row>
    <row r="303" spans="1:6" ht="12.75" customHeight="1" x14ac:dyDescent="0.25">
      <c r="A303" s="22" t="s">
        <v>2064</v>
      </c>
      <c r="B303" s="22" t="s">
        <v>111</v>
      </c>
      <c r="D303" s="80" t="s">
        <v>113</v>
      </c>
      <c r="E303" s="22" t="s">
        <v>4113</v>
      </c>
      <c r="F303" s="80" t="s">
        <v>114</v>
      </c>
    </row>
    <row r="304" spans="1:6" ht="12.75" customHeight="1" x14ac:dyDescent="0.25">
      <c r="A304" s="22" t="s">
        <v>2065</v>
      </c>
      <c r="B304" s="22" t="s">
        <v>111</v>
      </c>
      <c r="C304" s="22" t="s">
        <v>3690</v>
      </c>
      <c r="D304" s="80" t="s">
        <v>113</v>
      </c>
      <c r="E304" s="22" t="s">
        <v>4132</v>
      </c>
      <c r="F304" s="80" t="s">
        <v>114</v>
      </c>
    </row>
    <row r="305" spans="1:6" ht="12.75" customHeight="1" x14ac:dyDescent="0.25">
      <c r="A305" s="22" t="s">
        <v>2066</v>
      </c>
      <c r="B305" s="22" t="s">
        <v>111</v>
      </c>
      <c r="C305" s="22" t="s">
        <v>3652</v>
      </c>
      <c r="D305" s="80" t="s">
        <v>113</v>
      </c>
      <c r="E305" s="22" t="s">
        <v>4114</v>
      </c>
      <c r="F305" s="80" t="s">
        <v>114</v>
      </c>
    </row>
    <row r="306" spans="1:6" ht="12.75" customHeight="1" x14ac:dyDescent="0.25">
      <c r="A306" s="22" t="s">
        <v>2068</v>
      </c>
      <c r="B306" s="22" t="s">
        <v>111</v>
      </c>
      <c r="D306" s="80" t="s">
        <v>113</v>
      </c>
      <c r="E306" s="22" t="s">
        <v>4115</v>
      </c>
      <c r="F306" s="80" t="s">
        <v>114</v>
      </c>
    </row>
    <row r="307" spans="1:6" ht="12.75" customHeight="1" x14ac:dyDescent="0.25">
      <c r="A307" s="22" t="s">
        <v>2069</v>
      </c>
      <c r="B307" s="22" t="s">
        <v>111</v>
      </c>
      <c r="D307" s="80" t="s">
        <v>113</v>
      </c>
      <c r="E307" s="22" t="s">
        <v>4116</v>
      </c>
      <c r="F307" s="80" t="s">
        <v>114</v>
      </c>
    </row>
    <row r="308" spans="1:6" ht="12.75" customHeight="1" x14ac:dyDescent="0.25">
      <c r="A308" s="22" t="s">
        <v>2070</v>
      </c>
      <c r="B308" s="22" t="s">
        <v>111</v>
      </c>
      <c r="D308" s="80" t="s">
        <v>113</v>
      </c>
      <c r="E308" s="22" t="s">
        <v>4117</v>
      </c>
      <c r="F308" s="80" t="s">
        <v>114</v>
      </c>
    </row>
    <row r="309" spans="1:6" ht="12.75" customHeight="1" x14ac:dyDescent="0.25">
      <c r="A309" s="22" t="s">
        <v>2076</v>
      </c>
      <c r="B309" s="22" t="s">
        <v>111</v>
      </c>
      <c r="D309" s="80" t="s">
        <v>113</v>
      </c>
      <c r="E309" s="22" t="s">
        <v>4118</v>
      </c>
      <c r="F309" s="80" t="s">
        <v>114</v>
      </c>
    </row>
    <row r="310" spans="1:6" ht="12.75" customHeight="1" x14ac:dyDescent="0.25">
      <c r="A310" s="22" t="s">
        <v>2077</v>
      </c>
      <c r="B310" s="22" t="s">
        <v>111</v>
      </c>
      <c r="D310" s="80" t="s">
        <v>113</v>
      </c>
      <c r="E310" s="22" t="s">
        <v>4119</v>
      </c>
      <c r="F310" s="80" t="s">
        <v>114</v>
      </c>
    </row>
    <row r="311" spans="1:6" ht="12.75" customHeight="1" x14ac:dyDescent="0.25">
      <c r="A311" s="22" t="s">
        <v>2078</v>
      </c>
      <c r="B311" s="22" t="s">
        <v>111</v>
      </c>
      <c r="D311" s="80" t="s">
        <v>113</v>
      </c>
      <c r="E311" s="22" t="s">
        <v>4120</v>
      </c>
      <c r="F311" s="80" t="s">
        <v>114</v>
      </c>
    </row>
    <row r="312" spans="1:6" ht="12.75" customHeight="1" x14ac:dyDescent="0.25">
      <c r="A312" s="22" t="s">
        <v>2080</v>
      </c>
      <c r="B312" s="22" t="s">
        <v>111</v>
      </c>
      <c r="D312" s="80" t="s">
        <v>113</v>
      </c>
      <c r="E312" s="22" t="s">
        <v>4121</v>
      </c>
      <c r="F312" s="80" t="s">
        <v>114</v>
      </c>
    </row>
    <row r="313" spans="1:6" ht="12.75" customHeight="1" x14ac:dyDescent="0.25">
      <c r="A313" s="22" t="s">
        <v>2083</v>
      </c>
      <c r="B313" s="22" t="s">
        <v>111</v>
      </c>
      <c r="D313" s="80" t="s">
        <v>113</v>
      </c>
      <c r="E313" s="22" t="s">
        <v>4122</v>
      </c>
      <c r="F313" s="80" t="s">
        <v>114</v>
      </c>
    </row>
    <row r="314" spans="1:6" ht="12.75" customHeight="1" x14ac:dyDescent="0.25">
      <c r="A314" s="22" t="s">
        <v>2084</v>
      </c>
      <c r="B314" s="22" t="s">
        <v>111</v>
      </c>
      <c r="D314" s="80" t="s">
        <v>113</v>
      </c>
      <c r="E314" s="22" t="s">
        <v>4123</v>
      </c>
      <c r="F314" s="80" t="s">
        <v>114</v>
      </c>
    </row>
    <row r="315" spans="1:6" ht="12.75" customHeight="1" x14ac:dyDescent="0.25">
      <c r="A315" s="22" t="s">
        <v>2085</v>
      </c>
      <c r="B315" s="22" t="s">
        <v>111</v>
      </c>
      <c r="D315" s="80" t="s">
        <v>113</v>
      </c>
      <c r="E315" s="22" t="s">
        <v>4124</v>
      </c>
      <c r="F315" s="80" t="s">
        <v>114</v>
      </c>
    </row>
    <row r="316" spans="1:6" ht="12.75" customHeight="1" x14ac:dyDescent="0.25">
      <c r="A316" s="22" t="s">
        <v>2086</v>
      </c>
      <c r="B316" s="22" t="s">
        <v>111</v>
      </c>
      <c r="D316" s="80" t="s">
        <v>113</v>
      </c>
      <c r="E316" s="22" t="s">
        <v>4125</v>
      </c>
      <c r="F316" s="80" t="s">
        <v>114</v>
      </c>
    </row>
    <row r="317" spans="1:6" ht="12.75" customHeight="1" x14ac:dyDescent="0.25">
      <c r="A317" s="22" t="s">
        <v>2087</v>
      </c>
      <c r="B317" s="22" t="s">
        <v>111</v>
      </c>
      <c r="C317" s="22" t="s">
        <v>3653</v>
      </c>
      <c r="D317" s="80" t="s">
        <v>113</v>
      </c>
      <c r="E317" s="22" t="s">
        <v>4126</v>
      </c>
      <c r="F317" s="80" t="s">
        <v>114</v>
      </c>
    </row>
    <row r="318" spans="1:6" ht="12.75" customHeight="1" x14ac:dyDescent="0.25">
      <c r="A318" s="22" t="s">
        <v>2088</v>
      </c>
      <c r="B318" s="22" t="s">
        <v>111</v>
      </c>
      <c r="D318" s="80" t="s">
        <v>113</v>
      </c>
      <c r="E318" s="22" t="s">
        <v>4127</v>
      </c>
      <c r="F318" s="80" t="s">
        <v>114</v>
      </c>
    </row>
    <row r="319" spans="1:6" ht="12.75" customHeight="1" x14ac:dyDescent="0.25">
      <c r="A319" s="22" t="s">
        <v>2089</v>
      </c>
      <c r="B319" s="22" t="s">
        <v>111</v>
      </c>
      <c r="D319" s="80" t="s">
        <v>113</v>
      </c>
      <c r="E319" s="22" t="s">
        <v>4128</v>
      </c>
      <c r="F319" s="80" t="s">
        <v>114</v>
      </c>
    </row>
    <row r="320" spans="1:6" ht="12.75" customHeight="1" x14ac:dyDescent="0.25">
      <c r="A320" s="22" t="s">
        <v>2090</v>
      </c>
      <c r="B320" s="22" t="s">
        <v>111</v>
      </c>
      <c r="D320" s="80" t="s">
        <v>113</v>
      </c>
      <c r="E320" s="22" t="s">
        <v>4129</v>
      </c>
      <c r="F320" s="80" t="s">
        <v>114</v>
      </c>
    </row>
    <row r="321" spans="1:6" ht="12.75" customHeight="1" x14ac:dyDescent="0.25">
      <c r="A321" s="22" t="s">
        <v>2091</v>
      </c>
      <c r="B321" s="22" t="s">
        <v>111</v>
      </c>
      <c r="C321" s="22" t="s">
        <v>3654</v>
      </c>
      <c r="D321" s="80" t="s">
        <v>113</v>
      </c>
      <c r="E321" s="22" t="s">
        <v>4130</v>
      </c>
      <c r="F321" s="80" t="s">
        <v>114</v>
      </c>
    </row>
    <row r="322" spans="1:6" ht="12.75" customHeight="1" x14ac:dyDescent="0.25">
      <c r="A322" s="22" t="s">
        <v>2092</v>
      </c>
      <c r="B322" s="22" t="s">
        <v>111</v>
      </c>
      <c r="C322" s="22" t="s">
        <v>3655</v>
      </c>
      <c r="D322" s="80" t="s">
        <v>113</v>
      </c>
      <c r="F322" s="80" t="s">
        <v>114</v>
      </c>
    </row>
    <row r="323" spans="1:6" ht="12.75" customHeight="1" x14ac:dyDescent="0.25">
      <c r="A323" s="22" t="s">
        <v>2095</v>
      </c>
      <c r="B323" s="22" t="s">
        <v>111</v>
      </c>
      <c r="D323" s="80" t="s">
        <v>113</v>
      </c>
      <c r="E323" s="22" t="s">
        <v>4131</v>
      </c>
      <c r="F323" s="80" t="s">
        <v>114</v>
      </c>
    </row>
    <row r="324" spans="1:6" ht="12.75" customHeight="1" x14ac:dyDescent="0.25">
      <c r="A324" s="22" t="s">
        <v>2098</v>
      </c>
      <c r="B324" s="22" t="s">
        <v>151</v>
      </c>
      <c r="C324" s="22" t="s">
        <v>2451</v>
      </c>
      <c r="D324" s="80" t="s">
        <v>114</v>
      </c>
      <c r="F324" s="80"/>
    </row>
    <row r="325" spans="1:6" ht="12.75" customHeight="1" x14ac:dyDescent="0.25">
      <c r="A325" s="22" t="s">
        <v>2099</v>
      </c>
      <c r="B325" s="22" t="s">
        <v>151</v>
      </c>
      <c r="C325" s="22" t="s">
        <v>3656</v>
      </c>
      <c r="D325" s="80" t="s">
        <v>114</v>
      </c>
      <c r="F325" s="80"/>
    </row>
    <row r="326" spans="1:6" ht="12.75" customHeight="1" x14ac:dyDescent="0.25">
      <c r="A326" s="22" t="s">
        <v>2100</v>
      </c>
      <c r="B326" s="22" t="s">
        <v>151</v>
      </c>
      <c r="C326" s="22" t="s">
        <v>3657</v>
      </c>
      <c r="D326" s="80" t="s">
        <v>114</v>
      </c>
    </row>
    <row r="327" spans="1:6" ht="12.75" customHeight="1" x14ac:dyDescent="0.25">
      <c r="A327" s="22" t="s">
        <v>2101</v>
      </c>
      <c r="B327" s="22" t="s">
        <v>151</v>
      </c>
      <c r="C327" s="22" t="s">
        <v>3658</v>
      </c>
      <c r="D327" s="80" t="s">
        <v>114</v>
      </c>
    </row>
    <row r="328" spans="1:6" ht="12.75" customHeight="1" x14ac:dyDescent="0.25">
      <c r="A328" s="22" t="s">
        <v>2102</v>
      </c>
      <c r="B328" s="22" t="s">
        <v>151</v>
      </c>
      <c r="C328" s="22" t="s">
        <v>3659</v>
      </c>
      <c r="D328" s="80" t="s">
        <v>114</v>
      </c>
    </row>
    <row r="329" spans="1:6" ht="12.75" customHeight="1" x14ac:dyDescent="0.25">
      <c r="A329" s="22" t="s">
        <v>2103</v>
      </c>
      <c r="B329" s="22" t="s">
        <v>151</v>
      </c>
      <c r="C329" s="22" t="s">
        <v>3660</v>
      </c>
      <c r="D329" s="80" t="s">
        <v>114</v>
      </c>
    </row>
    <row r="330" spans="1:6" ht="12.75" customHeight="1" x14ac:dyDescent="0.25">
      <c r="A330" s="22" t="s">
        <v>2104</v>
      </c>
      <c r="B330" s="22" t="s">
        <v>151</v>
      </c>
      <c r="C330" s="22" t="s">
        <v>3661</v>
      </c>
      <c r="D330" s="80" t="s">
        <v>114</v>
      </c>
    </row>
    <row r="331" spans="1:6" ht="12.75" customHeight="1" x14ac:dyDescent="0.25">
      <c r="A331" s="22" t="s">
        <v>2105</v>
      </c>
      <c r="B331" s="22" t="s">
        <v>151</v>
      </c>
      <c r="C331" s="22" t="s">
        <v>3662</v>
      </c>
      <c r="D331" s="80" t="s">
        <v>114</v>
      </c>
    </row>
    <row r="332" spans="1:6" ht="12.75" customHeight="1" x14ac:dyDescent="0.25">
      <c r="A332" s="22" t="s">
        <v>2106</v>
      </c>
      <c r="B332" s="22" t="s">
        <v>151</v>
      </c>
      <c r="C332" s="22" t="s">
        <v>3663</v>
      </c>
      <c r="D332" s="80" t="s">
        <v>114</v>
      </c>
    </row>
    <row r="333" spans="1:6" ht="12.75" customHeight="1" x14ac:dyDescent="0.25">
      <c r="A333" s="22" t="s">
        <v>2107</v>
      </c>
      <c r="B333" s="22" t="s">
        <v>151</v>
      </c>
      <c r="C333" s="22" t="s">
        <v>3664</v>
      </c>
      <c r="D333" s="80" t="s">
        <v>114</v>
      </c>
    </row>
    <row r="334" spans="1:6" ht="12.75" customHeight="1" x14ac:dyDescent="0.25">
      <c r="A334" s="22" t="s">
        <v>2110</v>
      </c>
      <c r="B334" s="22" t="s">
        <v>151</v>
      </c>
      <c r="C334" s="22" t="s">
        <v>3665</v>
      </c>
      <c r="D334" s="80" t="s">
        <v>114</v>
      </c>
    </row>
    <row r="335" spans="1:6" ht="12.75" customHeight="1" x14ac:dyDescent="0.25">
      <c r="A335" s="22" t="s">
        <v>2111</v>
      </c>
      <c r="B335" s="22" t="s">
        <v>151</v>
      </c>
      <c r="C335" s="22" t="s">
        <v>3666</v>
      </c>
      <c r="D335" s="80" t="s">
        <v>114</v>
      </c>
    </row>
    <row r="336" spans="1:6" ht="12.75" customHeight="1" x14ac:dyDescent="0.25">
      <c r="A336" s="22" t="s">
        <v>2112</v>
      </c>
      <c r="B336" s="22" t="s">
        <v>151</v>
      </c>
      <c r="C336" s="22" t="s">
        <v>3667</v>
      </c>
      <c r="D336" s="80" t="s">
        <v>114</v>
      </c>
    </row>
    <row r="337" spans="1:4" ht="12.75" customHeight="1" x14ac:dyDescent="0.25">
      <c r="A337" s="22" t="s">
        <v>2113</v>
      </c>
      <c r="B337" s="22" t="s">
        <v>151</v>
      </c>
      <c r="C337" s="22" t="s">
        <v>3668</v>
      </c>
      <c r="D337" s="80" t="s">
        <v>114</v>
      </c>
    </row>
    <row r="338" spans="1:4" ht="12.75" customHeight="1" x14ac:dyDescent="0.25">
      <c r="A338" s="22" t="s">
        <v>2114</v>
      </c>
      <c r="B338" s="22" t="s">
        <v>151</v>
      </c>
      <c r="C338" s="22" t="s">
        <v>4045</v>
      </c>
      <c r="D338" s="80" t="s">
        <v>114</v>
      </c>
    </row>
    <row r="339" spans="1:4" ht="12.75" customHeight="1" x14ac:dyDescent="0.25">
      <c r="A339" s="22" t="s">
        <v>2115</v>
      </c>
      <c r="B339" s="22" t="s">
        <v>151</v>
      </c>
      <c r="C339" s="22" t="s">
        <v>3669</v>
      </c>
      <c r="D339" s="80" t="s">
        <v>114</v>
      </c>
    </row>
    <row r="340" spans="1:4" ht="12.75" customHeight="1" x14ac:dyDescent="0.25">
      <c r="A340" s="22" t="s">
        <v>2116</v>
      </c>
      <c r="B340" s="22" t="s">
        <v>151</v>
      </c>
      <c r="C340" s="22" t="s">
        <v>3670</v>
      </c>
      <c r="D340" s="80" t="s">
        <v>114</v>
      </c>
    </row>
    <row r="341" spans="1:4" ht="12.75" customHeight="1" x14ac:dyDescent="0.25">
      <c r="A341" s="22" t="s">
        <v>2118</v>
      </c>
      <c r="B341" s="22" t="s">
        <v>151</v>
      </c>
      <c r="C341" s="22" t="s">
        <v>3671</v>
      </c>
      <c r="D341" s="80" t="s">
        <v>114</v>
      </c>
    </row>
    <row r="342" spans="1:4" ht="12.75" customHeight="1" x14ac:dyDescent="0.25">
      <c r="A342" s="22" t="s">
        <v>2119</v>
      </c>
      <c r="B342" s="22" t="s">
        <v>151</v>
      </c>
      <c r="C342" s="22" t="s">
        <v>3672</v>
      </c>
      <c r="D342" s="80" t="s">
        <v>114</v>
      </c>
    </row>
    <row r="343" spans="1:4" ht="12.75" customHeight="1" x14ac:dyDescent="0.25">
      <c r="A343" s="22" t="s">
        <v>2120</v>
      </c>
      <c r="B343" s="22" t="s">
        <v>151</v>
      </c>
      <c r="C343" s="22" t="s">
        <v>3673</v>
      </c>
      <c r="D343" s="80" t="s">
        <v>114</v>
      </c>
    </row>
    <row r="344" spans="1:4" ht="12.75" customHeight="1" x14ac:dyDescent="0.25">
      <c r="A344" s="22" t="s">
        <v>2121</v>
      </c>
      <c r="B344" s="22" t="s">
        <v>151</v>
      </c>
      <c r="C344" s="22" t="s">
        <v>3674</v>
      </c>
      <c r="D344" s="80" t="s">
        <v>114</v>
      </c>
    </row>
    <row r="345" spans="1:4" ht="12.75" customHeight="1" x14ac:dyDescent="0.25">
      <c r="A345" s="22" t="s">
        <v>2122</v>
      </c>
      <c r="B345" s="22" t="s">
        <v>151</v>
      </c>
      <c r="C345" s="22" t="s">
        <v>3675</v>
      </c>
      <c r="D345" s="80" t="s">
        <v>114</v>
      </c>
    </row>
    <row r="346" spans="1:4" ht="12.75" customHeight="1" x14ac:dyDescent="0.25">
      <c r="A346" s="22" t="s">
        <v>2123</v>
      </c>
      <c r="B346" s="22" t="s">
        <v>151</v>
      </c>
      <c r="C346" s="22" t="s">
        <v>3676</v>
      </c>
      <c r="D346" s="80" t="s">
        <v>114</v>
      </c>
    </row>
    <row r="347" spans="1:4" ht="12.75" customHeight="1" x14ac:dyDescent="0.25">
      <c r="A347" s="22" t="s">
        <v>2124</v>
      </c>
      <c r="B347" s="22" t="s">
        <v>151</v>
      </c>
      <c r="C347" s="22" t="s">
        <v>3677</v>
      </c>
      <c r="D347" s="80" t="s">
        <v>114</v>
      </c>
    </row>
    <row r="348" spans="1:4" ht="12.75" customHeight="1" x14ac:dyDescent="0.25">
      <c r="A348" s="22" t="s">
        <v>2125</v>
      </c>
      <c r="B348" s="22" t="s">
        <v>151</v>
      </c>
      <c r="C348" s="22" t="s">
        <v>3678</v>
      </c>
      <c r="D348" s="80" t="s">
        <v>114</v>
      </c>
    </row>
    <row r="349" spans="1:4" ht="12.75" customHeight="1" x14ac:dyDescent="0.25">
      <c r="A349" s="22" t="s">
        <v>2126</v>
      </c>
      <c r="B349" s="22" t="s">
        <v>151</v>
      </c>
      <c r="C349" s="22" t="s">
        <v>3679</v>
      </c>
      <c r="D349" s="80" t="s">
        <v>114</v>
      </c>
    </row>
    <row r="350" spans="1:4" ht="12.75" customHeight="1" x14ac:dyDescent="0.25">
      <c r="A350" s="22" t="s">
        <v>2127</v>
      </c>
      <c r="B350" s="22" t="s">
        <v>151</v>
      </c>
      <c r="C350" s="22" t="s">
        <v>3680</v>
      </c>
      <c r="D350" s="80" t="s">
        <v>114</v>
      </c>
    </row>
    <row r="351" spans="1:4" ht="12.75" customHeight="1" x14ac:dyDescent="0.25">
      <c r="A351" s="22" t="s">
        <v>2128</v>
      </c>
      <c r="B351" s="22" t="s">
        <v>151</v>
      </c>
      <c r="C351" s="22" t="s">
        <v>3681</v>
      </c>
      <c r="D351" s="80" t="s">
        <v>114</v>
      </c>
    </row>
    <row r="352" spans="1:4" ht="12.75" customHeight="1" x14ac:dyDescent="0.25">
      <c r="A352" s="22" t="s">
        <v>2129</v>
      </c>
      <c r="B352" s="22" t="s">
        <v>151</v>
      </c>
      <c r="C352" s="22" t="s">
        <v>3682</v>
      </c>
      <c r="D352" s="80" t="s">
        <v>114</v>
      </c>
    </row>
    <row r="353" spans="1:6" ht="12.75" customHeight="1" x14ac:dyDescent="0.25">
      <c r="A353" s="22" t="s">
        <v>2130</v>
      </c>
      <c r="B353" s="22" t="s">
        <v>151</v>
      </c>
      <c r="C353" s="22" t="s">
        <v>3683</v>
      </c>
      <c r="D353" s="80" t="s">
        <v>114</v>
      </c>
    </row>
    <row r="354" spans="1:6" ht="12.75" customHeight="1" x14ac:dyDescent="0.25">
      <c r="A354" s="22" t="s">
        <v>2131</v>
      </c>
      <c r="B354" s="22" t="s">
        <v>151</v>
      </c>
      <c r="C354" s="22" t="s">
        <v>3684</v>
      </c>
      <c r="D354" s="80" t="s">
        <v>114</v>
      </c>
    </row>
    <row r="355" spans="1:6" ht="12.75" customHeight="1" x14ac:dyDescent="0.25">
      <c r="A355" s="22" t="s">
        <v>2132</v>
      </c>
      <c r="B355" s="22" t="s">
        <v>151</v>
      </c>
      <c r="C355" s="22" t="s">
        <v>3685</v>
      </c>
      <c r="D355" s="80" t="s">
        <v>114</v>
      </c>
    </row>
    <row r="356" spans="1:6" ht="12.75" customHeight="1" x14ac:dyDescent="0.25">
      <c r="A356" s="22" t="s">
        <v>2134</v>
      </c>
      <c r="B356" s="22" t="s">
        <v>151</v>
      </c>
      <c r="C356" s="22" t="s">
        <v>3686</v>
      </c>
      <c r="D356" s="80" t="s">
        <v>114</v>
      </c>
    </row>
    <row r="357" spans="1:6" ht="12.75" customHeight="1" x14ac:dyDescent="0.25">
      <c r="A357" s="22" t="s">
        <v>2135</v>
      </c>
      <c r="B357" s="22" t="s">
        <v>151</v>
      </c>
      <c r="C357" s="22" t="s">
        <v>3687</v>
      </c>
      <c r="D357" s="80" t="s">
        <v>114</v>
      </c>
    </row>
    <row r="358" spans="1:6" ht="12.75" customHeight="1" x14ac:dyDescent="0.25">
      <c r="A358" s="22" t="s">
        <v>2136</v>
      </c>
      <c r="B358" s="22" t="s">
        <v>151</v>
      </c>
      <c r="C358" s="22" t="s">
        <v>3688</v>
      </c>
      <c r="D358" s="80" t="s">
        <v>114</v>
      </c>
    </row>
    <row r="359" spans="1:6" ht="12.75" customHeight="1" x14ac:dyDescent="0.25">
      <c r="A359" s="22" t="s">
        <v>2137</v>
      </c>
      <c r="B359" s="22" t="s">
        <v>151</v>
      </c>
      <c r="C359" s="22" t="s">
        <v>3689</v>
      </c>
      <c r="D359" s="80" t="s">
        <v>114</v>
      </c>
    </row>
    <row r="360" spans="1:6" ht="12.75" customHeight="1" x14ac:dyDescent="0.25">
      <c r="A360" s="22" t="s">
        <v>4207</v>
      </c>
      <c r="B360" s="22" t="s">
        <v>111</v>
      </c>
      <c r="C360" s="22" t="s">
        <v>4881</v>
      </c>
      <c r="D360" s="79" t="s">
        <v>113</v>
      </c>
      <c r="E360" s="22" t="s">
        <v>5245</v>
      </c>
      <c r="F360" s="79" t="s">
        <v>114</v>
      </c>
    </row>
    <row r="361" spans="1:6" ht="12.75" customHeight="1" x14ac:dyDescent="0.25">
      <c r="A361" s="22" t="s">
        <v>4208</v>
      </c>
      <c r="B361" s="22" t="s">
        <v>111</v>
      </c>
      <c r="C361" s="22" t="s">
        <v>4882</v>
      </c>
      <c r="D361" s="79" t="s">
        <v>113</v>
      </c>
      <c r="E361" s="22" t="s">
        <v>5246</v>
      </c>
      <c r="F361" s="79" t="s">
        <v>114</v>
      </c>
    </row>
    <row r="362" spans="1:6" ht="12.75" customHeight="1" x14ac:dyDescent="0.25">
      <c r="A362" s="22" t="s">
        <v>4211</v>
      </c>
      <c r="B362" s="22" t="s">
        <v>111</v>
      </c>
      <c r="C362" s="22" t="s">
        <v>4883</v>
      </c>
      <c r="D362" s="79" t="s">
        <v>113</v>
      </c>
      <c r="E362" s="22" t="s">
        <v>5247</v>
      </c>
      <c r="F362" s="79" t="s">
        <v>114</v>
      </c>
    </row>
    <row r="363" spans="1:6" ht="12.75" customHeight="1" x14ac:dyDescent="0.25">
      <c r="A363" s="22" t="s">
        <v>4217</v>
      </c>
      <c r="B363" s="22" t="s">
        <v>111</v>
      </c>
      <c r="C363" s="22" t="s">
        <v>4884</v>
      </c>
      <c r="D363" s="79" t="s">
        <v>113</v>
      </c>
      <c r="E363" s="22" t="s">
        <v>5248</v>
      </c>
      <c r="F363" s="79" t="s">
        <v>114</v>
      </c>
    </row>
    <row r="364" spans="1:6" ht="12.75" customHeight="1" x14ac:dyDescent="0.25">
      <c r="A364" s="22" t="s">
        <v>4219</v>
      </c>
      <c r="B364" s="22" t="s">
        <v>111</v>
      </c>
      <c r="C364" s="22" t="s">
        <v>4885</v>
      </c>
      <c r="D364" s="79" t="s">
        <v>113</v>
      </c>
      <c r="E364" s="22" t="s">
        <v>5249</v>
      </c>
      <c r="F364" s="79" t="s">
        <v>114</v>
      </c>
    </row>
    <row r="365" spans="1:6" ht="12.75" customHeight="1" x14ac:dyDescent="0.25">
      <c r="A365" s="22" t="s">
        <v>4220</v>
      </c>
      <c r="B365" s="22" t="s">
        <v>111</v>
      </c>
      <c r="C365" s="22" t="s">
        <v>4886</v>
      </c>
      <c r="D365" s="79" t="s">
        <v>113</v>
      </c>
      <c r="E365" s="22" t="s">
        <v>5250</v>
      </c>
      <c r="F365" s="79" t="s">
        <v>114</v>
      </c>
    </row>
    <row r="366" spans="1:6" ht="12.75" customHeight="1" x14ac:dyDescent="0.25">
      <c r="A366" s="22" t="s">
        <v>4223</v>
      </c>
      <c r="B366" s="22" t="s">
        <v>111</v>
      </c>
      <c r="C366" s="22" t="s">
        <v>4887</v>
      </c>
      <c r="D366" s="79" t="s">
        <v>113</v>
      </c>
      <c r="E366" s="22" t="s">
        <v>5251</v>
      </c>
      <c r="F366" s="79" t="s">
        <v>114</v>
      </c>
    </row>
    <row r="367" spans="1:6" ht="12.75" customHeight="1" x14ac:dyDescent="0.25">
      <c r="A367" s="22" t="s">
        <v>4189</v>
      </c>
      <c r="B367" s="22" t="s">
        <v>151</v>
      </c>
      <c r="C367" s="22" t="s">
        <v>4875</v>
      </c>
      <c r="D367" s="79" t="s">
        <v>114</v>
      </c>
    </row>
    <row r="368" spans="1:6" ht="12.75" customHeight="1" x14ac:dyDescent="0.25">
      <c r="A368" s="22" t="s">
        <v>4190</v>
      </c>
      <c r="B368" s="22" t="s">
        <v>151</v>
      </c>
      <c r="C368" s="22" t="s">
        <v>4876</v>
      </c>
      <c r="D368" s="79" t="s">
        <v>114</v>
      </c>
    </row>
    <row r="369" spans="1:6" ht="12.75" customHeight="1" x14ac:dyDescent="0.25">
      <c r="A369" s="22" t="s">
        <v>4192</v>
      </c>
      <c r="B369" s="22" t="s">
        <v>151</v>
      </c>
      <c r="C369" s="22" t="s">
        <v>4877</v>
      </c>
      <c r="D369" s="79" t="s">
        <v>114</v>
      </c>
    </row>
    <row r="370" spans="1:6" ht="12.75" customHeight="1" x14ac:dyDescent="0.25">
      <c r="A370" s="22" t="s">
        <v>4198</v>
      </c>
      <c r="B370" s="22" t="s">
        <v>151</v>
      </c>
      <c r="C370" s="22" t="s">
        <v>4878</v>
      </c>
      <c r="D370" s="79" t="s">
        <v>114</v>
      </c>
    </row>
    <row r="371" spans="1:6" ht="12.75" customHeight="1" x14ac:dyDescent="0.25">
      <c r="A371" s="22" t="s">
        <v>4199</v>
      </c>
      <c r="B371" s="22" t="s">
        <v>151</v>
      </c>
      <c r="C371" s="22" t="s">
        <v>4879</v>
      </c>
      <c r="D371" s="79" t="s">
        <v>114</v>
      </c>
    </row>
    <row r="372" spans="1:6" ht="12.75" customHeight="1" x14ac:dyDescent="0.25">
      <c r="A372" s="22" t="s">
        <v>4202</v>
      </c>
      <c r="B372" s="22" t="s">
        <v>151</v>
      </c>
      <c r="C372" s="22" t="s">
        <v>4880</v>
      </c>
      <c r="D372" s="79" t="s">
        <v>114</v>
      </c>
    </row>
    <row r="373" spans="1:6" ht="12.75" customHeight="1" x14ac:dyDescent="0.25">
      <c r="A373" s="22" t="s">
        <v>1974</v>
      </c>
      <c r="B373" s="22" t="s">
        <v>62</v>
      </c>
      <c r="C373" s="22" t="s">
        <v>2461</v>
      </c>
      <c r="D373" s="95" t="s">
        <v>77</v>
      </c>
      <c r="F373" s="80" t="s">
        <v>172</v>
      </c>
    </row>
    <row r="374" spans="1:6" ht="12.75" customHeight="1" x14ac:dyDescent="0.25">
      <c r="A374" s="22" t="s">
        <v>1980</v>
      </c>
      <c r="B374" s="22" t="s">
        <v>62</v>
      </c>
      <c r="C374" s="22" t="s">
        <v>4018</v>
      </c>
      <c r="D374" s="95" t="s">
        <v>77</v>
      </c>
      <c r="F374" s="80" t="s">
        <v>172</v>
      </c>
    </row>
    <row r="375" spans="1:6" ht="12.75" customHeight="1" x14ac:dyDescent="0.25">
      <c r="A375" s="22" t="s">
        <v>1981</v>
      </c>
      <c r="B375" s="22" t="s">
        <v>62</v>
      </c>
      <c r="C375" s="22" t="s">
        <v>4019</v>
      </c>
      <c r="D375" s="95" t="s">
        <v>77</v>
      </c>
      <c r="F375" s="80" t="s">
        <v>172</v>
      </c>
    </row>
    <row r="376" spans="1:6" ht="12.75" customHeight="1" x14ac:dyDescent="0.25">
      <c r="A376" s="22" t="s">
        <v>1986</v>
      </c>
      <c r="B376" s="22" t="s">
        <v>62</v>
      </c>
      <c r="C376" s="22" t="s">
        <v>4020</v>
      </c>
      <c r="D376" s="95" t="s">
        <v>77</v>
      </c>
      <c r="F376" s="80" t="s">
        <v>172</v>
      </c>
    </row>
    <row r="377" spans="1:6" ht="12.75" customHeight="1" x14ac:dyDescent="0.25">
      <c r="A377" s="22" t="s">
        <v>1994</v>
      </c>
      <c r="B377" s="22" t="s">
        <v>62</v>
      </c>
      <c r="C377" s="22" t="s">
        <v>4021</v>
      </c>
      <c r="D377" s="95" t="s">
        <v>77</v>
      </c>
      <c r="F377" s="80" t="s">
        <v>172</v>
      </c>
    </row>
    <row r="378" spans="1:6" ht="12.75" customHeight="1" x14ac:dyDescent="0.25">
      <c r="A378" s="22" t="s">
        <v>1995</v>
      </c>
      <c r="B378" s="22" t="s">
        <v>62</v>
      </c>
      <c r="C378" s="22" t="s">
        <v>4022</v>
      </c>
      <c r="D378" s="95" t="s">
        <v>77</v>
      </c>
      <c r="F378" s="80" t="s">
        <v>172</v>
      </c>
    </row>
    <row r="379" spans="1:6" ht="12.75" customHeight="1" x14ac:dyDescent="0.25">
      <c r="A379" s="22" t="s">
        <v>1996</v>
      </c>
      <c r="B379" s="22" t="s">
        <v>62</v>
      </c>
      <c r="C379" s="22" t="s">
        <v>4023</v>
      </c>
      <c r="D379" s="95" t="s">
        <v>77</v>
      </c>
      <c r="F379" s="80" t="s">
        <v>172</v>
      </c>
    </row>
    <row r="380" spans="1:6" ht="12.75" customHeight="1" x14ac:dyDescent="0.25">
      <c r="A380" s="22" t="s">
        <v>1997</v>
      </c>
      <c r="B380" s="22" t="s">
        <v>62</v>
      </c>
      <c r="C380" s="22" t="s">
        <v>4024</v>
      </c>
      <c r="D380" s="95" t="s">
        <v>77</v>
      </c>
      <c r="F380" s="80" t="s">
        <v>172</v>
      </c>
    </row>
    <row r="381" spans="1:6" ht="12.75" customHeight="1" x14ac:dyDescent="0.25">
      <c r="A381" s="22" t="s">
        <v>2000</v>
      </c>
      <c r="B381" s="22" t="s">
        <v>62</v>
      </c>
      <c r="D381" s="95" t="s">
        <v>77</v>
      </c>
      <c r="E381" s="22" t="s">
        <v>4140</v>
      </c>
      <c r="F381" s="80" t="s">
        <v>172</v>
      </c>
    </row>
    <row r="382" spans="1:6" ht="12.75" customHeight="1" x14ac:dyDescent="0.25">
      <c r="A382" s="22" t="s">
        <v>2001</v>
      </c>
      <c r="B382" s="22" t="s">
        <v>62</v>
      </c>
      <c r="D382" s="95" t="s">
        <v>77</v>
      </c>
      <c r="E382" s="22" t="s">
        <v>4139</v>
      </c>
      <c r="F382" s="80" t="s">
        <v>172</v>
      </c>
    </row>
    <row r="383" spans="1:6" ht="12.75" customHeight="1" x14ac:dyDescent="0.25">
      <c r="A383" s="22" t="s">
        <v>2008</v>
      </c>
      <c r="B383" s="22" t="s">
        <v>62</v>
      </c>
      <c r="C383" s="22" t="s">
        <v>4041</v>
      </c>
      <c r="D383" s="95" t="s">
        <v>77</v>
      </c>
      <c r="E383" s="22" t="s">
        <v>4134</v>
      </c>
      <c r="F383" s="80" t="s">
        <v>172</v>
      </c>
    </row>
    <row r="384" spans="1:6" ht="12.75" customHeight="1" x14ac:dyDescent="0.25">
      <c r="A384" s="22" t="s">
        <v>2013</v>
      </c>
      <c r="B384" s="22" t="s">
        <v>176</v>
      </c>
      <c r="C384" s="22" t="s">
        <v>2462</v>
      </c>
      <c r="D384" s="95" t="s">
        <v>77</v>
      </c>
      <c r="F384" s="80" t="s">
        <v>172</v>
      </c>
    </row>
    <row r="385" spans="1:6" ht="12.75" customHeight="1" x14ac:dyDescent="0.25">
      <c r="A385" s="22" t="s">
        <v>2015</v>
      </c>
      <c r="B385" s="22" t="s">
        <v>176</v>
      </c>
      <c r="C385" s="22" t="s">
        <v>4025</v>
      </c>
      <c r="D385" s="95" t="s">
        <v>77</v>
      </c>
      <c r="F385" s="80" t="s">
        <v>172</v>
      </c>
    </row>
    <row r="386" spans="1:6" ht="12.75" customHeight="1" x14ac:dyDescent="0.25">
      <c r="A386" s="22" t="s">
        <v>2016</v>
      </c>
      <c r="B386" s="22" t="s">
        <v>176</v>
      </c>
      <c r="C386" s="22" t="s">
        <v>4026</v>
      </c>
      <c r="D386" s="95" t="s">
        <v>77</v>
      </c>
      <c r="F386" s="80" t="s">
        <v>172</v>
      </c>
    </row>
    <row r="387" spans="1:6" ht="12.75" customHeight="1" x14ac:dyDescent="0.25">
      <c r="A387" s="22" t="s">
        <v>2017</v>
      </c>
      <c r="B387" s="22" t="s">
        <v>176</v>
      </c>
      <c r="C387" s="22" t="s">
        <v>4027</v>
      </c>
      <c r="D387" s="95" t="s">
        <v>77</v>
      </c>
      <c r="F387" s="80" t="s">
        <v>172</v>
      </c>
    </row>
    <row r="388" spans="1:6" ht="12.75" customHeight="1" x14ac:dyDescent="0.25">
      <c r="A388" s="22" t="s">
        <v>2018</v>
      </c>
      <c r="B388" s="22" t="s">
        <v>176</v>
      </c>
      <c r="C388" s="22" t="s">
        <v>4028</v>
      </c>
      <c r="D388" s="95" t="s">
        <v>77</v>
      </c>
      <c r="F388" s="80" t="s">
        <v>172</v>
      </c>
    </row>
    <row r="389" spans="1:6" ht="12.75" customHeight="1" x14ac:dyDescent="0.25">
      <c r="A389" s="22" t="s">
        <v>2019</v>
      </c>
      <c r="B389" s="22" t="s">
        <v>176</v>
      </c>
      <c r="C389" s="22" t="s">
        <v>4029</v>
      </c>
      <c r="D389" s="95" t="s">
        <v>77</v>
      </c>
      <c r="F389" s="80" t="s">
        <v>172</v>
      </c>
    </row>
    <row r="390" spans="1:6" ht="12.75" customHeight="1" x14ac:dyDescent="0.25">
      <c r="A390" s="22" t="s">
        <v>2020</v>
      </c>
      <c r="B390" s="22" t="s">
        <v>176</v>
      </c>
      <c r="C390" s="22" t="s">
        <v>4030</v>
      </c>
      <c r="D390" s="95" t="s">
        <v>77</v>
      </c>
      <c r="F390" s="80" t="s">
        <v>172</v>
      </c>
    </row>
    <row r="391" spans="1:6" ht="12.75" customHeight="1" x14ac:dyDescent="0.25">
      <c r="A391" s="22" t="s">
        <v>2026</v>
      </c>
      <c r="B391" s="22" t="s">
        <v>176</v>
      </c>
      <c r="C391" s="22" t="s">
        <v>4031</v>
      </c>
      <c r="D391" s="95" t="s">
        <v>77</v>
      </c>
      <c r="F391" s="80" t="s">
        <v>172</v>
      </c>
    </row>
    <row r="392" spans="1:6" ht="12.75" customHeight="1" x14ac:dyDescent="0.25">
      <c r="A392" s="22" t="s">
        <v>2027</v>
      </c>
      <c r="B392" s="22" t="s">
        <v>176</v>
      </c>
      <c r="D392" s="95" t="s">
        <v>77</v>
      </c>
      <c r="E392" s="22" t="s">
        <v>4135</v>
      </c>
      <c r="F392" s="80" t="s">
        <v>172</v>
      </c>
    </row>
    <row r="393" spans="1:6" ht="12.75" customHeight="1" x14ac:dyDescent="0.25">
      <c r="A393" s="22" t="s">
        <v>2033</v>
      </c>
      <c r="B393" s="22" t="s">
        <v>176</v>
      </c>
      <c r="C393" s="22" t="s">
        <v>4032</v>
      </c>
      <c r="D393" s="95" t="s">
        <v>77</v>
      </c>
      <c r="F393" s="80" t="s">
        <v>172</v>
      </c>
    </row>
    <row r="394" spans="1:6" ht="12.75" customHeight="1" x14ac:dyDescent="0.25">
      <c r="A394" s="22" t="s">
        <v>2036</v>
      </c>
      <c r="B394" s="22" t="s">
        <v>176</v>
      </c>
      <c r="C394" s="22" t="s">
        <v>4033</v>
      </c>
      <c r="D394" s="95" t="s">
        <v>77</v>
      </c>
      <c r="F394" s="80" t="s">
        <v>172</v>
      </c>
    </row>
    <row r="395" spans="1:6" ht="12.75" customHeight="1" x14ac:dyDescent="0.25">
      <c r="A395" s="22" t="s">
        <v>2037</v>
      </c>
      <c r="B395" s="22" t="s">
        <v>176</v>
      </c>
      <c r="C395" s="22" t="s">
        <v>4034</v>
      </c>
      <c r="D395" s="95" t="s">
        <v>77</v>
      </c>
      <c r="F395" s="80" t="s">
        <v>172</v>
      </c>
    </row>
    <row r="396" spans="1:6" ht="12.75" customHeight="1" x14ac:dyDescent="0.25">
      <c r="A396" s="22" t="s">
        <v>2039</v>
      </c>
      <c r="B396" s="22" t="s">
        <v>176</v>
      </c>
      <c r="C396" s="22" t="s">
        <v>4035</v>
      </c>
      <c r="D396" s="95" t="s">
        <v>77</v>
      </c>
      <c r="F396" s="80" t="s">
        <v>172</v>
      </c>
    </row>
    <row r="397" spans="1:6" ht="12.75" customHeight="1" x14ac:dyDescent="0.25">
      <c r="A397" s="22" t="s">
        <v>2041</v>
      </c>
      <c r="B397" s="22" t="s">
        <v>176</v>
      </c>
      <c r="C397" s="22" t="s">
        <v>4036</v>
      </c>
      <c r="D397" s="95" t="s">
        <v>77</v>
      </c>
      <c r="F397" s="80" t="s">
        <v>172</v>
      </c>
    </row>
    <row r="398" spans="1:6" ht="12.75" customHeight="1" x14ac:dyDescent="0.25">
      <c r="A398" s="22" t="s">
        <v>2042</v>
      </c>
      <c r="B398" s="22" t="s">
        <v>176</v>
      </c>
      <c r="C398" s="22" t="s">
        <v>4037</v>
      </c>
      <c r="D398" s="95" t="s">
        <v>77</v>
      </c>
      <c r="F398" s="80" t="s">
        <v>172</v>
      </c>
    </row>
    <row r="399" spans="1:6" ht="12.75" customHeight="1" x14ac:dyDescent="0.25">
      <c r="A399" s="22" t="s">
        <v>2043</v>
      </c>
      <c r="B399" s="22" t="s">
        <v>176</v>
      </c>
      <c r="C399" s="22" t="s">
        <v>4038</v>
      </c>
      <c r="D399" s="95" t="s">
        <v>77</v>
      </c>
      <c r="F399" s="80" t="s">
        <v>172</v>
      </c>
    </row>
    <row r="400" spans="1:6" ht="12.75" customHeight="1" x14ac:dyDescent="0.25">
      <c r="A400" s="22" t="s">
        <v>2045</v>
      </c>
      <c r="B400" s="22" t="s">
        <v>176</v>
      </c>
      <c r="C400" s="22" t="s">
        <v>4039</v>
      </c>
      <c r="D400" s="95" t="s">
        <v>77</v>
      </c>
      <c r="F400" s="80" t="s">
        <v>172</v>
      </c>
    </row>
    <row r="401" spans="1:6" ht="12.75" customHeight="1" x14ac:dyDescent="0.25">
      <c r="A401" s="22" t="s">
        <v>2049</v>
      </c>
      <c r="B401" s="22" t="s">
        <v>176</v>
      </c>
      <c r="D401" s="95" t="s">
        <v>77</v>
      </c>
      <c r="E401" s="22" t="s">
        <v>4136</v>
      </c>
      <c r="F401" s="80" t="s">
        <v>172</v>
      </c>
    </row>
    <row r="402" spans="1:6" ht="12.75" customHeight="1" x14ac:dyDescent="0.25">
      <c r="A402" s="22" t="s">
        <v>2050</v>
      </c>
      <c r="B402" s="22" t="s">
        <v>176</v>
      </c>
      <c r="D402" s="95" t="s">
        <v>77</v>
      </c>
      <c r="E402" s="22" t="s">
        <v>4137</v>
      </c>
      <c r="F402" s="80" t="s">
        <v>172</v>
      </c>
    </row>
    <row r="403" spans="1:6" ht="12.75" customHeight="1" x14ac:dyDescent="0.25">
      <c r="A403" s="22" t="s">
        <v>2051</v>
      </c>
      <c r="B403" s="22" t="s">
        <v>176</v>
      </c>
      <c r="C403" s="22" t="s">
        <v>4040</v>
      </c>
      <c r="D403" s="95" t="s">
        <v>77</v>
      </c>
      <c r="F403" s="80" t="s">
        <v>172</v>
      </c>
    </row>
    <row r="404" spans="1:6" ht="12.75" customHeight="1" x14ac:dyDescent="0.25">
      <c r="A404" s="22" t="s">
        <v>2054</v>
      </c>
      <c r="B404" s="22" t="s">
        <v>176</v>
      </c>
      <c r="D404" s="95" t="s">
        <v>77</v>
      </c>
      <c r="E404" s="22" t="s">
        <v>4138</v>
      </c>
      <c r="F404" s="80" t="s">
        <v>172</v>
      </c>
    </row>
    <row r="405" spans="1:6" ht="12.75" customHeight="1" x14ac:dyDescent="0.25">
      <c r="A405" s="22" t="s">
        <v>2241</v>
      </c>
      <c r="B405" s="22" t="s">
        <v>83</v>
      </c>
      <c r="C405" s="22" t="s">
        <v>2460</v>
      </c>
      <c r="D405" s="94" t="s">
        <v>88</v>
      </c>
    </row>
    <row r="406" spans="1:6" ht="12.75" customHeight="1" x14ac:dyDescent="0.25">
      <c r="A406" s="22" t="s">
        <v>2242</v>
      </c>
      <c r="B406" s="22" t="s">
        <v>83</v>
      </c>
      <c r="C406" s="22" t="s">
        <v>3978</v>
      </c>
      <c r="D406" s="94" t="s">
        <v>88</v>
      </c>
    </row>
    <row r="407" spans="1:6" ht="12.75" customHeight="1" x14ac:dyDescent="0.25">
      <c r="A407" s="22" t="s">
        <v>2244</v>
      </c>
      <c r="B407" s="22" t="s">
        <v>83</v>
      </c>
      <c r="C407" s="22" t="s">
        <v>3979</v>
      </c>
      <c r="D407" s="94" t="s">
        <v>88</v>
      </c>
    </row>
    <row r="408" spans="1:6" ht="12.75" customHeight="1" x14ac:dyDescent="0.25">
      <c r="A408" s="22" t="s">
        <v>2245</v>
      </c>
      <c r="B408" s="22" t="s">
        <v>83</v>
      </c>
      <c r="C408" s="22" t="s">
        <v>3980</v>
      </c>
      <c r="D408" s="94" t="s">
        <v>88</v>
      </c>
    </row>
    <row r="409" spans="1:6" ht="12.75" customHeight="1" x14ac:dyDescent="0.25">
      <c r="A409" s="22" t="s">
        <v>2250</v>
      </c>
      <c r="B409" s="22" t="s">
        <v>83</v>
      </c>
      <c r="C409" s="22" t="s">
        <v>3981</v>
      </c>
      <c r="D409" s="94" t="s">
        <v>88</v>
      </c>
    </row>
    <row r="410" spans="1:6" ht="12.75" customHeight="1" x14ac:dyDescent="0.25">
      <c r="A410" s="22" t="s">
        <v>2251</v>
      </c>
      <c r="B410" s="22" t="s">
        <v>83</v>
      </c>
      <c r="C410" s="22" t="s">
        <v>3982</v>
      </c>
      <c r="D410" s="94" t="s">
        <v>88</v>
      </c>
    </row>
    <row r="411" spans="1:6" ht="12.75" customHeight="1" x14ac:dyDescent="0.25">
      <c r="A411" s="22" t="s">
        <v>2253</v>
      </c>
      <c r="B411" s="22" t="s">
        <v>83</v>
      </c>
      <c r="C411" s="22" t="s">
        <v>3983</v>
      </c>
      <c r="D411" s="94" t="s">
        <v>88</v>
      </c>
    </row>
    <row r="412" spans="1:6" ht="12.75" customHeight="1" x14ac:dyDescent="0.25">
      <c r="A412" s="22" t="s">
        <v>2254</v>
      </c>
      <c r="B412" s="22" t="s">
        <v>83</v>
      </c>
      <c r="C412" s="22" t="s">
        <v>3984</v>
      </c>
      <c r="D412" s="94" t="s">
        <v>88</v>
      </c>
    </row>
    <row r="413" spans="1:6" ht="15.75" customHeight="1" x14ac:dyDescent="0.25">
      <c r="A413" s="22" t="s">
        <v>2255</v>
      </c>
      <c r="B413" s="22" t="s">
        <v>83</v>
      </c>
      <c r="C413" s="22" t="s">
        <v>3985</v>
      </c>
      <c r="D413" s="94" t="s">
        <v>88</v>
      </c>
    </row>
    <row r="414" spans="1:6" ht="12.75" customHeight="1" x14ac:dyDescent="0.25">
      <c r="A414" s="22" t="s">
        <v>2256</v>
      </c>
      <c r="B414" s="22" t="s">
        <v>83</v>
      </c>
      <c r="C414" s="22" t="s">
        <v>3986</v>
      </c>
      <c r="D414" s="94" t="s">
        <v>88</v>
      </c>
    </row>
    <row r="415" spans="1:6" ht="12.75" customHeight="1" x14ac:dyDescent="0.25">
      <c r="A415" s="22" t="s">
        <v>2259</v>
      </c>
      <c r="B415" s="22" t="s">
        <v>83</v>
      </c>
      <c r="C415" s="22" t="s">
        <v>3987</v>
      </c>
      <c r="D415" s="94" t="s">
        <v>88</v>
      </c>
    </row>
    <row r="416" spans="1:6" ht="12.75" customHeight="1" x14ac:dyDescent="0.25">
      <c r="A416" s="22" t="s">
        <v>2260</v>
      </c>
      <c r="B416" s="22" t="s">
        <v>83</v>
      </c>
      <c r="C416" s="22" t="s">
        <v>3988</v>
      </c>
      <c r="D416" s="94" t="s">
        <v>88</v>
      </c>
    </row>
    <row r="417" spans="1:4" ht="12.75" customHeight="1" x14ac:dyDescent="0.25">
      <c r="A417" s="22" t="s">
        <v>2261</v>
      </c>
      <c r="B417" s="22" t="s">
        <v>83</v>
      </c>
      <c r="C417" s="22" t="s">
        <v>3989</v>
      </c>
      <c r="D417" s="94" t="s">
        <v>88</v>
      </c>
    </row>
    <row r="418" spans="1:4" ht="12.75" customHeight="1" x14ac:dyDescent="0.25">
      <c r="A418" s="22" t="s">
        <v>2263</v>
      </c>
      <c r="B418" s="22" t="s">
        <v>83</v>
      </c>
      <c r="C418" s="22" t="s">
        <v>3990</v>
      </c>
      <c r="D418" s="94" t="s">
        <v>88</v>
      </c>
    </row>
    <row r="419" spans="1:4" ht="12.75" customHeight="1" x14ac:dyDescent="0.25">
      <c r="A419" s="22" t="s">
        <v>2264</v>
      </c>
      <c r="B419" s="22" t="s">
        <v>83</v>
      </c>
      <c r="C419" s="22" t="s">
        <v>3991</v>
      </c>
      <c r="D419" s="94" t="s">
        <v>88</v>
      </c>
    </row>
    <row r="420" spans="1:4" ht="12.75" customHeight="1" x14ac:dyDescent="0.25">
      <c r="A420" s="22" t="s">
        <v>2265</v>
      </c>
      <c r="B420" s="22" t="s">
        <v>83</v>
      </c>
      <c r="C420" s="22" t="s">
        <v>3992</v>
      </c>
      <c r="D420" s="94" t="s">
        <v>88</v>
      </c>
    </row>
    <row r="421" spans="1:4" ht="12.75" customHeight="1" x14ac:dyDescent="0.25">
      <c r="A421" s="22" t="s">
        <v>2266</v>
      </c>
      <c r="B421" s="22" t="s">
        <v>83</v>
      </c>
      <c r="C421" s="22" t="s">
        <v>3993</v>
      </c>
      <c r="D421" s="94" t="s">
        <v>88</v>
      </c>
    </row>
    <row r="422" spans="1:4" ht="12.75" customHeight="1" x14ac:dyDescent="0.25">
      <c r="A422" s="22" t="s">
        <v>2267</v>
      </c>
      <c r="B422" s="22" t="s">
        <v>83</v>
      </c>
      <c r="C422" s="22" t="s">
        <v>3994</v>
      </c>
      <c r="D422" s="94" t="s">
        <v>88</v>
      </c>
    </row>
    <row r="423" spans="1:4" ht="12.75" customHeight="1" x14ac:dyDescent="0.25">
      <c r="A423" s="22" t="s">
        <v>2268</v>
      </c>
      <c r="B423" s="22" t="s">
        <v>83</v>
      </c>
      <c r="C423" s="22" t="s">
        <v>3995</v>
      </c>
      <c r="D423" s="94" t="s">
        <v>88</v>
      </c>
    </row>
    <row r="424" spans="1:4" ht="12.75" customHeight="1" x14ac:dyDescent="0.25">
      <c r="A424" s="22" t="s">
        <v>2269</v>
      </c>
      <c r="B424" s="22" t="s">
        <v>83</v>
      </c>
      <c r="C424" s="22" t="s">
        <v>3996</v>
      </c>
      <c r="D424" s="94" t="s">
        <v>88</v>
      </c>
    </row>
    <row r="425" spans="1:4" ht="12.75" customHeight="1" x14ac:dyDescent="0.25">
      <c r="A425" s="22" t="s">
        <v>2270</v>
      </c>
      <c r="B425" s="22" t="s">
        <v>83</v>
      </c>
      <c r="C425" s="22" t="s">
        <v>3997</v>
      </c>
      <c r="D425" s="94" t="s">
        <v>88</v>
      </c>
    </row>
    <row r="426" spans="1:4" ht="12.75" customHeight="1" x14ac:dyDescent="0.25">
      <c r="A426" s="22" t="s">
        <v>2271</v>
      </c>
      <c r="B426" s="22" t="s">
        <v>83</v>
      </c>
      <c r="C426" s="22" t="s">
        <v>3998</v>
      </c>
      <c r="D426" s="94" t="s">
        <v>88</v>
      </c>
    </row>
    <row r="427" spans="1:4" ht="12.75" customHeight="1" x14ac:dyDescent="0.25">
      <c r="A427" s="22" t="s">
        <v>2272</v>
      </c>
      <c r="B427" s="22" t="s">
        <v>83</v>
      </c>
      <c r="C427" s="22" t="s">
        <v>3999</v>
      </c>
      <c r="D427" s="94" t="s">
        <v>88</v>
      </c>
    </row>
    <row r="428" spans="1:4" ht="12.75" customHeight="1" x14ac:dyDescent="0.25">
      <c r="A428" s="22" t="s">
        <v>2273</v>
      </c>
      <c r="B428" s="22" t="s">
        <v>83</v>
      </c>
      <c r="C428" s="22" t="s">
        <v>4000</v>
      </c>
      <c r="D428" s="94" t="s">
        <v>88</v>
      </c>
    </row>
    <row r="429" spans="1:4" ht="12.75" customHeight="1" x14ac:dyDescent="0.25">
      <c r="A429" s="22" t="s">
        <v>2274</v>
      </c>
      <c r="B429" s="22" t="s">
        <v>83</v>
      </c>
      <c r="C429" s="22" t="s">
        <v>4001</v>
      </c>
      <c r="D429" s="94" t="s">
        <v>88</v>
      </c>
    </row>
    <row r="430" spans="1:4" ht="12.75" customHeight="1" x14ac:dyDescent="0.25">
      <c r="A430" s="22" t="s">
        <v>2277</v>
      </c>
      <c r="B430" s="22" t="s">
        <v>83</v>
      </c>
      <c r="C430" s="22" t="s">
        <v>4002</v>
      </c>
      <c r="D430" s="94" t="s">
        <v>88</v>
      </c>
    </row>
    <row r="431" spans="1:4" ht="12.75" customHeight="1" x14ac:dyDescent="0.25">
      <c r="A431" s="22" t="s">
        <v>2278</v>
      </c>
      <c r="B431" s="22" t="s">
        <v>83</v>
      </c>
      <c r="C431" s="22" t="s">
        <v>4003</v>
      </c>
      <c r="D431" s="94" t="s">
        <v>88</v>
      </c>
    </row>
    <row r="432" spans="1:4" ht="12.75" customHeight="1" x14ac:dyDescent="0.25">
      <c r="A432" s="22" t="s">
        <v>2279</v>
      </c>
      <c r="B432" s="22" t="s">
        <v>83</v>
      </c>
      <c r="C432" s="22" t="s">
        <v>4004</v>
      </c>
      <c r="D432" s="94" t="s">
        <v>88</v>
      </c>
    </row>
    <row r="433" spans="1:4" ht="12.75" customHeight="1" x14ac:dyDescent="0.25">
      <c r="A433" s="22" t="s">
        <v>2280</v>
      </c>
      <c r="B433" s="22" t="s">
        <v>83</v>
      </c>
      <c r="C433" s="22" t="s">
        <v>4005</v>
      </c>
      <c r="D433" s="94" t="s">
        <v>88</v>
      </c>
    </row>
    <row r="434" spans="1:4" ht="12.75" customHeight="1" x14ac:dyDescent="0.25">
      <c r="A434" s="22" t="s">
        <v>2281</v>
      </c>
      <c r="B434" s="22" t="s">
        <v>83</v>
      </c>
      <c r="C434" s="22" t="s">
        <v>4006</v>
      </c>
      <c r="D434" s="94" t="s">
        <v>88</v>
      </c>
    </row>
    <row r="435" spans="1:4" ht="12.75" customHeight="1" x14ac:dyDescent="0.25">
      <c r="A435" s="22" t="s">
        <v>2282</v>
      </c>
      <c r="B435" s="22" t="s">
        <v>83</v>
      </c>
      <c r="C435" s="22" t="s">
        <v>4007</v>
      </c>
      <c r="D435" s="94" t="s">
        <v>88</v>
      </c>
    </row>
    <row r="436" spans="1:4" ht="12.75" customHeight="1" x14ac:dyDescent="0.25">
      <c r="A436" s="22" t="s">
        <v>2283</v>
      </c>
      <c r="B436" s="22" t="s">
        <v>83</v>
      </c>
      <c r="C436" s="22" t="s">
        <v>4008</v>
      </c>
      <c r="D436" s="94" t="s">
        <v>88</v>
      </c>
    </row>
    <row r="437" spans="1:4" ht="12.75" customHeight="1" x14ac:dyDescent="0.25">
      <c r="A437" s="22" t="s">
        <v>2284</v>
      </c>
      <c r="B437" s="22" t="s">
        <v>83</v>
      </c>
      <c r="C437" s="22" t="s">
        <v>4009</v>
      </c>
      <c r="D437" s="94" t="s">
        <v>88</v>
      </c>
    </row>
    <row r="438" spans="1:4" ht="12.75" customHeight="1" x14ac:dyDescent="0.25">
      <c r="A438" s="22" t="s">
        <v>2286</v>
      </c>
      <c r="B438" s="22" t="s">
        <v>83</v>
      </c>
      <c r="C438" s="22" t="s">
        <v>4010</v>
      </c>
      <c r="D438" s="94" t="s">
        <v>88</v>
      </c>
    </row>
    <row r="439" spans="1:4" ht="12.75" customHeight="1" x14ac:dyDescent="0.25">
      <c r="A439" s="22" t="s">
        <v>2287</v>
      </c>
      <c r="B439" s="22" t="s">
        <v>83</v>
      </c>
      <c r="C439" s="22" t="s">
        <v>4011</v>
      </c>
      <c r="D439" s="94" t="s">
        <v>88</v>
      </c>
    </row>
    <row r="440" spans="1:4" ht="12.75" customHeight="1" x14ac:dyDescent="0.25">
      <c r="A440" s="22" t="s">
        <v>2288</v>
      </c>
      <c r="B440" s="22" t="s">
        <v>83</v>
      </c>
      <c r="C440" s="22" t="s">
        <v>4012</v>
      </c>
      <c r="D440" s="94" t="s">
        <v>88</v>
      </c>
    </row>
    <row r="441" spans="1:4" ht="12.75" customHeight="1" x14ac:dyDescent="0.25">
      <c r="A441" s="22" t="s">
        <v>2289</v>
      </c>
      <c r="B441" s="22" t="s">
        <v>83</v>
      </c>
      <c r="C441" s="22" t="s">
        <v>4013</v>
      </c>
      <c r="D441" s="94" t="s">
        <v>88</v>
      </c>
    </row>
    <row r="442" spans="1:4" ht="12.75" customHeight="1" x14ac:dyDescent="0.25">
      <c r="A442" s="22" t="s">
        <v>2290</v>
      </c>
      <c r="B442" s="22" t="s">
        <v>83</v>
      </c>
      <c r="C442" s="22" t="s">
        <v>4014</v>
      </c>
      <c r="D442" s="94" t="s">
        <v>88</v>
      </c>
    </row>
    <row r="443" spans="1:4" ht="12.75" customHeight="1" x14ac:dyDescent="0.25">
      <c r="A443" s="22" t="s">
        <v>2291</v>
      </c>
      <c r="B443" s="22" t="s">
        <v>83</v>
      </c>
      <c r="C443" s="22" t="s">
        <v>4015</v>
      </c>
      <c r="D443" s="94" t="s">
        <v>88</v>
      </c>
    </row>
    <row r="444" spans="1:4" ht="12.75" customHeight="1" x14ac:dyDescent="0.25">
      <c r="A444" s="22" t="s">
        <v>2292</v>
      </c>
      <c r="B444" s="22" t="s">
        <v>83</v>
      </c>
      <c r="C444" s="22" t="s">
        <v>4016</v>
      </c>
      <c r="D444" s="94" t="s">
        <v>88</v>
      </c>
    </row>
    <row r="445" spans="1:4" ht="12.75" customHeight="1" x14ac:dyDescent="0.25">
      <c r="A445" s="22" t="s">
        <v>2294</v>
      </c>
      <c r="B445" s="22" t="s">
        <v>83</v>
      </c>
      <c r="C445" s="22" t="s">
        <v>4017</v>
      </c>
      <c r="D445" s="94" t="s">
        <v>88</v>
      </c>
    </row>
    <row r="446" spans="1:4" ht="12.75" customHeight="1" x14ac:dyDescent="0.25">
      <c r="A446" s="22" t="s">
        <v>4763</v>
      </c>
      <c r="B446" s="22" t="s">
        <v>62</v>
      </c>
      <c r="C446" s="22" t="s">
        <v>5191</v>
      </c>
      <c r="D446" s="102" t="s">
        <v>77</v>
      </c>
    </row>
    <row r="447" spans="1:4" ht="12.75" customHeight="1" x14ac:dyDescent="0.25">
      <c r="A447" s="22" t="s">
        <v>4764</v>
      </c>
      <c r="B447" s="22" t="s">
        <v>62</v>
      </c>
      <c r="C447" s="22" t="s">
        <v>5192</v>
      </c>
      <c r="D447" s="102" t="s">
        <v>77</v>
      </c>
    </row>
    <row r="448" spans="1:4" ht="12.75" customHeight="1" x14ac:dyDescent="0.25">
      <c r="A448" s="22" t="s">
        <v>4766</v>
      </c>
      <c r="B448" s="22" t="s">
        <v>62</v>
      </c>
      <c r="C448" s="22" t="s">
        <v>5193</v>
      </c>
      <c r="D448" s="102" t="s">
        <v>77</v>
      </c>
    </row>
    <row r="449" spans="1:6" ht="12.75" customHeight="1" x14ac:dyDescent="0.25">
      <c r="A449" s="22" t="s">
        <v>4769</v>
      </c>
      <c r="B449" s="22" t="s">
        <v>62</v>
      </c>
      <c r="C449" s="22" t="s">
        <v>5194</v>
      </c>
      <c r="D449" s="102" t="s">
        <v>77</v>
      </c>
    </row>
    <row r="450" spans="1:6" ht="12.75" customHeight="1" x14ac:dyDescent="0.25">
      <c r="A450" s="22" t="s">
        <v>4772</v>
      </c>
      <c r="B450" s="22" t="s">
        <v>62</v>
      </c>
      <c r="C450" s="22" t="s">
        <v>5195</v>
      </c>
      <c r="D450" s="102" t="s">
        <v>77</v>
      </c>
    </row>
    <row r="451" spans="1:6" ht="12.75" customHeight="1" x14ac:dyDescent="0.25">
      <c r="A451" s="22" t="s">
        <v>4773</v>
      </c>
      <c r="B451" s="22" t="s">
        <v>62</v>
      </c>
      <c r="C451" s="22" t="s">
        <v>5196</v>
      </c>
      <c r="D451" s="102" t="s">
        <v>77</v>
      </c>
    </row>
    <row r="452" spans="1:6" ht="12.75" customHeight="1" x14ac:dyDescent="0.25">
      <c r="A452" s="22" t="s">
        <v>4775</v>
      </c>
      <c r="B452" s="22" t="s">
        <v>62</v>
      </c>
      <c r="C452" s="22" t="s">
        <v>5197</v>
      </c>
      <c r="D452" s="102" t="s">
        <v>77</v>
      </c>
    </row>
    <row r="453" spans="1:6" ht="12.75" customHeight="1" x14ac:dyDescent="0.25">
      <c r="A453" s="22" t="s">
        <v>4778</v>
      </c>
      <c r="B453" s="22" t="s">
        <v>62</v>
      </c>
      <c r="C453" s="22" t="s">
        <v>5198</v>
      </c>
      <c r="D453" s="102" t="s">
        <v>77</v>
      </c>
    </row>
    <row r="454" spans="1:6" ht="12.75" customHeight="1" x14ac:dyDescent="0.25">
      <c r="A454" s="22" t="s">
        <v>4799</v>
      </c>
      <c r="B454" s="22" t="s">
        <v>176</v>
      </c>
      <c r="C454" s="22" t="s">
        <v>5211</v>
      </c>
      <c r="D454" s="103" t="s">
        <v>77</v>
      </c>
      <c r="E454" s="85"/>
      <c r="F454" s="87" t="s">
        <v>172</v>
      </c>
    </row>
    <row r="455" spans="1:6" ht="12.75" customHeight="1" x14ac:dyDescent="0.25">
      <c r="A455" s="22" t="s">
        <v>4800</v>
      </c>
      <c r="B455" s="22" t="s">
        <v>176</v>
      </c>
      <c r="C455" s="22" t="s">
        <v>5212</v>
      </c>
      <c r="D455" s="103" t="s">
        <v>77</v>
      </c>
      <c r="E455" s="85"/>
      <c r="F455" s="87" t="s">
        <v>172</v>
      </c>
    </row>
    <row r="456" spans="1:6" ht="12.75" customHeight="1" x14ac:dyDescent="0.25">
      <c r="A456" s="22" t="s">
        <v>4802</v>
      </c>
      <c r="B456" s="22" t="s">
        <v>176</v>
      </c>
      <c r="C456" s="22" t="s">
        <v>5213</v>
      </c>
      <c r="D456" s="103" t="s">
        <v>77</v>
      </c>
      <c r="E456" s="85"/>
      <c r="F456" s="87" t="s">
        <v>172</v>
      </c>
    </row>
    <row r="457" spans="1:6" ht="12.75" customHeight="1" x14ac:dyDescent="0.25">
      <c r="A457" s="22" t="s">
        <v>4803</v>
      </c>
      <c r="B457" s="22" t="s">
        <v>176</v>
      </c>
      <c r="C457" s="22" t="s">
        <v>5214</v>
      </c>
      <c r="D457" s="103" t="s">
        <v>77</v>
      </c>
      <c r="E457" s="85"/>
      <c r="F457" s="87" t="s">
        <v>172</v>
      </c>
    </row>
    <row r="458" spans="1:6" ht="12.75" customHeight="1" x14ac:dyDescent="0.25">
      <c r="A458" s="22" t="s">
        <v>4805</v>
      </c>
      <c r="B458" s="22" t="s">
        <v>176</v>
      </c>
      <c r="C458" s="22" t="s">
        <v>5215</v>
      </c>
      <c r="D458" s="103" t="s">
        <v>77</v>
      </c>
      <c r="E458" s="85"/>
      <c r="F458" s="87" t="s">
        <v>172</v>
      </c>
    </row>
    <row r="459" spans="1:6" ht="12.75" customHeight="1" x14ac:dyDescent="0.25">
      <c r="A459" s="22" t="s">
        <v>4806</v>
      </c>
      <c r="B459" s="22" t="s">
        <v>176</v>
      </c>
      <c r="C459" s="22" t="s">
        <v>5216</v>
      </c>
      <c r="D459" s="103" t="s">
        <v>77</v>
      </c>
      <c r="E459" s="85"/>
      <c r="F459" s="87" t="s">
        <v>172</v>
      </c>
    </row>
    <row r="460" spans="1:6" ht="12.75" customHeight="1" x14ac:dyDescent="0.25">
      <c r="A460" s="22" t="s">
        <v>4808</v>
      </c>
      <c r="B460" s="22" t="s">
        <v>176</v>
      </c>
      <c r="C460" s="22" t="s">
        <v>5217</v>
      </c>
      <c r="D460" s="103" t="s">
        <v>77</v>
      </c>
      <c r="E460" s="85"/>
      <c r="F460" s="87" t="s">
        <v>172</v>
      </c>
    </row>
    <row r="461" spans="1:6" ht="12.75" customHeight="1" x14ac:dyDescent="0.25">
      <c r="A461" s="22" t="s">
        <v>4809</v>
      </c>
      <c r="B461" s="22" t="s">
        <v>176</v>
      </c>
      <c r="C461" s="22" t="s">
        <v>5218</v>
      </c>
      <c r="D461" s="103" t="s">
        <v>77</v>
      </c>
      <c r="E461" s="85"/>
      <c r="F461" s="87" t="s">
        <v>172</v>
      </c>
    </row>
    <row r="462" spans="1:6" ht="12.75" customHeight="1" x14ac:dyDescent="0.25">
      <c r="A462" s="22" t="s">
        <v>4811</v>
      </c>
      <c r="B462" s="22" t="s">
        <v>176</v>
      </c>
      <c r="C462" s="22" t="s">
        <v>5219</v>
      </c>
      <c r="D462" s="103" t="s">
        <v>77</v>
      </c>
      <c r="E462" s="85"/>
      <c r="F462" s="87" t="s">
        <v>172</v>
      </c>
    </row>
    <row r="463" spans="1:6" ht="12.75" customHeight="1" x14ac:dyDescent="0.25">
      <c r="A463" s="22" t="s">
        <v>4812</v>
      </c>
      <c r="B463" s="22" t="s">
        <v>176</v>
      </c>
      <c r="C463" s="22" t="s">
        <v>5220</v>
      </c>
      <c r="D463" s="103" t="s">
        <v>77</v>
      </c>
      <c r="E463" s="85"/>
      <c r="F463" s="87" t="s">
        <v>172</v>
      </c>
    </row>
    <row r="464" spans="1:6" ht="12.75" customHeight="1" x14ac:dyDescent="0.25">
      <c r="A464" s="22" t="s">
        <v>4814</v>
      </c>
      <c r="B464" s="22" t="s">
        <v>176</v>
      </c>
      <c r="C464" s="22" t="s">
        <v>5221</v>
      </c>
      <c r="D464" s="103" t="s">
        <v>77</v>
      </c>
      <c r="E464" s="22" t="s">
        <v>5288</v>
      </c>
      <c r="F464" s="87" t="s">
        <v>172</v>
      </c>
    </row>
    <row r="465" spans="1:6" ht="12.75" customHeight="1" x14ac:dyDescent="0.25">
      <c r="A465" s="22" t="s">
        <v>4815</v>
      </c>
      <c r="B465" s="22" t="s">
        <v>176</v>
      </c>
      <c r="C465" s="22" t="s">
        <v>5222</v>
      </c>
      <c r="D465" s="103" t="s">
        <v>77</v>
      </c>
      <c r="E465" s="22" t="s">
        <v>5289</v>
      </c>
      <c r="F465" s="87" t="s">
        <v>172</v>
      </c>
    </row>
    <row r="466" spans="1:6" ht="12.75" customHeight="1" x14ac:dyDescent="0.25">
      <c r="A466" s="22" t="s">
        <v>4596</v>
      </c>
      <c r="B466" s="22" t="s">
        <v>83</v>
      </c>
      <c r="C466" s="22" t="s">
        <v>5092</v>
      </c>
      <c r="D466" s="116" t="s">
        <v>88</v>
      </c>
    </row>
    <row r="467" spans="1:6" ht="12.75" customHeight="1" x14ac:dyDescent="0.25">
      <c r="A467" s="22" t="s">
        <v>5564</v>
      </c>
      <c r="B467" s="22" t="s">
        <v>83</v>
      </c>
      <c r="C467" s="22" t="s">
        <v>5565</v>
      </c>
      <c r="D467" s="87" t="s">
        <v>88</v>
      </c>
    </row>
    <row r="468" spans="1:6" ht="12.75" customHeight="1" x14ac:dyDescent="0.25">
      <c r="A468" s="22" t="s">
        <v>4598</v>
      </c>
      <c r="B468" s="22" t="s">
        <v>83</v>
      </c>
      <c r="C468" s="22" t="s">
        <v>5093</v>
      </c>
      <c r="D468" s="81" t="s">
        <v>88</v>
      </c>
    </row>
    <row r="469" spans="1:6" ht="12.75" customHeight="1" x14ac:dyDescent="0.25">
      <c r="A469" s="22" t="s">
        <v>4599</v>
      </c>
      <c r="B469" s="22" t="s">
        <v>83</v>
      </c>
      <c r="C469" s="22" t="s">
        <v>5094</v>
      </c>
      <c r="D469" s="81" t="s">
        <v>88</v>
      </c>
    </row>
    <row r="470" spans="1:6" ht="12.75" customHeight="1" x14ac:dyDescent="0.25">
      <c r="A470" s="22" t="s">
        <v>4601</v>
      </c>
      <c r="B470" s="22" t="s">
        <v>83</v>
      </c>
      <c r="C470" s="22" t="s">
        <v>5095</v>
      </c>
      <c r="D470" s="81" t="s">
        <v>88</v>
      </c>
    </row>
    <row r="471" spans="1:6" ht="12.75" customHeight="1" x14ac:dyDescent="0.25">
      <c r="A471" s="22" t="s">
        <v>4602</v>
      </c>
      <c r="B471" s="22" t="s">
        <v>83</v>
      </c>
      <c r="C471" s="22" t="s">
        <v>5096</v>
      </c>
      <c r="D471" s="81" t="s">
        <v>88</v>
      </c>
    </row>
    <row r="472" spans="1:6" ht="12.75" customHeight="1" x14ac:dyDescent="0.25">
      <c r="A472" s="22" t="s">
        <v>4604</v>
      </c>
      <c r="B472" s="22" t="s">
        <v>83</v>
      </c>
      <c r="C472" s="22" t="s">
        <v>5097</v>
      </c>
      <c r="D472" s="81" t="s">
        <v>88</v>
      </c>
    </row>
    <row r="473" spans="1:6" ht="12.75" customHeight="1" x14ac:dyDescent="0.25">
      <c r="A473" s="22" t="s">
        <v>4605</v>
      </c>
      <c r="B473" s="22" t="s">
        <v>83</v>
      </c>
      <c r="C473" s="22" t="s">
        <v>5098</v>
      </c>
      <c r="D473" s="81" t="s">
        <v>88</v>
      </c>
    </row>
    <row r="474" spans="1:6" ht="12.75" customHeight="1" x14ac:dyDescent="0.25">
      <c r="A474" s="22" t="s">
        <v>4607</v>
      </c>
      <c r="B474" s="22" t="s">
        <v>83</v>
      </c>
      <c r="C474" s="22" t="s">
        <v>5099</v>
      </c>
      <c r="D474" s="81" t="s">
        <v>88</v>
      </c>
    </row>
    <row r="475" spans="1:6" ht="12.75" customHeight="1" x14ac:dyDescent="0.25">
      <c r="A475" s="22" t="s">
        <v>4608</v>
      </c>
      <c r="B475" s="22" t="s">
        <v>83</v>
      </c>
      <c r="C475" s="22" t="s">
        <v>5100</v>
      </c>
      <c r="D475" s="81" t="s">
        <v>88</v>
      </c>
    </row>
    <row r="476" spans="1:6" ht="12.75" customHeight="1" x14ac:dyDescent="0.25">
      <c r="A476" s="22" t="s">
        <v>4610</v>
      </c>
      <c r="B476" s="22" t="s">
        <v>83</v>
      </c>
      <c r="C476" s="22" t="s">
        <v>5101</v>
      </c>
      <c r="D476" s="81" t="s">
        <v>88</v>
      </c>
    </row>
    <row r="477" spans="1:6" ht="12.75" customHeight="1" x14ac:dyDescent="0.25">
      <c r="A477" s="22" t="s">
        <v>4611</v>
      </c>
      <c r="B477" s="22" t="s">
        <v>83</v>
      </c>
      <c r="C477" s="22" t="s">
        <v>5102</v>
      </c>
      <c r="D477" s="81" t="s">
        <v>88</v>
      </c>
    </row>
    <row r="478" spans="1:6" ht="12.75" customHeight="1" x14ac:dyDescent="0.25">
      <c r="A478" s="22" t="s">
        <v>1672</v>
      </c>
      <c r="B478" s="22" t="s">
        <v>57</v>
      </c>
      <c r="C478" s="22" t="s">
        <v>2458</v>
      </c>
      <c r="D478" s="94" t="s">
        <v>88</v>
      </c>
    </row>
    <row r="479" spans="1:6" ht="12.75" customHeight="1" x14ac:dyDescent="0.25">
      <c r="A479" s="22" t="s">
        <v>1673</v>
      </c>
      <c r="B479" s="22" t="s">
        <v>57</v>
      </c>
      <c r="C479" s="22" t="s">
        <v>3894</v>
      </c>
      <c r="D479" s="94" t="s">
        <v>88</v>
      </c>
    </row>
    <row r="480" spans="1:6" ht="12.75" customHeight="1" x14ac:dyDescent="0.25">
      <c r="A480" s="22" t="s">
        <v>1674</v>
      </c>
      <c r="B480" s="22" t="s">
        <v>57</v>
      </c>
      <c r="C480" s="22" t="s">
        <v>3895</v>
      </c>
      <c r="D480" s="94" t="s">
        <v>88</v>
      </c>
    </row>
    <row r="481" spans="1:4" ht="12.75" customHeight="1" x14ac:dyDescent="0.25">
      <c r="A481" s="22" t="s">
        <v>1675</v>
      </c>
      <c r="B481" s="22" t="s">
        <v>57</v>
      </c>
      <c r="C481" s="22" t="s">
        <v>3896</v>
      </c>
      <c r="D481" s="94" t="s">
        <v>88</v>
      </c>
    </row>
    <row r="482" spans="1:4" ht="12.75" customHeight="1" x14ac:dyDescent="0.25">
      <c r="A482" s="22" t="s">
        <v>1676</v>
      </c>
      <c r="B482" s="22" t="s">
        <v>57</v>
      </c>
      <c r="C482" s="22" t="s">
        <v>3897</v>
      </c>
      <c r="D482" s="94" t="s">
        <v>88</v>
      </c>
    </row>
    <row r="483" spans="1:4" ht="12.75" customHeight="1" x14ac:dyDescent="0.25">
      <c r="A483" s="22" t="s">
        <v>1677</v>
      </c>
      <c r="B483" s="22" t="s">
        <v>57</v>
      </c>
      <c r="C483" s="22" t="s">
        <v>3898</v>
      </c>
      <c r="D483" s="94" t="s">
        <v>88</v>
      </c>
    </row>
    <row r="484" spans="1:4" ht="12.75" customHeight="1" x14ac:dyDescent="0.25">
      <c r="A484" s="22" t="s">
        <v>1678</v>
      </c>
      <c r="B484" s="22" t="s">
        <v>57</v>
      </c>
      <c r="C484" s="22" t="s">
        <v>3899</v>
      </c>
      <c r="D484" s="94" t="s">
        <v>88</v>
      </c>
    </row>
    <row r="485" spans="1:4" ht="12.75" customHeight="1" x14ac:dyDescent="0.25">
      <c r="A485" s="22" t="s">
        <v>1679</v>
      </c>
      <c r="B485" s="22" t="s">
        <v>57</v>
      </c>
      <c r="C485" s="22" t="s">
        <v>3900</v>
      </c>
      <c r="D485" s="94" t="s">
        <v>88</v>
      </c>
    </row>
    <row r="486" spans="1:4" ht="12.75" customHeight="1" x14ac:dyDescent="0.25">
      <c r="A486" s="22" t="s">
        <v>1680</v>
      </c>
      <c r="B486" s="22" t="s">
        <v>57</v>
      </c>
      <c r="C486" s="22" t="s">
        <v>3901</v>
      </c>
      <c r="D486" s="94" t="s">
        <v>88</v>
      </c>
    </row>
    <row r="487" spans="1:4" ht="12.75" customHeight="1" x14ac:dyDescent="0.25">
      <c r="A487" s="22" t="s">
        <v>1681</v>
      </c>
      <c r="B487" s="22" t="s">
        <v>57</v>
      </c>
      <c r="C487" s="22" t="s">
        <v>3902</v>
      </c>
      <c r="D487" s="94" t="s">
        <v>88</v>
      </c>
    </row>
    <row r="488" spans="1:4" ht="12.75" customHeight="1" x14ac:dyDescent="0.25">
      <c r="A488" s="22" t="s">
        <v>1682</v>
      </c>
      <c r="B488" s="22" t="s">
        <v>57</v>
      </c>
      <c r="C488" s="22" t="s">
        <v>3903</v>
      </c>
      <c r="D488" s="94" t="s">
        <v>88</v>
      </c>
    </row>
    <row r="489" spans="1:4" ht="12.75" customHeight="1" x14ac:dyDescent="0.25">
      <c r="A489" s="22" t="s">
        <v>1683</v>
      </c>
      <c r="B489" s="22" t="s">
        <v>57</v>
      </c>
      <c r="C489" s="22" t="s">
        <v>3904</v>
      </c>
      <c r="D489" s="94" t="s">
        <v>88</v>
      </c>
    </row>
    <row r="490" spans="1:4" ht="12.75" customHeight="1" x14ac:dyDescent="0.25">
      <c r="A490" s="22" t="s">
        <v>1684</v>
      </c>
      <c r="B490" s="22" t="s">
        <v>57</v>
      </c>
      <c r="C490" s="22" t="s">
        <v>3905</v>
      </c>
      <c r="D490" s="94" t="s">
        <v>88</v>
      </c>
    </row>
    <row r="491" spans="1:4" ht="12.75" customHeight="1" x14ac:dyDescent="0.25">
      <c r="A491" s="22" t="s">
        <v>1685</v>
      </c>
      <c r="B491" s="22" t="s">
        <v>57</v>
      </c>
      <c r="C491" s="22" t="s">
        <v>3906</v>
      </c>
      <c r="D491" s="94" t="s">
        <v>88</v>
      </c>
    </row>
    <row r="492" spans="1:4" ht="12.75" customHeight="1" x14ac:dyDescent="0.25">
      <c r="A492" s="22" t="s">
        <v>1686</v>
      </c>
      <c r="B492" s="22" t="s">
        <v>57</v>
      </c>
      <c r="C492" s="22" t="s">
        <v>3907</v>
      </c>
      <c r="D492" s="94" t="s">
        <v>88</v>
      </c>
    </row>
    <row r="493" spans="1:4" ht="12.75" customHeight="1" x14ac:dyDescent="0.25">
      <c r="A493" s="22" t="s">
        <v>1687</v>
      </c>
      <c r="B493" s="22" t="s">
        <v>57</v>
      </c>
      <c r="C493" s="22" t="s">
        <v>3908</v>
      </c>
      <c r="D493" s="94" t="s">
        <v>88</v>
      </c>
    </row>
    <row r="494" spans="1:4" ht="12.75" customHeight="1" x14ac:dyDescent="0.25">
      <c r="A494" s="22" t="s">
        <v>1688</v>
      </c>
      <c r="B494" s="22" t="s">
        <v>57</v>
      </c>
      <c r="C494" s="22" t="s">
        <v>3909</v>
      </c>
      <c r="D494" s="94" t="s">
        <v>88</v>
      </c>
    </row>
    <row r="495" spans="1:4" ht="12.75" customHeight="1" x14ac:dyDescent="0.25">
      <c r="A495" s="22" t="s">
        <v>1689</v>
      </c>
      <c r="B495" s="22" t="s">
        <v>57</v>
      </c>
      <c r="C495" s="22" t="s">
        <v>3910</v>
      </c>
      <c r="D495" s="94" t="s">
        <v>88</v>
      </c>
    </row>
    <row r="496" spans="1:4" ht="12.75" customHeight="1" x14ac:dyDescent="0.25">
      <c r="A496" s="22" t="s">
        <v>1690</v>
      </c>
      <c r="B496" s="22" t="s">
        <v>57</v>
      </c>
      <c r="C496" s="22" t="s">
        <v>3911</v>
      </c>
      <c r="D496" s="94" t="s">
        <v>88</v>
      </c>
    </row>
    <row r="497" spans="1:4" ht="12.75" customHeight="1" x14ac:dyDescent="0.25">
      <c r="A497" s="22" t="s">
        <v>1691</v>
      </c>
      <c r="B497" s="22" t="s">
        <v>57</v>
      </c>
      <c r="C497" s="22" t="s">
        <v>3912</v>
      </c>
      <c r="D497" s="94" t="s">
        <v>88</v>
      </c>
    </row>
    <row r="498" spans="1:4" ht="12.75" customHeight="1" x14ac:dyDescent="0.25">
      <c r="A498" s="22" t="s">
        <v>1692</v>
      </c>
      <c r="B498" s="22" t="s">
        <v>57</v>
      </c>
      <c r="C498" s="22" t="s">
        <v>3913</v>
      </c>
      <c r="D498" s="94" t="s">
        <v>88</v>
      </c>
    </row>
    <row r="499" spans="1:4" ht="12.75" customHeight="1" x14ac:dyDescent="0.25">
      <c r="A499" s="22" t="s">
        <v>1693</v>
      </c>
      <c r="B499" s="22" t="s">
        <v>57</v>
      </c>
      <c r="C499" s="22" t="s">
        <v>3914</v>
      </c>
      <c r="D499" s="94" t="s">
        <v>88</v>
      </c>
    </row>
    <row r="500" spans="1:4" ht="12.75" customHeight="1" x14ac:dyDescent="0.25">
      <c r="A500" s="22" t="s">
        <v>1694</v>
      </c>
      <c r="B500" s="22" t="s">
        <v>57</v>
      </c>
      <c r="C500" s="22" t="s">
        <v>3915</v>
      </c>
      <c r="D500" s="94" t="s">
        <v>88</v>
      </c>
    </row>
    <row r="501" spans="1:4" ht="12.75" customHeight="1" x14ac:dyDescent="0.25">
      <c r="A501" s="22" t="s">
        <v>1695</v>
      </c>
      <c r="B501" s="22" t="s">
        <v>57</v>
      </c>
      <c r="C501" s="22" t="s">
        <v>3916</v>
      </c>
      <c r="D501" s="94" t="s">
        <v>88</v>
      </c>
    </row>
    <row r="502" spans="1:4" ht="12.75" customHeight="1" x14ac:dyDescent="0.25">
      <c r="A502" s="22" t="s">
        <v>1696</v>
      </c>
      <c r="B502" s="22" t="s">
        <v>57</v>
      </c>
      <c r="C502" s="22" t="s">
        <v>3917</v>
      </c>
      <c r="D502" s="94" t="s">
        <v>88</v>
      </c>
    </row>
    <row r="503" spans="1:4" ht="12.75" customHeight="1" x14ac:dyDescent="0.25">
      <c r="A503" s="22" t="s">
        <v>1697</v>
      </c>
      <c r="B503" s="22" t="s">
        <v>57</v>
      </c>
      <c r="C503" s="22" t="s">
        <v>3918</v>
      </c>
      <c r="D503" s="94" t="s">
        <v>88</v>
      </c>
    </row>
    <row r="504" spans="1:4" ht="12.75" customHeight="1" x14ac:dyDescent="0.25">
      <c r="A504" s="22" t="s">
        <v>1698</v>
      </c>
      <c r="B504" s="22" t="s">
        <v>57</v>
      </c>
      <c r="C504" s="22" t="s">
        <v>3919</v>
      </c>
      <c r="D504" s="94" t="s">
        <v>88</v>
      </c>
    </row>
    <row r="505" spans="1:4" ht="12.75" customHeight="1" x14ac:dyDescent="0.25">
      <c r="A505" s="22" t="s">
        <v>1699</v>
      </c>
      <c r="B505" s="22" t="s">
        <v>57</v>
      </c>
      <c r="C505" s="22" t="s">
        <v>3920</v>
      </c>
      <c r="D505" s="94" t="s">
        <v>88</v>
      </c>
    </row>
    <row r="506" spans="1:4" ht="12.75" customHeight="1" x14ac:dyDescent="0.25">
      <c r="A506" s="22" t="s">
        <v>1700</v>
      </c>
      <c r="B506" s="22" t="s">
        <v>57</v>
      </c>
      <c r="C506" s="22" t="s">
        <v>3921</v>
      </c>
      <c r="D506" s="94" t="s">
        <v>88</v>
      </c>
    </row>
    <row r="507" spans="1:4" ht="12.75" customHeight="1" x14ac:dyDescent="0.25">
      <c r="A507" s="22" t="s">
        <v>1701</v>
      </c>
      <c r="B507" s="22" t="s">
        <v>57</v>
      </c>
      <c r="C507" s="22" t="s">
        <v>3922</v>
      </c>
      <c r="D507" s="94" t="s">
        <v>88</v>
      </c>
    </row>
    <row r="508" spans="1:4" ht="12.75" customHeight="1" x14ac:dyDescent="0.25">
      <c r="A508" s="22" t="s">
        <v>1702</v>
      </c>
      <c r="B508" s="22" t="s">
        <v>57</v>
      </c>
      <c r="C508" s="22" t="s">
        <v>3923</v>
      </c>
      <c r="D508" s="94" t="s">
        <v>88</v>
      </c>
    </row>
    <row r="509" spans="1:4" ht="12.75" customHeight="1" x14ac:dyDescent="0.25">
      <c r="A509" s="22" t="s">
        <v>1703</v>
      </c>
      <c r="B509" s="22" t="s">
        <v>57</v>
      </c>
      <c r="C509" s="22" t="s">
        <v>3924</v>
      </c>
      <c r="D509" s="94" t="s">
        <v>88</v>
      </c>
    </row>
    <row r="510" spans="1:4" ht="12.75" customHeight="1" x14ac:dyDescent="0.25">
      <c r="A510" s="22" t="s">
        <v>1704</v>
      </c>
      <c r="B510" s="22" t="s">
        <v>57</v>
      </c>
      <c r="C510" s="22" t="s">
        <v>3925</v>
      </c>
      <c r="D510" s="94" t="s">
        <v>88</v>
      </c>
    </row>
    <row r="511" spans="1:4" ht="12.75" customHeight="1" x14ac:dyDescent="0.25">
      <c r="A511" s="22" t="s">
        <v>1705</v>
      </c>
      <c r="B511" s="22" t="s">
        <v>57</v>
      </c>
      <c r="C511" s="22" t="s">
        <v>3926</v>
      </c>
      <c r="D511" s="94" t="s">
        <v>88</v>
      </c>
    </row>
    <row r="512" spans="1:4" ht="12.75" customHeight="1" x14ac:dyDescent="0.25">
      <c r="A512" s="22" t="s">
        <v>1706</v>
      </c>
      <c r="B512" s="22" t="s">
        <v>57</v>
      </c>
      <c r="C512" s="22" t="s">
        <v>3927</v>
      </c>
      <c r="D512" s="94" t="s">
        <v>88</v>
      </c>
    </row>
    <row r="513" spans="1:4" ht="12.75" customHeight="1" x14ac:dyDescent="0.25">
      <c r="A513" s="22" t="s">
        <v>1708</v>
      </c>
      <c r="B513" s="22" t="s">
        <v>57</v>
      </c>
      <c r="C513" s="22" t="s">
        <v>3928</v>
      </c>
      <c r="D513" s="94" t="s">
        <v>88</v>
      </c>
    </row>
    <row r="514" spans="1:4" ht="12.75" customHeight="1" x14ac:dyDescent="0.25">
      <c r="A514" s="22" t="s">
        <v>1709</v>
      </c>
      <c r="B514" s="22" t="s">
        <v>57</v>
      </c>
      <c r="C514" s="22" t="s">
        <v>3929</v>
      </c>
      <c r="D514" s="94" t="s">
        <v>88</v>
      </c>
    </row>
    <row r="515" spans="1:4" ht="12.75" customHeight="1" x14ac:dyDescent="0.25">
      <c r="A515" s="22" t="s">
        <v>1710</v>
      </c>
      <c r="B515" s="22" t="s">
        <v>57</v>
      </c>
      <c r="C515" s="22" t="s">
        <v>3930</v>
      </c>
      <c r="D515" s="94" t="s">
        <v>88</v>
      </c>
    </row>
    <row r="516" spans="1:4" ht="12.75" customHeight="1" x14ac:dyDescent="0.25">
      <c r="A516" s="22" t="s">
        <v>1711</v>
      </c>
      <c r="B516" s="22" t="s">
        <v>57</v>
      </c>
      <c r="C516" s="22" t="s">
        <v>3931</v>
      </c>
      <c r="D516" s="94" t="s">
        <v>88</v>
      </c>
    </row>
    <row r="517" spans="1:4" ht="12.75" customHeight="1" x14ac:dyDescent="0.25">
      <c r="A517" s="22" t="s">
        <v>1712</v>
      </c>
      <c r="B517" s="22" t="s">
        <v>57</v>
      </c>
      <c r="C517" s="22" t="s">
        <v>3932</v>
      </c>
      <c r="D517" s="94" t="s">
        <v>88</v>
      </c>
    </row>
    <row r="518" spans="1:4" ht="12.75" customHeight="1" x14ac:dyDescent="0.25">
      <c r="A518" s="22" t="s">
        <v>1713</v>
      </c>
      <c r="B518" s="22" t="s">
        <v>57</v>
      </c>
      <c r="C518" s="22" t="s">
        <v>3933</v>
      </c>
      <c r="D518" s="94" t="s">
        <v>88</v>
      </c>
    </row>
    <row r="519" spans="1:4" ht="12.75" customHeight="1" x14ac:dyDescent="0.25">
      <c r="A519" s="22" t="s">
        <v>1714</v>
      </c>
      <c r="B519" s="22" t="s">
        <v>57</v>
      </c>
      <c r="C519" s="22" t="s">
        <v>3934</v>
      </c>
      <c r="D519" s="94" t="s">
        <v>88</v>
      </c>
    </row>
    <row r="520" spans="1:4" ht="12.75" customHeight="1" x14ac:dyDescent="0.25">
      <c r="A520" s="22" t="s">
        <v>1715</v>
      </c>
      <c r="B520" s="22" t="s">
        <v>57</v>
      </c>
      <c r="C520" s="22" t="s">
        <v>3935</v>
      </c>
      <c r="D520" s="94" t="s">
        <v>88</v>
      </c>
    </row>
    <row r="521" spans="1:4" ht="12.75" customHeight="1" x14ac:dyDescent="0.25">
      <c r="A521" s="22" t="s">
        <v>1716</v>
      </c>
      <c r="B521" s="22" t="s">
        <v>57</v>
      </c>
      <c r="C521" s="22" t="s">
        <v>3936</v>
      </c>
      <c r="D521" s="94" t="s">
        <v>88</v>
      </c>
    </row>
    <row r="522" spans="1:4" ht="12.75" customHeight="1" x14ac:dyDescent="0.25">
      <c r="A522" s="22" t="s">
        <v>1717</v>
      </c>
      <c r="B522" s="22" t="s">
        <v>57</v>
      </c>
      <c r="C522" s="22" t="s">
        <v>3937</v>
      </c>
      <c r="D522" s="94" t="s">
        <v>88</v>
      </c>
    </row>
    <row r="523" spans="1:4" ht="12.75" customHeight="1" x14ac:dyDescent="0.25">
      <c r="A523" s="22" t="s">
        <v>1718</v>
      </c>
      <c r="B523" s="22" t="s">
        <v>57</v>
      </c>
      <c r="C523" s="22" t="s">
        <v>3938</v>
      </c>
      <c r="D523" s="94" t="s">
        <v>88</v>
      </c>
    </row>
    <row r="524" spans="1:4" ht="12.75" customHeight="1" x14ac:dyDescent="0.25">
      <c r="A524" s="22" t="s">
        <v>1719</v>
      </c>
      <c r="B524" s="22" t="s">
        <v>57</v>
      </c>
      <c r="C524" s="22" t="s">
        <v>3939</v>
      </c>
      <c r="D524" s="94" t="s">
        <v>88</v>
      </c>
    </row>
    <row r="525" spans="1:4" ht="12.75" customHeight="1" x14ac:dyDescent="0.25">
      <c r="A525" s="22" t="s">
        <v>1720</v>
      </c>
      <c r="B525" s="22" t="s">
        <v>57</v>
      </c>
      <c r="C525" s="22" t="s">
        <v>3940</v>
      </c>
      <c r="D525" s="94" t="s">
        <v>88</v>
      </c>
    </row>
    <row r="526" spans="1:4" ht="12.75" customHeight="1" x14ac:dyDescent="0.25">
      <c r="A526" s="22" t="s">
        <v>1721</v>
      </c>
      <c r="B526" s="22" t="s">
        <v>57</v>
      </c>
      <c r="C526" s="22" t="s">
        <v>3941</v>
      </c>
      <c r="D526" s="94" t="s">
        <v>88</v>
      </c>
    </row>
    <row r="527" spans="1:4" ht="12.75" customHeight="1" x14ac:dyDescent="0.25">
      <c r="A527" s="22" t="s">
        <v>1722</v>
      </c>
      <c r="B527" s="22" t="s">
        <v>57</v>
      </c>
      <c r="C527" s="22" t="s">
        <v>3942</v>
      </c>
      <c r="D527" s="94" t="s">
        <v>88</v>
      </c>
    </row>
    <row r="528" spans="1:4" ht="12.75" customHeight="1" x14ac:dyDescent="0.25">
      <c r="A528" s="22" t="s">
        <v>1723</v>
      </c>
      <c r="B528" s="22" t="s">
        <v>57</v>
      </c>
      <c r="C528" s="22" t="s">
        <v>3943</v>
      </c>
      <c r="D528" s="94" t="s">
        <v>88</v>
      </c>
    </row>
    <row r="529" spans="1:6" ht="12.75" customHeight="1" x14ac:dyDescent="0.25">
      <c r="A529" s="22" t="s">
        <v>1724</v>
      </c>
      <c r="B529" s="22" t="s">
        <v>57</v>
      </c>
      <c r="C529" s="22" t="s">
        <v>3944</v>
      </c>
      <c r="D529" s="94" t="s">
        <v>88</v>
      </c>
    </row>
    <row r="530" spans="1:6" ht="12.75" customHeight="1" x14ac:dyDescent="0.25">
      <c r="A530" s="22" t="s">
        <v>1726</v>
      </c>
      <c r="B530" s="22" t="s">
        <v>84</v>
      </c>
      <c r="C530" s="22" t="s">
        <v>2459</v>
      </c>
      <c r="D530" s="94" t="s">
        <v>77</v>
      </c>
      <c r="E530" s="22" t="s">
        <v>4142</v>
      </c>
      <c r="F530" s="94" t="s">
        <v>88</v>
      </c>
    </row>
    <row r="531" spans="1:6" ht="12.75" customHeight="1" x14ac:dyDescent="0.25">
      <c r="A531" s="22" t="s">
        <v>1727</v>
      </c>
      <c r="B531" s="22" t="s">
        <v>84</v>
      </c>
      <c r="C531" s="22" t="s">
        <v>3945</v>
      </c>
      <c r="D531" s="94" t="s">
        <v>77</v>
      </c>
      <c r="F531" s="94" t="s">
        <v>88</v>
      </c>
    </row>
    <row r="532" spans="1:6" ht="12.75" customHeight="1" x14ac:dyDescent="0.25">
      <c r="A532" s="22" t="s">
        <v>1728</v>
      </c>
      <c r="B532" s="22" t="s">
        <v>84</v>
      </c>
      <c r="C532" s="22" t="s">
        <v>3946</v>
      </c>
      <c r="D532" s="94" t="s">
        <v>77</v>
      </c>
      <c r="F532" s="94" t="s">
        <v>88</v>
      </c>
    </row>
    <row r="533" spans="1:6" ht="12.75" customHeight="1" x14ac:dyDescent="0.25">
      <c r="A533" s="22" t="s">
        <v>1729</v>
      </c>
      <c r="B533" s="22" t="s">
        <v>84</v>
      </c>
      <c r="D533" s="94" t="s">
        <v>77</v>
      </c>
      <c r="E533" s="22" t="s">
        <v>4133</v>
      </c>
      <c r="F533" s="94" t="s">
        <v>88</v>
      </c>
    </row>
    <row r="534" spans="1:6" ht="12.75" customHeight="1" x14ac:dyDescent="0.25">
      <c r="A534" s="22" t="s">
        <v>1730</v>
      </c>
      <c r="B534" s="22" t="s">
        <v>84</v>
      </c>
      <c r="C534" s="22" t="s">
        <v>3947</v>
      </c>
      <c r="D534" s="94" t="s">
        <v>77</v>
      </c>
      <c r="F534" s="94" t="s">
        <v>88</v>
      </c>
    </row>
    <row r="535" spans="1:6" ht="12.75" customHeight="1" x14ac:dyDescent="0.25">
      <c r="A535" s="22" t="s">
        <v>1731</v>
      </c>
      <c r="B535" s="22" t="s">
        <v>84</v>
      </c>
      <c r="C535" s="22" t="s">
        <v>3948</v>
      </c>
      <c r="D535" s="94" t="s">
        <v>77</v>
      </c>
      <c r="F535" s="94" t="s">
        <v>88</v>
      </c>
    </row>
    <row r="536" spans="1:6" ht="12.75" customHeight="1" x14ac:dyDescent="0.25">
      <c r="A536" s="22" t="s">
        <v>1732</v>
      </c>
      <c r="B536" s="22" t="s">
        <v>84</v>
      </c>
      <c r="C536" s="22" t="s">
        <v>3949</v>
      </c>
      <c r="D536" s="94" t="s">
        <v>77</v>
      </c>
      <c r="F536" s="94" t="s">
        <v>88</v>
      </c>
    </row>
    <row r="537" spans="1:6" ht="12.75" customHeight="1" x14ac:dyDescent="0.25">
      <c r="A537" s="22" t="s">
        <v>1735</v>
      </c>
      <c r="B537" s="22" t="s">
        <v>84</v>
      </c>
      <c r="C537" s="22" t="s">
        <v>3950</v>
      </c>
      <c r="D537" s="94" t="s">
        <v>77</v>
      </c>
      <c r="F537" s="94" t="s">
        <v>88</v>
      </c>
    </row>
    <row r="538" spans="1:6" ht="12.75" customHeight="1" x14ac:dyDescent="0.25">
      <c r="A538" s="22" t="s">
        <v>1736</v>
      </c>
      <c r="B538" s="22" t="s">
        <v>84</v>
      </c>
      <c r="C538" s="22" t="s">
        <v>3951</v>
      </c>
      <c r="D538" s="94" t="s">
        <v>77</v>
      </c>
      <c r="F538" s="94" t="s">
        <v>88</v>
      </c>
    </row>
    <row r="539" spans="1:6" ht="12.75" customHeight="1" x14ac:dyDescent="0.25">
      <c r="A539" s="22" t="s">
        <v>1737</v>
      </c>
      <c r="B539" s="22" t="s">
        <v>84</v>
      </c>
      <c r="C539" s="22" t="s">
        <v>3952</v>
      </c>
      <c r="D539" s="94" t="s">
        <v>77</v>
      </c>
      <c r="F539" s="94" t="s">
        <v>88</v>
      </c>
    </row>
    <row r="540" spans="1:6" ht="12.75" customHeight="1" x14ac:dyDescent="0.25">
      <c r="A540" s="22" t="s">
        <v>1741</v>
      </c>
      <c r="B540" s="22" t="s">
        <v>84</v>
      </c>
      <c r="C540" s="22" t="s">
        <v>3953</v>
      </c>
      <c r="D540" s="94" t="s">
        <v>77</v>
      </c>
      <c r="F540" s="94" t="s">
        <v>88</v>
      </c>
    </row>
    <row r="541" spans="1:6" ht="12.75" customHeight="1" x14ac:dyDescent="0.25">
      <c r="A541" s="22" t="s">
        <v>1744</v>
      </c>
      <c r="B541" s="22" t="s">
        <v>84</v>
      </c>
      <c r="C541" s="22" t="s">
        <v>3954</v>
      </c>
      <c r="D541" s="94" t="s">
        <v>77</v>
      </c>
      <c r="F541" s="94" t="s">
        <v>88</v>
      </c>
    </row>
    <row r="542" spans="1:6" ht="12.75" customHeight="1" x14ac:dyDescent="0.25">
      <c r="A542" s="22" t="s">
        <v>1745</v>
      </c>
      <c r="B542" s="22" t="s">
        <v>84</v>
      </c>
      <c r="C542" s="22" t="s">
        <v>3955</v>
      </c>
      <c r="D542" s="94" t="s">
        <v>77</v>
      </c>
      <c r="F542" s="94" t="s">
        <v>88</v>
      </c>
    </row>
    <row r="543" spans="1:6" ht="12.75" customHeight="1" x14ac:dyDescent="0.25">
      <c r="A543" s="22" t="s">
        <v>1746</v>
      </c>
      <c r="B543" s="22" t="s">
        <v>84</v>
      </c>
      <c r="C543" s="22" t="s">
        <v>3956</v>
      </c>
      <c r="D543" s="94" t="s">
        <v>77</v>
      </c>
      <c r="F543" s="94" t="s">
        <v>88</v>
      </c>
    </row>
    <row r="544" spans="1:6" ht="12.75" customHeight="1" x14ac:dyDescent="0.25">
      <c r="A544" s="22" t="s">
        <v>1747</v>
      </c>
      <c r="B544" s="22" t="s">
        <v>84</v>
      </c>
      <c r="C544" s="22" t="s">
        <v>3957</v>
      </c>
      <c r="D544" s="94" t="s">
        <v>77</v>
      </c>
      <c r="F544" s="94" t="s">
        <v>88</v>
      </c>
    </row>
    <row r="545" spans="1:6" ht="12.75" customHeight="1" x14ac:dyDescent="0.25">
      <c r="A545" s="22" t="s">
        <v>1748</v>
      </c>
      <c r="B545" s="22" t="s">
        <v>84</v>
      </c>
      <c r="C545" s="22" t="s">
        <v>3958</v>
      </c>
      <c r="D545" s="94" t="s">
        <v>77</v>
      </c>
      <c r="F545" s="94" t="s">
        <v>88</v>
      </c>
    </row>
    <row r="546" spans="1:6" ht="12.75" customHeight="1" x14ac:dyDescent="0.25">
      <c r="A546" s="22" t="s">
        <v>1750</v>
      </c>
      <c r="B546" s="22" t="s">
        <v>84</v>
      </c>
      <c r="C546" s="22" t="s">
        <v>3959</v>
      </c>
      <c r="D546" s="94" t="s">
        <v>77</v>
      </c>
      <c r="F546" s="94" t="s">
        <v>88</v>
      </c>
    </row>
    <row r="547" spans="1:6" ht="12.75" customHeight="1" x14ac:dyDescent="0.25">
      <c r="A547" s="22" t="s">
        <v>1752</v>
      </c>
      <c r="B547" s="22" t="s">
        <v>84</v>
      </c>
      <c r="C547" s="22" t="s">
        <v>3960</v>
      </c>
      <c r="D547" s="94" t="s">
        <v>77</v>
      </c>
      <c r="F547" s="94" t="s">
        <v>88</v>
      </c>
    </row>
    <row r="548" spans="1:6" ht="12.75" customHeight="1" x14ac:dyDescent="0.25">
      <c r="A548" s="22" t="s">
        <v>1753</v>
      </c>
      <c r="B548" s="22" t="s">
        <v>84</v>
      </c>
      <c r="C548" s="22" t="s">
        <v>3961</v>
      </c>
      <c r="D548" s="94" t="s">
        <v>77</v>
      </c>
      <c r="F548" s="94" t="s">
        <v>88</v>
      </c>
    </row>
    <row r="549" spans="1:6" ht="12.75" customHeight="1" x14ac:dyDescent="0.25">
      <c r="A549" s="22" t="s">
        <v>1754</v>
      </c>
      <c r="B549" s="22" t="s">
        <v>84</v>
      </c>
      <c r="C549" s="22" t="s">
        <v>3962</v>
      </c>
      <c r="D549" s="94" t="s">
        <v>77</v>
      </c>
      <c r="F549" s="94" t="s">
        <v>88</v>
      </c>
    </row>
    <row r="550" spans="1:6" ht="12.75" customHeight="1" x14ac:dyDescent="0.25">
      <c r="A550" s="22" t="s">
        <v>1755</v>
      </c>
      <c r="B550" s="22" t="s">
        <v>84</v>
      </c>
      <c r="C550" s="22" t="s">
        <v>3963</v>
      </c>
      <c r="D550" s="94" t="s">
        <v>77</v>
      </c>
      <c r="F550" s="94" t="s">
        <v>88</v>
      </c>
    </row>
    <row r="551" spans="1:6" ht="12.75" customHeight="1" x14ac:dyDescent="0.25">
      <c r="A551" s="22" t="s">
        <v>1756</v>
      </c>
      <c r="B551" s="22" t="s">
        <v>84</v>
      </c>
      <c r="C551" s="22" t="s">
        <v>3964</v>
      </c>
      <c r="D551" s="94" t="s">
        <v>77</v>
      </c>
      <c r="F551" s="94" t="s">
        <v>88</v>
      </c>
    </row>
    <row r="552" spans="1:6" ht="12.75" customHeight="1" x14ac:dyDescent="0.25">
      <c r="A552" s="22" t="s">
        <v>1758</v>
      </c>
      <c r="B552" s="22" t="s">
        <v>84</v>
      </c>
      <c r="C552" s="22" t="s">
        <v>3965</v>
      </c>
      <c r="D552" s="94" t="s">
        <v>77</v>
      </c>
      <c r="F552" s="94" t="s">
        <v>88</v>
      </c>
    </row>
    <row r="553" spans="1:6" ht="12.75" customHeight="1" x14ac:dyDescent="0.25">
      <c r="A553" s="22" t="s">
        <v>1759</v>
      </c>
      <c r="B553" s="22" t="s">
        <v>84</v>
      </c>
      <c r="C553" s="22" t="s">
        <v>3966</v>
      </c>
      <c r="D553" s="94" t="s">
        <v>77</v>
      </c>
      <c r="F553" s="94" t="s">
        <v>88</v>
      </c>
    </row>
    <row r="554" spans="1:6" ht="12.75" customHeight="1" x14ac:dyDescent="0.25">
      <c r="A554" s="22" t="s">
        <v>1762</v>
      </c>
      <c r="B554" s="22" t="s">
        <v>84</v>
      </c>
      <c r="C554" s="22" t="s">
        <v>3967</v>
      </c>
      <c r="D554" s="94" t="s">
        <v>77</v>
      </c>
      <c r="F554" s="94" t="s">
        <v>88</v>
      </c>
    </row>
    <row r="555" spans="1:6" ht="12.75" customHeight="1" x14ac:dyDescent="0.25">
      <c r="A555" s="22" t="s">
        <v>1763</v>
      </c>
      <c r="B555" s="22" t="s">
        <v>84</v>
      </c>
      <c r="C555" s="22" t="s">
        <v>3968</v>
      </c>
      <c r="D555" s="94" t="s">
        <v>77</v>
      </c>
      <c r="F555" s="94" t="s">
        <v>88</v>
      </c>
    </row>
    <row r="556" spans="1:6" ht="12.75" customHeight="1" x14ac:dyDescent="0.25">
      <c r="A556" s="22" t="s">
        <v>1764</v>
      </c>
      <c r="B556" s="22" t="s">
        <v>84</v>
      </c>
      <c r="C556" s="22" t="s">
        <v>3969</v>
      </c>
      <c r="D556" s="94" t="s">
        <v>77</v>
      </c>
      <c r="F556" s="94" t="s">
        <v>88</v>
      </c>
    </row>
    <row r="557" spans="1:6" ht="12.75" customHeight="1" x14ac:dyDescent="0.25">
      <c r="A557" s="22" t="s">
        <v>1765</v>
      </c>
      <c r="B557" s="22" t="s">
        <v>84</v>
      </c>
      <c r="C557" s="22" t="s">
        <v>3970</v>
      </c>
      <c r="D557" s="94" t="s">
        <v>77</v>
      </c>
      <c r="F557" s="94" t="s">
        <v>88</v>
      </c>
    </row>
    <row r="558" spans="1:6" ht="12.75" customHeight="1" x14ac:dyDescent="0.25">
      <c r="A558" s="22" t="s">
        <v>1766</v>
      </c>
      <c r="B558" s="22" t="s">
        <v>84</v>
      </c>
      <c r="C558" s="22" t="s">
        <v>3971</v>
      </c>
      <c r="D558" s="94" t="s">
        <v>77</v>
      </c>
      <c r="F558" s="94" t="s">
        <v>88</v>
      </c>
    </row>
    <row r="559" spans="1:6" ht="12.75" customHeight="1" x14ac:dyDescent="0.25">
      <c r="A559" s="22" t="s">
        <v>1767</v>
      </c>
      <c r="B559" s="22" t="s">
        <v>84</v>
      </c>
      <c r="C559" s="22" t="s">
        <v>3972</v>
      </c>
      <c r="D559" s="94" t="s">
        <v>77</v>
      </c>
      <c r="F559" s="94" t="s">
        <v>88</v>
      </c>
    </row>
    <row r="560" spans="1:6" ht="12.75" customHeight="1" x14ac:dyDescent="0.25">
      <c r="A560" s="22" t="s">
        <v>1769</v>
      </c>
      <c r="B560" s="22" t="s">
        <v>84</v>
      </c>
      <c r="C560" s="22" t="s">
        <v>3973</v>
      </c>
      <c r="D560" s="94" t="s">
        <v>77</v>
      </c>
      <c r="F560" s="94" t="s">
        <v>88</v>
      </c>
    </row>
    <row r="561" spans="1:6" ht="12.75" customHeight="1" x14ac:dyDescent="0.25">
      <c r="A561" s="22" t="s">
        <v>1771</v>
      </c>
      <c r="B561" s="22" t="s">
        <v>84</v>
      </c>
      <c r="C561" s="22" t="s">
        <v>3974</v>
      </c>
      <c r="D561" s="94" t="s">
        <v>77</v>
      </c>
      <c r="F561" s="94" t="s">
        <v>88</v>
      </c>
    </row>
    <row r="562" spans="1:6" ht="12.75" customHeight="1" x14ac:dyDescent="0.25">
      <c r="A562" s="22" t="s">
        <v>1772</v>
      </c>
      <c r="B562" s="22" t="s">
        <v>84</v>
      </c>
      <c r="C562" s="22" t="s">
        <v>3975</v>
      </c>
      <c r="D562" s="94" t="s">
        <v>77</v>
      </c>
      <c r="F562" s="94" t="s">
        <v>88</v>
      </c>
    </row>
    <row r="563" spans="1:6" ht="12.75" customHeight="1" x14ac:dyDescent="0.25">
      <c r="A563" s="22" t="s">
        <v>1773</v>
      </c>
      <c r="B563" s="22" t="s">
        <v>84</v>
      </c>
      <c r="C563" s="22" t="s">
        <v>3976</v>
      </c>
      <c r="D563" s="94" t="s">
        <v>77</v>
      </c>
      <c r="F563" s="94" t="s">
        <v>88</v>
      </c>
    </row>
    <row r="564" spans="1:6" ht="12.75" customHeight="1" x14ac:dyDescent="0.25">
      <c r="A564" s="22" t="s">
        <v>1774</v>
      </c>
      <c r="B564" s="22" t="s">
        <v>84</v>
      </c>
      <c r="C564" s="22" t="s">
        <v>3977</v>
      </c>
      <c r="D564" s="94" t="s">
        <v>77</v>
      </c>
      <c r="F564" s="94" t="s">
        <v>88</v>
      </c>
    </row>
    <row r="565" spans="1:6" ht="12.75" customHeight="1" x14ac:dyDescent="0.25">
      <c r="A565" s="22" t="s">
        <v>1780</v>
      </c>
      <c r="B565" s="51" t="s">
        <v>60</v>
      </c>
      <c r="C565" s="22" t="s">
        <v>2454</v>
      </c>
      <c r="D565" s="79" t="s">
        <v>88</v>
      </c>
    </row>
    <row r="566" spans="1:6" ht="12.75" customHeight="1" x14ac:dyDescent="0.25">
      <c r="A566" s="22" t="s">
        <v>1781</v>
      </c>
      <c r="B566" s="51" t="s">
        <v>60</v>
      </c>
      <c r="C566" s="22" t="s">
        <v>3765</v>
      </c>
      <c r="D566" s="79" t="s">
        <v>88</v>
      </c>
    </row>
    <row r="567" spans="1:6" ht="12.75" customHeight="1" x14ac:dyDescent="0.25">
      <c r="A567" s="22" t="s">
        <v>1782</v>
      </c>
      <c r="B567" s="51" t="s">
        <v>60</v>
      </c>
      <c r="C567" s="22" t="s">
        <v>3766</v>
      </c>
      <c r="D567" s="79" t="s">
        <v>88</v>
      </c>
    </row>
    <row r="568" spans="1:6" ht="12.75" customHeight="1" x14ac:dyDescent="0.25">
      <c r="A568" s="22" t="s">
        <v>1783</v>
      </c>
      <c r="B568" s="51" t="s">
        <v>60</v>
      </c>
      <c r="C568" s="22" t="s">
        <v>3767</v>
      </c>
      <c r="D568" s="79" t="s">
        <v>88</v>
      </c>
    </row>
    <row r="569" spans="1:6" ht="12.75" customHeight="1" x14ac:dyDescent="0.25">
      <c r="A569" s="22" t="s">
        <v>1784</v>
      </c>
      <c r="B569" s="51" t="s">
        <v>60</v>
      </c>
      <c r="C569" s="22" t="s">
        <v>3768</v>
      </c>
      <c r="D569" s="79" t="s">
        <v>88</v>
      </c>
    </row>
    <row r="570" spans="1:6" ht="12.75" customHeight="1" x14ac:dyDescent="0.25">
      <c r="A570" s="22" t="s">
        <v>1785</v>
      </c>
      <c r="B570" s="51" t="s">
        <v>60</v>
      </c>
      <c r="C570" s="22" t="s">
        <v>3769</v>
      </c>
      <c r="D570" s="79" t="s">
        <v>88</v>
      </c>
    </row>
    <row r="571" spans="1:6" ht="12.75" customHeight="1" x14ac:dyDescent="0.25">
      <c r="A571" s="22" t="s">
        <v>1786</v>
      </c>
      <c r="B571" s="51" t="s">
        <v>60</v>
      </c>
      <c r="C571" s="22" t="s">
        <v>3770</v>
      </c>
      <c r="D571" s="79" t="s">
        <v>88</v>
      </c>
    </row>
    <row r="572" spans="1:6" ht="12.75" customHeight="1" x14ac:dyDescent="0.25">
      <c r="A572" s="22" t="s">
        <v>1788</v>
      </c>
      <c r="B572" s="51" t="s">
        <v>60</v>
      </c>
      <c r="C572" s="22" t="s">
        <v>3771</v>
      </c>
      <c r="D572" s="79" t="s">
        <v>88</v>
      </c>
    </row>
    <row r="573" spans="1:6" ht="12.75" customHeight="1" x14ac:dyDescent="0.25">
      <c r="A573" s="22" t="s">
        <v>1789</v>
      </c>
      <c r="B573" s="51" t="s">
        <v>60</v>
      </c>
      <c r="C573" s="22" t="s">
        <v>3772</v>
      </c>
      <c r="D573" s="79" t="s">
        <v>88</v>
      </c>
    </row>
    <row r="574" spans="1:6" ht="12.75" customHeight="1" x14ac:dyDescent="0.25">
      <c r="A574" s="22" t="s">
        <v>1790</v>
      </c>
      <c r="B574" s="51" t="s">
        <v>60</v>
      </c>
      <c r="C574" s="22" t="s">
        <v>3773</v>
      </c>
      <c r="D574" s="79" t="s">
        <v>88</v>
      </c>
    </row>
    <row r="575" spans="1:6" ht="12.75" customHeight="1" x14ac:dyDescent="0.25">
      <c r="A575" s="22" t="s">
        <v>1791</v>
      </c>
      <c r="B575" s="51" t="s">
        <v>60</v>
      </c>
      <c r="C575" s="22" t="s">
        <v>3774</v>
      </c>
      <c r="D575" s="79" t="s">
        <v>88</v>
      </c>
    </row>
    <row r="576" spans="1:6" ht="12.75" customHeight="1" x14ac:dyDescent="0.25">
      <c r="A576" s="22" t="s">
        <v>1792</v>
      </c>
      <c r="B576" s="51" t="s">
        <v>60</v>
      </c>
      <c r="C576" s="22" t="s">
        <v>3775</v>
      </c>
      <c r="D576" s="79" t="s">
        <v>88</v>
      </c>
    </row>
    <row r="577" spans="1:4" ht="12.75" customHeight="1" x14ac:dyDescent="0.25">
      <c r="A577" s="22" t="s">
        <v>1793</v>
      </c>
      <c r="B577" s="51" t="s">
        <v>60</v>
      </c>
      <c r="C577" s="22" t="s">
        <v>3776</v>
      </c>
      <c r="D577" s="79" t="s">
        <v>88</v>
      </c>
    </row>
    <row r="578" spans="1:4" ht="12.75" customHeight="1" x14ac:dyDescent="0.25">
      <c r="A578" s="22" t="s">
        <v>1794</v>
      </c>
      <c r="B578" s="51" t="s">
        <v>60</v>
      </c>
      <c r="C578" s="22" t="s">
        <v>3777</v>
      </c>
      <c r="D578" s="79" t="s">
        <v>88</v>
      </c>
    </row>
    <row r="579" spans="1:4" ht="12.75" customHeight="1" x14ac:dyDescent="0.25">
      <c r="A579" s="22" t="s">
        <v>1795</v>
      </c>
      <c r="B579" s="51" t="s">
        <v>60</v>
      </c>
      <c r="C579" s="22" t="s">
        <v>3778</v>
      </c>
      <c r="D579" s="79" t="s">
        <v>88</v>
      </c>
    </row>
    <row r="580" spans="1:4" ht="12.75" customHeight="1" x14ac:dyDescent="0.25">
      <c r="A580" s="22" t="s">
        <v>1796</v>
      </c>
      <c r="B580" s="51" t="s">
        <v>60</v>
      </c>
      <c r="C580" s="22" t="s">
        <v>3779</v>
      </c>
      <c r="D580" s="79" t="s">
        <v>88</v>
      </c>
    </row>
    <row r="581" spans="1:4" ht="12.75" customHeight="1" x14ac:dyDescent="0.25">
      <c r="A581" s="22" t="s">
        <v>1797</v>
      </c>
      <c r="B581" s="51" t="s">
        <v>60</v>
      </c>
      <c r="C581" s="22" t="s">
        <v>3780</v>
      </c>
      <c r="D581" s="79" t="s">
        <v>88</v>
      </c>
    </row>
    <row r="582" spans="1:4" ht="12.75" customHeight="1" x14ac:dyDescent="0.25">
      <c r="A582" s="22" t="s">
        <v>1798</v>
      </c>
      <c r="B582" s="51" t="s">
        <v>60</v>
      </c>
      <c r="C582" s="22" t="s">
        <v>3781</v>
      </c>
      <c r="D582" s="79" t="s">
        <v>88</v>
      </c>
    </row>
    <row r="583" spans="1:4" ht="12.75" customHeight="1" x14ac:dyDescent="0.25">
      <c r="A583" s="22" t="s">
        <v>1799</v>
      </c>
      <c r="B583" s="51" t="s">
        <v>60</v>
      </c>
      <c r="C583" s="22" t="s">
        <v>3782</v>
      </c>
      <c r="D583" s="79" t="s">
        <v>88</v>
      </c>
    </row>
    <row r="584" spans="1:4" ht="12.75" customHeight="1" x14ac:dyDescent="0.25">
      <c r="A584" s="22" t="s">
        <v>1800</v>
      </c>
      <c r="B584" s="51" t="s">
        <v>60</v>
      </c>
      <c r="C584" s="22" t="s">
        <v>3783</v>
      </c>
      <c r="D584" s="79" t="s">
        <v>88</v>
      </c>
    </row>
    <row r="585" spans="1:4" ht="12.75" customHeight="1" x14ac:dyDescent="0.25">
      <c r="A585" s="22" t="s">
        <v>1801</v>
      </c>
      <c r="B585" s="51" t="s">
        <v>60</v>
      </c>
      <c r="C585" s="22" t="s">
        <v>3784</v>
      </c>
      <c r="D585" s="79" t="s">
        <v>88</v>
      </c>
    </row>
    <row r="586" spans="1:4" ht="12.75" customHeight="1" x14ac:dyDescent="0.25">
      <c r="A586" s="22" t="s">
        <v>1802</v>
      </c>
      <c r="B586" s="51" t="s">
        <v>60</v>
      </c>
      <c r="C586" s="22" t="s">
        <v>3785</v>
      </c>
      <c r="D586" s="79" t="s">
        <v>88</v>
      </c>
    </row>
    <row r="587" spans="1:4" ht="12.75" customHeight="1" x14ac:dyDescent="0.25">
      <c r="A587" s="22" t="s">
        <v>1803</v>
      </c>
      <c r="B587" s="51" t="s">
        <v>60</v>
      </c>
      <c r="C587" s="22" t="s">
        <v>3786</v>
      </c>
      <c r="D587" s="79" t="s">
        <v>88</v>
      </c>
    </row>
    <row r="588" spans="1:4" ht="12.75" customHeight="1" x14ac:dyDescent="0.25">
      <c r="A588" s="22" t="s">
        <v>1804</v>
      </c>
      <c r="B588" s="51" t="s">
        <v>60</v>
      </c>
      <c r="C588" s="22" t="s">
        <v>3787</v>
      </c>
      <c r="D588" s="79" t="s">
        <v>88</v>
      </c>
    </row>
    <row r="589" spans="1:4" ht="12.75" customHeight="1" x14ac:dyDescent="0.25">
      <c r="A589" s="22" t="s">
        <v>1805</v>
      </c>
      <c r="B589" s="51" t="s">
        <v>60</v>
      </c>
      <c r="C589" s="22" t="s">
        <v>3788</v>
      </c>
      <c r="D589" s="79" t="s">
        <v>88</v>
      </c>
    </row>
    <row r="590" spans="1:4" ht="12.75" customHeight="1" x14ac:dyDescent="0.25">
      <c r="A590" s="22" t="s">
        <v>1806</v>
      </c>
      <c r="B590" s="51" t="s">
        <v>60</v>
      </c>
      <c r="C590" s="22" t="s">
        <v>3789</v>
      </c>
      <c r="D590" s="79" t="s">
        <v>88</v>
      </c>
    </row>
    <row r="591" spans="1:4" ht="12.75" customHeight="1" x14ac:dyDescent="0.25">
      <c r="A591" s="22" t="s">
        <v>1807</v>
      </c>
      <c r="B591" s="51" t="s">
        <v>60</v>
      </c>
      <c r="C591" s="22" t="s">
        <v>3790</v>
      </c>
      <c r="D591" s="79" t="s">
        <v>88</v>
      </c>
    </row>
    <row r="592" spans="1:4" ht="12.75" customHeight="1" x14ac:dyDescent="0.25">
      <c r="A592" s="22" t="s">
        <v>1808</v>
      </c>
      <c r="B592" s="51" t="s">
        <v>60</v>
      </c>
      <c r="C592" s="22" t="s">
        <v>3791</v>
      </c>
      <c r="D592" s="79" t="s">
        <v>88</v>
      </c>
    </row>
    <row r="593" spans="1:4" ht="12.75" customHeight="1" x14ac:dyDescent="0.25">
      <c r="A593" s="22" t="s">
        <v>1809</v>
      </c>
      <c r="B593" s="51" t="s">
        <v>60</v>
      </c>
      <c r="C593" s="22" t="s">
        <v>3792</v>
      </c>
      <c r="D593" s="79" t="s">
        <v>88</v>
      </c>
    </row>
    <row r="594" spans="1:4" ht="12.75" customHeight="1" x14ac:dyDescent="0.25">
      <c r="A594" s="22" t="s">
        <v>1810</v>
      </c>
      <c r="B594" s="51" t="s">
        <v>60</v>
      </c>
      <c r="C594" s="22" t="s">
        <v>3793</v>
      </c>
      <c r="D594" s="79" t="s">
        <v>88</v>
      </c>
    </row>
    <row r="595" spans="1:4" ht="12.75" customHeight="1" x14ac:dyDescent="0.25">
      <c r="A595" s="22" t="s">
        <v>1811</v>
      </c>
      <c r="B595" s="51" t="s">
        <v>60</v>
      </c>
      <c r="C595" s="22" t="s">
        <v>3794</v>
      </c>
      <c r="D595" s="79" t="s">
        <v>88</v>
      </c>
    </row>
    <row r="596" spans="1:4" ht="12.75" customHeight="1" x14ac:dyDescent="0.25">
      <c r="A596" s="22" t="s">
        <v>1812</v>
      </c>
      <c r="B596" s="51" t="s">
        <v>60</v>
      </c>
      <c r="C596" s="22" t="s">
        <v>3795</v>
      </c>
      <c r="D596" s="79" t="s">
        <v>88</v>
      </c>
    </row>
    <row r="597" spans="1:4" ht="12.75" customHeight="1" x14ac:dyDescent="0.25">
      <c r="A597" s="22" t="s">
        <v>1813</v>
      </c>
      <c r="B597" s="51" t="s">
        <v>60</v>
      </c>
      <c r="C597" s="22" t="s">
        <v>3796</v>
      </c>
      <c r="D597" s="79" t="s">
        <v>88</v>
      </c>
    </row>
    <row r="598" spans="1:4" ht="12.75" customHeight="1" x14ac:dyDescent="0.25">
      <c r="A598" s="22" t="s">
        <v>1814</v>
      </c>
      <c r="B598" s="51" t="s">
        <v>60</v>
      </c>
      <c r="C598" s="22" t="s">
        <v>3797</v>
      </c>
      <c r="D598" s="79" t="s">
        <v>88</v>
      </c>
    </row>
    <row r="599" spans="1:4" ht="12.75" customHeight="1" x14ac:dyDescent="0.25">
      <c r="A599" s="22" t="s">
        <v>1815</v>
      </c>
      <c r="B599" s="51" t="s">
        <v>61</v>
      </c>
      <c r="C599" s="22" t="s">
        <v>2455</v>
      </c>
      <c r="D599" s="61" t="s">
        <v>88</v>
      </c>
    </row>
    <row r="600" spans="1:4" ht="12.75" customHeight="1" x14ac:dyDescent="0.25">
      <c r="A600" s="22" t="s">
        <v>1816</v>
      </c>
      <c r="B600" s="51" t="s">
        <v>61</v>
      </c>
      <c r="C600" s="22" t="s">
        <v>3798</v>
      </c>
      <c r="D600" s="61" t="s">
        <v>88</v>
      </c>
    </row>
    <row r="601" spans="1:4" ht="12.75" customHeight="1" x14ac:dyDescent="0.25">
      <c r="A601" s="22" t="s">
        <v>1817</v>
      </c>
      <c r="B601" s="51" t="s">
        <v>61</v>
      </c>
      <c r="C601" s="22" t="s">
        <v>3799</v>
      </c>
      <c r="D601" s="61" t="s">
        <v>88</v>
      </c>
    </row>
    <row r="602" spans="1:4" ht="12.75" customHeight="1" x14ac:dyDescent="0.25">
      <c r="A602" s="22" t="s">
        <v>1818</v>
      </c>
      <c r="B602" s="51" t="s">
        <v>61</v>
      </c>
      <c r="C602" s="22" t="s">
        <v>3800</v>
      </c>
      <c r="D602" s="61" t="s">
        <v>88</v>
      </c>
    </row>
    <row r="603" spans="1:4" ht="12.75" customHeight="1" x14ac:dyDescent="0.25">
      <c r="A603" s="22" t="s">
        <v>1819</v>
      </c>
      <c r="B603" s="51" t="s">
        <v>61</v>
      </c>
      <c r="C603" s="22" t="s">
        <v>3801</v>
      </c>
      <c r="D603" s="61" t="s">
        <v>88</v>
      </c>
    </row>
    <row r="604" spans="1:4" ht="12.75" customHeight="1" x14ac:dyDescent="0.25">
      <c r="A604" s="22" t="s">
        <v>1820</v>
      </c>
      <c r="B604" s="51" t="s">
        <v>61</v>
      </c>
      <c r="C604" s="22" t="s">
        <v>3802</v>
      </c>
      <c r="D604" s="61" t="s">
        <v>88</v>
      </c>
    </row>
    <row r="605" spans="1:4" ht="12.75" customHeight="1" x14ac:dyDescent="0.25">
      <c r="A605" s="22" t="s">
        <v>1821</v>
      </c>
      <c r="B605" s="51" t="s">
        <v>61</v>
      </c>
      <c r="C605" s="22" t="s">
        <v>3803</v>
      </c>
      <c r="D605" s="61" t="s">
        <v>88</v>
      </c>
    </row>
    <row r="606" spans="1:4" ht="12.75" customHeight="1" x14ac:dyDescent="0.25">
      <c r="A606" s="22" t="s">
        <v>1822</v>
      </c>
      <c r="B606" s="51" t="s">
        <v>61</v>
      </c>
      <c r="C606" s="22" t="s">
        <v>3804</v>
      </c>
      <c r="D606" s="61" t="s">
        <v>88</v>
      </c>
    </row>
    <row r="607" spans="1:4" ht="12.75" customHeight="1" x14ac:dyDescent="0.25">
      <c r="A607" s="22" t="s">
        <v>1823</v>
      </c>
      <c r="B607" s="51" t="s">
        <v>61</v>
      </c>
      <c r="C607" s="22" t="s">
        <v>3805</v>
      </c>
      <c r="D607" s="61" t="s">
        <v>88</v>
      </c>
    </row>
    <row r="608" spans="1:4" ht="12.75" customHeight="1" x14ac:dyDescent="0.25">
      <c r="A608" s="22" t="s">
        <v>1824</v>
      </c>
      <c r="B608" s="51" t="s">
        <v>61</v>
      </c>
      <c r="C608" s="22" t="s">
        <v>3806</v>
      </c>
      <c r="D608" s="61" t="s">
        <v>88</v>
      </c>
    </row>
    <row r="609" spans="1:4" ht="12.75" customHeight="1" x14ac:dyDescent="0.25">
      <c r="A609" s="22" t="s">
        <v>1825</v>
      </c>
      <c r="B609" s="51" t="s">
        <v>61</v>
      </c>
      <c r="C609" s="22" t="s">
        <v>3807</v>
      </c>
      <c r="D609" s="61" t="s">
        <v>88</v>
      </c>
    </row>
    <row r="610" spans="1:4" ht="12.75" customHeight="1" x14ac:dyDescent="0.25">
      <c r="A610" s="22" t="s">
        <v>1826</v>
      </c>
      <c r="B610" s="51" t="s">
        <v>61</v>
      </c>
      <c r="C610" s="22" t="s">
        <v>3808</v>
      </c>
      <c r="D610" s="61" t="s">
        <v>88</v>
      </c>
    </row>
    <row r="611" spans="1:4" ht="12.75" customHeight="1" x14ac:dyDescent="0.25">
      <c r="A611" s="22" t="s">
        <v>1827</v>
      </c>
      <c r="B611" s="51" t="s">
        <v>61</v>
      </c>
      <c r="C611" s="22" t="s">
        <v>3809</v>
      </c>
      <c r="D611" s="61" t="s">
        <v>88</v>
      </c>
    </row>
    <row r="612" spans="1:4" ht="12.75" customHeight="1" x14ac:dyDescent="0.25">
      <c r="A612" s="22" t="s">
        <v>1828</v>
      </c>
      <c r="B612" s="51" t="s">
        <v>61</v>
      </c>
      <c r="C612" s="22" t="s">
        <v>3810</v>
      </c>
      <c r="D612" s="61" t="s">
        <v>88</v>
      </c>
    </row>
    <row r="613" spans="1:4" ht="12.75" customHeight="1" x14ac:dyDescent="0.25">
      <c r="A613" s="22" t="s">
        <v>1829</v>
      </c>
      <c r="B613" s="51" t="s">
        <v>61</v>
      </c>
      <c r="C613" s="22" t="s">
        <v>3811</v>
      </c>
      <c r="D613" s="61" t="s">
        <v>88</v>
      </c>
    </row>
    <row r="614" spans="1:4" ht="12.75" customHeight="1" x14ac:dyDescent="0.25">
      <c r="A614" s="22" t="s">
        <v>1830</v>
      </c>
      <c r="B614" s="51" t="s">
        <v>61</v>
      </c>
      <c r="C614" s="22" t="s">
        <v>3812</v>
      </c>
      <c r="D614" s="61" t="s">
        <v>88</v>
      </c>
    </row>
    <row r="615" spans="1:4" ht="12.75" customHeight="1" x14ac:dyDescent="0.25">
      <c r="A615" s="22" t="s">
        <v>1831</v>
      </c>
      <c r="B615" s="51" t="s">
        <v>61</v>
      </c>
      <c r="C615" s="22" t="s">
        <v>3813</v>
      </c>
      <c r="D615" s="61" t="s">
        <v>88</v>
      </c>
    </row>
    <row r="616" spans="1:4" ht="12.75" customHeight="1" x14ac:dyDescent="0.25">
      <c r="A616" s="22" t="s">
        <v>1832</v>
      </c>
      <c r="B616" s="51" t="s">
        <v>61</v>
      </c>
      <c r="C616" s="22" t="s">
        <v>3814</v>
      </c>
      <c r="D616" s="61" t="s">
        <v>88</v>
      </c>
    </row>
    <row r="617" spans="1:4" ht="12.75" customHeight="1" x14ac:dyDescent="0.25">
      <c r="A617" s="22" t="s">
        <v>1833</v>
      </c>
      <c r="B617" s="51" t="s">
        <v>61</v>
      </c>
      <c r="C617" s="22" t="s">
        <v>3815</v>
      </c>
      <c r="D617" s="61" t="s">
        <v>88</v>
      </c>
    </row>
    <row r="618" spans="1:4" ht="12.75" customHeight="1" x14ac:dyDescent="0.25">
      <c r="A618" s="22" t="s">
        <v>1834</v>
      </c>
      <c r="B618" s="51" t="s">
        <v>61</v>
      </c>
      <c r="C618" s="22" t="s">
        <v>3816</v>
      </c>
      <c r="D618" s="61" t="s">
        <v>88</v>
      </c>
    </row>
    <row r="619" spans="1:4" ht="12.75" customHeight="1" x14ac:dyDescent="0.25">
      <c r="A619" s="22" t="s">
        <v>1836</v>
      </c>
      <c r="B619" s="51" t="s">
        <v>61</v>
      </c>
      <c r="C619" s="22" t="s">
        <v>3817</v>
      </c>
      <c r="D619" s="61" t="s">
        <v>88</v>
      </c>
    </row>
    <row r="620" spans="1:4" ht="12.75" customHeight="1" x14ac:dyDescent="0.25">
      <c r="A620" s="22" t="s">
        <v>1837</v>
      </c>
      <c r="B620" s="51" t="s">
        <v>61</v>
      </c>
      <c r="C620" s="22" t="s">
        <v>3818</v>
      </c>
      <c r="D620" s="61" t="s">
        <v>88</v>
      </c>
    </row>
    <row r="621" spans="1:4" ht="12.75" customHeight="1" x14ac:dyDescent="0.25">
      <c r="A621" s="22" t="s">
        <v>1838</v>
      </c>
      <c r="B621" s="51" t="s">
        <v>61</v>
      </c>
      <c r="C621" s="22" t="s">
        <v>3819</v>
      </c>
      <c r="D621" s="61" t="s">
        <v>88</v>
      </c>
    </row>
    <row r="622" spans="1:4" ht="12.75" customHeight="1" x14ac:dyDescent="0.25">
      <c r="A622" s="22" t="s">
        <v>1839</v>
      </c>
      <c r="B622" s="51" t="s">
        <v>61</v>
      </c>
      <c r="C622" s="22" t="s">
        <v>3820</v>
      </c>
      <c r="D622" s="61" t="s">
        <v>88</v>
      </c>
    </row>
    <row r="623" spans="1:4" ht="12.75" customHeight="1" x14ac:dyDescent="0.25">
      <c r="A623" s="22" t="s">
        <v>1840</v>
      </c>
      <c r="B623" s="51" t="s">
        <v>61</v>
      </c>
      <c r="C623" s="22" t="s">
        <v>3821</v>
      </c>
      <c r="D623" s="61" t="s">
        <v>88</v>
      </c>
    </row>
    <row r="624" spans="1:4" ht="12.75" customHeight="1" x14ac:dyDescent="0.25">
      <c r="A624" s="22" t="s">
        <v>1841</v>
      </c>
      <c r="B624" s="51" t="s">
        <v>61</v>
      </c>
      <c r="C624" s="22" t="s">
        <v>3822</v>
      </c>
      <c r="D624" s="61" t="s">
        <v>88</v>
      </c>
    </row>
    <row r="625" spans="1:4" ht="12.75" customHeight="1" x14ac:dyDescent="0.25">
      <c r="A625" s="22" t="s">
        <v>1842</v>
      </c>
      <c r="B625" s="51" t="s">
        <v>61</v>
      </c>
      <c r="C625" s="22" t="s">
        <v>3823</v>
      </c>
      <c r="D625" s="61" t="s">
        <v>88</v>
      </c>
    </row>
    <row r="626" spans="1:4" ht="12.75" customHeight="1" x14ac:dyDescent="0.25">
      <c r="A626" s="22" t="s">
        <v>1844</v>
      </c>
      <c r="B626" s="51" t="s">
        <v>61</v>
      </c>
      <c r="C626" s="22" t="s">
        <v>3824</v>
      </c>
      <c r="D626" s="61" t="s">
        <v>88</v>
      </c>
    </row>
    <row r="627" spans="1:4" ht="12.75" customHeight="1" x14ac:dyDescent="0.25">
      <c r="A627" s="22" t="s">
        <v>1845</v>
      </c>
      <c r="B627" s="51" t="s">
        <v>61</v>
      </c>
      <c r="C627" s="22" t="s">
        <v>3825</v>
      </c>
      <c r="D627" s="61" t="s">
        <v>88</v>
      </c>
    </row>
    <row r="628" spans="1:4" ht="12.75" customHeight="1" x14ac:dyDescent="0.25">
      <c r="A628" s="22" t="s">
        <v>1846</v>
      </c>
      <c r="B628" s="51" t="s">
        <v>61</v>
      </c>
      <c r="C628" s="22" t="s">
        <v>3826</v>
      </c>
      <c r="D628" s="61" t="s">
        <v>88</v>
      </c>
    </row>
    <row r="629" spans="1:4" ht="12.75" customHeight="1" x14ac:dyDescent="0.25">
      <c r="A629" s="22" t="s">
        <v>1847</v>
      </c>
      <c r="B629" s="51" t="s">
        <v>61</v>
      </c>
      <c r="C629" s="22" t="s">
        <v>3827</v>
      </c>
      <c r="D629" s="61" t="s">
        <v>88</v>
      </c>
    </row>
    <row r="630" spans="1:4" ht="12.75" customHeight="1" x14ac:dyDescent="0.25">
      <c r="A630" s="22" t="s">
        <v>1848</v>
      </c>
      <c r="B630" s="51" t="s">
        <v>61</v>
      </c>
      <c r="C630" s="22" t="s">
        <v>3828</v>
      </c>
      <c r="D630" s="61" t="s">
        <v>88</v>
      </c>
    </row>
    <row r="631" spans="1:4" ht="12.75" customHeight="1" x14ac:dyDescent="0.25">
      <c r="A631" s="22" t="s">
        <v>1850</v>
      </c>
      <c r="B631" s="22" t="s">
        <v>59</v>
      </c>
      <c r="C631" s="22" t="s">
        <v>2456</v>
      </c>
      <c r="D631" s="79" t="s">
        <v>88</v>
      </c>
    </row>
    <row r="632" spans="1:4" ht="12.75" customHeight="1" x14ac:dyDescent="0.25">
      <c r="A632" s="22" t="s">
        <v>1851</v>
      </c>
      <c r="B632" s="51" t="s">
        <v>59</v>
      </c>
      <c r="C632" s="22" t="s">
        <v>3829</v>
      </c>
      <c r="D632" s="79" t="s">
        <v>88</v>
      </c>
    </row>
    <row r="633" spans="1:4" ht="12.75" customHeight="1" x14ac:dyDescent="0.25">
      <c r="A633" s="22" t="s">
        <v>1852</v>
      </c>
      <c r="B633" s="51" t="s">
        <v>59</v>
      </c>
      <c r="C633" s="22" t="s">
        <v>3830</v>
      </c>
      <c r="D633" s="79" t="s">
        <v>88</v>
      </c>
    </row>
    <row r="634" spans="1:4" ht="12.75" customHeight="1" x14ac:dyDescent="0.25">
      <c r="A634" s="22" t="s">
        <v>1853</v>
      </c>
      <c r="B634" s="51" t="s">
        <v>59</v>
      </c>
      <c r="C634" s="22" t="s">
        <v>3831</v>
      </c>
      <c r="D634" s="79" t="s">
        <v>88</v>
      </c>
    </row>
    <row r="635" spans="1:4" ht="12.75" customHeight="1" x14ac:dyDescent="0.25">
      <c r="A635" s="22" t="s">
        <v>1854</v>
      </c>
      <c r="B635" s="51" t="s">
        <v>59</v>
      </c>
      <c r="C635" s="22" t="s">
        <v>3832</v>
      </c>
      <c r="D635" s="79" t="s">
        <v>88</v>
      </c>
    </row>
    <row r="636" spans="1:4" ht="12.75" customHeight="1" x14ac:dyDescent="0.25">
      <c r="A636" s="22" t="s">
        <v>1855</v>
      </c>
      <c r="B636" s="51" t="s">
        <v>59</v>
      </c>
      <c r="C636" s="22" t="s">
        <v>3833</v>
      </c>
      <c r="D636" s="79" t="s">
        <v>88</v>
      </c>
    </row>
    <row r="637" spans="1:4" ht="12.75" customHeight="1" x14ac:dyDescent="0.25">
      <c r="A637" s="22" t="s">
        <v>1856</v>
      </c>
      <c r="B637" s="51" t="s">
        <v>59</v>
      </c>
      <c r="C637" s="22" t="s">
        <v>3834</v>
      </c>
      <c r="D637" s="79" t="s">
        <v>88</v>
      </c>
    </row>
    <row r="638" spans="1:4" ht="12.75" customHeight="1" x14ac:dyDescent="0.25">
      <c r="A638" s="22" t="s">
        <v>1857</v>
      </c>
      <c r="B638" s="51" t="s">
        <v>59</v>
      </c>
      <c r="C638" s="22" t="s">
        <v>3835</v>
      </c>
      <c r="D638" s="79" t="s">
        <v>88</v>
      </c>
    </row>
    <row r="639" spans="1:4" ht="12.75" customHeight="1" x14ac:dyDescent="0.25">
      <c r="A639" s="22" t="s">
        <v>1858</v>
      </c>
      <c r="B639" s="51" t="s">
        <v>59</v>
      </c>
      <c r="C639" s="22" t="s">
        <v>3836</v>
      </c>
      <c r="D639" s="79" t="s">
        <v>88</v>
      </c>
    </row>
    <row r="640" spans="1:4" ht="12.75" customHeight="1" x14ac:dyDescent="0.25">
      <c r="A640" s="22" t="s">
        <v>1859</v>
      </c>
      <c r="B640" s="51" t="s">
        <v>59</v>
      </c>
      <c r="C640" s="22" t="s">
        <v>3837</v>
      </c>
      <c r="D640" s="79" t="s">
        <v>88</v>
      </c>
    </row>
    <row r="641" spans="1:4" ht="12.75" customHeight="1" x14ac:dyDescent="0.25">
      <c r="A641" s="22" t="s">
        <v>1860</v>
      </c>
      <c r="B641" s="51" t="s">
        <v>59</v>
      </c>
      <c r="C641" s="22" t="s">
        <v>3838</v>
      </c>
      <c r="D641" s="79" t="s">
        <v>88</v>
      </c>
    </row>
    <row r="642" spans="1:4" ht="12.75" customHeight="1" x14ac:dyDescent="0.25">
      <c r="A642" s="22" t="s">
        <v>1861</v>
      </c>
      <c r="B642" s="51" t="s">
        <v>59</v>
      </c>
      <c r="C642" s="22" t="s">
        <v>3839</v>
      </c>
      <c r="D642" s="79" t="s">
        <v>88</v>
      </c>
    </row>
    <row r="643" spans="1:4" ht="12.75" customHeight="1" x14ac:dyDescent="0.25">
      <c r="A643" s="22" t="s">
        <v>1862</v>
      </c>
      <c r="B643" s="51" t="s">
        <v>59</v>
      </c>
      <c r="C643" s="22" t="s">
        <v>3840</v>
      </c>
      <c r="D643" s="79" t="s">
        <v>88</v>
      </c>
    </row>
    <row r="644" spans="1:4" ht="12.75" customHeight="1" x14ac:dyDescent="0.25">
      <c r="A644" s="22" t="s">
        <v>1863</v>
      </c>
      <c r="B644" s="51" t="s">
        <v>59</v>
      </c>
      <c r="C644" s="22" t="s">
        <v>3841</v>
      </c>
      <c r="D644" s="79" t="s">
        <v>88</v>
      </c>
    </row>
    <row r="645" spans="1:4" ht="12.75" customHeight="1" x14ac:dyDescent="0.25">
      <c r="A645" s="22" t="s">
        <v>1864</v>
      </c>
      <c r="B645" s="51" t="s">
        <v>59</v>
      </c>
      <c r="C645" s="22" t="s">
        <v>3842</v>
      </c>
      <c r="D645" s="79" t="s">
        <v>88</v>
      </c>
    </row>
    <row r="646" spans="1:4" ht="12.75" customHeight="1" x14ac:dyDescent="0.25">
      <c r="A646" s="22" t="s">
        <v>1865</v>
      </c>
      <c r="B646" s="51" t="s">
        <v>59</v>
      </c>
      <c r="C646" s="22" t="s">
        <v>3843</v>
      </c>
      <c r="D646" s="79" t="s">
        <v>88</v>
      </c>
    </row>
    <row r="647" spans="1:4" ht="12.75" customHeight="1" x14ac:dyDescent="0.25">
      <c r="A647" s="22" t="s">
        <v>1866</v>
      </c>
      <c r="B647" s="51" t="s">
        <v>59</v>
      </c>
      <c r="C647" s="22" t="s">
        <v>3844</v>
      </c>
      <c r="D647" s="79" t="s">
        <v>88</v>
      </c>
    </row>
    <row r="648" spans="1:4" ht="12.75" customHeight="1" x14ac:dyDescent="0.25">
      <c r="A648" s="22" t="s">
        <v>1867</v>
      </c>
      <c r="B648" s="51" t="s">
        <v>59</v>
      </c>
      <c r="C648" s="22" t="s">
        <v>3845</v>
      </c>
      <c r="D648" s="79" t="s">
        <v>88</v>
      </c>
    </row>
    <row r="649" spans="1:4" ht="12.75" customHeight="1" x14ac:dyDescent="0.25">
      <c r="A649" s="22" t="s">
        <v>1868</v>
      </c>
      <c r="B649" s="51" t="s">
        <v>59</v>
      </c>
      <c r="C649" s="22" t="s">
        <v>3846</v>
      </c>
      <c r="D649" s="79" t="s">
        <v>88</v>
      </c>
    </row>
    <row r="650" spans="1:4" ht="12.75" customHeight="1" x14ac:dyDescent="0.25">
      <c r="A650" s="22" t="s">
        <v>1869</v>
      </c>
      <c r="B650" s="51" t="s">
        <v>59</v>
      </c>
      <c r="C650" s="22" t="s">
        <v>3847</v>
      </c>
      <c r="D650" s="79" t="s">
        <v>88</v>
      </c>
    </row>
    <row r="651" spans="1:4" ht="12.75" customHeight="1" x14ac:dyDescent="0.25">
      <c r="A651" s="22" t="s">
        <v>1870</v>
      </c>
      <c r="B651" s="51" t="s">
        <v>59</v>
      </c>
      <c r="C651" s="22" t="s">
        <v>3848</v>
      </c>
      <c r="D651" s="79" t="s">
        <v>88</v>
      </c>
    </row>
    <row r="652" spans="1:4" ht="12.75" customHeight="1" x14ac:dyDescent="0.25">
      <c r="A652" s="22" t="s">
        <v>1871</v>
      </c>
      <c r="B652" s="51" t="s">
        <v>59</v>
      </c>
      <c r="C652" s="22" t="s">
        <v>3849</v>
      </c>
      <c r="D652" s="79" t="s">
        <v>88</v>
      </c>
    </row>
    <row r="653" spans="1:4" ht="12.75" customHeight="1" x14ac:dyDescent="0.25">
      <c r="A653" s="22" t="s">
        <v>1872</v>
      </c>
      <c r="B653" s="51" t="s">
        <v>59</v>
      </c>
      <c r="C653" s="22" t="s">
        <v>3850</v>
      </c>
      <c r="D653" s="79" t="s">
        <v>88</v>
      </c>
    </row>
    <row r="654" spans="1:4" ht="12.75" customHeight="1" x14ac:dyDescent="0.25">
      <c r="A654" s="22" t="s">
        <v>1873</v>
      </c>
      <c r="B654" s="51" t="s">
        <v>59</v>
      </c>
      <c r="C654" s="22" t="s">
        <v>3851</v>
      </c>
      <c r="D654" s="79" t="s">
        <v>88</v>
      </c>
    </row>
    <row r="655" spans="1:4" ht="12.75" customHeight="1" x14ac:dyDescent="0.25">
      <c r="A655" s="22" t="s">
        <v>1874</v>
      </c>
      <c r="B655" s="51" t="s">
        <v>59</v>
      </c>
      <c r="C655" s="22" t="s">
        <v>3852</v>
      </c>
      <c r="D655" s="79" t="s">
        <v>88</v>
      </c>
    </row>
    <row r="656" spans="1:4" ht="12.75" customHeight="1" x14ac:dyDescent="0.25">
      <c r="A656" s="22" t="s">
        <v>1875</v>
      </c>
      <c r="B656" s="51" t="s">
        <v>59</v>
      </c>
      <c r="C656" s="22" t="s">
        <v>3853</v>
      </c>
      <c r="D656" s="79" t="s">
        <v>88</v>
      </c>
    </row>
    <row r="657" spans="1:4" ht="12.75" customHeight="1" x14ac:dyDescent="0.25">
      <c r="A657" s="22" t="s">
        <v>1876</v>
      </c>
      <c r="B657" s="51" t="s">
        <v>59</v>
      </c>
      <c r="C657" s="22" t="s">
        <v>3854</v>
      </c>
      <c r="D657" s="79" t="s">
        <v>88</v>
      </c>
    </row>
    <row r="658" spans="1:4" ht="12.75" customHeight="1" x14ac:dyDescent="0.25">
      <c r="A658" s="22" t="s">
        <v>1877</v>
      </c>
      <c r="B658" s="51" t="s">
        <v>59</v>
      </c>
      <c r="C658" s="22" t="s">
        <v>3855</v>
      </c>
      <c r="D658" s="79" t="s">
        <v>88</v>
      </c>
    </row>
    <row r="659" spans="1:4" ht="12.75" customHeight="1" x14ac:dyDescent="0.25">
      <c r="A659" s="22" t="s">
        <v>1878</v>
      </c>
      <c r="B659" s="51" t="s">
        <v>59</v>
      </c>
      <c r="C659" s="22" t="s">
        <v>3856</v>
      </c>
      <c r="D659" s="79" t="s">
        <v>88</v>
      </c>
    </row>
    <row r="660" spans="1:4" ht="12.75" customHeight="1" x14ac:dyDescent="0.25">
      <c r="A660" s="22" t="s">
        <v>1879</v>
      </c>
      <c r="B660" s="51" t="s">
        <v>59</v>
      </c>
      <c r="C660" s="22" t="s">
        <v>3857</v>
      </c>
      <c r="D660" s="79" t="s">
        <v>88</v>
      </c>
    </row>
    <row r="661" spans="1:4" ht="12.75" customHeight="1" x14ac:dyDescent="0.25">
      <c r="A661" s="22" t="s">
        <v>1880</v>
      </c>
      <c r="B661" s="51" t="s">
        <v>59</v>
      </c>
      <c r="C661" s="22" t="s">
        <v>3858</v>
      </c>
      <c r="D661" s="79" t="s">
        <v>88</v>
      </c>
    </row>
    <row r="662" spans="1:4" ht="12.75" customHeight="1" x14ac:dyDescent="0.25">
      <c r="A662" s="22" t="s">
        <v>1881</v>
      </c>
      <c r="B662" s="51" t="s">
        <v>59</v>
      </c>
      <c r="C662" s="22" t="s">
        <v>3859</v>
      </c>
      <c r="D662" s="79" t="s">
        <v>88</v>
      </c>
    </row>
    <row r="663" spans="1:4" ht="12.75" customHeight="1" x14ac:dyDescent="0.25">
      <c r="A663" s="22" t="s">
        <v>1882</v>
      </c>
      <c r="B663" s="51" t="s">
        <v>59</v>
      </c>
      <c r="C663" s="22" t="s">
        <v>3860</v>
      </c>
      <c r="D663" s="79" t="s">
        <v>88</v>
      </c>
    </row>
    <row r="664" spans="1:4" ht="12.75" customHeight="1" x14ac:dyDescent="0.25">
      <c r="A664" s="22" t="s">
        <v>1883</v>
      </c>
      <c r="B664" s="51" t="s">
        <v>59</v>
      </c>
      <c r="C664" s="22" t="s">
        <v>3861</v>
      </c>
      <c r="D664" s="79" t="s">
        <v>88</v>
      </c>
    </row>
    <row r="665" spans="1:4" ht="12.75" customHeight="1" x14ac:dyDescent="0.25">
      <c r="A665" s="22" t="s">
        <v>1885</v>
      </c>
      <c r="B665" s="51" t="s">
        <v>199</v>
      </c>
      <c r="C665" s="22" t="s">
        <v>2457</v>
      </c>
      <c r="D665" s="79" t="s">
        <v>77</v>
      </c>
    </row>
    <row r="666" spans="1:4" ht="12.75" customHeight="1" x14ac:dyDescent="0.25">
      <c r="A666" s="22" t="s">
        <v>1886</v>
      </c>
      <c r="B666" s="51" t="s">
        <v>199</v>
      </c>
      <c r="C666" s="22" t="s">
        <v>3862</v>
      </c>
      <c r="D666" s="79" t="s">
        <v>77</v>
      </c>
    </row>
    <row r="667" spans="1:4" ht="12.75" customHeight="1" x14ac:dyDescent="0.25">
      <c r="A667" s="22" t="s">
        <v>1887</v>
      </c>
      <c r="B667" s="51" t="s">
        <v>199</v>
      </c>
      <c r="C667" s="22" t="s">
        <v>3863</v>
      </c>
      <c r="D667" s="79" t="s">
        <v>77</v>
      </c>
    </row>
    <row r="668" spans="1:4" ht="12.75" customHeight="1" x14ac:dyDescent="0.25">
      <c r="A668" s="22" t="s">
        <v>1889</v>
      </c>
      <c r="B668" s="51" t="s">
        <v>199</v>
      </c>
      <c r="C668" s="22" t="s">
        <v>3864</v>
      </c>
      <c r="D668" s="79" t="s">
        <v>77</v>
      </c>
    </row>
    <row r="669" spans="1:4" ht="12.75" customHeight="1" x14ac:dyDescent="0.25">
      <c r="A669" s="22" t="s">
        <v>1890</v>
      </c>
      <c r="B669" s="51" t="s">
        <v>199</v>
      </c>
      <c r="C669" s="22" t="s">
        <v>3865</v>
      </c>
      <c r="D669" s="79" t="s">
        <v>77</v>
      </c>
    </row>
    <row r="670" spans="1:4" ht="12.75" customHeight="1" x14ac:dyDescent="0.25">
      <c r="A670" s="22" t="s">
        <v>1891</v>
      </c>
      <c r="B670" s="51" t="s">
        <v>199</v>
      </c>
      <c r="C670" s="22" t="s">
        <v>3866</v>
      </c>
      <c r="D670" s="79" t="s">
        <v>77</v>
      </c>
    </row>
    <row r="671" spans="1:4" ht="12.75" customHeight="1" x14ac:dyDescent="0.25">
      <c r="A671" s="22" t="s">
        <v>1892</v>
      </c>
      <c r="B671" s="51" t="s">
        <v>199</v>
      </c>
      <c r="C671" s="22" t="s">
        <v>3867</v>
      </c>
      <c r="D671" s="79" t="s">
        <v>77</v>
      </c>
    </row>
    <row r="672" spans="1:4" ht="12.75" customHeight="1" x14ac:dyDescent="0.25">
      <c r="A672" s="22" t="s">
        <v>1893</v>
      </c>
      <c r="B672" s="51" t="s">
        <v>199</v>
      </c>
      <c r="C672" s="22" t="s">
        <v>3868</v>
      </c>
      <c r="D672" s="79" t="s">
        <v>77</v>
      </c>
    </row>
    <row r="673" spans="1:4" ht="12.75" customHeight="1" x14ac:dyDescent="0.25">
      <c r="A673" s="22" t="s">
        <v>1894</v>
      </c>
      <c r="B673" s="51" t="s">
        <v>199</v>
      </c>
      <c r="C673" s="22" t="s">
        <v>3869</v>
      </c>
      <c r="D673" s="79" t="s">
        <v>77</v>
      </c>
    </row>
    <row r="674" spans="1:4" ht="12.75" customHeight="1" x14ac:dyDescent="0.25">
      <c r="A674" s="22" t="s">
        <v>1895</v>
      </c>
      <c r="B674" s="51" t="s">
        <v>199</v>
      </c>
      <c r="C674" s="22" t="s">
        <v>3870</v>
      </c>
      <c r="D674" s="79" t="s">
        <v>77</v>
      </c>
    </row>
    <row r="675" spans="1:4" ht="12.75" customHeight="1" x14ac:dyDescent="0.25">
      <c r="A675" s="22" t="s">
        <v>1896</v>
      </c>
      <c r="B675" s="51" t="s">
        <v>199</v>
      </c>
      <c r="C675" s="22" t="s">
        <v>3871</v>
      </c>
      <c r="D675" s="79" t="s">
        <v>77</v>
      </c>
    </row>
    <row r="676" spans="1:4" ht="12.75" customHeight="1" x14ac:dyDescent="0.25">
      <c r="A676" s="22" t="s">
        <v>1897</v>
      </c>
      <c r="B676" s="51" t="s">
        <v>199</v>
      </c>
      <c r="C676" s="22" t="s">
        <v>3872</v>
      </c>
      <c r="D676" s="79" t="s">
        <v>77</v>
      </c>
    </row>
    <row r="677" spans="1:4" ht="12.75" customHeight="1" x14ac:dyDescent="0.25">
      <c r="A677" s="22" t="s">
        <v>1898</v>
      </c>
      <c r="B677" s="51" t="s">
        <v>199</v>
      </c>
      <c r="C677" s="22" t="s">
        <v>3873</v>
      </c>
      <c r="D677" s="79" t="s">
        <v>77</v>
      </c>
    </row>
    <row r="678" spans="1:4" ht="12.75" customHeight="1" x14ac:dyDescent="0.25">
      <c r="A678" s="22" t="s">
        <v>1899</v>
      </c>
      <c r="B678" s="51" t="s">
        <v>199</v>
      </c>
      <c r="C678" s="22" t="s">
        <v>3874</v>
      </c>
      <c r="D678" s="79" t="s">
        <v>77</v>
      </c>
    </row>
    <row r="679" spans="1:4" ht="12.75" customHeight="1" x14ac:dyDescent="0.25">
      <c r="A679" s="22" t="s">
        <v>1900</v>
      </c>
      <c r="B679" s="51" t="s">
        <v>199</v>
      </c>
      <c r="C679" s="22" t="s">
        <v>3875</v>
      </c>
      <c r="D679" s="79" t="s">
        <v>77</v>
      </c>
    </row>
    <row r="680" spans="1:4" ht="12.75" customHeight="1" x14ac:dyDescent="0.25">
      <c r="A680" s="22" t="s">
        <v>1901</v>
      </c>
      <c r="B680" s="51" t="s">
        <v>199</v>
      </c>
      <c r="C680" s="22" t="s">
        <v>3876</v>
      </c>
      <c r="D680" s="79" t="s">
        <v>77</v>
      </c>
    </row>
    <row r="681" spans="1:4" ht="12.75" customHeight="1" x14ac:dyDescent="0.25">
      <c r="A681" s="22" t="s">
        <v>1902</v>
      </c>
      <c r="B681" s="51" t="s">
        <v>199</v>
      </c>
      <c r="C681" s="22" t="s">
        <v>3877</v>
      </c>
      <c r="D681" s="79" t="s">
        <v>77</v>
      </c>
    </row>
    <row r="682" spans="1:4" ht="12.75" customHeight="1" x14ac:dyDescent="0.25">
      <c r="A682" s="22" t="s">
        <v>1903</v>
      </c>
      <c r="B682" s="51" t="s">
        <v>199</v>
      </c>
      <c r="C682" s="22" t="s">
        <v>3878</v>
      </c>
      <c r="D682" s="79" t="s">
        <v>77</v>
      </c>
    </row>
    <row r="683" spans="1:4" ht="12.75" customHeight="1" x14ac:dyDescent="0.25">
      <c r="A683" s="22" t="s">
        <v>1904</v>
      </c>
      <c r="B683" s="51" t="s">
        <v>199</v>
      </c>
      <c r="C683" s="22" t="s">
        <v>3879</v>
      </c>
      <c r="D683" s="79" t="s">
        <v>77</v>
      </c>
    </row>
    <row r="684" spans="1:4" ht="12.75" customHeight="1" x14ac:dyDescent="0.25">
      <c r="A684" s="22" t="s">
        <v>1906</v>
      </c>
      <c r="B684" s="51" t="s">
        <v>199</v>
      </c>
      <c r="C684" s="22" t="s">
        <v>3880</v>
      </c>
      <c r="D684" s="79" t="s">
        <v>77</v>
      </c>
    </row>
    <row r="685" spans="1:4" ht="12.75" customHeight="1" x14ac:dyDescent="0.25">
      <c r="A685" s="22" t="s">
        <v>1907</v>
      </c>
      <c r="B685" s="51" t="s">
        <v>199</v>
      </c>
      <c r="C685" s="22" t="s">
        <v>3881</v>
      </c>
      <c r="D685" s="79" t="s">
        <v>77</v>
      </c>
    </row>
    <row r="686" spans="1:4" ht="12.75" customHeight="1" x14ac:dyDescent="0.25">
      <c r="A686" s="22" t="s">
        <v>1908</v>
      </c>
      <c r="B686" s="51" t="s">
        <v>199</v>
      </c>
      <c r="C686" s="22" t="s">
        <v>3882</v>
      </c>
      <c r="D686" s="79" t="s">
        <v>77</v>
      </c>
    </row>
    <row r="687" spans="1:4" ht="12.75" customHeight="1" x14ac:dyDescent="0.25">
      <c r="A687" s="22" t="s">
        <v>1909</v>
      </c>
      <c r="B687" s="51" t="s">
        <v>199</v>
      </c>
      <c r="C687" s="22" t="s">
        <v>3883</v>
      </c>
      <c r="D687" s="79" t="s">
        <v>77</v>
      </c>
    </row>
    <row r="688" spans="1:4" ht="12.75" customHeight="1" x14ac:dyDescent="0.25">
      <c r="A688" s="22" t="s">
        <v>1910</v>
      </c>
      <c r="B688" s="51" t="s">
        <v>199</v>
      </c>
      <c r="C688" s="22" t="s">
        <v>3884</v>
      </c>
      <c r="D688" s="79" t="s">
        <v>77</v>
      </c>
    </row>
    <row r="689" spans="1:4" ht="12.75" customHeight="1" x14ac:dyDescent="0.25">
      <c r="A689" s="22" t="s">
        <v>1911</v>
      </c>
      <c r="B689" s="51" t="s">
        <v>199</v>
      </c>
      <c r="C689" s="22" t="s">
        <v>3885</v>
      </c>
      <c r="D689" s="79" t="s">
        <v>77</v>
      </c>
    </row>
    <row r="690" spans="1:4" ht="12.75" customHeight="1" x14ac:dyDescent="0.25">
      <c r="A690" s="22" t="s">
        <v>1912</v>
      </c>
      <c r="B690" s="51" t="s">
        <v>199</v>
      </c>
      <c r="C690" s="22" t="s">
        <v>3886</v>
      </c>
      <c r="D690" s="79" t="s">
        <v>77</v>
      </c>
    </row>
    <row r="691" spans="1:4" ht="12.75" customHeight="1" x14ac:dyDescent="0.25">
      <c r="A691" s="22" t="s">
        <v>1913</v>
      </c>
      <c r="B691" s="51" t="s">
        <v>199</v>
      </c>
      <c r="C691" s="22" t="s">
        <v>3887</v>
      </c>
      <c r="D691" s="79" t="s">
        <v>77</v>
      </c>
    </row>
    <row r="692" spans="1:4" ht="12.75" customHeight="1" x14ac:dyDescent="0.25">
      <c r="A692" s="22" t="s">
        <v>1914</v>
      </c>
      <c r="B692" s="51" t="s">
        <v>199</v>
      </c>
      <c r="C692" s="22" t="s">
        <v>3888</v>
      </c>
      <c r="D692" s="79" t="s">
        <v>77</v>
      </c>
    </row>
    <row r="693" spans="1:4" ht="12.75" customHeight="1" x14ac:dyDescent="0.25">
      <c r="A693" s="22" t="s">
        <v>1915</v>
      </c>
      <c r="B693" s="51" t="s">
        <v>199</v>
      </c>
      <c r="C693" s="22" t="s">
        <v>3889</v>
      </c>
      <c r="D693" s="79" t="s">
        <v>77</v>
      </c>
    </row>
    <row r="694" spans="1:4" ht="12.75" customHeight="1" x14ac:dyDescent="0.25">
      <c r="A694" s="22" t="s">
        <v>1916</v>
      </c>
      <c r="B694" s="51" t="s">
        <v>199</v>
      </c>
      <c r="C694" s="22" t="s">
        <v>3890</v>
      </c>
      <c r="D694" s="79" t="s">
        <v>77</v>
      </c>
    </row>
    <row r="695" spans="1:4" ht="12.75" customHeight="1" x14ac:dyDescent="0.25">
      <c r="A695" s="22" t="s">
        <v>1917</v>
      </c>
      <c r="B695" s="51" t="s">
        <v>199</v>
      </c>
      <c r="C695" s="22" t="s">
        <v>3891</v>
      </c>
      <c r="D695" s="79" t="s">
        <v>77</v>
      </c>
    </row>
    <row r="696" spans="1:4" ht="12.75" customHeight="1" x14ac:dyDescent="0.25">
      <c r="A696" s="22" t="s">
        <v>1918</v>
      </c>
      <c r="B696" s="51" t="s">
        <v>199</v>
      </c>
      <c r="C696" s="22" t="s">
        <v>3892</v>
      </c>
      <c r="D696" s="79" t="s">
        <v>77</v>
      </c>
    </row>
    <row r="697" spans="1:4" ht="12.75" customHeight="1" x14ac:dyDescent="0.25">
      <c r="A697" s="22" t="s">
        <v>1919</v>
      </c>
      <c r="B697" s="51" t="s">
        <v>199</v>
      </c>
      <c r="C697" s="22" t="s">
        <v>3893</v>
      </c>
      <c r="D697" s="79" t="s">
        <v>77</v>
      </c>
    </row>
    <row r="698" spans="1:4" ht="12.75" customHeight="1" x14ac:dyDescent="0.25">
      <c r="A698" s="22" t="s">
        <v>4631</v>
      </c>
      <c r="B698" s="22" t="s">
        <v>57</v>
      </c>
      <c r="C698" s="22" t="s">
        <v>5107</v>
      </c>
      <c r="D698" s="80" t="s">
        <v>88</v>
      </c>
    </row>
    <row r="699" spans="1:4" ht="12.75" customHeight="1" x14ac:dyDescent="0.25">
      <c r="A699" s="22" t="s">
        <v>4632</v>
      </c>
      <c r="B699" s="22" t="s">
        <v>57</v>
      </c>
      <c r="C699" s="22" t="s">
        <v>5108</v>
      </c>
      <c r="D699" s="80" t="s">
        <v>88</v>
      </c>
    </row>
    <row r="700" spans="1:4" ht="12.75" customHeight="1" x14ac:dyDescent="0.25">
      <c r="A700" s="22" t="s">
        <v>4634</v>
      </c>
      <c r="B700" s="22" t="s">
        <v>57</v>
      </c>
      <c r="C700" s="22" t="s">
        <v>5109</v>
      </c>
      <c r="D700" s="80" t="s">
        <v>88</v>
      </c>
    </row>
    <row r="701" spans="1:4" ht="12.75" customHeight="1" x14ac:dyDescent="0.25">
      <c r="A701" s="22" t="s">
        <v>4635</v>
      </c>
      <c r="B701" s="22" t="s">
        <v>57</v>
      </c>
      <c r="C701" s="22" t="s">
        <v>5110</v>
      </c>
      <c r="D701" s="80" t="s">
        <v>88</v>
      </c>
    </row>
    <row r="702" spans="1:4" ht="12.75" customHeight="1" x14ac:dyDescent="0.25">
      <c r="A702" s="22" t="s">
        <v>4637</v>
      </c>
      <c r="B702" s="22" t="s">
        <v>57</v>
      </c>
      <c r="C702" s="22" t="s">
        <v>5111</v>
      </c>
      <c r="D702" s="80" t="s">
        <v>88</v>
      </c>
    </row>
    <row r="703" spans="1:4" ht="12.75" customHeight="1" x14ac:dyDescent="0.25">
      <c r="A703" s="22" t="s">
        <v>4638</v>
      </c>
      <c r="B703" s="22" t="s">
        <v>57</v>
      </c>
      <c r="C703" s="22" t="s">
        <v>5112</v>
      </c>
      <c r="D703" s="80" t="s">
        <v>88</v>
      </c>
    </row>
    <row r="704" spans="1:4" ht="12.75" customHeight="1" x14ac:dyDescent="0.25">
      <c r="A704" s="22" t="s">
        <v>4640</v>
      </c>
      <c r="B704" s="22" t="s">
        <v>57</v>
      </c>
      <c r="C704" s="22" t="s">
        <v>5113</v>
      </c>
      <c r="D704" s="80" t="s">
        <v>88</v>
      </c>
    </row>
    <row r="705" spans="1:6" ht="12.75" customHeight="1" x14ac:dyDescent="0.25">
      <c r="A705" s="22" t="s">
        <v>4641</v>
      </c>
      <c r="B705" s="22" t="s">
        <v>57</v>
      </c>
      <c r="C705" s="22" t="s">
        <v>5114</v>
      </c>
      <c r="D705" s="80" t="s">
        <v>88</v>
      </c>
    </row>
    <row r="706" spans="1:6" ht="12.75" customHeight="1" x14ac:dyDescent="0.25">
      <c r="A706" s="22" t="s">
        <v>4643</v>
      </c>
      <c r="B706" s="22" t="s">
        <v>57</v>
      </c>
      <c r="C706" s="22" t="s">
        <v>5115</v>
      </c>
      <c r="D706" s="80" t="s">
        <v>88</v>
      </c>
    </row>
    <row r="707" spans="1:6" ht="12.75" customHeight="1" x14ac:dyDescent="0.25">
      <c r="A707" s="22" t="s">
        <v>4644</v>
      </c>
      <c r="B707" s="22" t="s">
        <v>57</v>
      </c>
      <c r="C707" s="22" t="s">
        <v>5116</v>
      </c>
      <c r="D707" s="80" t="s">
        <v>88</v>
      </c>
    </row>
    <row r="708" spans="1:6" ht="12.75" customHeight="1" x14ac:dyDescent="0.25">
      <c r="A708" s="22" t="s">
        <v>4646</v>
      </c>
      <c r="B708" s="22" t="s">
        <v>57</v>
      </c>
      <c r="C708" s="22" t="s">
        <v>5117</v>
      </c>
      <c r="D708" s="80" t="s">
        <v>88</v>
      </c>
    </row>
    <row r="709" spans="1:6" ht="12.75" customHeight="1" x14ac:dyDescent="0.25">
      <c r="A709" s="22" t="s">
        <v>4647</v>
      </c>
      <c r="B709" s="22" t="s">
        <v>57</v>
      </c>
      <c r="C709" s="22" t="s">
        <v>5118</v>
      </c>
      <c r="D709" s="80" t="s">
        <v>88</v>
      </c>
    </row>
    <row r="710" spans="1:6" ht="12.75" customHeight="1" x14ac:dyDescent="0.25">
      <c r="A710" s="22" t="s">
        <v>4694</v>
      </c>
      <c r="B710" s="22" t="s">
        <v>84</v>
      </c>
      <c r="C710" s="22" t="s">
        <v>5149</v>
      </c>
      <c r="D710" s="80" t="s">
        <v>77</v>
      </c>
      <c r="E710" s="22" t="s">
        <v>5278</v>
      </c>
      <c r="F710" s="80" t="s">
        <v>88</v>
      </c>
    </row>
    <row r="711" spans="1:6" ht="12.75" customHeight="1" x14ac:dyDescent="0.25">
      <c r="A711" s="22" t="s">
        <v>4695</v>
      </c>
      <c r="B711" s="22" t="s">
        <v>84</v>
      </c>
      <c r="C711" s="22" t="s">
        <v>5150</v>
      </c>
      <c r="D711" s="80" t="s">
        <v>77</v>
      </c>
      <c r="E711" s="22" t="s">
        <v>5279</v>
      </c>
      <c r="F711" s="80" t="s">
        <v>88</v>
      </c>
    </row>
    <row r="712" spans="1:6" ht="12.75" customHeight="1" x14ac:dyDescent="0.25">
      <c r="A712" s="22" t="s">
        <v>4697</v>
      </c>
      <c r="B712" s="22" t="s">
        <v>84</v>
      </c>
      <c r="C712" s="22" t="s">
        <v>5151</v>
      </c>
      <c r="D712" s="80" t="s">
        <v>77</v>
      </c>
      <c r="E712" s="41"/>
      <c r="F712" s="80" t="s">
        <v>88</v>
      </c>
    </row>
    <row r="713" spans="1:6" ht="12.75" customHeight="1" x14ac:dyDescent="0.25">
      <c r="A713" s="22" t="s">
        <v>4698</v>
      </c>
      <c r="B713" s="22" t="s">
        <v>84</v>
      </c>
      <c r="C713" s="22" t="s">
        <v>5152</v>
      </c>
      <c r="D713" s="80" t="s">
        <v>77</v>
      </c>
      <c r="E713" s="22" t="s">
        <v>5280</v>
      </c>
      <c r="F713" s="80" t="s">
        <v>88</v>
      </c>
    </row>
    <row r="714" spans="1:6" ht="12.75" customHeight="1" x14ac:dyDescent="0.25">
      <c r="A714" s="22" t="s">
        <v>4700</v>
      </c>
      <c r="B714" s="22" t="s">
        <v>84</v>
      </c>
      <c r="C714" s="22" t="s">
        <v>5153</v>
      </c>
      <c r="D714" s="80" t="s">
        <v>77</v>
      </c>
      <c r="E714" s="41"/>
      <c r="F714" s="80" t="s">
        <v>88</v>
      </c>
    </row>
    <row r="715" spans="1:6" ht="12.75" customHeight="1" x14ac:dyDescent="0.25">
      <c r="A715" s="22" t="s">
        <v>4701</v>
      </c>
      <c r="B715" s="22" t="s">
        <v>84</v>
      </c>
      <c r="C715" s="22" t="s">
        <v>5154</v>
      </c>
      <c r="D715" s="80" t="s">
        <v>77</v>
      </c>
      <c r="E715" s="22" t="s">
        <v>5281</v>
      </c>
      <c r="F715" s="80" t="s">
        <v>88</v>
      </c>
    </row>
    <row r="716" spans="1:6" ht="12.75" customHeight="1" x14ac:dyDescent="0.25">
      <c r="A716" s="22" t="s">
        <v>4703</v>
      </c>
      <c r="B716" s="22" t="s">
        <v>84</v>
      </c>
      <c r="C716" s="22" t="s">
        <v>5155</v>
      </c>
      <c r="D716" s="80" t="s">
        <v>77</v>
      </c>
      <c r="E716" s="41"/>
      <c r="F716" s="80" t="s">
        <v>88</v>
      </c>
    </row>
    <row r="717" spans="1:6" ht="12.75" customHeight="1" x14ac:dyDescent="0.25">
      <c r="A717" s="22" t="s">
        <v>4704</v>
      </c>
      <c r="B717" s="22" t="s">
        <v>84</v>
      </c>
      <c r="C717" s="22" t="s">
        <v>5156</v>
      </c>
      <c r="D717" s="80" t="s">
        <v>77</v>
      </c>
      <c r="E717" s="22" t="s">
        <v>5282</v>
      </c>
      <c r="F717" s="80" t="s">
        <v>88</v>
      </c>
    </row>
    <row r="718" spans="1:6" ht="12.75" customHeight="1" x14ac:dyDescent="0.25">
      <c r="A718" s="22" t="s">
        <v>4706</v>
      </c>
      <c r="B718" s="22" t="s">
        <v>84</v>
      </c>
      <c r="C718" s="22" t="s">
        <v>5157</v>
      </c>
      <c r="D718" s="80" t="s">
        <v>77</v>
      </c>
      <c r="E718" s="41"/>
      <c r="F718" s="80" t="s">
        <v>88</v>
      </c>
    </row>
    <row r="719" spans="1:6" ht="12.75" customHeight="1" x14ac:dyDescent="0.25">
      <c r="A719" s="22" t="s">
        <v>4707</v>
      </c>
      <c r="B719" s="22" t="s">
        <v>84</v>
      </c>
      <c r="C719" s="22" t="s">
        <v>5158</v>
      </c>
      <c r="D719" s="80" t="s">
        <v>77</v>
      </c>
      <c r="E719" s="41"/>
      <c r="F719" s="80" t="s">
        <v>88</v>
      </c>
    </row>
    <row r="720" spans="1:6" ht="12.75" customHeight="1" x14ac:dyDescent="0.25">
      <c r="A720" s="22" t="s">
        <v>4709</v>
      </c>
      <c r="B720" s="22" t="s">
        <v>84</v>
      </c>
      <c r="C720" s="22" t="s">
        <v>5159</v>
      </c>
      <c r="D720" s="80" t="s">
        <v>77</v>
      </c>
      <c r="E720" s="22" t="s">
        <v>5283</v>
      </c>
      <c r="F720" s="80" t="s">
        <v>88</v>
      </c>
    </row>
    <row r="721" spans="1:6" ht="12.75" customHeight="1" x14ac:dyDescent="0.25">
      <c r="A721" s="22" t="s">
        <v>4710</v>
      </c>
      <c r="B721" s="22" t="s">
        <v>84</v>
      </c>
      <c r="C721" s="22" t="s">
        <v>5160</v>
      </c>
      <c r="D721" s="80" t="s">
        <v>77</v>
      </c>
      <c r="E721" s="22" t="s">
        <v>5284</v>
      </c>
      <c r="F721" s="80" t="s">
        <v>88</v>
      </c>
    </row>
    <row r="722" spans="1:6" ht="12.75" customHeight="1" x14ac:dyDescent="0.25">
      <c r="A722" s="22" t="s">
        <v>4664</v>
      </c>
      <c r="B722" s="22" t="s">
        <v>60</v>
      </c>
      <c r="C722" s="22" t="s">
        <v>5129</v>
      </c>
      <c r="D722" s="98" t="s">
        <v>88</v>
      </c>
    </row>
    <row r="723" spans="1:6" ht="12.75" customHeight="1" x14ac:dyDescent="0.25">
      <c r="A723" s="22" t="s">
        <v>4665</v>
      </c>
      <c r="B723" s="22" t="s">
        <v>60</v>
      </c>
      <c r="C723" s="22" t="s">
        <v>5130</v>
      </c>
      <c r="D723" s="98" t="s">
        <v>88</v>
      </c>
    </row>
    <row r="724" spans="1:6" ht="12.75" customHeight="1" x14ac:dyDescent="0.25">
      <c r="A724" s="22" t="s">
        <v>4667</v>
      </c>
      <c r="B724" s="22" t="s">
        <v>60</v>
      </c>
      <c r="C724" s="22" t="s">
        <v>5131</v>
      </c>
      <c r="D724" s="98" t="s">
        <v>88</v>
      </c>
    </row>
    <row r="725" spans="1:6" ht="12.75" customHeight="1" x14ac:dyDescent="0.25">
      <c r="A725" s="22" t="s">
        <v>4668</v>
      </c>
      <c r="B725" s="22" t="s">
        <v>60</v>
      </c>
      <c r="C725" s="22" t="s">
        <v>5132</v>
      </c>
      <c r="D725" s="98" t="s">
        <v>88</v>
      </c>
    </row>
    <row r="726" spans="1:6" ht="12.75" customHeight="1" x14ac:dyDescent="0.25">
      <c r="A726" s="22" t="s">
        <v>4670</v>
      </c>
      <c r="B726" s="22" t="s">
        <v>60</v>
      </c>
      <c r="C726" s="22" t="s">
        <v>5133</v>
      </c>
      <c r="D726" s="98" t="s">
        <v>88</v>
      </c>
    </row>
    <row r="727" spans="1:6" ht="12.75" customHeight="1" x14ac:dyDescent="0.25">
      <c r="A727" s="22" t="s">
        <v>4671</v>
      </c>
      <c r="B727" s="22" t="s">
        <v>60</v>
      </c>
      <c r="C727" s="22" t="s">
        <v>5134</v>
      </c>
      <c r="D727" s="98" t="s">
        <v>88</v>
      </c>
    </row>
    <row r="728" spans="1:6" ht="12.75" customHeight="1" x14ac:dyDescent="0.25">
      <c r="A728" s="22" t="s">
        <v>4673</v>
      </c>
      <c r="B728" s="22" t="s">
        <v>60</v>
      </c>
      <c r="C728" s="22" t="s">
        <v>5135</v>
      </c>
      <c r="D728" s="98" t="s">
        <v>88</v>
      </c>
    </row>
    <row r="729" spans="1:6" ht="12.75" customHeight="1" x14ac:dyDescent="0.25">
      <c r="A729" s="22" t="s">
        <v>4674</v>
      </c>
      <c r="B729" s="22" t="s">
        <v>60</v>
      </c>
      <c r="C729" s="22" t="s">
        <v>5136</v>
      </c>
      <c r="D729" s="98" t="s">
        <v>88</v>
      </c>
    </row>
    <row r="730" spans="1:6" ht="12.75" customHeight="1" x14ac:dyDescent="0.25">
      <c r="A730" s="22" t="s">
        <v>4676</v>
      </c>
      <c r="B730" s="22" t="s">
        <v>60</v>
      </c>
      <c r="C730" s="22" t="s">
        <v>5137</v>
      </c>
      <c r="D730" s="98" t="s">
        <v>88</v>
      </c>
    </row>
    <row r="731" spans="1:6" ht="12.75" customHeight="1" x14ac:dyDescent="0.25">
      <c r="A731" s="22" t="s">
        <v>4677</v>
      </c>
      <c r="B731" s="22" t="s">
        <v>60</v>
      </c>
      <c r="C731" s="22" t="s">
        <v>5138</v>
      </c>
      <c r="D731" s="98" t="s">
        <v>88</v>
      </c>
    </row>
    <row r="732" spans="1:6" ht="12.75" customHeight="1" x14ac:dyDescent="0.25">
      <c r="A732" s="22" t="s">
        <v>4679</v>
      </c>
      <c r="B732" s="22" t="s">
        <v>61</v>
      </c>
      <c r="C732" s="22" t="s">
        <v>5139</v>
      </c>
      <c r="D732" s="98" t="s">
        <v>88</v>
      </c>
    </row>
    <row r="733" spans="1:6" ht="12.75" customHeight="1" x14ac:dyDescent="0.25">
      <c r="A733" s="22" t="s">
        <v>4680</v>
      </c>
      <c r="B733" s="22" t="s">
        <v>61</v>
      </c>
      <c r="C733" s="22" t="s">
        <v>5140</v>
      </c>
      <c r="D733" s="98" t="s">
        <v>88</v>
      </c>
    </row>
    <row r="734" spans="1:6" ht="12.75" customHeight="1" x14ac:dyDescent="0.25">
      <c r="A734" s="22" t="s">
        <v>4682</v>
      </c>
      <c r="B734" s="22" t="s">
        <v>61</v>
      </c>
      <c r="C734" s="22" t="s">
        <v>5141</v>
      </c>
      <c r="D734" s="98" t="s">
        <v>88</v>
      </c>
    </row>
    <row r="735" spans="1:6" ht="12.75" customHeight="1" x14ac:dyDescent="0.25">
      <c r="A735" s="22" t="s">
        <v>4683</v>
      </c>
      <c r="B735" s="22" t="s">
        <v>61</v>
      </c>
      <c r="C735" s="22" t="s">
        <v>5142</v>
      </c>
      <c r="D735" s="98" t="s">
        <v>88</v>
      </c>
    </row>
    <row r="736" spans="1:6" ht="12.75" customHeight="1" x14ac:dyDescent="0.25">
      <c r="A736" s="22" t="s">
        <v>4685</v>
      </c>
      <c r="B736" s="22" t="s">
        <v>61</v>
      </c>
      <c r="C736" s="22" t="s">
        <v>5143</v>
      </c>
      <c r="D736" s="98" t="s">
        <v>88</v>
      </c>
    </row>
    <row r="737" spans="1:4" ht="12.75" customHeight="1" x14ac:dyDescent="0.25">
      <c r="A737" s="22" t="s">
        <v>4686</v>
      </c>
      <c r="B737" s="22" t="s">
        <v>61</v>
      </c>
      <c r="C737" s="22" t="s">
        <v>5144</v>
      </c>
      <c r="D737" s="98" t="s">
        <v>88</v>
      </c>
    </row>
    <row r="738" spans="1:4" ht="12.75" customHeight="1" x14ac:dyDescent="0.25">
      <c r="A738" s="22" t="s">
        <v>4688</v>
      </c>
      <c r="B738" s="22" t="s">
        <v>61</v>
      </c>
      <c r="C738" s="22" t="s">
        <v>5145</v>
      </c>
      <c r="D738" s="98" t="s">
        <v>88</v>
      </c>
    </row>
    <row r="739" spans="1:4" ht="12.75" customHeight="1" x14ac:dyDescent="0.25">
      <c r="A739" s="22" t="s">
        <v>4689</v>
      </c>
      <c r="B739" s="22" t="s">
        <v>61</v>
      </c>
      <c r="C739" s="22" t="s">
        <v>5146</v>
      </c>
      <c r="D739" s="98" t="s">
        <v>88</v>
      </c>
    </row>
    <row r="740" spans="1:4" ht="12.75" customHeight="1" x14ac:dyDescent="0.25">
      <c r="A740" s="22" t="s">
        <v>4691</v>
      </c>
      <c r="B740" s="22" t="s">
        <v>61</v>
      </c>
      <c r="C740" s="22" t="s">
        <v>5147</v>
      </c>
      <c r="D740" s="98" t="s">
        <v>88</v>
      </c>
    </row>
    <row r="741" spans="1:4" ht="12.75" customHeight="1" x14ac:dyDescent="0.25">
      <c r="A741" s="22" t="s">
        <v>4692</v>
      </c>
      <c r="B741" s="22" t="s">
        <v>61</v>
      </c>
      <c r="C741" s="22" t="s">
        <v>5148</v>
      </c>
      <c r="D741" s="98" t="s">
        <v>88</v>
      </c>
    </row>
    <row r="742" spans="1:4" ht="12.75" customHeight="1" x14ac:dyDescent="0.25">
      <c r="A742" s="22" t="s">
        <v>4649</v>
      </c>
      <c r="B742" s="22" t="s">
        <v>59</v>
      </c>
      <c r="C742" s="22" t="s">
        <v>5119</v>
      </c>
      <c r="D742" s="98" t="s">
        <v>88</v>
      </c>
    </row>
    <row r="743" spans="1:4" ht="12.75" customHeight="1" x14ac:dyDescent="0.25">
      <c r="A743" s="22" t="s">
        <v>4650</v>
      </c>
      <c r="B743" s="22" t="s">
        <v>59</v>
      </c>
      <c r="C743" s="22" t="s">
        <v>5120</v>
      </c>
      <c r="D743" s="98" t="s">
        <v>88</v>
      </c>
    </row>
    <row r="744" spans="1:4" ht="12.75" customHeight="1" x14ac:dyDescent="0.25">
      <c r="A744" s="22" t="s">
        <v>4652</v>
      </c>
      <c r="B744" s="22" t="s">
        <v>59</v>
      </c>
      <c r="C744" s="22" t="s">
        <v>5121</v>
      </c>
      <c r="D744" s="98" t="s">
        <v>88</v>
      </c>
    </row>
    <row r="745" spans="1:4" ht="12.75" customHeight="1" x14ac:dyDescent="0.25">
      <c r="A745" s="22" t="s">
        <v>4653</v>
      </c>
      <c r="B745" s="22" t="s">
        <v>59</v>
      </c>
      <c r="C745" s="22" t="s">
        <v>5122</v>
      </c>
      <c r="D745" s="98" t="s">
        <v>88</v>
      </c>
    </row>
    <row r="746" spans="1:4" ht="12.75" customHeight="1" x14ac:dyDescent="0.25">
      <c r="A746" s="22" t="s">
        <v>4655</v>
      </c>
      <c r="B746" s="22" t="s">
        <v>59</v>
      </c>
      <c r="C746" s="22" t="s">
        <v>5123</v>
      </c>
      <c r="D746" s="98" t="s">
        <v>88</v>
      </c>
    </row>
    <row r="747" spans="1:4" ht="12.75" customHeight="1" x14ac:dyDescent="0.25">
      <c r="A747" s="22" t="s">
        <v>4656</v>
      </c>
      <c r="B747" s="22" t="s">
        <v>59</v>
      </c>
      <c r="C747" s="22" t="s">
        <v>5124</v>
      </c>
      <c r="D747" s="98" t="s">
        <v>88</v>
      </c>
    </row>
    <row r="748" spans="1:4" ht="12.75" customHeight="1" x14ac:dyDescent="0.25">
      <c r="A748" s="22" t="s">
        <v>4658</v>
      </c>
      <c r="B748" s="22" t="s">
        <v>59</v>
      </c>
      <c r="C748" s="22" t="s">
        <v>5125</v>
      </c>
      <c r="D748" s="98" t="s">
        <v>88</v>
      </c>
    </row>
    <row r="749" spans="1:4" ht="12.75" customHeight="1" x14ac:dyDescent="0.25">
      <c r="A749" s="22" t="s">
        <v>4659</v>
      </c>
      <c r="B749" s="22" t="s">
        <v>59</v>
      </c>
      <c r="C749" s="22" t="s">
        <v>5126</v>
      </c>
      <c r="D749" s="98" t="s">
        <v>88</v>
      </c>
    </row>
    <row r="750" spans="1:4" ht="12.75" customHeight="1" x14ac:dyDescent="0.25">
      <c r="A750" s="22" t="s">
        <v>4661</v>
      </c>
      <c r="B750" s="22" t="s">
        <v>59</v>
      </c>
      <c r="C750" s="22" t="s">
        <v>5127</v>
      </c>
      <c r="D750" s="98" t="s">
        <v>88</v>
      </c>
    </row>
    <row r="751" spans="1:4" ht="12.75" customHeight="1" x14ac:dyDescent="0.25">
      <c r="A751" s="22" t="s">
        <v>4662</v>
      </c>
      <c r="B751" s="22" t="s">
        <v>59</v>
      </c>
      <c r="C751" s="22" t="s">
        <v>5128</v>
      </c>
      <c r="D751" s="98" t="s">
        <v>88</v>
      </c>
    </row>
    <row r="752" spans="1:4" ht="12.75" customHeight="1" x14ac:dyDescent="0.25">
      <c r="A752" s="22" t="s">
        <v>4712</v>
      </c>
      <c r="B752" s="22" t="s">
        <v>199</v>
      </c>
      <c r="C752" s="22" t="s">
        <v>5161</v>
      </c>
      <c r="D752" s="98" t="s">
        <v>77</v>
      </c>
    </row>
    <row r="753" spans="1:4" ht="12.75" customHeight="1" x14ac:dyDescent="0.25">
      <c r="A753" s="22" t="s">
        <v>4713</v>
      </c>
      <c r="B753" s="22" t="s">
        <v>199</v>
      </c>
      <c r="C753" s="22" t="s">
        <v>5162</v>
      </c>
      <c r="D753" s="98" t="s">
        <v>77</v>
      </c>
    </row>
    <row r="754" spans="1:4" ht="12.75" customHeight="1" x14ac:dyDescent="0.25">
      <c r="A754" s="22" t="s">
        <v>4715</v>
      </c>
      <c r="B754" s="22" t="s">
        <v>199</v>
      </c>
      <c r="C754" s="22" t="s">
        <v>5163</v>
      </c>
      <c r="D754" s="98" t="s">
        <v>77</v>
      </c>
    </row>
    <row r="755" spans="1:4" ht="12.75" customHeight="1" x14ac:dyDescent="0.25">
      <c r="A755" s="22" t="s">
        <v>4716</v>
      </c>
      <c r="B755" s="22" t="s">
        <v>199</v>
      </c>
      <c r="C755" s="22" t="s">
        <v>5164</v>
      </c>
      <c r="D755" s="98" t="s">
        <v>77</v>
      </c>
    </row>
    <row r="756" spans="1:4" ht="12.75" customHeight="1" x14ac:dyDescent="0.25">
      <c r="A756" s="22" t="s">
        <v>4718</v>
      </c>
      <c r="B756" s="22" t="s">
        <v>199</v>
      </c>
      <c r="C756" s="22" t="s">
        <v>5165</v>
      </c>
      <c r="D756" s="98" t="s">
        <v>77</v>
      </c>
    </row>
    <row r="757" spans="1:4" ht="12.75" customHeight="1" x14ac:dyDescent="0.25">
      <c r="A757" s="22" t="s">
        <v>4719</v>
      </c>
      <c r="B757" s="22" t="s">
        <v>199</v>
      </c>
      <c r="C757" s="22" t="s">
        <v>5166</v>
      </c>
      <c r="D757" s="98" t="s">
        <v>77</v>
      </c>
    </row>
    <row r="758" spans="1:4" ht="12.75" customHeight="1" x14ac:dyDescent="0.25">
      <c r="A758" s="22" t="s">
        <v>4721</v>
      </c>
      <c r="B758" s="22" t="s">
        <v>199</v>
      </c>
      <c r="C758" s="22" t="s">
        <v>5167</v>
      </c>
      <c r="D758" s="98" t="s">
        <v>77</v>
      </c>
    </row>
    <row r="759" spans="1:4" ht="12.75" customHeight="1" x14ac:dyDescent="0.25">
      <c r="A759" s="22" t="s">
        <v>4722</v>
      </c>
      <c r="B759" s="22" t="s">
        <v>199</v>
      </c>
      <c r="C759" s="22" t="s">
        <v>5168</v>
      </c>
      <c r="D759" s="98" t="s">
        <v>77</v>
      </c>
    </row>
    <row r="760" spans="1:4" ht="12.75" customHeight="1" x14ac:dyDescent="0.25">
      <c r="A760" s="22" t="s">
        <v>4724</v>
      </c>
      <c r="B760" s="22" t="s">
        <v>199</v>
      </c>
      <c r="C760" s="22" t="s">
        <v>5169</v>
      </c>
      <c r="D760" s="98" t="s">
        <v>77</v>
      </c>
    </row>
    <row r="761" spans="1:4" ht="12.75" customHeight="1" x14ac:dyDescent="0.25">
      <c r="A761" s="22" t="s">
        <v>4725</v>
      </c>
      <c r="B761" s="22" t="s">
        <v>199</v>
      </c>
      <c r="C761" s="22" t="s">
        <v>5170</v>
      </c>
      <c r="D761" s="98" t="s">
        <v>77</v>
      </c>
    </row>
    <row r="762" spans="1:4" ht="12.75" customHeight="1" x14ac:dyDescent="0.25">
      <c r="A762" s="22" t="s">
        <v>1588</v>
      </c>
      <c r="B762" s="22" t="s">
        <v>44</v>
      </c>
      <c r="C762" s="22" t="s">
        <v>2452</v>
      </c>
      <c r="D762" s="79" t="s">
        <v>114</v>
      </c>
    </row>
    <row r="763" spans="1:4" ht="12.75" customHeight="1" x14ac:dyDescent="0.25">
      <c r="A763" s="22" t="s">
        <v>1589</v>
      </c>
      <c r="B763" s="22" t="s">
        <v>44</v>
      </c>
      <c r="C763" s="22" t="s">
        <v>3691</v>
      </c>
      <c r="D763" s="79" t="s">
        <v>114</v>
      </c>
    </row>
    <row r="764" spans="1:4" ht="12.75" customHeight="1" x14ac:dyDescent="0.25">
      <c r="A764" s="22" t="s">
        <v>1590</v>
      </c>
      <c r="B764" s="22" t="s">
        <v>44</v>
      </c>
      <c r="C764" s="22" t="s">
        <v>3692</v>
      </c>
      <c r="D764" s="79" t="s">
        <v>114</v>
      </c>
    </row>
    <row r="765" spans="1:4" ht="12.75" customHeight="1" x14ac:dyDescent="0.25">
      <c r="A765" s="22" t="s">
        <v>1591</v>
      </c>
      <c r="B765" s="22" t="s">
        <v>44</v>
      </c>
      <c r="C765" s="22" t="s">
        <v>3693</v>
      </c>
      <c r="D765" s="79" t="s">
        <v>114</v>
      </c>
    </row>
    <row r="766" spans="1:4" ht="12.75" customHeight="1" x14ac:dyDescent="0.25">
      <c r="A766" s="22" t="s">
        <v>1592</v>
      </c>
      <c r="B766" s="22" t="s">
        <v>44</v>
      </c>
      <c r="C766" s="22" t="s">
        <v>3694</v>
      </c>
      <c r="D766" s="79" t="s">
        <v>114</v>
      </c>
    </row>
    <row r="767" spans="1:4" ht="12.75" customHeight="1" x14ac:dyDescent="0.25">
      <c r="A767" s="22" t="s">
        <v>1593</v>
      </c>
      <c r="B767" s="22" t="s">
        <v>44</v>
      </c>
      <c r="C767" s="22" t="s">
        <v>3695</v>
      </c>
      <c r="D767" s="79" t="s">
        <v>114</v>
      </c>
    </row>
    <row r="768" spans="1:4" ht="12.75" customHeight="1" x14ac:dyDescent="0.25">
      <c r="A768" s="22" t="s">
        <v>1595</v>
      </c>
      <c r="B768" s="22" t="s">
        <v>44</v>
      </c>
      <c r="C768" s="22" t="s">
        <v>3696</v>
      </c>
      <c r="D768" s="79" t="s">
        <v>114</v>
      </c>
    </row>
    <row r="769" spans="1:4" ht="12.75" customHeight="1" x14ac:dyDescent="0.25">
      <c r="A769" s="22" t="s">
        <v>1596</v>
      </c>
      <c r="B769" s="22" t="s">
        <v>44</v>
      </c>
      <c r="C769" s="22" t="s">
        <v>3697</v>
      </c>
      <c r="D769" s="79" t="s">
        <v>114</v>
      </c>
    </row>
    <row r="770" spans="1:4" ht="12.75" customHeight="1" x14ac:dyDescent="0.25">
      <c r="A770" s="22" t="s">
        <v>1597</v>
      </c>
      <c r="B770" s="22" t="s">
        <v>44</v>
      </c>
      <c r="C770" s="22" t="s">
        <v>3698</v>
      </c>
      <c r="D770" s="79" t="s">
        <v>114</v>
      </c>
    </row>
    <row r="771" spans="1:4" ht="12.75" customHeight="1" x14ac:dyDescent="0.25">
      <c r="A771" s="22" t="s">
        <v>1598</v>
      </c>
      <c r="B771" s="22" t="s">
        <v>44</v>
      </c>
      <c r="C771" s="22" t="s">
        <v>3699</v>
      </c>
      <c r="D771" s="79" t="s">
        <v>114</v>
      </c>
    </row>
    <row r="772" spans="1:4" ht="12.75" customHeight="1" x14ac:dyDescent="0.25">
      <c r="A772" s="22" t="s">
        <v>1599</v>
      </c>
      <c r="B772" s="22" t="s">
        <v>44</v>
      </c>
      <c r="C772" s="22" t="s">
        <v>3700</v>
      </c>
      <c r="D772" s="79" t="s">
        <v>114</v>
      </c>
    </row>
    <row r="773" spans="1:4" ht="12.75" customHeight="1" x14ac:dyDescent="0.25">
      <c r="A773" s="22" t="s">
        <v>1600</v>
      </c>
      <c r="B773" s="22" t="s">
        <v>44</v>
      </c>
      <c r="C773" s="22" t="s">
        <v>3701</v>
      </c>
      <c r="D773" s="79" t="s">
        <v>114</v>
      </c>
    </row>
    <row r="774" spans="1:4" ht="12.75" customHeight="1" x14ac:dyDescent="0.25">
      <c r="A774" s="22" t="s">
        <v>1601</v>
      </c>
      <c r="B774" s="22" t="s">
        <v>44</v>
      </c>
      <c r="C774" s="22" t="s">
        <v>3702</v>
      </c>
      <c r="D774" s="79" t="s">
        <v>114</v>
      </c>
    </row>
    <row r="775" spans="1:4" ht="12.75" customHeight="1" x14ac:dyDescent="0.25">
      <c r="A775" s="22" t="s">
        <v>1602</v>
      </c>
      <c r="B775" s="22" t="s">
        <v>44</v>
      </c>
      <c r="C775" s="22" t="s">
        <v>3703</v>
      </c>
      <c r="D775" s="79" t="s">
        <v>114</v>
      </c>
    </row>
    <row r="776" spans="1:4" ht="12.75" customHeight="1" x14ac:dyDescent="0.25">
      <c r="A776" s="22" t="s">
        <v>1603</v>
      </c>
      <c r="B776" s="22" t="s">
        <v>44</v>
      </c>
      <c r="C776" s="22" t="s">
        <v>3704</v>
      </c>
      <c r="D776" s="79" t="s">
        <v>114</v>
      </c>
    </row>
    <row r="777" spans="1:4" ht="12.75" customHeight="1" x14ac:dyDescent="0.25">
      <c r="A777" s="22" t="s">
        <v>1604</v>
      </c>
      <c r="B777" s="22" t="s">
        <v>44</v>
      </c>
      <c r="C777" s="22" t="s">
        <v>3705</v>
      </c>
      <c r="D777" s="79" t="s">
        <v>114</v>
      </c>
    </row>
    <row r="778" spans="1:4" ht="12.75" customHeight="1" x14ac:dyDescent="0.25">
      <c r="A778" s="22" t="s">
        <v>1605</v>
      </c>
      <c r="B778" s="22" t="s">
        <v>44</v>
      </c>
      <c r="C778" s="22" t="s">
        <v>3706</v>
      </c>
      <c r="D778" s="79" t="s">
        <v>114</v>
      </c>
    </row>
    <row r="779" spans="1:4" ht="12.75" customHeight="1" x14ac:dyDescent="0.25">
      <c r="A779" s="22" t="s">
        <v>1606</v>
      </c>
      <c r="B779" s="22" t="s">
        <v>44</v>
      </c>
      <c r="C779" s="22" t="s">
        <v>3707</v>
      </c>
      <c r="D779" s="79" t="s">
        <v>114</v>
      </c>
    </row>
    <row r="780" spans="1:4" ht="12.75" customHeight="1" x14ac:dyDescent="0.25">
      <c r="A780" s="22" t="s">
        <v>1607</v>
      </c>
      <c r="B780" s="22" t="s">
        <v>44</v>
      </c>
      <c r="C780" s="22" t="s">
        <v>3708</v>
      </c>
      <c r="D780" s="79" t="s">
        <v>114</v>
      </c>
    </row>
    <row r="781" spans="1:4" ht="12.75" customHeight="1" x14ac:dyDescent="0.25">
      <c r="A781" s="22" t="s">
        <v>1609</v>
      </c>
      <c r="B781" s="22" t="s">
        <v>44</v>
      </c>
      <c r="C781" s="22" t="s">
        <v>3709</v>
      </c>
      <c r="D781" s="79" t="s">
        <v>114</v>
      </c>
    </row>
    <row r="782" spans="1:4" ht="12.75" customHeight="1" x14ac:dyDescent="0.25">
      <c r="A782" s="22" t="s">
        <v>1610</v>
      </c>
      <c r="B782" s="22" t="s">
        <v>44</v>
      </c>
      <c r="C782" s="22" t="s">
        <v>3710</v>
      </c>
      <c r="D782" s="79" t="s">
        <v>114</v>
      </c>
    </row>
    <row r="783" spans="1:4" ht="12.75" customHeight="1" x14ac:dyDescent="0.25">
      <c r="A783" s="22" t="s">
        <v>1611</v>
      </c>
      <c r="B783" s="22" t="s">
        <v>44</v>
      </c>
      <c r="C783" s="22" t="s">
        <v>3711</v>
      </c>
      <c r="D783" s="79" t="s">
        <v>114</v>
      </c>
    </row>
    <row r="784" spans="1:4" ht="12.75" customHeight="1" x14ac:dyDescent="0.25">
      <c r="A784" s="22" t="s">
        <v>1612</v>
      </c>
      <c r="B784" s="22" t="s">
        <v>44</v>
      </c>
      <c r="C784" s="22" t="s">
        <v>3712</v>
      </c>
      <c r="D784" s="79" t="s">
        <v>114</v>
      </c>
    </row>
    <row r="785" spans="1:4" ht="12.75" customHeight="1" x14ac:dyDescent="0.25">
      <c r="A785" s="22" t="s">
        <v>1613</v>
      </c>
      <c r="B785" s="22" t="s">
        <v>44</v>
      </c>
      <c r="C785" s="22" t="s">
        <v>3713</v>
      </c>
      <c r="D785" s="79" t="s">
        <v>114</v>
      </c>
    </row>
    <row r="786" spans="1:4" ht="12.75" customHeight="1" x14ac:dyDescent="0.25">
      <c r="A786" s="22" t="s">
        <v>1614</v>
      </c>
      <c r="B786" s="22" t="s">
        <v>44</v>
      </c>
      <c r="C786" s="22" t="s">
        <v>3714</v>
      </c>
      <c r="D786" s="79" t="s">
        <v>114</v>
      </c>
    </row>
    <row r="787" spans="1:4" ht="12.75" customHeight="1" x14ac:dyDescent="0.25">
      <c r="A787" s="22" t="s">
        <v>1615</v>
      </c>
      <c r="B787" s="22" t="s">
        <v>44</v>
      </c>
      <c r="C787" s="22" t="s">
        <v>3715</v>
      </c>
      <c r="D787" s="79" t="s">
        <v>114</v>
      </c>
    </row>
    <row r="788" spans="1:4" ht="12.75" customHeight="1" x14ac:dyDescent="0.25">
      <c r="A788" s="22" t="s">
        <v>1616</v>
      </c>
      <c r="B788" s="22" t="s">
        <v>44</v>
      </c>
      <c r="C788" s="22" t="s">
        <v>3716</v>
      </c>
      <c r="D788" s="79" t="s">
        <v>114</v>
      </c>
    </row>
    <row r="789" spans="1:4" ht="12.75" customHeight="1" x14ac:dyDescent="0.25">
      <c r="A789" s="22" t="s">
        <v>1617</v>
      </c>
      <c r="B789" s="22" t="s">
        <v>44</v>
      </c>
      <c r="C789" s="22" t="s">
        <v>3717</v>
      </c>
      <c r="D789" s="79" t="s">
        <v>114</v>
      </c>
    </row>
    <row r="790" spans="1:4" ht="12.75" customHeight="1" x14ac:dyDescent="0.25">
      <c r="A790" s="22" t="s">
        <v>1618</v>
      </c>
      <c r="B790" s="22" t="s">
        <v>44</v>
      </c>
      <c r="C790" s="22" t="s">
        <v>3718</v>
      </c>
      <c r="D790" s="79" t="s">
        <v>114</v>
      </c>
    </row>
    <row r="791" spans="1:4" ht="12.75" customHeight="1" x14ac:dyDescent="0.25">
      <c r="A791" s="22" t="s">
        <v>1619</v>
      </c>
      <c r="B791" s="22" t="s">
        <v>44</v>
      </c>
      <c r="C791" s="22" t="s">
        <v>3719</v>
      </c>
      <c r="D791" s="79" t="s">
        <v>114</v>
      </c>
    </row>
    <row r="792" spans="1:4" ht="12.75" customHeight="1" x14ac:dyDescent="0.25">
      <c r="A792" s="22" t="s">
        <v>1620</v>
      </c>
      <c r="B792" s="22" t="s">
        <v>44</v>
      </c>
      <c r="C792" s="22" t="s">
        <v>3720</v>
      </c>
      <c r="D792" s="79" t="s">
        <v>114</v>
      </c>
    </row>
    <row r="793" spans="1:4" ht="12.75" customHeight="1" x14ac:dyDescent="0.25">
      <c r="A793" s="22" t="s">
        <v>1621</v>
      </c>
      <c r="B793" s="22" t="s">
        <v>44</v>
      </c>
      <c r="C793" s="22" t="s">
        <v>3721</v>
      </c>
      <c r="D793" s="79" t="s">
        <v>114</v>
      </c>
    </row>
    <row r="794" spans="1:4" ht="12.75" customHeight="1" x14ac:dyDescent="0.25">
      <c r="A794" s="22" t="s">
        <v>1622</v>
      </c>
      <c r="B794" s="22" t="s">
        <v>44</v>
      </c>
      <c r="C794" s="22" t="s">
        <v>3722</v>
      </c>
      <c r="D794" s="79" t="s">
        <v>114</v>
      </c>
    </row>
    <row r="795" spans="1:4" ht="12.75" customHeight="1" x14ac:dyDescent="0.25">
      <c r="A795" s="22" t="s">
        <v>1624</v>
      </c>
      <c r="B795" s="22" t="s">
        <v>44</v>
      </c>
      <c r="C795" s="22" t="s">
        <v>3723</v>
      </c>
      <c r="D795" s="79" t="s">
        <v>114</v>
      </c>
    </row>
    <row r="796" spans="1:4" ht="12.75" customHeight="1" x14ac:dyDescent="0.25">
      <c r="A796" s="22" t="s">
        <v>1625</v>
      </c>
      <c r="B796" s="22" t="s">
        <v>44</v>
      </c>
      <c r="C796" s="22" t="s">
        <v>3724</v>
      </c>
      <c r="D796" s="79" t="s">
        <v>114</v>
      </c>
    </row>
    <row r="797" spans="1:4" ht="12.75" customHeight="1" x14ac:dyDescent="0.25">
      <c r="A797" s="22" t="s">
        <v>1626</v>
      </c>
      <c r="B797" s="22" t="s">
        <v>44</v>
      </c>
      <c r="C797" s="22" t="s">
        <v>3725</v>
      </c>
      <c r="D797" s="79" t="s">
        <v>114</v>
      </c>
    </row>
    <row r="798" spans="1:4" ht="12.75" customHeight="1" x14ac:dyDescent="0.25">
      <c r="A798" s="22" t="s">
        <v>1627</v>
      </c>
      <c r="B798" s="22" t="s">
        <v>44</v>
      </c>
      <c r="C798" s="22" t="s">
        <v>3726</v>
      </c>
      <c r="D798" s="79" t="s">
        <v>114</v>
      </c>
    </row>
    <row r="799" spans="1:4" ht="12.75" customHeight="1" x14ac:dyDescent="0.25">
      <c r="A799" s="22" t="s">
        <v>1628</v>
      </c>
      <c r="B799" s="22" t="s">
        <v>44</v>
      </c>
      <c r="C799" s="22" t="s">
        <v>3727</v>
      </c>
      <c r="D799" s="79" t="s">
        <v>114</v>
      </c>
    </row>
    <row r="800" spans="1:4" ht="12.75" customHeight="1" x14ac:dyDescent="0.25">
      <c r="A800" s="22" t="s">
        <v>1630</v>
      </c>
      <c r="B800" s="22" t="s">
        <v>48</v>
      </c>
      <c r="C800" s="22" t="s">
        <v>2453</v>
      </c>
      <c r="D800" s="79" t="s">
        <v>114</v>
      </c>
    </row>
    <row r="801" spans="1:4" ht="12.75" customHeight="1" x14ac:dyDescent="0.25">
      <c r="A801" s="22" t="s">
        <v>1631</v>
      </c>
      <c r="B801" s="22" t="s">
        <v>48</v>
      </c>
      <c r="C801" s="22" t="s">
        <v>3728</v>
      </c>
      <c r="D801" s="79" t="s">
        <v>114</v>
      </c>
    </row>
    <row r="802" spans="1:4" ht="12.75" customHeight="1" x14ac:dyDescent="0.25">
      <c r="A802" s="22" t="s">
        <v>1632</v>
      </c>
      <c r="B802" s="22" t="s">
        <v>48</v>
      </c>
      <c r="C802" s="22" t="s">
        <v>3729</v>
      </c>
      <c r="D802" s="79" t="s">
        <v>114</v>
      </c>
    </row>
    <row r="803" spans="1:4" ht="12.75" customHeight="1" x14ac:dyDescent="0.25">
      <c r="A803" s="22" t="s">
        <v>1633</v>
      </c>
      <c r="B803" s="22" t="s">
        <v>48</v>
      </c>
      <c r="C803" s="22" t="s">
        <v>3730</v>
      </c>
      <c r="D803" s="79" t="s">
        <v>114</v>
      </c>
    </row>
    <row r="804" spans="1:4" ht="12.75" customHeight="1" x14ac:dyDescent="0.25">
      <c r="A804" s="22" t="s">
        <v>1634</v>
      </c>
      <c r="B804" s="22" t="s">
        <v>48</v>
      </c>
      <c r="C804" s="22" t="s">
        <v>3731</v>
      </c>
      <c r="D804" s="79" t="s">
        <v>114</v>
      </c>
    </row>
    <row r="805" spans="1:4" ht="12.75" customHeight="1" x14ac:dyDescent="0.25">
      <c r="A805" s="22" t="s">
        <v>1637</v>
      </c>
      <c r="B805" s="22" t="s">
        <v>48</v>
      </c>
      <c r="C805" s="22" t="s">
        <v>3732</v>
      </c>
      <c r="D805" s="79" t="s">
        <v>114</v>
      </c>
    </row>
    <row r="806" spans="1:4" ht="12.75" customHeight="1" x14ac:dyDescent="0.25">
      <c r="A806" s="22" t="s">
        <v>1638</v>
      </c>
      <c r="B806" s="22" t="s">
        <v>48</v>
      </c>
      <c r="C806" s="22" t="s">
        <v>3733</v>
      </c>
      <c r="D806" s="79" t="s">
        <v>114</v>
      </c>
    </row>
    <row r="807" spans="1:4" ht="12.75" customHeight="1" x14ac:dyDescent="0.25">
      <c r="A807" s="22" t="s">
        <v>1639</v>
      </c>
      <c r="B807" s="22" t="s">
        <v>48</v>
      </c>
      <c r="C807" s="22" t="s">
        <v>3734</v>
      </c>
      <c r="D807" s="79" t="s">
        <v>114</v>
      </c>
    </row>
    <row r="808" spans="1:4" ht="12.75" customHeight="1" x14ac:dyDescent="0.25">
      <c r="A808" s="22" t="s">
        <v>1640</v>
      </c>
      <c r="B808" s="22" t="s">
        <v>48</v>
      </c>
      <c r="C808" s="22" t="s">
        <v>3735</v>
      </c>
      <c r="D808" s="79" t="s">
        <v>114</v>
      </c>
    </row>
    <row r="809" spans="1:4" ht="12.75" customHeight="1" x14ac:dyDescent="0.25">
      <c r="A809" s="22" t="s">
        <v>1641</v>
      </c>
      <c r="B809" s="22" t="s">
        <v>48</v>
      </c>
      <c r="C809" s="22" t="s">
        <v>3736</v>
      </c>
      <c r="D809" s="79" t="s">
        <v>114</v>
      </c>
    </row>
    <row r="810" spans="1:4" ht="12.75" customHeight="1" x14ac:dyDescent="0.25">
      <c r="A810" s="22" t="s">
        <v>1642</v>
      </c>
      <c r="B810" s="22" t="s">
        <v>48</v>
      </c>
      <c r="C810" s="22" t="s">
        <v>3737</v>
      </c>
      <c r="D810" s="79" t="s">
        <v>114</v>
      </c>
    </row>
    <row r="811" spans="1:4" ht="12.75" customHeight="1" x14ac:dyDescent="0.25">
      <c r="A811" s="22" t="s">
        <v>1643</v>
      </c>
      <c r="B811" s="22" t="s">
        <v>48</v>
      </c>
      <c r="C811" s="22" t="s">
        <v>3738</v>
      </c>
      <c r="D811" s="79" t="s">
        <v>114</v>
      </c>
    </row>
    <row r="812" spans="1:4" ht="12.75" customHeight="1" x14ac:dyDescent="0.25">
      <c r="A812" s="22" t="s">
        <v>1644</v>
      </c>
      <c r="B812" s="22" t="s">
        <v>48</v>
      </c>
      <c r="C812" s="22" t="s">
        <v>3739</v>
      </c>
      <c r="D812" s="79" t="s">
        <v>114</v>
      </c>
    </row>
    <row r="813" spans="1:4" ht="12.75" customHeight="1" x14ac:dyDescent="0.25">
      <c r="A813" s="22" t="s">
        <v>1645</v>
      </c>
      <c r="B813" s="22" t="s">
        <v>48</v>
      </c>
      <c r="C813" s="22" t="s">
        <v>3740</v>
      </c>
      <c r="D813" s="79" t="s">
        <v>114</v>
      </c>
    </row>
    <row r="814" spans="1:4" ht="12.75" customHeight="1" x14ac:dyDescent="0.25">
      <c r="A814" s="22" t="s">
        <v>1646</v>
      </c>
      <c r="B814" s="22" t="s">
        <v>48</v>
      </c>
      <c r="C814" s="22" t="s">
        <v>3741</v>
      </c>
      <c r="D814" s="79" t="s">
        <v>114</v>
      </c>
    </row>
    <row r="815" spans="1:4" ht="12.75" customHeight="1" x14ac:dyDescent="0.25">
      <c r="A815" s="22" t="s">
        <v>1647</v>
      </c>
      <c r="B815" s="22" t="s">
        <v>48</v>
      </c>
      <c r="C815" s="22" t="s">
        <v>3742</v>
      </c>
      <c r="D815" s="79" t="s">
        <v>114</v>
      </c>
    </row>
    <row r="816" spans="1:4" ht="12.75" customHeight="1" x14ac:dyDescent="0.25">
      <c r="A816" s="22" t="s">
        <v>1648</v>
      </c>
      <c r="B816" s="22" t="s">
        <v>48</v>
      </c>
      <c r="C816" s="22" t="s">
        <v>3743</v>
      </c>
      <c r="D816" s="79" t="s">
        <v>114</v>
      </c>
    </row>
    <row r="817" spans="1:4" ht="12.75" customHeight="1" x14ac:dyDescent="0.25">
      <c r="A817" s="22" t="s">
        <v>1649</v>
      </c>
      <c r="B817" s="22" t="s">
        <v>48</v>
      </c>
      <c r="C817" s="22" t="s">
        <v>3744</v>
      </c>
      <c r="D817" s="79" t="s">
        <v>114</v>
      </c>
    </row>
    <row r="818" spans="1:4" ht="12.75" customHeight="1" x14ac:dyDescent="0.25">
      <c r="A818" s="22" t="s">
        <v>1651</v>
      </c>
      <c r="B818" s="22" t="s">
        <v>48</v>
      </c>
      <c r="C818" s="22" t="s">
        <v>3745</v>
      </c>
      <c r="D818" s="79" t="s">
        <v>114</v>
      </c>
    </row>
    <row r="819" spans="1:4" ht="12.75" customHeight="1" x14ac:dyDescent="0.25">
      <c r="A819" s="22" t="s">
        <v>1652</v>
      </c>
      <c r="B819" s="22" t="s">
        <v>48</v>
      </c>
      <c r="C819" s="22" t="s">
        <v>3746</v>
      </c>
      <c r="D819" s="79" t="s">
        <v>114</v>
      </c>
    </row>
    <row r="820" spans="1:4" ht="12.75" customHeight="1" x14ac:dyDescent="0.25">
      <c r="A820" s="22" t="s">
        <v>1653</v>
      </c>
      <c r="B820" s="22" t="s">
        <v>48</v>
      </c>
      <c r="C820" s="22" t="s">
        <v>3747</v>
      </c>
      <c r="D820" s="79" t="s">
        <v>114</v>
      </c>
    </row>
    <row r="821" spans="1:4" ht="12.75" customHeight="1" x14ac:dyDescent="0.25">
      <c r="A821" s="22" t="s">
        <v>1654</v>
      </c>
      <c r="B821" s="22" t="s">
        <v>48</v>
      </c>
      <c r="C821" s="22" t="s">
        <v>3748</v>
      </c>
      <c r="D821" s="79" t="s">
        <v>114</v>
      </c>
    </row>
    <row r="822" spans="1:4" ht="12.75" customHeight="1" x14ac:dyDescent="0.25">
      <c r="A822" s="22" t="s">
        <v>1655</v>
      </c>
      <c r="B822" s="22" t="s">
        <v>48</v>
      </c>
      <c r="C822" s="22" t="s">
        <v>3749</v>
      </c>
      <c r="D822" s="79" t="s">
        <v>114</v>
      </c>
    </row>
    <row r="823" spans="1:4" ht="12.75" customHeight="1" x14ac:dyDescent="0.25">
      <c r="A823" s="22" t="s">
        <v>1656</v>
      </c>
      <c r="B823" s="22" t="s">
        <v>48</v>
      </c>
      <c r="C823" s="22" t="s">
        <v>3750</v>
      </c>
      <c r="D823" s="79" t="s">
        <v>114</v>
      </c>
    </row>
    <row r="824" spans="1:4" ht="12.75" customHeight="1" x14ac:dyDescent="0.25">
      <c r="A824" s="22" t="s">
        <v>1657</v>
      </c>
      <c r="B824" s="22" t="s">
        <v>48</v>
      </c>
      <c r="C824" s="22" t="s">
        <v>3751</v>
      </c>
      <c r="D824" s="79" t="s">
        <v>114</v>
      </c>
    </row>
    <row r="825" spans="1:4" ht="12.75" customHeight="1" x14ac:dyDescent="0.25">
      <c r="A825" s="22" t="s">
        <v>1658</v>
      </c>
      <c r="B825" s="22" t="s">
        <v>48</v>
      </c>
      <c r="C825" s="22" t="s">
        <v>3752</v>
      </c>
      <c r="D825" s="79" t="s">
        <v>114</v>
      </c>
    </row>
    <row r="826" spans="1:4" ht="12.75" customHeight="1" x14ac:dyDescent="0.25">
      <c r="A826" s="22" t="s">
        <v>1659</v>
      </c>
      <c r="B826" s="22" t="s">
        <v>48</v>
      </c>
      <c r="C826" s="22" t="s">
        <v>3753</v>
      </c>
      <c r="D826" s="79" t="s">
        <v>114</v>
      </c>
    </row>
    <row r="827" spans="1:4" ht="12.75" customHeight="1" x14ac:dyDescent="0.25">
      <c r="A827" s="22" t="s">
        <v>1660</v>
      </c>
      <c r="B827" s="22" t="s">
        <v>48</v>
      </c>
      <c r="C827" s="22" t="s">
        <v>3754</v>
      </c>
      <c r="D827" s="79" t="s">
        <v>114</v>
      </c>
    </row>
    <row r="828" spans="1:4" ht="12.75" customHeight="1" x14ac:dyDescent="0.25">
      <c r="A828" s="22" t="s">
        <v>1661</v>
      </c>
      <c r="B828" s="22" t="s">
        <v>48</v>
      </c>
      <c r="C828" s="22" t="s">
        <v>3755</v>
      </c>
      <c r="D828" s="79" t="s">
        <v>114</v>
      </c>
    </row>
    <row r="829" spans="1:4" ht="12.75" customHeight="1" x14ac:dyDescent="0.25">
      <c r="A829" s="22" t="s">
        <v>1662</v>
      </c>
      <c r="B829" s="22" t="s">
        <v>48</v>
      </c>
      <c r="C829" s="22" t="s">
        <v>3756</v>
      </c>
      <c r="D829" s="79" t="s">
        <v>114</v>
      </c>
    </row>
    <row r="830" spans="1:4" ht="12.75" customHeight="1" x14ac:dyDescent="0.25">
      <c r="A830" s="22" t="s">
        <v>1663</v>
      </c>
      <c r="B830" s="22" t="s">
        <v>48</v>
      </c>
      <c r="C830" s="22" t="s">
        <v>3757</v>
      </c>
      <c r="D830" s="79" t="s">
        <v>114</v>
      </c>
    </row>
    <row r="831" spans="1:4" ht="12.75" customHeight="1" x14ac:dyDescent="0.25">
      <c r="A831" s="22" t="s">
        <v>1664</v>
      </c>
      <c r="B831" s="22" t="s">
        <v>48</v>
      </c>
      <c r="C831" s="22" t="s">
        <v>3758</v>
      </c>
      <c r="D831" s="79" t="s">
        <v>114</v>
      </c>
    </row>
    <row r="832" spans="1:4" ht="12.75" customHeight="1" x14ac:dyDescent="0.25">
      <c r="A832" s="22" t="s">
        <v>1666</v>
      </c>
      <c r="B832" s="22" t="s">
        <v>48</v>
      </c>
      <c r="C832" s="22" t="s">
        <v>3759</v>
      </c>
      <c r="D832" s="79" t="s">
        <v>114</v>
      </c>
    </row>
    <row r="833" spans="1:4" ht="12.75" customHeight="1" x14ac:dyDescent="0.25">
      <c r="A833" s="22" t="s">
        <v>1667</v>
      </c>
      <c r="B833" s="22" t="s">
        <v>48</v>
      </c>
      <c r="C833" s="22" t="s">
        <v>3760</v>
      </c>
      <c r="D833" s="79" t="s">
        <v>114</v>
      </c>
    </row>
    <row r="834" spans="1:4" ht="12.75" customHeight="1" x14ac:dyDescent="0.25">
      <c r="A834" s="22" t="s">
        <v>1668</v>
      </c>
      <c r="B834" s="22" t="s">
        <v>48</v>
      </c>
      <c r="C834" s="22" t="s">
        <v>3761</v>
      </c>
      <c r="D834" s="79" t="s">
        <v>114</v>
      </c>
    </row>
    <row r="835" spans="1:4" ht="12.75" customHeight="1" x14ac:dyDescent="0.25">
      <c r="A835" s="22" t="s">
        <v>1669</v>
      </c>
      <c r="B835" s="22" t="s">
        <v>48</v>
      </c>
      <c r="C835" s="22" t="s">
        <v>3762</v>
      </c>
      <c r="D835" s="79" t="s">
        <v>114</v>
      </c>
    </row>
    <row r="836" spans="1:4" ht="12.75" customHeight="1" x14ac:dyDescent="0.25">
      <c r="A836" s="22" t="s">
        <v>1670</v>
      </c>
      <c r="B836" s="22" t="s">
        <v>48</v>
      </c>
      <c r="C836" s="22" t="s">
        <v>3763</v>
      </c>
      <c r="D836" s="79" t="s">
        <v>114</v>
      </c>
    </row>
    <row r="837" spans="1:4" ht="12.75" customHeight="1" x14ac:dyDescent="0.25">
      <c r="A837" s="22" t="s">
        <v>1671</v>
      </c>
      <c r="B837" s="22" t="s">
        <v>48</v>
      </c>
      <c r="C837" s="22" t="s">
        <v>3764</v>
      </c>
      <c r="D837" s="79" t="s">
        <v>114</v>
      </c>
    </row>
    <row r="838" spans="1:4" ht="12.75" customHeight="1" x14ac:dyDescent="0.25">
      <c r="A838" s="22" t="s">
        <v>4309</v>
      </c>
      <c r="B838" s="22" t="s">
        <v>44</v>
      </c>
      <c r="C838" s="22" t="s">
        <v>4938</v>
      </c>
      <c r="D838" s="61" t="s">
        <v>114</v>
      </c>
    </row>
    <row r="839" spans="1:4" ht="12.75" customHeight="1" x14ac:dyDescent="0.25">
      <c r="A839" s="22" t="s">
        <v>4310</v>
      </c>
      <c r="B839" s="22" t="s">
        <v>44</v>
      </c>
      <c r="C839" s="22" t="s">
        <v>4939</v>
      </c>
      <c r="D839" s="61" t="s">
        <v>114</v>
      </c>
    </row>
    <row r="840" spans="1:4" ht="12.75" customHeight="1" x14ac:dyDescent="0.25">
      <c r="A840" s="22" t="s">
        <v>4312</v>
      </c>
      <c r="B840" s="22" t="s">
        <v>44</v>
      </c>
      <c r="C840" s="22" t="s">
        <v>4940</v>
      </c>
      <c r="D840" s="61" t="s">
        <v>114</v>
      </c>
    </row>
    <row r="841" spans="1:4" ht="12.75" customHeight="1" x14ac:dyDescent="0.25">
      <c r="A841" s="22" t="s">
        <v>4313</v>
      </c>
      <c r="B841" s="22" t="s">
        <v>44</v>
      </c>
      <c r="C841" s="22" t="s">
        <v>4941</v>
      </c>
      <c r="D841" s="61" t="s">
        <v>114</v>
      </c>
    </row>
    <row r="842" spans="1:4" ht="12.75" customHeight="1" x14ac:dyDescent="0.25">
      <c r="A842" s="22" t="s">
        <v>4315</v>
      </c>
      <c r="B842" s="22" t="s">
        <v>44</v>
      </c>
      <c r="C842" s="22" t="s">
        <v>4942</v>
      </c>
      <c r="D842" s="61" t="s">
        <v>114</v>
      </c>
    </row>
    <row r="843" spans="1:4" ht="12.75" customHeight="1" x14ac:dyDescent="0.25">
      <c r="A843" s="22" t="s">
        <v>4316</v>
      </c>
      <c r="B843" s="22" t="s">
        <v>44</v>
      </c>
      <c r="C843" s="22" t="s">
        <v>4943</v>
      </c>
      <c r="D843" s="61" t="s">
        <v>114</v>
      </c>
    </row>
    <row r="844" spans="1:4" ht="12.75" customHeight="1" x14ac:dyDescent="0.25">
      <c r="A844" s="22" t="s">
        <v>4318</v>
      </c>
      <c r="B844" s="22" t="s">
        <v>44</v>
      </c>
      <c r="C844" s="22" t="s">
        <v>4944</v>
      </c>
      <c r="D844" s="61" t="s">
        <v>114</v>
      </c>
    </row>
    <row r="845" spans="1:4" ht="12.75" customHeight="1" x14ac:dyDescent="0.25">
      <c r="A845" s="22" t="s">
        <v>4319</v>
      </c>
      <c r="B845" s="22" t="s">
        <v>44</v>
      </c>
      <c r="C845" s="22" t="s">
        <v>4945</v>
      </c>
      <c r="D845" s="61" t="s">
        <v>114</v>
      </c>
    </row>
    <row r="846" spans="1:4" ht="12.75" customHeight="1" x14ac:dyDescent="0.25">
      <c r="A846" s="22" t="s">
        <v>4321</v>
      </c>
      <c r="B846" s="22" t="s">
        <v>44</v>
      </c>
      <c r="C846" s="22" t="s">
        <v>4946</v>
      </c>
      <c r="D846" s="61" t="s">
        <v>114</v>
      </c>
    </row>
    <row r="847" spans="1:4" ht="12.75" customHeight="1" x14ac:dyDescent="0.25">
      <c r="A847" s="22" t="s">
        <v>4322</v>
      </c>
      <c r="B847" s="22" t="s">
        <v>44</v>
      </c>
      <c r="C847" s="22" t="s">
        <v>4947</v>
      </c>
      <c r="D847" s="61" t="s">
        <v>114</v>
      </c>
    </row>
    <row r="848" spans="1:4" ht="12.75" customHeight="1" x14ac:dyDescent="0.25">
      <c r="A848" s="22" t="s">
        <v>4324</v>
      </c>
      <c r="B848" s="22" t="s">
        <v>44</v>
      </c>
      <c r="C848" s="22" t="s">
        <v>4948</v>
      </c>
      <c r="D848" s="61" t="s">
        <v>114</v>
      </c>
    </row>
    <row r="849" spans="1:6" ht="12.75" customHeight="1" x14ac:dyDescent="0.25">
      <c r="A849" s="22" t="s">
        <v>4325</v>
      </c>
      <c r="B849" s="22" t="s">
        <v>44</v>
      </c>
      <c r="C849" s="22" t="s">
        <v>4949</v>
      </c>
      <c r="D849" s="61" t="s">
        <v>114</v>
      </c>
    </row>
    <row r="850" spans="1:6" ht="12.75" customHeight="1" x14ac:dyDescent="0.25">
      <c r="A850" s="22" t="s">
        <v>4428</v>
      </c>
      <c r="B850" s="22" t="s">
        <v>48</v>
      </c>
      <c r="C850" s="22" t="s">
        <v>4992</v>
      </c>
      <c r="D850" s="61" t="s">
        <v>88</v>
      </c>
    </row>
    <row r="851" spans="1:6" ht="12.75" customHeight="1" x14ac:dyDescent="0.25">
      <c r="A851" s="22" t="s">
        <v>4429</v>
      </c>
      <c r="B851" s="22" t="s">
        <v>48</v>
      </c>
      <c r="C851" s="22" t="s">
        <v>4993</v>
      </c>
      <c r="D851" s="61" t="s">
        <v>88</v>
      </c>
    </row>
    <row r="852" spans="1:6" ht="12.75" customHeight="1" x14ac:dyDescent="0.25">
      <c r="A852" s="22" t="s">
        <v>4431</v>
      </c>
      <c r="B852" s="22" t="s">
        <v>48</v>
      </c>
      <c r="C852" s="22" t="s">
        <v>4994</v>
      </c>
      <c r="D852" s="61" t="s">
        <v>88</v>
      </c>
    </row>
    <row r="853" spans="1:6" ht="12.75" customHeight="1" x14ac:dyDescent="0.25">
      <c r="A853" s="22" t="s">
        <v>4434</v>
      </c>
      <c r="B853" s="22" t="s">
        <v>48</v>
      </c>
      <c r="C853" s="22" t="s">
        <v>4995</v>
      </c>
      <c r="D853" s="61" t="s">
        <v>88</v>
      </c>
    </row>
    <row r="854" spans="1:6" ht="12.75" customHeight="1" x14ac:dyDescent="0.25">
      <c r="A854" s="22" t="s">
        <v>4435</v>
      </c>
      <c r="B854" s="22" t="s">
        <v>48</v>
      </c>
      <c r="C854" s="22" t="s">
        <v>4996</v>
      </c>
      <c r="D854" s="61" t="s">
        <v>88</v>
      </c>
    </row>
    <row r="855" spans="1:6" ht="12.75" customHeight="1" x14ac:dyDescent="0.25">
      <c r="A855" s="22" t="s">
        <v>4437</v>
      </c>
      <c r="B855" s="22" t="s">
        <v>48</v>
      </c>
      <c r="C855" s="22" t="s">
        <v>4997</v>
      </c>
      <c r="D855" s="61" t="s">
        <v>88</v>
      </c>
    </row>
    <row r="856" spans="1:6" ht="12.75" customHeight="1" x14ac:dyDescent="0.25">
      <c r="A856" s="22" t="s">
        <v>4440</v>
      </c>
      <c r="B856" s="22" t="s">
        <v>48</v>
      </c>
      <c r="C856" s="22" t="s">
        <v>4998</v>
      </c>
      <c r="D856" s="61" t="s">
        <v>88</v>
      </c>
    </row>
    <row r="857" spans="1:6" ht="12.75" customHeight="1" x14ac:dyDescent="0.25">
      <c r="A857" s="22" t="s">
        <v>4443</v>
      </c>
      <c r="B857" s="22" t="s">
        <v>48</v>
      </c>
      <c r="C857" s="22" t="s">
        <v>4999</v>
      </c>
      <c r="D857" s="61" t="s">
        <v>88</v>
      </c>
    </row>
    <row r="858" spans="1:6" ht="12.75" customHeight="1" x14ac:dyDescent="0.25">
      <c r="A858" s="22" t="s">
        <v>4444</v>
      </c>
      <c r="B858" s="22" t="s">
        <v>48</v>
      </c>
      <c r="C858" s="22" t="s">
        <v>5000</v>
      </c>
      <c r="D858" s="61" t="s">
        <v>88</v>
      </c>
    </row>
    <row r="859" spans="1:6" ht="12.75" customHeight="1" x14ac:dyDescent="0.25">
      <c r="A859" s="22" t="s">
        <v>513</v>
      </c>
      <c r="B859" s="51" t="s">
        <v>47</v>
      </c>
      <c r="C859" s="22" t="s">
        <v>2442</v>
      </c>
      <c r="D859" s="86" t="s">
        <v>114</v>
      </c>
      <c r="E859" s="56"/>
      <c r="F859" s="68" t="s">
        <v>77</v>
      </c>
    </row>
    <row r="860" spans="1:6" ht="12.75" customHeight="1" x14ac:dyDescent="0.25">
      <c r="A860" s="22" t="s">
        <v>514</v>
      </c>
      <c r="B860" s="51" t="s">
        <v>47</v>
      </c>
      <c r="C860" s="22" t="s">
        <v>3321</v>
      </c>
      <c r="D860" s="86" t="s">
        <v>114</v>
      </c>
      <c r="E860" s="22" t="s">
        <v>4095</v>
      </c>
      <c r="F860" s="68" t="s">
        <v>77</v>
      </c>
    </row>
    <row r="861" spans="1:6" ht="12.75" customHeight="1" x14ac:dyDescent="0.25">
      <c r="A861" s="22" t="s">
        <v>515</v>
      </c>
      <c r="B861" s="51" t="s">
        <v>47</v>
      </c>
      <c r="C861" s="22" t="s">
        <v>3322</v>
      </c>
      <c r="D861" s="86" t="s">
        <v>114</v>
      </c>
      <c r="E861" s="56"/>
      <c r="F861" s="68" t="s">
        <v>77</v>
      </c>
    </row>
    <row r="862" spans="1:6" ht="12.75" customHeight="1" x14ac:dyDescent="0.25">
      <c r="A862" s="22" t="s">
        <v>516</v>
      </c>
      <c r="B862" s="51" t="s">
        <v>47</v>
      </c>
      <c r="C862" s="22" t="s">
        <v>3323</v>
      </c>
      <c r="D862" s="86" t="s">
        <v>114</v>
      </c>
      <c r="E862" s="22" t="s">
        <v>4096</v>
      </c>
      <c r="F862" s="68" t="s">
        <v>77</v>
      </c>
    </row>
    <row r="863" spans="1:6" ht="12.75" customHeight="1" x14ac:dyDescent="0.25">
      <c r="A863" s="22" t="s">
        <v>517</v>
      </c>
      <c r="B863" s="51" t="s">
        <v>47</v>
      </c>
      <c r="C863" s="22" t="s">
        <v>3324</v>
      </c>
      <c r="D863" s="86" t="s">
        <v>114</v>
      </c>
      <c r="E863" s="56"/>
      <c r="F863" s="68" t="s">
        <v>77</v>
      </c>
    </row>
    <row r="864" spans="1:6" ht="12.75" customHeight="1" x14ac:dyDescent="0.25">
      <c r="A864" s="22" t="s">
        <v>518</v>
      </c>
      <c r="B864" s="51" t="s">
        <v>47</v>
      </c>
      <c r="C864" s="22" t="s">
        <v>3325</v>
      </c>
      <c r="D864" s="86" t="s">
        <v>114</v>
      </c>
      <c r="E864" s="22" t="s">
        <v>4097</v>
      </c>
      <c r="F864" s="68" t="s">
        <v>77</v>
      </c>
    </row>
    <row r="865" spans="1:6" ht="12.75" customHeight="1" x14ac:dyDescent="0.25">
      <c r="A865" s="22" t="s">
        <v>520</v>
      </c>
      <c r="B865" s="51" t="s">
        <v>47</v>
      </c>
      <c r="C865" s="22" t="s">
        <v>3326</v>
      </c>
      <c r="D865" s="86" t="s">
        <v>114</v>
      </c>
      <c r="E865" s="56"/>
      <c r="F865" s="68" t="s">
        <v>77</v>
      </c>
    </row>
    <row r="866" spans="1:6" ht="12.75" customHeight="1" x14ac:dyDescent="0.25">
      <c r="A866" s="22" t="s">
        <v>521</v>
      </c>
      <c r="B866" s="51" t="s">
        <v>47</v>
      </c>
      <c r="C866" s="56"/>
      <c r="D866" s="86" t="s">
        <v>114</v>
      </c>
      <c r="E866" s="22" t="s">
        <v>4098</v>
      </c>
      <c r="F866" s="68" t="s">
        <v>77</v>
      </c>
    </row>
    <row r="867" spans="1:6" ht="12.75" customHeight="1" x14ac:dyDescent="0.25">
      <c r="A867" s="22" t="s">
        <v>522</v>
      </c>
      <c r="B867" s="51" t="s">
        <v>47</v>
      </c>
      <c r="C867" s="22" t="s">
        <v>3327</v>
      </c>
      <c r="D867" s="86" t="s">
        <v>114</v>
      </c>
      <c r="E867" s="56"/>
      <c r="F867" s="68" t="s">
        <v>77</v>
      </c>
    </row>
    <row r="868" spans="1:6" ht="12.75" customHeight="1" x14ac:dyDescent="0.25">
      <c r="A868" s="22" t="s">
        <v>523</v>
      </c>
      <c r="B868" s="51" t="s">
        <v>47</v>
      </c>
      <c r="C868" s="56"/>
      <c r="D868" s="86" t="s">
        <v>114</v>
      </c>
      <c r="E868" s="22" t="s">
        <v>4099</v>
      </c>
      <c r="F868" s="68" t="s">
        <v>77</v>
      </c>
    </row>
    <row r="869" spans="1:6" ht="12.75" customHeight="1" x14ac:dyDescent="0.25">
      <c r="A869" s="22" t="s">
        <v>524</v>
      </c>
      <c r="B869" s="51" t="s">
        <v>47</v>
      </c>
      <c r="C869" s="22" t="s">
        <v>3328</v>
      </c>
      <c r="D869" s="86" t="s">
        <v>114</v>
      </c>
      <c r="E869" s="22" t="s">
        <v>4100</v>
      </c>
      <c r="F869" s="68" t="s">
        <v>77</v>
      </c>
    </row>
    <row r="870" spans="1:6" ht="12.75" customHeight="1" x14ac:dyDescent="0.25">
      <c r="A870" s="22" t="s">
        <v>525</v>
      </c>
      <c r="B870" s="51" t="s">
        <v>47</v>
      </c>
      <c r="C870" s="22" t="s">
        <v>3329</v>
      </c>
      <c r="D870" s="86" t="s">
        <v>114</v>
      </c>
      <c r="E870" s="22" t="s">
        <v>4101</v>
      </c>
      <c r="F870" s="68" t="s">
        <v>77</v>
      </c>
    </row>
    <row r="871" spans="1:6" ht="12.75" customHeight="1" x14ac:dyDescent="0.25">
      <c r="A871" s="22" t="s">
        <v>526</v>
      </c>
      <c r="B871" s="51" t="s">
        <v>47</v>
      </c>
      <c r="C871" s="22" t="s">
        <v>3330</v>
      </c>
      <c r="D871" s="86" t="s">
        <v>114</v>
      </c>
      <c r="E871" s="56"/>
      <c r="F871" s="68" t="s">
        <v>77</v>
      </c>
    </row>
    <row r="872" spans="1:6" ht="12.75" customHeight="1" x14ac:dyDescent="0.25">
      <c r="A872" s="22" t="s">
        <v>527</v>
      </c>
      <c r="B872" s="51" t="s">
        <v>47</v>
      </c>
      <c r="C872" s="22" t="s">
        <v>3331</v>
      </c>
      <c r="D872" s="86" t="s">
        <v>114</v>
      </c>
      <c r="E872" s="56"/>
      <c r="F872" s="68" t="s">
        <v>77</v>
      </c>
    </row>
    <row r="873" spans="1:6" ht="12.75" customHeight="1" x14ac:dyDescent="0.25">
      <c r="A873" s="22" t="s">
        <v>528</v>
      </c>
      <c r="B873" s="51" t="s">
        <v>47</v>
      </c>
      <c r="C873" s="22" t="s">
        <v>3332</v>
      </c>
      <c r="D873" s="86" t="s">
        <v>114</v>
      </c>
      <c r="E873" s="56"/>
      <c r="F873" s="68" t="s">
        <v>77</v>
      </c>
    </row>
    <row r="874" spans="1:6" ht="12.75" customHeight="1" x14ac:dyDescent="0.25">
      <c r="A874" s="22" t="s">
        <v>529</v>
      </c>
      <c r="B874" s="51" t="s">
        <v>47</v>
      </c>
      <c r="C874" s="22" t="s">
        <v>3333</v>
      </c>
      <c r="D874" s="86" t="s">
        <v>114</v>
      </c>
      <c r="E874" s="56"/>
      <c r="F874" s="68" t="s">
        <v>77</v>
      </c>
    </row>
    <row r="875" spans="1:6" ht="12.75" customHeight="1" x14ac:dyDescent="0.25">
      <c r="A875" s="22" t="s">
        <v>531</v>
      </c>
      <c r="B875" s="51" t="s">
        <v>47</v>
      </c>
      <c r="C875" s="22" t="s">
        <v>3334</v>
      </c>
      <c r="D875" s="86" t="s">
        <v>114</v>
      </c>
      <c r="E875" s="56"/>
      <c r="F875" s="68" t="s">
        <v>77</v>
      </c>
    </row>
    <row r="876" spans="1:6" ht="12.75" customHeight="1" x14ac:dyDescent="0.25">
      <c r="A876" s="22" t="s">
        <v>532</v>
      </c>
      <c r="B876" s="51" t="s">
        <v>47</v>
      </c>
      <c r="C876" s="22" t="s">
        <v>3335</v>
      </c>
      <c r="D876" s="86" t="s">
        <v>114</v>
      </c>
      <c r="E876" s="56"/>
      <c r="F876" s="68" t="s">
        <v>77</v>
      </c>
    </row>
    <row r="877" spans="1:6" ht="12.75" customHeight="1" x14ac:dyDescent="0.25">
      <c r="A877" s="22" t="s">
        <v>533</v>
      </c>
      <c r="B877" s="51" t="s">
        <v>47</v>
      </c>
      <c r="C877" s="22" t="s">
        <v>3336</v>
      </c>
      <c r="D877" s="86" t="s">
        <v>114</v>
      </c>
      <c r="E877" s="56"/>
      <c r="F877" s="68" t="s">
        <v>77</v>
      </c>
    </row>
    <row r="878" spans="1:6" ht="12.75" customHeight="1" x14ac:dyDescent="0.25">
      <c r="A878" s="22" t="s">
        <v>534</v>
      </c>
      <c r="B878" s="51" t="s">
        <v>47</v>
      </c>
      <c r="C878" s="22" t="s">
        <v>3337</v>
      </c>
      <c r="D878" s="86" t="s">
        <v>114</v>
      </c>
      <c r="E878" s="56"/>
      <c r="F878" s="68" t="s">
        <v>77</v>
      </c>
    </row>
    <row r="879" spans="1:6" ht="12.75" customHeight="1" x14ac:dyDescent="0.25">
      <c r="A879" s="22" t="s">
        <v>535</v>
      </c>
      <c r="B879" s="51" t="s">
        <v>47</v>
      </c>
      <c r="C879" s="22" t="s">
        <v>3338</v>
      </c>
      <c r="D879" s="86" t="s">
        <v>114</v>
      </c>
      <c r="E879" s="56"/>
      <c r="F879" s="68" t="s">
        <v>77</v>
      </c>
    </row>
    <row r="880" spans="1:6" ht="12.75" customHeight="1" x14ac:dyDescent="0.25">
      <c r="A880" s="22" t="s">
        <v>536</v>
      </c>
      <c r="B880" s="51" t="s">
        <v>47</v>
      </c>
      <c r="C880" s="22" t="s">
        <v>3339</v>
      </c>
      <c r="D880" s="86" t="s">
        <v>114</v>
      </c>
      <c r="E880" s="56"/>
      <c r="F880" s="68" t="s">
        <v>77</v>
      </c>
    </row>
    <row r="881" spans="1:6" ht="12.75" customHeight="1" x14ac:dyDescent="0.25">
      <c r="A881" s="22" t="s">
        <v>537</v>
      </c>
      <c r="B881" s="51" t="s">
        <v>47</v>
      </c>
      <c r="C881" s="22" t="s">
        <v>3340</v>
      </c>
      <c r="D881" s="86" t="s">
        <v>114</v>
      </c>
      <c r="E881" s="22" t="s">
        <v>4102</v>
      </c>
      <c r="F881" s="68" t="s">
        <v>77</v>
      </c>
    </row>
    <row r="882" spans="1:6" ht="12.75" customHeight="1" x14ac:dyDescent="0.25">
      <c r="A882" s="22" t="s">
        <v>538</v>
      </c>
      <c r="B882" s="51" t="s">
        <v>47</v>
      </c>
      <c r="C882" s="22" t="s">
        <v>3341</v>
      </c>
      <c r="D882" s="86" t="s">
        <v>114</v>
      </c>
      <c r="E882" s="56"/>
      <c r="F882" s="68" t="s">
        <v>77</v>
      </c>
    </row>
    <row r="883" spans="1:6" ht="12.75" customHeight="1" x14ac:dyDescent="0.25">
      <c r="A883" s="22" t="s">
        <v>539</v>
      </c>
      <c r="B883" s="51" t="s">
        <v>47</v>
      </c>
      <c r="C883" s="56"/>
      <c r="D883" s="86" t="s">
        <v>114</v>
      </c>
      <c r="E883" s="22" t="s">
        <v>4103</v>
      </c>
      <c r="F883" s="68" t="s">
        <v>77</v>
      </c>
    </row>
    <row r="884" spans="1:6" ht="12.75" customHeight="1" x14ac:dyDescent="0.25">
      <c r="A884" s="22" t="s">
        <v>540</v>
      </c>
      <c r="B884" s="51" t="s">
        <v>47</v>
      </c>
      <c r="C884" s="22" t="s">
        <v>3342</v>
      </c>
      <c r="D884" s="86" t="s">
        <v>114</v>
      </c>
      <c r="E884" s="56"/>
      <c r="F884" s="68" t="s">
        <v>77</v>
      </c>
    </row>
    <row r="885" spans="1:6" ht="12.75" customHeight="1" x14ac:dyDescent="0.25">
      <c r="A885" s="22" t="s">
        <v>541</v>
      </c>
      <c r="B885" s="51" t="s">
        <v>47</v>
      </c>
      <c r="C885" s="22" t="s">
        <v>3343</v>
      </c>
      <c r="D885" s="86" t="s">
        <v>114</v>
      </c>
      <c r="E885" s="22" t="s">
        <v>4104</v>
      </c>
      <c r="F885" s="68" t="s">
        <v>77</v>
      </c>
    </row>
    <row r="886" spans="1:6" ht="12.75" customHeight="1" x14ac:dyDescent="0.25">
      <c r="A886" s="22" t="s">
        <v>542</v>
      </c>
      <c r="B886" s="51" t="s">
        <v>47</v>
      </c>
      <c r="C886" s="22" t="s">
        <v>3344</v>
      </c>
      <c r="D886" s="86" t="s">
        <v>114</v>
      </c>
      <c r="E886" s="22" t="s">
        <v>4105</v>
      </c>
      <c r="F886" s="68" t="s">
        <v>77</v>
      </c>
    </row>
    <row r="887" spans="1:6" ht="12.75" customHeight="1" x14ac:dyDescent="0.25">
      <c r="A887" s="22" t="s">
        <v>543</v>
      </c>
      <c r="B887" s="51" t="s">
        <v>47</v>
      </c>
      <c r="C887" s="22" t="s">
        <v>3345</v>
      </c>
      <c r="D887" s="86" t="s">
        <v>114</v>
      </c>
      <c r="E887" s="56"/>
      <c r="F887" s="68" t="s">
        <v>77</v>
      </c>
    </row>
    <row r="888" spans="1:6" ht="12.75" customHeight="1" x14ac:dyDescent="0.25">
      <c r="A888" s="22" t="s">
        <v>544</v>
      </c>
      <c r="B888" s="51" t="s">
        <v>47</v>
      </c>
      <c r="C888" s="22" t="s">
        <v>3346</v>
      </c>
      <c r="D888" s="86" t="s">
        <v>114</v>
      </c>
      <c r="E888" s="56"/>
      <c r="F888" s="68" t="s">
        <v>77</v>
      </c>
    </row>
    <row r="889" spans="1:6" ht="12.75" customHeight="1" x14ac:dyDescent="0.25">
      <c r="A889" s="22" t="s">
        <v>545</v>
      </c>
      <c r="B889" s="51" t="s">
        <v>47</v>
      </c>
      <c r="C889" s="22" t="s">
        <v>3347</v>
      </c>
      <c r="D889" s="86" t="s">
        <v>114</v>
      </c>
      <c r="E889" s="56"/>
      <c r="F889" s="68" t="s">
        <v>77</v>
      </c>
    </row>
    <row r="890" spans="1:6" ht="12.75" customHeight="1" x14ac:dyDescent="0.25">
      <c r="A890" s="22" t="s">
        <v>546</v>
      </c>
      <c r="B890" s="51" t="s">
        <v>47</v>
      </c>
      <c r="C890" s="56"/>
      <c r="D890" s="86" t="s">
        <v>114</v>
      </c>
      <c r="E890" s="22" t="s">
        <v>4106</v>
      </c>
      <c r="F890" s="68" t="s">
        <v>77</v>
      </c>
    </row>
    <row r="891" spans="1:6" ht="12.75" customHeight="1" x14ac:dyDescent="0.25">
      <c r="A891" s="22" t="s">
        <v>547</v>
      </c>
      <c r="B891" s="51" t="s">
        <v>47</v>
      </c>
      <c r="C891" s="22" t="s">
        <v>3348</v>
      </c>
      <c r="D891" s="86" t="s">
        <v>114</v>
      </c>
      <c r="E891" s="56"/>
      <c r="F891" s="68" t="s">
        <v>77</v>
      </c>
    </row>
    <row r="892" spans="1:6" ht="12.75" customHeight="1" x14ac:dyDescent="0.25">
      <c r="A892" s="22" t="s">
        <v>548</v>
      </c>
      <c r="B892" s="51" t="s">
        <v>47</v>
      </c>
      <c r="C892" s="56"/>
      <c r="D892" s="86" t="s">
        <v>114</v>
      </c>
      <c r="E892" s="22" t="s">
        <v>4107</v>
      </c>
      <c r="F892" s="68" t="s">
        <v>77</v>
      </c>
    </row>
    <row r="893" spans="1:6" ht="12.75" customHeight="1" x14ac:dyDescent="0.25">
      <c r="A893" s="22" t="s">
        <v>549</v>
      </c>
      <c r="B893" s="51" t="s">
        <v>47</v>
      </c>
      <c r="C893" s="22" t="s">
        <v>3349</v>
      </c>
      <c r="D893" s="86" t="s">
        <v>114</v>
      </c>
      <c r="E893" s="56"/>
      <c r="F893" s="68" t="s">
        <v>77</v>
      </c>
    </row>
    <row r="894" spans="1:6" ht="12.75" customHeight="1" x14ac:dyDescent="0.25">
      <c r="A894" s="22" t="s">
        <v>550</v>
      </c>
      <c r="B894" s="51" t="s">
        <v>47</v>
      </c>
      <c r="C894" s="22" t="s">
        <v>3350</v>
      </c>
      <c r="D894" s="86" t="s">
        <v>114</v>
      </c>
      <c r="E894" s="56"/>
      <c r="F894" s="68" t="s">
        <v>77</v>
      </c>
    </row>
    <row r="895" spans="1:6" ht="12.75" customHeight="1" x14ac:dyDescent="0.25">
      <c r="A895" s="22" t="s">
        <v>551</v>
      </c>
      <c r="B895" s="51" t="s">
        <v>47</v>
      </c>
      <c r="C895" s="22" t="s">
        <v>3351</v>
      </c>
      <c r="D895" s="86" t="s">
        <v>114</v>
      </c>
      <c r="E895" s="56"/>
      <c r="F895" s="61" t="s">
        <v>77</v>
      </c>
    </row>
    <row r="896" spans="1:6" ht="12.75" customHeight="1" x14ac:dyDescent="0.25">
      <c r="A896" s="22" t="s">
        <v>552</v>
      </c>
      <c r="B896" s="51" t="s">
        <v>47</v>
      </c>
      <c r="C896" s="22" t="s">
        <v>3352</v>
      </c>
      <c r="D896" s="86" t="s">
        <v>114</v>
      </c>
      <c r="E896" s="56"/>
      <c r="F896" s="61" t="s">
        <v>77</v>
      </c>
    </row>
    <row r="897" spans="1:6" ht="12.75" customHeight="1" x14ac:dyDescent="0.25">
      <c r="A897" s="22" t="s">
        <v>553</v>
      </c>
      <c r="B897" s="51" t="s">
        <v>47</v>
      </c>
      <c r="C897" s="22" t="s">
        <v>3353</v>
      </c>
      <c r="D897" s="86" t="s">
        <v>114</v>
      </c>
      <c r="E897" s="56"/>
      <c r="F897" s="61" t="s">
        <v>77</v>
      </c>
    </row>
    <row r="898" spans="1:6" ht="12.75" customHeight="1" x14ac:dyDescent="0.25">
      <c r="A898" s="22" t="s">
        <v>554</v>
      </c>
      <c r="B898" s="51" t="s">
        <v>47</v>
      </c>
      <c r="C898" s="22" t="s">
        <v>3354</v>
      </c>
      <c r="D898" s="86" t="s">
        <v>114</v>
      </c>
      <c r="E898" s="56"/>
      <c r="F898" s="61" t="s">
        <v>77</v>
      </c>
    </row>
    <row r="899" spans="1:6" ht="12.75" customHeight="1" x14ac:dyDescent="0.25">
      <c r="A899" s="22" t="s">
        <v>1202</v>
      </c>
      <c r="B899" s="22" t="s">
        <v>51</v>
      </c>
      <c r="C899" s="22" t="s">
        <v>2443</v>
      </c>
      <c r="D899" s="86" t="s">
        <v>114</v>
      </c>
    </row>
    <row r="900" spans="1:6" ht="12.75" customHeight="1" x14ac:dyDescent="0.25">
      <c r="A900" s="22" t="s">
        <v>1203</v>
      </c>
      <c r="B900" s="22" t="s">
        <v>51</v>
      </c>
      <c r="C900" s="22" t="s">
        <v>3355</v>
      </c>
      <c r="D900" s="86" t="s">
        <v>114</v>
      </c>
    </row>
    <row r="901" spans="1:6" ht="12.75" customHeight="1" x14ac:dyDescent="0.25">
      <c r="A901" s="22" t="s">
        <v>1204</v>
      </c>
      <c r="B901" s="22" t="s">
        <v>51</v>
      </c>
      <c r="C901" s="22" t="s">
        <v>3356</v>
      </c>
      <c r="D901" s="86" t="s">
        <v>114</v>
      </c>
    </row>
    <row r="902" spans="1:6" ht="12.75" customHeight="1" x14ac:dyDescent="0.25">
      <c r="A902" s="22" t="s">
        <v>1205</v>
      </c>
      <c r="B902" s="22" t="s">
        <v>51</v>
      </c>
      <c r="C902" s="22" t="s">
        <v>3357</v>
      </c>
      <c r="D902" s="86" t="s">
        <v>114</v>
      </c>
    </row>
    <row r="903" spans="1:6" ht="12.75" customHeight="1" x14ac:dyDescent="0.25">
      <c r="A903" s="22" t="s">
        <v>1206</v>
      </c>
      <c r="B903" s="22" t="s">
        <v>51</v>
      </c>
      <c r="C903" s="22" t="s">
        <v>3358</v>
      </c>
      <c r="D903" s="86" t="s">
        <v>114</v>
      </c>
    </row>
    <row r="904" spans="1:6" ht="12.75" customHeight="1" x14ac:dyDescent="0.25">
      <c r="A904" s="22" t="s">
        <v>1207</v>
      </c>
      <c r="B904" s="22" t="s">
        <v>51</v>
      </c>
      <c r="C904" s="22" t="s">
        <v>3359</v>
      </c>
      <c r="D904" s="86" t="s">
        <v>114</v>
      </c>
    </row>
    <row r="905" spans="1:6" ht="12.75" customHeight="1" x14ac:dyDescent="0.25">
      <c r="A905" s="22" t="s">
        <v>1208</v>
      </c>
      <c r="B905" s="22" t="s">
        <v>51</v>
      </c>
      <c r="C905" s="22" t="s">
        <v>3360</v>
      </c>
      <c r="D905" s="86" t="s">
        <v>114</v>
      </c>
    </row>
    <row r="906" spans="1:6" ht="12.75" customHeight="1" x14ac:dyDescent="0.25">
      <c r="A906" s="22" t="s">
        <v>1209</v>
      </c>
      <c r="B906" s="22" t="s">
        <v>51</v>
      </c>
      <c r="C906" s="22" t="s">
        <v>3361</v>
      </c>
      <c r="D906" s="86" t="s">
        <v>114</v>
      </c>
    </row>
    <row r="907" spans="1:6" ht="12.75" customHeight="1" x14ac:dyDescent="0.25">
      <c r="A907" s="22" t="s">
        <v>1210</v>
      </c>
      <c r="B907" s="22" t="s">
        <v>51</v>
      </c>
      <c r="C907" s="22" t="s">
        <v>3362</v>
      </c>
      <c r="D907" s="86" t="s">
        <v>114</v>
      </c>
    </row>
    <row r="908" spans="1:6" ht="12.75" customHeight="1" x14ac:dyDescent="0.25">
      <c r="A908" s="22" t="s">
        <v>1213</v>
      </c>
      <c r="B908" s="22" t="s">
        <v>51</v>
      </c>
      <c r="C908" s="22" t="s">
        <v>3363</v>
      </c>
      <c r="D908" s="86" t="s">
        <v>114</v>
      </c>
    </row>
    <row r="909" spans="1:6" ht="12.75" customHeight="1" x14ac:dyDescent="0.25">
      <c r="A909" s="22" t="s">
        <v>1214</v>
      </c>
      <c r="B909" s="22" t="s">
        <v>51</v>
      </c>
      <c r="C909" s="22" t="s">
        <v>3364</v>
      </c>
      <c r="D909" s="86" t="s">
        <v>114</v>
      </c>
    </row>
    <row r="910" spans="1:6" ht="12.75" customHeight="1" x14ac:dyDescent="0.25">
      <c r="A910" s="22" t="s">
        <v>1216</v>
      </c>
      <c r="B910" s="22" t="s">
        <v>51</v>
      </c>
      <c r="C910" s="22" t="s">
        <v>3365</v>
      </c>
      <c r="D910" s="86" t="s">
        <v>114</v>
      </c>
    </row>
    <row r="911" spans="1:6" ht="12.75" customHeight="1" x14ac:dyDescent="0.25">
      <c r="A911" s="22" t="s">
        <v>1217</v>
      </c>
      <c r="B911" s="22" t="s">
        <v>51</v>
      </c>
      <c r="C911" s="22" t="s">
        <v>3366</v>
      </c>
      <c r="D911" s="86" t="s">
        <v>114</v>
      </c>
    </row>
    <row r="912" spans="1:6" ht="12.75" customHeight="1" x14ac:dyDescent="0.25">
      <c r="A912" s="22" t="s">
        <v>1218</v>
      </c>
      <c r="B912" s="22" t="s">
        <v>51</v>
      </c>
      <c r="C912" s="22" t="s">
        <v>3367</v>
      </c>
      <c r="D912" s="86" t="s">
        <v>114</v>
      </c>
    </row>
    <row r="913" spans="1:4" ht="12.75" customHeight="1" x14ac:dyDescent="0.25">
      <c r="A913" s="22" t="s">
        <v>1219</v>
      </c>
      <c r="B913" s="22" t="s">
        <v>51</v>
      </c>
      <c r="C913" s="22" t="s">
        <v>3368</v>
      </c>
      <c r="D913" s="86" t="s">
        <v>114</v>
      </c>
    </row>
    <row r="914" spans="1:4" ht="12.75" customHeight="1" x14ac:dyDescent="0.25">
      <c r="A914" s="22" t="s">
        <v>1220</v>
      </c>
      <c r="B914" s="22" t="s">
        <v>51</v>
      </c>
      <c r="C914" s="22" t="s">
        <v>3369</v>
      </c>
      <c r="D914" s="86" t="s">
        <v>114</v>
      </c>
    </row>
    <row r="915" spans="1:4" ht="12.75" customHeight="1" x14ac:dyDescent="0.25">
      <c r="A915" s="22" t="s">
        <v>1221</v>
      </c>
      <c r="B915" s="22" t="s">
        <v>51</v>
      </c>
      <c r="C915" s="22" t="s">
        <v>3370</v>
      </c>
      <c r="D915" s="86" t="s">
        <v>114</v>
      </c>
    </row>
    <row r="916" spans="1:4" ht="12.75" customHeight="1" x14ac:dyDescent="0.25">
      <c r="A916" s="22" t="s">
        <v>1223</v>
      </c>
      <c r="B916" s="22" t="s">
        <v>51</v>
      </c>
      <c r="C916" s="22" t="s">
        <v>3371</v>
      </c>
      <c r="D916" s="86" t="s">
        <v>114</v>
      </c>
    </row>
    <row r="917" spans="1:4" ht="12.75" customHeight="1" x14ac:dyDescent="0.25">
      <c r="A917" s="22" t="s">
        <v>1224</v>
      </c>
      <c r="B917" s="22" t="s">
        <v>51</v>
      </c>
      <c r="C917" s="22" t="s">
        <v>3372</v>
      </c>
      <c r="D917" s="86" t="s">
        <v>114</v>
      </c>
    </row>
    <row r="918" spans="1:4" ht="12.75" customHeight="1" x14ac:dyDescent="0.25">
      <c r="A918" s="22" t="s">
        <v>1225</v>
      </c>
      <c r="B918" s="22" t="s">
        <v>51</v>
      </c>
      <c r="C918" s="22" t="s">
        <v>3373</v>
      </c>
      <c r="D918" s="86" t="s">
        <v>114</v>
      </c>
    </row>
    <row r="919" spans="1:4" ht="12.75" customHeight="1" x14ac:dyDescent="0.25">
      <c r="A919" s="22" t="s">
        <v>1227</v>
      </c>
      <c r="B919" s="22" t="s">
        <v>51</v>
      </c>
      <c r="C919" s="22" t="s">
        <v>3374</v>
      </c>
      <c r="D919" s="86" t="s">
        <v>114</v>
      </c>
    </row>
    <row r="920" spans="1:4" ht="12.75" customHeight="1" x14ac:dyDescent="0.25">
      <c r="A920" s="22" t="s">
        <v>1228</v>
      </c>
      <c r="B920" s="22" t="s">
        <v>51</v>
      </c>
      <c r="C920" s="22" t="s">
        <v>3375</v>
      </c>
      <c r="D920" s="86" t="s">
        <v>114</v>
      </c>
    </row>
    <row r="921" spans="1:4" ht="12.75" customHeight="1" x14ac:dyDescent="0.25">
      <c r="A921" s="22" t="s">
        <v>1229</v>
      </c>
      <c r="B921" s="22" t="s">
        <v>51</v>
      </c>
      <c r="C921" s="22" t="s">
        <v>3376</v>
      </c>
      <c r="D921" s="86" t="s">
        <v>114</v>
      </c>
    </row>
    <row r="922" spans="1:4" ht="12.75" customHeight="1" x14ac:dyDescent="0.25">
      <c r="A922" s="22" t="s">
        <v>1230</v>
      </c>
      <c r="B922" s="22" t="s">
        <v>51</v>
      </c>
      <c r="C922" s="22" t="s">
        <v>3377</v>
      </c>
      <c r="D922" s="86" t="s">
        <v>114</v>
      </c>
    </row>
    <row r="923" spans="1:4" ht="12.75" customHeight="1" x14ac:dyDescent="0.25">
      <c r="A923" s="22" t="s">
        <v>1231</v>
      </c>
      <c r="B923" s="22" t="s">
        <v>51</v>
      </c>
      <c r="C923" s="22" t="s">
        <v>3378</v>
      </c>
      <c r="D923" s="86" t="s">
        <v>114</v>
      </c>
    </row>
    <row r="924" spans="1:4" ht="12.75" customHeight="1" x14ac:dyDescent="0.25">
      <c r="A924" s="22" t="s">
        <v>1232</v>
      </c>
      <c r="B924" s="22" t="s">
        <v>51</v>
      </c>
      <c r="C924" s="22" t="s">
        <v>3379</v>
      </c>
      <c r="D924" s="86" t="s">
        <v>114</v>
      </c>
    </row>
    <row r="925" spans="1:4" ht="12.75" customHeight="1" x14ac:dyDescent="0.25">
      <c r="A925" s="22" t="s">
        <v>1233</v>
      </c>
      <c r="B925" s="22" t="s">
        <v>51</v>
      </c>
      <c r="C925" s="22" t="s">
        <v>3380</v>
      </c>
      <c r="D925" s="86" t="s">
        <v>114</v>
      </c>
    </row>
    <row r="926" spans="1:4" ht="12.75" customHeight="1" x14ac:dyDescent="0.25">
      <c r="A926" s="22" t="s">
        <v>1234</v>
      </c>
      <c r="B926" s="22" t="s">
        <v>51</v>
      </c>
      <c r="C926" s="22" t="s">
        <v>3381</v>
      </c>
      <c r="D926" s="86" t="s">
        <v>114</v>
      </c>
    </row>
    <row r="927" spans="1:4" ht="12.75" customHeight="1" x14ac:dyDescent="0.25">
      <c r="A927" s="22" t="s">
        <v>1237</v>
      </c>
      <c r="B927" s="22" t="s">
        <v>51</v>
      </c>
      <c r="C927" s="22" t="s">
        <v>3382</v>
      </c>
      <c r="D927" s="86" t="s">
        <v>114</v>
      </c>
    </row>
    <row r="928" spans="1:4" ht="12.75" customHeight="1" x14ac:dyDescent="0.25">
      <c r="A928" s="22" t="s">
        <v>1239</v>
      </c>
      <c r="B928" s="22" t="s">
        <v>51</v>
      </c>
      <c r="C928" s="22" t="s">
        <v>3383</v>
      </c>
      <c r="D928" s="86" t="s">
        <v>114</v>
      </c>
    </row>
    <row r="929" spans="1:6" ht="12.75" customHeight="1" x14ac:dyDescent="0.25">
      <c r="A929" s="22" t="s">
        <v>4279</v>
      </c>
      <c r="B929" s="22" t="s">
        <v>47</v>
      </c>
      <c r="D929" s="61" t="s">
        <v>114</v>
      </c>
      <c r="E929" s="22" t="s">
        <v>5252</v>
      </c>
      <c r="F929" s="86" t="s">
        <v>77</v>
      </c>
    </row>
    <row r="930" spans="1:6" ht="12.75" customHeight="1" x14ac:dyDescent="0.25">
      <c r="A930" s="22" t="s">
        <v>4280</v>
      </c>
      <c r="B930" s="22" t="s">
        <v>47</v>
      </c>
      <c r="D930" s="61" t="s">
        <v>114</v>
      </c>
      <c r="E930" s="22" t="s">
        <v>5253</v>
      </c>
      <c r="F930" s="86" t="s">
        <v>77</v>
      </c>
    </row>
    <row r="931" spans="1:6" ht="12.75" customHeight="1" x14ac:dyDescent="0.25">
      <c r="A931" s="22" t="s">
        <v>4282</v>
      </c>
      <c r="B931" s="22" t="s">
        <v>47</v>
      </c>
      <c r="D931" s="61" t="s">
        <v>114</v>
      </c>
      <c r="E931" s="22" t="s">
        <v>5254</v>
      </c>
      <c r="F931" s="86" t="s">
        <v>77</v>
      </c>
    </row>
    <row r="932" spans="1:6" ht="12.75" customHeight="1" x14ac:dyDescent="0.25">
      <c r="A932" s="22" t="s">
        <v>4283</v>
      </c>
      <c r="B932" s="22" t="s">
        <v>47</v>
      </c>
      <c r="D932" s="61" t="s">
        <v>114</v>
      </c>
      <c r="E932" s="22" t="s">
        <v>5255</v>
      </c>
      <c r="F932" s="86" t="s">
        <v>77</v>
      </c>
    </row>
    <row r="933" spans="1:6" ht="12.75" customHeight="1" x14ac:dyDescent="0.25">
      <c r="A933" s="22" t="s">
        <v>4285</v>
      </c>
      <c r="B933" s="22" t="s">
        <v>47</v>
      </c>
      <c r="C933" s="22" t="s">
        <v>4923</v>
      </c>
      <c r="D933" s="61" t="s">
        <v>114</v>
      </c>
      <c r="F933" s="86" t="s">
        <v>77</v>
      </c>
    </row>
    <row r="934" spans="1:6" ht="12.75" customHeight="1" x14ac:dyDescent="0.25">
      <c r="A934" s="22" t="s">
        <v>4286</v>
      </c>
      <c r="B934" s="22" t="s">
        <v>47</v>
      </c>
      <c r="C934" s="22" t="s">
        <v>4924</v>
      </c>
      <c r="D934" s="61" t="s">
        <v>114</v>
      </c>
      <c r="F934" s="86" t="s">
        <v>77</v>
      </c>
    </row>
    <row r="935" spans="1:6" ht="12.75" customHeight="1" x14ac:dyDescent="0.25">
      <c r="A935" s="22" t="s">
        <v>4288</v>
      </c>
      <c r="B935" s="22" t="s">
        <v>47</v>
      </c>
      <c r="C935" s="22" t="s">
        <v>4925</v>
      </c>
      <c r="D935" s="61" t="s">
        <v>114</v>
      </c>
      <c r="F935" s="86" t="s">
        <v>77</v>
      </c>
    </row>
    <row r="936" spans="1:6" ht="12.75" customHeight="1" x14ac:dyDescent="0.25">
      <c r="A936" s="22" t="s">
        <v>4289</v>
      </c>
      <c r="B936" s="22" t="s">
        <v>47</v>
      </c>
      <c r="C936" s="22" t="s">
        <v>4926</v>
      </c>
      <c r="D936" s="61" t="s">
        <v>114</v>
      </c>
      <c r="F936" s="86" t="s">
        <v>77</v>
      </c>
    </row>
    <row r="937" spans="1:6" ht="12.75" customHeight="1" x14ac:dyDescent="0.25">
      <c r="A937" s="22" t="s">
        <v>4291</v>
      </c>
      <c r="B937" s="22" t="s">
        <v>47</v>
      </c>
      <c r="D937" s="61" t="s">
        <v>114</v>
      </c>
      <c r="E937" s="22" t="s">
        <v>5256</v>
      </c>
      <c r="F937" s="86" t="s">
        <v>77</v>
      </c>
    </row>
    <row r="938" spans="1:6" ht="12.75" customHeight="1" x14ac:dyDescent="0.25">
      <c r="A938" s="22" t="s">
        <v>4292</v>
      </c>
      <c r="B938" s="22" t="s">
        <v>47</v>
      </c>
      <c r="C938" s="22" t="s">
        <v>4927</v>
      </c>
      <c r="D938" s="61" t="s">
        <v>114</v>
      </c>
      <c r="E938" s="22" t="s">
        <v>5257</v>
      </c>
      <c r="F938" s="86" t="s">
        <v>77</v>
      </c>
    </row>
    <row r="939" spans="1:6" ht="12.75" customHeight="1" x14ac:dyDescent="0.25">
      <c r="A939" s="22" t="s">
        <v>4294</v>
      </c>
      <c r="B939" s="22" t="s">
        <v>47</v>
      </c>
      <c r="C939" s="22" t="s">
        <v>4928</v>
      </c>
      <c r="D939" s="61" t="s">
        <v>114</v>
      </c>
      <c r="E939" s="22" t="s">
        <v>5258</v>
      </c>
      <c r="F939" s="86" t="s">
        <v>77</v>
      </c>
    </row>
    <row r="940" spans="1:6" ht="12.75" customHeight="1" x14ac:dyDescent="0.25">
      <c r="A940" s="22" t="s">
        <v>4295</v>
      </c>
      <c r="B940" s="22" t="s">
        <v>47</v>
      </c>
      <c r="C940" s="22" t="s">
        <v>4929</v>
      </c>
      <c r="D940" s="61" t="s">
        <v>114</v>
      </c>
      <c r="E940" s="22" t="s">
        <v>5259</v>
      </c>
      <c r="F940" s="86" t="s">
        <v>77</v>
      </c>
    </row>
    <row r="941" spans="1:6" ht="12.75" customHeight="1" x14ac:dyDescent="0.25">
      <c r="A941" s="22" t="s">
        <v>4182</v>
      </c>
      <c r="B941" s="22" t="s">
        <v>51</v>
      </c>
      <c r="C941" s="22" t="s">
        <v>4870</v>
      </c>
      <c r="D941" s="61" t="s">
        <v>114</v>
      </c>
      <c r="F941" s="86"/>
    </row>
    <row r="942" spans="1:6" ht="12.75" customHeight="1" x14ac:dyDescent="0.25">
      <c r="A942" s="22" t="s">
        <v>4183</v>
      </c>
      <c r="B942" s="22" t="s">
        <v>51</v>
      </c>
      <c r="C942" s="22" t="s">
        <v>4871</v>
      </c>
      <c r="D942" s="61" t="s">
        <v>114</v>
      </c>
      <c r="F942" s="86"/>
    </row>
    <row r="943" spans="1:6" ht="12.75" customHeight="1" x14ac:dyDescent="0.25">
      <c r="A943" s="22" t="s">
        <v>4184</v>
      </c>
      <c r="B943" s="22" t="s">
        <v>51</v>
      </c>
      <c r="C943" s="22" t="s">
        <v>4872</v>
      </c>
      <c r="D943" s="61" t="s">
        <v>114</v>
      </c>
      <c r="F943" s="86"/>
    </row>
    <row r="944" spans="1:6" ht="12.75" customHeight="1" x14ac:dyDescent="0.25">
      <c r="A944" s="22" t="s">
        <v>4186</v>
      </c>
      <c r="B944" s="22" t="s">
        <v>51</v>
      </c>
      <c r="C944" s="22" t="s">
        <v>4873</v>
      </c>
      <c r="D944" s="61" t="s">
        <v>114</v>
      </c>
      <c r="F944" s="86"/>
    </row>
    <row r="945" spans="1:6" ht="12.75" customHeight="1" x14ac:dyDescent="0.25">
      <c r="A945" s="22" t="s">
        <v>4187</v>
      </c>
      <c r="B945" s="22" t="s">
        <v>51</v>
      </c>
      <c r="C945" s="22" t="s">
        <v>4874</v>
      </c>
      <c r="D945" s="61" t="s">
        <v>114</v>
      </c>
      <c r="F945" s="86"/>
    </row>
    <row r="946" spans="1:6" ht="12.75" customHeight="1" x14ac:dyDescent="0.25">
      <c r="A946" s="22" t="s">
        <v>1003</v>
      </c>
      <c r="B946" s="51" t="s">
        <v>68</v>
      </c>
      <c r="C946" s="22" t="s">
        <v>2444</v>
      </c>
      <c r="D946" s="79" t="s">
        <v>113</v>
      </c>
    </row>
    <row r="947" spans="1:6" ht="12.75" customHeight="1" x14ac:dyDescent="0.25">
      <c r="A947" s="22" t="s">
        <v>1006</v>
      </c>
      <c r="B947" s="51" t="s">
        <v>68</v>
      </c>
      <c r="C947" s="22" t="s">
        <v>3384</v>
      </c>
      <c r="D947" s="79" t="s">
        <v>113</v>
      </c>
    </row>
    <row r="948" spans="1:6" ht="12.75" customHeight="1" x14ac:dyDescent="0.25">
      <c r="A948" s="22" t="s">
        <v>1009</v>
      </c>
      <c r="B948" s="51" t="s">
        <v>68</v>
      </c>
      <c r="C948" s="22" t="s">
        <v>3385</v>
      </c>
      <c r="D948" s="79" t="s">
        <v>113</v>
      </c>
    </row>
    <row r="949" spans="1:6" ht="12.75" customHeight="1" x14ac:dyDescent="0.25">
      <c r="A949" s="22" t="s">
        <v>1012</v>
      </c>
      <c r="B949" s="51" t="s">
        <v>68</v>
      </c>
      <c r="C949" s="22" t="s">
        <v>3386</v>
      </c>
      <c r="D949" s="79" t="s">
        <v>113</v>
      </c>
    </row>
    <row r="950" spans="1:6" ht="12.75" customHeight="1" x14ac:dyDescent="0.25">
      <c r="A950" s="22" t="s">
        <v>1015</v>
      </c>
      <c r="B950" s="51" t="s">
        <v>68</v>
      </c>
      <c r="C950" s="22" t="s">
        <v>3387</v>
      </c>
      <c r="D950" s="79" t="s">
        <v>113</v>
      </c>
    </row>
    <row r="951" spans="1:6" ht="12.75" customHeight="1" x14ac:dyDescent="0.25">
      <c r="A951" s="22" t="s">
        <v>1018</v>
      </c>
      <c r="B951" s="51" t="s">
        <v>68</v>
      </c>
      <c r="C951" s="22" t="s">
        <v>3388</v>
      </c>
      <c r="D951" s="79" t="s">
        <v>113</v>
      </c>
    </row>
    <row r="952" spans="1:6" ht="12.75" customHeight="1" x14ac:dyDescent="0.25">
      <c r="A952" s="22" t="s">
        <v>1021</v>
      </c>
      <c r="B952" s="51" t="s">
        <v>68</v>
      </c>
      <c r="C952" s="22" t="s">
        <v>3389</v>
      </c>
      <c r="D952" s="79" t="s">
        <v>113</v>
      </c>
    </row>
    <row r="953" spans="1:6" ht="12.75" customHeight="1" x14ac:dyDescent="0.25">
      <c r="A953" s="22" t="s">
        <v>1024</v>
      </c>
      <c r="B953" s="51" t="s">
        <v>68</v>
      </c>
      <c r="C953" s="22" t="s">
        <v>3390</v>
      </c>
      <c r="D953" s="79" t="s">
        <v>113</v>
      </c>
    </row>
    <row r="954" spans="1:6" ht="12.75" customHeight="1" x14ac:dyDescent="0.25">
      <c r="A954" s="22" t="s">
        <v>1027</v>
      </c>
      <c r="B954" s="51" t="s">
        <v>68</v>
      </c>
      <c r="C954" s="22" t="s">
        <v>3391</v>
      </c>
      <c r="D954" s="79" t="s">
        <v>113</v>
      </c>
    </row>
    <row r="955" spans="1:6" ht="12.75" customHeight="1" x14ac:dyDescent="0.25">
      <c r="A955" s="22" t="s">
        <v>1030</v>
      </c>
      <c r="B955" s="51" t="s">
        <v>68</v>
      </c>
      <c r="C955" s="22" t="s">
        <v>3392</v>
      </c>
      <c r="D955" s="79" t="s">
        <v>113</v>
      </c>
    </row>
    <row r="956" spans="1:6" ht="12.75" customHeight="1" x14ac:dyDescent="0.25">
      <c r="A956" s="22" t="s">
        <v>1033</v>
      </c>
      <c r="B956" s="51" t="s">
        <v>68</v>
      </c>
      <c r="C956" s="22" t="s">
        <v>3393</v>
      </c>
      <c r="D956" s="79" t="s">
        <v>113</v>
      </c>
    </row>
    <row r="957" spans="1:6" ht="12.75" customHeight="1" x14ac:dyDescent="0.25">
      <c r="A957" s="22" t="s">
        <v>1036</v>
      </c>
      <c r="B957" s="51" t="s">
        <v>68</v>
      </c>
      <c r="C957" s="22" t="s">
        <v>3394</v>
      </c>
      <c r="D957" s="79" t="s">
        <v>113</v>
      </c>
    </row>
    <row r="958" spans="1:6" ht="12.75" customHeight="1" x14ac:dyDescent="0.25">
      <c r="A958" s="22" t="s">
        <v>1039</v>
      </c>
      <c r="B958" s="51" t="s">
        <v>68</v>
      </c>
      <c r="C958" s="22" t="s">
        <v>3395</v>
      </c>
      <c r="D958" s="79" t="s">
        <v>113</v>
      </c>
    </row>
    <row r="959" spans="1:6" ht="12.75" customHeight="1" x14ac:dyDescent="0.25">
      <c r="A959" s="22" t="s">
        <v>1042</v>
      </c>
      <c r="B959" s="51" t="s">
        <v>68</v>
      </c>
      <c r="C959" s="22" t="s">
        <v>3396</v>
      </c>
      <c r="D959" s="79" t="s">
        <v>113</v>
      </c>
    </row>
    <row r="960" spans="1:6" ht="12.75" customHeight="1" x14ac:dyDescent="0.25">
      <c r="A960" s="22" t="s">
        <v>1045</v>
      </c>
      <c r="B960" s="51" t="s">
        <v>68</v>
      </c>
      <c r="C960" s="22" t="s">
        <v>3397</v>
      </c>
      <c r="D960" s="79" t="s">
        <v>113</v>
      </c>
    </row>
    <row r="961" spans="1:4" ht="12.75" customHeight="1" x14ac:dyDescent="0.25">
      <c r="A961" s="22" t="s">
        <v>1048</v>
      </c>
      <c r="B961" s="51" t="s">
        <v>68</v>
      </c>
      <c r="C961" s="22" t="s">
        <v>3398</v>
      </c>
      <c r="D961" s="79" t="s">
        <v>113</v>
      </c>
    </row>
    <row r="962" spans="1:4" ht="12.75" customHeight="1" x14ac:dyDescent="0.25">
      <c r="A962" s="22" t="s">
        <v>1051</v>
      </c>
      <c r="B962" s="51" t="s">
        <v>68</v>
      </c>
      <c r="C962" s="22" t="s">
        <v>3399</v>
      </c>
      <c r="D962" s="79" t="s">
        <v>113</v>
      </c>
    </row>
    <row r="963" spans="1:4" ht="12.75" customHeight="1" x14ac:dyDescent="0.25">
      <c r="A963" s="22" t="s">
        <v>1054</v>
      </c>
      <c r="B963" s="51" t="s">
        <v>68</v>
      </c>
      <c r="C963" s="22" t="s">
        <v>3400</v>
      </c>
      <c r="D963" s="79" t="s">
        <v>113</v>
      </c>
    </row>
    <row r="964" spans="1:4" ht="12.75" customHeight="1" x14ac:dyDescent="0.25">
      <c r="A964" s="22" t="s">
        <v>1057</v>
      </c>
      <c r="B964" s="51" t="s">
        <v>68</v>
      </c>
      <c r="C964" s="22" t="s">
        <v>3401</v>
      </c>
      <c r="D964" s="79" t="s">
        <v>113</v>
      </c>
    </row>
    <row r="965" spans="1:4" ht="12.75" customHeight="1" x14ac:dyDescent="0.25">
      <c r="A965" s="22" t="s">
        <v>1060</v>
      </c>
      <c r="B965" s="51" t="s">
        <v>68</v>
      </c>
      <c r="C965" s="22" t="s">
        <v>3402</v>
      </c>
      <c r="D965" s="79" t="s">
        <v>113</v>
      </c>
    </row>
    <row r="966" spans="1:4" ht="12.75" customHeight="1" x14ac:dyDescent="0.25">
      <c r="A966" s="22" t="s">
        <v>1063</v>
      </c>
      <c r="B966" s="51" t="s">
        <v>68</v>
      </c>
      <c r="C966" s="22" t="s">
        <v>3403</v>
      </c>
      <c r="D966" s="79" t="s">
        <v>113</v>
      </c>
    </row>
    <row r="967" spans="1:4" ht="12.75" customHeight="1" x14ac:dyDescent="0.25">
      <c r="A967" s="22" t="s">
        <v>1069</v>
      </c>
      <c r="B967" s="51" t="s">
        <v>68</v>
      </c>
      <c r="C967" s="22" t="s">
        <v>3404</v>
      </c>
      <c r="D967" s="79" t="s">
        <v>113</v>
      </c>
    </row>
    <row r="968" spans="1:4" ht="12.75" customHeight="1" x14ac:dyDescent="0.25">
      <c r="A968" s="22" t="s">
        <v>1072</v>
      </c>
      <c r="B968" s="51" t="s">
        <v>68</v>
      </c>
      <c r="C968" s="22" t="s">
        <v>3405</v>
      </c>
      <c r="D968" s="79" t="s">
        <v>113</v>
      </c>
    </row>
    <row r="969" spans="1:4" ht="12.75" customHeight="1" x14ac:dyDescent="0.25">
      <c r="A969" s="22" t="s">
        <v>1075</v>
      </c>
      <c r="B969" s="51" t="s">
        <v>68</v>
      </c>
      <c r="C969" s="22" t="s">
        <v>3406</v>
      </c>
      <c r="D969" s="79" t="s">
        <v>113</v>
      </c>
    </row>
    <row r="970" spans="1:4" ht="12.75" customHeight="1" x14ac:dyDescent="0.25">
      <c r="A970" s="22" t="s">
        <v>1078</v>
      </c>
      <c r="B970" s="51" t="s">
        <v>68</v>
      </c>
      <c r="C970" s="22" t="s">
        <v>3407</v>
      </c>
      <c r="D970" s="79" t="s">
        <v>113</v>
      </c>
    </row>
    <row r="971" spans="1:4" ht="12.75" customHeight="1" x14ac:dyDescent="0.25">
      <c r="A971" s="22" t="s">
        <v>1081</v>
      </c>
      <c r="B971" s="51" t="s">
        <v>68</v>
      </c>
      <c r="C971" s="22" t="s">
        <v>3408</v>
      </c>
      <c r="D971" s="79" t="s">
        <v>113</v>
      </c>
    </row>
    <row r="972" spans="1:4" ht="12.75" customHeight="1" x14ac:dyDescent="0.25">
      <c r="A972" s="22" t="s">
        <v>1084</v>
      </c>
      <c r="B972" s="51" t="s">
        <v>68</v>
      </c>
      <c r="C972" s="22" t="s">
        <v>3409</v>
      </c>
      <c r="D972" s="79" t="s">
        <v>113</v>
      </c>
    </row>
    <row r="973" spans="1:4" ht="12.75" customHeight="1" x14ac:dyDescent="0.25">
      <c r="A973" s="22" t="s">
        <v>1087</v>
      </c>
      <c r="B973" s="51" t="s">
        <v>68</v>
      </c>
      <c r="C973" s="22" t="s">
        <v>3410</v>
      </c>
      <c r="D973" s="79" t="s">
        <v>113</v>
      </c>
    </row>
    <row r="974" spans="1:4" ht="12.75" customHeight="1" x14ac:dyDescent="0.25">
      <c r="A974" s="22" t="s">
        <v>1090</v>
      </c>
      <c r="B974" s="51" t="s">
        <v>68</v>
      </c>
      <c r="C974" s="22" t="s">
        <v>3411</v>
      </c>
      <c r="D974" s="79" t="s">
        <v>113</v>
      </c>
    </row>
    <row r="975" spans="1:4" ht="12.75" customHeight="1" x14ac:dyDescent="0.25">
      <c r="A975" s="22" t="s">
        <v>1093</v>
      </c>
      <c r="B975" s="51" t="s">
        <v>68</v>
      </c>
      <c r="C975" s="22" t="s">
        <v>3412</v>
      </c>
      <c r="D975" s="79" t="s">
        <v>113</v>
      </c>
    </row>
    <row r="976" spans="1:4" ht="12.75" customHeight="1" x14ac:dyDescent="0.25">
      <c r="A976" s="22" t="s">
        <v>1096</v>
      </c>
      <c r="B976" s="51" t="s">
        <v>68</v>
      </c>
      <c r="C976" s="22" t="s">
        <v>3413</v>
      </c>
      <c r="D976" s="79" t="s">
        <v>113</v>
      </c>
    </row>
    <row r="977" spans="1:8" ht="12.75" customHeight="1" x14ac:dyDescent="0.25">
      <c r="A977" s="22" t="s">
        <v>1099</v>
      </c>
      <c r="B977" s="51" t="s">
        <v>68</v>
      </c>
      <c r="C977" s="22" t="s">
        <v>3414</v>
      </c>
      <c r="D977" s="79" t="s">
        <v>113</v>
      </c>
    </row>
    <row r="978" spans="1:8" ht="12.75" customHeight="1" x14ac:dyDescent="0.25">
      <c r="A978" s="22" t="s">
        <v>1102</v>
      </c>
      <c r="B978" s="51" t="s">
        <v>68</v>
      </c>
      <c r="C978" s="22" t="s">
        <v>3415</v>
      </c>
      <c r="D978" s="79" t="s">
        <v>113</v>
      </c>
    </row>
    <row r="979" spans="1:8" ht="12.75" customHeight="1" x14ac:dyDescent="0.25">
      <c r="A979" s="22" t="s">
        <v>1105</v>
      </c>
      <c r="B979" s="51" t="s">
        <v>68</v>
      </c>
      <c r="C979" s="22" t="s">
        <v>3416</v>
      </c>
      <c r="D979" s="79" t="s">
        <v>113</v>
      </c>
    </row>
    <row r="980" spans="1:8" ht="12.75" customHeight="1" x14ac:dyDescent="0.25">
      <c r="A980" s="22" t="s">
        <v>1108</v>
      </c>
      <c r="B980" s="51" t="s">
        <v>68</v>
      </c>
      <c r="C980" s="22" t="s">
        <v>3417</v>
      </c>
      <c r="D980" s="79" t="s">
        <v>113</v>
      </c>
    </row>
    <row r="981" spans="1:8" ht="12.75" customHeight="1" x14ac:dyDescent="0.25">
      <c r="A981" s="22" t="s">
        <v>1111</v>
      </c>
      <c r="B981" s="51" t="s">
        <v>68</v>
      </c>
      <c r="C981" s="22" t="s">
        <v>3418</v>
      </c>
      <c r="D981" s="79" t="s">
        <v>113</v>
      </c>
    </row>
    <row r="982" spans="1:8" ht="12.75" customHeight="1" x14ac:dyDescent="0.25">
      <c r="A982" s="22" t="s">
        <v>1114</v>
      </c>
      <c r="B982" s="51" t="s">
        <v>68</v>
      </c>
      <c r="C982" s="22" t="s">
        <v>3419</v>
      </c>
      <c r="D982" s="79" t="s">
        <v>113</v>
      </c>
    </row>
    <row r="983" spans="1:8" ht="12.75" customHeight="1" x14ac:dyDescent="0.25">
      <c r="A983" s="22" t="s">
        <v>1117</v>
      </c>
      <c r="B983" s="51" t="s">
        <v>68</v>
      </c>
      <c r="C983" s="22" t="s">
        <v>3420</v>
      </c>
      <c r="D983" s="79" t="s">
        <v>113</v>
      </c>
    </row>
    <row r="984" spans="1:8" ht="12.75" customHeight="1" x14ac:dyDescent="0.25">
      <c r="A984" s="22" t="s">
        <v>1120</v>
      </c>
      <c r="B984" s="51" t="s">
        <v>68</v>
      </c>
      <c r="C984" s="22" t="s">
        <v>3421</v>
      </c>
      <c r="D984" s="79" t="s">
        <v>113</v>
      </c>
    </row>
    <row r="985" spans="1:8" ht="12.75" customHeight="1" x14ac:dyDescent="0.25">
      <c r="A985" s="22" t="s">
        <v>1123</v>
      </c>
      <c r="B985" s="51" t="s">
        <v>68</v>
      </c>
      <c r="C985" s="22" t="s">
        <v>3422</v>
      </c>
      <c r="D985" s="79" t="s">
        <v>113</v>
      </c>
    </row>
    <row r="986" spans="1:8" ht="12.75" customHeight="1" x14ac:dyDescent="0.25">
      <c r="A986" s="22" t="s">
        <v>1125</v>
      </c>
      <c r="B986" s="51" t="s">
        <v>68</v>
      </c>
      <c r="C986" s="22" t="s">
        <v>3423</v>
      </c>
      <c r="D986" s="79" t="s">
        <v>113</v>
      </c>
    </row>
    <row r="987" spans="1:8" ht="12.75" customHeight="1" x14ac:dyDescent="0.25">
      <c r="A987" s="22" t="s">
        <v>1148</v>
      </c>
      <c r="B987" s="51" t="s">
        <v>69</v>
      </c>
      <c r="C987" s="22" t="s">
        <v>2429</v>
      </c>
      <c r="D987" s="61" t="s">
        <v>88</v>
      </c>
      <c r="E987" s="22" t="s">
        <v>4057</v>
      </c>
      <c r="F987" s="61" t="s">
        <v>229</v>
      </c>
      <c r="H987" s="22" t="s">
        <v>230</v>
      </c>
    </row>
    <row r="988" spans="1:8" ht="12.75" customHeight="1" x14ac:dyDescent="0.25">
      <c r="A988" s="22" t="s">
        <v>1149</v>
      </c>
      <c r="B988" s="51" t="s">
        <v>69</v>
      </c>
      <c r="C988" s="22" t="s">
        <v>2759</v>
      </c>
      <c r="D988" s="61" t="s">
        <v>88</v>
      </c>
      <c r="E988" s="22" t="s">
        <v>4058</v>
      </c>
      <c r="F988" s="61" t="s">
        <v>229</v>
      </c>
      <c r="H988" s="22" t="s">
        <v>230</v>
      </c>
    </row>
    <row r="989" spans="1:8" ht="12.75" customHeight="1" x14ac:dyDescent="0.25">
      <c r="A989" s="22" t="s">
        <v>1150</v>
      </c>
      <c r="B989" s="51" t="s">
        <v>69</v>
      </c>
      <c r="C989" s="22" t="s">
        <v>2762</v>
      </c>
      <c r="D989" s="61" t="s">
        <v>88</v>
      </c>
      <c r="E989" s="22" t="s">
        <v>4050</v>
      </c>
      <c r="F989" s="61" t="s">
        <v>229</v>
      </c>
      <c r="G989" s="22" t="s">
        <v>4046</v>
      </c>
      <c r="H989" s="22" t="s">
        <v>230</v>
      </c>
    </row>
    <row r="990" spans="1:8" ht="12.75" customHeight="1" x14ac:dyDescent="0.25">
      <c r="A990" s="22" t="s">
        <v>1151</v>
      </c>
      <c r="B990" s="51" t="s">
        <v>69</v>
      </c>
      <c r="C990" s="22" t="s">
        <v>2765</v>
      </c>
      <c r="D990" s="61" t="s">
        <v>88</v>
      </c>
      <c r="E990" s="22" t="s">
        <v>4059</v>
      </c>
      <c r="F990" s="61" t="s">
        <v>229</v>
      </c>
      <c r="H990" s="22" t="s">
        <v>230</v>
      </c>
    </row>
    <row r="991" spans="1:8" ht="12.75" customHeight="1" x14ac:dyDescent="0.25">
      <c r="A991" s="22" t="s">
        <v>1152</v>
      </c>
      <c r="B991" s="51" t="s">
        <v>69</v>
      </c>
      <c r="C991" s="22" t="s">
        <v>2768</v>
      </c>
      <c r="D991" s="61" t="s">
        <v>88</v>
      </c>
      <c r="E991" s="22" t="s">
        <v>4060</v>
      </c>
      <c r="F991" s="61" t="s">
        <v>229</v>
      </c>
      <c r="H991" s="22" t="s">
        <v>230</v>
      </c>
    </row>
    <row r="992" spans="1:8" ht="12.75" customHeight="1" x14ac:dyDescent="0.25">
      <c r="A992" s="22" t="s">
        <v>1153</v>
      </c>
      <c r="B992" s="51" t="s">
        <v>69</v>
      </c>
      <c r="C992" s="22" t="s">
        <v>2771</v>
      </c>
      <c r="D992" s="61" t="s">
        <v>88</v>
      </c>
      <c r="E992" s="22" t="s">
        <v>4061</v>
      </c>
      <c r="F992" s="61" t="s">
        <v>229</v>
      </c>
      <c r="H992" s="22" t="s">
        <v>230</v>
      </c>
    </row>
    <row r="993" spans="1:8" ht="12.75" customHeight="1" x14ac:dyDescent="0.25">
      <c r="A993" s="22" t="s">
        <v>1154</v>
      </c>
      <c r="B993" s="51" t="s">
        <v>69</v>
      </c>
      <c r="C993" s="22" t="s">
        <v>2774</v>
      </c>
      <c r="D993" s="61" t="s">
        <v>88</v>
      </c>
      <c r="E993" s="22" t="s">
        <v>4062</v>
      </c>
      <c r="F993" s="61" t="s">
        <v>229</v>
      </c>
      <c r="H993" s="22" t="s">
        <v>230</v>
      </c>
    </row>
    <row r="994" spans="1:8" ht="12.75" customHeight="1" x14ac:dyDescent="0.25">
      <c r="A994" s="22" t="s">
        <v>1155</v>
      </c>
      <c r="B994" s="51" t="s">
        <v>69</v>
      </c>
      <c r="C994" s="22" t="s">
        <v>2777</v>
      </c>
      <c r="D994" s="61" t="s">
        <v>88</v>
      </c>
      <c r="F994" s="61" t="s">
        <v>229</v>
      </c>
      <c r="H994" s="22" t="s">
        <v>230</v>
      </c>
    </row>
    <row r="995" spans="1:8" ht="12.75" customHeight="1" x14ac:dyDescent="0.25">
      <c r="A995" s="22" t="s">
        <v>1156</v>
      </c>
      <c r="B995" s="51" t="s">
        <v>69</v>
      </c>
      <c r="C995" s="22" t="s">
        <v>2780</v>
      </c>
      <c r="D995" s="61" t="s">
        <v>88</v>
      </c>
      <c r="F995" s="61" t="s">
        <v>229</v>
      </c>
      <c r="H995" s="22" t="s">
        <v>230</v>
      </c>
    </row>
    <row r="996" spans="1:8" ht="12.75" customHeight="1" x14ac:dyDescent="0.25">
      <c r="A996" s="22" t="s">
        <v>1157</v>
      </c>
      <c r="B996" s="51" t="s">
        <v>69</v>
      </c>
      <c r="C996" s="22" t="s">
        <v>2783</v>
      </c>
      <c r="D996" s="61" t="s">
        <v>88</v>
      </c>
      <c r="E996" s="22" t="s">
        <v>4063</v>
      </c>
      <c r="F996" s="61" t="s">
        <v>229</v>
      </c>
      <c r="H996" s="22" t="s">
        <v>230</v>
      </c>
    </row>
    <row r="997" spans="1:8" ht="12.75" customHeight="1" x14ac:dyDescent="0.25">
      <c r="A997" s="22" t="s">
        <v>1158</v>
      </c>
      <c r="B997" s="51" t="s">
        <v>69</v>
      </c>
      <c r="C997" s="22" t="s">
        <v>2786</v>
      </c>
      <c r="D997" s="61" t="s">
        <v>88</v>
      </c>
      <c r="E997" s="22" t="s">
        <v>4065</v>
      </c>
      <c r="F997" s="61" t="s">
        <v>229</v>
      </c>
      <c r="H997" s="22" t="s">
        <v>230</v>
      </c>
    </row>
    <row r="998" spans="1:8" ht="12.75" customHeight="1" x14ac:dyDescent="0.25">
      <c r="A998" s="22" t="s">
        <v>1159</v>
      </c>
      <c r="B998" s="51" t="s">
        <v>69</v>
      </c>
      <c r="C998" s="22" t="s">
        <v>2789</v>
      </c>
      <c r="D998" s="61" t="s">
        <v>88</v>
      </c>
      <c r="E998" s="22" t="s">
        <v>4066</v>
      </c>
      <c r="F998" s="61" t="s">
        <v>229</v>
      </c>
      <c r="H998" s="22" t="s">
        <v>230</v>
      </c>
    </row>
    <row r="999" spans="1:8" ht="12.75" customHeight="1" x14ac:dyDescent="0.25">
      <c r="A999" s="22" t="s">
        <v>1160</v>
      </c>
      <c r="B999" s="51" t="s">
        <v>69</v>
      </c>
      <c r="C999" s="22" t="s">
        <v>2792</v>
      </c>
      <c r="D999" s="61" t="s">
        <v>88</v>
      </c>
      <c r="F999" s="61" t="s">
        <v>229</v>
      </c>
      <c r="H999" s="22" t="s">
        <v>230</v>
      </c>
    </row>
    <row r="1000" spans="1:8" ht="12.75" customHeight="1" x14ac:dyDescent="0.25">
      <c r="A1000" s="22" t="s">
        <v>1161</v>
      </c>
      <c r="B1000" s="51" t="s">
        <v>69</v>
      </c>
      <c r="C1000" s="22" t="s">
        <v>2795</v>
      </c>
      <c r="D1000" s="61" t="s">
        <v>88</v>
      </c>
      <c r="F1000" s="61" t="s">
        <v>229</v>
      </c>
      <c r="H1000" s="22" t="s">
        <v>230</v>
      </c>
    </row>
    <row r="1001" spans="1:8" ht="12.75" customHeight="1" x14ac:dyDescent="0.25">
      <c r="A1001" s="22" t="s">
        <v>1162</v>
      </c>
      <c r="B1001" s="51" t="s">
        <v>69</v>
      </c>
      <c r="D1001" s="61" t="s">
        <v>88</v>
      </c>
      <c r="F1001" s="61" t="s">
        <v>229</v>
      </c>
      <c r="G1001" s="22" t="s">
        <v>4047</v>
      </c>
      <c r="H1001" s="22" t="s">
        <v>230</v>
      </c>
    </row>
    <row r="1002" spans="1:8" ht="12.75" customHeight="1" x14ac:dyDescent="0.25">
      <c r="A1002" s="22" t="s">
        <v>1163</v>
      </c>
      <c r="B1002" s="51" t="s">
        <v>69</v>
      </c>
      <c r="C1002" s="22" t="s">
        <v>2797</v>
      </c>
      <c r="D1002" s="61" t="s">
        <v>88</v>
      </c>
      <c r="F1002" s="61" t="s">
        <v>229</v>
      </c>
      <c r="H1002" s="22" t="s">
        <v>230</v>
      </c>
    </row>
    <row r="1003" spans="1:8" ht="12.75" customHeight="1" x14ac:dyDescent="0.25">
      <c r="A1003" s="22" t="s">
        <v>1164</v>
      </c>
      <c r="B1003" s="51" t="s">
        <v>69</v>
      </c>
      <c r="C1003" s="22" t="s">
        <v>2799</v>
      </c>
      <c r="D1003" s="61" t="s">
        <v>88</v>
      </c>
      <c r="F1003" s="61" t="s">
        <v>229</v>
      </c>
      <c r="H1003" s="22" t="s">
        <v>230</v>
      </c>
    </row>
    <row r="1004" spans="1:8" ht="12.75" customHeight="1" x14ac:dyDescent="0.25">
      <c r="A1004" s="22" t="s">
        <v>1165</v>
      </c>
      <c r="B1004" s="51" t="s">
        <v>69</v>
      </c>
      <c r="C1004" s="22" t="s">
        <v>2801</v>
      </c>
      <c r="D1004" s="61" t="s">
        <v>88</v>
      </c>
      <c r="F1004" s="61" t="s">
        <v>229</v>
      </c>
      <c r="H1004" s="22" t="s">
        <v>230</v>
      </c>
    </row>
    <row r="1005" spans="1:8" ht="12.75" customHeight="1" x14ac:dyDescent="0.25">
      <c r="A1005" s="22" t="s">
        <v>1166</v>
      </c>
      <c r="B1005" s="51" t="s">
        <v>69</v>
      </c>
      <c r="C1005" s="22" t="s">
        <v>2803</v>
      </c>
      <c r="D1005" s="61" t="s">
        <v>88</v>
      </c>
      <c r="E1005" s="22" t="s">
        <v>4067</v>
      </c>
      <c r="F1005" s="61" t="s">
        <v>229</v>
      </c>
      <c r="H1005" s="22" t="s">
        <v>230</v>
      </c>
    </row>
    <row r="1006" spans="1:8" ht="12.75" customHeight="1" x14ac:dyDescent="0.25">
      <c r="A1006" s="22" t="s">
        <v>1167</v>
      </c>
      <c r="B1006" s="51" t="s">
        <v>69</v>
      </c>
      <c r="D1006" s="61" t="s">
        <v>88</v>
      </c>
      <c r="E1006" s="22" t="s">
        <v>4051</v>
      </c>
      <c r="F1006" s="61" t="s">
        <v>229</v>
      </c>
      <c r="G1006" s="22" t="s">
        <v>4048</v>
      </c>
      <c r="H1006" s="22" t="s">
        <v>230</v>
      </c>
    </row>
    <row r="1007" spans="1:8" ht="12.75" customHeight="1" x14ac:dyDescent="0.25">
      <c r="A1007" s="22" t="s">
        <v>1168</v>
      </c>
      <c r="B1007" s="51" t="s">
        <v>69</v>
      </c>
      <c r="C1007" s="22" t="s">
        <v>2805</v>
      </c>
      <c r="D1007" s="61" t="s">
        <v>88</v>
      </c>
      <c r="F1007" s="61" t="s">
        <v>229</v>
      </c>
      <c r="H1007" s="22" t="s">
        <v>230</v>
      </c>
    </row>
    <row r="1008" spans="1:8" ht="12.75" customHeight="1" x14ac:dyDescent="0.25">
      <c r="A1008" s="22" t="s">
        <v>1169</v>
      </c>
      <c r="B1008" s="51" t="s">
        <v>69</v>
      </c>
      <c r="C1008" s="22" t="s">
        <v>2808</v>
      </c>
      <c r="D1008" s="61" t="s">
        <v>88</v>
      </c>
      <c r="E1008" s="22" t="s">
        <v>4068</v>
      </c>
      <c r="F1008" s="61" t="s">
        <v>229</v>
      </c>
      <c r="H1008" s="22" t="s">
        <v>230</v>
      </c>
    </row>
    <row r="1009" spans="1:8" ht="12.75" customHeight="1" x14ac:dyDescent="0.25">
      <c r="A1009" s="22" t="s">
        <v>1170</v>
      </c>
      <c r="B1009" s="51" t="s">
        <v>69</v>
      </c>
      <c r="D1009" s="61" t="s">
        <v>88</v>
      </c>
      <c r="E1009" s="22" t="s">
        <v>4052</v>
      </c>
      <c r="F1009" s="61" t="s">
        <v>229</v>
      </c>
      <c r="G1009" s="22" t="s">
        <v>4049</v>
      </c>
      <c r="H1009" s="22" t="s">
        <v>230</v>
      </c>
    </row>
    <row r="1010" spans="1:8" ht="12.75" customHeight="1" x14ac:dyDescent="0.25">
      <c r="A1010" s="22" t="s">
        <v>1171</v>
      </c>
      <c r="B1010" s="51" t="s">
        <v>69</v>
      </c>
      <c r="C1010" s="22" t="s">
        <v>2811</v>
      </c>
      <c r="D1010" s="61" t="s">
        <v>88</v>
      </c>
      <c r="F1010" s="61" t="s">
        <v>229</v>
      </c>
      <c r="H1010" s="22" t="s">
        <v>230</v>
      </c>
    </row>
    <row r="1011" spans="1:8" ht="12.75" customHeight="1" x14ac:dyDescent="0.25">
      <c r="A1011" s="22" t="s">
        <v>1172</v>
      </c>
      <c r="B1011" s="51" t="s">
        <v>69</v>
      </c>
      <c r="C1011" s="22" t="s">
        <v>2814</v>
      </c>
      <c r="D1011" s="61" t="s">
        <v>88</v>
      </c>
      <c r="F1011" s="61" t="s">
        <v>229</v>
      </c>
      <c r="H1011" s="22" t="s">
        <v>230</v>
      </c>
    </row>
    <row r="1012" spans="1:8" ht="12.75" customHeight="1" x14ac:dyDescent="0.25">
      <c r="A1012" s="22" t="s">
        <v>1173</v>
      </c>
      <c r="B1012" s="51" t="s">
        <v>69</v>
      </c>
      <c r="C1012" s="22" t="s">
        <v>2817</v>
      </c>
      <c r="D1012" s="61" t="s">
        <v>88</v>
      </c>
      <c r="F1012" s="61" t="s">
        <v>229</v>
      </c>
      <c r="H1012" s="22" t="s">
        <v>230</v>
      </c>
    </row>
    <row r="1013" spans="1:8" ht="12.75" customHeight="1" x14ac:dyDescent="0.25">
      <c r="A1013" s="22" t="s">
        <v>1174</v>
      </c>
      <c r="B1013" s="51" t="s">
        <v>69</v>
      </c>
      <c r="C1013" s="22" t="s">
        <v>2820</v>
      </c>
      <c r="D1013" s="61" t="s">
        <v>88</v>
      </c>
      <c r="F1013" s="61" t="s">
        <v>229</v>
      </c>
      <c r="H1013" s="22" t="s">
        <v>230</v>
      </c>
    </row>
    <row r="1014" spans="1:8" ht="12.75" customHeight="1" x14ac:dyDescent="0.25">
      <c r="A1014" s="22" t="s">
        <v>1175</v>
      </c>
      <c r="B1014" s="51" t="s">
        <v>69</v>
      </c>
      <c r="C1014" s="22" t="s">
        <v>2823</v>
      </c>
      <c r="D1014" s="61" t="s">
        <v>88</v>
      </c>
      <c r="E1014" s="22" t="s">
        <v>4069</v>
      </c>
      <c r="F1014" s="61" t="s">
        <v>229</v>
      </c>
      <c r="H1014" s="22" t="s">
        <v>230</v>
      </c>
    </row>
    <row r="1015" spans="1:8" ht="12.75" customHeight="1" x14ac:dyDescent="0.25">
      <c r="A1015" s="22" t="s">
        <v>1176</v>
      </c>
      <c r="B1015" s="51" t="s">
        <v>69</v>
      </c>
      <c r="C1015" s="22" t="s">
        <v>2826</v>
      </c>
      <c r="D1015" s="61" t="s">
        <v>88</v>
      </c>
      <c r="E1015" s="22" t="s">
        <v>4070</v>
      </c>
      <c r="F1015" s="61" t="s">
        <v>229</v>
      </c>
      <c r="H1015" s="22" t="s">
        <v>230</v>
      </c>
    </row>
    <row r="1016" spans="1:8" ht="12.75" customHeight="1" x14ac:dyDescent="0.25">
      <c r="A1016" s="22" t="s">
        <v>1177</v>
      </c>
      <c r="B1016" s="51" t="s">
        <v>69</v>
      </c>
      <c r="C1016" s="22" t="s">
        <v>2829</v>
      </c>
      <c r="D1016" s="61" t="s">
        <v>88</v>
      </c>
      <c r="E1016" s="22" t="s">
        <v>4071</v>
      </c>
      <c r="F1016" s="61" t="s">
        <v>229</v>
      </c>
      <c r="H1016" s="22" t="s">
        <v>230</v>
      </c>
    </row>
    <row r="1017" spans="1:8" ht="12.75" customHeight="1" x14ac:dyDescent="0.25">
      <c r="A1017" s="22" t="s">
        <v>1178</v>
      </c>
      <c r="B1017" s="51" t="s">
        <v>69</v>
      </c>
      <c r="C1017" s="22" t="s">
        <v>2832</v>
      </c>
      <c r="D1017" s="61" t="s">
        <v>88</v>
      </c>
      <c r="F1017" s="61" t="s">
        <v>229</v>
      </c>
      <c r="H1017" s="22" t="s">
        <v>230</v>
      </c>
    </row>
    <row r="1018" spans="1:8" ht="12.75" customHeight="1" x14ac:dyDescent="0.25">
      <c r="A1018" s="22" t="s">
        <v>1179</v>
      </c>
      <c r="B1018" s="51" t="s">
        <v>69</v>
      </c>
      <c r="C1018" s="22" t="s">
        <v>2835</v>
      </c>
      <c r="D1018" s="61" t="s">
        <v>88</v>
      </c>
      <c r="F1018" s="61" t="s">
        <v>229</v>
      </c>
      <c r="H1018" s="22" t="s">
        <v>230</v>
      </c>
    </row>
    <row r="1019" spans="1:8" ht="12.75" customHeight="1" x14ac:dyDescent="0.25">
      <c r="A1019" s="22" t="s">
        <v>1180</v>
      </c>
      <c r="B1019" s="51" t="s">
        <v>69</v>
      </c>
      <c r="C1019" s="22" t="s">
        <v>2838</v>
      </c>
      <c r="D1019" s="61" t="s">
        <v>88</v>
      </c>
      <c r="F1019" s="61" t="s">
        <v>229</v>
      </c>
      <c r="H1019" s="22" t="s">
        <v>230</v>
      </c>
    </row>
    <row r="1020" spans="1:8" ht="12.75" customHeight="1" x14ac:dyDescent="0.25">
      <c r="A1020" s="22" t="s">
        <v>1181</v>
      </c>
      <c r="B1020" s="51" t="s">
        <v>69</v>
      </c>
      <c r="C1020" s="22" t="s">
        <v>2841</v>
      </c>
      <c r="D1020" s="61" t="s">
        <v>88</v>
      </c>
      <c r="F1020" s="61" t="s">
        <v>229</v>
      </c>
      <c r="H1020" s="22" t="s">
        <v>230</v>
      </c>
    </row>
    <row r="1021" spans="1:8" ht="12.75" customHeight="1" x14ac:dyDescent="0.25">
      <c r="A1021" s="22" t="s">
        <v>1182</v>
      </c>
      <c r="B1021" s="51" t="s">
        <v>69</v>
      </c>
      <c r="C1021" s="22" t="s">
        <v>2844</v>
      </c>
      <c r="D1021" s="61" t="s">
        <v>88</v>
      </c>
      <c r="F1021" s="61" t="s">
        <v>229</v>
      </c>
      <c r="H1021" s="22" t="s">
        <v>230</v>
      </c>
    </row>
    <row r="1022" spans="1:8" ht="12.75" customHeight="1" x14ac:dyDescent="0.25">
      <c r="A1022" s="22" t="s">
        <v>1183</v>
      </c>
      <c r="B1022" s="51" t="s">
        <v>69</v>
      </c>
      <c r="C1022" s="22" t="s">
        <v>2847</v>
      </c>
      <c r="D1022" s="61" t="s">
        <v>88</v>
      </c>
      <c r="F1022" s="61" t="s">
        <v>229</v>
      </c>
      <c r="H1022" s="22" t="s">
        <v>230</v>
      </c>
    </row>
    <row r="1023" spans="1:8" ht="12.75" customHeight="1" x14ac:dyDescent="0.25">
      <c r="A1023" s="22" t="s">
        <v>1184</v>
      </c>
      <c r="B1023" s="51" t="s">
        <v>69</v>
      </c>
      <c r="C1023" s="22" t="s">
        <v>2849</v>
      </c>
      <c r="D1023" s="61" t="s">
        <v>88</v>
      </c>
      <c r="E1023" s="22" t="s">
        <v>4072</v>
      </c>
      <c r="F1023" s="61" t="s">
        <v>229</v>
      </c>
      <c r="H1023" s="22" t="s">
        <v>230</v>
      </c>
    </row>
    <row r="1024" spans="1:8" ht="12.75" customHeight="1" x14ac:dyDescent="0.25">
      <c r="A1024" s="22" t="s">
        <v>1185</v>
      </c>
      <c r="B1024" s="51" t="s">
        <v>69</v>
      </c>
      <c r="C1024" s="22" t="s">
        <v>2852</v>
      </c>
      <c r="D1024" s="61" t="s">
        <v>88</v>
      </c>
      <c r="E1024" s="22" t="s">
        <v>4073</v>
      </c>
      <c r="F1024" s="61" t="s">
        <v>229</v>
      </c>
      <c r="H1024" s="22" t="s">
        <v>230</v>
      </c>
    </row>
    <row r="1025" spans="1:8" ht="12.75" customHeight="1" x14ac:dyDescent="0.25">
      <c r="A1025" s="22" t="s">
        <v>1186</v>
      </c>
      <c r="B1025" s="51" t="s">
        <v>69</v>
      </c>
      <c r="C1025" s="22" t="s">
        <v>2855</v>
      </c>
      <c r="D1025" s="61" t="s">
        <v>88</v>
      </c>
      <c r="E1025" s="22" t="s">
        <v>4074</v>
      </c>
      <c r="F1025" s="61" t="s">
        <v>229</v>
      </c>
      <c r="H1025" s="22" t="s">
        <v>230</v>
      </c>
    </row>
    <row r="1026" spans="1:8" ht="12.75" customHeight="1" x14ac:dyDescent="0.25">
      <c r="A1026" s="22" t="s">
        <v>1187</v>
      </c>
      <c r="B1026" s="51" t="s">
        <v>69</v>
      </c>
      <c r="C1026" s="22" t="s">
        <v>2858</v>
      </c>
      <c r="D1026" s="61" t="s">
        <v>88</v>
      </c>
      <c r="E1026" s="22" t="s">
        <v>4075</v>
      </c>
      <c r="F1026" s="61" t="s">
        <v>229</v>
      </c>
      <c r="H1026" s="22" t="s">
        <v>230</v>
      </c>
    </row>
    <row r="1027" spans="1:8" ht="12.75" customHeight="1" x14ac:dyDescent="0.25">
      <c r="A1027" s="22" t="s">
        <v>1188</v>
      </c>
      <c r="B1027" s="51" t="s">
        <v>69</v>
      </c>
      <c r="C1027" s="22" t="s">
        <v>2861</v>
      </c>
      <c r="D1027" s="61" t="s">
        <v>88</v>
      </c>
      <c r="E1027" s="22" t="s">
        <v>4076</v>
      </c>
      <c r="F1027" s="61" t="s">
        <v>229</v>
      </c>
      <c r="H1027" s="22" t="s">
        <v>230</v>
      </c>
    </row>
    <row r="1028" spans="1:8" ht="12.75" customHeight="1" x14ac:dyDescent="0.25">
      <c r="A1028" s="22" t="s">
        <v>1189</v>
      </c>
      <c r="B1028" s="51" t="s">
        <v>69</v>
      </c>
      <c r="C1028" s="22" t="s">
        <v>2864</v>
      </c>
      <c r="D1028" s="61" t="s">
        <v>88</v>
      </c>
      <c r="F1028" s="61" t="s">
        <v>229</v>
      </c>
      <c r="H1028" s="22" t="s">
        <v>230</v>
      </c>
    </row>
    <row r="1029" spans="1:8" ht="12.75" customHeight="1" x14ac:dyDescent="0.25">
      <c r="A1029" s="22" t="s">
        <v>1190</v>
      </c>
      <c r="B1029" s="51" t="s">
        <v>69</v>
      </c>
      <c r="C1029" s="22" t="s">
        <v>2867</v>
      </c>
      <c r="D1029" s="61" t="s">
        <v>88</v>
      </c>
      <c r="F1029" s="61" t="s">
        <v>229</v>
      </c>
      <c r="H1029" s="22" t="s">
        <v>230</v>
      </c>
    </row>
    <row r="1030" spans="1:8" ht="12.75" customHeight="1" x14ac:dyDescent="0.25">
      <c r="A1030" s="22" t="s">
        <v>1191</v>
      </c>
      <c r="B1030" s="51" t="s">
        <v>69</v>
      </c>
      <c r="C1030" s="22" t="s">
        <v>2870</v>
      </c>
      <c r="D1030" s="61" t="s">
        <v>88</v>
      </c>
      <c r="F1030" s="61" t="s">
        <v>229</v>
      </c>
      <c r="H1030" s="22" t="s">
        <v>230</v>
      </c>
    </row>
    <row r="1031" spans="1:8" ht="12.75" customHeight="1" x14ac:dyDescent="0.25">
      <c r="A1031" s="22" t="s">
        <v>1192</v>
      </c>
      <c r="B1031" s="51" t="s">
        <v>69</v>
      </c>
      <c r="C1031" s="22" t="s">
        <v>2873</v>
      </c>
      <c r="D1031" s="61" t="s">
        <v>88</v>
      </c>
      <c r="F1031" s="61" t="s">
        <v>229</v>
      </c>
      <c r="H1031" s="22" t="s">
        <v>230</v>
      </c>
    </row>
    <row r="1032" spans="1:8" ht="12.75" customHeight="1" x14ac:dyDescent="0.25">
      <c r="A1032" s="22" t="s">
        <v>1193</v>
      </c>
      <c r="B1032" s="51" t="s">
        <v>69</v>
      </c>
      <c r="C1032" s="22" t="s">
        <v>2876</v>
      </c>
      <c r="D1032" s="61" t="s">
        <v>88</v>
      </c>
      <c r="E1032" s="22" t="s">
        <v>4077</v>
      </c>
      <c r="F1032" s="61" t="s">
        <v>229</v>
      </c>
      <c r="H1032" s="22" t="s">
        <v>230</v>
      </c>
    </row>
    <row r="1033" spans="1:8" ht="12.75" customHeight="1" x14ac:dyDescent="0.25">
      <c r="A1033" s="22" t="s">
        <v>1194</v>
      </c>
      <c r="B1033" s="51" t="s">
        <v>69</v>
      </c>
      <c r="C1033" s="22" t="s">
        <v>2879</v>
      </c>
      <c r="D1033" s="61" t="s">
        <v>88</v>
      </c>
      <c r="E1033" s="22" t="s">
        <v>4078</v>
      </c>
      <c r="F1033" s="61" t="s">
        <v>229</v>
      </c>
      <c r="H1033" s="22" t="s">
        <v>230</v>
      </c>
    </row>
    <row r="1034" spans="1:8" ht="12.75" customHeight="1" x14ac:dyDescent="0.25">
      <c r="A1034" s="22" t="s">
        <v>1195</v>
      </c>
      <c r="B1034" s="51" t="s">
        <v>69</v>
      </c>
      <c r="C1034" s="22" t="s">
        <v>2882</v>
      </c>
      <c r="D1034" s="61" t="s">
        <v>88</v>
      </c>
      <c r="F1034" s="61" t="s">
        <v>229</v>
      </c>
      <c r="H1034" s="22" t="s">
        <v>230</v>
      </c>
    </row>
    <row r="1035" spans="1:8" ht="12.75" customHeight="1" x14ac:dyDescent="0.25">
      <c r="A1035" s="22" t="s">
        <v>1196</v>
      </c>
      <c r="B1035" s="51" t="s">
        <v>69</v>
      </c>
      <c r="C1035" s="22" t="s">
        <v>2885</v>
      </c>
      <c r="D1035" s="61" t="s">
        <v>88</v>
      </c>
      <c r="E1035" s="22" t="s">
        <v>4079</v>
      </c>
      <c r="F1035" s="61" t="s">
        <v>229</v>
      </c>
      <c r="H1035" s="22" t="s">
        <v>230</v>
      </c>
    </row>
    <row r="1036" spans="1:8" ht="12.75" customHeight="1" x14ac:dyDescent="0.25">
      <c r="A1036" s="22" t="s">
        <v>1197</v>
      </c>
      <c r="B1036" s="51" t="s">
        <v>69</v>
      </c>
      <c r="C1036" s="22" t="s">
        <v>2888</v>
      </c>
      <c r="D1036" s="61" t="s">
        <v>88</v>
      </c>
      <c r="F1036" s="61" t="s">
        <v>229</v>
      </c>
      <c r="H1036" s="22" t="s">
        <v>230</v>
      </c>
    </row>
    <row r="1037" spans="1:8" ht="12.75" customHeight="1" x14ac:dyDescent="0.25">
      <c r="A1037" s="22" t="s">
        <v>1198</v>
      </c>
      <c r="B1037" s="51" t="s">
        <v>69</v>
      </c>
      <c r="C1037" s="22" t="s">
        <v>2891</v>
      </c>
      <c r="D1037" s="61" t="s">
        <v>88</v>
      </c>
      <c r="F1037" s="61" t="s">
        <v>229</v>
      </c>
      <c r="H1037" s="22" t="s">
        <v>230</v>
      </c>
    </row>
    <row r="1038" spans="1:8" ht="12.75" customHeight="1" x14ac:dyDescent="0.25">
      <c r="A1038" s="22" t="s">
        <v>1199</v>
      </c>
      <c r="B1038" s="51" t="s">
        <v>69</v>
      </c>
      <c r="C1038" s="22" t="s">
        <v>2894</v>
      </c>
      <c r="D1038" s="61" t="s">
        <v>88</v>
      </c>
      <c r="F1038" s="61" t="s">
        <v>229</v>
      </c>
      <c r="H1038" s="22" t="s">
        <v>230</v>
      </c>
    </row>
    <row r="1039" spans="1:8" ht="12.75" customHeight="1" x14ac:dyDescent="0.25">
      <c r="A1039" s="22" t="s">
        <v>1200</v>
      </c>
      <c r="B1039" s="51" t="s">
        <v>69</v>
      </c>
      <c r="C1039" s="22" t="s">
        <v>2897</v>
      </c>
      <c r="D1039" s="61" t="s">
        <v>88</v>
      </c>
      <c r="F1039" s="61" t="s">
        <v>229</v>
      </c>
      <c r="H1039" s="22" t="s">
        <v>230</v>
      </c>
    </row>
    <row r="1040" spans="1:8" ht="12.75" customHeight="1" x14ac:dyDescent="0.25">
      <c r="A1040" s="22" t="s">
        <v>1201</v>
      </c>
      <c r="B1040" s="51" t="s">
        <v>69</v>
      </c>
      <c r="C1040" s="22" t="s">
        <v>2900</v>
      </c>
      <c r="D1040" s="61" t="s">
        <v>88</v>
      </c>
      <c r="F1040" s="61" t="s">
        <v>229</v>
      </c>
      <c r="H1040" s="22" t="s">
        <v>230</v>
      </c>
    </row>
    <row r="1041" spans="1:6" ht="12.75" customHeight="1" x14ac:dyDescent="0.25">
      <c r="A1041" s="22" t="s">
        <v>4261</v>
      </c>
      <c r="B1041" s="22" t="s">
        <v>68</v>
      </c>
      <c r="C1041" s="22" t="s">
        <v>4913</v>
      </c>
      <c r="D1041" s="61" t="s">
        <v>113</v>
      </c>
    </row>
    <row r="1042" spans="1:6" ht="12.75" customHeight="1" x14ac:dyDescent="0.25">
      <c r="A1042" s="22" t="s">
        <v>4264</v>
      </c>
      <c r="B1042" s="22" t="s">
        <v>68</v>
      </c>
      <c r="C1042" s="22" t="s">
        <v>4914</v>
      </c>
      <c r="D1042" s="61" t="s">
        <v>113</v>
      </c>
    </row>
    <row r="1043" spans="1:6" ht="12.75" customHeight="1" x14ac:dyDescent="0.25">
      <c r="A1043" s="22" t="s">
        <v>4267</v>
      </c>
      <c r="B1043" s="22" t="s">
        <v>68</v>
      </c>
      <c r="C1043" s="22" t="s">
        <v>4915</v>
      </c>
      <c r="D1043" s="61" t="s">
        <v>113</v>
      </c>
    </row>
    <row r="1044" spans="1:6" ht="12.75" customHeight="1" x14ac:dyDescent="0.25">
      <c r="A1044" s="22" t="s">
        <v>4268</v>
      </c>
      <c r="B1044" s="22" t="s">
        <v>68</v>
      </c>
      <c r="C1044" s="22" t="s">
        <v>4916</v>
      </c>
      <c r="D1044" s="61" t="s">
        <v>113</v>
      </c>
    </row>
    <row r="1045" spans="1:6" ht="12.75" customHeight="1" x14ac:dyDescent="0.25">
      <c r="A1045" s="22" t="s">
        <v>4270</v>
      </c>
      <c r="B1045" s="22" t="s">
        <v>68</v>
      </c>
      <c r="C1045" s="22" t="s">
        <v>4917</v>
      </c>
      <c r="D1045" s="61" t="s">
        <v>113</v>
      </c>
    </row>
    <row r="1046" spans="1:6" ht="12.75" customHeight="1" x14ac:dyDescent="0.25">
      <c r="A1046" s="22" t="s">
        <v>4271</v>
      </c>
      <c r="B1046" s="22" t="s">
        <v>68</v>
      </c>
      <c r="C1046" s="22" t="s">
        <v>4918</v>
      </c>
      <c r="D1046" s="61" t="s">
        <v>113</v>
      </c>
    </row>
    <row r="1047" spans="1:6" ht="12.75" customHeight="1" x14ac:dyDescent="0.25">
      <c r="A1047" s="22" t="s">
        <v>4273</v>
      </c>
      <c r="B1047" s="22" t="s">
        <v>68</v>
      </c>
      <c r="C1047" s="22" t="s">
        <v>4919</v>
      </c>
      <c r="D1047" s="61" t="s">
        <v>113</v>
      </c>
    </row>
    <row r="1048" spans="1:6" ht="12.75" customHeight="1" x14ac:dyDescent="0.25">
      <c r="A1048" s="22" t="s">
        <v>4274</v>
      </c>
      <c r="B1048" s="22" t="s">
        <v>68</v>
      </c>
      <c r="C1048" s="22" t="s">
        <v>4920</v>
      </c>
      <c r="D1048" s="61" t="s">
        <v>113</v>
      </c>
    </row>
    <row r="1049" spans="1:6" ht="12.75" customHeight="1" x14ac:dyDescent="0.25">
      <c r="A1049" s="22" t="s">
        <v>4276</v>
      </c>
      <c r="B1049" s="22" t="s">
        <v>68</v>
      </c>
      <c r="C1049" s="22" t="s">
        <v>4921</v>
      </c>
      <c r="D1049" s="61" t="s">
        <v>113</v>
      </c>
    </row>
    <row r="1050" spans="1:6" ht="12.75" customHeight="1" x14ac:dyDescent="0.25">
      <c r="A1050" s="22" t="s">
        <v>4277</v>
      </c>
      <c r="B1050" s="22" t="s">
        <v>68</v>
      </c>
      <c r="C1050" s="22" t="s">
        <v>4922</v>
      </c>
      <c r="D1050" s="61" t="s">
        <v>113</v>
      </c>
    </row>
    <row r="1051" spans="1:6" ht="12.75" customHeight="1" x14ac:dyDescent="0.25">
      <c r="A1051" s="22" t="s">
        <v>4296</v>
      </c>
      <c r="B1051" s="22" t="s">
        <v>69</v>
      </c>
      <c r="C1051" s="22" t="s">
        <v>4930</v>
      </c>
      <c r="D1051" s="61" t="s">
        <v>88</v>
      </c>
      <c r="E1051" s="22" t="s">
        <v>5260</v>
      </c>
      <c r="F1051" s="61" t="s">
        <v>229</v>
      </c>
    </row>
    <row r="1052" spans="1:6" ht="12.75" customHeight="1" x14ac:dyDescent="0.25">
      <c r="A1052" s="22" t="s">
        <v>4297</v>
      </c>
      <c r="B1052" s="22" t="s">
        <v>69</v>
      </c>
      <c r="C1052" s="22" t="s">
        <v>4931</v>
      </c>
      <c r="D1052" s="61" t="s">
        <v>88</v>
      </c>
      <c r="E1052" s="22" t="s">
        <v>5261</v>
      </c>
      <c r="F1052" s="61" t="s">
        <v>229</v>
      </c>
    </row>
    <row r="1053" spans="1:6" ht="12.75" customHeight="1" x14ac:dyDescent="0.25">
      <c r="A1053" s="22" t="s">
        <v>4298</v>
      </c>
      <c r="B1053" s="22" t="s">
        <v>69</v>
      </c>
      <c r="D1053" s="61" t="s">
        <v>88</v>
      </c>
      <c r="E1053" s="22" t="s">
        <v>5262</v>
      </c>
      <c r="F1053" s="61" t="s">
        <v>229</v>
      </c>
    </row>
    <row r="1054" spans="1:6" ht="12.75" customHeight="1" x14ac:dyDescent="0.25">
      <c r="A1054" s="22" t="s">
        <v>4299</v>
      </c>
      <c r="B1054" s="22" t="s">
        <v>69</v>
      </c>
      <c r="C1054" s="22" t="s">
        <v>4932</v>
      </c>
      <c r="D1054" s="61" t="s">
        <v>88</v>
      </c>
      <c r="E1054" s="22" t="s">
        <v>5263</v>
      </c>
      <c r="F1054" s="61" t="s">
        <v>229</v>
      </c>
    </row>
    <row r="1055" spans="1:6" ht="12.75" customHeight="1" x14ac:dyDescent="0.25">
      <c r="A1055" s="22" t="s">
        <v>4300</v>
      </c>
      <c r="B1055" s="22" t="s">
        <v>69</v>
      </c>
      <c r="C1055" s="22" t="s">
        <v>4933</v>
      </c>
      <c r="D1055" s="61" t="s">
        <v>88</v>
      </c>
      <c r="E1055" s="22" t="s">
        <v>5264</v>
      </c>
      <c r="F1055" s="61" t="s">
        <v>229</v>
      </c>
    </row>
    <row r="1056" spans="1:6" ht="12.75" customHeight="1" x14ac:dyDescent="0.25">
      <c r="A1056" s="22" t="s">
        <v>4301</v>
      </c>
      <c r="B1056" s="22" t="s">
        <v>69</v>
      </c>
      <c r="C1056" s="22" t="s">
        <v>4934</v>
      </c>
      <c r="D1056" s="61" t="s">
        <v>88</v>
      </c>
      <c r="F1056" s="61" t="s">
        <v>229</v>
      </c>
    </row>
    <row r="1057" spans="1:4" ht="12.75" customHeight="1" x14ac:dyDescent="0.25">
      <c r="A1057" s="22" t="s">
        <v>1244</v>
      </c>
      <c r="B1057" s="51" t="s">
        <v>72</v>
      </c>
      <c r="C1057" s="22" t="s">
        <v>2426</v>
      </c>
      <c r="D1057" s="61" t="s">
        <v>77</v>
      </c>
    </row>
    <row r="1058" spans="1:4" ht="12.75" customHeight="1" x14ac:dyDescent="0.25">
      <c r="A1058" s="22" t="s">
        <v>1245</v>
      </c>
      <c r="B1058" s="51" t="s">
        <v>72</v>
      </c>
      <c r="C1058" s="22" t="s">
        <v>2673</v>
      </c>
      <c r="D1058" s="61" t="s">
        <v>77</v>
      </c>
    </row>
    <row r="1059" spans="1:4" ht="12.75" customHeight="1" x14ac:dyDescent="0.25">
      <c r="A1059" s="22" t="s">
        <v>1246</v>
      </c>
      <c r="B1059" s="51" t="s">
        <v>72</v>
      </c>
      <c r="C1059" s="22" t="s">
        <v>2675</v>
      </c>
      <c r="D1059" s="61" t="s">
        <v>77</v>
      </c>
    </row>
    <row r="1060" spans="1:4" ht="12.75" customHeight="1" x14ac:dyDescent="0.25">
      <c r="A1060" s="22" t="s">
        <v>1247</v>
      </c>
      <c r="B1060" s="51" t="s">
        <v>72</v>
      </c>
      <c r="C1060" s="22" t="s">
        <v>2677</v>
      </c>
      <c r="D1060" s="61" t="s">
        <v>77</v>
      </c>
    </row>
    <row r="1061" spans="1:4" ht="12.75" customHeight="1" x14ac:dyDescent="0.25">
      <c r="A1061" s="22" t="s">
        <v>1248</v>
      </c>
      <c r="B1061" s="51" t="s">
        <v>72</v>
      </c>
      <c r="C1061" s="22" t="s">
        <v>2679</v>
      </c>
      <c r="D1061" s="61" t="s">
        <v>77</v>
      </c>
    </row>
    <row r="1062" spans="1:4" ht="12.75" customHeight="1" x14ac:dyDescent="0.25">
      <c r="A1062" s="22" t="s">
        <v>1249</v>
      </c>
      <c r="B1062" s="51" t="s">
        <v>72</v>
      </c>
      <c r="C1062" s="22" t="s">
        <v>2681</v>
      </c>
      <c r="D1062" s="61" t="s">
        <v>77</v>
      </c>
    </row>
    <row r="1063" spans="1:4" ht="12.75" customHeight="1" x14ac:dyDescent="0.25">
      <c r="A1063" s="22" t="s">
        <v>1251</v>
      </c>
      <c r="B1063" s="51" t="s">
        <v>72</v>
      </c>
      <c r="C1063" s="22" t="s">
        <v>2683</v>
      </c>
      <c r="D1063" s="61" t="s">
        <v>77</v>
      </c>
    </row>
    <row r="1064" spans="1:4" ht="12.75" customHeight="1" x14ac:dyDescent="0.25">
      <c r="A1064" s="22" t="s">
        <v>1252</v>
      </c>
      <c r="B1064" s="51" t="s">
        <v>72</v>
      </c>
      <c r="C1064" s="22" t="s">
        <v>2685</v>
      </c>
      <c r="D1064" s="61" t="s">
        <v>77</v>
      </c>
    </row>
    <row r="1065" spans="1:4" ht="12.75" customHeight="1" x14ac:dyDescent="0.25">
      <c r="A1065" s="22" t="s">
        <v>1253</v>
      </c>
      <c r="B1065" s="51" t="s">
        <v>72</v>
      </c>
      <c r="C1065" s="22" t="s">
        <v>2686</v>
      </c>
      <c r="D1065" s="61" t="s">
        <v>77</v>
      </c>
    </row>
    <row r="1066" spans="1:4" ht="12.75" customHeight="1" x14ac:dyDescent="0.25">
      <c r="A1066" s="22" t="s">
        <v>1254</v>
      </c>
      <c r="B1066" s="51" t="s">
        <v>72</v>
      </c>
      <c r="C1066" s="22" t="s">
        <v>2688</v>
      </c>
      <c r="D1066" s="61" t="s">
        <v>77</v>
      </c>
    </row>
    <row r="1067" spans="1:4" ht="12.75" customHeight="1" x14ac:dyDescent="0.25">
      <c r="A1067" s="22" t="s">
        <v>1255</v>
      </c>
      <c r="B1067" s="51" t="s">
        <v>72</v>
      </c>
      <c r="C1067" s="22" t="s">
        <v>2690</v>
      </c>
      <c r="D1067" s="61" t="s">
        <v>77</v>
      </c>
    </row>
    <row r="1068" spans="1:4" ht="12.75" customHeight="1" x14ac:dyDescent="0.25">
      <c r="A1068" s="22" t="s">
        <v>1258</v>
      </c>
      <c r="B1068" s="51" t="s">
        <v>72</v>
      </c>
      <c r="C1068" s="22" t="s">
        <v>2692</v>
      </c>
      <c r="D1068" s="61" t="s">
        <v>77</v>
      </c>
    </row>
    <row r="1069" spans="1:4" ht="12.75" customHeight="1" x14ac:dyDescent="0.25">
      <c r="A1069" s="22" t="s">
        <v>1259</v>
      </c>
      <c r="B1069" s="51" t="s">
        <v>72</v>
      </c>
      <c r="C1069" s="22" t="s">
        <v>2694</v>
      </c>
      <c r="D1069" s="61" t="s">
        <v>77</v>
      </c>
    </row>
    <row r="1070" spans="1:4" ht="12.75" customHeight="1" x14ac:dyDescent="0.25">
      <c r="A1070" s="22" t="s">
        <v>1260</v>
      </c>
      <c r="B1070" s="51" t="s">
        <v>72</v>
      </c>
      <c r="C1070" s="22" t="s">
        <v>2696</v>
      </c>
      <c r="D1070" s="61" t="s">
        <v>77</v>
      </c>
    </row>
    <row r="1071" spans="1:4" ht="12.75" customHeight="1" x14ac:dyDescent="0.25">
      <c r="A1071" s="22" t="s">
        <v>1261</v>
      </c>
      <c r="B1071" s="51" t="s">
        <v>72</v>
      </c>
      <c r="C1071" s="22" t="s">
        <v>2698</v>
      </c>
      <c r="D1071" s="61" t="s">
        <v>77</v>
      </c>
    </row>
    <row r="1072" spans="1:4" ht="12.75" customHeight="1" x14ac:dyDescent="0.25">
      <c r="A1072" s="22" t="s">
        <v>1262</v>
      </c>
      <c r="B1072" s="51" t="s">
        <v>72</v>
      </c>
      <c r="C1072" s="22" t="s">
        <v>2700</v>
      </c>
      <c r="D1072" s="61" t="s">
        <v>77</v>
      </c>
    </row>
    <row r="1073" spans="1:4" ht="12.75" customHeight="1" x14ac:dyDescent="0.25">
      <c r="A1073" s="22" t="s">
        <v>1263</v>
      </c>
      <c r="B1073" s="51" t="s">
        <v>72</v>
      </c>
      <c r="C1073" s="22" t="s">
        <v>2702</v>
      </c>
      <c r="D1073" s="61" t="s">
        <v>77</v>
      </c>
    </row>
    <row r="1074" spans="1:4" ht="12.75" customHeight="1" x14ac:dyDescent="0.25">
      <c r="A1074" s="22" t="s">
        <v>1265</v>
      </c>
      <c r="B1074" s="51" t="s">
        <v>72</v>
      </c>
      <c r="C1074" s="22" t="s">
        <v>2704</v>
      </c>
      <c r="D1074" s="61" t="s">
        <v>77</v>
      </c>
    </row>
    <row r="1075" spans="1:4" ht="12.75" customHeight="1" x14ac:dyDescent="0.25">
      <c r="A1075" s="22" t="s">
        <v>1266</v>
      </c>
      <c r="B1075" s="51" t="s">
        <v>72</v>
      </c>
      <c r="C1075" s="22" t="s">
        <v>2706</v>
      </c>
      <c r="D1075" s="61" t="s">
        <v>77</v>
      </c>
    </row>
    <row r="1076" spans="1:4" ht="12.75" customHeight="1" x14ac:dyDescent="0.25">
      <c r="A1076" s="22" t="s">
        <v>1267</v>
      </c>
      <c r="B1076" s="51" t="s">
        <v>72</v>
      </c>
      <c r="C1076" s="22" t="s">
        <v>2708</v>
      </c>
      <c r="D1076" s="61" t="s">
        <v>77</v>
      </c>
    </row>
    <row r="1077" spans="1:4" ht="12.75" customHeight="1" x14ac:dyDescent="0.25">
      <c r="A1077" s="22" t="s">
        <v>1268</v>
      </c>
      <c r="B1077" s="51" t="s">
        <v>72</v>
      </c>
      <c r="C1077" s="22" t="s">
        <v>2710</v>
      </c>
      <c r="D1077" s="61" t="s">
        <v>77</v>
      </c>
    </row>
    <row r="1078" spans="1:4" ht="12.75" customHeight="1" x14ac:dyDescent="0.25">
      <c r="A1078" s="22" t="s">
        <v>1269</v>
      </c>
      <c r="B1078" s="51" t="s">
        <v>72</v>
      </c>
      <c r="C1078" s="22" t="s">
        <v>2712</v>
      </c>
      <c r="D1078" s="61" t="s">
        <v>77</v>
      </c>
    </row>
    <row r="1079" spans="1:4" ht="12.75" customHeight="1" x14ac:dyDescent="0.25">
      <c r="A1079" s="22" t="s">
        <v>1270</v>
      </c>
      <c r="B1079" s="51" t="s">
        <v>72</v>
      </c>
      <c r="C1079" s="22" t="s">
        <v>2714</v>
      </c>
      <c r="D1079" s="61" t="s">
        <v>77</v>
      </c>
    </row>
    <row r="1080" spans="1:4" ht="12.75" customHeight="1" x14ac:dyDescent="0.25">
      <c r="A1080" s="22" t="s">
        <v>1272</v>
      </c>
      <c r="B1080" s="51" t="s">
        <v>72</v>
      </c>
      <c r="C1080" s="22" t="s">
        <v>2716</v>
      </c>
      <c r="D1080" s="61" t="s">
        <v>77</v>
      </c>
    </row>
    <row r="1081" spans="1:4" ht="12.75" customHeight="1" x14ac:dyDescent="0.25">
      <c r="A1081" s="22" t="s">
        <v>1273</v>
      </c>
      <c r="B1081" s="51" t="s">
        <v>72</v>
      </c>
      <c r="C1081" s="22" t="s">
        <v>2718</v>
      </c>
      <c r="D1081" s="61" t="s">
        <v>77</v>
      </c>
    </row>
    <row r="1082" spans="1:4" ht="12.75" customHeight="1" x14ac:dyDescent="0.25">
      <c r="A1082" s="22" t="s">
        <v>1274</v>
      </c>
      <c r="B1082" s="51" t="s">
        <v>72</v>
      </c>
      <c r="C1082" s="22" t="s">
        <v>2720</v>
      </c>
      <c r="D1082" s="61" t="s">
        <v>77</v>
      </c>
    </row>
    <row r="1083" spans="1:4" ht="12.75" customHeight="1" x14ac:dyDescent="0.25">
      <c r="A1083" s="22" t="s">
        <v>1275</v>
      </c>
      <c r="B1083" s="51" t="s">
        <v>72</v>
      </c>
      <c r="C1083" s="22" t="s">
        <v>2722</v>
      </c>
      <c r="D1083" s="61" t="s">
        <v>77</v>
      </c>
    </row>
    <row r="1084" spans="1:4" ht="12.75" customHeight="1" x14ac:dyDescent="0.25">
      <c r="A1084" s="22" t="s">
        <v>1276</v>
      </c>
      <c r="B1084" s="51" t="s">
        <v>72</v>
      </c>
      <c r="C1084" s="22" t="s">
        <v>2724</v>
      </c>
      <c r="D1084" s="61" t="s">
        <v>77</v>
      </c>
    </row>
    <row r="1085" spans="1:4" ht="12.75" customHeight="1" x14ac:dyDescent="0.25">
      <c r="A1085" s="22" t="s">
        <v>1277</v>
      </c>
      <c r="B1085" s="51" t="s">
        <v>72</v>
      </c>
      <c r="C1085" s="22" t="s">
        <v>2726</v>
      </c>
      <c r="D1085" s="61" t="s">
        <v>77</v>
      </c>
    </row>
    <row r="1086" spans="1:4" ht="12.75" customHeight="1" x14ac:dyDescent="0.25">
      <c r="A1086" s="22" t="s">
        <v>1279</v>
      </c>
      <c r="B1086" s="51" t="s">
        <v>72</v>
      </c>
      <c r="C1086" s="22" t="s">
        <v>2728</v>
      </c>
      <c r="D1086" s="61" t="s">
        <v>77</v>
      </c>
    </row>
    <row r="1087" spans="1:4" ht="12.75" customHeight="1" x14ac:dyDescent="0.25">
      <c r="A1087" s="22" t="s">
        <v>1280</v>
      </c>
      <c r="B1087" s="51" t="s">
        <v>72</v>
      </c>
      <c r="C1087" s="22" t="s">
        <v>2730</v>
      </c>
      <c r="D1087" s="61" t="s">
        <v>77</v>
      </c>
    </row>
    <row r="1088" spans="1:4" ht="12.75" customHeight="1" x14ac:dyDescent="0.25">
      <c r="A1088" s="22" t="s">
        <v>1281</v>
      </c>
      <c r="B1088" s="51" t="s">
        <v>72</v>
      </c>
      <c r="C1088" s="22" t="s">
        <v>2732</v>
      </c>
      <c r="D1088" s="61" t="s">
        <v>77</v>
      </c>
    </row>
    <row r="1089" spans="1:4" ht="12.75" customHeight="1" x14ac:dyDescent="0.25">
      <c r="A1089" s="22" t="s">
        <v>1282</v>
      </c>
      <c r="B1089" s="51" t="s">
        <v>72</v>
      </c>
      <c r="C1089" s="22" t="s">
        <v>2734</v>
      </c>
      <c r="D1089" s="61" t="s">
        <v>77</v>
      </c>
    </row>
    <row r="1090" spans="1:4" ht="12.75" customHeight="1" x14ac:dyDescent="0.25">
      <c r="A1090" s="22" t="s">
        <v>1283</v>
      </c>
      <c r="B1090" s="51" t="s">
        <v>72</v>
      </c>
      <c r="C1090" s="22" t="s">
        <v>2736</v>
      </c>
      <c r="D1090" s="61" t="s">
        <v>77</v>
      </c>
    </row>
    <row r="1091" spans="1:4" ht="12.75" customHeight="1" x14ac:dyDescent="0.25">
      <c r="A1091" s="22" t="s">
        <v>1284</v>
      </c>
      <c r="B1091" s="51" t="s">
        <v>72</v>
      </c>
      <c r="C1091" s="22" t="s">
        <v>2738</v>
      </c>
      <c r="D1091" s="61" t="s">
        <v>77</v>
      </c>
    </row>
    <row r="1092" spans="1:4" ht="12.75" customHeight="1" x14ac:dyDescent="0.25">
      <c r="A1092" s="22" t="s">
        <v>1285</v>
      </c>
      <c r="B1092" s="51" t="s">
        <v>72</v>
      </c>
      <c r="C1092" s="22" t="s">
        <v>2740</v>
      </c>
      <c r="D1092" s="61" t="s">
        <v>77</v>
      </c>
    </row>
    <row r="1093" spans="1:4" ht="15" customHeight="1" x14ac:dyDescent="0.25">
      <c r="A1093" s="22" t="s">
        <v>1286</v>
      </c>
      <c r="B1093" s="51" t="s">
        <v>75</v>
      </c>
      <c r="C1093" s="22" t="s">
        <v>2428</v>
      </c>
      <c r="D1093" s="61" t="s">
        <v>77</v>
      </c>
    </row>
    <row r="1094" spans="1:4" ht="12.75" customHeight="1" x14ac:dyDescent="0.25">
      <c r="A1094" s="22" t="s">
        <v>1287</v>
      </c>
      <c r="B1094" s="51" t="s">
        <v>75</v>
      </c>
      <c r="C1094" s="22" t="s">
        <v>2743</v>
      </c>
      <c r="D1094" s="61" t="s">
        <v>77</v>
      </c>
    </row>
    <row r="1095" spans="1:4" ht="12.75" customHeight="1" x14ac:dyDescent="0.25">
      <c r="A1095" s="22" t="s">
        <v>1288</v>
      </c>
      <c r="B1095" s="51" t="s">
        <v>75</v>
      </c>
      <c r="C1095" s="22" t="s">
        <v>2745</v>
      </c>
      <c r="D1095" s="61" t="s">
        <v>77</v>
      </c>
    </row>
    <row r="1096" spans="1:4" ht="12.75" customHeight="1" x14ac:dyDescent="0.25">
      <c r="A1096" s="22" t="s">
        <v>1289</v>
      </c>
      <c r="B1096" s="51" t="s">
        <v>75</v>
      </c>
      <c r="C1096" s="22" t="s">
        <v>2747</v>
      </c>
      <c r="D1096" s="61" t="s">
        <v>77</v>
      </c>
    </row>
    <row r="1097" spans="1:4" ht="12.75" customHeight="1" x14ac:dyDescent="0.25">
      <c r="A1097" s="22" t="s">
        <v>1290</v>
      </c>
      <c r="B1097" s="51" t="s">
        <v>75</v>
      </c>
      <c r="C1097" s="22" t="s">
        <v>2749</v>
      </c>
      <c r="D1097" s="61" t="s">
        <v>77</v>
      </c>
    </row>
    <row r="1098" spans="1:4" ht="12.75" customHeight="1" x14ac:dyDescent="0.25">
      <c r="A1098" s="22" t="s">
        <v>1291</v>
      </c>
      <c r="B1098" s="51" t="s">
        <v>75</v>
      </c>
      <c r="C1098" s="22" t="s">
        <v>2751</v>
      </c>
      <c r="D1098" s="61" t="s">
        <v>77</v>
      </c>
    </row>
    <row r="1099" spans="1:4" ht="12.75" customHeight="1" x14ac:dyDescent="0.25">
      <c r="A1099" s="22" t="s">
        <v>1292</v>
      </c>
      <c r="B1099" s="51" t="s">
        <v>75</v>
      </c>
      <c r="C1099" s="22" t="s">
        <v>2753</v>
      </c>
      <c r="D1099" s="61" t="s">
        <v>77</v>
      </c>
    </row>
    <row r="1100" spans="1:4" ht="15" customHeight="1" x14ac:dyDescent="0.25">
      <c r="A1100" s="22" t="s">
        <v>1293</v>
      </c>
      <c r="B1100" s="51" t="s">
        <v>75</v>
      </c>
      <c r="C1100" s="22" t="s">
        <v>2755</v>
      </c>
      <c r="D1100" s="61" t="s">
        <v>77</v>
      </c>
    </row>
    <row r="1101" spans="1:4" ht="12.75" customHeight="1" x14ac:dyDescent="0.25">
      <c r="A1101" s="22" t="s">
        <v>1294</v>
      </c>
      <c r="B1101" s="51" t="s">
        <v>75</v>
      </c>
      <c r="C1101" s="22" t="s">
        <v>2757</v>
      </c>
      <c r="D1101" s="61" t="s">
        <v>77</v>
      </c>
    </row>
    <row r="1102" spans="1:4" ht="12.75" customHeight="1" x14ac:dyDescent="0.25">
      <c r="A1102" s="22" t="s">
        <v>1295</v>
      </c>
      <c r="B1102" s="51" t="s">
        <v>75</v>
      </c>
      <c r="C1102" s="22" t="s">
        <v>2760</v>
      </c>
      <c r="D1102" s="61" t="s">
        <v>77</v>
      </c>
    </row>
    <row r="1103" spans="1:4" ht="12.75" customHeight="1" x14ac:dyDescent="0.25">
      <c r="A1103" s="22" t="s">
        <v>1296</v>
      </c>
      <c r="B1103" s="51" t="s">
        <v>75</v>
      </c>
      <c r="C1103" s="22" t="s">
        <v>2763</v>
      </c>
      <c r="D1103" s="61" t="s">
        <v>77</v>
      </c>
    </row>
    <row r="1104" spans="1:4" ht="12.75" customHeight="1" x14ac:dyDescent="0.25">
      <c r="A1104" s="22" t="s">
        <v>1297</v>
      </c>
      <c r="B1104" s="51" t="s">
        <v>75</v>
      </c>
      <c r="C1104" s="22" t="s">
        <v>2766</v>
      </c>
      <c r="D1104" s="61" t="s">
        <v>77</v>
      </c>
    </row>
    <row r="1105" spans="1:4" ht="12.75" customHeight="1" x14ac:dyDescent="0.25">
      <c r="A1105" s="22" t="s">
        <v>1298</v>
      </c>
      <c r="B1105" s="51" t="s">
        <v>75</v>
      </c>
      <c r="C1105" s="22" t="s">
        <v>2769</v>
      </c>
      <c r="D1105" s="61" t="s">
        <v>77</v>
      </c>
    </row>
    <row r="1106" spans="1:4" ht="12.75" customHeight="1" x14ac:dyDescent="0.25">
      <c r="A1106" s="22" t="s">
        <v>1300</v>
      </c>
      <c r="B1106" s="51" t="s">
        <v>75</v>
      </c>
      <c r="C1106" s="22" t="s">
        <v>2772</v>
      </c>
      <c r="D1106" s="61" t="s">
        <v>77</v>
      </c>
    </row>
    <row r="1107" spans="1:4" ht="15" customHeight="1" x14ac:dyDescent="0.25">
      <c r="A1107" s="22" t="s">
        <v>1301</v>
      </c>
      <c r="B1107" s="51" t="s">
        <v>75</v>
      </c>
      <c r="C1107" s="22" t="s">
        <v>2775</v>
      </c>
      <c r="D1107" s="61" t="s">
        <v>77</v>
      </c>
    </row>
    <row r="1108" spans="1:4" ht="12.75" customHeight="1" x14ac:dyDescent="0.25">
      <c r="A1108" s="22" t="s">
        <v>1302</v>
      </c>
      <c r="B1108" s="51" t="s">
        <v>75</v>
      </c>
      <c r="C1108" s="22" t="s">
        <v>2778</v>
      </c>
      <c r="D1108" s="61" t="s">
        <v>77</v>
      </c>
    </row>
    <row r="1109" spans="1:4" ht="12.75" customHeight="1" x14ac:dyDescent="0.25">
      <c r="A1109" s="22" t="s">
        <v>1303</v>
      </c>
      <c r="B1109" s="51" t="s">
        <v>75</v>
      </c>
      <c r="C1109" s="22" t="s">
        <v>2781</v>
      </c>
      <c r="D1109" s="61" t="s">
        <v>77</v>
      </c>
    </row>
    <row r="1110" spans="1:4" ht="12.75" customHeight="1" x14ac:dyDescent="0.25">
      <c r="A1110" s="22" t="s">
        <v>1304</v>
      </c>
      <c r="B1110" s="51" t="s">
        <v>75</v>
      </c>
      <c r="C1110" s="22" t="s">
        <v>2784</v>
      </c>
      <c r="D1110" s="61" t="s">
        <v>77</v>
      </c>
    </row>
    <row r="1111" spans="1:4" ht="12.75" customHeight="1" x14ac:dyDescent="0.25">
      <c r="A1111" s="22" t="s">
        <v>1305</v>
      </c>
      <c r="B1111" s="51" t="s">
        <v>75</v>
      </c>
      <c r="C1111" s="22" t="s">
        <v>2787</v>
      </c>
      <c r="D1111" s="61" t="s">
        <v>77</v>
      </c>
    </row>
    <row r="1112" spans="1:4" ht="12.75" customHeight="1" x14ac:dyDescent="0.25">
      <c r="A1112" s="22" t="s">
        <v>1306</v>
      </c>
      <c r="B1112" s="51" t="s">
        <v>75</v>
      </c>
      <c r="C1112" s="22" t="s">
        <v>2790</v>
      </c>
      <c r="D1112" s="61" t="s">
        <v>77</v>
      </c>
    </row>
    <row r="1113" spans="1:4" ht="12.75" customHeight="1" x14ac:dyDescent="0.25">
      <c r="A1113" s="22" t="s">
        <v>1307</v>
      </c>
      <c r="B1113" s="51" t="s">
        <v>75</v>
      </c>
      <c r="C1113" s="22" t="s">
        <v>2793</v>
      </c>
      <c r="D1113" s="61" t="s">
        <v>77</v>
      </c>
    </row>
    <row r="1114" spans="1:4" ht="15" customHeight="1" x14ac:dyDescent="0.25">
      <c r="A1114" s="22" t="s">
        <v>1308</v>
      </c>
      <c r="B1114" s="51" t="s">
        <v>75</v>
      </c>
      <c r="C1114" s="22" t="s">
        <v>2796</v>
      </c>
      <c r="D1114" s="61" t="s">
        <v>77</v>
      </c>
    </row>
    <row r="1115" spans="1:4" ht="12.75" customHeight="1" x14ac:dyDescent="0.25">
      <c r="A1115" s="22" t="s">
        <v>1309</v>
      </c>
      <c r="B1115" s="51" t="s">
        <v>75</v>
      </c>
      <c r="C1115" s="22" t="s">
        <v>2798</v>
      </c>
      <c r="D1115" s="61" t="s">
        <v>77</v>
      </c>
    </row>
    <row r="1116" spans="1:4" ht="12.75" customHeight="1" x14ac:dyDescent="0.25">
      <c r="A1116" s="22" t="s">
        <v>1310</v>
      </c>
      <c r="B1116" s="51" t="s">
        <v>75</v>
      </c>
      <c r="C1116" s="22" t="s">
        <v>2800</v>
      </c>
      <c r="D1116" s="61" t="s">
        <v>77</v>
      </c>
    </row>
    <row r="1117" spans="1:4" ht="12.75" customHeight="1" x14ac:dyDescent="0.25">
      <c r="A1117" s="22" t="s">
        <v>1311</v>
      </c>
      <c r="B1117" s="51" t="s">
        <v>75</v>
      </c>
      <c r="C1117" s="22" t="s">
        <v>2802</v>
      </c>
      <c r="D1117" s="61" t="s">
        <v>77</v>
      </c>
    </row>
    <row r="1118" spans="1:4" ht="12.75" customHeight="1" x14ac:dyDescent="0.25">
      <c r="A1118" s="22" t="s">
        <v>1312</v>
      </c>
      <c r="B1118" s="51" t="s">
        <v>75</v>
      </c>
      <c r="C1118" s="22" t="s">
        <v>2804</v>
      </c>
      <c r="D1118" s="61" t="s">
        <v>77</v>
      </c>
    </row>
    <row r="1119" spans="1:4" ht="12.75" customHeight="1" x14ac:dyDescent="0.25">
      <c r="A1119" s="22" t="s">
        <v>1313</v>
      </c>
      <c r="B1119" s="51" t="s">
        <v>75</v>
      </c>
      <c r="C1119" s="22" t="s">
        <v>2806</v>
      </c>
      <c r="D1119" s="61" t="s">
        <v>77</v>
      </c>
    </row>
    <row r="1120" spans="1:4" ht="12.75" customHeight="1" x14ac:dyDescent="0.25">
      <c r="A1120" s="22" t="s">
        <v>1314</v>
      </c>
      <c r="B1120" s="51" t="s">
        <v>75</v>
      </c>
      <c r="C1120" s="22" t="s">
        <v>2809</v>
      </c>
      <c r="D1120" s="61" t="s">
        <v>77</v>
      </c>
    </row>
    <row r="1121" spans="1:4" ht="15" customHeight="1" x14ac:dyDescent="0.25">
      <c r="A1121" s="22" t="s">
        <v>1315</v>
      </c>
      <c r="B1121" s="51" t="s">
        <v>75</v>
      </c>
      <c r="C1121" s="22" t="s">
        <v>2812</v>
      </c>
      <c r="D1121" s="61" t="s">
        <v>77</v>
      </c>
    </row>
    <row r="1122" spans="1:4" ht="12.75" customHeight="1" x14ac:dyDescent="0.25">
      <c r="A1122" s="22" t="s">
        <v>1316</v>
      </c>
      <c r="B1122" s="51" t="s">
        <v>75</v>
      </c>
      <c r="C1122" s="22" t="s">
        <v>2815</v>
      </c>
      <c r="D1122" s="61" t="s">
        <v>77</v>
      </c>
    </row>
    <row r="1123" spans="1:4" ht="12.75" customHeight="1" x14ac:dyDescent="0.25">
      <c r="A1123" s="22" t="s">
        <v>1317</v>
      </c>
      <c r="B1123" s="51" t="s">
        <v>75</v>
      </c>
      <c r="C1123" s="22" t="s">
        <v>2818</v>
      </c>
      <c r="D1123" s="61" t="s">
        <v>77</v>
      </c>
    </row>
    <row r="1124" spans="1:4" ht="12.75" customHeight="1" x14ac:dyDescent="0.25">
      <c r="A1124" s="22" t="s">
        <v>1318</v>
      </c>
      <c r="B1124" s="51" t="s">
        <v>75</v>
      </c>
      <c r="C1124" s="22" t="s">
        <v>2821</v>
      </c>
      <c r="D1124" s="61" t="s">
        <v>77</v>
      </c>
    </row>
    <row r="1125" spans="1:4" ht="12.75" customHeight="1" x14ac:dyDescent="0.25">
      <c r="A1125" s="22" t="s">
        <v>1319</v>
      </c>
      <c r="B1125" s="51" t="s">
        <v>75</v>
      </c>
      <c r="C1125" s="22" t="s">
        <v>2824</v>
      </c>
      <c r="D1125" s="61" t="s">
        <v>77</v>
      </c>
    </row>
    <row r="1126" spans="1:4" ht="12.75" customHeight="1" x14ac:dyDescent="0.25">
      <c r="A1126" s="22" t="s">
        <v>1321</v>
      </c>
      <c r="B1126" s="51" t="s">
        <v>75</v>
      </c>
      <c r="C1126" s="22" t="s">
        <v>2827</v>
      </c>
      <c r="D1126" s="61" t="s">
        <v>77</v>
      </c>
    </row>
    <row r="1127" spans="1:4" ht="12.75" customHeight="1" x14ac:dyDescent="0.25">
      <c r="A1127" s="22" t="s">
        <v>1322</v>
      </c>
      <c r="B1127" s="51" t="s">
        <v>75</v>
      </c>
      <c r="C1127" s="22" t="s">
        <v>2830</v>
      </c>
      <c r="D1127" s="61" t="s">
        <v>77</v>
      </c>
    </row>
    <row r="1128" spans="1:4" ht="15" customHeight="1" x14ac:dyDescent="0.25">
      <c r="A1128" s="22" t="s">
        <v>1323</v>
      </c>
      <c r="B1128" s="51" t="s">
        <v>75</v>
      </c>
      <c r="C1128" s="22" t="s">
        <v>2833</v>
      </c>
      <c r="D1128" s="61" t="s">
        <v>77</v>
      </c>
    </row>
    <row r="1129" spans="1:4" ht="12.75" customHeight="1" x14ac:dyDescent="0.25">
      <c r="A1129" s="22" t="s">
        <v>1324</v>
      </c>
      <c r="B1129" s="51" t="s">
        <v>75</v>
      </c>
      <c r="C1129" s="22" t="s">
        <v>2836</v>
      </c>
      <c r="D1129" s="61" t="s">
        <v>77</v>
      </c>
    </row>
    <row r="1130" spans="1:4" ht="12.75" customHeight="1" x14ac:dyDescent="0.25">
      <c r="A1130" s="22" t="s">
        <v>1325</v>
      </c>
      <c r="B1130" s="51" t="s">
        <v>75</v>
      </c>
      <c r="C1130" s="22" t="s">
        <v>2839</v>
      </c>
      <c r="D1130" s="61" t="s">
        <v>77</v>
      </c>
    </row>
    <row r="1131" spans="1:4" ht="12.75" customHeight="1" x14ac:dyDescent="0.25">
      <c r="A1131" s="22" t="s">
        <v>1326</v>
      </c>
      <c r="B1131" s="51" t="s">
        <v>75</v>
      </c>
      <c r="C1131" s="22" t="s">
        <v>2842</v>
      </c>
      <c r="D1131" s="61" t="s">
        <v>77</v>
      </c>
    </row>
    <row r="1132" spans="1:4" ht="12.75" customHeight="1" x14ac:dyDescent="0.25">
      <c r="A1132" s="22" t="s">
        <v>1327</v>
      </c>
      <c r="B1132" s="51" t="s">
        <v>75</v>
      </c>
      <c r="C1132" s="22" t="s">
        <v>2845</v>
      </c>
      <c r="D1132" s="61" t="s">
        <v>77</v>
      </c>
    </row>
    <row r="1133" spans="1:4" ht="12.75" customHeight="1" x14ac:dyDescent="0.25">
      <c r="A1133" s="22" t="s">
        <v>1328</v>
      </c>
      <c r="B1133" s="51" t="s">
        <v>71</v>
      </c>
      <c r="C1133" s="22" t="s">
        <v>2431</v>
      </c>
      <c r="D1133" s="61" t="s">
        <v>77</v>
      </c>
    </row>
    <row r="1134" spans="1:4" ht="15" customHeight="1" x14ac:dyDescent="0.25">
      <c r="A1134" s="22" t="s">
        <v>1329</v>
      </c>
      <c r="B1134" s="51" t="s">
        <v>71</v>
      </c>
      <c r="C1134" s="22" t="s">
        <v>2850</v>
      </c>
      <c r="D1134" s="61" t="s">
        <v>77</v>
      </c>
    </row>
    <row r="1135" spans="1:4" ht="15" customHeight="1" x14ac:dyDescent="0.25">
      <c r="A1135" s="22" t="s">
        <v>1330</v>
      </c>
      <c r="B1135" s="51" t="s">
        <v>71</v>
      </c>
      <c r="C1135" s="22" t="s">
        <v>2853</v>
      </c>
      <c r="D1135" s="61" t="s">
        <v>77</v>
      </c>
    </row>
    <row r="1136" spans="1:4" ht="12.75" customHeight="1" x14ac:dyDescent="0.25">
      <c r="A1136" s="22" t="s">
        <v>1331</v>
      </c>
      <c r="B1136" s="51" t="s">
        <v>71</v>
      </c>
      <c r="C1136" s="22" t="s">
        <v>2856</v>
      </c>
      <c r="D1136" s="61" t="s">
        <v>77</v>
      </c>
    </row>
    <row r="1137" spans="1:4" ht="12.75" customHeight="1" x14ac:dyDescent="0.25">
      <c r="A1137" s="22" t="s">
        <v>1332</v>
      </c>
      <c r="B1137" s="51" t="s">
        <v>71</v>
      </c>
      <c r="C1137" s="22" t="s">
        <v>2859</v>
      </c>
      <c r="D1137" s="61" t="s">
        <v>77</v>
      </c>
    </row>
    <row r="1138" spans="1:4" ht="12.75" customHeight="1" x14ac:dyDescent="0.25">
      <c r="A1138" s="22" t="s">
        <v>1333</v>
      </c>
      <c r="B1138" s="51" t="s">
        <v>71</v>
      </c>
      <c r="C1138" s="22" t="s">
        <v>2862</v>
      </c>
      <c r="D1138" s="61" t="s">
        <v>77</v>
      </c>
    </row>
    <row r="1139" spans="1:4" ht="12.75" customHeight="1" x14ac:dyDescent="0.25">
      <c r="A1139" s="22" t="s">
        <v>1335</v>
      </c>
      <c r="B1139" s="51" t="s">
        <v>71</v>
      </c>
      <c r="C1139" s="22" t="s">
        <v>2865</v>
      </c>
      <c r="D1139" s="61" t="s">
        <v>77</v>
      </c>
    </row>
    <row r="1140" spans="1:4" ht="12.75" customHeight="1" x14ac:dyDescent="0.25">
      <c r="A1140" s="22" t="s">
        <v>1336</v>
      </c>
      <c r="B1140" s="51" t="s">
        <v>71</v>
      </c>
      <c r="C1140" s="22" t="s">
        <v>2868</v>
      </c>
      <c r="D1140" s="61" t="s">
        <v>77</v>
      </c>
    </row>
    <row r="1141" spans="1:4" ht="12.75" customHeight="1" x14ac:dyDescent="0.25">
      <c r="A1141" s="22" t="s">
        <v>1337</v>
      </c>
      <c r="B1141" s="51" t="s">
        <v>71</v>
      </c>
      <c r="C1141" s="22" t="s">
        <v>2871</v>
      </c>
      <c r="D1141" s="61" t="s">
        <v>77</v>
      </c>
    </row>
    <row r="1142" spans="1:4" ht="12.75" customHeight="1" x14ac:dyDescent="0.25">
      <c r="A1142" s="22" t="s">
        <v>1338</v>
      </c>
      <c r="B1142" s="51" t="s">
        <v>71</v>
      </c>
      <c r="C1142" s="22" t="s">
        <v>2874</v>
      </c>
      <c r="D1142" s="61" t="s">
        <v>77</v>
      </c>
    </row>
    <row r="1143" spans="1:4" ht="12.75" customHeight="1" x14ac:dyDescent="0.25">
      <c r="A1143" s="22" t="s">
        <v>1339</v>
      </c>
      <c r="B1143" s="51" t="s">
        <v>71</v>
      </c>
      <c r="C1143" s="22" t="s">
        <v>2877</v>
      </c>
      <c r="D1143" s="61" t="s">
        <v>77</v>
      </c>
    </row>
    <row r="1144" spans="1:4" ht="12.75" customHeight="1" x14ac:dyDescent="0.25">
      <c r="A1144" s="22" t="s">
        <v>1342</v>
      </c>
      <c r="B1144" s="51" t="s">
        <v>71</v>
      </c>
      <c r="C1144" s="22" t="s">
        <v>2880</v>
      </c>
      <c r="D1144" s="61" t="s">
        <v>77</v>
      </c>
    </row>
    <row r="1145" spans="1:4" ht="12.75" customHeight="1" x14ac:dyDescent="0.25">
      <c r="A1145" s="22" t="s">
        <v>1343</v>
      </c>
      <c r="B1145" s="51" t="s">
        <v>71</v>
      </c>
      <c r="C1145" s="22" t="s">
        <v>2883</v>
      </c>
      <c r="D1145" s="61" t="s">
        <v>77</v>
      </c>
    </row>
    <row r="1146" spans="1:4" ht="12.75" customHeight="1" x14ac:dyDescent="0.25">
      <c r="A1146" s="22" t="s">
        <v>1344</v>
      </c>
      <c r="B1146" s="51" t="s">
        <v>71</v>
      </c>
      <c r="C1146" s="22" t="s">
        <v>2886</v>
      </c>
      <c r="D1146" s="61" t="s">
        <v>77</v>
      </c>
    </row>
    <row r="1147" spans="1:4" ht="12.75" customHeight="1" x14ac:dyDescent="0.25">
      <c r="A1147" s="22" t="s">
        <v>1345</v>
      </c>
      <c r="B1147" s="51" t="s">
        <v>71</v>
      </c>
      <c r="C1147" s="22" t="s">
        <v>2889</v>
      </c>
      <c r="D1147" s="61" t="s">
        <v>77</v>
      </c>
    </row>
    <row r="1148" spans="1:4" ht="12.75" customHeight="1" x14ac:dyDescent="0.25">
      <c r="A1148" s="22" t="s">
        <v>1346</v>
      </c>
      <c r="B1148" s="51" t="s">
        <v>71</v>
      </c>
      <c r="C1148" s="22" t="s">
        <v>2892</v>
      </c>
      <c r="D1148" s="61" t="s">
        <v>77</v>
      </c>
    </row>
    <row r="1149" spans="1:4" ht="12.75" customHeight="1" x14ac:dyDescent="0.25">
      <c r="A1149" s="22" t="s">
        <v>1349</v>
      </c>
      <c r="B1149" s="51" t="s">
        <v>71</v>
      </c>
      <c r="C1149" s="22" t="s">
        <v>2895</v>
      </c>
      <c r="D1149" s="61" t="s">
        <v>77</v>
      </c>
    </row>
    <row r="1150" spans="1:4" ht="12.75" customHeight="1" x14ac:dyDescent="0.25">
      <c r="A1150" s="22" t="s">
        <v>1350</v>
      </c>
      <c r="B1150" s="51" t="s">
        <v>71</v>
      </c>
      <c r="C1150" s="22" t="s">
        <v>2898</v>
      </c>
      <c r="D1150" s="61" t="s">
        <v>77</v>
      </c>
    </row>
    <row r="1151" spans="1:4" ht="12.75" customHeight="1" x14ac:dyDescent="0.25">
      <c r="A1151" s="22" t="s">
        <v>1351</v>
      </c>
      <c r="B1151" s="51" t="s">
        <v>71</v>
      </c>
      <c r="C1151" s="22" t="s">
        <v>2901</v>
      </c>
      <c r="D1151" s="61" t="s">
        <v>77</v>
      </c>
    </row>
    <row r="1152" spans="1:4" ht="12.75" customHeight="1" x14ac:dyDescent="0.25">
      <c r="A1152" s="22" t="s">
        <v>1352</v>
      </c>
      <c r="B1152" s="51" t="s">
        <v>71</v>
      </c>
      <c r="C1152" s="22" t="s">
        <v>2903</v>
      </c>
      <c r="D1152" s="61" t="s">
        <v>77</v>
      </c>
    </row>
    <row r="1153" spans="1:4" ht="12.75" customHeight="1" x14ac:dyDescent="0.25">
      <c r="A1153" s="22" t="s">
        <v>1353</v>
      </c>
      <c r="B1153" s="51" t="s">
        <v>71</v>
      </c>
      <c r="C1153" s="22" t="s">
        <v>2905</v>
      </c>
      <c r="D1153" s="61" t="s">
        <v>77</v>
      </c>
    </row>
    <row r="1154" spans="1:4" ht="12.75" customHeight="1" x14ac:dyDescent="0.25">
      <c r="A1154" s="22" t="s">
        <v>1356</v>
      </c>
      <c r="B1154" s="51" t="s">
        <v>71</v>
      </c>
      <c r="C1154" s="22" t="s">
        <v>2907</v>
      </c>
      <c r="D1154" s="61" t="s">
        <v>77</v>
      </c>
    </row>
    <row r="1155" spans="1:4" ht="12.75" customHeight="1" x14ac:dyDescent="0.25">
      <c r="A1155" s="22" t="s">
        <v>1357</v>
      </c>
      <c r="B1155" s="51" t="s">
        <v>71</v>
      </c>
      <c r="C1155" s="22" t="s">
        <v>2909</v>
      </c>
      <c r="D1155" s="61" t="s">
        <v>77</v>
      </c>
    </row>
    <row r="1156" spans="1:4" ht="12.75" customHeight="1" x14ac:dyDescent="0.25">
      <c r="A1156" s="22" t="s">
        <v>1358</v>
      </c>
      <c r="B1156" s="51" t="s">
        <v>71</v>
      </c>
      <c r="C1156" s="22" t="s">
        <v>2911</v>
      </c>
      <c r="D1156" s="61" t="s">
        <v>77</v>
      </c>
    </row>
    <row r="1157" spans="1:4" ht="12.75" customHeight="1" x14ac:dyDescent="0.25">
      <c r="A1157" s="22" t="s">
        <v>1359</v>
      </c>
      <c r="B1157" s="51" t="s">
        <v>71</v>
      </c>
      <c r="C1157" s="22" t="s">
        <v>2913</v>
      </c>
      <c r="D1157" s="61" t="s">
        <v>77</v>
      </c>
    </row>
    <row r="1158" spans="1:4" ht="12.75" customHeight="1" x14ac:dyDescent="0.25">
      <c r="A1158" s="22" t="s">
        <v>1360</v>
      </c>
      <c r="B1158" s="51" t="s">
        <v>71</v>
      </c>
      <c r="C1158" s="22" t="s">
        <v>2915</v>
      </c>
      <c r="D1158" s="61" t="s">
        <v>77</v>
      </c>
    </row>
    <row r="1159" spans="1:4" ht="12.75" customHeight="1" x14ac:dyDescent="0.25">
      <c r="A1159" s="22" t="s">
        <v>1363</v>
      </c>
      <c r="B1159" s="51" t="s">
        <v>71</v>
      </c>
      <c r="C1159" s="22" t="s">
        <v>2916</v>
      </c>
      <c r="D1159" s="61" t="s">
        <v>77</v>
      </c>
    </row>
    <row r="1160" spans="1:4" ht="12.75" customHeight="1" x14ac:dyDescent="0.25">
      <c r="A1160" s="22" t="s">
        <v>1364</v>
      </c>
      <c r="B1160" s="51" t="s">
        <v>71</v>
      </c>
      <c r="C1160" s="22" t="s">
        <v>2917</v>
      </c>
      <c r="D1160" s="61" t="s">
        <v>77</v>
      </c>
    </row>
    <row r="1161" spans="1:4" ht="12.75" customHeight="1" x14ac:dyDescent="0.25">
      <c r="A1161" s="22" t="s">
        <v>1367</v>
      </c>
      <c r="B1161" s="51" t="s">
        <v>71</v>
      </c>
      <c r="C1161" s="22" t="s">
        <v>2919</v>
      </c>
      <c r="D1161" s="61" t="s">
        <v>77</v>
      </c>
    </row>
    <row r="1162" spans="1:4" ht="12.75" customHeight="1" x14ac:dyDescent="0.25">
      <c r="A1162" s="22" t="s">
        <v>4542</v>
      </c>
      <c r="B1162" s="22" t="s">
        <v>72</v>
      </c>
      <c r="C1162" s="22" t="s">
        <v>5058</v>
      </c>
      <c r="D1162" s="61" t="s">
        <v>77</v>
      </c>
    </row>
    <row r="1163" spans="1:4" ht="12.75" customHeight="1" x14ac:dyDescent="0.25">
      <c r="A1163" s="22" t="s">
        <v>4543</v>
      </c>
      <c r="B1163" s="22" t="s">
        <v>72</v>
      </c>
      <c r="C1163" s="22" t="s">
        <v>5059</v>
      </c>
      <c r="D1163" s="61" t="s">
        <v>77</v>
      </c>
    </row>
    <row r="1164" spans="1:4" ht="12.75" customHeight="1" x14ac:dyDescent="0.25">
      <c r="A1164" s="22" t="s">
        <v>4545</v>
      </c>
      <c r="B1164" s="22" t="s">
        <v>72</v>
      </c>
      <c r="C1164" s="22" t="s">
        <v>5060</v>
      </c>
      <c r="D1164" s="61" t="s">
        <v>77</v>
      </c>
    </row>
    <row r="1165" spans="1:4" ht="12.75" customHeight="1" x14ac:dyDescent="0.25">
      <c r="A1165" s="22" t="s">
        <v>4546</v>
      </c>
      <c r="B1165" s="22" t="s">
        <v>72</v>
      </c>
      <c r="C1165" s="22" t="s">
        <v>5061</v>
      </c>
      <c r="D1165" s="61" t="s">
        <v>77</v>
      </c>
    </row>
    <row r="1166" spans="1:4" ht="12.75" customHeight="1" x14ac:dyDescent="0.25">
      <c r="A1166" s="22" t="s">
        <v>4548</v>
      </c>
      <c r="B1166" s="22" t="s">
        <v>72</v>
      </c>
      <c r="C1166" s="22" t="s">
        <v>5062</v>
      </c>
      <c r="D1166" s="61" t="s">
        <v>77</v>
      </c>
    </row>
    <row r="1167" spans="1:4" ht="12.75" customHeight="1" x14ac:dyDescent="0.25">
      <c r="A1167" s="22" t="s">
        <v>4549</v>
      </c>
      <c r="B1167" s="22" t="s">
        <v>72</v>
      </c>
      <c r="C1167" s="22" t="s">
        <v>5063</v>
      </c>
      <c r="D1167" s="61" t="s">
        <v>77</v>
      </c>
    </row>
    <row r="1168" spans="1:4" ht="12.75" customHeight="1" x14ac:dyDescent="0.25">
      <c r="A1168" s="22" t="s">
        <v>4551</v>
      </c>
      <c r="B1168" s="22" t="s">
        <v>72</v>
      </c>
      <c r="C1168" s="22" t="s">
        <v>5064</v>
      </c>
      <c r="D1168" s="61" t="s">
        <v>77</v>
      </c>
    </row>
    <row r="1169" spans="1:4" ht="12.75" customHeight="1" x14ac:dyDescent="0.25">
      <c r="A1169" s="22" t="s">
        <v>4552</v>
      </c>
      <c r="B1169" s="22" t="s">
        <v>72</v>
      </c>
      <c r="C1169" s="22" t="s">
        <v>5065</v>
      </c>
      <c r="D1169" s="61" t="s">
        <v>77</v>
      </c>
    </row>
    <row r="1170" spans="1:4" ht="12.75" customHeight="1" x14ac:dyDescent="0.25">
      <c r="A1170" s="22" t="s">
        <v>4555</v>
      </c>
      <c r="B1170" s="22" t="s">
        <v>72</v>
      </c>
      <c r="C1170" s="22" t="s">
        <v>5066</v>
      </c>
      <c r="D1170" s="61" t="s">
        <v>77</v>
      </c>
    </row>
    <row r="1171" spans="1:4" ht="12.75" customHeight="1" x14ac:dyDescent="0.25">
      <c r="A1171" s="22" t="s">
        <v>4557</v>
      </c>
      <c r="B1171" s="22" t="s">
        <v>72</v>
      </c>
      <c r="C1171" s="22" t="s">
        <v>5067</v>
      </c>
      <c r="D1171" s="61" t="s">
        <v>77</v>
      </c>
    </row>
    <row r="1172" spans="1:4" ht="12.75" customHeight="1" x14ac:dyDescent="0.25">
      <c r="A1172" s="22" t="s">
        <v>4558</v>
      </c>
      <c r="B1172" s="22" t="s">
        <v>72</v>
      </c>
      <c r="C1172" s="22" t="s">
        <v>5068</v>
      </c>
      <c r="D1172" s="61" t="s">
        <v>77</v>
      </c>
    </row>
    <row r="1173" spans="1:4" ht="12.75" customHeight="1" x14ac:dyDescent="0.25">
      <c r="A1173" s="22" t="s">
        <v>4578</v>
      </c>
      <c r="B1173" s="22" t="s">
        <v>75</v>
      </c>
      <c r="C1173" s="22" t="s">
        <v>5081</v>
      </c>
      <c r="D1173" s="61" t="s">
        <v>77</v>
      </c>
    </row>
    <row r="1174" spans="1:4" ht="12.75" customHeight="1" x14ac:dyDescent="0.25">
      <c r="A1174" s="22" t="s">
        <v>4581</v>
      </c>
      <c r="B1174" s="22" t="s">
        <v>75</v>
      </c>
      <c r="C1174" s="22" t="s">
        <v>5082</v>
      </c>
      <c r="D1174" s="61" t="s">
        <v>77</v>
      </c>
    </row>
    <row r="1175" spans="1:4" ht="12.75" customHeight="1" x14ac:dyDescent="0.25">
      <c r="A1175" s="22" t="s">
        <v>4582</v>
      </c>
      <c r="B1175" s="22" t="s">
        <v>75</v>
      </c>
      <c r="C1175" s="22" t="s">
        <v>5083</v>
      </c>
      <c r="D1175" s="61" t="s">
        <v>77</v>
      </c>
    </row>
    <row r="1176" spans="1:4" ht="12.75" customHeight="1" x14ac:dyDescent="0.25">
      <c r="A1176" s="22" t="s">
        <v>4584</v>
      </c>
      <c r="B1176" s="22" t="s">
        <v>75</v>
      </c>
      <c r="C1176" s="22" t="s">
        <v>5084</v>
      </c>
      <c r="D1176" s="61" t="s">
        <v>77</v>
      </c>
    </row>
    <row r="1177" spans="1:4" ht="12.75" customHeight="1" x14ac:dyDescent="0.25">
      <c r="A1177" s="22" t="s">
        <v>4585</v>
      </c>
      <c r="B1177" s="22" t="s">
        <v>75</v>
      </c>
      <c r="C1177" s="22" t="s">
        <v>5085</v>
      </c>
      <c r="D1177" s="61" t="s">
        <v>77</v>
      </c>
    </row>
    <row r="1178" spans="1:4" ht="12.75" customHeight="1" x14ac:dyDescent="0.25">
      <c r="A1178" s="22" t="s">
        <v>4587</v>
      </c>
      <c r="B1178" s="22" t="s">
        <v>75</v>
      </c>
      <c r="C1178" s="22" t="s">
        <v>5086</v>
      </c>
      <c r="D1178" s="61" t="s">
        <v>77</v>
      </c>
    </row>
    <row r="1179" spans="1:4" ht="12.75" customHeight="1" x14ac:dyDescent="0.25">
      <c r="A1179" s="22" t="s">
        <v>4588</v>
      </c>
      <c r="B1179" s="22" t="s">
        <v>75</v>
      </c>
      <c r="C1179" s="22" t="s">
        <v>5087</v>
      </c>
      <c r="D1179" s="61" t="s">
        <v>77</v>
      </c>
    </row>
    <row r="1180" spans="1:4" ht="12.75" customHeight="1" x14ac:dyDescent="0.25">
      <c r="A1180" s="22" t="s">
        <v>4590</v>
      </c>
      <c r="B1180" s="22" t="s">
        <v>75</v>
      </c>
      <c r="C1180" s="22" t="s">
        <v>5088</v>
      </c>
      <c r="D1180" s="61" t="s">
        <v>77</v>
      </c>
    </row>
    <row r="1181" spans="1:4" ht="12.75" customHeight="1" x14ac:dyDescent="0.25">
      <c r="A1181" s="22" t="s">
        <v>4591</v>
      </c>
      <c r="B1181" s="22" t="s">
        <v>75</v>
      </c>
      <c r="C1181" s="22" t="s">
        <v>5089</v>
      </c>
      <c r="D1181" s="61" t="s">
        <v>77</v>
      </c>
    </row>
    <row r="1182" spans="1:4" ht="12.75" customHeight="1" x14ac:dyDescent="0.25">
      <c r="A1182" s="22" t="s">
        <v>4593</v>
      </c>
      <c r="B1182" s="22" t="s">
        <v>75</v>
      </c>
      <c r="C1182" s="22" t="s">
        <v>5090</v>
      </c>
      <c r="D1182" s="61" t="s">
        <v>77</v>
      </c>
    </row>
    <row r="1183" spans="1:4" ht="12.75" customHeight="1" x14ac:dyDescent="0.25">
      <c r="A1183" s="22" t="s">
        <v>4594</v>
      </c>
      <c r="B1183" s="22" t="s">
        <v>75</v>
      </c>
      <c r="C1183" s="22" t="s">
        <v>5091</v>
      </c>
      <c r="D1183" s="61" t="s">
        <v>77</v>
      </c>
    </row>
    <row r="1184" spans="1:4" ht="12.75" customHeight="1" x14ac:dyDescent="0.25">
      <c r="A1184" s="22" t="s">
        <v>4524</v>
      </c>
      <c r="B1184" s="22" t="s">
        <v>71</v>
      </c>
      <c r="C1184" s="22" t="s">
        <v>5046</v>
      </c>
      <c r="D1184" s="61" t="s">
        <v>77</v>
      </c>
    </row>
    <row r="1185" spans="1:4" ht="12.75" customHeight="1" x14ac:dyDescent="0.25">
      <c r="A1185" s="22" t="s">
        <v>4525</v>
      </c>
      <c r="B1185" s="22" t="s">
        <v>71</v>
      </c>
      <c r="C1185" s="22" t="s">
        <v>5047</v>
      </c>
      <c r="D1185" s="61" t="s">
        <v>77</v>
      </c>
    </row>
    <row r="1186" spans="1:4" ht="12.75" customHeight="1" x14ac:dyDescent="0.25">
      <c r="A1186" s="22" t="s">
        <v>4527</v>
      </c>
      <c r="B1186" s="22" t="s">
        <v>71</v>
      </c>
      <c r="C1186" s="22" t="s">
        <v>5048</v>
      </c>
      <c r="D1186" s="61" t="s">
        <v>77</v>
      </c>
    </row>
    <row r="1187" spans="1:4" ht="12.75" customHeight="1" x14ac:dyDescent="0.25">
      <c r="A1187" s="22" t="s">
        <v>4528</v>
      </c>
      <c r="B1187" s="22" t="s">
        <v>71</v>
      </c>
      <c r="C1187" s="22" t="s">
        <v>5049</v>
      </c>
      <c r="D1187" s="61" t="s">
        <v>77</v>
      </c>
    </row>
    <row r="1188" spans="1:4" ht="12.75" customHeight="1" x14ac:dyDescent="0.25">
      <c r="A1188" s="22" t="s">
        <v>4530</v>
      </c>
      <c r="B1188" s="22" t="s">
        <v>71</v>
      </c>
      <c r="C1188" s="22" t="s">
        <v>5050</v>
      </c>
      <c r="D1188" s="61" t="s">
        <v>77</v>
      </c>
    </row>
    <row r="1189" spans="1:4" ht="12.75" customHeight="1" x14ac:dyDescent="0.25">
      <c r="A1189" s="22" t="s">
        <v>4531</v>
      </c>
      <c r="B1189" s="22" t="s">
        <v>71</v>
      </c>
      <c r="C1189" s="22" t="s">
        <v>5051</v>
      </c>
      <c r="D1189" s="61" t="s">
        <v>77</v>
      </c>
    </row>
    <row r="1190" spans="1:4" ht="12.75" customHeight="1" x14ac:dyDescent="0.25">
      <c r="A1190" s="22" t="s">
        <v>4533</v>
      </c>
      <c r="B1190" s="22" t="s">
        <v>71</v>
      </c>
      <c r="C1190" s="22" t="s">
        <v>5052</v>
      </c>
      <c r="D1190" s="61" t="s">
        <v>77</v>
      </c>
    </row>
    <row r="1191" spans="1:4" ht="12.75" customHeight="1" x14ac:dyDescent="0.25">
      <c r="A1191" s="22" t="s">
        <v>4534</v>
      </c>
      <c r="B1191" s="22" t="s">
        <v>71</v>
      </c>
      <c r="C1191" s="22" t="s">
        <v>5053</v>
      </c>
      <c r="D1191" s="61" t="s">
        <v>77</v>
      </c>
    </row>
    <row r="1192" spans="1:4" ht="12.75" customHeight="1" x14ac:dyDescent="0.25">
      <c r="A1192" s="22" t="s">
        <v>4536</v>
      </c>
      <c r="B1192" s="22" t="s">
        <v>71</v>
      </c>
      <c r="C1192" s="22" t="s">
        <v>5054</v>
      </c>
      <c r="D1192" s="61" t="s">
        <v>77</v>
      </c>
    </row>
    <row r="1193" spans="1:4" ht="12.75" customHeight="1" x14ac:dyDescent="0.25">
      <c r="A1193" s="22" t="s">
        <v>4537</v>
      </c>
      <c r="B1193" s="22" t="s">
        <v>71</v>
      </c>
      <c r="C1193" s="22" t="s">
        <v>5055</v>
      </c>
      <c r="D1193" s="61" t="s">
        <v>77</v>
      </c>
    </row>
    <row r="1194" spans="1:4" ht="12.75" customHeight="1" x14ac:dyDescent="0.25">
      <c r="A1194" s="22" t="s">
        <v>4539</v>
      </c>
      <c r="B1194" s="22" t="s">
        <v>71</v>
      </c>
      <c r="C1194" s="22" t="s">
        <v>5056</v>
      </c>
      <c r="D1194" s="61" t="s">
        <v>77</v>
      </c>
    </row>
    <row r="1195" spans="1:4" ht="12.75" customHeight="1" x14ac:dyDescent="0.25">
      <c r="A1195" s="22" t="s">
        <v>4540</v>
      </c>
      <c r="B1195" s="22" t="s">
        <v>71</v>
      </c>
      <c r="C1195" s="22" t="s">
        <v>5057</v>
      </c>
      <c r="D1195" s="61" t="s">
        <v>77</v>
      </c>
    </row>
    <row r="1196" spans="1:4" ht="12.75" customHeight="1" x14ac:dyDescent="0.25">
      <c r="A1196" s="22" t="s">
        <v>693</v>
      </c>
      <c r="B1196" s="22" t="s">
        <v>261</v>
      </c>
      <c r="C1196" s="22" t="s">
        <v>2424</v>
      </c>
      <c r="D1196" s="61" t="s">
        <v>88</v>
      </c>
    </row>
    <row r="1197" spans="1:4" ht="12.75" customHeight="1" x14ac:dyDescent="0.25">
      <c r="A1197" s="22" t="s">
        <v>694</v>
      </c>
      <c r="B1197" s="22" t="s">
        <v>261</v>
      </c>
      <c r="C1197" s="22" t="s">
        <v>2621</v>
      </c>
      <c r="D1197" s="61" t="s">
        <v>88</v>
      </c>
    </row>
    <row r="1198" spans="1:4" ht="12.75" customHeight="1" x14ac:dyDescent="0.25">
      <c r="A1198" s="22" t="s">
        <v>695</v>
      </c>
      <c r="B1198" s="22" t="s">
        <v>261</v>
      </c>
      <c r="C1198" s="22" t="s">
        <v>2622</v>
      </c>
      <c r="D1198" s="61" t="s">
        <v>88</v>
      </c>
    </row>
    <row r="1199" spans="1:4" ht="12.75" customHeight="1" x14ac:dyDescent="0.25">
      <c r="A1199" s="22" t="s">
        <v>696</v>
      </c>
      <c r="B1199" s="22" t="s">
        <v>261</v>
      </c>
      <c r="C1199" s="22" t="s">
        <v>2623</v>
      </c>
      <c r="D1199" s="61" t="s">
        <v>88</v>
      </c>
    </row>
    <row r="1200" spans="1:4" ht="12.75" customHeight="1" x14ac:dyDescent="0.25">
      <c r="A1200" s="22" t="s">
        <v>697</v>
      </c>
      <c r="B1200" s="22" t="s">
        <v>261</v>
      </c>
      <c r="C1200" s="22" t="s">
        <v>2624</v>
      </c>
      <c r="D1200" s="61" t="s">
        <v>88</v>
      </c>
    </row>
    <row r="1201" spans="1:4" ht="12.75" customHeight="1" x14ac:dyDescent="0.25">
      <c r="A1201" s="22" t="s">
        <v>698</v>
      </c>
      <c r="B1201" s="22" t="s">
        <v>261</v>
      </c>
      <c r="C1201" s="22" t="s">
        <v>2625</v>
      </c>
      <c r="D1201" s="61" t="s">
        <v>88</v>
      </c>
    </row>
    <row r="1202" spans="1:4" ht="12.75" customHeight="1" x14ac:dyDescent="0.25">
      <c r="A1202" s="22" t="s">
        <v>699</v>
      </c>
      <c r="B1202" s="22" t="s">
        <v>261</v>
      </c>
      <c r="C1202" s="22" t="s">
        <v>2626</v>
      </c>
      <c r="D1202" s="61" t="s">
        <v>88</v>
      </c>
    </row>
    <row r="1203" spans="1:4" ht="12.75" customHeight="1" x14ac:dyDescent="0.25">
      <c r="A1203" s="22" t="s">
        <v>700</v>
      </c>
      <c r="B1203" s="22" t="s">
        <v>261</v>
      </c>
      <c r="C1203" s="22" t="s">
        <v>2627</v>
      </c>
      <c r="D1203" s="61" t="s">
        <v>88</v>
      </c>
    </row>
    <row r="1204" spans="1:4" ht="12.75" customHeight="1" x14ac:dyDescent="0.25">
      <c r="A1204" s="22" t="s">
        <v>701</v>
      </c>
      <c r="B1204" s="22" t="s">
        <v>261</v>
      </c>
      <c r="C1204" s="22" t="s">
        <v>2628</v>
      </c>
      <c r="D1204" s="61" t="s">
        <v>88</v>
      </c>
    </row>
    <row r="1205" spans="1:4" ht="12.75" customHeight="1" x14ac:dyDescent="0.25">
      <c r="A1205" s="22" t="s">
        <v>702</v>
      </c>
      <c r="B1205" s="22" t="s">
        <v>261</v>
      </c>
      <c r="C1205" s="22" t="s">
        <v>2629</v>
      </c>
      <c r="D1205" s="61" t="s">
        <v>88</v>
      </c>
    </row>
    <row r="1206" spans="1:4" ht="12.75" customHeight="1" x14ac:dyDescent="0.25">
      <c r="A1206" s="22" t="s">
        <v>703</v>
      </c>
      <c r="B1206" s="22" t="s">
        <v>261</v>
      </c>
      <c r="C1206" s="22" t="s">
        <v>2630</v>
      </c>
      <c r="D1206" s="61" t="s">
        <v>88</v>
      </c>
    </row>
    <row r="1207" spans="1:4" ht="12.75" customHeight="1" x14ac:dyDescent="0.25">
      <c r="A1207" s="22" t="s">
        <v>704</v>
      </c>
      <c r="B1207" s="22" t="s">
        <v>261</v>
      </c>
      <c r="C1207" s="22" t="s">
        <v>2631</v>
      </c>
      <c r="D1207" s="61" t="s">
        <v>88</v>
      </c>
    </row>
    <row r="1208" spans="1:4" ht="12.75" customHeight="1" x14ac:dyDescent="0.25">
      <c r="A1208" s="22" t="s">
        <v>705</v>
      </c>
      <c r="B1208" s="22" t="s">
        <v>261</v>
      </c>
      <c r="C1208" s="22" t="s">
        <v>2632</v>
      </c>
      <c r="D1208" s="61" t="s">
        <v>88</v>
      </c>
    </row>
    <row r="1209" spans="1:4" ht="12.75" customHeight="1" x14ac:dyDescent="0.25">
      <c r="A1209" s="22" t="s">
        <v>706</v>
      </c>
      <c r="B1209" s="22" t="s">
        <v>261</v>
      </c>
      <c r="C1209" s="22" t="s">
        <v>2633</v>
      </c>
      <c r="D1209" s="61" t="s">
        <v>88</v>
      </c>
    </row>
    <row r="1210" spans="1:4" ht="12.75" customHeight="1" x14ac:dyDescent="0.25">
      <c r="A1210" s="22" t="s">
        <v>707</v>
      </c>
      <c r="B1210" s="22" t="s">
        <v>261</v>
      </c>
      <c r="C1210" s="22" t="s">
        <v>2634</v>
      </c>
      <c r="D1210" s="61" t="s">
        <v>88</v>
      </c>
    </row>
    <row r="1211" spans="1:4" ht="12.75" customHeight="1" x14ac:dyDescent="0.25">
      <c r="A1211" s="22" t="s">
        <v>708</v>
      </c>
      <c r="B1211" s="22" t="s">
        <v>261</v>
      </c>
      <c r="C1211" s="22" t="s">
        <v>2635</v>
      </c>
      <c r="D1211" s="61" t="s">
        <v>88</v>
      </c>
    </row>
    <row r="1212" spans="1:4" ht="12.75" customHeight="1" x14ac:dyDescent="0.25">
      <c r="A1212" s="22" t="s">
        <v>709</v>
      </c>
      <c r="B1212" s="22" t="s">
        <v>261</v>
      </c>
      <c r="C1212" s="22" t="s">
        <v>2636</v>
      </c>
      <c r="D1212" s="61" t="s">
        <v>88</v>
      </c>
    </row>
    <row r="1213" spans="1:4" ht="12.75" customHeight="1" x14ac:dyDescent="0.25">
      <c r="A1213" s="22" t="s">
        <v>710</v>
      </c>
      <c r="B1213" s="22" t="s">
        <v>261</v>
      </c>
      <c r="C1213" s="22" t="s">
        <v>2637</v>
      </c>
      <c r="D1213" s="61" t="s">
        <v>88</v>
      </c>
    </row>
    <row r="1214" spans="1:4" ht="12.75" customHeight="1" x14ac:dyDescent="0.25">
      <c r="A1214" s="22" t="s">
        <v>711</v>
      </c>
      <c r="B1214" s="22" t="s">
        <v>261</v>
      </c>
      <c r="C1214" s="22" t="s">
        <v>2638</v>
      </c>
      <c r="D1214" s="61" t="s">
        <v>88</v>
      </c>
    </row>
    <row r="1215" spans="1:4" ht="12.75" customHeight="1" x14ac:dyDescent="0.25">
      <c r="A1215" s="22" t="s">
        <v>712</v>
      </c>
      <c r="B1215" s="22" t="s">
        <v>261</v>
      </c>
      <c r="C1215" s="22" t="s">
        <v>2639</v>
      </c>
      <c r="D1215" s="61" t="s">
        <v>88</v>
      </c>
    </row>
    <row r="1216" spans="1:4" ht="12.75" customHeight="1" x14ac:dyDescent="0.25">
      <c r="A1216" s="22" t="s">
        <v>713</v>
      </c>
      <c r="B1216" s="22" t="s">
        <v>261</v>
      </c>
      <c r="C1216" s="22" t="s">
        <v>2640</v>
      </c>
      <c r="D1216" s="61" t="s">
        <v>88</v>
      </c>
    </row>
    <row r="1217" spans="1:6" ht="12.75" customHeight="1" x14ac:dyDescent="0.25">
      <c r="A1217" s="22" t="s">
        <v>714</v>
      </c>
      <c r="B1217" s="22" t="s">
        <v>261</v>
      </c>
      <c r="C1217" s="22" t="s">
        <v>2641</v>
      </c>
      <c r="D1217" s="61" t="s">
        <v>88</v>
      </c>
    </row>
    <row r="1218" spans="1:6" ht="12.75" customHeight="1" x14ac:dyDescent="0.25">
      <c r="A1218" s="22" t="s">
        <v>715</v>
      </c>
      <c r="B1218" s="22" t="s">
        <v>261</v>
      </c>
      <c r="C1218" s="22" t="s">
        <v>2642</v>
      </c>
      <c r="D1218" s="61" t="s">
        <v>88</v>
      </c>
    </row>
    <row r="1219" spans="1:6" ht="12.75" customHeight="1" x14ac:dyDescent="0.25">
      <c r="A1219" s="22" t="s">
        <v>716</v>
      </c>
      <c r="B1219" s="22" t="s">
        <v>261</v>
      </c>
      <c r="C1219" s="22" t="s">
        <v>2643</v>
      </c>
      <c r="D1219" s="61" t="s">
        <v>88</v>
      </c>
    </row>
    <row r="1220" spans="1:6" ht="12.75" customHeight="1" x14ac:dyDescent="0.25">
      <c r="A1220" s="22" t="s">
        <v>717</v>
      </c>
      <c r="B1220" s="22" t="s">
        <v>261</v>
      </c>
      <c r="C1220" s="22" t="s">
        <v>2644</v>
      </c>
      <c r="D1220" s="61" t="s">
        <v>88</v>
      </c>
    </row>
    <row r="1221" spans="1:6" ht="12.75" customHeight="1" x14ac:dyDescent="0.25">
      <c r="A1221" s="22" t="s">
        <v>718</v>
      </c>
      <c r="B1221" s="22" t="s">
        <v>261</v>
      </c>
      <c r="C1221" s="22" t="s">
        <v>2645</v>
      </c>
      <c r="D1221" s="61" t="s">
        <v>88</v>
      </c>
    </row>
    <row r="1222" spans="1:6" ht="12.75" customHeight="1" x14ac:dyDescent="0.25">
      <c r="A1222" s="22" t="s">
        <v>719</v>
      </c>
      <c r="B1222" s="22" t="s">
        <v>261</v>
      </c>
      <c r="C1222" s="22" t="s">
        <v>2646</v>
      </c>
      <c r="D1222" s="61" t="s">
        <v>88</v>
      </c>
    </row>
    <row r="1223" spans="1:6" ht="12.75" customHeight="1" x14ac:dyDescent="0.25">
      <c r="A1223" s="22" t="s">
        <v>720</v>
      </c>
      <c r="B1223" s="22" t="s">
        <v>261</v>
      </c>
      <c r="C1223" s="22" t="s">
        <v>2647</v>
      </c>
      <c r="D1223" s="61" t="s">
        <v>88</v>
      </c>
    </row>
    <row r="1224" spans="1:6" ht="12.75" customHeight="1" x14ac:dyDescent="0.25">
      <c r="A1224" s="22" t="s">
        <v>721</v>
      </c>
      <c r="B1224" s="22" t="s">
        <v>261</v>
      </c>
      <c r="C1224" s="22" t="s">
        <v>2648</v>
      </c>
      <c r="D1224" s="61" t="s">
        <v>88</v>
      </c>
    </row>
    <row r="1225" spans="1:6" ht="12.75" customHeight="1" x14ac:dyDescent="0.25">
      <c r="A1225" s="22" t="s">
        <v>722</v>
      </c>
      <c r="B1225" s="22" t="s">
        <v>261</v>
      </c>
      <c r="C1225" s="22" t="s">
        <v>2649</v>
      </c>
      <c r="D1225" s="61" t="s">
        <v>88</v>
      </c>
    </row>
    <row r="1226" spans="1:6" ht="12.75" customHeight="1" x14ac:dyDescent="0.25">
      <c r="A1226" s="22" t="s">
        <v>723</v>
      </c>
      <c r="B1226" s="22" t="s">
        <v>263</v>
      </c>
      <c r="C1226" s="22" t="s">
        <v>2425</v>
      </c>
      <c r="D1226" s="61" t="s">
        <v>88</v>
      </c>
      <c r="F1226" s="61" t="s">
        <v>214</v>
      </c>
    </row>
    <row r="1227" spans="1:6" ht="12.75" customHeight="1" x14ac:dyDescent="0.25">
      <c r="A1227" s="22" t="s">
        <v>724</v>
      </c>
      <c r="B1227" s="22" t="s">
        <v>263</v>
      </c>
      <c r="C1227" s="22" t="s">
        <v>2650</v>
      </c>
      <c r="D1227" s="61" t="s">
        <v>88</v>
      </c>
      <c r="F1227" s="61" t="s">
        <v>214</v>
      </c>
    </row>
    <row r="1228" spans="1:6" ht="12.75" customHeight="1" x14ac:dyDescent="0.25">
      <c r="A1228" s="22" t="s">
        <v>725</v>
      </c>
      <c r="B1228" s="22" t="s">
        <v>263</v>
      </c>
      <c r="C1228" s="22" t="s">
        <v>2651</v>
      </c>
      <c r="D1228" s="61" t="s">
        <v>88</v>
      </c>
      <c r="F1228" s="61" t="s">
        <v>214</v>
      </c>
    </row>
    <row r="1229" spans="1:6" ht="12.75" customHeight="1" x14ac:dyDescent="0.25">
      <c r="A1229" s="22" t="s">
        <v>726</v>
      </c>
      <c r="B1229" s="22" t="s">
        <v>263</v>
      </c>
      <c r="C1229" s="22" t="s">
        <v>2652</v>
      </c>
      <c r="D1229" s="61" t="s">
        <v>88</v>
      </c>
      <c r="F1229" s="61" t="s">
        <v>214</v>
      </c>
    </row>
    <row r="1230" spans="1:6" ht="12.75" customHeight="1" x14ac:dyDescent="0.25">
      <c r="A1230" s="22" t="s">
        <v>727</v>
      </c>
      <c r="B1230" s="22" t="s">
        <v>263</v>
      </c>
      <c r="C1230" s="22" t="s">
        <v>2653</v>
      </c>
      <c r="D1230" s="61" t="s">
        <v>88</v>
      </c>
      <c r="F1230" s="61" t="s">
        <v>214</v>
      </c>
    </row>
    <row r="1231" spans="1:6" ht="12.75" customHeight="1" x14ac:dyDescent="0.25">
      <c r="A1231" s="22" t="s">
        <v>728</v>
      </c>
      <c r="B1231" s="22" t="s">
        <v>263</v>
      </c>
      <c r="C1231" s="22" t="s">
        <v>2654</v>
      </c>
      <c r="D1231" s="61" t="s">
        <v>88</v>
      </c>
      <c r="F1231" s="61" t="s">
        <v>214</v>
      </c>
    </row>
    <row r="1232" spans="1:6" ht="12.75" customHeight="1" x14ac:dyDescent="0.25">
      <c r="A1232" s="22" t="s">
        <v>729</v>
      </c>
      <c r="B1232" s="22" t="s">
        <v>263</v>
      </c>
      <c r="C1232" s="22" t="s">
        <v>2655</v>
      </c>
      <c r="D1232" s="61" t="s">
        <v>88</v>
      </c>
      <c r="F1232" s="61" t="s">
        <v>214</v>
      </c>
    </row>
    <row r="1233" spans="1:6" ht="12.75" customHeight="1" x14ac:dyDescent="0.25">
      <c r="A1233" s="22" t="s">
        <v>730</v>
      </c>
      <c r="B1233" s="22" t="s">
        <v>263</v>
      </c>
      <c r="C1233" s="22" t="s">
        <v>2656</v>
      </c>
      <c r="D1233" s="61" t="s">
        <v>88</v>
      </c>
      <c r="F1233" s="61" t="s">
        <v>214</v>
      </c>
    </row>
    <row r="1234" spans="1:6" ht="12.75" customHeight="1" x14ac:dyDescent="0.25">
      <c r="A1234" s="22" t="s">
        <v>731</v>
      </c>
      <c r="B1234" s="22" t="s">
        <v>263</v>
      </c>
      <c r="C1234" s="22" t="s">
        <v>2657</v>
      </c>
      <c r="D1234" s="61" t="s">
        <v>88</v>
      </c>
      <c r="F1234" s="61" t="s">
        <v>214</v>
      </c>
    </row>
    <row r="1235" spans="1:6" ht="12.75" customHeight="1" x14ac:dyDescent="0.25">
      <c r="A1235" s="22" t="s">
        <v>732</v>
      </c>
      <c r="B1235" s="22" t="s">
        <v>263</v>
      </c>
      <c r="C1235" s="22" t="s">
        <v>2658</v>
      </c>
      <c r="D1235" s="61" t="s">
        <v>88</v>
      </c>
      <c r="F1235" s="61" t="s">
        <v>214</v>
      </c>
    </row>
    <row r="1236" spans="1:6" ht="12.75" customHeight="1" x14ac:dyDescent="0.25">
      <c r="A1236" s="22" t="s">
        <v>733</v>
      </c>
      <c r="B1236" s="22" t="s">
        <v>263</v>
      </c>
      <c r="C1236" s="22" t="s">
        <v>2659</v>
      </c>
      <c r="D1236" s="61" t="s">
        <v>88</v>
      </c>
      <c r="F1236" s="61" t="s">
        <v>214</v>
      </c>
    </row>
    <row r="1237" spans="1:6" ht="12.75" customHeight="1" x14ac:dyDescent="0.25">
      <c r="A1237" s="22" t="s">
        <v>734</v>
      </c>
      <c r="B1237" s="22" t="s">
        <v>263</v>
      </c>
      <c r="C1237" s="22" t="s">
        <v>2660</v>
      </c>
      <c r="D1237" s="61" t="s">
        <v>88</v>
      </c>
      <c r="F1237" s="61" t="s">
        <v>214</v>
      </c>
    </row>
    <row r="1238" spans="1:6" ht="12.75" customHeight="1" x14ac:dyDescent="0.25">
      <c r="A1238" s="22" t="s">
        <v>736</v>
      </c>
      <c r="B1238" s="22" t="s">
        <v>263</v>
      </c>
      <c r="C1238" s="22" t="s">
        <v>2661</v>
      </c>
      <c r="D1238" s="61" t="s">
        <v>88</v>
      </c>
      <c r="F1238" s="61" t="s">
        <v>214</v>
      </c>
    </row>
    <row r="1239" spans="1:6" ht="12.75" customHeight="1" x14ac:dyDescent="0.25">
      <c r="A1239" s="22" t="s">
        <v>738</v>
      </c>
      <c r="B1239" s="22" t="s">
        <v>263</v>
      </c>
      <c r="C1239" s="22" t="s">
        <v>2662</v>
      </c>
      <c r="D1239" s="61" t="s">
        <v>88</v>
      </c>
      <c r="F1239" s="61" t="s">
        <v>214</v>
      </c>
    </row>
    <row r="1240" spans="1:6" ht="12.75" customHeight="1" x14ac:dyDescent="0.25">
      <c r="A1240" s="22" t="s">
        <v>740</v>
      </c>
      <c r="B1240" s="22" t="s">
        <v>263</v>
      </c>
      <c r="C1240" s="22" t="s">
        <v>2663</v>
      </c>
      <c r="D1240" s="61" t="s">
        <v>88</v>
      </c>
      <c r="F1240" s="61" t="s">
        <v>214</v>
      </c>
    </row>
    <row r="1241" spans="1:6" ht="12.75" customHeight="1" x14ac:dyDescent="0.25">
      <c r="A1241" s="22" t="s">
        <v>742</v>
      </c>
      <c r="B1241" s="22" t="s">
        <v>263</v>
      </c>
      <c r="C1241" s="22" t="s">
        <v>2664</v>
      </c>
      <c r="D1241" s="61" t="s">
        <v>88</v>
      </c>
      <c r="F1241" s="61" t="s">
        <v>214</v>
      </c>
    </row>
    <row r="1242" spans="1:6" ht="12.75" customHeight="1" x14ac:dyDescent="0.25">
      <c r="A1242" s="22" t="s">
        <v>744</v>
      </c>
      <c r="B1242" s="22" t="s">
        <v>263</v>
      </c>
      <c r="C1242" s="22" t="s">
        <v>2665</v>
      </c>
      <c r="D1242" s="61" t="s">
        <v>88</v>
      </c>
      <c r="F1242" s="61" t="s">
        <v>214</v>
      </c>
    </row>
    <row r="1243" spans="1:6" ht="12.75" customHeight="1" x14ac:dyDescent="0.25">
      <c r="A1243" s="22" t="s">
        <v>746</v>
      </c>
      <c r="B1243" s="22" t="s">
        <v>263</v>
      </c>
      <c r="C1243" s="22" t="s">
        <v>2666</v>
      </c>
      <c r="D1243" s="61" t="s">
        <v>88</v>
      </c>
      <c r="F1243" s="61" t="s">
        <v>214</v>
      </c>
    </row>
    <row r="1244" spans="1:6" ht="12.75" customHeight="1" x14ac:dyDescent="0.25">
      <c r="A1244" s="22" t="s">
        <v>748</v>
      </c>
      <c r="B1244" s="22" t="s">
        <v>263</v>
      </c>
      <c r="C1244" s="22" t="s">
        <v>2667</v>
      </c>
      <c r="D1244" s="61" t="s">
        <v>88</v>
      </c>
      <c r="F1244" s="61" t="s">
        <v>214</v>
      </c>
    </row>
    <row r="1245" spans="1:6" ht="12.75" customHeight="1" x14ac:dyDescent="0.25">
      <c r="A1245" s="22" t="s">
        <v>750</v>
      </c>
      <c r="B1245" s="22" t="s">
        <v>263</v>
      </c>
      <c r="C1245" s="22" t="s">
        <v>2668</v>
      </c>
      <c r="D1245" s="61" t="s">
        <v>88</v>
      </c>
      <c r="F1245" s="61" t="s">
        <v>214</v>
      </c>
    </row>
    <row r="1246" spans="1:6" ht="12.75" customHeight="1" x14ac:dyDescent="0.25">
      <c r="A1246" s="22" t="s">
        <v>752</v>
      </c>
      <c r="B1246" s="22" t="s">
        <v>263</v>
      </c>
      <c r="C1246" s="22" t="s">
        <v>2669</v>
      </c>
      <c r="D1246" s="61" t="s">
        <v>88</v>
      </c>
      <c r="F1246" s="61" t="s">
        <v>214</v>
      </c>
    </row>
    <row r="1247" spans="1:6" ht="12.75" customHeight="1" x14ac:dyDescent="0.25">
      <c r="A1247" s="22" t="s">
        <v>754</v>
      </c>
      <c r="B1247" s="22" t="s">
        <v>263</v>
      </c>
      <c r="C1247" s="22" t="s">
        <v>2670</v>
      </c>
      <c r="D1247" s="61" t="s">
        <v>88</v>
      </c>
      <c r="F1247" s="61" t="s">
        <v>214</v>
      </c>
    </row>
    <row r="1248" spans="1:6" ht="12.75" customHeight="1" x14ac:dyDescent="0.25">
      <c r="A1248" s="22" t="s">
        <v>756</v>
      </c>
      <c r="B1248" s="22" t="s">
        <v>263</v>
      </c>
      <c r="C1248" s="22" t="s">
        <v>2671</v>
      </c>
      <c r="D1248" s="61" t="s">
        <v>88</v>
      </c>
      <c r="F1248" s="61" t="s">
        <v>214</v>
      </c>
    </row>
    <row r="1249" spans="1:6" ht="12.75" customHeight="1" x14ac:dyDescent="0.25">
      <c r="A1249" s="22" t="s">
        <v>758</v>
      </c>
      <c r="B1249" s="22" t="s">
        <v>263</v>
      </c>
      <c r="C1249" s="22" t="s">
        <v>2672</v>
      </c>
      <c r="D1249" s="61" t="s">
        <v>88</v>
      </c>
      <c r="F1249" s="61" t="s">
        <v>214</v>
      </c>
    </row>
    <row r="1250" spans="1:6" ht="12.75" customHeight="1" x14ac:dyDescent="0.25">
      <c r="A1250" s="22" t="s">
        <v>760</v>
      </c>
      <c r="B1250" s="22" t="s">
        <v>263</v>
      </c>
      <c r="C1250" s="22" t="s">
        <v>2674</v>
      </c>
      <c r="D1250" s="61" t="s">
        <v>88</v>
      </c>
      <c r="F1250" s="61" t="s">
        <v>214</v>
      </c>
    </row>
    <row r="1251" spans="1:6" ht="12.75" customHeight="1" x14ac:dyDescent="0.25">
      <c r="A1251" s="22" t="s">
        <v>762</v>
      </c>
      <c r="B1251" s="22" t="s">
        <v>263</v>
      </c>
      <c r="C1251" s="22" t="s">
        <v>2676</v>
      </c>
      <c r="D1251" s="61" t="s">
        <v>88</v>
      </c>
      <c r="F1251" s="61" t="s">
        <v>214</v>
      </c>
    </row>
    <row r="1252" spans="1:6" ht="12.75" customHeight="1" x14ac:dyDescent="0.25">
      <c r="A1252" s="22" t="s">
        <v>764</v>
      </c>
      <c r="B1252" s="22" t="s">
        <v>263</v>
      </c>
      <c r="C1252" s="22" t="s">
        <v>2678</v>
      </c>
      <c r="D1252" s="61" t="s">
        <v>88</v>
      </c>
      <c r="F1252" s="61" t="s">
        <v>214</v>
      </c>
    </row>
    <row r="1253" spans="1:6" ht="12.75" customHeight="1" x14ac:dyDescent="0.25">
      <c r="A1253" s="22" t="s">
        <v>766</v>
      </c>
      <c r="B1253" s="22" t="s">
        <v>263</v>
      </c>
      <c r="C1253" s="22" t="s">
        <v>2680</v>
      </c>
      <c r="D1253" s="61" t="s">
        <v>88</v>
      </c>
      <c r="F1253" s="61" t="s">
        <v>214</v>
      </c>
    </row>
    <row r="1254" spans="1:6" ht="12.75" customHeight="1" x14ac:dyDescent="0.25">
      <c r="A1254" s="22" t="s">
        <v>768</v>
      </c>
      <c r="B1254" s="22" t="s">
        <v>263</v>
      </c>
      <c r="C1254" s="22" t="s">
        <v>2682</v>
      </c>
      <c r="D1254" s="61" t="s">
        <v>88</v>
      </c>
      <c r="F1254" s="61" t="s">
        <v>214</v>
      </c>
    </row>
    <row r="1255" spans="1:6" ht="12.75" customHeight="1" x14ac:dyDescent="0.25">
      <c r="A1255" s="22" t="s">
        <v>770</v>
      </c>
      <c r="B1255" s="22" t="s">
        <v>263</v>
      </c>
      <c r="C1255" s="22" t="s">
        <v>2684</v>
      </c>
      <c r="D1255" s="61" t="s">
        <v>88</v>
      </c>
      <c r="F1255" s="61" t="s">
        <v>214</v>
      </c>
    </row>
    <row r="1256" spans="1:6" ht="12.75" customHeight="1" x14ac:dyDescent="0.25">
      <c r="A1256" s="22" t="s">
        <v>819</v>
      </c>
      <c r="B1256" s="22" t="s">
        <v>264</v>
      </c>
      <c r="C1256" s="22" t="s">
        <v>2427</v>
      </c>
      <c r="D1256" s="61" t="s">
        <v>114</v>
      </c>
      <c r="F1256" s="22" t="s">
        <v>88</v>
      </c>
    </row>
    <row r="1257" spans="1:6" ht="12.75" customHeight="1" x14ac:dyDescent="0.25">
      <c r="A1257" s="22" t="s">
        <v>820</v>
      </c>
      <c r="B1257" s="22" t="s">
        <v>264</v>
      </c>
      <c r="C1257" s="22" t="s">
        <v>2687</v>
      </c>
      <c r="D1257" s="61" t="s">
        <v>114</v>
      </c>
      <c r="F1257" s="22" t="s">
        <v>88</v>
      </c>
    </row>
    <row r="1258" spans="1:6" ht="12.75" customHeight="1" x14ac:dyDescent="0.25">
      <c r="A1258" s="22" t="s">
        <v>821</v>
      </c>
      <c r="B1258" s="22" t="s">
        <v>264</v>
      </c>
      <c r="C1258" s="22" t="s">
        <v>2689</v>
      </c>
      <c r="D1258" s="61" t="s">
        <v>114</v>
      </c>
      <c r="F1258" s="22" t="s">
        <v>88</v>
      </c>
    </row>
    <row r="1259" spans="1:6" ht="12.75" customHeight="1" x14ac:dyDescent="0.25">
      <c r="A1259" s="22" t="s">
        <v>822</v>
      </c>
      <c r="B1259" s="22" t="s">
        <v>264</v>
      </c>
      <c r="C1259" s="22" t="s">
        <v>2691</v>
      </c>
      <c r="D1259" s="61" t="s">
        <v>114</v>
      </c>
      <c r="F1259" s="22" t="s">
        <v>88</v>
      </c>
    </row>
    <row r="1260" spans="1:6" ht="12.75" customHeight="1" x14ac:dyDescent="0.25">
      <c r="A1260" s="22" t="s">
        <v>823</v>
      </c>
      <c r="B1260" s="22" t="s">
        <v>264</v>
      </c>
      <c r="C1260" s="22" t="s">
        <v>2693</v>
      </c>
      <c r="D1260" s="61" t="s">
        <v>114</v>
      </c>
      <c r="F1260" s="22" t="s">
        <v>88</v>
      </c>
    </row>
    <row r="1261" spans="1:6" ht="12.75" customHeight="1" x14ac:dyDescent="0.25">
      <c r="A1261" s="22" t="s">
        <v>824</v>
      </c>
      <c r="B1261" s="22" t="s">
        <v>264</v>
      </c>
      <c r="C1261" s="22" t="s">
        <v>2695</v>
      </c>
      <c r="D1261" s="61" t="s">
        <v>114</v>
      </c>
      <c r="F1261" s="22" t="s">
        <v>88</v>
      </c>
    </row>
    <row r="1262" spans="1:6" ht="12.75" customHeight="1" x14ac:dyDescent="0.25">
      <c r="A1262" s="22" t="s">
        <v>825</v>
      </c>
      <c r="B1262" s="22" t="s">
        <v>264</v>
      </c>
      <c r="C1262" s="22" t="s">
        <v>2697</v>
      </c>
      <c r="D1262" s="61" t="s">
        <v>114</v>
      </c>
      <c r="F1262" s="22" t="s">
        <v>88</v>
      </c>
    </row>
    <row r="1263" spans="1:6" ht="12.75" customHeight="1" x14ac:dyDescent="0.25">
      <c r="A1263" s="22" t="s">
        <v>826</v>
      </c>
      <c r="B1263" s="22" t="s">
        <v>264</v>
      </c>
      <c r="C1263" s="22" t="s">
        <v>2699</v>
      </c>
      <c r="D1263" s="61" t="s">
        <v>114</v>
      </c>
      <c r="F1263" s="22" t="s">
        <v>88</v>
      </c>
    </row>
    <row r="1264" spans="1:6" ht="12.75" customHeight="1" x14ac:dyDescent="0.25">
      <c r="A1264" s="22" t="s">
        <v>829</v>
      </c>
      <c r="B1264" s="22" t="s">
        <v>264</v>
      </c>
      <c r="C1264" s="22" t="s">
        <v>2701</v>
      </c>
      <c r="D1264" s="61" t="s">
        <v>114</v>
      </c>
      <c r="F1264" s="22" t="s">
        <v>88</v>
      </c>
    </row>
    <row r="1265" spans="1:6" ht="12.75" customHeight="1" x14ac:dyDescent="0.25">
      <c r="A1265" s="22" t="s">
        <v>830</v>
      </c>
      <c r="B1265" s="22" t="s">
        <v>264</v>
      </c>
      <c r="C1265" s="22" t="s">
        <v>2703</v>
      </c>
      <c r="D1265" s="61" t="s">
        <v>114</v>
      </c>
      <c r="F1265" s="22" t="s">
        <v>88</v>
      </c>
    </row>
    <row r="1266" spans="1:6" ht="12.75" customHeight="1" x14ac:dyDescent="0.25">
      <c r="A1266" s="22" t="s">
        <v>832</v>
      </c>
      <c r="B1266" s="22" t="s">
        <v>264</v>
      </c>
      <c r="C1266" s="22" t="s">
        <v>2705</v>
      </c>
      <c r="D1266" s="61" t="s">
        <v>114</v>
      </c>
      <c r="E1266" s="22" t="s">
        <v>4053</v>
      </c>
      <c r="F1266" s="22" t="s">
        <v>88</v>
      </c>
    </row>
    <row r="1267" spans="1:6" ht="12.75" customHeight="1" x14ac:dyDescent="0.25">
      <c r="A1267" s="22" t="s">
        <v>833</v>
      </c>
      <c r="B1267" s="22" t="s">
        <v>264</v>
      </c>
      <c r="C1267" s="22" t="s">
        <v>2707</v>
      </c>
      <c r="D1267" s="61" t="s">
        <v>114</v>
      </c>
      <c r="F1267" s="22" t="s">
        <v>88</v>
      </c>
    </row>
    <row r="1268" spans="1:6" ht="12.75" customHeight="1" x14ac:dyDescent="0.25">
      <c r="A1268" s="22" t="s">
        <v>834</v>
      </c>
      <c r="B1268" s="22" t="s">
        <v>264</v>
      </c>
      <c r="C1268" s="22" t="s">
        <v>2709</v>
      </c>
      <c r="D1268" s="61" t="s">
        <v>114</v>
      </c>
      <c r="F1268" s="22" t="s">
        <v>88</v>
      </c>
    </row>
    <row r="1269" spans="1:6" ht="12.75" customHeight="1" x14ac:dyDescent="0.25">
      <c r="A1269" s="22" t="s">
        <v>835</v>
      </c>
      <c r="B1269" s="22" t="s">
        <v>264</v>
      </c>
      <c r="C1269" s="22" t="s">
        <v>2711</v>
      </c>
      <c r="D1269" s="61" t="s">
        <v>114</v>
      </c>
      <c r="F1269" s="22" t="s">
        <v>88</v>
      </c>
    </row>
    <row r="1270" spans="1:6" ht="12.75" customHeight="1" x14ac:dyDescent="0.25">
      <c r="A1270" s="22" t="s">
        <v>836</v>
      </c>
      <c r="B1270" s="22" t="s">
        <v>264</v>
      </c>
      <c r="C1270" s="22" t="s">
        <v>2713</v>
      </c>
      <c r="D1270" s="61" t="s">
        <v>114</v>
      </c>
      <c r="F1270" s="22" t="s">
        <v>88</v>
      </c>
    </row>
    <row r="1271" spans="1:6" ht="12.75" customHeight="1" x14ac:dyDescent="0.25">
      <c r="A1271" s="22" t="s">
        <v>838</v>
      </c>
      <c r="B1271" s="22" t="s">
        <v>264</v>
      </c>
      <c r="C1271" s="22" t="s">
        <v>2715</v>
      </c>
      <c r="D1271" s="61" t="s">
        <v>114</v>
      </c>
      <c r="F1271" s="22" t="s">
        <v>88</v>
      </c>
    </row>
    <row r="1272" spans="1:6" ht="12.75" customHeight="1" x14ac:dyDescent="0.25">
      <c r="A1272" s="22" t="s">
        <v>839</v>
      </c>
      <c r="B1272" s="22" t="s">
        <v>264</v>
      </c>
      <c r="C1272" s="22" t="s">
        <v>2717</v>
      </c>
      <c r="D1272" s="61" t="s">
        <v>114</v>
      </c>
      <c r="E1272" s="22" t="s">
        <v>4054</v>
      </c>
      <c r="F1272" s="22" t="s">
        <v>88</v>
      </c>
    </row>
    <row r="1273" spans="1:6" ht="12.75" customHeight="1" x14ac:dyDescent="0.25">
      <c r="A1273" s="22" t="s">
        <v>840</v>
      </c>
      <c r="B1273" s="22" t="s">
        <v>264</v>
      </c>
      <c r="C1273" s="22" t="s">
        <v>2719</v>
      </c>
      <c r="D1273" s="61" t="s">
        <v>114</v>
      </c>
      <c r="F1273" s="22" t="s">
        <v>88</v>
      </c>
    </row>
    <row r="1274" spans="1:6" ht="12.75" customHeight="1" x14ac:dyDescent="0.25">
      <c r="A1274" s="22" t="s">
        <v>841</v>
      </c>
      <c r="B1274" s="22" t="s">
        <v>264</v>
      </c>
      <c r="C1274" s="22" t="s">
        <v>2721</v>
      </c>
      <c r="D1274" s="61" t="s">
        <v>114</v>
      </c>
      <c r="F1274" s="22" t="s">
        <v>88</v>
      </c>
    </row>
    <row r="1275" spans="1:6" ht="12.75" customHeight="1" x14ac:dyDescent="0.25">
      <c r="A1275" s="22" t="s">
        <v>842</v>
      </c>
      <c r="B1275" s="22" t="s">
        <v>264</v>
      </c>
      <c r="C1275" s="22" t="s">
        <v>2723</v>
      </c>
      <c r="D1275" s="61" t="s">
        <v>114</v>
      </c>
      <c r="F1275" s="22" t="s">
        <v>88</v>
      </c>
    </row>
    <row r="1276" spans="1:6" ht="12.75" customHeight="1" x14ac:dyDescent="0.25">
      <c r="A1276" s="22" t="s">
        <v>843</v>
      </c>
      <c r="B1276" s="22" t="s">
        <v>264</v>
      </c>
      <c r="C1276" s="22" t="s">
        <v>2725</v>
      </c>
      <c r="D1276" s="61" t="s">
        <v>114</v>
      </c>
      <c r="E1276" s="22" t="s">
        <v>4055</v>
      </c>
      <c r="F1276" s="22" t="s">
        <v>88</v>
      </c>
    </row>
    <row r="1277" spans="1:6" ht="12.75" customHeight="1" x14ac:dyDescent="0.25">
      <c r="A1277" s="22" t="s">
        <v>844</v>
      </c>
      <c r="B1277" s="22" t="s">
        <v>264</v>
      </c>
      <c r="C1277" s="22" t="s">
        <v>2727</v>
      </c>
      <c r="D1277" s="61" t="s">
        <v>114</v>
      </c>
      <c r="F1277" s="22" t="s">
        <v>88</v>
      </c>
    </row>
    <row r="1278" spans="1:6" ht="12.75" customHeight="1" x14ac:dyDescent="0.25">
      <c r="A1278" s="22" t="s">
        <v>845</v>
      </c>
      <c r="B1278" s="22" t="s">
        <v>264</v>
      </c>
      <c r="C1278" s="22" t="s">
        <v>2729</v>
      </c>
      <c r="D1278" s="61" t="s">
        <v>114</v>
      </c>
      <c r="F1278" s="22" t="s">
        <v>88</v>
      </c>
    </row>
    <row r="1279" spans="1:6" ht="12.75" customHeight="1" x14ac:dyDescent="0.25">
      <c r="A1279" s="22" t="s">
        <v>846</v>
      </c>
      <c r="B1279" s="22" t="s">
        <v>264</v>
      </c>
      <c r="C1279" s="22" t="s">
        <v>2731</v>
      </c>
      <c r="D1279" s="61" t="s">
        <v>114</v>
      </c>
      <c r="F1279" s="22" t="s">
        <v>88</v>
      </c>
    </row>
    <row r="1280" spans="1:6" ht="12.75" customHeight="1" x14ac:dyDescent="0.25">
      <c r="A1280" s="22" t="s">
        <v>847</v>
      </c>
      <c r="B1280" s="22" t="s">
        <v>264</v>
      </c>
      <c r="C1280" s="22" t="s">
        <v>2733</v>
      </c>
      <c r="D1280" s="61" t="s">
        <v>114</v>
      </c>
      <c r="F1280" s="22" t="s">
        <v>88</v>
      </c>
    </row>
    <row r="1281" spans="1:6" ht="12.75" customHeight="1" x14ac:dyDescent="0.25">
      <c r="A1281" s="22" t="s">
        <v>849</v>
      </c>
      <c r="B1281" s="22" t="s">
        <v>264</v>
      </c>
      <c r="C1281" s="22" t="s">
        <v>2735</v>
      </c>
      <c r="D1281" s="61" t="s">
        <v>114</v>
      </c>
      <c r="F1281" s="22" t="s">
        <v>88</v>
      </c>
    </row>
    <row r="1282" spans="1:6" ht="15" customHeight="1" x14ac:dyDescent="0.25">
      <c r="A1282" s="22" t="s">
        <v>850</v>
      </c>
      <c r="B1282" s="22" t="s">
        <v>264</v>
      </c>
      <c r="C1282" s="22" t="s">
        <v>2737</v>
      </c>
      <c r="D1282" s="61" t="s">
        <v>114</v>
      </c>
      <c r="F1282" s="22" t="s">
        <v>88</v>
      </c>
    </row>
    <row r="1283" spans="1:6" ht="15" customHeight="1" x14ac:dyDescent="0.25">
      <c r="A1283" s="22" t="s">
        <v>852</v>
      </c>
      <c r="B1283" s="22" t="s">
        <v>264</v>
      </c>
      <c r="D1283" s="61" t="s">
        <v>114</v>
      </c>
      <c r="E1283" s="22" t="s">
        <v>4056</v>
      </c>
      <c r="F1283" s="22" t="s">
        <v>88</v>
      </c>
    </row>
    <row r="1284" spans="1:6" ht="12.75" customHeight="1" x14ac:dyDescent="0.25">
      <c r="A1284" s="22" t="s">
        <v>853</v>
      </c>
      <c r="B1284" s="22" t="s">
        <v>264</v>
      </c>
      <c r="C1284" s="22" t="s">
        <v>2739</v>
      </c>
      <c r="D1284" s="61" t="s">
        <v>114</v>
      </c>
      <c r="F1284" s="22" t="s">
        <v>88</v>
      </c>
    </row>
    <row r="1285" spans="1:6" ht="12.75" customHeight="1" x14ac:dyDescent="0.25">
      <c r="A1285" s="22" t="s">
        <v>854</v>
      </c>
      <c r="B1285" s="22" t="s">
        <v>264</v>
      </c>
      <c r="C1285" s="22" t="s">
        <v>2741</v>
      </c>
      <c r="D1285" s="61" t="s">
        <v>114</v>
      </c>
      <c r="F1285" s="22" t="s">
        <v>88</v>
      </c>
    </row>
    <row r="1286" spans="1:6" ht="12.75" customHeight="1" x14ac:dyDescent="0.25">
      <c r="A1286" s="22" t="s">
        <v>855</v>
      </c>
      <c r="B1286" s="22" t="s">
        <v>264</v>
      </c>
      <c r="C1286" s="22" t="s">
        <v>2742</v>
      </c>
      <c r="D1286" s="61" t="s">
        <v>114</v>
      </c>
      <c r="F1286" s="22" t="s">
        <v>88</v>
      </c>
    </row>
    <row r="1287" spans="1:6" ht="12.75" customHeight="1" x14ac:dyDescent="0.25">
      <c r="A1287" s="22" t="s">
        <v>856</v>
      </c>
      <c r="B1287" s="22" t="s">
        <v>264</v>
      </c>
      <c r="C1287" s="22" t="s">
        <v>2744</v>
      </c>
      <c r="D1287" s="61" t="s">
        <v>114</v>
      </c>
      <c r="F1287" s="22" t="s">
        <v>88</v>
      </c>
    </row>
    <row r="1288" spans="1:6" ht="12.75" customHeight="1" x14ac:dyDescent="0.25">
      <c r="A1288" s="22" t="s">
        <v>859</v>
      </c>
      <c r="B1288" s="22" t="s">
        <v>264</v>
      </c>
      <c r="C1288" s="22" t="s">
        <v>2746</v>
      </c>
      <c r="D1288" s="61" t="s">
        <v>114</v>
      </c>
      <c r="F1288" s="22" t="s">
        <v>88</v>
      </c>
    </row>
    <row r="1289" spans="1:6" ht="12.75" customHeight="1" x14ac:dyDescent="0.25">
      <c r="A1289" s="22" t="s">
        <v>860</v>
      </c>
      <c r="B1289" s="22" t="s">
        <v>264</v>
      </c>
      <c r="C1289" s="22" t="s">
        <v>2748</v>
      </c>
      <c r="D1289" s="61" t="s">
        <v>114</v>
      </c>
      <c r="F1289" s="22" t="s">
        <v>88</v>
      </c>
    </row>
    <row r="1290" spans="1:6" ht="15" customHeight="1" x14ac:dyDescent="0.25">
      <c r="A1290" s="22" t="s">
        <v>861</v>
      </c>
      <c r="B1290" s="22" t="s">
        <v>264</v>
      </c>
      <c r="C1290" s="22" t="s">
        <v>2750</v>
      </c>
      <c r="D1290" s="61" t="s">
        <v>114</v>
      </c>
      <c r="F1290" s="22" t="s">
        <v>88</v>
      </c>
    </row>
    <row r="1291" spans="1:6" ht="15" customHeight="1" x14ac:dyDescent="0.25">
      <c r="A1291" s="22" t="s">
        <v>862</v>
      </c>
      <c r="B1291" s="22" t="s">
        <v>264</v>
      </c>
      <c r="C1291" s="22" t="s">
        <v>2752</v>
      </c>
      <c r="D1291" s="61" t="s">
        <v>114</v>
      </c>
      <c r="F1291" s="22" t="s">
        <v>88</v>
      </c>
    </row>
    <row r="1292" spans="1:6" ht="12.75" customHeight="1" x14ac:dyDescent="0.25">
      <c r="A1292" s="22" t="s">
        <v>863</v>
      </c>
      <c r="B1292" s="22" t="s">
        <v>264</v>
      </c>
      <c r="C1292" s="22" t="s">
        <v>2754</v>
      </c>
      <c r="D1292" s="61" t="s">
        <v>114</v>
      </c>
      <c r="F1292" s="22" t="s">
        <v>88</v>
      </c>
    </row>
    <row r="1293" spans="1:6" ht="12.75" customHeight="1" x14ac:dyDescent="0.25">
      <c r="A1293" s="22" t="s">
        <v>864</v>
      </c>
      <c r="B1293" s="22" t="s">
        <v>264</v>
      </c>
      <c r="C1293" s="22" t="s">
        <v>2756</v>
      </c>
      <c r="D1293" s="61" t="s">
        <v>114</v>
      </c>
      <c r="F1293" s="22" t="s">
        <v>88</v>
      </c>
    </row>
    <row r="1294" spans="1:6" ht="12.75" customHeight="1" x14ac:dyDescent="0.25">
      <c r="A1294" s="22" t="s">
        <v>865</v>
      </c>
      <c r="B1294" s="22" t="s">
        <v>264</v>
      </c>
      <c r="C1294" s="22" t="s">
        <v>2758</v>
      </c>
      <c r="D1294" s="61" t="s">
        <v>114</v>
      </c>
      <c r="F1294" s="22" t="s">
        <v>88</v>
      </c>
    </row>
    <row r="1295" spans="1:6" ht="12.75" customHeight="1" x14ac:dyDescent="0.25">
      <c r="A1295" s="22" t="s">
        <v>866</v>
      </c>
      <c r="B1295" s="22" t="s">
        <v>264</v>
      </c>
      <c r="C1295" s="22" t="s">
        <v>2761</v>
      </c>
      <c r="D1295" s="61" t="s">
        <v>114</v>
      </c>
      <c r="F1295" s="22" t="s">
        <v>88</v>
      </c>
    </row>
    <row r="1296" spans="1:6" ht="12.75" customHeight="1" x14ac:dyDescent="0.25">
      <c r="A1296" s="22" t="s">
        <v>868</v>
      </c>
      <c r="B1296" s="22" t="s">
        <v>264</v>
      </c>
      <c r="C1296" s="22" t="s">
        <v>2764</v>
      </c>
      <c r="D1296" s="61" t="s">
        <v>114</v>
      </c>
      <c r="F1296" s="22" t="s">
        <v>88</v>
      </c>
    </row>
    <row r="1297" spans="1:6" ht="12.75" customHeight="1" x14ac:dyDescent="0.25">
      <c r="A1297" s="22" t="s">
        <v>870</v>
      </c>
      <c r="B1297" s="22" t="s">
        <v>264</v>
      </c>
      <c r="C1297" s="22" t="s">
        <v>2767</v>
      </c>
      <c r="D1297" s="61" t="s">
        <v>114</v>
      </c>
      <c r="F1297" s="22" t="s">
        <v>88</v>
      </c>
    </row>
    <row r="1298" spans="1:6" ht="12.75" customHeight="1" x14ac:dyDescent="0.25">
      <c r="A1298" s="22" t="s">
        <v>872</v>
      </c>
      <c r="B1298" s="22" t="s">
        <v>264</v>
      </c>
      <c r="C1298" s="22" t="s">
        <v>2770</v>
      </c>
      <c r="D1298" s="61" t="s">
        <v>114</v>
      </c>
      <c r="F1298" s="22" t="s">
        <v>88</v>
      </c>
    </row>
    <row r="1299" spans="1:6" ht="15" customHeight="1" x14ac:dyDescent="0.25">
      <c r="A1299" s="22" t="s">
        <v>874</v>
      </c>
      <c r="B1299" s="22" t="s">
        <v>264</v>
      </c>
      <c r="C1299" s="22" t="s">
        <v>2773</v>
      </c>
      <c r="D1299" s="61" t="s">
        <v>114</v>
      </c>
      <c r="F1299" s="22" t="s">
        <v>88</v>
      </c>
    </row>
    <row r="1300" spans="1:6" ht="15" customHeight="1" x14ac:dyDescent="0.25">
      <c r="A1300" s="22" t="s">
        <v>876</v>
      </c>
      <c r="B1300" s="22" t="s">
        <v>264</v>
      </c>
      <c r="C1300" s="22" t="s">
        <v>2776</v>
      </c>
      <c r="D1300" s="61" t="s">
        <v>114</v>
      </c>
      <c r="F1300" s="22" t="s">
        <v>88</v>
      </c>
    </row>
    <row r="1301" spans="1:6" ht="12.75" customHeight="1" x14ac:dyDescent="0.25">
      <c r="A1301" s="22" t="s">
        <v>878</v>
      </c>
      <c r="B1301" s="22" t="s">
        <v>264</v>
      </c>
      <c r="C1301" s="22" t="s">
        <v>2779</v>
      </c>
      <c r="D1301" s="61" t="s">
        <v>114</v>
      </c>
      <c r="F1301" s="22" t="s">
        <v>88</v>
      </c>
    </row>
    <row r="1302" spans="1:6" ht="12.75" customHeight="1" x14ac:dyDescent="0.25">
      <c r="A1302" s="22" t="s">
        <v>880</v>
      </c>
      <c r="B1302" s="22" t="s">
        <v>264</v>
      </c>
      <c r="C1302" s="22" t="s">
        <v>2782</v>
      </c>
      <c r="D1302" s="61" t="s">
        <v>114</v>
      </c>
      <c r="F1302" s="22" t="s">
        <v>88</v>
      </c>
    </row>
    <row r="1303" spans="1:6" ht="12.75" customHeight="1" x14ac:dyDescent="0.25">
      <c r="A1303" s="22" t="s">
        <v>882</v>
      </c>
      <c r="B1303" s="22" t="s">
        <v>264</v>
      </c>
      <c r="C1303" s="22" t="s">
        <v>2785</v>
      </c>
      <c r="D1303" s="61" t="s">
        <v>114</v>
      </c>
      <c r="F1303" s="22" t="s">
        <v>88</v>
      </c>
    </row>
    <row r="1304" spans="1:6" ht="12.75" customHeight="1" x14ac:dyDescent="0.25">
      <c r="A1304" s="22" t="s">
        <v>884</v>
      </c>
      <c r="B1304" s="22" t="s">
        <v>264</v>
      </c>
      <c r="C1304" s="22" t="s">
        <v>2788</v>
      </c>
      <c r="D1304" s="61" t="s">
        <v>114</v>
      </c>
      <c r="F1304" s="22" t="s">
        <v>88</v>
      </c>
    </row>
    <row r="1305" spans="1:6" ht="12.75" customHeight="1" x14ac:dyDescent="0.25">
      <c r="A1305" s="22" t="s">
        <v>886</v>
      </c>
      <c r="B1305" s="22" t="s">
        <v>264</v>
      </c>
      <c r="C1305" s="22" t="s">
        <v>2791</v>
      </c>
      <c r="D1305" s="61" t="s">
        <v>114</v>
      </c>
      <c r="F1305" s="22" t="s">
        <v>88</v>
      </c>
    </row>
    <row r="1306" spans="1:6" ht="12.75" customHeight="1" x14ac:dyDescent="0.25">
      <c r="A1306" s="22" t="s">
        <v>888</v>
      </c>
      <c r="B1306" s="22" t="s">
        <v>264</v>
      </c>
      <c r="C1306" s="22" t="s">
        <v>2794</v>
      </c>
      <c r="D1306" s="61" t="s">
        <v>114</v>
      </c>
      <c r="F1306" s="22" t="s">
        <v>88</v>
      </c>
    </row>
    <row r="1307" spans="1:6" ht="12.75" customHeight="1" x14ac:dyDescent="0.25">
      <c r="A1307" s="22" t="s">
        <v>890</v>
      </c>
      <c r="B1307" s="22" t="s">
        <v>294</v>
      </c>
      <c r="C1307" s="22" t="s">
        <v>2430</v>
      </c>
      <c r="D1307" s="61" t="s">
        <v>113</v>
      </c>
      <c r="F1307" s="61" t="s">
        <v>88</v>
      </c>
    </row>
    <row r="1308" spans="1:6" ht="15" customHeight="1" x14ac:dyDescent="0.25">
      <c r="A1308" s="22" t="s">
        <v>896</v>
      </c>
      <c r="B1308" s="22" t="s">
        <v>294</v>
      </c>
      <c r="C1308" s="22" t="s">
        <v>2807</v>
      </c>
      <c r="D1308" s="61" t="s">
        <v>113</v>
      </c>
      <c r="F1308" s="61" t="s">
        <v>88</v>
      </c>
    </row>
    <row r="1309" spans="1:6" ht="15" customHeight="1" x14ac:dyDescent="0.25">
      <c r="A1309" s="22" t="s">
        <v>898</v>
      </c>
      <c r="B1309" s="22" t="s">
        <v>294</v>
      </c>
      <c r="C1309" s="22" t="s">
        <v>2810</v>
      </c>
      <c r="D1309" s="61" t="s">
        <v>113</v>
      </c>
      <c r="F1309" s="61" t="s">
        <v>88</v>
      </c>
    </row>
    <row r="1310" spans="1:6" ht="12.75" customHeight="1" x14ac:dyDescent="0.25">
      <c r="A1310" s="22" t="s">
        <v>902</v>
      </c>
      <c r="B1310" s="22" t="s">
        <v>294</v>
      </c>
      <c r="C1310" s="22" t="s">
        <v>2813</v>
      </c>
      <c r="D1310" s="61" t="s">
        <v>113</v>
      </c>
      <c r="F1310" s="61" t="s">
        <v>88</v>
      </c>
    </row>
    <row r="1311" spans="1:6" ht="12.75" customHeight="1" x14ac:dyDescent="0.25">
      <c r="A1311" s="22" t="s">
        <v>908</v>
      </c>
      <c r="B1311" s="22" t="s">
        <v>294</v>
      </c>
      <c r="C1311" s="22" t="s">
        <v>2816</v>
      </c>
      <c r="D1311" s="61" t="s">
        <v>113</v>
      </c>
      <c r="F1311" s="61" t="s">
        <v>88</v>
      </c>
    </row>
    <row r="1312" spans="1:6" ht="12.75" customHeight="1" x14ac:dyDescent="0.25">
      <c r="A1312" s="22" t="s">
        <v>910</v>
      </c>
      <c r="B1312" s="22" t="s">
        <v>294</v>
      </c>
      <c r="C1312" s="22" t="s">
        <v>2819</v>
      </c>
      <c r="D1312" s="61" t="s">
        <v>113</v>
      </c>
      <c r="F1312" s="61" t="s">
        <v>88</v>
      </c>
    </row>
    <row r="1313" spans="1:6" ht="12.75" customHeight="1" x14ac:dyDescent="0.25">
      <c r="A1313" s="22" t="s">
        <v>912</v>
      </c>
      <c r="B1313" s="22" t="s">
        <v>294</v>
      </c>
      <c r="C1313" s="22" t="s">
        <v>2822</v>
      </c>
      <c r="D1313" s="61" t="s">
        <v>113</v>
      </c>
      <c r="F1313" s="61" t="s">
        <v>88</v>
      </c>
    </row>
    <row r="1314" spans="1:6" ht="12.75" customHeight="1" x14ac:dyDescent="0.25">
      <c r="A1314" s="22" t="s">
        <v>914</v>
      </c>
      <c r="B1314" s="22" t="s">
        <v>294</v>
      </c>
      <c r="C1314" s="22" t="s">
        <v>2825</v>
      </c>
      <c r="D1314" s="61" t="s">
        <v>113</v>
      </c>
      <c r="F1314" s="61" t="s">
        <v>88</v>
      </c>
    </row>
    <row r="1315" spans="1:6" ht="15" customHeight="1" x14ac:dyDescent="0.25">
      <c r="A1315" s="22" t="s">
        <v>916</v>
      </c>
      <c r="B1315" s="22" t="s">
        <v>294</v>
      </c>
      <c r="C1315" s="22" t="s">
        <v>2828</v>
      </c>
      <c r="D1315" s="61" t="s">
        <v>113</v>
      </c>
      <c r="F1315" s="61" t="s">
        <v>88</v>
      </c>
    </row>
    <row r="1316" spans="1:6" ht="15" customHeight="1" x14ac:dyDescent="0.25">
      <c r="A1316" s="22" t="s">
        <v>918</v>
      </c>
      <c r="B1316" s="22" t="s">
        <v>294</v>
      </c>
      <c r="C1316" s="22" t="s">
        <v>2831</v>
      </c>
      <c r="D1316" s="61" t="s">
        <v>113</v>
      </c>
      <c r="F1316" s="61" t="s">
        <v>88</v>
      </c>
    </row>
    <row r="1317" spans="1:6" ht="12.75" customHeight="1" x14ac:dyDescent="0.25">
      <c r="A1317" s="22" t="s">
        <v>920</v>
      </c>
      <c r="B1317" s="22" t="s">
        <v>294</v>
      </c>
      <c r="C1317" s="22" t="s">
        <v>2834</v>
      </c>
      <c r="D1317" s="61" t="s">
        <v>113</v>
      </c>
      <c r="F1317" s="61" t="s">
        <v>88</v>
      </c>
    </row>
    <row r="1318" spans="1:6" ht="12.75" customHeight="1" x14ac:dyDescent="0.25">
      <c r="A1318" s="22" t="s">
        <v>921</v>
      </c>
      <c r="B1318" s="22" t="s">
        <v>294</v>
      </c>
      <c r="C1318" s="22" t="s">
        <v>2837</v>
      </c>
      <c r="D1318" s="61" t="s">
        <v>113</v>
      </c>
      <c r="F1318" s="61" t="s">
        <v>88</v>
      </c>
    </row>
    <row r="1319" spans="1:6" ht="12.75" customHeight="1" x14ac:dyDescent="0.25">
      <c r="A1319" s="22" t="s">
        <v>923</v>
      </c>
      <c r="B1319" s="22" t="s">
        <v>294</v>
      </c>
      <c r="C1319" s="22" t="s">
        <v>2840</v>
      </c>
      <c r="D1319" s="61" t="s">
        <v>113</v>
      </c>
      <c r="F1319" s="61" t="s">
        <v>88</v>
      </c>
    </row>
    <row r="1320" spans="1:6" ht="12.75" customHeight="1" x14ac:dyDescent="0.25">
      <c r="A1320" s="22" t="s">
        <v>927</v>
      </c>
      <c r="B1320" s="22" t="s">
        <v>294</v>
      </c>
      <c r="C1320" s="22" t="s">
        <v>2843</v>
      </c>
      <c r="D1320" s="61" t="s">
        <v>113</v>
      </c>
      <c r="F1320" s="61" t="s">
        <v>88</v>
      </c>
    </row>
    <row r="1321" spans="1:6" ht="12.75" customHeight="1" x14ac:dyDescent="0.25">
      <c r="A1321" s="22" t="s">
        <v>929</v>
      </c>
      <c r="B1321" s="22" t="s">
        <v>294</v>
      </c>
      <c r="C1321" s="22" t="s">
        <v>2846</v>
      </c>
      <c r="D1321" s="61" t="s">
        <v>113</v>
      </c>
      <c r="F1321" s="61" t="s">
        <v>88</v>
      </c>
    </row>
    <row r="1322" spans="1:6" ht="12.75" customHeight="1" x14ac:dyDescent="0.25">
      <c r="A1322" s="22" t="s">
        <v>931</v>
      </c>
      <c r="B1322" s="22" t="s">
        <v>294</v>
      </c>
      <c r="C1322" s="22" t="s">
        <v>2848</v>
      </c>
      <c r="D1322" s="61" t="s">
        <v>113</v>
      </c>
      <c r="F1322" s="61" t="s">
        <v>88</v>
      </c>
    </row>
    <row r="1323" spans="1:6" ht="12.75" customHeight="1" x14ac:dyDescent="0.25">
      <c r="A1323" s="22" t="s">
        <v>933</v>
      </c>
      <c r="B1323" s="22" t="s">
        <v>294</v>
      </c>
      <c r="C1323" s="22" t="s">
        <v>2851</v>
      </c>
      <c r="D1323" s="61" t="s">
        <v>113</v>
      </c>
      <c r="F1323" s="61" t="s">
        <v>88</v>
      </c>
    </row>
    <row r="1324" spans="1:6" ht="15" customHeight="1" x14ac:dyDescent="0.25">
      <c r="A1324" s="22" t="s">
        <v>935</v>
      </c>
      <c r="B1324" s="22" t="s">
        <v>294</v>
      </c>
      <c r="C1324" s="22" t="s">
        <v>2854</v>
      </c>
      <c r="D1324" s="61" t="s">
        <v>113</v>
      </c>
      <c r="F1324" s="61" t="s">
        <v>88</v>
      </c>
    </row>
    <row r="1325" spans="1:6" ht="15" customHeight="1" x14ac:dyDescent="0.25">
      <c r="A1325" s="22" t="s">
        <v>937</v>
      </c>
      <c r="B1325" s="22" t="s">
        <v>294</v>
      </c>
      <c r="C1325" s="22" t="s">
        <v>2857</v>
      </c>
      <c r="D1325" s="61" t="s">
        <v>113</v>
      </c>
      <c r="F1325" s="61" t="s">
        <v>88</v>
      </c>
    </row>
    <row r="1326" spans="1:6" ht="12.75" customHeight="1" x14ac:dyDescent="0.25">
      <c r="A1326" s="22" t="s">
        <v>939</v>
      </c>
      <c r="B1326" s="22" t="s">
        <v>294</v>
      </c>
      <c r="C1326" s="22" t="s">
        <v>2860</v>
      </c>
      <c r="D1326" s="61" t="s">
        <v>113</v>
      </c>
      <c r="F1326" s="61" t="s">
        <v>88</v>
      </c>
    </row>
    <row r="1327" spans="1:6" ht="12.75" customHeight="1" x14ac:dyDescent="0.25">
      <c r="A1327" s="22" t="s">
        <v>941</v>
      </c>
      <c r="B1327" s="22" t="s">
        <v>294</v>
      </c>
      <c r="C1327" s="22" t="s">
        <v>2863</v>
      </c>
      <c r="D1327" s="61" t="s">
        <v>113</v>
      </c>
      <c r="F1327" s="61" t="s">
        <v>88</v>
      </c>
    </row>
    <row r="1328" spans="1:6" ht="12.75" customHeight="1" x14ac:dyDescent="0.25">
      <c r="A1328" s="22" t="s">
        <v>945</v>
      </c>
      <c r="B1328" s="22" t="s">
        <v>294</v>
      </c>
      <c r="C1328" s="22" t="s">
        <v>2866</v>
      </c>
      <c r="D1328" s="61" t="s">
        <v>113</v>
      </c>
      <c r="E1328" s="22" t="s">
        <v>4064</v>
      </c>
      <c r="F1328" s="61" t="s">
        <v>88</v>
      </c>
    </row>
    <row r="1329" spans="1:6" ht="12.75" customHeight="1" x14ac:dyDescent="0.25">
      <c r="A1329" s="22" t="s">
        <v>951</v>
      </c>
      <c r="B1329" s="22" t="s">
        <v>294</v>
      </c>
      <c r="C1329" s="22" t="s">
        <v>2869</v>
      </c>
      <c r="D1329" s="61" t="s">
        <v>113</v>
      </c>
      <c r="F1329" s="61" t="s">
        <v>88</v>
      </c>
    </row>
    <row r="1330" spans="1:6" ht="12.75" customHeight="1" x14ac:dyDescent="0.25">
      <c r="A1330" s="22" t="s">
        <v>953</v>
      </c>
      <c r="B1330" s="22" t="s">
        <v>294</v>
      </c>
      <c r="C1330" s="22" t="s">
        <v>2872</v>
      </c>
      <c r="D1330" s="61" t="s">
        <v>113</v>
      </c>
      <c r="F1330" s="61" t="s">
        <v>88</v>
      </c>
    </row>
    <row r="1331" spans="1:6" ht="12.75" customHeight="1" x14ac:dyDescent="0.25">
      <c r="A1331" s="22" t="s">
        <v>957</v>
      </c>
      <c r="B1331" s="22" t="s">
        <v>294</v>
      </c>
      <c r="C1331" s="22" t="s">
        <v>2875</v>
      </c>
      <c r="D1331" s="61" t="s">
        <v>113</v>
      </c>
      <c r="F1331" s="61" t="s">
        <v>88</v>
      </c>
    </row>
    <row r="1332" spans="1:6" ht="12.75" customHeight="1" x14ac:dyDescent="0.25">
      <c r="A1332" s="22" t="s">
        <v>961</v>
      </c>
      <c r="B1332" s="22" t="s">
        <v>294</v>
      </c>
      <c r="C1332" s="22" t="s">
        <v>2878</v>
      </c>
      <c r="D1332" s="61" t="s">
        <v>113</v>
      </c>
      <c r="F1332" s="61" t="s">
        <v>88</v>
      </c>
    </row>
    <row r="1333" spans="1:6" ht="12.75" customHeight="1" x14ac:dyDescent="0.25">
      <c r="A1333" s="22" t="s">
        <v>963</v>
      </c>
      <c r="B1333" s="22" t="s">
        <v>294</v>
      </c>
      <c r="C1333" s="22" t="s">
        <v>2881</v>
      </c>
      <c r="D1333" s="61" t="s">
        <v>113</v>
      </c>
      <c r="F1333" s="61" t="s">
        <v>88</v>
      </c>
    </row>
    <row r="1334" spans="1:6" ht="12.75" customHeight="1" x14ac:dyDescent="0.25">
      <c r="A1334" s="22" t="s">
        <v>969</v>
      </c>
      <c r="B1334" s="22" t="s">
        <v>294</v>
      </c>
      <c r="C1334" s="22" t="s">
        <v>2884</v>
      </c>
      <c r="D1334" s="61" t="s">
        <v>113</v>
      </c>
      <c r="F1334" s="61" t="s">
        <v>88</v>
      </c>
    </row>
    <row r="1335" spans="1:6" ht="12.75" customHeight="1" x14ac:dyDescent="0.25">
      <c r="A1335" s="22" t="s">
        <v>973</v>
      </c>
      <c r="B1335" s="22" t="s">
        <v>294</v>
      </c>
      <c r="C1335" s="22" t="s">
        <v>2887</v>
      </c>
      <c r="D1335" s="61" t="s">
        <v>113</v>
      </c>
      <c r="F1335" s="61" t="s">
        <v>88</v>
      </c>
    </row>
    <row r="1336" spans="1:6" ht="12.75" customHeight="1" x14ac:dyDescent="0.25">
      <c r="A1336" s="22" t="s">
        <v>975</v>
      </c>
      <c r="B1336" s="22" t="s">
        <v>294</v>
      </c>
      <c r="C1336" s="22" t="s">
        <v>2890</v>
      </c>
      <c r="D1336" s="61" t="s">
        <v>113</v>
      </c>
      <c r="F1336" s="61" t="s">
        <v>88</v>
      </c>
    </row>
    <row r="1337" spans="1:6" ht="12.75" customHeight="1" x14ac:dyDescent="0.25">
      <c r="A1337" s="22" t="s">
        <v>979</v>
      </c>
      <c r="B1337" s="22" t="s">
        <v>294</v>
      </c>
      <c r="C1337" s="22" t="s">
        <v>2893</v>
      </c>
      <c r="D1337" s="61" t="s">
        <v>113</v>
      </c>
      <c r="F1337" s="61" t="s">
        <v>88</v>
      </c>
    </row>
    <row r="1338" spans="1:6" ht="12.75" customHeight="1" x14ac:dyDescent="0.25">
      <c r="A1338" s="22" t="s">
        <v>981</v>
      </c>
      <c r="B1338" s="22" t="s">
        <v>294</v>
      </c>
      <c r="C1338" s="22" t="s">
        <v>2896</v>
      </c>
      <c r="D1338" s="61" t="s">
        <v>113</v>
      </c>
      <c r="F1338" s="61" t="s">
        <v>88</v>
      </c>
    </row>
    <row r="1339" spans="1:6" ht="12.75" customHeight="1" x14ac:dyDescent="0.25">
      <c r="A1339" s="22" t="s">
        <v>987</v>
      </c>
      <c r="B1339" s="22" t="s">
        <v>294</v>
      </c>
      <c r="C1339" s="22" t="s">
        <v>2899</v>
      </c>
      <c r="D1339" s="61" t="s">
        <v>113</v>
      </c>
      <c r="F1339" s="61" t="s">
        <v>88</v>
      </c>
    </row>
    <row r="1340" spans="1:6" ht="12.75" customHeight="1" x14ac:dyDescent="0.25">
      <c r="A1340" s="22" t="s">
        <v>989</v>
      </c>
      <c r="B1340" s="22" t="s">
        <v>294</v>
      </c>
      <c r="C1340" s="22" t="s">
        <v>2902</v>
      </c>
      <c r="D1340" s="61" t="s">
        <v>113</v>
      </c>
      <c r="F1340" s="61" t="s">
        <v>88</v>
      </c>
    </row>
    <row r="1341" spans="1:6" ht="12.75" customHeight="1" x14ac:dyDescent="0.25">
      <c r="A1341" s="22" t="s">
        <v>991</v>
      </c>
      <c r="B1341" s="22" t="s">
        <v>294</v>
      </c>
      <c r="C1341" s="22" t="s">
        <v>2904</v>
      </c>
      <c r="D1341" s="61" t="s">
        <v>113</v>
      </c>
      <c r="F1341" s="61" t="s">
        <v>88</v>
      </c>
    </row>
    <row r="1342" spans="1:6" ht="12.75" customHeight="1" x14ac:dyDescent="0.25">
      <c r="A1342" s="22" t="s">
        <v>995</v>
      </c>
      <c r="B1342" s="22" t="s">
        <v>294</v>
      </c>
      <c r="C1342" s="22" t="s">
        <v>2906</v>
      </c>
      <c r="D1342" s="61" t="s">
        <v>113</v>
      </c>
      <c r="F1342" s="61" t="s">
        <v>88</v>
      </c>
    </row>
    <row r="1343" spans="1:6" ht="12.75" customHeight="1" x14ac:dyDescent="0.25">
      <c r="A1343" s="22" t="s">
        <v>997</v>
      </c>
      <c r="B1343" s="22" t="s">
        <v>294</v>
      </c>
      <c r="C1343" s="22" t="s">
        <v>2908</v>
      </c>
      <c r="D1343" s="61" t="s">
        <v>113</v>
      </c>
      <c r="F1343" s="61" t="s">
        <v>88</v>
      </c>
    </row>
    <row r="1344" spans="1:6" ht="12.75" customHeight="1" x14ac:dyDescent="0.25">
      <c r="A1344" s="22" t="s">
        <v>999</v>
      </c>
      <c r="B1344" s="22" t="s">
        <v>294</v>
      </c>
      <c r="C1344" s="22" t="s">
        <v>2910</v>
      </c>
      <c r="D1344" s="61" t="s">
        <v>113</v>
      </c>
      <c r="F1344" s="61" t="s">
        <v>88</v>
      </c>
    </row>
    <row r="1345" spans="1:6" ht="12.75" customHeight="1" x14ac:dyDescent="0.25">
      <c r="A1345" s="22" t="s">
        <v>1001</v>
      </c>
      <c r="B1345" s="22" t="s">
        <v>294</v>
      </c>
      <c r="C1345" s="22" t="s">
        <v>2912</v>
      </c>
      <c r="D1345" s="61" t="s">
        <v>113</v>
      </c>
      <c r="F1345" s="61" t="s">
        <v>88</v>
      </c>
    </row>
    <row r="1346" spans="1:6" ht="12.75" customHeight="1" x14ac:dyDescent="0.25">
      <c r="A1346" s="22" t="s">
        <v>1004</v>
      </c>
      <c r="B1346" s="22" t="s">
        <v>294</v>
      </c>
      <c r="C1346" s="22" t="s">
        <v>2914</v>
      </c>
      <c r="D1346" s="61" t="s">
        <v>113</v>
      </c>
      <c r="F1346" s="61" t="s">
        <v>88</v>
      </c>
    </row>
    <row r="1347" spans="1:6" ht="12.75" customHeight="1" x14ac:dyDescent="0.25">
      <c r="A1347" s="22" t="s">
        <v>1013</v>
      </c>
      <c r="B1347" s="22" t="s">
        <v>301</v>
      </c>
      <c r="C1347" s="22" t="s">
        <v>2432</v>
      </c>
      <c r="D1347" s="61" t="s">
        <v>88</v>
      </c>
      <c r="F1347" s="61" t="s">
        <v>113</v>
      </c>
    </row>
    <row r="1348" spans="1:6" ht="12.75" customHeight="1" x14ac:dyDescent="0.25">
      <c r="A1348" s="22" t="s">
        <v>1016</v>
      </c>
      <c r="B1348" s="22" t="s">
        <v>301</v>
      </c>
      <c r="C1348" s="22" t="s">
        <v>2918</v>
      </c>
      <c r="D1348" s="61" t="s">
        <v>88</v>
      </c>
      <c r="F1348" s="61" t="s">
        <v>114</v>
      </c>
    </row>
    <row r="1349" spans="1:6" ht="12.75" customHeight="1" x14ac:dyDescent="0.25">
      <c r="A1349" s="22" t="s">
        <v>1019</v>
      </c>
      <c r="B1349" s="22" t="s">
        <v>301</v>
      </c>
      <c r="C1349" s="22" t="s">
        <v>2920</v>
      </c>
      <c r="D1349" s="61" t="s">
        <v>88</v>
      </c>
      <c r="F1349" s="61" t="s">
        <v>114</v>
      </c>
    </row>
    <row r="1350" spans="1:6" ht="12.75" customHeight="1" x14ac:dyDescent="0.25">
      <c r="A1350" s="22" t="s">
        <v>1022</v>
      </c>
      <c r="B1350" s="22" t="s">
        <v>301</v>
      </c>
      <c r="C1350" s="22" t="s">
        <v>2921</v>
      </c>
      <c r="D1350" s="61" t="s">
        <v>88</v>
      </c>
      <c r="F1350" s="61" t="s">
        <v>114</v>
      </c>
    </row>
    <row r="1351" spans="1:6" ht="12.75" customHeight="1" x14ac:dyDescent="0.25">
      <c r="A1351" s="22" t="s">
        <v>1025</v>
      </c>
      <c r="B1351" s="22" t="s">
        <v>301</v>
      </c>
      <c r="C1351" s="22" t="s">
        <v>2922</v>
      </c>
      <c r="D1351" s="61" t="s">
        <v>88</v>
      </c>
      <c r="F1351" s="61" t="s">
        <v>114</v>
      </c>
    </row>
    <row r="1352" spans="1:6" ht="12.75" customHeight="1" x14ac:dyDescent="0.25">
      <c r="A1352" s="22" t="s">
        <v>1028</v>
      </c>
      <c r="B1352" s="22" t="s">
        <v>301</v>
      </c>
      <c r="C1352" s="22" t="s">
        <v>2923</v>
      </c>
      <c r="D1352" s="61" t="s">
        <v>88</v>
      </c>
      <c r="F1352" s="61" t="s">
        <v>114</v>
      </c>
    </row>
    <row r="1353" spans="1:6" ht="12.75" customHeight="1" x14ac:dyDescent="0.25">
      <c r="A1353" s="22" t="s">
        <v>1031</v>
      </c>
      <c r="B1353" s="22" t="s">
        <v>301</v>
      </c>
      <c r="C1353" s="22" t="s">
        <v>2924</v>
      </c>
      <c r="D1353" s="61" t="s">
        <v>88</v>
      </c>
      <c r="F1353" s="61" t="s">
        <v>114</v>
      </c>
    </row>
    <row r="1354" spans="1:6" ht="12.75" customHeight="1" x14ac:dyDescent="0.25">
      <c r="A1354" s="22" t="s">
        <v>1034</v>
      </c>
      <c r="B1354" s="22" t="s">
        <v>301</v>
      </c>
      <c r="C1354" s="22" t="s">
        <v>2925</v>
      </c>
      <c r="D1354" s="61" t="s">
        <v>88</v>
      </c>
      <c r="F1354" s="61" t="s">
        <v>114</v>
      </c>
    </row>
    <row r="1355" spans="1:6" ht="12.75" customHeight="1" x14ac:dyDescent="0.25">
      <c r="A1355" s="22" t="s">
        <v>1037</v>
      </c>
      <c r="B1355" s="22" t="s">
        <v>301</v>
      </c>
      <c r="C1355" s="22" t="s">
        <v>2926</v>
      </c>
      <c r="D1355" s="61" t="s">
        <v>88</v>
      </c>
      <c r="F1355" s="61" t="s">
        <v>114</v>
      </c>
    </row>
    <row r="1356" spans="1:6" ht="12.75" customHeight="1" x14ac:dyDescent="0.25">
      <c r="A1356" s="22" t="s">
        <v>1043</v>
      </c>
      <c r="B1356" s="22" t="s">
        <v>301</v>
      </c>
      <c r="C1356" s="22" t="s">
        <v>2927</v>
      </c>
      <c r="D1356" s="61" t="s">
        <v>88</v>
      </c>
      <c r="F1356" s="61" t="s">
        <v>114</v>
      </c>
    </row>
    <row r="1357" spans="1:6" ht="12.75" customHeight="1" x14ac:dyDescent="0.25">
      <c r="A1357" s="22" t="s">
        <v>1046</v>
      </c>
      <c r="B1357" s="22" t="s">
        <v>301</v>
      </c>
      <c r="C1357" s="22" t="s">
        <v>2928</v>
      </c>
      <c r="D1357" s="61" t="s">
        <v>88</v>
      </c>
      <c r="F1357" s="61" t="s">
        <v>114</v>
      </c>
    </row>
    <row r="1358" spans="1:6" ht="12.75" customHeight="1" x14ac:dyDescent="0.25">
      <c r="A1358" s="22" t="s">
        <v>1049</v>
      </c>
      <c r="B1358" s="22" t="s">
        <v>301</v>
      </c>
      <c r="C1358" s="22" t="s">
        <v>2929</v>
      </c>
      <c r="D1358" s="61" t="s">
        <v>88</v>
      </c>
      <c r="F1358" s="61" t="s">
        <v>114</v>
      </c>
    </row>
    <row r="1359" spans="1:6" ht="12.75" customHeight="1" x14ac:dyDescent="0.25">
      <c r="A1359" s="22" t="s">
        <v>1052</v>
      </c>
      <c r="B1359" s="22" t="s">
        <v>301</v>
      </c>
      <c r="C1359" s="22" t="s">
        <v>2930</v>
      </c>
      <c r="D1359" s="61" t="s">
        <v>88</v>
      </c>
      <c r="F1359" s="61" t="s">
        <v>114</v>
      </c>
    </row>
    <row r="1360" spans="1:6" ht="12.75" customHeight="1" x14ac:dyDescent="0.25">
      <c r="A1360" s="22" t="s">
        <v>1055</v>
      </c>
      <c r="B1360" s="22" t="s">
        <v>301</v>
      </c>
      <c r="C1360" s="22" t="s">
        <v>2931</v>
      </c>
      <c r="D1360" s="61" t="s">
        <v>88</v>
      </c>
      <c r="E1360" s="22" t="s">
        <v>4080</v>
      </c>
      <c r="F1360" s="61" t="s">
        <v>114</v>
      </c>
    </row>
    <row r="1361" spans="1:6" ht="12.75" customHeight="1" x14ac:dyDescent="0.25">
      <c r="A1361" s="22" t="s">
        <v>1061</v>
      </c>
      <c r="B1361" s="22" t="s">
        <v>301</v>
      </c>
      <c r="C1361" s="22" t="s">
        <v>2932</v>
      </c>
      <c r="D1361" s="61" t="s">
        <v>88</v>
      </c>
      <c r="F1361" s="61" t="s">
        <v>114</v>
      </c>
    </row>
    <row r="1362" spans="1:6" ht="12.75" customHeight="1" x14ac:dyDescent="0.25">
      <c r="A1362" s="22" t="s">
        <v>1064</v>
      </c>
      <c r="B1362" s="22" t="s">
        <v>301</v>
      </c>
      <c r="C1362" s="22" t="s">
        <v>2933</v>
      </c>
      <c r="D1362" s="61" t="s">
        <v>88</v>
      </c>
      <c r="F1362" s="61" t="s">
        <v>114</v>
      </c>
    </row>
    <row r="1363" spans="1:6" ht="12.75" customHeight="1" x14ac:dyDescent="0.25">
      <c r="A1363" s="22" t="s">
        <v>1070</v>
      </c>
      <c r="B1363" s="22" t="s">
        <v>301</v>
      </c>
      <c r="D1363" s="61" t="s">
        <v>88</v>
      </c>
      <c r="E1363" s="22" t="s">
        <v>4081</v>
      </c>
      <c r="F1363" s="61" t="s">
        <v>114</v>
      </c>
    </row>
    <row r="1364" spans="1:6" ht="12.75" customHeight="1" x14ac:dyDescent="0.25">
      <c r="A1364" s="22" t="s">
        <v>1073</v>
      </c>
      <c r="B1364" s="22" t="s">
        <v>301</v>
      </c>
      <c r="C1364" s="22" t="s">
        <v>2934</v>
      </c>
      <c r="D1364" s="61" t="s">
        <v>88</v>
      </c>
      <c r="F1364" s="61" t="s">
        <v>114</v>
      </c>
    </row>
    <row r="1365" spans="1:6" ht="12.75" customHeight="1" x14ac:dyDescent="0.25">
      <c r="A1365" s="22" t="s">
        <v>1076</v>
      </c>
      <c r="B1365" s="22" t="s">
        <v>301</v>
      </c>
      <c r="C1365" s="22" t="s">
        <v>2935</v>
      </c>
      <c r="D1365" s="61" t="s">
        <v>88</v>
      </c>
      <c r="F1365" s="61" t="s">
        <v>114</v>
      </c>
    </row>
    <row r="1366" spans="1:6" ht="12.75" customHeight="1" x14ac:dyDescent="0.25">
      <c r="A1366" s="22" t="s">
        <v>1079</v>
      </c>
      <c r="B1366" s="22" t="s">
        <v>301</v>
      </c>
      <c r="C1366" s="22" t="s">
        <v>2936</v>
      </c>
      <c r="D1366" s="61" t="s">
        <v>88</v>
      </c>
      <c r="F1366" s="61" t="s">
        <v>114</v>
      </c>
    </row>
    <row r="1367" spans="1:6" ht="12.75" customHeight="1" x14ac:dyDescent="0.25">
      <c r="A1367" s="22" t="s">
        <v>1082</v>
      </c>
      <c r="B1367" s="22" t="s">
        <v>301</v>
      </c>
      <c r="C1367" s="22" t="s">
        <v>2937</v>
      </c>
      <c r="D1367" s="61" t="s">
        <v>88</v>
      </c>
      <c r="F1367" s="61" t="s">
        <v>114</v>
      </c>
    </row>
    <row r="1368" spans="1:6" ht="12.75" customHeight="1" x14ac:dyDescent="0.25">
      <c r="A1368" s="22" t="s">
        <v>1085</v>
      </c>
      <c r="B1368" s="22" t="s">
        <v>301</v>
      </c>
      <c r="C1368" s="22" t="s">
        <v>2938</v>
      </c>
      <c r="D1368" s="61" t="s">
        <v>88</v>
      </c>
      <c r="F1368" s="61" t="s">
        <v>114</v>
      </c>
    </row>
    <row r="1369" spans="1:6" ht="12.75" customHeight="1" x14ac:dyDescent="0.25">
      <c r="A1369" s="22" t="s">
        <v>1091</v>
      </c>
      <c r="B1369" s="22" t="s">
        <v>301</v>
      </c>
      <c r="C1369" s="22" t="s">
        <v>2939</v>
      </c>
      <c r="D1369" s="61" t="s">
        <v>88</v>
      </c>
      <c r="F1369" s="61" t="s">
        <v>114</v>
      </c>
    </row>
    <row r="1370" spans="1:6" ht="12.75" customHeight="1" x14ac:dyDescent="0.25">
      <c r="A1370" s="22" t="s">
        <v>1094</v>
      </c>
      <c r="B1370" s="22" t="s">
        <v>301</v>
      </c>
      <c r="C1370" s="22" t="s">
        <v>2940</v>
      </c>
      <c r="D1370" s="61" t="s">
        <v>88</v>
      </c>
      <c r="F1370" s="61" t="s">
        <v>114</v>
      </c>
    </row>
    <row r="1371" spans="1:6" ht="12.75" customHeight="1" x14ac:dyDescent="0.25">
      <c r="A1371" s="22" t="s">
        <v>1103</v>
      </c>
      <c r="B1371" s="22" t="s">
        <v>301</v>
      </c>
      <c r="C1371" s="22" t="s">
        <v>2941</v>
      </c>
      <c r="D1371" s="61" t="s">
        <v>88</v>
      </c>
      <c r="F1371" s="61" t="s">
        <v>114</v>
      </c>
    </row>
    <row r="1372" spans="1:6" ht="12.75" customHeight="1" x14ac:dyDescent="0.25">
      <c r="A1372" s="22" t="s">
        <v>1106</v>
      </c>
      <c r="B1372" s="22" t="s">
        <v>301</v>
      </c>
      <c r="C1372" s="22" t="s">
        <v>2942</v>
      </c>
      <c r="D1372" s="61" t="s">
        <v>88</v>
      </c>
      <c r="F1372" s="61" t="s">
        <v>114</v>
      </c>
    </row>
    <row r="1373" spans="1:6" ht="12.75" customHeight="1" x14ac:dyDescent="0.25">
      <c r="A1373" s="22" t="s">
        <v>1109</v>
      </c>
      <c r="B1373" s="22" t="s">
        <v>301</v>
      </c>
      <c r="C1373" s="22" t="s">
        <v>2943</v>
      </c>
      <c r="D1373" s="61" t="s">
        <v>88</v>
      </c>
      <c r="F1373" s="61" t="s">
        <v>114</v>
      </c>
    </row>
    <row r="1374" spans="1:6" ht="12.75" customHeight="1" x14ac:dyDescent="0.25">
      <c r="A1374" s="22" t="s">
        <v>1112</v>
      </c>
      <c r="B1374" s="22" t="s">
        <v>301</v>
      </c>
      <c r="C1374" s="22" t="s">
        <v>2944</v>
      </c>
      <c r="D1374" s="61" t="s">
        <v>88</v>
      </c>
      <c r="F1374" s="61" t="s">
        <v>114</v>
      </c>
    </row>
    <row r="1375" spans="1:6" ht="12.75" customHeight="1" x14ac:dyDescent="0.25">
      <c r="A1375" s="22" t="s">
        <v>1115</v>
      </c>
      <c r="B1375" s="22" t="s">
        <v>301</v>
      </c>
      <c r="C1375" s="22" t="s">
        <v>2945</v>
      </c>
      <c r="D1375" s="61" t="s">
        <v>88</v>
      </c>
      <c r="F1375" s="61" t="s">
        <v>114</v>
      </c>
    </row>
    <row r="1376" spans="1:6" ht="12.75" customHeight="1" x14ac:dyDescent="0.25">
      <c r="A1376" s="22" t="s">
        <v>1118</v>
      </c>
      <c r="B1376" s="22" t="s">
        <v>301</v>
      </c>
      <c r="C1376" s="22" t="s">
        <v>2946</v>
      </c>
      <c r="D1376" s="61" t="s">
        <v>88</v>
      </c>
      <c r="F1376" s="61" t="s">
        <v>114</v>
      </c>
    </row>
    <row r="1377" spans="1:6" ht="12.75" customHeight="1" x14ac:dyDescent="0.25">
      <c r="A1377" s="22" t="s">
        <v>1121</v>
      </c>
      <c r="B1377" s="22" t="s">
        <v>301</v>
      </c>
      <c r="C1377" s="22" t="s">
        <v>2947</v>
      </c>
      <c r="D1377" s="61" t="s">
        <v>88</v>
      </c>
      <c r="F1377" s="61" t="s">
        <v>114</v>
      </c>
    </row>
    <row r="1378" spans="1:6" ht="12.75" customHeight="1" x14ac:dyDescent="0.25">
      <c r="A1378" s="22" t="s">
        <v>1124</v>
      </c>
      <c r="B1378" s="22" t="s">
        <v>301</v>
      </c>
      <c r="C1378" s="22" t="s">
        <v>2948</v>
      </c>
      <c r="D1378" s="61" t="s">
        <v>88</v>
      </c>
      <c r="F1378" s="61" t="s">
        <v>114</v>
      </c>
    </row>
    <row r="1379" spans="1:6" ht="12.75" customHeight="1" x14ac:dyDescent="0.25">
      <c r="A1379" s="22" t="s">
        <v>1128</v>
      </c>
      <c r="B1379" s="22" t="s">
        <v>301</v>
      </c>
      <c r="C1379" s="22" t="s">
        <v>2949</v>
      </c>
      <c r="D1379" s="61" t="s">
        <v>88</v>
      </c>
      <c r="F1379" s="61" t="s">
        <v>114</v>
      </c>
    </row>
    <row r="1380" spans="1:6" ht="12.75" customHeight="1" x14ac:dyDescent="0.25">
      <c r="A1380" s="22" t="s">
        <v>1129</v>
      </c>
      <c r="B1380" s="22" t="s">
        <v>301</v>
      </c>
      <c r="C1380" s="22" t="s">
        <v>2950</v>
      </c>
      <c r="D1380" s="61" t="s">
        <v>88</v>
      </c>
      <c r="F1380" s="61" t="s">
        <v>114</v>
      </c>
    </row>
    <row r="1381" spans="1:6" ht="12.75" customHeight="1" x14ac:dyDescent="0.25">
      <c r="A1381" s="22" t="s">
        <v>1130</v>
      </c>
      <c r="B1381" s="22" t="s">
        <v>301</v>
      </c>
      <c r="C1381" s="22" t="s">
        <v>2951</v>
      </c>
      <c r="D1381" s="61" t="s">
        <v>88</v>
      </c>
      <c r="F1381" s="61" t="s">
        <v>114</v>
      </c>
    </row>
    <row r="1382" spans="1:6" ht="12.75" customHeight="1" x14ac:dyDescent="0.25">
      <c r="A1382" s="22" t="s">
        <v>1131</v>
      </c>
      <c r="B1382" s="22" t="s">
        <v>301</v>
      </c>
      <c r="C1382" s="22" t="s">
        <v>2952</v>
      </c>
      <c r="D1382" s="61" t="s">
        <v>88</v>
      </c>
      <c r="F1382" s="61" t="s">
        <v>114</v>
      </c>
    </row>
    <row r="1383" spans="1:6" ht="12.75" customHeight="1" x14ac:dyDescent="0.25">
      <c r="A1383" s="22" t="s">
        <v>1132</v>
      </c>
      <c r="B1383" s="22" t="s">
        <v>301</v>
      </c>
      <c r="C1383" s="22" t="s">
        <v>2953</v>
      </c>
      <c r="D1383" s="61" t="s">
        <v>88</v>
      </c>
      <c r="F1383" s="61" t="s">
        <v>114</v>
      </c>
    </row>
    <row r="1384" spans="1:6" ht="12.75" customHeight="1" x14ac:dyDescent="0.25">
      <c r="A1384" s="22" t="s">
        <v>1133</v>
      </c>
      <c r="B1384" s="22" t="s">
        <v>301</v>
      </c>
      <c r="C1384" s="22" t="s">
        <v>2954</v>
      </c>
      <c r="D1384" s="61" t="s">
        <v>88</v>
      </c>
      <c r="F1384" s="61" t="s">
        <v>114</v>
      </c>
    </row>
    <row r="1385" spans="1:6" ht="12.75" customHeight="1" x14ac:dyDescent="0.25">
      <c r="A1385" s="22" t="s">
        <v>1134</v>
      </c>
      <c r="B1385" s="22" t="s">
        <v>301</v>
      </c>
      <c r="C1385" s="22" t="s">
        <v>2955</v>
      </c>
      <c r="D1385" s="61" t="s">
        <v>88</v>
      </c>
      <c r="F1385" s="61" t="s">
        <v>114</v>
      </c>
    </row>
    <row r="1386" spans="1:6" ht="12.75" customHeight="1" x14ac:dyDescent="0.25">
      <c r="A1386" s="22" t="s">
        <v>1135</v>
      </c>
      <c r="B1386" s="22" t="s">
        <v>301</v>
      </c>
      <c r="C1386" s="22" t="s">
        <v>2956</v>
      </c>
      <c r="D1386" s="61" t="s">
        <v>88</v>
      </c>
      <c r="F1386" s="61" t="s">
        <v>114</v>
      </c>
    </row>
    <row r="1387" spans="1:6" ht="12.75" customHeight="1" x14ac:dyDescent="0.25">
      <c r="A1387" s="22" t="s">
        <v>1137</v>
      </c>
      <c r="B1387" s="22" t="s">
        <v>301</v>
      </c>
      <c r="C1387" s="22" t="s">
        <v>2957</v>
      </c>
      <c r="D1387" s="61" t="s">
        <v>88</v>
      </c>
      <c r="F1387" s="61" t="s">
        <v>114</v>
      </c>
    </row>
    <row r="1388" spans="1:6" ht="12.75" customHeight="1" x14ac:dyDescent="0.25">
      <c r="A1388" s="22" t="s">
        <v>1138</v>
      </c>
      <c r="B1388" s="22" t="s">
        <v>301</v>
      </c>
      <c r="C1388" s="22" t="s">
        <v>2958</v>
      </c>
      <c r="D1388" s="61" t="s">
        <v>88</v>
      </c>
      <c r="F1388" s="61" t="s">
        <v>114</v>
      </c>
    </row>
    <row r="1389" spans="1:6" ht="12.75" customHeight="1" x14ac:dyDescent="0.25">
      <c r="A1389" s="22" t="s">
        <v>1139</v>
      </c>
      <c r="B1389" s="22" t="s">
        <v>301</v>
      </c>
      <c r="C1389" s="22" t="s">
        <v>2959</v>
      </c>
      <c r="D1389" s="61" t="s">
        <v>88</v>
      </c>
      <c r="F1389" s="61" t="s">
        <v>114</v>
      </c>
    </row>
    <row r="1390" spans="1:6" ht="12.75" customHeight="1" x14ac:dyDescent="0.25">
      <c r="A1390" s="22" t="s">
        <v>1140</v>
      </c>
      <c r="B1390" s="22" t="s">
        <v>301</v>
      </c>
      <c r="C1390" s="22" t="s">
        <v>2960</v>
      </c>
      <c r="D1390" s="61" t="s">
        <v>88</v>
      </c>
      <c r="F1390" s="61" t="s">
        <v>114</v>
      </c>
    </row>
    <row r="1391" spans="1:6" ht="12.75" customHeight="1" x14ac:dyDescent="0.25">
      <c r="A1391" s="22" t="s">
        <v>1141</v>
      </c>
      <c r="B1391" s="22" t="s">
        <v>301</v>
      </c>
      <c r="C1391" s="22" t="s">
        <v>2961</v>
      </c>
      <c r="D1391" s="61" t="s">
        <v>88</v>
      </c>
      <c r="F1391" s="61" t="s">
        <v>114</v>
      </c>
    </row>
    <row r="1392" spans="1:6" ht="12.75" customHeight="1" x14ac:dyDescent="0.25">
      <c r="A1392" s="22" t="s">
        <v>1142</v>
      </c>
      <c r="B1392" s="22" t="s">
        <v>301</v>
      </c>
      <c r="C1392" s="22" t="s">
        <v>2962</v>
      </c>
      <c r="D1392" s="61" t="s">
        <v>88</v>
      </c>
      <c r="F1392" s="61" t="s">
        <v>114</v>
      </c>
    </row>
    <row r="1393" spans="1:6" ht="12.75" customHeight="1" x14ac:dyDescent="0.25">
      <c r="A1393" s="22" t="s">
        <v>1143</v>
      </c>
      <c r="B1393" s="22" t="s">
        <v>301</v>
      </c>
      <c r="C1393" s="22" t="s">
        <v>2963</v>
      </c>
      <c r="D1393" s="61" t="s">
        <v>88</v>
      </c>
      <c r="F1393" s="61" t="s">
        <v>114</v>
      </c>
    </row>
    <row r="1394" spans="1:6" ht="12.75" customHeight="1" x14ac:dyDescent="0.25">
      <c r="A1394" s="22" t="s">
        <v>1144</v>
      </c>
      <c r="B1394" s="22" t="s">
        <v>301</v>
      </c>
      <c r="C1394" s="22" t="s">
        <v>2964</v>
      </c>
      <c r="D1394" s="61" t="s">
        <v>88</v>
      </c>
      <c r="F1394" s="61" t="s">
        <v>114</v>
      </c>
    </row>
    <row r="1395" spans="1:6" ht="12.75" customHeight="1" x14ac:dyDescent="0.25">
      <c r="A1395" s="22" t="s">
        <v>1145</v>
      </c>
      <c r="B1395" s="22" t="s">
        <v>301</v>
      </c>
      <c r="C1395" s="22" t="s">
        <v>2965</v>
      </c>
      <c r="D1395" s="61" t="s">
        <v>88</v>
      </c>
      <c r="F1395" s="61" t="s">
        <v>114</v>
      </c>
    </row>
    <row r="1396" spans="1:6" ht="12.75" customHeight="1" x14ac:dyDescent="0.25">
      <c r="A1396" s="22" t="s">
        <v>1146</v>
      </c>
      <c r="B1396" s="22" t="s">
        <v>301</v>
      </c>
      <c r="C1396" s="22" t="s">
        <v>2966</v>
      </c>
      <c r="D1396" s="61" t="s">
        <v>88</v>
      </c>
      <c r="F1396" s="61" t="s">
        <v>114</v>
      </c>
    </row>
    <row r="1397" spans="1:6" ht="12.75" customHeight="1" x14ac:dyDescent="0.25">
      <c r="A1397" s="22" t="s">
        <v>4446</v>
      </c>
      <c r="B1397" s="22" t="s">
        <v>261</v>
      </c>
      <c r="C1397" s="22" t="s">
        <v>5001</v>
      </c>
      <c r="D1397" s="61" t="s">
        <v>88</v>
      </c>
    </row>
    <row r="1398" spans="1:6" ht="12.75" customHeight="1" x14ac:dyDescent="0.25">
      <c r="A1398" s="22" t="s">
        <v>4448</v>
      </c>
      <c r="B1398" s="22" t="s">
        <v>261</v>
      </c>
      <c r="C1398" s="22" t="s">
        <v>5002</v>
      </c>
      <c r="D1398" s="61" t="s">
        <v>88</v>
      </c>
    </row>
    <row r="1399" spans="1:6" ht="12.75" customHeight="1" x14ac:dyDescent="0.25">
      <c r="A1399" s="22" t="s">
        <v>4450</v>
      </c>
      <c r="B1399" s="22" t="s">
        <v>261</v>
      </c>
      <c r="C1399" s="22" t="s">
        <v>5003</v>
      </c>
      <c r="D1399" s="61" t="s">
        <v>88</v>
      </c>
    </row>
    <row r="1400" spans="1:6" ht="12.75" customHeight="1" x14ac:dyDescent="0.25">
      <c r="A1400" s="22" t="s">
        <v>4452</v>
      </c>
      <c r="B1400" s="22" t="s">
        <v>261</v>
      </c>
      <c r="C1400" s="22" t="s">
        <v>5004</v>
      </c>
      <c r="D1400" s="61" t="s">
        <v>88</v>
      </c>
    </row>
    <row r="1401" spans="1:6" ht="12.75" customHeight="1" x14ac:dyDescent="0.25">
      <c r="A1401" s="22" t="s">
        <v>4454</v>
      </c>
      <c r="B1401" s="22" t="s">
        <v>261</v>
      </c>
      <c r="C1401" s="22" t="s">
        <v>5005</v>
      </c>
      <c r="D1401" s="61" t="s">
        <v>88</v>
      </c>
    </row>
    <row r="1402" spans="1:6" ht="12.75" customHeight="1" x14ac:dyDescent="0.25">
      <c r="A1402" s="22" t="s">
        <v>4781</v>
      </c>
      <c r="B1402" s="22" t="s">
        <v>263</v>
      </c>
      <c r="C1402" s="22" t="s">
        <v>5199</v>
      </c>
      <c r="D1402" s="61" t="s">
        <v>88</v>
      </c>
    </row>
    <row r="1403" spans="1:6" ht="12.75" customHeight="1" x14ac:dyDescent="0.25">
      <c r="A1403" s="22" t="s">
        <v>4782</v>
      </c>
      <c r="B1403" s="22" t="s">
        <v>263</v>
      </c>
      <c r="C1403" s="22" t="s">
        <v>5200</v>
      </c>
      <c r="D1403" s="61" t="s">
        <v>88</v>
      </c>
    </row>
    <row r="1404" spans="1:6" ht="12.75" customHeight="1" x14ac:dyDescent="0.25">
      <c r="A1404" s="22" t="s">
        <v>4784</v>
      </c>
      <c r="B1404" s="22" t="s">
        <v>263</v>
      </c>
      <c r="C1404" s="22" t="s">
        <v>5201</v>
      </c>
      <c r="D1404" s="61" t="s">
        <v>88</v>
      </c>
    </row>
    <row r="1405" spans="1:6" ht="12.75" customHeight="1" x14ac:dyDescent="0.25">
      <c r="A1405" s="22" t="s">
        <v>4785</v>
      </c>
      <c r="B1405" s="22" t="s">
        <v>263</v>
      </c>
      <c r="C1405" s="22" t="s">
        <v>5202</v>
      </c>
      <c r="D1405" s="61" t="s">
        <v>88</v>
      </c>
    </row>
    <row r="1406" spans="1:6" ht="12.75" customHeight="1" x14ac:dyDescent="0.25">
      <c r="A1406" s="22" t="s">
        <v>4787</v>
      </c>
      <c r="B1406" s="22" t="s">
        <v>263</v>
      </c>
      <c r="C1406" s="22" t="s">
        <v>5203</v>
      </c>
      <c r="D1406" s="61" t="s">
        <v>88</v>
      </c>
    </row>
    <row r="1407" spans="1:6" ht="12.75" customHeight="1" x14ac:dyDescent="0.25">
      <c r="A1407" s="22" t="s">
        <v>4788</v>
      </c>
      <c r="B1407" s="22" t="s">
        <v>263</v>
      </c>
      <c r="C1407" s="22" t="s">
        <v>5204</v>
      </c>
      <c r="D1407" s="61" t="s">
        <v>88</v>
      </c>
    </row>
    <row r="1408" spans="1:6" ht="12.75" customHeight="1" x14ac:dyDescent="0.25">
      <c r="A1408" s="22" t="s">
        <v>4790</v>
      </c>
      <c r="B1408" s="22" t="s">
        <v>263</v>
      </c>
      <c r="C1408" s="22" t="s">
        <v>5205</v>
      </c>
      <c r="D1408" s="61" t="s">
        <v>88</v>
      </c>
    </row>
    <row r="1409" spans="1:6" ht="12.75" customHeight="1" x14ac:dyDescent="0.25">
      <c r="A1409" s="22" t="s">
        <v>4791</v>
      </c>
      <c r="B1409" s="22" t="s">
        <v>263</v>
      </c>
      <c r="C1409" s="22" t="s">
        <v>5206</v>
      </c>
      <c r="D1409" s="61" t="s">
        <v>88</v>
      </c>
    </row>
    <row r="1410" spans="1:6" ht="12.75" customHeight="1" x14ac:dyDescent="0.25">
      <c r="A1410" s="22" t="s">
        <v>4793</v>
      </c>
      <c r="B1410" s="22" t="s">
        <v>263</v>
      </c>
      <c r="C1410" s="22" t="s">
        <v>5207</v>
      </c>
      <c r="D1410" s="61" t="s">
        <v>88</v>
      </c>
    </row>
    <row r="1411" spans="1:6" ht="12.75" customHeight="1" x14ac:dyDescent="0.25">
      <c r="A1411" s="22" t="s">
        <v>4794</v>
      </c>
      <c r="B1411" s="22" t="s">
        <v>263</v>
      </c>
      <c r="C1411" s="22" t="s">
        <v>5208</v>
      </c>
      <c r="D1411" s="61" t="s">
        <v>88</v>
      </c>
    </row>
    <row r="1412" spans="1:6" ht="12.75" customHeight="1" x14ac:dyDescent="0.25">
      <c r="A1412" s="22" t="s">
        <v>4796</v>
      </c>
      <c r="B1412" s="22" t="s">
        <v>263</v>
      </c>
      <c r="C1412" s="22" t="s">
        <v>5209</v>
      </c>
      <c r="D1412" s="61" t="s">
        <v>88</v>
      </c>
    </row>
    <row r="1413" spans="1:6" ht="12.75" customHeight="1" x14ac:dyDescent="0.25">
      <c r="A1413" s="22" t="s">
        <v>4797</v>
      </c>
      <c r="B1413" s="22" t="s">
        <v>263</v>
      </c>
      <c r="C1413" s="22" t="s">
        <v>5210</v>
      </c>
      <c r="D1413" s="61" t="s">
        <v>88</v>
      </c>
    </row>
    <row r="1414" spans="1:6" ht="12.75" customHeight="1" x14ac:dyDescent="0.25">
      <c r="A1414" s="22" t="s">
        <v>4393</v>
      </c>
      <c r="B1414" s="22" t="s">
        <v>264</v>
      </c>
      <c r="C1414" s="22" t="s">
        <v>4984</v>
      </c>
      <c r="D1414" s="61" t="s">
        <v>114</v>
      </c>
      <c r="F1414" s="61" t="s">
        <v>88</v>
      </c>
    </row>
    <row r="1415" spans="1:6" ht="12.75" customHeight="1" x14ac:dyDescent="0.25">
      <c r="A1415" s="22" t="s">
        <v>4395</v>
      </c>
      <c r="B1415" s="22" t="s">
        <v>264</v>
      </c>
      <c r="D1415" s="61" t="s">
        <v>114</v>
      </c>
      <c r="E1415" s="22" t="s">
        <v>5269</v>
      </c>
      <c r="F1415" s="61" t="s">
        <v>88</v>
      </c>
    </row>
    <row r="1416" spans="1:6" ht="12.75" customHeight="1" x14ac:dyDescent="0.25">
      <c r="A1416" s="22" t="s">
        <v>4399</v>
      </c>
      <c r="B1416" s="22" t="s">
        <v>264</v>
      </c>
      <c r="C1416" s="22" t="s">
        <v>4985</v>
      </c>
      <c r="D1416" s="61" t="s">
        <v>114</v>
      </c>
      <c r="F1416" s="61" t="s">
        <v>88</v>
      </c>
    </row>
    <row r="1417" spans="1:6" ht="12.75" customHeight="1" x14ac:dyDescent="0.25">
      <c r="A1417" s="22" t="s">
        <v>4401</v>
      </c>
      <c r="B1417" s="22" t="s">
        <v>264</v>
      </c>
      <c r="C1417" s="22" t="s">
        <v>4986</v>
      </c>
      <c r="D1417" s="61" t="s">
        <v>114</v>
      </c>
      <c r="F1417" s="61" t="s">
        <v>88</v>
      </c>
    </row>
    <row r="1418" spans="1:6" ht="12.75" customHeight="1" x14ac:dyDescent="0.25">
      <c r="A1418" s="22" t="s">
        <v>4404</v>
      </c>
      <c r="B1418" s="22" t="s">
        <v>264</v>
      </c>
      <c r="D1418" s="61" t="s">
        <v>114</v>
      </c>
      <c r="E1418" s="22" t="s">
        <v>5270</v>
      </c>
      <c r="F1418" s="61" t="s">
        <v>88</v>
      </c>
    </row>
    <row r="1419" spans="1:6" ht="12.75" customHeight="1" x14ac:dyDescent="0.25">
      <c r="A1419" s="22" t="s">
        <v>4407</v>
      </c>
      <c r="B1419" s="22" t="s">
        <v>264</v>
      </c>
      <c r="C1419" s="22" t="s">
        <v>4987</v>
      </c>
      <c r="D1419" s="61" t="s">
        <v>114</v>
      </c>
      <c r="F1419" s="61" t="s">
        <v>88</v>
      </c>
    </row>
    <row r="1420" spans="1:6" ht="12.75" customHeight="1" x14ac:dyDescent="0.25">
      <c r="A1420" s="22" t="s">
        <v>4381</v>
      </c>
      <c r="B1420" s="22" t="s">
        <v>301</v>
      </c>
      <c r="C1420" s="22" t="s">
        <v>4982</v>
      </c>
      <c r="D1420" s="61" t="s">
        <v>88</v>
      </c>
      <c r="F1420" s="61" t="s">
        <v>114</v>
      </c>
    </row>
    <row r="1421" spans="1:6" ht="12.75" customHeight="1" x14ac:dyDescent="0.25">
      <c r="A1421" s="22" t="s">
        <v>4383</v>
      </c>
      <c r="B1421" s="22" t="s">
        <v>301</v>
      </c>
      <c r="D1421" s="61" t="s">
        <v>88</v>
      </c>
      <c r="E1421" s="22" t="s">
        <v>5265</v>
      </c>
      <c r="F1421" s="61" t="s">
        <v>114</v>
      </c>
    </row>
    <row r="1422" spans="1:6" ht="12.75" customHeight="1" x14ac:dyDescent="0.25">
      <c r="A1422" s="22" t="s">
        <v>4385</v>
      </c>
      <c r="B1422" s="22" t="s">
        <v>301</v>
      </c>
      <c r="D1422" s="61" t="s">
        <v>88</v>
      </c>
      <c r="E1422" s="22" t="s">
        <v>5266</v>
      </c>
      <c r="F1422" s="61" t="s">
        <v>114</v>
      </c>
    </row>
    <row r="1423" spans="1:6" ht="12.75" customHeight="1" x14ac:dyDescent="0.25">
      <c r="A1423" s="22" t="s">
        <v>4387</v>
      </c>
      <c r="B1423" s="22" t="s">
        <v>301</v>
      </c>
      <c r="C1423" s="22" t="s">
        <v>4983</v>
      </c>
      <c r="D1423" s="61" t="s">
        <v>88</v>
      </c>
      <c r="F1423" s="61" t="s">
        <v>114</v>
      </c>
    </row>
    <row r="1424" spans="1:6" ht="12.75" customHeight="1" x14ac:dyDescent="0.25">
      <c r="A1424" s="22" t="s">
        <v>4389</v>
      </c>
      <c r="B1424" s="22" t="s">
        <v>301</v>
      </c>
      <c r="D1424" s="61" t="s">
        <v>88</v>
      </c>
      <c r="E1424" s="22" t="s">
        <v>5267</v>
      </c>
      <c r="F1424" s="61" t="s">
        <v>114</v>
      </c>
    </row>
    <row r="1425" spans="1:8" ht="12.75" customHeight="1" x14ac:dyDescent="0.25">
      <c r="A1425" s="22" t="s">
        <v>4391</v>
      </c>
      <c r="B1425" s="22" t="s">
        <v>301</v>
      </c>
      <c r="D1425" s="61" t="s">
        <v>88</v>
      </c>
      <c r="E1425" s="22" t="s">
        <v>5268</v>
      </c>
      <c r="F1425" s="61" t="s">
        <v>114</v>
      </c>
    </row>
    <row r="1426" spans="1:8" ht="12.75" customHeight="1" x14ac:dyDescent="0.25">
      <c r="A1426" s="22" t="s">
        <v>4411</v>
      </c>
      <c r="B1426" s="22" t="s">
        <v>294</v>
      </c>
      <c r="D1426" s="61" t="s">
        <v>113</v>
      </c>
      <c r="E1426" s="22" t="s">
        <v>5271</v>
      </c>
      <c r="F1426" s="22" t="s">
        <v>88</v>
      </c>
      <c r="H1426" s="55" t="s">
        <v>266</v>
      </c>
    </row>
    <row r="1427" spans="1:8" ht="12.75" customHeight="1" x14ac:dyDescent="0.25">
      <c r="A1427" s="22" t="s">
        <v>4416</v>
      </c>
      <c r="B1427" s="22" t="s">
        <v>294</v>
      </c>
      <c r="C1427" s="22" t="s">
        <v>4988</v>
      </c>
      <c r="D1427" s="61" t="s">
        <v>113</v>
      </c>
      <c r="F1427" s="22" t="s">
        <v>88</v>
      </c>
      <c r="H1427" s="55" t="s">
        <v>266</v>
      </c>
    </row>
    <row r="1428" spans="1:8" ht="12.75" customHeight="1" x14ac:dyDescent="0.25">
      <c r="A1428" s="22" t="s">
        <v>4420</v>
      </c>
      <c r="B1428" s="22" t="s">
        <v>294</v>
      </c>
      <c r="D1428" s="61" t="s">
        <v>113</v>
      </c>
      <c r="E1428" s="22" t="s">
        <v>5272</v>
      </c>
      <c r="F1428" s="22" t="s">
        <v>88</v>
      </c>
      <c r="H1428" s="55" t="s">
        <v>266</v>
      </c>
    </row>
    <row r="1429" spans="1:8" ht="12.75" customHeight="1" x14ac:dyDescent="0.25">
      <c r="A1429" s="22" t="s">
        <v>4423</v>
      </c>
      <c r="B1429" s="22" t="s">
        <v>294</v>
      </c>
      <c r="C1429" s="22" t="s">
        <v>4989</v>
      </c>
      <c r="D1429" s="61" t="s">
        <v>113</v>
      </c>
      <c r="F1429" s="22" t="s">
        <v>88</v>
      </c>
      <c r="G1429" s="22" t="s">
        <v>5290</v>
      </c>
      <c r="H1429" s="55" t="s">
        <v>266</v>
      </c>
    </row>
    <row r="1430" spans="1:8" ht="12.75" customHeight="1" x14ac:dyDescent="0.25">
      <c r="A1430" s="22" t="s">
        <v>4425</v>
      </c>
      <c r="B1430" s="22" t="s">
        <v>294</v>
      </c>
      <c r="C1430" s="22" t="s">
        <v>4990</v>
      </c>
      <c r="D1430" s="61" t="s">
        <v>113</v>
      </c>
      <c r="E1430" s="22" t="s">
        <v>5273</v>
      </c>
      <c r="F1430" s="22" t="s">
        <v>88</v>
      </c>
      <c r="H1430" s="55" t="s">
        <v>266</v>
      </c>
    </row>
    <row r="1431" spans="1:8" ht="12.75" customHeight="1" x14ac:dyDescent="0.25">
      <c r="A1431" s="22" t="s">
        <v>4426</v>
      </c>
      <c r="B1431" s="22" t="s">
        <v>294</v>
      </c>
      <c r="C1431" s="22" t="s">
        <v>4991</v>
      </c>
      <c r="D1431" s="61" t="s">
        <v>113</v>
      </c>
      <c r="E1431" s="22" t="s">
        <v>5274</v>
      </c>
      <c r="F1431" s="22" t="s">
        <v>88</v>
      </c>
      <c r="H1431" s="55" t="s">
        <v>266</v>
      </c>
    </row>
    <row r="1432" spans="1:8" ht="12.75" customHeight="1" x14ac:dyDescent="0.25">
      <c r="A1432" s="22" t="s">
        <v>441</v>
      </c>
      <c r="B1432" s="22" t="s">
        <v>309</v>
      </c>
      <c r="C1432" s="22" t="s">
        <v>2438</v>
      </c>
      <c r="D1432" s="61" t="s">
        <v>113</v>
      </c>
      <c r="F1432" s="61" t="s">
        <v>114</v>
      </c>
    </row>
    <row r="1433" spans="1:8" ht="12.75" customHeight="1" x14ac:dyDescent="0.25">
      <c r="A1433" s="22" t="s">
        <v>442</v>
      </c>
      <c r="B1433" s="22" t="s">
        <v>309</v>
      </c>
      <c r="C1433" s="22" t="s">
        <v>3197</v>
      </c>
      <c r="D1433" s="61" t="s">
        <v>113</v>
      </c>
      <c r="F1433" s="61" t="s">
        <v>114</v>
      </c>
    </row>
    <row r="1434" spans="1:8" ht="12.75" customHeight="1" x14ac:dyDescent="0.25">
      <c r="A1434" s="22" t="s">
        <v>443</v>
      </c>
      <c r="B1434" s="22" t="s">
        <v>309</v>
      </c>
      <c r="C1434" s="22" t="s">
        <v>3198</v>
      </c>
      <c r="D1434" s="61" t="s">
        <v>113</v>
      </c>
      <c r="E1434" s="22" t="s">
        <v>4082</v>
      </c>
      <c r="F1434" s="61" t="s">
        <v>114</v>
      </c>
    </row>
    <row r="1435" spans="1:8" ht="12.75" customHeight="1" x14ac:dyDescent="0.25">
      <c r="A1435" s="22" t="s">
        <v>444</v>
      </c>
      <c r="B1435" s="22" t="s">
        <v>309</v>
      </c>
      <c r="C1435" s="22" t="s">
        <v>3199</v>
      </c>
      <c r="D1435" s="61" t="s">
        <v>113</v>
      </c>
      <c r="F1435" s="61" t="s">
        <v>114</v>
      </c>
    </row>
    <row r="1436" spans="1:8" ht="12.75" customHeight="1" x14ac:dyDescent="0.25">
      <c r="A1436" s="22" t="s">
        <v>445</v>
      </c>
      <c r="B1436" s="22" t="s">
        <v>309</v>
      </c>
      <c r="C1436" s="22" t="s">
        <v>3200</v>
      </c>
      <c r="D1436" s="61" t="s">
        <v>113</v>
      </c>
      <c r="F1436" s="61" t="s">
        <v>114</v>
      </c>
    </row>
    <row r="1437" spans="1:8" ht="12.75" customHeight="1" x14ac:dyDescent="0.25">
      <c r="A1437" s="22" t="s">
        <v>446</v>
      </c>
      <c r="B1437" s="22" t="s">
        <v>309</v>
      </c>
      <c r="C1437" s="22" t="s">
        <v>3201</v>
      </c>
      <c r="D1437" s="61" t="s">
        <v>113</v>
      </c>
      <c r="F1437" s="61" t="s">
        <v>114</v>
      </c>
    </row>
    <row r="1438" spans="1:8" ht="12.75" customHeight="1" x14ac:dyDescent="0.25">
      <c r="A1438" s="22" t="s">
        <v>447</v>
      </c>
      <c r="B1438" s="22" t="s">
        <v>309</v>
      </c>
      <c r="C1438" s="22" t="s">
        <v>3202</v>
      </c>
      <c r="D1438" s="61" t="s">
        <v>113</v>
      </c>
      <c r="F1438" s="61" t="s">
        <v>114</v>
      </c>
    </row>
    <row r="1439" spans="1:8" ht="12.75" customHeight="1" x14ac:dyDescent="0.25">
      <c r="A1439" s="22" t="s">
        <v>448</v>
      </c>
      <c r="B1439" s="22" t="s">
        <v>309</v>
      </c>
      <c r="C1439" s="22" t="s">
        <v>3203</v>
      </c>
      <c r="D1439" s="61" t="s">
        <v>113</v>
      </c>
      <c r="F1439" s="61" t="s">
        <v>114</v>
      </c>
    </row>
    <row r="1440" spans="1:8" ht="12.75" customHeight="1" x14ac:dyDescent="0.25">
      <c r="A1440" s="22" t="s">
        <v>449</v>
      </c>
      <c r="B1440" s="22" t="s">
        <v>309</v>
      </c>
      <c r="C1440" s="22" t="s">
        <v>3204</v>
      </c>
      <c r="D1440" s="61" t="s">
        <v>113</v>
      </c>
      <c r="E1440" s="22" t="s">
        <v>4083</v>
      </c>
      <c r="F1440" s="61" t="s">
        <v>114</v>
      </c>
    </row>
    <row r="1441" spans="1:6" ht="12.75" customHeight="1" x14ac:dyDescent="0.25">
      <c r="A1441" s="22" t="s">
        <v>450</v>
      </c>
      <c r="B1441" s="22" t="s">
        <v>309</v>
      </c>
      <c r="C1441" s="22" t="s">
        <v>3205</v>
      </c>
      <c r="D1441" s="61" t="s">
        <v>113</v>
      </c>
      <c r="E1441" s="22" t="s">
        <v>4084</v>
      </c>
      <c r="F1441" s="61" t="s">
        <v>114</v>
      </c>
    </row>
    <row r="1442" spans="1:6" ht="12.75" customHeight="1" x14ac:dyDescent="0.25">
      <c r="A1442" s="22" t="s">
        <v>451</v>
      </c>
      <c r="B1442" s="22" t="s">
        <v>309</v>
      </c>
      <c r="C1442" s="22" t="s">
        <v>3206</v>
      </c>
      <c r="D1442" s="61" t="s">
        <v>113</v>
      </c>
      <c r="E1442" s="22" t="s">
        <v>4085</v>
      </c>
      <c r="F1442" s="61" t="s">
        <v>114</v>
      </c>
    </row>
    <row r="1443" spans="1:6" ht="12.75" customHeight="1" x14ac:dyDescent="0.25">
      <c r="A1443" s="22" t="s">
        <v>452</v>
      </c>
      <c r="B1443" s="22" t="s">
        <v>309</v>
      </c>
      <c r="C1443" s="22" t="s">
        <v>3207</v>
      </c>
      <c r="D1443" s="61" t="s">
        <v>113</v>
      </c>
      <c r="F1443" s="61" t="s">
        <v>114</v>
      </c>
    </row>
    <row r="1444" spans="1:6" ht="12.75" customHeight="1" x14ac:dyDescent="0.25">
      <c r="A1444" s="22" t="s">
        <v>453</v>
      </c>
      <c r="B1444" s="22" t="s">
        <v>309</v>
      </c>
      <c r="C1444" s="22" t="s">
        <v>3208</v>
      </c>
      <c r="D1444" s="61" t="s">
        <v>113</v>
      </c>
      <c r="F1444" s="61" t="s">
        <v>114</v>
      </c>
    </row>
    <row r="1445" spans="1:6" ht="12.75" customHeight="1" x14ac:dyDescent="0.25">
      <c r="A1445" s="22" t="s">
        <v>455</v>
      </c>
      <c r="B1445" s="22" t="s">
        <v>309</v>
      </c>
      <c r="C1445" s="22" t="s">
        <v>3209</v>
      </c>
      <c r="D1445" s="61" t="s">
        <v>113</v>
      </c>
      <c r="F1445" s="61" t="s">
        <v>114</v>
      </c>
    </row>
    <row r="1446" spans="1:6" ht="12.75" customHeight="1" x14ac:dyDescent="0.25">
      <c r="A1446" s="22" t="s">
        <v>456</v>
      </c>
      <c r="B1446" s="22" t="s">
        <v>309</v>
      </c>
      <c r="C1446" s="22" t="s">
        <v>3210</v>
      </c>
      <c r="D1446" s="61" t="s">
        <v>113</v>
      </c>
      <c r="F1446" s="61" t="s">
        <v>114</v>
      </c>
    </row>
    <row r="1447" spans="1:6" ht="12.75" customHeight="1" x14ac:dyDescent="0.25">
      <c r="A1447" s="22" t="s">
        <v>457</v>
      </c>
      <c r="B1447" s="22" t="s">
        <v>309</v>
      </c>
      <c r="C1447" s="22" t="s">
        <v>3211</v>
      </c>
      <c r="D1447" s="61" t="s">
        <v>113</v>
      </c>
      <c r="F1447" s="61" t="s">
        <v>114</v>
      </c>
    </row>
    <row r="1448" spans="1:6" ht="12.75" customHeight="1" x14ac:dyDescent="0.25">
      <c r="A1448" s="22" t="s">
        <v>459</v>
      </c>
      <c r="B1448" s="22" t="s">
        <v>309</v>
      </c>
      <c r="C1448" s="22" t="s">
        <v>3212</v>
      </c>
      <c r="D1448" s="61" t="s">
        <v>113</v>
      </c>
      <c r="F1448" s="61" t="s">
        <v>114</v>
      </c>
    </row>
    <row r="1449" spans="1:6" ht="12.75" customHeight="1" x14ac:dyDescent="0.25">
      <c r="A1449" s="22" t="s">
        <v>460</v>
      </c>
      <c r="B1449" s="22" t="s">
        <v>309</v>
      </c>
      <c r="C1449" s="22" t="s">
        <v>3213</v>
      </c>
      <c r="D1449" s="61" t="s">
        <v>113</v>
      </c>
      <c r="F1449" s="61" t="s">
        <v>114</v>
      </c>
    </row>
    <row r="1450" spans="1:6" ht="12.75" customHeight="1" x14ac:dyDescent="0.25">
      <c r="A1450" s="22" t="s">
        <v>461</v>
      </c>
      <c r="B1450" s="22" t="s">
        <v>309</v>
      </c>
      <c r="C1450" s="22" t="s">
        <v>3214</v>
      </c>
      <c r="D1450" s="61" t="s">
        <v>113</v>
      </c>
      <c r="F1450" s="61" t="s">
        <v>114</v>
      </c>
    </row>
    <row r="1451" spans="1:6" ht="12.75" customHeight="1" x14ac:dyDescent="0.25">
      <c r="A1451" s="22" t="s">
        <v>462</v>
      </c>
      <c r="B1451" s="22" t="s">
        <v>309</v>
      </c>
      <c r="C1451" s="22" t="s">
        <v>3215</v>
      </c>
      <c r="D1451" s="61" t="s">
        <v>113</v>
      </c>
      <c r="F1451" s="61" t="s">
        <v>114</v>
      </c>
    </row>
    <row r="1452" spans="1:6" ht="12.75" customHeight="1" x14ac:dyDescent="0.25">
      <c r="A1452" s="22" t="s">
        <v>463</v>
      </c>
      <c r="B1452" s="22" t="s">
        <v>309</v>
      </c>
      <c r="C1452" s="22" t="s">
        <v>3216</v>
      </c>
      <c r="D1452" s="61" t="s">
        <v>113</v>
      </c>
      <c r="F1452" s="61" t="s">
        <v>114</v>
      </c>
    </row>
    <row r="1453" spans="1:6" ht="12.75" customHeight="1" x14ac:dyDescent="0.25">
      <c r="A1453" s="22" t="s">
        <v>465</v>
      </c>
      <c r="B1453" s="22" t="s">
        <v>309</v>
      </c>
      <c r="C1453" s="22" t="s">
        <v>3217</v>
      </c>
      <c r="D1453" s="61" t="s">
        <v>113</v>
      </c>
      <c r="F1453" s="61" t="s">
        <v>114</v>
      </c>
    </row>
    <row r="1454" spans="1:6" ht="12.75" customHeight="1" x14ac:dyDescent="0.25">
      <c r="A1454" s="22" t="s">
        <v>466</v>
      </c>
      <c r="B1454" s="22" t="s">
        <v>309</v>
      </c>
      <c r="C1454" s="22" t="s">
        <v>3218</v>
      </c>
      <c r="D1454" s="61" t="s">
        <v>113</v>
      </c>
      <c r="F1454" s="61" t="s">
        <v>114</v>
      </c>
    </row>
    <row r="1455" spans="1:6" ht="12.75" customHeight="1" x14ac:dyDescent="0.25">
      <c r="A1455" s="22" t="s">
        <v>467</v>
      </c>
      <c r="B1455" s="22" t="s">
        <v>309</v>
      </c>
      <c r="C1455" s="22" t="s">
        <v>3219</v>
      </c>
      <c r="D1455" s="61" t="s">
        <v>113</v>
      </c>
      <c r="E1455" s="22" t="s">
        <v>4086</v>
      </c>
      <c r="F1455" s="61" t="s">
        <v>114</v>
      </c>
    </row>
    <row r="1456" spans="1:6" ht="12.75" customHeight="1" x14ac:dyDescent="0.25">
      <c r="A1456" s="22" t="s">
        <v>468</v>
      </c>
      <c r="B1456" s="22" t="s">
        <v>309</v>
      </c>
      <c r="C1456" s="22" t="s">
        <v>3220</v>
      </c>
      <c r="D1456" s="61" t="s">
        <v>113</v>
      </c>
      <c r="F1456" s="61" t="s">
        <v>114</v>
      </c>
    </row>
    <row r="1457" spans="1:6" ht="12.75" customHeight="1" x14ac:dyDescent="0.25">
      <c r="A1457" s="22" t="s">
        <v>469</v>
      </c>
      <c r="B1457" s="22" t="s">
        <v>309</v>
      </c>
      <c r="C1457" s="22" t="s">
        <v>3221</v>
      </c>
      <c r="D1457" s="61" t="s">
        <v>113</v>
      </c>
      <c r="F1457" s="61" t="s">
        <v>114</v>
      </c>
    </row>
    <row r="1458" spans="1:6" ht="12.75" customHeight="1" x14ac:dyDescent="0.25">
      <c r="A1458" s="22" t="s">
        <v>470</v>
      </c>
      <c r="B1458" s="22" t="s">
        <v>309</v>
      </c>
      <c r="C1458" s="22" t="s">
        <v>3222</v>
      </c>
      <c r="D1458" s="61" t="s">
        <v>113</v>
      </c>
      <c r="F1458" s="61" t="s">
        <v>114</v>
      </c>
    </row>
    <row r="1459" spans="1:6" ht="12.75" customHeight="1" x14ac:dyDescent="0.25">
      <c r="A1459" s="22" t="s">
        <v>471</v>
      </c>
      <c r="B1459" s="22" t="s">
        <v>309</v>
      </c>
      <c r="C1459" s="22" t="s">
        <v>3223</v>
      </c>
      <c r="D1459" s="61" t="s">
        <v>113</v>
      </c>
      <c r="E1459" s="22" t="s">
        <v>4087</v>
      </c>
      <c r="F1459" s="61" t="s">
        <v>114</v>
      </c>
    </row>
    <row r="1460" spans="1:6" ht="12.75" customHeight="1" x14ac:dyDescent="0.25">
      <c r="A1460" s="22" t="s">
        <v>472</v>
      </c>
      <c r="B1460" s="22" t="s">
        <v>309</v>
      </c>
      <c r="C1460" s="22" t="s">
        <v>3224</v>
      </c>
      <c r="D1460" s="61" t="s">
        <v>113</v>
      </c>
      <c r="F1460" s="61" t="s">
        <v>114</v>
      </c>
    </row>
    <row r="1461" spans="1:6" ht="12.75" customHeight="1" x14ac:dyDescent="0.25">
      <c r="A1461" s="22" t="s">
        <v>473</v>
      </c>
      <c r="B1461" s="22" t="s">
        <v>309</v>
      </c>
      <c r="C1461" s="22" t="s">
        <v>3225</v>
      </c>
      <c r="D1461" s="61" t="s">
        <v>113</v>
      </c>
      <c r="F1461" s="61" t="s">
        <v>114</v>
      </c>
    </row>
    <row r="1462" spans="1:6" ht="12.75" customHeight="1" x14ac:dyDescent="0.25">
      <c r="A1462" s="22" t="s">
        <v>474</v>
      </c>
      <c r="B1462" s="22" t="s">
        <v>309</v>
      </c>
      <c r="C1462" s="22" t="s">
        <v>3226</v>
      </c>
      <c r="D1462" s="61" t="s">
        <v>113</v>
      </c>
      <c r="E1462" s="22" t="s">
        <v>4088</v>
      </c>
      <c r="F1462" s="61" t="s">
        <v>114</v>
      </c>
    </row>
    <row r="1463" spans="1:6" ht="12.75" customHeight="1" x14ac:dyDescent="0.25">
      <c r="A1463" s="22" t="s">
        <v>475</v>
      </c>
      <c r="B1463" s="22" t="s">
        <v>309</v>
      </c>
      <c r="C1463" s="22" t="s">
        <v>3227</v>
      </c>
      <c r="D1463" s="61" t="s">
        <v>113</v>
      </c>
      <c r="F1463" s="61" t="s">
        <v>114</v>
      </c>
    </row>
    <row r="1464" spans="1:6" ht="12.75" customHeight="1" x14ac:dyDescent="0.25">
      <c r="A1464" s="22" t="s">
        <v>476</v>
      </c>
      <c r="B1464" s="22" t="s">
        <v>309</v>
      </c>
      <c r="C1464" s="22" t="s">
        <v>3228</v>
      </c>
      <c r="D1464" s="61" t="s">
        <v>113</v>
      </c>
      <c r="F1464" s="61" t="s">
        <v>114</v>
      </c>
    </row>
    <row r="1465" spans="1:6" ht="12.75" customHeight="1" x14ac:dyDescent="0.25">
      <c r="A1465" s="22" t="s">
        <v>477</v>
      </c>
      <c r="B1465" s="22" t="s">
        <v>320</v>
      </c>
      <c r="C1465" s="22" t="s">
        <v>2439</v>
      </c>
      <c r="D1465" s="61" t="s">
        <v>113</v>
      </c>
      <c r="F1465" s="61" t="s">
        <v>114</v>
      </c>
    </row>
    <row r="1466" spans="1:6" ht="12.75" customHeight="1" x14ac:dyDescent="0.25">
      <c r="A1466" s="22" t="s">
        <v>478</v>
      </c>
      <c r="B1466" s="22" t="s">
        <v>320</v>
      </c>
      <c r="C1466" s="22" t="s">
        <v>3229</v>
      </c>
      <c r="D1466" s="61" t="s">
        <v>113</v>
      </c>
      <c r="F1466" s="61" t="s">
        <v>114</v>
      </c>
    </row>
    <row r="1467" spans="1:6" ht="12.75" customHeight="1" x14ac:dyDescent="0.25">
      <c r="A1467" s="22" t="s">
        <v>479</v>
      </c>
      <c r="B1467" s="22" t="s">
        <v>320</v>
      </c>
      <c r="C1467" s="22" t="s">
        <v>3230</v>
      </c>
      <c r="D1467" s="61" t="s">
        <v>113</v>
      </c>
      <c r="F1467" s="61" t="s">
        <v>114</v>
      </c>
    </row>
    <row r="1468" spans="1:6" ht="12.75" customHeight="1" x14ac:dyDescent="0.25">
      <c r="A1468" s="22" t="s">
        <v>480</v>
      </c>
      <c r="B1468" s="22" t="s">
        <v>320</v>
      </c>
      <c r="C1468" s="22" t="s">
        <v>3231</v>
      </c>
      <c r="D1468" s="61" t="s">
        <v>113</v>
      </c>
      <c r="F1468" s="61" t="s">
        <v>114</v>
      </c>
    </row>
    <row r="1469" spans="1:6" ht="12.75" customHeight="1" x14ac:dyDescent="0.25">
      <c r="A1469" s="22" t="s">
        <v>481</v>
      </c>
      <c r="B1469" s="22" t="s">
        <v>320</v>
      </c>
      <c r="C1469" s="22" t="s">
        <v>3232</v>
      </c>
      <c r="D1469" s="61" t="s">
        <v>113</v>
      </c>
      <c r="F1469" s="61" t="s">
        <v>114</v>
      </c>
    </row>
    <row r="1470" spans="1:6" ht="12.75" customHeight="1" x14ac:dyDescent="0.25">
      <c r="A1470" s="22" t="s">
        <v>483</v>
      </c>
      <c r="B1470" s="22" t="s">
        <v>320</v>
      </c>
      <c r="C1470" s="22" t="s">
        <v>3233</v>
      </c>
      <c r="D1470" s="61" t="s">
        <v>113</v>
      </c>
      <c r="F1470" s="61" t="s">
        <v>114</v>
      </c>
    </row>
    <row r="1471" spans="1:6" ht="12.75" customHeight="1" x14ac:dyDescent="0.25">
      <c r="A1471" s="22" t="s">
        <v>484</v>
      </c>
      <c r="B1471" s="22" t="s">
        <v>320</v>
      </c>
      <c r="C1471" s="22" t="s">
        <v>3234</v>
      </c>
      <c r="D1471" s="61" t="s">
        <v>113</v>
      </c>
      <c r="F1471" s="61" t="s">
        <v>114</v>
      </c>
    </row>
    <row r="1472" spans="1:6" ht="12.75" customHeight="1" x14ac:dyDescent="0.25">
      <c r="A1472" s="22" t="s">
        <v>485</v>
      </c>
      <c r="B1472" s="22" t="s">
        <v>320</v>
      </c>
      <c r="C1472" s="22" t="s">
        <v>3235</v>
      </c>
      <c r="D1472" s="61" t="s">
        <v>113</v>
      </c>
      <c r="F1472" s="61" t="s">
        <v>114</v>
      </c>
    </row>
    <row r="1473" spans="1:6" ht="12.75" customHeight="1" x14ac:dyDescent="0.25">
      <c r="A1473" s="22" t="s">
        <v>486</v>
      </c>
      <c r="B1473" s="22" t="s">
        <v>320</v>
      </c>
      <c r="C1473" s="22" t="s">
        <v>3236</v>
      </c>
      <c r="D1473" s="61" t="s">
        <v>113</v>
      </c>
      <c r="E1473" s="22" t="s">
        <v>4089</v>
      </c>
      <c r="F1473" s="61" t="s">
        <v>114</v>
      </c>
    </row>
    <row r="1474" spans="1:6" ht="12.75" customHeight="1" x14ac:dyDescent="0.25">
      <c r="A1474" s="22" t="s">
        <v>487</v>
      </c>
      <c r="B1474" s="22" t="s">
        <v>320</v>
      </c>
      <c r="C1474" s="22" t="s">
        <v>3237</v>
      </c>
      <c r="D1474" s="61" t="s">
        <v>113</v>
      </c>
      <c r="F1474" s="61" t="s">
        <v>114</v>
      </c>
    </row>
    <row r="1475" spans="1:6" ht="12.75" customHeight="1" x14ac:dyDescent="0.25">
      <c r="A1475" s="22" t="s">
        <v>488</v>
      </c>
      <c r="B1475" s="22" t="s">
        <v>320</v>
      </c>
      <c r="C1475" s="22" t="s">
        <v>3238</v>
      </c>
      <c r="D1475" s="61" t="s">
        <v>113</v>
      </c>
      <c r="F1475" s="61" t="s">
        <v>114</v>
      </c>
    </row>
    <row r="1476" spans="1:6" ht="12.75" customHeight="1" x14ac:dyDescent="0.25">
      <c r="A1476" s="22" t="s">
        <v>489</v>
      </c>
      <c r="B1476" s="22" t="s">
        <v>320</v>
      </c>
      <c r="C1476" s="22" t="s">
        <v>3239</v>
      </c>
      <c r="D1476" s="61" t="s">
        <v>113</v>
      </c>
      <c r="F1476" s="61" t="s">
        <v>114</v>
      </c>
    </row>
    <row r="1477" spans="1:6" ht="12.75" customHeight="1" x14ac:dyDescent="0.25">
      <c r="A1477" s="22" t="s">
        <v>490</v>
      </c>
      <c r="B1477" s="22" t="s">
        <v>320</v>
      </c>
      <c r="C1477" s="22" t="s">
        <v>3240</v>
      </c>
      <c r="D1477" s="61" t="s">
        <v>113</v>
      </c>
      <c r="F1477" s="61" t="s">
        <v>114</v>
      </c>
    </row>
    <row r="1478" spans="1:6" ht="12.75" customHeight="1" x14ac:dyDescent="0.25">
      <c r="A1478" s="22" t="s">
        <v>491</v>
      </c>
      <c r="B1478" s="22" t="s">
        <v>320</v>
      </c>
      <c r="C1478" s="22" t="s">
        <v>3241</v>
      </c>
      <c r="D1478" s="61" t="s">
        <v>113</v>
      </c>
      <c r="F1478" s="61" t="s">
        <v>114</v>
      </c>
    </row>
    <row r="1479" spans="1:6" ht="12.75" customHeight="1" x14ac:dyDescent="0.25">
      <c r="A1479" s="22" t="s">
        <v>492</v>
      </c>
      <c r="B1479" s="22" t="s">
        <v>320</v>
      </c>
      <c r="C1479" s="22" t="s">
        <v>3242</v>
      </c>
      <c r="D1479" s="61" t="s">
        <v>113</v>
      </c>
      <c r="F1479" s="61" t="s">
        <v>114</v>
      </c>
    </row>
    <row r="1480" spans="1:6" ht="12.75" customHeight="1" x14ac:dyDescent="0.25">
      <c r="A1480" s="22" t="s">
        <v>493</v>
      </c>
      <c r="B1480" s="22" t="s">
        <v>320</v>
      </c>
      <c r="C1480" s="22" t="s">
        <v>3243</v>
      </c>
      <c r="D1480" s="61" t="s">
        <v>113</v>
      </c>
      <c r="F1480" s="61" t="s">
        <v>114</v>
      </c>
    </row>
    <row r="1481" spans="1:6" ht="12.75" customHeight="1" x14ac:dyDescent="0.25">
      <c r="A1481" s="22" t="s">
        <v>495</v>
      </c>
      <c r="B1481" s="22" t="s">
        <v>320</v>
      </c>
      <c r="C1481" s="22" t="s">
        <v>3244</v>
      </c>
      <c r="D1481" s="61" t="s">
        <v>113</v>
      </c>
      <c r="F1481" s="61" t="s">
        <v>114</v>
      </c>
    </row>
    <row r="1482" spans="1:6" ht="12.75" customHeight="1" x14ac:dyDescent="0.25">
      <c r="A1482" s="22" t="s">
        <v>496</v>
      </c>
      <c r="B1482" s="22" t="s">
        <v>320</v>
      </c>
      <c r="C1482" s="22" t="s">
        <v>3245</v>
      </c>
      <c r="D1482" s="61" t="s">
        <v>113</v>
      </c>
      <c r="F1482" s="61" t="s">
        <v>114</v>
      </c>
    </row>
    <row r="1483" spans="1:6" ht="12.75" customHeight="1" x14ac:dyDescent="0.25">
      <c r="A1483" s="22" t="s">
        <v>497</v>
      </c>
      <c r="B1483" s="22" t="s">
        <v>320</v>
      </c>
      <c r="C1483" s="22" t="s">
        <v>3246</v>
      </c>
      <c r="D1483" s="61" t="s">
        <v>113</v>
      </c>
      <c r="E1483" s="22" t="s">
        <v>326</v>
      </c>
      <c r="F1483" s="61" t="s">
        <v>114</v>
      </c>
    </row>
    <row r="1484" spans="1:6" ht="12.75" customHeight="1" x14ac:dyDescent="0.25">
      <c r="A1484" s="22" t="s">
        <v>498</v>
      </c>
      <c r="B1484" s="22" t="s">
        <v>320</v>
      </c>
      <c r="C1484" s="22" t="s">
        <v>3247</v>
      </c>
      <c r="D1484" s="61" t="s">
        <v>113</v>
      </c>
      <c r="F1484" s="61" t="s">
        <v>114</v>
      </c>
    </row>
    <row r="1485" spans="1:6" ht="12.75" customHeight="1" x14ac:dyDescent="0.25">
      <c r="A1485" s="22" t="s">
        <v>499</v>
      </c>
      <c r="B1485" s="22" t="s">
        <v>320</v>
      </c>
      <c r="C1485" s="22" t="s">
        <v>3248</v>
      </c>
      <c r="D1485" s="61" t="s">
        <v>113</v>
      </c>
      <c r="F1485" s="61" t="s">
        <v>114</v>
      </c>
    </row>
    <row r="1486" spans="1:6" ht="12.75" customHeight="1" x14ac:dyDescent="0.25">
      <c r="A1486" s="22" t="s">
        <v>500</v>
      </c>
      <c r="B1486" s="22" t="s">
        <v>320</v>
      </c>
      <c r="C1486" s="22" t="s">
        <v>3249</v>
      </c>
      <c r="D1486" s="61" t="s">
        <v>113</v>
      </c>
      <c r="F1486" s="61" t="s">
        <v>114</v>
      </c>
    </row>
    <row r="1487" spans="1:6" ht="12.75" customHeight="1" x14ac:dyDescent="0.25">
      <c r="A1487" s="22" t="s">
        <v>501</v>
      </c>
      <c r="B1487" s="22" t="s">
        <v>320</v>
      </c>
      <c r="C1487" s="22" t="s">
        <v>3250</v>
      </c>
      <c r="D1487" s="61" t="s">
        <v>113</v>
      </c>
      <c r="F1487" s="61" t="s">
        <v>114</v>
      </c>
    </row>
    <row r="1488" spans="1:6" ht="12.75" customHeight="1" x14ac:dyDescent="0.25">
      <c r="A1488" s="22" t="s">
        <v>502</v>
      </c>
      <c r="B1488" s="22" t="s">
        <v>320</v>
      </c>
      <c r="C1488" s="22" t="s">
        <v>3251</v>
      </c>
      <c r="D1488" s="61" t="s">
        <v>113</v>
      </c>
      <c r="E1488" s="22" t="s">
        <v>4090</v>
      </c>
      <c r="F1488" s="61" t="s">
        <v>114</v>
      </c>
    </row>
    <row r="1489" spans="1:6" ht="12.75" customHeight="1" x14ac:dyDescent="0.25">
      <c r="A1489" s="22" t="s">
        <v>503</v>
      </c>
      <c r="B1489" s="22" t="s">
        <v>320</v>
      </c>
      <c r="C1489" s="22" t="s">
        <v>3252</v>
      </c>
      <c r="D1489" s="61" t="s">
        <v>113</v>
      </c>
      <c r="F1489" s="61" t="s">
        <v>114</v>
      </c>
    </row>
    <row r="1490" spans="1:6" ht="12.75" customHeight="1" x14ac:dyDescent="0.25">
      <c r="A1490" s="22" t="s">
        <v>504</v>
      </c>
      <c r="B1490" s="22" t="s">
        <v>320</v>
      </c>
      <c r="C1490" s="22" t="s">
        <v>3253</v>
      </c>
      <c r="D1490" s="61" t="s">
        <v>113</v>
      </c>
      <c r="F1490" s="61" t="s">
        <v>114</v>
      </c>
    </row>
    <row r="1491" spans="1:6" ht="12.75" customHeight="1" x14ac:dyDescent="0.25">
      <c r="A1491" s="22" t="s">
        <v>507</v>
      </c>
      <c r="B1491" s="22" t="s">
        <v>320</v>
      </c>
      <c r="C1491" s="22" t="s">
        <v>3254</v>
      </c>
      <c r="D1491" s="61" t="s">
        <v>113</v>
      </c>
      <c r="F1491" s="61" t="s">
        <v>114</v>
      </c>
    </row>
    <row r="1492" spans="1:6" ht="12.75" customHeight="1" x14ac:dyDescent="0.25">
      <c r="A1492" s="22" t="s">
        <v>508</v>
      </c>
      <c r="B1492" s="22" t="s">
        <v>320</v>
      </c>
      <c r="C1492" s="22" t="s">
        <v>3255</v>
      </c>
      <c r="D1492" s="61" t="s">
        <v>113</v>
      </c>
      <c r="F1492" s="61" t="s">
        <v>114</v>
      </c>
    </row>
    <row r="1493" spans="1:6" ht="12.75" customHeight="1" x14ac:dyDescent="0.25">
      <c r="A1493" s="22" t="s">
        <v>509</v>
      </c>
      <c r="B1493" s="22" t="s">
        <v>320</v>
      </c>
      <c r="C1493" s="22" t="s">
        <v>3256</v>
      </c>
      <c r="D1493" s="61" t="s">
        <v>113</v>
      </c>
      <c r="F1493" s="61" t="s">
        <v>114</v>
      </c>
    </row>
    <row r="1494" spans="1:6" ht="12.75" customHeight="1" x14ac:dyDescent="0.25">
      <c r="A1494" s="22" t="s">
        <v>510</v>
      </c>
      <c r="B1494" s="22" t="s">
        <v>320</v>
      </c>
      <c r="C1494" s="22" t="s">
        <v>3257</v>
      </c>
      <c r="D1494" s="61" t="s">
        <v>113</v>
      </c>
      <c r="F1494" s="61" t="s">
        <v>114</v>
      </c>
    </row>
    <row r="1495" spans="1:6" ht="12.75" customHeight="1" x14ac:dyDescent="0.25">
      <c r="A1495" s="22" t="s">
        <v>511</v>
      </c>
      <c r="B1495" s="22" t="s">
        <v>320</v>
      </c>
      <c r="D1495" s="61" t="s">
        <v>113</v>
      </c>
      <c r="E1495" s="22" t="s">
        <v>4091</v>
      </c>
      <c r="F1495" s="61" t="s">
        <v>114</v>
      </c>
    </row>
    <row r="1496" spans="1:6" ht="12.75" customHeight="1" x14ac:dyDescent="0.25">
      <c r="A1496" s="22" t="s">
        <v>512</v>
      </c>
      <c r="B1496" s="22" t="s">
        <v>320</v>
      </c>
      <c r="C1496" s="22" t="s">
        <v>3258</v>
      </c>
      <c r="D1496" s="61" t="s">
        <v>113</v>
      </c>
      <c r="E1496" s="22" t="s">
        <v>4092</v>
      </c>
      <c r="F1496" s="61" t="s">
        <v>114</v>
      </c>
    </row>
    <row r="1497" spans="1:6" ht="12.75" customHeight="1" x14ac:dyDescent="0.25">
      <c r="A1497" s="22" t="s">
        <v>621</v>
      </c>
      <c r="B1497" s="22" t="s">
        <v>330</v>
      </c>
      <c r="C1497" s="22" t="s">
        <v>2440</v>
      </c>
      <c r="D1497" s="61" t="s">
        <v>88</v>
      </c>
      <c r="F1497" s="61" t="s">
        <v>114</v>
      </c>
    </row>
    <row r="1498" spans="1:6" ht="12.75" customHeight="1" x14ac:dyDescent="0.25">
      <c r="A1498" s="22" t="s">
        <v>622</v>
      </c>
      <c r="B1498" s="22" t="s">
        <v>330</v>
      </c>
      <c r="C1498" s="22" t="s">
        <v>3259</v>
      </c>
      <c r="D1498" s="61" t="s">
        <v>88</v>
      </c>
      <c r="F1498" s="61" t="s">
        <v>114</v>
      </c>
    </row>
    <row r="1499" spans="1:6" ht="12.75" customHeight="1" x14ac:dyDescent="0.25">
      <c r="A1499" s="22" t="s">
        <v>623</v>
      </c>
      <c r="B1499" s="22" t="s">
        <v>330</v>
      </c>
      <c r="C1499" s="22" t="s">
        <v>3260</v>
      </c>
      <c r="D1499" s="61" t="s">
        <v>88</v>
      </c>
      <c r="F1499" s="61" t="s">
        <v>114</v>
      </c>
    </row>
    <row r="1500" spans="1:6" ht="12.75" customHeight="1" x14ac:dyDescent="0.25">
      <c r="A1500" s="22" t="s">
        <v>624</v>
      </c>
      <c r="B1500" s="22" t="s">
        <v>330</v>
      </c>
      <c r="C1500" s="22" t="s">
        <v>3261</v>
      </c>
      <c r="D1500" s="61" t="s">
        <v>88</v>
      </c>
      <c r="F1500" s="61" t="s">
        <v>114</v>
      </c>
    </row>
    <row r="1501" spans="1:6" ht="12.75" customHeight="1" x14ac:dyDescent="0.25">
      <c r="A1501" s="22" t="s">
        <v>625</v>
      </c>
      <c r="B1501" s="22" t="s">
        <v>330</v>
      </c>
      <c r="C1501" s="22" t="s">
        <v>3262</v>
      </c>
      <c r="D1501" s="61" t="s">
        <v>88</v>
      </c>
      <c r="F1501" s="61" t="s">
        <v>114</v>
      </c>
    </row>
    <row r="1502" spans="1:6" ht="12.75" customHeight="1" x14ac:dyDescent="0.25">
      <c r="A1502" s="22" t="s">
        <v>627</v>
      </c>
      <c r="B1502" s="22" t="s">
        <v>330</v>
      </c>
      <c r="C1502" s="22" t="s">
        <v>3263</v>
      </c>
      <c r="D1502" s="61" t="s">
        <v>88</v>
      </c>
      <c r="F1502" s="61" t="s">
        <v>114</v>
      </c>
    </row>
    <row r="1503" spans="1:6" ht="12.75" customHeight="1" x14ac:dyDescent="0.25">
      <c r="A1503" s="22" t="s">
        <v>628</v>
      </c>
      <c r="B1503" s="22" t="s">
        <v>330</v>
      </c>
      <c r="C1503" s="22" t="s">
        <v>3264</v>
      </c>
      <c r="D1503" s="61" t="s">
        <v>88</v>
      </c>
      <c r="F1503" s="61" t="s">
        <v>114</v>
      </c>
    </row>
    <row r="1504" spans="1:6" ht="12.75" customHeight="1" x14ac:dyDescent="0.25">
      <c r="A1504" s="22" t="s">
        <v>629</v>
      </c>
      <c r="B1504" s="22" t="s">
        <v>330</v>
      </c>
      <c r="C1504" s="22" t="s">
        <v>3265</v>
      </c>
      <c r="D1504" s="61" t="s">
        <v>88</v>
      </c>
      <c r="F1504" s="61" t="s">
        <v>114</v>
      </c>
    </row>
    <row r="1505" spans="1:6" ht="12.75" customHeight="1" x14ac:dyDescent="0.25">
      <c r="A1505" s="22" t="s">
        <v>630</v>
      </c>
      <c r="B1505" s="22" t="s">
        <v>330</v>
      </c>
      <c r="C1505" s="22" t="s">
        <v>3266</v>
      </c>
      <c r="D1505" s="61" t="s">
        <v>88</v>
      </c>
      <c r="F1505" s="61" t="s">
        <v>114</v>
      </c>
    </row>
    <row r="1506" spans="1:6" ht="12.75" customHeight="1" x14ac:dyDescent="0.25">
      <c r="A1506" s="22" t="s">
        <v>631</v>
      </c>
      <c r="B1506" s="22" t="s">
        <v>330</v>
      </c>
      <c r="C1506" s="22" t="s">
        <v>3267</v>
      </c>
      <c r="D1506" s="61" t="s">
        <v>88</v>
      </c>
      <c r="F1506" s="61" t="s">
        <v>114</v>
      </c>
    </row>
    <row r="1507" spans="1:6" ht="12.75" customHeight="1" x14ac:dyDescent="0.25">
      <c r="A1507" s="22" t="s">
        <v>632</v>
      </c>
      <c r="B1507" s="22" t="s">
        <v>330</v>
      </c>
      <c r="C1507" s="22" t="s">
        <v>3268</v>
      </c>
      <c r="D1507" s="61" t="s">
        <v>88</v>
      </c>
      <c r="F1507" s="61" t="s">
        <v>114</v>
      </c>
    </row>
    <row r="1508" spans="1:6" ht="12.75" customHeight="1" x14ac:dyDescent="0.25">
      <c r="A1508" s="22" t="s">
        <v>633</v>
      </c>
      <c r="B1508" s="22" t="s">
        <v>330</v>
      </c>
      <c r="C1508" s="22" t="s">
        <v>3269</v>
      </c>
      <c r="D1508" s="61" t="s">
        <v>88</v>
      </c>
      <c r="F1508" s="61" t="s">
        <v>114</v>
      </c>
    </row>
    <row r="1509" spans="1:6" ht="12.75" customHeight="1" x14ac:dyDescent="0.25">
      <c r="A1509" s="22" t="s">
        <v>634</v>
      </c>
      <c r="B1509" s="22" t="s">
        <v>330</v>
      </c>
      <c r="C1509" s="22" t="s">
        <v>3270</v>
      </c>
      <c r="D1509" s="61" t="s">
        <v>88</v>
      </c>
      <c r="F1509" s="61" t="s">
        <v>114</v>
      </c>
    </row>
    <row r="1510" spans="1:6" ht="12.75" customHeight="1" x14ac:dyDescent="0.25">
      <c r="A1510" s="22" t="s">
        <v>635</v>
      </c>
      <c r="B1510" s="22" t="s">
        <v>330</v>
      </c>
      <c r="C1510" s="22" t="s">
        <v>3271</v>
      </c>
      <c r="D1510" s="61" t="s">
        <v>88</v>
      </c>
      <c r="F1510" s="61" t="s">
        <v>114</v>
      </c>
    </row>
    <row r="1511" spans="1:6" ht="12.75" customHeight="1" x14ac:dyDescent="0.25">
      <c r="A1511" s="22" t="s">
        <v>636</v>
      </c>
      <c r="B1511" s="22" t="s">
        <v>330</v>
      </c>
      <c r="C1511" s="22" t="s">
        <v>3272</v>
      </c>
      <c r="D1511" s="61" t="s">
        <v>88</v>
      </c>
      <c r="F1511" s="61" t="s">
        <v>114</v>
      </c>
    </row>
    <row r="1512" spans="1:6" ht="12.75" customHeight="1" x14ac:dyDescent="0.25">
      <c r="A1512" s="22" t="s">
        <v>637</v>
      </c>
      <c r="B1512" s="22" t="s">
        <v>330</v>
      </c>
      <c r="C1512" s="22" t="s">
        <v>3273</v>
      </c>
      <c r="D1512" s="61" t="s">
        <v>88</v>
      </c>
      <c r="F1512" s="61" t="s">
        <v>114</v>
      </c>
    </row>
    <row r="1513" spans="1:6" ht="12.75" customHeight="1" x14ac:dyDescent="0.25">
      <c r="A1513" s="22" t="s">
        <v>638</v>
      </c>
      <c r="B1513" s="22" t="s">
        <v>330</v>
      </c>
      <c r="C1513" s="22" t="s">
        <v>3274</v>
      </c>
      <c r="D1513" s="61" t="s">
        <v>88</v>
      </c>
      <c r="F1513" s="61" t="s">
        <v>114</v>
      </c>
    </row>
    <row r="1514" spans="1:6" ht="15" customHeight="1" x14ac:dyDescent="0.25">
      <c r="A1514" s="22" t="s">
        <v>639</v>
      </c>
      <c r="B1514" s="22" t="s">
        <v>330</v>
      </c>
      <c r="C1514" s="22" t="s">
        <v>3275</v>
      </c>
      <c r="D1514" s="61" t="s">
        <v>88</v>
      </c>
      <c r="F1514" s="61" t="s">
        <v>114</v>
      </c>
    </row>
    <row r="1515" spans="1:6" ht="15" customHeight="1" x14ac:dyDescent="0.25">
      <c r="A1515" s="22" t="s">
        <v>640</v>
      </c>
      <c r="B1515" s="22" t="s">
        <v>330</v>
      </c>
      <c r="C1515" s="22" t="s">
        <v>3276</v>
      </c>
      <c r="D1515" s="61" t="s">
        <v>88</v>
      </c>
      <c r="F1515" s="61" t="s">
        <v>114</v>
      </c>
    </row>
    <row r="1516" spans="1:6" ht="12.75" customHeight="1" x14ac:dyDescent="0.25">
      <c r="A1516" s="22" t="s">
        <v>641</v>
      </c>
      <c r="B1516" s="22" t="s">
        <v>330</v>
      </c>
      <c r="C1516" s="22" t="s">
        <v>3277</v>
      </c>
      <c r="D1516" s="61" t="s">
        <v>88</v>
      </c>
      <c r="F1516" s="61" t="s">
        <v>114</v>
      </c>
    </row>
    <row r="1517" spans="1:6" ht="12.75" customHeight="1" x14ac:dyDescent="0.25">
      <c r="A1517" s="22" t="s">
        <v>642</v>
      </c>
      <c r="B1517" s="22" t="s">
        <v>330</v>
      </c>
      <c r="C1517" s="22" t="s">
        <v>3278</v>
      </c>
      <c r="D1517" s="61" t="s">
        <v>88</v>
      </c>
      <c r="F1517" s="61" t="s">
        <v>114</v>
      </c>
    </row>
    <row r="1518" spans="1:6" ht="12.75" customHeight="1" x14ac:dyDescent="0.25">
      <c r="A1518" s="22" t="s">
        <v>643</v>
      </c>
      <c r="B1518" s="22" t="s">
        <v>330</v>
      </c>
      <c r="C1518" s="22" t="s">
        <v>3279</v>
      </c>
      <c r="D1518" s="61" t="s">
        <v>88</v>
      </c>
      <c r="F1518" s="61" t="s">
        <v>114</v>
      </c>
    </row>
    <row r="1519" spans="1:6" ht="12.75" customHeight="1" x14ac:dyDescent="0.25">
      <c r="A1519" s="22" t="s">
        <v>644</v>
      </c>
      <c r="B1519" s="22" t="s">
        <v>330</v>
      </c>
      <c r="C1519" s="22" t="s">
        <v>3280</v>
      </c>
      <c r="D1519" s="61" t="s">
        <v>88</v>
      </c>
      <c r="F1519" s="61" t="s">
        <v>114</v>
      </c>
    </row>
    <row r="1520" spans="1:6" ht="12.75" customHeight="1" x14ac:dyDescent="0.25">
      <c r="A1520" s="22" t="s">
        <v>645</v>
      </c>
      <c r="B1520" s="22" t="s">
        <v>330</v>
      </c>
      <c r="C1520" s="22" t="s">
        <v>3281</v>
      </c>
      <c r="D1520" s="61" t="s">
        <v>88</v>
      </c>
      <c r="F1520" s="61" t="s">
        <v>114</v>
      </c>
    </row>
    <row r="1521" spans="1:6" ht="12.75" customHeight="1" x14ac:dyDescent="0.25">
      <c r="A1521" s="22" t="s">
        <v>646</v>
      </c>
      <c r="B1521" s="22" t="s">
        <v>330</v>
      </c>
      <c r="C1521" s="22" t="s">
        <v>3282</v>
      </c>
      <c r="D1521" s="61" t="s">
        <v>88</v>
      </c>
      <c r="F1521" s="61" t="s">
        <v>114</v>
      </c>
    </row>
    <row r="1522" spans="1:6" ht="12.75" customHeight="1" x14ac:dyDescent="0.25">
      <c r="A1522" s="22" t="s">
        <v>647</v>
      </c>
      <c r="B1522" s="22" t="s">
        <v>330</v>
      </c>
      <c r="C1522" s="22" t="s">
        <v>3283</v>
      </c>
      <c r="D1522" s="61" t="s">
        <v>88</v>
      </c>
      <c r="F1522" s="61" t="s">
        <v>114</v>
      </c>
    </row>
    <row r="1523" spans="1:6" ht="15" customHeight="1" x14ac:dyDescent="0.25">
      <c r="A1523" s="22" t="s">
        <v>648</v>
      </c>
      <c r="B1523" s="22" t="s">
        <v>330</v>
      </c>
      <c r="C1523" s="22" t="s">
        <v>3284</v>
      </c>
      <c r="D1523" s="61" t="s">
        <v>88</v>
      </c>
      <c r="F1523" s="61" t="s">
        <v>114</v>
      </c>
    </row>
    <row r="1524" spans="1:6" ht="12.75" customHeight="1" x14ac:dyDescent="0.25">
      <c r="A1524" s="22" t="s">
        <v>650</v>
      </c>
      <c r="B1524" s="22" t="s">
        <v>330</v>
      </c>
      <c r="C1524" s="22" t="s">
        <v>3285</v>
      </c>
      <c r="D1524" s="61" t="s">
        <v>88</v>
      </c>
      <c r="F1524" s="61" t="s">
        <v>114</v>
      </c>
    </row>
    <row r="1525" spans="1:6" ht="12.75" customHeight="1" x14ac:dyDescent="0.25">
      <c r="A1525" s="22" t="s">
        <v>651</v>
      </c>
      <c r="B1525" s="22" t="s">
        <v>330</v>
      </c>
      <c r="C1525" s="22" t="s">
        <v>3286</v>
      </c>
      <c r="D1525" s="61" t="s">
        <v>88</v>
      </c>
      <c r="F1525" s="61" t="s">
        <v>114</v>
      </c>
    </row>
    <row r="1526" spans="1:6" ht="12.75" customHeight="1" x14ac:dyDescent="0.25">
      <c r="A1526" s="22" t="s">
        <v>652</v>
      </c>
      <c r="B1526" s="22" t="s">
        <v>330</v>
      </c>
      <c r="C1526" s="22" t="s">
        <v>3287</v>
      </c>
      <c r="D1526" s="61" t="s">
        <v>88</v>
      </c>
      <c r="F1526" s="61" t="s">
        <v>114</v>
      </c>
    </row>
    <row r="1527" spans="1:6" ht="12.75" customHeight="1" x14ac:dyDescent="0.25">
      <c r="A1527" s="22" t="s">
        <v>653</v>
      </c>
      <c r="B1527" s="22" t="s">
        <v>330</v>
      </c>
      <c r="C1527" s="22" t="s">
        <v>3288</v>
      </c>
      <c r="D1527" s="61" t="s">
        <v>88</v>
      </c>
      <c r="F1527" s="61" t="s">
        <v>114</v>
      </c>
    </row>
    <row r="1528" spans="1:6" ht="12.75" customHeight="1" x14ac:dyDescent="0.25">
      <c r="A1528" s="22" t="s">
        <v>654</v>
      </c>
      <c r="B1528" s="22" t="s">
        <v>330</v>
      </c>
      <c r="C1528" s="22" t="s">
        <v>3289</v>
      </c>
      <c r="D1528" s="61" t="s">
        <v>88</v>
      </c>
      <c r="F1528" s="61" t="s">
        <v>114</v>
      </c>
    </row>
    <row r="1529" spans="1:6" ht="12.75" customHeight="1" x14ac:dyDescent="0.25">
      <c r="A1529" s="22" t="s">
        <v>655</v>
      </c>
      <c r="B1529" s="22" t="s">
        <v>330</v>
      </c>
      <c r="C1529" s="22" t="s">
        <v>3290</v>
      </c>
      <c r="D1529" s="61" t="s">
        <v>88</v>
      </c>
      <c r="F1529" s="61" t="s">
        <v>114</v>
      </c>
    </row>
    <row r="1530" spans="1:6" ht="15" customHeight="1" x14ac:dyDescent="0.25">
      <c r="A1530" s="22" t="s">
        <v>656</v>
      </c>
      <c r="B1530" s="22" t="s">
        <v>330</v>
      </c>
      <c r="C1530" s="22" t="s">
        <v>3291</v>
      </c>
      <c r="D1530" s="61" t="s">
        <v>88</v>
      </c>
      <c r="F1530" s="61" t="s">
        <v>114</v>
      </c>
    </row>
    <row r="1531" spans="1:6" ht="15" customHeight="1" x14ac:dyDescent="0.25">
      <c r="A1531" s="22" t="s">
        <v>657</v>
      </c>
      <c r="B1531" s="22" t="s">
        <v>332</v>
      </c>
      <c r="C1531" s="22" t="s">
        <v>2441</v>
      </c>
      <c r="D1531" s="61" t="s">
        <v>88</v>
      </c>
      <c r="F1531" s="61" t="s">
        <v>77</v>
      </c>
    </row>
    <row r="1532" spans="1:6" ht="12.75" customHeight="1" x14ac:dyDescent="0.25">
      <c r="A1532" s="22" t="s">
        <v>658</v>
      </c>
      <c r="B1532" s="22" t="s">
        <v>332</v>
      </c>
      <c r="C1532" s="22" t="s">
        <v>3292</v>
      </c>
      <c r="D1532" s="61" t="s">
        <v>88</v>
      </c>
      <c r="F1532" s="61" t="s">
        <v>77</v>
      </c>
    </row>
    <row r="1533" spans="1:6" ht="12.75" customHeight="1" x14ac:dyDescent="0.25">
      <c r="A1533" s="22" t="s">
        <v>659</v>
      </c>
      <c r="B1533" s="22" t="s">
        <v>332</v>
      </c>
      <c r="C1533" s="22" t="s">
        <v>3293</v>
      </c>
      <c r="D1533" s="61" t="s">
        <v>88</v>
      </c>
      <c r="F1533" s="61" t="s">
        <v>77</v>
      </c>
    </row>
    <row r="1534" spans="1:6" ht="12.75" customHeight="1" x14ac:dyDescent="0.25">
      <c r="A1534" s="22" t="s">
        <v>660</v>
      </c>
      <c r="B1534" s="22" t="s">
        <v>332</v>
      </c>
      <c r="C1534" s="22" t="s">
        <v>3294</v>
      </c>
      <c r="D1534" s="61" t="s">
        <v>88</v>
      </c>
      <c r="F1534" s="61" t="s">
        <v>77</v>
      </c>
    </row>
    <row r="1535" spans="1:6" ht="12.75" customHeight="1" x14ac:dyDescent="0.25">
      <c r="A1535" s="22" t="s">
        <v>661</v>
      </c>
      <c r="B1535" s="22" t="s">
        <v>332</v>
      </c>
      <c r="C1535" s="22"/>
      <c r="D1535" s="61" t="s">
        <v>88</v>
      </c>
      <c r="E1535" s="22" t="s">
        <v>4093</v>
      </c>
      <c r="F1535" s="61" t="s">
        <v>77</v>
      </c>
    </row>
    <row r="1536" spans="1:6" ht="12.75" customHeight="1" x14ac:dyDescent="0.25">
      <c r="A1536" s="22" t="s">
        <v>662</v>
      </c>
      <c r="B1536" s="22" t="s">
        <v>332</v>
      </c>
      <c r="C1536" s="22"/>
      <c r="D1536" s="61" t="s">
        <v>88</v>
      </c>
      <c r="E1536" s="22" t="s">
        <v>334</v>
      </c>
      <c r="F1536" s="61" t="s">
        <v>77</v>
      </c>
    </row>
    <row r="1537" spans="1:6" ht="12.75" customHeight="1" x14ac:dyDescent="0.25">
      <c r="A1537" s="22" t="s">
        <v>663</v>
      </c>
      <c r="B1537" s="22" t="s">
        <v>332</v>
      </c>
      <c r="C1537" s="22" t="s">
        <v>3295</v>
      </c>
      <c r="D1537" s="61" t="s">
        <v>88</v>
      </c>
      <c r="F1537" s="61" t="s">
        <v>77</v>
      </c>
    </row>
    <row r="1538" spans="1:6" ht="12.75" customHeight="1" x14ac:dyDescent="0.25">
      <c r="A1538" s="22" t="s">
        <v>664</v>
      </c>
      <c r="B1538" s="22" t="s">
        <v>332</v>
      </c>
      <c r="C1538" s="22"/>
      <c r="D1538" s="61" t="s">
        <v>88</v>
      </c>
      <c r="E1538" s="22" t="s">
        <v>4094</v>
      </c>
      <c r="F1538" s="61" t="s">
        <v>77</v>
      </c>
    </row>
    <row r="1539" spans="1:6" ht="15" customHeight="1" x14ac:dyDescent="0.25">
      <c r="A1539" s="22" t="s">
        <v>665</v>
      </c>
      <c r="B1539" s="22" t="s">
        <v>332</v>
      </c>
      <c r="C1539" s="22" t="s">
        <v>3296</v>
      </c>
      <c r="D1539" s="61" t="s">
        <v>88</v>
      </c>
      <c r="F1539" s="61" t="s">
        <v>77</v>
      </c>
    </row>
    <row r="1540" spans="1:6" ht="12.75" customHeight="1" x14ac:dyDescent="0.25">
      <c r="A1540" s="22" t="s">
        <v>666</v>
      </c>
      <c r="B1540" s="22" t="s">
        <v>332</v>
      </c>
      <c r="C1540" s="22" t="s">
        <v>3297</v>
      </c>
      <c r="D1540" s="61" t="s">
        <v>88</v>
      </c>
      <c r="F1540" s="61" t="s">
        <v>77</v>
      </c>
    </row>
    <row r="1541" spans="1:6" ht="12.75" customHeight="1" x14ac:dyDescent="0.25">
      <c r="A1541" s="22" t="s">
        <v>667</v>
      </c>
      <c r="B1541" s="22" t="s">
        <v>332</v>
      </c>
      <c r="C1541" s="22" t="s">
        <v>3298</v>
      </c>
      <c r="D1541" s="61" t="s">
        <v>88</v>
      </c>
      <c r="F1541" s="61" t="s">
        <v>77</v>
      </c>
    </row>
    <row r="1542" spans="1:6" ht="12.75" customHeight="1" x14ac:dyDescent="0.25">
      <c r="A1542" s="22" t="s">
        <v>669</v>
      </c>
      <c r="B1542" s="22" t="s">
        <v>332</v>
      </c>
      <c r="C1542" s="22" t="s">
        <v>3299</v>
      </c>
      <c r="D1542" s="61" t="s">
        <v>88</v>
      </c>
      <c r="F1542" s="61" t="s">
        <v>77</v>
      </c>
    </row>
    <row r="1543" spans="1:6" ht="12.75" customHeight="1" x14ac:dyDescent="0.25">
      <c r="A1543" s="22" t="s">
        <v>670</v>
      </c>
      <c r="B1543" s="22" t="s">
        <v>332</v>
      </c>
      <c r="C1543" s="22" t="s">
        <v>3300</v>
      </c>
      <c r="D1543" s="61" t="s">
        <v>88</v>
      </c>
      <c r="F1543" s="61" t="s">
        <v>77</v>
      </c>
    </row>
    <row r="1544" spans="1:6" ht="12.75" customHeight="1" x14ac:dyDescent="0.25">
      <c r="A1544" s="22" t="s">
        <v>671</v>
      </c>
      <c r="B1544" s="22" t="s">
        <v>332</v>
      </c>
      <c r="C1544" s="22" t="s">
        <v>3301</v>
      </c>
      <c r="D1544" s="61" t="s">
        <v>88</v>
      </c>
      <c r="F1544" s="61" t="s">
        <v>77</v>
      </c>
    </row>
    <row r="1545" spans="1:6" ht="12.75" customHeight="1" x14ac:dyDescent="0.25">
      <c r="A1545" s="22" t="s">
        <v>672</v>
      </c>
      <c r="B1545" s="22" t="s">
        <v>332</v>
      </c>
      <c r="C1545" s="22" t="s">
        <v>3302</v>
      </c>
      <c r="D1545" s="61" t="s">
        <v>88</v>
      </c>
      <c r="F1545" s="61" t="s">
        <v>77</v>
      </c>
    </row>
    <row r="1546" spans="1:6" ht="12.75" customHeight="1" x14ac:dyDescent="0.25">
      <c r="A1546" s="22" t="s">
        <v>673</v>
      </c>
      <c r="B1546" s="22" t="s">
        <v>332</v>
      </c>
      <c r="C1546" s="22" t="s">
        <v>3303</v>
      </c>
      <c r="D1546" s="61" t="s">
        <v>88</v>
      </c>
      <c r="F1546" s="61" t="s">
        <v>77</v>
      </c>
    </row>
    <row r="1547" spans="1:6" ht="15" customHeight="1" x14ac:dyDescent="0.25">
      <c r="A1547" s="22" t="s">
        <v>674</v>
      </c>
      <c r="B1547" s="22" t="s">
        <v>332</v>
      </c>
      <c r="C1547" s="22" t="s">
        <v>3304</v>
      </c>
      <c r="D1547" s="61" t="s">
        <v>88</v>
      </c>
      <c r="F1547" s="61" t="s">
        <v>77</v>
      </c>
    </row>
    <row r="1548" spans="1:6" ht="15" customHeight="1" x14ac:dyDescent="0.25">
      <c r="A1548" s="22" t="s">
        <v>675</v>
      </c>
      <c r="B1548" s="22" t="s">
        <v>332</v>
      </c>
      <c r="C1548" s="22" t="s">
        <v>3305</v>
      </c>
      <c r="D1548" s="61" t="s">
        <v>88</v>
      </c>
      <c r="F1548" s="61" t="s">
        <v>77</v>
      </c>
    </row>
    <row r="1549" spans="1:6" ht="15" customHeight="1" x14ac:dyDescent="0.25">
      <c r="A1549" s="22" t="s">
        <v>676</v>
      </c>
      <c r="B1549" s="22" t="s">
        <v>332</v>
      </c>
      <c r="C1549" s="22" t="s">
        <v>3306</v>
      </c>
      <c r="D1549" s="61" t="s">
        <v>88</v>
      </c>
      <c r="F1549" s="61" t="s">
        <v>77</v>
      </c>
    </row>
    <row r="1550" spans="1:6" ht="12" customHeight="1" x14ac:dyDescent="0.25">
      <c r="A1550" s="22" t="s">
        <v>677</v>
      </c>
      <c r="B1550" s="22" t="s">
        <v>332</v>
      </c>
      <c r="C1550" s="22" t="s">
        <v>3307</v>
      </c>
      <c r="D1550" s="61" t="s">
        <v>88</v>
      </c>
      <c r="F1550" s="61" t="s">
        <v>77</v>
      </c>
    </row>
    <row r="1551" spans="1:6" ht="12.75" customHeight="1" x14ac:dyDescent="0.25">
      <c r="A1551" s="22" t="s">
        <v>678</v>
      </c>
      <c r="B1551" s="22" t="s">
        <v>332</v>
      </c>
      <c r="C1551" s="22" t="s">
        <v>3308</v>
      </c>
      <c r="D1551" s="61" t="s">
        <v>88</v>
      </c>
      <c r="F1551" s="61" t="s">
        <v>77</v>
      </c>
    </row>
    <row r="1552" spans="1:6" ht="12.75" customHeight="1" x14ac:dyDescent="0.25">
      <c r="A1552" s="22" t="s">
        <v>679</v>
      </c>
      <c r="B1552" s="22" t="s">
        <v>332</v>
      </c>
      <c r="C1552" s="22" t="s">
        <v>3309</v>
      </c>
      <c r="D1552" s="61" t="s">
        <v>88</v>
      </c>
      <c r="F1552" s="61" t="s">
        <v>77</v>
      </c>
    </row>
    <row r="1553" spans="1:6" ht="12.75" customHeight="1" x14ac:dyDescent="0.25">
      <c r="A1553" s="22" t="s">
        <v>681</v>
      </c>
      <c r="B1553" s="22" t="s">
        <v>332</v>
      </c>
      <c r="C1553" s="22" t="s">
        <v>3310</v>
      </c>
      <c r="D1553" s="61" t="s">
        <v>88</v>
      </c>
      <c r="F1553" s="61" t="s">
        <v>77</v>
      </c>
    </row>
    <row r="1554" spans="1:6" ht="12.75" customHeight="1" x14ac:dyDescent="0.25">
      <c r="A1554" s="22" t="s">
        <v>682</v>
      </c>
      <c r="B1554" s="22" t="s">
        <v>332</v>
      </c>
      <c r="C1554" s="22" t="s">
        <v>3311</v>
      </c>
      <c r="D1554" s="61" t="s">
        <v>88</v>
      </c>
      <c r="F1554" s="61" t="s">
        <v>77</v>
      </c>
    </row>
    <row r="1555" spans="1:6" ht="12.75" customHeight="1" x14ac:dyDescent="0.25">
      <c r="A1555" s="22" t="s">
        <v>683</v>
      </c>
      <c r="B1555" s="22" t="s">
        <v>332</v>
      </c>
      <c r="C1555" s="22" t="s">
        <v>3312</v>
      </c>
      <c r="D1555" s="61" t="s">
        <v>88</v>
      </c>
      <c r="F1555" s="61" t="s">
        <v>77</v>
      </c>
    </row>
    <row r="1556" spans="1:6" ht="12.75" customHeight="1" x14ac:dyDescent="0.25">
      <c r="A1556" s="22" t="s">
        <v>684</v>
      </c>
      <c r="B1556" s="22" t="s">
        <v>332</v>
      </c>
      <c r="C1556" s="22" t="s">
        <v>3313</v>
      </c>
      <c r="D1556" s="61" t="s">
        <v>88</v>
      </c>
      <c r="F1556" s="61" t="s">
        <v>77</v>
      </c>
    </row>
    <row r="1557" spans="1:6" ht="12.75" customHeight="1" x14ac:dyDescent="0.25">
      <c r="A1557" s="22" t="s">
        <v>685</v>
      </c>
      <c r="B1557" s="22" t="s">
        <v>332</v>
      </c>
      <c r="C1557" s="22" t="s">
        <v>3314</v>
      </c>
      <c r="D1557" s="61" t="s">
        <v>88</v>
      </c>
      <c r="F1557" s="61" t="s">
        <v>77</v>
      </c>
    </row>
    <row r="1558" spans="1:6" ht="12.75" customHeight="1" x14ac:dyDescent="0.25">
      <c r="A1558" s="22" t="s">
        <v>686</v>
      </c>
      <c r="B1558" s="22" t="s">
        <v>332</v>
      </c>
      <c r="C1558" s="22" t="s">
        <v>3315</v>
      </c>
      <c r="D1558" s="61" t="s">
        <v>88</v>
      </c>
      <c r="F1558" s="61" t="s">
        <v>77</v>
      </c>
    </row>
    <row r="1559" spans="1:6" ht="12.75" customHeight="1" x14ac:dyDescent="0.25">
      <c r="A1559" s="22" t="s">
        <v>687</v>
      </c>
      <c r="B1559" s="22" t="s">
        <v>332</v>
      </c>
      <c r="C1559" s="22" t="s">
        <v>3316</v>
      </c>
      <c r="D1559" s="61" t="s">
        <v>88</v>
      </c>
      <c r="F1559" s="61" t="s">
        <v>77</v>
      </c>
    </row>
    <row r="1560" spans="1:6" ht="12.75" customHeight="1" x14ac:dyDescent="0.25">
      <c r="A1560" s="22" t="s">
        <v>688</v>
      </c>
      <c r="B1560" s="22" t="s">
        <v>332</v>
      </c>
      <c r="C1560" s="22" t="s">
        <v>3317</v>
      </c>
      <c r="D1560" s="61" t="s">
        <v>88</v>
      </c>
      <c r="F1560" s="61" t="s">
        <v>77</v>
      </c>
    </row>
    <row r="1561" spans="1:6" ht="12.75" customHeight="1" x14ac:dyDescent="0.25">
      <c r="A1561" s="22" t="s">
        <v>689</v>
      </c>
      <c r="B1561" s="22" t="s">
        <v>332</v>
      </c>
      <c r="C1561" s="22" t="s">
        <v>3318</v>
      </c>
      <c r="D1561" s="61" t="s">
        <v>88</v>
      </c>
      <c r="F1561" s="61" t="s">
        <v>77</v>
      </c>
    </row>
    <row r="1562" spans="1:6" ht="12.75" customHeight="1" x14ac:dyDescent="0.25">
      <c r="A1562" s="22" t="s">
        <v>690</v>
      </c>
      <c r="B1562" s="22" t="s">
        <v>332</v>
      </c>
      <c r="C1562" s="22" t="s">
        <v>3319</v>
      </c>
      <c r="D1562" s="61" t="s">
        <v>88</v>
      </c>
      <c r="F1562" s="61" t="s">
        <v>77</v>
      </c>
    </row>
    <row r="1563" spans="1:6" ht="12.75" customHeight="1" x14ac:dyDescent="0.25">
      <c r="A1563" s="22" t="s">
        <v>691</v>
      </c>
      <c r="B1563" s="22" t="s">
        <v>332</v>
      </c>
      <c r="C1563" s="22" t="s">
        <v>3320</v>
      </c>
      <c r="D1563" s="61" t="s">
        <v>88</v>
      </c>
      <c r="F1563" s="61" t="s">
        <v>77</v>
      </c>
    </row>
    <row r="1564" spans="1:6" ht="12.75" customHeight="1" x14ac:dyDescent="0.25">
      <c r="A1564" s="22" t="s">
        <v>4616</v>
      </c>
      <c r="B1564" s="22" t="s">
        <v>309</v>
      </c>
      <c r="C1564" s="22" t="s">
        <v>5103</v>
      </c>
      <c r="D1564" s="61" t="s">
        <v>113</v>
      </c>
      <c r="F1564" s="61" t="s">
        <v>114</v>
      </c>
    </row>
    <row r="1565" spans="1:6" ht="12.75" customHeight="1" x14ac:dyDescent="0.25">
      <c r="A1565" s="22" t="s">
        <v>4617</v>
      </c>
      <c r="B1565" s="22" t="s">
        <v>309</v>
      </c>
      <c r="C1565" s="22" t="s">
        <v>5104</v>
      </c>
      <c r="D1565" s="61" t="s">
        <v>113</v>
      </c>
      <c r="F1565" s="61" t="s">
        <v>114</v>
      </c>
    </row>
    <row r="1566" spans="1:6" ht="12.75" customHeight="1" x14ac:dyDescent="0.25">
      <c r="A1566" s="22" t="s">
        <v>4619</v>
      </c>
      <c r="B1566" s="22" t="s">
        <v>309</v>
      </c>
      <c r="D1566" s="61" t="s">
        <v>113</v>
      </c>
      <c r="E1566" s="22" t="s">
        <v>5276</v>
      </c>
      <c r="F1566" s="61" t="s">
        <v>114</v>
      </c>
    </row>
    <row r="1567" spans="1:6" ht="12.75" customHeight="1" x14ac:dyDescent="0.25">
      <c r="A1567" s="22" t="s">
        <v>4620</v>
      </c>
      <c r="B1567" s="22" t="s">
        <v>309</v>
      </c>
      <c r="C1567" s="22" t="s">
        <v>5105</v>
      </c>
      <c r="D1567" s="61" t="s">
        <v>113</v>
      </c>
      <c r="F1567" s="61" t="s">
        <v>114</v>
      </c>
    </row>
    <row r="1568" spans="1:6" ht="12.75" customHeight="1" x14ac:dyDescent="0.25">
      <c r="A1568" s="22" t="s">
        <v>4625</v>
      </c>
      <c r="B1568" s="22" t="s">
        <v>309</v>
      </c>
      <c r="D1568" s="61" t="s">
        <v>113</v>
      </c>
      <c r="E1568" s="22" t="s">
        <v>5277</v>
      </c>
      <c r="F1568" s="61" t="s">
        <v>114</v>
      </c>
    </row>
    <row r="1569" spans="1:6" ht="12.75" customHeight="1" x14ac:dyDescent="0.25">
      <c r="A1569" s="22" t="s">
        <v>4626</v>
      </c>
      <c r="B1569" s="22" t="s">
        <v>309</v>
      </c>
      <c r="C1569" s="22" t="s">
        <v>5106</v>
      </c>
      <c r="D1569" s="61" t="s">
        <v>113</v>
      </c>
      <c r="F1569" s="61" t="s">
        <v>114</v>
      </c>
    </row>
    <row r="1570" spans="1:6" ht="12.75" customHeight="1" x14ac:dyDescent="0.25">
      <c r="A1570" s="22" t="s">
        <v>4476</v>
      </c>
      <c r="B1570" s="22" t="s">
        <v>320</v>
      </c>
      <c r="C1570" s="22" t="s">
        <v>5018</v>
      </c>
      <c r="D1570" s="61" t="s">
        <v>113</v>
      </c>
      <c r="F1570" s="61" t="s">
        <v>114</v>
      </c>
    </row>
    <row r="1571" spans="1:6" ht="12.75" customHeight="1" x14ac:dyDescent="0.25">
      <c r="A1571" s="22" t="s">
        <v>4477</v>
      </c>
      <c r="B1571" s="22" t="s">
        <v>320</v>
      </c>
      <c r="C1571" s="22" t="s">
        <v>5019</v>
      </c>
      <c r="D1571" s="61" t="s">
        <v>113</v>
      </c>
      <c r="F1571" s="61" t="s">
        <v>114</v>
      </c>
    </row>
    <row r="1572" spans="1:6" ht="12.75" customHeight="1" x14ac:dyDescent="0.25">
      <c r="A1572" s="22" t="s">
        <v>4479</v>
      </c>
      <c r="B1572" s="22" t="s">
        <v>320</v>
      </c>
      <c r="C1572" s="22" t="s">
        <v>5020</v>
      </c>
      <c r="D1572" s="61" t="s">
        <v>113</v>
      </c>
      <c r="F1572" s="61" t="s">
        <v>114</v>
      </c>
    </row>
    <row r="1573" spans="1:6" ht="12.75" customHeight="1" x14ac:dyDescent="0.25">
      <c r="A1573" s="22" t="s">
        <v>4480</v>
      </c>
      <c r="B1573" s="22" t="s">
        <v>320</v>
      </c>
      <c r="C1573" s="22" t="s">
        <v>5021</v>
      </c>
      <c r="D1573" s="61" t="s">
        <v>113</v>
      </c>
      <c r="F1573" s="61" t="s">
        <v>114</v>
      </c>
    </row>
    <row r="1574" spans="1:6" ht="12.75" customHeight="1" x14ac:dyDescent="0.25">
      <c r="A1574" s="22" t="s">
        <v>4482</v>
      </c>
      <c r="B1574" s="22" t="s">
        <v>320</v>
      </c>
      <c r="C1574" s="22" t="s">
        <v>5022</v>
      </c>
      <c r="D1574" s="61" t="s">
        <v>113</v>
      </c>
      <c r="F1574" s="61" t="s">
        <v>114</v>
      </c>
    </row>
    <row r="1575" spans="1:6" ht="12.75" customHeight="1" x14ac:dyDescent="0.25">
      <c r="A1575" s="22" t="s">
        <v>4483</v>
      </c>
      <c r="B1575" s="22" t="s">
        <v>320</v>
      </c>
      <c r="C1575" s="22" t="s">
        <v>5023</v>
      </c>
      <c r="D1575" s="61" t="s">
        <v>113</v>
      </c>
      <c r="F1575" s="61" t="s">
        <v>114</v>
      </c>
    </row>
    <row r="1576" spans="1:6" ht="12.75" customHeight="1" x14ac:dyDescent="0.25">
      <c r="A1576" s="22" t="s">
        <v>4485</v>
      </c>
      <c r="B1576" s="22" t="s">
        <v>320</v>
      </c>
      <c r="C1576" s="22" t="s">
        <v>5024</v>
      </c>
      <c r="D1576" s="61" t="s">
        <v>113</v>
      </c>
      <c r="F1576" s="61" t="s">
        <v>114</v>
      </c>
    </row>
    <row r="1577" spans="1:6" ht="12.75" customHeight="1" x14ac:dyDescent="0.25">
      <c r="A1577" s="22" t="s">
        <v>4486</v>
      </c>
      <c r="B1577" s="22" t="s">
        <v>320</v>
      </c>
      <c r="C1577" s="22" t="s">
        <v>5025</v>
      </c>
      <c r="D1577" s="61" t="s">
        <v>113</v>
      </c>
      <c r="E1577" s="22" t="s">
        <v>5275</v>
      </c>
      <c r="F1577" s="61" t="s">
        <v>114</v>
      </c>
    </row>
    <row r="1578" spans="1:6" ht="12.75" customHeight="1" x14ac:dyDescent="0.25">
      <c r="A1578" s="22" t="s">
        <v>4488</v>
      </c>
      <c r="B1578" s="22" t="s">
        <v>320</v>
      </c>
      <c r="C1578" s="22" t="s">
        <v>5026</v>
      </c>
      <c r="D1578" s="61" t="s">
        <v>113</v>
      </c>
      <c r="F1578" s="61" t="s">
        <v>114</v>
      </c>
    </row>
    <row r="1579" spans="1:6" ht="15" customHeight="1" x14ac:dyDescent="0.25">
      <c r="A1579" s="22" t="s">
        <v>4489</v>
      </c>
      <c r="B1579" s="22" t="s">
        <v>320</v>
      </c>
      <c r="C1579" s="22" t="s">
        <v>5027</v>
      </c>
      <c r="D1579" s="61" t="s">
        <v>113</v>
      </c>
      <c r="F1579" s="61" t="s">
        <v>114</v>
      </c>
    </row>
    <row r="1580" spans="1:6" ht="12.75" customHeight="1" x14ac:dyDescent="0.25">
      <c r="A1580" s="22" t="s">
        <v>4492</v>
      </c>
      <c r="B1580" s="22" t="s">
        <v>320</v>
      </c>
      <c r="C1580" s="22" t="s">
        <v>5028</v>
      </c>
      <c r="D1580" s="61" t="s">
        <v>113</v>
      </c>
      <c r="F1580" s="61" t="s">
        <v>114</v>
      </c>
    </row>
    <row r="1581" spans="1:6" ht="12.75" customHeight="1" x14ac:dyDescent="0.25">
      <c r="A1581" s="22" t="s">
        <v>4727</v>
      </c>
      <c r="B1581" s="22" t="s">
        <v>332</v>
      </c>
      <c r="D1581" s="61" t="s">
        <v>88</v>
      </c>
      <c r="E1581" s="22" t="s">
        <v>5285</v>
      </c>
      <c r="F1581" s="61" t="s">
        <v>77</v>
      </c>
    </row>
    <row r="1582" spans="1:6" ht="12.75" customHeight="1" x14ac:dyDescent="0.25">
      <c r="A1582" s="22" t="s">
        <v>4728</v>
      </c>
      <c r="B1582" s="22" t="s">
        <v>332</v>
      </c>
      <c r="D1582" s="61" t="s">
        <v>88</v>
      </c>
      <c r="E1582" s="22" t="s">
        <v>5286</v>
      </c>
      <c r="F1582" s="61" t="s">
        <v>77</v>
      </c>
    </row>
    <row r="1583" spans="1:6" ht="12.75" customHeight="1" x14ac:dyDescent="0.25">
      <c r="A1583" s="22" t="s">
        <v>4730</v>
      </c>
      <c r="B1583" s="22" t="s">
        <v>332</v>
      </c>
      <c r="D1583" s="61" t="s">
        <v>88</v>
      </c>
      <c r="E1583" s="22" t="s">
        <v>5287</v>
      </c>
      <c r="F1583" s="61" t="s">
        <v>77</v>
      </c>
    </row>
    <row r="1584" spans="1:6" ht="12.75" customHeight="1" x14ac:dyDescent="0.25">
      <c r="A1584" s="22" t="s">
        <v>4731</v>
      </c>
      <c r="B1584" s="22" t="s">
        <v>332</v>
      </c>
      <c r="C1584" s="22" t="s">
        <v>5171</v>
      </c>
      <c r="D1584" s="61" t="s">
        <v>88</v>
      </c>
      <c r="F1584" s="61" t="s">
        <v>77</v>
      </c>
    </row>
    <row r="1585" spans="1:6" ht="12.75" customHeight="1" x14ac:dyDescent="0.25">
      <c r="A1585" s="22" t="s">
        <v>4733</v>
      </c>
      <c r="B1585" s="22" t="s">
        <v>332</v>
      </c>
      <c r="C1585" s="22" t="s">
        <v>5172</v>
      </c>
      <c r="D1585" s="61" t="s">
        <v>88</v>
      </c>
      <c r="F1585" s="61" t="s">
        <v>77</v>
      </c>
    </row>
    <row r="1586" spans="1:6" ht="12.75" customHeight="1" x14ac:dyDescent="0.25">
      <c r="A1586" s="22" t="s">
        <v>4734</v>
      </c>
      <c r="B1586" s="22" t="s">
        <v>332</v>
      </c>
      <c r="C1586" s="22" t="s">
        <v>5173</v>
      </c>
      <c r="D1586" s="61" t="s">
        <v>88</v>
      </c>
      <c r="F1586" s="61" t="s">
        <v>77</v>
      </c>
    </row>
    <row r="1587" spans="1:6" ht="12.75" customHeight="1" x14ac:dyDescent="0.25">
      <c r="A1587" s="22" t="s">
        <v>4736</v>
      </c>
      <c r="B1587" s="22" t="s">
        <v>332</v>
      </c>
      <c r="C1587" s="22" t="s">
        <v>5174</v>
      </c>
      <c r="D1587" s="61" t="s">
        <v>88</v>
      </c>
      <c r="F1587" s="61" t="s">
        <v>77</v>
      </c>
    </row>
    <row r="1588" spans="1:6" ht="12.75" customHeight="1" x14ac:dyDescent="0.25">
      <c r="A1588" s="22" t="s">
        <v>4737</v>
      </c>
      <c r="B1588" s="22" t="s">
        <v>332</v>
      </c>
      <c r="C1588" s="22" t="s">
        <v>5175</v>
      </c>
      <c r="D1588" s="61" t="s">
        <v>88</v>
      </c>
      <c r="F1588" s="61" t="s">
        <v>77</v>
      </c>
    </row>
    <row r="1589" spans="1:6" ht="12.75" customHeight="1" x14ac:dyDescent="0.25">
      <c r="A1589" s="22" t="s">
        <v>4739</v>
      </c>
      <c r="B1589" s="22" t="s">
        <v>332</v>
      </c>
      <c r="C1589" s="22" t="s">
        <v>5176</v>
      </c>
      <c r="D1589" s="61" t="s">
        <v>88</v>
      </c>
      <c r="F1589" s="61" t="s">
        <v>77</v>
      </c>
    </row>
    <row r="1590" spans="1:6" ht="12.75" customHeight="1" x14ac:dyDescent="0.25">
      <c r="A1590" s="22" t="s">
        <v>4740</v>
      </c>
      <c r="B1590" s="22" t="s">
        <v>332</v>
      </c>
      <c r="C1590" s="22" t="s">
        <v>5177</v>
      </c>
      <c r="D1590" s="61" t="s">
        <v>88</v>
      </c>
      <c r="F1590" s="61" t="s">
        <v>77</v>
      </c>
    </row>
    <row r="1591" spans="1:6" ht="12.75" customHeight="1" x14ac:dyDescent="0.25">
      <c r="A1591" s="22" t="s">
        <v>4742</v>
      </c>
      <c r="B1591" s="22" t="s">
        <v>332</v>
      </c>
      <c r="C1591" s="22" t="s">
        <v>5178</v>
      </c>
      <c r="D1591" s="61" t="s">
        <v>88</v>
      </c>
      <c r="F1591" s="61" t="s">
        <v>77</v>
      </c>
    </row>
    <row r="1592" spans="1:6" ht="12.75" customHeight="1" x14ac:dyDescent="0.25">
      <c r="A1592" s="22" t="s">
        <v>4743</v>
      </c>
      <c r="B1592" s="22" t="s">
        <v>332</v>
      </c>
      <c r="C1592" s="22" t="s">
        <v>5179</v>
      </c>
      <c r="D1592" s="61" t="s">
        <v>88</v>
      </c>
      <c r="F1592" s="61" t="s">
        <v>77</v>
      </c>
    </row>
    <row r="1593" spans="1:6" ht="12.75" customHeight="1" x14ac:dyDescent="0.25">
      <c r="A1593" s="22" t="s">
        <v>1486</v>
      </c>
      <c r="B1593" s="22" t="s">
        <v>336</v>
      </c>
      <c r="C1593" s="22" t="s">
        <v>2434</v>
      </c>
      <c r="D1593" s="61" t="s">
        <v>88</v>
      </c>
    </row>
    <row r="1594" spans="1:6" ht="12.75" customHeight="1" x14ac:dyDescent="0.25">
      <c r="A1594" s="22" t="s">
        <v>1487</v>
      </c>
      <c r="B1594" s="22" t="s">
        <v>336</v>
      </c>
      <c r="C1594" s="22" t="s">
        <v>2979</v>
      </c>
      <c r="D1594" s="61" t="s">
        <v>88</v>
      </c>
    </row>
    <row r="1595" spans="1:6" ht="12.75" customHeight="1" x14ac:dyDescent="0.25">
      <c r="A1595" s="22" t="s">
        <v>1488</v>
      </c>
      <c r="B1595" s="22" t="s">
        <v>336</v>
      </c>
      <c r="C1595" s="22" t="s">
        <v>2981</v>
      </c>
      <c r="D1595" s="61" t="s">
        <v>88</v>
      </c>
    </row>
    <row r="1596" spans="1:6" ht="12.75" customHeight="1" x14ac:dyDescent="0.25">
      <c r="A1596" s="22" t="s">
        <v>1489</v>
      </c>
      <c r="B1596" s="22" t="s">
        <v>336</v>
      </c>
      <c r="C1596" s="22" t="s">
        <v>2983</v>
      </c>
      <c r="D1596" s="61" t="s">
        <v>88</v>
      </c>
    </row>
    <row r="1597" spans="1:6" ht="12.75" customHeight="1" x14ac:dyDescent="0.25">
      <c r="A1597" s="22" t="s">
        <v>1490</v>
      </c>
      <c r="B1597" s="22" t="s">
        <v>336</v>
      </c>
      <c r="C1597" s="22" t="s">
        <v>2985</v>
      </c>
      <c r="D1597" s="61" t="s">
        <v>88</v>
      </c>
    </row>
    <row r="1598" spans="1:6" ht="12.75" customHeight="1" x14ac:dyDescent="0.25">
      <c r="A1598" s="22" t="s">
        <v>1491</v>
      </c>
      <c r="B1598" s="22" t="s">
        <v>336</v>
      </c>
      <c r="C1598" s="22" t="s">
        <v>2987</v>
      </c>
      <c r="D1598" s="61" t="s">
        <v>88</v>
      </c>
    </row>
    <row r="1599" spans="1:6" ht="12.75" customHeight="1" x14ac:dyDescent="0.25">
      <c r="A1599" s="22" t="s">
        <v>1492</v>
      </c>
      <c r="B1599" s="22" t="s">
        <v>336</v>
      </c>
      <c r="C1599" s="22" t="s">
        <v>2989</v>
      </c>
      <c r="D1599" s="61" t="s">
        <v>88</v>
      </c>
    </row>
    <row r="1600" spans="1:6" ht="12.75" customHeight="1" x14ac:dyDescent="0.25">
      <c r="A1600" s="22" t="s">
        <v>1493</v>
      </c>
      <c r="B1600" s="22" t="s">
        <v>336</v>
      </c>
      <c r="C1600" s="22" t="s">
        <v>2991</v>
      </c>
      <c r="D1600" s="61" t="s">
        <v>88</v>
      </c>
    </row>
    <row r="1601" spans="1:4" ht="12.75" customHeight="1" x14ac:dyDescent="0.25">
      <c r="A1601" s="22" t="s">
        <v>1495</v>
      </c>
      <c r="B1601" s="22" t="s">
        <v>336</v>
      </c>
      <c r="C1601" s="22" t="s">
        <v>2993</v>
      </c>
      <c r="D1601" s="61" t="s">
        <v>88</v>
      </c>
    </row>
    <row r="1602" spans="1:4" ht="12.75" customHeight="1" x14ac:dyDescent="0.25">
      <c r="A1602" s="22" t="s">
        <v>1496</v>
      </c>
      <c r="B1602" s="22" t="s">
        <v>336</v>
      </c>
      <c r="C1602" s="22" t="s">
        <v>2995</v>
      </c>
      <c r="D1602" s="61" t="s">
        <v>88</v>
      </c>
    </row>
    <row r="1603" spans="1:4" ht="12.75" customHeight="1" x14ac:dyDescent="0.25">
      <c r="A1603" s="22" t="s">
        <v>1497</v>
      </c>
      <c r="B1603" s="22" t="s">
        <v>336</v>
      </c>
      <c r="C1603" s="22" t="s">
        <v>2997</v>
      </c>
      <c r="D1603" s="61" t="s">
        <v>88</v>
      </c>
    </row>
    <row r="1604" spans="1:4" ht="12.75" customHeight="1" x14ac:dyDescent="0.25">
      <c r="A1604" s="22" t="s">
        <v>1498</v>
      </c>
      <c r="B1604" s="22" t="s">
        <v>336</v>
      </c>
      <c r="C1604" s="22" t="s">
        <v>2999</v>
      </c>
      <c r="D1604" s="61" t="s">
        <v>88</v>
      </c>
    </row>
    <row r="1605" spans="1:4" ht="12.75" customHeight="1" x14ac:dyDescent="0.25">
      <c r="A1605" s="22" t="s">
        <v>1499</v>
      </c>
      <c r="B1605" s="22" t="s">
        <v>336</v>
      </c>
      <c r="C1605" s="22" t="s">
        <v>3001</v>
      </c>
      <c r="D1605" s="61" t="s">
        <v>88</v>
      </c>
    </row>
    <row r="1606" spans="1:4" ht="12.75" customHeight="1" x14ac:dyDescent="0.25">
      <c r="A1606" s="22" t="s">
        <v>1500</v>
      </c>
      <c r="B1606" s="22" t="s">
        <v>336</v>
      </c>
      <c r="C1606" s="22" t="s">
        <v>3003</v>
      </c>
      <c r="D1606" s="61" t="s">
        <v>88</v>
      </c>
    </row>
    <row r="1607" spans="1:4" ht="12.75" customHeight="1" x14ac:dyDescent="0.25">
      <c r="A1607" s="22" t="s">
        <v>1501</v>
      </c>
      <c r="B1607" s="22" t="s">
        <v>336</v>
      </c>
      <c r="C1607" s="22" t="s">
        <v>3005</v>
      </c>
      <c r="D1607" s="61" t="s">
        <v>88</v>
      </c>
    </row>
    <row r="1608" spans="1:4" ht="12.75" customHeight="1" x14ac:dyDescent="0.25">
      <c r="A1608" s="22" t="s">
        <v>1502</v>
      </c>
      <c r="B1608" s="22" t="s">
        <v>336</v>
      </c>
      <c r="C1608" s="22" t="s">
        <v>3007</v>
      </c>
      <c r="D1608" s="61" t="s">
        <v>88</v>
      </c>
    </row>
    <row r="1609" spans="1:4" ht="12.75" customHeight="1" x14ac:dyDescent="0.25">
      <c r="A1609" s="22" t="s">
        <v>1504</v>
      </c>
      <c r="B1609" s="22" t="s">
        <v>336</v>
      </c>
      <c r="C1609" s="22" t="s">
        <v>3009</v>
      </c>
      <c r="D1609" s="61" t="s">
        <v>88</v>
      </c>
    </row>
    <row r="1610" spans="1:4" ht="12.75" customHeight="1" x14ac:dyDescent="0.25">
      <c r="A1610" s="22" t="s">
        <v>1505</v>
      </c>
      <c r="B1610" s="22" t="s">
        <v>336</v>
      </c>
      <c r="C1610" s="22" t="s">
        <v>3011</v>
      </c>
      <c r="D1610" s="61" t="s">
        <v>88</v>
      </c>
    </row>
    <row r="1611" spans="1:4" ht="12.75" customHeight="1" x14ac:dyDescent="0.25">
      <c r="A1611" s="22" t="s">
        <v>1506</v>
      </c>
      <c r="B1611" s="22" t="s">
        <v>336</v>
      </c>
      <c r="C1611" s="22" t="s">
        <v>3013</v>
      </c>
      <c r="D1611" s="61" t="s">
        <v>88</v>
      </c>
    </row>
    <row r="1612" spans="1:4" ht="12.75" customHeight="1" x14ac:dyDescent="0.25">
      <c r="A1612" s="22" t="s">
        <v>1507</v>
      </c>
      <c r="B1612" s="22" t="s">
        <v>336</v>
      </c>
      <c r="C1612" s="22" t="s">
        <v>3015</v>
      </c>
      <c r="D1612" s="61" t="s">
        <v>88</v>
      </c>
    </row>
    <row r="1613" spans="1:4" ht="12.75" customHeight="1" x14ac:dyDescent="0.25">
      <c r="A1613" s="22" t="s">
        <v>1508</v>
      </c>
      <c r="B1613" s="22" t="s">
        <v>336</v>
      </c>
      <c r="C1613" s="22" t="s">
        <v>3017</v>
      </c>
      <c r="D1613" s="61" t="s">
        <v>88</v>
      </c>
    </row>
    <row r="1614" spans="1:4" ht="12.75" customHeight="1" x14ac:dyDescent="0.25">
      <c r="A1614" s="22" t="s">
        <v>1509</v>
      </c>
      <c r="B1614" s="22" t="s">
        <v>336</v>
      </c>
      <c r="C1614" s="22" t="s">
        <v>3019</v>
      </c>
      <c r="D1614" s="61" t="s">
        <v>88</v>
      </c>
    </row>
    <row r="1615" spans="1:4" ht="12.75" customHeight="1" x14ac:dyDescent="0.25">
      <c r="A1615" s="22" t="s">
        <v>1510</v>
      </c>
      <c r="B1615" s="22" t="s">
        <v>336</v>
      </c>
      <c r="C1615" s="22" t="s">
        <v>3021</v>
      </c>
      <c r="D1615" s="61" t="s">
        <v>88</v>
      </c>
    </row>
    <row r="1616" spans="1:4" ht="12.75" customHeight="1" x14ac:dyDescent="0.25">
      <c r="A1616" s="22" t="s">
        <v>1511</v>
      </c>
      <c r="B1616" s="22" t="s">
        <v>336</v>
      </c>
      <c r="C1616" s="22" t="s">
        <v>3023</v>
      </c>
      <c r="D1616" s="61" t="s">
        <v>88</v>
      </c>
    </row>
    <row r="1617" spans="1:4" ht="12.75" customHeight="1" x14ac:dyDescent="0.25">
      <c r="A1617" s="22" t="s">
        <v>1512</v>
      </c>
      <c r="B1617" s="22" t="s">
        <v>336</v>
      </c>
      <c r="C1617" s="22" t="s">
        <v>3025</v>
      </c>
      <c r="D1617" s="61" t="s">
        <v>88</v>
      </c>
    </row>
    <row r="1618" spans="1:4" ht="12.75" customHeight="1" x14ac:dyDescent="0.25">
      <c r="A1618" s="22" t="s">
        <v>1513</v>
      </c>
      <c r="B1618" s="22" t="s">
        <v>336</v>
      </c>
      <c r="C1618" s="22" t="s">
        <v>3027</v>
      </c>
      <c r="D1618" s="61" t="s">
        <v>88</v>
      </c>
    </row>
    <row r="1619" spans="1:4" ht="12.75" customHeight="1" x14ac:dyDescent="0.25">
      <c r="A1619" s="22" t="s">
        <v>1514</v>
      </c>
      <c r="B1619" s="22" t="s">
        <v>336</v>
      </c>
      <c r="C1619" s="22" t="s">
        <v>3029</v>
      </c>
      <c r="D1619" s="61" t="s">
        <v>88</v>
      </c>
    </row>
    <row r="1620" spans="1:4" ht="12.75" customHeight="1" x14ac:dyDescent="0.25">
      <c r="A1620" s="22" t="s">
        <v>1515</v>
      </c>
      <c r="B1620" s="22" t="s">
        <v>336</v>
      </c>
      <c r="C1620" s="22" t="s">
        <v>3031</v>
      </c>
      <c r="D1620" s="61" t="s">
        <v>88</v>
      </c>
    </row>
    <row r="1621" spans="1:4" ht="12.75" customHeight="1" x14ac:dyDescent="0.25">
      <c r="A1621" s="22" t="s">
        <v>1516</v>
      </c>
      <c r="B1621" s="22" t="s">
        <v>336</v>
      </c>
      <c r="C1621" s="22" t="s">
        <v>3033</v>
      </c>
      <c r="D1621" s="61" t="s">
        <v>88</v>
      </c>
    </row>
    <row r="1622" spans="1:4" ht="12.75" customHeight="1" x14ac:dyDescent="0.25">
      <c r="A1622" s="22" t="s">
        <v>1517</v>
      </c>
      <c r="B1622" s="22" t="s">
        <v>336</v>
      </c>
      <c r="C1622" s="22" t="s">
        <v>3035</v>
      </c>
      <c r="D1622" s="61" t="s">
        <v>88</v>
      </c>
    </row>
    <row r="1623" spans="1:4" ht="12.75" customHeight="1" x14ac:dyDescent="0.25">
      <c r="A1623" s="22" t="s">
        <v>1518</v>
      </c>
      <c r="B1623" s="22" t="s">
        <v>336</v>
      </c>
      <c r="C1623" s="22" t="s">
        <v>3037</v>
      </c>
      <c r="D1623" s="61" t="s">
        <v>88</v>
      </c>
    </row>
    <row r="1624" spans="1:4" ht="12.75" customHeight="1" x14ac:dyDescent="0.25">
      <c r="A1624" s="22" t="s">
        <v>1519</v>
      </c>
      <c r="B1624" s="22" t="s">
        <v>336</v>
      </c>
      <c r="C1624" s="22" t="s">
        <v>3039</v>
      </c>
      <c r="D1624" s="61" t="s">
        <v>88</v>
      </c>
    </row>
    <row r="1625" spans="1:4" ht="12.75" customHeight="1" x14ac:dyDescent="0.25">
      <c r="A1625" s="22" t="s">
        <v>1520</v>
      </c>
      <c r="B1625" s="22" t="s">
        <v>336</v>
      </c>
      <c r="C1625" s="22" t="s">
        <v>3041</v>
      </c>
      <c r="D1625" s="61" t="s">
        <v>88</v>
      </c>
    </row>
    <row r="1626" spans="1:4" ht="12.75" customHeight="1" x14ac:dyDescent="0.25">
      <c r="A1626" s="22" t="s">
        <v>1521</v>
      </c>
      <c r="B1626" s="22" t="s">
        <v>336</v>
      </c>
      <c r="C1626" s="22" t="s">
        <v>3043</v>
      </c>
      <c r="D1626" s="61" t="s">
        <v>88</v>
      </c>
    </row>
    <row r="1627" spans="1:4" ht="15" customHeight="1" x14ac:dyDescent="0.25">
      <c r="A1627" s="22" t="s">
        <v>1522</v>
      </c>
      <c r="B1627" s="22" t="s">
        <v>336</v>
      </c>
      <c r="C1627" s="22" t="s">
        <v>3045</v>
      </c>
      <c r="D1627" s="61" t="s">
        <v>88</v>
      </c>
    </row>
    <row r="1628" spans="1:4" ht="12.75" customHeight="1" x14ac:dyDescent="0.25">
      <c r="A1628" s="22" t="s">
        <v>1523</v>
      </c>
      <c r="B1628" s="22" t="s">
        <v>336</v>
      </c>
      <c r="C1628" s="22" t="s">
        <v>3047</v>
      </c>
      <c r="D1628" s="61" t="s">
        <v>88</v>
      </c>
    </row>
    <row r="1629" spans="1:4" ht="12.75" customHeight="1" x14ac:dyDescent="0.25">
      <c r="A1629" s="22" t="s">
        <v>1524</v>
      </c>
      <c r="B1629" s="22" t="s">
        <v>336</v>
      </c>
      <c r="C1629" s="22" t="s">
        <v>3049</v>
      </c>
      <c r="D1629" s="61" t="s">
        <v>88</v>
      </c>
    </row>
    <row r="1630" spans="1:4" ht="12.75" customHeight="1" x14ac:dyDescent="0.25">
      <c r="A1630" s="22" t="s">
        <v>1525</v>
      </c>
      <c r="B1630" s="22" t="s">
        <v>336</v>
      </c>
      <c r="C1630" s="22" t="s">
        <v>3050</v>
      </c>
      <c r="D1630" s="61" t="s">
        <v>88</v>
      </c>
    </row>
    <row r="1631" spans="1:4" ht="12.75" customHeight="1" x14ac:dyDescent="0.25">
      <c r="A1631" s="22" t="s">
        <v>1526</v>
      </c>
      <c r="B1631" s="22" t="s">
        <v>336</v>
      </c>
      <c r="C1631" s="22" t="s">
        <v>3052</v>
      </c>
      <c r="D1631" s="61" t="s">
        <v>88</v>
      </c>
    </row>
    <row r="1632" spans="1:4" ht="12.75" customHeight="1" x14ac:dyDescent="0.25">
      <c r="A1632" s="22" t="s">
        <v>1527</v>
      </c>
      <c r="B1632" s="22" t="s">
        <v>336</v>
      </c>
      <c r="C1632" s="22" t="s">
        <v>3054</v>
      </c>
      <c r="D1632" s="61" t="s">
        <v>88</v>
      </c>
    </row>
    <row r="1633" spans="1:4" ht="12.75" customHeight="1" x14ac:dyDescent="0.25">
      <c r="A1633" s="22" t="s">
        <v>1528</v>
      </c>
      <c r="B1633" s="22" t="s">
        <v>336</v>
      </c>
      <c r="C1633" s="22" t="s">
        <v>3056</v>
      </c>
      <c r="D1633" s="61" t="s">
        <v>88</v>
      </c>
    </row>
    <row r="1634" spans="1:4" ht="12.75" customHeight="1" x14ac:dyDescent="0.25">
      <c r="A1634" s="22" t="s">
        <v>1529</v>
      </c>
      <c r="B1634" s="22" t="s">
        <v>336</v>
      </c>
      <c r="C1634" s="22" t="s">
        <v>3058</v>
      </c>
      <c r="D1634" s="61" t="s">
        <v>88</v>
      </c>
    </row>
    <row r="1635" spans="1:4" ht="15" customHeight="1" x14ac:dyDescent="0.25">
      <c r="A1635" s="22" t="s">
        <v>1530</v>
      </c>
      <c r="B1635" s="22" t="s">
        <v>336</v>
      </c>
      <c r="C1635" s="22" t="s">
        <v>3060</v>
      </c>
      <c r="D1635" s="61" t="s">
        <v>88</v>
      </c>
    </row>
    <row r="1636" spans="1:4" ht="12.75" customHeight="1" x14ac:dyDescent="0.25">
      <c r="A1636" s="22" t="s">
        <v>1531</v>
      </c>
      <c r="B1636" s="22" t="s">
        <v>336</v>
      </c>
      <c r="C1636" s="22" t="s">
        <v>3062</v>
      </c>
      <c r="D1636" s="61" t="s">
        <v>88</v>
      </c>
    </row>
    <row r="1637" spans="1:4" ht="15" customHeight="1" x14ac:dyDescent="0.25">
      <c r="A1637" s="22" t="s">
        <v>1534</v>
      </c>
      <c r="B1637" s="22" t="s">
        <v>339</v>
      </c>
      <c r="C1637" s="22" t="s">
        <v>2436</v>
      </c>
      <c r="D1637" s="61" t="s">
        <v>77</v>
      </c>
    </row>
    <row r="1638" spans="1:4" ht="12.75" customHeight="1" x14ac:dyDescent="0.25">
      <c r="A1638" s="22" t="s">
        <v>1535</v>
      </c>
      <c r="B1638" s="22" t="s">
        <v>339</v>
      </c>
      <c r="C1638" s="22" t="s">
        <v>3065</v>
      </c>
      <c r="D1638" s="61" t="s">
        <v>77</v>
      </c>
    </row>
    <row r="1639" spans="1:4" ht="12.75" customHeight="1" x14ac:dyDescent="0.25">
      <c r="A1639" s="22" t="s">
        <v>1536</v>
      </c>
      <c r="B1639" s="22" t="s">
        <v>339</v>
      </c>
      <c r="C1639" s="22" t="s">
        <v>3067</v>
      </c>
      <c r="D1639" s="61" t="s">
        <v>77</v>
      </c>
    </row>
    <row r="1640" spans="1:4" ht="12.75" customHeight="1" x14ac:dyDescent="0.25">
      <c r="A1640" s="22" t="s">
        <v>1537</v>
      </c>
      <c r="B1640" s="22" t="s">
        <v>339</v>
      </c>
      <c r="C1640" s="22" t="s">
        <v>3069</v>
      </c>
      <c r="D1640" s="61" t="s">
        <v>77</v>
      </c>
    </row>
    <row r="1641" spans="1:4" ht="12.75" customHeight="1" x14ac:dyDescent="0.25">
      <c r="A1641" s="22" t="s">
        <v>1538</v>
      </c>
      <c r="B1641" s="22" t="s">
        <v>339</v>
      </c>
      <c r="C1641" s="22" t="s">
        <v>3071</v>
      </c>
      <c r="D1641" s="61" t="s">
        <v>77</v>
      </c>
    </row>
    <row r="1642" spans="1:4" ht="12.75" customHeight="1" x14ac:dyDescent="0.25">
      <c r="A1642" s="22" t="s">
        <v>1539</v>
      </c>
      <c r="B1642" s="22" t="s">
        <v>339</v>
      </c>
      <c r="C1642" s="22" t="s">
        <v>3073</v>
      </c>
      <c r="D1642" s="61" t="s">
        <v>77</v>
      </c>
    </row>
    <row r="1643" spans="1:4" ht="12.75" customHeight="1" x14ac:dyDescent="0.25">
      <c r="A1643" s="22" t="s">
        <v>1540</v>
      </c>
      <c r="B1643" s="22" t="s">
        <v>339</v>
      </c>
      <c r="C1643" s="22" t="s">
        <v>3075</v>
      </c>
      <c r="D1643" s="61" t="s">
        <v>77</v>
      </c>
    </row>
    <row r="1644" spans="1:4" ht="12.75" customHeight="1" x14ac:dyDescent="0.25">
      <c r="A1644" s="22" t="s">
        <v>1541</v>
      </c>
      <c r="B1644" s="22" t="s">
        <v>339</v>
      </c>
      <c r="C1644" s="22" t="s">
        <v>3077</v>
      </c>
      <c r="D1644" s="61" t="s">
        <v>77</v>
      </c>
    </row>
    <row r="1645" spans="1:4" ht="12.75" customHeight="1" x14ac:dyDescent="0.25">
      <c r="A1645" s="22" t="s">
        <v>1542</v>
      </c>
      <c r="B1645" s="22" t="s">
        <v>339</v>
      </c>
      <c r="C1645" s="22" t="s">
        <v>3079</v>
      </c>
      <c r="D1645" s="61" t="s">
        <v>77</v>
      </c>
    </row>
    <row r="1646" spans="1:4" ht="15" customHeight="1" x14ac:dyDescent="0.25">
      <c r="A1646" s="22" t="s">
        <v>1543</v>
      </c>
      <c r="B1646" s="22" t="s">
        <v>339</v>
      </c>
      <c r="C1646" s="22" t="s">
        <v>3081</v>
      </c>
      <c r="D1646" s="61" t="s">
        <v>77</v>
      </c>
    </row>
    <row r="1647" spans="1:4" ht="12.75" customHeight="1" x14ac:dyDescent="0.25">
      <c r="A1647" s="22" t="s">
        <v>1544</v>
      </c>
      <c r="B1647" s="22" t="s">
        <v>339</v>
      </c>
      <c r="C1647" s="22" t="s">
        <v>3083</v>
      </c>
      <c r="D1647" s="61" t="s">
        <v>77</v>
      </c>
    </row>
    <row r="1648" spans="1:4" ht="12.75" customHeight="1" x14ac:dyDescent="0.25">
      <c r="A1648" s="22" t="s">
        <v>1545</v>
      </c>
      <c r="B1648" s="22" t="s">
        <v>339</v>
      </c>
      <c r="C1648" s="22" t="s">
        <v>3085</v>
      </c>
      <c r="D1648" s="61" t="s">
        <v>77</v>
      </c>
    </row>
    <row r="1649" spans="1:4" ht="12.75" customHeight="1" x14ac:dyDescent="0.25">
      <c r="A1649" s="22" t="s">
        <v>1546</v>
      </c>
      <c r="B1649" s="22" t="s">
        <v>339</v>
      </c>
      <c r="C1649" s="22" t="s">
        <v>3087</v>
      </c>
      <c r="D1649" s="61" t="s">
        <v>77</v>
      </c>
    </row>
    <row r="1650" spans="1:4" ht="12.75" customHeight="1" x14ac:dyDescent="0.25">
      <c r="A1650" s="22" t="s">
        <v>1547</v>
      </c>
      <c r="B1650" s="22" t="s">
        <v>339</v>
      </c>
      <c r="C1650" s="22" t="s">
        <v>3089</v>
      </c>
      <c r="D1650" s="61" t="s">
        <v>77</v>
      </c>
    </row>
    <row r="1651" spans="1:4" ht="12.75" customHeight="1" x14ac:dyDescent="0.25">
      <c r="A1651" s="22" t="s">
        <v>1548</v>
      </c>
      <c r="B1651" s="22" t="s">
        <v>339</v>
      </c>
      <c r="C1651" s="22" t="s">
        <v>3091</v>
      </c>
      <c r="D1651" s="61" t="s">
        <v>77</v>
      </c>
    </row>
    <row r="1652" spans="1:4" ht="15" customHeight="1" x14ac:dyDescent="0.25">
      <c r="A1652" s="22" t="s">
        <v>1549</v>
      </c>
      <c r="B1652" s="22" t="s">
        <v>339</v>
      </c>
      <c r="C1652" s="22" t="s">
        <v>3093</v>
      </c>
      <c r="D1652" s="61" t="s">
        <v>77</v>
      </c>
    </row>
    <row r="1653" spans="1:4" ht="12.75" customHeight="1" x14ac:dyDescent="0.25">
      <c r="A1653" s="22" t="s">
        <v>1552</v>
      </c>
      <c r="B1653" s="22" t="s">
        <v>339</v>
      </c>
      <c r="C1653" s="22" t="s">
        <v>3095</v>
      </c>
      <c r="D1653" s="61" t="s">
        <v>77</v>
      </c>
    </row>
    <row r="1654" spans="1:4" ht="15" customHeight="1" x14ac:dyDescent="0.25">
      <c r="A1654" s="22" t="s">
        <v>1553</v>
      </c>
      <c r="B1654" s="22" t="s">
        <v>339</v>
      </c>
      <c r="C1654" s="22" t="s">
        <v>3097</v>
      </c>
      <c r="D1654" s="61" t="s">
        <v>77</v>
      </c>
    </row>
    <row r="1655" spans="1:4" ht="15" customHeight="1" x14ac:dyDescent="0.25">
      <c r="A1655" s="22" t="s">
        <v>1554</v>
      </c>
      <c r="B1655" s="22" t="s">
        <v>339</v>
      </c>
      <c r="C1655" s="22" t="s">
        <v>3099</v>
      </c>
      <c r="D1655" s="61" t="s">
        <v>77</v>
      </c>
    </row>
    <row r="1656" spans="1:4" ht="12.75" customHeight="1" x14ac:dyDescent="0.25">
      <c r="A1656" s="22" t="s">
        <v>1555</v>
      </c>
      <c r="B1656" s="22" t="s">
        <v>339</v>
      </c>
      <c r="C1656" s="22" t="s">
        <v>3101</v>
      </c>
      <c r="D1656" s="61" t="s">
        <v>77</v>
      </c>
    </row>
    <row r="1657" spans="1:4" ht="12.75" customHeight="1" x14ac:dyDescent="0.25">
      <c r="A1657" s="22" t="s">
        <v>1556</v>
      </c>
      <c r="B1657" s="22" t="s">
        <v>339</v>
      </c>
      <c r="C1657" s="22" t="s">
        <v>3103</v>
      </c>
      <c r="D1657" s="61" t="s">
        <v>77</v>
      </c>
    </row>
    <row r="1658" spans="1:4" ht="12.75" customHeight="1" x14ac:dyDescent="0.25">
      <c r="A1658" s="22" t="s">
        <v>1560</v>
      </c>
      <c r="B1658" s="22" t="s">
        <v>339</v>
      </c>
      <c r="C1658" s="22" t="s">
        <v>3105</v>
      </c>
      <c r="D1658" s="61" t="s">
        <v>77</v>
      </c>
    </row>
    <row r="1659" spans="1:4" ht="12.75" customHeight="1" x14ac:dyDescent="0.25">
      <c r="A1659" s="22" t="s">
        <v>1561</v>
      </c>
      <c r="B1659" s="22" t="s">
        <v>339</v>
      </c>
      <c r="C1659" s="22" t="s">
        <v>3107</v>
      </c>
      <c r="D1659" s="61" t="s">
        <v>77</v>
      </c>
    </row>
    <row r="1660" spans="1:4" ht="12.75" customHeight="1" x14ac:dyDescent="0.25">
      <c r="A1660" s="22" t="s">
        <v>1562</v>
      </c>
      <c r="B1660" s="22" t="s">
        <v>339</v>
      </c>
      <c r="C1660" s="22" t="s">
        <v>3109</v>
      </c>
      <c r="D1660" s="61" t="s">
        <v>77</v>
      </c>
    </row>
    <row r="1661" spans="1:4" ht="12.75" customHeight="1" x14ac:dyDescent="0.25">
      <c r="A1661" s="22" t="s">
        <v>1563</v>
      </c>
      <c r="B1661" s="22" t="s">
        <v>339</v>
      </c>
      <c r="C1661" s="22" t="s">
        <v>3111</v>
      </c>
      <c r="D1661" s="61" t="s">
        <v>77</v>
      </c>
    </row>
    <row r="1662" spans="1:4" ht="12.75" customHeight="1" x14ac:dyDescent="0.25">
      <c r="A1662" s="22" t="s">
        <v>1564</v>
      </c>
      <c r="B1662" s="22" t="s">
        <v>339</v>
      </c>
      <c r="C1662" s="22" t="s">
        <v>3113</v>
      </c>
      <c r="D1662" s="61" t="s">
        <v>77</v>
      </c>
    </row>
    <row r="1663" spans="1:4" ht="12.75" customHeight="1" x14ac:dyDescent="0.25">
      <c r="A1663" s="22" t="s">
        <v>1565</v>
      </c>
      <c r="B1663" s="22" t="s">
        <v>339</v>
      </c>
      <c r="C1663" s="22" t="s">
        <v>3115</v>
      </c>
      <c r="D1663" s="61" t="s">
        <v>77</v>
      </c>
    </row>
    <row r="1664" spans="1:4" ht="15" customHeight="1" x14ac:dyDescent="0.25">
      <c r="A1664" s="22" t="s">
        <v>1567</v>
      </c>
      <c r="B1664" s="22" t="s">
        <v>339</v>
      </c>
      <c r="C1664" s="22" t="s">
        <v>3117</v>
      </c>
      <c r="D1664" s="61" t="s">
        <v>77</v>
      </c>
    </row>
    <row r="1665" spans="1:4" ht="12.75" customHeight="1" x14ac:dyDescent="0.25">
      <c r="A1665" s="22" t="s">
        <v>1570</v>
      </c>
      <c r="B1665" s="22" t="s">
        <v>339</v>
      </c>
      <c r="C1665" s="22" t="s">
        <v>3119</v>
      </c>
      <c r="D1665" s="61" t="s">
        <v>77</v>
      </c>
    </row>
    <row r="1666" spans="1:4" ht="12.75" customHeight="1" x14ac:dyDescent="0.25">
      <c r="A1666" s="22" t="s">
        <v>1571</v>
      </c>
      <c r="B1666" s="22" t="s">
        <v>339</v>
      </c>
      <c r="C1666" s="22" t="s">
        <v>3121</v>
      </c>
      <c r="D1666" s="61" t="s">
        <v>77</v>
      </c>
    </row>
    <row r="1667" spans="1:4" ht="12.75" customHeight="1" x14ac:dyDescent="0.25">
      <c r="A1667" s="22" t="s">
        <v>1572</v>
      </c>
      <c r="B1667" s="22" t="s">
        <v>339</v>
      </c>
      <c r="C1667" s="22" t="s">
        <v>3123</v>
      </c>
      <c r="D1667" s="61" t="s">
        <v>77</v>
      </c>
    </row>
    <row r="1668" spans="1:4" ht="12.75" customHeight="1" x14ac:dyDescent="0.25">
      <c r="A1668" s="22" t="s">
        <v>1573</v>
      </c>
      <c r="B1668" s="22" t="s">
        <v>339</v>
      </c>
      <c r="C1668" s="22" t="s">
        <v>3125</v>
      </c>
      <c r="D1668" s="61" t="s">
        <v>77</v>
      </c>
    </row>
    <row r="1669" spans="1:4" ht="12.75" customHeight="1" x14ac:dyDescent="0.25">
      <c r="A1669" s="22" t="s">
        <v>1574</v>
      </c>
      <c r="B1669" s="22" t="s">
        <v>339</v>
      </c>
      <c r="C1669" s="22" t="s">
        <v>3127</v>
      </c>
      <c r="D1669" s="61" t="s">
        <v>77</v>
      </c>
    </row>
    <row r="1670" spans="1:4" ht="12.75" customHeight="1" x14ac:dyDescent="0.25">
      <c r="A1670" s="22" t="s">
        <v>1575</v>
      </c>
      <c r="B1670" s="22" t="s">
        <v>339</v>
      </c>
      <c r="C1670" s="22" t="s">
        <v>3129</v>
      </c>
      <c r="D1670" s="61" t="s">
        <v>77</v>
      </c>
    </row>
    <row r="1671" spans="1:4" ht="15" customHeight="1" x14ac:dyDescent="0.25">
      <c r="A1671" s="22" t="s">
        <v>1576</v>
      </c>
      <c r="B1671" s="22" t="s">
        <v>339</v>
      </c>
      <c r="C1671" s="22" t="s">
        <v>3131</v>
      </c>
      <c r="D1671" s="61" t="s">
        <v>77</v>
      </c>
    </row>
    <row r="1672" spans="1:4" ht="15" customHeight="1" x14ac:dyDescent="0.25">
      <c r="A1672" s="22" t="s">
        <v>1579</v>
      </c>
      <c r="B1672" s="22" t="s">
        <v>339</v>
      </c>
      <c r="C1672" s="22" t="s">
        <v>3133</v>
      </c>
      <c r="D1672" s="61" t="s">
        <v>77</v>
      </c>
    </row>
    <row r="1673" spans="1:4" ht="15" customHeight="1" x14ac:dyDescent="0.25">
      <c r="A1673" s="22" t="s">
        <v>1580</v>
      </c>
      <c r="B1673" s="22" t="s">
        <v>339</v>
      </c>
      <c r="C1673" s="22" t="s">
        <v>3135</v>
      </c>
      <c r="D1673" s="61" t="s">
        <v>77</v>
      </c>
    </row>
    <row r="1674" spans="1:4" ht="12.75" customHeight="1" x14ac:dyDescent="0.25">
      <c r="A1674" s="22" t="s">
        <v>1581</v>
      </c>
      <c r="B1674" s="22" t="s">
        <v>339</v>
      </c>
      <c r="C1674" s="22" t="s">
        <v>3137</v>
      </c>
      <c r="D1674" s="61" t="s">
        <v>77</v>
      </c>
    </row>
    <row r="1675" spans="1:4" ht="12.75" customHeight="1" x14ac:dyDescent="0.25">
      <c r="A1675" s="22" t="s">
        <v>1582</v>
      </c>
      <c r="B1675" s="22" t="s">
        <v>339</v>
      </c>
      <c r="C1675" s="22" t="s">
        <v>3139</v>
      </c>
      <c r="D1675" s="61" t="s">
        <v>77</v>
      </c>
    </row>
    <row r="1676" spans="1:4" ht="12.75" customHeight="1" x14ac:dyDescent="0.25">
      <c r="A1676" s="22" t="s">
        <v>1583</v>
      </c>
      <c r="B1676" s="22" t="s">
        <v>339</v>
      </c>
      <c r="C1676" s="22" t="s">
        <v>3141</v>
      </c>
      <c r="D1676" s="61" t="s">
        <v>77</v>
      </c>
    </row>
    <row r="1677" spans="1:4" ht="15" customHeight="1" x14ac:dyDescent="0.25">
      <c r="A1677" s="22" t="s">
        <v>1585</v>
      </c>
      <c r="B1677" s="22" t="s">
        <v>339</v>
      </c>
      <c r="C1677" s="22" t="s">
        <v>3143</v>
      </c>
      <c r="D1677" s="61" t="s">
        <v>77</v>
      </c>
    </row>
    <row r="1678" spans="1:4" ht="12.75" customHeight="1" x14ac:dyDescent="0.25">
      <c r="A1678" s="22" t="s">
        <v>1586</v>
      </c>
      <c r="B1678" s="22" t="s">
        <v>339</v>
      </c>
      <c r="C1678" s="22" t="s">
        <v>3145</v>
      </c>
      <c r="D1678" s="61" t="s">
        <v>77</v>
      </c>
    </row>
    <row r="1679" spans="1:4" ht="15" customHeight="1" x14ac:dyDescent="0.25">
      <c r="A1679" s="22" t="s">
        <v>1587</v>
      </c>
      <c r="B1679" s="22" t="s">
        <v>339</v>
      </c>
      <c r="C1679" s="22" t="s">
        <v>3146</v>
      </c>
      <c r="D1679" s="61" t="s">
        <v>77</v>
      </c>
    </row>
    <row r="1680" spans="1:4" ht="12.75" customHeight="1" x14ac:dyDescent="0.25">
      <c r="A1680" s="22" t="s">
        <v>4817</v>
      </c>
      <c r="B1680" s="22" t="s">
        <v>336</v>
      </c>
      <c r="C1680" s="22" t="s">
        <v>5223</v>
      </c>
      <c r="D1680" s="61" t="s">
        <v>88</v>
      </c>
    </row>
    <row r="1681" spans="1:4" ht="12.75" customHeight="1" x14ac:dyDescent="0.25">
      <c r="A1681" s="22" t="s">
        <v>4818</v>
      </c>
      <c r="B1681" s="22" t="s">
        <v>336</v>
      </c>
      <c r="C1681" s="22" t="s">
        <v>5224</v>
      </c>
      <c r="D1681" s="61" t="s">
        <v>88</v>
      </c>
    </row>
    <row r="1682" spans="1:4" ht="12.75" customHeight="1" x14ac:dyDescent="0.25">
      <c r="A1682" s="22" t="s">
        <v>4820</v>
      </c>
      <c r="B1682" s="22" t="s">
        <v>336</v>
      </c>
      <c r="C1682" s="22" t="s">
        <v>5225</v>
      </c>
      <c r="D1682" s="61" t="s">
        <v>88</v>
      </c>
    </row>
    <row r="1683" spans="1:4" ht="12.75" customHeight="1" x14ac:dyDescent="0.25">
      <c r="A1683" s="22" t="s">
        <v>4821</v>
      </c>
      <c r="B1683" s="22" t="s">
        <v>336</v>
      </c>
      <c r="C1683" s="22" t="s">
        <v>5226</v>
      </c>
      <c r="D1683" s="61" t="s">
        <v>88</v>
      </c>
    </row>
    <row r="1684" spans="1:4" ht="15" customHeight="1" x14ac:dyDescent="0.25">
      <c r="A1684" s="22" t="s">
        <v>4823</v>
      </c>
      <c r="B1684" s="22" t="s">
        <v>336</v>
      </c>
      <c r="C1684" s="22" t="s">
        <v>5227</v>
      </c>
      <c r="D1684" s="61" t="s">
        <v>88</v>
      </c>
    </row>
    <row r="1685" spans="1:4" ht="15" customHeight="1" x14ac:dyDescent="0.25">
      <c r="A1685" s="22" t="s">
        <v>4824</v>
      </c>
      <c r="B1685" s="22" t="s">
        <v>336</v>
      </c>
      <c r="C1685" s="22" t="s">
        <v>5228</v>
      </c>
      <c r="D1685" s="61" t="s">
        <v>88</v>
      </c>
    </row>
    <row r="1686" spans="1:4" ht="12.75" customHeight="1" x14ac:dyDescent="0.25">
      <c r="A1686" s="22" t="s">
        <v>4826</v>
      </c>
      <c r="B1686" s="22" t="s">
        <v>336</v>
      </c>
      <c r="C1686" s="22" t="s">
        <v>5229</v>
      </c>
      <c r="D1686" s="61" t="s">
        <v>88</v>
      </c>
    </row>
    <row r="1687" spans="1:4" ht="12.75" customHeight="1" x14ac:dyDescent="0.25">
      <c r="A1687" s="22" t="s">
        <v>4827</v>
      </c>
      <c r="B1687" s="22" t="s">
        <v>336</v>
      </c>
      <c r="C1687" s="22" t="s">
        <v>5230</v>
      </c>
      <c r="D1687" s="61" t="s">
        <v>88</v>
      </c>
    </row>
    <row r="1688" spans="1:4" ht="12.75" customHeight="1" x14ac:dyDescent="0.25">
      <c r="A1688" s="22" t="s">
        <v>4829</v>
      </c>
      <c r="B1688" s="22" t="s">
        <v>336</v>
      </c>
      <c r="C1688" s="22" t="s">
        <v>5231</v>
      </c>
      <c r="D1688" s="61" t="s">
        <v>88</v>
      </c>
    </row>
    <row r="1689" spans="1:4" ht="12.75" customHeight="1" x14ac:dyDescent="0.25">
      <c r="A1689" s="22" t="s">
        <v>4831</v>
      </c>
      <c r="B1689" s="22" t="s">
        <v>336</v>
      </c>
      <c r="C1689" s="22" t="s">
        <v>5232</v>
      </c>
      <c r="D1689" s="61" t="s">
        <v>88</v>
      </c>
    </row>
    <row r="1690" spans="1:4" ht="12.75" customHeight="1" x14ac:dyDescent="0.25">
      <c r="A1690" s="22" t="s">
        <v>4832</v>
      </c>
      <c r="B1690" s="22" t="s">
        <v>336</v>
      </c>
      <c r="C1690" s="22" t="s">
        <v>5233</v>
      </c>
      <c r="D1690" s="61" t="s">
        <v>88</v>
      </c>
    </row>
    <row r="1691" spans="1:4" ht="12.75" customHeight="1" x14ac:dyDescent="0.25">
      <c r="A1691" s="22" t="s">
        <v>4834</v>
      </c>
      <c r="B1691" s="22" t="s">
        <v>339</v>
      </c>
      <c r="C1691" s="22" t="s">
        <v>5234</v>
      </c>
      <c r="D1691" s="61" t="s">
        <v>77</v>
      </c>
    </row>
    <row r="1692" spans="1:4" ht="12.75" customHeight="1" x14ac:dyDescent="0.25">
      <c r="A1692" s="22" t="s">
        <v>4835</v>
      </c>
      <c r="B1692" s="22" t="s">
        <v>339</v>
      </c>
      <c r="C1692" s="22" t="s">
        <v>5235</v>
      </c>
      <c r="D1692" s="61" t="s">
        <v>77</v>
      </c>
    </row>
    <row r="1693" spans="1:4" ht="12.75" customHeight="1" x14ac:dyDescent="0.25">
      <c r="A1693" s="22" t="s">
        <v>4837</v>
      </c>
      <c r="B1693" s="22" t="s">
        <v>339</v>
      </c>
      <c r="C1693" s="22" t="s">
        <v>5236</v>
      </c>
      <c r="D1693" s="61" t="s">
        <v>77</v>
      </c>
    </row>
    <row r="1694" spans="1:4" ht="15" customHeight="1" x14ac:dyDescent="0.25">
      <c r="A1694" s="22" t="s">
        <v>4838</v>
      </c>
      <c r="B1694" s="22" t="s">
        <v>339</v>
      </c>
      <c r="C1694" s="22" t="s">
        <v>5237</v>
      </c>
      <c r="D1694" s="61" t="s">
        <v>77</v>
      </c>
    </row>
    <row r="1695" spans="1:4" ht="12.75" customHeight="1" x14ac:dyDescent="0.25">
      <c r="A1695" s="22" t="s">
        <v>4840</v>
      </c>
      <c r="B1695" s="22" t="s">
        <v>339</v>
      </c>
      <c r="C1695" s="22" t="s">
        <v>5238</v>
      </c>
      <c r="D1695" s="61" t="s">
        <v>77</v>
      </c>
    </row>
    <row r="1696" spans="1:4" ht="12.75" customHeight="1" x14ac:dyDescent="0.25">
      <c r="A1696" s="22" t="s">
        <v>4841</v>
      </c>
      <c r="B1696" s="22" t="s">
        <v>339</v>
      </c>
      <c r="C1696" s="22" t="s">
        <v>5239</v>
      </c>
      <c r="D1696" s="61" t="s">
        <v>77</v>
      </c>
    </row>
    <row r="1697" spans="1:4" ht="12.75" customHeight="1" x14ac:dyDescent="0.25">
      <c r="A1697" s="22" t="s">
        <v>4843</v>
      </c>
      <c r="B1697" s="22" t="s">
        <v>339</v>
      </c>
      <c r="C1697" s="22" t="s">
        <v>5240</v>
      </c>
      <c r="D1697" s="61" t="s">
        <v>77</v>
      </c>
    </row>
    <row r="1698" spans="1:4" ht="12.75" customHeight="1" x14ac:dyDescent="0.25">
      <c r="A1698" s="22" t="s">
        <v>4844</v>
      </c>
      <c r="B1698" s="22" t="s">
        <v>339</v>
      </c>
      <c r="C1698" s="22" t="s">
        <v>5241</v>
      </c>
      <c r="D1698" s="61" t="s">
        <v>77</v>
      </c>
    </row>
    <row r="1699" spans="1:4" ht="12.75" customHeight="1" x14ac:dyDescent="0.25">
      <c r="A1699" s="22" t="s">
        <v>4846</v>
      </c>
      <c r="B1699" s="22" t="s">
        <v>339</v>
      </c>
      <c r="C1699" s="22" t="s">
        <v>5242</v>
      </c>
      <c r="D1699" s="61" t="s">
        <v>77</v>
      </c>
    </row>
    <row r="1700" spans="1:4" ht="12.75" customHeight="1" x14ac:dyDescent="0.25">
      <c r="A1700" s="22" t="s">
        <v>4849</v>
      </c>
      <c r="B1700" s="22" t="s">
        <v>339</v>
      </c>
      <c r="C1700" s="22" t="s">
        <v>5243</v>
      </c>
      <c r="D1700" s="61" t="s">
        <v>77</v>
      </c>
    </row>
    <row r="1701" spans="1:4" ht="12.75" customHeight="1" x14ac:dyDescent="0.25">
      <c r="A1701" s="22" t="s">
        <v>4850</v>
      </c>
      <c r="B1701" s="22" t="s">
        <v>339</v>
      </c>
      <c r="C1701" s="22" t="s">
        <v>5244</v>
      </c>
      <c r="D1701" s="61" t="s">
        <v>77</v>
      </c>
    </row>
    <row r="1702" spans="1:4" ht="12.75" customHeight="1" x14ac:dyDescent="0.25">
      <c r="A1702" s="22" t="s">
        <v>735</v>
      </c>
      <c r="B1702" s="22" t="s">
        <v>341</v>
      </c>
      <c r="C1702" s="22" t="s">
        <v>2421</v>
      </c>
      <c r="D1702" s="61" t="s">
        <v>172</v>
      </c>
    </row>
    <row r="1703" spans="1:4" ht="15" customHeight="1" x14ac:dyDescent="0.25">
      <c r="A1703" s="22" t="s">
        <v>737</v>
      </c>
      <c r="B1703" s="22" t="s">
        <v>341</v>
      </c>
      <c r="C1703" s="22" t="s">
        <v>2463</v>
      </c>
      <c r="D1703" s="61" t="s">
        <v>172</v>
      </c>
    </row>
    <row r="1704" spans="1:4" ht="12.75" customHeight="1" x14ac:dyDescent="0.25">
      <c r="A1704" s="22" t="s">
        <v>739</v>
      </c>
      <c r="B1704" s="22" t="s">
        <v>341</v>
      </c>
      <c r="C1704" s="22" t="s">
        <v>2464</v>
      </c>
      <c r="D1704" s="61" t="s">
        <v>172</v>
      </c>
    </row>
    <row r="1705" spans="1:4" ht="12.75" customHeight="1" x14ac:dyDescent="0.25">
      <c r="A1705" s="22" t="s">
        <v>741</v>
      </c>
      <c r="B1705" s="22" t="s">
        <v>341</v>
      </c>
      <c r="C1705" s="22" t="s">
        <v>2465</v>
      </c>
      <c r="D1705" s="61" t="s">
        <v>172</v>
      </c>
    </row>
    <row r="1706" spans="1:4" ht="12.75" customHeight="1" x14ac:dyDescent="0.25">
      <c r="A1706" s="22" t="s">
        <v>743</v>
      </c>
      <c r="B1706" s="22" t="s">
        <v>341</v>
      </c>
      <c r="C1706" s="22" t="s">
        <v>2466</v>
      </c>
      <c r="D1706" s="61" t="s">
        <v>172</v>
      </c>
    </row>
    <row r="1707" spans="1:4" ht="12.75" customHeight="1" x14ac:dyDescent="0.25">
      <c r="A1707" s="22" t="s">
        <v>745</v>
      </c>
      <c r="B1707" s="22" t="s">
        <v>341</v>
      </c>
      <c r="C1707" s="22" t="s">
        <v>2467</v>
      </c>
      <c r="D1707" s="61" t="s">
        <v>172</v>
      </c>
    </row>
    <row r="1708" spans="1:4" ht="12.75" customHeight="1" x14ac:dyDescent="0.25">
      <c r="A1708" s="22" t="s">
        <v>747</v>
      </c>
      <c r="B1708" s="22" t="s">
        <v>341</v>
      </c>
      <c r="C1708" s="22" t="s">
        <v>2468</v>
      </c>
      <c r="D1708" s="61" t="s">
        <v>172</v>
      </c>
    </row>
    <row r="1709" spans="1:4" ht="12.75" customHeight="1" x14ac:dyDescent="0.25">
      <c r="A1709" s="22" t="s">
        <v>749</v>
      </c>
      <c r="B1709" s="22" t="s">
        <v>341</v>
      </c>
      <c r="C1709" s="22" t="s">
        <v>2469</v>
      </c>
      <c r="D1709" s="61" t="s">
        <v>172</v>
      </c>
    </row>
    <row r="1710" spans="1:4" ht="12.75" customHeight="1" x14ac:dyDescent="0.25">
      <c r="A1710" s="22" t="s">
        <v>751</v>
      </c>
      <c r="B1710" s="22" t="s">
        <v>341</v>
      </c>
      <c r="C1710" s="22" t="s">
        <v>2470</v>
      </c>
      <c r="D1710" s="61" t="s">
        <v>172</v>
      </c>
    </row>
    <row r="1711" spans="1:4" ht="15" customHeight="1" x14ac:dyDescent="0.25">
      <c r="A1711" s="22" t="s">
        <v>755</v>
      </c>
      <c r="B1711" s="22" t="s">
        <v>341</v>
      </c>
      <c r="C1711" s="22" t="s">
        <v>2471</v>
      </c>
      <c r="D1711" s="61" t="s">
        <v>172</v>
      </c>
    </row>
    <row r="1712" spans="1:4" ht="15" customHeight="1" x14ac:dyDescent="0.25">
      <c r="A1712" s="22" t="s">
        <v>757</v>
      </c>
      <c r="B1712" s="22" t="s">
        <v>341</v>
      </c>
      <c r="C1712" s="22" t="s">
        <v>2472</v>
      </c>
      <c r="D1712" s="61" t="s">
        <v>172</v>
      </c>
    </row>
    <row r="1713" spans="1:4" ht="12.75" customHeight="1" x14ac:dyDescent="0.25">
      <c r="A1713" s="22" t="s">
        <v>759</v>
      </c>
      <c r="B1713" s="22" t="s">
        <v>341</v>
      </c>
      <c r="C1713" s="22" t="s">
        <v>2473</v>
      </c>
      <c r="D1713" s="61" t="s">
        <v>172</v>
      </c>
    </row>
    <row r="1714" spans="1:4" ht="12.75" customHeight="1" x14ac:dyDescent="0.25">
      <c r="A1714" s="22" t="s">
        <v>761</v>
      </c>
      <c r="B1714" s="22" t="s">
        <v>341</v>
      </c>
      <c r="C1714" s="22" t="s">
        <v>2474</v>
      </c>
      <c r="D1714" s="61" t="s">
        <v>172</v>
      </c>
    </row>
    <row r="1715" spans="1:4" ht="12.75" customHeight="1" x14ac:dyDescent="0.25">
      <c r="A1715" s="22" t="s">
        <v>763</v>
      </c>
      <c r="B1715" s="22" t="s">
        <v>341</v>
      </c>
      <c r="C1715" s="22" t="s">
        <v>2475</v>
      </c>
      <c r="D1715" s="61" t="s">
        <v>172</v>
      </c>
    </row>
    <row r="1716" spans="1:4" ht="12.75" customHeight="1" x14ac:dyDescent="0.25">
      <c r="A1716" s="22" t="s">
        <v>765</v>
      </c>
      <c r="B1716" s="22" t="s">
        <v>341</v>
      </c>
      <c r="C1716" s="22" t="s">
        <v>2476</v>
      </c>
      <c r="D1716" s="61" t="s">
        <v>172</v>
      </c>
    </row>
    <row r="1717" spans="1:4" ht="12.75" customHeight="1" x14ac:dyDescent="0.25">
      <c r="A1717" s="22" t="s">
        <v>769</v>
      </c>
      <c r="B1717" s="22" t="s">
        <v>341</v>
      </c>
      <c r="C1717" s="22" t="s">
        <v>2477</v>
      </c>
      <c r="D1717" s="61" t="s">
        <v>172</v>
      </c>
    </row>
    <row r="1718" spans="1:4" ht="12.75" customHeight="1" x14ac:dyDescent="0.25">
      <c r="A1718" s="22" t="s">
        <v>771</v>
      </c>
      <c r="B1718" s="22" t="s">
        <v>341</v>
      </c>
      <c r="C1718" s="22" t="s">
        <v>2478</v>
      </c>
      <c r="D1718" s="61" t="s">
        <v>172</v>
      </c>
    </row>
    <row r="1719" spans="1:4" ht="12.75" customHeight="1" x14ac:dyDescent="0.25">
      <c r="A1719" s="22" t="s">
        <v>772</v>
      </c>
      <c r="B1719" s="22" t="s">
        <v>341</v>
      </c>
      <c r="C1719" s="22" t="s">
        <v>2479</v>
      </c>
      <c r="D1719" s="61" t="s">
        <v>172</v>
      </c>
    </row>
    <row r="1720" spans="1:4" ht="12.75" customHeight="1" x14ac:dyDescent="0.25">
      <c r="A1720" s="22" t="s">
        <v>773</v>
      </c>
      <c r="B1720" s="22" t="s">
        <v>341</v>
      </c>
      <c r="C1720" s="22" t="s">
        <v>2480</v>
      </c>
      <c r="D1720" s="61" t="s">
        <v>172</v>
      </c>
    </row>
    <row r="1721" spans="1:4" ht="15" customHeight="1" x14ac:dyDescent="0.25">
      <c r="A1721" s="22" t="s">
        <v>775</v>
      </c>
      <c r="B1721" s="22" t="s">
        <v>341</v>
      </c>
      <c r="C1721" s="22" t="s">
        <v>2481</v>
      </c>
      <c r="D1721" s="61" t="s">
        <v>172</v>
      </c>
    </row>
    <row r="1722" spans="1:4" ht="12.75" customHeight="1" x14ac:dyDescent="0.25">
      <c r="A1722" s="22" t="s">
        <v>776</v>
      </c>
      <c r="B1722" s="22" t="s">
        <v>341</v>
      </c>
      <c r="C1722" s="22" t="s">
        <v>2482</v>
      </c>
      <c r="D1722" s="61" t="s">
        <v>172</v>
      </c>
    </row>
    <row r="1723" spans="1:4" ht="12.75" customHeight="1" x14ac:dyDescent="0.25">
      <c r="A1723" s="22" t="s">
        <v>777</v>
      </c>
      <c r="B1723" s="22" t="s">
        <v>341</v>
      </c>
      <c r="C1723" s="22" t="s">
        <v>2483</v>
      </c>
      <c r="D1723" s="61" t="s">
        <v>172</v>
      </c>
    </row>
    <row r="1724" spans="1:4" ht="12.75" customHeight="1" x14ac:dyDescent="0.25">
      <c r="A1724" s="22" t="s">
        <v>778</v>
      </c>
      <c r="B1724" s="22" t="s">
        <v>341</v>
      </c>
      <c r="C1724" s="22" t="s">
        <v>2484</v>
      </c>
      <c r="D1724" s="61" t="s">
        <v>172</v>
      </c>
    </row>
    <row r="1725" spans="1:4" ht="12.75" customHeight="1" x14ac:dyDescent="0.25">
      <c r="A1725" s="22" t="s">
        <v>779</v>
      </c>
      <c r="B1725" s="22" t="s">
        <v>341</v>
      </c>
      <c r="C1725" s="22" t="s">
        <v>2485</v>
      </c>
      <c r="D1725" s="61" t="s">
        <v>172</v>
      </c>
    </row>
    <row r="1726" spans="1:4" ht="12.75" customHeight="1" x14ac:dyDescent="0.25">
      <c r="A1726" s="22" t="s">
        <v>780</v>
      </c>
      <c r="B1726" s="22" t="s">
        <v>341</v>
      </c>
      <c r="C1726" s="22" t="s">
        <v>2486</v>
      </c>
      <c r="D1726" s="61" t="s">
        <v>172</v>
      </c>
    </row>
    <row r="1727" spans="1:4" ht="12.75" customHeight="1" x14ac:dyDescent="0.25">
      <c r="A1727" s="22" t="s">
        <v>781</v>
      </c>
      <c r="B1727" s="22" t="s">
        <v>341</v>
      </c>
      <c r="C1727" s="22" t="s">
        <v>2487</v>
      </c>
      <c r="D1727" s="61" t="s">
        <v>172</v>
      </c>
    </row>
    <row r="1728" spans="1:4" ht="12.75" customHeight="1" x14ac:dyDescent="0.25">
      <c r="A1728" s="22" t="s">
        <v>782</v>
      </c>
      <c r="B1728" s="22" t="s">
        <v>341</v>
      </c>
      <c r="C1728" s="22" t="s">
        <v>2488</v>
      </c>
      <c r="D1728" s="61" t="s">
        <v>172</v>
      </c>
    </row>
    <row r="1729" spans="1:4" ht="12.75" customHeight="1" x14ac:dyDescent="0.25">
      <c r="A1729" s="22" t="s">
        <v>786</v>
      </c>
      <c r="B1729" s="22" t="s">
        <v>341</v>
      </c>
      <c r="C1729" s="22" t="s">
        <v>2489</v>
      </c>
      <c r="D1729" s="61" t="s">
        <v>172</v>
      </c>
    </row>
    <row r="1730" spans="1:4" ht="12.75" customHeight="1" x14ac:dyDescent="0.25">
      <c r="A1730" s="22" t="s">
        <v>787</v>
      </c>
      <c r="B1730" s="22" t="s">
        <v>341</v>
      </c>
      <c r="C1730" s="22" t="s">
        <v>2490</v>
      </c>
      <c r="D1730" s="61" t="s">
        <v>172</v>
      </c>
    </row>
    <row r="1731" spans="1:4" ht="12.75" customHeight="1" x14ac:dyDescent="0.25">
      <c r="A1731" s="22" t="s">
        <v>788</v>
      </c>
      <c r="B1731" s="22" t="s">
        <v>341</v>
      </c>
      <c r="C1731" s="22" t="s">
        <v>2491</v>
      </c>
      <c r="D1731" s="61" t="s">
        <v>172</v>
      </c>
    </row>
    <row r="1732" spans="1:4" ht="15" customHeight="1" x14ac:dyDescent="0.25">
      <c r="A1732" s="22" t="s">
        <v>789</v>
      </c>
      <c r="B1732" s="22" t="s">
        <v>341</v>
      </c>
      <c r="C1732" s="22" t="s">
        <v>2492</v>
      </c>
      <c r="D1732" s="61" t="s">
        <v>172</v>
      </c>
    </row>
    <row r="1733" spans="1:4" ht="15" customHeight="1" x14ac:dyDescent="0.25">
      <c r="A1733" s="22" t="s">
        <v>790</v>
      </c>
      <c r="B1733" s="22" t="s">
        <v>341</v>
      </c>
      <c r="C1733" s="22" t="s">
        <v>2493</v>
      </c>
      <c r="D1733" s="61" t="s">
        <v>172</v>
      </c>
    </row>
    <row r="1734" spans="1:4" ht="12.75" customHeight="1" x14ac:dyDescent="0.25">
      <c r="A1734" s="22" t="s">
        <v>791</v>
      </c>
      <c r="B1734" s="22" t="s">
        <v>341</v>
      </c>
      <c r="C1734" s="22" t="s">
        <v>2494</v>
      </c>
      <c r="D1734" s="61" t="s">
        <v>172</v>
      </c>
    </row>
    <row r="1735" spans="1:4" ht="12.75" customHeight="1" x14ac:dyDescent="0.25">
      <c r="A1735" s="22" t="s">
        <v>792</v>
      </c>
      <c r="B1735" s="22" t="s">
        <v>341</v>
      </c>
      <c r="C1735" s="22" t="s">
        <v>2495</v>
      </c>
      <c r="D1735" s="61" t="s">
        <v>172</v>
      </c>
    </row>
    <row r="1736" spans="1:4" ht="12.75" customHeight="1" x14ac:dyDescent="0.25">
      <c r="A1736" s="22" t="s">
        <v>794</v>
      </c>
      <c r="B1736" s="22" t="s">
        <v>341</v>
      </c>
      <c r="C1736" s="22" t="s">
        <v>2496</v>
      </c>
      <c r="D1736" s="61" t="s">
        <v>172</v>
      </c>
    </row>
    <row r="1737" spans="1:4" ht="12.75" customHeight="1" x14ac:dyDescent="0.25">
      <c r="A1737" s="22" t="s">
        <v>797</v>
      </c>
      <c r="B1737" s="22" t="s">
        <v>341</v>
      </c>
      <c r="C1737" s="22" t="s">
        <v>2497</v>
      </c>
      <c r="D1737" s="61" t="s">
        <v>172</v>
      </c>
    </row>
    <row r="1738" spans="1:4" ht="12.75" customHeight="1" x14ac:dyDescent="0.25">
      <c r="A1738" s="22" t="s">
        <v>798</v>
      </c>
      <c r="B1738" s="22" t="s">
        <v>341</v>
      </c>
      <c r="C1738" s="22" t="s">
        <v>2498</v>
      </c>
      <c r="D1738" s="61" t="s">
        <v>172</v>
      </c>
    </row>
    <row r="1739" spans="1:4" ht="12.75" customHeight="1" x14ac:dyDescent="0.25">
      <c r="A1739" s="22" t="s">
        <v>799</v>
      </c>
      <c r="B1739" s="22" t="s">
        <v>341</v>
      </c>
      <c r="C1739" s="22" t="s">
        <v>2499</v>
      </c>
      <c r="D1739" s="61" t="s">
        <v>172</v>
      </c>
    </row>
    <row r="1740" spans="1:4" ht="15" customHeight="1" x14ac:dyDescent="0.25">
      <c r="A1740" s="22" t="s">
        <v>800</v>
      </c>
      <c r="B1740" s="22" t="s">
        <v>341</v>
      </c>
      <c r="C1740" s="22" t="s">
        <v>2500</v>
      </c>
      <c r="D1740" s="61" t="s">
        <v>172</v>
      </c>
    </row>
    <row r="1741" spans="1:4" ht="12.75" customHeight="1" x14ac:dyDescent="0.25">
      <c r="A1741" s="22" t="s">
        <v>801</v>
      </c>
      <c r="B1741" s="22" t="s">
        <v>341</v>
      </c>
      <c r="C1741" s="22" t="s">
        <v>2501</v>
      </c>
      <c r="D1741" s="61" t="s">
        <v>172</v>
      </c>
    </row>
    <row r="1742" spans="1:4" ht="12.75" customHeight="1" x14ac:dyDescent="0.25">
      <c r="A1742" s="22" t="s">
        <v>802</v>
      </c>
      <c r="B1742" s="22" t="s">
        <v>341</v>
      </c>
      <c r="C1742" s="22" t="s">
        <v>2502</v>
      </c>
      <c r="D1742" s="61" t="s">
        <v>172</v>
      </c>
    </row>
    <row r="1743" spans="1:4" ht="12.75" customHeight="1" x14ac:dyDescent="0.25">
      <c r="A1743" s="22" t="s">
        <v>803</v>
      </c>
      <c r="B1743" s="22" t="s">
        <v>341</v>
      </c>
      <c r="C1743" s="22" t="s">
        <v>2503</v>
      </c>
      <c r="D1743" s="61" t="s">
        <v>172</v>
      </c>
    </row>
    <row r="1744" spans="1:4" ht="12.75" customHeight="1" x14ac:dyDescent="0.25">
      <c r="A1744" s="22" t="s">
        <v>804</v>
      </c>
      <c r="B1744" s="22" t="s">
        <v>341</v>
      </c>
      <c r="C1744" s="22" t="s">
        <v>2504</v>
      </c>
      <c r="D1744" s="61" t="s">
        <v>172</v>
      </c>
    </row>
    <row r="1745" spans="1:4" ht="12.75" customHeight="1" x14ac:dyDescent="0.25">
      <c r="A1745" s="22" t="s">
        <v>806</v>
      </c>
      <c r="B1745" s="22" t="s">
        <v>341</v>
      </c>
      <c r="C1745" s="22" t="s">
        <v>2505</v>
      </c>
      <c r="D1745" s="61" t="s">
        <v>172</v>
      </c>
    </row>
    <row r="1746" spans="1:4" ht="15" customHeight="1" x14ac:dyDescent="0.25">
      <c r="A1746" s="22" t="s">
        <v>807</v>
      </c>
      <c r="B1746" s="22" t="s">
        <v>341</v>
      </c>
      <c r="C1746" s="22" t="s">
        <v>2506</v>
      </c>
      <c r="D1746" s="61" t="s">
        <v>172</v>
      </c>
    </row>
    <row r="1747" spans="1:4" ht="15" customHeight="1" x14ac:dyDescent="0.25">
      <c r="A1747" s="22" t="s">
        <v>808</v>
      </c>
      <c r="B1747" s="22" t="s">
        <v>341</v>
      </c>
      <c r="C1747" s="22" t="s">
        <v>2507</v>
      </c>
      <c r="D1747" s="61" t="s">
        <v>172</v>
      </c>
    </row>
    <row r="1748" spans="1:4" ht="12.75" customHeight="1" x14ac:dyDescent="0.25">
      <c r="A1748" s="22" t="s">
        <v>809</v>
      </c>
      <c r="B1748" s="22" t="s">
        <v>341</v>
      </c>
      <c r="C1748" s="22" t="s">
        <v>2508</v>
      </c>
      <c r="D1748" s="61" t="s">
        <v>172</v>
      </c>
    </row>
    <row r="1749" spans="1:4" ht="12.75" customHeight="1" x14ac:dyDescent="0.25">
      <c r="A1749" s="22" t="s">
        <v>810</v>
      </c>
      <c r="B1749" s="22" t="s">
        <v>341</v>
      </c>
      <c r="C1749" s="22" t="s">
        <v>2509</v>
      </c>
      <c r="D1749" s="61" t="s">
        <v>172</v>
      </c>
    </row>
    <row r="1750" spans="1:4" ht="12.75" customHeight="1" x14ac:dyDescent="0.25">
      <c r="A1750" s="22" t="s">
        <v>811</v>
      </c>
      <c r="B1750" s="22" t="s">
        <v>341</v>
      </c>
      <c r="C1750" s="22" t="s">
        <v>2510</v>
      </c>
      <c r="D1750" s="61" t="s">
        <v>172</v>
      </c>
    </row>
    <row r="1751" spans="1:4" ht="14.25" customHeight="1" x14ac:dyDescent="0.25">
      <c r="A1751" s="22" t="s">
        <v>812</v>
      </c>
      <c r="B1751" s="22" t="s">
        <v>341</v>
      </c>
      <c r="C1751" s="22" t="s">
        <v>2511</v>
      </c>
      <c r="D1751" s="61" t="s">
        <v>172</v>
      </c>
    </row>
    <row r="1752" spans="1:4" ht="12.75" customHeight="1" x14ac:dyDescent="0.25">
      <c r="A1752" s="22" t="s">
        <v>813</v>
      </c>
      <c r="B1752" s="22" t="s">
        <v>341</v>
      </c>
      <c r="C1752" s="22" t="s">
        <v>2513</v>
      </c>
      <c r="D1752" s="61" t="s">
        <v>172</v>
      </c>
    </row>
    <row r="1753" spans="1:4" ht="15" customHeight="1" x14ac:dyDescent="0.25">
      <c r="A1753" s="22" t="s">
        <v>814</v>
      </c>
      <c r="B1753" s="22" t="s">
        <v>341</v>
      </c>
      <c r="C1753" s="22" t="s">
        <v>2515</v>
      </c>
      <c r="D1753" s="61" t="s">
        <v>172</v>
      </c>
    </row>
    <row r="1754" spans="1:4" ht="12.75" customHeight="1" x14ac:dyDescent="0.25">
      <c r="A1754" s="22" t="s">
        <v>815</v>
      </c>
      <c r="B1754" s="22" t="s">
        <v>341</v>
      </c>
      <c r="C1754" s="22" t="s">
        <v>2517</v>
      </c>
      <c r="D1754" s="61" t="s">
        <v>172</v>
      </c>
    </row>
    <row r="1755" spans="1:4" ht="12.75" customHeight="1" x14ac:dyDescent="0.25">
      <c r="A1755" s="22" t="s">
        <v>816</v>
      </c>
      <c r="B1755" s="22" t="s">
        <v>341</v>
      </c>
      <c r="C1755" s="22" t="s">
        <v>2519</v>
      </c>
      <c r="D1755" s="61" t="s">
        <v>172</v>
      </c>
    </row>
    <row r="1756" spans="1:4" ht="12.75" customHeight="1" x14ac:dyDescent="0.25">
      <c r="A1756" s="22" t="s">
        <v>817</v>
      </c>
      <c r="B1756" s="22" t="s">
        <v>341</v>
      </c>
      <c r="C1756" s="22" t="s">
        <v>2521</v>
      </c>
      <c r="D1756" s="61" t="s">
        <v>172</v>
      </c>
    </row>
    <row r="1757" spans="1:4" ht="12.75" customHeight="1" x14ac:dyDescent="0.25">
      <c r="A1757" s="22" t="s">
        <v>4458</v>
      </c>
      <c r="B1757" s="22" t="s">
        <v>341</v>
      </c>
      <c r="C1757" s="22" t="s">
        <v>5006</v>
      </c>
      <c r="D1757" s="22" t="s">
        <v>172</v>
      </c>
    </row>
    <row r="1758" spans="1:4" ht="12.75" customHeight="1" x14ac:dyDescent="0.25">
      <c r="A1758" s="22" t="s">
        <v>4459</v>
      </c>
      <c r="B1758" s="22" t="s">
        <v>341</v>
      </c>
      <c r="C1758" s="22" t="s">
        <v>5007</v>
      </c>
      <c r="D1758" s="22" t="s">
        <v>172</v>
      </c>
    </row>
    <row r="1759" spans="1:4" ht="12.75" customHeight="1" x14ac:dyDescent="0.25">
      <c r="A1759" s="22" t="s">
        <v>4461</v>
      </c>
      <c r="B1759" s="22" t="s">
        <v>341</v>
      </c>
      <c r="C1759" s="22" t="s">
        <v>5008</v>
      </c>
      <c r="D1759" s="22" t="s">
        <v>172</v>
      </c>
    </row>
    <row r="1760" spans="1:4" ht="15" customHeight="1" x14ac:dyDescent="0.25">
      <c r="A1760" s="22" t="s">
        <v>4462</v>
      </c>
      <c r="B1760" s="22" t="s">
        <v>341</v>
      </c>
      <c r="C1760" s="22" t="s">
        <v>5009</v>
      </c>
      <c r="D1760" s="22" t="s">
        <v>172</v>
      </c>
    </row>
    <row r="1761" spans="1:4" ht="15" customHeight="1" x14ac:dyDescent="0.25">
      <c r="A1761" s="22" t="s">
        <v>4464</v>
      </c>
      <c r="B1761" s="22" t="s">
        <v>341</v>
      </c>
      <c r="C1761" s="22" t="s">
        <v>5010</v>
      </c>
      <c r="D1761" s="22" t="s">
        <v>172</v>
      </c>
    </row>
    <row r="1762" spans="1:4" ht="12.75" customHeight="1" x14ac:dyDescent="0.25">
      <c r="A1762" s="22" t="s">
        <v>4465</v>
      </c>
      <c r="B1762" s="22" t="s">
        <v>341</v>
      </c>
      <c r="C1762" s="22" t="s">
        <v>5011</v>
      </c>
      <c r="D1762" s="22" t="s">
        <v>172</v>
      </c>
    </row>
    <row r="1763" spans="1:4" ht="12.75" customHeight="1" x14ac:dyDescent="0.25">
      <c r="A1763" s="22" t="s">
        <v>4467</v>
      </c>
      <c r="B1763" s="22" t="s">
        <v>341</v>
      </c>
      <c r="C1763" s="22" t="s">
        <v>5012</v>
      </c>
      <c r="D1763" s="22" t="s">
        <v>172</v>
      </c>
    </row>
    <row r="1764" spans="1:4" ht="12.75" customHeight="1" x14ac:dyDescent="0.25">
      <c r="A1764" s="22" t="s">
        <v>4468</v>
      </c>
      <c r="B1764" s="22" t="s">
        <v>341</v>
      </c>
      <c r="C1764" s="22" t="s">
        <v>5013</v>
      </c>
      <c r="D1764" s="22" t="s">
        <v>172</v>
      </c>
    </row>
    <row r="1765" spans="1:4" ht="12.75" customHeight="1" x14ac:dyDescent="0.25">
      <c r="A1765" s="22" t="s">
        <v>4470</v>
      </c>
      <c r="B1765" s="22" t="s">
        <v>341</v>
      </c>
      <c r="C1765" s="22" t="s">
        <v>5014</v>
      </c>
      <c r="D1765" s="22" t="s">
        <v>172</v>
      </c>
    </row>
    <row r="1766" spans="1:4" ht="12.75" customHeight="1" x14ac:dyDescent="0.25">
      <c r="A1766" s="22" t="s">
        <v>4471</v>
      </c>
      <c r="B1766" s="22" t="s">
        <v>341</v>
      </c>
      <c r="C1766" s="22" t="s">
        <v>5015</v>
      </c>
      <c r="D1766" s="22" t="s">
        <v>172</v>
      </c>
    </row>
    <row r="1767" spans="1:4" ht="12.75" customHeight="1" x14ac:dyDescent="0.25">
      <c r="A1767" s="22" t="s">
        <v>4473</v>
      </c>
      <c r="B1767" s="22" t="s">
        <v>341</v>
      </c>
      <c r="C1767" s="22" t="s">
        <v>5016</v>
      </c>
      <c r="D1767" s="22" t="s">
        <v>172</v>
      </c>
    </row>
    <row r="1768" spans="1:4" ht="15" customHeight="1" x14ac:dyDescent="0.25">
      <c r="A1768" s="22" t="s">
        <v>4474</v>
      </c>
      <c r="B1768" s="22" t="s">
        <v>341</v>
      </c>
      <c r="C1768" s="22" t="s">
        <v>5017</v>
      </c>
      <c r="D1768" s="22" t="s">
        <v>172</v>
      </c>
    </row>
    <row r="1769" spans="1:4" ht="12.75" customHeight="1" x14ac:dyDescent="0.25">
      <c r="A1769" s="22" t="s">
        <v>869</v>
      </c>
      <c r="B1769" s="22" t="s">
        <v>344</v>
      </c>
      <c r="C1769" s="22" t="s">
        <v>2433</v>
      </c>
      <c r="D1769" s="61" t="s">
        <v>88</v>
      </c>
    </row>
    <row r="1770" spans="1:4" ht="12.75" customHeight="1" x14ac:dyDescent="0.25">
      <c r="A1770" s="22" t="s">
        <v>871</v>
      </c>
      <c r="B1770" s="22" t="s">
        <v>344</v>
      </c>
      <c r="C1770" s="22" t="s">
        <v>2967</v>
      </c>
      <c r="D1770" s="61" t="s">
        <v>88</v>
      </c>
    </row>
    <row r="1771" spans="1:4" ht="12.75" customHeight="1" x14ac:dyDescent="0.25">
      <c r="A1771" s="22" t="s">
        <v>873</v>
      </c>
      <c r="B1771" s="22" t="s">
        <v>344</v>
      </c>
      <c r="C1771" s="22" t="s">
        <v>2968</v>
      </c>
      <c r="D1771" s="61" t="s">
        <v>88</v>
      </c>
    </row>
    <row r="1772" spans="1:4" ht="12.75" customHeight="1" x14ac:dyDescent="0.25">
      <c r="A1772" s="22" t="s">
        <v>877</v>
      </c>
      <c r="B1772" s="22" t="s">
        <v>344</v>
      </c>
      <c r="C1772" s="22" t="s">
        <v>2969</v>
      </c>
      <c r="D1772" s="61" t="s">
        <v>88</v>
      </c>
    </row>
    <row r="1773" spans="1:4" ht="12.75" customHeight="1" x14ac:dyDescent="0.25">
      <c r="A1773" s="22" t="s">
        <v>879</v>
      </c>
      <c r="B1773" s="22" t="s">
        <v>344</v>
      </c>
      <c r="C1773" s="22" t="s">
        <v>2970</v>
      </c>
      <c r="D1773" s="61" t="s">
        <v>88</v>
      </c>
    </row>
    <row r="1774" spans="1:4" ht="15" customHeight="1" x14ac:dyDescent="0.25">
      <c r="A1774" s="22" t="s">
        <v>881</v>
      </c>
      <c r="B1774" s="22" t="s">
        <v>344</v>
      </c>
      <c r="C1774" s="22" t="s">
        <v>2971</v>
      </c>
      <c r="D1774" s="61" t="s">
        <v>88</v>
      </c>
    </row>
    <row r="1775" spans="1:4" ht="15" customHeight="1" x14ac:dyDescent="0.25">
      <c r="A1775" s="22" t="s">
        <v>883</v>
      </c>
      <c r="B1775" s="22" t="s">
        <v>344</v>
      </c>
      <c r="C1775" s="22" t="s">
        <v>2972</v>
      </c>
      <c r="D1775" s="61" t="s">
        <v>88</v>
      </c>
    </row>
    <row r="1776" spans="1:4" ht="12.75" customHeight="1" x14ac:dyDescent="0.25">
      <c r="A1776" s="22" t="s">
        <v>885</v>
      </c>
      <c r="B1776" s="22" t="s">
        <v>344</v>
      </c>
      <c r="C1776" s="22" t="s">
        <v>2973</v>
      </c>
      <c r="D1776" s="61" t="s">
        <v>88</v>
      </c>
    </row>
    <row r="1777" spans="1:4" ht="12.75" customHeight="1" x14ac:dyDescent="0.25">
      <c r="A1777" s="22" t="s">
        <v>887</v>
      </c>
      <c r="B1777" s="22" t="s">
        <v>344</v>
      </c>
      <c r="C1777" s="22" t="s">
        <v>2974</v>
      </c>
      <c r="D1777" s="61" t="s">
        <v>88</v>
      </c>
    </row>
    <row r="1778" spans="1:4" ht="12.75" customHeight="1" x14ac:dyDescent="0.25">
      <c r="A1778" s="22" t="s">
        <v>889</v>
      </c>
      <c r="B1778" s="22" t="s">
        <v>344</v>
      </c>
      <c r="C1778" s="22" t="s">
        <v>2975</v>
      </c>
      <c r="D1778" s="61" t="s">
        <v>88</v>
      </c>
    </row>
    <row r="1779" spans="1:4" ht="12.75" customHeight="1" x14ac:dyDescent="0.25">
      <c r="A1779" s="22" t="s">
        <v>891</v>
      </c>
      <c r="B1779" s="22" t="s">
        <v>344</v>
      </c>
      <c r="C1779" s="22" t="s">
        <v>2976</v>
      </c>
      <c r="D1779" s="61" t="s">
        <v>88</v>
      </c>
    </row>
    <row r="1780" spans="1:4" ht="12.75" customHeight="1" x14ac:dyDescent="0.25">
      <c r="A1780" s="22" t="s">
        <v>893</v>
      </c>
      <c r="B1780" s="22" t="s">
        <v>344</v>
      </c>
      <c r="C1780" s="22" t="s">
        <v>2977</v>
      </c>
      <c r="D1780" s="61" t="s">
        <v>88</v>
      </c>
    </row>
    <row r="1781" spans="1:4" ht="12.75" customHeight="1" x14ac:dyDescent="0.25">
      <c r="A1781" s="22" t="s">
        <v>895</v>
      </c>
      <c r="B1781" s="22" t="s">
        <v>344</v>
      </c>
      <c r="C1781" s="22" t="s">
        <v>2978</v>
      </c>
      <c r="D1781" s="61" t="s">
        <v>88</v>
      </c>
    </row>
    <row r="1782" spans="1:4" ht="15" customHeight="1" x14ac:dyDescent="0.25">
      <c r="A1782" s="22" t="s">
        <v>897</v>
      </c>
      <c r="B1782" s="22" t="s">
        <v>344</v>
      </c>
      <c r="C1782" s="22" t="s">
        <v>2980</v>
      </c>
      <c r="D1782" s="61" t="s">
        <v>88</v>
      </c>
    </row>
    <row r="1783" spans="1:4" ht="12.75" customHeight="1" x14ac:dyDescent="0.25">
      <c r="A1783" s="22" t="s">
        <v>899</v>
      </c>
      <c r="B1783" s="22" t="s">
        <v>344</v>
      </c>
      <c r="C1783" s="22" t="s">
        <v>2982</v>
      </c>
      <c r="D1783" s="61" t="s">
        <v>88</v>
      </c>
    </row>
    <row r="1784" spans="1:4" ht="12.75" customHeight="1" x14ac:dyDescent="0.25">
      <c r="A1784" s="22" t="s">
        <v>905</v>
      </c>
      <c r="B1784" s="22" t="s">
        <v>344</v>
      </c>
      <c r="C1784" s="22" t="s">
        <v>2984</v>
      </c>
      <c r="D1784" s="61" t="s">
        <v>88</v>
      </c>
    </row>
    <row r="1785" spans="1:4" ht="12.75" customHeight="1" x14ac:dyDescent="0.25">
      <c r="A1785" s="22" t="s">
        <v>907</v>
      </c>
      <c r="B1785" s="22" t="s">
        <v>344</v>
      </c>
      <c r="C1785" s="22" t="s">
        <v>2986</v>
      </c>
      <c r="D1785" s="61" t="s">
        <v>88</v>
      </c>
    </row>
    <row r="1786" spans="1:4" ht="12.75" customHeight="1" x14ac:dyDescent="0.25">
      <c r="A1786" s="22" t="s">
        <v>909</v>
      </c>
      <c r="B1786" s="22" t="s">
        <v>344</v>
      </c>
      <c r="C1786" s="22" t="s">
        <v>2988</v>
      </c>
      <c r="D1786" s="61" t="s">
        <v>88</v>
      </c>
    </row>
    <row r="1787" spans="1:4" ht="12.75" customHeight="1" x14ac:dyDescent="0.25">
      <c r="A1787" s="22" t="s">
        <v>911</v>
      </c>
      <c r="B1787" s="22" t="s">
        <v>344</v>
      </c>
      <c r="C1787" s="22" t="s">
        <v>2990</v>
      </c>
      <c r="D1787" s="61" t="s">
        <v>88</v>
      </c>
    </row>
    <row r="1788" spans="1:4" ht="15" customHeight="1" x14ac:dyDescent="0.25">
      <c r="A1788" s="22" t="s">
        <v>913</v>
      </c>
      <c r="B1788" s="22" t="s">
        <v>344</v>
      </c>
      <c r="C1788" s="22" t="s">
        <v>2992</v>
      </c>
      <c r="D1788" s="61" t="s">
        <v>88</v>
      </c>
    </row>
    <row r="1789" spans="1:4" ht="15" customHeight="1" x14ac:dyDescent="0.25">
      <c r="A1789" s="22" t="s">
        <v>915</v>
      </c>
      <c r="B1789" s="22" t="s">
        <v>344</v>
      </c>
      <c r="C1789" s="22" t="s">
        <v>2994</v>
      </c>
      <c r="D1789" s="61" t="s">
        <v>88</v>
      </c>
    </row>
    <row r="1790" spans="1:4" ht="12.75" customHeight="1" x14ac:dyDescent="0.25">
      <c r="A1790" s="22" t="s">
        <v>917</v>
      </c>
      <c r="B1790" s="22" t="s">
        <v>344</v>
      </c>
      <c r="C1790" s="22" t="s">
        <v>2996</v>
      </c>
      <c r="D1790" s="61" t="s">
        <v>88</v>
      </c>
    </row>
    <row r="1791" spans="1:4" ht="12.75" customHeight="1" x14ac:dyDescent="0.25">
      <c r="A1791" s="22" t="s">
        <v>922</v>
      </c>
      <c r="B1791" s="22" t="s">
        <v>344</v>
      </c>
      <c r="C1791" s="22" t="s">
        <v>2998</v>
      </c>
      <c r="D1791" s="61" t="s">
        <v>88</v>
      </c>
    </row>
    <row r="1792" spans="1:4" ht="12.75" customHeight="1" x14ac:dyDescent="0.25">
      <c r="A1792" s="22" t="s">
        <v>924</v>
      </c>
      <c r="B1792" s="22" t="s">
        <v>344</v>
      </c>
      <c r="C1792" s="22" t="s">
        <v>3000</v>
      </c>
      <c r="D1792" s="61" t="s">
        <v>88</v>
      </c>
    </row>
    <row r="1793" spans="1:4" ht="12.75" customHeight="1" x14ac:dyDescent="0.25">
      <c r="A1793" s="22" t="s">
        <v>926</v>
      </c>
      <c r="B1793" s="22" t="s">
        <v>344</v>
      </c>
      <c r="C1793" s="22" t="s">
        <v>3002</v>
      </c>
      <c r="D1793" s="61" t="s">
        <v>88</v>
      </c>
    </row>
    <row r="1794" spans="1:4" ht="12.75" customHeight="1" x14ac:dyDescent="0.25">
      <c r="A1794" s="22" t="s">
        <v>928</v>
      </c>
      <c r="B1794" s="22" t="s">
        <v>344</v>
      </c>
      <c r="C1794" s="22" t="s">
        <v>3004</v>
      </c>
      <c r="D1794" s="61" t="s">
        <v>88</v>
      </c>
    </row>
    <row r="1795" spans="1:4" ht="12.75" customHeight="1" x14ac:dyDescent="0.25">
      <c r="A1795" s="22" t="s">
        <v>930</v>
      </c>
      <c r="B1795" s="22" t="s">
        <v>344</v>
      </c>
      <c r="C1795" s="22" t="s">
        <v>3006</v>
      </c>
      <c r="D1795" s="61" t="s">
        <v>88</v>
      </c>
    </row>
    <row r="1796" spans="1:4" ht="15" customHeight="1" x14ac:dyDescent="0.25">
      <c r="A1796" s="22" t="s">
        <v>932</v>
      </c>
      <c r="B1796" s="22" t="s">
        <v>344</v>
      </c>
      <c r="C1796" s="22" t="s">
        <v>3008</v>
      </c>
      <c r="D1796" s="61" t="s">
        <v>88</v>
      </c>
    </row>
    <row r="1797" spans="1:4" ht="12.75" customHeight="1" x14ac:dyDescent="0.25">
      <c r="A1797" s="22" t="s">
        <v>934</v>
      </c>
      <c r="B1797" s="22" t="s">
        <v>344</v>
      </c>
      <c r="C1797" s="22" t="s">
        <v>3010</v>
      </c>
      <c r="D1797" s="61" t="s">
        <v>88</v>
      </c>
    </row>
    <row r="1798" spans="1:4" ht="12.75" customHeight="1" x14ac:dyDescent="0.25">
      <c r="A1798" s="22" t="s">
        <v>936</v>
      </c>
      <c r="B1798" s="22" t="s">
        <v>344</v>
      </c>
      <c r="C1798" s="22" t="s">
        <v>3012</v>
      </c>
      <c r="D1798" s="61" t="s">
        <v>88</v>
      </c>
    </row>
    <row r="1799" spans="1:4" ht="12.75" customHeight="1" x14ac:dyDescent="0.25">
      <c r="A1799" s="22" t="s">
        <v>940</v>
      </c>
      <c r="B1799" s="22" t="s">
        <v>344</v>
      </c>
      <c r="C1799" s="22" t="s">
        <v>3014</v>
      </c>
      <c r="D1799" s="61" t="s">
        <v>88</v>
      </c>
    </row>
    <row r="1800" spans="1:4" ht="12.75" customHeight="1" x14ac:dyDescent="0.25">
      <c r="A1800" s="22" t="s">
        <v>942</v>
      </c>
      <c r="B1800" s="22" t="s">
        <v>344</v>
      </c>
      <c r="C1800" s="22" t="s">
        <v>3016</v>
      </c>
      <c r="D1800" s="61" t="s">
        <v>88</v>
      </c>
    </row>
    <row r="1801" spans="1:4" ht="15" customHeight="1" x14ac:dyDescent="0.25">
      <c r="A1801" s="22" t="s">
        <v>944</v>
      </c>
      <c r="B1801" s="22" t="s">
        <v>344</v>
      </c>
      <c r="C1801" s="22" t="s">
        <v>3018</v>
      </c>
      <c r="D1801" s="61" t="s">
        <v>88</v>
      </c>
    </row>
    <row r="1802" spans="1:4" ht="12.75" customHeight="1" x14ac:dyDescent="0.25">
      <c r="A1802" s="22" t="s">
        <v>946</v>
      </c>
      <c r="B1802" s="22" t="s">
        <v>344</v>
      </c>
      <c r="C1802" s="22" t="s">
        <v>3020</v>
      </c>
      <c r="D1802" s="61" t="s">
        <v>88</v>
      </c>
    </row>
    <row r="1803" spans="1:4" ht="15" customHeight="1" x14ac:dyDescent="0.25">
      <c r="A1803" s="22" t="s">
        <v>948</v>
      </c>
      <c r="B1803" s="22" t="s">
        <v>344</v>
      </c>
      <c r="C1803" s="22" t="s">
        <v>3022</v>
      </c>
      <c r="D1803" s="61" t="s">
        <v>88</v>
      </c>
    </row>
    <row r="1804" spans="1:4" ht="12.75" customHeight="1" x14ac:dyDescent="0.25">
      <c r="A1804" s="22" t="s">
        <v>950</v>
      </c>
      <c r="B1804" s="22" t="s">
        <v>344</v>
      </c>
      <c r="C1804" s="22" t="s">
        <v>3024</v>
      </c>
      <c r="D1804" s="61" t="s">
        <v>88</v>
      </c>
    </row>
    <row r="1805" spans="1:4" ht="12.75" customHeight="1" x14ac:dyDescent="0.25">
      <c r="A1805" s="22" t="s">
        <v>952</v>
      </c>
      <c r="B1805" s="22" t="s">
        <v>344</v>
      </c>
      <c r="C1805" s="22" t="s">
        <v>3026</v>
      </c>
      <c r="D1805" s="61" t="s">
        <v>88</v>
      </c>
    </row>
    <row r="1806" spans="1:4" ht="12.75" customHeight="1" x14ac:dyDescent="0.25">
      <c r="A1806" s="22" t="s">
        <v>954</v>
      </c>
      <c r="B1806" s="22" t="s">
        <v>344</v>
      </c>
      <c r="C1806" s="22" t="s">
        <v>3028</v>
      </c>
      <c r="D1806" s="61" t="s">
        <v>88</v>
      </c>
    </row>
    <row r="1807" spans="1:4" ht="12.75" customHeight="1" x14ac:dyDescent="0.25">
      <c r="A1807" s="22" t="s">
        <v>956</v>
      </c>
      <c r="B1807" s="22" t="s">
        <v>344</v>
      </c>
      <c r="C1807" s="22" t="s">
        <v>3030</v>
      </c>
      <c r="D1807" s="61" t="s">
        <v>88</v>
      </c>
    </row>
    <row r="1808" spans="1:4" ht="12.75" customHeight="1" x14ac:dyDescent="0.25">
      <c r="A1808" s="22" t="s">
        <v>958</v>
      </c>
      <c r="B1808" s="22" t="s">
        <v>344</v>
      </c>
      <c r="C1808" s="22" t="s">
        <v>3032</v>
      </c>
      <c r="D1808" s="61" t="s">
        <v>88</v>
      </c>
    </row>
    <row r="1809" spans="1:4" ht="12.75" customHeight="1" x14ac:dyDescent="0.25">
      <c r="A1809" s="22" t="s">
        <v>960</v>
      </c>
      <c r="B1809" s="22" t="s">
        <v>344</v>
      </c>
      <c r="C1809" s="22" t="s">
        <v>3034</v>
      </c>
      <c r="D1809" s="61" t="s">
        <v>88</v>
      </c>
    </row>
    <row r="1810" spans="1:4" ht="15" customHeight="1" x14ac:dyDescent="0.25">
      <c r="A1810" s="22" t="s">
        <v>962</v>
      </c>
      <c r="B1810" s="22" t="s">
        <v>344</v>
      </c>
      <c r="C1810" s="22" t="s">
        <v>3036</v>
      </c>
      <c r="D1810" s="61" t="s">
        <v>88</v>
      </c>
    </row>
    <row r="1811" spans="1:4" ht="12.75" customHeight="1" x14ac:dyDescent="0.25">
      <c r="A1811" s="22" t="s">
        <v>964</v>
      </c>
      <c r="B1811" s="22" t="s">
        <v>344</v>
      </c>
      <c r="C1811" s="22" t="s">
        <v>3038</v>
      </c>
      <c r="D1811" s="61" t="s">
        <v>88</v>
      </c>
    </row>
    <row r="1812" spans="1:4" ht="12.75" customHeight="1" x14ac:dyDescent="0.25">
      <c r="A1812" s="22" t="s">
        <v>966</v>
      </c>
      <c r="B1812" s="22" t="s">
        <v>344</v>
      </c>
      <c r="C1812" s="22" t="s">
        <v>3040</v>
      </c>
      <c r="D1812" s="61" t="s">
        <v>88</v>
      </c>
    </row>
    <row r="1813" spans="1:4" ht="12.75" customHeight="1" x14ac:dyDescent="0.25">
      <c r="A1813" s="22" t="s">
        <v>968</v>
      </c>
      <c r="B1813" s="22" t="s">
        <v>344</v>
      </c>
      <c r="C1813" s="22" t="s">
        <v>3042</v>
      </c>
      <c r="D1813" s="61" t="s">
        <v>88</v>
      </c>
    </row>
    <row r="1814" spans="1:4" ht="12.75" customHeight="1" x14ac:dyDescent="0.25">
      <c r="A1814" s="22" t="s">
        <v>970</v>
      </c>
      <c r="B1814" s="22" t="s">
        <v>344</v>
      </c>
      <c r="C1814" s="22" t="s">
        <v>3044</v>
      </c>
      <c r="D1814" s="61" t="s">
        <v>88</v>
      </c>
    </row>
    <row r="1815" spans="1:4" ht="12.75" customHeight="1" x14ac:dyDescent="0.25">
      <c r="A1815" s="22" t="s">
        <v>972</v>
      </c>
      <c r="B1815" s="22" t="s">
        <v>344</v>
      </c>
      <c r="C1815" s="22" t="s">
        <v>3046</v>
      </c>
      <c r="D1815" s="61" t="s">
        <v>88</v>
      </c>
    </row>
    <row r="1816" spans="1:4" ht="12.75" customHeight="1" x14ac:dyDescent="0.25">
      <c r="A1816" s="22" t="s">
        <v>974</v>
      </c>
      <c r="B1816" s="22" t="s">
        <v>344</v>
      </c>
      <c r="C1816" s="22" t="s">
        <v>3048</v>
      </c>
      <c r="D1816" s="61" t="s">
        <v>88</v>
      </c>
    </row>
    <row r="1817" spans="1:4" ht="15" customHeight="1" x14ac:dyDescent="0.25">
      <c r="A1817" s="22" t="s">
        <v>976</v>
      </c>
      <c r="B1817" s="22" t="s">
        <v>351</v>
      </c>
      <c r="C1817" s="22" t="s">
        <v>2435</v>
      </c>
      <c r="D1817" s="61" t="s">
        <v>77</v>
      </c>
    </row>
    <row r="1818" spans="1:4" ht="12.75" customHeight="1" x14ac:dyDescent="0.25">
      <c r="A1818" s="22" t="s">
        <v>978</v>
      </c>
      <c r="B1818" s="22" t="s">
        <v>351</v>
      </c>
      <c r="C1818" s="22" t="s">
        <v>3051</v>
      </c>
      <c r="D1818" s="61" t="s">
        <v>77</v>
      </c>
    </row>
    <row r="1819" spans="1:4" ht="12.75" customHeight="1" x14ac:dyDescent="0.25">
      <c r="A1819" s="22" t="s">
        <v>980</v>
      </c>
      <c r="B1819" s="22" t="s">
        <v>351</v>
      </c>
      <c r="C1819" s="22" t="s">
        <v>3053</v>
      </c>
      <c r="D1819" s="61" t="s">
        <v>77</v>
      </c>
    </row>
    <row r="1820" spans="1:4" ht="12.75" customHeight="1" x14ac:dyDescent="0.25">
      <c r="A1820" s="22" t="s">
        <v>982</v>
      </c>
      <c r="B1820" s="22" t="s">
        <v>351</v>
      </c>
      <c r="C1820" s="22" t="s">
        <v>3055</v>
      </c>
      <c r="D1820" s="61" t="s">
        <v>77</v>
      </c>
    </row>
    <row r="1821" spans="1:4" ht="12.75" customHeight="1" x14ac:dyDescent="0.25">
      <c r="A1821" s="22" t="s">
        <v>984</v>
      </c>
      <c r="B1821" s="22" t="s">
        <v>351</v>
      </c>
      <c r="C1821" s="22" t="s">
        <v>3057</v>
      </c>
      <c r="D1821" s="61" t="s">
        <v>77</v>
      </c>
    </row>
    <row r="1822" spans="1:4" ht="12.75" customHeight="1" x14ac:dyDescent="0.25">
      <c r="A1822" s="22" t="s">
        <v>986</v>
      </c>
      <c r="B1822" s="22" t="s">
        <v>351</v>
      </c>
      <c r="C1822" s="22" t="s">
        <v>3059</v>
      </c>
      <c r="D1822" s="61" t="s">
        <v>77</v>
      </c>
    </row>
    <row r="1823" spans="1:4" ht="12.75" customHeight="1" x14ac:dyDescent="0.25">
      <c r="A1823" s="22" t="s">
        <v>988</v>
      </c>
      <c r="B1823" s="22" t="s">
        <v>351</v>
      </c>
      <c r="C1823" s="22" t="s">
        <v>3061</v>
      </c>
      <c r="D1823" s="61" t="s">
        <v>77</v>
      </c>
    </row>
    <row r="1824" spans="1:4" ht="15" customHeight="1" x14ac:dyDescent="0.25">
      <c r="A1824" s="22" t="s">
        <v>990</v>
      </c>
      <c r="B1824" s="22" t="s">
        <v>351</v>
      </c>
      <c r="C1824" s="22" t="s">
        <v>3063</v>
      </c>
      <c r="D1824" s="61" t="s">
        <v>77</v>
      </c>
    </row>
    <row r="1825" spans="1:4" ht="12.75" customHeight="1" x14ac:dyDescent="0.25">
      <c r="A1825" s="22" t="s">
        <v>992</v>
      </c>
      <c r="B1825" s="22" t="s">
        <v>351</v>
      </c>
      <c r="C1825" s="22" t="s">
        <v>3064</v>
      </c>
      <c r="D1825" s="61" t="s">
        <v>77</v>
      </c>
    </row>
    <row r="1826" spans="1:4" ht="12.75" customHeight="1" x14ac:dyDescent="0.25">
      <c r="A1826" s="22" t="s">
        <v>994</v>
      </c>
      <c r="B1826" s="22" t="s">
        <v>351</v>
      </c>
      <c r="C1826" s="22" t="s">
        <v>3066</v>
      </c>
      <c r="D1826" s="61" t="s">
        <v>77</v>
      </c>
    </row>
    <row r="1827" spans="1:4" ht="12.75" customHeight="1" x14ac:dyDescent="0.25">
      <c r="A1827" s="22" t="s">
        <v>996</v>
      </c>
      <c r="B1827" s="22" t="s">
        <v>351</v>
      </c>
      <c r="C1827" s="22" t="s">
        <v>3068</v>
      </c>
      <c r="D1827" s="61" t="s">
        <v>77</v>
      </c>
    </row>
    <row r="1828" spans="1:4" ht="12.75" customHeight="1" x14ac:dyDescent="0.25">
      <c r="A1828" s="22" t="s">
        <v>998</v>
      </c>
      <c r="B1828" s="22" t="s">
        <v>351</v>
      </c>
      <c r="C1828" s="22" t="s">
        <v>3070</v>
      </c>
      <c r="D1828" s="61" t="s">
        <v>77</v>
      </c>
    </row>
    <row r="1829" spans="1:4" ht="12.75" customHeight="1" x14ac:dyDescent="0.25">
      <c r="A1829" s="22" t="s">
        <v>1000</v>
      </c>
      <c r="B1829" s="22" t="s">
        <v>351</v>
      </c>
      <c r="C1829" s="22" t="s">
        <v>3072</v>
      </c>
      <c r="D1829" s="61" t="s">
        <v>77</v>
      </c>
    </row>
    <row r="1830" spans="1:4" ht="12.75" customHeight="1" x14ac:dyDescent="0.25">
      <c r="A1830" s="22" t="s">
        <v>1005</v>
      </c>
      <c r="B1830" s="22" t="s">
        <v>351</v>
      </c>
      <c r="C1830" s="22" t="s">
        <v>3074</v>
      </c>
      <c r="D1830" s="61" t="s">
        <v>77</v>
      </c>
    </row>
    <row r="1831" spans="1:4" ht="15" customHeight="1" x14ac:dyDescent="0.25">
      <c r="A1831" s="22" t="s">
        <v>1008</v>
      </c>
      <c r="B1831" s="22" t="s">
        <v>351</v>
      </c>
      <c r="C1831" s="22" t="s">
        <v>3076</v>
      </c>
      <c r="D1831" s="61" t="s">
        <v>77</v>
      </c>
    </row>
    <row r="1832" spans="1:4" ht="12.75" customHeight="1" x14ac:dyDescent="0.25">
      <c r="A1832" s="22" t="s">
        <v>1011</v>
      </c>
      <c r="B1832" s="22" t="s">
        <v>351</v>
      </c>
      <c r="C1832" s="22" t="s">
        <v>3078</v>
      </c>
      <c r="D1832" s="61" t="s">
        <v>77</v>
      </c>
    </row>
    <row r="1833" spans="1:4" ht="12.75" customHeight="1" x14ac:dyDescent="0.25">
      <c r="A1833" s="22" t="s">
        <v>1014</v>
      </c>
      <c r="B1833" s="22" t="s">
        <v>351</v>
      </c>
      <c r="C1833" s="22" t="s">
        <v>3080</v>
      </c>
      <c r="D1833" s="61" t="s">
        <v>77</v>
      </c>
    </row>
    <row r="1834" spans="1:4" ht="12.75" customHeight="1" x14ac:dyDescent="0.25">
      <c r="A1834" s="22" t="s">
        <v>1017</v>
      </c>
      <c r="B1834" s="22" t="s">
        <v>351</v>
      </c>
      <c r="C1834" s="22" t="s">
        <v>3082</v>
      </c>
      <c r="D1834" s="61" t="s">
        <v>77</v>
      </c>
    </row>
    <row r="1835" spans="1:4" ht="12.75" customHeight="1" x14ac:dyDescent="0.25">
      <c r="A1835" s="22" t="s">
        <v>1020</v>
      </c>
      <c r="B1835" s="22" t="s">
        <v>351</v>
      </c>
      <c r="C1835" s="22" t="s">
        <v>3084</v>
      </c>
      <c r="D1835" s="61" t="s">
        <v>77</v>
      </c>
    </row>
    <row r="1836" spans="1:4" ht="12.75" customHeight="1" x14ac:dyDescent="0.25">
      <c r="A1836" s="22" t="s">
        <v>1023</v>
      </c>
      <c r="B1836" s="22" t="s">
        <v>351</v>
      </c>
      <c r="C1836" s="22" t="s">
        <v>3086</v>
      </c>
      <c r="D1836" s="61" t="s">
        <v>77</v>
      </c>
    </row>
    <row r="1837" spans="1:4" ht="14.25" customHeight="1" x14ac:dyDescent="0.25">
      <c r="A1837" s="22" t="s">
        <v>1026</v>
      </c>
      <c r="B1837" s="22" t="s">
        <v>351</v>
      </c>
      <c r="C1837" s="22" t="s">
        <v>3088</v>
      </c>
      <c r="D1837" s="61" t="s">
        <v>77</v>
      </c>
    </row>
    <row r="1838" spans="1:4" ht="15" customHeight="1" x14ac:dyDescent="0.25">
      <c r="A1838" s="22" t="s">
        <v>1029</v>
      </c>
      <c r="B1838" s="22" t="s">
        <v>351</v>
      </c>
      <c r="C1838" s="22" t="s">
        <v>3090</v>
      </c>
      <c r="D1838" s="61" t="s">
        <v>77</v>
      </c>
    </row>
    <row r="1839" spans="1:4" ht="12.75" customHeight="1" x14ac:dyDescent="0.25">
      <c r="A1839" s="22" t="s">
        <v>1032</v>
      </c>
      <c r="B1839" s="22" t="s">
        <v>351</v>
      </c>
      <c r="C1839" s="22" t="s">
        <v>3092</v>
      </c>
      <c r="D1839" s="61" t="s">
        <v>77</v>
      </c>
    </row>
    <row r="1840" spans="1:4" ht="12.75" customHeight="1" x14ac:dyDescent="0.25">
      <c r="A1840" s="22" t="s">
        <v>1035</v>
      </c>
      <c r="B1840" s="22" t="s">
        <v>351</v>
      </c>
      <c r="C1840" s="22" t="s">
        <v>3094</v>
      </c>
      <c r="D1840" s="61" t="s">
        <v>77</v>
      </c>
    </row>
    <row r="1841" spans="1:4" ht="12.75" customHeight="1" x14ac:dyDescent="0.25">
      <c r="A1841" s="22" t="s">
        <v>1038</v>
      </c>
      <c r="B1841" s="22" t="s">
        <v>351</v>
      </c>
      <c r="C1841" s="22" t="s">
        <v>3096</v>
      </c>
      <c r="D1841" s="61" t="s">
        <v>77</v>
      </c>
    </row>
    <row r="1842" spans="1:4" ht="12.75" customHeight="1" x14ac:dyDescent="0.25">
      <c r="A1842" s="22" t="s">
        <v>1041</v>
      </c>
      <c r="B1842" s="22" t="s">
        <v>351</v>
      </c>
      <c r="C1842" s="22" t="s">
        <v>3098</v>
      </c>
      <c r="D1842" s="61" t="s">
        <v>77</v>
      </c>
    </row>
    <row r="1843" spans="1:4" ht="12.75" customHeight="1" x14ac:dyDescent="0.25">
      <c r="A1843" s="22" t="s">
        <v>1044</v>
      </c>
      <c r="B1843" s="22" t="s">
        <v>351</v>
      </c>
      <c r="C1843" s="22" t="s">
        <v>3100</v>
      </c>
      <c r="D1843" s="61" t="s">
        <v>77</v>
      </c>
    </row>
    <row r="1844" spans="1:4" ht="15" customHeight="1" x14ac:dyDescent="0.25">
      <c r="A1844" s="22" t="s">
        <v>1047</v>
      </c>
      <c r="B1844" s="22" t="s">
        <v>351</v>
      </c>
      <c r="C1844" s="22" t="s">
        <v>3102</v>
      </c>
      <c r="D1844" s="61" t="s">
        <v>77</v>
      </c>
    </row>
    <row r="1845" spans="1:4" ht="15" customHeight="1" x14ac:dyDescent="0.25">
      <c r="A1845" s="22" t="s">
        <v>1050</v>
      </c>
      <c r="B1845" s="22" t="s">
        <v>351</v>
      </c>
      <c r="C1845" s="22" t="s">
        <v>3104</v>
      </c>
      <c r="D1845" s="61" t="s">
        <v>77</v>
      </c>
    </row>
    <row r="1846" spans="1:4" ht="12.75" customHeight="1" x14ac:dyDescent="0.25">
      <c r="A1846" s="22" t="s">
        <v>1053</v>
      </c>
      <c r="B1846" s="22" t="s">
        <v>351</v>
      </c>
      <c r="C1846" s="22" t="s">
        <v>3106</v>
      </c>
      <c r="D1846" s="61" t="s">
        <v>77</v>
      </c>
    </row>
    <row r="1847" spans="1:4" ht="12.75" customHeight="1" x14ac:dyDescent="0.25">
      <c r="A1847" s="22" t="s">
        <v>1062</v>
      </c>
      <c r="B1847" s="22" t="s">
        <v>351</v>
      </c>
      <c r="C1847" s="22" t="s">
        <v>3108</v>
      </c>
      <c r="D1847" s="61" t="s">
        <v>77</v>
      </c>
    </row>
    <row r="1848" spans="1:4" ht="12.75" customHeight="1" x14ac:dyDescent="0.25">
      <c r="A1848" s="22" t="s">
        <v>1065</v>
      </c>
      <c r="B1848" s="22" t="s">
        <v>351</v>
      </c>
      <c r="C1848" s="22" t="s">
        <v>3110</v>
      </c>
      <c r="D1848" s="61" t="s">
        <v>77</v>
      </c>
    </row>
    <row r="1849" spans="1:4" ht="12.75" customHeight="1" x14ac:dyDescent="0.25">
      <c r="A1849" s="22" t="s">
        <v>1068</v>
      </c>
      <c r="B1849" s="22" t="s">
        <v>351</v>
      </c>
      <c r="C1849" s="22" t="s">
        <v>3112</v>
      </c>
      <c r="D1849" s="61" t="s">
        <v>77</v>
      </c>
    </row>
    <row r="1850" spans="1:4" ht="12.75" customHeight="1" x14ac:dyDescent="0.25">
      <c r="A1850" s="22" t="s">
        <v>1071</v>
      </c>
      <c r="B1850" s="22" t="s">
        <v>351</v>
      </c>
      <c r="C1850" s="22" t="s">
        <v>3114</v>
      </c>
      <c r="D1850" s="61" t="s">
        <v>77</v>
      </c>
    </row>
    <row r="1851" spans="1:4" ht="15" customHeight="1" x14ac:dyDescent="0.25">
      <c r="A1851" s="22" t="s">
        <v>1074</v>
      </c>
      <c r="B1851" s="22" t="s">
        <v>351</v>
      </c>
      <c r="C1851" s="22" t="s">
        <v>3116</v>
      </c>
      <c r="D1851" s="61" t="s">
        <v>77</v>
      </c>
    </row>
    <row r="1852" spans="1:4" ht="15" customHeight="1" x14ac:dyDescent="0.25">
      <c r="A1852" s="22" t="s">
        <v>1077</v>
      </c>
      <c r="B1852" s="22" t="s">
        <v>351</v>
      </c>
      <c r="C1852" s="22" t="s">
        <v>3118</v>
      </c>
      <c r="D1852" s="61" t="s">
        <v>77</v>
      </c>
    </row>
    <row r="1853" spans="1:4" ht="12.75" customHeight="1" x14ac:dyDescent="0.25">
      <c r="A1853" s="22" t="s">
        <v>1080</v>
      </c>
      <c r="B1853" s="22" t="s">
        <v>351</v>
      </c>
      <c r="C1853" s="22" t="s">
        <v>3120</v>
      </c>
      <c r="D1853" s="61" t="s">
        <v>77</v>
      </c>
    </row>
    <row r="1854" spans="1:4" ht="12.75" customHeight="1" x14ac:dyDescent="0.25">
      <c r="A1854" s="22" t="s">
        <v>1083</v>
      </c>
      <c r="B1854" s="22" t="s">
        <v>351</v>
      </c>
      <c r="C1854" s="22" t="s">
        <v>3122</v>
      </c>
      <c r="D1854" s="61" t="s">
        <v>77</v>
      </c>
    </row>
    <row r="1855" spans="1:4" ht="12.75" customHeight="1" x14ac:dyDescent="0.25">
      <c r="A1855" s="22" t="s">
        <v>1086</v>
      </c>
      <c r="B1855" s="22" t="s">
        <v>351</v>
      </c>
      <c r="C1855" s="22" t="s">
        <v>3124</v>
      </c>
      <c r="D1855" s="61" t="s">
        <v>77</v>
      </c>
    </row>
    <row r="1856" spans="1:4" ht="12.75" customHeight="1" x14ac:dyDescent="0.25">
      <c r="A1856" s="22" t="s">
        <v>1089</v>
      </c>
      <c r="B1856" s="22" t="s">
        <v>351</v>
      </c>
      <c r="C1856" s="22" t="s">
        <v>3126</v>
      </c>
      <c r="D1856" s="61" t="s">
        <v>77</v>
      </c>
    </row>
    <row r="1857" spans="1:4" ht="12.75" customHeight="1" x14ac:dyDescent="0.25">
      <c r="A1857" s="22" t="s">
        <v>1092</v>
      </c>
      <c r="B1857" s="22" t="s">
        <v>351</v>
      </c>
      <c r="C1857" s="22" t="s">
        <v>3128</v>
      </c>
      <c r="D1857" s="61" t="s">
        <v>77</v>
      </c>
    </row>
    <row r="1858" spans="1:4" ht="12.75" customHeight="1" x14ac:dyDescent="0.25">
      <c r="A1858" s="22" t="s">
        <v>1098</v>
      </c>
      <c r="B1858" s="22" t="s">
        <v>351</v>
      </c>
      <c r="C1858" s="22" t="s">
        <v>3130</v>
      </c>
      <c r="D1858" s="61" t="s">
        <v>77</v>
      </c>
    </row>
    <row r="1859" spans="1:4" ht="12.75" customHeight="1" x14ac:dyDescent="0.25">
      <c r="A1859" s="22" t="s">
        <v>1101</v>
      </c>
      <c r="B1859" s="22" t="s">
        <v>351</v>
      </c>
      <c r="C1859" s="22" t="s">
        <v>3132</v>
      </c>
      <c r="D1859" s="61" t="s">
        <v>77</v>
      </c>
    </row>
    <row r="1860" spans="1:4" ht="12.75" customHeight="1" x14ac:dyDescent="0.25">
      <c r="A1860" s="22" t="s">
        <v>1104</v>
      </c>
      <c r="B1860" s="22" t="s">
        <v>351</v>
      </c>
      <c r="C1860" s="22" t="s">
        <v>3134</v>
      </c>
      <c r="D1860" s="61" t="s">
        <v>77</v>
      </c>
    </row>
    <row r="1861" spans="1:4" ht="12.75" customHeight="1" x14ac:dyDescent="0.25">
      <c r="A1861" s="22" t="s">
        <v>1107</v>
      </c>
      <c r="B1861" s="22" t="s">
        <v>351</v>
      </c>
      <c r="C1861" s="22" t="s">
        <v>3136</v>
      </c>
      <c r="D1861" s="61" t="s">
        <v>77</v>
      </c>
    </row>
    <row r="1862" spans="1:4" ht="12.75" customHeight="1" x14ac:dyDescent="0.25">
      <c r="A1862" s="22" t="s">
        <v>1110</v>
      </c>
      <c r="B1862" s="22" t="s">
        <v>351</v>
      </c>
      <c r="C1862" s="22" t="s">
        <v>3138</v>
      </c>
      <c r="D1862" s="61" t="s">
        <v>77</v>
      </c>
    </row>
    <row r="1863" spans="1:4" ht="12.75" customHeight="1" x14ac:dyDescent="0.25">
      <c r="A1863" s="22" t="s">
        <v>1113</v>
      </c>
      <c r="B1863" s="22" t="s">
        <v>351</v>
      </c>
      <c r="C1863" s="22" t="s">
        <v>3140</v>
      </c>
      <c r="D1863" s="61" t="s">
        <v>77</v>
      </c>
    </row>
    <row r="1864" spans="1:4" ht="12.75" customHeight="1" x14ac:dyDescent="0.25">
      <c r="A1864" s="22" t="s">
        <v>1116</v>
      </c>
      <c r="B1864" s="22" t="s">
        <v>351</v>
      </c>
      <c r="C1864" s="22" t="s">
        <v>3142</v>
      </c>
      <c r="D1864" s="61" t="s">
        <v>77</v>
      </c>
    </row>
    <row r="1865" spans="1:4" ht="12.75" customHeight="1" x14ac:dyDescent="0.25">
      <c r="A1865" s="22" t="s">
        <v>1119</v>
      </c>
      <c r="B1865" s="22" t="s">
        <v>351</v>
      </c>
      <c r="C1865" s="22" t="s">
        <v>3144</v>
      </c>
      <c r="D1865" s="61" t="s">
        <v>77</v>
      </c>
    </row>
    <row r="1866" spans="1:4" ht="12.75" customHeight="1" x14ac:dyDescent="0.25">
      <c r="A1866" s="22" t="s">
        <v>4225</v>
      </c>
      <c r="B1866" s="22" t="s">
        <v>344</v>
      </c>
      <c r="C1866" s="22" t="s">
        <v>4888</v>
      </c>
      <c r="D1866" s="22" t="s">
        <v>88</v>
      </c>
    </row>
    <row r="1867" spans="1:4" ht="12.75" customHeight="1" x14ac:dyDescent="0.25">
      <c r="A1867" s="22" t="s">
        <v>4226</v>
      </c>
      <c r="B1867" s="22" t="s">
        <v>344</v>
      </c>
      <c r="C1867" s="22" t="s">
        <v>4889</v>
      </c>
      <c r="D1867" s="22" t="s">
        <v>88</v>
      </c>
    </row>
    <row r="1868" spans="1:4" ht="12.75" customHeight="1" x14ac:dyDescent="0.25">
      <c r="A1868" s="22" t="s">
        <v>4228</v>
      </c>
      <c r="B1868" s="22" t="s">
        <v>344</v>
      </c>
      <c r="C1868" s="22" t="s">
        <v>4890</v>
      </c>
      <c r="D1868" s="22" t="s">
        <v>88</v>
      </c>
    </row>
    <row r="1869" spans="1:4" ht="12.75" customHeight="1" x14ac:dyDescent="0.25">
      <c r="A1869" s="22" t="s">
        <v>4229</v>
      </c>
      <c r="B1869" s="22" t="s">
        <v>344</v>
      </c>
      <c r="C1869" s="22" t="s">
        <v>4891</v>
      </c>
      <c r="D1869" s="22" t="s">
        <v>88</v>
      </c>
    </row>
    <row r="1870" spans="1:4" ht="12.75" customHeight="1" x14ac:dyDescent="0.25">
      <c r="A1870" s="22" t="s">
        <v>4231</v>
      </c>
      <c r="B1870" s="22" t="s">
        <v>344</v>
      </c>
      <c r="C1870" s="22" t="s">
        <v>4892</v>
      </c>
      <c r="D1870" s="22" t="s">
        <v>88</v>
      </c>
    </row>
    <row r="1871" spans="1:4" ht="12.75" customHeight="1" x14ac:dyDescent="0.25">
      <c r="A1871" s="22" t="s">
        <v>4232</v>
      </c>
      <c r="B1871" s="22" t="s">
        <v>344</v>
      </c>
      <c r="C1871" s="22" t="s">
        <v>4893</v>
      </c>
      <c r="D1871" s="22" t="s">
        <v>88</v>
      </c>
    </row>
    <row r="1872" spans="1:4" ht="12.75" customHeight="1" x14ac:dyDescent="0.25">
      <c r="A1872" s="22" t="s">
        <v>4234</v>
      </c>
      <c r="B1872" s="22" t="s">
        <v>344</v>
      </c>
      <c r="C1872" s="22" t="s">
        <v>4894</v>
      </c>
      <c r="D1872" s="22" t="s">
        <v>88</v>
      </c>
    </row>
    <row r="1873" spans="1:4" ht="12.75" customHeight="1" x14ac:dyDescent="0.25">
      <c r="A1873" s="22" t="s">
        <v>4235</v>
      </c>
      <c r="B1873" s="22" t="s">
        <v>344</v>
      </c>
      <c r="C1873" s="22" t="s">
        <v>4895</v>
      </c>
      <c r="D1873" s="22" t="s">
        <v>88</v>
      </c>
    </row>
    <row r="1874" spans="1:4" ht="12.75" customHeight="1" x14ac:dyDescent="0.25">
      <c r="A1874" s="22" t="s">
        <v>4237</v>
      </c>
      <c r="B1874" s="22" t="s">
        <v>344</v>
      </c>
      <c r="C1874" s="22" t="s">
        <v>4896</v>
      </c>
      <c r="D1874" s="22" t="s">
        <v>88</v>
      </c>
    </row>
    <row r="1875" spans="1:4" ht="12.75" customHeight="1" x14ac:dyDescent="0.25">
      <c r="A1875" s="22" t="s">
        <v>4238</v>
      </c>
      <c r="B1875" s="22" t="s">
        <v>344</v>
      </c>
      <c r="C1875" s="22" t="s">
        <v>4897</v>
      </c>
      <c r="D1875" s="22" t="s">
        <v>88</v>
      </c>
    </row>
    <row r="1876" spans="1:4" ht="12.75" customHeight="1" x14ac:dyDescent="0.25">
      <c r="A1876" s="22" t="s">
        <v>4240</v>
      </c>
      <c r="B1876" s="22" t="s">
        <v>344</v>
      </c>
      <c r="C1876" s="22" t="s">
        <v>4898</v>
      </c>
      <c r="D1876" s="22" t="s">
        <v>88</v>
      </c>
    </row>
    <row r="1877" spans="1:4" ht="12.75" customHeight="1" x14ac:dyDescent="0.25">
      <c r="A1877" s="22" t="s">
        <v>4241</v>
      </c>
      <c r="B1877" s="22" t="s">
        <v>344</v>
      </c>
      <c r="C1877" s="22" t="s">
        <v>4899</v>
      </c>
      <c r="D1877" s="22" t="s">
        <v>88</v>
      </c>
    </row>
    <row r="1878" spans="1:4" ht="12.75" customHeight="1" x14ac:dyDescent="0.25">
      <c r="A1878" s="22" t="s">
        <v>4243</v>
      </c>
      <c r="B1878" s="22" t="s">
        <v>351</v>
      </c>
      <c r="C1878" s="22" t="s">
        <v>4900</v>
      </c>
      <c r="D1878" s="22" t="s">
        <v>77</v>
      </c>
    </row>
    <row r="1879" spans="1:4" ht="12.75" customHeight="1" x14ac:dyDescent="0.25">
      <c r="A1879" s="22" t="s">
        <v>4244</v>
      </c>
      <c r="B1879" s="22" t="s">
        <v>351</v>
      </c>
      <c r="C1879" s="22" t="s">
        <v>4901</v>
      </c>
      <c r="D1879" s="22" t="s">
        <v>77</v>
      </c>
    </row>
    <row r="1880" spans="1:4" ht="12.75" customHeight="1" x14ac:dyDescent="0.25">
      <c r="A1880" s="22" t="s">
        <v>4245</v>
      </c>
      <c r="B1880" s="22" t="s">
        <v>351</v>
      </c>
      <c r="C1880" s="22" t="s">
        <v>4902</v>
      </c>
      <c r="D1880" s="22" t="s">
        <v>77</v>
      </c>
    </row>
    <row r="1881" spans="1:4" ht="15" customHeight="1" x14ac:dyDescent="0.25">
      <c r="A1881" s="22" t="s">
        <v>4246</v>
      </c>
      <c r="B1881" s="22" t="s">
        <v>351</v>
      </c>
      <c r="C1881" s="22" t="s">
        <v>4903</v>
      </c>
      <c r="D1881" s="22" t="s">
        <v>77</v>
      </c>
    </row>
    <row r="1882" spans="1:4" ht="12.75" customHeight="1" x14ac:dyDescent="0.25">
      <c r="A1882" s="22" t="s">
        <v>4247</v>
      </c>
      <c r="B1882" s="22" t="s">
        <v>351</v>
      </c>
      <c r="C1882" s="22" t="s">
        <v>4904</v>
      </c>
      <c r="D1882" s="22" t="s">
        <v>77</v>
      </c>
    </row>
    <row r="1883" spans="1:4" ht="12.75" customHeight="1" x14ac:dyDescent="0.25">
      <c r="A1883" s="22" t="s">
        <v>4249</v>
      </c>
      <c r="B1883" s="22" t="s">
        <v>351</v>
      </c>
      <c r="C1883" s="22" t="s">
        <v>4905</v>
      </c>
      <c r="D1883" s="22" t="s">
        <v>77</v>
      </c>
    </row>
    <row r="1884" spans="1:4" ht="12.75" customHeight="1" x14ac:dyDescent="0.25">
      <c r="A1884" s="22" t="s">
        <v>4250</v>
      </c>
      <c r="B1884" s="22" t="s">
        <v>351</v>
      </c>
      <c r="C1884" s="22" t="s">
        <v>4906</v>
      </c>
      <c r="D1884" s="22" t="s">
        <v>77</v>
      </c>
    </row>
    <row r="1885" spans="1:4" ht="12.75" customHeight="1" x14ac:dyDescent="0.25">
      <c r="A1885" s="22" t="s">
        <v>4252</v>
      </c>
      <c r="B1885" s="22" t="s">
        <v>351</v>
      </c>
      <c r="C1885" s="22" t="s">
        <v>4907</v>
      </c>
      <c r="D1885" s="22" t="s">
        <v>77</v>
      </c>
    </row>
    <row r="1886" spans="1:4" ht="12.75" customHeight="1" x14ac:dyDescent="0.25">
      <c r="A1886" s="22" t="s">
        <v>4253</v>
      </c>
      <c r="B1886" s="22" t="s">
        <v>351</v>
      </c>
      <c r="C1886" s="22" t="s">
        <v>4908</v>
      </c>
      <c r="D1886" s="22" t="s">
        <v>77</v>
      </c>
    </row>
    <row r="1887" spans="1:4" ht="12.75" customHeight="1" x14ac:dyDescent="0.25">
      <c r="A1887" s="22" t="s">
        <v>4255</v>
      </c>
      <c r="B1887" s="22" t="s">
        <v>351</v>
      </c>
      <c r="C1887" s="22" t="s">
        <v>4909</v>
      </c>
      <c r="D1887" s="22" t="s">
        <v>77</v>
      </c>
    </row>
    <row r="1888" spans="1:4" ht="15" customHeight="1" x14ac:dyDescent="0.25">
      <c r="A1888" s="22" t="s">
        <v>4256</v>
      </c>
      <c r="B1888" s="22" t="s">
        <v>351</v>
      </c>
      <c r="C1888" s="22" t="s">
        <v>4910</v>
      </c>
      <c r="D1888" s="22" t="s">
        <v>77</v>
      </c>
    </row>
    <row r="1889" spans="1:4" ht="12.75" customHeight="1" x14ac:dyDescent="0.25">
      <c r="A1889" s="22" t="s">
        <v>4258</v>
      </c>
      <c r="B1889" s="22" t="s">
        <v>351</v>
      </c>
      <c r="C1889" s="22" t="s">
        <v>4911</v>
      </c>
      <c r="D1889" s="22" t="s">
        <v>77</v>
      </c>
    </row>
    <row r="1890" spans="1:4" ht="12.75" customHeight="1" x14ac:dyDescent="0.25">
      <c r="A1890" s="22" t="s">
        <v>4259</v>
      </c>
      <c r="B1890" s="22" t="s">
        <v>351</v>
      </c>
      <c r="C1890" s="22" t="s">
        <v>4912</v>
      </c>
      <c r="D1890" s="22" t="s">
        <v>77</v>
      </c>
    </row>
    <row r="1891" spans="1:4" ht="12.75" customHeight="1" x14ac:dyDescent="0.25">
      <c r="A1891" s="22" t="s">
        <v>555</v>
      </c>
      <c r="B1891" s="51" t="s">
        <v>66</v>
      </c>
      <c r="C1891" s="22" t="s">
        <v>2437</v>
      </c>
      <c r="D1891" s="61" t="s">
        <v>113</v>
      </c>
    </row>
    <row r="1892" spans="1:4" ht="12.75" customHeight="1" x14ac:dyDescent="0.25">
      <c r="A1892" s="22" t="s">
        <v>556</v>
      </c>
      <c r="B1892" s="51" t="s">
        <v>66</v>
      </c>
      <c r="C1892" s="22" t="s">
        <v>3147</v>
      </c>
      <c r="D1892" s="61" t="s">
        <v>113</v>
      </c>
    </row>
    <row r="1893" spans="1:4" ht="15" customHeight="1" x14ac:dyDescent="0.25">
      <c r="A1893" s="22" t="s">
        <v>557</v>
      </c>
      <c r="B1893" s="51" t="s">
        <v>66</v>
      </c>
      <c r="C1893" s="22" t="s">
        <v>3148</v>
      </c>
      <c r="D1893" s="61" t="s">
        <v>113</v>
      </c>
    </row>
    <row r="1894" spans="1:4" ht="12.75" customHeight="1" x14ac:dyDescent="0.25">
      <c r="A1894" s="22" t="s">
        <v>558</v>
      </c>
      <c r="B1894" s="51" t="s">
        <v>66</v>
      </c>
      <c r="C1894" s="22" t="s">
        <v>3149</v>
      </c>
      <c r="D1894" s="61" t="s">
        <v>113</v>
      </c>
    </row>
    <row r="1895" spans="1:4" ht="12.75" customHeight="1" x14ac:dyDescent="0.25">
      <c r="A1895" s="22" t="s">
        <v>559</v>
      </c>
      <c r="B1895" s="51" t="s">
        <v>66</v>
      </c>
      <c r="C1895" s="22" t="s">
        <v>3150</v>
      </c>
      <c r="D1895" s="61" t="s">
        <v>113</v>
      </c>
    </row>
    <row r="1896" spans="1:4" ht="12.75" customHeight="1" x14ac:dyDescent="0.25">
      <c r="A1896" s="22" t="s">
        <v>560</v>
      </c>
      <c r="B1896" s="51" t="s">
        <v>66</v>
      </c>
      <c r="C1896" s="22" t="s">
        <v>3151</v>
      </c>
      <c r="D1896" s="61" t="s">
        <v>113</v>
      </c>
    </row>
    <row r="1897" spans="1:4" ht="12.75" customHeight="1" x14ac:dyDescent="0.25">
      <c r="A1897" s="22" t="s">
        <v>561</v>
      </c>
      <c r="B1897" s="51" t="s">
        <v>66</v>
      </c>
      <c r="C1897" s="22" t="s">
        <v>3152</v>
      </c>
      <c r="D1897" s="61" t="s">
        <v>113</v>
      </c>
    </row>
    <row r="1898" spans="1:4" ht="12.75" customHeight="1" x14ac:dyDescent="0.25">
      <c r="A1898" s="22" t="s">
        <v>562</v>
      </c>
      <c r="B1898" s="51" t="s">
        <v>66</v>
      </c>
      <c r="C1898" s="22" t="s">
        <v>3153</v>
      </c>
      <c r="D1898" s="61" t="s">
        <v>113</v>
      </c>
    </row>
    <row r="1899" spans="1:4" ht="12.75" customHeight="1" x14ac:dyDescent="0.25">
      <c r="A1899" s="22" t="s">
        <v>566</v>
      </c>
      <c r="B1899" s="51" t="s">
        <v>66</v>
      </c>
      <c r="C1899" s="22" t="s">
        <v>3154</v>
      </c>
      <c r="D1899" s="61" t="s">
        <v>113</v>
      </c>
    </row>
    <row r="1900" spans="1:4" ht="12.75" customHeight="1" x14ac:dyDescent="0.25">
      <c r="A1900" s="22" t="s">
        <v>567</v>
      </c>
      <c r="B1900" s="51" t="s">
        <v>66</v>
      </c>
      <c r="C1900" s="22" t="s">
        <v>3155</v>
      </c>
      <c r="D1900" s="61" t="s">
        <v>113</v>
      </c>
    </row>
    <row r="1901" spans="1:4" ht="12.75" customHeight="1" x14ac:dyDescent="0.25">
      <c r="A1901" s="22" t="s">
        <v>568</v>
      </c>
      <c r="B1901" s="51" t="s">
        <v>66</v>
      </c>
      <c r="C1901" s="22" t="s">
        <v>3156</v>
      </c>
      <c r="D1901" s="61" t="s">
        <v>113</v>
      </c>
    </row>
    <row r="1902" spans="1:4" ht="12.75" customHeight="1" x14ac:dyDescent="0.25">
      <c r="A1902" s="22" t="s">
        <v>569</v>
      </c>
      <c r="B1902" s="51" t="s">
        <v>66</v>
      </c>
      <c r="C1902" s="22" t="s">
        <v>3157</v>
      </c>
      <c r="D1902" s="61" t="s">
        <v>113</v>
      </c>
    </row>
    <row r="1903" spans="1:4" ht="12.75" customHeight="1" x14ac:dyDescent="0.25">
      <c r="A1903" s="22" t="s">
        <v>570</v>
      </c>
      <c r="B1903" s="51" t="s">
        <v>66</v>
      </c>
      <c r="C1903" s="22" t="s">
        <v>3158</v>
      </c>
      <c r="D1903" s="61" t="s">
        <v>113</v>
      </c>
    </row>
    <row r="1904" spans="1:4" ht="12.75" customHeight="1" x14ac:dyDescent="0.25">
      <c r="A1904" s="22" t="s">
        <v>571</v>
      </c>
      <c r="B1904" s="51" t="s">
        <v>66</v>
      </c>
      <c r="C1904" s="22" t="s">
        <v>3159</v>
      </c>
      <c r="D1904" s="61" t="s">
        <v>113</v>
      </c>
    </row>
    <row r="1905" spans="1:4" ht="12.75" customHeight="1" x14ac:dyDescent="0.25">
      <c r="A1905" s="22" t="s">
        <v>572</v>
      </c>
      <c r="B1905" s="51" t="s">
        <v>66</v>
      </c>
      <c r="C1905" s="22" t="s">
        <v>3160</v>
      </c>
      <c r="D1905" s="61" t="s">
        <v>113</v>
      </c>
    </row>
    <row r="1906" spans="1:4" ht="12.75" customHeight="1" x14ac:dyDescent="0.25">
      <c r="A1906" s="22" t="s">
        <v>573</v>
      </c>
      <c r="B1906" s="51" t="s">
        <v>66</v>
      </c>
      <c r="C1906" s="22" t="s">
        <v>3161</v>
      </c>
      <c r="D1906" s="61" t="s">
        <v>113</v>
      </c>
    </row>
    <row r="1907" spans="1:4" ht="15" customHeight="1" x14ac:dyDescent="0.25">
      <c r="A1907" s="22" t="s">
        <v>575</v>
      </c>
      <c r="B1907" s="51" t="s">
        <v>66</v>
      </c>
      <c r="C1907" s="22" t="s">
        <v>3162</v>
      </c>
      <c r="D1907" s="61" t="s">
        <v>113</v>
      </c>
    </row>
    <row r="1908" spans="1:4" ht="12.75" customHeight="1" x14ac:dyDescent="0.25">
      <c r="A1908" s="22" t="s">
        <v>577</v>
      </c>
      <c r="B1908" s="51" t="s">
        <v>66</v>
      </c>
      <c r="C1908" s="22" t="s">
        <v>3163</v>
      </c>
      <c r="D1908" s="61" t="s">
        <v>113</v>
      </c>
    </row>
    <row r="1909" spans="1:4" ht="12.75" customHeight="1" x14ac:dyDescent="0.25">
      <c r="A1909" s="22" t="s">
        <v>578</v>
      </c>
      <c r="B1909" s="51" t="s">
        <v>66</v>
      </c>
      <c r="C1909" s="22" t="s">
        <v>3164</v>
      </c>
      <c r="D1909" s="61" t="s">
        <v>113</v>
      </c>
    </row>
    <row r="1910" spans="1:4" ht="12.75" customHeight="1" x14ac:dyDescent="0.25">
      <c r="A1910" s="22" t="s">
        <v>579</v>
      </c>
      <c r="B1910" s="51" t="s">
        <v>66</v>
      </c>
      <c r="C1910" s="22" t="s">
        <v>3165</v>
      </c>
      <c r="D1910" s="61" t="s">
        <v>113</v>
      </c>
    </row>
    <row r="1911" spans="1:4" ht="12.75" customHeight="1" x14ac:dyDescent="0.25">
      <c r="A1911" s="22" t="s">
        <v>580</v>
      </c>
      <c r="B1911" s="51" t="s">
        <v>66</v>
      </c>
      <c r="C1911" s="22" t="s">
        <v>3166</v>
      </c>
      <c r="D1911" s="61" t="s">
        <v>113</v>
      </c>
    </row>
    <row r="1912" spans="1:4" ht="12.75" customHeight="1" x14ac:dyDescent="0.25">
      <c r="A1912" s="22" t="s">
        <v>581</v>
      </c>
      <c r="B1912" s="51" t="s">
        <v>66</v>
      </c>
      <c r="C1912" s="22" t="s">
        <v>3167</v>
      </c>
      <c r="D1912" s="61" t="s">
        <v>113</v>
      </c>
    </row>
    <row r="1913" spans="1:4" ht="15" customHeight="1" x14ac:dyDescent="0.25">
      <c r="A1913" s="22" t="s">
        <v>582</v>
      </c>
      <c r="B1913" s="51" t="s">
        <v>66</v>
      </c>
      <c r="C1913" s="22" t="s">
        <v>3168</v>
      </c>
      <c r="D1913" s="61" t="s">
        <v>113</v>
      </c>
    </row>
    <row r="1914" spans="1:4" ht="12.75" customHeight="1" x14ac:dyDescent="0.25">
      <c r="A1914" s="22" t="s">
        <v>583</v>
      </c>
      <c r="B1914" s="51" t="s">
        <v>66</v>
      </c>
      <c r="C1914" s="22" t="s">
        <v>3169</v>
      </c>
      <c r="D1914" s="61" t="s">
        <v>113</v>
      </c>
    </row>
    <row r="1915" spans="1:4" ht="12.75" customHeight="1" x14ac:dyDescent="0.25">
      <c r="A1915" s="22" t="s">
        <v>584</v>
      </c>
      <c r="B1915" s="51" t="s">
        <v>66</v>
      </c>
      <c r="C1915" s="22" t="s">
        <v>3170</v>
      </c>
      <c r="D1915" s="61" t="s">
        <v>113</v>
      </c>
    </row>
    <row r="1916" spans="1:4" ht="12.75" customHeight="1" x14ac:dyDescent="0.25">
      <c r="A1916" s="22" t="s">
        <v>586</v>
      </c>
      <c r="B1916" s="51" t="s">
        <v>66</v>
      </c>
      <c r="C1916" s="22" t="s">
        <v>3171</v>
      </c>
      <c r="D1916" s="61" t="s">
        <v>113</v>
      </c>
    </row>
    <row r="1917" spans="1:4" ht="12.75" customHeight="1" x14ac:dyDescent="0.25">
      <c r="A1917" s="22" t="s">
        <v>587</v>
      </c>
      <c r="B1917" s="51" t="s">
        <v>66</v>
      </c>
      <c r="C1917" s="22" t="s">
        <v>3172</v>
      </c>
      <c r="D1917" s="61" t="s">
        <v>113</v>
      </c>
    </row>
    <row r="1918" spans="1:4" ht="12.75" customHeight="1" x14ac:dyDescent="0.25">
      <c r="A1918" s="22" t="s">
        <v>588</v>
      </c>
      <c r="B1918" s="51" t="s">
        <v>66</v>
      </c>
      <c r="C1918" s="22" t="s">
        <v>3173</v>
      </c>
      <c r="D1918" s="61" t="s">
        <v>113</v>
      </c>
    </row>
    <row r="1919" spans="1:4" ht="12.75" customHeight="1" x14ac:dyDescent="0.25">
      <c r="A1919" s="22" t="s">
        <v>589</v>
      </c>
      <c r="B1919" s="51" t="s">
        <v>66</v>
      </c>
      <c r="C1919" s="22" t="s">
        <v>3174</v>
      </c>
      <c r="D1919" s="61" t="s">
        <v>113</v>
      </c>
    </row>
    <row r="1920" spans="1:4" ht="12.75" customHeight="1" x14ac:dyDescent="0.25">
      <c r="A1920" s="22" t="s">
        <v>590</v>
      </c>
      <c r="B1920" s="51" t="s">
        <v>66</v>
      </c>
      <c r="C1920" s="22" t="s">
        <v>3175</v>
      </c>
      <c r="D1920" s="61" t="s">
        <v>113</v>
      </c>
    </row>
    <row r="1921" spans="1:4" ht="12.75" customHeight="1" x14ac:dyDescent="0.25">
      <c r="A1921" s="22" t="s">
        <v>591</v>
      </c>
      <c r="B1921" s="51" t="s">
        <v>66</v>
      </c>
      <c r="C1921" s="22" t="s">
        <v>3176</v>
      </c>
      <c r="D1921" s="61" t="s">
        <v>113</v>
      </c>
    </row>
    <row r="1922" spans="1:4" ht="12.75" customHeight="1" x14ac:dyDescent="0.25">
      <c r="A1922" s="22" t="s">
        <v>592</v>
      </c>
      <c r="B1922" s="51" t="s">
        <v>66</v>
      </c>
      <c r="C1922" s="22" t="s">
        <v>3177</v>
      </c>
      <c r="D1922" s="61" t="s">
        <v>113</v>
      </c>
    </row>
    <row r="1923" spans="1:4" ht="12.75" customHeight="1" x14ac:dyDescent="0.25">
      <c r="A1923" s="22" t="s">
        <v>593</v>
      </c>
      <c r="B1923" s="51" t="s">
        <v>66</v>
      </c>
      <c r="C1923" s="22" t="s">
        <v>3178</v>
      </c>
      <c r="D1923" s="61" t="s">
        <v>113</v>
      </c>
    </row>
    <row r="1924" spans="1:4" ht="12.75" customHeight="1" x14ac:dyDescent="0.25">
      <c r="A1924" s="22" t="s">
        <v>594</v>
      </c>
      <c r="B1924" s="51" t="s">
        <v>66</v>
      </c>
      <c r="C1924" s="22" t="s">
        <v>3179</v>
      </c>
      <c r="D1924" s="61" t="s">
        <v>113</v>
      </c>
    </row>
    <row r="1925" spans="1:4" ht="12.75" customHeight="1" x14ac:dyDescent="0.25">
      <c r="A1925" s="22" t="s">
        <v>595</v>
      </c>
      <c r="B1925" s="51" t="s">
        <v>66</v>
      </c>
      <c r="C1925" s="22" t="s">
        <v>3180</v>
      </c>
      <c r="D1925" s="61" t="s">
        <v>113</v>
      </c>
    </row>
    <row r="1926" spans="1:4" ht="15" customHeight="1" x14ac:dyDescent="0.25">
      <c r="A1926" s="22" t="s">
        <v>596</v>
      </c>
      <c r="B1926" s="51" t="s">
        <v>66</v>
      </c>
      <c r="C1926" s="22" t="s">
        <v>3181</v>
      </c>
      <c r="D1926" s="61" t="s">
        <v>113</v>
      </c>
    </row>
    <row r="1927" spans="1:4" ht="15" customHeight="1" x14ac:dyDescent="0.25">
      <c r="A1927" s="22" t="s">
        <v>599</v>
      </c>
      <c r="B1927" s="51" t="s">
        <v>66</v>
      </c>
      <c r="C1927" s="22" t="s">
        <v>3182</v>
      </c>
      <c r="D1927" s="61" t="s">
        <v>113</v>
      </c>
    </row>
    <row r="1928" spans="1:4" ht="12.75" customHeight="1" x14ac:dyDescent="0.25">
      <c r="A1928" s="22" t="s">
        <v>600</v>
      </c>
      <c r="B1928" s="51" t="s">
        <v>66</v>
      </c>
      <c r="C1928" s="22" t="s">
        <v>3183</v>
      </c>
      <c r="D1928" s="61" t="s">
        <v>113</v>
      </c>
    </row>
    <row r="1929" spans="1:4" ht="12.75" customHeight="1" x14ac:dyDescent="0.25">
      <c r="A1929" s="22" t="s">
        <v>601</v>
      </c>
      <c r="B1929" s="51" t="s">
        <v>66</v>
      </c>
      <c r="C1929" s="22" t="s">
        <v>3184</v>
      </c>
      <c r="D1929" s="61" t="s">
        <v>113</v>
      </c>
    </row>
    <row r="1930" spans="1:4" ht="12.75" customHeight="1" x14ac:dyDescent="0.25">
      <c r="A1930" s="22" t="s">
        <v>602</v>
      </c>
      <c r="B1930" s="51" t="s">
        <v>66</v>
      </c>
      <c r="C1930" s="22" t="s">
        <v>3185</v>
      </c>
      <c r="D1930" s="61" t="s">
        <v>113</v>
      </c>
    </row>
    <row r="1931" spans="1:4" ht="12.75" customHeight="1" x14ac:dyDescent="0.25">
      <c r="A1931" s="22" t="s">
        <v>603</v>
      </c>
      <c r="B1931" s="51" t="s">
        <v>66</v>
      </c>
      <c r="C1931" s="22" t="s">
        <v>3186</v>
      </c>
      <c r="D1931" s="61" t="s">
        <v>113</v>
      </c>
    </row>
    <row r="1932" spans="1:4" ht="12.75" customHeight="1" x14ac:dyDescent="0.25">
      <c r="A1932" s="22" t="s">
        <v>604</v>
      </c>
      <c r="B1932" s="51" t="s">
        <v>66</v>
      </c>
      <c r="C1932" s="22" t="s">
        <v>3187</v>
      </c>
      <c r="D1932" s="61" t="s">
        <v>113</v>
      </c>
    </row>
    <row r="1933" spans="1:4" ht="15" customHeight="1" x14ac:dyDescent="0.25">
      <c r="A1933" s="22" t="s">
        <v>605</v>
      </c>
      <c r="B1933" s="51" t="s">
        <v>66</v>
      </c>
      <c r="C1933" s="22" t="s">
        <v>3188</v>
      </c>
      <c r="D1933" s="61" t="s">
        <v>113</v>
      </c>
    </row>
    <row r="1934" spans="1:4" ht="12.75" customHeight="1" x14ac:dyDescent="0.25">
      <c r="A1934" s="22" t="s">
        <v>606</v>
      </c>
      <c r="B1934" s="51" t="s">
        <v>66</v>
      </c>
      <c r="C1934" s="22" t="s">
        <v>3189</v>
      </c>
      <c r="D1934" s="61" t="s">
        <v>113</v>
      </c>
    </row>
    <row r="1935" spans="1:4" ht="12.75" customHeight="1" x14ac:dyDescent="0.25">
      <c r="A1935" s="22" t="s">
        <v>607</v>
      </c>
      <c r="B1935" s="51" t="s">
        <v>66</v>
      </c>
      <c r="C1935" s="22" t="s">
        <v>3190</v>
      </c>
      <c r="D1935" s="61" t="s">
        <v>113</v>
      </c>
    </row>
    <row r="1936" spans="1:4" ht="12.75" customHeight="1" x14ac:dyDescent="0.25">
      <c r="A1936" s="22" t="s">
        <v>610</v>
      </c>
      <c r="B1936" s="51" t="s">
        <v>66</v>
      </c>
      <c r="C1936" s="22" t="s">
        <v>3191</v>
      </c>
      <c r="D1936" s="61" t="s">
        <v>113</v>
      </c>
    </row>
    <row r="1937" spans="1:4" ht="12.75" customHeight="1" x14ac:dyDescent="0.25">
      <c r="A1937" s="22" t="s">
        <v>611</v>
      </c>
      <c r="B1937" s="51" t="s">
        <v>66</v>
      </c>
      <c r="C1937" s="22" t="s">
        <v>3192</v>
      </c>
      <c r="D1937" s="61" t="s">
        <v>113</v>
      </c>
    </row>
    <row r="1938" spans="1:4" ht="12.75" customHeight="1" x14ac:dyDescent="0.25">
      <c r="A1938" s="22" t="s">
        <v>612</v>
      </c>
      <c r="B1938" s="51" t="s">
        <v>66</v>
      </c>
      <c r="C1938" s="22" t="s">
        <v>3193</v>
      </c>
      <c r="D1938" s="61" t="s">
        <v>113</v>
      </c>
    </row>
    <row r="1939" spans="1:4" ht="12.75" customHeight="1" x14ac:dyDescent="0.25">
      <c r="A1939" s="22" t="s">
        <v>613</v>
      </c>
      <c r="B1939" s="51" t="s">
        <v>66</v>
      </c>
      <c r="C1939" s="22" t="s">
        <v>3194</v>
      </c>
      <c r="D1939" s="61" t="s">
        <v>113</v>
      </c>
    </row>
    <row r="1940" spans="1:4" ht="15" customHeight="1" x14ac:dyDescent="0.25">
      <c r="A1940" s="22" t="s">
        <v>614</v>
      </c>
      <c r="B1940" s="51" t="s">
        <v>66</v>
      </c>
      <c r="C1940" s="22" t="s">
        <v>3195</v>
      </c>
      <c r="D1940" s="61" t="s">
        <v>113</v>
      </c>
    </row>
    <row r="1941" spans="1:4" ht="15" customHeight="1" x14ac:dyDescent="0.25">
      <c r="A1941" s="22" t="s">
        <v>616</v>
      </c>
      <c r="B1941" s="51" t="s">
        <v>66</v>
      </c>
      <c r="C1941" s="22" t="s">
        <v>3196</v>
      </c>
      <c r="D1941" s="61" t="s">
        <v>113</v>
      </c>
    </row>
    <row r="1942" spans="1:4" ht="12.75" customHeight="1" x14ac:dyDescent="0.25">
      <c r="A1942" s="22" t="s">
        <v>1370</v>
      </c>
      <c r="B1942" s="22" t="s">
        <v>394</v>
      </c>
      <c r="C1942" s="22" t="s">
        <v>2422</v>
      </c>
      <c r="D1942" s="61" t="s">
        <v>77</v>
      </c>
    </row>
    <row r="1943" spans="1:4" ht="12.75" customHeight="1" x14ac:dyDescent="0.25">
      <c r="A1943" s="22" t="s">
        <v>1371</v>
      </c>
      <c r="B1943" s="22" t="s">
        <v>394</v>
      </c>
      <c r="C1943" s="22" t="s">
        <v>2512</v>
      </c>
      <c r="D1943" s="61" t="s">
        <v>77</v>
      </c>
    </row>
    <row r="1944" spans="1:4" ht="12.75" customHeight="1" x14ac:dyDescent="0.25">
      <c r="A1944" s="22" t="s">
        <v>1372</v>
      </c>
      <c r="B1944" s="22" t="s">
        <v>394</v>
      </c>
      <c r="C1944" s="22" t="s">
        <v>2514</v>
      </c>
      <c r="D1944" s="61" t="s">
        <v>77</v>
      </c>
    </row>
    <row r="1945" spans="1:4" ht="12.75" customHeight="1" x14ac:dyDescent="0.25">
      <c r="A1945" s="22" t="s">
        <v>1373</v>
      </c>
      <c r="B1945" s="22" t="s">
        <v>394</v>
      </c>
      <c r="C1945" s="22" t="s">
        <v>2516</v>
      </c>
      <c r="D1945" s="61" t="s">
        <v>77</v>
      </c>
    </row>
    <row r="1946" spans="1:4" ht="12.75" customHeight="1" x14ac:dyDescent="0.25">
      <c r="A1946" s="22" t="s">
        <v>1374</v>
      </c>
      <c r="B1946" s="22" t="s">
        <v>394</v>
      </c>
      <c r="C1946" s="22" t="s">
        <v>2518</v>
      </c>
      <c r="D1946" s="61" t="s">
        <v>77</v>
      </c>
    </row>
    <row r="1947" spans="1:4" ht="12.75" customHeight="1" x14ac:dyDescent="0.25">
      <c r="A1947" s="22" t="s">
        <v>1375</v>
      </c>
      <c r="B1947" s="22" t="s">
        <v>394</v>
      </c>
      <c r="C1947" s="22" t="s">
        <v>2520</v>
      </c>
      <c r="D1947" s="61" t="s">
        <v>77</v>
      </c>
    </row>
    <row r="1948" spans="1:4" ht="12.75" customHeight="1" x14ac:dyDescent="0.25">
      <c r="A1948" s="22" t="s">
        <v>1376</v>
      </c>
      <c r="B1948" s="22" t="s">
        <v>394</v>
      </c>
      <c r="C1948" s="22" t="s">
        <v>2522</v>
      </c>
      <c r="D1948" s="61" t="s">
        <v>77</v>
      </c>
    </row>
    <row r="1949" spans="1:4" ht="15" customHeight="1" x14ac:dyDescent="0.25">
      <c r="A1949" s="22" t="s">
        <v>1377</v>
      </c>
      <c r="B1949" s="22" t="s">
        <v>394</v>
      </c>
      <c r="C1949" s="22" t="s">
        <v>2523</v>
      </c>
      <c r="D1949" s="61" t="s">
        <v>77</v>
      </c>
    </row>
    <row r="1950" spans="1:4" ht="12.75" customHeight="1" x14ac:dyDescent="0.25">
      <c r="A1950" s="22" t="s">
        <v>1379</v>
      </c>
      <c r="B1950" s="22" t="s">
        <v>394</v>
      </c>
      <c r="C1950" s="22" t="s">
        <v>2524</v>
      </c>
      <c r="D1950" s="61" t="s">
        <v>77</v>
      </c>
    </row>
    <row r="1951" spans="1:4" ht="12.75" customHeight="1" x14ac:dyDescent="0.25">
      <c r="A1951" s="22" t="s">
        <v>1380</v>
      </c>
      <c r="B1951" s="22" t="s">
        <v>394</v>
      </c>
      <c r="C1951" s="22" t="s">
        <v>2525</v>
      </c>
      <c r="D1951" s="61" t="s">
        <v>77</v>
      </c>
    </row>
    <row r="1952" spans="1:4" ht="12.75" customHeight="1" x14ac:dyDescent="0.25">
      <c r="A1952" s="22" t="s">
        <v>1381</v>
      </c>
      <c r="B1952" s="22" t="s">
        <v>394</v>
      </c>
      <c r="C1952" s="22" t="s">
        <v>2526</v>
      </c>
      <c r="D1952" s="61" t="s">
        <v>77</v>
      </c>
    </row>
    <row r="1953" spans="1:4" ht="12.75" customHeight="1" x14ac:dyDescent="0.25">
      <c r="A1953" s="22" t="s">
        <v>1382</v>
      </c>
      <c r="B1953" s="22" t="s">
        <v>394</v>
      </c>
      <c r="C1953" s="22" t="s">
        <v>2527</v>
      </c>
      <c r="D1953" s="61" t="s">
        <v>77</v>
      </c>
    </row>
    <row r="1954" spans="1:4" x14ac:dyDescent="0.25">
      <c r="A1954" s="22" t="s">
        <v>1383</v>
      </c>
      <c r="B1954" s="22" t="s">
        <v>394</v>
      </c>
      <c r="C1954" s="22" t="s">
        <v>2528</v>
      </c>
      <c r="D1954" s="61" t="s">
        <v>77</v>
      </c>
    </row>
    <row r="1955" spans="1:4" x14ac:dyDescent="0.25">
      <c r="A1955" s="22" t="s">
        <v>1384</v>
      </c>
      <c r="B1955" s="22" t="s">
        <v>394</v>
      </c>
      <c r="C1955" s="22" t="s">
        <v>2529</v>
      </c>
      <c r="D1955" s="61" t="s">
        <v>77</v>
      </c>
    </row>
    <row r="1956" spans="1:4" x14ac:dyDescent="0.25">
      <c r="A1956" s="22" t="s">
        <v>1385</v>
      </c>
      <c r="B1956" s="22" t="s">
        <v>394</v>
      </c>
      <c r="C1956" s="22" t="s">
        <v>2530</v>
      </c>
      <c r="D1956" s="61" t="s">
        <v>77</v>
      </c>
    </row>
    <row r="1957" spans="1:4" x14ac:dyDescent="0.25">
      <c r="A1957" s="22" t="s">
        <v>1386</v>
      </c>
      <c r="B1957" s="22" t="s">
        <v>394</v>
      </c>
      <c r="C1957" s="22" t="s">
        <v>2531</v>
      </c>
      <c r="D1957" s="61" t="s">
        <v>77</v>
      </c>
    </row>
    <row r="1958" spans="1:4" x14ac:dyDescent="0.25">
      <c r="A1958" s="22" t="s">
        <v>1387</v>
      </c>
      <c r="B1958" s="22" t="s">
        <v>394</v>
      </c>
      <c r="C1958" s="22" t="s">
        <v>2532</v>
      </c>
      <c r="D1958" s="61" t="s">
        <v>77</v>
      </c>
    </row>
    <row r="1959" spans="1:4" x14ac:dyDescent="0.25">
      <c r="A1959" s="22" t="s">
        <v>1388</v>
      </c>
      <c r="B1959" s="22" t="s">
        <v>394</v>
      </c>
      <c r="C1959" s="22" t="s">
        <v>2533</v>
      </c>
      <c r="D1959" s="61" t="s">
        <v>77</v>
      </c>
    </row>
    <row r="1960" spans="1:4" x14ac:dyDescent="0.25">
      <c r="A1960" s="22" t="s">
        <v>1389</v>
      </c>
      <c r="B1960" s="22" t="s">
        <v>394</v>
      </c>
      <c r="C1960" s="22" t="s">
        <v>2534</v>
      </c>
      <c r="D1960" s="61" t="s">
        <v>77</v>
      </c>
    </row>
    <row r="1961" spans="1:4" x14ac:dyDescent="0.25">
      <c r="A1961" s="22" t="s">
        <v>1390</v>
      </c>
      <c r="B1961" s="22" t="s">
        <v>394</v>
      </c>
      <c r="C1961" s="22" t="s">
        <v>2535</v>
      </c>
      <c r="D1961" s="61" t="s">
        <v>77</v>
      </c>
    </row>
    <row r="1962" spans="1:4" x14ac:dyDescent="0.25">
      <c r="A1962" s="22" t="s">
        <v>1391</v>
      </c>
      <c r="B1962" s="22" t="s">
        <v>394</v>
      </c>
      <c r="C1962" s="22" t="s">
        <v>2536</v>
      </c>
      <c r="D1962" s="61" t="s">
        <v>77</v>
      </c>
    </row>
    <row r="1963" spans="1:4" x14ac:dyDescent="0.25">
      <c r="A1963" s="22" t="s">
        <v>1392</v>
      </c>
      <c r="B1963" s="22" t="s">
        <v>394</v>
      </c>
      <c r="C1963" s="22" t="s">
        <v>2537</v>
      </c>
      <c r="D1963" s="61" t="s">
        <v>77</v>
      </c>
    </row>
    <row r="1964" spans="1:4" x14ac:dyDescent="0.25">
      <c r="A1964" s="22" t="s">
        <v>1393</v>
      </c>
      <c r="B1964" s="22" t="s">
        <v>394</v>
      </c>
      <c r="C1964" s="22" t="s">
        <v>2538</v>
      </c>
      <c r="D1964" s="61" t="s">
        <v>77</v>
      </c>
    </row>
    <row r="1965" spans="1:4" x14ac:dyDescent="0.25">
      <c r="A1965" s="22" t="s">
        <v>1395</v>
      </c>
      <c r="B1965" s="22" t="s">
        <v>394</v>
      </c>
      <c r="C1965" s="22" t="s">
        <v>2539</v>
      </c>
      <c r="D1965" s="61" t="s">
        <v>77</v>
      </c>
    </row>
    <row r="1966" spans="1:4" x14ac:dyDescent="0.25">
      <c r="A1966" s="22" t="s">
        <v>1396</v>
      </c>
      <c r="B1966" s="22" t="s">
        <v>394</v>
      </c>
      <c r="C1966" s="22" t="s">
        <v>2540</v>
      </c>
      <c r="D1966" s="61" t="s">
        <v>77</v>
      </c>
    </row>
    <row r="1967" spans="1:4" x14ac:dyDescent="0.25">
      <c r="A1967" s="22" t="s">
        <v>1397</v>
      </c>
      <c r="B1967" s="22" t="s">
        <v>394</v>
      </c>
      <c r="C1967" s="22" t="s">
        <v>2541</v>
      </c>
      <c r="D1967" s="61" t="s">
        <v>77</v>
      </c>
    </row>
    <row r="1968" spans="1:4" x14ac:dyDescent="0.25">
      <c r="A1968" s="22" t="s">
        <v>1398</v>
      </c>
      <c r="B1968" s="22" t="s">
        <v>394</v>
      </c>
      <c r="C1968" s="22" t="s">
        <v>2542</v>
      </c>
      <c r="D1968" s="61" t="s">
        <v>77</v>
      </c>
    </row>
    <row r="1969" spans="1:4" x14ac:dyDescent="0.25">
      <c r="A1969" s="22" t="s">
        <v>1399</v>
      </c>
      <c r="B1969" s="22" t="s">
        <v>394</v>
      </c>
      <c r="C1969" s="22" t="s">
        <v>2543</v>
      </c>
      <c r="D1969" s="61" t="s">
        <v>77</v>
      </c>
    </row>
    <row r="1970" spans="1:4" x14ac:dyDescent="0.25">
      <c r="A1970" s="22" t="s">
        <v>1400</v>
      </c>
      <c r="B1970" s="22" t="s">
        <v>394</v>
      </c>
      <c r="C1970" s="22" t="s">
        <v>2544</v>
      </c>
      <c r="D1970" s="61" t="s">
        <v>77</v>
      </c>
    </row>
    <row r="1971" spans="1:4" x14ac:dyDescent="0.25">
      <c r="A1971" s="22" t="s">
        <v>1401</v>
      </c>
      <c r="B1971" s="22" t="s">
        <v>394</v>
      </c>
      <c r="C1971" s="22" t="s">
        <v>2545</v>
      </c>
      <c r="D1971" s="61" t="s">
        <v>77</v>
      </c>
    </row>
    <row r="1972" spans="1:4" x14ac:dyDescent="0.25">
      <c r="A1972" s="22" t="s">
        <v>1402</v>
      </c>
      <c r="B1972" s="22" t="s">
        <v>394</v>
      </c>
      <c r="C1972" s="22" t="s">
        <v>2546</v>
      </c>
      <c r="D1972" s="61" t="s">
        <v>77</v>
      </c>
    </row>
    <row r="1973" spans="1:4" x14ac:dyDescent="0.25">
      <c r="A1973" s="22" t="s">
        <v>1403</v>
      </c>
      <c r="B1973" s="22" t="s">
        <v>394</v>
      </c>
      <c r="C1973" s="22" t="s">
        <v>2547</v>
      </c>
      <c r="D1973" s="61" t="s">
        <v>77</v>
      </c>
    </row>
    <row r="1974" spans="1:4" x14ac:dyDescent="0.25">
      <c r="A1974" s="22" t="s">
        <v>1404</v>
      </c>
      <c r="B1974" s="22" t="s">
        <v>394</v>
      </c>
      <c r="C1974" s="22" t="s">
        <v>2548</v>
      </c>
      <c r="D1974" s="61" t="s">
        <v>77</v>
      </c>
    </row>
    <row r="1975" spans="1:4" x14ac:dyDescent="0.25">
      <c r="A1975" s="22" t="s">
        <v>1405</v>
      </c>
      <c r="B1975" s="22" t="s">
        <v>394</v>
      </c>
      <c r="C1975" s="22" t="s">
        <v>2549</v>
      </c>
      <c r="D1975" s="61" t="s">
        <v>77</v>
      </c>
    </row>
    <row r="1976" spans="1:4" x14ac:dyDescent="0.25">
      <c r="A1976" s="22" t="s">
        <v>1406</v>
      </c>
      <c r="B1976" s="22" t="s">
        <v>394</v>
      </c>
      <c r="C1976" s="22" t="s">
        <v>2550</v>
      </c>
      <c r="D1976" s="61" t="s">
        <v>77</v>
      </c>
    </row>
    <row r="1977" spans="1:4" x14ac:dyDescent="0.25">
      <c r="A1977" s="22" t="s">
        <v>1407</v>
      </c>
      <c r="B1977" s="22" t="s">
        <v>394</v>
      </c>
      <c r="C1977" s="22" t="s">
        <v>2551</v>
      </c>
      <c r="D1977" s="61" t="s">
        <v>77</v>
      </c>
    </row>
    <row r="1978" spans="1:4" x14ac:dyDescent="0.25">
      <c r="A1978" s="22" t="s">
        <v>1408</v>
      </c>
      <c r="B1978" s="22" t="s">
        <v>394</v>
      </c>
      <c r="C1978" s="22" t="s">
        <v>2552</v>
      </c>
      <c r="D1978" s="61" t="s">
        <v>77</v>
      </c>
    </row>
    <row r="1979" spans="1:4" x14ac:dyDescent="0.25">
      <c r="A1979" s="22" t="s">
        <v>1409</v>
      </c>
      <c r="B1979" s="22" t="s">
        <v>394</v>
      </c>
      <c r="C1979" s="22" t="s">
        <v>2553</v>
      </c>
      <c r="D1979" s="61" t="s">
        <v>77</v>
      </c>
    </row>
    <row r="1980" spans="1:4" x14ac:dyDescent="0.25">
      <c r="A1980" s="22" t="s">
        <v>1410</v>
      </c>
      <c r="B1980" s="22" t="s">
        <v>394</v>
      </c>
      <c r="C1980" s="22" t="s">
        <v>2554</v>
      </c>
      <c r="D1980" s="61" t="s">
        <v>77</v>
      </c>
    </row>
    <row r="1981" spans="1:4" x14ac:dyDescent="0.25">
      <c r="A1981" s="22" t="s">
        <v>1411</v>
      </c>
      <c r="B1981" s="22" t="s">
        <v>394</v>
      </c>
      <c r="C1981" s="22" t="s">
        <v>2555</v>
      </c>
      <c r="D1981" s="61" t="s">
        <v>77</v>
      </c>
    </row>
    <row r="1982" spans="1:4" x14ac:dyDescent="0.25">
      <c r="A1982" s="22" t="s">
        <v>1412</v>
      </c>
      <c r="B1982" s="22" t="s">
        <v>394</v>
      </c>
      <c r="C1982" s="22" t="s">
        <v>2556</v>
      </c>
      <c r="D1982" s="61" t="s">
        <v>77</v>
      </c>
    </row>
    <row r="1983" spans="1:4" x14ac:dyDescent="0.25">
      <c r="A1983" s="22" t="s">
        <v>1413</v>
      </c>
      <c r="B1983" s="22" t="s">
        <v>394</v>
      </c>
      <c r="C1983" s="22" t="s">
        <v>2557</v>
      </c>
      <c r="D1983" s="61" t="s">
        <v>77</v>
      </c>
    </row>
    <row r="1984" spans="1:4" x14ac:dyDescent="0.25">
      <c r="A1984" s="22" t="s">
        <v>1414</v>
      </c>
      <c r="B1984" s="22" t="s">
        <v>394</v>
      </c>
      <c r="C1984" s="22" t="s">
        <v>2558</v>
      </c>
      <c r="D1984" s="61" t="s">
        <v>77</v>
      </c>
    </row>
    <row r="1985" spans="1:4" x14ac:dyDescent="0.25">
      <c r="A1985" s="22" t="s">
        <v>1415</v>
      </c>
      <c r="B1985" s="22" t="s">
        <v>394</v>
      </c>
      <c r="C1985" s="22" t="s">
        <v>2559</v>
      </c>
      <c r="D1985" s="61" t="s">
        <v>77</v>
      </c>
    </row>
    <row r="1986" spans="1:4" x14ac:dyDescent="0.25">
      <c r="A1986" s="22" t="s">
        <v>1416</v>
      </c>
      <c r="B1986" s="22" t="s">
        <v>394</v>
      </c>
      <c r="C1986" s="22" t="s">
        <v>2560</v>
      </c>
      <c r="D1986" s="61" t="s">
        <v>77</v>
      </c>
    </row>
    <row r="1987" spans="1:4" x14ac:dyDescent="0.25">
      <c r="A1987" s="22" t="s">
        <v>1417</v>
      </c>
      <c r="B1987" s="22" t="s">
        <v>394</v>
      </c>
      <c r="C1987" s="22" t="s">
        <v>2561</v>
      </c>
      <c r="D1987" s="61" t="s">
        <v>77</v>
      </c>
    </row>
    <row r="1988" spans="1:4" x14ac:dyDescent="0.25">
      <c r="A1988" s="22" t="s">
        <v>1418</v>
      </c>
      <c r="B1988" s="22" t="s">
        <v>394</v>
      </c>
      <c r="C1988" s="22" t="s">
        <v>2562</v>
      </c>
      <c r="D1988" s="61" t="s">
        <v>77</v>
      </c>
    </row>
    <row r="1989" spans="1:4" x14ac:dyDescent="0.25">
      <c r="A1989" s="22" t="s">
        <v>1419</v>
      </c>
      <c r="B1989" s="22" t="s">
        <v>394</v>
      </c>
      <c r="C1989" s="22" t="s">
        <v>2563</v>
      </c>
      <c r="D1989" s="61" t="s">
        <v>77</v>
      </c>
    </row>
    <row r="1990" spans="1:4" x14ac:dyDescent="0.25">
      <c r="A1990" s="22" t="s">
        <v>1420</v>
      </c>
      <c r="B1990" s="22" t="s">
        <v>395</v>
      </c>
      <c r="C1990" s="22" t="s">
        <v>2423</v>
      </c>
      <c r="D1990" s="61" t="s">
        <v>88</v>
      </c>
    </row>
    <row r="1991" spans="1:4" x14ac:dyDescent="0.25">
      <c r="A1991" s="22" t="s">
        <v>1421</v>
      </c>
      <c r="B1991" s="22" t="s">
        <v>395</v>
      </c>
      <c r="C1991" s="22" t="s">
        <v>2564</v>
      </c>
      <c r="D1991" s="61" t="s">
        <v>88</v>
      </c>
    </row>
    <row r="1992" spans="1:4" x14ac:dyDescent="0.25">
      <c r="A1992" s="22" t="s">
        <v>1422</v>
      </c>
      <c r="B1992" s="22" t="s">
        <v>395</v>
      </c>
      <c r="C1992" s="22" t="s">
        <v>2565</v>
      </c>
      <c r="D1992" s="61" t="s">
        <v>88</v>
      </c>
    </row>
    <row r="1993" spans="1:4" x14ac:dyDescent="0.25">
      <c r="A1993" s="22" t="s">
        <v>1423</v>
      </c>
      <c r="B1993" s="22" t="s">
        <v>395</v>
      </c>
      <c r="C1993" s="22" t="s">
        <v>2566</v>
      </c>
      <c r="D1993" s="61" t="s">
        <v>88</v>
      </c>
    </row>
    <row r="1994" spans="1:4" x14ac:dyDescent="0.25">
      <c r="A1994" s="22" t="s">
        <v>1424</v>
      </c>
      <c r="B1994" s="22" t="s">
        <v>395</v>
      </c>
      <c r="C1994" s="22" t="s">
        <v>2567</v>
      </c>
      <c r="D1994" s="61" t="s">
        <v>88</v>
      </c>
    </row>
    <row r="1995" spans="1:4" x14ac:dyDescent="0.25">
      <c r="A1995" s="22" t="s">
        <v>1425</v>
      </c>
      <c r="B1995" s="22" t="s">
        <v>395</v>
      </c>
      <c r="C1995" s="22" t="s">
        <v>2568</v>
      </c>
      <c r="D1995" s="61" t="s">
        <v>88</v>
      </c>
    </row>
    <row r="1996" spans="1:4" x14ac:dyDescent="0.25">
      <c r="A1996" s="22" t="s">
        <v>1426</v>
      </c>
      <c r="B1996" s="22" t="s">
        <v>395</v>
      </c>
      <c r="C1996" s="22" t="s">
        <v>2569</v>
      </c>
      <c r="D1996" s="61" t="s">
        <v>88</v>
      </c>
    </row>
    <row r="1997" spans="1:4" x14ac:dyDescent="0.25">
      <c r="A1997" s="22" t="s">
        <v>1427</v>
      </c>
      <c r="B1997" s="22" t="s">
        <v>395</v>
      </c>
      <c r="C1997" s="22" t="s">
        <v>2570</v>
      </c>
      <c r="D1997" s="61" t="s">
        <v>88</v>
      </c>
    </row>
    <row r="1998" spans="1:4" x14ac:dyDescent="0.25">
      <c r="A1998" s="22" t="s">
        <v>1428</v>
      </c>
      <c r="B1998" s="22" t="s">
        <v>395</v>
      </c>
      <c r="C1998" s="22" t="s">
        <v>2571</v>
      </c>
      <c r="D1998" s="61" t="s">
        <v>88</v>
      </c>
    </row>
    <row r="1999" spans="1:4" x14ac:dyDescent="0.25">
      <c r="A1999" s="22" t="s">
        <v>1431</v>
      </c>
      <c r="B1999" s="22" t="s">
        <v>395</v>
      </c>
      <c r="C1999" s="22" t="s">
        <v>2572</v>
      </c>
      <c r="D1999" s="61" t="s">
        <v>88</v>
      </c>
    </row>
    <row r="2000" spans="1:4" x14ac:dyDescent="0.25">
      <c r="A2000" s="22" t="s">
        <v>1432</v>
      </c>
      <c r="B2000" s="22" t="s">
        <v>395</v>
      </c>
      <c r="C2000" s="22" t="s">
        <v>2573</v>
      </c>
      <c r="D2000" s="61" t="s">
        <v>88</v>
      </c>
    </row>
    <row r="2001" spans="1:4" x14ac:dyDescent="0.25">
      <c r="A2001" s="22" t="s">
        <v>1433</v>
      </c>
      <c r="B2001" s="22" t="s">
        <v>395</v>
      </c>
      <c r="C2001" s="22" t="s">
        <v>2574</v>
      </c>
      <c r="D2001" s="61" t="s">
        <v>88</v>
      </c>
    </row>
    <row r="2002" spans="1:4" x14ac:dyDescent="0.25">
      <c r="A2002" s="22" t="s">
        <v>1434</v>
      </c>
      <c r="B2002" s="22" t="s">
        <v>395</v>
      </c>
      <c r="C2002" s="22" t="s">
        <v>2575</v>
      </c>
      <c r="D2002" s="61" t="s">
        <v>88</v>
      </c>
    </row>
    <row r="2003" spans="1:4" x14ac:dyDescent="0.25">
      <c r="A2003" s="22" t="s">
        <v>1435</v>
      </c>
      <c r="B2003" s="22" t="s">
        <v>395</v>
      </c>
      <c r="C2003" s="22" t="s">
        <v>2576</v>
      </c>
      <c r="D2003" s="61" t="s">
        <v>88</v>
      </c>
    </row>
    <row r="2004" spans="1:4" x14ac:dyDescent="0.25">
      <c r="A2004" s="22" t="s">
        <v>1436</v>
      </c>
      <c r="B2004" s="22" t="s">
        <v>395</v>
      </c>
      <c r="C2004" s="22" t="s">
        <v>2577</v>
      </c>
      <c r="D2004" s="61" t="s">
        <v>88</v>
      </c>
    </row>
    <row r="2005" spans="1:4" x14ac:dyDescent="0.25">
      <c r="A2005" s="22" t="s">
        <v>1437</v>
      </c>
      <c r="B2005" s="22" t="s">
        <v>395</v>
      </c>
      <c r="C2005" s="22" t="s">
        <v>2578</v>
      </c>
      <c r="D2005" s="61" t="s">
        <v>88</v>
      </c>
    </row>
    <row r="2006" spans="1:4" x14ac:dyDescent="0.25">
      <c r="A2006" s="22" t="s">
        <v>1438</v>
      </c>
      <c r="B2006" s="22" t="s">
        <v>395</v>
      </c>
      <c r="C2006" s="22" t="s">
        <v>2579</v>
      </c>
      <c r="D2006" s="61" t="s">
        <v>88</v>
      </c>
    </row>
    <row r="2007" spans="1:4" x14ac:dyDescent="0.25">
      <c r="A2007" s="22" t="s">
        <v>1439</v>
      </c>
      <c r="B2007" s="22" t="s">
        <v>395</v>
      </c>
      <c r="C2007" s="22" t="s">
        <v>2580</v>
      </c>
      <c r="D2007" s="61" t="s">
        <v>88</v>
      </c>
    </row>
    <row r="2008" spans="1:4" x14ac:dyDescent="0.25">
      <c r="A2008" s="22" t="s">
        <v>1440</v>
      </c>
      <c r="B2008" s="22" t="s">
        <v>395</v>
      </c>
      <c r="C2008" s="22" t="s">
        <v>2581</v>
      </c>
      <c r="D2008" s="61" t="s">
        <v>88</v>
      </c>
    </row>
    <row r="2009" spans="1:4" x14ac:dyDescent="0.25">
      <c r="A2009" s="22" t="s">
        <v>1441</v>
      </c>
      <c r="B2009" s="22" t="s">
        <v>395</v>
      </c>
      <c r="C2009" s="22" t="s">
        <v>2582</v>
      </c>
      <c r="D2009" s="61" t="s">
        <v>88</v>
      </c>
    </row>
    <row r="2010" spans="1:4" x14ac:dyDescent="0.25">
      <c r="A2010" s="22" t="s">
        <v>1442</v>
      </c>
      <c r="B2010" s="22" t="s">
        <v>395</v>
      </c>
      <c r="C2010" s="22" t="s">
        <v>2583</v>
      </c>
      <c r="D2010" s="61" t="s">
        <v>88</v>
      </c>
    </row>
    <row r="2011" spans="1:4" x14ac:dyDescent="0.25">
      <c r="A2011" s="22" t="s">
        <v>1443</v>
      </c>
      <c r="B2011" s="22" t="s">
        <v>395</v>
      </c>
      <c r="C2011" s="22" t="s">
        <v>2584</v>
      </c>
      <c r="D2011" s="61" t="s">
        <v>88</v>
      </c>
    </row>
    <row r="2012" spans="1:4" x14ac:dyDescent="0.25">
      <c r="A2012" s="22" t="s">
        <v>1444</v>
      </c>
      <c r="B2012" s="22" t="s">
        <v>395</v>
      </c>
      <c r="C2012" s="22" t="s">
        <v>2585</v>
      </c>
      <c r="D2012" s="61" t="s">
        <v>88</v>
      </c>
    </row>
    <row r="2013" spans="1:4" x14ac:dyDescent="0.25">
      <c r="A2013" s="22" t="s">
        <v>1445</v>
      </c>
      <c r="B2013" s="22" t="s">
        <v>395</v>
      </c>
      <c r="C2013" s="22" t="s">
        <v>2586</v>
      </c>
      <c r="D2013" s="61" t="s">
        <v>88</v>
      </c>
    </row>
    <row r="2014" spans="1:4" x14ac:dyDescent="0.25">
      <c r="A2014" s="22" t="s">
        <v>1446</v>
      </c>
      <c r="B2014" s="22" t="s">
        <v>395</v>
      </c>
      <c r="C2014" s="22" t="s">
        <v>2587</v>
      </c>
      <c r="D2014" s="61" t="s">
        <v>88</v>
      </c>
    </row>
    <row r="2015" spans="1:4" x14ac:dyDescent="0.25">
      <c r="A2015" s="22" t="s">
        <v>1447</v>
      </c>
      <c r="B2015" s="22" t="s">
        <v>395</v>
      </c>
      <c r="C2015" s="22" t="s">
        <v>2588</v>
      </c>
      <c r="D2015" s="61" t="s">
        <v>88</v>
      </c>
    </row>
    <row r="2016" spans="1:4" x14ac:dyDescent="0.25">
      <c r="A2016" s="22" t="s">
        <v>1448</v>
      </c>
      <c r="B2016" s="22" t="s">
        <v>395</v>
      </c>
      <c r="C2016" s="22" t="s">
        <v>2589</v>
      </c>
      <c r="D2016" s="61" t="s">
        <v>88</v>
      </c>
    </row>
    <row r="2017" spans="1:4" x14ac:dyDescent="0.25">
      <c r="A2017" s="22" t="s">
        <v>1449</v>
      </c>
      <c r="B2017" s="22" t="s">
        <v>395</v>
      </c>
      <c r="C2017" s="22" t="s">
        <v>2590</v>
      </c>
      <c r="D2017" s="61" t="s">
        <v>88</v>
      </c>
    </row>
    <row r="2018" spans="1:4" x14ac:dyDescent="0.25">
      <c r="A2018" s="22" t="s">
        <v>1450</v>
      </c>
      <c r="B2018" s="22" t="s">
        <v>395</v>
      </c>
      <c r="C2018" s="22" t="s">
        <v>2591</v>
      </c>
      <c r="D2018" s="61" t="s">
        <v>88</v>
      </c>
    </row>
    <row r="2019" spans="1:4" x14ac:dyDescent="0.25">
      <c r="A2019" s="22" t="s">
        <v>1453</v>
      </c>
      <c r="B2019" s="22" t="s">
        <v>395</v>
      </c>
      <c r="C2019" s="22" t="s">
        <v>2592</v>
      </c>
      <c r="D2019" s="61" t="s">
        <v>88</v>
      </c>
    </row>
    <row r="2020" spans="1:4" x14ac:dyDescent="0.25">
      <c r="A2020" s="22" t="s">
        <v>1454</v>
      </c>
      <c r="B2020" s="22" t="s">
        <v>395</v>
      </c>
      <c r="C2020" s="22" t="s">
        <v>2593</v>
      </c>
      <c r="D2020" s="61" t="s">
        <v>88</v>
      </c>
    </row>
    <row r="2021" spans="1:4" x14ac:dyDescent="0.25">
      <c r="A2021" s="22" t="s">
        <v>1455</v>
      </c>
      <c r="B2021" s="22" t="s">
        <v>395</v>
      </c>
      <c r="C2021" s="22" t="s">
        <v>2594</v>
      </c>
      <c r="D2021" s="61" t="s">
        <v>88</v>
      </c>
    </row>
    <row r="2022" spans="1:4" x14ac:dyDescent="0.25">
      <c r="A2022" s="22" t="s">
        <v>1456</v>
      </c>
      <c r="B2022" s="22" t="s">
        <v>395</v>
      </c>
      <c r="C2022" s="22" t="s">
        <v>2595</v>
      </c>
      <c r="D2022" s="61" t="s">
        <v>88</v>
      </c>
    </row>
    <row r="2023" spans="1:4" x14ac:dyDescent="0.25">
      <c r="A2023" s="22" t="s">
        <v>1457</v>
      </c>
      <c r="B2023" s="22" t="s">
        <v>395</v>
      </c>
      <c r="C2023" s="22" t="s">
        <v>2596</v>
      </c>
      <c r="D2023" s="61" t="s">
        <v>88</v>
      </c>
    </row>
    <row r="2024" spans="1:4" x14ac:dyDescent="0.25">
      <c r="A2024" s="22" t="s">
        <v>1458</v>
      </c>
      <c r="B2024" s="22" t="s">
        <v>395</v>
      </c>
      <c r="C2024" s="22" t="s">
        <v>2597</v>
      </c>
      <c r="D2024" s="61" t="s">
        <v>88</v>
      </c>
    </row>
    <row r="2025" spans="1:4" x14ac:dyDescent="0.25">
      <c r="A2025" s="22" t="s">
        <v>1459</v>
      </c>
      <c r="B2025" s="22" t="s">
        <v>395</v>
      </c>
      <c r="C2025" s="22" t="s">
        <v>2598</v>
      </c>
      <c r="D2025" s="61" t="s">
        <v>88</v>
      </c>
    </row>
    <row r="2026" spans="1:4" x14ac:dyDescent="0.25">
      <c r="A2026" s="22" t="s">
        <v>1460</v>
      </c>
      <c r="B2026" s="22" t="s">
        <v>395</v>
      </c>
      <c r="C2026" s="22" t="s">
        <v>2599</v>
      </c>
      <c r="D2026" s="61" t="s">
        <v>88</v>
      </c>
    </row>
    <row r="2027" spans="1:4" x14ac:dyDescent="0.25">
      <c r="A2027" s="22" t="s">
        <v>1461</v>
      </c>
      <c r="B2027" s="22" t="s">
        <v>395</v>
      </c>
      <c r="C2027" s="22" t="s">
        <v>2600</v>
      </c>
      <c r="D2027" s="61" t="s">
        <v>88</v>
      </c>
    </row>
    <row r="2028" spans="1:4" x14ac:dyDescent="0.25">
      <c r="A2028" s="22" t="s">
        <v>1463</v>
      </c>
      <c r="B2028" s="22" t="s">
        <v>395</v>
      </c>
      <c r="C2028" s="22" t="s">
        <v>2601</v>
      </c>
      <c r="D2028" s="61" t="s">
        <v>88</v>
      </c>
    </row>
    <row r="2029" spans="1:4" x14ac:dyDescent="0.25">
      <c r="A2029" s="22" t="s">
        <v>1464</v>
      </c>
      <c r="B2029" s="22" t="s">
        <v>395</v>
      </c>
      <c r="C2029" s="22" t="s">
        <v>2602</v>
      </c>
      <c r="D2029" s="61" t="s">
        <v>88</v>
      </c>
    </row>
    <row r="2030" spans="1:4" x14ac:dyDescent="0.25">
      <c r="A2030" s="22" t="s">
        <v>1465</v>
      </c>
      <c r="B2030" s="22" t="s">
        <v>395</v>
      </c>
      <c r="C2030" s="22" t="s">
        <v>2603</v>
      </c>
      <c r="D2030" s="61" t="s">
        <v>88</v>
      </c>
    </row>
    <row r="2031" spans="1:4" x14ac:dyDescent="0.25">
      <c r="A2031" s="22" t="s">
        <v>1466</v>
      </c>
      <c r="B2031" s="22" t="s">
        <v>395</v>
      </c>
      <c r="C2031" s="22" t="s">
        <v>2604</v>
      </c>
      <c r="D2031" s="61" t="s">
        <v>88</v>
      </c>
    </row>
    <row r="2032" spans="1:4" x14ac:dyDescent="0.25">
      <c r="A2032" s="22" t="s">
        <v>1467</v>
      </c>
      <c r="B2032" s="22" t="s">
        <v>395</v>
      </c>
      <c r="C2032" s="22" t="s">
        <v>2605</v>
      </c>
      <c r="D2032" s="61" t="s">
        <v>88</v>
      </c>
    </row>
    <row r="2033" spans="1:4" x14ac:dyDescent="0.25">
      <c r="A2033" s="22" t="s">
        <v>1468</v>
      </c>
      <c r="B2033" s="22" t="s">
        <v>395</v>
      </c>
      <c r="C2033" s="22" t="s">
        <v>2606</v>
      </c>
      <c r="D2033" s="61" t="s">
        <v>88</v>
      </c>
    </row>
    <row r="2034" spans="1:4" x14ac:dyDescent="0.25">
      <c r="A2034" s="22" t="s">
        <v>1469</v>
      </c>
      <c r="B2034" s="22" t="s">
        <v>395</v>
      </c>
      <c r="C2034" s="22" t="s">
        <v>2607</v>
      </c>
      <c r="D2034" s="61" t="s">
        <v>88</v>
      </c>
    </row>
    <row r="2035" spans="1:4" x14ac:dyDescent="0.25">
      <c r="A2035" s="22" t="s">
        <v>1470</v>
      </c>
      <c r="B2035" s="22" t="s">
        <v>395</v>
      </c>
      <c r="C2035" s="22" t="s">
        <v>2608</v>
      </c>
      <c r="D2035" s="61" t="s">
        <v>88</v>
      </c>
    </row>
    <row r="2036" spans="1:4" x14ac:dyDescent="0.25">
      <c r="A2036" s="22" t="s">
        <v>1471</v>
      </c>
      <c r="B2036" s="22" t="s">
        <v>395</v>
      </c>
      <c r="C2036" s="22" t="s">
        <v>2609</v>
      </c>
      <c r="D2036" s="61" t="s">
        <v>88</v>
      </c>
    </row>
    <row r="2037" spans="1:4" x14ac:dyDescent="0.25">
      <c r="A2037" s="22" t="s">
        <v>1472</v>
      </c>
      <c r="B2037" s="22" t="s">
        <v>395</v>
      </c>
      <c r="C2037" s="22" t="s">
        <v>2610</v>
      </c>
      <c r="D2037" s="61" t="s">
        <v>88</v>
      </c>
    </row>
    <row r="2038" spans="1:4" x14ac:dyDescent="0.25">
      <c r="A2038" s="22" t="s">
        <v>1473</v>
      </c>
      <c r="B2038" s="22" t="s">
        <v>395</v>
      </c>
      <c r="C2038" s="22" t="s">
        <v>2611</v>
      </c>
      <c r="D2038" s="61" t="s">
        <v>88</v>
      </c>
    </row>
    <row r="2039" spans="1:4" x14ac:dyDescent="0.25">
      <c r="A2039" s="22" t="s">
        <v>1475</v>
      </c>
      <c r="B2039" s="22" t="s">
        <v>395</v>
      </c>
      <c r="C2039" s="22" t="s">
        <v>2612</v>
      </c>
      <c r="D2039" s="61" t="s">
        <v>88</v>
      </c>
    </row>
    <row r="2040" spans="1:4" x14ac:dyDescent="0.25">
      <c r="A2040" s="22" t="s">
        <v>1476</v>
      </c>
      <c r="B2040" s="22" t="s">
        <v>395</v>
      </c>
      <c r="C2040" s="22" t="s">
        <v>2613</v>
      </c>
      <c r="D2040" s="61" t="s">
        <v>88</v>
      </c>
    </row>
    <row r="2041" spans="1:4" x14ac:dyDescent="0.25">
      <c r="A2041" s="22" t="s">
        <v>1477</v>
      </c>
      <c r="B2041" s="22" t="s">
        <v>395</v>
      </c>
      <c r="C2041" s="22" t="s">
        <v>2614</v>
      </c>
      <c r="D2041" s="61" t="s">
        <v>88</v>
      </c>
    </row>
    <row r="2042" spans="1:4" x14ac:dyDescent="0.25">
      <c r="A2042" s="22" t="s">
        <v>1478</v>
      </c>
      <c r="B2042" s="22" t="s">
        <v>395</v>
      </c>
      <c r="C2042" s="22" t="s">
        <v>2615</v>
      </c>
      <c r="D2042" s="61" t="s">
        <v>88</v>
      </c>
    </row>
    <row r="2043" spans="1:4" x14ac:dyDescent="0.25">
      <c r="A2043" s="22" t="s">
        <v>1479</v>
      </c>
      <c r="B2043" s="22" t="s">
        <v>395</v>
      </c>
      <c r="C2043" s="22" t="s">
        <v>2616</v>
      </c>
      <c r="D2043" s="61" t="s">
        <v>88</v>
      </c>
    </row>
    <row r="2044" spans="1:4" x14ac:dyDescent="0.25">
      <c r="A2044" s="22" t="s">
        <v>1480</v>
      </c>
      <c r="B2044" s="22" t="s">
        <v>395</v>
      </c>
      <c r="C2044" s="22" t="s">
        <v>2617</v>
      </c>
      <c r="D2044" s="61" t="s">
        <v>88</v>
      </c>
    </row>
    <row r="2045" spans="1:4" x14ac:dyDescent="0.25">
      <c r="A2045" s="22" t="s">
        <v>1481</v>
      </c>
      <c r="B2045" s="22" t="s">
        <v>395</v>
      </c>
      <c r="C2045" s="22" t="s">
        <v>2618</v>
      </c>
      <c r="D2045" s="61" t="s">
        <v>88</v>
      </c>
    </row>
    <row r="2046" spans="1:4" x14ac:dyDescent="0.25">
      <c r="A2046" s="22" t="s">
        <v>1482</v>
      </c>
      <c r="B2046" s="22" t="s">
        <v>395</v>
      </c>
      <c r="C2046" s="22" t="s">
        <v>2619</v>
      </c>
      <c r="D2046" s="61" t="s">
        <v>88</v>
      </c>
    </row>
    <row r="2047" spans="1:4" x14ac:dyDescent="0.25">
      <c r="A2047" s="22" t="s">
        <v>1485</v>
      </c>
      <c r="B2047" s="22" t="s">
        <v>395</v>
      </c>
      <c r="C2047" s="22" t="s">
        <v>2620</v>
      </c>
      <c r="D2047" s="61" t="s">
        <v>88</v>
      </c>
    </row>
    <row r="2048" spans="1:4" x14ac:dyDescent="0.25">
      <c r="A2048" s="22" t="s">
        <v>4147</v>
      </c>
      <c r="B2048" s="22" t="s">
        <v>66</v>
      </c>
      <c r="C2048" s="22" t="s">
        <v>4851</v>
      </c>
      <c r="D2048" s="22" t="s">
        <v>113</v>
      </c>
    </row>
    <row r="2049" spans="1:4" x14ac:dyDescent="0.25">
      <c r="A2049" s="22" t="s">
        <v>4148</v>
      </c>
      <c r="B2049" s="22" t="s">
        <v>66</v>
      </c>
      <c r="C2049" s="22" t="s">
        <v>4852</v>
      </c>
      <c r="D2049" s="22" t="s">
        <v>113</v>
      </c>
    </row>
    <row r="2050" spans="1:4" x14ac:dyDescent="0.25">
      <c r="A2050" s="22" t="s">
        <v>4150</v>
      </c>
      <c r="B2050" s="22" t="s">
        <v>66</v>
      </c>
      <c r="C2050" s="22" t="s">
        <v>4853</v>
      </c>
      <c r="D2050" s="22" t="s">
        <v>113</v>
      </c>
    </row>
    <row r="2051" spans="1:4" x14ac:dyDescent="0.25">
      <c r="A2051" s="22" t="s">
        <v>4151</v>
      </c>
      <c r="B2051" s="22" t="s">
        <v>66</v>
      </c>
      <c r="C2051" s="22" t="s">
        <v>4854</v>
      </c>
      <c r="D2051" s="22" t="s">
        <v>113</v>
      </c>
    </row>
    <row r="2052" spans="1:4" x14ac:dyDescent="0.25">
      <c r="A2052" s="22" t="s">
        <v>4153</v>
      </c>
      <c r="B2052" s="22" t="s">
        <v>66</v>
      </c>
      <c r="C2052" s="22" t="s">
        <v>4855</v>
      </c>
      <c r="D2052" s="22" t="s">
        <v>113</v>
      </c>
    </row>
    <row r="2053" spans="1:4" x14ac:dyDescent="0.25">
      <c r="A2053" s="22" t="s">
        <v>4154</v>
      </c>
      <c r="B2053" s="22" t="s">
        <v>66</v>
      </c>
      <c r="C2053" s="22" t="s">
        <v>4856</v>
      </c>
      <c r="D2053" s="22" t="s">
        <v>113</v>
      </c>
    </row>
    <row r="2054" spans="1:4" x14ac:dyDescent="0.25">
      <c r="A2054" s="22" t="s">
        <v>4156</v>
      </c>
      <c r="B2054" s="22" t="s">
        <v>66</v>
      </c>
      <c r="C2054" s="22" t="s">
        <v>4857</v>
      </c>
      <c r="D2054" s="22" t="s">
        <v>113</v>
      </c>
    </row>
    <row r="2055" spans="1:4" x14ac:dyDescent="0.25">
      <c r="A2055" s="22" t="s">
        <v>4157</v>
      </c>
      <c r="B2055" s="22" t="s">
        <v>66</v>
      </c>
      <c r="C2055" s="22" t="s">
        <v>4858</v>
      </c>
      <c r="D2055" s="22" t="s">
        <v>113</v>
      </c>
    </row>
    <row r="2056" spans="1:4" x14ac:dyDescent="0.25">
      <c r="A2056" s="22" t="s">
        <v>4159</v>
      </c>
      <c r="B2056" s="22" t="s">
        <v>66</v>
      </c>
      <c r="C2056" s="22" t="s">
        <v>4859</v>
      </c>
      <c r="D2056" s="22" t="s">
        <v>113</v>
      </c>
    </row>
    <row r="2057" spans="1:4" x14ac:dyDescent="0.25">
      <c r="A2057" s="22" t="s">
        <v>4160</v>
      </c>
      <c r="B2057" s="22" t="s">
        <v>66</v>
      </c>
      <c r="C2057" s="22" t="s">
        <v>4860</v>
      </c>
      <c r="D2057" s="22" t="s">
        <v>113</v>
      </c>
    </row>
    <row r="2058" spans="1:4" x14ac:dyDescent="0.25">
      <c r="A2058" s="22" t="s">
        <v>4162</v>
      </c>
      <c r="B2058" s="22" t="s">
        <v>66</v>
      </c>
      <c r="C2058" s="22" t="s">
        <v>4861</v>
      </c>
      <c r="D2058" s="22" t="s">
        <v>113</v>
      </c>
    </row>
    <row r="2059" spans="1:4" x14ac:dyDescent="0.25">
      <c r="A2059" s="22" t="s">
        <v>4163</v>
      </c>
      <c r="B2059" s="22" t="s">
        <v>66</v>
      </c>
      <c r="C2059" s="22" t="s">
        <v>4862</v>
      </c>
      <c r="D2059" s="22" t="s">
        <v>113</v>
      </c>
    </row>
    <row r="2060" spans="1:4" x14ac:dyDescent="0.25">
      <c r="A2060" s="22" t="s">
        <v>4505</v>
      </c>
      <c r="B2060" s="22" t="s">
        <v>394</v>
      </c>
      <c r="C2060" s="22" t="s">
        <v>5029</v>
      </c>
      <c r="D2060" s="22" t="s">
        <v>77</v>
      </c>
    </row>
    <row r="2061" spans="1:4" x14ac:dyDescent="0.25">
      <c r="A2061" s="22" t="s">
        <v>4506</v>
      </c>
      <c r="B2061" s="22" t="s">
        <v>394</v>
      </c>
      <c r="C2061" s="22" t="s">
        <v>5030</v>
      </c>
      <c r="D2061" s="22" t="s">
        <v>77</v>
      </c>
    </row>
    <row r="2062" spans="1:4" x14ac:dyDescent="0.25">
      <c r="A2062" s="22" t="s">
        <v>4507</v>
      </c>
      <c r="B2062" s="22" t="s">
        <v>394</v>
      </c>
      <c r="C2062" s="22" t="s">
        <v>5031</v>
      </c>
      <c r="D2062" s="22" t="s">
        <v>77</v>
      </c>
    </row>
    <row r="2063" spans="1:4" x14ac:dyDescent="0.25">
      <c r="A2063" s="22" t="s">
        <v>4508</v>
      </c>
      <c r="B2063" s="22" t="s">
        <v>394</v>
      </c>
      <c r="C2063" s="22" t="s">
        <v>5032</v>
      </c>
      <c r="D2063" s="22" t="s">
        <v>77</v>
      </c>
    </row>
    <row r="2064" spans="1:4" x14ac:dyDescent="0.25">
      <c r="A2064" s="22" t="s">
        <v>4509</v>
      </c>
      <c r="B2064" s="22" t="s">
        <v>394</v>
      </c>
      <c r="C2064" s="22" t="s">
        <v>5033</v>
      </c>
      <c r="D2064" s="22" t="s">
        <v>77</v>
      </c>
    </row>
    <row r="2065" spans="1:4" x14ac:dyDescent="0.25">
      <c r="A2065" s="22" t="s">
        <v>4510</v>
      </c>
      <c r="B2065" s="22" t="s">
        <v>394</v>
      </c>
      <c r="C2065" s="22" t="s">
        <v>5034</v>
      </c>
      <c r="D2065" s="22" t="s">
        <v>77</v>
      </c>
    </row>
    <row r="2066" spans="1:4" x14ac:dyDescent="0.25">
      <c r="A2066" s="22" t="s">
        <v>4511</v>
      </c>
      <c r="B2066" s="22" t="s">
        <v>394</v>
      </c>
      <c r="C2066" s="22" t="s">
        <v>5035</v>
      </c>
      <c r="D2066" s="22" t="s">
        <v>77</v>
      </c>
    </row>
    <row r="2067" spans="1:4" x14ac:dyDescent="0.25">
      <c r="A2067" s="22" t="s">
        <v>4512</v>
      </c>
      <c r="B2067" s="22" t="s">
        <v>394</v>
      </c>
      <c r="C2067" s="22" t="s">
        <v>5036</v>
      </c>
      <c r="D2067" s="22" t="s">
        <v>77</v>
      </c>
    </row>
    <row r="2068" spans="1:4" x14ac:dyDescent="0.25">
      <c r="A2068" s="22" t="s">
        <v>4513</v>
      </c>
      <c r="B2068" s="22" t="s">
        <v>394</v>
      </c>
      <c r="C2068" s="22" t="s">
        <v>5037</v>
      </c>
      <c r="D2068" s="22" t="s">
        <v>77</v>
      </c>
    </row>
    <row r="2069" spans="1:4" x14ac:dyDescent="0.25">
      <c r="A2069" s="22" t="s">
        <v>4514</v>
      </c>
      <c r="B2069" s="22" t="s">
        <v>394</v>
      </c>
      <c r="C2069" s="22" t="s">
        <v>5038</v>
      </c>
      <c r="D2069" s="22" t="s">
        <v>77</v>
      </c>
    </row>
    <row r="2070" spans="1:4" x14ac:dyDescent="0.25">
      <c r="A2070" s="22" t="s">
        <v>4515</v>
      </c>
      <c r="B2070" s="22" t="s">
        <v>394</v>
      </c>
      <c r="C2070" s="22" t="s">
        <v>5039</v>
      </c>
      <c r="D2070" s="22" t="s">
        <v>77</v>
      </c>
    </row>
    <row r="2071" spans="1:4" x14ac:dyDescent="0.25">
      <c r="A2071" s="22" t="s">
        <v>4516</v>
      </c>
      <c r="B2071" s="22" t="s">
        <v>394</v>
      </c>
      <c r="C2071" s="22" t="s">
        <v>5040</v>
      </c>
      <c r="D2071" s="22" t="s">
        <v>77</v>
      </c>
    </row>
    <row r="2072" spans="1:4" x14ac:dyDescent="0.25">
      <c r="A2072" s="22" t="s">
        <v>4518</v>
      </c>
      <c r="B2072" s="22" t="s">
        <v>394</v>
      </c>
      <c r="C2072" s="22" t="s">
        <v>5041</v>
      </c>
      <c r="D2072" s="22" t="s">
        <v>77</v>
      </c>
    </row>
    <row r="2073" spans="1:4" x14ac:dyDescent="0.25">
      <c r="A2073" s="22" t="s">
        <v>4519</v>
      </c>
      <c r="B2073" s="22" t="s">
        <v>394</v>
      </c>
      <c r="C2073" s="22" t="s">
        <v>5042</v>
      </c>
      <c r="D2073" s="22" t="s">
        <v>77</v>
      </c>
    </row>
    <row r="2074" spans="1:4" x14ac:dyDescent="0.25">
      <c r="A2074" s="22" t="s">
        <v>4520</v>
      </c>
      <c r="B2074" s="22" t="s">
        <v>394</v>
      </c>
      <c r="C2074" s="22" t="s">
        <v>5043</v>
      </c>
      <c r="D2074" s="22" t="s">
        <v>77</v>
      </c>
    </row>
    <row r="2075" spans="1:4" x14ac:dyDescent="0.25">
      <c r="A2075" s="22" t="s">
        <v>4521</v>
      </c>
      <c r="B2075" s="22" t="s">
        <v>394</v>
      </c>
      <c r="C2075" s="22" t="s">
        <v>5044</v>
      </c>
      <c r="D2075" s="22" t="s">
        <v>77</v>
      </c>
    </row>
    <row r="2076" spans="1:4" x14ac:dyDescent="0.25">
      <c r="A2076" s="22" t="s">
        <v>4522</v>
      </c>
      <c r="B2076" s="22" t="s">
        <v>394</v>
      </c>
      <c r="C2076" s="22" t="s">
        <v>5045</v>
      </c>
      <c r="D2076" s="22" t="s">
        <v>77</v>
      </c>
    </row>
    <row r="2077" spans="1:4" x14ac:dyDescent="0.25">
      <c r="A2077" s="22" t="s">
        <v>4168</v>
      </c>
      <c r="B2077" s="22" t="s">
        <v>395</v>
      </c>
      <c r="C2077" s="22" t="s">
        <v>4863</v>
      </c>
      <c r="D2077" s="22" t="s">
        <v>88</v>
      </c>
    </row>
    <row r="2078" spans="1:4" x14ac:dyDescent="0.25">
      <c r="A2078" s="22" t="s">
        <v>4171</v>
      </c>
      <c r="B2078" s="22" t="s">
        <v>395</v>
      </c>
      <c r="C2078" s="22" t="s">
        <v>4864</v>
      </c>
      <c r="D2078" s="22" t="s">
        <v>88</v>
      </c>
    </row>
    <row r="2079" spans="1:4" x14ac:dyDescent="0.25">
      <c r="A2079" s="22" t="s">
        <v>4174</v>
      </c>
      <c r="B2079" s="22" t="s">
        <v>395</v>
      </c>
      <c r="C2079" s="22" t="s">
        <v>4865</v>
      </c>
      <c r="D2079" s="22" t="s">
        <v>88</v>
      </c>
    </row>
    <row r="2080" spans="1:4" x14ac:dyDescent="0.25">
      <c r="A2080" s="22" t="s">
        <v>4175</v>
      </c>
      <c r="B2080" s="22" t="s">
        <v>395</v>
      </c>
      <c r="C2080" s="22" t="s">
        <v>4866</v>
      </c>
      <c r="D2080" s="22" t="s">
        <v>88</v>
      </c>
    </row>
    <row r="2081" spans="1:6" x14ac:dyDescent="0.25">
      <c r="A2081" s="22" t="s">
        <v>4177</v>
      </c>
      <c r="B2081" s="22" t="s">
        <v>395</v>
      </c>
      <c r="C2081" s="22" t="s">
        <v>4867</v>
      </c>
      <c r="D2081" s="22" t="s">
        <v>88</v>
      </c>
    </row>
    <row r="2082" spans="1:6" x14ac:dyDescent="0.25">
      <c r="A2082" s="22" t="s">
        <v>4178</v>
      </c>
      <c r="B2082" s="22" t="s">
        <v>395</v>
      </c>
      <c r="C2082" s="22" t="s">
        <v>4868</v>
      </c>
      <c r="D2082" s="22" t="s">
        <v>88</v>
      </c>
    </row>
    <row r="2083" spans="1:6" x14ac:dyDescent="0.25">
      <c r="A2083" s="22" t="s">
        <v>4180</v>
      </c>
      <c r="B2083" s="22" t="s">
        <v>395</v>
      </c>
      <c r="C2083" s="22" t="s">
        <v>4869</v>
      </c>
      <c r="D2083" s="22" t="s">
        <v>88</v>
      </c>
    </row>
    <row r="2084" spans="1:6" x14ac:dyDescent="0.25">
      <c r="A2084" s="22" t="s">
        <v>5353</v>
      </c>
      <c r="B2084" s="60" t="s">
        <v>5291</v>
      </c>
      <c r="C2084" s="22" t="s">
        <v>5642</v>
      </c>
      <c r="D2084" s="22" t="s">
        <v>88</v>
      </c>
      <c r="F2084" s="22"/>
    </row>
    <row r="2085" spans="1:6" x14ac:dyDescent="0.25">
      <c r="A2085" s="22" t="s">
        <v>5383</v>
      </c>
      <c r="B2085" s="60" t="s">
        <v>5291</v>
      </c>
      <c r="C2085" s="22" t="s">
        <v>5643</v>
      </c>
      <c r="D2085" s="22" t="s">
        <v>88</v>
      </c>
      <c r="F2085" s="22"/>
    </row>
    <row r="2086" spans="1:6" x14ac:dyDescent="0.25">
      <c r="A2086" s="22" t="s">
        <v>5384</v>
      </c>
      <c r="B2086" s="60" t="s">
        <v>5291</v>
      </c>
      <c r="C2086" s="22" t="s">
        <v>5644</v>
      </c>
      <c r="D2086" s="22" t="s">
        <v>88</v>
      </c>
      <c r="F2086" s="22"/>
    </row>
    <row r="2087" spans="1:6" x14ac:dyDescent="0.25">
      <c r="A2087" s="22" t="s">
        <v>5385</v>
      </c>
      <c r="B2087" s="60" t="s">
        <v>5291</v>
      </c>
      <c r="C2087" s="22" t="s">
        <v>5645</v>
      </c>
      <c r="D2087" s="22" t="s">
        <v>88</v>
      </c>
      <c r="F2087" s="22"/>
    </row>
    <row r="2088" spans="1:6" x14ac:dyDescent="0.25">
      <c r="A2088" s="22" t="s">
        <v>5386</v>
      </c>
      <c r="B2088" s="60" t="s">
        <v>5291</v>
      </c>
      <c r="C2088" s="22" t="s">
        <v>5646</v>
      </c>
      <c r="D2088" s="22" t="s">
        <v>88</v>
      </c>
      <c r="F2088" s="22"/>
    </row>
    <row r="2089" spans="1:6" x14ac:dyDescent="0.25">
      <c r="A2089" s="22" t="s">
        <v>5387</v>
      </c>
      <c r="B2089" s="60" t="s">
        <v>5291</v>
      </c>
      <c r="C2089" s="22" t="s">
        <v>5647</v>
      </c>
      <c r="D2089" s="22" t="s">
        <v>88</v>
      </c>
      <c r="F2089" s="22"/>
    </row>
    <row r="2090" spans="1:6" x14ac:dyDescent="0.25">
      <c r="A2090" s="22" t="s">
        <v>5391</v>
      </c>
      <c r="B2090" s="60" t="s">
        <v>5291</v>
      </c>
      <c r="C2090" s="22" t="s">
        <v>5648</v>
      </c>
      <c r="D2090" s="22" t="s">
        <v>88</v>
      </c>
      <c r="F2090" s="22"/>
    </row>
    <row r="2091" spans="1:6" x14ac:dyDescent="0.25">
      <c r="A2091" s="22" t="s">
        <v>5392</v>
      </c>
      <c r="B2091" s="60" t="s">
        <v>5291</v>
      </c>
      <c r="C2091" s="22" t="s">
        <v>5649</v>
      </c>
      <c r="D2091" s="22" t="s">
        <v>88</v>
      </c>
      <c r="F2091" s="22"/>
    </row>
    <row r="2092" spans="1:6" x14ac:dyDescent="0.25">
      <c r="A2092" s="22" t="s">
        <v>5393</v>
      </c>
      <c r="B2092" s="60" t="s">
        <v>5291</v>
      </c>
      <c r="C2092" s="22" t="s">
        <v>5650</v>
      </c>
      <c r="D2092" s="22" t="s">
        <v>88</v>
      </c>
      <c r="F2092" s="22"/>
    </row>
    <row r="2093" spans="1:6" x14ac:dyDescent="0.25">
      <c r="A2093" s="22" t="s">
        <v>5394</v>
      </c>
      <c r="B2093" s="60" t="s">
        <v>5291</v>
      </c>
      <c r="C2093" s="22" t="s">
        <v>5651</v>
      </c>
      <c r="D2093" s="22" t="s">
        <v>88</v>
      </c>
      <c r="F2093" s="22"/>
    </row>
    <row r="2094" spans="1:6" x14ac:dyDescent="0.25">
      <c r="A2094" s="22" t="s">
        <v>5395</v>
      </c>
      <c r="B2094" s="60" t="s">
        <v>5291</v>
      </c>
      <c r="C2094" s="22" t="s">
        <v>5652</v>
      </c>
      <c r="D2094" s="22" t="s">
        <v>88</v>
      </c>
      <c r="F2094" s="22"/>
    </row>
    <row r="2095" spans="1:6" x14ac:dyDescent="0.25">
      <c r="A2095" s="22" t="s">
        <v>5396</v>
      </c>
      <c r="B2095" s="60" t="s">
        <v>5291</v>
      </c>
      <c r="C2095" s="22" t="s">
        <v>5653</v>
      </c>
      <c r="D2095" s="22" t="s">
        <v>88</v>
      </c>
      <c r="F2095" s="22"/>
    </row>
    <row r="2096" spans="1:6" x14ac:dyDescent="0.25">
      <c r="A2096" s="22" t="s">
        <v>5397</v>
      </c>
      <c r="B2096" s="60" t="s">
        <v>5291</v>
      </c>
      <c r="C2096" s="22" t="s">
        <v>5654</v>
      </c>
      <c r="D2096" s="22" t="s">
        <v>88</v>
      </c>
      <c r="F2096" s="22"/>
    </row>
    <row r="2097" spans="1:6" x14ac:dyDescent="0.25">
      <c r="A2097" s="22" t="s">
        <v>5400</v>
      </c>
      <c r="B2097" s="60" t="s">
        <v>5291</v>
      </c>
      <c r="C2097" s="22" t="s">
        <v>5655</v>
      </c>
      <c r="D2097" s="22" t="s">
        <v>88</v>
      </c>
      <c r="F2097" s="22"/>
    </row>
    <row r="2098" spans="1:6" x14ac:dyDescent="0.25">
      <c r="A2098" s="22" t="s">
        <v>5401</v>
      </c>
      <c r="B2098" s="60" t="s">
        <v>5291</v>
      </c>
      <c r="C2098" s="22" t="s">
        <v>5656</v>
      </c>
      <c r="D2098" s="22" t="s">
        <v>88</v>
      </c>
      <c r="F2098" s="22"/>
    </row>
    <row r="2099" spans="1:6" x14ac:dyDescent="0.25">
      <c r="A2099" s="22" t="s">
        <v>5402</v>
      </c>
      <c r="B2099" s="60" t="s">
        <v>5291</v>
      </c>
      <c r="C2099" s="22" t="s">
        <v>5657</v>
      </c>
      <c r="D2099" s="22" t="s">
        <v>88</v>
      </c>
      <c r="F2099" s="22"/>
    </row>
    <row r="2100" spans="1:6" x14ac:dyDescent="0.25">
      <c r="A2100" s="22" t="s">
        <v>5403</v>
      </c>
      <c r="B2100" s="60" t="s">
        <v>5291</v>
      </c>
      <c r="C2100" s="22" t="s">
        <v>5658</v>
      </c>
      <c r="D2100" s="22" t="s">
        <v>88</v>
      </c>
      <c r="F2100" s="22"/>
    </row>
    <row r="2101" spans="1:6" x14ac:dyDescent="0.25">
      <c r="A2101" s="22" t="s">
        <v>5404</v>
      </c>
      <c r="B2101" s="60" t="s">
        <v>5291</v>
      </c>
      <c r="C2101" s="22" t="s">
        <v>5659</v>
      </c>
      <c r="D2101" s="22" t="s">
        <v>88</v>
      </c>
      <c r="F2101" s="22"/>
    </row>
    <row r="2102" spans="1:6" x14ac:dyDescent="0.25">
      <c r="A2102" s="22" t="s">
        <v>5405</v>
      </c>
      <c r="B2102" s="60" t="s">
        <v>5291</v>
      </c>
      <c r="C2102" s="22" t="s">
        <v>5660</v>
      </c>
      <c r="D2102" s="22" t="s">
        <v>88</v>
      </c>
      <c r="F2102" s="22"/>
    </row>
    <row r="2103" spans="1:6" x14ac:dyDescent="0.25">
      <c r="A2103" s="22" t="s">
        <v>5406</v>
      </c>
      <c r="B2103" s="60" t="s">
        <v>5291</v>
      </c>
      <c r="C2103" s="22" t="s">
        <v>5661</v>
      </c>
      <c r="D2103" s="22" t="s">
        <v>88</v>
      </c>
      <c r="F2103" s="22"/>
    </row>
    <row r="2104" spans="1:6" x14ac:dyDescent="0.25">
      <c r="A2104" s="22" t="s">
        <v>5407</v>
      </c>
      <c r="B2104" s="60" t="s">
        <v>5291</v>
      </c>
      <c r="C2104" s="22" t="s">
        <v>5662</v>
      </c>
      <c r="D2104" s="22" t="s">
        <v>88</v>
      </c>
      <c r="F2104" s="22"/>
    </row>
    <row r="2105" spans="1:6" x14ac:dyDescent="0.25">
      <c r="A2105" s="22" t="s">
        <v>5408</v>
      </c>
      <c r="B2105" s="60" t="s">
        <v>5291</v>
      </c>
      <c r="C2105" s="22" t="s">
        <v>5663</v>
      </c>
      <c r="D2105" s="22" t="s">
        <v>88</v>
      </c>
      <c r="F2105" s="22"/>
    </row>
    <row r="2106" spans="1:6" x14ac:dyDescent="0.25">
      <c r="A2106" s="22" t="s">
        <v>5357</v>
      </c>
      <c r="B2106" s="60" t="s">
        <v>5291</v>
      </c>
      <c r="C2106" s="22" t="s">
        <v>5664</v>
      </c>
      <c r="D2106" s="22" t="s">
        <v>88</v>
      </c>
      <c r="F2106" s="22"/>
    </row>
    <row r="2107" spans="1:6" x14ac:dyDescent="0.25">
      <c r="A2107" s="22" t="s">
        <v>5358</v>
      </c>
      <c r="B2107" s="60" t="s">
        <v>5291</v>
      </c>
      <c r="C2107" s="22" t="s">
        <v>5665</v>
      </c>
      <c r="D2107" s="22" t="s">
        <v>88</v>
      </c>
      <c r="F2107" s="22"/>
    </row>
    <row r="2108" spans="1:6" x14ac:dyDescent="0.25">
      <c r="A2108" s="22" t="s">
        <v>5359</v>
      </c>
      <c r="B2108" s="60" t="s">
        <v>5291</v>
      </c>
      <c r="C2108" s="22" t="s">
        <v>5666</v>
      </c>
      <c r="D2108" s="22" t="s">
        <v>88</v>
      </c>
      <c r="F2108" s="22"/>
    </row>
    <row r="2109" spans="1:6" x14ac:dyDescent="0.25">
      <c r="A2109" s="22" t="s">
        <v>5360</v>
      </c>
      <c r="B2109" s="60" t="s">
        <v>5291</v>
      </c>
      <c r="C2109" s="22" t="s">
        <v>5667</v>
      </c>
      <c r="D2109" s="22" t="s">
        <v>88</v>
      </c>
      <c r="F2109" s="22"/>
    </row>
    <row r="2110" spans="1:6" x14ac:dyDescent="0.25">
      <c r="A2110" s="22" t="s">
        <v>5361</v>
      </c>
      <c r="B2110" s="60" t="s">
        <v>5291</v>
      </c>
      <c r="C2110" s="22" t="s">
        <v>5668</v>
      </c>
      <c r="D2110" s="22" t="s">
        <v>88</v>
      </c>
      <c r="F2110" s="22"/>
    </row>
    <row r="2111" spans="1:6" x14ac:dyDescent="0.25">
      <c r="A2111" s="22" t="s">
        <v>5362</v>
      </c>
      <c r="B2111" s="60" t="s">
        <v>5291</v>
      </c>
      <c r="C2111" s="22" t="s">
        <v>5669</v>
      </c>
      <c r="D2111" s="22" t="s">
        <v>88</v>
      </c>
      <c r="F2111" s="22"/>
    </row>
    <row r="2112" spans="1:6" x14ac:dyDescent="0.25">
      <c r="A2112" s="22" t="s">
        <v>5363</v>
      </c>
      <c r="B2112" s="60" t="s">
        <v>5291</v>
      </c>
      <c r="C2112" s="22" t="s">
        <v>5670</v>
      </c>
      <c r="D2112" s="22" t="s">
        <v>88</v>
      </c>
      <c r="F2112" s="22"/>
    </row>
    <row r="2113" spans="1:6" x14ac:dyDescent="0.25">
      <c r="A2113" s="22" t="s">
        <v>5364</v>
      </c>
      <c r="B2113" s="60" t="s">
        <v>5291</v>
      </c>
      <c r="C2113" s="22" t="s">
        <v>5671</v>
      </c>
      <c r="D2113" s="22" t="s">
        <v>88</v>
      </c>
      <c r="F2113" s="22"/>
    </row>
    <row r="2114" spans="1:6" x14ac:dyDescent="0.25">
      <c r="A2114" s="22" t="s">
        <v>5366</v>
      </c>
      <c r="B2114" s="60" t="s">
        <v>5291</v>
      </c>
      <c r="C2114" s="22" t="s">
        <v>5672</v>
      </c>
      <c r="D2114" s="22" t="s">
        <v>88</v>
      </c>
      <c r="F2114" s="22"/>
    </row>
    <row r="2115" spans="1:6" x14ac:dyDescent="0.25">
      <c r="A2115" s="22" t="s">
        <v>5367</v>
      </c>
      <c r="B2115" s="60" t="s">
        <v>5291</v>
      </c>
      <c r="C2115" s="22" t="s">
        <v>5673</v>
      </c>
      <c r="D2115" s="22" t="s">
        <v>88</v>
      </c>
      <c r="F2115" s="22"/>
    </row>
    <row r="2116" spans="1:6" x14ac:dyDescent="0.25">
      <c r="A2116" s="22" t="s">
        <v>5368</v>
      </c>
      <c r="B2116" s="60" t="s">
        <v>5291</v>
      </c>
      <c r="C2116" s="22" t="s">
        <v>5674</v>
      </c>
      <c r="D2116" s="22" t="s">
        <v>88</v>
      </c>
      <c r="F2116" s="22"/>
    </row>
    <row r="2117" spans="1:6" x14ac:dyDescent="0.25">
      <c r="A2117" s="22" t="s">
        <v>5369</v>
      </c>
      <c r="B2117" s="60" t="s">
        <v>5291</v>
      </c>
      <c r="C2117" s="22" t="s">
        <v>5675</v>
      </c>
      <c r="D2117" s="22" t="s">
        <v>88</v>
      </c>
      <c r="F2117" s="22"/>
    </row>
    <row r="2118" spans="1:6" x14ac:dyDescent="0.25">
      <c r="A2118" s="22" t="s">
        <v>5370</v>
      </c>
      <c r="B2118" s="60" t="s">
        <v>5291</v>
      </c>
      <c r="C2118" s="22" t="s">
        <v>5676</v>
      </c>
      <c r="D2118" s="22" t="s">
        <v>88</v>
      </c>
      <c r="F2118" s="22"/>
    </row>
    <row r="2119" spans="1:6" x14ac:dyDescent="0.25">
      <c r="A2119" s="22" t="s">
        <v>5371</v>
      </c>
      <c r="B2119" s="60" t="s">
        <v>5291</v>
      </c>
      <c r="C2119" s="22" t="s">
        <v>5677</v>
      </c>
      <c r="D2119" s="22" t="s">
        <v>88</v>
      </c>
      <c r="F2119" s="22"/>
    </row>
    <row r="2120" spans="1:6" x14ac:dyDescent="0.25">
      <c r="A2120" s="22" t="s">
        <v>5372</v>
      </c>
      <c r="B2120" s="60" t="s">
        <v>5291</v>
      </c>
      <c r="C2120" s="22" t="s">
        <v>5678</v>
      </c>
      <c r="D2120" s="22" t="s">
        <v>88</v>
      </c>
      <c r="F2120" s="22"/>
    </row>
    <row r="2121" spans="1:6" x14ac:dyDescent="0.25">
      <c r="A2121" s="22" t="s">
        <v>5375</v>
      </c>
      <c r="B2121" s="60" t="s">
        <v>5291</v>
      </c>
      <c r="C2121" s="22" t="s">
        <v>5679</v>
      </c>
      <c r="D2121" s="22" t="s">
        <v>88</v>
      </c>
      <c r="F2121" s="22"/>
    </row>
    <row r="2122" spans="1:6" x14ac:dyDescent="0.25">
      <c r="A2122" s="22" t="s">
        <v>5376</v>
      </c>
      <c r="B2122" s="60" t="s">
        <v>5291</v>
      </c>
      <c r="C2122" s="22" t="s">
        <v>5680</v>
      </c>
      <c r="D2122" s="22" t="s">
        <v>88</v>
      </c>
      <c r="F2122" s="22"/>
    </row>
    <row r="2123" spans="1:6" x14ac:dyDescent="0.25">
      <c r="A2123" s="22" t="s">
        <v>5377</v>
      </c>
      <c r="B2123" s="60" t="s">
        <v>5291</v>
      </c>
      <c r="C2123" s="22" t="s">
        <v>5681</v>
      </c>
      <c r="D2123" s="22" t="s">
        <v>88</v>
      </c>
      <c r="F2123" s="22"/>
    </row>
    <row r="2124" spans="1:6" x14ac:dyDescent="0.25">
      <c r="A2124" s="22" t="s">
        <v>5378</v>
      </c>
      <c r="B2124" s="60" t="s">
        <v>5291</v>
      </c>
      <c r="C2124" s="22" t="s">
        <v>5682</v>
      </c>
      <c r="D2124" s="22" t="s">
        <v>88</v>
      </c>
      <c r="F2124" s="22"/>
    </row>
    <row r="2125" spans="1:6" x14ac:dyDescent="0.25">
      <c r="A2125" s="22" t="s">
        <v>5379</v>
      </c>
      <c r="B2125" s="60" t="s">
        <v>5291</v>
      </c>
      <c r="C2125" s="22" t="s">
        <v>5683</v>
      </c>
      <c r="D2125" s="22" t="s">
        <v>88</v>
      </c>
      <c r="F2125" s="22"/>
    </row>
    <row r="2126" spans="1:6" x14ac:dyDescent="0.25">
      <c r="A2126" s="22" t="s">
        <v>5380</v>
      </c>
      <c r="B2126" s="60" t="s">
        <v>5291</v>
      </c>
      <c r="C2126" s="22" t="s">
        <v>5684</v>
      </c>
      <c r="D2126" s="22" t="s">
        <v>88</v>
      </c>
      <c r="F2126" s="22"/>
    </row>
    <row r="2127" spans="1:6" x14ac:dyDescent="0.25">
      <c r="A2127" s="22" t="s">
        <v>5381</v>
      </c>
      <c r="B2127" s="60" t="s">
        <v>5291</v>
      </c>
      <c r="C2127" s="22" t="s">
        <v>5685</v>
      </c>
      <c r="D2127" s="22" t="s">
        <v>88</v>
      </c>
      <c r="F2127" s="22"/>
    </row>
    <row r="2128" spans="1:6" x14ac:dyDescent="0.25">
      <c r="A2128" s="22" t="s">
        <v>5382</v>
      </c>
      <c r="B2128" s="60" t="s">
        <v>5291</v>
      </c>
      <c r="C2128" s="22" t="s">
        <v>5686</v>
      </c>
      <c r="D2128" s="22" t="s">
        <v>88</v>
      </c>
      <c r="F2128" s="22"/>
    </row>
    <row r="2129" spans="1:6" x14ac:dyDescent="0.25">
      <c r="A2129" s="22" t="s">
        <v>5549</v>
      </c>
      <c r="B2129" s="73" t="s">
        <v>5291</v>
      </c>
      <c r="C2129" s="22" t="s">
        <v>5635</v>
      </c>
      <c r="D2129" s="22" t="s">
        <v>88</v>
      </c>
      <c r="F2129" s="22"/>
    </row>
    <row r="2130" spans="1:6" x14ac:dyDescent="0.25">
      <c r="A2130" s="22" t="s">
        <v>5551</v>
      </c>
      <c r="B2130" s="73" t="s">
        <v>5291</v>
      </c>
      <c r="C2130" s="22" t="s">
        <v>5636</v>
      </c>
      <c r="D2130" s="22" t="s">
        <v>88</v>
      </c>
      <c r="F2130" s="22"/>
    </row>
    <row r="2131" spans="1:6" x14ac:dyDescent="0.25">
      <c r="A2131" s="22" t="s">
        <v>5554</v>
      </c>
      <c r="B2131" s="73" t="s">
        <v>5291</v>
      </c>
      <c r="C2131" s="22" t="s">
        <v>5637</v>
      </c>
      <c r="D2131" s="22" t="s">
        <v>88</v>
      </c>
      <c r="F2131" s="22"/>
    </row>
    <row r="2132" spans="1:6" x14ac:dyDescent="0.25">
      <c r="A2132" s="22" t="s">
        <v>5557</v>
      </c>
      <c r="B2132" s="73" t="s">
        <v>5291</v>
      </c>
      <c r="C2132" s="22" t="s">
        <v>5638</v>
      </c>
      <c r="D2132" s="22" t="s">
        <v>88</v>
      </c>
      <c r="F2132" s="22"/>
    </row>
    <row r="2133" spans="1:6" x14ac:dyDescent="0.25">
      <c r="A2133" s="22" t="s">
        <v>5558</v>
      </c>
      <c r="B2133" s="73" t="s">
        <v>5291</v>
      </c>
      <c r="C2133" s="22" t="s">
        <v>5639</v>
      </c>
      <c r="D2133" s="22" t="s">
        <v>88</v>
      </c>
      <c r="F2133" s="22"/>
    </row>
    <row r="2134" spans="1:6" x14ac:dyDescent="0.25">
      <c r="A2134" s="22" t="s">
        <v>5560</v>
      </c>
      <c r="B2134" s="73" t="s">
        <v>5291</v>
      </c>
      <c r="C2134" s="22" t="s">
        <v>5640</v>
      </c>
      <c r="D2134" s="22" t="s">
        <v>88</v>
      </c>
      <c r="F2134" s="22"/>
    </row>
    <row r="2135" spans="1:6" x14ac:dyDescent="0.25">
      <c r="A2135" s="22" t="s">
        <v>5563</v>
      </c>
      <c r="B2135" s="73" t="s">
        <v>5291</v>
      </c>
      <c r="C2135" s="22" t="s">
        <v>5641</v>
      </c>
      <c r="D2135" s="22" t="s">
        <v>88</v>
      </c>
      <c r="F2135" s="22"/>
    </row>
  </sheetData>
  <autoFilter ref="A1:H2135"/>
  <sortState ref="A2:U2792">
    <sortCondition ref="A2:A2792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761"/>
  <sheetViews>
    <sheetView topLeftCell="G1" workbookViewId="0">
      <selection activeCell="M30" sqref="M30"/>
    </sheetView>
  </sheetViews>
  <sheetFormatPr baseColWidth="10" defaultRowHeight="15" x14ac:dyDescent="0.25"/>
  <cols>
    <col min="14" max="16" width="11.42578125" style="16"/>
  </cols>
  <sheetData>
    <row r="1" spans="1:43" x14ac:dyDescent="0.25">
      <c r="B1" s="118" t="s">
        <v>5579</v>
      </c>
      <c r="C1" s="118"/>
      <c r="H1" t="s">
        <v>5325</v>
      </c>
      <c r="I1" t="s">
        <v>5325</v>
      </c>
      <c r="J1" t="s">
        <v>5325</v>
      </c>
      <c r="Q1" t="s">
        <v>5325</v>
      </c>
      <c r="R1" t="s">
        <v>5325</v>
      </c>
      <c r="S1" t="s">
        <v>5325</v>
      </c>
      <c r="Z1" t="s">
        <v>5325</v>
      </c>
      <c r="AA1" t="s">
        <v>5325</v>
      </c>
      <c r="AB1" t="s">
        <v>5325</v>
      </c>
      <c r="AF1" t="s">
        <v>5325</v>
      </c>
      <c r="AG1" t="s">
        <v>5325</v>
      </c>
      <c r="AH1" t="s">
        <v>5325</v>
      </c>
      <c r="AO1" t="s">
        <v>5325</v>
      </c>
    </row>
    <row r="2" spans="1:43" x14ac:dyDescent="0.25">
      <c r="H2" t="s">
        <v>5313</v>
      </c>
      <c r="I2" t="s">
        <v>5315</v>
      </c>
      <c r="J2" t="s">
        <v>5317</v>
      </c>
      <c r="K2" t="s">
        <v>5580</v>
      </c>
      <c r="L2" t="s">
        <v>5580</v>
      </c>
      <c r="M2" t="s">
        <v>5580</v>
      </c>
      <c r="N2" t="s">
        <v>5582</v>
      </c>
      <c r="O2" t="s">
        <v>5582</v>
      </c>
      <c r="P2" t="s">
        <v>5582</v>
      </c>
      <c r="Q2" t="s">
        <v>5319</v>
      </c>
      <c r="R2" t="s">
        <v>5321</v>
      </c>
      <c r="S2" t="s">
        <v>5323</v>
      </c>
      <c r="T2" t="s">
        <v>5581</v>
      </c>
      <c r="U2" t="s">
        <v>5581</v>
      </c>
      <c r="V2" t="s">
        <v>5581</v>
      </c>
      <c r="W2" t="s">
        <v>5582</v>
      </c>
      <c r="X2" t="s">
        <v>5582</v>
      </c>
      <c r="Y2" t="s">
        <v>5582</v>
      </c>
      <c r="Z2" t="s">
        <v>5296</v>
      </c>
      <c r="AA2" t="s">
        <v>5299</v>
      </c>
      <c r="AB2" t="s">
        <v>5301</v>
      </c>
      <c r="AC2" t="s">
        <v>5581</v>
      </c>
      <c r="AD2" t="s">
        <v>5581</v>
      </c>
      <c r="AE2" t="s">
        <v>5581</v>
      </c>
      <c r="AF2" t="s">
        <v>5303</v>
      </c>
      <c r="AG2" t="s">
        <v>5307</v>
      </c>
      <c r="AH2" t="s">
        <v>5309</v>
      </c>
      <c r="AI2" t="s">
        <v>5581</v>
      </c>
      <c r="AJ2" t="s">
        <v>5581</v>
      </c>
      <c r="AK2" t="s">
        <v>5581</v>
      </c>
      <c r="AL2" t="s">
        <v>5582</v>
      </c>
      <c r="AM2" t="s">
        <v>5582</v>
      </c>
      <c r="AN2" t="s">
        <v>5582</v>
      </c>
      <c r="AO2" t="s">
        <v>5311</v>
      </c>
      <c r="AP2" t="s">
        <v>5581</v>
      </c>
      <c r="AQ2" t="s">
        <v>5582</v>
      </c>
    </row>
    <row r="3" spans="1:43" x14ac:dyDescent="0.25">
      <c r="A3" t="s">
        <v>5578</v>
      </c>
      <c r="H3" t="s">
        <v>5306</v>
      </c>
      <c r="I3" t="s">
        <v>5306</v>
      </c>
      <c r="J3" t="s">
        <v>5306</v>
      </c>
      <c r="K3" s="8" t="s">
        <v>18</v>
      </c>
      <c r="L3" s="8" t="s">
        <v>18</v>
      </c>
      <c r="M3" s="12" t="s">
        <v>18</v>
      </c>
      <c r="N3" s="119"/>
      <c r="O3" s="119"/>
      <c r="P3" s="119"/>
      <c r="Q3" t="s">
        <v>5306</v>
      </c>
      <c r="R3" t="s">
        <v>5306</v>
      </c>
      <c r="S3" t="s">
        <v>5306</v>
      </c>
      <c r="T3" s="8" t="s">
        <v>19</v>
      </c>
      <c r="U3" s="8" t="s">
        <v>19</v>
      </c>
      <c r="V3" s="12" t="s">
        <v>19</v>
      </c>
      <c r="W3" s="119"/>
      <c r="X3" s="119"/>
      <c r="Y3" s="119"/>
      <c r="Z3" t="s">
        <v>5298</v>
      </c>
      <c r="AA3" t="s">
        <v>5298</v>
      </c>
      <c r="AB3" t="s">
        <v>5298</v>
      </c>
      <c r="AC3" s="71" t="s">
        <v>17</v>
      </c>
      <c r="AD3" s="71" t="s">
        <v>42</v>
      </c>
      <c r="AE3" s="11" t="s">
        <v>43</v>
      </c>
      <c r="AF3" t="s">
        <v>5306</v>
      </c>
      <c r="AG3" t="s">
        <v>5306</v>
      </c>
      <c r="AH3" t="s">
        <v>5306</v>
      </c>
      <c r="AI3" s="8" t="s">
        <v>20</v>
      </c>
      <c r="AJ3" s="8" t="s">
        <v>20</v>
      </c>
      <c r="AK3" s="12" t="s">
        <v>20</v>
      </c>
      <c r="AL3" s="119"/>
      <c r="AM3" s="119"/>
      <c r="AN3" s="119"/>
      <c r="AO3" t="s">
        <v>5306</v>
      </c>
      <c r="AP3" s="8" t="s">
        <v>21</v>
      </c>
      <c r="AQ3" s="119"/>
    </row>
    <row r="4" spans="1:43" x14ac:dyDescent="0.25">
      <c r="A4" t="s">
        <v>5533</v>
      </c>
      <c r="B4" t="s">
        <v>1920</v>
      </c>
      <c r="D4">
        <v>1</v>
      </c>
      <c r="E4">
        <v>1</v>
      </c>
      <c r="F4">
        <v>1</v>
      </c>
      <c r="G4" s="13">
        <v>34856</v>
      </c>
      <c r="H4">
        <v>3.71</v>
      </c>
      <c r="I4" t="s">
        <v>5411</v>
      </c>
      <c r="J4" t="s">
        <v>5411</v>
      </c>
      <c r="K4" s="46">
        <v>3.7119999999999997</v>
      </c>
      <c r="L4" s="46"/>
      <c r="M4" s="22"/>
      <c r="N4" s="52">
        <f>H4-K4</f>
        <v>-1.9999999999997797E-3</v>
      </c>
      <c r="O4" s="52" t="e">
        <f>I4-L4</f>
        <v>#VALUE!</v>
      </c>
      <c r="P4" s="52" t="e">
        <f t="shared" ref="P4" si="0">J4-M4</f>
        <v>#VALUE!</v>
      </c>
      <c r="Q4">
        <v>2.73</v>
      </c>
      <c r="R4" t="s">
        <v>5411</v>
      </c>
      <c r="S4" t="s">
        <v>5411</v>
      </c>
      <c r="T4" s="46">
        <v>2.7309999999999999</v>
      </c>
      <c r="U4" s="46"/>
      <c r="V4" s="22"/>
      <c r="W4" s="52">
        <f>Q4-T4</f>
        <v>-9.9999999999988987E-4</v>
      </c>
      <c r="X4" s="52" t="e">
        <f>R4-U4</f>
        <v>#VALUE!</v>
      </c>
      <c r="Y4" s="52" t="e">
        <f t="shared" ref="Y4:Y67" si="1">S4-V4</f>
        <v>#VALUE!</v>
      </c>
      <c r="Z4" t="s">
        <v>77</v>
      </c>
      <c r="AA4" t="s">
        <v>5411</v>
      </c>
      <c r="AB4" t="s">
        <v>5411</v>
      </c>
      <c r="AC4" s="61" t="s">
        <v>77</v>
      </c>
      <c r="AD4" s="61"/>
      <c r="AE4" s="22"/>
      <c r="AF4">
        <v>0</v>
      </c>
      <c r="AG4" t="s">
        <v>5411</v>
      </c>
      <c r="AH4" t="s">
        <v>5411</v>
      </c>
      <c r="AI4" s="65">
        <v>0</v>
      </c>
      <c r="AJ4" s="46"/>
      <c r="AK4" s="22"/>
      <c r="AL4" s="52">
        <f>AF4-AI4</f>
        <v>0</v>
      </c>
      <c r="AM4" s="52" t="e">
        <f>AG4-AJ4</f>
        <v>#VALUE!</v>
      </c>
      <c r="AN4" s="52" t="e">
        <f t="shared" ref="AN4:AN67" si="2">AH4-AK4</f>
        <v>#VALUE!</v>
      </c>
      <c r="AO4">
        <v>0.15</v>
      </c>
      <c r="AP4" s="46">
        <v>0.14799999999999999</v>
      </c>
      <c r="AQ4" s="52">
        <f>AO4-AP4</f>
        <v>2.0000000000000018E-3</v>
      </c>
    </row>
    <row r="5" spans="1:43" x14ac:dyDescent="0.25">
      <c r="A5" t="s">
        <v>5533</v>
      </c>
      <c r="B5" t="s">
        <v>1921</v>
      </c>
      <c r="D5">
        <v>1</v>
      </c>
      <c r="E5">
        <v>1</v>
      </c>
      <c r="F5">
        <v>1</v>
      </c>
      <c r="G5" s="13">
        <v>34856</v>
      </c>
      <c r="H5">
        <v>1.35</v>
      </c>
      <c r="I5" t="s">
        <v>5411</v>
      </c>
      <c r="J5" t="s">
        <v>5411</v>
      </c>
      <c r="K5" s="46">
        <v>1.347</v>
      </c>
      <c r="L5" s="46"/>
      <c r="M5" s="22"/>
      <c r="N5" s="52">
        <f t="shared" ref="N5:N68" si="3">H5-K5</f>
        <v>3.0000000000001137E-3</v>
      </c>
      <c r="O5" s="52" t="e">
        <f t="shared" ref="O5:O68" si="4">I5-L5</f>
        <v>#VALUE!</v>
      </c>
      <c r="P5" s="52" t="e">
        <f t="shared" ref="P5:P68" si="5">J5-M5</f>
        <v>#VALUE!</v>
      </c>
      <c r="Q5">
        <v>0.16</v>
      </c>
      <c r="R5" t="s">
        <v>5411</v>
      </c>
      <c r="S5" t="s">
        <v>5411</v>
      </c>
      <c r="T5" s="46">
        <v>0.159</v>
      </c>
      <c r="U5" s="46"/>
      <c r="V5" s="22"/>
      <c r="W5" s="52">
        <f t="shared" ref="W5:W68" si="6">Q5-T5</f>
        <v>1.0000000000000009E-3</v>
      </c>
      <c r="X5" s="52" t="e">
        <f t="shared" ref="X5:X68" si="7">R5-U5</f>
        <v>#VALUE!</v>
      </c>
      <c r="Y5" s="52" t="e">
        <f t="shared" si="1"/>
        <v>#VALUE!</v>
      </c>
      <c r="Z5" t="s">
        <v>77</v>
      </c>
      <c r="AA5" t="s">
        <v>5411</v>
      </c>
      <c r="AB5" t="s">
        <v>5411</v>
      </c>
      <c r="AC5" s="61" t="s">
        <v>77</v>
      </c>
      <c r="AD5" s="61"/>
      <c r="AE5" s="22"/>
      <c r="AF5">
        <v>0</v>
      </c>
      <c r="AG5" t="s">
        <v>5411</v>
      </c>
      <c r="AH5" t="s">
        <v>5411</v>
      </c>
      <c r="AI5" s="65">
        <v>0</v>
      </c>
      <c r="AJ5" s="46"/>
      <c r="AK5" s="22"/>
      <c r="AL5" s="52">
        <f t="shared" ref="AL5:AL68" si="8">AF5-AI5</f>
        <v>0</v>
      </c>
      <c r="AM5" s="52" t="e">
        <f t="shared" ref="AM5:AM68" si="9">AG5-AJ5</f>
        <v>#VALUE!</v>
      </c>
      <c r="AN5" s="52" t="e">
        <f t="shared" si="2"/>
        <v>#VALUE!</v>
      </c>
      <c r="AO5">
        <v>0.2</v>
      </c>
      <c r="AP5" s="46">
        <v>0.19900000000000001</v>
      </c>
      <c r="AQ5" s="52">
        <f t="shared" ref="AQ5:AQ68" si="10">AO5-AP5</f>
        <v>1.0000000000000009E-3</v>
      </c>
    </row>
    <row r="6" spans="1:43" x14ac:dyDescent="0.25">
      <c r="A6" t="s">
        <v>5533</v>
      </c>
      <c r="B6" t="s">
        <v>1922</v>
      </c>
      <c r="D6">
        <v>1</v>
      </c>
      <c r="E6">
        <v>1</v>
      </c>
      <c r="F6">
        <v>1</v>
      </c>
      <c r="G6" s="13">
        <v>34852</v>
      </c>
      <c r="H6">
        <v>1.26</v>
      </c>
      <c r="I6" t="s">
        <v>5411</v>
      </c>
      <c r="J6" t="s">
        <v>5411</v>
      </c>
      <c r="K6" s="46">
        <v>1.2630000000000001</v>
      </c>
      <c r="L6" s="46"/>
      <c r="M6" s="22"/>
      <c r="N6" s="52">
        <f t="shared" si="3"/>
        <v>-3.0000000000001137E-3</v>
      </c>
      <c r="O6" s="52" t="e">
        <f t="shared" si="4"/>
        <v>#VALUE!</v>
      </c>
      <c r="P6" s="52" t="e">
        <f t="shared" si="5"/>
        <v>#VALUE!</v>
      </c>
      <c r="Q6">
        <v>4.0599999999999996</v>
      </c>
      <c r="R6" t="s">
        <v>5411</v>
      </c>
      <c r="S6" t="s">
        <v>5411</v>
      </c>
      <c r="T6" s="46">
        <v>4.0619999999999994</v>
      </c>
      <c r="U6" s="46"/>
      <c r="V6" s="22"/>
      <c r="W6" s="52">
        <f t="shared" si="6"/>
        <v>-1.9999999999997797E-3</v>
      </c>
      <c r="X6" s="52" t="e">
        <f t="shared" si="7"/>
        <v>#VALUE!</v>
      </c>
      <c r="Y6" s="52" t="e">
        <f t="shared" si="1"/>
        <v>#VALUE!</v>
      </c>
      <c r="Z6" t="s">
        <v>77</v>
      </c>
      <c r="AA6" t="s">
        <v>5411</v>
      </c>
      <c r="AB6" t="s">
        <v>5411</v>
      </c>
      <c r="AC6" s="61" t="s">
        <v>77</v>
      </c>
      <c r="AD6" s="61"/>
      <c r="AE6" s="22"/>
      <c r="AF6">
        <v>0</v>
      </c>
      <c r="AG6" t="s">
        <v>5411</v>
      </c>
      <c r="AH6" t="s">
        <v>5411</v>
      </c>
      <c r="AI6" s="65">
        <v>0</v>
      </c>
      <c r="AJ6" s="46"/>
      <c r="AK6" s="22"/>
      <c r="AL6" s="52">
        <f t="shared" si="8"/>
        <v>0</v>
      </c>
      <c r="AM6" s="52" t="e">
        <f t="shared" si="9"/>
        <v>#VALUE!</v>
      </c>
      <c r="AN6" s="52" t="e">
        <f t="shared" si="2"/>
        <v>#VALUE!</v>
      </c>
      <c r="AO6">
        <v>0.38</v>
      </c>
      <c r="AP6" s="46">
        <v>0.38300000000000001</v>
      </c>
      <c r="AQ6" s="52">
        <f t="shared" si="10"/>
        <v>-3.0000000000000027E-3</v>
      </c>
    </row>
    <row r="7" spans="1:43" x14ac:dyDescent="0.25">
      <c r="A7" t="s">
        <v>5533</v>
      </c>
      <c r="B7" t="s">
        <v>1923</v>
      </c>
      <c r="D7">
        <v>1</v>
      </c>
      <c r="E7">
        <v>1</v>
      </c>
      <c r="F7">
        <v>1</v>
      </c>
      <c r="G7" s="13">
        <v>34852</v>
      </c>
      <c r="H7">
        <v>0.55000000000000004</v>
      </c>
      <c r="I7" t="s">
        <v>5411</v>
      </c>
      <c r="J7" t="s">
        <v>5411</v>
      </c>
      <c r="K7" s="46">
        <v>0.55100000000000005</v>
      </c>
      <c r="L7" s="46"/>
      <c r="M7" s="22"/>
      <c r="N7" s="52">
        <f t="shared" si="3"/>
        <v>-1.0000000000000009E-3</v>
      </c>
      <c r="O7" s="52" t="e">
        <f t="shared" si="4"/>
        <v>#VALUE!</v>
      </c>
      <c r="P7" s="52" t="e">
        <f t="shared" si="5"/>
        <v>#VALUE!</v>
      </c>
      <c r="Q7">
        <v>3.14</v>
      </c>
      <c r="R7" t="s">
        <v>5411</v>
      </c>
      <c r="S7" t="s">
        <v>5411</v>
      </c>
      <c r="T7" s="46">
        <v>3.141</v>
      </c>
      <c r="U7" s="46"/>
      <c r="V7" s="22"/>
      <c r="W7" s="52">
        <f t="shared" si="6"/>
        <v>-9.9999999999988987E-4</v>
      </c>
      <c r="X7" s="52" t="e">
        <f t="shared" si="7"/>
        <v>#VALUE!</v>
      </c>
      <c r="Y7" s="52" t="e">
        <f t="shared" si="1"/>
        <v>#VALUE!</v>
      </c>
      <c r="Z7" t="s">
        <v>77</v>
      </c>
      <c r="AA7" t="s">
        <v>5411</v>
      </c>
      <c r="AB7" t="s">
        <v>5411</v>
      </c>
      <c r="AC7" s="61" t="s">
        <v>77</v>
      </c>
      <c r="AD7" s="61"/>
      <c r="AE7" s="22"/>
      <c r="AF7">
        <v>0</v>
      </c>
      <c r="AG7" t="s">
        <v>5411</v>
      </c>
      <c r="AH7" t="s">
        <v>5411</v>
      </c>
      <c r="AI7" s="65">
        <v>0</v>
      </c>
      <c r="AJ7" s="46"/>
      <c r="AK7" s="22"/>
      <c r="AL7" s="52">
        <f t="shared" si="8"/>
        <v>0</v>
      </c>
      <c r="AM7" s="52" t="e">
        <f t="shared" si="9"/>
        <v>#VALUE!</v>
      </c>
      <c r="AN7" s="52" t="e">
        <f t="shared" si="2"/>
        <v>#VALUE!</v>
      </c>
      <c r="AO7">
        <v>1.0900000000000001</v>
      </c>
      <c r="AP7" s="46">
        <v>1.093</v>
      </c>
      <c r="AQ7" s="52">
        <f t="shared" si="10"/>
        <v>-2.9999999999998916E-3</v>
      </c>
    </row>
    <row r="8" spans="1:43" x14ac:dyDescent="0.25">
      <c r="A8" t="s">
        <v>5533</v>
      </c>
      <c r="B8" t="s">
        <v>1924</v>
      </c>
      <c r="D8">
        <v>1</v>
      </c>
      <c r="E8">
        <v>1</v>
      </c>
      <c r="F8">
        <v>1</v>
      </c>
      <c r="G8" s="13">
        <v>34852</v>
      </c>
      <c r="H8">
        <v>0.62</v>
      </c>
      <c r="I8" t="s">
        <v>5411</v>
      </c>
      <c r="J8" t="s">
        <v>5411</v>
      </c>
      <c r="K8" s="46">
        <v>0.61499999999999999</v>
      </c>
      <c r="L8" s="46"/>
      <c r="M8" s="22"/>
      <c r="N8" s="52">
        <f t="shared" si="3"/>
        <v>5.0000000000000044E-3</v>
      </c>
      <c r="O8" s="52" t="e">
        <f t="shared" si="4"/>
        <v>#VALUE!</v>
      </c>
      <c r="P8" s="52" t="e">
        <f t="shared" si="5"/>
        <v>#VALUE!</v>
      </c>
      <c r="Q8">
        <v>0.5</v>
      </c>
      <c r="R8" t="s">
        <v>5411</v>
      </c>
      <c r="S8" t="s">
        <v>5411</v>
      </c>
      <c r="T8" s="46">
        <v>0.499</v>
      </c>
      <c r="U8" s="46"/>
      <c r="V8" s="22"/>
      <c r="W8" s="52">
        <f t="shared" si="6"/>
        <v>1.0000000000000009E-3</v>
      </c>
      <c r="X8" s="52" t="e">
        <f t="shared" si="7"/>
        <v>#VALUE!</v>
      </c>
      <c r="Y8" s="52" t="e">
        <f t="shared" si="1"/>
        <v>#VALUE!</v>
      </c>
      <c r="Z8" t="s">
        <v>77</v>
      </c>
      <c r="AA8" t="s">
        <v>5411</v>
      </c>
      <c r="AB8" t="s">
        <v>5411</v>
      </c>
      <c r="AC8" s="61" t="s">
        <v>77</v>
      </c>
      <c r="AD8" s="61"/>
      <c r="AE8" s="22"/>
      <c r="AF8">
        <v>0</v>
      </c>
      <c r="AG8" t="s">
        <v>5411</v>
      </c>
      <c r="AH8" t="s">
        <v>5411</v>
      </c>
      <c r="AI8" s="65">
        <v>0</v>
      </c>
      <c r="AJ8" s="46"/>
      <c r="AK8" s="22"/>
      <c r="AL8" s="52">
        <f t="shared" si="8"/>
        <v>0</v>
      </c>
      <c r="AM8" s="52" t="e">
        <f t="shared" si="9"/>
        <v>#VALUE!</v>
      </c>
      <c r="AN8" s="52" t="e">
        <f t="shared" si="2"/>
        <v>#VALUE!</v>
      </c>
      <c r="AO8">
        <v>0.26</v>
      </c>
      <c r="AP8" s="46">
        <v>0.26</v>
      </c>
      <c r="AQ8" s="52">
        <f t="shared" si="10"/>
        <v>0</v>
      </c>
    </row>
    <row r="9" spans="1:43" x14ac:dyDescent="0.25">
      <c r="A9" t="s">
        <v>5533</v>
      </c>
      <c r="B9" t="s">
        <v>1925</v>
      </c>
      <c r="D9">
        <v>1</v>
      </c>
      <c r="E9">
        <v>1</v>
      </c>
      <c r="F9">
        <v>1</v>
      </c>
      <c r="G9" s="13">
        <v>34852</v>
      </c>
      <c r="H9">
        <v>0.28999999999999998</v>
      </c>
      <c r="I9" t="s">
        <v>5411</v>
      </c>
      <c r="J9" t="s">
        <v>5411</v>
      </c>
      <c r="K9" s="46">
        <v>0.28799999999999998</v>
      </c>
      <c r="L9" s="46"/>
      <c r="M9" s="22"/>
      <c r="N9" s="52">
        <f t="shared" si="3"/>
        <v>2.0000000000000018E-3</v>
      </c>
      <c r="O9" s="52" t="e">
        <f t="shared" si="4"/>
        <v>#VALUE!</v>
      </c>
      <c r="P9" s="52" t="e">
        <f t="shared" si="5"/>
        <v>#VALUE!</v>
      </c>
      <c r="Q9">
        <v>0</v>
      </c>
      <c r="R9" t="s">
        <v>5411</v>
      </c>
      <c r="S9" t="s">
        <v>5411</v>
      </c>
      <c r="T9" s="65">
        <v>0</v>
      </c>
      <c r="U9" s="46"/>
      <c r="V9" s="22"/>
      <c r="W9" s="52">
        <f t="shared" si="6"/>
        <v>0</v>
      </c>
      <c r="X9" s="52" t="e">
        <f t="shared" si="7"/>
        <v>#VALUE!</v>
      </c>
      <c r="Y9" s="52" t="e">
        <f t="shared" si="1"/>
        <v>#VALUE!</v>
      </c>
      <c r="Z9" t="s">
        <v>77</v>
      </c>
      <c r="AA9" t="s">
        <v>5411</v>
      </c>
      <c r="AB9" t="s">
        <v>5411</v>
      </c>
      <c r="AC9" s="61" t="s">
        <v>77</v>
      </c>
      <c r="AD9" s="61"/>
      <c r="AE9" s="22"/>
      <c r="AF9">
        <v>0</v>
      </c>
      <c r="AG9" t="s">
        <v>5411</v>
      </c>
      <c r="AH9" t="s">
        <v>5411</v>
      </c>
      <c r="AI9" s="65">
        <v>0</v>
      </c>
      <c r="AJ9" s="46"/>
      <c r="AK9" s="22"/>
      <c r="AL9" s="52">
        <f t="shared" si="8"/>
        <v>0</v>
      </c>
      <c r="AM9" s="52" t="e">
        <f t="shared" si="9"/>
        <v>#VALUE!</v>
      </c>
      <c r="AN9" s="52" t="e">
        <f t="shared" si="2"/>
        <v>#VALUE!</v>
      </c>
      <c r="AO9">
        <v>0</v>
      </c>
      <c r="AP9" s="65">
        <v>0</v>
      </c>
      <c r="AQ9" s="52">
        <f t="shared" si="10"/>
        <v>0</v>
      </c>
    </row>
    <row r="10" spans="1:43" x14ac:dyDescent="0.25">
      <c r="A10" t="s">
        <v>5533</v>
      </c>
      <c r="B10" t="s">
        <v>1926</v>
      </c>
      <c r="D10">
        <v>1</v>
      </c>
      <c r="E10">
        <v>1</v>
      </c>
      <c r="F10">
        <v>1</v>
      </c>
      <c r="G10" s="13">
        <v>34866</v>
      </c>
      <c r="H10">
        <v>0.93</v>
      </c>
      <c r="I10" t="s">
        <v>5411</v>
      </c>
      <c r="J10" t="s">
        <v>5411</v>
      </c>
      <c r="K10" s="46">
        <v>0.92699999999999994</v>
      </c>
      <c r="L10" s="46"/>
      <c r="M10" s="22"/>
      <c r="N10" s="52">
        <f t="shared" si="3"/>
        <v>3.0000000000001137E-3</v>
      </c>
      <c r="O10" s="52" t="e">
        <f t="shared" si="4"/>
        <v>#VALUE!</v>
      </c>
      <c r="P10" s="52" t="e">
        <f t="shared" si="5"/>
        <v>#VALUE!</v>
      </c>
      <c r="Q10">
        <v>0.46</v>
      </c>
      <c r="R10" t="s">
        <v>5411</v>
      </c>
      <c r="S10" t="s">
        <v>5411</v>
      </c>
      <c r="T10" s="46">
        <v>0.46</v>
      </c>
      <c r="U10" s="46"/>
      <c r="V10" s="22"/>
      <c r="W10" s="52">
        <f t="shared" si="6"/>
        <v>0</v>
      </c>
      <c r="X10" s="52" t="e">
        <f t="shared" si="7"/>
        <v>#VALUE!</v>
      </c>
      <c r="Y10" s="52" t="e">
        <f t="shared" si="1"/>
        <v>#VALUE!</v>
      </c>
      <c r="Z10" t="s">
        <v>77</v>
      </c>
      <c r="AA10" t="s">
        <v>5411</v>
      </c>
      <c r="AB10" t="s">
        <v>5411</v>
      </c>
      <c r="AC10" s="61" t="s">
        <v>77</v>
      </c>
      <c r="AD10" s="61"/>
      <c r="AE10" s="22"/>
      <c r="AF10">
        <v>0</v>
      </c>
      <c r="AG10" t="s">
        <v>5411</v>
      </c>
      <c r="AH10" t="s">
        <v>5411</v>
      </c>
      <c r="AI10" s="65">
        <v>0</v>
      </c>
      <c r="AJ10" s="46"/>
      <c r="AK10" s="22"/>
      <c r="AL10" s="52">
        <f t="shared" si="8"/>
        <v>0</v>
      </c>
      <c r="AM10" s="52" t="e">
        <f t="shared" si="9"/>
        <v>#VALUE!</v>
      </c>
      <c r="AN10" s="52" t="e">
        <f t="shared" si="2"/>
        <v>#VALUE!</v>
      </c>
      <c r="AO10">
        <v>0.4</v>
      </c>
      <c r="AP10" s="46">
        <v>0.39900000000000002</v>
      </c>
      <c r="AQ10" s="52">
        <f t="shared" si="10"/>
        <v>1.0000000000000009E-3</v>
      </c>
    </row>
    <row r="11" spans="1:43" x14ac:dyDescent="0.25">
      <c r="A11" t="s">
        <v>5533</v>
      </c>
      <c r="B11" t="s">
        <v>1927</v>
      </c>
      <c r="D11">
        <v>1</v>
      </c>
      <c r="E11">
        <v>1</v>
      </c>
      <c r="F11">
        <v>1</v>
      </c>
      <c r="G11" s="13">
        <v>34852</v>
      </c>
      <c r="H11">
        <v>0.01</v>
      </c>
      <c r="I11" t="s">
        <v>5411</v>
      </c>
      <c r="J11" t="s">
        <v>5411</v>
      </c>
      <c r="K11" s="46">
        <v>1.4E-2</v>
      </c>
      <c r="L11" s="46"/>
      <c r="M11" s="22"/>
      <c r="N11" s="52">
        <f t="shared" si="3"/>
        <v>-4.0000000000000001E-3</v>
      </c>
      <c r="O11" s="52" t="e">
        <f t="shared" si="4"/>
        <v>#VALUE!</v>
      </c>
      <c r="P11" s="52" t="e">
        <f t="shared" si="5"/>
        <v>#VALUE!</v>
      </c>
      <c r="Q11">
        <v>0</v>
      </c>
      <c r="R11" t="s">
        <v>5411</v>
      </c>
      <c r="S11" t="s">
        <v>5411</v>
      </c>
      <c r="T11" s="65">
        <v>0</v>
      </c>
      <c r="U11" s="46"/>
      <c r="V11" s="22"/>
      <c r="W11" s="52">
        <f t="shared" si="6"/>
        <v>0</v>
      </c>
      <c r="X11" s="52" t="e">
        <f t="shared" si="7"/>
        <v>#VALUE!</v>
      </c>
      <c r="Y11" s="52" t="e">
        <f t="shared" si="1"/>
        <v>#VALUE!</v>
      </c>
      <c r="Z11" t="s">
        <v>77</v>
      </c>
      <c r="AA11" t="s">
        <v>5411</v>
      </c>
      <c r="AB11" t="s">
        <v>5411</v>
      </c>
      <c r="AC11" s="61" t="s">
        <v>77</v>
      </c>
      <c r="AD11" s="61"/>
      <c r="AE11" s="22"/>
      <c r="AF11">
        <v>0</v>
      </c>
      <c r="AG11" t="s">
        <v>5411</v>
      </c>
      <c r="AH11" t="s">
        <v>5411</v>
      </c>
      <c r="AI11" s="65">
        <v>0</v>
      </c>
      <c r="AJ11" s="46"/>
      <c r="AK11" s="22"/>
      <c r="AL11" s="52">
        <f t="shared" si="8"/>
        <v>0</v>
      </c>
      <c r="AM11" s="52" t="e">
        <f t="shared" si="9"/>
        <v>#VALUE!</v>
      </c>
      <c r="AN11" s="52" t="e">
        <f t="shared" si="2"/>
        <v>#VALUE!</v>
      </c>
      <c r="AO11">
        <v>0.11</v>
      </c>
      <c r="AP11" s="46">
        <v>0.111</v>
      </c>
      <c r="AQ11" s="52">
        <f t="shared" si="10"/>
        <v>-1.0000000000000009E-3</v>
      </c>
    </row>
    <row r="12" spans="1:43" x14ac:dyDescent="0.25">
      <c r="A12" t="s">
        <v>5533</v>
      </c>
      <c r="B12" t="s">
        <v>1928</v>
      </c>
      <c r="D12">
        <v>1</v>
      </c>
      <c r="E12">
        <v>1</v>
      </c>
      <c r="F12">
        <v>0</v>
      </c>
      <c r="G12" s="13">
        <v>43431</v>
      </c>
      <c r="H12">
        <v>0.08</v>
      </c>
      <c r="I12" t="s">
        <v>5411</v>
      </c>
      <c r="J12" t="s">
        <v>5411</v>
      </c>
      <c r="K12" s="46">
        <v>0.08</v>
      </c>
      <c r="L12" s="46"/>
      <c r="M12" s="22"/>
      <c r="N12" s="52">
        <f t="shared" si="3"/>
        <v>0</v>
      </c>
      <c r="O12" s="52" t="e">
        <f t="shared" si="4"/>
        <v>#VALUE!</v>
      </c>
      <c r="P12" s="52" t="e">
        <f t="shared" si="5"/>
        <v>#VALUE!</v>
      </c>
      <c r="Q12">
        <v>0</v>
      </c>
      <c r="R12" t="s">
        <v>5411</v>
      </c>
      <c r="S12" t="s">
        <v>5411</v>
      </c>
      <c r="T12" s="65">
        <v>0</v>
      </c>
      <c r="U12" s="46"/>
      <c r="V12" s="22"/>
      <c r="W12" s="52">
        <f t="shared" si="6"/>
        <v>0</v>
      </c>
      <c r="X12" s="52" t="e">
        <f t="shared" si="7"/>
        <v>#VALUE!</v>
      </c>
      <c r="Y12" s="52" t="e">
        <f t="shared" si="1"/>
        <v>#VALUE!</v>
      </c>
      <c r="Z12" t="s">
        <v>77</v>
      </c>
      <c r="AA12" t="s">
        <v>5411</v>
      </c>
      <c r="AB12" t="s">
        <v>5411</v>
      </c>
      <c r="AC12" s="61" t="s">
        <v>77</v>
      </c>
      <c r="AD12" s="61"/>
      <c r="AE12" s="22"/>
      <c r="AF12">
        <v>0</v>
      </c>
      <c r="AG12" t="s">
        <v>5411</v>
      </c>
      <c r="AH12" t="s">
        <v>5411</v>
      </c>
      <c r="AI12" s="65">
        <v>0</v>
      </c>
      <c r="AJ12" s="46"/>
      <c r="AK12" s="22"/>
      <c r="AL12" s="52">
        <f t="shared" si="8"/>
        <v>0</v>
      </c>
      <c r="AM12" s="52" t="e">
        <f t="shared" si="9"/>
        <v>#VALUE!</v>
      </c>
      <c r="AN12" s="52" t="e">
        <f t="shared" si="2"/>
        <v>#VALUE!</v>
      </c>
      <c r="AO12">
        <v>0</v>
      </c>
      <c r="AP12" s="65">
        <v>0</v>
      </c>
      <c r="AQ12" s="52">
        <f t="shared" si="10"/>
        <v>0</v>
      </c>
    </row>
    <row r="13" spans="1:43" x14ac:dyDescent="0.25">
      <c r="A13" t="s">
        <v>5533</v>
      </c>
      <c r="B13" t="s">
        <v>1929</v>
      </c>
      <c r="D13">
        <v>1</v>
      </c>
      <c r="E13">
        <v>1</v>
      </c>
      <c r="F13">
        <v>1</v>
      </c>
      <c r="G13" s="13">
        <v>34852</v>
      </c>
      <c r="H13">
        <v>2.0299999999999998</v>
      </c>
      <c r="I13" t="s">
        <v>5411</v>
      </c>
      <c r="J13" t="s">
        <v>5411</v>
      </c>
      <c r="K13" s="46">
        <v>2.0289999999999999</v>
      </c>
      <c r="L13" s="46"/>
      <c r="M13" s="22"/>
      <c r="N13" s="52">
        <f t="shared" si="3"/>
        <v>9.9999999999988987E-4</v>
      </c>
      <c r="O13" s="52" t="e">
        <f t="shared" si="4"/>
        <v>#VALUE!</v>
      </c>
      <c r="P13" s="52" t="e">
        <f t="shared" si="5"/>
        <v>#VALUE!</v>
      </c>
      <c r="Q13">
        <v>0.19</v>
      </c>
      <c r="R13" t="s">
        <v>5411</v>
      </c>
      <c r="S13" t="s">
        <v>5411</v>
      </c>
      <c r="T13" s="46">
        <v>0.187</v>
      </c>
      <c r="U13" s="46"/>
      <c r="V13" s="22"/>
      <c r="W13" s="52">
        <f t="shared" si="6"/>
        <v>3.0000000000000027E-3</v>
      </c>
      <c r="X13" s="52" t="e">
        <f t="shared" si="7"/>
        <v>#VALUE!</v>
      </c>
      <c r="Y13" s="52" t="e">
        <f t="shared" si="1"/>
        <v>#VALUE!</v>
      </c>
      <c r="Z13" t="s">
        <v>77</v>
      </c>
      <c r="AA13" t="s">
        <v>5411</v>
      </c>
      <c r="AB13" t="s">
        <v>5411</v>
      </c>
      <c r="AC13" s="61" t="s">
        <v>77</v>
      </c>
      <c r="AD13" s="61"/>
      <c r="AE13" s="22"/>
      <c r="AF13">
        <v>0</v>
      </c>
      <c r="AG13" t="s">
        <v>5411</v>
      </c>
      <c r="AH13" t="s">
        <v>5411</v>
      </c>
      <c r="AI13" s="65">
        <v>0</v>
      </c>
      <c r="AJ13" s="46"/>
      <c r="AK13" s="22"/>
      <c r="AL13" s="52">
        <f t="shared" si="8"/>
        <v>0</v>
      </c>
      <c r="AM13" s="52" t="e">
        <f t="shared" si="9"/>
        <v>#VALUE!</v>
      </c>
      <c r="AN13" s="52" t="e">
        <f t="shared" si="2"/>
        <v>#VALUE!</v>
      </c>
      <c r="AO13">
        <v>0.98</v>
      </c>
      <c r="AP13" s="46">
        <v>0.9830000000000001</v>
      </c>
      <c r="AQ13" s="52">
        <f t="shared" si="10"/>
        <v>-3.0000000000001137E-3</v>
      </c>
    </row>
    <row r="14" spans="1:43" x14ac:dyDescent="0.25">
      <c r="A14" t="s">
        <v>5533</v>
      </c>
      <c r="B14" t="s">
        <v>1930</v>
      </c>
      <c r="D14">
        <v>1</v>
      </c>
      <c r="E14">
        <v>1</v>
      </c>
      <c r="F14">
        <v>1</v>
      </c>
      <c r="G14" s="13">
        <v>34852</v>
      </c>
      <c r="H14">
        <v>0.65</v>
      </c>
      <c r="I14" t="s">
        <v>5411</v>
      </c>
      <c r="J14" t="s">
        <v>5411</v>
      </c>
      <c r="K14" s="46">
        <v>0.64500000000000002</v>
      </c>
      <c r="L14" s="22"/>
      <c r="M14" s="22"/>
      <c r="N14" s="52">
        <f t="shared" si="3"/>
        <v>5.0000000000000044E-3</v>
      </c>
      <c r="O14" s="52" t="e">
        <f t="shared" si="4"/>
        <v>#VALUE!</v>
      </c>
      <c r="P14" s="52" t="e">
        <f t="shared" si="5"/>
        <v>#VALUE!</v>
      </c>
      <c r="Q14">
        <v>3.68</v>
      </c>
      <c r="R14" t="s">
        <v>5411</v>
      </c>
      <c r="S14" t="s">
        <v>5411</v>
      </c>
      <c r="T14" s="46">
        <v>3.6779999999999999</v>
      </c>
      <c r="U14" s="22"/>
      <c r="V14" s="22"/>
      <c r="W14" s="52">
        <f t="shared" si="6"/>
        <v>2.0000000000002238E-3</v>
      </c>
      <c r="X14" s="52" t="e">
        <f t="shared" si="7"/>
        <v>#VALUE!</v>
      </c>
      <c r="Y14" s="52" t="e">
        <f t="shared" si="1"/>
        <v>#VALUE!</v>
      </c>
      <c r="Z14" t="s">
        <v>77</v>
      </c>
      <c r="AA14" t="s">
        <v>5411</v>
      </c>
      <c r="AB14" t="s">
        <v>5411</v>
      </c>
      <c r="AC14" s="61" t="s">
        <v>77</v>
      </c>
      <c r="AD14" s="22"/>
      <c r="AE14" s="22"/>
      <c r="AF14">
        <v>0</v>
      </c>
      <c r="AG14" t="s">
        <v>5411</v>
      </c>
      <c r="AH14" t="s">
        <v>5411</v>
      </c>
      <c r="AI14" s="65">
        <v>0</v>
      </c>
      <c r="AJ14" s="22"/>
      <c r="AK14" s="22"/>
      <c r="AL14" s="52">
        <f t="shared" si="8"/>
        <v>0</v>
      </c>
      <c r="AM14" s="52" t="e">
        <f t="shared" si="9"/>
        <v>#VALUE!</v>
      </c>
      <c r="AN14" s="52" t="e">
        <f t="shared" si="2"/>
        <v>#VALUE!</v>
      </c>
      <c r="AO14">
        <v>0.09</v>
      </c>
      <c r="AP14" s="46">
        <v>0.09</v>
      </c>
      <c r="AQ14" s="52">
        <f t="shared" si="10"/>
        <v>0</v>
      </c>
    </row>
    <row r="15" spans="1:43" x14ac:dyDescent="0.25">
      <c r="A15" t="s">
        <v>5533</v>
      </c>
      <c r="B15" t="s">
        <v>1931</v>
      </c>
      <c r="D15">
        <v>1</v>
      </c>
      <c r="E15">
        <v>1</v>
      </c>
      <c r="F15">
        <v>1</v>
      </c>
      <c r="G15" s="13">
        <v>34852</v>
      </c>
      <c r="H15">
        <v>1.54</v>
      </c>
      <c r="I15" t="s">
        <v>5411</v>
      </c>
      <c r="J15" t="s">
        <v>5411</v>
      </c>
      <c r="K15" s="46">
        <v>1.5349999999999999</v>
      </c>
      <c r="L15" s="46"/>
      <c r="M15" s="22"/>
      <c r="N15" s="52">
        <f t="shared" si="3"/>
        <v>5.0000000000001155E-3</v>
      </c>
      <c r="O15" s="52" t="e">
        <f t="shared" si="4"/>
        <v>#VALUE!</v>
      </c>
      <c r="P15" s="52" t="e">
        <f t="shared" si="5"/>
        <v>#VALUE!</v>
      </c>
      <c r="Q15">
        <v>0.71</v>
      </c>
      <c r="R15" t="s">
        <v>5411</v>
      </c>
      <c r="S15" t="s">
        <v>5411</v>
      </c>
      <c r="T15" s="46">
        <v>0.70799999999999996</v>
      </c>
      <c r="U15" s="46"/>
      <c r="V15" s="22"/>
      <c r="W15" s="52">
        <f t="shared" si="6"/>
        <v>2.0000000000000018E-3</v>
      </c>
      <c r="X15" s="52" t="e">
        <f t="shared" si="7"/>
        <v>#VALUE!</v>
      </c>
      <c r="Y15" s="52" t="e">
        <f t="shared" si="1"/>
        <v>#VALUE!</v>
      </c>
      <c r="Z15" t="s">
        <v>77</v>
      </c>
      <c r="AA15" t="s">
        <v>5411</v>
      </c>
      <c r="AB15" t="s">
        <v>5411</v>
      </c>
      <c r="AC15" s="61" t="s">
        <v>77</v>
      </c>
      <c r="AD15" s="61"/>
      <c r="AE15" s="22"/>
      <c r="AF15">
        <v>0</v>
      </c>
      <c r="AG15" t="s">
        <v>5411</v>
      </c>
      <c r="AH15" t="s">
        <v>5411</v>
      </c>
      <c r="AI15" s="65">
        <v>0</v>
      </c>
      <c r="AJ15" s="46"/>
      <c r="AK15" s="22"/>
      <c r="AL15" s="52">
        <f t="shared" si="8"/>
        <v>0</v>
      </c>
      <c r="AM15" s="52" t="e">
        <f t="shared" si="9"/>
        <v>#VALUE!</v>
      </c>
      <c r="AN15" s="52" t="e">
        <f t="shared" si="2"/>
        <v>#VALUE!</v>
      </c>
      <c r="AO15">
        <v>0.45</v>
      </c>
      <c r="AP15" s="46">
        <v>0.44700000000000001</v>
      </c>
      <c r="AQ15" s="52">
        <f t="shared" si="10"/>
        <v>3.0000000000000027E-3</v>
      </c>
    </row>
    <row r="16" spans="1:43" x14ac:dyDescent="0.25">
      <c r="A16" t="s">
        <v>5533</v>
      </c>
      <c r="B16" t="s">
        <v>1932</v>
      </c>
      <c r="D16">
        <v>1</v>
      </c>
      <c r="E16">
        <v>1</v>
      </c>
      <c r="F16">
        <v>1</v>
      </c>
      <c r="G16" s="13">
        <v>34852</v>
      </c>
      <c r="H16">
        <v>1.58</v>
      </c>
      <c r="I16" t="s">
        <v>5411</v>
      </c>
      <c r="J16" t="s">
        <v>5411</v>
      </c>
      <c r="K16" s="46">
        <v>1.579</v>
      </c>
      <c r="L16" s="46"/>
      <c r="M16" s="22"/>
      <c r="N16" s="52">
        <f t="shared" si="3"/>
        <v>1.0000000000001119E-3</v>
      </c>
      <c r="O16" s="52" t="e">
        <f t="shared" si="4"/>
        <v>#VALUE!</v>
      </c>
      <c r="P16" s="52" t="e">
        <f t="shared" si="5"/>
        <v>#VALUE!</v>
      </c>
      <c r="Q16">
        <v>2.29</v>
      </c>
      <c r="R16" t="s">
        <v>5411</v>
      </c>
      <c r="S16" t="s">
        <v>5411</v>
      </c>
      <c r="T16" s="46">
        <v>2.2910000000000004</v>
      </c>
      <c r="U16" s="46"/>
      <c r="V16" s="22"/>
      <c r="W16" s="52">
        <f t="shared" si="6"/>
        <v>-1.000000000000334E-3</v>
      </c>
      <c r="X16" s="52" t="e">
        <f t="shared" si="7"/>
        <v>#VALUE!</v>
      </c>
      <c r="Y16" s="52" t="e">
        <f t="shared" si="1"/>
        <v>#VALUE!</v>
      </c>
      <c r="Z16" t="s">
        <v>77</v>
      </c>
      <c r="AA16" t="s">
        <v>5411</v>
      </c>
      <c r="AB16" t="s">
        <v>5411</v>
      </c>
      <c r="AC16" s="61" t="s">
        <v>77</v>
      </c>
      <c r="AD16" s="61"/>
      <c r="AE16" s="22"/>
      <c r="AF16">
        <v>0</v>
      </c>
      <c r="AG16" t="s">
        <v>5411</v>
      </c>
      <c r="AH16" t="s">
        <v>5411</v>
      </c>
      <c r="AI16" s="65">
        <v>0</v>
      </c>
      <c r="AJ16" s="46"/>
      <c r="AK16" s="22"/>
      <c r="AL16" s="52">
        <f t="shared" si="8"/>
        <v>0</v>
      </c>
      <c r="AM16" s="52" t="e">
        <f t="shared" si="9"/>
        <v>#VALUE!</v>
      </c>
      <c r="AN16" s="52" t="e">
        <f t="shared" si="2"/>
        <v>#VALUE!</v>
      </c>
      <c r="AO16">
        <v>3.68</v>
      </c>
      <c r="AP16" s="46">
        <v>3.6749999999999998</v>
      </c>
      <c r="AQ16" s="52">
        <f t="shared" si="10"/>
        <v>5.0000000000003375E-3</v>
      </c>
    </row>
    <row r="17" spans="1:43" x14ac:dyDescent="0.25">
      <c r="A17" t="s">
        <v>5533</v>
      </c>
      <c r="B17" t="s">
        <v>1933</v>
      </c>
      <c r="D17">
        <v>1</v>
      </c>
      <c r="E17">
        <v>1</v>
      </c>
      <c r="F17">
        <v>1</v>
      </c>
      <c r="G17" s="13">
        <v>34852</v>
      </c>
      <c r="H17">
        <v>2.37</v>
      </c>
      <c r="I17" t="s">
        <v>5411</v>
      </c>
      <c r="J17" t="s">
        <v>5411</v>
      </c>
      <c r="K17" s="46">
        <v>2.3739999999999997</v>
      </c>
      <c r="L17" s="46"/>
      <c r="M17" s="22"/>
      <c r="N17" s="52">
        <f t="shared" si="3"/>
        <v>-3.9999999999995595E-3</v>
      </c>
      <c r="O17" s="52" t="e">
        <f t="shared" si="4"/>
        <v>#VALUE!</v>
      </c>
      <c r="P17" s="52" t="e">
        <f t="shared" si="5"/>
        <v>#VALUE!</v>
      </c>
      <c r="Q17">
        <v>2.0499999999999998</v>
      </c>
      <c r="R17" t="s">
        <v>5411</v>
      </c>
      <c r="S17" t="s">
        <v>5411</v>
      </c>
      <c r="T17" s="46">
        <v>2.052</v>
      </c>
      <c r="U17" s="46"/>
      <c r="V17" s="22"/>
      <c r="W17" s="52">
        <f t="shared" si="6"/>
        <v>-2.0000000000002238E-3</v>
      </c>
      <c r="X17" s="52" t="e">
        <f t="shared" si="7"/>
        <v>#VALUE!</v>
      </c>
      <c r="Y17" s="52" t="e">
        <f t="shared" si="1"/>
        <v>#VALUE!</v>
      </c>
      <c r="Z17" t="s">
        <v>77</v>
      </c>
      <c r="AA17" t="s">
        <v>5411</v>
      </c>
      <c r="AB17" t="s">
        <v>5411</v>
      </c>
      <c r="AC17" s="61" t="s">
        <v>77</v>
      </c>
      <c r="AD17" s="61"/>
      <c r="AE17" s="22"/>
      <c r="AF17">
        <v>0</v>
      </c>
      <c r="AG17" t="s">
        <v>5411</v>
      </c>
      <c r="AH17" t="s">
        <v>5411</v>
      </c>
      <c r="AI17" s="65">
        <v>0</v>
      </c>
      <c r="AJ17" s="46"/>
      <c r="AK17" s="22"/>
      <c r="AL17" s="52">
        <f t="shared" si="8"/>
        <v>0</v>
      </c>
      <c r="AM17" s="52" t="e">
        <f t="shared" si="9"/>
        <v>#VALUE!</v>
      </c>
      <c r="AN17" s="52" t="e">
        <f t="shared" si="2"/>
        <v>#VALUE!</v>
      </c>
      <c r="AO17">
        <v>1.8</v>
      </c>
      <c r="AP17" s="46">
        <v>1.8009999999999999</v>
      </c>
      <c r="AQ17" s="52">
        <f t="shared" si="10"/>
        <v>-9.9999999999988987E-4</v>
      </c>
    </row>
    <row r="18" spans="1:43" x14ac:dyDescent="0.25">
      <c r="A18" t="s">
        <v>5533</v>
      </c>
      <c r="B18" t="s">
        <v>1934</v>
      </c>
      <c r="D18">
        <v>1</v>
      </c>
      <c r="E18">
        <v>1</v>
      </c>
      <c r="F18">
        <v>1</v>
      </c>
      <c r="G18" s="13">
        <v>34866</v>
      </c>
      <c r="H18">
        <v>0.83</v>
      </c>
      <c r="I18" t="s">
        <v>5411</v>
      </c>
      <c r="J18" t="s">
        <v>5411</v>
      </c>
      <c r="K18" s="46">
        <v>0.83400000000000007</v>
      </c>
      <c r="L18" s="46"/>
      <c r="M18" s="22"/>
      <c r="N18" s="52">
        <f t="shared" si="3"/>
        <v>-4.0000000000001146E-3</v>
      </c>
      <c r="O18" s="52" t="e">
        <f t="shared" si="4"/>
        <v>#VALUE!</v>
      </c>
      <c r="P18" s="52" t="e">
        <f t="shared" si="5"/>
        <v>#VALUE!</v>
      </c>
      <c r="Q18">
        <v>41.3</v>
      </c>
      <c r="R18" t="s">
        <v>5411</v>
      </c>
      <c r="S18" t="s">
        <v>5411</v>
      </c>
      <c r="T18" s="46">
        <v>41.296999999999997</v>
      </c>
      <c r="U18" s="46"/>
      <c r="V18" s="22"/>
      <c r="W18" s="52">
        <f t="shared" si="6"/>
        <v>3.0000000000001137E-3</v>
      </c>
      <c r="X18" s="52" t="e">
        <f t="shared" si="7"/>
        <v>#VALUE!</v>
      </c>
      <c r="Y18" s="52" t="e">
        <f t="shared" si="1"/>
        <v>#VALUE!</v>
      </c>
      <c r="Z18" t="s">
        <v>77</v>
      </c>
      <c r="AA18" t="s">
        <v>5411</v>
      </c>
      <c r="AB18" t="s">
        <v>5411</v>
      </c>
      <c r="AC18" s="61" t="s">
        <v>77</v>
      </c>
      <c r="AD18" s="61"/>
      <c r="AE18" s="22"/>
      <c r="AF18">
        <v>0</v>
      </c>
      <c r="AG18" t="s">
        <v>5411</v>
      </c>
      <c r="AH18" t="s">
        <v>5411</v>
      </c>
      <c r="AI18" s="65">
        <v>0</v>
      </c>
      <c r="AJ18" s="46"/>
      <c r="AK18" s="22"/>
      <c r="AL18" s="52">
        <f t="shared" si="8"/>
        <v>0</v>
      </c>
      <c r="AM18" s="52" t="e">
        <f t="shared" si="9"/>
        <v>#VALUE!</v>
      </c>
      <c r="AN18" s="52" t="e">
        <f t="shared" si="2"/>
        <v>#VALUE!</v>
      </c>
      <c r="AO18">
        <v>0.5</v>
      </c>
      <c r="AP18" s="46">
        <v>0.497</v>
      </c>
      <c r="AQ18" s="52">
        <f t="shared" si="10"/>
        <v>3.0000000000000027E-3</v>
      </c>
    </row>
    <row r="19" spans="1:43" x14ac:dyDescent="0.25">
      <c r="A19" t="s">
        <v>5533</v>
      </c>
      <c r="B19" t="s">
        <v>1935</v>
      </c>
      <c r="D19">
        <v>1</v>
      </c>
      <c r="E19">
        <v>1</v>
      </c>
      <c r="F19">
        <v>1</v>
      </c>
      <c r="G19" s="13">
        <v>34866</v>
      </c>
      <c r="H19">
        <v>1.84</v>
      </c>
      <c r="I19" t="s">
        <v>5411</v>
      </c>
      <c r="J19" t="s">
        <v>5411</v>
      </c>
      <c r="K19" s="46">
        <v>1.8439999999999999</v>
      </c>
      <c r="L19" s="46"/>
      <c r="M19" s="22"/>
      <c r="N19" s="52">
        <f t="shared" si="3"/>
        <v>-3.9999999999997815E-3</v>
      </c>
      <c r="O19" s="52" t="e">
        <f t="shared" si="4"/>
        <v>#VALUE!</v>
      </c>
      <c r="P19" s="52" t="e">
        <f t="shared" si="5"/>
        <v>#VALUE!</v>
      </c>
      <c r="Q19">
        <v>1.02</v>
      </c>
      <c r="R19" t="s">
        <v>5411</v>
      </c>
      <c r="S19" t="s">
        <v>5411</v>
      </c>
      <c r="T19" s="46">
        <v>1.0189999999999999</v>
      </c>
      <c r="U19" s="46"/>
      <c r="V19" s="22"/>
      <c r="W19" s="52">
        <f t="shared" si="6"/>
        <v>1.0000000000001119E-3</v>
      </c>
      <c r="X19" s="52" t="e">
        <f t="shared" si="7"/>
        <v>#VALUE!</v>
      </c>
      <c r="Y19" s="52" t="e">
        <f t="shared" si="1"/>
        <v>#VALUE!</v>
      </c>
      <c r="Z19" t="s">
        <v>77</v>
      </c>
      <c r="AA19" t="s">
        <v>5411</v>
      </c>
      <c r="AB19" t="s">
        <v>5411</v>
      </c>
      <c r="AC19" s="61" t="s">
        <v>77</v>
      </c>
      <c r="AD19" s="61"/>
      <c r="AE19" s="22"/>
      <c r="AF19">
        <v>0</v>
      </c>
      <c r="AG19" t="s">
        <v>5411</v>
      </c>
      <c r="AH19" t="s">
        <v>5411</v>
      </c>
      <c r="AI19" s="65">
        <v>0</v>
      </c>
      <c r="AJ19" s="46"/>
      <c r="AK19" s="22"/>
      <c r="AL19" s="52">
        <f t="shared" si="8"/>
        <v>0</v>
      </c>
      <c r="AM19" s="52" t="e">
        <f t="shared" si="9"/>
        <v>#VALUE!</v>
      </c>
      <c r="AN19" s="52" t="e">
        <f t="shared" si="2"/>
        <v>#VALUE!</v>
      </c>
      <c r="AO19">
        <v>0.72</v>
      </c>
      <c r="AP19" s="46">
        <v>0.71499999999999997</v>
      </c>
      <c r="AQ19" s="52">
        <f t="shared" si="10"/>
        <v>5.0000000000000044E-3</v>
      </c>
    </row>
    <row r="20" spans="1:43" x14ac:dyDescent="0.25">
      <c r="A20" t="s">
        <v>5533</v>
      </c>
      <c r="B20" t="s">
        <v>1936</v>
      </c>
      <c r="D20">
        <v>1</v>
      </c>
      <c r="E20">
        <v>1</v>
      </c>
      <c r="F20">
        <v>2</v>
      </c>
      <c r="G20" s="13">
        <v>34866</v>
      </c>
      <c r="H20">
        <v>0.04</v>
      </c>
      <c r="I20" t="s">
        <v>5411</v>
      </c>
      <c r="J20" t="s">
        <v>5411</v>
      </c>
      <c r="K20" s="46">
        <v>4.2000000000000003E-2</v>
      </c>
      <c r="L20" s="46"/>
      <c r="M20" s="22"/>
      <c r="N20" s="52">
        <f t="shared" si="3"/>
        <v>-2.0000000000000018E-3</v>
      </c>
      <c r="O20" s="52" t="e">
        <f t="shared" si="4"/>
        <v>#VALUE!</v>
      </c>
      <c r="P20" s="52" t="e">
        <f t="shared" si="5"/>
        <v>#VALUE!</v>
      </c>
      <c r="Q20">
        <v>0</v>
      </c>
      <c r="R20" t="s">
        <v>5411</v>
      </c>
      <c r="S20" t="s">
        <v>5411</v>
      </c>
      <c r="T20" s="65">
        <v>0</v>
      </c>
      <c r="U20" s="46"/>
      <c r="V20" s="22"/>
      <c r="W20" s="52">
        <f t="shared" si="6"/>
        <v>0</v>
      </c>
      <c r="X20" s="52" t="e">
        <f t="shared" si="7"/>
        <v>#VALUE!</v>
      </c>
      <c r="Y20" s="52" t="e">
        <f t="shared" si="1"/>
        <v>#VALUE!</v>
      </c>
      <c r="Z20" t="s">
        <v>77</v>
      </c>
      <c r="AA20" t="s">
        <v>5411</v>
      </c>
      <c r="AB20" t="s">
        <v>5411</v>
      </c>
      <c r="AC20" s="61" t="s">
        <v>77</v>
      </c>
      <c r="AD20" s="61"/>
      <c r="AE20" s="22"/>
      <c r="AF20">
        <v>0</v>
      </c>
      <c r="AG20" t="s">
        <v>5411</v>
      </c>
      <c r="AH20" t="s">
        <v>5411</v>
      </c>
      <c r="AI20" s="65">
        <v>0</v>
      </c>
      <c r="AJ20" s="46"/>
      <c r="AK20" s="22"/>
      <c r="AL20" s="52">
        <f t="shared" si="8"/>
        <v>0</v>
      </c>
      <c r="AM20" s="52" t="e">
        <f t="shared" si="9"/>
        <v>#VALUE!</v>
      </c>
      <c r="AN20" s="52" t="e">
        <f t="shared" si="2"/>
        <v>#VALUE!</v>
      </c>
      <c r="AO20">
        <v>0.05</v>
      </c>
      <c r="AP20" s="46">
        <v>4.8000000000000001E-2</v>
      </c>
      <c r="AQ20" s="52">
        <f t="shared" si="10"/>
        <v>2.0000000000000018E-3</v>
      </c>
    </row>
    <row r="21" spans="1:43" x14ac:dyDescent="0.25">
      <c r="A21" t="s">
        <v>5533</v>
      </c>
      <c r="B21" t="s">
        <v>1937</v>
      </c>
      <c r="D21">
        <v>1</v>
      </c>
      <c r="E21">
        <v>1</v>
      </c>
      <c r="F21">
        <v>1</v>
      </c>
      <c r="G21" s="13">
        <v>34866</v>
      </c>
      <c r="H21">
        <v>0.21</v>
      </c>
      <c r="I21" t="s">
        <v>5411</v>
      </c>
      <c r="J21" t="s">
        <v>5411</v>
      </c>
      <c r="K21" s="46">
        <v>0.21099999999999999</v>
      </c>
      <c r="L21" s="46"/>
      <c r="M21" s="22"/>
      <c r="N21" s="52">
        <f t="shared" si="3"/>
        <v>-1.0000000000000009E-3</v>
      </c>
      <c r="O21" s="52" t="e">
        <f t="shared" si="4"/>
        <v>#VALUE!</v>
      </c>
      <c r="P21" s="52" t="e">
        <f t="shared" si="5"/>
        <v>#VALUE!</v>
      </c>
      <c r="Q21">
        <v>0</v>
      </c>
      <c r="R21" t="s">
        <v>5411</v>
      </c>
      <c r="S21" t="s">
        <v>5411</v>
      </c>
      <c r="T21" s="65">
        <v>0</v>
      </c>
      <c r="U21" s="46"/>
      <c r="V21" s="22"/>
      <c r="W21" s="52">
        <f t="shared" si="6"/>
        <v>0</v>
      </c>
      <c r="X21" s="52" t="e">
        <f t="shared" si="7"/>
        <v>#VALUE!</v>
      </c>
      <c r="Y21" s="52" t="e">
        <f t="shared" si="1"/>
        <v>#VALUE!</v>
      </c>
      <c r="Z21" t="s">
        <v>77</v>
      </c>
      <c r="AA21" t="s">
        <v>5411</v>
      </c>
      <c r="AB21" t="s">
        <v>5411</v>
      </c>
      <c r="AC21" s="61" t="s">
        <v>77</v>
      </c>
      <c r="AD21" s="61"/>
      <c r="AE21" s="22"/>
      <c r="AF21">
        <v>0</v>
      </c>
      <c r="AG21" t="s">
        <v>5411</v>
      </c>
      <c r="AH21" t="s">
        <v>5411</v>
      </c>
      <c r="AI21" s="65">
        <v>0</v>
      </c>
      <c r="AJ21" s="46"/>
      <c r="AK21" s="22"/>
      <c r="AL21" s="52">
        <f t="shared" si="8"/>
        <v>0</v>
      </c>
      <c r="AM21" s="52" t="e">
        <f t="shared" si="9"/>
        <v>#VALUE!</v>
      </c>
      <c r="AN21" s="52" t="e">
        <f t="shared" si="2"/>
        <v>#VALUE!</v>
      </c>
      <c r="AO21">
        <v>0.01</v>
      </c>
      <c r="AP21" s="46">
        <v>6.0000000000000001E-3</v>
      </c>
      <c r="AQ21" s="52">
        <f t="shared" si="10"/>
        <v>4.0000000000000001E-3</v>
      </c>
    </row>
    <row r="22" spans="1:43" x14ac:dyDescent="0.25">
      <c r="A22" t="s">
        <v>5533</v>
      </c>
      <c r="B22" t="s">
        <v>1938</v>
      </c>
      <c r="D22">
        <v>1</v>
      </c>
      <c r="E22">
        <v>1</v>
      </c>
      <c r="F22">
        <v>1</v>
      </c>
      <c r="G22" s="13">
        <v>34866</v>
      </c>
      <c r="H22">
        <v>1.98</v>
      </c>
      <c r="I22" t="s">
        <v>5411</v>
      </c>
      <c r="J22" t="s">
        <v>5411</v>
      </c>
      <c r="K22" s="46">
        <v>1.984</v>
      </c>
      <c r="L22" s="46"/>
      <c r="M22" s="22"/>
      <c r="N22" s="52">
        <f t="shared" si="3"/>
        <v>-4.0000000000000036E-3</v>
      </c>
      <c r="O22" s="52" t="e">
        <f t="shared" si="4"/>
        <v>#VALUE!</v>
      </c>
      <c r="P22" s="52" t="e">
        <f t="shared" si="5"/>
        <v>#VALUE!</v>
      </c>
      <c r="Q22">
        <v>2.57</v>
      </c>
      <c r="R22" t="s">
        <v>5411</v>
      </c>
      <c r="S22" t="s">
        <v>5411</v>
      </c>
      <c r="T22" s="46">
        <v>2.5740000000000003</v>
      </c>
      <c r="U22" s="46"/>
      <c r="V22" s="22"/>
      <c r="W22" s="52">
        <f t="shared" si="6"/>
        <v>-4.0000000000004476E-3</v>
      </c>
      <c r="X22" s="52" t="e">
        <f t="shared" si="7"/>
        <v>#VALUE!</v>
      </c>
      <c r="Y22" s="52" t="e">
        <f t="shared" si="1"/>
        <v>#VALUE!</v>
      </c>
      <c r="Z22" t="s">
        <v>77</v>
      </c>
      <c r="AA22" t="s">
        <v>5411</v>
      </c>
      <c r="AB22" t="s">
        <v>5411</v>
      </c>
      <c r="AC22" s="61" t="s">
        <v>77</v>
      </c>
      <c r="AD22" s="61"/>
      <c r="AE22" s="22"/>
      <c r="AF22">
        <v>0</v>
      </c>
      <c r="AG22" t="s">
        <v>5411</v>
      </c>
      <c r="AH22" t="s">
        <v>5411</v>
      </c>
      <c r="AI22" s="65">
        <v>0</v>
      </c>
      <c r="AJ22" s="46"/>
      <c r="AK22" s="22"/>
      <c r="AL22" s="52">
        <f t="shared" si="8"/>
        <v>0</v>
      </c>
      <c r="AM22" s="52" t="e">
        <f t="shared" si="9"/>
        <v>#VALUE!</v>
      </c>
      <c r="AN22" s="52" t="e">
        <f t="shared" si="2"/>
        <v>#VALUE!</v>
      </c>
      <c r="AO22">
        <v>1.52</v>
      </c>
      <c r="AP22" s="46">
        <v>1.5230000000000001</v>
      </c>
      <c r="AQ22" s="52">
        <f t="shared" si="10"/>
        <v>-3.0000000000001137E-3</v>
      </c>
    </row>
    <row r="23" spans="1:43" x14ac:dyDescent="0.25">
      <c r="A23" t="s">
        <v>5533</v>
      </c>
      <c r="B23" t="s">
        <v>1939</v>
      </c>
      <c r="D23">
        <v>1</v>
      </c>
      <c r="E23">
        <v>1</v>
      </c>
      <c r="F23">
        <v>1</v>
      </c>
      <c r="G23" s="13">
        <v>34866</v>
      </c>
      <c r="H23">
        <v>1.74</v>
      </c>
      <c r="I23" t="s">
        <v>5411</v>
      </c>
      <c r="J23" t="s">
        <v>5411</v>
      </c>
      <c r="K23" s="46">
        <v>1.7370000000000001</v>
      </c>
      <c r="L23" s="46"/>
      <c r="M23" s="22"/>
      <c r="N23" s="52">
        <f t="shared" si="3"/>
        <v>2.9999999999998916E-3</v>
      </c>
      <c r="O23" s="52" t="e">
        <f t="shared" si="4"/>
        <v>#VALUE!</v>
      </c>
      <c r="P23" s="52" t="e">
        <f t="shared" si="5"/>
        <v>#VALUE!</v>
      </c>
      <c r="Q23">
        <v>2.77</v>
      </c>
      <c r="R23" t="s">
        <v>5411</v>
      </c>
      <c r="S23" t="s">
        <v>5411</v>
      </c>
      <c r="T23" s="46">
        <v>2.7720000000000002</v>
      </c>
      <c r="U23" s="46"/>
      <c r="V23" s="22"/>
      <c r="W23" s="52">
        <f t="shared" si="6"/>
        <v>-2.0000000000002238E-3</v>
      </c>
      <c r="X23" s="52" t="e">
        <f t="shared" si="7"/>
        <v>#VALUE!</v>
      </c>
      <c r="Y23" s="52" t="e">
        <f t="shared" si="1"/>
        <v>#VALUE!</v>
      </c>
      <c r="Z23" t="s">
        <v>77</v>
      </c>
      <c r="AA23" t="s">
        <v>5411</v>
      </c>
      <c r="AB23" t="s">
        <v>5411</v>
      </c>
      <c r="AC23" s="61" t="s">
        <v>77</v>
      </c>
      <c r="AD23" s="61"/>
      <c r="AE23" s="22"/>
      <c r="AF23">
        <v>0</v>
      </c>
      <c r="AG23" t="s">
        <v>5411</v>
      </c>
      <c r="AH23" t="s">
        <v>5411</v>
      </c>
      <c r="AI23" s="65">
        <v>0</v>
      </c>
      <c r="AJ23" s="46"/>
      <c r="AK23" s="22"/>
      <c r="AL23" s="52">
        <f t="shared" si="8"/>
        <v>0</v>
      </c>
      <c r="AM23" s="52" t="e">
        <f t="shared" si="9"/>
        <v>#VALUE!</v>
      </c>
      <c r="AN23" s="52" t="e">
        <f t="shared" si="2"/>
        <v>#VALUE!</v>
      </c>
      <c r="AO23">
        <v>0.86</v>
      </c>
      <c r="AP23" s="46">
        <v>0.86</v>
      </c>
      <c r="AQ23" s="52">
        <f t="shared" si="10"/>
        <v>0</v>
      </c>
    </row>
    <row r="24" spans="1:43" x14ac:dyDescent="0.25">
      <c r="A24" t="s">
        <v>5533</v>
      </c>
      <c r="B24" t="s">
        <v>1940</v>
      </c>
      <c r="D24">
        <v>1</v>
      </c>
      <c r="E24">
        <v>1</v>
      </c>
      <c r="F24">
        <v>1</v>
      </c>
      <c r="G24" s="13">
        <v>34866</v>
      </c>
      <c r="H24">
        <v>1.32</v>
      </c>
      <c r="I24" t="s">
        <v>5411</v>
      </c>
      <c r="J24" t="s">
        <v>5411</v>
      </c>
      <c r="K24" s="46">
        <v>1.3160000000000001</v>
      </c>
      <c r="L24" s="46"/>
      <c r="M24" s="22"/>
      <c r="N24" s="52">
        <f t="shared" si="3"/>
        <v>4.0000000000000036E-3</v>
      </c>
      <c r="O24" s="52" t="e">
        <f t="shared" si="4"/>
        <v>#VALUE!</v>
      </c>
      <c r="P24" s="52" t="e">
        <f t="shared" si="5"/>
        <v>#VALUE!</v>
      </c>
      <c r="Q24">
        <v>1.85</v>
      </c>
      <c r="R24" t="s">
        <v>5411</v>
      </c>
      <c r="S24" t="s">
        <v>5411</v>
      </c>
      <c r="T24" s="46">
        <v>1.8530000000000002</v>
      </c>
      <c r="U24" s="46"/>
      <c r="V24" s="22"/>
      <c r="W24" s="52">
        <f t="shared" si="6"/>
        <v>-3.0000000000001137E-3</v>
      </c>
      <c r="X24" s="52" t="e">
        <f t="shared" si="7"/>
        <v>#VALUE!</v>
      </c>
      <c r="Y24" s="52" t="e">
        <f t="shared" si="1"/>
        <v>#VALUE!</v>
      </c>
      <c r="Z24" t="s">
        <v>77</v>
      </c>
      <c r="AA24" t="s">
        <v>5411</v>
      </c>
      <c r="AB24" t="s">
        <v>5411</v>
      </c>
      <c r="AC24" s="61" t="s">
        <v>77</v>
      </c>
      <c r="AD24" s="61"/>
      <c r="AE24" s="22"/>
      <c r="AF24">
        <v>0</v>
      </c>
      <c r="AG24" t="s">
        <v>5411</v>
      </c>
      <c r="AH24" t="s">
        <v>5411</v>
      </c>
      <c r="AI24" s="65">
        <v>0</v>
      </c>
      <c r="AJ24" s="46"/>
      <c r="AK24" s="22"/>
      <c r="AL24" s="52">
        <f t="shared" si="8"/>
        <v>0</v>
      </c>
      <c r="AM24" s="52" t="e">
        <f t="shared" si="9"/>
        <v>#VALUE!</v>
      </c>
      <c r="AN24" s="52" t="e">
        <f t="shared" si="2"/>
        <v>#VALUE!</v>
      </c>
      <c r="AO24">
        <v>0.3</v>
      </c>
      <c r="AP24" s="46">
        <v>0.29499999999999998</v>
      </c>
      <c r="AQ24" s="52">
        <f t="shared" si="10"/>
        <v>5.0000000000000044E-3</v>
      </c>
    </row>
    <row r="25" spans="1:43" x14ac:dyDescent="0.25">
      <c r="A25" t="s">
        <v>5533</v>
      </c>
      <c r="B25" t="s">
        <v>1941</v>
      </c>
      <c r="D25">
        <v>1</v>
      </c>
      <c r="E25">
        <v>1</v>
      </c>
      <c r="F25">
        <v>1</v>
      </c>
      <c r="G25" s="13">
        <v>34866</v>
      </c>
      <c r="H25">
        <v>0.68</v>
      </c>
      <c r="I25" t="s">
        <v>5411</v>
      </c>
      <c r="J25" t="s">
        <v>5411</v>
      </c>
      <c r="K25" s="46">
        <v>0.68299999999999994</v>
      </c>
      <c r="L25" s="46"/>
      <c r="M25" s="22"/>
      <c r="N25" s="52">
        <f t="shared" si="3"/>
        <v>-2.9999999999998916E-3</v>
      </c>
      <c r="O25" s="52" t="e">
        <f t="shared" si="4"/>
        <v>#VALUE!</v>
      </c>
      <c r="P25" s="52" t="e">
        <f t="shared" si="5"/>
        <v>#VALUE!</v>
      </c>
      <c r="Q25">
        <v>0.48</v>
      </c>
      <c r="R25" t="s">
        <v>5411</v>
      </c>
      <c r="S25" t="s">
        <v>5411</v>
      </c>
      <c r="T25" s="46">
        <v>0.47599999999999998</v>
      </c>
      <c r="U25" s="46"/>
      <c r="V25" s="22"/>
      <c r="W25" s="52">
        <f t="shared" si="6"/>
        <v>4.0000000000000036E-3</v>
      </c>
      <c r="X25" s="52" t="e">
        <f t="shared" si="7"/>
        <v>#VALUE!</v>
      </c>
      <c r="Y25" s="52" t="e">
        <f t="shared" si="1"/>
        <v>#VALUE!</v>
      </c>
      <c r="Z25" t="s">
        <v>77</v>
      </c>
      <c r="AA25" t="s">
        <v>5411</v>
      </c>
      <c r="AB25" t="s">
        <v>5411</v>
      </c>
      <c r="AC25" s="61" t="s">
        <v>77</v>
      </c>
      <c r="AD25" s="61"/>
      <c r="AE25" s="22"/>
      <c r="AF25">
        <v>0</v>
      </c>
      <c r="AG25" t="s">
        <v>5411</v>
      </c>
      <c r="AH25" t="s">
        <v>5411</v>
      </c>
      <c r="AI25" s="65">
        <v>0</v>
      </c>
      <c r="AJ25" s="46"/>
      <c r="AK25" s="22"/>
      <c r="AL25" s="52">
        <f t="shared" si="8"/>
        <v>0</v>
      </c>
      <c r="AM25" s="52" t="e">
        <f t="shared" si="9"/>
        <v>#VALUE!</v>
      </c>
      <c r="AN25" s="52" t="e">
        <f t="shared" si="2"/>
        <v>#VALUE!</v>
      </c>
      <c r="AO25">
        <v>0.59</v>
      </c>
      <c r="AP25" s="46">
        <v>0.58799999999999997</v>
      </c>
      <c r="AQ25" s="52">
        <f t="shared" si="10"/>
        <v>2.0000000000000018E-3</v>
      </c>
    </row>
    <row r="26" spans="1:43" x14ac:dyDescent="0.25">
      <c r="A26" t="s">
        <v>5533</v>
      </c>
      <c r="B26" t="s">
        <v>1942</v>
      </c>
      <c r="D26">
        <v>1</v>
      </c>
      <c r="E26">
        <v>1</v>
      </c>
      <c r="F26">
        <v>1</v>
      </c>
      <c r="G26" s="13">
        <v>34866</v>
      </c>
      <c r="H26">
        <v>0.64</v>
      </c>
      <c r="I26" t="s">
        <v>5411</v>
      </c>
      <c r="J26" t="s">
        <v>5411</v>
      </c>
      <c r="K26" s="46">
        <v>0.64</v>
      </c>
      <c r="L26" s="46"/>
      <c r="M26" s="22"/>
      <c r="N26" s="52">
        <f t="shared" si="3"/>
        <v>0</v>
      </c>
      <c r="O26" s="52" t="e">
        <f t="shared" si="4"/>
        <v>#VALUE!</v>
      </c>
      <c r="P26" s="52" t="e">
        <f t="shared" si="5"/>
        <v>#VALUE!</v>
      </c>
      <c r="Q26">
        <v>0.48</v>
      </c>
      <c r="R26" t="s">
        <v>5411</v>
      </c>
      <c r="S26" t="s">
        <v>5411</v>
      </c>
      <c r="T26" s="46">
        <v>0.47599999999999998</v>
      </c>
      <c r="U26" s="46"/>
      <c r="V26" s="22"/>
      <c r="W26" s="52">
        <f t="shared" si="6"/>
        <v>4.0000000000000036E-3</v>
      </c>
      <c r="X26" s="52" t="e">
        <f t="shared" si="7"/>
        <v>#VALUE!</v>
      </c>
      <c r="Y26" s="52" t="e">
        <f t="shared" si="1"/>
        <v>#VALUE!</v>
      </c>
      <c r="Z26" t="s">
        <v>77</v>
      </c>
      <c r="AA26" t="s">
        <v>5411</v>
      </c>
      <c r="AB26" t="s">
        <v>5411</v>
      </c>
      <c r="AC26" s="61" t="s">
        <v>77</v>
      </c>
      <c r="AD26" s="61"/>
      <c r="AE26" s="22"/>
      <c r="AF26">
        <v>0</v>
      </c>
      <c r="AG26" t="s">
        <v>5411</v>
      </c>
      <c r="AH26" t="s">
        <v>5411</v>
      </c>
      <c r="AI26" s="65">
        <v>0</v>
      </c>
      <c r="AJ26" s="46"/>
      <c r="AK26" s="22"/>
      <c r="AL26" s="52">
        <f t="shared" si="8"/>
        <v>0</v>
      </c>
      <c r="AM26" s="52" t="e">
        <f t="shared" si="9"/>
        <v>#VALUE!</v>
      </c>
      <c r="AN26" s="52" t="e">
        <f t="shared" si="2"/>
        <v>#VALUE!</v>
      </c>
      <c r="AO26">
        <v>0.3</v>
      </c>
      <c r="AP26" s="46">
        <v>0.29900000000000004</v>
      </c>
      <c r="AQ26" s="52">
        <f t="shared" si="10"/>
        <v>9.9999999999994538E-4</v>
      </c>
    </row>
    <row r="27" spans="1:43" x14ac:dyDescent="0.25">
      <c r="A27" t="s">
        <v>5533</v>
      </c>
      <c r="B27" t="s">
        <v>1943</v>
      </c>
      <c r="D27">
        <v>1</v>
      </c>
      <c r="E27">
        <v>1</v>
      </c>
      <c r="F27">
        <v>1</v>
      </c>
      <c r="G27" s="13">
        <v>34866</v>
      </c>
      <c r="H27">
        <v>0.38</v>
      </c>
      <c r="I27" t="s">
        <v>5411</v>
      </c>
      <c r="J27" t="s">
        <v>5411</v>
      </c>
      <c r="K27" s="46">
        <v>0.376</v>
      </c>
      <c r="L27" s="46"/>
      <c r="M27" s="22"/>
      <c r="N27" s="52">
        <f t="shared" si="3"/>
        <v>4.0000000000000036E-3</v>
      </c>
      <c r="O27" s="52" t="e">
        <f t="shared" si="4"/>
        <v>#VALUE!</v>
      </c>
      <c r="P27" s="52" t="e">
        <f t="shared" si="5"/>
        <v>#VALUE!</v>
      </c>
      <c r="Q27">
        <v>0</v>
      </c>
      <c r="R27" t="s">
        <v>5411</v>
      </c>
      <c r="S27" t="s">
        <v>5411</v>
      </c>
      <c r="T27" s="65">
        <v>0</v>
      </c>
      <c r="U27" s="46"/>
      <c r="V27" s="22"/>
      <c r="W27" s="52">
        <f t="shared" si="6"/>
        <v>0</v>
      </c>
      <c r="X27" s="52" t="e">
        <f t="shared" si="7"/>
        <v>#VALUE!</v>
      </c>
      <c r="Y27" s="52" t="e">
        <f t="shared" si="1"/>
        <v>#VALUE!</v>
      </c>
      <c r="Z27" t="s">
        <v>77</v>
      </c>
      <c r="AA27" t="s">
        <v>5411</v>
      </c>
      <c r="AB27" t="s">
        <v>5411</v>
      </c>
      <c r="AC27" s="61" t="s">
        <v>77</v>
      </c>
      <c r="AD27" s="61"/>
      <c r="AE27" s="22"/>
      <c r="AF27">
        <v>0</v>
      </c>
      <c r="AG27" t="s">
        <v>5411</v>
      </c>
      <c r="AH27" t="s">
        <v>5411</v>
      </c>
      <c r="AI27" s="65">
        <v>0</v>
      </c>
      <c r="AJ27" s="46"/>
      <c r="AK27" s="22"/>
      <c r="AL27" s="52">
        <f t="shared" si="8"/>
        <v>0</v>
      </c>
      <c r="AM27" s="52" t="e">
        <f t="shared" si="9"/>
        <v>#VALUE!</v>
      </c>
      <c r="AN27" s="52" t="e">
        <f t="shared" si="2"/>
        <v>#VALUE!</v>
      </c>
      <c r="AO27">
        <v>0.72</v>
      </c>
      <c r="AP27" s="46">
        <v>0.72399999999999998</v>
      </c>
      <c r="AQ27" s="52">
        <f t="shared" si="10"/>
        <v>-4.0000000000000036E-3</v>
      </c>
    </row>
    <row r="28" spans="1:43" x14ac:dyDescent="0.25">
      <c r="A28" t="s">
        <v>5533</v>
      </c>
      <c r="B28" t="s">
        <v>1944</v>
      </c>
      <c r="D28">
        <v>1</v>
      </c>
      <c r="E28">
        <v>1</v>
      </c>
      <c r="F28">
        <v>1</v>
      </c>
      <c r="G28" s="13">
        <v>34866</v>
      </c>
      <c r="H28">
        <v>0.34</v>
      </c>
      <c r="I28" t="s">
        <v>5411</v>
      </c>
      <c r="J28" t="s">
        <v>5411</v>
      </c>
      <c r="K28" s="46">
        <v>0.34299999999999997</v>
      </c>
      <c r="L28" s="46"/>
      <c r="M28" s="22"/>
      <c r="N28" s="52">
        <f t="shared" si="3"/>
        <v>-2.9999999999999472E-3</v>
      </c>
      <c r="O28" s="52" t="e">
        <f t="shared" si="4"/>
        <v>#VALUE!</v>
      </c>
      <c r="P28" s="52" t="e">
        <f t="shared" si="5"/>
        <v>#VALUE!</v>
      </c>
      <c r="Q28">
        <v>0</v>
      </c>
      <c r="R28" t="s">
        <v>5411</v>
      </c>
      <c r="S28" t="s">
        <v>5411</v>
      </c>
      <c r="T28" s="65">
        <v>0</v>
      </c>
      <c r="U28" s="46"/>
      <c r="V28" s="22"/>
      <c r="W28" s="52">
        <f t="shared" si="6"/>
        <v>0</v>
      </c>
      <c r="X28" s="52" t="e">
        <f t="shared" si="7"/>
        <v>#VALUE!</v>
      </c>
      <c r="Y28" s="52" t="e">
        <f t="shared" si="1"/>
        <v>#VALUE!</v>
      </c>
      <c r="Z28" t="s">
        <v>77</v>
      </c>
      <c r="AA28" t="s">
        <v>5411</v>
      </c>
      <c r="AB28" t="s">
        <v>5411</v>
      </c>
      <c r="AC28" s="61" t="s">
        <v>77</v>
      </c>
      <c r="AD28" s="61"/>
      <c r="AE28" s="22"/>
      <c r="AF28">
        <v>0</v>
      </c>
      <c r="AG28" t="s">
        <v>5411</v>
      </c>
      <c r="AH28" t="s">
        <v>5411</v>
      </c>
      <c r="AI28" s="65">
        <v>0</v>
      </c>
      <c r="AJ28" s="46"/>
      <c r="AK28" s="22"/>
      <c r="AL28" s="52">
        <f t="shared" si="8"/>
        <v>0</v>
      </c>
      <c r="AM28" s="52" t="e">
        <f t="shared" si="9"/>
        <v>#VALUE!</v>
      </c>
      <c r="AN28" s="52" t="e">
        <f t="shared" si="2"/>
        <v>#VALUE!</v>
      </c>
      <c r="AO28">
        <v>0.31</v>
      </c>
      <c r="AP28" s="46">
        <v>0.309</v>
      </c>
      <c r="AQ28" s="52">
        <f t="shared" si="10"/>
        <v>1.0000000000000009E-3</v>
      </c>
    </row>
    <row r="29" spans="1:43" x14ac:dyDescent="0.25">
      <c r="A29" t="s">
        <v>5533</v>
      </c>
      <c r="B29" t="s">
        <v>1945</v>
      </c>
      <c r="D29">
        <v>1</v>
      </c>
      <c r="E29">
        <v>1</v>
      </c>
      <c r="F29">
        <v>1</v>
      </c>
      <c r="G29" s="13">
        <v>34866</v>
      </c>
      <c r="H29">
        <v>0</v>
      </c>
      <c r="I29" t="s">
        <v>5411</v>
      </c>
      <c r="J29" t="s">
        <v>5411</v>
      </c>
      <c r="K29" s="65">
        <v>0</v>
      </c>
      <c r="L29" s="46"/>
      <c r="M29" s="22"/>
      <c r="N29" s="52">
        <f t="shared" si="3"/>
        <v>0</v>
      </c>
      <c r="O29" s="52" t="e">
        <f t="shared" si="4"/>
        <v>#VALUE!</v>
      </c>
      <c r="P29" s="52" t="e">
        <f t="shared" si="5"/>
        <v>#VALUE!</v>
      </c>
      <c r="Q29">
        <v>0</v>
      </c>
      <c r="R29" t="s">
        <v>5411</v>
      </c>
      <c r="S29" t="s">
        <v>5411</v>
      </c>
      <c r="T29" s="65">
        <v>0</v>
      </c>
      <c r="U29" s="46"/>
      <c r="V29" s="22"/>
      <c r="W29" s="52">
        <f t="shared" si="6"/>
        <v>0</v>
      </c>
      <c r="X29" s="52" t="e">
        <f t="shared" si="7"/>
        <v>#VALUE!</v>
      </c>
      <c r="Y29" s="52" t="e">
        <f t="shared" si="1"/>
        <v>#VALUE!</v>
      </c>
      <c r="Z29" t="s">
        <v>77</v>
      </c>
      <c r="AA29" t="s">
        <v>5411</v>
      </c>
      <c r="AB29" t="s">
        <v>5411</v>
      </c>
      <c r="AC29" s="61" t="s">
        <v>77</v>
      </c>
      <c r="AD29" s="61"/>
      <c r="AE29" s="22"/>
      <c r="AF29">
        <v>0</v>
      </c>
      <c r="AG29" t="s">
        <v>5411</v>
      </c>
      <c r="AH29" t="s">
        <v>5411</v>
      </c>
      <c r="AI29" s="65">
        <v>0</v>
      </c>
      <c r="AJ29" s="46"/>
      <c r="AK29" s="22"/>
      <c r="AL29" s="52">
        <f t="shared" si="8"/>
        <v>0</v>
      </c>
      <c r="AM29" s="52" t="e">
        <f t="shared" si="9"/>
        <v>#VALUE!</v>
      </c>
      <c r="AN29" s="52" t="e">
        <f t="shared" si="2"/>
        <v>#VALUE!</v>
      </c>
      <c r="AO29">
        <v>0</v>
      </c>
      <c r="AP29" s="65">
        <v>0</v>
      </c>
      <c r="AQ29" s="52">
        <f t="shared" si="10"/>
        <v>0</v>
      </c>
    </row>
    <row r="30" spans="1:43" x14ac:dyDescent="0.25">
      <c r="A30" t="s">
        <v>5533</v>
      </c>
      <c r="B30" t="s">
        <v>1946</v>
      </c>
      <c r="D30">
        <v>1</v>
      </c>
      <c r="E30">
        <v>1</v>
      </c>
      <c r="F30">
        <v>1</v>
      </c>
      <c r="G30" s="13">
        <v>34866</v>
      </c>
      <c r="H30">
        <v>2.5</v>
      </c>
      <c r="I30" t="s">
        <v>5411</v>
      </c>
      <c r="J30" t="s">
        <v>5411</v>
      </c>
      <c r="K30" s="46">
        <v>2.4990000000000001</v>
      </c>
      <c r="L30" s="46"/>
      <c r="M30" s="22"/>
      <c r="N30" s="52">
        <f t="shared" si="3"/>
        <v>9.9999999999988987E-4</v>
      </c>
      <c r="O30" s="52" t="e">
        <f t="shared" si="4"/>
        <v>#VALUE!</v>
      </c>
      <c r="P30" s="52" t="e">
        <f t="shared" si="5"/>
        <v>#VALUE!</v>
      </c>
      <c r="Q30">
        <v>1.24</v>
      </c>
      <c r="R30" t="s">
        <v>5411</v>
      </c>
      <c r="S30" t="s">
        <v>5411</v>
      </c>
      <c r="T30" s="46">
        <v>1.2430000000000001</v>
      </c>
      <c r="U30" s="46"/>
      <c r="V30" s="22"/>
      <c r="W30" s="52">
        <f t="shared" si="6"/>
        <v>-3.0000000000001137E-3</v>
      </c>
      <c r="X30" s="52" t="e">
        <f t="shared" si="7"/>
        <v>#VALUE!</v>
      </c>
      <c r="Y30" s="52" t="e">
        <f t="shared" si="1"/>
        <v>#VALUE!</v>
      </c>
      <c r="Z30" t="s">
        <v>77</v>
      </c>
      <c r="AA30" t="s">
        <v>5411</v>
      </c>
      <c r="AB30" t="s">
        <v>5411</v>
      </c>
      <c r="AC30" s="61" t="s">
        <v>77</v>
      </c>
      <c r="AD30" s="61"/>
      <c r="AE30" s="22"/>
      <c r="AF30">
        <v>0</v>
      </c>
      <c r="AG30" t="s">
        <v>5411</v>
      </c>
      <c r="AH30" t="s">
        <v>5411</v>
      </c>
      <c r="AI30" s="65">
        <v>0</v>
      </c>
      <c r="AJ30" s="46"/>
      <c r="AK30" s="22"/>
      <c r="AL30" s="52">
        <f t="shared" si="8"/>
        <v>0</v>
      </c>
      <c r="AM30" s="52" t="e">
        <f t="shared" si="9"/>
        <v>#VALUE!</v>
      </c>
      <c r="AN30" s="52" t="e">
        <f t="shared" si="2"/>
        <v>#VALUE!</v>
      </c>
      <c r="AO30">
        <v>0.95</v>
      </c>
      <c r="AP30" s="46">
        <v>0.94900000000000007</v>
      </c>
      <c r="AQ30" s="52">
        <f t="shared" si="10"/>
        <v>9.9999999999988987E-4</v>
      </c>
    </row>
    <row r="31" spans="1:43" x14ac:dyDescent="0.25">
      <c r="A31" t="s">
        <v>5533</v>
      </c>
      <c r="B31" t="s">
        <v>1947</v>
      </c>
      <c r="D31">
        <v>1</v>
      </c>
      <c r="E31">
        <v>1</v>
      </c>
      <c r="F31">
        <v>1</v>
      </c>
      <c r="G31" s="13">
        <v>34866</v>
      </c>
      <c r="H31">
        <v>1.1000000000000001</v>
      </c>
      <c r="I31" t="s">
        <v>5411</v>
      </c>
      <c r="J31" t="s">
        <v>5411</v>
      </c>
      <c r="K31" s="46">
        <v>1.1000000000000001</v>
      </c>
      <c r="L31" s="46"/>
      <c r="M31" s="22"/>
      <c r="N31" s="52">
        <f t="shared" si="3"/>
        <v>0</v>
      </c>
      <c r="O31" s="52" t="e">
        <f t="shared" si="4"/>
        <v>#VALUE!</v>
      </c>
      <c r="P31" s="52" t="e">
        <f t="shared" si="5"/>
        <v>#VALUE!</v>
      </c>
      <c r="Q31">
        <v>1.05</v>
      </c>
      <c r="R31" t="s">
        <v>5411</v>
      </c>
      <c r="S31" t="s">
        <v>5411</v>
      </c>
      <c r="T31" s="46">
        <v>1.052</v>
      </c>
      <c r="U31" s="46"/>
      <c r="V31" s="22"/>
      <c r="W31" s="52">
        <f t="shared" si="6"/>
        <v>-2.0000000000000018E-3</v>
      </c>
      <c r="X31" s="52" t="e">
        <f t="shared" si="7"/>
        <v>#VALUE!</v>
      </c>
      <c r="Y31" s="52" t="e">
        <f t="shared" si="1"/>
        <v>#VALUE!</v>
      </c>
      <c r="Z31" t="s">
        <v>77</v>
      </c>
      <c r="AA31" t="s">
        <v>5411</v>
      </c>
      <c r="AB31" t="s">
        <v>5411</v>
      </c>
      <c r="AC31" s="61" t="s">
        <v>77</v>
      </c>
      <c r="AD31" s="61"/>
      <c r="AE31" s="22"/>
      <c r="AF31">
        <v>0</v>
      </c>
      <c r="AG31" t="s">
        <v>5411</v>
      </c>
      <c r="AH31" t="s">
        <v>5411</v>
      </c>
      <c r="AI31" s="65">
        <v>0</v>
      </c>
      <c r="AJ31" s="46"/>
      <c r="AK31" s="22"/>
      <c r="AL31" s="52">
        <f t="shared" si="8"/>
        <v>0</v>
      </c>
      <c r="AM31" s="52" t="e">
        <f t="shared" si="9"/>
        <v>#VALUE!</v>
      </c>
      <c r="AN31" s="52" t="e">
        <f t="shared" si="2"/>
        <v>#VALUE!</v>
      </c>
      <c r="AO31">
        <v>0.37</v>
      </c>
      <c r="AP31" s="46">
        <v>0.36899999999999999</v>
      </c>
      <c r="AQ31" s="52">
        <f t="shared" si="10"/>
        <v>1.0000000000000009E-3</v>
      </c>
    </row>
    <row r="32" spans="1:43" x14ac:dyDescent="0.25">
      <c r="A32" t="s">
        <v>5533</v>
      </c>
      <c r="B32" t="s">
        <v>1948</v>
      </c>
      <c r="D32">
        <v>1</v>
      </c>
      <c r="E32">
        <v>1</v>
      </c>
      <c r="F32">
        <v>1</v>
      </c>
      <c r="G32" s="13">
        <v>34866</v>
      </c>
      <c r="H32">
        <v>1.59</v>
      </c>
      <c r="I32" t="s">
        <v>5411</v>
      </c>
      <c r="J32" t="s">
        <v>5411</v>
      </c>
      <c r="K32" s="46">
        <v>1.5909999999999997</v>
      </c>
      <c r="L32" s="46"/>
      <c r="M32" s="22"/>
      <c r="N32" s="52">
        <f t="shared" si="3"/>
        <v>-9.9999999999966782E-4</v>
      </c>
      <c r="O32" s="52" t="e">
        <f t="shared" si="4"/>
        <v>#VALUE!</v>
      </c>
      <c r="P32" s="52" t="e">
        <f t="shared" si="5"/>
        <v>#VALUE!</v>
      </c>
      <c r="Q32">
        <v>0.98</v>
      </c>
      <c r="R32" t="s">
        <v>5411</v>
      </c>
      <c r="S32" t="s">
        <v>5411</v>
      </c>
      <c r="T32" s="46">
        <v>0.97799999999999998</v>
      </c>
      <c r="U32" s="46"/>
      <c r="V32" s="22"/>
      <c r="W32" s="52">
        <f t="shared" si="6"/>
        <v>2.0000000000000018E-3</v>
      </c>
      <c r="X32" s="52" t="e">
        <f t="shared" si="7"/>
        <v>#VALUE!</v>
      </c>
      <c r="Y32" s="52" t="e">
        <f t="shared" si="1"/>
        <v>#VALUE!</v>
      </c>
      <c r="Z32" t="s">
        <v>77</v>
      </c>
      <c r="AA32" t="s">
        <v>5411</v>
      </c>
      <c r="AB32" t="s">
        <v>5411</v>
      </c>
      <c r="AC32" s="61" t="s">
        <v>77</v>
      </c>
      <c r="AD32" s="61"/>
      <c r="AE32" s="22"/>
      <c r="AF32">
        <v>0</v>
      </c>
      <c r="AG32" t="s">
        <v>5411</v>
      </c>
      <c r="AH32" t="s">
        <v>5411</v>
      </c>
      <c r="AI32" s="65">
        <v>0</v>
      </c>
      <c r="AJ32" s="46"/>
      <c r="AK32" s="22"/>
      <c r="AL32" s="52">
        <f t="shared" si="8"/>
        <v>0</v>
      </c>
      <c r="AM32" s="52" t="e">
        <f t="shared" si="9"/>
        <v>#VALUE!</v>
      </c>
      <c r="AN32" s="52" t="e">
        <f t="shared" si="2"/>
        <v>#VALUE!</v>
      </c>
      <c r="AO32">
        <v>0.32</v>
      </c>
      <c r="AP32" s="46">
        <v>0.32400000000000001</v>
      </c>
      <c r="AQ32" s="52">
        <f t="shared" si="10"/>
        <v>-4.0000000000000036E-3</v>
      </c>
    </row>
    <row r="33" spans="1:43" x14ac:dyDescent="0.25">
      <c r="A33" t="s">
        <v>5533</v>
      </c>
      <c r="B33" t="s">
        <v>1949</v>
      </c>
      <c r="D33">
        <v>1</v>
      </c>
      <c r="E33">
        <v>1</v>
      </c>
      <c r="F33">
        <v>1</v>
      </c>
      <c r="G33" s="13">
        <v>34866</v>
      </c>
      <c r="H33">
        <v>1.35</v>
      </c>
      <c r="I33" t="s">
        <v>5411</v>
      </c>
      <c r="J33" t="s">
        <v>5411</v>
      </c>
      <c r="K33" s="46">
        <v>1.3460000000000001</v>
      </c>
      <c r="L33" s="46"/>
      <c r="M33" s="22"/>
      <c r="N33" s="52">
        <f t="shared" si="3"/>
        <v>4.0000000000000036E-3</v>
      </c>
      <c r="O33" s="52" t="e">
        <f t="shared" si="4"/>
        <v>#VALUE!</v>
      </c>
      <c r="P33" s="52" t="e">
        <f t="shared" si="5"/>
        <v>#VALUE!</v>
      </c>
      <c r="Q33">
        <v>1.86</v>
      </c>
      <c r="R33" t="s">
        <v>5411</v>
      </c>
      <c r="S33" t="s">
        <v>5411</v>
      </c>
      <c r="T33" s="46">
        <v>1.8559999999999999</v>
      </c>
      <c r="U33" s="46"/>
      <c r="V33" s="22"/>
      <c r="W33" s="52">
        <f t="shared" si="6"/>
        <v>4.0000000000002256E-3</v>
      </c>
      <c r="X33" s="52" t="e">
        <f t="shared" si="7"/>
        <v>#VALUE!</v>
      </c>
      <c r="Y33" s="52" t="e">
        <f t="shared" si="1"/>
        <v>#VALUE!</v>
      </c>
      <c r="Z33" t="s">
        <v>77</v>
      </c>
      <c r="AA33" t="s">
        <v>5411</v>
      </c>
      <c r="AB33" t="s">
        <v>5411</v>
      </c>
      <c r="AC33" s="61" t="s">
        <v>77</v>
      </c>
      <c r="AD33" s="61"/>
      <c r="AE33" s="22"/>
      <c r="AF33">
        <v>0</v>
      </c>
      <c r="AG33" t="s">
        <v>5411</v>
      </c>
      <c r="AH33" t="s">
        <v>5411</v>
      </c>
      <c r="AI33" s="65">
        <v>0</v>
      </c>
      <c r="AJ33" s="46"/>
      <c r="AK33" s="22"/>
      <c r="AL33" s="52">
        <f t="shared" si="8"/>
        <v>0</v>
      </c>
      <c r="AM33" s="52" t="e">
        <f t="shared" si="9"/>
        <v>#VALUE!</v>
      </c>
      <c r="AN33" s="52" t="e">
        <f t="shared" si="2"/>
        <v>#VALUE!</v>
      </c>
      <c r="AO33">
        <v>1.2</v>
      </c>
      <c r="AP33" s="46">
        <v>1.202</v>
      </c>
      <c r="AQ33" s="52">
        <f t="shared" si="10"/>
        <v>-2.0000000000000018E-3</v>
      </c>
    </row>
    <row r="34" spans="1:43" x14ac:dyDescent="0.25">
      <c r="A34" t="s">
        <v>5533</v>
      </c>
      <c r="B34" t="s">
        <v>1950</v>
      </c>
      <c r="D34">
        <v>1</v>
      </c>
      <c r="E34">
        <v>1</v>
      </c>
      <c r="F34">
        <v>1</v>
      </c>
      <c r="G34" s="13">
        <v>34866</v>
      </c>
      <c r="H34">
        <v>1.58</v>
      </c>
      <c r="I34" t="s">
        <v>5411</v>
      </c>
      <c r="J34" t="s">
        <v>5411</v>
      </c>
      <c r="K34" s="46">
        <v>1.58</v>
      </c>
      <c r="L34" s="46"/>
      <c r="M34" s="22"/>
      <c r="N34" s="52">
        <f t="shared" si="3"/>
        <v>0</v>
      </c>
      <c r="O34" s="52" t="e">
        <f t="shared" si="4"/>
        <v>#VALUE!</v>
      </c>
      <c r="P34" s="52" t="e">
        <f t="shared" si="5"/>
        <v>#VALUE!</v>
      </c>
      <c r="Q34">
        <v>8.93</v>
      </c>
      <c r="R34" t="s">
        <v>5411</v>
      </c>
      <c r="S34" t="s">
        <v>5411</v>
      </c>
      <c r="T34" s="46">
        <v>8.9269999999999996</v>
      </c>
      <c r="U34" s="46"/>
      <c r="V34" s="22"/>
      <c r="W34" s="52">
        <f t="shared" si="6"/>
        <v>3.0000000000001137E-3</v>
      </c>
      <c r="X34" s="52" t="e">
        <f t="shared" si="7"/>
        <v>#VALUE!</v>
      </c>
      <c r="Y34" s="52" t="e">
        <f t="shared" si="1"/>
        <v>#VALUE!</v>
      </c>
      <c r="Z34" t="s">
        <v>77</v>
      </c>
      <c r="AA34" t="s">
        <v>5411</v>
      </c>
      <c r="AB34" t="s">
        <v>5411</v>
      </c>
      <c r="AC34" s="61" t="s">
        <v>77</v>
      </c>
      <c r="AD34" s="61"/>
      <c r="AE34" s="22"/>
      <c r="AF34">
        <v>0</v>
      </c>
      <c r="AG34" t="s">
        <v>5411</v>
      </c>
      <c r="AH34" t="s">
        <v>5411</v>
      </c>
      <c r="AI34" s="65">
        <v>0</v>
      </c>
      <c r="AJ34" s="46"/>
      <c r="AK34" s="22"/>
      <c r="AL34" s="52">
        <f t="shared" si="8"/>
        <v>0</v>
      </c>
      <c r="AM34" s="52" t="e">
        <f t="shared" si="9"/>
        <v>#VALUE!</v>
      </c>
      <c r="AN34" s="52" t="e">
        <f t="shared" si="2"/>
        <v>#VALUE!</v>
      </c>
      <c r="AO34">
        <v>0.42</v>
      </c>
      <c r="AP34" s="46">
        <v>0.42099999999999993</v>
      </c>
      <c r="AQ34" s="52">
        <f t="shared" si="10"/>
        <v>-9.9999999999994538E-4</v>
      </c>
    </row>
    <row r="35" spans="1:43" x14ac:dyDescent="0.25">
      <c r="A35" t="s">
        <v>5533</v>
      </c>
      <c r="B35" t="s">
        <v>1951</v>
      </c>
      <c r="D35">
        <v>1</v>
      </c>
      <c r="E35">
        <v>1</v>
      </c>
      <c r="F35">
        <v>1</v>
      </c>
      <c r="G35" s="13">
        <v>34866</v>
      </c>
      <c r="H35">
        <v>2.06</v>
      </c>
      <c r="I35" t="s">
        <v>5411</v>
      </c>
      <c r="J35" t="s">
        <v>5411</v>
      </c>
      <c r="K35" s="46">
        <v>2.0609999999999999</v>
      </c>
      <c r="L35" s="46"/>
      <c r="M35" s="22"/>
      <c r="N35" s="52">
        <f t="shared" si="3"/>
        <v>-9.9999999999988987E-4</v>
      </c>
      <c r="O35" s="52" t="e">
        <f t="shared" si="4"/>
        <v>#VALUE!</v>
      </c>
      <c r="P35" s="52" t="e">
        <f t="shared" si="5"/>
        <v>#VALUE!</v>
      </c>
      <c r="Q35">
        <v>2.72</v>
      </c>
      <c r="R35" t="s">
        <v>5411</v>
      </c>
      <c r="S35" t="s">
        <v>5411</v>
      </c>
      <c r="T35" s="46">
        <v>2.7149999999999999</v>
      </c>
      <c r="U35" s="46"/>
      <c r="V35" s="22"/>
      <c r="W35" s="52">
        <f t="shared" si="6"/>
        <v>5.0000000000003375E-3</v>
      </c>
      <c r="X35" s="52" t="e">
        <f t="shared" si="7"/>
        <v>#VALUE!</v>
      </c>
      <c r="Y35" s="52" t="e">
        <f t="shared" si="1"/>
        <v>#VALUE!</v>
      </c>
      <c r="Z35" t="s">
        <v>77</v>
      </c>
      <c r="AA35" t="s">
        <v>5411</v>
      </c>
      <c r="AB35" t="s">
        <v>5411</v>
      </c>
      <c r="AC35" s="61" t="s">
        <v>77</v>
      </c>
      <c r="AD35" s="61"/>
      <c r="AE35" s="22"/>
      <c r="AF35">
        <v>0</v>
      </c>
      <c r="AG35" t="s">
        <v>5411</v>
      </c>
      <c r="AH35" t="s">
        <v>5411</v>
      </c>
      <c r="AI35" s="65">
        <v>0</v>
      </c>
      <c r="AJ35" s="46"/>
      <c r="AK35" s="22"/>
      <c r="AL35" s="52">
        <f t="shared" si="8"/>
        <v>0</v>
      </c>
      <c r="AM35" s="52" t="e">
        <f t="shared" si="9"/>
        <v>#VALUE!</v>
      </c>
      <c r="AN35" s="52" t="e">
        <f t="shared" si="2"/>
        <v>#VALUE!</v>
      </c>
      <c r="AO35">
        <v>0.28000000000000003</v>
      </c>
      <c r="AP35" s="46">
        <v>0.28299999999999997</v>
      </c>
      <c r="AQ35" s="52">
        <f t="shared" si="10"/>
        <v>-2.9999999999999472E-3</v>
      </c>
    </row>
    <row r="36" spans="1:43" x14ac:dyDescent="0.25">
      <c r="A36" t="s">
        <v>5533</v>
      </c>
      <c r="B36" t="s">
        <v>1952</v>
      </c>
      <c r="D36">
        <v>1</v>
      </c>
      <c r="E36">
        <v>1</v>
      </c>
      <c r="F36">
        <v>1</v>
      </c>
      <c r="G36" s="13">
        <v>34866</v>
      </c>
      <c r="H36">
        <v>0.98</v>
      </c>
      <c r="I36" t="s">
        <v>5411</v>
      </c>
      <c r="J36" t="s">
        <v>5411</v>
      </c>
      <c r="K36" s="46">
        <v>0.98399999999999999</v>
      </c>
      <c r="L36" s="46"/>
      <c r="M36" s="22"/>
      <c r="N36" s="52">
        <f t="shared" si="3"/>
        <v>-4.0000000000000036E-3</v>
      </c>
      <c r="O36" s="52" t="e">
        <f t="shared" si="4"/>
        <v>#VALUE!</v>
      </c>
      <c r="P36" s="52" t="e">
        <f t="shared" si="5"/>
        <v>#VALUE!</v>
      </c>
      <c r="Q36">
        <v>0.87</v>
      </c>
      <c r="R36" t="s">
        <v>5411</v>
      </c>
      <c r="S36" t="s">
        <v>5411</v>
      </c>
      <c r="T36" s="46">
        <v>0.86899999999999999</v>
      </c>
      <c r="U36" s="46"/>
      <c r="V36" s="22"/>
      <c r="W36" s="52">
        <f t="shared" si="6"/>
        <v>1.0000000000000009E-3</v>
      </c>
      <c r="X36" s="52" t="e">
        <f t="shared" si="7"/>
        <v>#VALUE!</v>
      </c>
      <c r="Y36" s="52" t="e">
        <f t="shared" si="1"/>
        <v>#VALUE!</v>
      </c>
      <c r="Z36" t="s">
        <v>77</v>
      </c>
      <c r="AA36" t="s">
        <v>5411</v>
      </c>
      <c r="AB36" t="s">
        <v>5411</v>
      </c>
      <c r="AC36" s="61" t="s">
        <v>77</v>
      </c>
      <c r="AD36" s="61"/>
      <c r="AE36" s="22"/>
      <c r="AF36">
        <v>0</v>
      </c>
      <c r="AG36" t="s">
        <v>5411</v>
      </c>
      <c r="AH36" t="s">
        <v>5411</v>
      </c>
      <c r="AI36" s="65">
        <v>0</v>
      </c>
      <c r="AJ36" s="46"/>
      <c r="AK36" s="22"/>
      <c r="AL36" s="52">
        <f t="shared" si="8"/>
        <v>0</v>
      </c>
      <c r="AM36" s="52" t="e">
        <f t="shared" si="9"/>
        <v>#VALUE!</v>
      </c>
      <c r="AN36" s="52" t="e">
        <f t="shared" si="2"/>
        <v>#VALUE!</v>
      </c>
      <c r="AO36">
        <v>0.18</v>
      </c>
      <c r="AP36" s="46">
        <v>0.17499999999999999</v>
      </c>
      <c r="AQ36" s="52">
        <f t="shared" si="10"/>
        <v>5.0000000000000044E-3</v>
      </c>
    </row>
    <row r="37" spans="1:43" x14ac:dyDescent="0.25">
      <c r="A37" t="s">
        <v>5533</v>
      </c>
      <c r="B37" t="s">
        <v>1953</v>
      </c>
      <c r="D37">
        <v>1</v>
      </c>
      <c r="E37">
        <v>1</v>
      </c>
      <c r="F37">
        <v>1</v>
      </c>
      <c r="G37" s="13">
        <v>34866</v>
      </c>
      <c r="H37">
        <v>0.1</v>
      </c>
      <c r="I37" t="s">
        <v>5411</v>
      </c>
      <c r="J37" t="s">
        <v>5411</v>
      </c>
      <c r="K37" s="46">
        <v>0.1</v>
      </c>
      <c r="L37" s="46"/>
      <c r="M37" s="22"/>
      <c r="N37" s="52">
        <f t="shared" si="3"/>
        <v>0</v>
      </c>
      <c r="O37" s="52" t="e">
        <f t="shared" si="4"/>
        <v>#VALUE!</v>
      </c>
      <c r="P37" s="52" t="e">
        <f t="shared" si="5"/>
        <v>#VALUE!</v>
      </c>
      <c r="Q37">
        <v>0</v>
      </c>
      <c r="R37" t="s">
        <v>5411</v>
      </c>
      <c r="S37" t="s">
        <v>5411</v>
      </c>
      <c r="T37" s="65">
        <v>0</v>
      </c>
      <c r="U37" s="46"/>
      <c r="V37" s="22"/>
      <c r="W37" s="52">
        <f t="shared" si="6"/>
        <v>0</v>
      </c>
      <c r="X37" s="52" t="e">
        <f t="shared" si="7"/>
        <v>#VALUE!</v>
      </c>
      <c r="Y37" s="52" t="e">
        <f t="shared" si="1"/>
        <v>#VALUE!</v>
      </c>
      <c r="Z37" t="s">
        <v>77</v>
      </c>
      <c r="AA37" t="s">
        <v>5411</v>
      </c>
      <c r="AB37" t="s">
        <v>5411</v>
      </c>
      <c r="AC37" s="61" t="s">
        <v>77</v>
      </c>
      <c r="AD37" s="61"/>
      <c r="AE37" s="22"/>
      <c r="AF37">
        <v>0</v>
      </c>
      <c r="AG37" t="s">
        <v>5411</v>
      </c>
      <c r="AH37" t="s">
        <v>5411</v>
      </c>
      <c r="AI37" s="65">
        <v>0</v>
      </c>
      <c r="AJ37" s="46"/>
      <c r="AK37" s="22"/>
      <c r="AL37" s="52">
        <f t="shared" si="8"/>
        <v>0</v>
      </c>
      <c r="AM37" s="52" t="e">
        <f t="shared" si="9"/>
        <v>#VALUE!</v>
      </c>
      <c r="AN37" s="52" t="e">
        <f t="shared" si="2"/>
        <v>#VALUE!</v>
      </c>
      <c r="AO37">
        <v>0.02</v>
      </c>
      <c r="AP37" s="46">
        <v>1.7999999999999999E-2</v>
      </c>
      <c r="AQ37" s="52">
        <f t="shared" si="10"/>
        <v>2.0000000000000018E-3</v>
      </c>
    </row>
    <row r="38" spans="1:43" x14ac:dyDescent="0.25">
      <c r="A38" t="s">
        <v>5533</v>
      </c>
      <c r="B38" t="s">
        <v>1954</v>
      </c>
      <c r="D38">
        <v>1</v>
      </c>
      <c r="E38">
        <v>1</v>
      </c>
      <c r="F38">
        <v>1</v>
      </c>
      <c r="G38" s="13">
        <v>34866</v>
      </c>
      <c r="H38">
        <v>0.63</v>
      </c>
      <c r="I38" t="s">
        <v>5411</v>
      </c>
      <c r="J38" t="s">
        <v>5411</v>
      </c>
      <c r="K38" s="46">
        <v>0.625</v>
      </c>
      <c r="L38" s="46"/>
      <c r="M38" s="22"/>
      <c r="N38" s="52">
        <f t="shared" si="3"/>
        <v>5.0000000000000044E-3</v>
      </c>
      <c r="O38" s="52" t="e">
        <f t="shared" si="4"/>
        <v>#VALUE!</v>
      </c>
      <c r="P38" s="52" t="e">
        <f t="shared" si="5"/>
        <v>#VALUE!</v>
      </c>
      <c r="Q38">
        <v>1.76</v>
      </c>
      <c r="R38" t="s">
        <v>5411</v>
      </c>
      <c r="S38" t="s">
        <v>5411</v>
      </c>
      <c r="T38" s="46">
        <v>1.7589999999999999</v>
      </c>
      <c r="U38" s="46"/>
      <c r="V38" s="22"/>
      <c r="W38" s="52">
        <f t="shared" si="6"/>
        <v>1.0000000000001119E-3</v>
      </c>
      <c r="X38" s="52" t="e">
        <f t="shared" si="7"/>
        <v>#VALUE!</v>
      </c>
      <c r="Y38" s="52" t="e">
        <f t="shared" si="1"/>
        <v>#VALUE!</v>
      </c>
      <c r="Z38" t="s">
        <v>77</v>
      </c>
      <c r="AA38" t="s">
        <v>5411</v>
      </c>
      <c r="AB38" t="s">
        <v>5411</v>
      </c>
      <c r="AC38" s="61" t="s">
        <v>77</v>
      </c>
      <c r="AD38" s="61"/>
      <c r="AE38" s="22"/>
      <c r="AF38">
        <v>0</v>
      </c>
      <c r="AG38" t="s">
        <v>5411</v>
      </c>
      <c r="AH38" t="s">
        <v>5411</v>
      </c>
      <c r="AI38" s="65">
        <v>0</v>
      </c>
      <c r="AJ38" s="46"/>
      <c r="AK38" s="22"/>
      <c r="AL38" s="52">
        <f t="shared" si="8"/>
        <v>0</v>
      </c>
      <c r="AM38" s="52" t="e">
        <f t="shared" si="9"/>
        <v>#VALUE!</v>
      </c>
      <c r="AN38" s="52" t="e">
        <f t="shared" si="2"/>
        <v>#VALUE!</v>
      </c>
      <c r="AO38">
        <v>0.75</v>
      </c>
      <c r="AP38" s="46">
        <v>0.75300000000000011</v>
      </c>
      <c r="AQ38" s="52">
        <f t="shared" si="10"/>
        <v>-3.0000000000001137E-3</v>
      </c>
    </row>
    <row r="39" spans="1:43" x14ac:dyDescent="0.25">
      <c r="A39" t="s">
        <v>5533</v>
      </c>
      <c r="B39" t="s">
        <v>1955</v>
      </c>
      <c r="D39">
        <v>1</v>
      </c>
      <c r="E39">
        <v>1</v>
      </c>
      <c r="F39">
        <v>1</v>
      </c>
      <c r="G39" s="13">
        <v>34866</v>
      </c>
      <c r="H39">
        <v>0.28000000000000003</v>
      </c>
      <c r="I39" t="s">
        <v>5411</v>
      </c>
      <c r="J39" t="s">
        <v>5411</v>
      </c>
      <c r="K39" s="46">
        <v>0.27800000000000002</v>
      </c>
      <c r="L39" s="46"/>
      <c r="M39" s="22"/>
      <c r="N39" s="52">
        <f t="shared" si="3"/>
        <v>2.0000000000000018E-3</v>
      </c>
      <c r="O39" s="52" t="e">
        <f t="shared" si="4"/>
        <v>#VALUE!</v>
      </c>
      <c r="P39" s="52" t="e">
        <f t="shared" si="5"/>
        <v>#VALUE!</v>
      </c>
      <c r="Q39">
        <v>1.22</v>
      </c>
      <c r="R39" t="s">
        <v>5411</v>
      </c>
      <c r="S39" t="s">
        <v>5411</v>
      </c>
      <c r="T39" s="46">
        <v>1.2240000000000002</v>
      </c>
      <c r="U39" s="46"/>
      <c r="V39" s="22"/>
      <c r="W39" s="52">
        <f t="shared" si="6"/>
        <v>-4.0000000000002256E-3</v>
      </c>
      <c r="X39" s="52" t="e">
        <f t="shared" si="7"/>
        <v>#VALUE!</v>
      </c>
      <c r="Y39" s="52" t="e">
        <f t="shared" si="1"/>
        <v>#VALUE!</v>
      </c>
      <c r="Z39" t="s">
        <v>77</v>
      </c>
      <c r="AA39" t="s">
        <v>5411</v>
      </c>
      <c r="AB39" t="s">
        <v>5411</v>
      </c>
      <c r="AC39" s="61" t="s">
        <v>77</v>
      </c>
      <c r="AD39" s="61"/>
      <c r="AE39" s="22"/>
      <c r="AF39">
        <v>0</v>
      </c>
      <c r="AG39" t="s">
        <v>5411</v>
      </c>
      <c r="AH39" t="s">
        <v>5411</v>
      </c>
      <c r="AI39" s="65">
        <v>0</v>
      </c>
      <c r="AJ39" s="46"/>
      <c r="AK39" s="22"/>
      <c r="AL39" s="52">
        <f t="shared" si="8"/>
        <v>0</v>
      </c>
      <c r="AM39" s="52" t="e">
        <f t="shared" si="9"/>
        <v>#VALUE!</v>
      </c>
      <c r="AN39" s="52" t="e">
        <f t="shared" si="2"/>
        <v>#VALUE!</v>
      </c>
      <c r="AO39">
        <v>0.47</v>
      </c>
      <c r="AP39" s="46">
        <v>0.46800000000000008</v>
      </c>
      <c r="AQ39" s="52">
        <f t="shared" si="10"/>
        <v>1.9999999999998908E-3</v>
      </c>
    </row>
    <row r="40" spans="1:43" x14ac:dyDescent="0.25">
      <c r="A40" t="s">
        <v>5533</v>
      </c>
      <c r="B40" t="s">
        <v>1956</v>
      </c>
      <c r="D40">
        <v>1</v>
      </c>
      <c r="E40">
        <v>1</v>
      </c>
      <c r="F40">
        <v>1</v>
      </c>
      <c r="G40" s="13">
        <v>34866</v>
      </c>
      <c r="H40">
        <v>1.2</v>
      </c>
      <c r="I40" t="s">
        <v>5411</v>
      </c>
      <c r="J40" t="s">
        <v>5411</v>
      </c>
      <c r="K40" s="46">
        <v>1.198</v>
      </c>
      <c r="L40" s="46"/>
      <c r="M40" s="22"/>
      <c r="N40" s="52">
        <f t="shared" si="3"/>
        <v>2.0000000000000018E-3</v>
      </c>
      <c r="O40" s="52" t="e">
        <f t="shared" si="4"/>
        <v>#VALUE!</v>
      </c>
      <c r="P40" s="52" t="e">
        <f t="shared" si="5"/>
        <v>#VALUE!</v>
      </c>
      <c r="Q40">
        <v>1.36</v>
      </c>
      <c r="R40" t="s">
        <v>5411</v>
      </c>
      <c r="S40" t="s">
        <v>5411</v>
      </c>
      <c r="T40" s="46">
        <v>1.3639999999999999</v>
      </c>
      <c r="U40" s="46"/>
      <c r="V40" s="22"/>
      <c r="W40" s="52">
        <f t="shared" si="6"/>
        <v>-3.9999999999997815E-3</v>
      </c>
      <c r="X40" s="52" t="e">
        <f t="shared" si="7"/>
        <v>#VALUE!</v>
      </c>
      <c r="Y40" s="52" t="e">
        <f t="shared" si="1"/>
        <v>#VALUE!</v>
      </c>
      <c r="Z40" t="s">
        <v>77</v>
      </c>
      <c r="AA40" t="s">
        <v>5411</v>
      </c>
      <c r="AB40" t="s">
        <v>5411</v>
      </c>
      <c r="AC40" s="61" t="s">
        <v>77</v>
      </c>
      <c r="AD40" s="61"/>
      <c r="AE40" s="22"/>
      <c r="AF40">
        <v>0</v>
      </c>
      <c r="AG40" t="s">
        <v>5411</v>
      </c>
      <c r="AH40" t="s">
        <v>5411</v>
      </c>
      <c r="AI40" s="65">
        <v>0</v>
      </c>
      <c r="AJ40" s="46"/>
      <c r="AK40" s="22"/>
      <c r="AL40" s="52">
        <f t="shared" si="8"/>
        <v>0</v>
      </c>
      <c r="AM40" s="52" t="e">
        <f t="shared" si="9"/>
        <v>#VALUE!</v>
      </c>
      <c r="AN40" s="52" t="e">
        <f t="shared" si="2"/>
        <v>#VALUE!</v>
      </c>
      <c r="AO40">
        <v>0.73</v>
      </c>
      <c r="AP40" s="46">
        <v>0.72900000000000009</v>
      </c>
      <c r="AQ40" s="52">
        <f t="shared" si="10"/>
        <v>9.9999999999988987E-4</v>
      </c>
    </row>
    <row r="41" spans="1:43" x14ac:dyDescent="0.25">
      <c r="A41" t="s">
        <v>5533</v>
      </c>
      <c r="B41" t="s">
        <v>1957</v>
      </c>
      <c r="D41">
        <v>1</v>
      </c>
      <c r="E41">
        <v>1</v>
      </c>
      <c r="F41">
        <v>1</v>
      </c>
      <c r="G41" s="13">
        <v>34866</v>
      </c>
      <c r="H41">
        <v>1.34</v>
      </c>
      <c r="I41" t="s">
        <v>5411</v>
      </c>
      <c r="J41" t="s">
        <v>5411</v>
      </c>
      <c r="K41" s="46">
        <v>1.335</v>
      </c>
      <c r="L41" s="46"/>
      <c r="M41" s="22"/>
      <c r="N41" s="52">
        <f t="shared" si="3"/>
        <v>5.0000000000001155E-3</v>
      </c>
      <c r="O41" s="52" t="e">
        <f t="shared" si="4"/>
        <v>#VALUE!</v>
      </c>
      <c r="P41" s="52" t="e">
        <f t="shared" si="5"/>
        <v>#VALUE!</v>
      </c>
      <c r="Q41">
        <v>1.84</v>
      </c>
      <c r="R41" t="s">
        <v>5411</v>
      </c>
      <c r="S41" t="s">
        <v>5411</v>
      </c>
      <c r="T41" s="46">
        <v>1.837</v>
      </c>
      <c r="U41" s="46"/>
      <c r="V41" s="22"/>
      <c r="W41" s="52">
        <f t="shared" si="6"/>
        <v>3.0000000000001137E-3</v>
      </c>
      <c r="X41" s="52" t="e">
        <f t="shared" si="7"/>
        <v>#VALUE!</v>
      </c>
      <c r="Y41" s="52" t="e">
        <f t="shared" si="1"/>
        <v>#VALUE!</v>
      </c>
      <c r="Z41" t="s">
        <v>77</v>
      </c>
      <c r="AA41" t="s">
        <v>5411</v>
      </c>
      <c r="AB41" t="s">
        <v>5411</v>
      </c>
      <c r="AC41" s="61" t="s">
        <v>77</v>
      </c>
      <c r="AD41" s="61"/>
      <c r="AE41" s="22"/>
      <c r="AF41">
        <v>0</v>
      </c>
      <c r="AG41" t="s">
        <v>5411</v>
      </c>
      <c r="AH41" t="s">
        <v>5411</v>
      </c>
      <c r="AI41" s="65">
        <v>0</v>
      </c>
      <c r="AJ41" s="46"/>
      <c r="AK41" s="22"/>
      <c r="AL41" s="52">
        <f t="shared" si="8"/>
        <v>0</v>
      </c>
      <c r="AM41" s="52" t="e">
        <f t="shared" si="9"/>
        <v>#VALUE!</v>
      </c>
      <c r="AN41" s="52" t="e">
        <f t="shared" si="2"/>
        <v>#VALUE!</v>
      </c>
      <c r="AO41">
        <v>1.03</v>
      </c>
      <c r="AP41" s="46">
        <v>1.026</v>
      </c>
      <c r="AQ41" s="52">
        <f t="shared" si="10"/>
        <v>4.0000000000000036E-3</v>
      </c>
    </row>
    <row r="42" spans="1:43" x14ac:dyDescent="0.25">
      <c r="A42" t="s">
        <v>5533</v>
      </c>
      <c r="B42" t="s">
        <v>1958</v>
      </c>
      <c r="D42">
        <v>1</v>
      </c>
      <c r="E42">
        <v>1</v>
      </c>
      <c r="F42">
        <v>1</v>
      </c>
      <c r="G42" s="13">
        <v>34866</v>
      </c>
      <c r="H42">
        <v>1.17</v>
      </c>
      <c r="I42" t="s">
        <v>5411</v>
      </c>
      <c r="J42" t="s">
        <v>5411</v>
      </c>
      <c r="K42" s="46">
        <v>1.171</v>
      </c>
      <c r="L42" s="46"/>
      <c r="M42" s="22"/>
      <c r="N42" s="52">
        <f t="shared" si="3"/>
        <v>-1.0000000000001119E-3</v>
      </c>
      <c r="O42" s="52" t="e">
        <f t="shared" si="4"/>
        <v>#VALUE!</v>
      </c>
      <c r="P42" s="52" t="e">
        <f t="shared" si="5"/>
        <v>#VALUE!</v>
      </c>
      <c r="Q42">
        <v>4.43</v>
      </c>
      <c r="R42" t="s">
        <v>5411</v>
      </c>
      <c r="S42" t="s">
        <v>5411</v>
      </c>
      <c r="T42" s="46">
        <v>4.4319999999999995</v>
      </c>
      <c r="U42" s="46"/>
      <c r="V42" s="22"/>
      <c r="W42" s="52">
        <f t="shared" si="6"/>
        <v>-1.9999999999997797E-3</v>
      </c>
      <c r="X42" s="52" t="e">
        <f t="shared" si="7"/>
        <v>#VALUE!</v>
      </c>
      <c r="Y42" s="52" t="e">
        <f t="shared" si="1"/>
        <v>#VALUE!</v>
      </c>
      <c r="Z42" t="s">
        <v>77</v>
      </c>
      <c r="AA42" t="s">
        <v>5411</v>
      </c>
      <c r="AB42" t="s">
        <v>5411</v>
      </c>
      <c r="AC42" s="61" t="s">
        <v>77</v>
      </c>
      <c r="AD42" s="61"/>
      <c r="AE42" s="22"/>
      <c r="AF42">
        <v>0</v>
      </c>
      <c r="AG42" t="s">
        <v>5411</v>
      </c>
      <c r="AH42" t="s">
        <v>5411</v>
      </c>
      <c r="AI42" s="65">
        <v>0</v>
      </c>
      <c r="AJ42" s="46"/>
      <c r="AK42" s="22"/>
      <c r="AL42" s="52">
        <f t="shared" si="8"/>
        <v>0</v>
      </c>
      <c r="AM42" s="52" t="e">
        <f t="shared" si="9"/>
        <v>#VALUE!</v>
      </c>
      <c r="AN42" s="52" t="e">
        <f t="shared" si="2"/>
        <v>#VALUE!</v>
      </c>
      <c r="AO42">
        <v>0.52</v>
      </c>
      <c r="AP42" s="46">
        <v>0.52200000000000002</v>
      </c>
      <c r="AQ42" s="52">
        <f t="shared" si="10"/>
        <v>-2.0000000000000018E-3</v>
      </c>
    </row>
    <row r="43" spans="1:43" x14ac:dyDescent="0.25">
      <c r="A43" t="s">
        <v>5533</v>
      </c>
      <c r="B43" t="s">
        <v>1959</v>
      </c>
      <c r="D43">
        <v>1</v>
      </c>
      <c r="E43">
        <v>1</v>
      </c>
      <c r="F43">
        <v>1</v>
      </c>
      <c r="G43" s="13">
        <v>34866</v>
      </c>
      <c r="H43">
        <v>0.56999999999999995</v>
      </c>
      <c r="I43" t="s">
        <v>5411</v>
      </c>
      <c r="J43" t="s">
        <v>5411</v>
      </c>
      <c r="K43" s="46">
        <v>0.56699999999999995</v>
      </c>
      <c r="L43" s="46"/>
      <c r="M43" s="22"/>
      <c r="N43" s="52">
        <f t="shared" si="3"/>
        <v>3.0000000000000027E-3</v>
      </c>
      <c r="O43" s="52" t="e">
        <f t="shared" si="4"/>
        <v>#VALUE!</v>
      </c>
      <c r="P43" s="52" t="e">
        <f t="shared" si="5"/>
        <v>#VALUE!</v>
      </c>
      <c r="Q43">
        <v>1.35</v>
      </c>
      <c r="R43" t="s">
        <v>5411</v>
      </c>
      <c r="S43" t="s">
        <v>5411</v>
      </c>
      <c r="T43" s="46">
        <v>1.351</v>
      </c>
      <c r="U43" s="46"/>
      <c r="V43" s="22"/>
      <c r="W43" s="52">
        <f t="shared" si="6"/>
        <v>-9.9999999999988987E-4</v>
      </c>
      <c r="X43" s="52" t="e">
        <f t="shared" si="7"/>
        <v>#VALUE!</v>
      </c>
      <c r="Y43" s="52" t="e">
        <f t="shared" si="1"/>
        <v>#VALUE!</v>
      </c>
      <c r="Z43" t="s">
        <v>77</v>
      </c>
      <c r="AA43" t="s">
        <v>5411</v>
      </c>
      <c r="AB43" t="s">
        <v>5411</v>
      </c>
      <c r="AC43" s="61" t="s">
        <v>77</v>
      </c>
      <c r="AD43" s="61"/>
      <c r="AE43" s="22"/>
      <c r="AF43">
        <v>0</v>
      </c>
      <c r="AG43" t="s">
        <v>5411</v>
      </c>
      <c r="AH43" t="s">
        <v>5411</v>
      </c>
      <c r="AI43" s="65">
        <v>0</v>
      </c>
      <c r="AJ43" s="46"/>
      <c r="AK43" s="22"/>
      <c r="AL43" s="52">
        <f t="shared" si="8"/>
        <v>0</v>
      </c>
      <c r="AM43" s="52" t="e">
        <f t="shared" si="9"/>
        <v>#VALUE!</v>
      </c>
      <c r="AN43" s="52" t="e">
        <f t="shared" si="2"/>
        <v>#VALUE!</v>
      </c>
      <c r="AO43">
        <v>0.37</v>
      </c>
      <c r="AP43" s="46">
        <v>0.36899999999999999</v>
      </c>
      <c r="AQ43" s="52">
        <f t="shared" si="10"/>
        <v>1.0000000000000009E-3</v>
      </c>
    </row>
    <row r="44" spans="1:43" x14ac:dyDescent="0.25">
      <c r="A44" t="s">
        <v>5533</v>
      </c>
      <c r="B44" t="s">
        <v>1960</v>
      </c>
      <c r="D44">
        <v>1</v>
      </c>
      <c r="E44">
        <v>1</v>
      </c>
      <c r="F44">
        <v>1</v>
      </c>
      <c r="G44" s="13">
        <v>34866</v>
      </c>
      <c r="H44">
        <v>0.59</v>
      </c>
      <c r="I44" t="s">
        <v>5411</v>
      </c>
      <c r="J44" t="s">
        <v>5411</v>
      </c>
      <c r="K44" s="46">
        <v>0.59299999999999997</v>
      </c>
      <c r="L44" s="46"/>
      <c r="M44" s="22"/>
      <c r="N44" s="52">
        <f t="shared" si="3"/>
        <v>-3.0000000000000027E-3</v>
      </c>
      <c r="O44" s="52" t="e">
        <f t="shared" si="4"/>
        <v>#VALUE!</v>
      </c>
      <c r="P44" s="52" t="e">
        <f t="shared" si="5"/>
        <v>#VALUE!</v>
      </c>
      <c r="Q44">
        <v>7.28</v>
      </c>
      <c r="R44" t="s">
        <v>5411</v>
      </c>
      <c r="S44" t="s">
        <v>5411</v>
      </c>
      <c r="T44" s="46">
        <v>7.2750000000000004</v>
      </c>
      <c r="U44" s="46"/>
      <c r="V44" s="22"/>
      <c r="W44" s="52">
        <f t="shared" si="6"/>
        <v>4.9999999999998934E-3</v>
      </c>
      <c r="X44" s="52" t="e">
        <f t="shared" si="7"/>
        <v>#VALUE!</v>
      </c>
      <c r="Y44" s="52" t="e">
        <f t="shared" si="1"/>
        <v>#VALUE!</v>
      </c>
      <c r="Z44" t="s">
        <v>77</v>
      </c>
      <c r="AA44" t="s">
        <v>5411</v>
      </c>
      <c r="AB44" t="s">
        <v>5411</v>
      </c>
      <c r="AC44" s="61" t="s">
        <v>77</v>
      </c>
      <c r="AD44" s="61"/>
      <c r="AE44" s="22"/>
      <c r="AF44">
        <v>0</v>
      </c>
      <c r="AG44" t="s">
        <v>5411</v>
      </c>
      <c r="AH44" t="s">
        <v>5411</v>
      </c>
      <c r="AI44" s="65">
        <v>0</v>
      </c>
      <c r="AJ44" s="46"/>
      <c r="AK44" s="22"/>
      <c r="AL44" s="52">
        <f t="shared" si="8"/>
        <v>0</v>
      </c>
      <c r="AM44" s="52" t="e">
        <f t="shared" si="9"/>
        <v>#VALUE!</v>
      </c>
      <c r="AN44" s="52" t="e">
        <f t="shared" si="2"/>
        <v>#VALUE!</v>
      </c>
      <c r="AO44">
        <v>0.41</v>
      </c>
      <c r="AP44" s="46">
        <v>0.41099999999999998</v>
      </c>
      <c r="AQ44" s="52">
        <f t="shared" si="10"/>
        <v>-1.0000000000000009E-3</v>
      </c>
    </row>
    <row r="45" spans="1:43" x14ac:dyDescent="0.25">
      <c r="A45" t="s">
        <v>5533</v>
      </c>
      <c r="B45" t="s">
        <v>1961</v>
      </c>
      <c r="D45">
        <v>1</v>
      </c>
      <c r="E45">
        <v>1</v>
      </c>
      <c r="F45">
        <v>2</v>
      </c>
      <c r="G45" s="13">
        <v>34866</v>
      </c>
      <c r="H45">
        <v>0.26</v>
      </c>
      <c r="I45" t="s">
        <v>5411</v>
      </c>
      <c r="J45" t="s">
        <v>5411</v>
      </c>
      <c r="K45" s="46">
        <v>0.26400000000000001</v>
      </c>
      <c r="L45" s="46"/>
      <c r="M45" s="22"/>
      <c r="N45" s="52">
        <f t="shared" si="3"/>
        <v>-4.0000000000000036E-3</v>
      </c>
      <c r="O45" s="52" t="e">
        <f t="shared" si="4"/>
        <v>#VALUE!</v>
      </c>
      <c r="P45" s="52" t="e">
        <f t="shared" si="5"/>
        <v>#VALUE!</v>
      </c>
      <c r="Q45">
        <v>0</v>
      </c>
      <c r="R45" t="s">
        <v>5411</v>
      </c>
      <c r="S45" t="s">
        <v>5411</v>
      </c>
      <c r="T45" s="65">
        <v>0</v>
      </c>
      <c r="U45" s="46"/>
      <c r="V45" s="22"/>
      <c r="W45" s="52">
        <f t="shared" si="6"/>
        <v>0</v>
      </c>
      <c r="X45" s="52" t="e">
        <f t="shared" si="7"/>
        <v>#VALUE!</v>
      </c>
      <c r="Y45" s="52" t="e">
        <f t="shared" si="1"/>
        <v>#VALUE!</v>
      </c>
      <c r="Z45" t="s">
        <v>77</v>
      </c>
      <c r="AA45" t="s">
        <v>5411</v>
      </c>
      <c r="AB45" t="s">
        <v>5411</v>
      </c>
      <c r="AC45" s="61" t="s">
        <v>77</v>
      </c>
      <c r="AD45" s="61"/>
      <c r="AE45" s="22"/>
      <c r="AF45">
        <v>0</v>
      </c>
      <c r="AG45" t="s">
        <v>5411</v>
      </c>
      <c r="AH45" t="s">
        <v>5411</v>
      </c>
      <c r="AI45" s="65">
        <v>0</v>
      </c>
      <c r="AJ45" s="46"/>
      <c r="AK45" s="22"/>
      <c r="AL45" s="52">
        <f t="shared" si="8"/>
        <v>0</v>
      </c>
      <c r="AM45" s="52" t="e">
        <f t="shared" si="9"/>
        <v>#VALUE!</v>
      </c>
      <c r="AN45" s="52" t="e">
        <f t="shared" si="2"/>
        <v>#VALUE!</v>
      </c>
      <c r="AO45">
        <v>0.25</v>
      </c>
      <c r="AP45" s="46">
        <v>0.245</v>
      </c>
      <c r="AQ45" s="52">
        <f t="shared" si="10"/>
        <v>5.0000000000000044E-3</v>
      </c>
    </row>
    <row r="46" spans="1:43" x14ac:dyDescent="0.25">
      <c r="A46" t="s">
        <v>5533</v>
      </c>
      <c r="B46" t="s">
        <v>1962</v>
      </c>
      <c r="D46">
        <v>1</v>
      </c>
      <c r="E46">
        <v>1</v>
      </c>
      <c r="F46">
        <v>1</v>
      </c>
      <c r="G46" s="13">
        <v>34866</v>
      </c>
      <c r="H46">
        <v>2.63</v>
      </c>
      <c r="I46" t="s">
        <v>5411</v>
      </c>
      <c r="J46" t="s">
        <v>5411</v>
      </c>
      <c r="K46" s="46">
        <v>2.6319999999999997</v>
      </c>
      <c r="L46" s="46"/>
      <c r="M46" s="22"/>
      <c r="N46" s="52">
        <f t="shared" si="3"/>
        <v>-1.9999999999997797E-3</v>
      </c>
      <c r="O46" s="52" t="e">
        <f t="shared" si="4"/>
        <v>#VALUE!</v>
      </c>
      <c r="P46" s="52" t="e">
        <f t="shared" si="5"/>
        <v>#VALUE!</v>
      </c>
      <c r="Q46">
        <v>2.61</v>
      </c>
      <c r="R46" t="s">
        <v>5411</v>
      </c>
      <c r="S46" t="s">
        <v>5411</v>
      </c>
      <c r="T46" s="46">
        <v>2.6070000000000002</v>
      </c>
      <c r="U46" s="46"/>
      <c r="V46" s="22"/>
      <c r="W46" s="52">
        <f t="shared" si="6"/>
        <v>2.9999999999996696E-3</v>
      </c>
      <c r="X46" s="52" t="e">
        <f t="shared" si="7"/>
        <v>#VALUE!</v>
      </c>
      <c r="Y46" s="52" t="e">
        <f t="shared" si="1"/>
        <v>#VALUE!</v>
      </c>
      <c r="Z46" t="s">
        <v>77</v>
      </c>
      <c r="AA46" t="s">
        <v>5411</v>
      </c>
      <c r="AB46" t="s">
        <v>5411</v>
      </c>
      <c r="AC46" s="61" t="s">
        <v>77</v>
      </c>
      <c r="AD46" s="61"/>
      <c r="AE46" s="22"/>
      <c r="AF46">
        <v>0</v>
      </c>
      <c r="AG46" t="s">
        <v>5411</v>
      </c>
      <c r="AH46" t="s">
        <v>5411</v>
      </c>
      <c r="AI46" s="65">
        <v>0</v>
      </c>
      <c r="AJ46" s="46"/>
      <c r="AK46" s="22"/>
      <c r="AL46" s="52">
        <f t="shared" si="8"/>
        <v>0</v>
      </c>
      <c r="AM46" s="52" t="e">
        <f t="shared" si="9"/>
        <v>#VALUE!</v>
      </c>
      <c r="AN46" s="52" t="e">
        <f t="shared" si="2"/>
        <v>#VALUE!</v>
      </c>
      <c r="AO46">
        <v>0.86</v>
      </c>
      <c r="AP46" s="46">
        <v>0.86</v>
      </c>
      <c r="AQ46" s="52">
        <f t="shared" si="10"/>
        <v>0</v>
      </c>
    </row>
    <row r="47" spans="1:43" x14ac:dyDescent="0.25">
      <c r="A47" t="s">
        <v>5533</v>
      </c>
      <c r="B47" t="s">
        <v>1963</v>
      </c>
      <c r="D47">
        <v>1</v>
      </c>
      <c r="E47">
        <v>1</v>
      </c>
      <c r="F47">
        <v>1</v>
      </c>
      <c r="G47" s="13">
        <v>34866</v>
      </c>
      <c r="H47">
        <v>0.52</v>
      </c>
      <c r="I47" t="s">
        <v>5411</v>
      </c>
      <c r="J47" t="s">
        <v>5411</v>
      </c>
      <c r="K47" s="46">
        <v>0.52</v>
      </c>
      <c r="L47" s="46"/>
      <c r="M47" s="22"/>
      <c r="N47" s="52">
        <f t="shared" si="3"/>
        <v>0</v>
      </c>
      <c r="O47" s="52" t="e">
        <f t="shared" si="4"/>
        <v>#VALUE!</v>
      </c>
      <c r="P47" s="52" t="e">
        <f t="shared" si="5"/>
        <v>#VALUE!</v>
      </c>
      <c r="Q47">
        <v>1.93</v>
      </c>
      <c r="R47" t="s">
        <v>5411</v>
      </c>
      <c r="S47" t="s">
        <v>5411</v>
      </c>
      <c r="T47" s="46">
        <v>1.9319999999999999</v>
      </c>
      <c r="U47" s="46"/>
      <c r="V47" s="22"/>
      <c r="W47" s="52">
        <f t="shared" si="6"/>
        <v>-2.0000000000000018E-3</v>
      </c>
      <c r="X47" s="52" t="e">
        <f t="shared" si="7"/>
        <v>#VALUE!</v>
      </c>
      <c r="Y47" s="52" t="e">
        <f t="shared" si="1"/>
        <v>#VALUE!</v>
      </c>
      <c r="Z47" t="s">
        <v>77</v>
      </c>
      <c r="AA47" t="s">
        <v>5411</v>
      </c>
      <c r="AB47" t="s">
        <v>5411</v>
      </c>
      <c r="AC47" s="61" t="s">
        <v>77</v>
      </c>
      <c r="AD47" s="61"/>
      <c r="AE47" s="22"/>
      <c r="AF47">
        <v>0</v>
      </c>
      <c r="AG47" t="s">
        <v>5411</v>
      </c>
      <c r="AH47" t="s">
        <v>5411</v>
      </c>
      <c r="AI47" s="65">
        <v>0</v>
      </c>
      <c r="AJ47" s="46"/>
      <c r="AK47" s="22"/>
      <c r="AL47" s="52">
        <f t="shared" si="8"/>
        <v>0</v>
      </c>
      <c r="AM47" s="52" t="e">
        <f t="shared" si="9"/>
        <v>#VALUE!</v>
      </c>
      <c r="AN47" s="52" t="e">
        <f t="shared" si="2"/>
        <v>#VALUE!</v>
      </c>
      <c r="AO47">
        <v>0.3</v>
      </c>
      <c r="AP47" s="46">
        <v>0.30399999999999999</v>
      </c>
      <c r="AQ47" s="52">
        <f t="shared" si="10"/>
        <v>-4.0000000000000036E-3</v>
      </c>
    </row>
    <row r="48" spans="1:43" x14ac:dyDescent="0.25">
      <c r="A48" t="s">
        <v>5533</v>
      </c>
      <c r="B48" t="s">
        <v>1964</v>
      </c>
      <c r="D48">
        <v>1</v>
      </c>
      <c r="E48">
        <v>1</v>
      </c>
      <c r="F48">
        <v>1</v>
      </c>
      <c r="G48" s="13">
        <v>34866</v>
      </c>
      <c r="H48">
        <v>0.32</v>
      </c>
      <c r="I48" t="s">
        <v>5411</v>
      </c>
      <c r="J48" t="s">
        <v>5411</v>
      </c>
      <c r="K48" s="46">
        <v>0.315</v>
      </c>
      <c r="L48" s="46"/>
      <c r="M48" s="22"/>
      <c r="N48" s="52">
        <f t="shared" si="3"/>
        <v>5.0000000000000044E-3</v>
      </c>
      <c r="O48" s="52" t="e">
        <f t="shared" si="4"/>
        <v>#VALUE!</v>
      </c>
      <c r="P48" s="52" t="e">
        <f t="shared" si="5"/>
        <v>#VALUE!</v>
      </c>
      <c r="Q48">
        <v>0</v>
      </c>
      <c r="R48" t="s">
        <v>5411</v>
      </c>
      <c r="S48" t="s">
        <v>5411</v>
      </c>
      <c r="T48" s="65">
        <v>0</v>
      </c>
      <c r="U48" s="46"/>
      <c r="V48" s="22"/>
      <c r="W48" s="52">
        <f t="shared" si="6"/>
        <v>0</v>
      </c>
      <c r="X48" s="52" t="e">
        <f t="shared" si="7"/>
        <v>#VALUE!</v>
      </c>
      <c r="Y48" s="52" t="e">
        <f t="shared" si="1"/>
        <v>#VALUE!</v>
      </c>
      <c r="Z48" t="s">
        <v>77</v>
      </c>
      <c r="AA48" t="s">
        <v>5411</v>
      </c>
      <c r="AB48" t="s">
        <v>5411</v>
      </c>
      <c r="AC48" s="61" t="s">
        <v>77</v>
      </c>
      <c r="AD48" s="61"/>
      <c r="AE48" s="22"/>
      <c r="AF48">
        <v>0</v>
      </c>
      <c r="AG48" t="s">
        <v>5411</v>
      </c>
      <c r="AH48" t="s">
        <v>5411</v>
      </c>
      <c r="AI48" s="65">
        <v>0</v>
      </c>
      <c r="AJ48" s="46"/>
      <c r="AK48" s="22"/>
      <c r="AL48" s="52">
        <f t="shared" si="8"/>
        <v>0</v>
      </c>
      <c r="AM48" s="52" t="e">
        <f t="shared" si="9"/>
        <v>#VALUE!</v>
      </c>
      <c r="AN48" s="52" t="e">
        <f t="shared" si="2"/>
        <v>#VALUE!</v>
      </c>
      <c r="AO48">
        <v>0.55000000000000004</v>
      </c>
      <c r="AP48" s="46">
        <v>0.54500000000000004</v>
      </c>
      <c r="AQ48" s="52">
        <f t="shared" si="10"/>
        <v>5.0000000000000044E-3</v>
      </c>
    </row>
    <row r="49" spans="1:43" x14ac:dyDescent="0.25">
      <c r="A49" t="s">
        <v>5533</v>
      </c>
      <c r="B49" t="s">
        <v>1965</v>
      </c>
      <c r="D49">
        <v>1</v>
      </c>
      <c r="E49">
        <v>1</v>
      </c>
      <c r="F49">
        <v>1</v>
      </c>
      <c r="G49" s="13">
        <v>34866</v>
      </c>
      <c r="H49">
        <v>0.31</v>
      </c>
      <c r="I49" t="s">
        <v>5411</v>
      </c>
      <c r="J49" t="s">
        <v>5411</v>
      </c>
      <c r="K49" s="46">
        <v>0.311</v>
      </c>
      <c r="L49" s="46"/>
      <c r="M49" s="22"/>
      <c r="N49" s="52">
        <f t="shared" si="3"/>
        <v>-1.0000000000000009E-3</v>
      </c>
      <c r="O49" s="52" t="e">
        <f t="shared" si="4"/>
        <v>#VALUE!</v>
      </c>
      <c r="P49" s="52" t="e">
        <f t="shared" si="5"/>
        <v>#VALUE!</v>
      </c>
      <c r="Q49">
        <v>0.59</v>
      </c>
      <c r="R49" t="s">
        <v>5411</v>
      </c>
      <c r="S49" t="s">
        <v>5411</v>
      </c>
      <c r="T49" s="46">
        <v>0.59399999999999997</v>
      </c>
      <c r="U49" s="46"/>
      <c r="V49" s="22"/>
      <c r="W49" s="52">
        <f t="shared" si="6"/>
        <v>-4.0000000000000036E-3</v>
      </c>
      <c r="X49" s="52" t="e">
        <f t="shared" si="7"/>
        <v>#VALUE!</v>
      </c>
      <c r="Y49" s="52" t="e">
        <f t="shared" si="1"/>
        <v>#VALUE!</v>
      </c>
      <c r="Z49" t="s">
        <v>77</v>
      </c>
      <c r="AA49" t="s">
        <v>5411</v>
      </c>
      <c r="AB49" t="s">
        <v>5411</v>
      </c>
      <c r="AC49" s="61" t="s">
        <v>77</v>
      </c>
      <c r="AD49" s="61"/>
      <c r="AE49" s="22"/>
      <c r="AF49">
        <v>0</v>
      </c>
      <c r="AG49" t="s">
        <v>5411</v>
      </c>
      <c r="AH49" t="s">
        <v>5411</v>
      </c>
      <c r="AI49" s="65">
        <v>0</v>
      </c>
      <c r="AJ49" s="46"/>
      <c r="AK49" s="22"/>
      <c r="AL49" s="52">
        <f t="shared" si="8"/>
        <v>0</v>
      </c>
      <c r="AM49" s="52" t="e">
        <f t="shared" si="9"/>
        <v>#VALUE!</v>
      </c>
      <c r="AN49" s="52" t="e">
        <f t="shared" si="2"/>
        <v>#VALUE!</v>
      </c>
      <c r="AO49">
        <v>0.23</v>
      </c>
      <c r="AP49" s="46">
        <v>0.23</v>
      </c>
      <c r="AQ49" s="52">
        <f t="shared" si="10"/>
        <v>0</v>
      </c>
    </row>
    <row r="50" spans="1:43" x14ac:dyDescent="0.25">
      <c r="A50" t="s">
        <v>5533</v>
      </c>
      <c r="B50" t="s">
        <v>1966</v>
      </c>
      <c r="D50">
        <v>1</v>
      </c>
      <c r="E50">
        <v>1</v>
      </c>
      <c r="F50">
        <v>1</v>
      </c>
      <c r="G50" s="13">
        <v>34866</v>
      </c>
      <c r="H50">
        <v>0.86</v>
      </c>
      <c r="I50" t="s">
        <v>5411</v>
      </c>
      <c r="J50" t="s">
        <v>5411</v>
      </c>
      <c r="K50" s="46">
        <v>0.8640000000000001</v>
      </c>
      <c r="L50" s="46"/>
      <c r="M50" s="22"/>
      <c r="N50" s="52">
        <f t="shared" si="3"/>
        <v>-4.0000000000001146E-3</v>
      </c>
      <c r="O50" s="52" t="e">
        <f t="shared" si="4"/>
        <v>#VALUE!</v>
      </c>
      <c r="P50" s="52" t="e">
        <f t="shared" si="5"/>
        <v>#VALUE!</v>
      </c>
      <c r="Q50">
        <v>0.82</v>
      </c>
      <c r="R50" t="s">
        <v>5411</v>
      </c>
      <c r="S50" t="s">
        <v>5411</v>
      </c>
      <c r="T50" s="46">
        <v>0.82299999999999995</v>
      </c>
      <c r="U50" s="46"/>
      <c r="V50" s="22"/>
      <c r="W50" s="52">
        <f t="shared" si="6"/>
        <v>-3.0000000000000027E-3</v>
      </c>
      <c r="X50" s="52" t="e">
        <f t="shared" si="7"/>
        <v>#VALUE!</v>
      </c>
      <c r="Y50" s="52" t="e">
        <f t="shared" si="1"/>
        <v>#VALUE!</v>
      </c>
      <c r="Z50" t="s">
        <v>77</v>
      </c>
      <c r="AA50" t="s">
        <v>5411</v>
      </c>
      <c r="AB50" t="s">
        <v>5411</v>
      </c>
      <c r="AC50" s="61" t="s">
        <v>77</v>
      </c>
      <c r="AD50" s="61"/>
      <c r="AE50" s="22"/>
      <c r="AF50">
        <v>0</v>
      </c>
      <c r="AG50" t="s">
        <v>5411</v>
      </c>
      <c r="AH50" t="s">
        <v>5411</v>
      </c>
      <c r="AI50" s="65">
        <v>0</v>
      </c>
      <c r="AJ50" s="46"/>
      <c r="AK50" s="22"/>
      <c r="AL50" s="52">
        <f t="shared" si="8"/>
        <v>0</v>
      </c>
      <c r="AM50" s="52" t="e">
        <f t="shared" si="9"/>
        <v>#VALUE!</v>
      </c>
      <c r="AN50" s="52" t="e">
        <f t="shared" si="2"/>
        <v>#VALUE!</v>
      </c>
      <c r="AO50">
        <v>0.42</v>
      </c>
      <c r="AP50" s="46">
        <v>0.42100000000000004</v>
      </c>
      <c r="AQ50" s="52">
        <f t="shared" si="10"/>
        <v>-1.0000000000000564E-3</v>
      </c>
    </row>
    <row r="51" spans="1:43" x14ac:dyDescent="0.25">
      <c r="A51" t="s">
        <v>5533</v>
      </c>
      <c r="B51" t="s">
        <v>1967</v>
      </c>
      <c r="D51">
        <v>1</v>
      </c>
      <c r="E51">
        <v>1</v>
      </c>
      <c r="F51">
        <v>1</v>
      </c>
      <c r="G51" s="13">
        <v>34866</v>
      </c>
      <c r="H51">
        <v>0.77</v>
      </c>
      <c r="I51" t="s">
        <v>5411</v>
      </c>
      <c r="J51" t="s">
        <v>5411</v>
      </c>
      <c r="K51" s="46">
        <v>0.77100000000000002</v>
      </c>
      <c r="L51" s="46"/>
      <c r="M51" s="22"/>
      <c r="N51" s="52">
        <f t="shared" si="3"/>
        <v>-1.0000000000000009E-3</v>
      </c>
      <c r="O51" s="52" t="e">
        <f t="shared" si="4"/>
        <v>#VALUE!</v>
      </c>
      <c r="P51" s="52" t="e">
        <f t="shared" si="5"/>
        <v>#VALUE!</v>
      </c>
      <c r="Q51">
        <v>0.93</v>
      </c>
      <c r="R51" t="s">
        <v>5411</v>
      </c>
      <c r="S51" t="s">
        <v>5411</v>
      </c>
      <c r="T51" s="46">
        <v>0.93300000000000005</v>
      </c>
      <c r="U51" s="46"/>
      <c r="V51" s="22"/>
      <c r="W51" s="52">
        <f t="shared" si="6"/>
        <v>-3.0000000000000027E-3</v>
      </c>
      <c r="X51" s="52" t="e">
        <f t="shared" si="7"/>
        <v>#VALUE!</v>
      </c>
      <c r="Y51" s="52" t="e">
        <f t="shared" si="1"/>
        <v>#VALUE!</v>
      </c>
      <c r="Z51" t="s">
        <v>77</v>
      </c>
      <c r="AA51" t="s">
        <v>5411</v>
      </c>
      <c r="AB51" t="s">
        <v>5411</v>
      </c>
      <c r="AC51" s="61" t="s">
        <v>77</v>
      </c>
      <c r="AD51" s="61"/>
      <c r="AE51" s="22"/>
      <c r="AF51">
        <v>0</v>
      </c>
      <c r="AG51" t="s">
        <v>5411</v>
      </c>
      <c r="AH51" t="s">
        <v>5411</v>
      </c>
      <c r="AI51" s="65">
        <v>0</v>
      </c>
      <c r="AJ51" s="46"/>
      <c r="AK51" s="22"/>
      <c r="AL51" s="52">
        <f t="shared" si="8"/>
        <v>0</v>
      </c>
      <c r="AM51" s="52" t="e">
        <f t="shared" si="9"/>
        <v>#VALUE!</v>
      </c>
      <c r="AN51" s="52" t="e">
        <f t="shared" si="2"/>
        <v>#VALUE!</v>
      </c>
      <c r="AO51">
        <v>0.62</v>
      </c>
      <c r="AP51" s="46">
        <v>0.624</v>
      </c>
      <c r="AQ51" s="52">
        <f t="shared" si="10"/>
        <v>-4.0000000000000036E-3</v>
      </c>
    </row>
    <row r="52" spans="1:43" x14ac:dyDescent="0.25">
      <c r="A52" t="s">
        <v>5533</v>
      </c>
      <c r="B52" t="s">
        <v>1968</v>
      </c>
      <c r="D52">
        <v>1</v>
      </c>
      <c r="E52">
        <v>1</v>
      </c>
      <c r="F52">
        <v>1</v>
      </c>
      <c r="G52" s="13">
        <v>34866</v>
      </c>
      <c r="H52">
        <v>0.98</v>
      </c>
      <c r="I52" t="s">
        <v>5411</v>
      </c>
      <c r="J52" t="s">
        <v>5411</v>
      </c>
      <c r="K52" s="46">
        <v>0.98099999999999998</v>
      </c>
      <c r="L52" s="46"/>
      <c r="M52" s="22"/>
      <c r="N52" s="52">
        <f t="shared" si="3"/>
        <v>-1.0000000000000009E-3</v>
      </c>
      <c r="O52" s="52" t="e">
        <f t="shared" si="4"/>
        <v>#VALUE!</v>
      </c>
      <c r="P52" s="52" t="e">
        <f t="shared" si="5"/>
        <v>#VALUE!</v>
      </c>
      <c r="Q52">
        <v>0.54</v>
      </c>
      <c r="R52" t="s">
        <v>5411</v>
      </c>
      <c r="S52" t="s">
        <v>5411</v>
      </c>
      <c r="T52" s="46">
        <v>0.54300000000000004</v>
      </c>
      <c r="U52" s="46"/>
      <c r="V52" s="22"/>
      <c r="W52" s="52">
        <f t="shared" si="6"/>
        <v>-3.0000000000000027E-3</v>
      </c>
      <c r="X52" s="52" t="e">
        <f t="shared" si="7"/>
        <v>#VALUE!</v>
      </c>
      <c r="Y52" s="52" t="e">
        <f t="shared" si="1"/>
        <v>#VALUE!</v>
      </c>
      <c r="Z52" t="s">
        <v>77</v>
      </c>
      <c r="AA52" t="s">
        <v>5411</v>
      </c>
      <c r="AB52" t="s">
        <v>5411</v>
      </c>
      <c r="AC52" s="61" t="s">
        <v>77</v>
      </c>
      <c r="AD52" s="61"/>
      <c r="AE52" s="22"/>
      <c r="AF52">
        <v>0</v>
      </c>
      <c r="AG52" t="s">
        <v>5411</v>
      </c>
      <c r="AH52" t="s">
        <v>5411</v>
      </c>
      <c r="AI52" s="65">
        <v>0</v>
      </c>
      <c r="AJ52" s="46"/>
      <c r="AK52" s="22"/>
      <c r="AL52" s="52">
        <f t="shared" si="8"/>
        <v>0</v>
      </c>
      <c r="AM52" s="52" t="e">
        <f t="shared" si="9"/>
        <v>#VALUE!</v>
      </c>
      <c r="AN52" s="52" t="e">
        <f t="shared" si="2"/>
        <v>#VALUE!</v>
      </c>
      <c r="AO52">
        <v>0.28000000000000003</v>
      </c>
      <c r="AP52" s="46">
        <v>0.27500000000000002</v>
      </c>
      <c r="AQ52" s="52">
        <f t="shared" si="10"/>
        <v>5.0000000000000044E-3</v>
      </c>
    </row>
    <row r="53" spans="1:43" x14ac:dyDescent="0.25">
      <c r="A53" t="s">
        <v>5533</v>
      </c>
      <c r="B53" t="s">
        <v>1969</v>
      </c>
      <c r="D53">
        <v>1</v>
      </c>
      <c r="E53">
        <v>1</v>
      </c>
      <c r="F53">
        <v>1</v>
      </c>
      <c r="G53" s="13">
        <v>34866</v>
      </c>
      <c r="H53">
        <v>0.24</v>
      </c>
      <c r="I53" t="s">
        <v>5411</v>
      </c>
      <c r="J53" t="s">
        <v>5411</v>
      </c>
      <c r="K53" s="46">
        <v>0.23599999999999999</v>
      </c>
      <c r="L53" s="46"/>
      <c r="M53" s="22"/>
      <c r="N53" s="52">
        <f t="shared" si="3"/>
        <v>4.0000000000000036E-3</v>
      </c>
      <c r="O53" s="52" t="e">
        <f t="shared" si="4"/>
        <v>#VALUE!</v>
      </c>
      <c r="P53" s="52" t="e">
        <f t="shared" si="5"/>
        <v>#VALUE!</v>
      </c>
      <c r="Q53">
        <v>0.08</v>
      </c>
      <c r="R53" t="s">
        <v>5411</v>
      </c>
      <c r="S53" t="s">
        <v>5411</v>
      </c>
      <c r="T53" s="46">
        <v>7.8E-2</v>
      </c>
      <c r="U53" s="46"/>
      <c r="V53" s="22"/>
      <c r="W53" s="52">
        <f t="shared" si="6"/>
        <v>2.0000000000000018E-3</v>
      </c>
      <c r="X53" s="52" t="e">
        <f t="shared" si="7"/>
        <v>#VALUE!</v>
      </c>
      <c r="Y53" s="52" t="e">
        <f t="shared" si="1"/>
        <v>#VALUE!</v>
      </c>
      <c r="Z53" t="s">
        <v>77</v>
      </c>
      <c r="AA53" t="s">
        <v>5411</v>
      </c>
      <c r="AB53" t="s">
        <v>5411</v>
      </c>
      <c r="AC53" s="61" t="s">
        <v>77</v>
      </c>
      <c r="AD53" s="61"/>
      <c r="AE53" s="22"/>
      <c r="AF53">
        <v>0</v>
      </c>
      <c r="AG53" t="s">
        <v>5411</v>
      </c>
      <c r="AH53" t="s">
        <v>5411</v>
      </c>
      <c r="AI53" s="65">
        <v>0</v>
      </c>
      <c r="AJ53" s="46"/>
      <c r="AK53" s="22"/>
      <c r="AL53" s="52">
        <f t="shared" si="8"/>
        <v>0</v>
      </c>
      <c r="AM53" s="52" t="e">
        <f t="shared" si="9"/>
        <v>#VALUE!</v>
      </c>
      <c r="AN53" s="52" t="e">
        <f t="shared" si="2"/>
        <v>#VALUE!</v>
      </c>
      <c r="AO53">
        <v>0.23</v>
      </c>
      <c r="AP53" s="46">
        <v>0.22800000000000001</v>
      </c>
      <c r="AQ53" s="52">
        <f t="shared" si="10"/>
        <v>2.0000000000000018E-3</v>
      </c>
    </row>
    <row r="54" spans="1:43" x14ac:dyDescent="0.25">
      <c r="A54" t="s">
        <v>5533</v>
      </c>
      <c r="B54" t="s">
        <v>1970</v>
      </c>
      <c r="D54">
        <v>1</v>
      </c>
      <c r="E54">
        <v>1</v>
      </c>
      <c r="F54">
        <v>2</v>
      </c>
      <c r="G54" s="13">
        <v>34866</v>
      </c>
      <c r="H54">
        <v>0</v>
      </c>
      <c r="I54" t="s">
        <v>5411</v>
      </c>
      <c r="J54" t="s">
        <v>5411</v>
      </c>
      <c r="K54" s="65">
        <v>0</v>
      </c>
      <c r="L54" s="46"/>
      <c r="M54" s="22"/>
      <c r="N54" s="52">
        <f t="shared" si="3"/>
        <v>0</v>
      </c>
      <c r="O54" s="52" t="e">
        <f t="shared" si="4"/>
        <v>#VALUE!</v>
      </c>
      <c r="P54" s="52" t="e">
        <f t="shared" si="5"/>
        <v>#VALUE!</v>
      </c>
      <c r="Q54">
        <v>0</v>
      </c>
      <c r="R54" t="s">
        <v>5411</v>
      </c>
      <c r="S54" t="s">
        <v>5411</v>
      </c>
      <c r="T54" s="65">
        <v>0</v>
      </c>
      <c r="U54" s="46"/>
      <c r="V54" s="22"/>
      <c r="W54" s="52">
        <f t="shared" si="6"/>
        <v>0</v>
      </c>
      <c r="X54" s="52" t="e">
        <f t="shared" si="7"/>
        <v>#VALUE!</v>
      </c>
      <c r="Y54" s="52" t="e">
        <f t="shared" si="1"/>
        <v>#VALUE!</v>
      </c>
      <c r="Z54" t="s">
        <v>77</v>
      </c>
      <c r="AA54" t="s">
        <v>5411</v>
      </c>
      <c r="AB54" t="s">
        <v>5411</v>
      </c>
      <c r="AC54" s="61" t="s">
        <v>77</v>
      </c>
      <c r="AD54" s="61"/>
      <c r="AE54" s="22"/>
      <c r="AF54">
        <v>0</v>
      </c>
      <c r="AG54" t="s">
        <v>5411</v>
      </c>
      <c r="AH54" t="s">
        <v>5411</v>
      </c>
      <c r="AI54" s="65">
        <v>0</v>
      </c>
      <c r="AJ54" s="46"/>
      <c r="AK54" s="22"/>
      <c r="AL54" s="52">
        <f t="shared" si="8"/>
        <v>0</v>
      </c>
      <c r="AM54" s="52" t="e">
        <f t="shared" si="9"/>
        <v>#VALUE!</v>
      </c>
      <c r="AN54" s="52" t="e">
        <f t="shared" si="2"/>
        <v>#VALUE!</v>
      </c>
      <c r="AO54">
        <v>0.13</v>
      </c>
      <c r="AP54" s="46">
        <v>0.125</v>
      </c>
      <c r="AQ54" s="52">
        <f t="shared" si="10"/>
        <v>5.0000000000000044E-3</v>
      </c>
    </row>
    <row r="55" spans="1:43" x14ac:dyDescent="0.25">
      <c r="A55" t="s">
        <v>5533</v>
      </c>
      <c r="B55" t="s">
        <v>2139</v>
      </c>
      <c r="D55">
        <v>1</v>
      </c>
      <c r="E55">
        <v>1</v>
      </c>
      <c r="F55">
        <v>1</v>
      </c>
      <c r="G55" s="13">
        <v>36012</v>
      </c>
      <c r="H55">
        <v>0.37</v>
      </c>
      <c r="I55">
        <v>0</v>
      </c>
      <c r="J55" t="s">
        <v>5411</v>
      </c>
      <c r="K55" s="67">
        <v>0.36681473277335913</v>
      </c>
      <c r="L55" s="67">
        <v>0</v>
      </c>
      <c r="M55" s="22"/>
      <c r="N55" s="52">
        <f t="shared" si="3"/>
        <v>3.1852672266408644E-3</v>
      </c>
      <c r="O55" s="52">
        <f t="shared" si="4"/>
        <v>0</v>
      </c>
      <c r="P55" s="52" t="e">
        <f t="shared" si="5"/>
        <v>#VALUE!</v>
      </c>
      <c r="Q55">
        <v>0.17</v>
      </c>
      <c r="R55">
        <v>0</v>
      </c>
      <c r="S55" t="s">
        <v>5411</v>
      </c>
      <c r="T55" s="67">
        <v>0.1701717832453728</v>
      </c>
      <c r="U55" s="67">
        <v>0</v>
      </c>
      <c r="V55" s="22"/>
      <c r="W55" s="52">
        <f t="shared" si="6"/>
        <v>-1.7178324537278633E-4</v>
      </c>
      <c r="X55" s="52">
        <f t="shared" si="7"/>
        <v>0</v>
      </c>
      <c r="Y55" s="52" t="e">
        <f t="shared" si="1"/>
        <v>#VALUE!</v>
      </c>
      <c r="Z55" t="s">
        <v>77</v>
      </c>
      <c r="AA55" t="s">
        <v>5568</v>
      </c>
      <c r="AB55" t="s">
        <v>5411</v>
      </c>
      <c r="AC55" s="94" t="s">
        <v>77</v>
      </c>
      <c r="AD55" s="94" t="s">
        <v>88</v>
      </c>
      <c r="AE55" s="22"/>
      <c r="AF55">
        <v>0</v>
      </c>
      <c r="AG55">
        <v>0</v>
      </c>
      <c r="AH55" t="s">
        <v>5411</v>
      </c>
      <c r="AI55" s="67">
        <v>0</v>
      </c>
      <c r="AJ55" s="67">
        <v>0</v>
      </c>
      <c r="AK55" s="22"/>
      <c r="AL55" s="52">
        <f t="shared" si="8"/>
        <v>0</v>
      </c>
      <c r="AM55" s="52">
        <f t="shared" si="9"/>
        <v>0</v>
      </c>
      <c r="AN55" s="52" t="e">
        <f t="shared" si="2"/>
        <v>#VALUE!</v>
      </c>
      <c r="AO55">
        <v>0.96</v>
      </c>
      <c r="AP55" s="67">
        <v>0.95485278376570293</v>
      </c>
      <c r="AQ55" s="52">
        <f t="shared" si="10"/>
        <v>5.1472162342970362E-3</v>
      </c>
    </row>
    <row r="56" spans="1:43" x14ac:dyDescent="0.25">
      <c r="A56" t="s">
        <v>5533</v>
      </c>
      <c r="B56" t="s">
        <v>2140</v>
      </c>
      <c r="D56">
        <v>1</v>
      </c>
      <c r="E56">
        <v>1</v>
      </c>
      <c r="F56">
        <v>1</v>
      </c>
      <c r="G56" s="13">
        <v>36012</v>
      </c>
      <c r="H56">
        <v>0.17</v>
      </c>
      <c r="I56">
        <v>0</v>
      </c>
      <c r="J56" t="s">
        <v>5411</v>
      </c>
      <c r="K56" s="67">
        <v>0.17282397416712608</v>
      </c>
      <c r="L56" s="67">
        <v>0</v>
      </c>
      <c r="M56" s="22"/>
      <c r="N56" s="52">
        <f t="shared" si="3"/>
        <v>-2.8239741671260699E-3</v>
      </c>
      <c r="O56" s="52">
        <f t="shared" si="4"/>
        <v>0</v>
      </c>
      <c r="P56" s="52" t="e">
        <f t="shared" si="5"/>
        <v>#VALUE!</v>
      </c>
      <c r="Q56">
        <v>0</v>
      </c>
      <c r="R56">
        <v>0</v>
      </c>
      <c r="S56" t="s">
        <v>5411</v>
      </c>
      <c r="T56" s="67">
        <v>0</v>
      </c>
      <c r="U56" s="67">
        <v>0</v>
      </c>
      <c r="V56" s="22"/>
      <c r="W56" s="52">
        <f t="shared" si="6"/>
        <v>0</v>
      </c>
      <c r="X56" s="52">
        <f t="shared" si="7"/>
        <v>0</v>
      </c>
      <c r="Y56" s="52" t="e">
        <f t="shared" si="1"/>
        <v>#VALUE!</v>
      </c>
      <c r="Z56" t="s">
        <v>77</v>
      </c>
      <c r="AA56" t="s">
        <v>5568</v>
      </c>
      <c r="AB56" t="s">
        <v>5411</v>
      </c>
      <c r="AC56" s="94" t="s">
        <v>77</v>
      </c>
      <c r="AD56" s="94" t="s">
        <v>88</v>
      </c>
      <c r="AE56" s="22"/>
      <c r="AF56">
        <v>0</v>
      </c>
      <c r="AG56">
        <v>0</v>
      </c>
      <c r="AH56" t="s">
        <v>5411</v>
      </c>
      <c r="AI56" s="67">
        <v>0</v>
      </c>
      <c r="AJ56" s="67">
        <v>0</v>
      </c>
      <c r="AK56" s="22"/>
      <c r="AL56" s="52">
        <f t="shared" si="8"/>
        <v>0</v>
      </c>
      <c r="AM56" s="52">
        <f t="shared" si="9"/>
        <v>0</v>
      </c>
      <c r="AN56" s="52" t="e">
        <f t="shared" si="2"/>
        <v>#VALUE!</v>
      </c>
      <c r="AO56">
        <v>0.55000000000000004</v>
      </c>
      <c r="AP56" s="67">
        <v>0.54764999606206188</v>
      </c>
      <c r="AQ56" s="52">
        <f t="shared" si="10"/>
        <v>2.350003937938161E-3</v>
      </c>
    </row>
    <row r="57" spans="1:43" x14ac:dyDescent="0.25">
      <c r="A57" t="s">
        <v>5533</v>
      </c>
      <c r="B57" t="s">
        <v>2141</v>
      </c>
      <c r="D57">
        <v>1</v>
      </c>
      <c r="E57">
        <v>1</v>
      </c>
      <c r="F57">
        <v>1</v>
      </c>
      <c r="G57" s="13">
        <v>36012</v>
      </c>
      <c r="H57">
        <v>0.59</v>
      </c>
      <c r="I57">
        <v>0</v>
      </c>
      <c r="J57" t="s">
        <v>5411</v>
      </c>
      <c r="K57" s="67">
        <v>0.59091043066585225</v>
      </c>
      <c r="L57" s="67">
        <v>0</v>
      </c>
      <c r="M57" s="22"/>
      <c r="N57" s="52">
        <f t="shared" si="3"/>
        <v>-9.1043066585227983E-4</v>
      </c>
      <c r="O57" s="52">
        <f t="shared" si="4"/>
        <v>0</v>
      </c>
      <c r="P57" s="52" t="e">
        <f t="shared" si="5"/>
        <v>#VALUE!</v>
      </c>
      <c r="Q57">
        <v>0.24</v>
      </c>
      <c r="R57">
        <v>0</v>
      </c>
      <c r="S57" t="s">
        <v>5411</v>
      </c>
      <c r="T57" s="67">
        <v>0.23455986560781922</v>
      </c>
      <c r="U57" s="67">
        <v>0</v>
      </c>
      <c r="V57" s="22"/>
      <c r="W57" s="52">
        <f t="shared" si="6"/>
        <v>5.4401343921807732E-3</v>
      </c>
      <c r="X57" s="52">
        <f t="shared" si="7"/>
        <v>0</v>
      </c>
      <c r="Y57" s="52" t="e">
        <f t="shared" si="1"/>
        <v>#VALUE!</v>
      </c>
      <c r="Z57" t="s">
        <v>77</v>
      </c>
      <c r="AA57" t="s">
        <v>5568</v>
      </c>
      <c r="AB57" t="s">
        <v>5411</v>
      </c>
      <c r="AC57" s="94" t="s">
        <v>77</v>
      </c>
      <c r="AD57" s="94" t="s">
        <v>88</v>
      </c>
      <c r="AE57" s="22"/>
      <c r="AF57">
        <v>0</v>
      </c>
      <c r="AG57">
        <v>0</v>
      </c>
      <c r="AH57" t="s">
        <v>5411</v>
      </c>
      <c r="AI57" s="67">
        <v>0</v>
      </c>
      <c r="AJ57" s="67">
        <v>0</v>
      </c>
      <c r="AK57" s="22"/>
      <c r="AL57" s="52">
        <f t="shared" si="8"/>
        <v>0</v>
      </c>
      <c r="AM57" s="52">
        <f t="shared" si="9"/>
        <v>0</v>
      </c>
      <c r="AN57" s="52" t="e">
        <f t="shared" si="2"/>
        <v>#VALUE!</v>
      </c>
      <c r="AO57">
        <v>1.1100000000000001</v>
      </c>
      <c r="AP57" s="67">
        <v>1.1051378283445328</v>
      </c>
      <c r="AQ57" s="52">
        <f t="shared" si="10"/>
        <v>4.8621716554673178E-3</v>
      </c>
    </row>
    <row r="58" spans="1:43" x14ac:dyDescent="0.25">
      <c r="A58" t="s">
        <v>5533</v>
      </c>
      <c r="B58" t="s">
        <v>2142</v>
      </c>
      <c r="D58">
        <v>1</v>
      </c>
      <c r="E58">
        <v>1</v>
      </c>
      <c r="F58">
        <v>1</v>
      </c>
      <c r="G58" s="13">
        <v>36012</v>
      </c>
      <c r="H58">
        <v>0.13</v>
      </c>
      <c r="I58">
        <v>0</v>
      </c>
      <c r="J58" t="s">
        <v>5411</v>
      </c>
      <c r="K58" s="67">
        <v>0.12657034220532321</v>
      </c>
      <c r="L58" s="67">
        <v>0</v>
      </c>
      <c r="M58" s="22"/>
      <c r="N58" s="52">
        <f t="shared" si="3"/>
        <v>3.4296577946767992E-3</v>
      </c>
      <c r="O58" s="52">
        <f t="shared" si="4"/>
        <v>0</v>
      </c>
      <c r="P58" s="52" t="e">
        <f t="shared" si="5"/>
        <v>#VALUE!</v>
      </c>
      <c r="Q58">
        <v>0</v>
      </c>
      <c r="R58">
        <v>0</v>
      </c>
      <c r="S58" t="s">
        <v>5411</v>
      </c>
      <c r="T58" s="67">
        <v>0</v>
      </c>
      <c r="U58" s="67">
        <v>0</v>
      </c>
      <c r="V58" s="22"/>
      <c r="W58" s="52">
        <f t="shared" si="6"/>
        <v>0</v>
      </c>
      <c r="X58" s="52">
        <f t="shared" si="7"/>
        <v>0</v>
      </c>
      <c r="Y58" s="52" t="e">
        <f t="shared" si="1"/>
        <v>#VALUE!</v>
      </c>
      <c r="Z58" t="s">
        <v>77</v>
      </c>
      <c r="AA58" t="s">
        <v>5568</v>
      </c>
      <c r="AB58" t="s">
        <v>5411</v>
      </c>
      <c r="AC58" s="94" t="s">
        <v>77</v>
      </c>
      <c r="AD58" s="94" t="s">
        <v>88</v>
      </c>
      <c r="AE58" s="22"/>
      <c r="AF58">
        <v>0</v>
      </c>
      <c r="AG58">
        <v>0</v>
      </c>
      <c r="AH58" t="s">
        <v>5411</v>
      </c>
      <c r="AI58" s="67">
        <v>0</v>
      </c>
      <c r="AJ58" s="67">
        <v>0</v>
      </c>
      <c r="AK58" s="22"/>
      <c r="AL58" s="52">
        <f t="shared" si="8"/>
        <v>0</v>
      </c>
      <c r="AM58" s="52">
        <f t="shared" si="9"/>
        <v>0</v>
      </c>
      <c r="AN58" s="52" t="e">
        <f t="shared" si="2"/>
        <v>#VALUE!</v>
      </c>
      <c r="AO58">
        <v>0.75</v>
      </c>
      <c r="AP58" s="67">
        <v>0.74535868187579224</v>
      </c>
      <c r="AQ58" s="52">
        <f t="shared" si="10"/>
        <v>4.6413181242077606E-3</v>
      </c>
    </row>
    <row r="59" spans="1:43" x14ac:dyDescent="0.25">
      <c r="A59" t="s">
        <v>5533</v>
      </c>
      <c r="B59" t="s">
        <v>2143</v>
      </c>
      <c r="D59">
        <v>1</v>
      </c>
      <c r="E59">
        <v>1</v>
      </c>
      <c r="F59">
        <v>1</v>
      </c>
      <c r="G59" s="13">
        <v>36012</v>
      </c>
      <c r="H59">
        <v>0.3</v>
      </c>
      <c r="I59">
        <v>0</v>
      </c>
      <c r="J59" t="s">
        <v>5411</v>
      </c>
      <c r="K59" s="67">
        <v>0.30154131318172095</v>
      </c>
      <c r="L59" s="67">
        <v>0</v>
      </c>
      <c r="M59" s="22"/>
      <c r="N59" s="52">
        <f t="shared" si="3"/>
        <v>-1.5413131817209602E-3</v>
      </c>
      <c r="O59" s="52">
        <f t="shared" si="4"/>
        <v>0</v>
      </c>
      <c r="P59" s="52" t="e">
        <f t="shared" si="5"/>
        <v>#VALUE!</v>
      </c>
      <c r="Q59">
        <v>0.41</v>
      </c>
      <c r="R59">
        <v>0</v>
      </c>
      <c r="S59" t="s">
        <v>5411</v>
      </c>
      <c r="T59" s="67">
        <v>0.40845141512796745</v>
      </c>
      <c r="U59" s="67">
        <v>0</v>
      </c>
      <c r="V59" s="22"/>
      <c r="W59" s="52">
        <f t="shared" si="6"/>
        <v>1.5485848720325213E-3</v>
      </c>
      <c r="X59" s="52">
        <f t="shared" si="7"/>
        <v>0</v>
      </c>
      <c r="Y59" s="52" t="e">
        <f t="shared" si="1"/>
        <v>#VALUE!</v>
      </c>
      <c r="Z59" t="s">
        <v>77</v>
      </c>
      <c r="AA59" t="s">
        <v>5568</v>
      </c>
      <c r="AB59" t="s">
        <v>5411</v>
      </c>
      <c r="AC59" s="94" t="s">
        <v>77</v>
      </c>
      <c r="AD59" s="94" t="s">
        <v>88</v>
      </c>
      <c r="AE59" s="22"/>
      <c r="AF59">
        <v>0</v>
      </c>
      <c r="AG59">
        <v>0</v>
      </c>
      <c r="AH59" t="s">
        <v>5411</v>
      </c>
      <c r="AI59" s="67">
        <v>0</v>
      </c>
      <c r="AJ59" s="67">
        <v>0</v>
      </c>
      <c r="AK59" s="22"/>
      <c r="AL59" s="52">
        <f t="shared" si="8"/>
        <v>0</v>
      </c>
      <c r="AM59" s="52">
        <f t="shared" si="9"/>
        <v>0</v>
      </c>
      <c r="AN59" s="52" t="e">
        <f t="shared" si="2"/>
        <v>#VALUE!</v>
      </c>
      <c r="AO59">
        <v>0.15</v>
      </c>
      <c r="AP59" s="67">
        <v>0.14528808726028372</v>
      </c>
      <c r="AQ59" s="52">
        <f t="shared" si="10"/>
        <v>4.711912739716273E-3</v>
      </c>
    </row>
    <row r="60" spans="1:43" x14ac:dyDescent="0.25">
      <c r="A60" t="s">
        <v>5533</v>
      </c>
      <c r="B60" t="s">
        <v>2144</v>
      </c>
      <c r="D60">
        <v>1</v>
      </c>
      <c r="E60">
        <v>1</v>
      </c>
      <c r="F60">
        <v>1</v>
      </c>
      <c r="G60" s="13">
        <v>36012</v>
      </c>
      <c r="H60">
        <v>0</v>
      </c>
      <c r="I60">
        <v>0</v>
      </c>
      <c r="J60" t="s">
        <v>5411</v>
      </c>
      <c r="K60" s="67">
        <v>0</v>
      </c>
      <c r="L60" s="67">
        <v>0</v>
      </c>
      <c r="M60" s="22"/>
      <c r="N60" s="52">
        <f t="shared" si="3"/>
        <v>0</v>
      </c>
      <c r="O60" s="52">
        <f t="shared" si="4"/>
        <v>0</v>
      </c>
      <c r="P60" s="52" t="e">
        <f t="shared" si="5"/>
        <v>#VALUE!</v>
      </c>
      <c r="Q60">
        <v>0</v>
      </c>
      <c r="R60">
        <v>0</v>
      </c>
      <c r="S60" t="s">
        <v>5411</v>
      </c>
      <c r="T60" s="67">
        <v>0</v>
      </c>
      <c r="U60" s="67">
        <v>0</v>
      </c>
      <c r="V60" s="22"/>
      <c r="W60" s="52">
        <f t="shared" si="6"/>
        <v>0</v>
      </c>
      <c r="X60" s="52">
        <f t="shared" si="7"/>
        <v>0</v>
      </c>
      <c r="Y60" s="52" t="e">
        <f t="shared" si="1"/>
        <v>#VALUE!</v>
      </c>
      <c r="Z60" t="s">
        <v>77</v>
      </c>
      <c r="AA60" t="s">
        <v>5568</v>
      </c>
      <c r="AB60" t="s">
        <v>5411</v>
      </c>
      <c r="AC60" s="94" t="s">
        <v>77</v>
      </c>
      <c r="AD60" s="94" t="s">
        <v>88</v>
      </c>
      <c r="AE60" s="22"/>
      <c r="AF60">
        <v>0</v>
      </c>
      <c r="AG60">
        <v>0</v>
      </c>
      <c r="AH60" t="s">
        <v>5411</v>
      </c>
      <c r="AI60" s="67">
        <v>0</v>
      </c>
      <c r="AJ60" s="67">
        <v>0</v>
      </c>
      <c r="AK60" s="22"/>
      <c r="AL60" s="52">
        <f t="shared" si="8"/>
        <v>0</v>
      </c>
      <c r="AM60" s="52">
        <f t="shared" si="9"/>
        <v>0</v>
      </c>
      <c r="AN60" s="52" t="e">
        <f t="shared" si="2"/>
        <v>#VALUE!</v>
      </c>
      <c r="AO60">
        <v>0</v>
      </c>
      <c r="AP60" s="67">
        <v>0</v>
      </c>
      <c r="AQ60" s="52">
        <f t="shared" si="10"/>
        <v>0</v>
      </c>
    </row>
    <row r="61" spans="1:43" x14ac:dyDescent="0.25">
      <c r="A61" t="s">
        <v>5533</v>
      </c>
      <c r="B61" t="s">
        <v>2145</v>
      </c>
      <c r="D61">
        <v>1</v>
      </c>
      <c r="E61">
        <v>1</v>
      </c>
      <c r="F61">
        <v>1</v>
      </c>
      <c r="G61" s="13">
        <v>36012</v>
      </c>
      <c r="H61">
        <v>0</v>
      </c>
      <c r="I61">
        <v>0</v>
      </c>
      <c r="J61" t="s">
        <v>5411</v>
      </c>
      <c r="K61" s="67">
        <v>0</v>
      </c>
      <c r="L61" s="67">
        <v>0</v>
      </c>
      <c r="M61" s="22"/>
      <c r="N61" s="52">
        <f t="shared" si="3"/>
        <v>0</v>
      </c>
      <c r="O61" s="52">
        <f t="shared" si="4"/>
        <v>0</v>
      </c>
      <c r="P61" s="52" t="e">
        <f t="shared" si="5"/>
        <v>#VALUE!</v>
      </c>
      <c r="Q61">
        <v>0</v>
      </c>
      <c r="R61">
        <v>0</v>
      </c>
      <c r="S61" t="s">
        <v>5411</v>
      </c>
      <c r="T61" s="67">
        <v>0</v>
      </c>
      <c r="U61" s="67">
        <v>0</v>
      </c>
      <c r="V61" s="22"/>
      <c r="W61" s="52">
        <f t="shared" si="6"/>
        <v>0</v>
      </c>
      <c r="X61" s="52">
        <f t="shared" si="7"/>
        <v>0</v>
      </c>
      <c r="Y61" s="52" t="e">
        <f t="shared" si="1"/>
        <v>#VALUE!</v>
      </c>
      <c r="Z61" t="s">
        <v>77</v>
      </c>
      <c r="AA61" t="s">
        <v>5568</v>
      </c>
      <c r="AB61" t="s">
        <v>5411</v>
      </c>
      <c r="AC61" s="94" t="s">
        <v>77</v>
      </c>
      <c r="AD61" s="94" t="s">
        <v>88</v>
      </c>
      <c r="AE61" s="22"/>
      <c r="AF61">
        <v>0</v>
      </c>
      <c r="AG61">
        <v>0</v>
      </c>
      <c r="AH61" t="s">
        <v>5411</v>
      </c>
      <c r="AI61" s="67">
        <v>0</v>
      </c>
      <c r="AJ61" s="67">
        <v>0</v>
      </c>
      <c r="AK61" s="22"/>
      <c r="AL61" s="52">
        <f t="shared" si="8"/>
        <v>0</v>
      </c>
      <c r="AM61" s="52">
        <f t="shared" si="9"/>
        <v>0</v>
      </c>
      <c r="AN61" s="52" t="e">
        <f t="shared" si="2"/>
        <v>#VALUE!</v>
      </c>
      <c r="AO61">
        <v>1</v>
      </c>
      <c r="AP61" s="67">
        <v>1.002461217149156</v>
      </c>
      <c r="AQ61" s="52">
        <f t="shared" si="10"/>
        <v>-2.4612171491560364E-3</v>
      </c>
    </row>
    <row r="62" spans="1:43" x14ac:dyDescent="0.25">
      <c r="A62" t="s">
        <v>5533</v>
      </c>
      <c r="B62" t="s">
        <v>2146</v>
      </c>
      <c r="D62">
        <v>1</v>
      </c>
      <c r="E62">
        <v>1</v>
      </c>
      <c r="F62">
        <v>1</v>
      </c>
      <c r="G62" s="13">
        <v>36012</v>
      </c>
      <c r="H62">
        <v>0</v>
      </c>
      <c r="I62">
        <v>0</v>
      </c>
      <c r="J62" t="s">
        <v>5411</v>
      </c>
      <c r="K62" s="67">
        <v>0</v>
      </c>
      <c r="L62" s="67">
        <v>0</v>
      </c>
      <c r="M62" s="22"/>
      <c r="N62" s="52">
        <f t="shared" si="3"/>
        <v>0</v>
      </c>
      <c r="O62" s="52">
        <f t="shared" si="4"/>
        <v>0</v>
      </c>
      <c r="P62" s="52" t="e">
        <f t="shared" si="5"/>
        <v>#VALUE!</v>
      </c>
      <c r="Q62">
        <v>0</v>
      </c>
      <c r="R62">
        <v>0</v>
      </c>
      <c r="S62" t="s">
        <v>5411</v>
      </c>
      <c r="T62" s="67">
        <v>0</v>
      </c>
      <c r="U62" s="67">
        <v>0</v>
      </c>
      <c r="V62" s="22"/>
      <c r="W62" s="52">
        <f t="shared" si="6"/>
        <v>0</v>
      </c>
      <c r="X62" s="52">
        <f t="shared" si="7"/>
        <v>0</v>
      </c>
      <c r="Y62" s="52" t="e">
        <f t="shared" si="1"/>
        <v>#VALUE!</v>
      </c>
      <c r="Z62" t="s">
        <v>77</v>
      </c>
      <c r="AA62" t="s">
        <v>5568</v>
      </c>
      <c r="AB62" t="s">
        <v>5411</v>
      </c>
      <c r="AC62" s="94" t="s">
        <v>77</v>
      </c>
      <c r="AD62" s="94" t="s">
        <v>88</v>
      </c>
      <c r="AE62" s="22"/>
      <c r="AF62">
        <v>0</v>
      </c>
      <c r="AG62">
        <v>0</v>
      </c>
      <c r="AH62" t="s">
        <v>5411</v>
      </c>
      <c r="AI62" s="67">
        <v>0</v>
      </c>
      <c r="AJ62" s="67">
        <v>0</v>
      </c>
      <c r="AK62" s="22"/>
      <c r="AL62" s="52">
        <f t="shared" si="8"/>
        <v>0</v>
      </c>
      <c r="AM62" s="52">
        <f t="shared" si="9"/>
        <v>0</v>
      </c>
      <c r="AN62" s="52" t="e">
        <f t="shared" si="2"/>
        <v>#VALUE!</v>
      </c>
      <c r="AO62">
        <v>0</v>
      </c>
      <c r="AP62" s="67">
        <v>0</v>
      </c>
      <c r="AQ62" s="52">
        <f t="shared" si="10"/>
        <v>0</v>
      </c>
    </row>
    <row r="63" spans="1:43" x14ac:dyDescent="0.25">
      <c r="A63" t="s">
        <v>5533</v>
      </c>
      <c r="B63" t="s">
        <v>2147</v>
      </c>
      <c r="D63">
        <v>1</v>
      </c>
      <c r="E63">
        <v>1</v>
      </c>
      <c r="F63">
        <v>1</v>
      </c>
      <c r="G63" s="13">
        <v>36012</v>
      </c>
      <c r="H63">
        <v>0</v>
      </c>
      <c r="I63">
        <v>0</v>
      </c>
      <c r="J63" t="s">
        <v>5411</v>
      </c>
      <c r="K63" s="67">
        <v>0</v>
      </c>
      <c r="L63" s="67">
        <v>0</v>
      </c>
      <c r="M63" s="22"/>
      <c r="N63" s="52">
        <f t="shared" si="3"/>
        <v>0</v>
      </c>
      <c r="O63" s="52">
        <f t="shared" si="4"/>
        <v>0</v>
      </c>
      <c r="P63" s="52" t="e">
        <f t="shared" si="5"/>
        <v>#VALUE!</v>
      </c>
      <c r="Q63">
        <v>0</v>
      </c>
      <c r="R63">
        <v>0</v>
      </c>
      <c r="S63" t="s">
        <v>5411</v>
      </c>
      <c r="T63" s="67">
        <v>0</v>
      </c>
      <c r="U63" s="67">
        <v>0</v>
      </c>
      <c r="V63" s="22"/>
      <c r="W63" s="52">
        <f t="shared" si="6"/>
        <v>0</v>
      </c>
      <c r="X63" s="52">
        <f t="shared" si="7"/>
        <v>0</v>
      </c>
      <c r="Y63" s="52" t="e">
        <f t="shared" si="1"/>
        <v>#VALUE!</v>
      </c>
      <c r="Z63" t="s">
        <v>77</v>
      </c>
      <c r="AA63" t="s">
        <v>5568</v>
      </c>
      <c r="AB63" t="s">
        <v>5411</v>
      </c>
      <c r="AC63" s="94" t="s">
        <v>77</v>
      </c>
      <c r="AD63" s="94" t="s">
        <v>88</v>
      </c>
      <c r="AE63" s="22"/>
      <c r="AF63">
        <v>0</v>
      </c>
      <c r="AG63">
        <v>0</v>
      </c>
      <c r="AH63" t="s">
        <v>5411</v>
      </c>
      <c r="AI63" s="67">
        <v>0</v>
      </c>
      <c r="AJ63" s="67">
        <v>0</v>
      </c>
      <c r="AK63" s="22"/>
      <c r="AL63" s="52">
        <f t="shared" si="8"/>
        <v>0</v>
      </c>
      <c r="AM63" s="52">
        <f t="shared" si="9"/>
        <v>0</v>
      </c>
      <c r="AN63" s="52" t="e">
        <f t="shared" si="2"/>
        <v>#VALUE!</v>
      </c>
      <c r="AO63">
        <v>0</v>
      </c>
      <c r="AP63" s="67">
        <v>0</v>
      </c>
      <c r="AQ63" s="52">
        <f t="shared" si="10"/>
        <v>0</v>
      </c>
    </row>
    <row r="64" spans="1:43" x14ac:dyDescent="0.25">
      <c r="A64" t="s">
        <v>5533</v>
      </c>
      <c r="B64" t="s">
        <v>2148</v>
      </c>
      <c r="D64">
        <v>1</v>
      </c>
      <c r="E64">
        <v>1</v>
      </c>
      <c r="F64">
        <v>1</v>
      </c>
      <c r="G64" s="13">
        <v>36012</v>
      </c>
      <c r="H64">
        <v>7.0000000000000007E-2</v>
      </c>
      <c r="I64">
        <v>0</v>
      </c>
      <c r="J64" t="s">
        <v>5411</v>
      </c>
      <c r="K64" s="67">
        <v>6.8077660594439121E-2</v>
      </c>
      <c r="L64" s="67">
        <v>0</v>
      </c>
      <c r="M64" s="22"/>
      <c r="N64" s="52">
        <f t="shared" si="3"/>
        <v>1.9223394055608856E-3</v>
      </c>
      <c r="O64" s="52">
        <f t="shared" si="4"/>
        <v>0</v>
      </c>
      <c r="P64" s="52" t="e">
        <f t="shared" si="5"/>
        <v>#VALUE!</v>
      </c>
      <c r="Q64">
        <v>0</v>
      </c>
      <c r="R64">
        <v>0</v>
      </c>
      <c r="S64" t="s">
        <v>5411</v>
      </c>
      <c r="T64" s="67">
        <v>0</v>
      </c>
      <c r="U64" s="67">
        <v>0</v>
      </c>
      <c r="V64" s="22"/>
      <c r="W64" s="52">
        <f t="shared" si="6"/>
        <v>0</v>
      </c>
      <c r="X64" s="52">
        <f t="shared" si="7"/>
        <v>0</v>
      </c>
      <c r="Y64" s="52" t="e">
        <f t="shared" si="1"/>
        <v>#VALUE!</v>
      </c>
      <c r="Z64" t="s">
        <v>77</v>
      </c>
      <c r="AA64" t="s">
        <v>5568</v>
      </c>
      <c r="AB64" t="s">
        <v>5411</v>
      </c>
      <c r="AC64" s="94" t="s">
        <v>77</v>
      </c>
      <c r="AD64" s="94" t="s">
        <v>88</v>
      </c>
      <c r="AE64" s="22"/>
      <c r="AF64">
        <v>0</v>
      </c>
      <c r="AG64">
        <v>0</v>
      </c>
      <c r="AH64" t="s">
        <v>5411</v>
      </c>
      <c r="AI64" s="67">
        <v>0</v>
      </c>
      <c r="AJ64" s="67">
        <v>0</v>
      </c>
      <c r="AK64" s="22"/>
      <c r="AL64" s="52">
        <f t="shared" si="8"/>
        <v>0</v>
      </c>
      <c r="AM64" s="52">
        <f t="shared" si="9"/>
        <v>0</v>
      </c>
      <c r="AN64" s="52" t="e">
        <f t="shared" si="2"/>
        <v>#VALUE!</v>
      </c>
      <c r="AO64">
        <v>1.31</v>
      </c>
      <c r="AP64" s="67">
        <v>1.309360338766379</v>
      </c>
      <c r="AQ64" s="52">
        <f t="shared" si="10"/>
        <v>6.39661233621025E-4</v>
      </c>
    </row>
    <row r="65" spans="1:43" x14ac:dyDescent="0.25">
      <c r="A65" t="s">
        <v>5533</v>
      </c>
      <c r="B65" t="s">
        <v>2149</v>
      </c>
      <c r="D65">
        <v>1</v>
      </c>
      <c r="E65">
        <v>1</v>
      </c>
      <c r="F65">
        <v>1</v>
      </c>
      <c r="G65" s="13">
        <v>36012</v>
      </c>
      <c r="H65">
        <v>0.13</v>
      </c>
      <c r="I65">
        <v>0</v>
      </c>
      <c r="J65" t="s">
        <v>5411</v>
      </c>
      <c r="K65" s="67">
        <v>0.12766691095639429</v>
      </c>
      <c r="L65" s="67">
        <v>0</v>
      </c>
      <c r="M65" s="22"/>
      <c r="N65" s="52">
        <f t="shared" si="3"/>
        <v>2.3330890436057128E-3</v>
      </c>
      <c r="O65" s="52">
        <f t="shared" si="4"/>
        <v>0</v>
      </c>
      <c r="P65" s="52" t="e">
        <f t="shared" si="5"/>
        <v>#VALUE!</v>
      </c>
      <c r="Q65">
        <v>0</v>
      </c>
      <c r="R65">
        <v>0</v>
      </c>
      <c r="S65" t="s">
        <v>5411</v>
      </c>
      <c r="T65" s="67">
        <v>0</v>
      </c>
      <c r="U65" s="67">
        <v>0</v>
      </c>
      <c r="V65" s="22"/>
      <c r="W65" s="52">
        <f t="shared" si="6"/>
        <v>0</v>
      </c>
      <c r="X65" s="52">
        <f t="shared" si="7"/>
        <v>0</v>
      </c>
      <c r="Y65" s="52" t="e">
        <f t="shared" si="1"/>
        <v>#VALUE!</v>
      </c>
      <c r="Z65" t="s">
        <v>77</v>
      </c>
      <c r="AA65" t="s">
        <v>5568</v>
      </c>
      <c r="AB65" t="s">
        <v>5411</v>
      </c>
      <c r="AC65" s="94" t="s">
        <v>77</v>
      </c>
      <c r="AD65" s="94" t="s">
        <v>88</v>
      </c>
      <c r="AE65" s="22"/>
      <c r="AF65">
        <v>0</v>
      </c>
      <c r="AG65">
        <v>0</v>
      </c>
      <c r="AH65" t="s">
        <v>5411</v>
      </c>
      <c r="AI65" s="67">
        <v>0</v>
      </c>
      <c r="AJ65" s="67">
        <v>0</v>
      </c>
      <c r="AK65" s="22"/>
      <c r="AL65" s="52">
        <f t="shared" si="8"/>
        <v>0</v>
      </c>
      <c r="AM65" s="52">
        <f t="shared" si="9"/>
        <v>0</v>
      </c>
      <c r="AN65" s="52" t="e">
        <f t="shared" si="2"/>
        <v>#VALUE!</v>
      </c>
      <c r="AO65">
        <v>1.1000000000000001</v>
      </c>
      <c r="AP65" s="67">
        <v>1.1025778673506779</v>
      </c>
      <c r="AQ65" s="52">
        <f t="shared" si="10"/>
        <v>-2.5778673506777761E-3</v>
      </c>
    </row>
    <row r="66" spans="1:43" x14ac:dyDescent="0.25">
      <c r="A66" t="s">
        <v>5533</v>
      </c>
      <c r="B66" t="s">
        <v>2150</v>
      </c>
      <c r="D66">
        <v>1</v>
      </c>
      <c r="E66">
        <v>1</v>
      </c>
      <c r="F66">
        <v>1</v>
      </c>
      <c r="G66" s="13">
        <v>36012</v>
      </c>
      <c r="H66">
        <v>0.19</v>
      </c>
      <c r="I66">
        <v>0</v>
      </c>
      <c r="J66" t="s">
        <v>5411</v>
      </c>
      <c r="K66" s="67">
        <v>0.19215205913410774</v>
      </c>
      <c r="L66" s="67">
        <v>0</v>
      </c>
      <c r="M66" s="22"/>
      <c r="N66" s="52">
        <f t="shared" si="3"/>
        <v>-2.1520591341077366E-3</v>
      </c>
      <c r="O66" s="52">
        <f t="shared" si="4"/>
        <v>0</v>
      </c>
      <c r="P66" s="52" t="e">
        <f t="shared" si="5"/>
        <v>#VALUE!</v>
      </c>
      <c r="Q66">
        <v>0</v>
      </c>
      <c r="R66">
        <v>0</v>
      </c>
      <c r="S66" t="s">
        <v>5411</v>
      </c>
      <c r="T66" s="67">
        <v>0</v>
      </c>
      <c r="U66" s="67">
        <v>0</v>
      </c>
      <c r="V66" s="22"/>
      <c r="W66" s="52">
        <f t="shared" si="6"/>
        <v>0</v>
      </c>
      <c r="X66" s="52">
        <f t="shared" si="7"/>
        <v>0</v>
      </c>
      <c r="Y66" s="52" t="e">
        <f t="shared" si="1"/>
        <v>#VALUE!</v>
      </c>
      <c r="Z66" t="s">
        <v>77</v>
      </c>
      <c r="AA66" t="s">
        <v>5568</v>
      </c>
      <c r="AB66" t="s">
        <v>5411</v>
      </c>
      <c r="AC66" s="94" t="s">
        <v>77</v>
      </c>
      <c r="AD66" s="94" t="s">
        <v>88</v>
      </c>
      <c r="AE66" s="22"/>
      <c r="AF66">
        <v>0</v>
      </c>
      <c r="AG66">
        <v>0</v>
      </c>
      <c r="AH66" t="s">
        <v>5411</v>
      </c>
      <c r="AI66" s="67">
        <v>0</v>
      </c>
      <c r="AJ66" s="67">
        <v>0</v>
      </c>
      <c r="AK66" s="22"/>
      <c r="AL66" s="52">
        <f t="shared" si="8"/>
        <v>0</v>
      </c>
      <c r="AM66" s="52">
        <f t="shared" si="9"/>
        <v>0</v>
      </c>
      <c r="AN66" s="52" t="e">
        <f t="shared" si="2"/>
        <v>#VALUE!</v>
      </c>
      <c r="AO66">
        <v>0.46</v>
      </c>
      <c r="AP66" s="67">
        <v>0.46067224433433518</v>
      </c>
      <c r="AQ66" s="52">
        <f t="shared" si="10"/>
        <v>-6.7224433433515918E-4</v>
      </c>
    </row>
    <row r="67" spans="1:43" x14ac:dyDescent="0.25">
      <c r="A67" t="s">
        <v>5533</v>
      </c>
      <c r="B67" t="s">
        <v>2151</v>
      </c>
      <c r="D67">
        <v>1</v>
      </c>
      <c r="E67">
        <v>1</v>
      </c>
      <c r="F67">
        <v>1</v>
      </c>
      <c r="G67" s="13">
        <v>36012</v>
      </c>
      <c r="H67">
        <v>0.05</v>
      </c>
      <c r="I67">
        <v>0</v>
      </c>
      <c r="J67" t="s">
        <v>5411</v>
      </c>
      <c r="K67" s="67">
        <v>4.612032805359044E-2</v>
      </c>
      <c r="L67" s="67">
        <v>0</v>
      </c>
      <c r="M67" s="22"/>
      <c r="N67" s="52">
        <f t="shared" si="3"/>
        <v>3.879671946409563E-3</v>
      </c>
      <c r="O67" s="52">
        <f t="shared" si="4"/>
        <v>0</v>
      </c>
      <c r="P67" s="52" t="e">
        <f t="shared" si="5"/>
        <v>#VALUE!</v>
      </c>
      <c r="Q67">
        <v>0</v>
      </c>
      <c r="R67">
        <v>0</v>
      </c>
      <c r="S67" t="s">
        <v>5411</v>
      </c>
      <c r="T67" s="67">
        <v>0</v>
      </c>
      <c r="U67" s="67">
        <v>0</v>
      </c>
      <c r="V67" s="22"/>
      <c r="W67" s="52">
        <f t="shared" si="6"/>
        <v>0</v>
      </c>
      <c r="X67" s="52">
        <f t="shared" si="7"/>
        <v>0</v>
      </c>
      <c r="Y67" s="52" t="e">
        <f t="shared" si="1"/>
        <v>#VALUE!</v>
      </c>
      <c r="Z67" t="s">
        <v>77</v>
      </c>
      <c r="AA67" t="s">
        <v>5568</v>
      </c>
      <c r="AB67" t="s">
        <v>5411</v>
      </c>
      <c r="AC67" s="94" t="s">
        <v>77</v>
      </c>
      <c r="AD67" s="94" t="s">
        <v>88</v>
      </c>
      <c r="AE67" s="22"/>
      <c r="AF67">
        <v>0</v>
      </c>
      <c r="AG67">
        <v>0</v>
      </c>
      <c r="AH67" t="s">
        <v>5411</v>
      </c>
      <c r="AI67" s="67">
        <v>0</v>
      </c>
      <c r="AJ67" s="67">
        <v>0</v>
      </c>
      <c r="AK67" s="22"/>
      <c r="AL67" s="52">
        <f t="shared" si="8"/>
        <v>0</v>
      </c>
      <c r="AM67" s="52">
        <f t="shared" si="9"/>
        <v>0</v>
      </c>
      <c r="AN67" s="52" t="e">
        <f t="shared" si="2"/>
        <v>#VALUE!</v>
      </c>
      <c r="AO67">
        <v>0.4</v>
      </c>
      <c r="AP67" s="67">
        <v>0.4035528704689163</v>
      </c>
      <c r="AQ67" s="52">
        <f t="shared" si="10"/>
        <v>-3.5528704689162804E-3</v>
      </c>
    </row>
    <row r="68" spans="1:43" x14ac:dyDescent="0.25">
      <c r="A68" t="s">
        <v>5533</v>
      </c>
      <c r="B68" t="s">
        <v>2152</v>
      </c>
      <c r="D68">
        <v>1</v>
      </c>
      <c r="E68">
        <v>1</v>
      </c>
      <c r="F68">
        <v>1</v>
      </c>
      <c r="G68" s="13">
        <v>36012</v>
      </c>
      <c r="H68">
        <v>0.12</v>
      </c>
      <c r="I68">
        <v>0</v>
      </c>
      <c r="J68" t="s">
        <v>5411</v>
      </c>
      <c r="K68" s="67">
        <v>0.12020762286860583</v>
      </c>
      <c r="L68" s="67">
        <v>0</v>
      </c>
      <c r="M68" s="22"/>
      <c r="N68" s="52">
        <f t="shared" si="3"/>
        <v>-2.0762286860583068E-4</v>
      </c>
      <c r="O68" s="52">
        <f t="shared" si="4"/>
        <v>0</v>
      </c>
      <c r="P68" s="52" t="e">
        <f t="shared" si="5"/>
        <v>#VALUE!</v>
      </c>
      <c r="Q68">
        <v>0</v>
      </c>
      <c r="R68">
        <v>0</v>
      </c>
      <c r="S68" t="s">
        <v>5411</v>
      </c>
      <c r="T68" s="67">
        <v>0</v>
      </c>
      <c r="U68" s="67">
        <v>0</v>
      </c>
      <c r="V68" s="22"/>
      <c r="W68" s="52">
        <f t="shared" si="6"/>
        <v>0</v>
      </c>
      <c r="X68" s="52">
        <f t="shared" si="7"/>
        <v>0</v>
      </c>
      <c r="Y68" s="52" t="e">
        <f t="shared" ref="Y68:Y131" si="11">S68-V68</f>
        <v>#VALUE!</v>
      </c>
      <c r="Z68" t="s">
        <v>77</v>
      </c>
      <c r="AA68" t="s">
        <v>5568</v>
      </c>
      <c r="AB68" t="s">
        <v>5411</v>
      </c>
      <c r="AC68" s="94" t="s">
        <v>77</v>
      </c>
      <c r="AD68" s="94" t="s">
        <v>88</v>
      </c>
      <c r="AE68" s="22"/>
      <c r="AF68">
        <v>0</v>
      </c>
      <c r="AG68">
        <v>0</v>
      </c>
      <c r="AH68" t="s">
        <v>5411</v>
      </c>
      <c r="AI68" s="67">
        <v>0</v>
      </c>
      <c r="AJ68" s="67">
        <v>0</v>
      </c>
      <c r="AK68" s="22"/>
      <c r="AL68" s="52">
        <f t="shared" si="8"/>
        <v>0</v>
      </c>
      <c r="AM68" s="52">
        <f t="shared" si="9"/>
        <v>0</v>
      </c>
      <c r="AN68" s="52" t="e">
        <f t="shared" ref="AN68:AN131" si="12">AH68-AK68</f>
        <v>#VALUE!</v>
      </c>
      <c r="AO68">
        <v>0.13</v>
      </c>
      <c r="AP68" s="67">
        <v>0.1287938816449348</v>
      </c>
      <c r="AQ68" s="52">
        <f t="shared" si="10"/>
        <v>1.2061183550652055E-3</v>
      </c>
    </row>
    <row r="69" spans="1:43" x14ac:dyDescent="0.25">
      <c r="A69" t="s">
        <v>5533</v>
      </c>
      <c r="B69" t="s">
        <v>2153</v>
      </c>
      <c r="D69">
        <v>1</v>
      </c>
      <c r="E69">
        <v>1</v>
      </c>
      <c r="F69">
        <v>1</v>
      </c>
      <c r="G69" s="13">
        <v>36012</v>
      </c>
      <c r="H69">
        <v>0</v>
      </c>
      <c r="I69">
        <v>0</v>
      </c>
      <c r="J69" t="s">
        <v>5411</v>
      </c>
      <c r="K69" s="67">
        <v>0</v>
      </c>
      <c r="L69" s="67">
        <v>0</v>
      </c>
      <c r="M69" s="22"/>
      <c r="N69" s="52">
        <f t="shared" ref="N69:N132" si="13">H69-K69</f>
        <v>0</v>
      </c>
      <c r="O69" s="52">
        <f t="shared" ref="O69:O132" si="14">I69-L69</f>
        <v>0</v>
      </c>
      <c r="P69" s="52" t="e">
        <f t="shared" ref="P69:P132" si="15">J69-M69</f>
        <v>#VALUE!</v>
      </c>
      <c r="Q69">
        <v>0.39</v>
      </c>
      <c r="R69">
        <v>0</v>
      </c>
      <c r="S69" t="s">
        <v>5411</v>
      </c>
      <c r="T69" s="67">
        <v>0.39154658678858589</v>
      </c>
      <c r="U69" s="67">
        <v>0</v>
      </c>
      <c r="V69" s="22"/>
      <c r="W69" s="52">
        <f t="shared" ref="W69:W132" si="16">Q69-T69</f>
        <v>-1.5465867885858797E-3</v>
      </c>
      <c r="X69" s="52">
        <f t="shared" ref="X69:X132" si="17">R69-U69</f>
        <v>0</v>
      </c>
      <c r="Y69" s="52" t="e">
        <f t="shared" si="11"/>
        <v>#VALUE!</v>
      </c>
      <c r="Z69" t="s">
        <v>77</v>
      </c>
      <c r="AA69" t="s">
        <v>5568</v>
      </c>
      <c r="AB69" t="s">
        <v>5411</v>
      </c>
      <c r="AC69" s="94" t="s">
        <v>77</v>
      </c>
      <c r="AD69" s="94" t="s">
        <v>88</v>
      </c>
      <c r="AE69" s="22"/>
      <c r="AF69">
        <v>0</v>
      </c>
      <c r="AG69">
        <v>0</v>
      </c>
      <c r="AH69" t="s">
        <v>5411</v>
      </c>
      <c r="AI69" s="67">
        <v>0</v>
      </c>
      <c r="AJ69" s="67">
        <v>0</v>
      </c>
      <c r="AK69" s="22"/>
      <c r="AL69" s="52">
        <f t="shared" ref="AL69:AL132" si="18">AF69-AI69</f>
        <v>0</v>
      </c>
      <c r="AM69" s="52">
        <f t="shared" ref="AM69:AM132" si="19">AG69-AJ69</f>
        <v>0</v>
      </c>
      <c r="AN69" s="52" t="e">
        <f t="shared" si="12"/>
        <v>#VALUE!</v>
      </c>
      <c r="AO69">
        <v>1.1100000000000001</v>
      </c>
      <c r="AP69" s="67">
        <v>1.1093819959009934</v>
      </c>
      <c r="AQ69" s="52">
        <f t="shared" ref="AQ69:AQ132" si="20">AO69-AP69</f>
        <v>6.1800409900669706E-4</v>
      </c>
    </row>
    <row r="70" spans="1:43" x14ac:dyDescent="0.25">
      <c r="A70" t="s">
        <v>5533</v>
      </c>
      <c r="B70" t="s">
        <v>2154</v>
      </c>
      <c r="D70">
        <v>1</v>
      </c>
      <c r="E70">
        <v>1</v>
      </c>
      <c r="F70">
        <v>1</v>
      </c>
      <c r="G70" s="13">
        <v>36012</v>
      </c>
      <c r="H70">
        <v>0</v>
      </c>
      <c r="I70">
        <v>0</v>
      </c>
      <c r="J70" t="s">
        <v>5411</v>
      </c>
      <c r="K70" s="67">
        <v>0</v>
      </c>
      <c r="L70" s="67">
        <v>0</v>
      </c>
      <c r="M70" s="22"/>
      <c r="N70" s="52">
        <f t="shared" si="13"/>
        <v>0</v>
      </c>
      <c r="O70" s="52">
        <f t="shared" si="14"/>
        <v>0</v>
      </c>
      <c r="P70" s="52" t="e">
        <f t="shared" si="15"/>
        <v>#VALUE!</v>
      </c>
      <c r="Q70">
        <v>0</v>
      </c>
      <c r="R70">
        <v>0</v>
      </c>
      <c r="S70" t="s">
        <v>5411</v>
      </c>
      <c r="T70" s="67">
        <v>0</v>
      </c>
      <c r="U70" s="67">
        <v>0</v>
      </c>
      <c r="V70" s="22"/>
      <c r="W70" s="52">
        <f t="shared" si="16"/>
        <v>0</v>
      </c>
      <c r="X70" s="52">
        <f t="shared" si="17"/>
        <v>0</v>
      </c>
      <c r="Y70" s="52" t="e">
        <f t="shared" si="11"/>
        <v>#VALUE!</v>
      </c>
      <c r="Z70" t="s">
        <v>77</v>
      </c>
      <c r="AA70" t="s">
        <v>5568</v>
      </c>
      <c r="AB70" t="s">
        <v>5411</v>
      </c>
      <c r="AC70" s="94" t="s">
        <v>77</v>
      </c>
      <c r="AD70" s="94" t="s">
        <v>88</v>
      </c>
      <c r="AE70" s="22"/>
      <c r="AF70">
        <v>0</v>
      </c>
      <c r="AG70">
        <v>0</v>
      </c>
      <c r="AH70" t="s">
        <v>5411</v>
      </c>
      <c r="AI70" s="67">
        <v>0</v>
      </c>
      <c r="AJ70" s="67">
        <v>0</v>
      </c>
      <c r="AK70" s="22"/>
      <c r="AL70" s="52">
        <f t="shared" si="18"/>
        <v>0</v>
      </c>
      <c r="AM70" s="52">
        <f t="shared" si="19"/>
        <v>0</v>
      </c>
      <c r="AN70" s="52" t="e">
        <f t="shared" si="12"/>
        <v>#VALUE!</v>
      </c>
      <c r="AO70">
        <v>0</v>
      </c>
      <c r="AP70" s="67">
        <v>0</v>
      </c>
      <c r="AQ70" s="52">
        <f t="shared" si="20"/>
        <v>0</v>
      </c>
    </row>
    <row r="71" spans="1:43" x14ac:dyDescent="0.25">
      <c r="A71" t="s">
        <v>5533</v>
      </c>
      <c r="B71" t="s">
        <v>2155</v>
      </c>
      <c r="D71">
        <v>1</v>
      </c>
      <c r="E71">
        <v>1</v>
      </c>
      <c r="F71">
        <v>1</v>
      </c>
      <c r="G71" s="13">
        <v>36012</v>
      </c>
      <c r="H71">
        <v>0.03</v>
      </c>
      <c r="I71">
        <v>0</v>
      </c>
      <c r="J71" t="s">
        <v>5411</v>
      </c>
      <c r="K71" s="67">
        <v>3.0565010040160646E-2</v>
      </c>
      <c r="L71" s="67">
        <v>0</v>
      </c>
      <c r="M71" s="22"/>
      <c r="N71" s="52">
        <f t="shared" si="13"/>
        <v>-5.6501004016064685E-4</v>
      </c>
      <c r="O71" s="52">
        <f t="shared" si="14"/>
        <v>0</v>
      </c>
      <c r="P71" s="52" t="e">
        <f t="shared" si="15"/>
        <v>#VALUE!</v>
      </c>
      <c r="Q71">
        <v>0</v>
      </c>
      <c r="R71">
        <v>0</v>
      </c>
      <c r="S71" t="s">
        <v>5411</v>
      </c>
      <c r="T71" s="67">
        <v>0</v>
      </c>
      <c r="U71" s="67">
        <v>0</v>
      </c>
      <c r="V71" s="22"/>
      <c r="W71" s="52">
        <f t="shared" si="16"/>
        <v>0</v>
      </c>
      <c r="X71" s="52">
        <f t="shared" si="17"/>
        <v>0</v>
      </c>
      <c r="Y71" s="52" t="e">
        <f t="shared" si="11"/>
        <v>#VALUE!</v>
      </c>
      <c r="Z71" t="s">
        <v>77</v>
      </c>
      <c r="AA71" t="s">
        <v>5568</v>
      </c>
      <c r="AB71" t="s">
        <v>5411</v>
      </c>
      <c r="AC71" s="94" t="s">
        <v>77</v>
      </c>
      <c r="AD71" s="94" t="s">
        <v>88</v>
      </c>
      <c r="AE71" s="22"/>
      <c r="AF71">
        <v>0</v>
      </c>
      <c r="AG71">
        <v>0</v>
      </c>
      <c r="AH71" t="s">
        <v>5411</v>
      </c>
      <c r="AI71" s="67">
        <v>0</v>
      </c>
      <c r="AJ71" s="67">
        <v>0</v>
      </c>
      <c r="AK71" s="22"/>
      <c r="AL71" s="52">
        <f t="shared" si="18"/>
        <v>0</v>
      </c>
      <c r="AM71" s="52">
        <f t="shared" si="19"/>
        <v>0</v>
      </c>
      <c r="AN71" s="52" t="e">
        <f t="shared" si="12"/>
        <v>#VALUE!</v>
      </c>
      <c r="AO71">
        <v>0.03</v>
      </c>
      <c r="AP71" s="42">
        <v>2.8213855421686751E-2</v>
      </c>
      <c r="AQ71" s="52">
        <f t="shared" si="20"/>
        <v>1.7861445783132479E-3</v>
      </c>
    </row>
    <row r="72" spans="1:43" x14ac:dyDescent="0.25">
      <c r="A72" t="s">
        <v>5533</v>
      </c>
      <c r="B72" t="s">
        <v>2156</v>
      </c>
      <c r="D72">
        <v>1</v>
      </c>
      <c r="E72">
        <v>1</v>
      </c>
      <c r="F72">
        <v>1</v>
      </c>
      <c r="G72" s="13">
        <v>36012</v>
      </c>
      <c r="H72" t="s">
        <v>5411</v>
      </c>
      <c r="I72">
        <v>0</v>
      </c>
      <c r="J72" t="s">
        <v>5411</v>
      </c>
      <c r="K72" s="67"/>
      <c r="L72" s="67">
        <v>0</v>
      </c>
      <c r="M72" s="22"/>
      <c r="N72" s="52" t="e">
        <f t="shared" si="13"/>
        <v>#VALUE!</v>
      </c>
      <c r="O72" s="52">
        <f t="shared" si="14"/>
        <v>0</v>
      </c>
      <c r="P72" s="52" t="e">
        <f t="shared" si="15"/>
        <v>#VALUE!</v>
      </c>
      <c r="Q72" t="s">
        <v>5411</v>
      </c>
      <c r="R72">
        <v>0</v>
      </c>
      <c r="S72" t="s">
        <v>5411</v>
      </c>
      <c r="T72" s="67"/>
      <c r="U72" s="67">
        <v>0</v>
      </c>
      <c r="V72" s="22"/>
      <c r="W72" s="52" t="e">
        <f t="shared" si="16"/>
        <v>#VALUE!</v>
      </c>
      <c r="X72" s="52">
        <f t="shared" si="17"/>
        <v>0</v>
      </c>
      <c r="Y72" s="52" t="e">
        <f t="shared" si="11"/>
        <v>#VALUE!</v>
      </c>
      <c r="Z72" t="s">
        <v>77</v>
      </c>
      <c r="AA72" t="s">
        <v>5568</v>
      </c>
      <c r="AB72" t="s">
        <v>5411</v>
      </c>
      <c r="AC72" s="94" t="s">
        <v>77</v>
      </c>
      <c r="AD72" s="94" t="s">
        <v>88</v>
      </c>
      <c r="AE72" s="22"/>
      <c r="AF72" t="s">
        <v>5411</v>
      </c>
      <c r="AG72">
        <v>0</v>
      </c>
      <c r="AH72" t="s">
        <v>5411</v>
      </c>
      <c r="AI72" s="67"/>
      <c r="AJ72" s="67">
        <v>0</v>
      </c>
      <c r="AK72" s="22"/>
      <c r="AL72" s="52" t="e">
        <f t="shared" si="18"/>
        <v>#VALUE!</v>
      </c>
      <c r="AM72" s="52">
        <f t="shared" si="19"/>
        <v>0</v>
      </c>
      <c r="AN72" s="52" t="e">
        <f t="shared" si="12"/>
        <v>#VALUE!</v>
      </c>
      <c r="AO72" t="s">
        <v>5411</v>
      </c>
      <c r="AP72" s="67"/>
      <c r="AQ72" s="52" t="e">
        <f t="shared" si="20"/>
        <v>#VALUE!</v>
      </c>
    </row>
    <row r="73" spans="1:43" x14ac:dyDescent="0.25">
      <c r="A73" t="s">
        <v>5533</v>
      </c>
      <c r="B73" t="s">
        <v>2157</v>
      </c>
      <c r="D73">
        <v>1</v>
      </c>
      <c r="E73">
        <v>1</v>
      </c>
      <c r="F73">
        <v>1</v>
      </c>
      <c r="G73" s="13">
        <v>36012</v>
      </c>
      <c r="H73">
        <v>0.53</v>
      </c>
      <c r="I73">
        <v>0</v>
      </c>
      <c r="J73" t="s">
        <v>5411</v>
      </c>
      <c r="K73" s="67">
        <v>0.52954504277805747</v>
      </c>
      <c r="L73" s="67">
        <v>0</v>
      </c>
      <c r="M73" s="22"/>
      <c r="N73" s="52">
        <f t="shared" si="13"/>
        <v>4.549572219425535E-4</v>
      </c>
      <c r="O73" s="52">
        <f t="shared" si="14"/>
        <v>0</v>
      </c>
      <c r="P73" s="52" t="e">
        <f t="shared" si="15"/>
        <v>#VALUE!</v>
      </c>
      <c r="Q73">
        <v>0.21</v>
      </c>
      <c r="R73">
        <v>0</v>
      </c>
      <c r="S73" t="s">
        <v>5411</v>
      </c>
      <c r="T73" s="67">
        <v>0.21181801711122297</v>
      </c>
      <c r="U73" s="67">
        <v>0</v>
      </c>
      <c r="V73" s="22"/>
      <c r="W73" s="52">
        <f t="shared" si="16"/>
        <v>-1.8180171112229804E-3</v>
      </c>
      <c r="X73" s="52">
        <f t="shared" si="17"/>
        <v>0</v>
      </c>
      <c r="Y73" s="52" t="e">
        <f t="shared" si="11"/>
        <v>#VALUE!</v>
      </c>
      <c r="Z73" t="s">
        <v>77</v>
      </c>
      <c r="AA73" t="s">
        <v>5568</v>
      </c>
      <c r="AB73" t="s">
        <v>5411</v>
      </c>
      <c r="AC73" s="94" t="s">
        <v>77</v>
      </c>
      <c r="AD73" s="94" t="s">
        <v>88</v>
      </c>
      <c r="AE73" s="22"/>
      <c r="AF73">
        <v>0</v>
      </c>
      <c r="AG73">
        <v>0</v>
      </c>
      <c r="AH73" t="s">
        <v>5411</v>
      </c>
      <c r="AI73" s="67">
        <v>0</v>
      </c>
      <c r="AJ73" s="67">
        <v>0</v>
      </c>
      <c r="AK73" s="22"/>
      <c r="AL73" s="52">
        <f t="shared" si="18"/>
        <v>0</v>
      </c>
      <c r="AM73" s="52">
        <f t="shared" si="19"/>
        <v>0</v>
      </c>
      <c r="AN73" s="52" t="e">
        <f t="shared" si="12"/>
        <v>#VALUE!</v>
      </c>
      <c r="AO73">
        <v>0.79</v>
      </c>
      <c r="AP73" s="67">
        <v>0.78716155007549082</v>
      </c>
      <c r="AQ73" s="52">
        <f t="shared" si="20"/>
        <v>2.8384499245092121E-3</v>
      </c>
    </row>
    <row r="74" spans="1:43" x14ac:dyDescent="0.25">
      <c r="A74" t="s">
        <v>5533</v>
      </c>
      <c r="B74" t="s">
        <v>2158</v>
      </c>
      <c r="D74">
        <v>1</v>
      </c>
      <c r="E74">
        <v>1</v>
      </c>
      <c r="F74">
        <v>1</v>
      </c>
      <c r="G74" s="13">
        <v>36012</v>
      </c>
      <c r="H74">
        <v>0.16</v>
      </c>
      <c r="I74">
        <v>0</v>
      </c>
      <c r="J74" t="s">
        <v>5411</v>
      </c>
      <c r="K74" s="67">
        <v>0.16347237606375795</v>
      </c>
      <c r="L74" s="67">
        <v>0</v>
      </c>
      <c r="M74" s="22"/>
      <c r="N74" s="52">
        <f t="shared" si="13"/>
        <v>-3.4723760637579426E-3</v>
      </c>
      <c r="O74" s="52">
        <f t="shared" si="14"/>
        <v>0</v>
      </c>
      <c r="P74" s="52" t="e">
        <f t="shared" si="15"/>
        <v>#VALUE!</v>
      </c>
      <c r="Q74">
        <v>0</v>
      </c>
      <c r="R74">
        <v>0</v>
      </c>
      <c r="S74" t="s">
        <v>5411</v>
      </c>
      <c r="T74" s="67">
        <v>0</v>
      </c>
      <c r="U74" s="67">
        <v>0</v>
      </c>
      <c r="V74" s="22"/>
      <c r="W74" s="52">
        <f t="shared" si="16"/>
        <v>0</v>
      </c>
      <c r="X74" s="52">
        <f t="shared" si="17"/>
        <v>0</v>
      </c>
      <c r="Y74" s="52" t="e">
        <f t="shared" si="11"/>
        <v>#VALUE!</v>
      </c>
      <c r="Z74" t="s">
        <v>77</v>
      </c>
      <c r="AA74" t="s">
        <v>5568</v>
      </c>
      <c r="AB74" t="s">
        <v>5411</v>
      </c>
      <c r="AC74" s="94" t="s">
        <v>77</v>
      </c>
      <c r="AD74" s="94" t="s">
        <v>88</v>
      </c>
      <c r="AE74" s="22"/>
      <c r="AF74">
        <v>0</v>
      </c>
      <c r="AG74">
        <v>0</v>
      </c>
      <c r="AH74" t="s">
        <v>5411</v>
      </c>
      <c r="AI74" s="67">
        <v>0</v>
      </c>
      <c r="AJ74" s="67">
        <v>0</v>
      </c>
      <c r="AK74" s="22"/>
      <c r="AL74" s="52">
        <f t="shared" si="18"/>
        <v>0</v>
      </c>
      <c r="AM74" s="52">
        <f t="shared" si="19"/>
        <v>0</v>
      </c>
      <c r="AN74" s="52" t="e">
        <f t="shared" si="12"/>
        <v>#VALUE!</v>
      </c>
      <c r="AO74">
        <v>0.4</v>
      </c>
      <c r="AP74" s="67">
        <v>0.39577522625962447</v>
      </c>
      <c r="AQ74" s="52">
        <f t="shared" si="20"/>
        <v>4.2247737403755536E-3</v>
      </c>
    </row>
    <row r="75" spans="1:43" x14ac:dyDescent="0.25">
      <c r="A75" t="s">
        <v>5533</v>
      </c>
      <c r="B75" t="s">
        <v>2159</v>
      </c>
      <c r="D75">
        <v>1</v>
      </c>
      <c r="E75">
        <v>1</v>
      </c>
      <c r="F75">
        <v>1</v>
      </c>
      <c r="G75" s="13">
        <v>36012</v>
      </c>
      <c r="H75">
        <v>0.3</v>
      </c>
      <c r="I75">
        <v>0</v>
      </c>
      <c r="J75" t="s">
        <v>5411</v>
      </c>
      <c r="K75" s="67">
        <v>0.29570634920634919</v>
      </c>
      <c r="L75" s="67">
        <v>0</v>
      </c>
      <c r="M75" s="22"/>
      <c r="N75" s="52">
        <f t="shared" si="13"/>
        <v>4.2936507936507939E-3</v>
      </c>
      <c r="O75" s="52">
        <f t="shared" si="14"/>
        <v>0</v>
      </c>
      <c r="P75" s="52" t="e">
        <f t="shared" si="15"/>
        <v>#VALUE!</v>
      </c>
      <c r="Q75">
        <v>0</v>
      </c>
      <c r="R75">
        <v>0</v>
      </c>
      <c r="S75" t="s">
        <v>5411</v>
      </c>
      <c r="T75" s="67">
        <v>0</v>
      </c>
      <c r="U75" s="67">
        <v>0</v>
      </c>
      <c r="V75" s="22"/>
      <c r="W75" s="52">
        <f t="shared" si="16"/>
        <v>0</v>
      </c>
      <c r="X75" s="52">
        <f t="shared" si="17"/>
        <v>0</v>
      </c>
      <c r="Y75" s="52" t="e">
        <f t="shared" si="11"/>
        <v>#VALUE!</v>
      </c>
      <c r="Z75" t="s">
        <v>77</v>
      </c>
      <c r="AA75" t="s">
        <v>5568</v>
      </c>
      <c r="AB75" t="s">
        <v>5411</v>
      </c>
      <c r="AC75" s="94" t="s">
        <v>77</v>
      </c>
      <c r="AD75" s="94" t="s">
        <v>88</v>
      </c>
      <c r="AE75" s="22"/>
      <c r="AF75">
        <v>0</v>
      </c>
      <c r="AG75">
        <v>0</v>
      </c>
      <c r="AH75" t="s">
        <v>5411</v>
      </c>
      <c r="AI75" s="67">
        <v>0</v>
      </c>
      <c r="AJ75" s="67">
        <v>0</v>
      </c>
      <c r="AK75" s="22"/>
      <c r="AL75" s="52">
        <f t="shared" si="18"/>
        <v>0</v>
      </c>
      <c r="AM75" s="52">
        <f t="shared" si="19"/>
        <v>0</v>
      </c>
      <c r="AN75" s="52" t="e">
        <f t="shared" si="12"/>
        <v>#VALUE!</v>
      </c>
      <c r="AO75">
        <v>0.36</v>
      </c>
      <c r="AP75" s="67">
        <v>0.35484761904761902</v>
      </c>
      <c r="AQ75" s="52">
        <f t="shared" si="20"/>
        <v>5.1523809523809638E-3</v>
      </c>
    </row>
    <row r="76" spans="1:43" x14ac:dyDescent="0.25">
      <c r="A76" t="s">
        <v>5533</v>
      </c>
      <c r="B76" t="s">
        <v>2160</v>
      </c>
      <c r="D76">
        <v>1</v>
      </c>
      <c r="E76">
        <v>1</v>
      </c>
      <c r="F76">
        <v>1</v>
      </c>
      <c r="G76" s="13">
        <v>36012</v>
      </c>
      <c r="H76">
        <v>0</v>
      </c>
      <c r="I76">
        <v>0</v>
      </c>
      <c r="J76" t="s">
        <v>5411</v>
      </c>
      <c r="K76" s="67">
        <v>0</v>
      </c>
      <c r="L76" s="67">
        <v>0</v>
      </c>
      <c r="M76" s="22"/>
      <c r="N76" s="52">
        <f t="shared" si="13"/>
        <v>0</v>
      </c>
      <c r="O76" s="52">
        <f t="shared" si="14"/>
        <v>0</v>
      </c>
      <c r="P76" s="52" t="e">
        <f t="shared" si="15"/>
        <v>#VALUE!</v>
      </c>
      <c r="Q76">
        <v>0</v>
      </c>
      <c r="R76">
        <v>0</v>
      </c>
      <c r="S76" t="s">
        <v>5411</v>
      </c>
      <c r="T76" s="67">
        <v>0</v>
      </c>
      <c r="U76" s="67">
        <v>0</v>
      </c>
      <c r="V76" s="22"/>
      <c r="W76" s="52">
        <f t="shared" si="16"/>
        <v>0</v>
      </c>
      <c r="X76" s="52">
        <f t="shared" si="17"/>
        <v>0</v>
      </c>
      <c r="Y76" s="52" t="e">
        <f t="shared" si="11"/>
        <v>#VALUE!</v>
      </c>
      <c r="Z76" t="s">
        <v>77</v>
      </c>
      <c r="AA76" t="s">
        <v>5568</v>
      </c>
      <c r="AB76" t="s">
        <v>5411</v>
      </c>
      <c r="AC76" s="94" t="s">
        <v>77</v>
      </c>
      <c r="AD76" s="94" t="s">
        <v>88</v>
      </c>
      <c r="AE76" s="22"/>
      <c r="AF76">
        <v>0</v>
      </c>
      <c r="AG76">
        <v>0</v>
      </c>
      <c r="AH76" t="s">
        <v>5411</v>
      </c>
      <c r="AI76" s="67">
        <v>0</v>
      </c>
      <c r="AJ76" s="67">
        <v>0</v>
      </c>
      <c r="AK76" s="22"/>
      <c r="AL76" s="52">
        <f t="shared" si="18"/>
        <v>0</v>
      </c>
      <c r="AM76" s="52">
        <f t="shared" si="19"/>
        <v>0</v>
      </c>
      <c r="AN76" s="52" t="e">
        <f t="shared" si="12"/>
        <v>#VALUE!</v>
      </c>
      <c r="AO76">
        <v>0.06</v>
      </c>
      <c r="AP76" s="67">
        <v>6.1629076282143362E-2</v>
      </c>
      <c r="AQ76" s="52">
        <f t="shared" si="20"/>
        <v>-1.6290762821433644E-3</v>
      </c>
    </row>
    <row r="77" spans="1:43" x14ac:dyDescent="0.25">
      <c r="A77" t="s">
        <v>5533</v>
      </c>
      <c r="B77" t="s">
        <v>2161</v>
      </c>
      <c r="D77">
        <v>1</v>
      </c>
      <c r="E77">
        <v>1</v>
      </c>
      <c r="F77">
        <v>1</v>
      </c>
      <c r="G77" s="13">
        <v>36012</v>
      </c>
      <c r="H77">
        <v>0</v>
      </c>
      <c r="I77">
        <v>0</v>
      </c>
      <c r="J77" t="s">
        <v>5411</v>
      </c>
      <c r="K77" s="67">
        <v>0</v>
      </c>
      <c r="L77" s="67">
        <v>0</v>
      </c>
      <c r="M77" s="22"/>
      <c r="N77" s="52">
        <f t="shared" si="13"/>
        <v>0</v>
      </c>
      <c r="O77" s="52">
        <f t="shared" si="14"/>
        <v>0</v>
      </c>
      <c r="P77" s="52" t="e">
        <f t="shared" si="15"/>
        <v>#VALUE!</v>
      </c>
      <c r="Q77">
        <v>0</v>
      </c>
      <c r="R77">
        <v>0</v>
      </c>
      <c r="S77" t="s">
        <v>5411</v>
      </c>
      <c r="T77" s="67">
        <v>0</v>
      </c>
      <c r="U77" s="67">
        <v>0</v>
      </c>
      <c r="V77" s="22"/>
      <c r="W77" s="52">
        <f t="shared" si="16"/>
        <v>0</v>
      </c>
      <c r="X77" s="52">
        <f t="shared" si="17"/>
        <v>0</v>
      </c>
      <c r="Y77" s="52" t="e">
        <f t="shared" si="11"/>
        <v>#VALUE!</v>
      </c>
      <c r="Z77" t="s">
        <v>77</v>
      </c>
      <c r="AA77" t="s">
        <v>5568</v>
      </c>
      <c r="AB77" t="s">
        <v>5411</v>
      </c>
      <c r="AC77" s="94" t="s">
        <v>77</v>
      </c>
      <c r="AD77" s="94" t="s">
        <v>88</v>
      </c>
      <c r="AE77" s="22"/>
      <c r="AF77">
        <v>0</v>
      </c>
      <c r="AG77">
        <v>0</v>
      </c>
      <c r="AH77" t="s">
        <v>5411</v>
      </c>
      <c r="AI77" s="67">
        <v>0</v>
      </c>
      <c r="AJ77" s="67">
        <v>0</v>
      </c>
      <c r="AK77" s="22"/>
      <c r="AL77" s="52">
        <f t="shared" si="18"/>
        <v>0</v>
      </c>
      <c r="AM77" s="52">
        <f t="shared" si="19"/>
        <v>0</v>
      </c>
      <c r="AN77" s="52" t="e">
        <f t="shared" si="12"/>
        <v>#VALUE!</v>
      </c>
      <c r="AO77">
        <v>0.19</v>
      </c>
      <c r="AP77" s="67">
        <v>0.19270676151469424</v>
      </c>
      <c r="AQ77" s="52">
        <f t="shared" si="20"/>
        <v>-2.7067615146942337E-3</v>
      </c>
    </row>
    <row r="78" spans="1:43" x14ac:dyDescent="0.25">
      <c r="A78" t="s">
        <v>5533</v>
      </c>
      <c r="B78" t="s">
        <v>2162</v>
      </c>
      <c r="D78">
        <v>1</v>
      </c>
      <c r="E78">
        <v>1</v>
      </c>
      <c r="F78">
        <v>1</v>
      </c>
      <c r="G78" s="13">
        <v>36012</v>
      </c>
      <c r="H78">
        <v>0</v>
      </c>
      <c r="I78">
        <v>0</v>
      </c>
      <c r="J78" t="s">
        <v>5411</v>
      </c>
      <c r="K78" s="67">
        <v>0</v>
      </c>
      <c r="L78" s="67">
        <v>0</v>
      </c>
      <c r="M78" s="22"/>
      <c r="N78" s="52">
        <f t="shared" si="13"/>
        <v>0</v>
      </c>
      <c r="O78" s="52">
        <f t="shared" si="14"/>
        <v>0</v>
      </c>
      <c r="P78" s="52" t="e">
        <f t="shared" si="15"/>
        <v>#VALUE!</v>
      </c>
      <c r="Q78">
        <v>0</v>
      </c>
      <c r="R78">
        <v>0</v>
      </c>
      <c r="S78" t="s">
        <v>5411</v>
      </c>
      <c r="T78" s="67">
        <v>0</v>
      </c>
      <c r="U78" s="67">
        <v>0</v>
      </c>
      <c r="V78" s="22"/>
      <c r="W78" s="52">
        <f t="shared" si="16"/>
        <v>0</v>
      </c>
      <c r="X78" s="52">
        <f t="shared" si="17"/>
        <v>0</v>
      </c>
      <c r="Y78" s="52" t="e">
        <f t="shared" si="11"/>
        <v>#VALUE!</v>
      </c>
      <c r="Z78" t="s">
        <v>77</v>
      </c>
      <c r="AA78" t="s">
        <v>5568</v>
      </c>
      <c r="AB78" t="s">
        <v>5411</v>
      </c>
      <c r="AC78" s="94" t="s">
        <v>77</v>
      </c>
      <c r="AD78" s="94" t="s">
        <v>88</v>
      </c>
      <c r="AE78" s="22"/>
      <c r="AF78">
        <v>0</v>
      </c>
      <c r="AG78">
        <v>0</v>
      </c>
      <c r="AH78" t="s">
        <v>5411</v>
      </c>
      <c r="AI78" s="67">
        <v>0</v>
      </c>
      <c r="AJ78" s="67">
        <v>0</v>
      </c>
      <c r="AK78" s="22"/>
      <c r="AL78" s="52">
        <f t="shared" si="18"/>
        <v>0</v>
      </c>
      <c r="AM78" s="52">
        <f t="shared" si="19"/>
        <v>0</v>
      </c>
      <c r="AN78" s="52" t="e">
        <f t="shared" si="12"/>
        <v>#VALUE!</v>
      </c>
      <c r="AO78">
        <v>0.13</v>
      </c>
      <c r="AP78" s="67">
        <v>0.13327733948294695</v>
      </c>
      <c r="AQ78" s="52">
        <f t="shared" si="20"/>
        <v>-3.2773394829469504E-3</v>
      </c>
    </row>
    <row r="79" spans="1:43" x14ac:dyDescent="0.25">
      <c r="A79" t="s">
        <v>5533</v>
      </c>
      <c r="B79" t="s">
        <v>2163</v>
      </c>
      <c r="D79">
        <v>1</v>
      </c>
      <c r="E79">
        <v>1</v>
      </c>
      <c r="F79">
        <v>1</v>
      </c>
      <c r="G79" s="13">
        <v>36012</v>
      </c>
      <c r="H79">
        <v>0.08</v>
      </c>
      <c r="I79">
        <v>0</v>
      </c>
      <c r="J79" t="s">
        <v>5411</v>
      </c>
      <c r="K79" s="67">
        <v>8.1331592689295032E-2</v>
      </c>
      <c r="L79" s="67">
        <v>0</v>
      </c>
      <c r="M79" s="22"/>
      <c r="N79" s="52">
        <f t="shared" si="13"/>
        <v>-1.3315926892950303E-3</v>
      </c>
      <c r="O79" s="52">
        <f t="shared" si="14"/>
        <v>0</v>
      </c>
      <c r="P79" s="52" t="e">
        <f t="shared" si="15"/>
        <v>#VALUE!</v>
      </c>
      <c r="Q79">
        <v>0</v>
      </c>
      <c r="R79">
        <v>0</v>
      </c>
      <c r="S79" t="s">
        <v>5411</v>
      </c>
      <c r="T79" s="67">
        <v>0</v>
      </c>
      <c r="U79" s="67">
        <v>0</v>
      </c>
      <c r="V79" s="22"/>
      <c r="W79" s="52">
        <f t="shared" si="16"/>
        <v>0</v>
      </c>
      <c r="X79" s="52">
        <f t="shared" si="17"/>
        <v>0</v>
      </c>
      <c r="Y79" s="52" t="e">
        <f t="shared" si="11"/>
        <v>#VALUE!</v>
      </c>
      <c r="Z79" t="s">
        <v>77</v>
      </c>
      <c r="AA79" t="s">
        <v>5568</v>
      </c>
      <c r="AB79" t="s">
        <v>5411</v>
      </c>
      <c r="AC79" s="94" t="s">
        <v>77</v>
      </c>
      <c r="AD79" s="94" t="s">
        <v>88</v>
      </c>
      <c r="AE79" s="22"/>
      <c r="AF79">
        <v>0</v>
      </c>
      <c r="AG79">
        <v>0</v>
      </c>
      <c r="AH79" t="s">
        <v>5411</v>
      </c>
      <c r="AI79" s="67">
        <v>0</v>
      </c>
      <c r="AJ79" s="67">
        <v>0</v>
      </c>
      <c r="AK79" s="22"/>
      <c r="AL79" s="52">
        <f t="shared" si="18"/>
        <v>0</v>
      </c>
      <c r="AM79" s="52">
        <f t="shared" si="19"/>
        <v>0</v>
      </c>
      <c r="AN79" s="52" t="e">
        <f t="shared" si="12"/>
        <v>#VALUE!</v>
      </c>
      <c r="AO79">
        <v>0.4</v>
      </c>
      <c r="AP79" s="67">
        <v>0.39503916449086163</v>
      </c>
      <c r="AQ79" s="52">
        <f t="shared" si="20"/>
        <v>4.9608355091383949E-3</v>
      </c>
    </row>
    <row r="80" spans="1:43" x14ac:dyDescent="0.25">
      <c r="A80" t="s">
        <v>5533</v>
      </c>
      <c r="B80" t="s">
        <v>2164</v>
      </c>
      <c r="D80">
        <v>1</v>
      </c>
      <c r="E80">
        <v>1</v>
      </c>
      <c r="F80">
        <v>1</v>
      </c>
      <c r="G80" s="13">
        <v>36012</v>
      </c>
      <c r="H80" t="s">
        <v>5411</v>
      </c>
      <c r="I80">
        <v>0</v>
      </c>
      <c r="J80" t="s">
        <v>5411</v>
      </c>
      <c r="K80" s="67"/>
      <c r="L80" s="67">
        <v>0</v>
      </c>
      <c r="M80" s="22"/>
      <c r="N80" s="52" t="e">
        <f t="shared" si="13"/>
        <v>#VALUE!</v>
      </c>
      <c r="O80" s="52">
        <f t="shared" si="14"/>
        <v>0</v>
      </c>
      <c r="P80" s="52" t="e">
        <f t="shared" si="15"/>
        <v>#VALUE!</v>
      </c>
      <c r="Q80" t="s">
        <v>5411</v>
      </c>
      <c r="R80">
        <v>0</v>
      </c>
      <c r="S80" t="s">
        <v>5411</v>
      </c>
      <c r="T80" s="67"/>
      <c r="U80" s="67">
        <v>0</v>
      </c>
      <c r="V80" s="22"/>
      <c r="W80" s="52" t="e">
        <f t="shared" si="16"/>
        <v>#VALUE!</v>
      </c>
      <c r="X80" s="52">
        <f t="shared" si="17"/>
        <v>0</v>
      </c>
      <c r="Y80" s="52" t="e">
        <f t="shared" si="11"/>
        <v>#VALUE!</v>
      </c>
      <c r="Z80" t="s">
        <v>77</v>
      </c>
      <c r="AA80" t="s">
        <v>5568</v>
      </c>
      <c r="AB80" t="s">
        <v>5411</v>
      </c>
      <c r="AC80" s="94" t="s">
        <v>77</v>
      </c>
      <c r="AD80" s="94" t="s">
        <v>88</v>
      </c>
      <c r="AE80" s="22"/>
      <c r="AF80" t="s">
        <v>5411</v>
      </c>
      <c r="AG80">
        <v>0</v>
      </c>
      <c r="AH80" t="s">
        <v>5411</v>
      </c>
      <c r="AI80" s="67"/>
      <c r="AJ80" s="67">
        <v>0</v>
      </c>
      <c r="AK80" s="22"/>
      <c r="AL80" s="52" t="e">
        <f t="shared" si="18"/>
        <v>#VALUE!</v>
      </c>
      <c r="AM80" s="52">
        <f t="shared" si="19"/>
        <v>0</v>
      </c>
      <c r="AN80" s="52" t="e">
        <f t="shared" si="12"/>
        <v>#VALUE!</v>
      </c>
      <c r="AO80" t="s">
        <v>5411</v>
      </c>
      <c r="AP80" s="67"/>
      <c r="AQ80" s="52" t="e">
        <f t="shared" si="20"/>
        <v>#VALUE!</v>
      </c>
    </row>
    <row r="81" spans="1:43" x14ac:dyDescent="0.25">
      <c r="A81" t="s">
        <v>5533</v>
      </c>
      <c r="B81" t="s">
        <v>2165</v>
      </c>
      <c r="D81">
        <v>1</v>
      </c>
      <c r="E81">
        <v>1</v>
      </c>
      <c r="F81">
        <v>1</v>
      </c>
      <c r="G81" s="13">
        <v>36012</v>
      </c>
      <c r="H81">
        <v>0</v>
      </c>
      <c r="I81">
        <v>0</v>
      </c>
      <c r="J81" t="s">
        <v>5411</v>
      </c>
      <c r="K81" s="67">
        <v>0</v>
      </c>
      <c r="L81" s="67">
        <v>0</v>
      </c>
      <c r="M81" s="22"/>
      <c r="N81" s="52">
        <f t="shared" si="13"/>
        <v>0</v>
      </c>
      <c r="O81" s="52">
        <f t="shared" si="14"/>
        <v>0</v>
      </c>
      <c r="P81" s="52" t="e">
        <f t="shared" si="15"/>
        <v>#VALUE!</v>
      </c>
      <c r="Q81">
        <v>0</v>
      </c>
      <c r="R81">
        <v>0</v>
      </c>
      <c r="S81" t="s">
        <v>5411</v>
      </c>
      <c r="T81" s="67">
        <v>0</v>
      </c>
      <c r="U81" s="67">
        <v>0</v>
      </c>
      <c r="V81" s="22"/>
      <c r="W81" s="52">
        <f t="shared" si="16"/>
        <v>0</v>
      </c>
      <c r="X81" s="52">
        <f t="shared" si="17"/>
        <v>0</v>
      </c>
      <c r="Y81" s="52" t="e">
        <f t="shared" si="11"/>
        <v>#VALUE!</v>
      </c>
      <c r="Z81" t="s">
        <v>77</v>
      </c>
      <c r="AA81" t="s">
        <v>5568</v>
      </c>
      <c r="AB81" t="s">
        <v>5411</v>
      </c>
      <c r="AC81" s="94" t="s">
        <v>77</v>
      </c>
      <c r="AD81" s="94" t="s">
        <v>88</v>
      </c>
      <c r="AE81" s="22"/>
      <c r="AF81">
        <v>0</v>
      </c>
      <c r="AG81">
        <v>0</v>
      </c>
      <c r="AH81" t="s">
        <v>5411</v>
      </c>
      <c r="AI81" s="67">
        <v>0</v>
      </c>
      <c r="AJ81" s="67">
        <v>0</v>
      </c>
      <c r="AK81" s="22"/>
      <c r="AL81" s="52">
        <f t="shared" si="18"/>
        <v>0</v>
      </c>
      <c r="AM81" s="52">
        <f t="shared" si="19"/>
        <v>0</v>
      </c>
      <c r="AN81" s="52" t="e">
        <f t="shared" si="12"/>
        <v>#VALUE!</v>
      </c>
      <c r="AO81">
        <v>0.23</v>
      </c>
      <c r="AP81" s="67">
        <v>0.22484268606182206</v>
      </c>
      <c r="AQ81" s="52">
        <f t="shared" si="20"/>
        <v>5.1573139381779487E-3</v>
      </c>
    </row>
    <row r="82" spans="1:43" x14ac:dyDescent="0.25">
      <c r="A82" t="s">
        <v>5533</v>
      </c>
      <c r="B82" t="s">
        <v>2166</v>
      </c>
      <c r="D82">
        <v>1</v>
      </c>
      <c r="E82">
        <v>1</v>
      </c>
      <c r="F82">
        <v>1</v>
      </c>
      <c r="G82" s="13">
        <v>36012</v>
      </c>
      <c r="H82">
        <v>0.23</v>
      </c>
      <c r="I82">
        <v>0</v>
      </c>
      <c r="J82" t="s">
        <v>5411</v>
      </c>
      <c r="K82" s="67">
        <v>0.23106420233463032</v>
      </c>
      <c r="L82" s="67">
        <v>0</v>
      </c>
      <c r="M82" s="22"/>
      <c r="N82" s="52">
        <f t="shared" si="13"/>
        <v>-1.0642023346303098E-3</v>
      </c>
      <c r="O82" s="52">
        <f t="shared" si="14"/>
        <v>0</v>
      </c>
      <c r="P82" s="52" t="e">
        <f t="shared" si="15"/>
        <v>#VALUE!</v>
      </c>
      <c r="Q82">
        <v>0</v>
      </c>
      <c r="R82">
        <v>0</v>
      </c>
      <c r="S82" t="s">
        <v>5411</v>
      </c>
      <c r="T82" s="67">
        <v>0</v>
      </c>
      <c r="U82" s="67">
        <v>0</v>
      </c>
      <c r="V82" s="22"/>
      <c r="W82" s="52">
        <f t="shared" si="16"/>
        <v>0</v>
      </c>
      <c r="X82" s="52">
        <f t="shared" si="17"/>
        <v>0</v>
      </c>
      <c r="Y82" s="52" t="e">
        <f t="shared" si="11"/>
        <v>#VALUE!</v>
      </c>
      <c r="Z82" t="s">
        <v>77</v>
      </c>
      <c r="AA82" t="s">
        <v>5568</v>
      </c>
      <c r="AB82" t="s">
        <v>5411</v>
      </c>
      <c r="AC82" s="94" t="s">
        <v>77</v>
      </c>
      <c r="AD82" s="94" t="s">
        <v>88</v>
      </c>
      <c r="AE82" s="22"/>
      <c r="AF82">
        <v>0</v>
      </c>
      <c r="AG82">
        <v>0</v>
      </c>
      <c r="AH82" t="s">
        <v>5411</v>
      </c>
      <c r="AI82" s="67">
        <v>0</v>
      </c>
      <c r="AJ82" s="67">
        <v>0</v>
      </c>
      <c r="AK82" s="22"/>
      <c r="AL82" s="52">
        <f t="shared" si="18"/>
        <v>0</v>
      </c>
      <c r="AM82" s="52">
        <f t="shared" si="19"/>
        <v>0</v>
      </c>
      <c r="AN82" s="52" t="e">
        <f t="shared" si="12"/>
        <v>#VALUE!</v>
      </c>
      <c r="AO82">
        <v>0.49</v>
      </c>
      <c r="AP82" s="67">
        <v>0.48954280155642022</v>
      </c>
      <c r="AQ82" s="52">
        <f t="shared" si="20"/>
        <v>4.5719844357977601E-4</v>
      </c>
    </row>
    <row r="83" spans="1:43" x14ac:dyDescent="0.25">
      <c r="A83" t="s">
        <v>5533</v>
      </c>
      <c r="B83" t="s">
        <v>2167</v>
      </c>
      <c r="D83">
        <v>1</v>
      </c>
      <c r="E83">
        <v>1</v>
      </c>
      <c r="F83">
        <v>1</v>
      </c>
      <c r="G83" s="13">
        <v>36012</v>
      </c>
      <c r="H83">
        <v>0.15</v>
      </c>
      <c r="I83">
        <v>0</v>
      </c>
      <c r="J83" t="s">
        <v>5411</v>
      </c>
      <c r="K83" s="67">
        <v>0.15232086556349747</v>
      </c>
      <c r="L83" s="67">
        <v>0</v>
      </c>
      <c r="M83" s="22"/>
      <c r="N83" s="52">
        <f t="shared" si="13"/>
        <v>-2.3208655634974762E-3</v>
      </c>
      <c r="O83" s="52">
        <f t="shared" si="14"/>
        <v>0</v>
      </c>
      <c r="P83" s="52" t="e">
        <f t="shared" si="15"/>
        <v>#VALUE!</v>
      </c>
      <c r="Q83">
        <v>0</v>
      </c>
      <c r="R83">
        <v>0</v>
      </c>
      <c r="S83" t="s">
        <v>5411</v>
      </c>
      <c r="T83" s="67">
        <v>0</v>
      </c>
      <c r="U83" s="67">
        <v>0</v>
      </c>
      <c r="V83" s="22"/>
      <c r="W83" s="52">
        <f t="shared" si="16"/>
        <v>0</v>
      </c>
      <c r="X83" s="52">
        <f t="shared" si="17"/>
        <v>0</v>
      </c>
      <c r="Y83" s="52" t="e">
        <f t="shared" si="11"/>
        <v>#VALUE!</v>
      </c>
      <c r="Z83" t="s">
        <v>77</v>
      </c>
      <c r="AA83" t="s">
        <v>5568</v>
      </c>
      <c r="AB83" t="s">
        <v>5411</v>
      </c>
      <c r="AC83" s="94" t="s">
        <v>77</v>
      </c>
      <c r="AD83" s="94" t="s">
        <v>88</v>
      </c>
      <c r="AE83" s="22"/>
      <c r="AF83">
        <v>0</v>
      </c>
      <c r="AG83">
        <v>0</v>
      </c>
      <c r="AH83" t="s">
        <v>5411</v>
      </c>
      <c r="AI83" s="67">
        <v>0</v>
      </c>
      <c r="AJ83" s="67">
        <v>0</v>
      </c>
      <c r="AK83" s="22"/>
      <c r="AL83" s="52">
        <f t="shared" si="18"/>
        <v>0</v>
      </c>
      <c r="AM83" s="52">
        <f t="shared" si="19"/>
        <v>0</v>
      </c>
      <c r="AN83" s="52" t="e">
        <f t="shared" si="12"/>
        <v>#VALUE!</v>
      </c>
      <c r="AO83">
        <v>0.39</v>
      </c>
      <c r="AP83" s="67">
        <v>0.38983814745912077</v>
      </c>
      <c r="AQ83" s="52">
        <f t="shared" si="20"/>
        <v>1.6185254087924816E-4</v>
      </c>
    </row>
    <row r="84" spans="1:43" x14ac:dyDescent="0.25">
      <c r="A84" t="s">
        <v>5533</v>
      </c>
      <c r="B84" t="s">
        <v>2168</v>
      </c>
      <c r="D84">
        <v>1</v>
      </c>
      <c r="E84">
        <v>1</v>
      </c>
      <c r="F84">
        <v>1</v>
      </c>
      <c r="G84" s="13">
        <v>36012</v>
      </c>
      <c r="H84">
        <v>0</v>
      </c>
      <c r="I84">
        <v>0</v>
      </c>
      <c r="J84" t="s">
        <v>5411</v>
      </c>
      <c r="K84" s="67">
        <v>0</v>
      </c>
      <c r="L84" s="67">
        <v>0</v>
      </c>
      <c r="M84" s="22"/>
      <c r="N84" s="52">
        <f t="shared" si="13"/>
        <v>0</v>
      </c>
      <c r="O84" s="52">
        <f t="shared" si="14"/>
        <v>0</v>
      </c>
      <c r="P84" s="52" t="e">
        <f t="shared" si="15"/>
        <v>#VALUE!</v>
      </c>
      <c r="Q84">
        <v>0</v>
      </c>
      <c r="R84">
        <v>0</v>
      </c>
      <c r="S84" t="s">
        <v>5411</v>
      </c>
      <c r="T84" s="67">
        <v>0</v>
      </c>
      <c r="U84" s="67">
        <v>0</v>
      </c>
      <c r="V84" s="22"/>
      <c r="W84" s="52">
        <f t="shared" si="16"/>
        <v>0</v>
      </c>
      <c r="X84" s="52">
        <f t="shared" si="17"/>
        <v>0</v>
      </c>
      <c r="Y84" s="52" t="e">
        <f t="shared" si="11"/>
        <v>#VALUE!</v>
      </c>
      <c r="Z84" t="s">
        <v>77</v>
      </c>
      <c r="AA84" t="s">
        <v>5568</v>
      </c>
      <c r="AB84" t="s">
        <v>5411</v>
      </c>
      <c r="AC84" s="94" t="s">
        <v>77</v>
      </c>
      <c r="AD84" s="94" t="s">
        <v>88</v>
      </c>
      <c r="AE84" s="22"/>
      <c r="AF84">
        <v>0</v>
      </c>
      <c r="AG84">
        <v>0</v>
      </c>
      <c r="AH84" t="s">
        <v>5411</v>
      </c>
      <c r="AI84" s="67">
        <v>0</v>
      </c>
      <c r="AJ84" s="67">
        <v>0</v>
      </c>
      <c r="AK84" s="22"/>
      <c r="AL84" s="52">
        <f t="shared" si="18"/>
        <v>0</v>
      </c>
      <c r="AM84" s="52">
        <f t="shared" si="19"/>
        <v>0</v>
      </c>
      <c r="AN84" s="52" t="e">
        <f t="shared" si="12"/>
        <v>#VALUE!</v>
      </c>
      <c r="AO84">
        <v>0.34</v>
      </c>
      <c r="AP84" s="67">
        <v>0.33771086087904106</v>
      </c>
      <c r="AQ84" s="52">
        <f t="shared" si="20"/>
        <v>2.2891391209589607E-3</v>
      </c>
    </row>
    <row r="85" spans="1:43" x14ac:dyDescent="0.25">
      <c r="A85" t="s">
        <v>5533</v>
      </c>
      <c r="B85" t="s">
        <v>2169</v>
      </c>
      <c r="D85">
        <v>1</v>
      </c>
      <c r="E85">
        <v>1</v>
      </c>
      <c r="F85">
        <v>1</v>
      </c>
      <c r="G85" s="13">
        <v>36012</v>
      </c>
      <c r="H85">
        <v>0.57999999999999996</v>
      </c>
      <c r="I85">
        <v>0</v>
      </c>
      <c r="J85" t="s">
        <v>5411</v>
      </c>
      <c r="K85" s="67">
        <v>0.58198529746115957</v>
      </c>
      <c r="L85" s="67">
        <v>0</v>
      </c>
      <c r="M85" s="22"/>
      <c r="N85" s="52">
        <f t="shared" si="13"/>
        <v>-1.9852974611596075E-3</v>
      </c>
      <c r="O85" s="52">
        <f t="shared" si="14"/>
        <v>0</v>
      </c>
      <c r="P85" s="52" t="e">
        <f t="shared" si="15"/>
        <v>#VALUE!</v>
      </c>
      <c r="Q85">
        <v>0</v>
      </c>
      <c r="R85">
        <v>0</v>
      </c>
      <c r="S85" t="s">
        <v>5411</v>
      </c>
      <c r="T85" s="67">
        <v>0</v>
      </c>
      <c r="U85" s="67">
        <v>0</v>
      </c>
      <c r="V85" s="22"/>
      <c r="W85" s="52">
        <f t="shared" si="16"/>
        <v>0</v>
      </c>
      <c r="X85" s="52">
        <f t="shared" si="17"/>
        <v>0</v>
      </c>
      <c r="Y85" s="52" t="e">
        <f t="shared" si="11"/>
        <v>#VALUE!</v>
      </c>
      <c r="Z85" t="s">
        <v>77</v>
      </c>
      <c r="AA85" t="s">
        <v>5568</v>
      </c>
      <c r="AB85" t="s">
        <v>5411</v>
      </c>
      <c r="AC85" s="94" t="s">
        <v>77</v>
      </c>
      <c r="AD85" s="94" t="s">
        <v>88</v>
      </c>
      <c r="AE85" s="22"/>
      <c r="AF85">
        <v>0</v>
      </c>
      <c r="AG85">
        <v>0</v>
      </c>
      <c r="AH85" t="s">
        <v>5411</v>
      </c>
      <c r="AI85" s="67">
        <v>0</v>
      </c>
      <c r="AJ85" s="67">
        <v>0</v>
      </c>
      <c r="AK85" s="22"/>
      <c r="AL85" s="52">
        <f t="shared" si="18"/>
        <v>0</v>
      </c>
      <c r="AM85" s="52">
        <f t="shared" si="19"/>
        <v>0</v>
      </c>
      <c r="AN85" s="52" t="e">
        <f t="shared" si="12"/>
        <v>#VALUE!</v>
      </c>
      <c r="AO85">
        <v>1.1299999999999999</v>
      </c>
      <c r="AP85" s="67">
        <v>1.1279715043577112</v>
      </c>
      <c r="AQ85" s="52">
        <f t="shared" si="20"/>
        <v>2.0284956422886857E-3</v>
      </c>
    </row>
    <row r="86" spans="1:43" x14ac:dyDescent="0.25">
      <c r="A86" t="s">
        <v>5533</v>
      </c>
      <c r="B86" t="s">
        <v>2170</v>
      </c>
      <c r="D86">
        <v>1</v>
      </c>
      <c r="E86">
        <v>1</v>
      </c>
      <c r="F86">
        <v>1</v>
      </c>
      <c r="G86" s="13">
        <v>36012</v>
      </c>
      <c r="H86">
        <v>0.18</v>
      </c>
      <c r="I86">
        <v>0</v>
      </c>
      <c r="J86" t="s">
        <v>5411</v>
      </c>
      <c r="K86" s="67">
        <v>0.18096591994124125</v>
      </c>
      <c r="L86" s="67">
        <v>0</v>
      </c>
      <c r="M86" s="22"/>
      <c r="N86" s="52">
        <f t="shared" si="13"/>
        <v>-9.6591994124126113E-4</v>
      </c>
      <c r="O86" s="52">
        <f t="shared" si="14"/>
        <v>0</v>
      </c>
      <c r="P86" s="52" t="e">
        <f t="shared" si="15"/>
        <v>#VALUE!</v>
      </c>
      <c r="Q86">
        <v>0</v>
      </c>
      <c r="R86">
        <v>0</v>
      </c>
      <c r="S86" t="s">
        <v>5411</v>
      </c>
      <c r="T86" s="67">
        <v>0</v>
      </c>
      <c r="U86" s="67">
        <v>0</v>
      </c>
      <c r="V86" s="22"/>
      <c r="W86" s="52">
        <f t="shared" si="16"/>
        <v>0</v>
      </c>
      <c r="X86" s="52">
        <f t="shared" si="17"/>
        <v>0</v>
      </c>
      <c r="Y86" s="52" t="e">
        <f t="shared" si="11"/>
        <v>#VALUE!</v>
      </c>
      <c r="Z86" t="s">
        <v>77</v>
      </c>
      <c r="AA86" t="s">
        <v>5568</v>
      </c>
      <c r="AB86" t="s">
        <v>5411</v>
      </c>
      <c r="AC86" s="94" t="s">
        <v>77</v>
      </c>
      <c r="AD86" s="94" t="s">
        <v>88</v>
      </c>
      <c r="AE86" s="22"/>
      <c r="AF86">
        <v>0</v>
      </c>
      <c r="AG86">
        <v>0</v>
      </c>
      <c r="AH86" t="s">
        <v>5411</v>
      </c>
      <c r="AI86" s="67">
        <v>0</v>
      </c>
      <c r="AJ86" s="67">
        <v>0</v>
      </c>
      <c r="AK86" s="22"/>
      <c r="AL86" s="52">
        <f t="shared" si="18"/>
        <v>0</v>
      </c>
      <c r="AM86" s="52">
        <f t="shared" si="19"/>
        <v>0</v>
      </c>
      <c r="AN86" s="52" t="e">
        <f t="shared" si="12"/>
        <v>#VALUE!</v>
      </c>
      <c r="AO86">
        <v>0.4</v>
      </c>
      <c r="AP86" s="67">
        <v>0.40346500183621009</v>
      </c>
      <c r="AQ86" s="52">
        <f t="shared" si="20"/>
        <v>-3.4650018362100687E-3</v>
      </c>
    </row>
    <row r="87" spans="1:43" x14ac:dyDescent="0.25">
      <c r="A87" t="s">
        <v>5533</v>
      </c>
      <c r="B87" t="s">
        <v>2171</v>
      </c>
      <c r="D87">
        <v>1</v>
      </c>
      <c r="E87">
        <v>1</v>
      </c>
      <c r="F87">
        <v>1</v>
      </c>
      <c r="G87" s="13">
        <v>36012</v>
      </c>
      <c r="H87">
        <v>0</v>
      </c>
      <c r="I87">
        <v>0</v>
      </c>
      <c r="J87" t="s">
        <v>5411</v>
      </c>
      <c r="K87" s="67">
        <v>0</v>
      </c>
      <c r="L87" s="67">
        <v>0</v>
      </c>
      <c r="M87" s="22"/>
      <c r="N87" s="52">
        <f t="shared" si="13"/>
        <v>0</v>
      </c>
      <c r="O87" s="52">
        <f t="shared" si="14"/>
        <v>0</v>
      </c>
      <c r="P87" s="52" t="e">
        <f t="shared" si="15"/>
        <v>#VALUE!</v>
      </c>
      <c r="Q87">
        <v>0</v>
      </c>
      <c r="R87">
        <v>0</v>
      </c>
      <c r="S87" t="s">
        <v>5411</v>
      </c>
      <c r="T87" s="67">
        <v>0</v>
      </c>
      <c r="U87" s="67">
        <v>0</v>
      </c>
      <c r="V87" s="22"/>
      <c r="W87" s="52">
        <f t="shared" si="16"/>
        <v>0</v>
      </c>
      <c r="X87" s="52">
        <f t="shared" si="17"/>
        <v>0</v>
      </c>
      <c r="Y87" s="52" t="e">
        <f t="shared" si="11"/>
        <v>#VALUE!</v>
      </c>
      <c r="Z87" t="s">
        <v>77</v>
      </c>
      <c r="AA87" t="s">
        <v>5568</v>
      </c>
      <c r="AB87" t="s">
        <v>5411</v>
      </c>
      <c r="AC87" s="94" t="s">
        <v>77</v>
      </c>
      <c r="AD87" s="94" t="s">
        <v>88</v>
      </c>
      <c r="AE87" s="22"/>
      <c r="AF87">
        <v>0</v>
      </c>
      <c r="AG87">
        <v>0</v>
      </c>
      <c r="AH87" t="s">
        <v>5411</v>
      </c>
      <c r="AI87" s="67">
        <v>0</v>
      </c>
      <c r="AJ87" s="67">
        <v>0</v>
      </c>
      <c r="AK87" s="22"/>
      <c r="AL87" s="52">
        <f t="shared" si="18"/>
        <v>0</v>
      </c>
      <c r="AM87" s="52">
        <f t="shared" si="19"/>
        <v>0</v>
      </c>
      <c r="AN87" s="52" t="e">
        <f t="shared" si="12"/>
        <v>#VALUE!</v>
      </c>
      <c r="AO87">
        <v>0</v>
      </c>
      <c r="AP87" s="67">
        <v>2.2811404811404813E-3</v>
      </c>
      <c r="AQ87" s="52">
        <f t="shared" si="20"/>
        <v>-2.2811404811404813E-3</v>
      </c>
    </row>
    <row r="88" spans="1:43" x14ac:dyDescent="0.25">
      <c r="A88" t="s">
        <v>5533</v>
      </c>
      <c r="B88" t="s">
        <v>2172</v>
      </c>
      <c r="D88">
        <v>1</v>
      </c>
      <c r="E88">
        <v>1</v>
      </c>
      <c r="F88">
        <v>1</v>
      </c>
      <c r="G88" s="13">
        <v>36012</v>
      </c>
      <c r="H88">
        <v>0</v>
      </c>
      <c r="I88">
        <v>0</v>
      </c>
      <c r="J88" t="s">
        <v>5411</v>
      </c>
      <c r="K88" s="67">
        <v>0</v>
      </c>
      <c r="L88" s="67">
        <v>0</v>
      </c>
      <c r="M88" s="22"/>
      <c r="N88" s="52">
        <f t="shared" si="13"/>
        <v>0</v>
      </c>
      <c r="O88" s="52">
        <f t="shared" si="14"/>
        <v>0</v>
      </c>
      <c r="P88" s="52" t="e">
        <f t="shared" si="15"/>
        <v>#VALUE!</v>
      </c>
      <c r="Q88">
        <v>0</v>
      </c>
      <c r="R88">
        <v>0</v>
      </c>
      <c r="S88" t="s">
        <v>5411</v>
      </c>
      <c r="T88" s="67">
        <v>0</v>
      </c>
      <c r="U88" s="67">
        <v>0</v>
      </c>
      <c r="V88" s="22"/>
      <c r="W88" s="52">
        <f t="shared" si="16"/>
        <v>0</v>
      </c>
      <c r="X88" s="52">
        <f t="shared" si="17"/>
        <v>0</v>
      </c>
      <c r="Y88" s="52" t="e">
        <f t="shared" si="11"/>
        <v>#VALUE!</v>
      </c>
      <c r="Z88" t="s">
        <v>77</v>
      </c>
      <c r="AA88" t="s">
        <v>5568</v>
      </c>
      <c r="AB88" t="s">
        <v>5411</v>
      </c>
      <c r="AC88" s="94" t="s">
        <v>77</v>
      </c>
      <c r="AD88" s="94" t="s">
        <v>88</v>
      </c>
      <c r="AE88" s="22"/>
      <c r="AF88">
        <v>0</v>
      </c>
      <c r="AG88">
        <v>0</v>
      </c>
      <c r="AH88" t="s">
        <v>5411</v>
      </c>
      <c r="AI88" s="67">
        <v>0</v>
      </c>
      <c r="AJ88" s="67">
        <v>0</v>
      </c>
      <c r="AK88" s="22"/>
      <c r="AL88" s="52">
        <f t="shared" si="18"/>
        <v>0</v>
      </c>
      <c r="AM88" s="52">
        <f t="shared" si="19"/>
        <v>0</v>
      </c>
      <c r="AN88" s="52" t="e">
        <f t="shared" si="12"/>
        <v>#VALUE!</v>
      </c>
      <c r="AO88">
        <v>7.0000000000000007E-2</v>
      </c>
      <c r="AP88" s="67">
        <v>6.6557511256651658E-2</v>
      </c>
      <c r="AQ88" s="52">
        <f t="shared" si="20"/>
        <v>3.4424887433483486E-3</v>
      </c>
    </row>
    <row r="89" spans="1:43" x14ac:dyDescent="0.25">
      <c r="A89" t="s">
        <v>5533</v>
      </c>
      <c r="B89" t="s">
        <v>2173</v>
      </c>
      <c r="D89">
        <v>1</v>
      </c>
      <c r="E89">
        <v>1</v>
      </c>
      <c r="F89">
        <v>1</v>
      </c>
      <c r="G89" s="13">
        <v>36012</v>
      </c>
      <c r="H89">
        <v>0</v>
      </c>
      <c r="I89">
        <v>0</v>
      </c>
      <c r="J89" t="s">
        <v>5411</v>
      </c>
      <c r="K89" s="67">
        <v>0</v>
      </c>
      <c r="L89" s="67">
        <v>0</v>
      </c>
      <c r="M89" s="22"/>
      <c r="N89" s="52">
        <f t="shared" si="13"/>
        <v>0</v>
      </c>
      <c r="O89" s="52">
        <f t="shared" si="14"/>
        <v>0</v>
      </c>
      <c r="P89" s="52" t="e">
        <f t="shared" si="15"/>
        <v>#VALUE!</v>
      </c>
      <c r="Q89">
        <v>0</v>
      </c>
      <c r="R89">
        <v>0</v>
      </c>
      <c r="S89" t="s">
        <v>5411</v>
      </c>
      <c r="T89" s="67">
        <v>0</v>
      </c>
      <c r="U89" s="67">
        <v>0</v>
      </c>
      <c r="V89" s="22"/>
      <c r="W89" s="52">
        <f t="shared" si="16"/>
        <v>0</v>
      </c>
      <c r="X89" s="52">
        <f t="shared" si="17"/>
        <v>0</v>
      </c>
      <c r="Y89" s="52" t="e">
        <f t="shared" si="11"/>
        <v>#VALUE!</v>
      </c>
      <c r="Z89" t="s">
        <v>77</v>
      </c>
      <c r="AA89" t="s">
        <v>5568</v>
      </c>
      <c r="AB89" t="s">
        <v>5411</v>
      </c>
      <c r="AC89" s="94" t="s">
        <v>77</v>
      </c>
      <c r="AD89" s="94" t="s">
        <v>88</v>
      </c>
      <c r="AE89" s="22"/>
      <c r="AF89">
        <v>0</v>
      </c>
      <c r="AG89">
        <v>0</v>
      </c>
      <c r="AH89" t="s">
        <v>5411</v>
      </c>
      <c r="AI89" s="67">
        <v>0</v>
      </c>
      <c r="AJ89" s="67">
        <v>0</v>
      </c>
      <c r="AK89" s="22"/>
      <c r="AL89" s="52">
        <f t="shared" si="18"/>
        <v>0</v>
      </c>
      <c r="AM89" s="52">
        <f t="shared" si="19"/>
        <v>0</v>
      </c>
      <c r="AN89" s="52" t="e">
        <f t="shared" si="12"/>
        <v>#VALUE!</v>
      </c>
      <c r="AO89">
        <v>0.14000000000000001</v>
      </c>
      <c r="AP89" s="67">
        <v>0.14287216380741558</v>
      </c>
      <c r="AQ89" s="52">
        <f t="shared" si="20"/>
        <v>-2.872163807415562E-3</v>
      </c>
    </row>
    <row r="90" spans="1:43" x14ac:dyDescent="0.25">
      <c r="A90" t="s">
        <v>5533</v>
      </c>
      <c r="B90" t="s">
        <v>2174</v>
      </c>
      <c r="D90">
        <v>1</v>
      </c>
      <c r="E90">
        <v>1</v>
      </c>
      <c r="F90">
        <v>1</v>
      </c>
      <c r="G90" s="13">
        <v>36012</v>
      </c>
      <c r="H90">
        <v>0</v>
      </c>
      <c r="I90">
        <v>0</v>
      </c>
      <c r="J90" t="s">
        <v>5411</v>
      </c>
      <c r="K90" s="67">
        <v>0</v>
      </c>
      <c r="L90" s="67">
        <v>0</v>
      </c>
      <c r="M90" s="22"/>
      <c r="N90" s="52">
        <f t="shared" si="13"/>
        <v>0</v>
      </c>
      <c r="O90" s="52">
        <f t="shared" si="14"/>
        <v>0</v>
      </c>
      <c r="P90" s="52" t="e">
        <f t="shared" si="15"/>
        <v>#VALUE!</v>
      </c>
      <c r="Q90">
        <v>0</v>
      </c>
      <c r="R90">
        <v>0</v>
      </c>
      <c r="S90" t="s">
        <v>5411</v>
      </c>
      <c r="T90" s="67">
        <v>0</v>
      </c>
      <c r="U90" s="67">
        <v>0</v>
      </c>
      <c r="V90" s="22"/>
      <c r="W90" s="52">
        <f t="shared" si="16"/>
        <v>0</v>
      </c>
      <c r="X90" s="52">
        <f t="shared" si="17"/>
        <v>0</v>
      </c>
      <c r="Y90" s="52" t="e">
        <f t="shared" si="11"/>
        <v>#VALUE!</v>
      </c>
      <c r="Z90" t="s">
        <v>77</v>
      </c>
      <c r="AA90" t="s">
        <v>5568</v>
      </c>
      <c r="AB90" t="s">
        <v>5411</v>
      </c>
      <c r="AC90" s="94" t="s">
        <v>77</v>
      </c>
      <c r="AD90" s="94" t="s">
        <v>88</v>
      </c>
      <c r="AE90" s="22"/>
      <c r="AF90">
        <v>0</v>
      </c>
      <c r="AG90">
        <v>0</v>
      </c>
      <c r="AH90" t="s">
        <v>5411</v>
      </c>
      <c r="AI90" s="67">
        <v>0</v>
      </c>
      <c r="AJ90" s="67">
        <v>0</v>
      </c>
      <c r="AK90" s="22"/>
      <c r="AL90" s="52">
        <f t="shared" si="18"/>
        <v>0</v>
      </c>
      <c r="AM90" s="52">
        <f t="shared" si="19"/>
        <v>0</v>
      </c>
      <c r="AN90" s="52" t="e">
        <f t="shared" si="12"/>
        <v>#VALUE!</v>
      </c>
      <c r="AO90">
        <v>0.02</v>
      </c>
      <c r="AP90" s="67">
        <v>1.4719871451526515E-2</v>
      </c>
      <c r="AQ90" s="52">
        <f t="shared" si="20"/>
        <v>5.2801285484734856E-3</v>
      </c>
    </row>
    <row r="91" spans="1:43" x14ac:dyDescent="0.25">
      <c r="A91" t="s">
        <v>5533</v>
      </c>
      <c r="B91" t="s">
        <v>2175</v>
      </c>
      <c r="D91">
        <v>1</v>
      </c>
      <c r="E91">
        <v>1</v>
      </c>
      <c r="F91">
        <v>1</v>
      </c>
      <c r="G91" s="13">
        <v>36012</v>
      </c>
      <c r="H91">
        <v>0.34</v>
      </c>
      <c r="I91">
        <v>0</v>
      </c>
      <c r="J91" t="s">
        <v>5411</v>
      </c>
      <c r="K91" s="67">
        <v>0.34056088465989454</v>
      </c>
      <c r="L91" s="67">
        <v>0</v>
      </c>
      <c r="M91" s="22"/>
      <c r="N91" s="52">
        <f t="shared" si="13"/>
        <v>-5.6088465989451164E-4</v>
      </c>
      <c r="O91" s="52">
        <f t="shared" si="14"/>
        <v>0</v>
      </c>
      <c r="P91" s="52" t="e">
        <f t="shared" si="15"/>
        <v>#VALUE!</v>
      </c>
      <c r="Q91">
        <v>0</v>
      </c>
      <c r="R91">
        <v>0</v>
      </c>
      <c r="S91" t="s">
        <v>5411</v>
      </c>
      <c r="T91" s="67">
        <v>0</v>
      </c>
      <c r="U91" s="67">
        <v>0</v>
      </c>
      <c r="V91" s="22"/>
      <c r="W91" s="52">
        <f t="shared" si="16"/>
        <v>0</v>
      </c>
      <c r="X91" s="52">
        <f t="shared" si="17"/>
        <v>0</v>
      </c>
      <c r="Y91" s="52" t="e">
        <f t="shared" si="11"/>
        <v>#VALUE!</v>
      </c>
      <c r="Z91" t="s">
        <v>77</v>
      </c>
      <c r="AA91" t="s">
        <v>5568</v>
      </c>
      <c r="AB91" t="s">
        <v>5411</v>
      </c>
      <c r="AC91" s="94" t="s">
        <v>77</v>
      </c>
      <c r="AD91" s="94" t="s">
        <v>88</v>
      </c>
      <c r="AE91" s="22"/>
      <c r="AF91">
        <v>0</v>
      </c>
      <c r="AG91">
        <v>0</v>
      </c>
      <c r="AH91" t="s">
        <v>5411</v>
      </c>
      <c r="AI91" s="67">
        <v>0</v>
      </c>
      <c r="AJ91" s="67">
        <v>0</v>
      </c>
      <c r="AK91" s="22"/>
      <c r="AL91" s="52">
        <f t="shared" si="18"/>
        <v>0</v>
      </c>
      <c r="AM91" s="52">
        <f t="shared" si="19"/>
        <v>0</v>
      </c>
      <c r="AN91" s="52" t="e">
        <f t="shared" si="12"/>
        <v>#VALUE!</v>
      </c>
      <c r="AO91">
        <v>0.71</v>
      </c>
      <c r="AP91" s="67">
        <v>0.71087951652308079</v>
      </c>
      <c r="AQ91" s="52">
        <f t="shared" si="20"/>
        <v>-8.7951652308082551E-4</v>
      </c>
    </row>
    <row r="92" spans="1:43" x14ac:dyDescent="0.25">
      <c r="A92" t="s">
        <v>5533</v>
      </c>
      <c r="B92" t="s">
        <v>2176</v>
      </c>
      <c r="D92">
        <v>1</v>
      </c>
      <c r="E92">
        <v>1</v>
      </c>
      <c r="F92">
        <v>1</v>
      </c>
      <c r="G92" s="13">
        <v>36012</v>
      </c>
      <c r="H92">
        <v>7.0000000000000007E-2</v>
      </c>
      <c r="I92">
        <v>0</v>
      </c>
      <c r="J92" t="s">
        <v>5411</v>
      </c>
      <c r="K92" s="67">
        <v>7.0756292567367499E-2</v>
      </c>
      <c r="L92" s="67">
        <v>0</v>
      </c>
      <c r="M92" s="22"/>
      <c r="N92" s="52">
        <f t="shared" si="13"/>
        <v>-7.5629256736749195E-4</v>
      </c>
      <c r="O92" s="52">
        <f t="shared" si="14"/>
        <v>0</v>
      </c>
      <c r="P92" s="52" t="e">
        <f t="shared" si="15"/>
        <v>#VALUE!</v>
      </c>
      <c r="Q92">
        <v>0</v>
      </c>
      <c r="R92">
        <v>0</v>
      </c>
      <c r="S92" t="s">
        <v>5411</v>
      </c>
      <c r="T92" s="67">
        <v>0</v>
      </c>
      <c r="U92" s="67">
        <v>0</v>
      </c>
      <c r="V92" s="22"/>
      <c r="W92" s="52">
        <f t="shared" si="16"/>
        <v>0</v>
      </c>
      <c r="X92" s="52">
        <f t="shared" si="17"/>
        <v>0</v>
      </c>
      <c r="Y92" s="52" t="e">
        <f t="shared" si="11"/>
        <v>#VALUE!</v>
      </c>
      <c r="Z92" t="s">
        <v>77</v>
      </c>
      <c r="AA92" t="s">
        <v>5568</v>
      </c>
      <c r="AB92" t="s">
        <v>5411</v>
      </c>
      <c r="AC92" s="94" t="s">
        <v>77</v>
      </c>
      <c r="AD92" s="94" t="s">
        <v>88</v>
      </c>
      <c r="AE92" s="22"/>
      <c r="AF92">
        <v>0</v>
      </c>
      <c r="AG92">
        <v>0</v>
      </c>
      <c r="AH92" t="s">
        <v>5411</v>
      </c>
      <c r="AI92" s="67">
        <v>0</v>
      </c>
      <c r="AJ92" s="67">
        <v>0</v>
      </c>
      <c r="AK92" s="22"/>
      <c r="AL92" s="52">
        <f t="shared" si="18"/>
        <v>0</v>
      </c>
      <c r="AM92" s="52">
        <f t="shared" si="19"/>
        <v>0</v>
      </c>
      <c r="AN92" s="52" t="e">
        <f t="shared" si="12"/>
        <v>#VALUE!</v>
      </c>
      <c r="AO92">
        <v>2.4900000000000002</v>
      </c>
      <c r="AP92" s="67">
        <v>2.4853147764287837</v>
      </c>
      <c r="AQ92" s="52">
        <f t="shared" si="20"/>
        <v>4.6852235712164791E-3</v>
      </c>
    </row>
    <row r="93" spans="1:43" x14ac:dyDescent="0.25">
      <c r="A93" t="s">
        <v>5533</v>
      </c>
      <c r="B93" t="s">
        <v>2177</v>
      </c>
      <c r="D93">
        <v>1</v>
      </c>
      <c r="E93">
        <v>1</v>
      </c>
      <c r="F93">
        <v>1</v>
      </c>
      <c r="G93" s="13">
        <v>36012</v>
      </c>
      <c r="H93">
        <v>0.13</v>
      </c>
      <c r="I93">
        <v>0</v>
      </c>
      <c r="J93" t="s">
        <v>5411</v>
      </c>
      <c r="K93" s="67">
        <v>0.13385763802921513</v>
      </c>
      <c r="L93" s="67">
        <v>0</v>
      </c>
      <c r="M93" s="22"/>
      <c r="N93" s="52">
        <f t="shared" si="13"/>
        <v>-3.8576380292151269E-3</v>
      </c>
      <c r="O93" s="52">
        <f t="shared" si="14"/>
        <v>0</v>
      </c>
      <c r="P93" s="52" t="e">
        <f t="shared" si="15"/>
        <v>#VALUE!</v>
      </c>
      <c r="Q93">
        <v>0</v>
      </c>
      <c r="R93">
        <v>0</v>
      </c>
      <c r="S93" t="s">
        <v>5411</v>
      </c>
      <c r="T93" s="67">
        <v>0</v>
      </c>
      <c r="U93" s="67">
        <v>0</v>
      </c>
      <c r="V93" s="22"/>
      <c r="W93" s="52">
        <f t="shared" si="16"/>
        <v>0</v>
      </c>
      <c r="X93" s="52">
        <f t="shared" si="17"/>
        <v>0</v>
      </c>
      <c r="Y93" s="52" t="e">
        <f t="shared" si="11"/>
        <v>#VALUE!</v>
      </c>
      <c r="Z93" t="s">
        <v>77</v>
      </c>
      <c r="AA93" t="s">
        <v>5568</v>
      </c>
      <c r="AB93" t="s">
        <v>5411</v>
      </c>
      <c r="AC93" s="94" t="s">
        <v>77</v>
      </c>
      <c r="AD93" s="94" t="s">
        <v>88</v>
      </c>
      <c r="AE93" s="22"/>
      <c r="AF93">
        <v>0</v>
      </c>
      <c r="AG93">
        <v>0</v>
      </c>
      <c r="AH93" t="s">
        <v>5411</v>
      </c>
      <c r="AI93" s="67">
        <v>0</v>
      </c>
      <c r="AJ93" s="67">
        <v>0</v>
      </c>
      <c r="AK93" s="22"/>
      <c r="AL93" s="52">
        <f t="shared" si="18"/>
        <v>0</v>
      </c>
      <c r="AM93" s="52">
        <f t="shared" si="19"/>
        <v>0</v>
      </c>
      <c r="AN93" s="52" t="e">
        <f t="shared" si="12"/>
        <v>#VALUE!</v>
      </c>
      <c r="AO93">
        <v>0.89</v>
      </c>
      <c r="AP93" s="67">
        <v>0.88713493438970048</v>
      </c>
      <c r="AQ93" s="52">
        <f t="shared" si="20"/>
        <v>2.8650656102995331E-3</v>
      </c>
    </row>
    <row r="94" spans="1:43" x14ac:dyDescent="0.25">
      <c r="A94" t="s">
        <v>5533</v>
      </c>
      <c r="B94" t="s">
        <v>2178</v>
      </c>
      <c r="D94">
        <v>1</v>
      </c>
      <c r="E94">
        <v>1</v>
      </c>
      <c r="F94">
        <v>1</v>
      </c>
      <c r="G94" s="13">
        <v>36012</v>
      </c>
      <c r="H94">
        <v>0.08</v>
      </c>
      <c r="I94">
        <v>0</v>
      </c>
      <c r="J94" t="s">
        <v>5411</v>
      </c>
      <c r="K94" s="67">
        <v>8.3199124726477017E-2</v>
      </c>
      <c r="L94" s="67">
        <v>0</v>
      </c>
      <c r="M94" s="22"/>
      <c r="N94" s="52">
        <f t="shared" si="13"/>
        <v>-3.1991247264770151E-3</v>
      </c>
      <c r="O94" s="52">
        <f t="shared" si="14"/>
        <v>0</v>
      </c>
      <c r="P94" s="52" t="e">
        <f t="shared" si="15"/>
        <v>#VALUE!</v>
      </c>
      <c r="Q94">
        <v>0</v>
      </c>
      <c r="R94">
        <v>0</v>
      </c>
      <c r="S94" t="s">
        <v>5411</v>
      </c>
      <c r="T94" s="67">
        <v>0</v>
      </c>
      <c r="U94" s="67">
        <v>0</v>
      </c>
      <c r="V94" s="22"/>
      <c r="W94" s="52">
        <f t="shared" si="16"/>
        <v>0</v>
      </c>
      <c r="X94" s="52">
        <f t="shared" si="17"/>
        <v>0</v>
      </c>
      <c r="Y94" s="52" t="e">
        <f t="shared" si="11"/>
        <v>#VALUE!</v>
      </c>
      <c r="Z94" t="s">
        <v>77</v>
      </c>
      <c r="AA94" t="s">
        <v>5568</v>
      </c>
      <c r="AB94" t="s">
        <v>5411</v>
      </c>
      <c r="AC94" s="94" t="s">
        <v>77</v>
      </c>
      <c r="AD94" s="94" t="s">
        <v>88</v>
      </c>
      <c r="AE94" s="22"/>
      <c r="AF94">
        <v>0</v>
      </c>
      <c r="AG94">
        <v>0</v>
      </c>
      <c r="AH94" t="s">
        <v>5411</v>
      </c>
      <c r="AI94" s="67">
        <v>0</v>
      </c>
      <c r="AJ94" s="67">
        <v>0</v>
      </c>
      <c r="AK94" s="22"/>
      <c r="AL94" s="52">
        <f t="shared" si="18"/>
        <v>0</v>
      </c>
      <c r="AM94" s="52">
        <f t="shared" si="19"/>
        <v>0</v>
      </c>
      <c r="AN94" s="52" t="e">
        <f t="shared" si="12"/>
        <v>#VALUE!</v>
      </c>
      <c r="AO94">
        <v>0.84</v>
      </c>
      <c r="AP94" s="67">
        <v>0.83938672501823486</v>
      </c>
      <c r="AQ94" s="52">
        <f t="shared" si="20"/>
        <v>6.1327498176511064E-4</v>
      </c>
    </row>
    <row r="95" spans="1:43" x14ac:dyDescent="0.25">
      <c r="A95" t="s">
        <v>5533</v>
      </c>
      <c r="B95" t="s">
        <v>2179</v>
      </c>
      <c r="D95">
        <v>1</v>
      </c>
      <c r="E95">
        <v>1</v>
      </c>
      <c r="F95">
        <v>1</v>
      </c>
      <c r="G95" s="13">
        <v>36012</v>
      </c>
      <c r="H95">
        <v>0.05</v>
      </c>
      <c r="I95">
        <v>0</v>
      </c>
      <c r="J95" t="s">
        <v>5411</v>
      </c>
      <c r="K95" s="67">
        <v>5.204629981024668E-2</v>
      </c>
      <c r="L95" s="67">
        <v>0</v>
      </c>
      <c r="M95" s="22"/>
      <c r="N95" s="52">
        <f t="shared" si="13"/>
        <v>-2.0462998102466767E-3</v>
      </c>
      <c r="O95" s="52">
        <f t="shared" si="14"/>
        <v>0</v>
      </c>
      <c r="P95" s="52" t="e">
        <f t="shared" si="15"/>
        <v>#VALUE!</v>
      </c>
      <c r="Q95">
        <v>0</v>
      </c>
      <c r="R95">
        <v>0</v>
      </c>
      <c r="S95" t="s">
        <v>5411</v>
      </c>
      <c r="T95" s="67">
        <v>0</v>
      </c>
      <c r="U95" s="67">
        <v>0</v>
      </c>
      <c r="V95" s="22"/>
      <c r="W95" s="52">
        <f t="shared" si="16"/>
        <v>0</v>
      </c>
      <c r="X95" s="52">
        <f t="shared" si="17"/>
        <v>0</v>
      </c>
      <c r="Y95" s="52" t="e">
        <f t="shared" si="11"/>
        <v>#VALUE!</v>
      </c>
      <c r="Z95" t="s">
        <v>77</v>
      </c>
      <c r="AA95" t="s">
        <v>5568</v>
      </c>
      <c r="AB95" t="s">
        <v>5411</v>
      </c>
      <c r="AC95" s="94" t="s">
        <v>77</v>
      </c>
      <c r="AD95" s="94" t="s">
        <v>88</v>
      </c>
      <c r="AE95" s="22"/>
      <c r="AF95">
        <v>0</v>
      </c>
      <c r="AG95">
        <v>0</v>
      </c>
      <c r="AH95" t="s">
        <v>5411</v>
      </c>
      <c r="AI95" s="67">
        <v>0</v>
      </c>
      <c r="AJ95" s="67">
        <v>0</v>
      </c>
      <c r="AK95" s="22"/>
      <c r="AL95" s="52">
        <f t="shared" si="18"/>
        <v>0</v>
      </c>
      <c r="AM95" s="52">
        <f t="shared" si="19"/>
        <v>0</v>
      </c>
      <c r="AN95" s="52" t="e">
        <f t="shared" si="12"/>
        <v>#VALUE!</v>
      </c>
      <c r="AO95">
        <v>0.3</v>
      </c>
      <c r="AP95" s="67">
        <v>0.29492903225806449</v>
      </c>
      <c r="AQ95" s="52">
        <f t="shared" si="20"/>
        <v>5.0709677419354948E-3</v>
      </c>
    </row>
    <row r="96" spans="1:43" x14ac:dyDescent="0.25">
      <c r="A96" t="s">
        <v>5533</v>
      </c>
      <c r="B96" t="s">
        <v>2180</v>
      </c>
      <c r="D96">
        <v>1</v>
      </c>
      <c r="E96">
        <v>1</v>
      </c>
      <c r="F96">
        <v>1</v>
      </c>
      <c r="G96" s="13">
        <v>36012</v>
      </c>
      <c r="H96">
        <v>0.12</v>
      </c>
      <c r="I96">
        <v>0</v>
      </c>
      <c r="J96" t="s">
        <v>5411</v>
      </c>
      <c r="K96" s="67">
        <v>0.12260682994135912</v>
      </c>
      <c r="L96" s="67">
        <v>0</v>
      </c>
      <c r="M96" s="22"/>
      <c r="N96" s="52">
        <f t="shared" si="13"/>
        <v>-2.6068299413591206E-3</v>
      </c>
      <c r="O96" s="52">
        <f t="shared" si="14"/>
        <v>0</v>
      </c>
      <c r="P96" s="52" t="e">
        <f t="shared" si="15"/>
        <v>#VALUE!</v>
      </c>
      <c r="Q96">
        <v>0</v>
      </c>
      <c r="R96">
        <v>0</v>
      </c>
      <c r="S96" t="s">
        <v>5411</v>
      </c>
      <c r="T96" s="67">
        <v>0</v>
      </c>
      <c r="U96" s="67">
        <v>0</v>
      </c>
      <c r="V96" s="22"/>
      <c r="W96" s="52">
        <f t="shared" si="16"/>
        <v>0</v>
      </c>
      <c r="X96" s="52">
        <f t="shared" si="17"/>
        <v>0</v>
      </c>
      <c r="Y96" s="52" t="e">
        <f t="shared" si="11"/>
        <v>#VALUE!</v>
      </c>
      <c r="Z96" t="s">
        <v>77</v>
      </c>
      <c r="AA96" t="s">
        <v>5568</v>
      </c>
      <c r="AB96" t="s">
        <v>5411</v>
      </c>
      <c r="AC96" s="94" t="s">
        <v>77</v>
      </c>
      <c r="AD96" s="94" t="s">
        <v>88</v>
      </c>
      <c r="AE96" s="22"/>
      <c r="AF96">
        <v>0</v>
      </c>
      <c r="AG96">
        <v>0</v>
      </c>
      <c r="AH96" t="s">
        <v>5411</v>
      </c>
      <c r="AI96" s="67">
        <v>0</v>
      </c>
      <c r="AJ96" s="67">
        <v>0</v>
      </c>
      <c r="AK96" s="22"/>
      <c r="AL96" s="52">
        <f t="shared" si="18"/>
        <v>0</v>
      </c>
      <c r="AM96" s="52">
        <f t="shared" si="19"/>
        <v>0</v>
      </c>
      <c r="AN96" s="52" t="e">
        <f t="shared" si="12"/>
        <v>#VALUE!</v>
      </c>
      <c r="AO96">
        <v>0.56000000000000005</v>
      </c>
      <c r="AP96" s="67">
        <v>0.55621635046567786</v>
      </c>
      <c r="AQ96" s="52">
        <f t="shared" si="20"/>
        <v>3.7836495343221976E-3</v>
      </c>
    </row>
    <row r="97" spans="1:43" x14ac:dyDescent="0.25">
      <c r="A97" t="s">
        <v>5533</v>
      </c>
      <c r="B97" t="s">
        <v>2181</v>
      </c>
      <c r="D97">
        <v>1</v>
      </c>
      <c r="E97">
        <v>1</v>
      </c>
      <c r="F97">
        <v>1</v>
      </c>
      <c r="G97" s="13">
        <v>36012</v>
      </c>
      <c r="H97">
        <v>0.84</v>
      </c>
      <c r="I97">
        <v>0</v>
      </c>
      <c r="J97" t="s">
        <v>5411</v>
      </c>
      <c r="K97" s="67">
        <v>0.84147330033862977</v>
      </c>
      <c r="L97" s="67">
        <v>0</v>
      </c>
      <c r="M97" s="22"/>
      <c r="N97" s="52">
        <f t="shared" si="13"/>
        <v>-1.4733003386298016E-3</v>
      </c>
      <c r="O97" s="52">
        <f t="shared" si="14"/>
        <v>0</v>
      </c>
      <c r="P97" s="52" t="e">
        <f t="shared" si="15"/>
        <v>#VALUE!</v>
      </c>
      <c r="Q97">
        <v>0</v>
      </c>
      <c r="R97">
        <v>0</v>
      </c>
      <c r="S97" t="s">
        <v>5411</v>
      </c>
      <c r="T97" s="67">
        <v>0</v>
      </c>
      <c r="U97" s="67">
        <v>0</v>
      </c>
      <c r="V97" s="22"/>
      <c r="W97" s="52">
        <f t="shared" si="16"/>
        <v>0</v>
      </c>
      <c r="X97" s="52">
        <f t="shared" si="17"/>
        <v>0</v>
      </c>
      <c r="Y97" s="52" t="e">
        <f t="shared" si="11"/>
        <v>#VALUE!</v>
      </c>
      <c r="Z97" t="s">
        <v>77</v>
      </c>
      <c r="AA97" t="s">
        <v>5568</v>
      </c>
      <c r="AB97" t="s">
        <v>5411</v>
      </c>
      <c r="AC97" s="94" t="s">
        <v>77</v>
      </c>
      <c r="AD97" s="94" t="s">
        <v>88</v>
      </c>
      <c r="AE97" s="22"/>
      <c r="AF97">
        <v>0</v>
      </c>
      <c r="AG97">
        <v>0</v>
      </c>
      <c r="AH97" t="s">
        <v>5411</v>
      </c>
      <c r="AI97" s="67">
        <v>0</v>
      </c>
      <c r="AJ97" s="67">
        <v>0</v>
      </c>
      <c r="AK97" s="22"/>
      <c r="AL97" s="52">
        <f t="shared" si="18"/>
        <v>0</v>
      </c>
      <c r="AM97" s="52">
        <f t="shared" si="19"/>
        <v>0</v>
      </c>
      <c r="AN97" s="52" t="e">
        <f t="shared" si="12"/>
        <v>#VALUE!</v>
      </c>
      <c r="AO97">
        <v>2.11</v>
      </c>
      <c r="AP97" s="67">
        <v>2.1111964053138839</v>
      </c>
      <c r="AQ97" s="52">
        <f t="shared" si="20"/>
        <v>-1.1964053138839859E-3</v>
      </c>
    </row>
    <row r="98" spans="1:43" x14ac:dyDescent="0.25">
      <c r="A98" t="s">
        <v>5533</v>
      </c>
      <c r="B98" t="s">
        <v>2182</v>
      </c>
      <c r="D98">
        <v>1</v>
      </c>
      <c r="E98">
        <v>1</v>
      </c>
      <c r="F98">
        <v>1</v>
      </c>
      <c r="G98" s="13">
        <v>36012</v>
      </c>
      <c r="H98">
        <v>0</v>
      </c>
      <c r="I98">
        <v>0</v>
      </c>
      <c r="J98" t="s">
        <v>5411</v>
      </c>
      <c r="K98" s="67">
        <v>0</v>
      </c>
      <c r="L98" s="67">
        <v>0</v>
      </c>
      <c r="M98" s="22"/>
      <c r="N98" s="52">
        <f t="shared" si="13"/>
        <v>0</v>
      </c>
      <c r="O98" s="52">
        <f t="shared" si="14"/>
        <v>0</v>
      </c>
      <c r="P98" s="52" t="e">
        <f t="shared" si="15"/>
        <v>#VALUE!</v>
      </c>
      <c r="Q98">
        <v>0</v>
      </c>
      <c r="R98">
        <v>0</v>
      </c>
      <c r="S98" t="s">
        <v>5411</v>
      </c>
      <c r="T98" s="67">
        <v>0</v>
      </c>
      <c r="U98" s="67">
        <v>0</v>
      </c>
      <c r="V98" s="22"/>
      <c r="W98" s="52">
        <f t="shared" si="16"/>
        <v>0</v>
      </c>
      <c r="X98" s="52">
        <f t="shared" si="17"/>
        <v>0</v>
      </c>
      <c r="Y98" s="52" t="e">
        <f t="shared" si="11"/>
        <v>#VALUE!</v>
      </c>
      <c r="Z98" t="s">
        <v>77</v>
      </c>
      <c r="AA98" t="s">
        <v>5568</v>
      </c>
      <c r="AB98" t="s">
        <v>5411</v>
      </c>
      <c r="AC98" s="94" t="s">
        <v>77</v>
      </c>
      <c r="AD98" s="94" t="s">
        <v>88</v>
      </c>
      <c r="AE98" s="22"/>
      <c r="AF98">
        <v>0</v>
      </c>
      <c r="AG98">
        <v>0</v>
      </c>
      <c r="AH98" t="s">
        <v>5411</v>
      </c>
      <c r="AI98" s="67">
        <v>0</v>
      </c>
      <c r="AJ98" s="67">
        <v>0</v>
      </c>
      <c r="AK98" s="22"/>
      <c r="AL98" s="52">
        <f t="shared" si="18"/>
        <v>0</v>
      </c>
      <c r="AM98" s="52">
        <f t="shared" si="19"/>
        <v>0</v>
      </c>
      <c r="AN98" s="52" t="e">
        <f t="shared" si="12"/>
        <v>#VALUE!</v>
      </c>
      <c r="AO98">
        <v>0.04</v>
      </c>
      <c r="AP98" s="67">
        <v>4.1648857102790628E-2</v>
      </c>
      <c r="AQ98" s="52">
        <f t="shared" si="20"/>
        <v>-1.6488571027906268E-3</v>
      </c>
    </row>
    <row r="99" spans="1:43" x14ac:dyDescent="0.25">
      <c r="A99" t="s">
        <v>5533</v>
      </c>
      <c r="B99" t="s">
        <v>2183</v>
      </c>
      <c r="D99">
        <v>1</v>
      </c>
      <c r="E99">
        <v>1</v>
      </c>
      <c r="F99">
        <v>1</v>
      </c>
      <c r="G99" s="13">
        <v>36012</v>
      </c>
      <c r="H99">
        <v>0.02</v>
      </c>
      <c r="I99">
        <v>0</v>
      </c>
      <c r="J99" t="s">
        <v>5411</v>
      </c>
      <c r="K99" s="67">
        <v>2.4328232865988189E-2</v>
      </c>
      <c r="L99" s="67">
        <v>0</v>
      </c>
      <c r="M99" s="22"/>
      <c r="N99" s="52">
        <f t="shared" si="13"/>
        <v>-4.3282328659881887E-3</v>
      </c>
      <c r="O99" s="52">
        <f t="shared" si="14"/>
        <v>0</v>
      </c>
      <c r="P99" s="52" t="e">
        <f t="shared" si="15"/>
        <v>#VALUE!</v>
      </c>
      <c r="Q99">
        <v>0</v>
      </c>
      <c r="R99">
        <v>0</v>
      </c>
      <c r="S99" t="s">
        <v>5411</v>
      </c>
      <c r="T99" s="67">
        <v>0</v>
      </c>
      <c r="U99" s="67">
        <v>0</v>
      </c>
      <c r="V99" s="22"/>
      <c r="W99" s="52">
        <f t="shared" si="16"/>
        <v>0</v>
      </c>
      <c r="X99" s="52">
        <f t="shared" si="17"/>
        <v>0</v>
      </c>
      <c r="Y99" s="52" t="e">
        <f t="shared" si="11"/>
        <v>#VALUE!</v>
      </c>
      <c r="Z99" t="s">
        <v>77</v>
      </c>
      <c r="AA99" t="s">
        <v>5568</v>
      </c>
      <c r="AB99" t="s">
        <v>5411</v>
      </c>
      <c r="AC99" s="94" t="s">
        <v>77</v>
      </c>
      <c r="AD99" s="94" t="s">
        <v>88</v>
      </c>
      <c r="AE99" s="22"/>
      <c r="AF99">
        <v>0</v>
      </c>
      <c r="AG99">
        <v>0</v>
      </c>
      <c r="AH99" t="s">
        <v>5411</v>
      </c>
      <c r="AI99" s="67">
        <v>0</v>
      </c>
      <c r="AJ99" s="67">
        <v>0</v>
      </c>
      <c r="AK99" s="22"/>
      <c r="AL99" s="52">
        <f t="shared" si="18"/>
        <v>0</v>
      </c>
      <c r="AM99" s="52">
        <f t="shared" si="19"/>
        <v>0</v>
      </c>
      <c r="AN99" s="52" t="e">
        <f t="shared" si="12"/>
        <v>#VALUE!</v>
      </c>
      <c r="AO99">
        <v>0.62</v>
      </c>
      <c r="AP99" s="67">
        <v>0.62036993808269869</v>
      </c>
      <c r="AQ99" s="52">
        <f t="shared" si="20"/>
        <v>-3.6993808269869533E-4</v>
      </c>
    </row>
    <row r="100" spans="1:43" x14ac:dyDescent="0.25">
      <c r="A100" t="s">
        <v>5533</v>
      </c>
      <c r="B100" t="s">
        <v>2184</v>
      </c>
      <c r="D100">
        <v>1</v>
      </c>
      <c r="E100">
        <v>1</v>
      </c>
      <c r="F100">
        <v>1</v>
      </c>
      <c r="G100" s="13">
        <v>36012</v>
      </c>
      <c r="H100">
        <v>0</v>
      </c>
      <c r="I100">
        <v>0.33</v>
      </c>
      <c r="J100" t="s">
        <v>5411</v>
      </c>
      <c r="K100" s="67">
        <v>0</v>
      </c>
      <c r="L100" s="67">
        <v>0.32760514094394644</v>
      </c>
      <c r="M100" s="22"/>
      <c r="N100" s="52">
        <f t="shared" si="13"/>
        <v>0</v>
      </c>
      <c r="O100" s="52">
        <f t="shared" si="14"/>
        <v>2.3948590560535776E-3</v>
      </c>
      <c r="P100" s="52" t="e">
        <f t="shared" si="15"/>
        <v>#VALUE!</v>
      </c>
      <c r="Q100">
        <v>0</v>
      </c>
      <c r="R100">
        <v>0</v>
      </c>
      <c r="S100" t="s">
        <v>5411</v>
      </c>
      <c r="T100" s="67">
        <v>0</v>
      </c>
      <c r="U100" s="67">
        <v>0</v>
      </c>
      <c r="V100" s="22"/>
      <c r="W100" s="52">
        <f t="shared" si="16"/>
        <v>0</v>
      </c>
      <c r="X100" s="52">
        <f t="shared" si="17"/>
        <v>0</v>
      </c>
      <c r="Y100" s="52" t="e">
        <f t="shared" si="11"/>
        <v>#VALUE!</v>
      </c>
      <c r="Z100" t="s">
        <v>77</v>
      </c>
      <c r="AA100" t="s">
        <v>5568</v>
      </c>
      <c r="AB100" t="s">
        <v>5411</v>
      </c>
      <c r="AC100" s="94" t="s">
        <v>77</v>
      </c>
      <c r="AD100" s="94" t="s">
        <v>88</v>
      </c>
      <c r="AE100" s="22"/>
      <c r="AF100">
        <v>0</v>
      </c>
      <c r="AG100">
        <v>0</v>
      </c>
      <c r="AH100" t="s">
        <v>5411</v>
      </c>
      <c r="AI100" s="67">
        <v>0</v>
      </c>
      <c r="AJ100" s="67">
        <v>0</v>
      </c>
      <c r="AK100" s="22"/>
      <c r="AL100" s="52">
        <f t="shared" si="18"/>
        <v>0</v>
      </c>
      <c r="AM100" s="52">
        <f t="shared" si="19"/>
        <v>0</v>
      </c>
      <c r="AN100" s="52" t="e">
        <f t="shared" si="12"/>
        <v>#VALUE!</v>
      </c>
      <c r="AO100">
        <v>1.59</v>
      </c>
      <c r="AP100" s="67">
        <v>1.5941500162004534</v>
      </c>
      <c r="AQ100" s="52">
        <f t="shared" si="20"/>
        <v>-4.1500162004532992E-3</v>
      </c>
    </row>
    <row r="101" spans="1:43" x14ac:dyDescent="0.25">
      <c r="A101" t="s">
        <v>5533</v>
      </c>
      <c r="B101" t="s">
        <v>2185</v>
      </c>
      <c r="D101">
        <v>1</v>
      </c>
      <c r="E101">
        <v>1</v>
      </c>
      <c r="F101">
        <v>1</v>
      </c>
      <c r="G101" s="13">
        <v>36012</v>
      </c>
      <c r="H101">
        <v>0.12</v>
      </c>
      <c r="I101">
        <v>0</v>
      </c>
      <c r="J101" t="s">
        <v>5411</v>
      </c>
      <c r="K101" s="67">
        <v>0.11484596303112747</v>
      </c>
      <c r="L101" s="67">
        <v>0</v>
      </c>
      <c r="M101" s="22"/>
      <c r="N101" s="52">
        <f t="shared" si="13"/>
        <v>5.1540369688725246E-3</v>
      </c>
      <c r="O101" s="52">
        <f t="shared" si="14"/>
        <v>0</v>
      </c>
      <c r="P101" s="52" t="e">
        <f t="shared" si="15"/>
        <v>#VALUE!</v>
      </c>
      <c r="Q101">
        <v>0</v>
      </c>
      <c r="R101">
        <v>0</v>
      </c>
      <c r="S101" t="s">
        <v>5411</v>
      </c>
      <c r="T101" s="67">
        <v>0</v>
      </c>
      <c r="U101" s="67">
        <v>0</v>
      </c>
      <c r="V101" s="22"/>
      <c r="W101" s="52">
        <f t="shared" si="16"/>
        <v>0</v>
      </c>
      <c r="X101" s="52">
        <f t="shared" si="17"/>
        <v>0</v>
      </c>
      <c r="Y101" s="52" t="e">
        <f t="shared" si="11"/>
        <v>#VALUE!</v>
      </c>
      <c r="Z101" t="s">
        <v>77</v>
      </c>
      <c r="AA101" t="s">
        <v>5568</v>
      </c>
      <c r="AB101" t="s">
        <v>5411</v>
      </c>
      <c r="AC101" s="94" t="s">
        <v>77</v>
      </c>
      <c r="AD101" s="94" t="s">
        <v>88</v>
      </c>
      <c r="AE101" s="22"/>
      <c r="AF101">
        <v>0</v>
      </c>
      <c r="AG101">
        <v>0</v>
      </c>
      <c r="AH101" t="s">
        <v>5411</v>
      </c>
      <c r="AI101" s="67">
        <v>0</v>
      </c>
      <c r="AJ101" s="67">
        <v>0</v>
      </c>
      <c r="AK101" s="22"/>
      <c r="AL101" s="52">
        <f t="shared" si="18"/>
        <v>0</v>
      </c>
      <c r="AM101" s="52">
        <f t="shared" si="19"/>
        <v>0</v>
      </c>
      <c r="AN101" s="52" t="e">
        <f t="shared" si="12"/>
        <v>#VALUE!</v>
      </c>
      <c r="AO101">
        <v>4.95</v>
      </c>
      <c r="AP101" s="67">
        <v>4.9460328078738902</v>
      </c>
      <c r="AQ101" s="52">
        <f t="shared" si="20"/>
        <v>3.9671921261099641E-3</v>
      </c>
    </row>
    <row r="102" spans="1:43" x14ac:dyDescent="0.25">
      <c r="A102" t="s">
        <v>5533</v>
      </c>
      <c r="B102" t="s">
        <v>2186</v>
      </c>
      <c r="D102">
        <v>1</v>
      </c>
      <c r="E102">
        <v>1</v>
      </c>
      <c r="F102">
        <v>1</v>
      </c>
      <c r="G102" s="13">
        <v>36012</v>
      </c>
      <c r="H102">
        <v>0.18</v>
      </c>
      <c r="I102">
        <v>0</v>
      </c>
      <c r="J102" t="s">
        <v>5411</v>
      </c>
      <c r="K102" s="67">
        <v>0.18361787728305701</v>
      </c>
      <c r="L102" s="67">
        <v>0</v>
      </c>
      <c r="M102" s="22"/>
      <c r="N102" s="52">
        <f t="shared" si="13"/>
        <v>-3.6178772830570138E-3</v>
      </c>
      <c r="O102" s="52">
        <f t="shared" si="14"/>
        <v>0</v>
      </c>
      <c r="P102" s="52" t="e">
        <f t="shared" si="15"/>
        <v>#VALUE!</v>
      </c>
      <c r="Q102">
        <v>0</v>
      </c>
      <c r="R102">
        <v>0</v>
      </c>
      <c r="S102" t="s">
        <v>5411</v>
      </c>
      <c r="T102" s="67">
        <v>0</v>
      </c>
      <c r="U102" s="67">
        <v>0</v>
      </c>
      <c r="V102" s="22"/>
      <c r="W102" s="52">
        <f t="shared" si="16"/>
        <v>0</v>
      </c>
      <c r="X102" s="52">
        <f t="shared" si="17"/>
        <v>0</v>
      </c>
      <c r="Y102" s="52" t="e">
        <f t="shared" si="11"/>
        <v>#VALUE!</v>
      </c>
      <c r="Z102" t="s">
        <v>77</v>
      </c>
      <c r="AA102" t="s">
        <v>5568</v>
      </c>
      <c r="AB102" t="s">
        <v>5411</v>
      </c>
      <c r="AC102" s="94" t="s">
        <v>77</v>
      </c>
      <c r="AD102" s="94" t="s">
        <v>88</v>
      </c>
      <c r="AE102" s="22"/>
      <c r="AF102">
        <v>0</v>
      </c>
      <c r="AG102">
        <v>0</v>
      </c>
      <c r="AH102" t="s">
        <v>5411</v>
      </c>
      <c r="AI102" s="67">
        <v>0</v>
      </c>
      <c r="AJ102" s="67">
        <v>0</v>
      </c>
      <c r="AK102" s="22"/>
      <c r="AL102" s="52">
        <f t="shared" si="18"/>
        <v>0</v>
      </c>
      <c r="AM102" s="52">
        <f t="shared" si="19"/>
        <v>0</v>
      </c>
      <c r="AN102" s="52" t="e">
        <f t="shared" si="12"/>
        <v>#VALUE!</v>
      </c>
      <c r="AO102">
        <v>0.95</v>
      </c>
      <c r="AP102" s="67">
        <v>0.95147445501220451</v>
      </c>
      <c r="AQ102" s="52">
        <f t="shared" si="20"/>
        <v>-1.4744550122045563E-3</v>
      </c>
    </row>
    <row r="103" spans="1:43" x14ac:dyDescent="0.25">
      <c r="A103" t="s">
        <v>5533</v>
      </c>
      <c r="B103" t="s">
        <v>2187</v>
      </c>
      <c r="D103">
        <v>1</v>
      </c>
      <c r="E103">
        <v>1</v>
      </c>
      <c r="F103">
        <v>1</v>
      </c>
      <c r="G103" s="13">
        <v>36012</v>
      </c>
      <c r="H103">
        <v>0</v>
      </c>
      <c r="I103">
        <v>0</v>
      </c>
      <c r="J103" t="s">
        <v>5411</v>
      </c>
      <c r="K103" s="67">
        <v>0</v>
      </c>
      <c r="L103" s="67">
        <v>0</v>
      </c>
      <c r="M103" s="22"/>
      <c r="N103" s="52">
        <f t="shared" si="13"/>
        <v>0</v>
      </c>
      <c r="O103" s="52">
        <f t="shared" si="14"/>
        <v>0</v>
      </c>
      <c r="P103" s="52" t="e">
        <f t="shared" si="15"/>
        <v>#VALUE!</v>
      </c>
      <c r="Q103">
        <v>0</v>
      </c>
      <c r="R103">
        <v>0</v>
      </c>
      <c r="S103" t="s">
        <v>5411</v>
      </c>
      <c r="T103" s="67">
        <v>0</v>
      </c>
      <c r="U103" s="67">
        <v>0</v>
      </c>
      <c r="V103" s="22"/>
      <c r="W103" s="52">
        <f t="shared" si="16"/>
        <v>0</v>
      </c>
      <c r="X103" s="52">
        <f t="shared" si="17"/>
        <v>0</v>
      </c>
      <c r="Y103" s="52" t="e">
        <f t="shared" si="11"/>
        <v>#VALUE!</v>
      </c>
      <c r="Z103" t="s">
        <v>77</v>
      </c>
      <c r="AA103" t="s">
        <v>5568</v>
      </c>
      <c r="AB103" t="s">
        <v>5411</v>
      </c>
      <c r="AC103" s="94" t="s">
        <v>77</v>
      </c>
      <c r="AD103" s="94" t="s">
        <v>88</v>
      </c>
      <c r="AE103" s="22"/>
      <c r="AF103">
        <v>0</v>
      </c>
      <c r="AG103">
        <v>0</v>
      </c>
      <c r="AH103" t="s">
        <v>5411</v>
      </c>
      <c r="AI103" s="67">
        <v>0</v>
      </c>
      <c r="AJ103" s="67">
        <v>0</v>
      </c>
      <c r="AK103" s="22"/>
      <c r="AL103" s="52">
        <f t="shared" si="18"/>
        <v>0</v>
      </c>
      <c r="AM103" s="52">
        <f t="shared" si="19"/>
        <v>0</v>
      </c>
      <c r="AN103" s="52" t="e">
        <f t="shared" si="12"/>
        <v>#VALUE!</v>
      </c>
      <c r="AO103">
        <v>0.28000000000000003</v>
      </c>
      <c r="AP103" s="67">
        <v>0.27572813181487765</v>
      </c>
      <c r="AQ103" s="52">
        <f t="shared" si="20"/>
        <v>4.2718681851223739E-3</v>
      </c>
    </row>
    <row r="104" spans="1:43" x14ac:dyDescent="0.25">
      <c r="A104" t="s">
        <v>5533</v>
      </c>
      <c r="B104" t="s">
        <v>2188</v>
      </c>
      <c r="D104">
        <v>1</v>
      </c>
      <c r="E104">
        <v>1</v>
      </c>
      <c r="F104">
        <v>1</v>
      </c>
      <c r="G104" s="13">
        <v>36012</v>
      </c>
      <c r="H104">
        <v>0</v>
      </c>
      <c r="I104">
        <v>0</v>
      </c>
      <c r="J104" t="s">
        <v>5411</v>
      </c>
      <c r="K104" s="67">
        <v>0</v>
      </c>
      <c r="L104" s="67">
        <v>0</v>
      </c>
      <c r="M104" s="22"/>
      <c r="N104" s="52">
        <f t="shared" si="13"/>
        <v>0</v>
      </c>
      <c r="O104" s="52">
        <f t="shared" si="14"/>
        <v>0</v>
      </c>
      <c r="P104" s="52" t="e">
        <f t="shared" si="15"/>
        <v>#VALUE!</v>
      </c>
      <c r="Q104">
        <v>0</v>
      </c>
      <c r="R104">
        <v>0</v>
      </c>
      <c r="S104" t="s">
        <v>5411</v>
      </c>
      <c r="T104" s="67">
        <v>0</v>
      </c>
      <c r="U104" s="67">
        <v>0</v>
      </c>
      <c r="V104" s="22"/>
      <c r="W104" s="52">
        <f t="shared" si="16"/>
        <v>0</v>
      </c>
      <c r="X104" s="52">
        <f t="shared" si="17"/>
        <v>0</v>
      </c>
      <c r="Y104" s="52" t="e">
        <f t="shared" si="11"/>
        <v>#VALUE!</v>
      </c>
      <c r="Z104" t="s">
        <v>77</v>
      </c>
      <c r="AA104" t="s">
        <v>5568</v>
      </c>
      <c r="AB104" t="s">
        <v>5411</v>
      </c>
      <c r="AC104" s="94" t="s">
        <v>77</v>
      </c>
      <c r="AD104" s="94" t="s">
        <v>88</v>
      </c>
      <c r="AE104" s="22"/>
      <c r="AF104">
        <v>0</v>
      </c>
      <c r="AG104">
        <v>0</v>
      </c>
      <c r="AH104" t="s">
        <v>5411</v>
      </c>
      <c r="AI104" s="67">
        <v>0</v>
      </c>
      <c r="AJ104" s="67">
        <v>0</v>
      </c>
      <c r="AK104" s="22"/>
      <c r="AL104" s="52">
        <f t="shared" si="18"/>
        <v>0</v>
      </c>
      <c r="AM104" s="52">
        <f t="shared" si="19"/>
        <v>0</v>
      </c>
      <c r="AN104" s="52" t="e">
        <f t="shared" si="12"/>
        <v>#VALUE!</v>
      </c>
      <c r="AO104">
        <v>1.34</v>
      </c>
      <c r="AP104" s="67">
        <v>1.3444295109229722</v>
      </c>
      <c r="AQ104" s="52">
        <f t="shared" si="20"/>
        <v>-4.4295109229721685E-3</v>
      </c>
    </row>
    <row r="105" spans="1:43" x14ac:dyDescent="0.25">
      <c r="A105" t="s">
        <v>5533</v>
      </c>
      <c r="B105" t="s">
        <v>2189</v>
      </c>
      <c r="D105">
        <v>1</v>
      </c>
      <c r="E105">
        <v>1</v>
      </c>
      <c r="F105">
        <v>1</v>
      </c>
      <c r="G105" s="13">
        <v>36012</v>
      </c>
      <c r="H105">
        <v>0.1</v>
      </c>
      <c r="I105">
        <v>0</v>
      </c>
      <c r="J105" t="s">
        <v>5411</v>
      </c>
      <c r="K105" s="67">
        <v>9.4891263865274064E-2</v>
      </c>
      <c r="L105" s="67">
        <v>0</v>
      </c>
      <c r="M105" s="22"/>
      <c r="N105" s="52">
        <f t="shared" si="13"/>
        <v>5.1087361347259413E-3</v>
      </c>
      <c r="O105" s="52">
        <f t="shared" si="14"/>
        <v>0</v>
      </c>
      <c r="P105" s="52" t="e">
        <f t="shared" si="15"/>
        <v>#VALUE!</v>
      </c>
      <c r="Q105">
        <v>0</v>
      </c>
      <c r="R105">
        <v>0</v>
      </c>
      <c r="S105" t="s">
        <v>5411</v>
      </c>
      <c r="T105" s="67">
        <v>0</v>
      </c>
      <c r="U105" s="67">
        <v>0</v>
      </c>
      <c r="V105" s="22"/>
      <c r="W105" s="52">
        <f t="shared" si="16"/>
        <v>0</v>
      </c>
      <c r="X105" s="52">
        <f t="shared" si="17"/>
        <v>0</v>
      </c>
      <c r="Y105" s="52" t="e">
        <f t="shared" si="11"/>
        <v>#VALUE!</v>
      </c>
      <c r="Z105" t="s">
        <v>77</v>
      </c>
      <c r="AA105" t="s">
        <v>5568</v>
      </c>
      <c r="AB105" t="s">
        <v>5411</v>
      </c>
      <c r="AC105" s="94" t="s">
        <v>77</v>
      </c>
      <c r="AD105" s="94" t="s">
        <v>88</v>
      </c>
      <c r="AE105" s="22"/>
      <c r="AF105">
        <v>0</v>
      </c>
      <c r="AG105">
        <v>0</v>
      </c>
      <c r="AH105" t="s">
        <v>5411</v>
      </c>
      <c r="AI105" s="67">
        <v>0</v>
      </c>
      <c r="AJ105" s="67">
        <v>0</v>
      </c>
      <c r="AK105" s="22"/>
      <c r="AL105" s="52">
        <f t="shared" si="18"/>
        <v>0</v>
      </c>
      <c r="AM105" s="52">
        <f t="shared" si="19"/>
        <v>0</v>
      </c>
      <c r="AN105" s="52" t="e">
        <f t="shared" si="12"/>
        <v>#VALUE!</v>
      </c>
      <c r="AO105">
        <v>0.5</v>
      </c>
      <c r="AP105" s="67">
        <v>0.50000396729009799</v>
      </c>
      <c r="AQ105" s="52">
        <f t="shared" si="20"/>
        <v>-3.9672900979947912E-6</v>
      </c>
    </row>
    <row r="106" spans="1:43" x14ac:dyDescent="0.25">
      <c r="A106" t="s">
        <v>5533</v>
      </c>
      <c r="B106" t="s">
        <v>2190</v>
      </c>
      <c r="D106">
        <v>1</v>
      </c>
      <c r="E106">
        <v>1</v>
      </c>
      <c r="F106">
        <v>1</v>
      </c>
      <c r="G106" s="13">
        <v>36012</v>
      </c>
      <c r="H106">
        <v>0</v>
      </c>
      <c r="I106">
        <v>0</v>
      </c>
      <c r="J106" t="s">
        <v>5411</v>
      </c>
      <c r="K106" s="67">
        <v>0</v>
      </c>
      <c r="L106" s="67">
        <v>0</v>
      </c>
      <c r="M106" s="22"/>
      <c r="N106" s="52">
        <f t="shared" si="13"/>
        <v>0</v>
      </c>
      <c r="O106" s="52">
        <f t="shared" si="14"/>
        <v>0</v>
      </c>
      <c r="P106" s="52" t="e">
        <f t="shared" si="15"/>
        <v>#VALUE!</v>
      </c>
      <c r="Q106">
        <v>0</v>
      </c>
      <c r="R106">
        <v>0</v>
      </c>
      <c r="S106" t="s">
        <v>5411</v>
      </c>
      <c r="T106" s="67">
        <v>0</v>
      </c>
      <c r="U106" s="67">
        <v>0</v>
      </c>
      <c r="V106" s="22"/>
      <c r="W106" s="52">
        <f t="shared" si="16"/>
        <v>0</v>
      </c>
      <c r="X106" s="52">
        <f t="shared" si="17"/>
        <v>0</v>
      </c>
      <c r="Y106" s="52" t="e">
        <f t="shared" si="11"/>
        <v>#VALUE!</v>
      </c>
      <c r="Z106" t="s">
        <v>77</v>
      </c>
      <c r="AA106" t="s">
        <v>5568</v>
      </c>
      <c r="AB106" t="s">
        <v>5411</v>
      </c>
      <c r="AC106" s="94" t="s">
        <v>77</v>
      </c>
      <c r="AD106" s="94" t="s">
        <v>88</v>
      </c>
      <c r="AE106" s="22"/>
      <c r="AF106">
        <v>0</v>
      </c>
      <c r="AG106">
        <v>0</v>
      </c>
      <c r="AH106" t="s">
        <v>5411</v>
      </c>
      <c r="AI106" s="67">
        <v>0</v>
      </c>
      <c r="AJ106" s="67">
        <v>0</v>
      </c>
      <c r="AK106" s="22"/>
      <c r="AL106" s="52">
        <f t="shared" si="18"/>
        <v>0</v>
      </c>
      <c r="AM106" s="52">
        <f t="shared" si="19"/>
        <v>0</v>
      </c>
      <c r="AN106" s="52" t="e">
        <f t="shared" si="12"/>
        <v>#VALUE!</v>
      </c>
      <c r="AO106">
        <v>0.28999999999999998</v>
      </c>
      <c r="AP106" s="67">
        <v>0.28851108764519534</v>
      </c>
      <c r="AQ106" s="52">
        <f t="shared" si="20"/>
        <v>1.488912354804639E-3</v>
      </c>
    </row>
    <row r="107" spans="1:43" x14ac:dyDescent="0.25">
      <c r="A107" t="s">
        <v>5533</v>
      </c>
      <c r="B107" t="s">
        <v>2191</v>
      </c>
      <c r="D107">
        <v>1</v>
      </c>
      <c r="E107">
        <v>1</v>
      </c>
      <c r="F107">
        <v>1</v>
      </c>
      <c r="G107" s="13">
        <v>36012</v>
      </c>
      <c r="H107">
        <v>0.02</v>
      </c>
      <c r="I107">
        <v>0</v>
      </c>
      <c r="J107" t="s">
        <v>5411</v>
      </c>
      <c r="K107" s="67">
        <v>2.1840849742395366E-2</v>
      </c>
      <c r="L107" s="67">
        <v>0</v>
      </c>
      <c r="M107" s="22"/>
      <c r="N107" s="52">
        <f t="shared" si="13"/>
        <v>-1.840849742395366E-3</v>
      </c>
      <c r="O107" s="52">
        <f t="shared" si="14"/>
        <v>0</v>
      </c>
      <c r="P107" s="52" t="e">
        <f t="shared" si="15"/>
        <v>#VALUE!</v>
      </c>
      <c r="Q107">
        <v>1.2</v>
      </c>
      <c r="R107">
        <v>0</v>
      </c>
      <c r="S107" t="s">
        <v>5411</v>
      </c>
      <c r="T107" s="67">
        <v>1.1972756722422189</v>
      </c>
      <c r="U107" s="67">
        <v>0</v>
      </c>
      <c r="V107" s="22"/>
      <c r="W107" s="52">
        <f t="shared" si="16"/>
        <v>2.7243277577810865E-3</v>
      </c>
      <c r="X107" s="52">
        <f t="shared" si="17"/>
        <v>0</v>
      </c>
      <c r="Y107" s="52" t="e">
        <f t="shared" si="11"/>
        <v>#VALUE!</v>
      </c>
      <c r="Z107" t="s">
        <v>77</v>
      </c>
      <c r="AA107" t="s">
        <v>5568</v>
      </c>
      <c r="AB107" t="s">
        <v>5411</v>
      </c>
      <c r="AC107" s="94" t="s">
        <v>77</v>
      </c>
      <c r="AD107" s="94" t="s">
        <v>88</v>
      </c>
      <c r="AE107" s="22"/>
      <c r="AF107">
        <v>0</v>
      </c>
      <c r="AG107">
        <v>0</v>
      </c>
      <c r="AH107" t="s">
        <v>5411</v>
      </c>
      <c r="AI107" s="67">
        <v>0</v>
      </c>
      <c r="AJ107" s="67">
        <v>0</v>
      </c>
      <c r="AK107" s="22"/>
      <c r="AL107" s="52">
        <f t="shared" si="18"/>
        <v>0</v>
      </c>
      <c r="AM107" s="52">
        <f t="shared" si="19"/>
        <v>0</v>
      </c>
      <c r="AN107" s="52" t="e">
        <f t="shared" si="12"/>
        <v>#VALUE!</v>
      </c>
      <c r="AO107">
        <v>1.29</v>
      </c>
      <c r="AP107" s="67">
        <v>1.2886101348013268</v>
      </c>
      <c r="AQ107" s="52">
        <f t="shared" si="20"/>
        <v>1.3898651986732347E-3</v>
      </c>
    </row>
    <row r="108" spans="1:43" x14ac:dyDescent="0.25">
      <c r="A108" t="s">
        <v>5533</v>
      </c>
      <c r="B108" t="s">
        <v>2192</v>
      </c>
      <c r="D108">
        <v>1</v>
      </c>
      <c r="E108">
        <v>1</v>
      </c>
      <c r="F108">
        <v>1</v>
      </c>
      <c r="G108" s="13">
        <v>36012</v>
      </c>
      <c r="H108">
        <v>0.02</v>
      </c>
      <c r="I108">
        <v>0</v>
      </c>
      <c r="J108" t="s">
        <v>5411</v>
      </c>
      <c r="K108" s="67">
        <v>2.0267020442621967E-2</v>
      </c>
      <c r="L108" s="67">
        <v>0</v>
      </c>
      <c r="M108" s="22"/>
      <c r="N108" s="52">
        <f t="shared" si="13"/>
        <v>-2.6702044262196661E-4</v>
      </c>
      <c r="O108" s="52">
        <f t="shared" si="14"/>
        <v>0</v>
      </c>
      <c r="P108" s="52" t="e">
        <f t="shared" si="15"/>
        <v>#VALUE!</v>
      </c>
      <c r="Q108">
        <v>0</v>
      </c>
      <c r="R108">
        <v>0</v>
      </c>
      <c r="S108" t="s">
        <v>5411</v>
      </c>
      <c r="T108" s="67">
        <v>0</v>
      </c>
      <c r="U108" s="67">
        <v>0</v>
      </c>
      <c r="V108" s="22"/>
      <c r="W108" s="52">
        <f t="shared" si="16"/>
        <v>0</v>
      </c>
      <c r="X108" s="52">
        <f t="shared" si="17"/>
        <v>0</v>
      </c>
      <c r="Y108" s="52" t="e">
        <f t="shared" si="11"/>
        <v>#VALUE!</v>
      </c>
      <c r="Z108" t="s">
        <v>77</v>
      </c>
      <c r="AA108" t="s">
        <v>5568</v>
      </c>
      <c r="AB108" t="s">
        <v>5411</v>
      </c>
      <c r="AC108" s="94" t="s">
        <v>77</v>
      </c>
      <c r="AD108" s="94" t="s">
        <v>88</v>
      </c>
      <c r="AE108" s="22"/>
      <c r="AF108">
        <v>0</v>
      </c>
      <c r="AG108">
        <v>0</v>
      </c>
      <c r="AH108" t="s">
        <v>5411</v>
      </c>
      <c r="AI108" s="67">
        <v>0</v>
      </c>
      <c r="AJ108" s="67">
        <v>0</v>
      </c>
      <c r="AK108" s="22"/>
      <c r="AL108" s="52">
        <f t="shared" si="18"/>
        <v>0</v>
      </c>
      <c r="AM108" s="52">
        <f t="shared" si="19"/>
        <v>0</v>
      </c>
      <c r="AN108" s="52" t="e">
        <f t="shared" si="12"/>
        <v>#VALUE!</v>
      </c>
      <c r="AO108">
        <v>0.21</v>
      </c>
      <c r="AP108" s="67">
        <v>0.21027033709220291</v>
      </c>
      <c r="AQ108" s="52">
        <f t="shared" si="20"/>
        <v>-2.7033709220292135E-4</v>
      </c>
    </row>
    <row r="109" spans="1:43" x14ac:dyDescent="0.25">
      <c r="A109" t="s">
        <v>5533</v>
      </c>
      <c r="B109" t="s">
        <v>2193</v>
      </c>
      <c r="D109">
        <v>1</v>
      </c>
      <c r="E109">
        <v>1</v>
      </c>
      <c r="F109">
        <v>1</v>
      </c>
      <c r="G109" s="13">
        <v>36012</v>
      </c>
      <c r="H109">
        <v>0.36</v>
      </c>
      <c r="I109" t="s">
        <v>5411</v>
      </c>
      <c r="J109" t="s">
        <v>5411</v>
      </c>
      <c r="K109" s="39">
        <v>0.35507046530320624</v>
      </c>
      <c r="L109" s="46"/>
      <c r="M109" s="22"/>
      <c r="N109" s="52">
        <f t="shared" si="13"/>
        <v>4.929534696793747E-3</v>
      </c>
      <c r="O109" s="52" t="e">
        <f t="shared" si="14"/>
        <v>#VALUE!</v>
      </c>
      <c r="P109" s="52" t="e">
        <f t="shared" si="15"/>
        <v>#VALUE!</v>
      </c>
      <c r="Q109">
        <v>0</v>
      </c>
      <c r="R109" t="s">
        <v>5411</v>
      </c>
      <c r="S109" t="s">
        <v>5411</v>
      </c>
      <c r="T109" s="66">
        <v>0</v>
      </c>
      <c r="U109" s="46"/>
      <c r="V109" s="22"/>
      <c r="W109" s="52">
        <f t="shared" si="16"/>
        <v>0</v>
      </c>
      <c r="X109" s="52" t="e">
        <f t="shared" si="17"/>
        <v>#VALUE!</v>
      </c>
      <c r="Y109" s="52" t="e">
        <f t="shared" si="11"/>
        <v>#VALUE!</v>
      </c>
      <c r="Z109" t="s">
        <v>5568</v>
      </c>
      <c r="AA109" t="s">
        <v>5411</v>
      </c>
      <c r="AB109" t="s">
        <v>5411</v>
      </c>
      <c r="AC109" s="96" t="s">
        <v>88</v>
      </c>
      <c r="AD109" s="61"/>
      <c r="AE109" s="22"/>
      <c r="AF109">
        <v>0</v>
      </c>
      <c r="AG109" t="s">
        <v>5411</v>
      </c>
      <c r="AH109" t="s">
        <v>5411</v>
      </c>
      <c r="AI109" s="66">
        <v>0</v>
      </c>
      <c r="AJ109" s="46"/>
      <c r="AK109" s="22"/>
      <c r="AL109" s="52">
        <f t="shared" si="18"/>
        <v>0</v>
      </c>
      <c r="AM109" s="52" t="e">
        <f t="shared" si="19"/>
        <v>#VALUE!</v>
      </c>
      <c r="AN109" s="52" t="e">
        <f t="shared" si="12"/>
        <v>#VALUE!</v>
      </c>
      <c r="AO109">
        <v>3.72</v>
      </c>
      <c r="AP109" s="66">
        <v>3.7234416361525411</v>
      </c>
      <c r="AQ109" s="52">
        <f t="shared" si="20"/>
        <v>-3.4416361525408945E-3</v>
      </c>
    </row>
    <row r="110" spans="1:43" x14ac:dyDescent="0.25">
      <c r="A110" t="s">
        <v>5533</v>
      </c>
      <c r="B110" t="s">
        <v>2194</v>
      </c>
      <c r="D110">
        <v>1</v>
      </c>
      <c r="E110">
        <v>1</v>
      </c>
      <c r="F110">
        <v>1</v>
      </c>
      <c r="G110" s="13">
        <v>36012</v>
      </c>
      <c r="H110">
        <v>0.71</v>
      </c>
      <c r="I110" t="s">
        <v>5411</v>
      </c>
      <c r="J110" t="s">
        <v>5411</v>
      </c>
      <c r="K110" s="39">
        <v>0.70958173481085218</v>
      </c>
      <c r="L110" s="46"/>
      <c r="M110" s="22"/>
      <c r="N110" s="52">
        <f t="shared" si="13"/>
        <v>4.1826518914778177E-4</v>
      </c>
      <c r="O110" s="52" t="e">
        <f t="shared" si="14"/>
        <v>#VALUE!</v>
      </c>
      <c r="P110" s="52" t="e">
        <f t="shared" si="15"/>
        <v>#VALUE!</v>
      </c>
      <c r="Q110">
        <v>1.1599999999999999</v>
      </c>
      <c r="R110" t="s">
        <v>5411</v>
      </c>
      <c r="S110" t="s">
        <v>5411</v>
      </c>
      <c r="T110" s="66">
        <v>1.1624547191440582</v>
      </c>
      <c r="U110" s="46"/>
      <c r="V110" s="22"/>
      <c r="W110" s="52">
        <f t="shared" si="16"/>
        <v>-2.4547191440582594E-3</v>
      </c>
      <c r="X110" s="52" t="e">
        <f t="shared" si="17"/>
        <v>#VALUE!</v>
      </c>
      <c r="Y110" s="52" t="e">
        <f t="shared" si="11"/>
        <v>#VALUE!</v>
      </c>
      <c r="Z110" t="s">
        <v>5568</v>
      </c>
      <c r="AA110" t="s">
        <v>5411</v>
      </c>
      <c r="AB110" t="s">
        <v>5411</v>
      </c>
      <c r="AC110" s="96" t="s">
        <v>88</v>
      </c>
      <c r="AD110" s="61"/>
      <c r="AE110" s="22"/>
      <c r="AF110">
        <v>0</v>
      </c>
      <c r="AG110" t="s">
        <v>5411</v>
      </c>
      <c r="AH110" t="s">
        <v>5411</v>
      </c>
      <c r="AI110" s="66">
        <v>0</v>
      </c>
      <c r="AJ110" s="46"/>
      <c r="AK110" s="22"/>
      <c r="AL110" s="52">
        <f t="shared" si="18"/>
        <v>0</v>
      </c>
      <c r="AM110" s="52" t="e">
        <f t="shared" si="19"/>
        <v>#VALUE!</v>
      </c>
      <c r="AN110" s="52" t="e">
        <f t="shared" si="12"/>
        <v>#VALUE!</v>
      </c>
      <c r="AO110">
        <v>0.55000000000000004</v>
      </c>
      <c r="AP110" s="66">
        <v>0.55216599159342761</v>
      </c>
      <c r="AQ110" s="52">
        <f t="shared" si="20"/>
        <v>-2.1659915934275631E-3</v>
      </c>
    </row>
    <row r="111" spans="1:43" x14ac:dyDescent="0.25">
      <c r="A111" t="s">
        <v>5533</v>
      </c>
      <c r="B111" t="s">
        <v>2195</v>
      </c>
      <c r="D111">
        <v>1</v>
      </c>
      <c r="E111">
        <v>1</v>
      </c>
      <c r="F111">
        <v>1</v>
      </c>
      <c r="G111" s="13">
        <v>36012</v>
      </c>
      <c r="H111">
        <v>0.06</v>
      </c>
      <c r="I111" t="s">
        <v>5411</v>
      </c>
      <c r="J111" t="s">
        <v>5411</v>
      </c>
      <c r="K111" s="39">
        <v>6.1731401546430455E-2</v>
      </c>
      <c r="L111" s="46"/>
      <c r="M111" s="22"/>
      <c r="N111" s="52">
        <f t="shared" si="13"/>
        <v>-1.7314015464304569E-3</v>
      </c>
      <c r="O111" s="52" t="e">
        <f t="shared" si="14"/>
        <v>#VALUE!</v>
      </c>
      <c r="P111" s="52" t="e">
        <f t="shared" si="15"/>
        <v>#VALUE!</v>
      </c>
      <c r="Q111">
        <v>0</v>
      </c>
      <c r="R111" t="s">
        <v>5411</v>
      </c>
      <c r="S111" t="s">
        <v>5411</v>
      </c>
      <c r="T111" s="66">
        <v>0</v>
      </c>
      <c r="U111" s="46"/>
      <c r="V111" s="22"/>
      <c r="W111" s="52">
        <f t="shared" si="16"/>
        <v>0</v>
      </c>
      <c r="X111" s="52" t="e">
        <f t="shared" si="17"/>
        <v>#VALUE!</v>
      </c>
      <c r="Y111" s="52" t="e">
        <f t="shared" si="11"/>
        <v>#VALUE!</v>
      </c>
      <c r="Z111" t="s">
        <v>5568</v>
      </c>
      <c r="AA111" t="s">
        <v>5411</v>
      </c>
      <c r="AB111" t="s">
        <v>5411</v>
      </c>
      <c r="AC111" s="96" t="s">
        <v>88</v>
      </c>
      <c r="AD111" s="61"/>
      <c r="AE111" s="22"/>
      <c r="AF111">
        <v>0</v>
      </c>
      <c r="AG111" t="s">
        <v>5411</v>
      </c>
      <c r="AH111" t="s">
        <v>5411</v>
      </c>
      <c r="AI111" s="66">
        <v>0</v>
      </c>
      <c r="AJ111" s="46"/>
      <c r="AK111" s="22"/>
      <c r="AL111" s="52">
        <f t="shared" si="18"/>
        <v>0</v>
      </c>
      <c r="AM111" s="52" t="e">
        <f t="shared" si="19"/>
        <v>#VALUE!</v>
      </c>
      <c r="AN111" s="52" t="e">
        <f t="shared" si="12"/>
        <v>#VALUE!</v>
      </c>
      <c r="AO111">
        <v>0.17</v>
      </c>
      <c r="AP111" s="66">
        <v>0.17029352150739435</v>
      </c>
      <c r="AQ111" s="52">
        <f t="shared" si="20"/>
        <v>-2.935215073943398E-4</v>
      </c>
    </row>
    <row r="112" spans="1:43" x14ac:dyDescent="0.25">
      <c r="A112" t="s">
        <v>5533</v>
      </c>
      <c r="B112" t="s">
        <v>2196</v>
      </c>
      <c r="D112">
        <v>1</v>
      </c>
      <c r="E112">
        <v>1</v>
      </c>
      <c r="F112">
        <v>1</v>
      </c>
      <c r="G112" s="13">
        <v>36012</v>
      </c>
      <c r="H112" t="s">
        <v>5411</v>
      </c>
      <c r="I112" t="s">
        <v>5411</v>
      </c>
      <c r="J112" t="s">
        <v>5411</v>
      </c>
      <c r="K112" s="39"/>
      <c r="L112" s="46"/>
      <c r="M112" s="22"/>
      <c r="N112" s="52" t="e">
        <f t="shared" si="13"/>
        <v>#VALUE!</v>
      </c>
      <c r="O112" s="52" t="e">
        <f t="shared" si="14"/>
        <v>#VALUE!</v>
      </c>
      <c r="P112" s="52" t="e">
        <f t="shared" si="15"/>
        <v>#VALUE!</v>
      </c>
      <c r="Q112" t="s">
        <v>5411</v>
      </c>
      <c r="R112" t="s">
        <v>5411</v>
      </c>
      <c r="S112" t="s">
        <v>5411</v>
      </c>
      <c r="T112" s="66"/>
      <c r="U112" s="46"/>
      <c r="V112" s="22"/>
      <c r="W112" s="52" t="e">
        <f t="shared" si="16"/>
        <v>#VALUE!</v>
      </c>
      <c r="X112" s="52" t="e">
        <f t="shared" si="17"/>
        <v>#VALUE!</v>
      </c>
      <c r="Y112" s="52" t="e">
        <f t="shared" si="11"/>
        <v>#VALUE!</v>
      </c>
      <c r="Z112" t="s">
        <v>5568</v>
      </c>
      <c r="AA112" t="s">
        <v>5411</v>
      </c>
      <c r="AB112" t="s">
        <v>5411</v>
      </c>
      <c r="AC112" s="96" t="s">
        <v>88</v>
      </c>
      <c r="AD112" s="61"/>
      <c r="AE112" s="22"/>
      <c r="AF112" t="s">
        <v>5411</v>
      </c>
      <c r="AG112" t="s">
        <v>5411</v>
      </c>
      <c r="AH112" t="s">
        <v>5411</v>
      </c>
      <c r="AI112" s="66"/>
      <c r="AJ112" s="46"/>
      <c r="AK112" s="22"/>
      <c r="AL112" s="52" t="e">
        <f t="shared" si="18"/>
        <v>#VALUE!</v>
      </c>
      <c r="AM112" s="52" t="e">
        <f t="shared" si="19"/>
        <v>#VALUE!</v>
      </c>
      <c r="AN112" s="52" t="e">
        <f t="shared" si="12"/>
        <v>#VALUE!</v>
      </c>
      <c r="AO112" t="s">
        <v>5411</v>
      </c>
      <c r="AP112" s="66"/>
      <c r="AQ112" s="52" t="e">
        <f t="shared" si="20"/>
        <v>#VALUE!</v>
      </c>
    </row>
    <row r="113" spans="1:43" x14ac:dyDescent="0.25">
      <c r="A113" t="s">
        <v>5533</v>
      </c>
      <c r="B113" t="s">
        <v>2197</v>
      </c>
      <c r="D113">
        <v>1</v>
      </c>
      <c r="E113">
        <v>1</v>
      </c>
      <c r="F113">
        <v>1</v>
      </c>
      <c r="G113" s="13">
        <v>36012</v>
      </c>
      <c r="H113">
        <v>0.31</v>
      </c>
      <c r="I113" t="s">
        <v>5411</v>
      </c>
      <c r="J113" t="s">
        <v>5411</v>
      </c>
      <c r="K113" s="39">
        <v>0.31318206374932467</v>
      </c>
      <c r="L113" s="46"/>
      <c r="M113" s="22"/>
      <c r="N113" s="52">
        <f t="shared" si="13"/>
        <v>-3.1820637493246706E-3</v>
      </c>
      <c r="O113" s="52" t="e">
        <f t="shared" si="14"/>
        <v>#VALUE!</v>
      </c>
      <c r="P113" s="52" t="e">
        <f t="shared" si="15"/>
        <v>#VALUE!</v>
      </c>
      <c r="Q113">
        <v>1.61</v>
      </c>
      <c r="R113" t="s">
        <v>5411</v>
      </c>
      <c r="S113" t="s">
        <v>5411</v>
      </c>
      <c r="T113" s="66">
        <v>1.6057698541329009</v>
      </c>
      <c r="U113" s="46"/>
      <c r="V113" s="22"/>
      <c r="W113" s="52">
        <f t="shared" si="16"/>
        <v>4.2301458670992442E-3</v>
      </c>
      <c r="X113" s="52" t="e">
        <f t="shared" si="17"/>
        <v>#VALUE!</v>
      </c>
      <c r="Y113" s="52" t="e">
        <f t="shared" si="11"/>
        <v>#VALUE!</v>
      </c>
      <c r="Z113" t="s">
        <v>5568</v>
      </c>
      <c r="AA113" t="s">
        <v>5411</v>
      </c>
      <c r="AB113" t="s">
        <v>5411</v>
      </c>
      <c r="AC113" s="96" t="s">
        <v>88</v>
      </c>
      <c r="AD113" s="61"/>
      <c r="AE113" s="22"/>
      <c r="AF113">
        <v>0</v>
      </c>
      <c r="AG113" t="s">
        <v>5411</v>
      </c>
      <c r="AH113" t="s">
        <v>5411</v>
      </c>
      <c r="AI113" s="66">
        <v>0</v>
      </c>
      <c r="AJ113" s="46"/>
      <c r="AK113" s="22"/>
      <c r="AL113" s="52">
        <f t="shared" si="18"/>
        <v>0</v>
      </c>
      <c r="AM113" s="52" t="e">
        <f t="shared" si="19"/>
        <v>#VALUE!</v>
      </c>
      <c r="AN113" s="52" t="e">
        <f t="shared" si="12"/>
        <v>#VALUE!</v>
      </c>
      <c r="AO113">
        <v>0.04</v>
      </c>
      <c r="AP113" s="66">
        <v>3.9859535386277685E-2</v>
      </c>
      <c r="AQ113" s="52">
        <f t="shared" si="20"/>
        <v>1.4046461372231589E-4</v>
      </c>
    </row>
    <row r="114" spans="1:43" x14ac:dyDescent="0.25">
      <c r="A114" t="s">
        <v>5533</v>
      </c>
      <c r="B114" t="s">
        <v>2198</v>
      </c>
      <c r="D114">
        <v>1</v>
      </c>
      <c r="E114">
        <v>1</v>
      </c>
      <c r="F114">
        <v>1</v>
      </c>
      <c r="G114" s="13">
        <v>36012</v>
      </c>
      <c r="H114">
        <v>0.08</v>
      </c>
      <c r="I114" t="s">
        <v>5411</v>
      </c>
      <c r="J114" t="s">
        <v>5411</v>
      </c>
      <c r="K114" s="39">
        <v>8.1718145532698794E-2</v>
      </c>
      <c r="L114" s="46"/>
      <c r="M114" s="22"/>
      <c r="N114" s="52">
        <f t="shared" si="13"/>
        <v>-1.7181455326987921E-3</v>
      </c>
      <c r="O114" s="52" t="e">
        <f t="shared" si="14"/>
        <v>#VALUE!</v>
      </c>
      <c r="P114" s="52" t="e">
        <f t="shared" si="15"/>
        <v>#VALUE!</v>
      </c>
      <c r="Q114">
        <v>1.28</v>
      </c>
      <c r="R114" t="s">
        <v>5411</v>
      </c>
      <c r="S114" t="s">
        <v>5411</v>
      </c>
      <c r="T114" s="66">
        <v>1.2790666257291985</v>
      </c>
      <c r="U114" s="46"/>
      <c r="V114" s="22"/>
      <c r="W114" s="52">
        <f t="shared" si="16"/>
        <v>9.3337427080153468E-4</v>
      </c>
      <c r="X114" s="52" t="e">
        <f t="shared" si="17"/>
        <v>#VALUE!</v>
      </c>
      <c r="Y114" s="52" t="e">
        <f t="shared" si="11"/>
        <v>#VALUE!</v>
      </c>
      <c r="Z114" t="s">
        <v>5568</v>
      </c>
      <c r="AA114" t="s">
        <v>5411</v>
      </c>
      <c r="AB114" t="s">
        <v>5411</v>
      </c>
      <c r="AC114" s="96" t="s">
        <v>88</v>
      </c>
      <c r="AD114" s="61"/>
      <c r="AE114" s="22"/>
      <c r="AF114">
        <v>0</v>
      </c>
      <c r="AG114" t="s">
        <v>5411</v>
      </c>
      <c r="AH114" t="s">
        <v>5411</v>
      </c>
      <c r="AI114" s="66">
        <v>0</v>
      </c>
      <c r="AJ114" s="46"/>
      <c r="AK114" s="22"/>
      <c r="AL114" s="52">
        <f t="shared" si="18"/>
        <v>0</v>
      </c>
      <c r="AM114" s="52" t="e">
        <f t="shared" si="19"/>
        <v>#VALUE!</v>
      </c>
      <c r="AN114" s="52" t="e">
        <f t="shared" si="12"/>
        <v>#VALUE!</v>
      </c>
      <c r="AO114">
        <v>0.03</v>
      </c>
      <c r="AP114" s="66">
        <v>2.6647221369358303E-2</v>
      </c>
      <c r="AQ114" s="52">
        <f t="shared" si="20"/>
        <v>3.3527786306416958E-3</v>
      </c>
    </row>
    <row r="115" spans="1:43" x14ac:dyDescent="0.25">
      <c r="A115" t="s">
        <v>5533</v>
      </c>
      <c r="B115" t="s">
        <v>2199</v>
      </c>
      <c r="D115">
        <v>1</v>
      </c>
      <c r="E115">
        <v>1</v>
      </c>
      <c r="F115">
        <v>1</v>
      </c>
      <c r="G115" s="13">
        <v>36012</v>
      </c>
      <c r="H115">
        <v>0.1</v>
      </c>
      <c r="I115" t="s">
        <v>5411</v>
      </c>
      <c r="J115" t="s">
        <v>5411</v>
      </c>
      <c r="K115" s="66">
        <v>9.6802691954726225E-2</v>
      </c>
      <c r="L115" s="46"/>
      <c r="M115" s="22"/>
      <c r="N115" s="52">
        <f t="shared" si="13"/>
        <v>3.1973080452737807E-3</v>
      </c>
      <c r="O115" s="52" t="e">
        <f t="shared" si="14"/>
        <v>#VALUE!</v>
      </c>
      <c r="P115" s="52" t="e">
        <f t="shared" si="15"/>
        <v>#VALUE!</v>
      </c>
      <c r="Q115">
        <v>0</v>
      </c>
      <c r="R115" t="s">
        <v>5411</v>
      </c>
      <c r="S115" t="s">
        <v>5411</v>
      </c>
      <c r="T115" s="66">
        <v>0</v>
      </c>
      <c r="U115" s="46"/>
      <c r="V115" s="22"/>
      <c r="W115" s="52">
        <f t="shared" si="16"/>
        <v>0</v>
      </c>
      <c r="X115" s="52" t="e">
        <f t="shared" si="17"/>
        <v>#VALUE!</v>
      </c>
      <c r="Y115" s="52" t="e">
        <f t="shared" si="11"/>
        <v>#VALUE!</v>
      </c>
      <c r="Z115" t="s">
        <v>5568</v>
      </c>
      <c r="AA115" t="s">
        <v>5411</v>
      </c>
      <c r="AB115" t="s">
        <v>5411</v>
      </c>
      <c r="AC115" s="96" t="s">
        <v>88</v>
      </c>
      <c r="AD115" s="61"/>
      <c r="AE115" s="22"/>
      <c r="AF115">
        <v>0</v>
      </c>
      <c r="AG115" t="s">
        <v>5411</v>
      </c>
      <c r="AH115" t="s">
        <v>5411</v>
      </c>
      <c r="AI115" s="66">
        <v>0</v>
      </c>
      <c r="AJ115" s="46"/>
      <c r="AK115" s="22"/>
      <c r="AL115" s="52">
        <f t="shared" si="18"/>
        <v>0</v>
      </c>
      <c r="AM115" s="52" t="e">
        <f t="shared" si="19"/>
        <v>#VALUE!</v>
      </c>
      <c r="AN115" s="52" t="e">
        <f t="shared" si="12"/>
        <v>#VALUE!</v>
      </c>
      <c r="AO115">
        <v>0</v>
      </c>
      <c r="AP115" s="66">
        <v>4.4001223615784645E-3</v>
      </c>
      <c r="AQ115" s="52">
        <f t="shared" si="20"/>
        <v>-4.4001223615784645E-3</v>
      </c>
    </row>
    <row r="116" spans="1:43" x14ac:dyDescent="0.25">
      <c r="A116" t="s">
        <v>5533</v>
      </c>
      <c r="B116" t="s">
        <v>2200</v>
      </c>
      <c r="D116">
        <v>1</v>
      </c>
      <c r="E116">
        <v>1</v>
      </c>
      <c r="F116">
        <v>1</v>
      </c>
      <c r="G116" s="13">
        <v>36012</v>
      </c>
      <c r="H116">
        <v>0.69</v>
      </c>
      <c r="I116" t="s">
        <v>5411</v>
      </c>
      <c r="J116" t="s">
        <v>5411</v>
      </c>
      <c r="K116" s="66">
        <v>0.6874033650458069</v>
      </c>
      <c r="L116" s="46"/>
      <c r="M116" s="22"/>
      <c r="N116" s="52">
        <f t="shared" si="13"/>
        <v>2.5966349541930445E-3</v>
      </c>
      <c r="O116" s="52" t="e">
        <f t="shared" si="14"/>
        <v>#VALUE!</v>
      </c>
      <c r="P116" s="52" t="e">
        <f t="shared" si="15"/>
        <v>#VALUE!</v>
      </c>
      <c r="Q116">
        <v>0.12</v>
      </c>
      <c r="R116" t="s">
        <v>5411</v>
      </c>
      <c r="S116" t="s">
        <v>5411</v>
      </c>
      <c r="T116" s="66">
        <v>0.12298590556730091</v>
      </c>
      <c r="U116" s="46"/>
      <c r="V116" s="22"/>
      <c r="W116" s="52">
        <f t="shared" si="16"/>
        <v>-2.9859055673009116E-3</v>
      </c>
      <c r="X116" s="52" t="e">
        <f t="shared" si="17"/>
        <v>#VALUE!</v>
      </c>
      <c r="Y116" s="52" t="e">
        <f t="shared" si="11"/>
        <v>#VALUE!</v>
      </c>
      <c r="Z116" t="s">
        <v>5568</v>
      </c>
      <c r="AA116" t="s">
        <v>5411</v>
      </c>
      <c r="AB116" t="s">
        <v>5411</v>
      </c>
      <c r="AC116" s="96" t="s">
        <v>88</v>
      </c>
      <c r="AD116" s="61"/>
      <c r="AE116" s="22"/>
      <c r="AF116">
        <v>0</v>
      </c>
      <c r="AG116" t="s">
        <v>5411</v>
      </c>
      <c r="AH116" t="s">
        <v>5411</v>
      </c>
      <c r="AI116" s="66">
        <v>0</v>
      </c>
      <c r="AJ116" s="46"/>
      <c r="AK116" s="22"/>
      <c r="AL116" s="52">
        <f t="shared" si="18"/>
        <v>0</v>
      </c>
      <c r="AM116" s="52" t="e">
        <f t="shared" si="19"/>
        <v>#VALUE!</v>
      </c>
      <c r="AN116" s="52" t="e">
        <f t="shared" si="12"/>
        <v>#VALUE!</v>
      </c>
      <c r="AO116">
        <v>2.14</v>
      </c>
      <c r="AP116" s="66">
        <v>2.1368801092318535</v>
      </c>
      <c r="AQ116" s="52">
        <f t="shared" si="20"/>
        <v>3.1198907681466714E-3</v>
      </c>
    </row>
    <row r="117" spans="1:43" x14ac:dyDescent="0.25">
      <c r="A117" t="s">
        <v>5533</v>
      </c>
      <c r="B117" t="s">
        <v>2201</v>
      </c>
      <c r="D117">
        <v>1</v>
      </c>
      <c r="E117">
        <v>1</v>
      </c>
      <c r="F117">
        <v>1</v>
      </c>
      <c r="G117" s="13">
        <v>36012</v>
      </c>
      <c r="H117">
        <v>0.64</v>
      </c>
      <c r="I117" t="s">
        <v>5411</v>
      </c>
      <c r="J117" t="s">
        <v>5411</v>
      </c>
      <c r="K117" s="66">
        <v>0.64320308074877397</v>
      </c>
      <c r="L117" s="46"/>
      <c r="M117" s="22"/>
      <c r="N117" s="52">
        <f t="shared" si="13"/>
        <v>-3.2030807487739565E-3</v>
      </c>
      <c r="O117" s="52" t="e">
        <f t="shared" si="14"/>
        <v>#VALUE!</v>
      </c>
      <c r="P117" s="52" t="e">
        <f t="shared" si="15"/>
        <v>#VALUE!</v>
      </c>
      <c r="Q117">
        <v>0</v>
      </c>
      <c r="R117" t="s">
        <v>5411</v>
      </c>
      <c r="S117" t="s">
        <v>5411</v>
      </c>
      <c r="T117" s="66">
        <v>0</v>
      </c>
      <c r="U117" s="46"/>
      <c r="V117" s="22"/>
      <c r="W117" s="52">
        <f t="shared" si="16"/>
        <v>0</v>
      </c>
      <c r="X117" s="52" t="e">
        <f t="shared" si="17"/>
        <v>#VALUE!</v>
      </c>
      <c r="Y117" s="52" t="e">
        <f t="shared" si="11"/>
        <v>#VALUE!</v>
      </c>
      <c r="Z117" t="s">
        <v>5568</v>
      </c>
      <c r="AA117" t="s">
        <v>5411</v>
      </c>
      <c r="AB117" t="s">
        <v>5411</v>
      </c>
      <c r="AC117" s="96" t="s">
        <v>88</v>
      </c>
      <c r="AD117" s="61"/>
      <c r="AE117" s="22"/>
      <c r="AF117">
        <v>0</v>
      </c>
      <c r="AG117" t="s">
        <v>5411</v>
      </c>
      <c r="AH117" t="s">
        <v>5411</v>
      </c>
      <c r="AI117" s="66">
        <v>0</v>
      </c>
      <c r="AJ117" s="46"/>
      <c r="AK117" s="22"/>
      <c r="AL117" s="52">
        <f t="shared" si="18"/>
        <v>0</v>
      </c>
      <c r="AM117" s="52" t="e">
        <f t="shared" si="19"/>
        <v>#VALUE!</v>
      </c>
      <c r="AN117" s="52" t="e">
        <f t="shared" si="12"/>
        <v>#VALUE!</v>
      </c>
      <c r="AO117">
        <v>1.72</v>
      </c>
      <c r="AP117" s="66">
        <v>1.7165870000690753</v>
      </c>
      <c r="AQ117" s="52">
        <f t="shared" si="20"/>
        <v>3.4129999309246983E-3</v>
      </c>
    </row>
    <row r="118" spans="1:43" x14ac:dyDescent="0.25">
      <c r="A118" t="s">
        <v>5533</v>
      </c>
      <c r="B118" t="s">
        <v>2202</v>
      </c>
      <c r="D118">
        <v>1</v>
      </c>
      <c r="E118">
        <v>1</v>
      </c>
      <c r="F118">
        <v>1</v>
      </c>
      <c r="G118" s="13">
        <v>36012</v>
      </c>
      <c r="H118">
        <v>0.23</v>
      </c>
      <c r="I118" t="s">
        <v>5411</v>
      </c>
      <c r="J118" t="s">
        <v>5411</v>
      </c>
      <c r="K118" s="66">
        <v>0.22495513136578149</v>
      </c>
      <c r="L118" s="46"/>
      <c r="M118" s="22"/>
      <c r="N118" s="52">
        <f t="shared" si="13"/>
        <v>5.0448686342185189E-3</v>
      </c>
      <c r="O118" s="52" t="e">
        <f t="shared" si="14"/>
        <v>#VALUE!</v>
      </c>
      <c r="P118" s="52" t="e">
        <f t="shared" si="15"/>
        <v>#VALUE!</v>
      </c>
      <c r="Q118">
        <v>0.65</v>
      </c>
      <c r="R118" t="s">
        <v>5411</v>
      </c>
      <c r="S118" t="s">
        <v>5411</v>
      </c>
      <c r="T118" s="66">
        <v>0.6528589138550398</v>
      </c>
      <c r="U118" s="46"/>
      <c r="V118" s="22"/>
      <c r="W118" s="52">
        <f t="shared" si="16"/>
        <v>-2.8589138550397797E-3</v>
      </c>
      <c r="X118" s="52" t="e">
        <f t="shared" si="17"/>
        <v>#VALUE!</v>
      </c>
      <c r="Y118" s="52" t="e">
        <f t="shared" si="11"/>
        <v>#VALUE!</v>
      </c>
      <c r="Z118" t="s">
        <v>5568</v>
      </c>
      <c r="AA118" t="s">
        <v>5411</v>
      </c>
      <c r="AB118" t="s">
        <v>5411</v>
      </c>
      <c r="AC118" s="96" t="s">
        <v>88</v>
      </c>
      <c r="AD118" s="61"/>
      <c r="AE118" s="22"/>
      <c r="AF118">
        <v>2.5299999999999998</v>
      </c>
      <c r="AG118" t="s">
        <v>5411</v>
      </c>
      <c r="AH118" t="s">
        <v>5411</v>
      </c>
      <c r="AI118" s="66">
        <v>2.5258548989223075</v>
      </c>
      <c r="AJ118" s="46"/>
      <c r="AK118" s="22"/>
      <c r="AL118" s="52">
        <f t="shared" si="18"/>
        <v>4.1451010776922814E-3</v>
      </c>
      <c r="AM118" s="52" t="e">
        <f t="shared" si="19"/>
        <v>#VALUE!</v>
      </c>
      <c r="AN118" s="52" t="e">
        <f t="shared" si="12"/>
        <v>#VALUE!</v>
      </c>
      <c r="AO118">
        <v>0.57999999999999996</v>
      </c>
      <c r="AP118" s="66">
        <v>0.58194914418539123</v>
      </c>
      <c r="AQ118" s="52">
        <f t="shared" si="20"/>
        <v>-1.9491441853912717E-3</v>
      </c>
    </row>
    <row r="119" spans="1:43" x14ac:dyDescent="0.25">
      <c r="A119" t="s">
        <v>5533</v>
      </c>
      <c r="B119" t="s">
        <v>2203</v>
      </c>
      <c r="D119">
        <v>1</v>
      </c>
      <c r="E119">
        <v>1</v>
      </c>
      <c r="F119">
        <v>1</v>
      </c>
      <c r="G119" s="13">
        <v>36012</v>
      </c>
      <c r="H119">
        <v>0.72</v>
      </c>
      <c r="I119" t="s">
        <v>5411</v>
      </c>
      <c r="J119" t="s">
        <v>5411</v>
      </c>
      <c r="K119" s="66">
        <v>0.71717355188014531</v>
      </c>
      <c r="L119" s="46"/>
      <c r="M119" s="22"/>
      <c r="N119" s="52">
        <f t="shared" si="13"/>
        <v>2.8264481198546632E-3</v>
      </c>
      <c r="O119" s="52" t="e">
        <f t="shared" si="14"/>
        <v>#VALUE!</v>
      </c>
      <c r="P119" s="52" t="e">
        <f t="shared" si="15"/>
        <v>#VALUE!</v>
      </c>
      <c r="Q119">
        <v>0</v>
      </c>
      <c r="R119" t="s">
        <v>5411</v>
      </c>
      <c r="S119" t="s">
        <v>5411</v>
      </c>
      <c r="T119" s="66">
        <v>0</v>
      </c>
      <c r="U119" s="46"/>
      <c r="V119" s="22"/>
      <c r="W119" s="52">
        <f t="shared" si="16"/>
        <v>0</v>
      </c>
      <c r="X119" s="52" t="e">
        <f t="shared" si="17"/>
        <v>#VALUE!</v>
      </c>
      <c r="Y119" s="52" t="e">
        <f t="shared" si="11"/>
        <v>#VALUE!</v>
      </c>
      <c r="Z119" t="s">
        <v>5568</v>
      </c>
      <c r="AA119" t="s">
        <v>5411</v>
      </c>
      <c r="AB119" t="s">
        <v>5411</v>
      </c>
      <c r="AC119" s="96" t="s">
        <v>88</v>
      </c>
      <c r="AD119" s="61"/>
      <c r="AE119" s="22"/>
      <c r="AF119">
        <v>0</v>
      </c>
      <c r="AG119" t="s">
        <v>5411</v>
      </c>
      <c r="AH119" t="s">
        <v>5411</v>
      </c>
      <c r="AI119" s="66">
        <v>0</v>
      </c>
      <c r="AJ119" s="46"/>
      <c r="AK119" s="22"/>
      <c r="AL119" s="52">
        <f t="shared" si="18"/>
        <v>0</v>
      </c>
      <c r="AM119" s="52" t="e">
        <f t="shared" si="19"/>
        <v>#VALUE!</v>
      </c>
      <c r="AN119" s="52" t="e">
        <f t="shared" si="12"/>
        <v>#VALUE!</v>
      </c>
      <c r="AO119">
        <v>1.17</v>
      </c>
      <c r="AP119" s="66">
        <v>1.1701252688570793</v>
      </c>
      <c r="AQ119" s="52">
        <f t="shared" si="20"/>
        <v>-1.2526885707941915E-4</v>
      </c>
    </row>
    <row r="120" spans="1:43" x14ac:dyDescent="0.25">
      <c r="A120" t="s">
        <v>5533</v>
      </c>
      <c r="B120" t="s">
        <v>2204</v>
      </c>
      <c r="D120">
        <v>1</v>
      </c>
      <c r="E120">
        <v>1</v>
      </c>
      <c r="F120">
        <v>1</v>
      </c>
      <c r="G120" s="13">
        <v>36012</v>
      </c>
      <c r="H120">
        <v>0.17</v>
      </c>
      <c r="I120" t="s">
        <v>5411</v>
      </c>
      <c r="J120" t="s">
        <v>5411</v>
      </c>
      <c r="K120" s="66">
        <v>0.16721958625925223</v>
      </c>
      <c r="L120" s="46"/>
      <c r="M120" s="22"/>
      <c r="N120" s="52">
        <f t="shared" si="13"/>
        <v>2.780413740747778E-3</v>
      </c>
      <c r="O120" s="52" t="e">
        <f t="shared" si="14"/>
        <v>#VALUE!</v>
      </c>
      <c r="P120" s="52" t="e">
        <f t="shared" si="15"/>
        <v>#VALUE!</v>
      </c>
      <c r="Q120">
        <v>0</v>
      </c>
      <c r="R120" t="s">
        <v>5411</v>
      </c>
      <c r="S120" t="s">
        <v>5411</v>
      </c>
      <c r="T120" s="66">
        <v>0</v>
      </c>
      <c r="U120" s="46"/>
      <c r="V120" s="22"/>
      <c r="W120" s="52">
        <f t="shared" si="16"/>
        <v>0</v>
      </c>
      <c r="X120" s="52" t="e">
        <f t="shared" si="17"/>
        <v>#VALUE!</v>
      </c>
      <c r="Y120" s="52" t="e">
        <f t="shared" si="11"/>
        <v>#VALUE!</v>
      </c>
      <c r="Z120" t="s">
        <v>5568</v>
      </c>
      <c r="AA120" t="s">
        <v>5411</v>
      </c>
      <c r="AB120" t="s">
        <v>5411</v>
      </c>
      <c r="AC120" s="96" t="s">
        <v>88</v>
      </c>
      <c r="AD120" s="61"/>
      <c r="AE120" s="22"/>
      <c r="AF120">
        <v>0</v>
      </c>
      <c r="AG120" t="s">
        <v>5411</v>
      </c>
      <c r="AH120" t="s">
        <v>5411</v>
      </c>
      <c r="AI120" s="66">
        <v>0</v>
      </c>
      <c r="AJ120" s="46"/>
      <c r="AK120" s="22"/>
      <c r="AL120" s="52">
        <f t="shared" si="18"/>
        <v>0</v>
      </c>
      <c r="AM120" s="52" t="e">
        <f t="shared" si="19"/>
        <v>#VALUE!</v>
      </c>
      <c r="AN120" s="52" t="e">
        <f t="shared" si="12"/>
        <v>#VALUE!</v>
      </c>
      <c r="AO120">
        <v>0.68</v>
      </c>
      <c r="AP120" s="66">
        <v>0.68141981400645268</v>
      </c>
      <c r="AQ120" s="52">
        <f t="shared" si="20"/>
        <v>-1.4198140064526354E-3</v>
      </c>
    </row>
    <row r="121" spans="1:43" x14ac:dyDescent="0.25">
      <c r="A121" t="s">
        <v>5533</v>
      </c>
      <c r="B121" t="s">
        <v>2205</v>
      </c>
      <c r="D121">
        <v>1</v>
      </c>
      <c r="E121">
        <v>1</v>
      </c>
      <c r="F121">
        <v>1</v>
      </c>
      <c r="G121" s="13">
        <v>36012</v>
      </c>
      <c r="H121">
        <v>7.63</v>
      </c>
      <c r="I121" t="s">
        <v>5411</v>
      </c>
      <c r="J121" t="s">
        <v>5411</v>
      </c>
      <c r="K121" s="66">
        <v>7.6263628644211705</v>
      </c>
      <c r="L121" s="46"/>
      <c r="M121" s="22"/>
      <c r="N121" s="52">
        <f t="shared" si="13"/>
        <v>3.6371355788293869E-3</v>
      </c>
      <c r="O121" s="52" t="e">
        <f t="shared" si="14"/>
        <v>#VALUE!</v>
      </c>
      <c r="P121" s="52" t="e">
        <f t="shared" si="15"/>
        <v>#VALUE!</v>
      </c>
      <c r="Q121">
        <v>0.6</v>
      </c>
      <c r="R121" t="s">
        <v>5411</v>
      </c>
      <c r="S121" t="s">
        <v>5411</v>
      </c>
      <c r="T121" s="66">
        <v>0.59855080667987537</v>
      </c>
      <c r="U121" s="46"/>
      <c r="V121" s="22"/>
      <c r="W121" s="52">
        <f t="shared" si="16"/>
        <v>1.4491933201246088E-3</v>
      </c>
      <c r="X121" s="52" t="e">
        <f t="shared" si="17"/>
        <v>#VALUE!</v>
      </c>
      <c r="Y121" s="52" t="e">
        <f t="shared" si="11"/>
        <v>#VALUE!</v>
      </c>
      <c r="Z121" t="s">
        <v>5568</v>
      </c>
      <c r="AA121" t="s">
        <v>5411</v>
      </c>
      <c r="AB121" t="s">
        <v>5411</v>
      </c>
      <c r="AC121" s="96" t="s">
        <v>88</v>
      </c>
      <c r="AD121" s="61"/>
      <c r="AE121" s="22"/>
      <c r="AF121">
        <v>0.87</v>
      </c>
      <c r="AG121" t="s">
        <v>5411</v>
      </c>
      <c r="AH121" t="s">
        <v>5411</v>
      </c>
      <c r="AI121" s="66">
        <v>0.86893065383526735</v>
      </c>
      <c r="AJ121" s="46"/>
      <c r="AK121" s="22"/>
      <c r="AL121" s="52">
        <f t="shared" si="18"/>
        <v>1.069346164732643E-3</v>
      </c>
      <c r="AM121" s="52" t="e">
        <f t="shared" si="19"/>
        <v>#VALUE!</v>
      </c>
      <c r="AN121" s="52" t="e">
        <f t="shared" si="12"/>
        <v>#VALUE!</v>
      </c>
      <c r="AO121">
        <v>2.38</v>
      </c>
      <c r="AP121" s="66">
        <v>2.3818194169261249</v>
      </c>
      <c r="AQ121" s="52">
        <f t="shared" si="20"/>
        <v>-1.8194169261249726E-3</v>
      </c>
    </row>
    <row r="122" spans="1:43" x14ac:dyDescent="0.25">
      <c r="A122" t="s">
        <v>5533</v>
      </c>
      <c r="B122" t="s">
        <v>2206</v>
      </c>
      <c r="D122">
        <v>1</v>
      </c>
      <c r="E122">
        <v>1</v>
      </c>
      <c r="F122">
        <v>1</v>
      </c>
      <c r="G122" s="13">
        <v>36012</v>
      </c>
      <c r="H122">
        <v>1.88</v>
      </c>
      <c r="I122" t="s">
        <v>5411</v>
      </c>
      <c r="J122" t="s">
        <v>5411</v>
      </c>
      <c r="K122" s="66">
        <v>1.8760332076826423</v>
      </c>
      <c r="L122" s="46"/>
      <c r="M122" s="22"/>
      <c r="N122" s="52">
        <f t="shared" si="13"/>
        <v>3.9667923173576369E-3</v>
      </c>
      <c r="O122" s="52" t="e">
        <f t="shared" si="14"/>
        <v>#VALUE!</v>
      </c>
      <c r="P122" s="52" t="e">
        <f t="shared" si="15"/>
        <v>#VALUE!</v>
      </c>
      <c r="Q122">
        <v>3.42</v>
      </c>
      <c r="R122" t="s">
        <v>5411</v>
      </c>
      <c r="S122" t="s">
        <v>5411</v>
      </c>
      <c r="T122" s="66">
        <v>3.4180545683001253</v>
      </c>
      <c r="U122" s="46"/>
      <c r="V122" s="22"/>
      <c r="W122" s="52">
        <f t="shared" si="16"/>
        <v>1.9454316998746002E-3</v>
      </c>
      <c r="X122" s="52" t="e">
        <f t="shared" si="17"/>
        <v>#VALUE!</v>
      </c>
      <c r="Y122" s="52" t="e">
        <f t="shared" si="11"/>
        <v>#VALUE!</v>
      </c>
      <c r="Z122" t="s">
        <v>5568</v>
      </c>
      <c r="AA122" t="s">
        <v>5411</v>
      </c>
      <c r="AB122" t="s">
        <v>5411</v>
      </c>
      <c r="AC122" s="96" t="s">
        <v>88</v>
      </c>
      <c r="AD122" s="61"/>
      <c r="AE122" s="22"/>
      <c r="AF122">
        <v>0</v>
      </c>
      <c r="AG122" t="s">
        <v>5411</v>
      </c>
      <c r="AH122" t="s">
        <v>5411</v>
      </c>
      <c r="AI122" s="66">
        <v>0</v>
      </c>
      <c r="AJ122" s="46"/>
      <c r="AK122" s="22"/>
      <c r="AL122" s="52">
        <f t="shared" si="18"/>
        <v>0</v>
      </c>
      <c r="AM122" s="52" t="e">
        <f t="shared" si="19"/>
        <v>#VALUE!</v>
      </c>
      <c r="AN122" s="52" t="e">
        <f t="shared" si="12"/>
        <v>#VALUE!</v>
      </c>
      <c r="AO122">
        <v>4.0599999999999996</v>
      </c>
      <c r="AP122" s="66">
        <v>4.0638108059594327</v>
      </c>
      <c r="AQ122" s="52">
        <f t="shared" si="20"/>
        <v>-3.8108059594330612E-3</v>
      </c>
    </row>
    <row r="123" spans="1:43" x14ac:dyDescent="0.25">
      <c r="A123" t="s">
        <v>5533</v>
      </c>
      <c r="B123" t="s">
        <v>2207</v>
      </c>
      <c r="D123">
        <v>1</v>
      </c>
      <c r="E123">
        <v>1</v>
      </c>
      <c r="F123">
        <v>1</v>
      </c>
      <c r="G123" s="13">
        <v>36012</v>
      </c>
      <c r="H123">
        <v>1.84</v>
      </c>
      <c r="I123" t="s">
        <v>5411</v>
      </c>
      <c r="J123" t="s">
        <v>5411</v>
      </c>
      <c r="K123" s="66">
        <v>1.8423397156948071</v>
      </c>
      <c r="L123" s="46"/>
      <c r="M123" s="22"/>
      <c r="N123" s="52">
        <f t="shared" si="13"/>
        <v>-2.3397156948070652E-3</v>
      </c>
      <c r="O123" s="52" t="e">
        <f t="shared" si="14"/>
        <v>#VALUE!</v>
      </c>
      <c r="P123" s="52" t="e">
        <f t="shared" si="15"/>
        <v>#VALUE!</v>
      </c>
      <c r="Q123">
        <v>1.67</v>
      </c>
      <c r="R123" t="s">
        <v>5411</v>
      </c>
      <c r="S123" t="s">
        <v>5411</v>
      </c>
      <c r="T123" s="66">
        <v>1.6728735131998838</v>
      </c>
      <c r="U123" s="46"/>
      <c r="V123" s="22"/>
      <c r="W123" s="52">
        <f t="shared" si="16"/>
        <v>-2.8735131998838259E-3</v>
      </c>
      <c r="X123" s="52" t="e">
        <f t="shared" si="17"/>
        <v>#VALUE!</v>
      </c>
      <c r="Y123" s="52" t="e">
        <f t="shared" si="11"/>
        <v>#VALUE!</v>
      </c>
      <c r="Z123" t="s">
        <v>5568</v>
      </c>
      <c r="AA123" t="s">
        <v>5411</v>
      </c>
      <c r="AB123" t="s">
        <v>5411</v>
      </c>
      <c r="AC123" s="96" t="s">
        <v>88</v>
      </c>
      <c r="AD123" s="61"/>
      <c r="AE123" s="22"/>
      <c r="AF123">
        <v>3.46</v>
      </c>
      <c r="AG123" t="s">
        <v>5411</v>
      </c>
      <c r="AH123" t="s">
        <v>5411</v>
      </c>
      <c r="AI123" s="66">
        <v>3.4546895851465043</v>
      </c>
      <c r="AJ123" s="46"/>
      <c r="AK123" s="22"/>
      <c r="AL123" s="52">
        <f t="shared" si="18"/>
        <v>5.3104148534957041E-3</v>
      </c>
      <c r="AM123" s="52" t="e">
        <f t="shared" si="19"/>
        <v>#VALUE!</v>
      </c>
      <c r="AN123" s="52" t="e">
        <f t="shared" si="12"/>
        <v>#VALUE!</v>
      </c>
      <c r="AO123">
        <v>0.5</v>
      </c>
      <c r="AP123" s="66">
        <v>0.49629387873513198</v>
      </c>
      <c r="AQ123" s="52">
        <f t="shared" si="20"/>
        <v>3.7061212648680231E-3</v>
      </c>
    </row>
    <row r="124" spans="1:43" x14ac:dyDescent="0.25">
      <c r="A124" t="s">
        <v>5533</v>
      </c>
      <c r="B124" t="s">
        <v>2208</v>
      </c>
      <c r="D124">
        <v>1</v>
      </c>
      <c r="E124">
        <v>1</v>
      </c>
      <c r="F124">
        <v>1</v>
      </c>
      <c r="G124" s="13">
        <v>36012</v>
      </c>
      <c r="H124">
        <v>1.07</v>
      </c>
      <c r="I124" t="s">
        <v>5411</v>
      </c>
      <c r="J124" t="s">
        <v>5411</v>
      </c>
      <c r="K124" s="66">
        <v>1.0715176392278678</v>
      </c>
      <c r="L124" s="46"/>
      <c r="M124" s="22"/>
      <c r="N124" s="52">
        <f t="shared" si="13"/>
        <v>-1.5176392278677397E-3</v>
      </c>
      <c r="O124" s="52" t="e">
        <f t="shared" si="14"/>
        <v>#VALUE!</v>
      </c>
      <c r="P124" s="52" t="e">
        <f t="shared" si="15"/>
        <v>#VALUE!</v>
      </c>
      <c r="Q124">
        <v>1.45</v>
      </c>
      <c r="R124" t="s">
        <v>5411</v>
      </c>
      <c r="S124" t="s">
        <v>5411</v>
      </c>
      <c r="T124" s="66">
        <v>1.4453028622143334</v>
      </c>
      <c r="U124" s="46"/>
      <c r="V124" s="22"/>
      <c r="W124" s="52">
        <f t="shared" si="16"/>
        <v>4.6971377856666052E-3</v>
      </c>
      <c r="X124" s="52" t="e">
        <f t="shared" si="17"/>
        <v>#VALUE!</v>
      </c>
      <c r="Y124" s="52" t="e">
        <f t="shared" si="11"/>
        <v>#VALUE!</v>
      </c>
      <c r="Z124" t="s">
        <v>5568</v>
      </c>
      <c r="AA124" t="s">
        <v>5411</v>
      </c>
      <c r="AB124" t="s">
        <v>5411</v>
      </c>
      <c r="AC124" s="96" t="s">
        <v>88</v>
      </c>
      <c r="AD124" s="61"/>
      <c r="AE124" s="22"/>
      <c r="AF124">
        <v>0</v>
      </c>
      <c r="AG124" t="s">
        <v>5411</v>
      </c>
      <c r="AH124" t="s">
        <v>5411</v>
      </c>
      <c r="AI124" s="66">
        <v>0</v>
      </c>
      <c r="AJ124" s="46"/>
      <c r="AK124" s="22"/>
      <c r="AL124" s="52">
        <f t="shared" si="18"/>
        <v>0</v>
      </c>
      <c r="AM124" s="52" t="e">
        <f t="shared" si="19"/>
        <v>#VALUE!</v>
      </c>
      <c r="AN124" s="52" t="e">
        <f t="shared" si="12"/>
        <v>#VALUE!</v>
      </c>
      <c r="AO124">
        <v>0.81</v>
      </c>
      <c r="AP124" s="66">
        <v>0.80737608165076558</v>
      </c>
      <c r="AQ124" s="52">
        <f t="shared" si="20"/>
        <v>2.6239183492344775E-3</v>
      </c>
    </row>
    <row r="125" spans="1:43" x14ac:dyDescent="0.25">
      <c r="A125" t="s">
        <v>5533</v>
      </c>
      <c r="B125" t="s">
        <v>2209</v>
      </c>
      <c r="D125">
        <v>1</v>
      </c>
      <c r="E125">
        <v>1</v>
      </c>
      <c r="F125">
        <v>1</v>
      </c>
      <c r="G125" s="13">
        <v>36012</v>
      </c>
      <c r="H125">
        <v>1.07</v>
      </c>
      <c r="I125" t="s">
        <v>5411</v>
      </c>
      <c r="J125" t="s">
        <v>5411</v>
      </c>
      <c r="K125" s="66">
        <v>1.0657478977320989</v>
      </c>
      <c r="L125" s="46"/>
      <c r="M125" s="22"/>
      <c r="N125" s="52">
        <f t="shared" si="13"/>
        <v>4.2521022679011811E-3</v>
      </c>
      <c r="O125" s="52" t="e">
        <f t="shared" si="14"/>
        <v>#VALUE!</v>
      </c>
      <c r="P125" s="52" t="e">
        <f t="shared" si="15"/>
        <v>#VALUE!</v>
      </c>
      <c r="Q125">
        <v>0.68</v>
      </c>
      <c r="R125" t="s">
        <v>5411</v>
      </c>
      <c r="S125" t="s">
        <v>5411</v>
      </c>
      <c r="T125" s="66">
        <v>0.68279113225176258</v>
      </c>
      <c r="U125" s="46"/>
      <c r="V125" s="22"/>
      <c r="W125" s="52">
        <f t="shared" si="16"/>
        <v>-2.7911322517625292E-3</v>
      </c>
      <c r="X125" s="52" t="e">
        <f t="shared" si="17"/>
        <v>#VALUE!</v>
      </c>
      <c r="Y125" s="52" t="e">
        <f t="shared" si="11"/>
        <v>#VALUE!</v>
      </c>
      <c r="Z125" t="s">
        <v>5568</v>
      </c>
      <c r="AA125" t="s">
        <v>5411</v>
      </c>
      <c r="AB125" t="s">
        <v>5411</v>
      </c>
      <c r="AC125" s="96" t="s">
        <v>88</v>
      </c>
      <c r="AD125" s="61"/>
      <c r="AE125" s="22"/>
      <c r="AF125">
        <v>2.4900000000000002</v>
      </c>
      <c r="AG125" t="s">
        <v>5411</v>
      </c>
      <c r="AH125" t="s">
        <v>5411</v>
      </c>
      <c r="AI125" s="66">
        <v>2.4907033041705597</v>
      </c>
      <c r="AJ125" s="46"/>
      <c r="AK125" s="22"/>
      <c r="AL125" s="52">
        <f t="shared" si="18"/>
        <v>-7.0330417055952665E-4</v>
      </c>
      <c r="AM125" s="52" t="e">
        <f t="shared" si="19"/>
        <v>#VALUE!</v>
      </c>
      <c r="AN125" s="52" t="e">
        <f t="shared" si="12"/>
        <v>#VALUE!</v>
      </c>
      <c r="AO125">
        <v>0.08</v>
      </c>
      <c r="AP125" s="66">
        <v>8.0153741612163432E-2</v>
      </c>
      <c r="AQ125" s="52">
        <f t="shared" si="20"/>
        <v>-1.5374161216342996E-4</v>
      </c>
    </row>
    <row r="126" spans="1:43" x14ac:dyDescent="0.25">
      <c r="A126" t="s">
        <v>5533</v>
      </c>
      <c r="B126" t="s">
        <v>2210</v>
      </c>
      <c r="D126">
        <v>1</v>
      </c>
      <c r="E126">
        <v>1</v>
      </c>
      <c r="F126">
        <v>1</v>
      </c>
      <c r="G126" s="13">
        <v>36012</v>
      </c>
      <c r="H126">
        <v>0.74</v>
      </c>
      <c r="I126" t="s">
        <v>5411</v>
      </c>
      <c r="J126" t="s">
        <v>5411</v>
      </c>
      <c r="K126" s="66">
        <v>0.74036370386871619</v>
      </c>
      <c r="L126" s="46"/>
      <c r="M126" s="22"/>
      <c r="N126" s="52">
        <f t="shared" si="13"/>
        <v>-3.6370386871620308E-4</v>
      </c>
      <c r="O126" s="52" t="e">
        <f t="shared" si="14"/>
        <v>#VALUE!</v>
      </c>
      <c r="P126" s="52" t="e">
        <f t="shared" si="15"/>
        <v>#VALUE!</v>
      </c>
      <c r="Q126">
        <v>0</v>
      </c>
      <c r="R126" t="s">
        <v>5411</v>
      </c>
      <c r="S126" t="s">
        <v>5411</v>
      </c>
      <c r="T126" s="66">
        <v>0</v>
      </c>
      <c r="U126" s="46"/>
      <c r="V126" s="22"/>
      <c r="W126" s="52">
        <f t="shared" si="16"/>
        <v>0</v>
      </c>
      <c r="X126" s="52" t="e">
        <f t="shared" si="17"/>
        <v>#VALUE!</v>
      </c>
      <c r="Y126" s="52" t="e">
        <f t="shared" si="11"/>
        <v>#VALUE!</v>
      </c>
      <c r="Z126" t="s">
        <v>5568</v>
      </c>
      <c r="AA126" t="s">
        <v>5411</v>
      </c>
      <c r="AB126" t="s">
        <v>5411</v>
      </c>
      <c r="AC126" s="96" t="s">
        <v>88</v>
      </c>
      <c r="AD126" s="61"/>
      <c r="AE126" s="22"/>
      <c r="AF126">
        <v>0.27</v>
      </c>
      <c r="AG126" t="s">
        <v>5411</v>
      </c>
      <c r="AH126" t="s">
        <v>5411</v>
      </c>
      <c r="AI126" s="66">
        <v>0.26998225291453182</v>
      </c>
      <c r="AJ126" s="46"/>
      <c r="AK126" s="22"/>
      <c r="AL126" s="52">
        <f t="shared" si="18"/>
        <v>1.7747085468200474E-5</v>
      </c>
      <c r="AM126" s="52" t="e">
        <f t="shared" si="19"/>
        <v>#VALUE!</v>
      </c>
      <c r="AN126" s="52" t="e">
        <f t="shared" si="12"/>
        <v>#VALUE!</v>
      </c>
      <c r="AO126">
        <v>0.12</v>
      </c>
      <c r="AP126" s="66">
        <v>0.11968285438479245</v>
      </c>
      <c r="AQ126" s="52">
        <f t="shared" si="20"/>
        <v>3.1714561520754248E-4</v>
      </c>
    </row>
    <row r="127" spans="1:43" x14ac:dyDescent="0.25">
      <c r="A127" t="s">
        <v>5533</v>
      </c>
      <c r="B127" t="s">
        <v>2211</v>
      </c>
      <c r="D127">
        <v>1</v>
      </c>
      <c r="E127">
        <v>1</v>
      </c>
      <c r="F127">
        <v>1</v>
      </c>
      <c r="G127" s="13">
        <v>36012</v>
      </c>
      <c r="H127">
        <v>3.63</v>
      </c>
      <c r="I127" t="s">
        <v>5411</v>
      </c>
      <c r="J127" t="s">
        <v>5411</v>
      </c>
      <c r="K127" s="66">
        <v>3.6309957474412569</v>
      </c>
      <c r="L127" s="46"/>
      <c r="M127" s="22"/>
      <c r="N127" s="52">
        <f t="shared" si="13"/>
        <v>-9.9574744125696668E-4</v>
      </c>
      <c r="O127" s="52" t="e">
        <f t="shared" si="14"/>
        <v>#VALUE!</v>
      </c>
      <c r="P127" s="52" t="e">
        <f t="shared" si="15"/>
        <v>#VALUE!</v>
      </c>
      <c r="Q127">
        <v>0.83</v>
      </c>
      <c r="R127" t="s">
        <v>5411</v>
      </c>
      <c r="S127" t="s">
        <v>5411</v>
      </c>
      <c r="T127" s="66">
        <v>0.83315871414155962</v>
      </c>
      <c r="U127" s="46"/>
      <c r="V127" s="22"/>
      <c r="W127" s="52">
        <f t="shared" si="16"/>
        <v>-3.1587141415596598E-3</v>
      </c>
      <c r="X127" s="52" t="e">
        <f t="shared" si="17"/>
        <v>#VALUE!</v>
      </c>
      <c r="Y127" s="52" t="e">
        <f t="shared" si="11"/>
        <v>#VALUE!</v>
      </c>
      <c r="Z127" t="s">
        <v>5568</v>
      </c>
      <c r="AA127" t="s">
        <v>5411</v>
      </c>
      <c r="AB127" t="s">
        <v>5411</v>
      </c>
      <c r="AC127" s="96" t="s">
        <v>88</v>
      </c>
      <c r="AD127" s="61"/>
      <c r="AE127" s="22"/>
      <c r="AF127">
        <v>0</v>
      </c>
      <c r="AG127" t="s">
        <v>5411</v>
      </c>
      <c r="AH127" t="s">
        <v>5411</v>
      </c>
      <c r="AI127" s="66">
        <v>0</v>
      </c>
      <c r="AJ127" s="46"/>
      <c r="AK127" s="22"/>
      <c r="AL127" s="52">
        <f t="shared" si="18"/>
        <v>0</v>
      </c>
      <c r="AM127" s="52" t="e">
        <f t="shared" si="19"/>
        <v>#VALUE!</v>
      </c>
      <c r="AN127" s="52" t="e">
        <f t="shared" si="12"/>
        <v>#VALUE!</v>
      </c>
      <c r="AO127">
        <v>0.02</v>
      </c>
      <c r="AP127" s="66">
        <v>1.6888352313680265E-2</v>
      </c>
      <c r="AQ127" s="52">
        <f t="shared" si="20"/>
        <v>3.1116476863197358E-3</v>
      </c>
    </row>
    <row r="128" spans="1:43" x14ac:dyDescent="0.25">
      <c r="A128" t="s">
        <v>5533</v>
      </c>
      <c r="B128" t="s">
        <v>2212</v>
      </c>
      <c r="D128">
        <v>1</v>
      </c>
      <c r="E128">
        <v>1</v>
      </c>
      <c r="F128">
        <v>1</v>
      </c>
      <c r="G128" s="13">
        <v>36012</v>
      </c>
      <c r="H128">
        <v>0.17</v>
      </c>
      <c r="I128" t="s">
        <v>5411</v>
      </c>
      <c r="J128" t="s">
        <v>5411</v>
      </c>
      <c r="K128" s="66">
        <v>0.17078025889967638</v>
      </c>
      <c r="L128" s="46"/>
      <c r="M128" s="22"/>
      <c r="N128" s="52">
        <f t="shared" si="13"/>
        <v>-7.8025889967636708E-4</v>
      </c>
      <c r="O128" s="52" t="e">
        <f t="shared" si="14"/>
        <v>#VALUE!</v>
      </c>
      <c r="P128" s="52" t="e">
        <f t="shared" si="15"/>
        <v>#VALUE!</v>
      </c>
      <c r="Q128">
        <v>0.31</v>
      </c>
      <c r="R128" t="s">
        <v>5411</v>
      </c>
      <c r="S128" t="s">
        <v>5411</v>
      </c>
      <c r="T128" s="66">
        <v>0.31356375404530745</v>
      </c>
      <c r="U128" s="46"/>
      <c r="V128" s="22"/>
      <c r="W128" s="52">
        <f t="shared" si="16"/>
        <v>-3.5637540453074545E-3</v>
      </c>
      <c r="X128" s="52" t="e">
        <f t="shared" si="17"/>
        <v>#VALUE!</v>
      </c>
      <c r="Y128" s="52" t="e">
        <f t="shared" si="11"/>
        <v>#VALUE!</v>
      </c>
      <c r="Z128" t="s">
        <v>5568</v>
      </c>
      <c r="AA128" t="s">
        <v>5411</v>
      </c>
      <c r="AB128" t="s">
        <v>5411</v>
      </c>
      <c r="AC128" s="96" t="s">
        <v>88</v>
      </c>
      <c r="AD128" s="61"/>
      <c r="AE128" s="22"/>
      <c r="AF128">
        <v>0</v>
      </c>
      <c r="AG128" t="s">
        <v>5411</v>
      </c>
      <c r="AH128" t="s">
        <v>5411</v>
      </c>
      <c r="AI128" s="66">
        <v>0</v>
      </c>
      <c r="AJ128" s="46"/>
      <c r="AK128" s="22"/>
      <c r="AL128" s="52">
        <f t="shared" si="18"/>
        <v>0</v>
      </c>
      <c r="AM128" s="52" t="e">
        <f t="shared" si="19"/>
        <v>#VALUE!</v>
      </c>
      <c r="AN128" s="52" t="e">
        <f t="shared" si="12"/>
        <v>#VALUE!</v>
      </c>
      <c r="AO128">
        <v>0.12</v>
      </c>
      <c r="AP128" s="66">
        <v>0.11478673139158577</v>
      </c>
      <c r="AQ128" s="52">
        <f t="shared" si="20"/>
        <v>5.2132686084142288E-3</v>
      </c>
    </row>
    <row r="129" spans="1:43" x14ac:dyDescent="0.25">
      <c r="A129" t="s">
        <v>5533</v>
      </c>
      <c r="B129" t="s">
        <v>2213</v>
      </c>
      <c r="D129">
        <v>1</v>
      </c>
      <c r="E129">
        <v>1</v>
      </c>
      <c r="F129">
        <v>1</v>
      </c>
      <c r="G129" s="13">
        <v>36012</v>
      </c>
      <c r="H129">
        <v>0.34</v>
      </c>
      <c r="I129" t="s">
        <v>5411</v>
      </c>
      <c r="J129" t="s">
        <v>5411</v>
      </c>
      <c r="K129" s="66">
        <v>0.33764489173085305</v>
      </c>
      <c r="L129" s="46"/>
      <c r="M129" s="22"/>
      <c r="N129" s="52">
        <f t="shared" si="13"/>
        <v>2.3551082691469771E-3</v>
      </c>
      <c r="O129" s="52" t="e">
        <f t="shared" si="14"/>
        <v>#VALUE!</v>
      </c>
      <c r="P129" s="52" t="e">
        <f t="shared" si="15"/>
        <v>#VALUE!</v>
      </c>
      <c r="Q129">
        <v>0</v>
      </c>
      <c r="R129" t="s">
        <v>5411</v>
      </c>
      <c r="S129" t="s">
        <v>5411</v>
      </c>
      <c r="T129" s="66">
        <v>0</v>
      </c>
      <c r="U129" s="46"/>
      <c r="V129" s="22"/>
      <c r="W129" s="52">
        <f t="shared" si="16"/>
        <v>0</v>
      </c>
      <c r="X129" s="52" t="e">
        <f t="shared" si="17"/>
        <v>#VALUE!</v>
      </c>
      <c r="Y129" s="52" t="e">
        <f t="shared" si="11"/>
        <v>#VALUE!</v>
      </c>
      <c r="Z129" t="s">
        <v>5568</v>
      </c>
      <c r="AA129" t="s">
        <v>5411</v>
      </c>
      <c r="AB129" t="s">
        <v>5411</v>
      </c>
      <c r="AC129" s="96" t="s">
        <v>88</v>
      </c>
      <c r="AD129" s="61"/>
      <c r="AE129" s="22"/>
      <c r="AF129">
        <v>0</v>
      </c>
      <c r="AG129" t="s">
        <v>5411</v>
      </c>
      <c r="AH129" t="s">
        <v>5411</v>
      </c>
      <c r="AI129" s="66">
        <v>0</v>
      </c>
      <c r="AJ129" s="46"/>
      <c r="AK129" s="22"/>
      <c r="AL129" s="52">
        <f t="shared" si="18"/>
        <v>0</v>
      </c>
      <c r="AM129" s="52" t="e">
        <f t="shared" si="19"/>
        <v>#VALUE!</v>
      </c>
      <c r="AN129" s="52" t="e">
        <f t="shared" si="12"/>
        <v>#VALUE!</v>
      </c>
      <c r="AO129">
        <v>0.28999999999999998</v>
      </c>
      <c r="AP129" s="66">
        <v>0.2867668943467519</v>
      </c>
      <c r="AQ129" s="52">
        <f t="shared" si="20"/>
        <v>3.2331056532480806E-3</v>
      </c>
    </row>
    <row r="130" spans="1:43" x14ac:dyDescent="0.25">
      <c r="A130" t="s">
        <v>5533</v>
      </c>
      <c r="B130" t="s">
        <v>2214</v>
      </c>
      <c r="D130">
        <v>1</v>
      </c>
      <c r="E130">
        <v>1</v>
      </c>
      <c r="F130">
        <v>1</v>
      </c>
      <c r="G130" s="13">
        <v>36012</v>
      </c>
      <c r="H130">
        <v>0.13</v>
      </c>
      <c r="I130" t="s">
        <v>5411</v>
      </c>
      <c r="J130" t="s">
        <v>5411</v>
      </c>
      <c r="K130" s="66">
        <v>0.1341686746987952</v>
      </c>
      <c r="L130" s="46"/>
      <c r="M130" s="22"/>
      <c r="N130" s="52">
        <f t="shared" si="13"/>
        <v>-4.1686746987951995E-3</v>
      </c>
      <c r="O130" s="52" t="e">
        <f t="shared" si="14"/>
        <v>#VALUE!</v>
      </c>
      <c r="P130" s="52" t="e">
        <f t="shared" si="15"/>
        <v>#VALUE!</v>
      </c>
      <c r="Q130">
        <v>0</v>
      </c>
      <c r="R130" t="s">
        <v>5411</v>
      </c>
      <c r="S130" t="s">
        <v>5411</v>
      </c>
      <c r="T130" s="66">
        <v>0</v>
      </c>
      <c r="U130" s="46"/>
      <c r="V130" s="22"/>
      <c r="W130" s="52">
        <f t="shared" si="16"/>
        <v>0</v>
      </c>
      <c r="X130" s="52" t="e">
        <f t="shared" si="17"/>
        <v>#VALUE!</v>
      </c>
      <c r="Y130" s="52" t="e">
        <f t="shared" si="11"/>
        <v>#VALUE!</v>
      </c>
      <c r="Z130" t="s">
        <v>5568</v>
      </c>
      <c r="AA130" t="s">
        <v>5411</v>
      </c>
      <c r="AB130" t="s">
        <v>5411</v>
      </c>
      <c r="AC130" s="96" t="s">
        <v>88</v>
      </c>
      <c r="AD130" s="61"/>
      <c r="AE130" s="22"/>
      <c r="AF130">
        <v>0</v>
      </c>
      <c r="AG130" t="s">
        <v>5411</v>
      </c>
      <c r="AH130" t="s">
        <v>5411</v>
      </c>
      <c r="AI130" s="66">
        <v>0</v>
      </c>
      <c r="AJ130" s="46"/>
      <c r="AK130" s="22"/>
      <c r="AL130" s="52">
        <f t="shared" si="18"/>
        <v>0</v>
      </c>
      <c r="AM130" s="52" t="e">
        <f t="shared" si="19"/>
        <v>#VALUE!</v>
      </c>
      <c r="AN130" s="52" t="e">
        <f t="shared" si="12"/>
        <v>#VALUE!</v>
      </c>
      <c r="AO130">
        <v>1.23</v>
      </c>
      <c r="AP130" s="66">
        <v>1.2263855421686749</v>
      </c>
      <c r="AQ130" s="52">
        <f t="shared" si="20"/>
        <v>3.6144578313250797E-3</v>
      </c>
    </row>
    <row r="131" spans="1:43" x14ac:dyDescent="0.25">
      <c r="A131" t="s">
        <v>5533</v>
      </c>
      <c r="B131" t="s">
        <v>2215</v>
      </c>
      <c r="D131">
        <v>1</v>
      </c>
      <c r="E131">
        <v>1</v>
      </c>
      <c r="F131">
        <v>1</v>
      </c>
      <c r="G131" s="13">
        <v>36012</v>
      </c>
      <c r="H131">
        <v>0.08</v>
      </c>
      <c r="I131" t="s">
        <v>5411</v>
      </c>
      <c r="J131" t="s">
        <v>5411</v>
      </c>
      <c r="K131" s="66">
        <v>7.6690628088777052E-2</v>
      </c>
      <c r="L131" s="46"/>
      <c r="M131" s="22"/>
      <c r="N131" s="52">
        <f t="shared" si="13"/>
        <v>3.3093719112229497E-3</v>
      </c>
      <c r="O131" s="52" t="e">
        <f t="shared" si="14"/>
        <v>#VALUE!</v>
      </c>
      <c r="P131" s="52" t="e">
        <f t="shared" si="15"/>
        <v>#VALUE!</v>
      </c>
      <c r="Q131">
        <v>0</v>
      </c>
      <c r="R131" t="s">
        <v>5411</v>
      </c>
      <c r="S131" t="s">
        <v>5411</v>
      </c>
      <c r="T131" s="66">
        <v>0</v>
      </c>
      <c r="U131" s="46"/>
      <c r="V131" s="22"/>
      <c r="W131" s="52">
        <f t="shared" si="16"/>
        <v>0</v>
      </c>
      <c r="X131" s="52" t="e">
        <f t="shared" si="17"/>
        <v>#VALUE!</v>
      </c>
      <c r="Y131" s="52" t="e">
        <f t="shared" si="11"/>
        <v>#VALUE!</v>
      </c>
      <c r="Z131" t="s">
        <v>5568</v>
      </c>
      <c r="AA131" t="s">
        <v>5411</v>
      </c>
      <c r="AB131" t="s">
        <v>5411</v>
      </c>
      <c r="AC131" s="96" t="s">
        <v>88</v>
      </c>
      <c r="AD131" s="61"/>
      <c r="AE131" s="22"/>
      <c r="AF131">
        <v>0</v>
      </c>
      <c r="AG131" t="s">
        <v>5411</v>
      </c>
      <c r="AH131" t="s">
        <v>5411</v>
      </c>
      <c r="AI131" s="66">
        <v>0</v>
      </c>
      <c r="AJ131" s="46"/>
      <c r="AK131" s="22"/>
      <c r="AL131" s="52">
        <f t="shared" si="18"/>
        <v>0</v>
      </c>
      <c r="AM131" s="52" t="e">
        <f t="shared" si="19"/>
        <v>#VALUE!</v>
      </c>
      <c r="AN131" s="52" t="e">
        <f t="shared" si="12"/>
        <v>#VALUE!</v>
      </c>
      <c r="AO131">
        <v>1.1000000000000001</v>
      </c>
      <c r="AP131" s="66">
        <v>1.0980703567256715</v>
      </c>
      <c r="AQ131" s="52">
        <f t="shared" si="20"/>
        <v>1.9296432743285408E-3</v>
      </c>
    </row>
    <row r="132" spans="1:43" x14ac:dyDescent="0.25">
      <c r="A132" t="s">
        <v>5533</v>
      </c>
      <c r="B132" t="s">
        <v>2216</v>
      </c>
      <c r="D132">
        <v>1</v>
      </c>
      <c r="E132">
        <v>1</v>
      </c>
      <c r="F132">
        <v>1</v>
      </c>
      <c r="G132" s="13">
        <v>36012</v>
      </c>
      <c r="H132">
        <v>0.28999999999999998</v>
      </c>
      <c r="I132" t="s">
        <v>5411</v>
      </c>
      <c r="J132" t="s">
        <v>5411</v>
      </c>
      <c r="K132" s="66">
        <v>0.29323925183341182</v>
      </c>
      <c r="L132" s="46"/>
      <c r="M132" s="22"/>
      <c r="N132" s="52">
        <f t="shared" si="13"/>
        <v>-3.2392518334118381E-3</v>
      </c>
      <c r="O132" s="52" t="e">
        <f t="shared" si="14"/>
        <v>#VALUE!</v>
      </c>
      <c r="P132" s="52" t="e">
        <f t="shared" si="15"/>
        <v>#VALUE!</v>
      </c>
      <c r="Q132">
        <v>0.46</v>
      </c>
      <c r="R132" t="s">
        <v>5411</v>
      </c>
      <c r="S132" t="s">
        <v>5411</v>
      </c>
      <c r="T132" s="66">
        <v>0.45967234071183471</v>
      </c>
      <c r="U132" s="46"/>
      <c r="V132" s="22"/>
      <c r="W132" s="52">
        <f t="shared" si="16"/>
        <v>3.276592881653051E-4</v>
      </c>
      <c r="X132" s="52" t="e">
        <f t="shared" si="17"/>
        <v>#VALUE!</v>
      </c>
      <c r="Y132" s="52" t="e">
        <f t="shared" ref="Y132:Y195" si="21">S132-V132</f>
        <v>#VALUE!</v>
      </c>
      <c r="Z132" t="s">
        <v>5568</v>
      </c>
      <c r="AA132" t="s">
        <v>5411</v>
      </c>
      <c r="AB132" t="s">
        <v>5411</v>
      </c>
      <c r="AC132" s="96" t="s">
        <v>88</v>
      </c>
      <c r="AD132" s="61"/>
      <c r="AE132" s="22"/>
      <c r="AF132">
        <v>0</v>
      </c>
      <c r="AG132" t="s">
        <v>5411</v>
      </c>
      <c r="AH132" t="s">
        <v>5411</v>
      </c>
      <c r="AI132" s="66">
        <v>0</v>
      </c>
      <c r="AJ132" s="46"/>
      <c r="AK132" s="22"/>
      <c r="AL132" s="52">
        <f t="shared" si="18"/>
        <v>0</v>
      </c>
      <c r="AM132" s="52" t="e">
        <f t="shared" si="19"/>
        <v>#VALUE!</v>
      </c>
      <c r="AN132" s="52" t="e">
        <f t="shared" ref="AN132:AN195" si="22">AH132-AK132</f>
        <v>#VALUE!</v>
      </c>
      <c r="AO132">
        <v>0.51</v>
      </c>
      <c r="AP132" s="66">
        <v>0.50986644688151783</v>
      </c>
      <c r="AQ132" s="52">
        <f t="shared" si="20"/>
        <v>1.3355311848217699E-4</v>
      </c>
    </row>
    <row r="133" spans="1:43" x14ac:dyDescent="0.25">
      <c r="A133" t="s">
        <v>5533</v>
      </c>
      <c r="B133" t="s">
        <v>2217</v>
      </c>
      <c r="D133">
        <v>1</v>
      </c>
      <c r="E133">
        <v>1</v>
      </c>
      <c r="F133">
        <v>1</v>
      </c>
      <c r="G133" s="13">
        <v>36012</v>
      </c>
      <c r="H133">
        <v>1.02</v>
      </c>
      <c r="I133" t="s">
        <v>5411</v>
      </c>
      <c r="J133" t="s">
        <v>5411</v>
      </c>
      <c r="K133" s="66">
        <v>1.0187244954002472</v>
      </c>
      <c r="L133" s="46"/>
      <c r="M133" s="22"/>
      <c r="N133" s="52">
        <f t="shared" ref="N133:N196" si="23">H133-K133</f>
        <v>1.2755045997527859E-3</v>
      </c>
      <c r="O133" s="52" t="e">
        <f t="shared" ref="O133:O196" si="24">I133-L133</f>
        <v>#VALUE!</v>
      </c>
      <c r="P133" s="52" t="e">
        <f t="shared" ref="P133:P196" si="25">J133-M133</f>
        <v>#VALUE!</v>
      </c>
      <c r="Q133">
        <v>0</v>
      </c>
      <c r="R133" t="s">
        <v>5411</v>
      </c>
      <c r="S133" t="s">
        <v>5411</v>
      </c>
      <c r="T133" s="66">
        <v>0</v>
      </c>
      <c r="U133" s="46"/>
      <c r="V133" s="22"/>
      <c r="W133" s="52">
        <f t="shared" ref="W133:W196" si="26">Q133-T133</f>
        <v>0</v>
      </c>
      <c r="X133" s="52" t="e">
        <f t="shared" ref="X133:X196" si="27">R133-U133</f>
        <v>#VALUE!</v>
      </c>
      <c r="Y133" s="52" t="e">
        <f t="shared" si="21"/>
        <v>#VALUE!</v>
      </c>
      <c r="Z133" t="s">
        <v>5568</v>
      </c>
      <c r="AA133" t="s">
        <v>5411</v>
      </c>
      <c r="AB133" t="s">
        <v>5411</v>
      </c>
      <c r="AC133" s="96" t="s">
        <v>88</v>
      </c>
      <c r="AD133" s="61"/>
      <c r="AE133" s="22"/>
      <c r="AF133">
        <v>0</v>
      </c>
      <c r="AG133" t="s">
        <v>5411</v>
      </c>
      <c r="AH133" t="s">
        <v>5411</v>
      </c>
      <c r="AI133" s="66">
        <v>0</v>
      </c>
      <c r="AJ133" s="46"/>
      <c r="AK133" s="22"/>
      <c r="AL133" s="52">
        <f t="shared" ref="AL133:AL196" si="28">AF133-AI133</f>
        <v>0</v>
      </c>
      <c r="AM133" s="52" t="e">
        <f t="shared" ref="AM133:AM196" si="29">AG133-AJ133</f>
        <v>#VALUE!</v>
      </c>
      <c r="AN133" s="52" t="e">
        <f t="shared" si="22"/>
        <v>#VALUE!</v>
      </c>
      <c r="AO133">
        <v>0.36</v>
      </c>
      <c r="AP133" s="66">
        <v>0.36063373609776195</v>
      </c>
      <c r="AQ133" s="52">
        <f t="shared" ref="AQ133:AQ196" si="30">AO133-AP133</f>
        <v>-6.3373609776196105E-4</v>
      </c>
    </row>
    <row r="134" spans="1:43" x14ac:dyDescent="0.25">
      <c r="A134" t="s">
        <v>5533</v>
      </c>
      <c r="B134" t="s">
        <v>2218</v>
      </c>
      <c r="D134">
        <v>1</v>
      </c>
      <c r="E134">
        <v>1</v>
      </c>
      <c r="F134">
        <v>1</v>
      </c>
      <c r="G134" s="13">
        <v>36012</v>
      </c>
      <c r="H134">
        <v>0.13</v>
      </c>
      <c r="I134" t="s">
        <v>5411</v>
      </c>
      <c r="J134" t="s">
        <v>5411</v>
      </c>
      <c r="K134" s="66">
        <v>0.1343821029082774</v>
      </c>
      <c r="L134" s="46"/>
      <c r="M134" s="22"/>
      <c r="N134" s="52">
        <f t="shared" si="23"/>
        <v>-4.3821029082773966E-3</v>
      </c>
      <c r="O134" s="52" t="e">
        <f t="shared" si="24"/>
        <v>#VALUE!</v>
      </c>
      <c r="P134" s="52" t="e">
        <f t="shared" si="25"/>
        <v>#VALUE!</v>
      </c>
      <c r="Q134">
        <v>0</v>
      </c>
      <c r="R134" t="s">
        <v>5411</v>
      </c>
      <c r="S134" t="s">
        <v>5411</v>
      </c>
      <c r="T134" s="66">
        <v>0</v>
      </c>
      <c r="U134" s="46"/>
      <c r="V134" s="22"/>
      <c r="W134" s="52">
        <f t="shared" si="26"/>
        <v>0</v>
      </c>
      <c r="X134" s="52" t="e">
        <f t="shared" si="27"/>
        <v>#VALUE!</v>
      </c>
      <c r="Y134" s="52" t="e">
        <f t="shared" si="21"/>
        <v>#VALUE!</v>
      </c>
      <c r="Z134" t="s">
        <v>5568</v>
      </c>
      <c r="AA134" t="s">
        <v>5411</v>
      </c>
      <c r="AB134" t="s">
        <v>5411</v>
      </c>
      <c r="AC134" s="96" t="s">
        <v>88</v>
      </c>
      <c r="AD134" s="61"/>
      <c r="AE134" s="22"/>
      <c r="AF134">
        <v>0</v>
      </c>
      <c r="AG134" t="s">
        <v>5411</v>
      </c>
      <c r="AH134" t="s">
        <v>5411</v>
      </c>
      <c r="AI134" s="66">
        <v>0</v>
      </c>
      <c r="AJ134" s="46"/>
      <c r="AK134" s="22"/>
      <c r="AL134" s="52">
        <f t="shared" si="28"/>
        <v>0</v>
      </c>
      <c r="AM134" s="52" t="e">
        <f t="shared" si="29"/>
        <v>#VALUE!</v>
      </c>
      <c r="AN134" s="52" t="e">
        <f t="shared" si="22"/>
        <v>#VALUE!</v>
      </c>
      <c r="AO134">
        <v>0.34</v>
      </c>
      <c r="AP134" s="66">
        <v>0.33595525727069347</v>
      </c>
      <c r="AQ134" s="52">
        <f t="shared" si="30"/>
        <v>4.0447427293065497E-3</v>
      </c>
    </row>
    <row r="135" spans="1:43" x14ac:dyDescent="0.25">
      <c r="A135" t="s">
        <v>5533</v>
      </c>
      <c r="B135" t="s">
        <v>2219</v>
      </c>
      <c r="D135">
        <v>1</v>
      </c>
      <c r="E135">
        <v>1</v>
      </c>
      <c r="F135">
        <v>1</v>
      </c>
      <c r="G135" s="13">
        <v>36012</v>
      </c>
      <c r="H135">
        <v>0.17</v>
      </c>
      <c r="I135" t="s">
        <v>5411</v>
      </c>
      <c r="J135" t="s">
        <v>5411</v>
      </c>
      <c r="K135" s="66">
        <v>0.17370602141565847</v>
      </c>
      <c r="L135" s="46"/>
      <c r="M135" s="22"/>
      <c r="N135" s="52">
        <f t="shared" si="23"/>
        <v>-3.7060214156584559E-3</v>
      </c>
      <c r="O135" s="52" t="e">
        <f t="shared" si="24"/>
        <v>#VALUE!</v>
      </c>
      <c r="P135" s="52" t="e">
        <f t="shared" si="25"/>
        <v>#VALUE!</v>
      </c>
      <c r="Q135">
        <v>0</v>
      </c>
      <c r="R135" t="s">
        <v>5411</v>
      </c>
      <c r="S135" t="s">
        <v>5411</v>
      </c>
      <c r="T135" s="66">
        <v>0</v>
      </c>
      <c r="U135" s="46"/>
      <c r="V135" s="22"/>
      <c r="W135" s="52">
        <f t="shared" si="26"/>
        <v>0</v>
      </c>
      <c r="X135" s="52" t="e">
        <f t="shared" si="27"/>
        <v>#VALUE!</v>
      </c>
      <c r="Y135" s="52" t="e">
        <f t="shared" si="21"/>
        <v>#VALUE!</v>
      </c>
      <c r="Z135" t="s">
        <v>5568</v>
      </c>
      <c r="AA135" t="s">
        <v>5411</v>
      </c>
      <c r="AB135" t="s">
        <v>5411</v>
      </c>
      <c r="AC135" s="96" t="s">
        <v>88</v>
      </c>
      <c r="AD135" s="61"/>
      <c r="AE135" s="22"/>
      <c r="AF135">
        <v>0</v>
      </c>
      <c r="AG135" t="s">
        <v>5411</v>
      </c>
      <c r="AH135" t="s">
        <v>5411</v>
      </c>
      <c r="AI135" s="66">
        <v>0</v>
      </c>
      <c r="AJ135" s="46"/>
      <c r="AK135" s="22"/>
      <c r="AL135" s="52">
        <f t="shared" si="28"/>
        <v>0</v>
      </c>
      <c r="AM135" s="52" t="e">
        <f t="shared" si="29"/>
        <v>#VALUE!</v>
      </c>
      <c r="AN135" s="52" t="e">
        <f t="shared" si="22"/>
        <v>#VALUE!</v>
      </c>
      <c r="AO135">
        <v>0.04</v>
      </c>
      <c r="AP135" s="66">
        <v>3.5284035600055622E-2</v>
      </c>
      <c r="AQ135" s="52">
        <f t="shared" si="30"/>
        <v>4.7159643999443793E-3</v>
      </c>
    </row>
    <row r="136" spans="1:43" x14ac:dyDescent="0.25">
      <c r="A136" t="s">
        <v>5533</v>
      </c>
      <c r="B136" t="s">
        <v>2220</v>
      </c>
      <c r="D136">
        <v>1</v>
      </c>
      <c r="E136">
        <v>1</v>
      </c>
      <c r="F136">
        <v>1</v>
      </c>
      <c r="G136" s="13">
        <v>36012</v>
      </c>
      <c r="H136">
        <v>1.58</v>
      </c>
      <c r="I136" t="s">
        <v>5411</v>
      </c>
      <c r="J136" t="s">
        <v>5411</v>
      </c>
      <c r="K136" s="66">
        <v>1.5812644506001847</v>
      </c>
      <c r="L136" s="46"/>
      <c r="M136" s="22"/>
      <c r="N136" s="52">
        <f t="shared" si="23"/>
        <v>-1.2644506001846523E-3</v>
      </c>
      <c r="O136" s="52" t="e">
        <f t="shared" si="24"/>
        <v>#VALUE!</v>
      </c>
      <c r="P136" s="52" t="e">
        <f t="shared" si="25"/>
        <v>#VALUE!</v>
      </c>
      <c r="Q136">
        <v>0</v>
      </c>
      <c r="R136" t="s">
        <v>5411</v>
      </c>
      <c r="S136" t="s">
        <v>5411</v>
      </c>
      <c r="T136" s="66">
        <v>0</v>
      </c>
      <c r="U136" s="46"/>
      <c r="V136" s="22"/>
      <c r="W136" s="52">
        <f t="shared" si="26"/>
        <v>0</v>
      </c>
      <c r="X136" s="52" t="e">
        <f t="shared" si="27"/>
        <v>#VALUE!</v>
      </c>
      <c r="Y136" s="52" t="e">
        <f t="shared" si="21"/>
        <v>#VALUE!</v>
      </c>
      <c r="Z136" t="s">
        <v>5568</v>
      </c>
      <c r="AA136" t="s">
        <v>5411</v>
      </c>
      <c r="AB136" t="s">
        <v>5411</v>
      </c>
      <c r="AC136" s="96" t="s">
        <v>88</v>
      </c>
      <c r="AD136" s="61"/>
      <c r="AE136" s="22"/>
      <c r="AF136">
        <v>0</v>
      </c>
      <c r="AG136" t="s">
        <v>5411</v>
      </c>
      <c r="AH136" t="s">
        <v>5411</v>
      </c>
      <c r="AI136" s="66">
        <v>0</v>
      </c>
      <c r="AJ136" s="46"/>
      <c r="AK136" s="22"/>
      <c r="AL136" s="52">
        <f t="shared" si="28"/>
        <v>0</v>
      </c>
      <c r="AM136" s="52" t="e">
        <f t="shared" si="29"/>
        <v>#VALUE!</v>
      </c>
      <c r="AN136" s="52" t="e">
        <f t="shared" si="22"/>
        <v>#VALUE!</v>
      </c>
      <c r="AO136">
        <v>0.08</v>
      </c>
      <c r="AP136" s="66">
        <v>8.4053924284395204E-2</v>
      </c>
      <c r="AQ136" s="52">
        <f t="shared" si="30"/>
        <v>-4.0539242843952022E-3</v>
      </c>
    </row>
    <row r="137" spans="1:43" x14ac:dyDescent="0.25">
      <c r="A137" t="s">
        <v>5533</v>
      </c>
      <c r="B137" t="s">
        <v>2221</v>
      </c>
      <c r="D137">
        <v>1</v>
      </c>
      <c r="E137">
        <v>1</v>
      </c>
      <c r="F137">
        <v>1</v>
      </c>
      <c r="G137" s="13">
        <v>36012</v>
      </c>
      <c r="H137">
        <v>0.09</v>
      </c>
      <c r="I137" t="s">
        <v>5411</v>
      </c>
      <c r="J137" t="s">
        <v>5411</v>
      </c>
      <c r="K137" s="66">
        <v>9.1004010312231445E-2</v>
      </c>
      <c r="L137" s="46"/>
      <c r="M137" s="22"/>
      <c r="N137" s="52">
        <f t="shared" si="23"/>
        <v>-1.0040103122314487E-3</v>
      </c>
      <c r="O137" s="52" t="e">
        <f t="shared" si="24"/>
        <v>#VALUE!</v>
      </c>
      <c r="P137" s="52" t="e">
        <f t="shared" si="25"/>
        <v>#VALUE!</v>
      </c>
      <c r="Q137">
        <v>0</v>
      </c>
      <c r="R137" t="s">
        <v>5411</v>
      </c>
      <c r="S137" t="s">
        <v>5411</v>
      </c>
      <c r="T137" s="66">
        <v>0</v>
      </c>
      <c r="U137" s="46"/>
      <c r="V137" s="22"/>
      <c r="W137" s="52">
        <f t="shared" si="26"/>
        <v>0</v>
      </c>
      <c r="X137" s="52" t="e">
        <f t="shared" si="27"/>
        <v>#VALUE!</v>
      </c>
      <c r="Y137" s="52" t="e">
        <f t="shared" si="21"/>
        <v>#VALUE!</v>
      </c>
      <c r="Z137" t="s">
        <v>5568</v>
      </c>
      <c r="AA137" t="s">
        <v>5411</v>
      </c>
      <c r="AB137" t="s">
        <v>5411</v>
      </c>
      <c r="AC137" s="96" t="s">
        <v>88</v>
      </c>
      <c r="AD137" s="61"/>
      <c r="AE137" s="22"/>
      <c r="AF137">
        <v>0</v>
      </c>
      <c r="AG137" t="s">
        <v>5411</v>
      </c>
      <c r="AH137" t="s">
        <v>5411</v>
      </c>
      <c r="AI137" s="66">
        <v>0</v>
      </c>
      <c r="AJ137" s="46"/>
      <c r="AK137" s="22"/>
      <c r="AL137" s="52">
        <f t="shared" si="28"/>
        <v>0</v>
      </c>
      <c r="AM137" s="52" t="e">
        <f t="shared" si="29"/>
        <v>#VALUE!</v>
      </c>
      <c r="AN137" s="52" t="e">
        <f t="shared" si="22"/>
        <v>#VALUE!</v>
      </c>
      <c r="AO137">
        <v>0.09</v>
      </c>
      <c r="AP137" s="66">
        <v>9.4254153537668278E-2</v>
      </c>
      <c r="AQ137" s="52">
        <f t="shared" si="30"/>
        <v>-4.2541535376682815E-3</v>
      </c>
    </row>
    <row r="138" spans="1:43" x14ac:dyDescent="0.25">
      <c r="A138" t="s">
        <v>5533</v>
      </c>
      <c r="B138" t="s">
        <v>2222</v>
      </c>
      <c r="D138">
        <v>1</v>
      </c>
      <c r="E138">
        <v>1</v>
      </c>
      <c r="F138">
        <v>1</v>
      </c>
      <c r="G138" s="13">
        <v>36012</v>
      </c>
      <c r="H138">
        <v>0.14000000000000001</v>
      </c>
      <c r="I138" t="s">
        <v>5411</v>
      </c>
      <c r="J138" t="s">
        <v>5411</v>
      </c>
      <c r="K138" s="66">
        <v>0.13534891615054789</v>
      </c>
      <c r="L138" s="46"/>
      <c r="M138" s="22"/>
      <c r="N138" s="52">
        <f t="shared" si="23"/>
        <v>4.6510838494521201E-3</v>
      </c>
      <c r="O138" s="52" t="e">
        <f t="shared" si="24"/>
        <v>#VALUE!</v>
      </c>
      <c r="P138" s="52" t="e">
        <f t="shared" si="25"/>
        <v>#VALUE!</v>
      </c>
      <c r="Q138">
        <v>0</v>
      </c>
      <c r="R138" t="s">
        <v>5411</v>
      </c>
      <c r="S138" t="s">
        <v>5411</v>
      </c>
      <c r="T138" s="66">
        <v>0</v>
      </c>
      <c r="U138" s="46"/>
      <c r="V138" s="22"/>
      <c r="W138" s="52">
        <f t="shared" si="26"/>
        <v>0</v>
      </c>
      <c r="X138" s="52" t="e">
        <f t="shared" si="27"/>
        <v>#VALUE!</v>
      </c>
      <c r="Y138" s="52" t="e">
        <f t="shared" si="21"/>
        <v>#VALUE!</v>
      </c>
      <c r="Z138" t="s">
        <v>5568</v>
      </c>
      <c r="AA138" t="s">
        <v>5411</v>
      </c>
      <c r="AB138" t="s">
        <v>5411</v>
      </c>
      <c r="AC138" s="96" t="s">
        <v>88</v>
      </c>
      <c r="AD138" s="61"/>
      <c r="AE138" s="22"/>
      <c r="AF138">
        <v>0</v>
      </c>
      <c r="AG138" t="s">
        <v>5411</v>
      </c>
      <c r="AH138" t="s">
        <v>5411</v>
      </c>
      <c r="AI138" s="66">
        <v>0</v>
      </c>
      <c r="AJ138" s="46"/>
      <c r="AK138" s="22"/>
      <c r="AL138" s="52">
        <f t="shared" si="28"/>
        <v>0</v>
      </c>
      <c r="AM138" s="52" t="e">
        <f t="shared" si="29"/>
        <v>#VALUE!</v>
      </c>
      <c r="AN138" s="52" t="e">
        <f t="shared" si="22"/>
        <v>#VALUE!</v>
      </c>
      <c r="AO138">
        <v>0.31</v>
      </c>
      <c r="AP138" s="66">
        <v>0.3057882920438304</v>
      </c>
      <c r="AQ138" s="52">
        <f t="shared" si="30"/>
        <v>4.2117079561695969E-3</v>
      </c>
    </row>
    <row r="139" spans="1:43" x14ac:dyDescent="0.25">
      <c r="A139" t="s">
        <v>5533</v>
      </c>
      <c r="B139" t="s">
        <v>2223</v>
      </c>
      <c r="D139">
        <v>1</v>
      </c>
      <c r="E139">
        <v>1</v>
      </c>
      <c r="F139">
        <v>1</v>
      </c>
      <c r="G139" s="13">
        <v>36012</v>
      </c>
      <c r="H139">
        <v>1.41</v>
      </c>
      <c r="I139" t="s">
        <v>5411</v>
      </c>
      <c r="J139" t="s">
        <v>5411</v>
      </c>
      <c r="K139" s="66">
        <v>1.4112036005143593</v>
      </c>
      <c r="L139" s="46"/>
      <c r="M139" s="22"/>
      <c r="N139" s="52">
        <f t="shared" si="23"/>
        <v>-1.2036005143594153E-3</v>
      </c>
      <c r="O139" s="52" t="e">
        <f t="shared" si="24"/>
        <v>#VALUE!</v>
      </c>
      <c r="P139" s="52" t="e">
        <f t="shared" si="25"/>
        <v>#VALUE!</v>
      </c>
      <c r="Q139">
        <v>0.98</v>
      </c>
      <c r="R139" t="s">
        <v>5411</v>
      </c>
      <c r="S139" t="s">
        <v>5411</v>
      </c>
      <c r="T139" s="66">
        <v>0.97987226746678102</v>
      </c>
      <c r="U139" s="46"/>
      <c r="V139" s="22"/>
      <c r="W139" s="52">
        <f t="shared" si="26"/>
        <v>1.277325332189605E-4</v>
      </c>
      <c r="X139" s="52" t="e">
        <f t="shared" si="27"/>
        <v>#VALUE!</v>
      </c>
      <c r="Y139" s="52" t="e">
        <f t="shared" si="21"/>
        <v>#VALUE!</v>
      </c>
      <c r="Z139" t="s">
        <v>5568</v>
      </c>
      <c r="AA139" t="s">
        <v>5411</v>
      </c>
      <c r="AB139" t="s">
        <v>5411</v>
      </c>
      <c r="AC139" s="96" t="s">
        <v>88</v>
      </c>
      <c r="AD139" s="61"/>
      <c r="AE139" s="22"/>
      <c r="AF139">
        <v>0</v>
      </c>
      <c r="AG139" t="s">
        <v>5411</v>
      </c>
      <c r="AH139" t="s">
        <v>5411</v>
      </c>
      <c r="AI139" s="66">
        <v>0</v>
      </c>
      <c r="AJ139" s="46"/>
      <c r="AK139" s="22"/>
      <c r="AL139" s="52">
        <f t="shared" si="28"/>
        <v>0</v>
      </c>
      <c r="AM139" s="52" t="e">
        <f t="shared" si="29"/>
        <v>#VALUE!</v>
      </c>
      <c r="AN139" s="52" t="e">
        <f t="shared" si="22"/>
        <v>#VALUE!</v>
      </c>
      <c r="AO139">
        <v>0.91</v>
      </c>
      <c r="AP139" s="66">
        <v>0.90485812258894138</v>
      </c>
      <c r="AQ139" s="52">
        <f t="shared" si="30"/>
        <v>5.1418774110586485E-3</v>
      </c>
    </row>
    <row r="140" spans="1:43" x14ac:dyDescent="0.25">
      <c r="A140" t="s">
        <v>5533</v>
      </c>
      <c r="B140" t="s">
        <v>2224</v>
      </c>
      <c r="D140">
        <v>1</v>
      </c>
      <c r="E140">
        <v>1</v>
      </c>
      <c r="F140">
        <v>1</v>
      </c>
      <c r="G140" s="13">
        <v>36012</v>
      </c>
      <c r="H140">
        <v>0.97</v>
      </c>
      <c r="I140" t="s">
        <v>5411</v>
      </c>
      <c r="J140" t="s">
        <v>5411</v>
      </c>
      <c r="K140" s="66">
        <v>0.96976255352277152</v>
      </c>
      <c r="L140" s="46"/>
      <c r="M140" s="22"/>
      <c r="N140" s="52">
        <f t="shared" si="23"/>
        <v>2.3744647722845347E-4</v>
      </c>
      <c r="O140" s="52" t="e">
        <f t="shared" si="24"/>
        <v>#VALUE!</v>
      </c>
      <c r="P140" s="52" t="e">
        <f t="shared" si="25"/>
        <v>#VALUE!</v>
      </c>
      <c r="Q140">
        <v>0</v>
      </c>
      <c r="R140" t="s">
        <v>5411</v>
      </c>
      <c r="S140" t="s">
        <v>5411</v>
      </c>
      <c r="T140" s="66">
        <v>0</v>
      </c>
      <c r="U140" s="46"/>
      <c r="V140" s="22"/>
      <c r="W140" s="52">
        <f t="shared" si="26"/>
        <v>0</v>
      </c>
      <c r="X140" s="52" t="e">
        <f t="shared" si="27"/>
        <v>#VALUE!</v>
      </c>
      <c r="Y140" s="52" t="e">
        <f t="shared" si="21"/>
        <v>#VALUE!</v>
      </c>
      <c r="Z140" t="s">
        <v>5568</v>
      </c>
      <c r="AA140" t="s">
        <v>5411</v>
      </c>
      <c r="AB140" t="s">
        <v>5411</v>
      </c>
      <c r="AC140" s="96" t="s">
        <v>88</v>
      </c>
      <c r="AD140" s="61"/>
      <c r="AE140" s="22"/>
      <c r="AF140">
        <v>0</v>
      </c>
      <c r="AG140" t="s">
        <v>5411</v>
      </c>
      <c r="AH140" t="s">
        <v>5411</v>
      </c>
      <c r="AI140" s="66">
        <v>0</v>
      </c>
      <c r="AJ140" s="46"/>
      <c r="AK140" s="22"/>
      <c r="AL140" s="52">
        <f t="shared" si="28"/>
        <v>0</v>
      </c>
      <c r="AM140" s="52" t="e">
        <f t="shared" si="29"/>
        <v>#VALUE!</v>
      </c>
      <c r="AN140" s="52" t="e">
        <f t="shared" si="22"/>
        <v>#VALUE!</v>
      </c>
      <c r="AO140">
        <v>2.19</v>
      </c>
      <c r="AP140" s="66">
        <v>2.1881821720513819</v>
      </c>
      <c r="AQ140" s="52">
        <f t="shared" si="30"/>
        <v>1.8178279486180671E-3</v>
      </c>
    </row>
    <row r="141" spans="1:43" x14ac:dyDescent="0.25">
      <c r="A141" t="s">
        <v>5533</v>
      </c>
      <c r="B141" t="s">
        <v>2225</v>
      </c>
      <c r="D141">
        <v>1</v>
      </c>
      <c r="E141">
        <v>1</v>
      </c>
      <c r="F141">
        <v>1</v>
      </c>
      <c r="G141" s="13">
        <v>36012</v>
      </c>
      <c r="H141">
        <v>0.61</v>
      </c>
      <c r="I141" t="s">
        <v>5411</v>
      </c>
      <c r="J141" t="s">
        <v>5411</v>
      </c>
      <c r="K141" s="66">
        <v>0.61083147033533969</v>
      </c>
      <c r="L141" s="46"/>
      <c r="M141" s="22"/>
      <c r="N141" s="52">
        <f t="shared" si="23"/>
        <v>-8.3147033533970127E-4</v>
      </c>
      <c r="O141" s="52" t="e">
        <f t="shared" si="24"/>
        <v>#VALUE!</v>
      </c>
      <c r="P141" s="52" t="e">
        <f t="shared" si="25"/>
        <v>#VALUE!</v>
      </c>
      <c r="Q141">
        <v>0.91</v>
      </c>
      <c r="R141" t="s">
        <v>5411</v>
      </c>
      <c r="S141" t="s">
        <v>5411</v>
      </c>
      <c r="T141" s="66">
        <v>0.90520808254514185</v>
      </c>
      <c r="U141" s="46"/>
      <c r="V141" s="22"/>
      <c r="W141" s="52">
        <f t="shared" si="26"/>
        <v>4.7919174548581855E-3</v>
      </c>
      <c r="X141" s="52" t="e">
        <f t="shared" si="27"/>
        <v>#VALUE!</v>
      </c>
      <c r="Y141" s="52" t="e">
        <f t="shared" si="21"/>
        <v>#VALUE!</v>
      </c>
      <c r="Z141" t="s">
        <v>5568</v>
      </c>
      <c r="AA141" t="s">
        <v>5411</v>
      </c>
      <c r="AB141" t="s">
        <v>5411</v>
      </c>
      <c r="AC141" s="96" t="s">
        <v>88</v>
      </c>
      <c r="AD141" s="61"/>
      <c r="AE141" s="22"/>
      <c r="AF141">
        <v>0</v>
      </c>
      <c r="AG141" t="s">
        <v>5411</v>
      </c>
      <c r="AH141" t="s">
        <v>5411</v>
      </c>
      <c r="AI141" s="66">
        <v>0</v>
      </c>
      <c r="AJ141" s="46"/>
      <c r="AK141" s="22"/>
      <c r="AL141" s="52">
        <f t="shared" si="28"/>
        <v>0</v>
      </c>
      <c r="AM141" s="52" t="e">
        <f t="shared" si="29"/>
        <v>#VALUE!</v>
      </c>
      <c r="AN141" s="52" t="e">
        <f t="shared" si="22"/>
        <v>#VALUE!</v>
      </c>
      <c r="AO141">
        <v>0.61</v>
      </c>
      <c r="AP141" s="66">
        <v>0.60837833190025792</v>
      </c>
      <c r="AQ141" s="52">
        <f t="shared" si="30"/>
        <v>1.6216680997420685E-3</v>
      </c>
    </row>
    <row r="142" spans="1:43" x14ac:dyDescent="0.25">
      <c r="A142" t="s">
        <v>5533</v>
      </c>
      <c r="B142" t="s">
        <v>2226</v>
      </c>
      <c r="D142">
        <v>1</v>
      </c>
      <c r="E142">
        <v>1</v>
      </c>
      <c r="F142">
        <v>1</v>
      </c>
      <c r="G142" s="13">
        <v>36012</v>
      </c>
      <c r="H142">
        <v>2.25</v>
      </c>
      <c r="I142" t="s">
        <v>5411</v>
      </c>
      <c r="J142" t="s">
        <v>5411</v>
      </c>
      <c r="K142" s="66">
        <v>2.2506369222779989</v>
      </c>
      <c r="L142" s="46"/>
      <c r="M142" s="22"/>
      <c r="N142" s="52">
        <f t="shared" si="23"/>
        <v>-6.3692227799894141E-4</v>
      </c>
      <c r="O142" s="52" t="e">
        <f t="shared" si="24"/>
        <v>#VALUE!</v>
      </c>
      <c r="P142" s="52" t="e">
        <f t="shared" si="25"/>
        <v>#VALUE!</v>
      </c>
      <c r="Q142">
        <v>0</v>
      </c>
      <c r="R142" t="s">
        <v>5411</v>
      </c>
      <c r="S142" t="s">
        <v>5411</v>
      </c>
      <c r="T142" s="66">
        <v>0</v>
      </c>
      <c r="U142" s="46"/>
      <c r="V142" s="22"/>
      <c r="W142" s="52">
        <f t="shared" si="26"/>
        <v>0</v>
      </c>
      <c r="X142" s="52" t="e">
        <f t="shared" si="27"/>
        <v>#VALUE!</v>
      </c>
      <c r="Y142" s="52" t="e">
        <f t="shared" si="21"/>
        <v>#VALUE!</v>
      </c>
      <c r="Z142" t="s">
        <v>5568</v>
      </c>
      <c r="AA142" t="s">
        <v>5411</v>
      </c>
      <c r="AB142" t="s">
        <v>5411</v>
      </c>
      <c r="AC142" s="96" t="s">
        <v>88</v>
      </c>
      <c r="AD142" s="61"/>
      <c r="AE142" s="22"/>
      <c r="AF142">
        <v>0</v>
      </c>
      <c r="AG142" t="s">
        <v>5411</v>
      </c>
      <c r="AH142" t="s">
        <v>5411</v>
      </c>
      <c r="AI142" s="66">
        <v>0</v>
      </c>
      <c r="AJ142" s="46"/>
      <c r="AK142" s="22"/>
      <c r="AL142" s="52">
        <f t="shared" si="28"/>
        <v>0</v>
      </c>
      <c r="AM142" s="52" t="e">
        <f t="shared" si="29"/>
        <v>#VALUE!</v>
      </c>
      <c r="AN142" s="52" t="e">
        <f t="shared" si="22"/>
        <v>#VALUE!</v>
      </c>
      <c r="AO142">
        <v>0.61</v>
      </c>
      <c r="AP142" s="66">
        <v>0.60538367664877957</v>
      </c>
      <c r="AQ142" s="52">
        <f t="shared" si="30"/>
        <v>4.6163233512204194E-3</v>
      </c>
    </row>
    <row r="143" spans="1:43" x14ac:dyDescent="0.25">
      <c r="A143" t="s">
        <v>5533</v>
      </c>
      <c r="B143" t="s">
        <v>2227</v>
      </c>
      <c r="D143">
        <v>1</v>
      </c>
      <c r="E143">
        <v>1</v>
      </c>
      <c r="F143">
        <v>1</v>
      </c>
      <c r="G143" s="13">
        <v>36012</v>
      </c>
      <c r="H143">
        <v>0.36</v>
      </c>
      <c r="I143" t="s">
        <v>5411</v>
      </c>
      <c r="J143" t="s">
        <v>5411</v>
      </c>
      <c r="K143" s="66">
        <v>0.35885866433871677</v>
      </c>
      <c r="L143" s="46"/>
      <c r="M143" s="22"/>
      <c r="N143" s="52">
        <f t="shared" si="23"/>
        <v>1.141335661283216E-3</v>
      </c>
      <c r="O143" s="52" t="e">
        <f t="shared" si="24"/>
        <v>#VALUE!</v>
      </c>
      <c r="P143" s="52" t="e">
        <f t="shared" si="25"/>
        <v>#VALUE!</v>
      </c>
      <c r="Q143">
        <v>0</v>
      </c>
      <c r="R143" t="s">
        <v>5411</v>
      </c>
      <c r="S143" t="s">
        <v>5411</v>
      </c>
      <c r="T143" s="66">
        <v>0</v>
      </c>
      <c r="U143" s="46"/>
      <c r="V143" s="22"/>
      <c r="W143" s="52">
        <f t="shared" si="26"/>
        <v>0</v>
      </c>
      <c r="X143" s="52" t="e">
        <f t="shared" si="27"/>
        <v>#VALUE!</v>
      </c>
      <c r="Y143" s="52" t="e">
        <f t="shared" si="21"/>
        <v>#VALUE!</v>
      </c>
      <c r="Z143" t="s">
        <v>5568</v>
      </c>
      <c r="AA143" t="s">
        <v>5411</v>
      </c>
      <c r="AB143" t="s">
        <v>5411</v>
      </c>
      <c r="AC143" s="96" t="s">
        <v>88</v>
      </c>
      <c r="AD143" s="61"/>
      <c r="AE143" s="22"/>
      <c r="AF143">
        <v>0</v>
      </c>
      <c r="AG143" t="s">
        <v>5411</v>
      </c>
      <c r="AH143" t="s">
        <v>5411</v>
      </c>
      <c r="AI143" s="66">
        <v>0</v>
      </c>
      <c r="AJ143" s="46"/>
      <c r="AK143" s="22"/>
      <c r="AL143" s="52">
        <f t="shared" si="28"/>
        <v>0</v>
      </c>
      <c r="AM143" s="52" t="e">
        <f t="shared" si="29"/>
        <v>#VALUE!</v>
      </c>
      <c r="AN143" s="52" t="e">
        <f t="shared" si="22"/>
        <v>#VALUE!</v>
      </c>
      <c r="AO143">
        <v>3.34</v>
      </c>
      <c r="AP143" s="66">
        <v>3.3367560017459628</v>
      </c>
      <c r="AQ143" s="52">
        <f t="shared" si="30"/>
        <v>3.2439982540370949E-3</v>
      </c>
    </row>
    <row r="144" spans="1:43" x14ac:dyDescent="0.25">
      <c r="A144" t="s">
        <v>5533</v>
      </c>
      <c r="B144" t="s">
        <v>2228</v>
      </c>
      <c r="D144">
        <v>1</v>
      </c>
      <c r="E144">
        <v>1</v>
      </c>
      <c r="F144">
        <v>1</v>
      </c>
      <c r="G144" s="13">
        <v>36012</v>
      </c>
      <c r="H144">
        <v>0.57999999999999996</v>
      </c>
      <c r="I144" t="s">
        <v>5411</v>
      </c>
      <c r="J144" t="s">
        <v>5411</v>
      </c>
      <c r="K144" s="66">
        <v>0.57615046409379578</v>
      </c>
      <c r="L144" s="46"/>
      <c r="M144" s="22"/>
      <c r="N144" s="52">
        <f t="shared" si="23"/>
        <v>3.8495359062041823E-3</v>
      </c>
      <c r="O144" s="52" t="e">
        <f t="shared" si="24"/>
        <v>#VALUE!</v>
      </c>
      <c r="P144" s="52" t="e">
        <f t="shared" si="25"/>
        <v>#VALUE!</v>
      </c>
      <c r="Q144">
        <v>0.89</v>
      </c>
      <c r="R144" t="s">
        <v>5411</v>
      </c>
      <c r="S144" t="s">
        <v>5411</v>
      </c>
      <c r="T144" s="66">
        <v>0.89065461651196876</v>
      </c>
      <c r="U144" s="46"/>
      <c r="V144" s="22"/>
      <c r="W144" s="52">
        <f t="shared" si="26"/>
        <v>-6.5461651196874193E-4</v>
      </c>
      <c r="X144" s="52" t="e">
        <f t="shared" si="27"/>
        <v>#VALUE!</v>
      </c>
      <c r="Y144" s="52" t="e">
        <f t="shared" si="21"/>
        <v>#VALUE!</v>
      </c>
      <c r="Z144" t="s">
        <v>5568</v>
      </c>
      <c r="AA144" t="s">
        <v>5411</v>
      </c>
      <c r="AB144" t="s">
        <v>5411</v>
      </c>
      <c r="AC144" s="96" t="s">
        <v>88</v>
      </c>
      <c r="AD144" s="61"/>
      <c r="AE144" s="22"/>
      <c r="AF144">
        <v>0</v>
      </c>
      <c r="AG144" t="s">
        <v>5411</v>
      </c>
      <c r="AH144" t="s">
        <v>5411</v>
      </c>
      <c r="AI144" s="66">
        <v>0</v>
      </c>
      <c r="AJ144" s="46"/>
      <c r="AK144" s="22"/>
      <c r="AL144" s="52">
        <f t="shared" si="28"/>
        <v>0</v>
      </c>
      <c r="AM144" s="52" t="e">
        <f t="shared" si="29"/>
        <v>#VALUE!</v>
      </c>
      <c r="AN144" s="52" t="e">
        <f t="shared" si="22"/>
        <v>#VALUE!</v>
      </c>
      <c r="AO144">
        <v>0.22</v>
      </c>
      <c r="AP144" s="66">
        <v>0.2193600390815828</v>
      </c>
      <c r="AQ144" s="52">
        <f t="shared" si="30"/>
        <v>6.3996091841719838E-4</v>
      </c>
    </row>
    <row r="145" spans="1:43" x14ac:dyDescent="0.25">
      <c r="A145" t="s">
        <v>5533</v>
      </c>
      <c r="B145" t="s">
        <v>2229</v>
      </c>
      <c r="D145">
        <v>1</v>
      </c>
      <c r="E145">
        <v>1</v>
      </c>
      <c r="F145">
        <v>1</v>
      </c>
      <c r="G145" s="13">
        <v>36012</v>
      </c>
      <c r="H145">
        <v>0.93</v>
      </c>
      <c r="I145" t="s">
        <v>5411</v>
      </c>
      <c r="J145" t="s">
        <v>5411</v>
      </c>
      <c r="K145" s="66">
        <v>0.9323220605583955</v>
      </c>
      <c r="L145" s="46"/>
      <c r="M145" s="22"/>
      <c r="N145" s="52">
        <f t="shared" si="23"/>
        <v>-2.3220605583954557E-3</v>
      </c>
      <c r="O145" s="52" t="e">
        <f t="shared" si="24"/>
        <v>#VALUE!</v>
      </c>
      <c r="P145" s="52" t="e">
        <f t="shared" si="25"/>
        <v>#VALUE!</v>
      </c>
      <c r="Q145">
        <v>0</v>
      </c>
      <c r="R145" t="s">
        <v>5411</v>
      </c>
      <c r="S145" t="s">
        <v>5411</v>
      </c>
      <c r="T145" s="66">
        <v>0</v>
      </c>
      <c r="U145" s="46"/>
      <c r="V145" s="22"/>
      <c r="W145" s="52">
        <f t="shared" si="26"/>
        <v>0</v>
      </c>
      <c r="X145" s="52" t="e">
        <f t="shared" si="27"/>
        <v>#VALUE!</v>
      </c>
      <c r="Y145" s="52" t="e">
        <f t="shared" si="21"/>
        <v>#VALUE!</v>
      </c>
      <c r="Z145" t="s">
        <v>5568</v>
      </c>
      <c r="AA145" t="s">
        <v>5411</v>
      </c>
      <c r="AB145" t="s">
        <v>5411</v>
      </c>
      <c r="AC145" s="96" t="s">
        <v>88</v>
      </c>
      <c r="AD145" s="61"/>
      <c r="AE145" s="22"/>
      <c r="AF145">
        <v>0</v>
      </c>
      <c r="AG145" t="s">
        <v>5411</v>
      </c>
      <c r="AH145" t="s">
        <v>5411</v>
      </c>
      <c r="AI145" s="66">
        <v>0</v>
      </c>
      <c r="AJ145" s="46"/>
      <c r="AK145" s="22"/>
      <c r="AL145" s="52">
        <f t="shared" si="28"/>
        <v>0</v>
      </c>
      <c r="AM145" s="52" t="e">
        <f t="shared" si="29"/>
        <v>#VALUE!</v>
      </c>
      <c r="AN145" s="52" t="e">
        <f t="shared" si="22"/>
        <v>#VALUE!</v>
      </c>
      <c r="AO145">
        <v>17.11</v>
      </c>
      <c r="AP145" s="66">
        <v>17.109717263075108</v>
      </c>
      <c r="AQ145" s="52">
        <f t="shared" si="30"/>
        <v>2.8273692489122482E-4</v>
      </c>
    </row>
    <row r="146" spans="1:43" x14ac:dyDescent="0.25">
      <c r="A146" t="s">
        <v>5533</v>
      </c>
      <c r="B146" t="s">
        <v>2230</v>
      </c>
      <c r="D146">
        <v>1</v>
      </c>
      <c r="E146">
        <v>1</v>
      </c>
      <c r="F146">
        <v>1</v>
      </c>
      <c r="G146" s="13">
        <v>36012</v>
      </c>
      <c r="H146">
        <v>0.38</v>
      </c>
      <c r="I146" t="s">
        <v>5411</v>
      </c>
      <c r="J146" t="s">
        <v>5411</v>
      </c>
      <c r="K146" s="66">
        <v>0.37478505553685626</v>
      </c>
      <c r="L146" s="46"/>
      <c r="M146" s="22"/>
      <c r="N146" s="52">
        <f t="shared" si="23"/>
        <v>5.2149444631437447E-3</v>
      </c>
      <c r="O146" s="52" t="e">
        <f t="shared" si="24"/>
        <v>#VALUE!</v>
      </c>
      <c r="P146" s="52" t="e">
        <f t="shared" si="25"/>
        <v>#VALUE!</v>
      </c>
      <c r="Q146">
        <v>0.38</v>
      </c>
      <c r="R146" t="s">
        <v>5411</v>
      </c>
      <c r="S146" t="s">
        <v>5411</v>
      </c>
      <c r="T146" s="66">
        <v>0.38305237293840461</v>
      </c>
      <c r="U146" s="46"/>
      <c r="V146" s="22"/>
      <c r="W146" s="52">
        <f t="shared" si="26"/>
        <v>-3.0523729384046017E-3</v>
      </c>
      <c r="X146" s="52" t="e">
        <f t="shared" si="27"/>
        <v>#VALUE!</v>
      </c>
      <c r="Y146" s="52" t="e">
        <f t="shared" si="21"/>
        <v>#VALUE!</v>
      </c>
      <c r="Z146" t="s">
        <v>5568</v>
      </c>
      <c r="AA146" t="s">
        <v>5411</v>
      </c>
      <c r="AB146" t="s">
        <v>5411</v>
      </c>
      <c r="AC146" s="96" t="s">
        <v>88</v>
      </c>
      <c r="AD146" s="61"/>
      <c r="AE146" s="22"/>
      <c r="AF146">
        <v>0</v>
      </c>
      <c r="AG146" t="s">
        <v>5411</v>
      </c>
      <c r="AH146" t="s">
        <v>5411</v>
      </c>
      <c r="AI146" s="66">
        <v>0</v>
      </c>
      <c r="AJ146" s="46"/>
      <c r="AK146" s="22"/>
      <c r="AL146" s="52">
        <f t="shared" si="28"/>
        <v>0</v>
      </c>
      <c r="AM146" s="52" t="e">
        <f t="shared" si="29"/>
        <v>#VALUE!</v>
      </c>
      <c r="AN146" s="52" t="e">
        <f t="shared" si="22"/>
        <v>#VALUE!</v>
      </c>
      <c r="AO146">
        <v>0.81</v>
      </c>
      <c r="AP146" s="66">
        <v>0.81019710535173328</v>
      </c>
      <c r="AQ146" s="52">
        <f t="shared" si="30"/>
        <v>-1.9710535173322885E-4</v>
      </c>
    </row>
    <row r="147" spans="1:43" x14ac:dyDescent="0.25">
      <c r="A147" t="s">
        <v>5533</v>
      </c>
      <c r="B147" t="s">
        <v>2231</v>
      </c>
      <c r="D147">
        <v>1</v>
      </c>
      <c r="E147">
        <v>1</v>
      </c>
      <c r="F147">
        <v>1</v>
      </c>
      <c r="G147" s="13">
        <v>36012</v>
      </c>
      <c r="H147">
        <v>0.87</v>
      </c>
      <c r="I147" t="s">
        <v>5411</v>
      </c>
      <c r="J147" t="s">
        <v>5411</v>
      </c>
      <c r="K147" s="66">
        <v>0.86845822937279538</v>
      </c>
      <c r="L147" s="46"/>
      <c r="M147" s="22"/>
      <c r="N147" s="52">
        <f t="shared" si="23"/>
        <v>1.5417706272046194E-3</v>
      </c>
      <c r="O147" s="52" t="e">
        <f t="shared" si="24"/>
        <v>#VALUE!</v>
      </c>
      <c r="P147" s="52" t="e">
        <f t="shared" si="25"/>
        <v>#VALUE!</v>
      </c>
      <c r="Q147">
        <v>0</v>
      </c>
      <c r="R147" t="s">
        <v>5411</v>
      </c>
      <c r="S147" t="s">
        <v>5411</v>
      </c>
      <c r="T147" s="66">
        <v>0</v>
      </c>
      <c r="U147" s="46"/>
      <c r="V147" s="22"/>
      <c r="W147" s="52">
        <f t="shared" si="26"/>
        <v>0</v>
      </c>
      <c r="X147" s="52" t="e">
        <f t="shared" si="27"/>
        <v>#VALUE!</v>
      </c>
      <c r="Y147" s="52" t="e">
        <f t="shared" si="21"/>
        <v>#VALUE!</v>
      </c>
      <c r="Z147" t="s">
        <v>5568</v>
      </c>
      <c r="AA147" t="s">
        <v>5411</v>
      </c>
      <c r="AB147" t="s">
        <v>5411</v>
      </c>
      <c r="AC147" s="96" t="s">
        <v>88</v>
      </c>
      <c r="AD147" s="61"/>
      <c r="AE147" s="22"/>
      <c r="AF147">
        <v>0</v>
      </c>
      <c r="AG147" t="s">
        <v>5411</v>
      </c>
      <c r="AH147" t="s">
        <v>5411</v>
      </c>
      <c r="AI147" s="66">
        <v>0</v>
      </c>
      <c r="AJ147" s="46"/>
      <c r="AK147" s="22"/>
      <c r="AL147" s="52">
        <f t="shared" si="28"/>
        <v>0</v>
      </c>
      <c r="AM147" s="52" t="e">
        <f t="shared" si="29"/>
        <v>#VALUE!</v>
      </c>
      <c r="AN147" s="52" t="e">
        <f t="shared" si="22"/>
        <v>#VALUE!</v>
      </c>
      <c r="AO147">
        <v>0.09</v>
      </c>
      <c r="AP147" s="66">
        <v>9.1954400757119498E-2</v>
      </c>
      <c r="AQ147" s="52">
        <f t="shared" si="30"/>
        <v>-1.954400757119501E-3</v>
      </c>
    </row>
    <row r="148" spans="1:43" x14ac:dyDescent="0.25">
      <c r="A148" t="s">
        <v>5533</v>
      </c>
      <c r="B148" t="s">
        <v>2232</v>
      </c>
      <c r="D148">
        <v>1</v>
      </c>
      <c r="E148">
        <v>1</v>
      </c>
      <c r="F148">
        <v>1</v>
      </c>
      <c r="G148" s="13">
        <v>36012</v>
      </c>
      <c r="H148">
        <v>0.84</v>
      </c>
      <c r="I148" t="s">
        <v>5411</v>
      </c>
      <c r="J148" t="s">
        <v>5411</v>
      </c>
      <c r="K148" s="66">
        <v>0.84091127455544179</v>
      </c>
      <c r="L148" s="46"/>
      <c r="M148" s="22"/>
      <c r="N148" s="52">
        <f t="shared" si="23"/>
        <v>-9.1127455544182112E-4</v>
      </c>
      <c r="O148" s="52" t="e">
        <f t="shared" si="24"/>
        <v>#VALUE!</v>
      </c>
      <c r="P148" s="52" t="e">
        <f t="shared" si="25"/>
        <v>#VALUE!</v>
      </c>
      <c r="Q148">
        <v>0</v>
      </c>
      <c r="R148" t="s">
        <v>5411</v>
      </c>
      <c r="S148" t="s">
        <v>5411</v>
      </c>
      <c r="T148" s="66">
        <v>0</v>
      </c>
      <c r="U148" s="46"/>
      <c r="V148" s="22"/>
      <c r="W148" s="52">
        <f t="shared" si="26"/>
        <v>0</v>
      </c>
      <c r="X148" s="52" t="e">
        <f t="shared" si="27"/>
        <v>#VALUE!</v>
      </c>
      <c r="Y148" s="52" t="e">
        <f t="shared" si="21"/>
        <v>#VALUE!</v>
      </c>
      <c r="Z148" t="s">
        <v>5568</v>
      </c>
      <c r="AA148" t="s">
        <v>5411</v>
      </c>
      <c r="AB148" t="s">
        <v>5411</v>
      </c>
      <c r="AC148" s="96" t="s">
        <v>88</v>
      </c>
      <c r="AD148" s="61"/>
      <c r="AE148" s="22"/>
      <c r="AF148">
        <v>0</v>
      </c>
      <c r="AG148" t="s">
        <v>5411</v>
      </c>
      <c r="AH148" t="s">
        <v>5411</v>
      </c>
      <c r="AI148" s="66">
        <v>0</v>
      </c>
      <c r="AJ148" s="46"/>
      <c r="AK148" s="22"/>
      <c r="AL148" s="52">
        <f t="shared" si="28"/>
        <v>0</v>
      </c>
      <c r="AM148" s="52" t="e">
        <f t="shared" si="29"/>
        <v>#VALUE!</v>
      </c>
      <c r="AN148" s="52" t="e">
        <f t="shared" si="22"/>
        <v>#VALUE!</v>
      </c>
      <c r="AO148">
        <v>0.45</v>
      </c>
      <c r="AP148" s="66">
        <v>0.45238897681780105</v>
      </c>
      <c r="AQ148" s="52">
        <f t="shared" si="30"/>
        <v>-2.3889768178010362E-3</v>
      </c>
    </row>
    <row r="149" spans="1:43" x14ac:dyDescent="0.25">
      <c r="A149" t="s">
        <v>5533</v>
      </c>
      <c r="B149" t="s">
        <v>2233</v>
      </c>
      <c r="D149">
        <v>1</v>
      </c>
      <c r="E149">
        <v>1</v>
      </c>
      <c r="F149">
        <v>1</v>
      </c>
      <c r="G149" s="13">
        <v>36012</v>
      </c>
      <c r="H149">
        <v>1.87</v>
      </c>
      <c r="I149" t="s">
        <v>5411</v>
      </c>
      <c r="J149" t="s">
        <v>5411</v>
      </c>
      <c r="K149" s="66">
        <v>1.865838506522717</v>
      </c>
      <c r="L149" s="46"/>
      <c r="M149" s="22"/>
      <c r="N149" s="52">
        <f t="shared" si="23"/>
        <v>4.161493477283118E-3</v>
      </c>
      <c r="O149" s="52" t="e">
        <f t="shared" si="24"/>
        <v>#VALUE!</v>
      </c>
      <c r="P149" s="52" t="e">
        <f t="shared" si="25"/>
        <v>#VALUE!</v>
      </c>
      <c r="Q149">
        <v>0.89</v>
      </c>
      <c r="R149" t="s">
        <v>5411</v>
      </c>
      <c r="S149" t="s">
        <v>5411</v>
      </c>
      <c r="T149" s="66">
        <v>0.88956500224921287</v>
      </c>
      <c r="U149" s="46"/>
      <c r="V149" s="22"/>
      <c r="W149" s="52">
        <f t="shared" si="26"/>
        <v>4.349977507871472E-4</v>
      </c>
      <c r="X149" s="52" t="e">
        <f t="shared" si="27"/>
        <v>#VALUE!</v>
      </c>
      <c r="Y149" s="52" t="e">
        <f t="shared" si="21"/>
        <v>#VALUE!</v>
      </c>
      <c r="Z149" t="s">
        <v>5568</v>
      </c>
      <c r="AA149" t="s">
        <v>5411</v>
      </c>
      <c r="AB149" t="s">
        <v>5411</v>
      </c>
      <c r="AC149" s="96" t="s">
        <v>88</v>
      </c>
      <c r="AD149" s="61"/>
      <c r="AE149" s="22"/>
      <c r="AF149">
        <v>4.2699999999999996</v>
      </c>
      <c r="AG149" t="s">
        <v>5411</v>
      </c>
      <c r="AH149" t="s">
        <v>5411</v>
      </c>
      <c r="AI149" s="66">
        <v>4.2679851551956816</v>
      </c>
      <c r="AJ149" s="46"/>
      <c r="AK149" s="22"/>
      <c r="AL149" s="52">
        <f t="shared" si="28"/>
        <v>2.0148448043180167E-3</v>
      </c>
      <c r="AM149" s="52" t="e">
        <f t="shared" si="29"/>
        <v>#VALUE!</v>
      </c>
      <c r="AN149" s="52" t="e">
        <f t="shared" si="22"/>
        <v>#VALUE!</v>
      </c>
      <c r="AO149">
        <v>0.27</v>
      </c>
      <c r="AP149" s="66">
        <v>0.26975978407557355</v>
      </c>
      <c r="AQ149" s="52">
        <f t="shared" si="30"/>
        <v>2.4021592442646789E-4</v>
      </c>
    </row>
    <row r="150" spans="1:43" x14ac:dyDescent="0.25">
      <c r="A150" t="s">
        <v>5533</v>
      </c>
      <c r="B150" t="s">
        <v>2234</v>
      </c>
      <c r="D150">
        <v>1</v>
      </c>
      <c r="E150">
        <v>1</v>
      </c>
      <c r="F150">
        <v>1</v>
      </c>
      <c r="G150" s="13">
        <v>36012</v>
      </c>
      <c r="H150">
        <v>0.68</v>
      </c>
      <c r="I150" t="s">
        <v>5411</v>
      </c>
      <c r="J150" t="s">
        <v>5411</v>
      </c>
      <c r="K150" s="66">
        <v>0.67765353991822697</v>
      </c>
      <c r="L150" s="46"/>
      <c r="M150" s="22"/>
      <c r="N150" s="52">
        <f t="shared" si="23"/>
        <v>2.346460081773083E-3</v>
      </c>
      <c r="O150" s="52" t="e">
        <f t="shared" si="24"/>
        <v>#VALUE!</v>
      </c>
      <c r="P150" s="52" t="e">
        <f t="shared" si="25"/>
        <v>#VALUE!</v>
      </c>
      <c r="Q150">
        <v>0</v>
      </c>
      <c r="R150" t="s">
        <v>5411</v>
      </c>
      <c r="S150" t="s">
        <v>5411</v>
      </c>
      <c r="T150" s="66">
        <v>0</v>
      </c>
      <c r="U150" s="46"/>
      <c r="V150" s="22"/>
      <c r="W150" s="52">
        <f t="shared" si="26"/>
        <v>0</v>
      </c>
      <c r="X150" s="52" t="e">
        <f t="shared" si="27"/>
        <v>#VALUE!</v>
      </c>
      <c r="Y150" s="52" t="e">
        <f t="shared" si="21"/>
        <v>#VALUE!</v>
      </c>
      <c r="Z150" t="s">
        <v>5568</v>
      </c>
      <c r="AA150" t="s">
        <v>5411</v>
      </c>
      <c r="AB150" t="s">
        <v>5411</v>
      </c>
      <c r="AC150" s="96" t="s">
        <v>88</v>
      </c>
      <c r="AD150" s="61"/>
      <c r="AE150" s="22"/>
      <c r="AF150">
        <v>0</v>
      </c>
      <c r="AG150" t="s">
        <v>5411</v>
      </c>
      <c r="AH150" t="s">
        <v>5411</v>
      </c>
      <c r="AI150" s="66">
        <v>0</v>
      </c>
      <c r="AJ150" s="46"/>
      <c r="AK150" s="22"/>
      <c r="AL150" s="52">
        <f t="shared" si="28"/>
        <v>0</v>
      </c>
      <c r="AM150" s="52" t="e">
        <f t="shared" si="29"/>
        <v>#VALUE!</v>
      </c>
      <c r="AN150" s="52" t="e">
        <f t="shared" si="22"/>
        <v>#VALUE!</v>
      </c>
      <c r="AO150">
        <v>0.42</v>
      </c>
      <c r="AP150" s="66">
        <v>0.42088637830858622</v>
      </c>
      <c r="AQ150" s="52">
        <f t="shared" si="30"/>
        <v>-8.8637830858623312E-4</v>
      </c>
    </row>
    <row r="151" spans="1:43" x14ac:dyDescent="0.25">
      <c r="A151" t="s">
        <v>5533</v>
      </c>
      <c r="B151" t="s">
        <v>2235</v>
      </c>
      <c r="D151">
        <v>1</v>
      </c>
      <c r="E151">
        <v>1</v>
      </c>
      <c r="F151">
        <v>1</v>
      </c>
      <c r="G151" s="13">
        <v>36012</v>
      </c>
      <c r="H151">
        <v>1.25</v>
      </c>
      <c r="I151" t="s">
        <v>5411</v>
      </c>
      <c r="J151" t="s">
        <v>5411</v>
      </c>
      <c r="K151" s="46">
        <v>1.2504044117647057</v>
      </c>
      <c r="L151" s="46"/>
      <c r="M151" s="22"/>
      <c r="N151" s="52">
        <f t="shared" si="23"/>
        <v>-4.0441176470573659E-4</v>
      </c>
      <c r="O151" s="52" t="e">
        <f t="shared" si="24"/>
        <v>#VALUE!</v>
      </c>
      <c r="P151" s="52" t="e">
        <f t="shared" si="25"/>
        <v>#VALUE!</v>
      </c>
      <c r="Q151">
        <v>0.91</v>
      </c>
      <c r="R151" t="s">
        <v>5411</v>
      </c>
      <c r="S151" t="s">
        <v>5411</v>
      </c>
      <c r="T151" s="66">
        <v>0.90968574929971979</v>
      </c>
      <c r="U151" s="46"/>
      <c r="V151" s="22"/>
      <c r="W151" s="52">
        <f t="shared" si="26"/>
        <v>3.142507002802386E-4</v>
      </c>
      <c r="X151" s="52" t="e">
        <f t="shared" si="27"/>
        <v>#VALUE!</v>
      </c>
      <c r="Y151" s="52" t="e">
        <f t="shared" si="21"/>
        <v>#VALUE!</v>
      </c>
      <c r="Z151" t="s">
        <v>5568</v>
      </c>
      <c r="AA151" t="s">
        <v>5411</v>
      </c>
      <c r="AB151" t="s">
        <v>5411</v>
      </c>
      <c r="AC151" s="96" t="s">
        <v>88</v>
      </c>
      <c r="AD151" s="61"/>
      <c r="AE151" s="22"/>
      <c r="AF151">
        <v>0</v>
      </c>
      <c r="AG151" t="s">
        <v>5411</v>
      </c>
      <c r="AH151" t="s">
        <v>5411</v>
      </c>
      <c r="AI151" s="66">
        <v>0</v>
      </c>
      <c r="AJ151" s="46"/>
      <c r="AK151" s="22"/>
      <c r="AL151" s="52">
        <f t="shared" si="28"/>
        <v>0</v>
      </c>
      <c r="AM151" s="52" t="e">
        <f t="shared" si="29"/>
        <v>#VALUE!</v>
      </c>
      <c r="AN151" s="52" t="e">
        <f t="shared" si="22"/>
        <v>#VALUE!</v>
      </c>
      <c r="AO151">
        <v>0.83</v>
      </c>
      <c r="AP151" s="66">
        <v>0.83360294117647049</v>
      </c>
      <c r="AQ151" s="52">
        <f t="shared" si="30"/>
        <v>-3.602941176470531E-3</v>
      </c>
    </row>
    <row r="152" spans="1:43" x14ac:dyDescent="0.25">
      <c r="A152" t="s">
        <v>5533</v>
      </c>
      <c r="B152" t="s">
        <v>2236</v>
      </c>
      <c r="D152">
        <v>1</v>
      </c>
      <c r="E152">
        <v>1</v>
      </c>
      <c r="F152">
        <v>1</v>
      </c>
      <c r="G152" s="13">
        <v>36012</v>
      </c>
      <c r="H152">
        <v>1.24</v>
      </c>
      <c r="I152" t="s">
        <v>5411</v>
      </c>
      <c r="J152" t="s">
        <v>5411</v>
      </c>
      <c r="K152" s="46">
        <v>1.2390311919792054</v>
      </c>
      <c r="L152" s="46"/>
      <c r="M152" s="22"/>
      <c r="N152" s="52">
        <f t="shared" si="23"/>
        <v>9.6880802079457595E-4</v>
      </c>
      <c r="O152" s="52" t="e">
        <f t="shared" si="24"/>
        <v>#VALUE!</v>
      </c>
      <c r="P152" s="52" t="e">
        <f t="shared" si="25"/>
        <v>#VALUE!</v>
      </c>
      <c r="Q152">
        <v>0</v>
      </c>
      <c r="R152" t="s">
        <v>5411</v>
      </c>
      <c r="S152" t="s">
        <v>5411</v>
      </c>
      <c r="T152" s="66">
        <v>0</v>
      </c>
      <c r="U152" s="46"/>
      <c r="V152" s="22"/>
      <c r="W152" s="52">
        <f t="shared" si="26"/>
        <v>0</v>
      </c>
      <c r="X152" s="52" t="e">
        <f t="shared" si="27"/>
        <v>#VALUE!</v>
      </c>
      <c r="Y152" s="52" t="e">
        <f t="shared" si="21"/>
        <v>#VALUE!</v>
      </c>
      <c r="Z152" t="s">
        <v>5568</v>
      </c>
      <c r="AA152" t="s">
        <v>5411</v>
      </c>
      <c r="AB152" t="s">
        <v>5411</v>
      </c>
      <c r="AC152" s="96" t="s">
        <v>88</v>
      </c>
      <c r="AD152" s="61"/>
      <c r="AE152" s="22"/>
      <c r="AF152">
        <v>0</v>
      </c>
      <c r="AG152" t="s">
        <v>5411</v>
      </c>
      <c r="AH152" t="s">
        <v>5411</v>
      </c>
      <c r="AI152" s="66">
        <v>0</v>
      </c>
      <c r="AJ152" s="46"/>
      <c r="AK152" s="22"/>
      <c r="AL152" s="52">
        <f t="shared" si="28"/>
        <v>0</v>
      </c>
      <c r="AM152" s="52" t="e">
        <f t="shared" si="29"/>
        <v>#VALUE!</v>
      </c>
      <c r="AN152" s="52" t="e">
        <f t="shared" si="22"/>
        <v>#VALUE!</v>
      </c>
      <c r="AO152">
        <v>7.0000000000000007E-2</v>
      </c>
      <c r="AP152" s="25">
        <v>7.1208689194207211E-2</v>
      </c>
      <c r="AQ152" s="52">
        <f t="shared" si="30"/>
        <v>-1.2086891942072048E-3</v>
      </c>
    </row>
    <row r="153" spans="1:43" x14ac:dyDescent="0.25">
      <c r="A153" t="s">
        <v>5533</v>
      </c>
      <c r="B153" t="s">
        <v>2237</v>
      </c>
      <c r="D153">
        <v>1</v>
      </c>
      <c r="E153">
        <v>1</v>
      </c>
      <c r="F153">
        <v>1</v>
      </c>
      <c r="G153" s="13">
        <v>36012</v>
      </c>
      <c r="H153">
        <v>0.3</v>
      </c>
      <c r="I153" t="s">
        <v>5411</v>
      </c>
      <c r="J153" t="s">
        <v>5411</v>
      </c>
      <c r="K153" s="46">
        <v>0.29781465400271373</v>
      </c>
      <c r="L153" s="46"/>
      <c r="M153" s="22"/>
      <c r="N153" s="52">
        <f t="shared" si="23"/>
        <v>2.1853459972862588E-3</v>
      </c>
      <c r="O153" s="52" t="e">
        <f t="shared" si="24"/>
        <v>#VALUE!</v>
      </c>
      <c r="P153" s="52" t="e">
        <f t="shared" si="25"/>
        <v>#VALUE!</v>
      </c>
      <c r="Q153">
        <v>0</v>
      </c>
      <c r="R153" t="s">
        <v>5411</v>
      </c>
      <c r="S153" t="s">
        <v>5411</v>
      </c>
      <c r="T153" s="66">
        <v>0</v>
      </c>
      <c r="U153" s="46"/>
      <c r="V153" s="22"/>
      <c r="W153" s="52">
        <f t="shared" si="26"/>
        <v>0</v>
      </c>
      <c r="X153" s="52" t="e">
        <f t="shared" si="27"/>
        <v>#VALUE!</v>
      </c>
      <c r="Y153" s="52" t="e">
        <f t="shared" si="21"/>
        <v>#VALUE!</v>
      </c>
      <c r="Z153" t="s">
        <v>5568</v>
      </c>
      <c r="AA153" t="s">
        <v>5411</v>
      </c>
      <c r="AB153" t="s">
        <v>5411</v>
      </c>
      <c r="AC153" s="96" t="s">
        <v>88</v>
      </c>
      <c r="AD153" s="61"/>
      <c r="AE153" s="22"/>
      <c r="AF153">
        <v>0</v>
      </c>
      <c r="AG153" t="s">
        <v>5411</v>
      </c>
      <c r="AH153" t="s">
        <v>5411</v>
      </c>
      <c r="AI153" s="66">
        <v>0</v>
      </c>
      <c r="AJ153" s="46"/>
      <c r="AK153" s="22"/>
      <c r="AL153" s="52">
        <f t="shared" si="28"/>
        <v>0</v>
      </c>
      <c r="AM153" s="52" t="e">
        <f t="shared" si="29"/>
        <v>#VALUE!</v>
      </c>
      <c r="AN153" s="52" t="e">
        <f t="shared" si="22"/>
        <v>#VALUE!</v>
      </c>
      <c r="AO153">
        <v>0.01</v>
      </c>
      <c r="AP153" s="66">
        <v>1.3692627770239713E-2</v>
      </c>
      <c r="AQ153" s="52">
        <f t="shared" si="30"/>
        <v>-3.6926277702397127E-3</v>
      </c>
    </row>
    <row r="154" spans="1:43" x14ac:dyDescent="0.25">
      <c r="A154" t="s">
        <v>5533</v>
      </c>
      <c r="B154" t="s">
        <v>2238</v>
      </c>
      <c r="D154">
        <v>1</v>
      </c>
      <c r="E154">
        <v>1</v>
      </c>
      <c r="F154">
        <v>1</v>
      </c>
      <c r="G154" s="13">
        <v>36012</v>
      </c>
      <c r="H154">
        <v>1.1299999999999999</v>
      </c>
      <c r="I154" t="s">
        <v>5411</v>
      </c>
      <c r="J154" t="s">
        <v>5411</v>
      </c>
      <c r="K154" s="46">
        <v>1.1290737866920431</v>
      </c>
      <c r="L154" s="46"/>
      <c r="M154" s="22"/>
      <c r="N154" s="52">
        <f t="shared" si="23"/>
        <v>9.2621330795683576E-4</v>
      </c>
      <c r="O154" s="52" t="e">
        <f t="shared" si="24"/>
        <v>#VALUE!</v>
      </c>
      <c r="P154" s="52" t="e">
        <f t="shared" si="25"/>
        <v>#VALUE!</v>
      </c>
      <c r="Q154">
        <v>0</v>
      </c>
      <c r="R154" t="s">
        <v>5411</v>
      </c>
      <c r="S154" t="s">
        <v>5411</v>
      </c>
      <c r="T154" s="66">
        <v>0</v>
      </c>
      <c r="U154" s="46"/>
      <c r="V154" s="22"/>
      <c r="W154" s="52">
        <f t="shared" si="26"/>
        <v>0</v>
      </c>
      <c r="X154" s="52" t="e">
        <f t="shared" si="27"/>
        <v>#VALUE!</v>
      </c>
      <c r="Y154" s="52" t="e">
        <f t="shared" si="21"/>
        <v>#VALUE!</v>
      </c>
      <c r="Z154" t="s">
        <v>5568</v>
      </c>
      <c r="AA154" t="s">
        <v>5411</v>
      </c>
      <c r="AB154" t="s">
        <v>5411</v>
      </c>
      <c r="AC154" s="96" t="s">
        <v>88</v>
      </c>
      <c r="AD154" s="61"/>
      <c r="AE154" s="22"/>
      <c r="AF154">
        <v>0</v>
      </c>
      <c r="AG154" t="s">
        <v>5411</v>
      </c>
      <c r="AH154" t="s">
        <v>5411</v>
      </c>
      <c r="AI154" s="66">
        <v>0</v>
      </c>
      <c r="AJ154" s="46"/>
      <c r="AK154" s="22"/>
      <c r="AL154" s="52">
        <f t="shared" si="28"/>
        <v>0</v>
      </c>
      <c r="AM154" s="52" t="e">
        <f t="shared" si="29"/>
        <v>#VALUE!</v>
      </c>
      <c r="AN154" s="52" t="e">
        <f t="shared" si="22"/>
        <v>#VALUE!</v>
      </c>
      <c r="AO154">
        <v>0</v>
      </c>
      <c r="AP154" s="66">
        <v>0</v>
      </c>
      <c r="AQ154" s="52">
        <f t="shared" si="30"/>
        <v>0</v>
      </c>
    </row>
    <row r="155" spans="1:43" x14ac:dyDescent="0.25">
      <c r="A155" t="s">
        <v>5533</v>
      </c>
      <c r="B155" t="s">
        <v>2239</v>
      </c>
      <c r="D155">
        <v>1</v>
      </c>
      <c r="E155">
        <v>1</v>
      </c>
      <c r="F155">
        <v>1</v>
      </c>
      <c r="G155" s="13">
        <v>36012</v>
      </c>
      <c r="H155">
        <v>0.19</v>
      </c>
      <c r="I155" t="s">
        <v>5411</v>
      </c>
      <c r="J155" t="s">
        <v>5411</v>
      </c>
      <c r="K155" s="46">
        <v>0.19034858423980733</v>
      </c>
      <c r="L155" s="46"/>
      <c r="M155" s="22"/>
      <c r="N155" s="52">
        <f t="shared" si="23"/>
        <v>-3.4858423980732578E-4</v>
      </c>
      <c r="O155" s="52" t="e">
        <f t="shared" si="24"/>
        <v>#VALUE!</v>
      </c>
      <c r="P155" s="52" t="e">
        <f t="shared" si="25"/>
        <v>#VALUE!</v>
      </c>
      <c r="Q155">
        <v>1.1200000000000001</v>
      </c>
      <c r="R155" t="s">
        <v>5411</v>
      </c>
      <c r="S155" t="s">
        <v>5411</v>
      </c>
      <c r="T155" s="66">
        <v>1.1201282072573278</v>
      </c>
      <c r="U155" s="46"/>
      <c r="V155" s="22"/>
      <c r="W155" s="52">
        <f t="shared" si="26"/>
        <v>-1.2820725732765048E-4</v>
      </c>
      <c r="X155" s="52" t="e">
        <f t="shared" si="27"/>
        <v>#VALUE!</v>
      </c>
      <c r="Y155" s="52" t="e">
        <f t="shared" si="21"/>
        <v>#VALUE!</v>
      </c>
      <c r="Z155" t="s">
        <v>5568</v>
      </c>
      <c r="AA155" t="s">
        <v>5411</v>
      </c>
      <c r="AB155" t="s">
        <v>5411</v>
      </c>
      <c r="AC155" s="96" t="s">
        <v>88</v>
      </c>
      <c r="AD155" s="61"/>
      <c r="AE155" s="22"/>
      <c r="AF155">
        <v>0</v>
      </c>
      <c r="AG155" t="s">
        <v>5411</v>
      </c>
      <c r="AH155" t="s">
        <v>5411</v>
      </c>
      <c r="AI155" s="66">
        <v>0</v>
      </c>
      <c r="AJ155" s="46"/>
      <c r="AK155" s="22"/>
      <c r="AL155" s="52">
        <f t="shared" si="28"/>
        <v>0</v>
      </c>
      <c r="AM155" s="52" t="e">
        <f t="shared" si="29"/>
        <v>#VALUE!</v>
      </c>
      <c r="AN155" s="52" t="e">
        <f t="shared" si="22"/>
        <v>#VALUE!</v>
      </c>
      <c r="AO155">
        <v>0</v>
      </c>
      <c r="AP155" s="66">
        <v>0</v>
      </c>
      <c r="AQ155" s="52">
        <f t="shared" si="30"/>
        <v>0</v>
      </c>
    </row>
    <row r="156" spans="1:43" x14ac:dyDescent="0.25">
      <c r="A156" t="s">
        <v>5533</v>
      </c>
      <c r="B156" t="s">
        <v>2240</v>
      </c>
      <c r="D156">
        <v>1</v>
      </c>
      <c r="E156">
        <v>1</v>
      </c>
      <c r="F156">
        <v>1</v>
      </c>
      <c r="G156" s="13">
        <v>36012</v>
      </c>
      <c r="H156">
        <v>1.1000000000000001</v>
      </c>
      <c r="I156" t="s">
        <v>5411</v>
      </c>
      <c r="J156" t="s">
        <v>5411</v>
      </c>
      <c r="K156" s="46">
        <v>1.0948672566371682</v>
      </c>
      <c r="L156" s="46"/>
      <c r="M156" s="22"/>
      <c r="N156" s="52">
        <f t="shared" si="23"/>
        <v>5.1327433628318708E-3</v>
      </c>
      <c r="O156" s="52" t="e">
        <f t="shared" si="24"/>
        <v>#VALUE!</v>
      </c>
      <c r="P156" s="52" t="e">
        <f t="shared" si="25"/>
        <v>#VALUE!</v>
      </c>
      <c r="Q156">
        <v>0</v>
      </c>
      <c r="R156" t="s">
        <v>5411</v>
      </c>
      <c r="S156" t="s">
        <v>5411</v>
      </c>
      <c r="T156" s="66">
        <v>0</v>
      </c>
      <c r="U156" s="46"/>
      <c r="V156" s="22"/>
      <c r="W156" s="52">
        <f t="shared" si="26"/>
        <v>0</v>
      </c>
      <c r="X156" s="52" t="e">
        <f t="shared" si="27"/>
        <v>#VALUE!</v>
      </c>
      <c r="Y156" s="52" t="e">
        <f t="shared" si="21"/>
        <v>#VALUE!</v>
      </c>
      <c r="Z156" t="s">
        <v>5568</v>
      </c>
      <c r="AA156" t="s">
        <v>5411</v>
      </c>
      <c r="AB156" t="s">
        <v>5411</v>
      </c>
      <c r="AC156" s="96" t="s">
        <v>88</v>
      </c>
      <c r="AD156" s="61"/>
      <c r="AE156" s="22"/>
      <c r="AF156">
        <v>0</v>
      </c>
      <c r="AG156" t="s">
        <v>5411</v>
      </c>
      <c r="AH156" t="s">
        <v>5411</v>
      </c>
      <c r="AI156" s="66">
        <v>0</v>
      </c>
      <c r="AJ156" s="46"/>
      <c r="AK156" s="22"/>
      <c r="AL156" s="52">
        <f t="shared" si="28"/>
        <v>0</v>
      </c>
      <c r="AM156" s="52" t="e">
        <f t="shared" si="29"/>
        <v>#VALUE!</v>
      </c>
      <c r="AN156" s="52" t="e">
        <f t="shared" si="22"/>
        <v>#VALUE!</v>
      </c>
      <c r="AO156">
        <v>0.26</v>
      </c>
      <c r="AP156" s="66">
        <v>0.26003097345132747</v>
      </c>
      <c r="AQ156" s="52">
        <f t="shared" si="30"/>
        <v>-3.0973451327465096E-5</v>
      </c>
    </row>
    <row r="157" spans="1:43" x14ac:dyDescent="0.25">
      <c r="A157" t="s">
        <v>5533</v>
      </c>
      <c r="B157" t="s">
        <v>2295</v>
      </c>
      <c r="D157">
        <v>1</v>
      </c>
      <c r="E157">
        <v>1</v>
      </c>
      <c r="F157">
        <v>1</v>
      </c>
      <c r="G157" s="13">
        <v>36118</v>
      </c>
      <c r="H157">
        <v>1.52</v>
      </c>
      <c r="I157" t="s">
        <v>5411</v>
      </c>
      <c r="J157" t="s">
        <v>5411</v>
      </c>
      <c r="K157" s="25">
        <v>1.5227520000000001</v>
      </c>
      <c r="L157" s="46"/>
      <c r="M157" s="22"/>
      <c r="N157" s="52">
        <f t="shared" si="23"/>
        <v>-2.7520000000000877E-3</v>
      </c>
      <c r="O157" s="52" t="e">
        <f t="shared" si="24"/>
        <v>#VALUE!</v>
      </c>
      <c r="P157" s="52" t="e">
        <f t="shared" si="25"/>
        <v>#VALUE!</v>
      </c>
      <c r="Q157">
        <v>3.19</v>
      </c>
      <c r="R157" t="s">
        <v>5411</v>
      </c>
      <c r="S157" t="s">
        <v>5411</v>
      </c>
      <c r="T157" s="25">
        <v>3.1916609999999999</v>
      </c>
      <c r="U157" s="46"/>
      <c r="V157" s="22"/>
      <c r="W157" s="52">
        <f t="shared" si="26"/>
        <v>-1.6609999999999125E-3</v>
      </c>
      <c r="X157" s="52" t="e">
        <f t="shared" si="27"/>
        <v>#VALUE!</v>
      </c>
      <c r="Y157" s="52" t="e">
        <f t="shared" si="21"/>
        <v>#VALUE!</v>
      </c>
      <c r="Z157" t="s">
        <v>77</v>
      </c>
      <c r="AA157" t="s">
        <v>5411</v>
      </c>
      <c r="AB157" t="s">
        <v>5411</v>
      </c>
      <c r="AC157" s="96" t="s">
        <v>77</v>
      </c>
      <c r="AD157" s="61"/>
      <c r="AE157" s="22"/>
      <c r="AF157">
        <v>0</v>
      </c>
      <c r="AG157" t="s">
        <v>5411</v>
      </c>
      <c r="AH157" t="s">
        <v>5411</v>
      </c>
      <c r="AI157" s="66">
        <v>0</v>
      </c>
      <c r="AJ157" s="46"/>
      <c r="AK157" s="22"/>
      <c r="AL157" s="52">
        <f t="shared" si="28"/>
        <v>0</v>
      </c>
      <c r="AM157" s="52" t="e">
        <f t="shared" si="29"/>
        <v>#VALUE!</v>
      </c>
      <c r="AN157" s="52" t="e">
        <f t="shared" si="22"/>
        <v>#VALUE!</v>
      </c>
      <c r="AO157">
        <v>3.46</v>
      </c>
      <c r="AP157" s="25">
        <v>3.4567829999999997</v>
      </c>
      <c r="AQ157" s="52">
        <f t="shared" si="30"/>
        <v>3.2170000000002474E-3</v>
      </c>
    </row>
    <row r="158" spans="1:43" x14ac:dyDescent="0.25">
      <c r="A158" t="s">
        <v>5533</v>
      </c>
      <c r="B158" t="s">
        <v>2296</v>
      </c>
      <c r="D158">
        <v>1</v>
      </c>
      <c r="E158">
        <v>1</v>
      </c>
      <c r="F158">
        <v>1</v>
      </c>
      <c r="G158" s="13">
        <v>36118</v>
      </c>
      <c r="H158">
        <v>1</v>
      </c>
      <c r="I158" t="s">
        <v>5411</v>
      </c>
      <c r="J158" t="s">
        <v>5411</v>
      </c>
      <c r="K158" s="25">
        <v>0.99777265943137228</v>
      </c>
      <c r="L158" s="46"/>
      <c r="M158" s="22"/>
      <c r="N158" s="52">
        <f t="shared" si="23"/>
        <v>2.2273405686277226E-3</v>
      </c>
      <c r="O158" s="52" t="e">
        <f t="shared" si="24"/>
        <v>#VALUE!</v>
      </c>
      <c r="P158" s="52" t="e">
        <f t="shared" si="25"/>
        <v>#VALUE!</v>
      </c>
      <c r="Q158">
        <v>2.94</v>
      </c>
      <c r="R158" t="s">
        <v>5411</v>
      </c>
      <c r="S158" t="s">
        <v>5411</v>
      </c>
      <c r="T158" s="25">
        <v>2.9399391940447015</v>
      </c>
      <c r="U158" s="46"/>
      <c r="V158" s="22"/>
      <c r="W158" s="52">
        <f t="shared" si="26"/>
        <v>6.0805955298448566E-5</v>
      </c>
      <c r="X158" s="52" t="e">
        <f t="shared" si="27"/>
        <v>#VALUE!</v>
      </c>
      <c r="Y158" s="52" t="e">
        <f t="shared" si="21"/>
        <v>#VALUE!</v>
      </c>
      <c r="Z158" t="s">
        <v>77</v>
      </c>
      <c r="AA158" t="s">
        <v>5411</v>
      </c>
      <c r="AB158" t="s">
        <v>5411</v>
      </c>
      <c r="AC158" s="96" t="s">
        <v>77</v>
      </c>
      <c r="AD158" s="61"/>
      <c r="AE158" s="22"/>
      <c r="AF158">
        <v>0</v>
      </c>
      <c r="AG158" t="s">
        <v>5411</v>
      </c>
      <c r="AH158" t="s">
        <v>5411</v>
      </c>
      <c r="AI158" s="66">
        <v>0</v>
      </c>
      <c r="AJ158" s="46"/>
      <c r="AK158" s="22"/>
      <c r="AL158" s="52">
        <f t="shared" si="28"/>
        <v>0</v>
      </c>
      <c r="AM158" s="52" t="e">
        <f t="shared" si="29"/>
        <v>#VALUE!</v>
      </c>
      <c r="AN158" s="52" t="e">
        <f t="shared" si="22"/>
        <v>#VALUE!</v>
      </c>
      <c r="AO158">
        <v>2</v>
      </c>
      <c r="AP158" s="25">
        <v>1.9996513791896224</v>
      </c>
      <c r="AQ158" s="52">
        <f t="shared" si="30"/>
        <v>3.4862081037756454E-4</v>
      </c>
    </row>
    <row r="159" spans="1:43" x14ac:dyDescent="0.25">
      <c r="A159" t="s">
        <v>5533</v>
      </c>
      <c r="B159" t="s">
        <v>2297</v>
      </c>
      <c r="D159">
        <v>1</v>
      </c>
      <c r="E159">
        <v>1</v>
      </c>
      <c r="F159">
        <v>1</v>
      </c>
      <c r="G159" s="13">
        <v>36118</v>
      </c>
      <c r="H159">
        <v>1.69</v>
      </c>
      <c r="I159" t="s">
        <v>5411</v>
      </c>
      <c r="J159" t="s">
        <v>5411</v>
      </c>
      <c r="K159" s="25">
        <v>1.6867570750237415</v>
      </c>
      <c r="L159" s="46"/>
      <c r="M159" s="22"/>
      <c r="N159" s="52">
        <f t="shared" si="23"/>
        <v>3.2429249762584433E-3</v>
      </c>
      <c r="O159" s="52" t="e">
        <f t="shared" si="24"/>
        <v>#VALUE!</v>
      </c>
      <c r="P159" s="52" t="e">
        <f t="shared" si="25"/>
        <v>#VALUE!</v>
      </c>
      <c r="Q159">
        <v>31.24</v>
      </c>
      <c r="R159" t="s">
        <v>5411</v>
      </c>
      <c r="S159" t="s">
        <v>5411</v>
      </c>
      <c r="T159" s="25">
        <v>31.242910541310543</v>
      </c>
      <c r="U159" s="46"/>
      <c r="V159" s="22"/>
      <c r="W159" s="52">
        <f t="shared" si="26"/>
        <v>-2.9105413105448008E-3</v>
      </c>
      <c r="X159" s="52" t="e">
        <f t="shared" si="27"/>
        <v>#VALUE!</v>
      </c>
      <c r="Y159" s="52" t="e">
        <f t="shared" si="21"/>
        <v>#VALUE!</v>
      </c>
      <c r="Z159" t="s">
        <v>77</v>
      </c>
      <c r="AA159" t="s">
        <v>5411</v>
      </c>
      <c r="AB159" t="s">
        <v>5411</v>
      </c>
      <c r="AC159" s="96" t="s">
        <v>77</v>
      </c>
      <c r="AD159" s="61"/>
      <c r="AE159" s="22"/>
      <c r="AF159">
        <v>0</v>
      </c>
      <c r="AG159" t="s">
        <v>5411</v>
      </c>
      <c r="AH159" t="s">
        <v>5411</v>
      </c>
      <c r="AI159" s="66">
        <v>0</v>
      </c>
      <c r="AJ159" s="46"/>
      <c r="AK159" s="22"/>
      <c r="AL159" s="52">
        <f t="shared" si="28"/>
        <v>0</v>
      </c>
      <c r="AM159" s="52" t="e">
        <f t="shared" si="29"/>
        <v>#VALUE!</v>
      </c>
      <c r="AN159" s="52" t="e">
        <f t="shared" si="22"/>
        <v>#VALUE!</v>
      </c>
      <c r="AO159">
        <v>1.47</v>
      </c>
      <c r="AP159" s="25">
        <v>1.4735433998100664</v>
      </c>
      <c r="AQ159" s="52">
        <f t="shared" si="30"/>
        <v>-3.543399810066461E-3</v>
      </c>
    </row>
    <row r="160" spans="1:43" x14ac:dyDescent="0.25">
      <c r="A160" t="s">
        <v>5533</v>
      </c>
      <c r="B160" t="s">
        <v>2298</v>
      </c>
      <c r="D160">
        <v>1</v>
      </c>
      <c r="E160">
        <v>1</v>
      </c>
      <c r="F160">
        <v>1</v>
      </c>
      <c r="G160" s="13">
        <v>36118</v>
      </c>
      <c r="H160">
        <v>0.28000000000000003</v>
      </c>
      <c r="I160" t="s">
        <v>5411</v>
      </c>
      <c r="J160" t="s">
        <v>5411</v>
      </c>
      <c r="K160" s="25">
        <v>0.28119910306208717</v>
      </c>
      <c r="L160" s="46"/>
      <c r="M160" s="22"/>
      <c r="N160" s="52">
        <f t="shared" si="23"/>
        <v>-1.1991030620871479E-3</v>
      </c>
      <c r="O160" s="52" t="e">
        <f t="shared" si="24"/>
        <v>#VALUE!</v>
      </c>
      <c r="P160" s="52" t="e">
        <f t="shared" si="25"/>
        <v>#VALUE!</v>
      </c>
      <c r="Q160">
        <v>0</v>
      </c>
      <c r="R160" t="s">
        <v>5411</v>
      </c>
      <c r="S160" t="s">
        <v>5411</v>
      </c>
      <c r="T160" s="66">
        <v>0</v>
      </c>
      <c r="U160" s="46"/>
      <c r="V160" s="22"/>
      <c r="W160" s="52">
        <f t="shared" si="26"/>
        <v>0</v>
      </c>
      <c r="X160" s="52" t="e">
        <f t="shared" si="27"/>
        <v>#VALUE!</v>
      </c>
      <c r="Y160" s="52" t="e">
        <f t="shared" si="21"/>
        <v>#VALUE!</v>
      </c>
      <c r="Z160" t="s">
        <v>77</v>
      </c>
      <c r="AA160" t="s">
        <v>5411</v>
      </c>
      <c r="AB160" t="s">
        <v>5411</v>
      </c>
      <c r="AC160" s="96" t="s">
        <v>77</v>
      </c>
      <c r="AD160" s="61"/>
      <c r="AE160" s="22"/>
      <c r="AF160">
        <v>0</v>
      </c>
      <c r="AG160" t="s">
        <v>5411</v>
      </c>
      <c r="AH160" t="s">
        <v>5411</v>
      </c>
      <c r="AI160" s="66">
        <v>0</v>
      </c>
      <c r="AJ160" s="46"/>
      <c r="AK160" s="22"/>
      <c r="AL160" s="52">
        <f t="shared" si="28"/>
        <v>0</v>
      </c>
      <c r="AM160" s="52" t="e">
        <f t="shared" si="29"/>
        <v>#VALUE!</v>
      </c>
      <c r="AN160" s="52" t="e">
        <f t="shared" si="22"/>
        <v>#VALUE!</v>
      </c>
      <c r="AO160">
        <v>2.0699999999999998</v>
      </c>
      <c r="AP160" s="25">
        <v>2.0662021051083799</v>
      </c>
      <c r="AQ160" s="52">
        <f t="shared" si="30"/>
        <v>3.7978948916199684E-3</v>
      </c>
    </row>
    <row r="161" spans="1:43" x14ac:dyDescent="0.25">
      <c r="A161" t="s">
        <v>5533</v>
      </c>
      <c r="B161" t="s">
        <v>2299</v>
      </c>
      <c r="D161">
        <v>1</v>
      </c>
      <c r="E161">
        <v>1</v>
      </c>
      <c r="F161">
        <v>1</v>
      </c>
      <c r="G161" s="13">
        <v>36118</v>
      </c>
      <c r="H161">
        <v>2.5299999999999998</v>
      </c>
      <c r="I161" t="s">
        <v>5411</v>
      </c>
      <c r="J161" t="s">
        <v>5411</v>
      </c>
      <c r="K161" s="25">
        <v>2.5315966184938468</v>
      </c>
      <c r="L161" s="46"/>
      <c r="M161" s="22"/>
      <c r="N161" s="52">
        <f t="shared" si="23"/>
        <v>-1.5966184938469574E-3</v>
      </c>
      <c r="O161" s="52" t="e">
        <f t="shared" si="24"/>
        <v>#VALUE!</v>
      </c>
      <c r="P161" s="52" t="e">
        <f t="shared" si="25"/>
        <v>#VALUE!</v>
      </c>
      <c r="Q161">
        <v>6.57</v>
      </c>
      <c r="R161" t="s">
        <v>5411</v>
      </c>
      <c r="S161" t="s">
        <v>5411</v>
      </c>
      <c r="T161" s="25">
        <v>6.5647272637461889</v>
      </c>
      <c r="U161" s="46"/>
      <c r="V161" s="22"/>
      <c r="W161" s="52">
        <f t="shared" si="26"/>
        <v>5.2727362538114164E-3</v>
      </c>
      <c r="X161" s="52" t="e">
        <f t="shared" si="27"/>
        <v>#VALUE!</v>
      </c>
      <c r="Y161" s="52" t="e">
        <f t="shared" si="21"/>
        <v>#VALUE!</v>
      </c>
      <c r="Z161" t="s">
        <v>77</v>
      </c>
      <c r="AA161" t="s">
        <v>5411</v>
      </c>
      <c r="AB161" t="s">
        <v>5411</v>
      </c>
      <c r="AC161" s="96" t="s">
        <v>77</v>
      </c>
      <c r="AD161" s="61"/>
      <c r="AE161" s="22"/>
      <c r="AF161">
        <v>0</v>
      </c>
      <c r="AG161" t="s">
        <v>5411</v>
      </c>
      <c r="AH161" t="s">
        <v>5411</v>
      </c>
      <c r="AI161" s="66">
        <v>0</v>
      </c>
      <c r="AJ161" s="46"/>
      <c r="AK161" s="22"/>
      <c r="AL161" s="52">
        <f t="shared" si="28"/>
        <v>0</v>
      </c>
      <c r="AM161" s="52" t="e">
        <f t="shared" si="29"/>
        <v>#VALUE!</v>
      </c>
      <c r="AN161" s="52" t="e">
        <f t="shared" si="22"/>
        <v>#VALUE!</v>
      </c>
      <c r="AO161">
        <v>0.67</v>
      </c>
      <c r="AP161" s="25">
        <v>0.66620963644574915</v>
      </c>
      <c r="AQ161" s="52">
        <f t="shared" si="30"/>
        <v>3.7903635542508862E-3</v>
      </c>
    </row>
    <row r="162" spans="1:43" x14ac:dyDescent="0.25">
      <c r="A162" t="s">
        <v>5533</v>
      </c>
      <c r="B162" t="s">
        <v>2300</v>
      </c>
      <c r="D162">
        <v>1</v>
      </c>
      <c r="E162">
        <v>1</v>
      </c>
      <c r="F162">
        <v>1</v>
      </c>
      <c r="G162" s="13">
        <v>36118</v>
      </c>
      <c r="H162">
        <v>11.81</v>
      </c>
      <c r="I162" t="s">
        <v>5411</v>
      </c>
      <c r="J162" t="s">
        <v>5411</v>
      </c>
      <c r="K162" s="25">
        <v>11.809734875616041</v>
      </c>
      <c r="L162" s="46"/>
      <c r="M162" s="22"/>
      <c r="N162" s="52">
        <f t="shared" si="23"/>
        <v>2.6512438395975835E-4</v>
      </c>
      <c r="O162" s="52" t="e">
        <f t="shared" si="24"/>
        <v>#VALUE!</v>
      </c>
      <c r="P162" s="52" t="e">
        <f t="shared" si="25"/>
        <v>#VALUE!</v>
      </c>
      <c r="Q162">
        <v>2.85</v>
      </c>
      <c r="R162" t="s">
        <v>5411</v>
      </c>
      <c r="S162" t="s">
        <v>5411</v>
      </c>
      <c r="T162" s="25">
        <v>2.8445257159961943</v>
      </c>
      <c r="U162" s="46"/>
      <c r="V162" s="22"/>
      <c r="W162" s="52">
        <f t="shared" si="26"/>
        <v>5.4742840038057849E-3</v>
      </c>
      <c r="X162" s="52" t="e">
        <f t="shared" si="27"/>
        <v>#VALUE!</v>
      </c>
      <c r="Y162" s="52" t="e">
        <f t="shared" si="21"/>
        <v>#VALUE!</v>
      </c>
      <c r="Z162" t="s">
        <v>77</v>
      </c>
      <c r="AA162" t="s">
        <v>5411</v>
      </c>
      <c r="AB162" t="s">
        <v>5411</v>
      </c>
      <c r="AC162" s="96" t="s">
        <v>77</v>
      </c>
      <c r="AD162" s="61"/>
      <c r="AE162" s="22"/>
      <c r="AF162">
        <v>0</v>
      </c>
      <c r="AG162" t="s">
        <v>5411</v>
      </c>
      <c r="AH162" t="s">
        <v>5411</v>
      </c>
      <c r="AI162" s="66">
        <v>0</v>
      </c>
      <c r="AJ162" s="46"/>
      <c r="AK162" s="22"/>
      <c r="AL162" s="52">
        <f t="shared" si="28"/>
        <v>0</v>
      </c>
      <c r="AM162" s="52" t="e">
        <f t="shared" si="29"/>
        <v>#VALUE!</v>
      </c>
      <c r="AN162" s="52" t="e">
        <f t="shared" si="22"/>
        <v>#VALUE!</v>
      </c>
      <c r="AO162">
        <v>8.65</v>
      </c>
      <c r="AP162" s="25">
        <v>8.6467921018590772</v>
      </c>
      <c r="AQ162" s="52">
        <f t="shared" si="30"/>
        <v>3.2078981409231488E-3</v>
      </c>
    </row>
    <row r="163" spans="1:43" x14ac:dyDescent="0.25">
      <c r="A163" t="s">
        <v>5533</v>
      </c>
      <c r="B163" t="s">
        <v>2301</v>
      </c>
      <c r="D163">
        <v>1</v>
      </c>
      <c r="E163">
        <v>1</v>
      </c>
      <c r="F163">
        <v>0</v>
      </c>
      <c r="G163" s="13">
        <v>43431</v>
      </c>
      <c r="H163">
        <v>0</v>
      </c>
      <c r="I163" t="s">
        <v>5411</v>
      </c>
      <c r="J163" t="s">
        <v>5411</v>
      </c>
      <c r="K163" s="66">
        <v>0</v>
      </c>
      <c r="L163" s="46"/>
      <c r="M163" s="22"/>
      <c r="N163" s="52">
        <f t="shared" si="23"/>
        <v>0</v>
      </c>
      <c r="O163" s="52" t="e">
        <f t="shared" si="24"/>
        <v>#VALUE!</v>
      </c>
      <c r="P163" s="52" t="e">
        <f t="shared" si="25"/>
        <v>#VALUE!</v>
      </c>
      <c r="Q163">
        <v>0</v>
      </c>
      <c r="R163" t="s">
        <v>5411</v>
      </c>
      <c r="S163" t="s">
        <v>5411</v>
      </c>
      <c r="T163" s="66">
        <v>0</v>
      </c>
      <c r="U163" s="46"/>
      <c r="V163" s="22"/>
      <c r="W163" s="52">
        <f t="shared" si="26"/>
        <v>0</v>
      </c>
      <c r="X163" s="52" t="e">
        <f t="shared" si="27"/>
        <v>#VALUE!</v>
      </c>
      <c r="Y163" s="52" t="e">
        <f t="shared" si="21"/>
        <v>#VALUE!</v>
      </c>
      <c r="Z163" t="s">
        <v>77</v>
      </c>
      <c r="AA163" t="s">
        <v>5411</v>
      </c>
      <c r="AB163" t="s">
        <v>5411</v>
      </c>
      <c r="AC163" s="96" t="s">
        <v>77</v>
      </c>
      <c r="AD163" s="61"/>
      <c r="AE163" s="22"/>
      <c r="AF163">
        <v>0</v>
      </c>
      <c r="AG163" t="s">
        <v>5411</v>
      </c>
      <c r="AH163" t="s">
        <v>5411</v>
      </c>
      <c r="AI163" s="66">
        <v>0</v>
      </c>
      <c r="AJ163" s="46"/>
      <c r="AK163" s="22"/>
      <c r="AL163" s="52">
        <f t="shared" si="28"/>
        <v>0</v>
      </c>
      <c r="AM163" s="52" t="e">
        <f t="shared" si="29"/>
        <v>#VALUE!</v>
      </c>
      <c r="AN163" s="52" t="e">
        <f t="shared" si="22"/>
        <v>#VALUE!</v>
      </c>
      <c r="AO163">
        <v>0</v>
      </c>
      <c r="AP163" s="66">
        <v>0</v>
      </c>
      <c r="AQ163" s="52">
        <f t="shared" si="30"/>
        <v>0</v>
      </c>
    </row>
    <row r="164" spans="1:43" x14ac:dyDescent="0.25">
      <c r="A164" t="s">
        <v>5533</v>
      </c>
      <c r="B164" t="s">
        <v>2302</v>
      </c>
      <c r="D164">
        <v>1</v>
      </c>
      <c r="E164">
        <v>1</v>
      </c>
      <c r="F164">
        <v>1</v>
      </c>
      <c r="G164" s="13">
        <v>36118</v>
      </c>
      <c r="H164">
        <v>2.79</v>
      </c>
      <c r="I164" t="s">
        <v>5411</v>
      </c>
      <c r="J164" t="s">
        <v>5411</v>
      </c>
      <c r="K164" s="25">
        <v>2.7919539447288115</v>
      </c>
      <c r="L164" s="46"/>
      <c r="M164" s="22"/>
      <c r="N164" s="52">
        <f t="shared" si="23"/>
        <v>-1.9539447288114964E-3</v>
      </c>
      <c r="O164" s="52" t="e">
        <f t="shared" si="24"/>
        <v>#VALUE!</v>
      </c>
      <c r="P164" s="52" t="e">
        <f t="shared" si="25"/>
        <v>#VALUE!</v>
      </c>
      <c r="Q164">
        <v>0</v>
      </c>
      <c r="R164" t="s">
        <v>5411</v>
      </c>
      <c r="S164" t="s">
        <v>5411</v>
      </c>
      <c r="T164" s="66">
        <v>0</v>
      </c>
      <c r="U164" s="46"/>
      <c r="V164" s="22"/>
      <c r="W164" s="52">
        <f t="shared" si="26"/>
        <v>0</v>
      </c>
      <c r="X164" s="52" t="e">
        <f t="shared" si="27"/>
        <v>#VALUE!</v>
      </c>
      <c r="Y164" s="52" t="e">
        <f t="shared" si="21"/>
        <v>#VALUE!</v>
      </c>
      <c r="Z164" t="s">
        <v>77</v>
      </c>
      <c r="AA164" t="s">
        <v>5411</v>
      </c>
      <c r="AB164" t="s">
        <v>5411</v>
      </c>
      <c r="AC164" s="96" t="s">
        <v>77</v>
      </c>
      <c r="AD164" s="61"/>
      <c r="AE164" s="22"/>
      <c r="AF164">
        <v>0</v>
      </c>
      <c r="AG164" t="s">
        <v>5411</v>
      </c>
      <c r="AH164" t="s">
        <v>5411</v>
      </c>
      <c r="AI164" s="66">
        <v>0</v>
      </c>
      <c r="AJ164" s="46"/>
      <c r="AK164" s="22"/>
      <c r="AL164" s="52">
        <f t="shared" si="28"/>
        <v>0</v>
      </c>
      <c r="AM164" s="52" t="e">
        <f t="shared" si="29"/>
        <v>#VALUE!</v>
      </c>
      <c r="AN164" s="52" t="e">
        <f t="shared" si="22"/>
        <v>#VALUE!</v>
      </c>
      <c r="AO164">
        <v>0</v>
      </c>
      <c r="AP164" s="25">
        <v>0</v>
      </c>
      <c r="AQ164" s="52">
        <f t="shared" si="30"/>
        <v>0</v>
      </c>
    </row>
    <row r="165" spans="1:43" x14ac:dyDescent="0.25">
      <c r="A165" t="s">
        <v>5533</v>
      </c>
      <c r="B165" t="s">
        <v>2303</v>
      </c>
      <c r="D165">
        <v>1</v>
      </c>
      <c r="E165">
        <v>1</v>
      </c>
      <c r="F165">
        <v>1</v>
      </c>
      <c r="G165" s="13">
        <v>36118</v>
      </c>
      <c r="H165">
        <v>0.78</v>
      </c>
      <c r="I165" t="s">
        <v>5411</v>
      </c>
      <c r="J165" t="s">
        <v>5411</v>
      </c>
      <c r="K165" s="25">
        <v>0.77790277114190143</v>
      </c>
      <c r="L165" s="46"/>
      <c r="M165" s="22"/>
      <c r="N165" s="52">
        <f t="shared" si="23"/>
        <v>2.0972288580985987E-3</v>
      </c>
      <c r="O165" s="52" t="e">
        <f t="shared" si="24"/>
        <v>#VALUE!</v>
      </c>
      <c r="P165" s="52" t="e">
        <f t="shared" si="25"/>
        <v>#VALUE!</v>
      </c>
      <c r="Q165">
        <v>7.6</v>
      </c>
      <c r="R165" t="s">
        <v>5411</v>
      </c>
      <c r="S165" t="s">
        <v>5411</v>
      </c>
      <c r="T165" s="66">
        <v>7.5968606067845181</v>
      </c>
      <c r="U165" s="46"/>
      <c r="V165" s="22"/>
      <c r="W165" s="52">
        <f t="shared" si="26"/>
        <v>3.1393932154815118E-3</v>
      </c>
      <c r="X165" s="52" t="e">
        <f t="shared" si="27"/>
        <v>#VALUE!</v>
      </c>
      <c r="Y165" s="52" t="e">
        <f t="shared" si="21"/>
        <v>#VALUE!</v>
      </c>
      <c r="Z165" t="s">
        <v>77</v>
      </c>
      <c r="AA165" t="s">
        <v>5411</v>
      </c>
      <c r="AB165" t="s">
        <v>5411</v>
      </c>
      <c r="AC165" s="96" t="s">
        <v>77</v>
      </c>
      <c r="AD165" s="61"/>
      <c r="AE165" s="22"/>
      <c r="AF165">
        <v>0</v>
      </c>
      <c r="AG165" t="s">
        <v>5411</v>
      </c>
      <c r="AH165" t="s">
        <v>5411</v>
      </c>
      <c r="AI165" s="66">
        <v>0</v>
      </c>
      <c r="AJ165" s="46"/>
      <c r="AK165" s="22"/>
      <c r="AL165" s="52">
        <f t="shared" si="28"/>
        <v>0</v>
      </c>
      <c r="AM165" s="52" t="e">
        <f t="shared" si="29"/>
        <v>#VALUE!</v>
      </c>
      <c r="AN165" s="52" t="e">
        <f t="shared" si="22"/>
        <v>#VALUE!</v>
      </c>
      <c r="AO165">
        <v>0.44</v>
      </c>
      <c r="AP165" s="25">
        <v>0.43818573817486856</v>
      </c>
      <c r="AQ165" s="52">
        <f t="shared" si="30"/>
        <v>1.8142618251314468E-3</v>
      </c>
    </row>
    <row r="166" spans="1:43" x14ac:dyDescent="0.25">
      <c r="A166" t="s">
        <v>5533</v>
      </c>
      <c r="B166" t="s">
        <v>2304</v>
      </c>
      <c r="D166">
        <v>1</v>
      </c>
      <c r="E166">
        <v>1</v>
      </c>
      <c r="F166">
        <v>1</v>
      </c>
      <c r="G166" s="13">
        <v>36118</v>
      </c>
      <c r="H166">
        <v>0.94</v>
      </c>
      <c r="I166" t="s">
        <v>5411</v>
      </c>
      <c r="J166" t="s">
        <v>5411</v>
      </c>
      <c r="K166" s="25">
        <v>0.94327077848815344</v>
      </c>
      <c r="L166" s="46"/>
      <c r="M166" s="22"/>
      <c r="N166" s="52">
        <f t="shared" si="23"/>
        <v>-3.2707784881534918E-3</v>
      </c>
      <c r="O166" s="52" t="e">
        <f t="shared" si="24"/>
        <v>#VALUE!</v>
      </c>
      <c r="P166" s="52" t="e">
        <f t="shared" si="25"/>
        <v>#VALUE!</v>
      </c>
      <c r="Q166">
        <v>0</v>
      </c>
      <c r="R166" t="s">
        <v>5411</v>
      </c>
      <c r="S166" t="s">
        <v>5411</v>
      </c>
      <c r="T166" s="66">
        <v>0</v>
      </c>
      <c r="U166" s="46"/>
      <c r="V166" s="22"/>
      <c r="W166" s="52">
        <f t="shared" si="26"/>
        <v>0</v>
      </c>
      <c r="X166" s="52" t="e">
        <f t="shared" si="27"/>
        <v>#VALUE!</v>
      </c>
      <c r="Y166" s="52" t="e">
        <f t="shared" si="21"/>
        <v>#VALUE!</v>
      </c>
      <c r="Z166" t="s">
        <v>77</v>
      </c>
      <c r="AA166" t="s">
        <v>5411</v>
      </c>
      <c r="AB166" t="s">
        <v>5411</v>
      </c>
      <c r="AC166" s="96" t="s">
        <v>77</v>
      </c>
      <c r="AD166" s="61"/>
      <c r="AE166" s="22"/>
      <c r="AF166">
        <v>0</v>
      </c>
      <c r="AG166" t="s">
        <v>5411</v>
      </c>
      <c r="AH166" t="s">
        <v>5411</v>
      </c>
      <c r="AI166" s="66">
        <v>0</v>
      </c>
      <c r="AJ166" s="46"/>
      <c r="AK166" s="22"/>
      <c r="AL166" s="52">
        <f t="shared" si="28"/>
        <v>0</v>
      </c>
      <c r="AM166" s="52" t="e">
        <f t="shared" si="29"/>
        <v>#VALUE!</v>
      </c>
      <c r="AN166" s="52" t="e">
        <f t="shared" si="22"/>
        <v>#VALUE!</v>
      </c>
      <c r="AO166">
        <v>8.36</v>
      </c>
      <c r="AP166" s="25">
        <v>8.3642636329447164</v>
      </c>
      <c r="AQ166" s="52">
        <f t="shared" si="30"/>
        <v>-4.2636329447169885E-3</v>
      </c>
    </row>
    <row r="167" spans="1:43" x14ac:dyDescent="0.25">
      <c r="A167" t="s">
        <v>5533</v>
      </c>
      <c r="B167" t="s">
        <v>2305</v>
      </c>
      <c r="D167">
        <v>1</v>
      </c>
      <c r="E167">
        <v>1</v>
      </c>
      <c r="F167">
        <v>1</v>
      </c>
      <c r="G167" s="13">
        <v>36118</v>
      </c>
      <c r="H167">
        <v>3.83</v>
      </c>
      <c r="I167" t="s">
        <v>5411</v>
      </c>
      <c r="J167" t="s">
        <v>5411</v>
      </c>
      <c r="K167" s="25">
        <v>3.8259455145156784</v>
      </c>
      <c r="L167" s="46"/>
      <c r="M167" s="22"/>
      <c r="N167" s="52">
        <f t="shared" si="23"/>
        <v>4.0544854843216349E-3</v>
      </c>
      <c r="O167" s="52" t="e">
        <f t="shared" si="24"/>
        <v>#VALUE!</v>
      </c>
      <c r="P167" s="52" t="e">
        <f t="shared" si="25"/>
        <v>#VALUE!</v>
      </c>
      <c r="Q167">
        <v>48.1</v>
      </c>
      <c r="R167" t="s">
        <v>5411</v>
      </c>
      <c r="S167" t="s">
        <v>5411</v>
      </c>
      <c r="T167" s="66">
        <v>48.098275523843398</v>
      </c>
      <c r="U167" s="46"/>
      <c r="V167" s="22"/>
      <c r="W167" s="52">
        <f t="shared" si="26"/>
        <v>1.7244761566033162E-3</v>
      </c>
      <c r="X167" s="52" t="e">
        <f t="shared" si="27"/>
        <v>#VALUE!</v>
      </c>
      <c r="Y167" s="52" t="e">
        <f t="shared" si="21"/>
        <v>#VALUE!</v>
      </c>
      <c r="Z167" t="s">
        <v>77</v>
      </c>
      <c r="AA167" t="s">
        <v>5411</v>
      </c>
      <c r="AB167" t="s">
        <v>5411</v>
      </c>
      <c r="AC167" s="96" t="s">
        <v>77</v>
      </c>
      <c r="AD167" s="61"/>
      <c r="AE167" s="22"/>
      <c r="AF167">
        <v>0</v>
      </c>
      <c r="AG167" t="s">
        <v>5411</v>
      </c>
      <c r="AH167" t="s">
        <v>5411</v>
      </c>
      <c r="AI167" s="66">
        <v>0</v>
      </c>
      <c r="AJ167" s="46"/>
      <c r="AK167" s="22"/>
      <c r="AL167" s="52">
        <f t="shared" si="28"/>
        <v>0</v>
      </c>
      <c r="AM167" s="52" t="e">
        <f t="shared" si="29"/>
        <v>#VALUE!</v>
      </c>
      <c r="AN167" s="52" t="e">
        <f t="shared" si="22"/>
        <v>#VALUE!</v>
      </c>
      <c r="AO167">
        <v>4.05</v>
      </c>
      <c r="AP167" s="66">
        <v>4.0479448221480698</v>
      </c>
      <c r="AQ167" s="52">
        <f t="shared" si="30"/>
        <v>2.0551778519299901E-3</v>
      </c>
    </row>
    <row r="168" spans="1:43" x14ac:dyDescent="0.25">
      <c r="A168" t="s">
        <v>5533</v>
      </c>
      <c r="B168" t="s">
        <v>2306</v>
      </c>
      <c r="D168">
        <v>1</v>
      </c>
      <c r="E168">
        <v>1</v>
      </c>
      <c r="F168">
        <v>1</v>
      </c>
      <c r="G168" s="13">
        <v>36451</v>
      </c>
      <c r="H168">
        <v>0.32</v>
      </c>
      <c r="I168" t="s">
        <v>5411</v>
      </c>
      <c r="J168" t="s">
        <v>5411</v>
      </c>
      <c r="K168" s="25">
        <v>0.32115492042871058</v>
      </c>
      <c r="L168" s="46"/>
      <c r="M168" s="22"/>
      <c r="N168" s="52">
        <f t="shared" si="23"/>
        <v>-1.1549204287105708E-3</v>
      </c>
      <c r="O168" s="52" t="e">
        <f t="shared" si="24"/>
        <v>#VALUE!</v>
      </c>
      <c r="P168" s="52" t="e">
        <f t="shared" si="25"/>
        <v>#VALUE!</v>
      </c>
      <c r="Q168">
        <v>6.42</v>
      </c>
      <c r="R168" t="s">
        <v>5411</v>
      </c>
      <c r="S168" t="s">
        <v>5411</v>
      </c>
      <c r="T168" s="66">
        <v>6.4177458265670673</v>
      </c>
      <c r="U168" s="46"/>
      <c r="V168" s="22"/>
      <c r="W168" s="52">
        <f t="shared" si="26"/>
        <v>2.2541734329326601E-3</v>
      </c>
      <c r="X168" s="52" t="e">
        <f t="shared" si="27"/>
        <v>#VALUE!</v>
      </c>
      <c r="Y168" s="52" t="e">
        <f t="shared" si="21"/>
        <v>#VALUE!</v>
      </c>
      <c r="Z168" t="s">
        <v>77</v>
      </c>
      <c r="AA168" t="s">
        <v>5411</v>
      </c>
      <c r="AB168" t="s">
        <v>5411</v>
      </c>
      <c r="AC168" s="96" t="s">
        <v>77</v>
      </c>
      <c r="AD168" s="61"/>
      <c r="AE168" s="22"/>
      <c r="AF168">
        <v>0</v>
      </c>
      <c r="AG168" t="s">
        <v>5411</v>
      </c>
      <c r="AH168" t="s">
        <v>5411</v>
      </c>
      <c r="AI168" s="66">
        <v>0</v>
      </c>
      <c r="AJ168" s="46"/>
      <c r="AK168" s="22"/>
      <c r="AL168" s="52">
        <f t="shared" si="28"/>
        <v>0</v>
      </c>
      <c r="AM168" s="52" t="e">
        <f t="shared" si="29"/>
        <v>#VALUE!</v>
      </c>
      <c r="AN168" s="52" t="e">
        <f t="shared" si="22"/>
        <v>#VALUE!</v>
      </c>
      <c r="AO168">
        <v>0.49</v>
      </c>
      <c r="AP168" s="66">
        <v>0.48708496265021106</v>
      </c>
      <c r="AQ168" s="52">
        <f t="shared" si="30"/>
        <v>2.9150373497889293E-3</v>
      </c>
    </row>
    <row r="169" spans="1:43" x14ac:dyDescent="0.25">
      <c r="A169" t="s">
        <v>5533</v>
      </c>
      <c r="B169" t="s">
        <v>2307</v>
      </c>
      <c r="D169">
        <v>1</v>
      </c>
      <c r="E169">
        <v>1</v>
      </c>
      <c r="F169">
        <v>1</v>
      </c>
      <c r="G169" s="13">
        <v>36118</v>
      </c>
      <c r="H169">
        <v>0</v>
      </c>
      <c r="I169" t="s">
        <v>5411</v>
      </c>
      <c r="J169" t="s">
        <v>5411</v>
      </c>
      <c r="K169" s="25">
        <v>0</v>
      </c>
      <c r="L169" s="46"/>
      <c r="M169" s="22"/>
      <c r="N169" s="52">
        <f t="shared" si="23"/>
        <v>0</v>
      </c>
      <c r="O169" s="52" t="e">
        <f t="shared" si="24"/>
        <v>#VALUE!</v>
      </c>
      <c r="P169" s="52" t="e">
        <f t="shared" si="25"/>
        <v>#VALUE!</v>
      </c>
      <c r="Q169">
        <v>0</v>
      </c>
      <c r="R169" t="s">
        <v>5411</v>
      </c>
      <c r="S169" t="s">
        <v>5411</v>
      </c>
      <c r="T169" s="66">
        <v>0</v>
      </c>
      <c r="U169" s="46"/>
      <c r="V169" s="22"/>
      <c r="W169" s="52">
        <f t="shared" si="26"/>
        <v>0</v>
      </c>
      <c r="X169" s="52" t="e">
        <f t="shared" si="27"/>
        <v>#VALUE!</v>
      </c>
      <c r="Y169" s="52" t="e">
        <f t="shared" si="21"/>
        <v>#VALUE!</v>
      </c>
      <c r="Z169" t="s">
        <v>77</v>
      </c>
      <c r="AA169" t="s">
        <v>5411</v>
      </c>
      <c r="AB169" t="s">
        <v>5411</v>
      </c>
      <c r="AC169" s="96" t="s">
        <v>77</v>
      </c>
      <c r="AD169" s="61"/>
      <c r="AE169" s="22"/>
      <c r="AF169">
        <v>0</v>
      </c>
      <c r="AG169" t="s">
        <v>5411</v>
      </c>
      <c r="AH169" t="s">
        <v>5411</v>
      </c>
      <c r="AI169" s="66">
        <v>0</v>
      </c>
      <c r="AJ169" s="46"/>
      <c r="AK169" s="22"/>
      <c r="AL169" s="52">
        <f t="shared" si="28"/>
        <v>0</v>
      </c>
      <c r="AM169" s="52" t="e">
        <f t="shared" si="29"/>
        <v>#VALUE!</v>
      </c>
      <c r="AN169" s="52" t="e">
        <f t="shared" si="22"/>
        <v>#VALUE!</v>
      </c>
      <c r="AO169">
        <v>0</v>
      </c>
      <c r="AP169" s="66">
        <v>0</v>
      </c>
      <c r="AQ169" s="52">
        <f t="shared" si="30"/>
        <v>0</v>
      </c>
    </row>
    <row r="170" spans="1:43" x14ac:dyDescent="0.25">
      <c r="A170" t="s">
        <v>5533</v>
      </c>
      <c r="B170" t="s">
        <v>2308</v>
      </c>
      <c r="D170">
        <v>1</v>
      </c>
      <c r="E170">
        <v>1</v>
      </c>
      <c r="F170">
        <v>1</v>
      </c>
      <c r="G170" s="13">
        <v>36118</v>
      </c>
      <c r="H170">
        <v>0</v>
      </c>
      <c r="I170" t="s">
        <v>5411</v>
      </c>
      <c r="J170" t="s">
        <v>5411</v>
      </c>
      <c r="K170" s="66">
        <v>0</v>
      </c>
      <c r="L170" s="46"/>
      <c r="M170" s="22"/>
      <c r="N170" s="52">
        <f t="shared" si="23"/>
        <v>0</v>
      </c>
      <c r="O170" s="52" t="e">
        <f t="shared" si="24"/>
        <v>#VALUE!</v>
      </c>
      <c r="P170" s="52" t="e">
        <f t="shared" si="25"/>
        <v>#VALUE!</v>
      </c>
      <c r="Q170">
        <v>0</v>
      </c>
      <c r="R170" t="s">
        <v>5411</v>
      </c>
      <c r="S170" t="s">
        <v>5411</v>
      </c>
      <c r="T170" s="66">
        <v>0</v>
      </c>
      <c r="U170" s="46"/>
      <c r="V170" s="22"/>
      <c r="W170" s="52">
        <f t="shared" si="26"/>
        <v>0</v>
      </c>
      <c r="X170" s="52" t="e">
        <f t="shared" si="27"/>
        <v>#VALUE!</v>
      </c>
      <c r="Y170" s="52" t="e">
        <f t="shared" si="21"/>
        <v>#VALUE!</v>
      </c>
      <c r="Z170" t="s">
        <v>77</v>
      </c>
      <c r="AA170" t="s">
        <v>5411</v>
      </c>
      <c r="AB170" t="s">
        <v>5411</v>
      </c>
      <c r="AC170" s="96" t="s">
        <v>77</v>
      </c>
      <c r="AD170" s="61"/>
      <c r="AE170" s="22"/>
      <c r="AF170">
        <v>0</v>
      </c>
      <c r="AG170" t="s">
        <v>5411</v>
      </c>
      <c r="AH170" t="s">
        <v>5411</v>
      </c>
      <c r="AI170" s="66">
        <v>0</v>
      </c>
      <c r="AJ170" s="46"/>
      <c r="AK170" s="22"/>
      <c r="AL170" s="52">
        <f t="shared" si="28"/>
        <v>0</v>
      </c>
      <c r="AM170" s="52" t="e">
        <f t="shared" si="29"/>
        <v>#VALUE!</v>
      </c>
      <c r="AN170" s="52" t="e">
        <f t="shared" si="22"/>
        <v>#VALUE!</v>
      </c>
      <c r="AO170">
        <v>0</v>
      </c>
      <c r="AP170" s="66">
        <v>0</v>
      </c>
      <c r="AQ170" s="52">
        <f t="shared" si="30"/>
        <v>0</v>
      </c>
    </row>
    <row r="171" spans="1:43" x14ac:dyDescent="0.25">
      <c r="A171" t="s">
        <v>5533</v>
      </c>
      <c r="B171" t="s">
        <v>2309</v>
      </c>
      <c r="D171">
        <v>1</v>
      </c>
      <c r="E171">
        <v>1</v>
      </c>
      <c r="F171">
        <v>1</v>
      </c>
      <c r="G171" s="13">
        <v>36118</v>
      </c>
      <c r="H171">
        <v>8.0299999999999994</v>
      </c>
      <c r="I171" t="s">
        <v>5411</v>
      </c>
      <c r="J171" t="s">
        <v>5411</v>
      </c>
      <c r="K171" s="25">
        <v>8.028556608196709</v>
      </c>
      <c r="L171" s="46"/>
      <c r="M171" s="22"/>
      <c r="N171" s="52">
        <f t="shared" si="23"/>
        <v>1.4433918032903392E-3</v>
      </c>
      <c r="O171" s="52" t="e">
        <f t="shared" si="24"/>
        <v>#VALUE!</v>
      </c>
      <c r="P171" s="52" t="e">
        <f t="shared" si="25"/>
        <v>#VALUE!</v>
      </c>
      <c r="Q171">
        <v>0</v>
      </c>
      <c r="R171" t="s">
        <v>5411</v>
      </c>
      <c r="S171" t="s">
        <v>5411</v>
      </c>
      <c r="T171" s="66">
        <v>0</v>
      </c>
      <c r="U171" s="46"/>
      <c r="V171" s="22"/>
      <c r="W171" s="52">
        <f t="shared" si="26"/>
        <v>0</v>
      </c>
      <c r="X171" s="52" t="e">
        <f t="shared" si="27"/>
        <v>#VALUE!</v>
      </c>
      <c r="Y171" s="52" t="e">
        <f t="shared" si="21"/>
        <v>#VALUE!</v>
      </c>
      <c r="Z171" t="s">
        <v>77</v>
      </c>
      <c r="AA171" t="s">
        <v>5411</v>
      </c>
      <c r="AB171" t="s">
        <v>5411</v>
      </c>
      <c r="AC171" s="96" t="s">
        <v>77</v>
      </c>
      <c r="AD171" s="61"/>
      <c r="AE171" s="22"/>
      <c r="AF171">
        <v>0</v>
      </c>
      <c r="AG171" t="s">
        <v>5411</v>
      </c>
      <c r="AH171" t="s">
        <v>5411</v>
      </c>
      <c r="AI171" s="66">
        <v>0</v>
      </c>
      <c r="AJ171" s="46"/>
      <c r="AK171" s="22"/>
      <c r="AL171" s="52">
        <f t="shared" si="28"/>
        <v>0</v>
      </c>
      <c r="AM171" s="52" t="e">
        <f t="shared" si="29"/>
        <v>#VALUE!</v>
      </c>
      <c r="AN171" s="52" t="e">
        <f t="shared" si="22"/>
        <v>#VALUE!</v>
      </c>
      <c r="AO171">
        <v>0.91</v>
      </c>
      <c r="AP171" s="66">
        <v>0.91405450580854497</v>
      </c>
      <c r="AQ171" s="52">
        <f t="shared" si="30"/>
        <v>-4.0545058085449392E-3</v>
      </c>
    </row>
    <row r="172" spans="1:43" x14ac:dyDescent="0.25">
      <c r="A172" t="s">
        <v>5533</v>
      </c>
      <c r="B172" t="s">
        <v>2310</v>
      </c>
      <c r="D172">
        <v>1</v>
      </c>
      <c r="E172">
        <v>1</v>
      </c>
      <c r="F172">
        <v>1</v>
      </c>
      <c r="G172" s="13">
        <v>36118</v>
      </c>
      <c r="H172">
        <v>3.1</v>
      </c>
      <c r="I172" t="s">
        <v>5411</v>
      </c>
      <c r="J172" t="s">
        <v>5411</v>
      </c>
      <c r="K172" s="25">
        <v>3.1018047451229611</v>
      </c>
      <c r="L172" s="46"/>
      <c r="M172" s="22"/>
      <c r="N172" s="52">
        <f t="shared" si="23"/>
        <v>-1.8047451229610267E-3</v>
      </c>
      <c r="O172" s="52" t="e">
        <f t="shared" si="24"/>
        <v>#VALUE!</v>
      </c>
      <c r="P172" s="52" t="e">
        <f t="shared" si="25"/>
        <v>#VALUE!</v>
      </c>
      <c r="Q172">
        <v>5.94</v>
      </c>
      <c r="R172" t="s">
        <v>5411</v>
      </c>
      <c r="S172" t="s">
        <v>5411</v>
      </c>
      <c r="T172" s="66">
        <v>5.9351379821672738</v>
      </c>
      <c r="U172" s="46"/>
      <c r="V172" s="22"/>
      <c r="W172" s="52">
        <f t="shared" si="26"/>
        <v>4.8620178327265506E-3</v>
      </c>
      <c r="X172" s="52" t="e">
        <f t="shared" si="27"/>
        <v>#VALUE!</v>
      </c>
      <c r="Y172" s="52" t="e">
        <f t="shared" si="21"/>
        <v>#VALUE!</v>
      </c>
      <c r="Z172" t="s">
        <v>77</v>
      </c>
      <c r="AA172" t="s">
        <v>5411</v>
      </c>
      <c r="AB172" t="s">
        <v>5411</v>
      </c>
      <c r="AC172" s="96" t="s">
        <v>77</v>
      </c>
      <c r="AD172" s="61"/>
      <c r="AE172" s="22"/>
      <c r="AF172">
        <v>0</v>
      </c>
      <c r="AG172" t="s">
        <v>5411</v>
      </c>
      <c r="AH172" t="s">
        <v>5411</v>
      </c>
      <c r="AI172" s="66">
        <v>0</v>
      </c>
      <c r="AJ172" s="46"/>
      <c r="AK172" s="22"/>
      <c r="AL172" s="52">
        <f t="shared" si="28"/>
        <v>0</v>
      </c>
      <c r="AM172" s="52" t="e">
        <f t="shared" si="29"/>
        <v>#VALUE!</v>
      </c>
      <c r="AN172" s="52" t="e">
        <f t="shared" si="22"/>
        <v>#VALUE!</v>
      </c>
      <c r="AO172">
        <v>1.0900000000000001</v>
      </c>
      <c r="AP172" s="25">
        <v>1.0930625686059277</v>
      </c>
      <c r="AQ172" s="52">
        <f t="shared" si="30"/>
        <v>-3.0625686059275736E-3</v>
      </c>
    </row>
    <row r="173" spans="1:43" x14ac:dyDescent="0.25">
      <c r="A173" t="s">
        <v>5533</v>
      </c>
      <c r="B173" t="s">
        <v>2311</v>
      </c>
      <c r="D173">
        <v>1</v>
      </c>
      <c r="E173">
        <v>1</v>
      </c>
      <c r="F173">
        <v>1</v>
      </c>
      <c r="G173" s="13">
        <v>36118</v>
      </c>
      <c r="H173">
        <v>4.24</v>
      </c>
      <c r="I173" t="s">
        <v>5411</v>
      </c>
      <c r="J173" t="s">
        <v>5411</v>
      </c>
      <c r="K173" s="25">
        <v>4.2364061146762664</v>
      </c>
      <c r="L173" s="46"/>
      <c r="M173" s="22"/>
      <c r="N173" s="52">
        <f t="shared" si="23"/>
        <v>3.5938853237338364E-3</v>
      </c>
      <c r="O173" s="52" t="e">
        <f t="shared" si="24"/>
        <v>#VALUE!</v>
      </c>
      <c r="P173" s="52" t="e">
        <f t="shared" si="25"/>
        <v>#VALUE!</v>
      </c>
      <c r="Q173">
        <v>7.52</v>
      </c>
      <c r="R173" t="s">
        <v>5411</v>
      </c>
      <c r="S173" t="s">
        <v>5411</v>
      </c>
      <c r="T173" s="66">
        <v>7.5222746387019352</v>
      </c>
      <c r="U173" s="46"/>
      <c r="V173" s="22"/>
      <c r="W173" s="52">
        <f t="shared" si="26"/>
        <v>-2.2746387019356717E-3</v>
      </c>
      <c r="X173" s="52" t="e">
        <f t="shared" si="27"/>
        <v>#VALUE!</v>
      </c>
      <c r="Y173" s="52" t="e">
        <f t="shared" si="21"/>
        <v>#VALUE!</v>
      </c>
      <c r="Z173" t="s">
        <v>77</v>
      </c>
      <c r="AA173" t="s">
        <v>5411</v>
      </c>
      <c r="AB173" t="s">
        <v>5411</v>
      </c>
      <c r="AC173" s="96" t="s">
        <v>77</v>
      </c>
      <c r="AD173" s="61"/>
      <c r="AE173" s="22"/>
      <c r="AF173">
        <v>0</v>
      </c>
      <c r="AG173" t="s">
        <v>5411</v>
      </c>
      <c r="AH173" t="s">
        <v>5411</v>
      </c>
      <c r="AI173" s="66">
        <v>0</v>
      </c>
      <c r="AJ173" s="46"/>
      <c r="AK173" s="22"/>
      <c r="AL173" s="52">
        <f t="shared" si="28"/>
        <v>0</v>
      </c>
      <c r="AM173" s="52" t="e">
        <f t="shared" si="29"/>
        <v>#VALUE!</v>
      </c>
      <c r="AN173" s="52" t="e">
        <f t="shared" si="22"/>
        <v>#VALUE!</v>
      </c>
      <c r="AO173">
        <v>0.41</v>
      </c>
      <c r="AP173" s="25">
        <v>0.40530536860228522</v>
      </c>
      <c r="AQ173" s="52">
        <f t="shared" si="30"/>
        <v>4.6946313977147547E-3</v>
      </c>
    </row>
    <row r="174" spans="1:43" x14ac:dyDescent="0.25">
      <c r="A174" t="s">
        <v>5533</v>
      </c>
      <c r="B174" t="s">
        <v>2312</v>
      </c>
      <c r="D174">
        <v>1</v>
      </c>
      <c r="E174">
        <v>1</v>
      </c>
      <c r="F174">
        <v>1</v>
      </c>
      <c r="G174" s="13">
        <v>36118</v>
      </c>
      <c r="H174">
        <v>2.68</v>
      </c>
      <c r="I174" t="s">
        <v>5411</v>
      </c>
      <c r="J174" t="s">
        <v>5411</v>
      </c>
      <c r="K174" s="25">
        <v>2.6834991784423265</v>
      </c>
      <c r="L174" s="46"/>
      <c r="M174" s="22"/>
      <c r="N174" s="52">
        <f t="shared" si="23"/>
        <v>-3.4991784423263894E-3</v>
      </c>
      <c r="O174" s="52" t="e">
        <f t="shared" si="24"/>
        <v>#VALUE!</v>
      </c>
      <c r="P174" s="52" t="e">
        <f t="shared" si="25"/>
        <v>#VALUE!</v>
      </c>
      <c r="Q174">
        <v>2.5099999999999998</v>
      </c>
      <c r="R174" t="s">
        <v>5411</v>
      </c>
      <c r="S174" t="s">
        <v>5411</v>
      </c>
      <c r="T174" s="66">
        <v>2.5052980611238906</v>
      </c>
      <c r="U174" s="46"/>
      <c r="V174" s="22"/>
      <c r="W174" s="52">
        <f t="shared" si="26"/>
        <v>4.7019388761091463E-3</v>
      </c>
      <c r="X174" s="52" t="e">
        <f t="shared" si="27"/>
        <v>#VALUE!</v>
      </c>
      <c r="Y174" s="52" t="e">
        <f t="shared" si="21"/>
        <v>#VALUE!</v>
      </c>
      <c r="Z174" t="s">
        <v>77</v>
      </c>
      <c r="AA174" t="s">
        <v>5411</v>
      </c>
      <c r="AB174" t="s">
        <v>5411</v>
      </c>
      <c r="AC174" s="96" t="s">
        <v>77</v>
      </c>
      <c r="AD174" s="61"/>
      <c r="AE174" s="22"/>
      <c r="AF174">
        <v>0</v>
      </c>
      <c r="AG174" t="s">
        <v>5411</v>
      </c>
      <c r="AH174" t="s">
        <v>5411</v>
      </c>
      <c r="AI174" s="66">
        <v>0</v>
      </c>
      <c r="AJ174" s="46"/>
      <c r="AK174" s="22"/>
      <c r="AL174" s="52">
        <f t="shared" si="28"/>
        <v>0</v>
      </c>
      <c r="AM174" s="52" t="e">
        <f t="shared" si="29"/>
        <v>#VALUE!</v>
      </c>
      <c r="AN174" s="52" t="e">
        <f t="shared" si="22"/>
        <v>#VALUE!</v>
      </c>
      <c r="AO174">
        <v>6.31</v>
      </c>
      <c r="AP174" s="25">
        <v>6.3104160368057833</v>
      </c>
      <c r="AQ174" s="52">
        <f t="shared" si="30"/>
        <v>-4.1603680578372604E-4</v>
      </c>
    </row>
    <row r="175" spans="1:43" x14ac:dyDescent="0.25">
      <c r="A175" t="s">
        <v>5533</v>
      </c>
      <c r="B175" t="s">
        <v>2313</v>
      </c>
      <c r="D175">
        <v>1</v>
      </c>
      <c r="E175">
        <v>1</v>
      </c>
      <c r="F175">
        <v>1</v>
      </c>
      <c r="G175" s="13">
        <v>36118</v>
      </c>
      <c r="H175">
        <v>1.98</v>
      </c>
      <c r="I175" t="s">
        <v>5411</v>
      </c>
      <c r="J175" t="s">
        <v>5411</v>
      </c>
      <c r="K175" s="25">
        <v>1.9840229176763828</v>
      </c>
      <c r="L175" s="46"/>
      <c r="M175" s="22"/>
      <c r="N175" s="52">
        <f t="shared" si="23"/>
        <v>-4.0229176763828534E-3</v>
      </c>
      <c r="O175" s="52" t="e">
        <f t="shared" si="24"/>
        <v>#VALUE!</v>
      </c>
      <c r="P175" s="52" t="e">
        <f t="shared" si="25"/>
        <v>#VALUE!</v>
      </c>
      <c r="Q175">
        <v>2.76</v>
      </c>
      <c r="R175" t="s">
        <v>5411</v>
      </c>
      <c r="S175" t="s">
        <v>5411</v>
      </c>
      <c r="T175" s="66">
        <v>2.7568690542131136</v>
      </c>
      <c r="U175" s="46"/>
      <c r="V175" s="22"/>
      <c r="W175" s="52">
        <f t="shared" si="26"/>
        <v>3.1309457868862189E-3</v>
      </c>
      <c r="X175" s="52" t="e">
        <f t="shared" si="27"/>
        <v>#VALUE!</v>
      </c>
      <c r="Y175" s="52" t="e">
        <f t="shared" si="21"/>
        <v>#VALUE!</v>
      </c>
      <c r="Z175" t="s">
        <v>77</v>
      </c>
      <c r="AA175" t="s">
        <v>5411</v>
      </c>
      <c r="AB175" t="s">
        <v>5411</v>
      </c>
      <c r="AC175" s="96" t="s">
        <v>77</v>
      </c>
      <c r="AD175" s="61"/>
      <c r="AE175" s="22"/>
      <c r="AF175">
        <v>0</v>
      </c>
      <c r="AG175" t="s">
        <v>5411</v>
      </c>
      <c r="AH175" t="s">
        <v>5411</v>
      </c>
      <c r="AI175" s="66">
        <v>0</v>
      </c>
      <c r="AJ175" s="46"/>
      <c r="AK175" s="22"/>
      <c r="AL175" s="52">
        <f t="shared" si="28"/>
        <v>0</v>
      </c>
      <c r="AM175" s="52" t="e">
        <f t="shared" si="29"/>
        <v>#VALUE!</v>
      </c>
      <c r="AN175" s="52" t="e">
        <f t="shared" si="22"/>
        <v>#VALUE!</v>
      </c>
      <c r="AO175">
        <v>4.07</v>
      </c>
      <c r="AP175" s="25">
        <v>4.0660934795402612</v>
      </c>
      <c r="AQ175" s="52">
        <f t="shared" si="30"/>
        <v>3.906520459739049E-3</v>
      </c>
    </row>
    <row r="176" spans="1:43" x14ac:dyDescent="0.25">
      <c r="A176" t="s">
        <v>5533</v>
      </c>
      <c r="B176" t="s">
        <v>2314</v>
      </c>
      <c r="D176">
        <v>1</v>
      </c>
      <c r="E176">
        <v>1</v>
      </c>
      <c r="F176">
        <v>1</v>
      </c>
      <c r="G176" s="13">
        <v>36118</v>
      </c>
      <c r="H176">
        <v>0.11</v>
      </c>
      <c r="I176" t="s">
        <v>5411</v>
      </c>
      <c r="J176" t="s">
        <v>5411</v>
      </c>
      <c r="K176" s="66">
        <v>0.11219758064516128</v>
      </c>
      <c r="L176" s="46"/>
      <c r="M176" s="22"/>
      <c r="N176" s="52">
        <f t="shared" si="23"/>
        <v>-2.1975806451612762E-3</v>
      </c>
      <c r="O176" s="52" t="e">
        <f t="shared" si="24"/>
        <v>#VALUE!</v>
      </c>
      <c r="P176" s="52" t="e">
        <f t="shared" si="25"/>
        <v>#VALUE!</v>
      </c>
      <c r="Q176">
        <v>22.74</v>
      </c>
      <c r="R176" t="s">
        <v>5411</v>
      </c>
      <c r="S176" t="s">
        <v>5411</v>
      </c>
      <c r="T176" s="66">
        <v>22.735717741935481</v>
      </c>
      <c r="U176" s="46"/>
      <c r="V176" s="22"/>
      <c r="W176" s="52">
        <f t="shared" si="26"/>
        <v>4.2822580645172081E-3</v>
      </c>
      <c r="X176" s="52" t="e">
        <f t="shared" si="27"/>
        <v>#VALUE!</v>
      </c>
      <c r="Y176" s="52" t="e">
        <f t="shared" si="21"/>
        <v>#VALUE!</v>
      </c>
      <c r="Z176" t="s">
        <v>77</v>
      </c>
      <c r="AA176" t="s">
        <v>5411</v>
      </c>
      <c r="AB176" t="s">
        <v>5411</v>
      </c>
      <c r="AC176" s="96" t="s">
        <v>77</v>
      </c>
      <c r="AD176" s="61"/>
      <c r="AE176" s="22"/>
      <c r="AF176">
        <v>0</v>
      </c>
      <c r="AG176" t="s">
        <v>5411</v>
      </c>
      <c r="AH176" t="s">
        <v>5411</v>
      </c>
      <c r="AI176" s="66">
        <v>0</v>
      </c>
      <c r="AJ176" s="46"/>
      <c r="AK176" s="22"/>
      <c r="AL176" s="52">
        <f t="shared" si="28"/>
        <v>0</v>
      </c>
      <c r="AM176" s="52" t="e">
        <f t="shared" si="29"/>
        <v>#VALUE!</v>
      </c>
      <c r="AN176" s="52" t="e">
        <f t="shared" si="22"/>
        <v>#VALUE!</v>
      </c>
      <c r="AO176">
        <v>0.81</v>
      </c>
      <c r="AP176" s="66">
        <v>0.80782258064516121</v>
      </c>
      <c r="AQ176" s="52">
        <f t="shared" si="30"/>
        <v>2.1774193548388387E-3</v>
      </c>
    </row>
    <row r="177" spans="1:43" x14ac:dyDescent="0.25">
      <c r="A177" t="s">
        <v>5533</v>
      </c>
      <c r="B177" t="s">
        <v>2315</v>
      </c>
      <c r="D177">
        <v>1</v>
      </c>
      <c r="E177">
        <v>1</v>
      </c>
      <c r="F177">
        <v>1</v>
      </c>
      <c r="G177" s="13">
        <v>36118</v>
      </c>
      <c r="H177">
        <v>0</v>
      </c>
      <c r="I177" t="s">
        <v>5411</v>
      </c>
      <c r="J177" t="s">
        <v>5411</v>
      </c>
      <c r="K177" s="66">
        <v>0</v>
      </c>
      <c r="L177" s="46"/>
      <c r="M177" s="22"/>
      <c r="N177" s="52">
        <f t="shared" si="23"/>
        <v>0</v>
      </c>
      <c r="O177" s="52" t="e">
        <f t="shared" si="24"/>
        <v>#VALUE!</v>
      </c>
      <c r="P177" s="52" t="e">
        <f t="shared" si="25"/>
        <v>#VALUE!</v>
      </c>
      <c r="Q177">
        <v>0</v>
      </c>
      <c r="R177" t="s">
        <v>5411</v>
      </c>
      <c r="S177" t="s">
        <v>5411</v>
      </c>
      <c r="T177" s="66">
        <v>0</v>
      </c>
      <c r="U177" s="46"/>
      <c r="V177" s="22"/>
      <c r="W177" s="52">
        <f t="shared" si="26"/>
        <v>0</v>
      </c>
      <c r="X177" s="52" t="e">
        <f t="shared" si="27"/>
        <v>#VALUE!</v>
      </c>
      <c r="Y177" s="52" t="e">
        <f t="shared" si="21"/>
        <v>#VALUE!</v>
      </c>
      <c r="Z177" t="s">
        <v>77</v>
      </c>
      <c r="AA177" t="s">
        <v>5411</v>
      </c>
      <c r="AB177" t="s">
        <v>5411</v>
      </c>
      <c r="AC177" s="96" t="s">
        <v>77</v>
      </c>
      <c r="AD177" s="61"/>
      <c r="AE177" s="22"/>
      <c r="AF177">
        <v>0</v>
      </c>
      <c r="AG177" t="s">
        <v>5411</v>
      </c>
      <c r="AH177" t="s">
        <v>5411</v>
      </c>
      <c r="AI177" s="66">
        <v>0</v>
      </c>
      <c r="AJ177" s="46"/>
      <c r="AK177" s="22"/>
      <c r="AL177" s="52">
        <f t="shared" si="28"/>
        <v>0</v>
      </c>
      <c r="AM177" s="52" t="e">
        <f t="shared" si="29"/>
        <v>#VALUE!</v>
      </c>
      <c r="AN177" s="52" t="e">
        <f t="shared" si="22"/>
        <v>#VALUE!</v>
      </c>
      <c r="AO177">
        <v>0</v>
      </c>
      <c r="AP177" s="66">
        <v>0</v>
      </c>
      <c r="AQ177" s="52">
        <f t="shared" si="30"/>
        <v>0</v>
      </c>
    </row>
    <row r="178" spans="1:43" x14ac:dyDescent="0.25">
      <c r="A178" t="s">
        <v>5533</v>
      </c>
      <c r="B178" t="s">
        <v>2316</v>
      </c>
      <c r="D178">
        <v>1</v>
      </c>
      <c r="E178">
        <v>1</v>
      </c>
      <c r="F178">
        <v>1</v>
      </c>
      <c r="G178" s="13">
        <v>36118</v>
      </c>
      <c r="H178">
        <v>0.38</v>
      </c>
      <c r="I178" t="s">
        <v>5411</v>
      </c>
      <c r="J178" t="s">
        <v>5411</v>
      </c>
      <c r="K178" s="25">
        <v>0.37989617706237422</v>
      </c>
      <c r="L178" s="46"/>
      <c r="M178" s="22"/>
      <c r="N178" s="52">
        <f t="shared" si="23"/>
        <v>1.0382293762578598E-4</v>
      </c>
      <c r="O178" s="52" t="e">
        <f t="shared" si="24"/>
        <v>#VALUE!</v>
      </c>
      <c r="P178" s="52" t="e">
        <f t="shared" si="25"/>
        <v>#VALUE!</v>
      </c>
      <c r="Q178">
        <v>11.96</v>
      </c>
      <c r="R178" t="s">
        <v>5411</v>
      </c>
      <c r="S178" t="s">
        <v>5411</v>
      </c>
      <c r="T178" s="66">
        <v>11.958880482897385</v>
      </c>
      <c r="U178" s="46"/>
      <c r="V178" s="22"/>
      <c r="W178" s="52">
        <f t="shared" si="26"/>
        <v>1.1195171026159301E-3</v>
      </c>
      <c r="X178" s="52" t="e">
        <f t="shared" si="27"/>
        <v>#VALUE!</v>
      </c>
      <c r="Y178" s="52" t="e">
        <f t="shared" si="21"/>
        <v>#VALUE!</v>
      </c>
      <c r="Z178" t="s">
        <v>77</v>
      </c>
      <c r="AA178" t="s">
        <v>5411</v>
      </c>
      <c r="AB178" t="s">
        <v>5411</v>
      </c>
      <c r="AC178" s="96" t="s">
        <v>77</v>
      </c>
      <c r="AD178" s="61"/>
      <c r="AE178" s="22"/>
      <c r="AF178">
        <v>0</v>
      </c>
      <c r="AG178" t="s">
        <v>5411</v>
      </c>
      <c r="AH178" t="s">
        <v>5411</v>
      </c>
      <c r="AI178" s="66">
        <v>0</v>
      </c>
      <c r="AJ178" s="46"/>
      <c r="AK178" s="22"/>
      <c r="AL178" s="52">
        <f t="shared" si="28"/>
        <v>0</v>
      </c>
      <c r="AM178" s="52" t="e">
        <f t="shared" si="29"/>
        <v>#VALUE!</v>
      </c>
      <c r="AN178" s="52" t="e">
        <f t="shared" si="22"/>
        <v>#VALUE!</v>
      </c>
      <c r="AO178">
        <v>1.1100000000000001</v>
      </c>
      <c r="AP178" s="66">
        <v>1.1114317907444669</v>
      </c>
      <c r="AQ178" s="52">
        <f t="shared" si="30"/>
        <v>-1.4317907444667544E-3</v>
      </c>
    </row>
    <row r="179" spans="1:43" x14ac:dyDescent="0.25">
      <c r="A179" t="s">
        <v>5533</v>
      </c>
      <c r="B179" t="s">
        <v>2317</v>
      </c>
      <c r="D179">
        <v>1</v>
      </c>
      <c r="E179">
        <v>1</v>
      </c>
      <c r="F179">
        <v>1</v>
      </c>
      <c r="G179" s="13">
        <v>36118</v>
      </c>
      <c r="H179">
        <v>0</v>
      </c>
      <c r="I179" t="s">
        <v>5411</v>
      </c>
      <c r="J179" t="s">
        <v>5411</v>
      </c>
      <c r="K179" s="25">
        <v>0</v>
      </c>
      <c r="L179" s="46"/>
      <c r="M179" s="22"/>
      <c r="N179" s="52">
        <f t="shared" si="23"/>
        <v>0</v>
      </c>
      <c r="O179" s="52" t="e">
        <f t="shared" si="24"/>
        <v>#VALUE!</v>
      </c>
      <c r="P179" s="52" t="e">
        <f t="shared" si="25"/>
        <v>#VALUE!</v>
      </c>
      <c r="Q179">
        <v>0.7</v>
      </c>
      <c r="R179" t="s">
        <v>5411</v>
      </c>
      <c r="S179" t="s">
        <v>5411</v>
      </c>
      <c r="T179" s="66">
        <v>0.69643964899471333</v>
      </c>
      <c r="U179" s="46"/>
      <c r="V179" s="22"/>
      <c r="W179" s="52">
        <f t="shared" si="26"/>
        <v>3.5603510052866216E-3</v>
      </c>
      <c r="X179" s="52" t="e">
        <f t="shared" si="27"/>
        <v>#VALUE!</v>
      </c>
      <c r="Y179" s="52" t="e">
        <f t="shared" si="21"/>
        <v>#VALUE!</v>
      </c>
      <c r="Z179" t="s">
        <v>77</v>
      </c>
      <c r="AA179" t="s">
        <v>5411</v>
      </c>
      <c r="AB179" t="s">
        <v>5411</v>
      </c>
      <c r="AC179" s="96" t="s">
        <v>77</v>
      </c>
      <c r="AD179" s="61"/>
      <c r="AE179" s="22"/>
      <c r="AF179">
        <v>0</v>
      </c>
      <c r="AG179" t="s">
        <v>5411</v>
      </c>
      <c r="AH179" t="s">
        <v>5411</v>
      </c>
      <c r="AI179" s="66">
        <v>0</v>
      </c>
      <c r="AJ179" s="46"/>
      <c r="AK179" s="22"/>
      <c r="AL179" s="52">
        <f t="shared" si="28"/>
        <v>0</v>
      </c>
      <c r="AM179" s="52" t="e">
        <f t="shared" si="29"/>
        <v>#VALUE!</v>
      </c>
      <c r="AN179" s="52" t="e">
        <f t="shared" si="22"/>
        <v>#VALUE!</v>
      </c>
      <c r="AO179">
        <v>0.78</v>
      </c>
      <c r="AP179" s="66">
        <v>0.77918495382576836</v>
      </c>
      <c r="AQ179" s="52">
        <f t="shared" si="30"/>
        <v>8.1504617423167058E-4</v>
      </c>
    </row>
    <row r="180" spans="1:43" x14ac:dyDescent="0.25">
      <c r="A180" t="s">
        <v>5533</v>
      </c>
      <c r="B180" t="s">
        <v>2318</v>
      </c>
      <c r="D180">
        <v>1</v>
      </c>
      <c r="E180">
        <v>1</v>
      </c>
      <c r="F180">
        <v>1</v>
      </c>
      <c r="G180" s="13">
        <v>36118</v>
      </c>
      <c r="H180">
        <v>2.13</v>
      </c>
      <c r="I180" t="s">
        <v>5411</v>
      </c>
      <c r="J180" t="s">
        <v>5411</v>
      </c>
      <c r="K180" s="25">
        <v>2.1258115043657937</v>
      </c>
      <c r="L180" s="46"/>
      <c r="M180" s="22"/>
      <c r="N180" s="52">
        <f t="shared" si="23"/>
        <v>4.1884956342062019E-3</v>
      </c>
      <c r="O180" s="52" t="e">
        <f t="shared" si="24"/>
        <v>#VALUE!</v>
      </c>
      <c r="P180" s="52" t="e">
        <f t="shared" si="25"/>
        <v>#VALUE!</v>
      </c>
      <c r="Q180">
        <v>5.38</v>
      </c>
      <c r="R180" t="s">
        <v>5411</v>
      </c>
      <c r="S180" t="s">
        <v>5411</v>
      </c>
      <c r="T180" s="66">
        <v>5.3777611144437785</v>
      </c>
      <c r="U180" s="46"/>
      <c r="V180" s="22"/>
      <c r="W180" s="52">
        <f t="shared" si="26"/>
        <v>2.238885556221426E-3</v>
      </c>
      <c r="X180" s="52" t="e">
        <f t="shared" si="27"/>
        <v>#VALUE!</v>
      </c>
      <c r="Y180" s="52" t="e">
        <f t="shared" si="21"/>
        <v>#VALUE!</v>
      </c>
      <c r="Z180" t="s">
        <v>77</v>
      </c>
      <c r="AA180" t="s">
        <v>5411</v>
      </c>
      <c r="AB180" t="s">
        <v>5411</v>
      </c>
      <c r="AC180" s="96" t="s">
        <v>77</v>
      </c>
      <c r="AD180" s="61"/>
      <c r="AE180" s="22"/>
      <c r="AF180">
        <v>0</v>
      </c>
      <c r="AG180" t="s">
        <v>5411</v>
      </c>
      <c r="AH180" t="s">
        <v>5411</v>
      </c>
      <c r="AI180" s="66">
        <v>0</v>
      </c>
      <c r="AJ180" s="46"/>
      <c r="AK180" s="22"/>
      <c r="AL180" s="52">
        <f t="shared" si="28"/>
        <v>0</v>
      </c>
      <c r="AM180" s="52" t="e">
        <f t="shared" si="29"/>
        <v>#VALUE!</v>
      </c>
      <c r="AN180" s="52" t="e">
        <f t="shared" si="22"/>
        <v>#VALUE!</v>
      </c>
      <c r="AO180">
        <v>4.46</v>
      </c>
      <c r="AP180" s="66">
        <v>4.4563753915883488</v>
      </c>
      <c r="AQ180" s="52">
        <f t="shared" si="30"/>
        <v>3.6246084116511312E-3</v>
      </c>
    </row>
    <row r="181" spans="1:43" x14ac:dyDescent="0.25">
      <c r="A181" t="s">
        <v>5533</v>
      </c>
      <c r="B181" t="s">
        <v>2319</v>
      </c>
      <c r="D181">
        <v>1</v>
      </c>
      <c r="E181">
        <v>1</v>
      </c>
      <c r="F181">
        <v>1</v>
      </c>
      <c r="G181" s="13">
        <v>36118</v>
      </c>
      <c r="H181">
        <v>0.48</v>
      </c>
      <c r="I181" t="s">
        <v>5411</v>
      </c>
      <c r="J181" t="s">
        <v>5411</v>
      </c>
      <c r="K181" s="25">
        <v>0.4820327297616826</v>
      </c>
      <c r="L181" s="46"/>
      <c r="M181" s="22"/>
      <c r="N181" s="52">
        <f t="shared" si="23"/>
        <v>-2.0327297616826168E-3</v>
      </c>
      <c r="O181" s="52" t="e">
        <f t="shared" si="24"/>
        <v>#VALUE!</v>
      </c>
      <c r="P181" s="52" t="e">
        <f t="shared" si="25"/>
        <v>#VALUE!</v>
      </c>
      <c r="Q181">
        <v>0.88</v>
      </c>
      <c r="R181" t="s">
        <v>5411</v>
      </c>
      <c r="S181" t="s">
        <v>5411</v>
      </c>
      <c r="T181" s="66">
        <v>0.88430464812395004</v>
      </c>
      <c r="U181" s="46"/>
      <c r="V181" s="22"/>
      <c r="W181" s="52">
        <f t="shared" si="26"/>
        <v>-4.3046481239500389E-3</v>
      </c>
      <c r="X181" s="52" t="e">
        <f t="shared" si="27"/>
        <v>#VALUE!</v>
      </c>
      <c r="Y181" s="52" t="e">
        <f t="shared" si="21"/>
        <v>#VALUE!</v>
      </c>
      <c r="Z181" t="s">
        <v>77</v>
      </c>
      <c r="AA181" t="s">
        <v>5411</v>
      </c>
      <c r="AB181" t="s">
        <v>5411</v>
      </c>
      <c r="AC181" s="96" t="s">
        <v>77</v>
      </c>
      <c r="AD181" s="61"/>
      <c r="AE181" s="22"/>
      <c r="AF181">
        <v>0</v>
      </c>
      <c r="AG181" t="s">
        <v>5411</v>
      </c>
      <c r="AH181" t="s">
        <v>5411</v>
      </c>
      <c r="AI181" s="66">
        <v>0</v>
      </c>
      <c r="AJ181" s="46"/>
      <c r="AK181" s="22"/>
      <c r="AL181" s="52">
        <f t="shared" si="28"/>
        <v>0</v>
      </c>
      <c r="AM181" s="52" t="e">
        <f t="shared" si="29"/>
        <v>#VALUE!</v>
      </c>
      <c r="AN181" s="52" t="e">
        <f t="shared" si="22"/>
        <v>#VALUE!</v>
      </c>
      <c r="AO181">
        <v>1.45</v>
      </c>
      <c r="AP181" s="66">
        <v>1.4495660506502395</v>
      </c>
      <c r="AQ181" s="52">
        <f t="shared" si="30"/>
        <v>4.3394934976048738E-4</v>
      </c>
    </row>
    <row r="182" spans="1:43" x14ac:dyDescent="0.25">
      <c r="A182" t="s">
        <v>5533</v>
      </c>
      <c r="B182" t="s">
        <v>2320</v>
      </c>
      <c r="D182">
        <v>1</v>
      </c>
      <c r="E182">
        <v>1</v>
      </c>
      <c r="F182">
        <v>1</v>
      </c>
      <c r="G182" s="13">
        <v>36118</v>
      </c>
      <c r="H182">
        <v>0.28999999999999998</v>
      </c>
      <c r="I182" t="s">
        <v>5411</v>
      </c>
      <c r="J182" t="s">
        <v>5411</v>
      </c>
      <c r="K182" s="25">
        <v>0.28899999999999998</v>
      </c>
      <c r="L182" s="46"/>
      <c r="M182" s="22"/>
      <c r="N182" s="52">
        <f t="shared" si="23"/>
        <v>1.0000000000000009E-3</v>
      </c>
      <c r="O182" s="52" t="e">
        <f t="shared" si="24"/>
        <v>#VALUE!</v>
      </c>
      <c r="P182" s="52" t="e">
        <f t="shared" si="25"/>
        <v>#VALUE!</v>
      </c>
      <c r="Q182">
        <v>0.41</v>
      </c>
      <c r="R182" t="s">
        <v>5411</v>
      </c>
      <c r="S182" t="s">
        <v>5411</v>
      </c>
      <c r="T182" s="66">
        <v>0.41099999999999998</v>
      </c>
      <c r="U182" s="46"/>
      <c r="V182" s="22"/>
      <c r="W182" s="52">
        <f t="shared" si="26"/>
        <v>-1.0000000000000009E-3</v>
      </c>
      <c r="X182" s="52" t="e">
        <f t="shared" si="27"/>
        <v>#VALUE!</v>
      </c>
      <c r="Y182" s="52" t="e">
        <f t="shared" si="21"/>
        <v>#VALUE!</v>
      </c>
      <c r="Z182" t="s">
        <v>77</v>
      </c>
      <c r="AA182" t="s">
        <v>5411</v>
      </c>
      <c r="AB182" t="s">
        <v>5411</v>
      </c>
      <c r="AC182" s="96" t="s">
        <v>77</v>
      </c>
      <c r="AD182" s="61"/>
      <c r="AE182" s="22"/>
      <c r="AF182">
        <v>0</v>
      </c>
      <c r="AG182" t="s">
        <v>5411</v>
      </c>
      <c r="AH182" t="s">
        <v>5411</v>
      </c>
      <c r="AI182" s="66">
        <v>0</v>
      </c>
      <c r="AJ182" s="46"/>
      <c r="AK182" s="22"/>
      <c r="AL182" s="52">
        <f t="shared" si="28"/>
        <v>0</v>
      </c>
      <c r="AM182" s="52" t="e">
        <f t="shared" si="29"/>
        <v>#VALUE!</v>
      </c>
      <c r="AN182" s="52" t="e">
        <f t="shared" si="22"/>
        <v>#VALUE!</v>
      </c>
      <c r="AO182">
        <v>0.15</v>
      </c>
      <c r="AP182" s="66">
        <v>0.151</v>
      </c>
      <c r="AQ182" s="52">
        <f t="shared" si="30"/>
        <v>-1.0000000000000009E-3</v>
      </c>
    </row>
    <row r="183" spans="1:43" x14ac:dyDescent="0.25">
      <c r="A183" t="s">
        <v>5533</v>
      </c>
      <c r="B183" t="s">
        <v>2321</v>
      </c>
      <c r="D183">
        <v>1</v>
      </c>
      <c r="E183">
        <v>1</v>
      </c>
      <c r="F183">
        <v>1</v>
      </c>
      <c r="G183" s="13">
        <v>36118</v>
      </c>
      <c r="H183">
        <v>0.8</v>
      </c>
      <c r="I183" t="s">
        <v>5411</v>
      </c>
      <c r="J183" t="s">
        <v>5411</v>
      </c>
      <c r="K183" s="25">
        <v>0.80019820377825945</v>
      </c>
      <c r="L183" s="46"/>
      <c r="M183" s="22"/>
      <c r="N183" s="52">
        <f t="shared" si="23"/>
        <v>-1.9820377825940927E-4</v>
      </c>
      <c r="O183" s="52" t="e">
        <f t="shared" si="24"/>
        <v>#VALUE!</v>
      </c>
      <c r="P183" s="52" t="e">
        <f t="shared" si="25"/>
        <v>#VALUE!</v>
      </c>
      <c r="Q183">
        <v>0</v>
      </c>
      <c r="R183" t="s">
        <v>5411</v>
      </c>
      <c r="S183" t="s">
        <v>5411</v>
      </c>
      <c r="T183" s="66">
        <v>0</v>
      </c>
      <c r="U183" s="46"/>
      <c r="V183" s="22"/>
      <c r="W183" s="52">
        <f t="shared" si="26"/>
        <v>0</v>
      </c>
      <c r="X183" s="52" t="e">
        <f t="shared" si="27"/>
        <v>#VALUE!</v>
      </c>
      <c r="Y183" s="52" t="e">
        <f t="shared" si="21"/>
        <v>#VALUE!</v>
      </c>
      <c r="Z183" t="s">
        <v>77</v>
      </c>
      <c r="AA183" t="s">
        <v>5411</v>
      </c>
      <c r="AB183" t="s">
        <v>5411</v>
      </c>
      <c r="AC183" s="96" t="s">
        <v>77</v>
      </c>
      <c r="AD183" s="61"/>
      <c r="AE183" s="22"/>
      <c r="AF183">
        <v>0</v>
      </c>
      <c r="AG183" t="s">
        <v>5411</v>
      </c>
      <c r="AH183" t="s">
        <v>5411</v>
      </c>
      <c r="AI183" s="66">
        <v>0</v>
      </c>
      <c r="AJ183" s="46"/>
      <c r="AK183" s="22"/>
      <c r="AL183" s="52">
        <f t="shared" si="28"/>
        <v>0</v>
      </c>
      <c r="AM183" s="52" t="e">
        <f t="shared" si="29"/>
        <v>#VALUE!</v>
      </c>
      <c r="AN183" s="52" t="e">
        <f t="shared" si="22"/>
        <v>#VALUE!</v>
      </c>
      <c r="AO183">
        <v>3.27</v>
      </c>
      <c r="AP183" s="66">
        <v>3.2674759987612259</v>
      </c>
      <c r="AQ183" s="52">
        <f t="shared" si="30"/>
        <v>2.524001238774165E-3</v>
      </c>
    </row>
    <row r="184" spans="1:43" x14ac:dyDescent="0.25">
      <c r="A184" t="s">
        <v>5533</v>
      </c>
      <c r="B184" t="s">
        <v>2322</v>
      </c>
      <c r="D184">
        <v>1</v>
      </c>
      <c r="E184">
        <v>1</v>
      </c>
      <c r="F184">
        <v>1</v>
      </c>
      <c r="G184" s="13">
        <v>36118</v>
      </c>
      <c r="H184">
        <v>0</v>
      </c>
      <c r="I184" t="s">
        <v>5411</v>
      </c>
      <c r="J184" t="s">
        <v>5411</v>
      </c>
      <c r="K184" s="25">
        <v>0</v>
      </c>
      <c r="L184" s="46"/>
      <c r="M184" s="22"/>
      <c r="N184" s="52">
        <f t="shared" si="23"/>
        <v>0</v>
      </c>
      <c r="O184" s="52" t="e">
        <f t="shared" si="24"/>
        <v>#VALUE!</v>
      </c>
      <c r="P184" s="52" t="e">
        <f t="shared" si="25"/>
        <v>#VALUE!</v>
      </c>
      <c r="Q184">
        <v>0</v>
      </c>
      <c r="R184" t="s">
        <v>5411</v>
      </c>
      <c r="S184" t="s">
        <v>5411</v>
      </c>
      <c r="T184" s="66">
        <v>0</v>
      </c>
      <c r="U184" s="46"/>
      <c r="V184" s="22"/>
      <c r="W184" s="52">
        <f t="shared" si="26"/>
        <v>0</v>
      </c>
      <c r="X184" s="52" t="e">
        <f t="shared" si="27"/>
        <v>#VALUE!</v>
      </c>
      <c r="Y184" s="52" t="e">
        <f t="shared" si="21"/>
        <v>#VALUE!</v>
      </c>
      <c r="Z184" t="s">
        <v>77</v>
      </c>
      <c r="AA184" t="s">
        <v>5411</v>
      </c>
      <c r="AB184" t="s">
        <v>5411</v>
      </c>
      <c r="AC184" s="96" t="s">
        <v>77</v>
      </c>
      <c r="AD184" s="61"/>
      <c r="AE184" s="22"/>
      <c r="AF184">
        <v>0</v>
      </c>
      <c r="AG184" t="s">
        <v>5411</v>
      </c>
      <c r="AH184" t="s">
        <v>5411</v>
      </c>
      <c r="AI184" s="66">
        <v>0</v>
      </c>
      <c r="AJ184" s="46"/>
      <c r="AK184" s="22"/>
      <c r="AL184" s="52">
        <f t="shared" si="28"/>
        <v>0</v>
      </c>
      <c r="AM184" s="52" t="e">
        <f t="shared" si="29"/>
        <v>#VALUE!</v>
      </c>
      <c r="AN184" s="52" t="e">
        <f t="shared" si="22"/>
        <v>#VALUE!</v>
      </c>
      <c r="AO184">
        <v>0</v>
      </c>
      <c r="AP184" s="66">
        <v>0</v>
      </c>
      <c r="AQ184" s="52">
        <f t="shared" si="30"/>
        <v>0</v>
      </c>
    </row>
    <row r="185" spans="1:43" x14ac:dyDescent="0.25">
      <c r="A185" t="s">
        <v>5533</v>
      </c>
      <c r="B185" t="s">
        <v>2323</v>
      </c>
      <c r="D185">
        <v>1</v>
      </c>
      <c r="E185">
        <v>1</v>
      </c>
      <c r="F185">
        <v>1</v>
      </c>
      <c r="G185" s="13">
        <v>36118</v>
      </c>
      <c r="H185">
        <v>4.33</v>
      </c>
      <c r="I185" t="s">
        <v>5411</v>
      </c>
      <c r="J185" t="s">
        <v>5411</v>
      </c>
      <c r="K185" s="25">
        <v>4.3300447738386305</v>
      </c>
      <c r="L185" s="46"/>
      <c r="M185" s="22"/>
      <c r="N185" s="52">
        <f t="shared" si="23"/>
        <v>-4.4773838630440821E-5</v>
      </c>
      <c r="O185" s="52" t="e">
        <f t="shared" si="24"/>
        <v>#VALUE!</v>
      </c>
      <c r="P185" s="52" t="e">
        <f t="shared" si="25"/>
        <v>#VALUE!</v>
      </c>
      <c r="Q185">
        <v>1.77</v>
      </c>
      <c r="R185" t="s">
        <v>5411</v>
      </c>
      <c r="S185" t="s">
        <v>5411</v>
      </c>
      <c r="T185" s="66">
        <v>1.7711479217603912</v>
      </c>
      <c r="U185" s="46"/>
      <c r="V185" s="22"/>
      <c r="W185" s="52">
        <f t="shared" si="26"/>
        <v>-1.1479217603911351E-3</v>
      </c>
      <c r="X185" s="52" t="e">
        <f t="shared" si="27"/>
        <v>#VALUE!</v>
      </c>
      <c r="Y185" s="52" t="e">
        <f t="shared" si="21"/>
        <v>#VALUE!</v>
      </c>
      <c r="Z185" t="s">
        <v>77</v>
      </c>
      <c r="AA185" t="s">
        <v>5411</v>
      </c>
      <c r="AB185" t="s">
        <v>5411</v>
      </c>
      <c r="AC185" s="96" t="s">
        <v>77</v>
      </c>
      <c r="AD185" s="61"/>
      <c r="AE185" s="22"/>
      <c r="AF185">
        <v>0</v>
      </c>
      <c r="AG185" t="s">
        <v>5411</v>
      </c>
      <c r="AH185" t="s">
        <v>5411</v>
      </c>
      <c r="AI185" s="66">
        <v>0</v>
      </c>
      <c r="AJ185" s="46"/>
      <c r="AK185" s="22"/>
      <c r="AL185" s="52">
        <f t="shared" si="28"/>
        <v>0</v>
      </c>
      <c r="AM185" s="52" t="e">
        <f t="shared" si="29"/>
        <v>#VALUE!</v>
      </c>
      <c r="AN185" s="52" t="e">
        <f t="shared" si="22"/>
        <v>#VALUE!</v>
      </c>
      <c r="AO185">
        <v>0.82</v>
      </c>
      <c r="AP185" s="66">
        <v>0.82378973105134479</v>
      </c>
      <c r="AQ185" s="52">
        <f t="shared" si="30"/>
        <v>-3.7897310513448357E-3</v>
      </c>
    </row>
    <row r="186" spans="1:43" x14ac:dyDescent="0.25">
      <c r="A186" t="s">
        <v>5533</v>
      </c>
      <c r="B186" t="s">
        <v>2324</v>
      </c>
      <c r="D186">
        <v>1</v>
      </c>
      <c r="E186">
        <v>1</v>
      </c>
      <c r="F186">
        <v>1</v>
      </c>
      <c r="G186" s="13">
        <v>36118</v>
      </c>
      <c r="H186">
        <v>2.92</v>
      </c>
      <c r="I186" t="s">
        <v>5411</v>
      </c>
      <c r="J186" t="s">
        <v>5411</v>
      </c>
      <c r="K186" s="66">
        <v>2.9146441244239631</v>
      </c>
      <c r="L186" s="46"/>
      <c r="M186" s="22"/>
      <c r="N186" s="52">
        <f t="shared" si="23"/>
        <v>5.3558755760367838E-3</v>
      </c>
      <c r="O186" s="52" t="e">
        <f t="shared" si="24"/>
        <v>#VALUE!</v>
      </c>
      <c r="P186" s="52" t="e">
        <f t="shared" si="25"/>
        <v>#VALUE!</v>
      </c>
      <c r="Q186">
        <v>48.93</v>
      </c>
      <c r="R186" t="s">
        <v>5411</v>
      </c>
      <c r="S186" t="s">
        <v>5411</v>
      </c>
      <c r="T186" s="66">
        <v>48.931948041474655</v>
      </c>
      <c r="U186" s="46"/>
      <c r="V186" s="22"/>
      <c r="W186" s="52">
        <f t="shared" si="26"/>
        <v>-1.9480414746553265E-3</v>
      </c>
      <c r="X186" s="52" t="e">
        <f t="shared" si="27"/>
        <v>#VALUE!</v>
      </c>
      <c r="Y186" s="52" t="e">
        <f t="shared" si="21"/>
        <v>#VALUE!</v>
      </c>
      <c r="Z186" t="s">
        <v>77</v>
      </c>
      <c r="AA186" t="s">
        <v>5411</v>
      </c>
      <c r="AB186" t="s">
        <v>5411</v>
      </c>
      <c r="AC186" s="96" t="s">
        <v>77</v>
      </c>
      <c r="AD186" s="61"/>
      <c r="AE186" s="22"/>
      <c r="AF186">
        <v>0</v>
      </c>
      <c r="AG186" t="s">
        <v>5411</v>
      </c>
      <c r="AH186" t="s">
        <v>5411</v>
      </c>
      <c r="AI186" s="66">
        <v>0</v>
      </c>
      <c r="AJ186" s="46"/>
      <c r="AK186" s="22"/>
      <c r="AL186" s="52">
        <f t="shared" si="28"/>
        <v>0</v>
      </c>
      <c r="AM186" s="52" t="e">
        <f t="shared" si="29"/>
        <v>#VALUE!</v>
      </c>
      <c r="AN186" s="52" t="e">
        <f t="shared" si="22"/>
        <v>#VALUE!</v>
      </c>
      <c r="AO186">
        <v>2.63</v>
      </c>
      <c r="AP186" s="66">
        <v>2.6245610599078337</v>
      </c>
      <c r="AQ186" s="52">
        <f t="shared" si="30"/>
        <v>5.4389400921661668E-3</v>
      </c>
    </row>
    <row r="187" spans="1:43" x14ac:dyDescent="0.25">
      <c r="A187" t="s">
        <v>5533</v>
      </c>
      <c r="B187" t="s">
        <v>2325</v>
      </c>
      <c r="D187">
        <v>1</v>
      </c>
      <c r="E187">
        <v>1</v>
      </c>
      <c r="F187">
        <v>1</v>
      </c>
      <c r="G187" s="13">
        <v>36118</v>
      </c>
      <c r="H187">
        <v>0.91</v>
      </c>
      <c r="I187" t="s">
        <v>5411</v>
      </c>
      <c r="J187" t="s">
        <v>5411</v>
      </c>
      <c r="K187" s="25">
        <v>0.90641476028230727</v>
      </c>
      <c r="L187" s="46"/>
      <c r="M187" s="22"/>
      <c r="N187" s="52">
        <f t="shared" si="23"/>
        <v>3.5852397176927564E-3</v>
      </c>
      <c r="O187" s="52" t="e">
        <f t="shared" si="24"/>
        <v>#VALUE!</v>
      </c>
      <c r="P187" s="52" t="e">
        <f t="shared" si="25"/>
        <v>#VALUE!</v>
      </c>
      <c r="Q187">
        <v>3.37</v>
      </c>
      <c r="R187" t="s">
        <v>5411</v>
      </c>
      <c r="S187" t="s">
        <v>5411</v>
      </c>
      <c r="T187" s="66">
        <v>3.369181552689219</v>
      </c>
      <c r="U187" s="46"/>
      <c r="V187" s="22"/>
      <c r="W187" s="52">
        <f t="shared" si="26"/>
        <v>8.1844731078106747E-4</v>
      </c>
      <c r="X187" s="52" t="e">
        <f t="shared" si="27"/>
        <v>#VALUE!</v>
      </c>
      <c r="Y187" s="52" t="e">
        <f t="shared" si="21"/>
        <v>#VALUE!</v>
      </c>
      <c r="Z187" t="s">
        <v>77</v>
      </c>
      <c r="AA187" t="s">
        <v>5411</v>
      </c>
      <c r="AB187" t="s">
        <v>5411</v>
      </c>
      <c r="AC187" s="96" t="s">
        <v>77</v>
      </c>
      <c r="AD187" s="61"/>
      <c r="AE187" s="22"/>
      <c r="AF187">
        <v>0</v>
      </c>
      <c r="AG187" t="s">
        <v>5411</v>
      </c>
      <c r="AH187" t="s">
        <v>5411</v>
      </c>
      <c r="AI187" s="66">
        <v>0</v>
      </c>
      <c r="AJ187" s="46"/>
      <c r="AK187" s="22"/>
      <c r="AL187" s="52">
        <f t="shared" si="28"/>
        <v>0</v>
      </c>
      <c r="AM187" s="52" t="e">
        <f t="shared" si="29"/>
        <v>#VALUE!</v>
      </c>
      <c r="AN187" s="52" t="e">
        <f t="shared" si="22"/>
        <v>#VALUE!</v>
      </c>
      <c r="AO187">
        <v>2.68</v>
      </c>
      <c r="AP187" s="66">
        <v>2.6784410440496478</v>
      </c>
      <c r="AQ187" s="52">
        <f t="shared" si="30"/>
        <v>1.5589559503523809E-3</v>
      </c>
    </row>
    <row r="188" spans="1:43" x14ac:dyDescent="0.25">
      <c r="A188" t="s">
        <v>5533</v>
      </c>
      <c r="B188" t="s">
        <v>2326</v>
      </c>
      <c r="D188">
        <v>1</v>
      </c>
      <c r="E188">
        <v>1</v>
      </c>
      <c r="F188">
        <v>1</v>
      </c>
      <c r="G188" s="13">
        <v>36118</v>
      </c>
      <c r="H188">
        <v>1.56</v>
      </c>
      <c r="I188" t="s">
        <v>5411</v>
      </c>
      <c r="J188" t="s">
        <v>5411</v>
      </c>
      <c r="K188" s="25">
        <v>1.5605754871608084</v>
      </c>
      <c r="L188" s="46"/>
      <c r="M188" s="22"/>
      <c r="N188" s="52">
        <f t="shared" si="23"/>
        <v>-5.7548716080835227E-4</v>
      </c>
      <c r="O188" s="52" t="e">
        <f t="shared" si="24"/>
        <v>#VALUE!</v>
      </c>
      <c r="P188" s="52" t="e">
        <f t="shared" si="25"/>
        <v>#VALUE!</v>
      </c>
      <c r="Q188">
        <v>5.44</v>
      </c>
      <c r="R188" t="s">
        <v>5411</v>
      </c>
      <c r="S188" t="s">
        <v>5411</v>
      </c>
      <c r="T188" s="66">
        <v>5.4376302130759422</v>
      </c>
      <c r="U188" s="46"/>
      <c r="V188" s="22"/>
      <c r="W188" s="52">
        <f t="shared" si="26"/>
        <v>2.3697869240582037E-3</v>
      </c>
      <c r="X188" s="52" t="e">
        <f t="shared" si="27"/>
        <v>#VALUE!</v>
      </c>
      <c r="Y188" s="52" t="e">
        <f t="shared" si="21"/>
        <v>#VALUE!</v>
      </c>
      <c r="Z188" t="s">
        <v>77</v>
      </c>
      <c r="AA188" t="s">
        <v>5411</v>
      </c>
      <c r="AB188" t="s">
        <v>5411</v>
      </c>
      <c r="AC188" s="96" t="s">
        <v>77</v>
      </c>
      <c r="AD188" s="61"/>
      <c r="AE188" s="22"/>
      <c r="AF188">
        <v>0</v>
      </c>
      <c r="AG188" t="s">
        <v>5411</v>
      </c>
      <c r="AH188" t="s">
        <v>5411</v>
      </c>
      <c r="AI188" s="66">
        <v>0</v>
      </c>
      <c r="AJ188" s="46"/>
      <c r="AK188" s="22"/>
      <c r="AL188" s="52">
        <f t="shared" si="28"/>
        <v>0</v>
      </c>
      <c r="AM188" s="52" t="e">
        <f t="shared" si="29"/>
        <v>#VALUE!</v>
      </c>
      <c r="AN188" s="52" t="e">
        <f t="shared" si="22"/>
        <v>#VALUE!</v>
      </c>
      <c r="AO188">
        <v>1.1000000000000001</v>
      </c>
      <c r="AP188" s="66">
        <v>1.0972796394099436</v>
      </c>
      <c r="AQ188" s="52">
        <f t="shared" si="30"/>
        <v>2.7203605900565364E-3</v>
      </c>
    </row>
    <row r="189" spans="1:43" x14ac:dyDescent="0.25">
      <c r="A189" t="s">
        <v>5533</v>
      </c>
      <c r="B189" t="s">
        <v>2327</v>
      </c>
      <c r="D189">
        <v>1</v>
      </c>
      <c r="E189">
        <v>1</v>
      </c>
      <c r="F189">
        <v>1</v>
      </c>
      <c r="G189" s="13">
        <v>36118</v>
      </c>
      <c r="H189">
        <v>1.61</v>
      </c>
      <c r="I189" t="s">
        <v>5411</v>
      </c>
      <c r="J189" t="s">
        <v>5411</v>
      </c>
      <c r="K189" s="25">
        <v>1.6120978028388102</v>
      </c>
      <c r="L189" s="46"/>
      <c r="M189" s="22"/>
      <c r="N189" s="52">
        <f t="shared" si="23"/>
        <v>-2.0978028388101144E-3</v>
      </c>
      <c r="O189" s="52" t="e">
        <f t="shared" si="24"/>
        <v>#VALUE!</v>
      </c>
      <c r="P189" s="52" t="e">
        <f t="shared" si="25"/>
        <v>#VALUE!</v>
      </c>
      <c r="Q189">
        <v>0.53</v>
      </c>
      <c r="R189" t="s">
        <v>5411</v>
      </c>
      <c r="S189" t="s">
        <v>5411</v>
      </c>
      <c r="T189" s="66">
        <v>0.5301818977250633</v>
      </c>
      <c r="U189" s="46"/>
      <c r="V189" s="22"/>
      <c r="W189" s="52">
        <f t="shared" si="26"/>
        <v>-1.8189772506327362E-4</v>
      </c>
      <c r="X189" s="52" t="e">
        <f t="shared" si="27"/>
        <v>#VALUE!</v>
      </c>
      <c r="Y189" s="52" t="e">
        <f t="shared" si="21"/>
        <v>#VALUE!</v>
      </c>
      <c r="Z189" t="s">
        <v>77</v>
      </c>
      <c r="AA189" t="s">
        <v>5411</v>
      </c>
      <c r="AB189" t="s">
        <v>5411</v>
      </c>
      <c r="AC189" s="96" t="s">
        <v>77</v>
      </c>
      <c r="AD189" s="61"/>
      <c r="AE189" s="22"/>
      <c r="AF189">
        <v>0</v>
      </c>
      <c r="AG189" t="s">
        <v>5411</v>
      </c>
      <c r="AH189" t="s">
        <v>5411</v>
      </c>
      <c r="AI189" s="66">
        <v>0</v>
      </c>
      <c r="AJ189" s="46"/>
      <c r="AK189" s="22"/>
      <c r="AL189" s="52">
        <f t="shared" si="28"/>
        <v>0</v>
      </c>
      <c r="AM189" s="52" t="e">
        <f t="shared" si="29"/>
        <v>#VALUE!</v>
      </c>
      <c r="AN189" s="52" t="e">
        <f t="shared" si="22"/>
        <v>#VALUE!</v>
      </c>
      <c r="AO189">
        <v>2.2999999999999998</v>
      </c>
      <c r="AP189" s="66">
        <v>2.2974548901419412</v>
      </c>
      <c r="AQ189" s="52">
        <f t="shared" si="30"/>
        <v>2.5451098580586695E-3</v>
      </c>
    </row>
    <row r="190" spans="1:43" x14ac:dyDescent="0.25">
      <c r="A190" t="s">
        <v>5533</v>
      </c>
      <c r="B190" t="s">
        <v>2328</v>
      </c>
      <c r="D190">
        <v>1</v>
      </c>
      <c r="E190">
        <v>1</v>
      </c>
      <c r="F190">
        <v>1</v>
      </c>
      <c r="G190" s="13">
        <v>36118</v>
      </c>
      <c r="H190">
        <v>1.85</v>
      </c>
      <c r="I190" t="s">
        <v>5411</v>
      </c>
      <c r="J190" t="s">
        <v>5411</v>
      </c>
      <c r="K190" s="25">
        <v>1.8485475407328085</v>
      </c>
      <c r="L190" s="46"/>
      <c r="M190" s="22"/>
      <c r="N190" s="52">
        <f t="shared" si="23"/>
        <v>1.4524592671916192E-3</v>
      </c>
      <c r="O190" s="52" t="e">
        <f t="shared" si="24"/>
        <v>#VALUE!</v>
      </c>
      <c r="P190" s="52" t="e">
        <f t="shared" si="25"/>
        <v>#VALUE!</v>
      </c>
      <c r="Q190">
        <v>0</v>
      </c>
      <c r="R190" t="s">
        <v>5411</v>
      </c>
      <c r="S190" t="s">
        <v>5411</v>
      </c>
      <c r="T190" s="66">
        <v>0</v>
      </c>
      <c r="U190" s="46"/>
      <c r="V190" s="22"/>
      <c r="W190" s="52">
        <f t="shared" si="26"/>
        <v>0</v>
      </c>
      <c r="X190" s="52" t="e">
        <f t="shared" si="27"/>
        <v>#VALUE!</v>
      </c>
      <c r="Y190" s="52" t="e">
        <f t="shared" si="21"/>
        <v>#VALUE!</v>
      </c>
      <c r="Z190" t="s">
        <v>77</v>
      </c>
      <c r="AA190" t="s">
        <v>5411</v>
      </c>
      <c r="AB190" t="s">
        <v>5411</v>
      </c>
      <c r="AC190" s="96" t="s">
        <v>77</v>
      </c>
      <c r="AD190" s="61"/>
      <c r="AE190" s="22"/>
      <c r="AF190">
        <v>0</v>
      </c>
      <c r="AG190" t="s">
        <v>5411</v>
      </c>
      <c r="AH190" t="s">
        <v>5411</v>
      </c>
      <c r="AI190" s="66">
        <v>0</v>
      </c>
      <c r="AJ190" s="46"/>
      <c r="AK190" s="22"/>
      <c r="AL190" s="52">
        <f t="shared" si="28"/>
        <v>0</v>
      </c>
      <c r="AM190" s="52" t="e">
        <f t="shared" si="29"/>
        <v>#VALUE!</v>
      </c>
      <c r="AN190" s="52" t="e">
        <f t="shared" si="22"/>
        <v>#VALUE!</v>
      </c>
      <c r="AO190">
        <v>2.61</v>
      </c>
      <c r="AP190" s="66">
        <v>2.6052629082842502</v>
      </c>
      <c r="AQ190" s="52">
        <f t="shared" si="30"/>
        <v>4.7370917157496528E-3</v>
      </c>
    </row>
    <row r="191" spans="1:43" x14ac:dyDescent="0.25">
      <c r="A191" t="s">
        <v>5533</v>
      </c>
      <c r="B191" t="s">
        <v>2329</v>
      </c>
      <c r="D191">
        <v>1</v>
      </c>
      <c r="E191">
        <v>1</v>
      </c>
      <c r="F191">
        <v>1</v>
      </c>
      <c r="G191" s="13">
        <v>36118</v>
      </c>
      <c r="H191">
        <v>0</v>
      </c>
      <c r="I191" t="s">
        <v>5411</v>
      </c>
      <c r="J191" t="s">
        <v>5411</v>
      </c>
      <c r="K191" s="66">
        <v>0</v>
      </c>
      <c r="L191" s="46"/>
      <c r="M191" s="22"/>
      <c r="N191" s="52">
        <f t="shared" si="23"/>
        <v>0</v>
      </c>
      <c r="O191" s="52" t="e">
        <f t="shared" si="24"/>
        <v>#VALUE!</v>
      </c>
      <c r="P191" s="52" t="e">
        <f t="shared" si="25"/>
        <v>#VALUE!</v>
      </c>
      <c r="Q191">
        <v>0</v>
      </c>
      <c r="R191" t="s">
        <v>5411</v>
      </c>
      <c r="S191" t="s">
        <v>5411</v>
      </c>
      <c r="T191" s="66">
        <v>0</v>
      </c>
      <c r="U191" s="46"/>
      <c r="V191" s="22"/>
      <c r="W191" s="52">
        <f t="shared" si="26"/>
        <v>0</v>
      </c>
      <c r="X191" s="52" t="e">
        <f t="shared" si="27"/>
        <v>#VALUE!</v>
      </c>
      <c r="Y191" s="52" t="e">
        <f t="shared" si="21"/>
        <v>#VALUE!</v>
      </c>
      <c r="Z191" t="s">
        <v>77</v>
      </c>
      <c r="AA191" t="s">
        <v>5411</v>
      </c>
      <c r="AB191" t="s">
        <v>5411</v>
      </c>
      <c r="AC191" s="96" t="s">
        <v>77</v>
      </c>
      <c r="AD191" s="61"/>
      <c r="AE191" s="22"/>
      <c r="AF191">
        <v>0</v>
      </c>
      <c r="AG191" t="s">
        <v>5411</v>
      </c>
      <c r="AH191" t="s">
        <v>5411</v>
      </c>
      <c r="AI191" s="66">
        <v>0</v>
      </c>
      <c r="AJ191" s="46"/>
      <c r="AK191" s="22"/>
      <c r="AL191" s="52">
        <f t="shared" si="28"/>
        <v>0</v>
      </c>
      <c r="AM191" s="52" t="e">
        <f t="shared" si="29"/>
        <v>#VALUE!</v>
      </c>
      <c r="AN191" s="52" t="e">
        <f t="shared" si="22"/>
        <v>#VALUE!</v>
      </c>
      <c r="AO191">
        <v>0</v>
      </c>
      <c r="AP191" s="66">
        <v>0</v>
      </c>
      <c r="AQ191" s="52">
        <f t="shared" si="30"/>
        <v>0</v>
      </c>
    </row>
    <row r="192" spans="1:43" x14ac:dyDescent="0.25">
      <c r="A192" t="s">
        <v>5533</v>
      </c>
      <c r="B192" t="s">
        <v>2330</v>
      </c>
      <c r="D192">
        <v>1</v>
      </c>
      <c r="E192">
        <v>1</v>
      </c>
      <c r="F192">
        <v>1</v>
      </c>
      <c r="G192" s="13">
        <v>36118</v>
      </c>
      <c r="H192">
        <v>0.59</v>
      </c>
      <c r="I192" t="s">
        <v>5411</v>
      </c>
      <c r="J192" t="s">
        <v>5411</v>
      </c>
      <c r="K192" s="25">
        <v>0.58896485145605804</v>
      </c>
      <c r="L192" s="46"/>
      <c r="M192" s="22"/>
      <c r="N192" s="52">
        <f t="shared" si="23"/>
        <v>1.0351485439419328E-3</v>
      </c>
      <c r="O192" s="52" t="e">
        <f t="shared" si="24"/>
        <v>#VALUE!</v>
      </c>
      <c r="P192" s="52" t="e">
        <f t="shared" si="25"/>
        <v>#VALUE!</v>
      </c>
      <c r="Q192">
        <v>7.09</v>
      </c>
      <c r="R192" t="s">
        <v>5411</v>
      </c>
      <c r="S192" t="s">
        <v>5411</v>
      </c>
      <c r="T192" s="66">
        <v>7.0908706127280201</v>
      </c>
      <c r="U192" s="46"/>
      <c r="V192" s="22"/>
      <c r="W192" s="52">
        <f t="shared" si="26"/>
        <v>-8.7061272802024803E-4</v>
      </c>
      <c r="X192" s="52" t="e">
        <f t="shared" si="27"/>
        <v>#VALUE!</v>
      </c>
      <c r="Y192" s="52" t="e">
        <f t="shared" si="21"/>
        <v>#VALUE!</v>
      </c>
      <c r="Z192" t="s">
        <v>77</v>
      </c>
      <c r="AA192" t="s">
        <v>5411</v>
      </c>
      <c r="AB192" t="s">
        <v>5411</v>
      </c>
      <c r="AC192" s="96" t="s">
        <v>77</v>
      </c>
      <c r="AD192" s="61"/>
      <c r="AE192" s="22"/>
      <c r="AF192">
        <v>0</v>
      </c>
      <c r="AG192" t="s">
        <v>5411</v>
      </c>
      <c r="AH192" t="s">
        <v>5411</v>
      </c>
      <c r="AI192" s="66">
        <v>0</v>
      </c>
      <c r="AJ192" s="46"/>
      <c r="AK192" s="22"/>
      <c r="AL192" s="52">
        <f t="shared" si="28"/>
        <v>0</v>
      </c>
      <c r="AM192" s="52" t="e">
        <f t="shared" si="29"/>
        <v>#VALUE!</v>
      </c>
      <c r="AN192" s="52" t="e">
        <f t="shared" si="22"/>
        <v>#VALUE!</v>
      </c>
      <c r="AO192">
        <v>8.67</v>
      </c>
      <c r="AP192" s="66">
        <v>8.6714260050536005</v>
      </c>
      <c r="AQ192" s="52">
        <f t="shared" si="30"/>
        <v>-1.4260050536005764E-3</v>
      </c>
    </row>
    <row r="193" spans="1:43" x14ac:dyDescent="0.25">
      <c r="A193" t="s">
        <v>5533</v>
      </c>
      <c r="B193" t="s">
        <v>2331</v>
      </c>
      <c r="D193">
        <v>1</v>
      </c>
      <c r="E193">
        <v>1</v>
      </c>
      <c r="F193">
        <v>1</v>
      </c>
      <c r="G193" s="13">
        <v>36118</v>
      </c>
      <c r="H193">
        <v>0.73</v>
      </c>
      <c r="I193" t="s">
        <v>5411</v>
      </c>
      <c r="J193" t="s">
        <v>5411</v>
      </c>
      <c r="K193" s="25">
        <v>0.72521152641898756</v>
      </c>
      <c r="L193" s="46"/>
      <c r="M193" s="22"/>
      <c r="N193" s="52">
        <f t="shared" si="23"/>
        <v>4.7884735810124202E-3</v>
      </c>
      <c r="O193" s="52" t="e">
        <f t="shared" si="24"/>
        <v>#VALUE!</v>
      </c>
      <c r="P193" s="52" t="e">
        <f t="shared" si="25"/>
        <v>#VALUE!</v>
      </c>
      <c r="Q193">
        <v>20.78</v>
      </c>
      <c r="R193" t="s">
        <v>5411</v>
      </c>
      <c r="S193" t="s">
        <v>5411</v>
      </c>
      <c r="T193" s="66">
        <v>20.77888677870056</v>
      </c>
      <c r="U193" s="46"/>
      <c r="V193" s="22"/>
      <c r="W193" s="52">
        <f t="shared" si="26"/>
        <v>1.1132212994411361E-3</v>
      </c>
      <c r="X193" s="52" t="e">
        <f t="shared" si="27"/>
        <v>#VALUE!</v>
      </c>
      <c r="Y193" s="52" t="e">
        <f t="shared" si="21"/>
        <v>#VALUE!</v>
      </c>
      <c r="Z193" t="s">
        <v>77</v>
      </c>
      <c r="AA193" t="s">
        <v>5411</v>
      </c>
      <c r="AB193" t="s">
        <v>5411</v>
      </c>
      <c r="AC193" s="96" t="s">
        <v>77</v>
      </c>
      <c r="AD193" s="61"/>
      <c r="AE193" s="22"/>
      <c r="AF193">
        <v>0</v>
      </c>
      <c r="AG193" t="s">
        <v>5411</v>
      </c>
      <c r="AH193" t="s">
        <v>5411</v>
      </c>
      <c r="AI193" s="66">
        <v>0</v>
      </c>
      <c r="AJ193" s="46"/>
      <c r="AK193" s="22"/>
      <c r="AL193" s="52">
        <f t="shared" si="28"/>
        <v>0</v>
      </c>
      <c r="AM193" s="52" t="e">
        <f t="shared" si="29"/>
        <v>#VALUE!</v>
      </c>
      <c r="AN193" s="52" t="e">
        <f t="shared" si="22"/>
        <v>#VALUE!</v>
      </c>
      <c r="AO193">
        <v>5.0599999999999996</v>
      </c>
      <c r="AP193" s="66">
        <v>5.0629674266766589</v>
      </c>
      <c r="AQ193" s="52">
        <f t="shared" si="30"/>
        <v>-2.9674266766592794E-3</v>
      </c>
    </row>
    <row r="194" spans="1:43" x14ac:dyDescent="0.25">
      <c r="A194" t="s">
        <v>5533</v>
      </c>
      <c r="B194" t="s">
        <v>2332</v>
      </c>
      <c r="D194">
        <v>1</v>
      </c>
      <c r="E194">
        <v>1</v>
      </c>
      <c r="F194">
        <v>1</v>
      </c>
      <c r="G194" s="13">
        <v>36118</v>
      </c>
      <c r="H194">
        <v>2.73</v>
      </c>
      <c r="I194" t="s">
        <v>5411</v>
      </c>
      <c r="J194" t="s">
        <v>5411</v>
      </c>
      <c r="K194" s="25">
        <v>2.7271261206371311</v>
      </c>
      <c r="L194" s="46"/>
      <c r="M194" s="22"/>
      <c r="N194" s="52">
        <f t="shared" si="23"/>
        <v>2.8738793628688697E-3</v>
      </c>
      <c r="O194" s="52" t="e">
        <f t="shared" si="24"/>
        <v>#VALUE!</v>
      </c>
      <c r="P194" s="52" t="e">
        <f t="shared" si="25"/>
        <v>#VALUE!</v>
      </c>
      <c r="Q194">
        <v>19.190000000000001</v>
      </c>
      <c r="R194" t="s">
        <v>5411</v>
      </c>
      <c r="S194" t="s">
        <v>5411</v>
      </c>
      <c r="T194" s="66">
        <v>19.187916789973016</v>
      </c>
      <c r="U194" s="46"/>
      <c r="V194" s="22"/>
      <c r="W194" s="52">
        <f t="shared" si="26"/>
        <v>2.0832100269849718E-3</v>
      </c>
      <c r="X194" s="52" t="e">
        <f t="shared" si="27"/>
        <v>#VALUE!</v>
      </c>
      <c r="Y194" s="52" t="e">
        <f t="shared" si="21"/>
        <v>#VALUE!</v>
      </c>
      <c r="Z194" t="s">
        <v>77</v>
      </c>
      <c r="AA194" t="s">
        <v>5411</v>
      </c>
      <c r="AB194" t="s">
        <v>5411</v>
      </c>
      <c r="AC194" s="96" t="s">
        <v>77</v>
      </c>
      <c r="AD194" s="61"/>
      <c r="AE194" s="22"/>
      <c r="AF194">
        <v>0</v>
      </c>
      <c r="AG194" t="s">
        <v>5411</v>
      </c>
      <c r="AH194" t="s">
        <v>5411</v>
      </c>
      <c r="AI194" s="66">
        <v>0</v>
      </c>
      <c r="AJ194" s="46"/>
      <c r="AK194" s="22"/>
      <c r="AL194" s="52">
        <f t="shared" si="28"/>
        <v>0</v>
      </c>
      <c r="AM194" s="52" t="e">
        <f t="shared" si="29"/>
        <v>#VALUE!</v>
      </c>
      <c r="AN194" s="52" t="e">
        <f t="shared" si="22"/>
        <v>#VALUE!</v>
      </c>
      <c r="AO194">
        <v>3.32</v>
      </c>
      <c r="AP194" s="66">
        <v>3.3242419705805553</v>
      </c>
      <c r="AQ194" s="52">
        <f t="shared" si="30"/>
        <v>-4.2419705805554209E-3</v>
      </c>
    </row>
    <row r="195" spans="1:43" x14ac:dyDescent="0.25">
      <c r="A195" t="s">
        <v>5533</v>
      </c>
      <c r="B195" t="s">
        <v>2333</v>
      </c>
      <c r="D195">
        <v>1</v>
      </c>
      <c r="E195">
        <v>1</v>
      </c>
      <c r="F195">
        <v>1</v>
      </c>
      <c r="G195" s="13">
        <v>36118</v>
      </c>
      <c r="H195">
        <v>2.52</v>
      </c>
      <c r="I195" t="s">
        <v>5411</v>
      </c>
      <c r="J195" t="s">
        <v>5411</v>
      </c>
      <c r="K195" s="25">
        <v>2.5214990372371813</v>
      </c>
      <c r="L195" s="46"/>
      <c r="M195" s="22"/>
      <c r="N195" s="52">
        <f t="shared" si="23"/>
        <v>-1.4990372371812555E-3</v>
      </c>
      <c r="O195" s="52" t="e">
        <f t="shared" si="24"/>
        <v>#VALUE!</v>
      </c>
      <c r="P195" s="52" t="e">
        <f t="shared" si="25"/>
        <v>#VALUE!</v>
      </c>
      <c r="Q195">
        <v>2.95</v>
      </c>
      <c r="R195" t="s">
        <v>5411</v>
      </c>
      <c r="S195" t="s">
        <v>5411</v>
      </c>
      <c r="T195" s="66">
        <v>2.9464257430354976</v>
      </c>
      <c r="U195" s="46"/>
      <c r="V195" s="22"/>
      <c r="W195" s="52">
        <f t="shared" si="26"/>
        <v>3.5742569645025313E-3</v>
      </c>
      <c r="X195" s="52" t="e">
        <f t="shared" si="27"/>
        <v>#VALUE!</v>
      </c>
      <c r="Y195" s="52" t="e">
        <f t="shared" si="21"/>
        <v>#VALUE!</v>
      </c>
      <c r="Z195" t="s">
        <v>77</v>
      </c>
      <c r="AA195" t="s">
        <v>5411</v>
      </c>
      <c r="AB195" t="s">
        <v>5411</v>
      </c>
      <c r="AC195" s="96" t="s">
        <v>77</v>
      </c>
      <c r="AD195" s="61"/>
      <c r="AE195" s="22"/>
      <c r="AF195">
        <v>0</v>
      </c>
      <c r="AG195" t="s">
        <v>5411</v>
      </c>
      <c r="AH195" t="s">
        <v>5411</v>
      </c>
      <c r="AI195" s="66">
        <v>0</v>
      </c>
      <c r="AJ195" s="46"/>
      <c r="AK195" s="22"/>
      <c r="AL195" s="52">
        <f t="shared" si="28"/>
        <v>0</v>
      </c>
      <c r="AM195" s="52" t="e">
        <f t="shared" si="29"/>
        <v>#VALUE!</v>
      </c>
      <c r="AN195" s="52" t="e">
        <f t="shared" si="22"/>
        <v>#VALUE!</v>
      </c>
      <c r="AO195">
        <v>2.37</v>
      </c>
      <c r="AP195" s="66">
        <v>2.3731755644585233</v>
      </c>
      <c r="AQ195" s="52">
        <f t="shared" si="30"/>
        <v>-3.1755644585231835E-3</v>
      </c>
    </row>
    <row r="196" spans="1:43" x14ac:dyDescent="0.25">
      <c r="A196" t="s">
        <v>5533</v>
      </c>
      <c r="B196" t="s">
        <v>2334</v>
      </c>
      <c r="D196">
        <v>1</v>
      </c>
      <c r="E196">
        <v>1</v>
      </c>
      <c r="F196">
        <v>1</v>
      </c>
      <c r="G196" s="13">
        <v>36118</v>
      </c>
      <c r="H196">
        <v>0.34</v>
      </c>
      <c r="I196" t="s">
        <v>5411</v>
      </c>
      <c r="J196" t="s">
        <v>5411</v>
      </c>
      <c r="K196" s="25">
        <v>0.34200000000000003</v>
      </c>
      <c r="L196" s="46"/>
      <c r="M196" s="22"/>
      <c r="N196" s="52">
        <f t="shared" si="23"/>
        <v>-2.0000000000000018E-3</v>
      </c>
      <c r="O196" s="52" t="e">
        <f t="shared" si="24"/>
        <v>#VALUE!</v>
      </c>
      <c r="P196" s="52" t="e">
        <f t="shared" si="25"/>
        <v>#VALUE!</v>
      </c>
      <c r="Q196">
        <v>6.56</v>
      </c>
      <c r="R196" t="s">
        <v>5411</v>
      </c>
      <c r="S196" t="s">
        <v>5411</v>
      </c>
      <c r="T196" s="66">
        <v>6.5579999999999998</v>
      </c>
      <c r="U196" s="46"/>
      <c r="V196" s="22"/>
      <c r="W196" s="52">
        <f t="shared" si="26"/>
        <v>1.9999999999997797E-3</v>
      </c>
      <c r="X196" s="52" t="e">
        <f t="shared" si="27"/>
        <v>#VALUE!</v>
      </c>
      <c r="Y196" s="52" t="e">
        <f t="shared" ref="Y196:Y259" si="31">S196-V196</f>
        <v>#VALUE!</v>
      </c>
      <c r="Z196" t="s">
        <v>77</v>
      </c>
      <c r="AA196" t="s">
        <v>5411</v>
      </c>
      <c r="AB196" t="s">
        <v>5411</v>
      </c>
      <c r="AC196" s="96" t="s">
        <v>77</v>
      </c>
      <c r="AD196" s="61"/>
      <c r="AE196" s="22"/>
      <c r="AF196">
        <v>0</v>
      </c>
      <c r="AG196" t="s">
        <v>5411</v>
      </c>
      <c r="AH196" t="s">
        <v>5411</v>
      </c>
      <c r="AI196" s="66">
        <v>0</v>
      </c>
      <c r="AJ196" s="46"/>
      <c r="AK196" s="22"/>
      <c r="AL196" s="52">
        <f t="shared" si="28"/>
        <v>0</v>
      </c>
      <c r="AM196" s="52" t="e">
        <f t="shared" si="29"/>
        <v>#VALUE!</v>
      </c>
      <c r="AN196" s="52" t="e">
        <f t="shared" ref="AN196:AN259" si="32">AH196-AK196</f>
        <v>#VALUE!</v>
      </c>
      <c r="AO196">
        <v>0.16</v>
      </c>
      <c r="AP196" s="66">
        <v>0.155</v>
      </c>
      <c r="AQ196" s="52">
        <f t="shared" si="30"/>
        <v>5.0000000000000044E-3</v>
      </c>
    </row>
    <row r="197" spans="1:43" x14ac:dyDescent="0.25">
      <c r="A197" t="s">
        <v>5533</v>
      </c>
      <c r="B197" t="s">
        <v>2335</v>
      </c>
      <c r="D197">
        <v>1</v>
      </c>
      <c r="E197">
        <v>1</v>
      </c>
      <c r="F197">
        <v>1</v>
      </c>
      <c r="G197" s="13">
        <v>36118</v>
      </c>
      <c r="H197">
        <v>3.06</v>
      </c>
      <c r="I197" t="s">
        <v>5411</v>
      </c>
      <c r="J197" t="s">
        <v>5411</v>
      </c>
      <c r="K197" s="25">
        <v>3.063253644314869</v>
      </c>
      <c r="L197" s="46"/>
      <c r="M197" s="22"/>
      <c r="N197" s="52">
        <f t="shared" ref="N197:N260" si="33">H197-K197</f>
        <v>-3.2536443148689642E-3</v>
      </c>
      <c r="O197" s="52" t="e">
        <f t="shared" ref="O197:O260" si="34">I197-L197</f>
        <v>#VALUE!</v>
      </c>
      <c r="P197" s="52" t="e">
        <f t="shared" ref="P197:P260" si="35">J197-M197</f>
        <v>#VALUE!</v>
      </c>
      <c r="Q197">
        <v>138.71</v>
      </c>
      <c r="R197" t="s">
        <v>5411</v>
      </c>
      <c r="S197" t="s">
        <v>5411</v>
      </c>
      <c r="T197" s="66">
        <v>138.70866316812439</v>
      </c>
      <c r="U197" s="46"/>
      <c r="V197" s="22"/>
      <c r="W197" s="52">
        <f t="shared" ref="W197:W260" si="36">Q197-T197</f>
        <v>1.3368318756192821E-3</v>
      </c>
      <c r="X197" s="52" t="e">
        <f t="shared" ref="X197:X260" si="37">R197-U197</f>
        <v>#VALUE!</v>
      </c>
      <c r="Y197" s="52" t="e">
        <f t="shared" si="31"/>
        <v>#VALUE!</v>
      </c>
      <c r="Z197" t="s">
        <v>77</v>
      </c>
      <c r="AA197" t="s">
        <v>5411</v>
      </c>
      <c r="AB197" t="s">
        <v>5411</v>
      </c>
      <c r="AC197" s="96" t="s">
        <v>77</v>
      </c>
      <c r="AD197" s="61"/>
      <c r="AE197" s="22"/>
      <c r="AF197">
        <v>0</v>
      </c>
      <c r="AG197" t="s">
        <v>5411</v>
      </c>
      <c r="AH197" t="s">
        <v>5411</v>
      </c>
      <c r="AI197" s="66">
        <v>0</v>
      </c>
      <c r="AJ197" s="46"/>
      <c r="AK197" s="22"/>
      <c r="AL197" s="52">
        <f t="shared" ref="AL197:AL260" si="38">AF197-AI197</f>
        <v>0</v>
      </c>
      <c r="AM197" s="52" t="e">
        <f t="shared" ref="AM197:AM260" si="39">AG197-AJ197</f>
        <v>#VALUE!</v>
      </c>
      <c r="AN197" s="52" t="e">
        <f t="shared" si="32"/>
        <v>#VALUE!</v>
      </c>
      <c r="AO197">
        <v>0.8</v>
      </c>
      <c r="AP197" s="66">
        <v>0.79984956268221563</v>
      </c>
      <c r="AQ197" s="52">
        <f t="shared" ref="AQ197:AQ260" si="40">AO197-AP197</f>
        <v>1.5043731778441316E-4</v>
      </c>
    </row>
    <row r="198" spans="1:43" x14ac:dyDescent="0.25">
      <c r="A198" t="s">
        <v>5533</v>
      </c>
      <c r="B198" t="s">
        <v>2336</v>
      </c>
      <c r="D198">
        <v>1</v>
      </c>
      <c r="E198">
        <v>1</v>
      </c>
      <c r="F198">
        <v>1</v>
      </c>
      <c r="G198" s="13">
        <v>36118</v>
      </c>
      <c r="H198">
        <v>0.28999999999999998</v>
      </c>
      <c r="I198" t="s">
        <v>5411</v>
      </c>
      <c r="J198" t="s">
        <v>5411</v>
      </c>
      <c r="K198" s="66">
        <v>0.29072616182188482</v>
      </c>
      <c r="L198" s="46"/>
      <c r="M198" s="22"/>
      <c r="N198" s="52">
        <f t="shared" si="33"/>
        <v>-7.2616182188484091E-4</v>
      </c>
      <c r="O198" s="52" t="e">
        <f t="shared" si="34"/>
        <v>#VALUE!</v>
      </c>
      <c r="P198" s="52" t="e">
        <f t="shared" si="35"/>
        <v>#VALUE!</v>
      </c>
      <c r="Q198">
        <v>0</v>
      </c>
      <c r="R198" t="s">
        <v>5411</v>
      </c>
      <c r="S198" t="s">
        <v>5411</v>
      </c>
      <c r="T198" s="66">
        <v>0</v>
      </c>
      <c r="U198" s="46"/>
      <c r="V198" s="22"/>
      <c r="W198" s="52">
        <f t="shared" si="36"/>
        <v>0</v>
      </c>
      <c r="X198" s="52" t="e">
        <f t="shared" si="37"/>
        <v>#VALUE!</v>
      </c>
      <c r="Y198" s="52" t="e">
        <f t="shared" si="31"/>
        <v>#VALUE!</v>
      </c>
      <c r="Z198" t="s">
        <v>77</v>
      </c>
      <c r="AA198" t="s">
        <v>5411</v>
      </c>
      <c r="AB198" t="s">
        <v>5411</v>
      </c>
      <c r="AC198" s="96" t="s">
        <v>77</v>
      </c>
      <c r="AD198" s="61"/>
      <c r="AE198" s="22"/>
      <c r="AF198">
        <v>0</v>
      </c>
      <c r="AG198" t="s">
        <v>5411</v>
      </c>
      <c r="AH198" t="s">
        <v>5411</v>
      </c>
      <c r="AI198" s="66">
        <v>0</v>
      </c>
      <c r="AJ198" s="46"/>
      <c r="AK198" s="22"/>
      <c r="AL198" s="52">
        <f t="shared" si="38"/>
        <v>0</v>
      </c>
      <c r="AM198" s="52" t="e">
        <f t="shared" si="39"/>
        <v>#VALUE!</v>
      </c>
      <c r="AN198" s="52" t="e">
        <f t="shared" si="32"/>
        <v>#VALUE!</v>
      </c>
      <c r="AO198">
        <v>0.13</v>
      </c>
      <c r="AP198" s="66">
        <v>0.12459692649509348</v>
      </c>
      <c r="AQ198" s="52">
        <f t="shared" si="40"/>
        <v>5.4030735049065276E-3</v>
      </c>
    </row>
    <row r="199" spans="1:43" x14ac:dyDescent="0.25">
      <c r="A199" t="s">
        <v>5533</v>
      </c>
      <c r="B199" t="s">
        <v>2337</v>
      </c>
      <c r="D199">
        <v>1</v>
      </c>
      <c r="E199">
        <v>1</v>
      </c>
      <c r="F199">
        <v>1</v>
      </c>
      <c r="G199" s="13">
        <v>36118</v>
      </c>
      <c r="H199">
        <v>0.49</v>
      </c>
      <c r="I199" t="s">
        <v>5411</v>
      </c>
      <c r="J199" t="s">
        <v>5411</v>
      </c>
      <c r="K199" s="25">
        <v>0.49030392070094686</v>
      </c>
      <c r="L199" s="46"/>
      <c r="M199" s="22"/>
      <c r="N199" s="52">
        <f t="shared" si="33"/>
        <v>-3.0392070094686918E-4</v>
      </c>
      <c r="O199" s="52" t="e">
        <f t="shared" si="34"/>
        <v>#VALUE!</v>
      </c>
      <c r="P199" s="52" t="e">
        <f t="shared" si="35"/>
        <v>#VALUE!</v>
      </c>
      <c r="Q199">
        <v>0</v>
      </c>
      <c r="R199" t="s">
        <v>5411</v>
      </c>
      <c r="S199" t="s">
        <v>5411</v>
      </c>
      <c r="T199" s="66">
        <v>0</v>
      </c>
      <c r="U199" s="46"/>
      <c r="V199" s="22"/>
      <c r="W199" s="52">
        <f t="shared" si="36"/>
        <v>0</v>
      </c>
      <c r="X199" s="52" t="e">
        <f t="shared" si="37"/>
        <v>#VALUE!</v>
      </c>
      <c r="Y199" s="52" t="e">
        <f t="shared" si="31"/>
        <v>#VALUE!</v>
      </c>
      <c r="Z199" t="s">
        <v>77</v>
      </c>
      <c r="AA199" t="s">
        <v>5411</v>
      </c>
      <c r="AB199" t="s">
        <v>5411</v>
      </c>
      <c r="AC199" s="96" t="s">
        <v>77</v>
      </c>
      <c r="AD199" s="61"/>
      <c r="AE199" s="22"/>
      <c r="AF199">
        <v>0</v>
      </c>
      <c r="AG199" t="s">
        <v>5411</v>
      </c>
      <c r="AH199" t="s">
        <v>5411</v>
      </c>
      <c r="AI199" s="66">
        <v>0</v>
      </c>
      <c r="AJ199" s="46"/>
      <c r="AK199" s="22"/>
      <c r="AL199" s="52">
        <f t="shared" si="38"/>
        <v>0</v>
      </c>
      <c r="AM199" s="52" t="e">
        <f t="shared" si="39"/>
        <v>#VALUE!</v>
      </c>
      <c r="AN199" s="52" t="e">
        <f t="shared" si="32"/>
        <v>#VALUE!</v>
      </c>
      <c r="AO199">
        <v>0</v>
      </c>
      <c r="AP199" s="66">
        <v>0</v>
      </c>
      <c r="AQ199" s="52">
        <f t="shared" si="40"/>
        <v>0</v>
      </c>
    </row>
    <row r="200" spans="1:43" x14ac:dyDescent="0.25">
      <c r="A200" t="s">
        <v>5533</v>
      </c>
      <c r="B200" t="s">
        <v>2338</v>
      </c>
      <c r="D200">
        <v>1</v>
      </c>
      <c r="E200">
        <v>1</v>
      </c>
      <c r="F200">
        <v>1</v>
      </c>
      <c r="G200" s="13">
        <v>36118</v>
      </c>
      <c r="H200" t="s">
        <v>5411</v>
      </c>
      <c r="I200" t="s">
        <v>5411</v>
      </c>
      <c r="J200" t="s">
        <v>5411</v>
      </c>
      <c r="K200" s="66"/>
      <c r="L200" s="46"/>
      <c r="M200" s="22"/>
      <c r="N200" s="52" t="e">
        <f t="shared" si="33"/>
        <v>#VALUE!</v>
      </c>
      <c r="O200" s="52" t="e">
        <f t="shared" si="34"/>
        <v>#VALUE!</v>
      </c>
      <c r="P200" s="52" t="e">
        <f t="shared" si="35"/>
        <v>#VALUE!</v>
      </c>
      <c r="Q200" t="s">
        <v>5411</v>
      </c>
      <c r="R200" t="s">
        <v>5411</v>
      </c>
      <c r="S200" t="s">
        <v>5411</v>
      </c>
      <c r="T200" s="66"/>
      <c r="U200" s="46"/>
      <c r="V200" s="22"/>
      <c r="W200" s="52" t="e">
        <f t="shared" si="36"/>
        <v>#VALUE!</v>
      </c>
      <c r="X200" s="52" t="e">
        <f t="shared" si="37"/>
        <v>#VALUE!</v>
      </c>
      <c r="Y200" s="52" t="e">
        <f t="shared" si="31"/>
        <v>#VALUE!</v>
      </c>
      <c r="Z200" t="s">
        <v>77</v>
      </c>
      <c r="AA200" t="s">
        <v>5411</v>
      </c>
      <c r="AB200" t="s">
        <v>5411</v>
      </c>
      <c r="AC200" s="96" t="s">
        <v>77</v>
      </c>
      <c r="AD200" s="61"/>
      <c r="AE200" s="22"/>
      <c r="AF200" t="s">
        <v>5411</v>
      </c>
      <c r="AG200" t="s">
        <v>5411</v>
      </c>
      <c r="AH200" t="s">
        <v>5411</v>
      </c>
      <c r="AI200" s="66"/>
      <c r="AJ200" s="46"/>
      <c r="AK200" s="22"/>
      <c r="AL200" s="52" t="e">
        <f t="shared" si="38"/>
        <v>#VALUE!</v>
      </c>
      <c r="AM200" s="52" t="e">
        <f t="shared" si="39"/>
        <v>#VALUE!</v>
      </c>
      <c r="AN200" s="52" t="e">
        <f t="shared" si="32"/>
        <v>#VALUE!</v>
      </c>
      <c r="AO200" t="s">
        <v>5411</v>
      </c>
      <c r="AP200" s="66"/>
      <c r="AQ200" s="52" t="e">
        <f t="shared" si="40"/>
        <v>#VALUE!</v>
      </c>
    </row>
    <row r="201" spans="1:43" x14ac:dyDescent="0.25">
      <c r="A201" t="s">
        <v>5533</v>
      </c>
      <c r="B201" t="s">
        <v>2339</v>
      </c>
      <c r="D201">
        <v>1</v>
      </c>
      <c r="E201">
        <v>1</v>
      </c>
      <c r="F201">
        <v>1</v>
      </c>
      <c r="G201" s="13">
        <v>36118</v>
      </c>
      <c r="H201" t="s">
        <v>5411</v>
      </c>
      <c r="I201" t="s">
        <v>5411</v>
      </c>
      <c r="J201" t="s">
        <v>5411</v>
      </c>
      <c r="K201" s="66"/>
      <c r="L201" s="46"/>
      <c r="M201" s="22"/>
      <c r="N201" s="52" t="e">
        <f t="shared" si="33"/>
        <v>#VALUE!</v>
      </c>
      <c r="O201" s="52" t="e">
        <f t="shared" si="34"/>
        <v>#VALUE!</v>
      </c>
      <c r="P201" s="52" t="e">
        <f t="shared" si="35"/>
        <v>#VALUE!</v>
      </c>
      <c r="Q201" t="s">
        <v>5411</v>
      </c>
      <c r="R201" t="s">
        <v>5411</v>
      </c>
      <c r="S201" t="s">
        <v>5411</v>
      </c>
      <c r="T201" s="66"/>
      <c r="U201" s="46"/>
      <c r="V201" s="22"/>
      <c r="W201" s="52" t="e">
        <f t="shared" si="36"/>
        <v>#VALUE!</v>
      </c>
      <c r="X201" s="52" t="e">
        <f t="shared" si="37"/>
        <v>#VALUE!</v>
      </c>
      <c r="Y201" s="52" t="e">
        <f t="shared" si="31"/>
        <v>#VALUE!</v>
      </c>
      <c r="Z201" t="s">
        <v>77</v>
      </c>
      <c r="AA201" t="s">
        <v>5411</v>
      </c>
      <c r="AB201" t="s">
        <v>5411</v>
      </c>
      <c r="AC201" s="96" t="s">
        <v>77</v>
      </c>
      <c r="AD201" s="61"/>
      <c r="AE201" s="22"/>
      <c r="AF201" t="s">
        <v>5411</v>
      </c>
      <c r="AG201" t="s">
        <v>5411</v>
      </c>
      <c r="AH201" t="s">
        <v>5411</v>
      </c>
      <c r="AI201" s="66"/>
      <c r="AJ201" s="46"/>
      <c r="AK201" s="22"/>
      <c r="AL201" s="52" t="e">
        <f t="shared" si="38"/>
        <v>#VALUE!</v>
      </c>
      <c r="AM201" s="52" t="e">
        <f t="shared" si="39"/>
        <v>#VALUE!</v>
      </c>
      <c r="AN201" s="52" t="e">
        <f t="shared" si="32"/>
        <v>#VALUE!</v>
      </c>
      <c r="AO201" t="s">
        <v>5411</v>
      </c>
      <c r="AP201" s="66"/>
      <c r="AQ201" s="52" t="e">
        <f t="shared" si="40"/>
        <v>#VALUE!</v>
      </c>
    </row>
    <row r="202" spans="1:43" x14ac:dyDescent="0.25">
      <c r="A202" t="s">
        <v>5533</v>
      </c>
      <c r="B202" t="s">
        <v>2340</v>
      </c>
      <c r="D202">
        <v>1</v>
      </c>
      <c r="E202">
        <v>1</v>
      </c>
      <c r="F202">
        <v>1</v>
      </c>
      <c r="G202" s="13">
        <v>36118</v>
      </c>
      <c r="H202">
        <v>0</v>
      </c>
      <c r="I202" t="s">
        <v>5411</v>
      </c>
      <c r="J202" t="s">
        <v>5411</v>
      </c>
      <c r="K202" s="66">
        <v>0</v>
      </c>
      <c r="L202" s="46"/>
      <c r="M202" s="22"/>
      <c r="N202" s="52">
        <f t="shared" si="33"/>
        <v>0</v>
      </c>
      <c r="O202" s="52" t="e">
        <f t="shared" si="34"/>
        <v>#VALUE!</v>
      </c>
      <c r="P202" s="52" t="e">
        <f t="shared" si="35"/>
        <v>#VALUE!</v>
      </c>
      <c r="Q202">
        <v>0</v>
      </c>
      <c r="R202" t="s">
        <v>5411</v>
      </c>
      <c r="S202" t="s">
        <v>5411</v>
      </c>
      <c r="T202" s="66">
        <v>0</v>
      </c>
      <c r="U202" s="46"/>
      <c r="V202" s="22"/>
      <c r="W202" s="52">
        <f t="shared" si="36"/>
        <v>0</v>
      </c>
      <c r="X202" s="52" t="e">
        <f t="shared" si="37"/>
        <v>#VALUE!</v>
      </c>
      <c r="Y202" s="52" t="e">
        <f t="shared" si="31"/>
        <v>#VALUE!</v>
      </c>
      <c r="Z202" t="s">
        <v>77</v>
      </c>
      <c r="AA202" t="s">
        <v>5411</v>
      </c>
      <c r="AB202" t="s">
        <v>5411</v>
      </c>
      <c r="AC202" s="96" t="s">
        <v>77</v>
      </c>
      <c r="AD202" s="61"/>
      <c r="AE202" s="22"/>
      <c r="AF202">
        <v>0</v>
      </c>
      <c r="AG202" t="s">
        <v>5411</v>
      </c>
      <c r="AH202" t="s">
        <v>5411</v>
      </c>
      <c r="AI202" s="66">
        <v>0</v>
      </c>
      <c r="AJ202" s="46"/>
      <c r="AK202" s="22"/>
      <c r="AL202" s="52">
        <f t="shared" si="38"/>
        <v>0</v>
      </c>
      <c r="AM202" s="52" t="e">
        <f t="shared" si="39"/>
        <v>#VALUE!</v>
      </c>
      <c r="AN202" s="52" t="e">
        <f t="shared" si="32"/>
        <v>#VALUE!</v>
      </c>
      <c r="AO202">
        <v>0</v>
      </c>
      <c r="AP202" s="66">
        <v>0</v>
      </c>
      <c r="AQ202" s="52">
        <f t="shared" si="40"/>
        <v>0</v>
      </c>
    </row>
    <row r="203" spans="1:43" x14ac:dyDescent="0.25">
      <c r="A203" t="s">
        <v>5533</v>
      </c>
      <c r="B203" t="s">
        <v>2341</v>
      </c>
      <c r="D203">
        <v>1</v>
      </c>
      <c r="E203">
        <v>1</v>
      </c>
      <c r="F203">
        <v>1</v>
      </c>
      <c r="G203" s="13">
        <v>36118</v>
      </c>
      <c r="H203">
        <v>0.38</v>
      </c>
      <c r="I203" t="s">
        <v>5411</v>
      </c>
      <c r="J203" t="s">
        <v>5411</v>
      </c>
      <c r="K203" s="66">
        <v>0.375</v>
      </c>
      <c r="L203" s="46"/>
      <c r="M203" s="22"/>
      <c r="N203" s="52">
        <f t="shared" si="33"/>
        <v>5.0000000000000044E-3</v>
      </c>
      <c r="O203" s="52" t="e">
        <f t="shared" si="34"/>
        <v>#VALUE!</v>
      </c>
      <c r="P203" s="52" t="e">
        <f t="shared" si="35"/>
        <v>#VALUE!</v>
      </c>
      <c r="Q203">
        <v>0</v>
      </c>
      <c r="R203" t="s">
        <v>5411</v>
      </c>
      <c r="S203" t="s">
        <v>5411</v>
      </c>
      <c r="T203" s="66">
        <v>0</v>
      </c>
      <c r="U203" s="46"/>
      <c r="V203" s="22"/>
      <c r="W203" s="52">
        <f t="shared" si="36"/>
        <v>0</v>
      </c>
      <c r="X203" s="52" t="e">
        <f t="shared" si="37"/>
        <v>#VALUE!</v>
      </c>
      <c r="Y203" s="52" t="e">
        <f t="shared" si="31"/>
        <v>#VALUE!</v>
      </c>
      <c r="Z203" t="s">
        <v>77</v>
      </c>
      <c r="AA203" t="s">
        <v>5411</v>
      </c>
      <c r="AB203" t="s">
        <v>5411</v>
      </c>
      <c r="AC203" s="96" t="s">
        <v>77</v>
      </c>
      <c r="AD203" s="61"/>
      <c r="AE203" s="22"/>
      <c r="AF203">
        <v>0</v>
      </c>
      <c r="AG203" t="s">
        <v>5411</v>
      </c>
      <c r="AH203" t="s">
        <v>5411</v>
      </c>
      <c r="AI203" s="66">
        <v>0</v>
      </c>
      <c r="AJ203" s="46"/>
      <c r="AK203" s="22"/>
      <c r="AL203" s="52">
        <f t="shared" si="38"/>
        <v>0</v>
      </c>
      <c r="AM203" s="52" t="e">
        <f t="shared" si="39"/>
        <v>#VALUE!</v>
      </c>
      <c r="AN203" s="52" t="e">
        <f t="shared" si="32"/>
        <v>#VALUE!</v>
      </c>
      <c r="AO203">
        <v>0</v>
      </c>
      <c r="AP203" s="66">
        <v>0</v>
      </c>
      <c r="AQ203" s="52">
        <f t="shared" si="40"/>
        <v>0</v>
      </c>
    </row>
    <row r="204" spans="1:43" x14ac:dyDescent="0.25">
      <c r="A204" t="s">
        <v>5533</v>
      </c>
      <c r="B204" t="s">
        <v>2342</v>
      </c>
      <c r="D204">
        <v>1</v>
      </c>
      <c r="E204">
        <v>1</v>
      </c>
      <c r="F204">
        <v>1</v>
      </c>
      <c r="G204" s="13">
        <v>36118</v>
      </c>
      <c r="H204">
        <v>0.91</v>
      </c>
      <c r="I204" t="s">
        <v>5411</v>
      </c>
      <c r="J204" t="s">
        <v>5411</v>
      </c>
      <c r="K204" s="66">
        <v>0.90579790615068234</v>
      </c>
      <c r="L204" s="46"/>
      <c r="M204" s="22"/>
      <c r="N204" s="52">
        <f t="shared" si="33"/>
        <v>4.2020938493176896E-3</v>
      </c>
      <c r="O204" s="52" t="e">
        <f t="shared" si="34"/>
        <v>#VALUE!</v>
      </c>
      <c r="P204" s="52" t="e">
        <f t="shared" si="35"/>
        <v>#VALUE!</v>
      </c>
      <c r="Q204">
        <v>0</v>
      </c>
      <c r="R204" t="s">
        <v>5411</v>
      </c>
      <c r="S204" t="s">
        <v>5411</v>
      </c>
      <c r="T204" s="66">
        <v>0</v>
      </c>
      <c r="U204" s="46"/>
      <c r="V204" s="22"/>
      <c r="W204" s="52">
        <f t="shared" si="36"/>
        <v>0</v>
      </c>
      <c r="X204" s="52" t="e">
        <f t="shared" si="37"/>
        <v>#VALUE!</v>
      </c>
      <c r="Y204" s="52" t="e">
        <f t="shared" si="31"/>
        <v>#VALUE!</v>
      </c>
      <c r="Z204" t="s">
        <v>77</v>
      </c>
      <c r="AA204" t="s">
        <v>5411</v>
      </c>
      <c r="AB204" t="s">
        <v>5411</v>
      </c>
      <c r="AC204" s="96" t="s">
        <v>77</v>
      </c>
      <c r="AD204" s="61"/>
      <c r="AE204" s="22"/>
      <c r="AF204">
        <v>0</v>
      </c>
      <c r="AG204" t="s">
        <v>5411</v>
      </c>
      <c r="AH204" t="s">
        <v>5411</v>
      </c>
      <c r="AI204" s="66">
        <v>0</v>
      </c>
      <c r="AJ204" s="46"/>
      <c r="AK204" s="22"/>
      <c r="AL204" s="52">
        <f t="shared" si="38"/>
        <v>0</v>
      </c>
      <c r="AM204" s="52" t="e">
        <f t="shared" si="39"/>
        <v>#VALUE!</v>
      </c>
      <c r="AN204" s="52" t="e">
        <f t="shared" si="32"/>
        <v>#VALUE!</v>
      </c>
      <c r="AO204">
        <v>0</v>
      </c>
      <c r="AP204" s="66">
        <v>0</v>
      </c>
      <c r="AQ204" s="52">
        <f t="shared" si="40"/>
        <v>0</v>
      </c>
    </row>
    <row r="205" spans="1:43" x14ac:dyDescent="0.25">
      <c r="A205" t="s">
        <v>5533</v>
      </c>
      <c r="B205" t="s">
        <v>2343</v>
      </c>
      <c r="D205">
        <v>1</v>
      </c>
      <c r="E205">
        <v>1</v>
      </c>
      <c r="F205">
        <v>1</v>
      </c>
      <c r="G205" s="13">
        <v>36118</v>
      </c>
      <c r="H205">
        <v>0</v>
      </c>
      <c r="I205" t="s">
        <v>5411</v>
      </c>
      <c r="J205" t="s">
        <v>5411</v>
      </c>
      <c r="K205" s="25">
        <v>0</v>
      </c>
      <c r="L205" s="46"/>
      <c r="M205" s="22"/>
      <c r="N205" s="52">
        <f t="shared" si="33"/>
        <v>0</v>
      </c>
      <c r="O205" s="52" t="e">
        <f t="shared" si="34"/>
        <v>#VALUE!</v>
      </c>
      <c r="P205" s="52" t="e">
        <f t="shared" si="35"/>
        <v>#VALUE!</v>
      </c>
      <c r="Q205">
        <v>0</v>
      </c>
      <c r="R205" t="s">
        <v>5411</v>
      </c>
      <c r="S205" t="s">
        <v>5411</v>
      </c>
      <c r="T205" s="25">
        <v>0</v>
      </c>
      <c r="U205" s="46"/>
      <c r="V205" s="22"/>
      <c r="W205" s="52">
        <f t="shared" si="36"/>
        <v>0</v>
      </c>
      <c r="X205" s="52" t="e">
        <f t="shared" si="37"/>
        <v>#VALUE!</v>
      </c>
      <c r="Y205" s="52" t="e">
        <f t="shared" si="31"/>
        <v>#VALUE!</v>
      </c>
      <c r="Z205" t="s">
        <v>77</v>
      </c>
      <c r="AA205" t="s">
        <v>5411</v>
      </c>
      <c r="AB205" t="s">
        <v>5411</v>
      </c>
      <c r="AC205" s="96" t="s">
        <v>77</v>
      </c>
      <c r="AD205" s="61"/>
      <c r="AE205" s="22"/>
      <c r="AF205">
        <v>0</v>
      </c>
      <c r="AG205" t="s">
        <v>5411</v>
      </c>
      <c r="AH205" t="s">
        <v>5411</v>
      </c>
      <c r="AI205" s="25">
        <v>0</v>
      </c>
      <c r="AJ205" s="46"/>
      <c r="AK205" s="22"/>
      <c r="AL205" s="52">
        <f t="shared" si="38"/>
        <v>0</v>
      </c>
      <c r="AM205" s="52" t="e">
        <f t="shared" si="39"/>
        <v>#VALUE!</v>
      </c>
      <c r="AN205" s="52" t="e">
        <f t="shared" si="32"/>
        <v>#VALUE!</v>
      </c>
      <c r="AO205">
        <v>0</v>
      </c>
      <c r="AP205" s="25">
        <v>0</v>
      </c>
      <c r="AQ205" s="52">
        <f t="shared" si="40"/>
        <v>0</v>
      </c>
    </row>
    <row r="206" spans="1:43" x14ac:dyDescent="0.25">
      <c r="A206" t="s">
        <v>5533</v>
      </c>
      <c r="B206" t="s">
        <v>2344</v>
      </c>
      <c r="D206">
        <v>1</v>
      </c>
      <c r="E206">
        <v>1</v>
      </c>
      <c r="F206">
        <v>1</v>
      </c>
      <c r="G206" s="13">
        <v>36118</v>
      </c>
      <c r="H206">
        <v>0.26</v>
      </c>
      <c r="I206" t="s">
        <v>5411</v>
      </c>
      <c r="J206" t="s">
        <v>5411</v>
      </c>
      <c r="K206" s="66">
        <v>0.25907388329361108</v>
      </c>
      <c r="L206" s="46"/>
      <c r="M206" s="22"/>
      <c r="N206" s="52">
        <f t="shared" si="33"/>
        <v>9.2611670638892418E-4</v>
      </c>
      <c r="O206" s="52" t="e">
        <f t="shared" si="34"/>
        <v>#VALUE!</v>
      </c>
      <c r="P206" s="52" t="e">
        <f t="shared" si="35"/>
        <v>#VALUE!</v>
      </c>
      <c r="Q206">
        <v>0.88</v>
      </c>
      <c r="R206" t="s">
        <v>5411</v>
      </c>
      <c r="S206" t="s">
        <v>5411</v>
      </c>
      <c r="T206" s="66">
        <v>0.88389913123702613</v>
      </c>
      <c r="U206" s="46"/>
      <c r="V206" s="22"/>
      <c r="W206" s="52">
        <f t="shared" si="36"/>
        <v>-3.8991312370261211E-3</v>
      </c>
      <c r="X206" s="52" t="e">
        <f t="shared" si="37"/>
        <v>#VALUE!</v>
      </c>
      <c r="Y206" s="52" t="e">
        <f t="shared" si="31"/>
        <v>#VALUE!</v>
      </c>
      <c r="Z206" t="s">
        <v>77</v>
      </c>
      <c r="AA206" t="s">
        <v>5411</v>
      </c>
      <c r="AB206" t="s">
        <v>5411</v>
      </c>
      <c r="AC206" s="96" t="s">
        <v>77</v>
      </c>
      <c r="AD206" s="61"/>
      <c r="AE206" s="22"/>
      <c r="AF206">
        <v>0</v>
      </c>
      <c r="AG206" t="s">
        <v>5411</v>
      </c>
      <c r="AH206" t="s">
        <v>5411</v>
      </c>
      <c r="AI206" s="66">
        <v>0</v>
      </c>
      <c r="AJ206" s="46"/>
      <c r="AK206" s="22"/>
      <c r="AL206" s="52">
        <f t="shared" si="38"/>
        <v>0</v>
      </c>
      <c r="AM206" s="52" t="e">
        <f t="shared" si="39"/>
        <v>#VALUE!</v>
      </c>
      <c r="AN206" s="52" t="e">
        <f t="shared" si="32"/>
        <v>#VALUE!</v>
      </c>
      <c r="AO206">
        <v>0</v>
      </c>
      <c r="AP206" s="66">
        <v>0</v>
      </c>
      <c r="AQ206" s="52">
        <f t="shared" si="40"/>
        <v>0</v>
      </c>
    </row>
    <row r="207" spans="1:43" x14ac:dyDescent="0.25">
      <c r="A207" t="s">
        <v>5533</v>
      </c>
      <c r="B207" t="s">
        <v>2345</v>
      </c>
      <c r="D207">
        <v>1</v>
      </c>
      <c r="E207">
        <v>1</v>
      </c>
      <c r="F207">
        <v>1</v>
      </c>
      <c r="G207" s="13">
        <v>36118</v>
      </c>
      <c r="H207">
        <v>0.51</v>
      </c>
      <c r="I207" t="s">
        <v>5411</v>
      </c>
      <c r="J207" t="s">
        <v>5411</v>
      </c>
      <c r="K207" s="66">
        <v>0.51259346768589298</v>
      </c>
      <c r="L207" s="46"/>
      <c r="M207" s="22"/>
      <c r="N207" s="52">
        <f t="shared" si="33"/>
        <v>-2.5934676858929695E-3</v>
      </c>
      <c r="O207" s="52" t="e">
        <f t="shared" si="34"/>
        <v>#VALUE!</v>
      </c>
      <c r="P207" s="52" t="e">
        <f t="shared" si="35"/>
        <v>#VALUE!</v>
      </c>
      <c r="Q207">
        <v>0</v>
      </c>
      <c r="R207" t="s">
        <v>5411</v>
      </c>
      <c r="S207" t="s">
        <v>5411</v>
      </c>
      <c r="T207" s="66">
        <v>0</v>
      </c>
      <c r="U207" s="46"/>
      <c r="V207" s="22"/>
      <c r="W207" s="52">
        <f t="shared" si="36"/>
        <v>0</v>
      </c>
      <c r="X207" s="52" t="e">
        <f t="shared" si="37"/>
        <v>#VALUE!</v>
      </c>
      <c r="Y207" s="52" t="e">
        <f t="shared" si="31"/>
        <v>#VALUE!</v>
      </c>
      <c r="Z207" t="s">
        <v>77</v>
      </c>
      <c r="AA207" t="s">
        <v>5411</v>
      </c>
      <c r="AB207" t="s">
        <v>5411</v>
      </c>
      <c r="AC207" s="96" t="s">
        <v>77</v>
      </c>
      <c r="AD207" s="61"/>
      <c r="AE207" s="22"/>
      <c r="AF207">
        <v>0</v>
      </c>
      <c r="AG207" t="s">
        <v>5411</v>
      </c>
      <c r="AH207" t="s">
        <v>5411</v>
      </c>
      <c r="AI207" s="66">
        <v>0</v>
      </c>
      <c r="AJ207" s="46"/>
      <c r="AK207" s="22"/>
      <c r="AL207" s="52">
        <f t="shared" si="38"/>
        <v>0</v>
      </c>
      <c r="AM207" s="52" t="e">
        <f t="shared" si="39"/>
        <v>#VALUE!</v>
      </c>
      <c r="AN207" s="52" t="e">
        <f t="shared" si="32"/>
        <v>#VALUE!</v>
      </c>
      <c r="AO207">
        <v>0</v>
      </c>
      <c r="AP207" s="66">
        <v>0</v>
      </c>
      <c r="AQ207" s="52">
        <f t="shared" si="40"/>
        <v>0</v>
      </c>
    </row>
    <row r="208" spans="1:43" x14ac:dyDescent="0.25">
      <c r="A208" t="s">
        <v>5533</v>
      </c>
      <c r="B208" t="s">
        <v>2346</v>
      </c>
      <c r="D208">
        <v>1</v>
      </c>
      <c r="E208">
        <v>1</v>
      </c>
      <c r="F208">
        <v>1</v>
      </c>
      <c r="G208" s="13">
        <v>36118</v>
      </c>
      <c r="H208" t="s">
        <v>5411</v>
      </c>
      <c r="I208" t="s">
        <v>5411</v>
      </c>
      <c r="J208" t="s">
        <v>5411</v>
      </c>
      <c r="K208" s="66"/>
      <c r="L208" s="46"/>
      <c r="M208" s="22"/>
      <c r="N208" s="52" t="e">
        <f t="shared" si="33"/>
        <v>#VALUE!</v>
      </c>
      <c r="O208" s="52" t="e">
        <f t="shared" si="34"/>
        <v>#VALUE!</v>
      </c>
      <c r="P208" s="52" t="e">
        <f t="shared" si="35"/>
        <v>#VALUE!</v>
      </c>
      <c r="Q208" t="s">
        <v>5411</v>
      </c>
      <c r="R208" t="s">
        <v>5411</v>
      </c>
      <c r="S208" t="s">
        <v>5411</v>
      </c>
      <c r="T208" s="66"/>
      <c r="U208" s="46"/>
      <c r="V208" s="22"/>
      <c r="W208" s="52" t="e">
        <f t="shared" si="36"/>
        <v>#VALUE!</v>
      </c>
      <c r="X208" s="52" t="e">
        <f t="shared" si="37"/>
        <v>#VALUE!</v>
      </c>
      <c r="Y208" s="52" t="e">
        <f t="shared" si="31"/>
        <v>#VALUE!</v>
      </c>
      <c r="Z208" t="s">
        <v>77</v>
      </c>
      <c r="AA208" t="s">
        <v>5411</v>
      </c>
      <c r="AB208" t="s">
        <v>5411</v>
      </c>
      <c r="AC208" s="96" t="s">
        <v>77</v>
      </c>
      <c r="AD208" s="61"/>
      <c r="AE208" s="22"/>
      <c r="AF208" t="s">
        <v>5411</v>
      </c>
      <c r="AG208" t="s">
        <v>5411</v>
      </c>
      <c r="AH208" t="s">
        <v>5411</v>
      </c>
      <c r="AI208" s="66"/>
      <c r="AJ208" s="46"/>
      <c r="AK208" s="22"/>
      <c r="AL208" s="52" t="e">
        <f t="shared" si="38"/>
        <v>#VALUE!</v>
      </c>
      <c r="AM208" s="52" t="e">
        <f t="shared" si="39"/>
        <v>#VALUE!</v>
      </c>
      <c r="AN208" s="52" t="e">
        <f t="shared" si="32"/>
        <v>#VALUE!</v>
      </c>
      <c r="AO208" t="s">
        <v>5411</v>
      </c>
      <c r="AP208" s="66"/>
      <c r="AQ208" s="52" t="e">
        <f t="shared" si="40"/>
        <v>#VALUE!</v>
      </c>
    </row>
    <row r="209" spans="1:43" x14ac:dyDescent="0.25">
      <c r="A209" t="s">
        <v>5533</v>
      </c>
      <c r="B209" t="s">
        <v>2347</v>
      </c>
      <c r="D209">
        <v>1</v>
      </c>
      <c r="E209">
        <v>1</v>
      </c>
      <c r="F209">
        <v>1</v>
      </c>
      <c r="G209" s="13">
        <v>36118</v>
      </c>
      <c r="H209">
        <v>0</v>
      </c>
      <c r="I209" t="s">
        <v>5411</v>
      </c>
      <c r="J209" t="s">
        <v>5411</v>
      </c>
      <c r="K209" s="66">
        <v>0</v>
      </c>
      <c r="L209" s="46"/>
      <c r="M209" s="22"/>
      <c r="N209" s="52">
        <f t="shared" si="33"/>
        <v>0</v>
      </c>
      <c r="O209" s="52" t="e">
        <f t="shared" si="34"/>
        <v>#VALUE!</v>
      </c>
      <c r="P209" s="52" t="e">
        <f t="shared" si="35"/>
        <v>#VALUE!</v>
      </c>
      <c r="Q209">
        <v>0</v>
      </c>
      <c r="R209" t="s">
        <v>5411</v>
      </c>
      <c r="S209" t="s">
        <v>5411</v>
      </c>
      <c r="T209" s="66">
        <v>0</v>
      </c>
      <c r="U209" s="46"/>
      <c r="V209" s="22"/>
      <c r="W209" s="52">
        <f t="shared" si="36"/>
        <v>0</v>
      </c>
      <c r="X209" s="52" t="e">
        <f t="shared" si="37"/>
        <v>#VALUE!</v>
      </c>
      <c r="Y209" s="52" t="e">
        <f t="shared" si="31"/>
        <v>#VALUE!</v>
      </c>
      <c r="Z209" t="s">
        <v>77</v>
      </c>
      <c r="AA209" t="s">
        <v>5411</v>
      </c>
      <c r="AB209" t="s">
        <v>5411</v>
      </c>
      <c r="AC209" s="96" t="s">
        <v>77</v>
      </c>
      <c r="AD209" s="61"/>
      <c r="AE209" s="22"/>
      <c r="AF209">
        <v>0</v>
      </c>
      <c r="AG209" t="s">
        <v>5411</v>
      </c>
      <c r="AH209" t="s">
        <v>5411</v>
      </c>
      <c r="AI209" s="66">
        <v>0</v>
      </c>
      <c r="AJ209" s="46"/>
      <c r="AK209" s="22"/>
      <c r="AL209" s="52">
        <f t="shared" si="38"/>
        <v>0</v>
      </c>
      <c r="AM209" s="52" t="e">
        <f t="shared" si="39"/>
        <v>#VALUE!</v>
      </c>
      <c r="AN209" s="52" t="e">
        <f t="shared" si="32"/>
        <v>#VALUE!</v>
      </c>
      <c r="AO209">
        <v>0</v>
      </c>
      <c r="AP209" s="66">
        <v>0</v>
      </c>
      <c r="AQ209" s="52">
        <f t="shared" si="40"/>
        <v>0</v>
      </c>
    </row>
    <row r="210" spans="1:43" x14ac:dyDescent="0.25">
      <c r="A210" t="s">
        <v>5533</v>
      </c>
      <c r="B210" t="s">
        <v>2348</v>
      </c>
      <c r="D210">
        <v>1</v>
      </c>
      <c r="E210">
        <v>1</v>
      </c>
      <c r="F210">
        <v>1</v>
      </c>
      <c r="G210" s="13">
        <v>36118</v>
      </c>
      <c r="H210">
        <v>0.04</v>
      </c>
      <c r="I210" t="s">
        <v>5411</v>
      </c>
      <c r="J210" t="s">
        <v>5411</v>
      </c>
      <c r="K210" s="66">
        <v>4.3819222109763904E-2</v>
      </c>
      <c r="L210" s="46"/>
      <c r="M210" s="22"/>
      <c r="N210" s="52">
        <f t="shared" si="33"/>
        <v>-3.8192221097639034E-3</v>
      </c>
      <c r="O210" s="52" t="e">
        <f t="shared" si="34"/>
        <v>#VALUE!</v>
      </c>
      <c r="P210" s="52" t="e">
        <f t="shared" si="35"/>
        <v>#VALUE!</v>
      </c>
      <c r="Q210">
        <v>0</v>
      </c>
      <c r="R210" t="s">
        <v>5411</v>
      </c>
      <c r="S210" t="s">
        <v>5411</v>
      </c>
      <c r="T210" s="66">
        <v>0</v>
      </c>
      <c r="U210" s="46"/>
      <c r="V210" s="22"/>
      <c r="W210" s="52">
        <f t="shared" si="36"/>
        <v>0</v>
      </c>
      <c r="X210" s="52" t="e">
        <f t="shared" si="37"/>
        <v>#VALUE!</v>
      </c>
      <c r="Y210" s="52" t="e">
        <f t="shared" si="31"/>
        <v>#VALUE!</v>
      </c>
      <c r="Z210" t="s">
        <v>77</v>
      </c>
      <c r="AA210" t="s">
        <v>5411</v>
      </c>
      <c r="AB210" t="s">
        <v>5411</v>
      </c>
      <c r="AC210" s="96" t="s">
        <v>77</v>
      </c>
      <c r="AD210" s="61"/>
      <c r="AE210" s="22"/>
      <c r="AF210">
        <v>0</v>
      </c>
      <c r="AG210" t="s">
        <v>5411</v>
      </c>
      <c r="AH210" t="s">
        <v>5411</v>
      </c>
      <c r="AI210" s="66">
        <v>0</v>
      </c>
      <c r="AJ210" s="46"/>
      <c r="AK210" s="22"/>
      <c r="AL210" s="52">
        <f t="shared" si="38"/>
        <v>0</v>
      </c>
      <c r="AM210" s="52" t="e">
        <f t="shared" si="39"/>
        <v>#VALUE!</v>
      </c>
      <c r="AN210" s="52" t="e">
        <f t="shared" si="32"/>
        <v>#VALUE!</v>
      </c>
      <c r="AO210">
        <v>0</v>
      </c>
      <c r="AP210" s="66">
        <v>0</v>
      </c>
      <c r="AQ210" s="52">
        <f t="shared" si="40"/>
        <v>0</v>
      </c>
    </row>
    <row r="211" spans="1:43" x14ac:dyDescent="0.25">
      <c r="A211" t="s">
        <v>5533</v>
      </c>
      <c r="B211" t="s">
        <v>2349</v>
      </c>
      <c r="D211">
        <v>1</v>
      </c>
      <c r="E211">
        <v>1</v>
      </c>
      <c r="F211">
        <v>1</v>
      </c>
      <c r="G211" s="13">
        <v>36118</v>
      </c>
      <c r="H211">
        <v>0</v>
      </c>
      <c r="I211" t="s">
        <v>5411</v>
      </c>
      <c r="J211" t="s">
        <v>5411</v>
      </c>
      <c r="K211" s="66">
        <v>0</v>
      </c>
      <c r="L211" s="46"/>
      <c r="M211" s="22"/>
      <c r="N211" s="52">
        <f t="shared" si="33"/>
        <v>0</v>
      </c>
      <c r="O211" s="52" t="e">
        <f t="shared" si="34"/>
        <v>#VALUE!</v>
      </c>
      <c r="P211" s="52" t="e">
        <f t="shared" si="35"/>
        <v>#VALUE!</v>
      </c>
      <c r="Q211">
        <v>0</v>
      </c>
      <c r="R211" t="s">
        <v>5411</v>
      </c>
      <c r="S211" t="s">
        <v>5411</v>
      </c>
      <c r="T211" s="66">
        <v>0</v>
      </c>
      <c r="U211" s="46"/>
      <c r="V211" s="22"/>
      <c r="W211" s="52">
        <f t="shared" si="36"/>
        <v>0</v>
      </c>
      <c r="X211" s="52" t="e">
        <f t="shared" si="37"/>
        <v>#VALUE!</v>
      </c>
      <c r="Y211" s="52" t="e">
        <f t="shared" si="31"/>
        <v>#VALUE!</v>
      </c>
      <c r="Z211" t="s">
        <v>77</v>
      </c>
      <c r="AA211" t="s">
        <v>5411</v>
      </c>
      <c r="AB211" t="s">
        <v>5411</v>
      </c>
      <c r="AC211" s="96" t="s">
        <v>77</v>
      </c>
      <c r="AD211" s="61"/>
      <c r="AE211" s="22"/>
      <c r="AF211">
        <v>0</v>
      </c>
      <c r="AG211" t="s">
        <v>5411</v>
      </c>
      <c r="AH211" t="s">
        <v>5411</v>
      </c>
      <c r="AI211" s="66">
        <v>0</v>
      </c>
      <c r="AJ211" s="46"/>
      <c r="AK211" s="22"/>
      <c r="AL211" s="52">
        <f t="shared" si="38"/>
        <v>0</v>
      </c>
      <c r="AM211" s="52" t="e">
        <f t="shared" si="39"/>
        <v>#VALUE!</v>
      </c>
      <c r="AN211" s="52" t="e">
        <f t="shared" si="32"/>
        <v>#VALUE!</v>
      </c>
      <c r="AO211">
        <v>0</v>
      </c>
      <c r="AP211" s="66">
        <v>0</v>
      </c>
      <c r="AQ211" s="52">
        <f t="shared" si="40"/>
        <v>0</v>
      </c>
    </row>
    <row r="212" spans="1:43" x14ac:dyDescent="0.25">
      <c r="A212" t="s">
        <v>5533</v>
      </c>
      <c r="B212" t="s">
        <v>2350</v>
      </c>
      <c r="D212">
        <v>1</v>
      </c>
      <c r="E212">
        <v>1</v>
      </c>
      <c r="F212">
        <v>1</v>
      </c>
      <c r="G212" s="13">
        <v>36118</v>
      </c>
      <c r="H212" t="s">
        <v>5411</v>
      </c>
      <c r="I212" t="s">
        <v>5411</v>
      </c>
      <c r="J212" t="s">
        <v>5411</v>
      </c>
      <c r="K212" s="25"/>
      <c r="L212" s="46"/>
      <c r="M212" s="22"/>
      <c r="N212" s="52" t="e">
        <f t="shared" si="33"/>
        <v>#VALUE!</v>
      </c>
      <c r="O212" s="52" t="e">
        <f t="shared" si="34"/>
        <v>#VALUE!</v>
      </c>
      <c r="P212" s="52" t="e">
        <f t="shared" si="35"/>
        <v>#VALUE!</v>
      </c>
      <c r="Q212" t="s">
        <v>5411</v>
      </c>
      <c r="R212" t="s">
        <v>5411</v>
      </c>
      <c r="S212" t="s">
        <v>5411</v>
      </c>
      <c r="T212" s="25"/>
      <c r="U212" s="46"/>
      <c r="V212" s="22"/>
      <c r="W212" s="52" t="e">
        <f t="shared" si="36"/>
        <v>#VALUE!</v>
      </c>
      <c r="X212" s="52" t="e">
        <f t="shared" si="37"/>
        <v>#VALUE!</v>
      </c>
      <c r="Y212" s="52" t="e">
        <f t="shared" si="31"/>
        <v>#VALUE!</v>
      </c>
      <c r="Z212" t="s">
        <v>77</v>
      </c>
      <c r="AA212" t="s">
        <v>5411</v>
      </c>
      <c r="AB212" t="s">
        <v>5411</v>
      </c>
      <c r="AC212" s="96" t="s">
        <v>77</v>
      </c>
      <c r="AD212" s="61"/>
      <c r="AE212" s="22"/>
      <c r="AF212" t="s">
        <v>5411</v>
      </c>
      <c r="AG212" t="s">
        <v>5411</v>
      </c>
      <c r="AH212" t="s">
        <v>5411</v>
      </c>
      <c r="AI212" s="25"/>
      <c r="AJ212" s="46"/>
      <c r="AK212" s="22"/>
      <c r="AL212" s="52" t="e">
        <f t="shared" si="38"/>
        <v>#VALUE!</v>
      </c>
      <c r="AM212" s="52" t="e">
        <f t="shared" si="39"/>
        <v>#VALUE!</v>
      </c>
      <c r="AN212" s="52" t="e">
        <f t="shared" si="32"/>
        <v>#VALUE!</v>
      </c>
      <c r="AO212" t="s">
        <v>5411</v>
      </c>
      <c r="AP212" s="25"/>
      <c r="AQ212" s="52" t="e">
        <f t="shared" si="40"/>
        <v>#VALUE!</v>
      </c>
    </row>
    <row r="213" spans="1:43" x14ac:dyDescent="0.25">
      <c r="A213" t="s">
        <v>5533</v>
      </c>
      <c r="B213" t="s">
        <v>2351</v>
      </c>
      <c r="D213">
        <v>1</v>
      </c>
      <c r="E213">
        <v>1</v>
      </c>
      <c r="F213">
        <v>1</v>
      </c>
      <c r="G213" s="13">
        <v>36118</v>
      </c>
      <c r="H213">
        <v>6.63</v>
      </c>
      <c r="I213" t="s">
        <v>5411</v>
      </c>
      <c r="J213" t="s">
        <v>5411</v>
      </c>
      <c r="K213" s="66">
        <v>6.6252036063110449</v>
      </c>
      <c r="L213" s="46"/>
      <c r="M213" s="22"/>
      <c r="N213" s="52">
        <f t="shared" si="33"/>
        <v>4.7963936889550141E-3</v>
      </c>
      <c r="O213" s="52" t="e">
        <f t="shared" si="34"/>
        <v>#VALUE!</v>
      </c>
      <c r="P213" s="52" t="e">
        <f t="shared" si="35"/>
        <v>#VALUE!</v>
      </c>
      <c r="Q213">
        <v>102.96</v>
      </c>
      <c r="R213" t="s">
        <v>5411</v>
      </c>
      <c r="S213" t="s">
        <v>5411</v>
      </c>
      <c r="T213" s="66">
        <v>102.95718707738543</v>
      </c>
      <c r="U213" s="46"/>
      <c r="V213" s="22"/>
      <c r="W213" s="52">
        <f t="shared" si="36"/>
        <v>2.8129226145665598E-3</v>
      </c>
      <c r="X213" s="52" t="e">
        <f t="shared" si="37"/>
        <v>#VALUE!</v>
      </c>
      <c r="Y213" s="52" t="e">
        <f t="shared" si="31"/>
        <v>#VALUE!</v>
      </c>
      <c r="Z213" t="s">
        <v>77</v>
      </c>
      <c r="AA213" t="s">
        <v>5411</v>
      </c>
      <c r="AB213" t="s">
        <v>5411</v>
      </c>
      <c r="AC213" s="96" t="s">
        <v>77</v>
      </c>
      <c r="AD213" s="61"/>
      <c r="AE213" s="22"/>
      <c r="AF213">
        <v>0</v>
      </c>
      <c r="AG213" t="s">
        <v>5411</v>
      </c>
      <c r="AH213" t="s">
        <v>5411</v>
      </c>
      <c r="AI213" s="66">
        <v>0</v>
      </c>
      <c r="AJ213" s="46"/>
      <c r="AK213" s="22"/>
      <c r="AL213" s="52">
        <f t="shared" si="38"/>
        <v>0</v>
      </c>
      <c r="AM213" s="52" t="e">
        <f t="shared" si="39"/>
        <v>#VALUE!</v>
      </c>
      <c r="AN213" s="52" t="e">
        <f t="shared" si="32"/>
        <v>#VALUE!</v>
      </c>
      <c r="AO213">
        <v>0</v>
      </c>
      <c r="AP213" s="66">
        <v>0</v>
      </c>
      <c r="AQ213" s="52">
        <f t="shared" si="40"/>
        <v>0</v>
      </c>
    </row>
    <row r="214" spans="1:43" x14ac:dyDescent="0.25">
      <c r="A214" t="s">
        <v>5533</v>
      </c>
      <c r="B214" t="s">
        <v>2352</v>
      </c>
      <c r="D214">
        <v>1</v>
      </c>
      <c r="E214">
        <v>1</v>
      </c>
      <c r="F214">
        <v>1</v>
      </c>
      <c r="G214" s="13">
        <v>36118</v>
      </c>
      <c r="H214">
        <v>1.49</v>
      </c>
      <c r="I214" t="s">
        <v>5411</v>
      </c>
      <c r="J214" t="s">
        <v>5411</v>
      </c>
      <c r="K214" s="66">
        <v>1.4916600284495021</v>
      </c>
      <c r="L214" s="46"/>
      <c r="M214" s="22"/>
      <c r="N214" s="52">
        <f t="shared" si="33"/>
        <v>-1.6600284495020823E-3</v>
      </c>
      <c r="O214" s="52" t="e">
        <f t="shared" si="34"/>
        <v>#VALUE!</v>
      </c>
      <c r="P214" s="52" t="e">
        <f t="shared" si="35"/>
        <v>#VALUE!</v>
      </c>
      <c r="Q214">
        <v>11.12</v>
      </c>
      <c r="R214" t="s">
        <v>5411</v>
      </c>
      <c r="S214" t="s">
        <v>5411</v>
      </c>
      <c r="T214" s="66">
        <v>11.115273115220484</v>
      </c>
      <c r="U214" s="46"/>
      <c r="V214" s="22"/>
      <c r="W214" s="52">
        <f t="shared" si="36"/>
        <v>4.7268847795152169E-3</v>
      </c>
      <c r="X214" s="52" t="e">
        <f t="shared" si="37"/>
        <v>#VALUE!</v>
      </c>
      <c r="Y214" s="52" t="e">
        <f t="shared" si="31"/>
        <v>#VALUE!</v>
      </c>
      <c r="Z214" t="s">
        <v>77</v>
      </c>
      <c r="AA214" t="s">
        <v>5411</v>
      </c>
      <c r="AB214" t="s">
        <v>5411</v>
      </c>
      <c r="AC214" s="96" t="s">
        <v>77</v>
      </c>
      <c r="AD214" s="61"/>
      <c r="AE214" s="22"/>
      <c r="AF214">
        <v>0</v>
      </c>
      <c r="AG214" t="s">
        <v>5411</v>
      </c>
      <c r="AH214" t="s">
        <v>5411</v>
      </c>
      <c r="AI214" s="66">
        <v>0</v>
      </c>
      <c r="AJ214" s="46"/>
      <c r="AK214" s="22"/>
      <c r="AL214" s="52">
        <f t="shared" si="38"/>
        <v>0</v>
      </c>
      <c r="AM214" s="52" t="e">
        <f t="shared" si="39"/>
        <v>#VALUE!</v>
      </c>
      <c r="AN214" s="52" t="e">
        <f t="shared" si="32"/>
        <v>#VALUE!</v>
      </c>
      <c r="AO214">
        <v>0</v>
      </c>
      <c r="AP214" s="66">
        <v>0</v>
      </c>
      <c r="AQ214" s="52">
        <f t="shared" si="40"/>
        <v>0</v>
      </c>
    </row>
    <row r="215" spans="1:43" x14ac:dyDescent="0.25">
      <c r="A215" t="s">
        <v>5533</v>
      </c>
      <c r="B215" t="s">
        <v>2353</v>
      </c>
      <c r="D215">
        <v>1</v>
      </c>
      <c r="E215">
        <v>1</v>
      </c>
      <c r="F215">
        <v>1</v>
      </c>
      <c r="G215" s="13">
        <v>36118</v>
      </c>
      <c r="H215">
        <v>5.42</v>
      </c>
      <c r="I215" t="s">
        <v>5411</v>
      </c>
      <c r="J215" t="s">
        <v>5411</v>
      </c>
      <c r="K215" s="66">
        <v>5.421460796645702</v>
      </c>
      <c r="L215" s="46"/>
      <c r="M215" s="22"/>
      <c r="N215" s="52">
        <f t="shared" si="33"/>
        <v>-1.4607966457020893E-3</v>
      </c>
      <c r="O215" s="52" t="e">
        <f t="shared" si="34"/>
        <v>#VALUE!</v>
      </c>
      <c r="P215" s="52" t="e">
        <f t="shared" si="35"/>
        <v>#VALUE!</v>
      </c>
      <c r="Q215">
        <v>0.9</v>
      </c>
      <c r="R215" t="s">
        <v>5411</v>
      </c>
      <c r="S215" t="s">
        <v>5411</v>
      </c>
      <c r="T215" s="66">
        <v>0.90084696016771482</v>
      </c>
      <c r="U215" s="46"/>
      <c r="V215" s="22"/>
      <c r="W215" s="52">
        <f t="shared" si="36"/>
        <v>-8.4696016771479421E-4</v>
      </c>
      <c r="X215" s="52" t="e">
        <f t="shared" si="37"/>
        <v>#VALUE!</v>
      </c>
      <c r="Y215" s="52" t="e">
        <f t="shared" si="31"/>
        <v>#VALUE!</v>
      </c>
      <c r="Z215" t="s">
        <v>77</v>
      </c>
      <c r="AA215" t="s">
        <v>5411</v>
      </c>
      <c r="AB215" t="s">
        <v>5411</v>
      </c>
      <c r="AC215" s="96" t="s">
        <v>77</v>
      </c>
      <c r="AD215" s="61"/>
      <c r="AE215" s="22"/>
      <c r="AF215">
        <v>0</v>
      </c>
      <c r="AG215" t="s">
        <v>5411</v>
      </c>
      <c r="AH215" t="s">
        <v>5411</v>
      </c>
      <c r="AI215" s="66">
        <v>0</v>
      </c>
      <c r="AJ215" s="46"/>
      <c r="AK215" s="22"/>
      <c r="AL215" s="52">
        <f t="shared" si="38"/>
        <v>0</v>
      </c>
      <c r="AM215" s="52" t="e">
        <f t="shared" si="39"/>
        <v>#VALUE!</v>
      </c>
      <c r="AN215" s="52" t="e">
        <f t="shared" si="32"/>
        <v>#VALUE!</v>
      </c>
      <c r="AO215">
        <v>0</v>
      </c>
      <c r="AP215" s="66">
        <v>0</v>
      </c>
      <c r="AQ215" s="52">
        <f t="shared" si="40"/>
        <v>0</v>
      </c>
    </row>
    <row r="216" spans="1:43" x14ac:dyDescent="0.25">
      <c r="A216" t="s">
        <v>5533</v>
      </c>
      <c r="B216" t="s">
        <v>2354</v>
      </c>
      <c r="D216">
        <v>1</v>
      </c>
      <c r="E216">
        <v>1</v>
      </c>
      <c r="F216">
        <v>1</v>
      </c>
      <c r="G216" s="13">
        <v>36118</v>
      </c>
      <c r="H216">
        <v>0</v>
      </c>
      <c r="I216" t="s">
        <v>5411</v>
      </c>
      <c r="J216" t="s">
        <v>5411</v>
      </c>
      <c r="K216" s="66">
        <v>0</v>
      </c>
      <c r="L216" s="46"/>
      <c r="M216" s="22"/>
      <c r="N216" s="52">
        <f t="shared" si="33"/>
        <v>0</v>
      </c>
      <c r="O216" s="52" t="e">
        <f t="shared" si="34"/>
        <v>#VALUE!</v>
      </c>
      <c r="P216" s="52" t="e">
        <f t="shared" si="35"/>
        <v>#VALUE!</v>
      </c>
      <c r="Q216">
        <v>106.74</v>
      </c>
      <c r="R216" t="s">
        <v>5411</v>
      </c>
      <c r="S216" t="s">
        <v>5411</v>
      </c>
      <c r="T216" s="66">
        <v>106.73512536509504</v>
      </c>
      <c r="U216" s="46"/>
      <c r="V216" s="22"/>
      <c r="W216" s="52">
        <f t="shared" si="36"/>
        <v>4.8746349049508808E-3</v>
      </c>
      <c r="X216" s="52" t="e">
        <f t="shared" si="37"/>
        <v>#VALUE!</v>
      </c>
      <c r="Y216" s="52" t="e">
        <f t="shared" si="31"/>
        <v>#VALUE!</v>
      </c>
      <c r="Z216" t="s">
        <v>77</v>
      </c>
      <c r="AA216" t="s">
        <v>5411</v>
      </c>
      <c r="AB216" t="s">
        <v>5411</v>
      </c>
      <c r="AC216" s="96" t="s">
        <v>77</v>
      </c>
      <c r="AD216" s="61"/>
      <c r="AE216" s="22"/>
      <c r="AF216">
        <v>0</v>
      </c>
      <c r="AG216" t="s">
        <v>5411</v>
      </c>
      <c r="AH216" t="s">
        <v>5411</v>
      </c>
      <c r="AI216" s="66">
        <v>0</v>
      </c>
      <c r="AJ216" s="46"/>
      <c r="AK216" s="22"/>
      <c r="AL216" s="52">
        <f t="shared" si="38"/>
        <v>0</v>
      </c>
      <c r="AM216" s="52" t="e">
        <f t="shared" si="39"/>
        <v>#VALUE!</v>
      </c>
      <c r="AN216" s="52" t="e">
        <f t="shared" si="32"/>
        <v>#VALUE!</v>
      </c>
      <c r="AO216">
        <v>0</v>
      </c>
      <c r="AP216" s="66">
        <v>0</v>
      </c>
      <c r="AQ216" s="52">
        <f t="shared" si="40"/>
        <v>0</v>
      </c>
    </row>
    <row r="217" spans="1:43" x14ac:dyDescent="0.25">
      <c r="A217" t="s">
        <v>5533</v>
      </c>
      <c r="B217" t="s">
        <v>2355</v>
      </c>
      <c r="D217">
        <v>1</v>
      </c>
      <c r="E217">
        <v>1</v>
      </c>
      <c r="F217">
        <v>1</v>
      </c>
      <c r="G217" s="13">
        <v>36118</v>
      </c>
      <c r="H217">
        <v>2.75</v>
      </c>
      <c r="I217" t="s">
        <v>5411</v>
      </c>
      <c r="J217" t="s">
        <v>5411</v>
      </c>
      <c r="K217" s="66">
        <v>2.7459847346740975</v>
      </c>
      <c r="L217" s="46"/>
      <c r="M217" s="22"/>
      <c r="N217" s="52">
        <f t="shared" si="33"/>
        <v>4.0152653259024618E-3</v>
      </c>
      <c r="O217" s="52" t="e">
        <f t="shared" si="34"/>
        <v>#VALUE!</v>
      </c>
      <c r="P217" s="52" t="e">
        <f t="shared" si="35"/>
        <v>#VALUE!</v>
      </c>
      <c r="Q217">
        <v>3.19</v>
      </c>
      <c r="R217" t="s">
        <v>5411</v>
      </c>
      <c r="S217" t="s">
        <v>5411</v>
      </c>
      <c r="T217" s="66">
        <v>3.1861807608432278</v>
      </c>
      <c r="U217" s="46"/>
      <c r="V217" s="22"/>
      <c r="W217" s="52">
        <f t="shared" si="36"/>
        <v>3.8192391567721806E-3</v>
      </c>
      <c r="X217" s="52" t="e">
        <f t="shared" si="37"/>
        <v>#VALUE!</v>
      </c>
      <c r="Y217" s="52" t="e">
        <f t="shared" si="31"/>
        <v>#VALUE!</v>
      </c>
      <c r="Z217" t="s">
        <v>77</v>
      </c>
      <c r="AA217" t="s">
        <v>5411</v>
      </c>
      <c r="AB217" t="s">
        <v>5411</v>
      </c>
      <c r="AC217" s="96" t="s">
        <v>77</v>
      </c>
      <c r="AD217" s="61"/>
      <c r="AE217" s="22"/>
      <c r="AF217">
        <v>0</v>
      </c>
      <c r="AG217" t="s">
        <v>5411</v>
      </c>
      <c r="AH217" t="s">
        <v>5411</v>
      </c>
      <c r="AI217" s="66">
        <v>0</v>
      </c>
      <c r="AJ217" s="46"/>
      <c r="AK217" s="22"/>
      <c r="AL217" s="52">
        <f t="shared" si="38"/>
        <v>0</v>
      </c>
      <c r="AM217" s="52" t="e">
        <f t="shared" si="39"/>
        <v>#VALUE!</v>
      </c>
      <c r="AN217" s="52" t="e">
        <f t="shared" si="32"/>
        <v>#VALUE!</v>
      </c>
      <c r="AO217">
        <v>0</v>
      </c>
      <c r="AP217" s="66">
        <v>0</v>
      </c>
      <c r="AQ217" s="52">
        <f t="shared" si="40"/>
        <v>0</v>
      </c>
    </row>
    <row r="218" spans="1:43" x14ac:dyDescent="0.25">
      <c r="A218" t="s">
        <v>5533</v>
      </c>
      <c r="B218" t="s">
        <v>2356</v>
      </c>
      <c r="D218">
        <v>1</v>
      </c>
      <c r="E218">
        <v>1</v>
      </c>
      <c r="F218">
        <v>1</v>
      </c>
      <c r="G218" s="13">
        <v>36118</v>
      </c>
      <c r="H218">
        <v>0</v>
      </c>
      <c r="I218" t="s">
        <v>5411</v>
      </c>
      <c r="J218" t="s">
        <v>5411</v>
      </c>
      <c r="K218" s="66">
        <v>0</v>
      </c>
      <c r="L218" s="46"/>
      <c r="M218" s="22"/>
      <c r="N218" s="52">
        <f t="shared" si="33"/>
        <v>0</v>
      </c>
      <c r="O218" s="52" t="e">
        <f t="shared" si="34"/>
        <v>#VALUE!</v>
      </c>
      <c r="P218" s="52" t="e">
        <f t="shared" si="35"/>
        <v>#VALUE!</v>
      </c>
      <c r="Q218">
        <v>0</v>
      </c>
      <c r="R218" t="s">
        <v>5411</v>
      </c>
      <c r="S218" t="s">
        <v>5411</v>
      </c>
      <c r="T218" s="66">
        <v>0</v>
      </c>
      <c r="U218" s="46"/>
      <c r="V218" s="22"/>
      <c r="W218" s="52">
        <f t="shared" si="36"/>
        <v>0</v>
      </c>
      <c r="X218" s="52" t="e">
        <f t="shared" si="37"/>
        <v>#VALUE!</v>
      </c>
      <c r="Y218" s="52" t="e">
        <f t="shared" si="31"/>
        <v>#VALUE!</v>
      </c>
      <c r="Z218" t="s">
        <v>77</v>
      </c>
      <c r="AA218" t="s">
        <v>5411</v>
      </c>
      <c r="AB218" t="s">
        <v>5411</v>
      </c>
      <c r="AC218" s="96" t="s">
        <v>77</v>
      </c>
      <c r="AD218" s="61"/>
      <c r="AE218" s="22"/>
      <c r="AF218">
        <v>0</v>
      </c>
      <c r="AG218" t="s">
        <v>5411</v>
      </c>
      <c r="AH218" t="s">
        <v>5411</v>
      </c>
      <c r="AI218" s="66">
        <v>0</v>
      </c>
      <c r="AJ218" s="46"/>
      <c r="AK218" s="22"/>
      <c r="AL218" s="52">
        <f t="shared" si="38"/>
        <v>0</v>
      </c>
      <c r="AM218" s="52" t="e">
        <f t="shared" si="39"/>
        <v>#VALUE!</v>
      </c>
      <c r="AN218" s="52" t="e">
        <f t="shared" si="32"/>
        <v>#VALUE!</v>
      </c>
      <c r="AO218">
        <v>0</v>
      </c>
      <c r="AP218" s="66">
        <v>0</v>
      </c>
      <c r="AQ218" s="52">
        <f t="shared" si="40"/>
        <v>0</v>
      </c>
    </row>
    <row r="219" spans="1:43" x14ac:dyDescent="0.25">
      <c r="A219" t="s">
        <v>5533</v>
      </c>
      <c r="B219" t="s">
        <v>2357</v>
      </c>
      <c r="D219">
        <v>1</v>
      </c>
      <c r="E219">
        <v>1</v>
      </c>
      <c r="F219">
        <v>1</v>
      </c>
      <c r="G219" s="13">
        <v>36118</v>
      </c>
      <c r="H219">
        <v>0</v>
      </c>
      <c r="I219" t="s">
        <v>5411</v>
      </c>
      <c r="J219" t="s">
        <v>5411</v>
      </c>
      <c r="K219" s="25">
        <v>0</v>
      </c>
      <c r="L219" s="46"/>
      <c r="M219" s="22"/>
      <c r="N219" s="52">
        <f t="shared" si="33"/>
        <v>0</v>
      </c>
      <c r="O219" s="52" t="e">
        <f t="shared" si="34"/>
        <v>#VALUE!</v>
      </c>
      <c r="P219" s="52" t="e">
        <f t="shared" si="35"/>
        <v>#VALUE!</v>
      </c>
      <c r="Q219">
        <v>0</v>
      </c>
      <c r="R219" t="s">
        <v>5411</v>
      </c>
      <c r="S219" t="s">
        <v>5411</v>
      </c>
      <c r="T219" s="25">
        <v>0</v>
      </c>
      <c r="U219" s="46"/>
      <c r="V219" s="22"/>
      <c r="W219" s="52">
        <f t="shared" si="36"/>
        <v>0</v>
      </c>
      <c r="X219" s="52" t="e">
        <f t="shared" si="37"/>
        <v>#VALUE!</v>
      </c>
      <c r="Y219" s="52" t="e">
        <f t="shared" si="31"/>
        <v>#VALUE!</v>
      </c>
      <c r="Z219" t="s">
        <v>77</v>
      </c>
      <c r="AA219" t="s">
        <v>5411</v>
      </c>
      <c r="AB219" t="s">
        <v>5411</v>
      </c>
      <c r="AC219" s="96" t="s">
        <v>77</v>
      </c>
      <c r="AD219" s="61"/>
      <c r="AE219" s="22"/>
      <c r="AF219">
        <v>0</v>
      </c>
      <c r="AG219" t="s">
        <v>5411</v>
      </c>
      <c r="AH219" t="s">
        <v>5411</v>
      </c>
      <c r="AI219" s="25">
        <v>0</v>
      </c>
      <c r="AJ219" s="46"/>
      <c r="AK219" s="22"/>
      <c r="AL219" s="52">
        <f t="shared" si="38"/>
        <v>0</v>
      </c>
      <c r="AM219" s="52" t="e">
        <f t="shared" si="39"/>
        <v>#VALUE!</v>
      </c>
      <c r="AN219" s="52" t="e">
        <f t="shared" si="32"/>
        <v>#VALUE!</v>
      </c>
      <c r="AO219">
        <v>0</v>
      </c>
      <c r="AP219" s="25">
        <v>0</v>
      </c>
      <c r="AQ219" s="52">
        <f t="shared" si="40"/>
        <v>0</v>
      </c>
    </row>
    <row r="220" spans="1:43" x14ac:dyDescent="0.25">
      <c r="A220" t="s">
        <v>5533</v>
      </c>
      <c r="B220" t="s">
        <v>2358</v>
      </c>
      <c r="D220">
        <v>1</v>
      </c>
      <c r="E220">
        <v>1</v>
      </c>
      <c r="F220">
        <v>1</v>
      </c>
      <c r="G220" s="13">
        <v>36118</v>
      </c>
      <c r="H220">
        <v>0.22</v>
      </c>
      <c r="I220" t="s">
        <v>5411</v>
      </c>
      <c r="J220" t="s">
        <v>5411</v>
      </c>
      <c r="K220" s="66">
        <v>0.21708390596745028</v>
      </c>
      <c r="L220" s="46"/>
      <c r="M220" s="22"/>
      <c r="N220" s="52">
        <f t="shared" si="33"/>
        <v>2.9160940325497209E-3</v>
      </c>
      <c r="O220" s="52" t="e">
        <f t="shared" si="34"/>
        <v>#VALUE!</v>
      </c>
      <c r="P220" s="52" t="e">
        <f t="shared" si="35"/>
        <v>#VALUE!</v>
      </c>
      <c r="Q220">
        <v>0</v>
      </c>
      <c r="R220" t="s">
        <v>5411</v>
      </c>
      <c r="S220" t="s">
        <v>5411</v>
      </c>
      <c r="T220" s="66">
        <v>0</v>
      </c>
      <c r="U220" s="46"/>
      <c r="V220" s="22"/>
      <c r="W220" s="52">
        <f t="shared" si="36"/>
        <v>0</v>
      </c>
      <c r="X220" s="52" t="e">
        <f t="shared" si="37"/>
        <v>#VALUE!</v>
      </c>
      <c r="Y220" s="52" t="e">
        <f t="shared" si="31"/>
        <v>#VALUE!</v>
      </c>
      <c r="Z220" t="s">
        <v>77</v>
      </c>
      <c r="AA220" t="s">
        <v>5411</v>
      </c>
      <c r="AB220" t="s">
        <v>5411</v>
      </c>
      <c r="AC220" s="96" t="s">
        <v>77</v>
      </c>
      <c r="AD220" s="61"/>
      <c r="AE220" s="22"/>
      <c r="AF220">
        <v>0</v>
      </c>
      <c r="AG220" t="s">
        <v>5411</v>
      </c>
      <c r="AH220" t="s">
        <v>5411</v>
      </c>
      <c r="AI220" s="66">
        <v>0</v>
      </c>
      <c r="AJ220" s="46"/>
      <c r="AK220" s="22"/>
      <c r="AL220" s="52">
        <f t="shared" si="38"/>
        <v>0</v>
      </c>
      <c r="AM220" s="52" t="e">
        <f t="shared" si="39"/>
        <v>#VALUE!</v>
      </c>
      <c r="AN220" s="52" t="e">
        <f t="shared" si="32"/>
        <v>#VALUE!</v>
      </c>
      <c r="AO220">
        <v>0</v>
      </c>
      <c r="AP220" s="66">
        <v>0</v>
      </c>
      <c r="AQ220" s="52">
        <f t="shared" si="40"/>
        <v>0</v>
      </c>
    </row>
    <row r="221" spans="1:43" x14ac:dyDescent="0.25">
      <c r="A221" t="s">
        <v>5533</v>
      </c>
      <c r="B221" t="s">
        <v>2359</v>
      </c>
      <c r="D221">
        <v>1</v>
      </c>
      <c r="E221">
        <v>1</v>
      </c>
      <c r="F221">
        <v>1</v>
      </c>
      <c r="G221" s="13">
        <v>36118</v>
      </c>
      <c r="H221">
        <v>0.91</v>
      </c>
      <c r="I221" t="s">
        <v>5411</v>
      </c>
      <c r="J221" t="s">
        <v>5411</v>
      </c>
      <c r="K221" s="66">
        <v>0.91211674060238146</v>
      </c>
      <c r="L221" s="46"/>
      <c r="M221" s="22"/>
      <c r="N221" s="52">
        <f t="shared" si="33"/>
        <v>-2.1167406023814284E-3</v>
      </c>
      <c r="O221" s="52" t="e">
        <f t="shared" si="34"/>
        <v>#VALUE!</v>
      </c>
      <c r="P221" s="52" t="e">
        <f t="shared" si="35"/>
        <v>#VALUE!</v>
      </c>
      <c r="Q221">
        <v>0</v>
      </c>
      <c r="R221" t="s">
        <v>5411</v>
      </c>
      <c r="S221" t="s">
        <v>5411</v>
      </c>
      <c r="T221" s="66">
        <v>0</v>
      </c>
      <c r="U221" s="46"/>
      <c r="V221" s="22"/>
      <c r="W221" s="52">
        <f t="shared" si="36"/>
        <v>0</v>
      </c>
      <c r="X221" s="52" t="e">
        <f t="shared" si="37"/>
        <v>#VALUE!</v>
      </c>
      <c r="Y221" s="52" t="e">
        <f t="shared" si="31"/>
        <v>#VALUE!</v>
      </c>
      <c r="Z221" t="s">
        <v>77</v>
      </c>
      <c r="AA221" t="s">
        <v>5411</v>
      </c>
      <c r="AB221" t="s">
        <v>5411</v>
      </c>
      <c r="AC221" s="96" t="s">
        <v>77</v>
      </c>
      <c r="AD221" s="61"/>
      <c r="AE221" s="22"/>
      <c r="AF221">
        <v>0</v>
      </c>
      <c r="AG221" t="s">
        <v>5411</v>
      </c>
      <c r="AH221" t="s">
        <v>5411</v>
      </c>
      <c r="AI221" s="66">
        <v>0</v>
      </c>
      <c r="AJ221" s="46"/>
      <c r="AK221" s="22"/>
      <c r="AL221" s="52">
        <f t="shared" si="38"/>
        <v>0</v>
      </c>
      <c r="AM221" s="52" t="e">
        <f t="shared" si="39"/>
        <v>#VALUE!</v>
      </c>
      <c r="AN221" s="52" t="e">
        <f t="shared" si="32"/>
        <v>#VALUE!</v>
      </c>
      <c r="AO221">
        <v>0</v>
      </c>
      <c r="AP221" s="66">
        <v>0</v>
      </c>
      <c r="AQ221" s="52">
        <f t="shared" si="40"/>
        <v>0</v>
      </c>
    </row>
    <row r="222" spans="1:43" x14ac:dyDescent="0.25">
      <c r="A222" t="s">
        <v>5533</v>
      </c>
      <c r="B222" t="s">
        <v>2360</v>
      </c>
      <c r="D222">
        <v>1</v>
      </c>
      <c r="E222">
        <v>1</v>
      </c>
      <c r="F222">
        <v>1</v>
      </c>
      <c r="G222" s="13">
        <v>36118</v>
      </c>
      <c r="H222">
        <v>0.26</v>
      </c>
      <c r="I222" t="s">
        <v>5411</v>
      </c>
      <c r="J222" t="s">
        <v>5411</v>
      </c>
      <c r="K222" s="66">
        <v>0.26364246961060367</v>
      </c>
      <c r="L222" s="46"/>
      <c r="M222" s="22"/>
      <c r="N222" s="52">
        <f t="shared" si="33"/>
        <v>-3.6424696106036603E-3</v>
      </c>
      <c r="O222" s="52" t="e">
        <f t="shared" si="34"/>
        <v>#VALUE!</v>
      </c>
      <c r="P222" s="52" t="e">
        <f t="shared" si="35"/>
        <v>#VALUE!</v>
      </c>
      <c r="Q222">
        <v>56.9</v>
      </c>
      <c r="R222" t="s">
        <v>5411</v>
      </c>
      <c r="S222" t="s">
        <v>5411</v>
      </c>
      <c r="T222" s="66">
        <v>56.896895130828931</v>
      </c>
      <c r="U222" s="46"/>
      <c r="V222" s="22"/>
      <c r="W222" s="52">
        <f t="shared" si="36"/>
        <v>3.1048691710680032E-3</v>
      </c>
      <c r="X222" s="52" t="e">
        <f t="shared" si="37"/>
        <v>#VALUE!</v>
      </c>
      <c r="Y222" s="52" t="e">
        <f t="shared" si="31"/>
        <v>#VALUE!</v>
      </c>
      <c r="Z222" t="s">
        <v>77</v>
      </c>
      <c r="AA222" t="s">
        <v>5411</v>
      </c>
      <c r="AB222" t="s">
        <v>5411</v>
      </c>
      <c r="AC222" s="96" t="s">
        <v>77</v>
      </c>
      <c r="AD222" s="61"/>
      <c r="AE222" s="22"/>
      <c r="AF222">
        <v>0</v>
      </c>
      <c r="AG222" t="s">
        <v>5411</v>
      </c>
      <c r="AH222" t="s">
        <v>5411</v>
      </c>
      <c r="AI222" s="66">
        <v>0</v>
      </c>
      <c r="AJ222" s="46"/>
      <c r="AK222" s="22"/>
      <c r="AL222" s="52">
        <f t="shared" si="38"/>
        <v>0</v>
      </c>
      <c r="AM222" s="52" t="e">
        <f t="shared" si="39"/>
        <v>#VALUE!</v>
      </c>
      <c r="AN222" s="52" t="e">
        <f t="shared" si="32"/>
        <v>#VALUE!</v>
      </c>
      <c r="AO222">
        <v>0</v>
      </c>
      <c r="AP222" s="66">
        <v>0</v>
      </c>
      <c r="AQ222" s="52">
        <f t="shared" si="40"/>
        <v>0</v>
      </c>
    </row>
    <row r="223" spans="1:43" x14ac:dyDescent="0.25">
      <c r="A223" t="s">
        <v>5533</v>
      </c>
      <c r="B223" t="s">
        <v>2361</v>
      </c>
      <c r="D223">
        <v>1</v>
      </c>
      <c r="E223">
        <v>1</v>
      </c>
      <c r="F223">
        <v>1</v>
      </c>
      <c r="G223" s="13">
        <v>36118</v>
      </c>
      <c r="H223">
        <v>1.17</v>
      </c>
      <c r="I223" t="s">
        <v>5411</v>
      </c>
      <c r="J223" t="s">
        <v>5411</v>
      </c>
      <c r="K223" s="66">
        <v>1.1672239834596831</v>
      </c>
      <c r="L223" s="46"/>
      <c r="M223" s="22"/>
      <c r="N223" s="52">
        <f t="shared" si="33"/>
        <v>2.7760165403167836E-3</v>
      </c>
      <c r="O223" s="52" t="e">
        <f t="shared" si="34"/>
        <v>#VALUE!</v>
      </c>
      <c r="P223" s="52" t="e">
        <f t="shared" si="35"/>
        <v>#VALUE!</v>
      </c>
      <c r="Q223">
        <v>0</v>
      </c>
      <c r="R223" t="s">
        <v>5411</v>
      </c>
      <c r="S223" t="s">
        <v>5411</v>
      </c>
      <c r="T223" s="66">
        <v>0</v>
      </c>
      <c r="U223" s="46"/>
      <c r="V223" s="22"/>
      <c r="W223" s="52">
        <f t="shared" si="36"/>
        <v>0</v>
      </c>
      <c r="X223" s="52" t="e">
        <f t="shared" si="37"/>
        <v>#VALUE!</v>
      </c>
      <c r="Y223" s="52" t="e">
        <f t="shared" si="31"/>
        <v>#VALUE!</v>
      </c>
      <c r="Z223" t="s">
        <v>77</v>
      </c>
      <c r="AA223" t="s">
        <v>5411</v>
      </c>
      <c r="AB223" t="s">
        <v>5411</v>
      </c>
      <c r="AC223" s="96" t="s">
        <v>77</v>
      </c>
      <c r="AD223" s="61"/>
      <c r="AE223" s="22"/>
      <c r="AF223">
        <v>0</v>
      </c>
      <c r="AG223" t="s">
        <v>5411</v>
      </c>
      <c r="AH223" t="s">
        <v>5411</v>
      </c>
      <c r="AI223" s="66">
        <v>0</v>
      </c>
      <c r="AJ223" s="46"/>
      <c r="AK223" s="22"/>
      <c r="AL223" s="52">
        <f t="shared" si="38"/>
        <v>0</v>
      </c>
      <c r="AM223" s="52" t="e">
        <f t="shared" si="39"/>
        <v>#VALUE!</v>
      </c>
      <c r="AN223" s="52" t="e">
        <f t="shared" si="32"/>
        <v>#VALUE!</v>
      </c>
      <c r="AO223">
        <v>0</v>
      </c>
      <c r="AP223" s="66">
        <v>0</v>
      </c>
      <c r="AQ223" s="52">
        <f t="shared" si="40"/>
        <v>0</v>
      </c>
    </row>
    <row r="224" spans="1:43" x14ac:dyDescent="0.25">
      <c r="A224" t="s">
        <v>5533</v>
      </c>
      <c r="B224" t="s">
        <v>2362</v>
      </c>
      <c r="D224">
        <v>1</v>
      </c>
      <c r="E224">
        <v>1</v>
      </c>
      <c r="F224">
        <v>1</v>
      </c>
      <c r="G224" s="13">
        <v>36118</v>
      </c>
      <c r="H224">
        <v>3.98</v>
      </c>
      <c r="I224" t="s">
        <v>5411</v>
      </c>
      <c r="J224" t="s">
        <v>5411</v>
      </c>
      <c r="K224" s="66">
        <v>3.9803578019394656</v>
      </c>
      <c r="L224" s="46"/>
      <c r="M224" s="22"/>
      <c r="N224" s="52">
        <f t="shared" si="33"/>
        <v>-3.5780193946566285E-4</v>
      </c>
      <c r="O224" s="52" t="e">
        <f t="shared" si="34"/>
        <v>#VALUE!</v>
      </c>
      <c r="P224" s="52" t="e">
        <f t="shared" si="35"/>
        <v>#VALUE!</v>
      </c>
      <c r="Q224">
        <v>1.53</v>
      </c>
      <c r="R224" t="s">
        <v>5411</v>
      </c>
      <c r="S224" t="s">
        <v>5411</v>
      </c>
      <c r="T224" s="66">
        <v>1.5256278577725537</v>
      </c>
      <c r="U224" s="46"/>
      <c r="V224" s="22"/>
      <c r="W224" s="52">
        <f t="shared" si="36"/>
        <v>4.3721422274463073E-3</v>
      </c>
      <c r="X224" s="52" t="e">
        <f t="shared" si="37"/>
        <v>#VALUE!</v>
      </c>
      <c r="Y224" s="52" t="e">
        <f t="shared" si="31"/>
        <v>#VALUE!</v>
      </c>
      <c r="Z224" t="s">
        <v>77</v>
      </c>
      <c r="AA224" t="s">
        <v>5411</v>
      </c>
      <c r="AB224" t="s">
        <v>5411</v>
      </c>
      <c r="AC224" s="96" t="s">
        <v>77</v>
      </c>
      <c r="AD224" s="61"/>
      <c r="AE224" s="22"/>
      <c r="AF224">
        <v>0</v>
      </c>
      <c r="AG224" t="s">
        <v>5411</v>
      </c>
      <c r="AH224" t="s">
        <v>5411</v>
      </c>
      <c r="AI224" s="66">
        <v>0</v>
      </c>
      <c r="AJ224" s="46"/>
      <c r="AK224" s="22"/>
      <c r="AL224" s="52">
        <f t="shared" si="38"/>
        <v>0</v>
      </c>
      <c r="AM224" s="52" t="e">
        <f t="shared" si="39"/>
        <v>#VALUE!</v>
      </c>
      <c r="AN224" s="52" t="e">
        <f t="shared" si="32"/>
        <v>#VALUE!</v>
      </c>
      <c r="AO224">
        <v>0</v>
      </c>
      <c r="AP224" s="66">
        <v>0</v>
      </c>
      <c r="AQ224" s="52">
        <f t="shared" si="40"/>
        <v>0</v>
      </c>
    </row>
    <row r="225" spans="1:43" x14ac:dyDescent="0.25">
      <c r="A225" t="s">
        <v>5533</v>
      </c>
      <c r="B225" t="s">
        <v>2363</v>
      </c>
      <c r="D225">
        <v>1</v>
      </c>
      <c r="E225">
        <v>1</v>
      </c>
      <c r="F225">
        <v>1</v>
      </c>
      <c r="G225" s="13">
        <v>36118</v>
      </c>
      <c r="H225">
        <v>1.1299999999999999</v>
      </c>
      <c r="I225" t="s">
        <v>5411</v>
      </c>
      <c r="J225" t="s">
        <v>5411</v>
      </c>
      <c r="K225" s="66">
        <v>1.1310726256983241</v>
      </c>
      <c r="L225" s="46"/>
      <c r="M225" s="22"/>
      <c r="N225" s="52">
        <f t="shared" si="33"/>
        <v>-1.0726256983242255E-3</v>
      </c>
      <c r="O225" s="52" t="e">
        <f t="shared" si="34"/>
        <v>#VALUE!</v>
      </c>
      <c r="P225" s="52" t="e">
        <f t="shared" si="35"/>
        <v>#VALUE!</v>
      </c>
      <c r="Q225">
        <v>1.02</v>
      </c>
      <c r="R225" t="s">
        <v>5411</v>
      </c>
      <c r="S225" t="s">
        <v>5411</v>
      </c>
      <c r="T225" s="66">
        <v>1.0179653631284917</v>
      </c>
      <c r="U225" s="46"/>
      <c r="V225" s="22"/>
      <c r="W225" s="52">
        <f t="shared" si="36"/>
        <v>2.0346368715082885E-3</v>
      </c>
      <c r="X225" s="52" t="e">
        <f t="shared" si="37"/>
        <v>#VALUE!</v>
      </c>
      <c r="Y225" s="52" t="e">
        <f t="shared" si="31"/>
        <v>#VALUE!</v>
      </c>
      <c r="Z225" t="s">
        <v>77</v>
      </c>
      <c r="AA225" t="s">
        <v>5411</v>
      </c>
      <c r="AB225" t="s">
        <v>5411</v>
      </c>
      <c r="AC225" s="96" t="s">
        <v>77</v>
      </c>
      <c r="AD225" s="61"/>
      <c r="AE225" s="22"/>
      <c r="AF225">
        <v>0</v>
      </c>
      <c r="AG225" t="s">
        <v>5411</v>
      </c>
      <c r="AH225" t="s">
        <v>5411</v>
      </c>
      <c r="AI225" s="66">
        <v>0</v>
      </c>
      <c r="AJ225" s="46"/>
      <c r="AK225" s="22"/>
      <c r="AL225" s="52">
        <f t="shared" si="38"/>
        <v>0</v>
      </c>
      <c r="AM225" s="52" t="e">
        <f t="shared" si="39"/>
        <v>#VALUE!</v>
      </c>
      <c r="AN225" s="52" t="e">
        <f t="shared" si="32"/>
        <v>#VALUE!</v>
      </c>
      <c r="AO225">
        <v>0</v>
      </c>
      <c r="AP225" s="66">
        <v>0</v>
      </c>
      <c r="AQ225" s="52">
        <f t="shared" si="40"/>
        <v>0</v>
      </c>
    </row>
    <row r="226" spans="1:43" x14ac:dyDescent="0.25">
      <c r="A226" t="s">
        <v>5533</v>
      </c>
      <c r="B226" t="s">
        <v>2364</v>
      </c>
      <c r="D226">
        <v>1</v>
      </c>
      <c r="E226">
        <v>1</v>
      </c>
      <c r="F226">
        <v>1</v>
      </c>
      <c r="G226" s="13">
        <v>36118</v>
      </c>
      <c r="H226">
        <v>0</v>
      </c>
      <c r="I226" t="s">
        <v>5411</v>
      </c>
      <c r="J226" t="s">
        <v>5411</v>
      </c>
      <c r="K226" s="25">
        <v>0</v>
      </c>
      <c r="L226" s="46"/>
      <c r="M226" s="22"/>
      <c r="N226" s="52">
        <f t="shared" si="33"/>
        <v>0</v>
      </c>
      <c r="O226" s="52" t="e">
        <f t="shared" si="34"/>
        <v>#VALUE!</v>
      </c>
      <c r="P226" s="52" t="e">
        <f t="shared" si="35"/>
        <v>#VALUE!</v>
      </c>
      <c r="Q226">
        <v>0</v>
      </c>
      <c r="R226" t="s">
        <v>5411</v>
      </c>
      <c r="S226" t="s">
        <v>5411</v>
      </c>
      <c r="T226" s="25">
        <v>0</v>
      </c>
      <c r="U226" s="46"/>
      <c r="V226" s="22"/>
      <c r="W226" s="52">
        <f t="shared" si="36"/>
        <v>0</v>
      </c>
      <c r="X226" s="52" t="e">
        <f t="shared" si="37"/>
        <v>#VALUE!</v>
      </c>
      <c r="Y226" s="52" t="e">
        <f t="shared" si="31"/>
        <v>#VALUE!</v>
      </c>
      <c r="Z226" t="s">
        <v>77</v>
      </c>
      <c r="AA226" t="s">
        <v>5411</v>
      </c>
      <c r="AB226" t="s">
        <v>5411</v>
      </c>
      <c r="AC226" s="96" t="s">
        <v>77</v>
      </c>
      <c r="AD226" s="61"/>
      <c r="AE226" s="22"/>
      <c r="AF226">
        <v>0</v>
      </c>
      <c r="AG226" t="s">
        <v>5411</v>
      </c>
      <c r="AH226" t="s">
        <v>5411</v>
      </c>
      <c r="AI226" s="25">
        <v>0</v>
      </c>
      <c r="AJ226" s="46"/>
      <c r="AK226" s="22"/>
      <c r="AL226" s="52">
        <f t="shared" si="38"/>
        <v>0</v>
      </c>
      <c r="AM226" s="52" t="e">
        <f t="shared" si="39"/>
        <v>#VALUE!</v>
      </c>
      <c r="AN226" s="52" t="e">
        <f t="shared" si="32"/>
        <v>#VALUE!</v>
      </c>
      <c r="AO226">
        <v>0</v>
      </c>
      <c r="AP226" s="25">
        <v>0</v>
      </c>
      <c r="AQ226" s="52">
        <f t="shared" si="40"/>
        <v>0</v>
      </c>
    </row>
    <row r="227" spans="1:43" x14ac:dyDescent="0.25">
      <c r="A227" t="s">
        <v>5533</v>
      </c>
      <c r="B227" t="s">
        <v>2365</v>
      </c>
      <c r="D227">
        <v>1</v>
      </c>
      <c r="E227">
        <v>1</v>
      </c>
      <c r="F227">
        <v>1</v>
      </c>
      <c r="G227" s="13">
        <v>36118</v>
      </c>
      <c r="H227">
        <v>0.28000000000000003</v>
      </c>
      <c r="I227" t="s">
        <v>5411</v>
      </c>
      <c r="J227" t="s">
        <v>5411</v>
      </c>
      <c r="K227" s="66">
        <v>0.27851926858041681</v>
      </c>
      <c r="L227" s="46"/>
      <c r="M227" s="22"/>
      <c r="N227" s="52">
        <f t="shared" si="33"/>
        <v>1.4807314195832144E-3</v>
      </c>
      <c r="O227" s="52" t="e">
        <f t="shared" si="34"/>
        <v>#VALUE!</v>
      </c>
      <c r="P227" s="52" t="e">
        <f t="shared" si="35"/>
        <v>#VALUE!</v>
      </c>
      <c r="Q227">
        <v>5.08</v>
      </c>
      <c r="R227" t="s">
        <v>5411</v>
      </c>
      <c r="S227" t="s">
        <v>5411</v>
      </c>
      <c r="T227" s="66">
        <v>5.0781187573731819</v>
      </c>
      <c r="U227" s="46"/>
      <c r="V227" s="22"/>
      <c r="W227" s="52">
        <f t="shared" si="36"/>
        <v>1.8812426268182136E-3</v>
      </c>
      <c r="X227" s="52" t="e">
        <f t="shared" si="37"/>
        <v>#VALUE!</v>
      </c>
      <c r="Y227" s="52" t="e">
        <f t="shared" si="31"/>
        <v>#VALUE!</v>
      </c>
      <c r="Z227" t="s">
        <v>77</v>
      </c>
      <c r="AA227" t="s">
        <v>5411</v>
      </c>
      <c r="AB227" t="s">
        <v>5411</v>
      </c>
      <c r="AC227" s="96" t="s">
        <v>77</v>
      </c>
      <c r="AD227" s="61"/>
      <c r="AE227" s="22"/>
      <c r="AF227">
        <v>0</v>
      </c>
      <c r="AG227" t="s">
        <v>5411</v>
      </c>
      <c r="AH227" t="s">
        <v>5411</v>
      </c>
      <c r="AI227" s="66">
        <v>0</v>
      </c>
      <c r="AJ227" s="46"/>
      <c r="AK227" s="22"/>
      <c r="AL227" s="52">
        <f t="shared" si="38"/>
        <v>0</v>
      </c>
      <c r="AM227" s="52" t="e">
        <f t="shared" si="39"/>
        <v>#VALUE!</v>
      </c>
      <c r="AN227" s="52" t="e">
        <f t="shared" si="32"/>
        <v>#VALUE!</v>
      </c>
      <c r="AO227">
        <v>0</v>
      </c>
      <c r="AP227" s="66">
        <v>0</v>
      </c>
      <c r="AQ227" s="52">
        <f t="shared" si="40"/>
        <v>0</v>
      </c>
    </row>
    <row r="228" spans="1:43" x14ac:dyDescent="0.25">
      <c r="A228" t="s">
        <v>5533</v>
      </c>
      <c r="B228" t="s">
        <v>2366</v>
      </c>
      <c r="D228">
        <v>1</v>
      </c>
      <c r="E228">
        <v>1</v>
      </c>
      <c r="F228">
        <v>1</v>
      </c>
      <c r="G228" s="13">
        <v>36118</v>
      </c>
      <c r="H228">
        <v>0.19</v>
      </c>
      <c r="I228" t="s">
        <v>5411</v>
      </c>
      <c r="J228" t="s">
        <v>5411</v>
      </c>
      <c r="K228" s="66">
        <v>0.191</v>
      </c>
      <c r="L228" s="46"/>
      <c r="M228" s="22"/>
      <c r="N228" s="52">
        <f t="shared" si="33"/>
        <v>-1.0000000000000009E-3</v>
      </c>
      <c r="O228" s="52" t="e">
        <f t="shared" si="34"/>
        <v>#VALUE!</v>
      </c>
      <c r="P228" s="52" t="e">
        <f t="shared" si="35"/>
        <v>#VALUE!</v>
      </c>
      <c r="Q228">
        <v>0.23</v>
      </c>
      <c r="R228" t="s">
        <v>5411</v>
      </c>
      <c r="S228" t="s">
        <v>5411</v>
      </c>
      <c r="T228" s="66">
        <v>0.23400000000000001</v>
      </c>
      <c r="U228" s="46"/>
      <c r="V228" s="22"/>
      <c r="W228" s="52">
        <f t="shared" si="36"/>
        <v>-4.0000000000000036E-3</v>
      </c>
      <c r="X228" s="52" t="e">
        <f t="shared" si="37"/>
        <v>#VALUE!</v>
      </c>
      <c r="Y228" s="52" t="e">
        <f t="shared" si="31"/>
        <v>#VALUE!</v>
      </c>
      <c r="Z228" t="s">
        <v>77</v>
      </c>
      <c r="AA228" t="s">
        <v>5411</v>
      </c>
      <c r="AB228" t="s">
        <v>5411</v>
      </c>
      <c r="AC228" s="96" t="s">
        <v>77</v>
      </c>
      <c r="AD228" s="61"/>
      <c r="AE228" s="22"/>
      <c r="AF228">
        <v>0</v>
      </c>
      <c r="AG228" t="s">
        <v>5411</v>
      </c>
      <c r="AH228" t="s">
        <v>5411</v>
      </c>
      <c r="AI228" s="66">
        <v>0</v>
      </c>
      <c r="AJ228" s="46"/>
      <c r="AK228" s="22"/>
      <c r="AL228" s="52">
        <f t="shared" si="38"/>
        <v>0</v>
      </c>
      <c r="AM228" s="52" t="e">
        <f t="shared" si="39"/>
        <v>#VALUE!</v>
      </c>
      <c r="AN228" s="52" t="e">
        <f t="shared" si="32"/>
        <v>#VALUE!</v>
      </c>
      <c r="AO228">
        <v>0</v>
      </c>
      <c r="AP228" s="66">
        <v>0</v>
      </c>
      <c r="AQ228" s="52">
        <f t="shared" si="40"/>
        <v>0</v>
      </c>
    </row>
    <row r="229" spans="1:43" x14ac:dyDescent="0.25">
      <c r="A229" t="s">
        <v>5533</v>
      </c>
      <c r="B229" t="s">
        <v>2367</v>
      </c>
      <c r="D229">
        <v>1</v>
      </c>
      <c r="E229">
        <v>1</v>
      </c>
      <c r="F229">
        <v>1</v>
      </c>
      <c r="G229" s="13">
        <v>36118</v>
      </c>
      <c r="H229">
        <v>0.04</v>
      </c>
      <c r="I229" t="s">
        <v>5411</v>
      </c>
      <c r="J229" t="s">
        <v>5411</v>
      </c>
      <c r="K229" s="66">
        <v>3.454192959781039E-2</v>
      </c>
      <c r="L229" s="46"/>
      <c r="M229" s="22"/>
      <c r="N229" s="52">
        <f t="shared" si="33"/>
        <v>5.4580704021896104E-3</v>
      </c>
      <c r="O229" s="52" t="e">
        <f t="shared" si="34"/>
        <v>#VALUE!</v>
      </c>
      <c r="P229" s="52" t="e">
        <f t="shared" si="35"/>
        <v>#VALUE!</v>
      </c>
      <c r="Q229">
        <v>0</v>
      </c>
      <c r="R229" t="s">
        <v>5411</v>
      </c>
      <c r="S229" t="s">
        <v>5411</v>
      </c>
      <c r="T229" s="66">
        <v>0</v>
      </c>
      <c r="U229" s="46"/>
      <c r="V229" s="22"/>
      <c r="W229" s="52">
        <f t="shared" si="36"/>
        <v>0</v>
      </c>
      <c r="X229" s="52" t="e">
        <f t="shared" si="37"/>
        <v>#VALUE!</v>
      </c>
      <c r="Y229" s="52" t="e">
        <f t="shared" si="31"/>
        <v>#VALUE!</v>
      </c>
      <c r="Z229" t="s">
        <v>77</v>
      </c>
      <c r="AA229" t="s">
        <v>5411</v>
      </c>
      <c r="AB229" t="s">
        <v>5411</v>
      </c>
      <c r="AC229" s="96" t="s">
        <v>77</v>
      </c>
      <c r="AD229" s="61"/>
      <c r="AE229" s="22"/>
      <c r="AF229">
        <v>0</v>
      </c>
      <c r="AG229" t="s">
        <v>5411</v>
      </c>
      <c r="AH229" t="s">
        <v>5411</v>
      </c>
      <c r="AI229" s="66">
        <v>0</v>
      </c>
      <c r="AJ229" s="46"/>
      <c r="AK229" s="22"/>
      <c r="AL229" s="52">
        <f t="shared" si="38"/>
        <v>0</v>
      </c>
      <c r="AM229" s="52" t="e">
        <f t="shared" si="39"/>
        <v>#VALUE!</v>
      </c>
      <c r="AN229" s="52" t="e">
        <f t="shared" si="32"/>
        <v>#VALUE!</v>
      </c>
      <c r="AO229">
        <v>0</v>
      </c>
      <c r="AP229" s="66">
        <v>0</v>
      </c>
      <c r="AQ229" s="52">
        <f t="shared" si="40"/>
        <v>0</v>
      </c>
    </row>
    <row r="230" spans="1:43" x14ac:dyDescent="0.25">
      <c r="A230" t="s">
        <v>5533</v>
      </c>
      <c r="B230" t="s">
        <v>2368</v>
      </c>
      <c r="D230">
        <v>1</v>
      </c>
      <c r="E230">
        <v>1</v>
      </c>
      <c r="F230">
        <v>1</v>
      </c>
      <c r="G230" s="13">
        <v>36118</v>
      </c>
      <c r="H230">
        <v>0.09</v>
      </c>
      <c r="I230" t="s">
        <v>5411</v>
      </c>
      <c r="J230" t="s">
        <v>5411</v>
      </c>
      <c r="K230" s="66">
        <v>8.9770877944325478E-2</v>
      </c>
      <c r="L230" s="46"/>
      <c r="M230" s="22"/>
      <c r="N230" s="52">
        <f t="shared" si="33"/>
        <v>2.2912205567451882E-4</v>
      </c>
      <c r="O230" s="52" t="e">
        <f t="shared" si="34"/>
        <v>#VALUE!</v>
      </c>
      <c r="P230" s="52" t="e">
        <f t="shared" si="35"/>
        <v>#VALUE!</v>
      </c>
      <c r="Q230">
        <v>0</v>
      </c>
      <c r="R230" t="s">
        <v>5411</v>
      </c>
      <c r="S230" t="s">
        <v>5411</v>
      </c>
      <c r="T230" s="66">
        <v>0</v>
      </c>
      <c r="U230" s="46"/>
      <c r="V230" s="22"/>
      <c r="W230" s="52">
        <f t="shared" si="36"/>
        <v>0</v>
      </c>
      <c r="X230" s="52" t="e">
        <f t="shared" si="37"/>
        <v>#VALUE!</v>
      </c>
      <c r="Y230" s="52" t="e">
        <f t="shared" si="31"/>
        <v>#VALUE!</v>
      </c>
      <c r="Z230" t="s">
        <v>77</v>
      </c>
      <c r="AA230" t="s">
        <v>5411</v>
      </c>
      <c r="AB230" t="s">
        <v>5411</v>
      </c>
      <c r="AC230" s="96" t="s">
        <v>77</v>
      </c>
      <c r="AD230" s="61"/>
      <c r="AE230" s="22"/>
      <c r="AF230">
        <v>0</v>
      </c>
      <c r="AG230" t="s">
        <v>5411</v>
      </c>
      <c r="AH230" t="s">
        <v>5411</v>
      </c>
      <c r="AI230" s="66">
        <v>0</v>
      </c>
      <c r="AJ230" s="46"/>
      <c r="AK230" s="22"/>
      <c r="AL230" s="52">
        <f t="shared" si="38"/>
        <v>0</v>
      </c>
      <c r="AM230" s="52" t="e">
        <f t="shared" si="39"/>
        <v>#VALUE!</v>
      </c>
      <c r="AN230" s="52" t="e">
        <f t="shared" si="32"/>
        <v>#VALUE!</v>
      </c>
      <c r="AO230">
        <v>0</v>
      </c>
      <c r="AP230" s="66">
        <v>0</v>
      </c>
      <c r="AQ230" s="52">
        <f t="shared" si="40"/>
        <v>0</v>
      </c>
    </row>
    <row r="231" spans="1:43" x14ac:dyDescent="0.25">
      <c r="A231" t="s">
        <v>5533</v>
      </c>
      <c r="B231" t="s">
        <v>2369</v>
      </c>
      <c r="D231">
        <v>1</v>
      </c>
      <c r="E231">
        <v>1</v>
      </c>
      <c r="F231">
        <v>1</v>
      </c>
      <c r="G231" s="13">
        <v>36118</v>
      </c>
      <c r="H231" t="s">
        <v>5411</v>
      </c>
      <c r="I231" t="s">
        <v>5411</v>
      </c>
      <c r="J231" t="s">
        <v>5411</v>
      </c>
      <c r="K231" s="66"/>
      <c r="L231" s="46"/>
      <c r="M231" s="22"/>
      <c r="N231" s="52" t="e">
        <f t="shared" si="33"/>
        <v>#VALUE!</v>
      </c>
      <c r="O231" s="52" t="e">
        <f t="shared" si="34"/>
        <v>#VALUE!</v>
      </c>
      <c r="P231" s="52" t="e">
        <f t="shared" si="35"/>
        <v>#VALUE!</v>
      </c>
      <c r="Q231" t="s">
        <v>5411</v>
      </c>
      <c r="R231" t="s">
        <v>5411</v>
      </c>
      <c r="S231" t="s">
        <v>5411</v>
      </c>
      <c r="T231" s="66"/>
      <c r="U231" s="46"/>
      <c r="V231" s="22"/>
      <c r="W231" s="52" t="e">
        <f t="shared" si="36"/>
        <v>#VALUE!</v>
      </c>
      <c r="X231" s="52" t="e">
        <f t="shared" si="37"/>
        <v>#VALUE!</v>
      </c>
      <c r="Y231" s="52" t="e">
        <f t="shared" si="31"/>
        <v>#VALUE!</v>
      </c>
      <c r="Z231" t="s">
        <v>77</v>
      </c>
      <c r="AA231" t="s">
        <v>5411</v>
      </c>
      <c r="AB231" t="s">
        <v>5411</v>
      </c>
      <c r="AC231" s="96" t="s">
        <v>77</v>
      </c>
      <c r="AD231" s="61"/>
      <c r="AE231" s="22"/>
      <c r="AF231" t="s">
        <v>5411</v>
      </c>
      <c r="AG231" t="s">
        <v>5411</v>
      </c>
      <c r="AH231" t="s">
        <v>5411</v>
      </c>
      <c r="AI231" s="66"/>
      <c r="AJ231" s="46"/>
      <c r="AK231" s="22"/>
      <c r="AL231" s="52" t="e">
        <f t="shared" si="38"/>
        <v>#VALUE!</v>
      </c>
      <c r="AM231" s="52" t="e">
        <f t="shared" si="39"/>
        <v>#VALUE!</v>
      </c>
      <c r="AN231" s="52" t="e">
        <f t="shared" si="32"/>
        <v>#VALUE!</v>
      </c>
      <c r="AO231" t="s">
        <v>5411</v>
      </c>
      <c r="AP231" s="66"/>
      <c r="AQ231" s="52" t="e">
        <f t="shared" si="40"/>
        <v>#VALUE!</v>
      </c>
    </row>
    <row r="232" spans="1:43" x14ac:dyDescent="0.25">
      <c r="A232" t="s">
        <v>5533</v>
      </c>
      <c r="B232" t="s">
        <v>2370</v>
      </c>
      <c r="D232">
        <v>1</v>
      </c>
      <c r="E232">
        <v>1</v>
      </c>
      <c r="F232">
        <v>1</v>
      </c>
      <c r="G232" s="13">
        <v>36118</v>
      </c>
      <c r="H232">
        <v>1</v>
      </c>
      <c r="I232" t="s">
        <v>5411</v>
      </c>
      <c r="J232" t="s">
        <v>5411</v>
      </c>
      <c r="K232" s="66">
        <v>1.0030597445010088</v>
      </c>
      <c r="L232" s="46"/>
      <c r="M232" s="22"/>
      <c r="N232" s="52">
        <f t="shared" si="33"/>
        <v>-3.0597445010087654E-3</v>
      </c>
      <c r="O232" s="52" t="e">
        <f t="shared" si="34"/>
        <v>#VALUE!</v>
      </c>
      <c r="P232" s="52" t="e">
        <f t="shared" si="35"/>
        <v>#VALUE!</v>
      </c>
      <c r="Q232">
        <v>0</v>
      </c>
      <c r="R232" t="s">
        <v>5411</v>
      </c>
      <c r="S232" t="s">
        <v>5411</v>
      </c>
      <c r="T232" s="66">
        <v>0</v>
      </c>
      <c r="U232" s="46"/>
      <c r="V232" s="22"/>
      <c r="W232" s="52">
        <f t="shared" si="36"/>
        <v>0</v>
      </c>
      <c r="X232" s="52" t="e">
        <f t="shared" si="37"/>
        <v>#VALUE!</v>
      </c>
      <c r="Y232" s="52" t="e">
        <f t="shared" si="31"/>
        <v>#VALUE!</v>
      </c>
      <c r="Z232" t="s">
        <v>77</v>
      </c>
      <c r="AA232" t="s">
        <v>5411</v>
      </c>
      <c r="AB232" t="s">
        <v>5411</v>
      </c>
      <c r="AC232" s="96" t="s">
        <v>77</v>
      </c>
      <c r="AD232" s="61"/>
      <c r="AE232" s="22"/>
      <c r="AF232">
        <v>0</v>
      </c>
      <c r="AG232" t="s">
        <v>5411</v>
      </c>
      <c r="AH232" t="s">
        <v>5411</v>
      </c>
      <c r="AI232" s="66">
        <v>0</v>
      </c>
      <c r="AJ232" s="46"/>
      <c r="AK232" s="22"/>
      <c r="AL232" s="52">
        <f t="shared" si="38"/>
        <v>0</v>
      </c>
      <c r="AM232" s="52" t="e">
        <f t="shared" si="39"/>
        <v>#VALUE!</v>
      </c>
      <c r="AN232" s="52" t="e">
        <f t="shared" si="32"/>
        <v>#VALUE!</v>
      </c>
      <c r="AO232">
        <v>0</v>
      </c>
      <c r="AP232" s="66">
        <v>0</v>
      </c>
      <c r="AQ232" s="52">
        <f t="shared" si="40"/>
        <v>0</v>
      </c>
    </row>
    <row r="233" spans="1:43" x14ac:dyDescent="0.25">
      <c r="A233" t="s">
        <v>5533</v>
      </c>
      <c r="B233" t="s">
        <v>2371</v>
      </c>
      <c r="D233">
        <v>1</v>
      </c>
      <c r="E233">
        <v>1</v>
      </c>
      <c r="F233">
        <v>1</v>
      </c>
      <c r="G233" s="13">
        <v>36118</v>
      </c>
      <c r="H233">
        <v>0</v>
      </c>
      <c r="I233" t="s">
        <v>5411</v>
      </c>
      <c r="J233" t="s">
        <v>5411</v>
      </c>
      <c r="K233" s="25">
        <v>0</v>
      </c>
      <c r="L233" s="46"/>
      <c r="M233" s="22"/>
      <c r="N233" s="52">
        <f t="shared" si="33"/>
        <v>0</v>
      </c>
      <c r="O233" s="52" t="e">
        <f t="shared" si="34"/>
        <v>#VALUE!</v>
      </c>
      <c r="P233" s="52" t="e">
        <f t="shared" si="35"/>
        <v>#VALUE!</v>
      </c>
      <c r="Q233">
        <v>0</v>
      </c>
      <c r="R233" t="s">
        <v>5411</v>
      </c>
      <c r="S233" t="s">
        <v>5411</v>
      </c>
      <c r="T233" s="25">
        <v>0</v>
      </c>
      <c r="U233" s="46"/>
      <c r="V233" s="22"/>
      <c r="W233" s="52">
        <f t="shared" si="36"/>
        <v>0</v>
      </c>
      <c r="X233" s="52" t="e">
        <f t="shared" si="37"/>
        <v>#VALUE!</v>
      </c>
      <c r="Y233" s="52" t="e">
        <f t="shared" si="31"/>
        <v>#VALUE!</v>
      </c>
      <c r="Z233" t="s">
        <v>77</v>
      </c>
      <c r="AA233" t="s">
        <v>5411</v>
      </c>
      <c r="AB233" t="s">
        <v>5411</v>
      </c>
      <c r="AC233" s="96" t="s">
        <v>77</v>
      </c>
      <c r="AD233" s="61"/>
      <c r="AE233" s="22"/>
      <c r="AF233">
        <v>0</v>
      </c>
      <c r="AG233" t="s">
        <v>5411</v>
      </c>
      <c r="AH233" t="s">
        <v>5411</v>
      </c>
      <c r="AI233" s="25">
        <v>0</v>
      </c>
      <c r="AJ233" s="46"/>
      <c r="AK233" s="22"/>
      <c r="AL233" s="52">
        <f t="shared" si="38"/>
        <v>0</v>
      </c>
      <c r="AM233" s="52" t="e">
        <f t="shared" si="39"/>
        <v>#VALUE!</v>
      </c>
      <c r="AN233" s="52" t="e">
        <f t="shared" si="32"/>
        <v>#VALUE!</v>
      </c>
      <c r="AO233">
        <v>0</v>
      </c>
      <c r="AP233" s="25">
        <v>0</v>
      </c>
      <c r="AQ233" s="52">
        <f t="shared" si="40"/>
        <v>0</v>
      </c>
    </row>
    <row r="234" spans="1:43" x14ac:dyDescent="0.25">
      <c r="A234" t="s">
        <v>5533</v>
      </c>
      <c r="B234" t="s">
        <v>2372</v>
      </c>
      <c r="D234">
        <v>1</v>
      </c>
      <c r="E234">
        <v>1</v>
      </c>
      <c r="F234">
        <v>1</v>
      </c>
      <c r="G234" s="13">
        <v>36118</v>
      </c>
      <c r="H234">
        <v>0.87</v>
      </c>
      <c r="I234" t="s">
        <v>5411</v>
      </c>
      <c r="J234" t="s">
        <v>5411</v>
      </c>
      <c r="K234" s="66">
        <v>0.87324861373120677</v>
      </c>
      <c r="L234" s="46"/>
      <c r="M234" s="22"/>
      <c r="N234" s="52">
        <f t="shared" si="33"/>
        <v>-3.2486137312067731E-3</v>
      </c>
      <c r="O234" s="52" t="e">
        <f t="shared" si="34"/>
        <v>#VALUE!</v>
      </c>
      <c r="P234" s="52" t="e">
        <f t="shared" si="35"/>
        <v>#VALUE!</v>
      </c>
      <c r="Q234">
        <v>0</v>
      </c>
      <c r="R234" t="s">
        <v>5411</v>
      </c>
      <c r="S234" t="s">
        <v>5411</v>
      </c>
      <c r="T234" s="66">
        <v>0</v>
      </c>
      <c r="U234" s="46"/>
      <c r="V234" s="22"/>
      <c r="W234" s="52">
        <f t="shared" si="36"/>
        <v>0</v>
      </c>
      <c r="X234" s="52" t="e">
        <f t="shared" si="37"/>
        <v>#VALUE!</v>
      </c>
      <c r="Y234" s="52" t="e">
        <f t="shared" si="31"/>
        <v>#VALUE!</v>
      </c>
      <c r="Z234" t="s">
        <v>77</v>
      </c>
      <c r="AA234" t="s">
        <v>5411</v>
      </c>
      <c r="AB234" t="s">
        <v>5411</v>
      </c>
      <c r="AC234" s="96" t="s">
        <v>77</v>
      </c>
      <c r="AD234" s="61"/>
      <c r="AE234" s="22"/>
      <c r="AF234">
        <v>0</v>
      </c>
      <c r="AG234" t="s">
        <v>5411</v>
      </c>
      <c r="AH234" t="s">
        <v>5411</v>
      </c>
      <c r="AI234" s="66">
        <v>0</v>
      </c>
      <c r="AJ234" s="46"/>
      <c r="AK234" s="22"/>
      <c r="AL234" s="52">
        <f t="shared" si="38"/>
        <v>0</v>
      </c>
      <c r="AM234" s="52" t="e">
        <f t="shared" si="39"/>
        <v>#VALUE!</v>
      </c>
      <c r="AN234" s="52" t="e">
        <f t="shared" si="32"/>
        <v>#VALUE!</v>
      </c>
      <c r="AO234">
        <v>0</v>
      </c>
      <c r="AP234" s="66">
        <v>0</v>
      </c>
      <c r="AQ234" s="52">
        <f t="shared" si="40"/>
        <v>0</v>
      </c>
    </row>
    <row r="235" spans="1:43" x14ac:dyDescent="0.25">
      <c r="A235" t="s">
        <v>5533</v>
      </c>
      <c r="B235" t="s">
        <v>2373</v>
      </c>
      <c r="D235">
        <v>1</v>
      </c>
      <c r="E235">
        <v>1</v>
      </c>
      <c r="F235">
        <v>1</v>
      </c>
      <c r="G235" s="13">
        <v>36118</v>
      </c>
      <c r="H235">
        <v>2.37</v>
      </c>
      <c r="I235" t="s">
        <v>5411</v>
      </c>
      <c r="J235" t="s">
        <v>5411</v>
      </c>
      <c r="K235" s="66">
        <v>2.3648121334310845</v>
      </c>
      <c r="L235" s="46"/>
      <c r="M235" s="22"/>
      <c r="N235" s="52">
        <f t="shared" si="33"/>
        <v>5.1878665689155667E-3</v>
      </c>
      <c r="O235" s="52" t="e">
        <f t="shared" si="34"/>
        <v>#VALUE!</v>
      </c>
      <c r="P235" s="52" t="e">
        <f t="shared" si="35"/>
        <v>#VALUE!</v>
      </c>
      <c r="Q235">
        <v>0</v>
      </c>
      <c r="R235" t="s">
        <v>5411</v>
      </c>
      <c r="S235" t="s">
        <v>5411</v>
      </c>
      <c r="T235" s="66">
        <v>0</v>
      </c>
      <c r="U235" s="46"/>
      <c r="V235" s="22"/>
      <c r="W235" s="52">
        <f t="shared" si="36"/>
        <v>0</v>
      </c>
      <c r="X235" s="52" t="e">
        <f t="shared" si="37"/>
        <v>#VALUE!</v>
      </c>
      <c r="Y235" s="52" t="e">
        <f t="shared" si="31"/>
        <v>#VALUE!</v>
      </c>
      <c r="Z235" t="s">
        <v>77</v>
      </c>
      <c r="AA235" t="s">
        <v>5411</v>
      </c>
      <c r="AB235" t="s">
        <v>5411</v>
      </c>
      <c r="AC235" s="96" t="s">
        <v>77</v>
      </c>
      <c r="AD235" s="61"/>
      <c r="AE235" s="22"/>
      <c r="AF235">
        <v>0</v>
      </c>
      <c r="AG235" t="s">
        <v>5411</v>
      </c>
      <c r="AH235" t="s">
        <v>5411</v>
      </c>
      <c r="AI235" s="66">
        <v>0</v>
      </c>
      <c r="AJ235" s="46"/>
      <c r="AK235" s="22"/>
      <c r="AL235" s="52">
        <f t="shared" si="38"/>
        <v>0</v>
      </c>
      <c r="AM235" s="52" t="e">
        <f t="shared" si="39"/>
        <v>#VALUE!</v>
      </c>
      <c r="AN235" s="52" t="e">
        <f t="shared" si="32"/>
        <v>#VALUE!</v>
      </c>
      <c r="AO235">
        <v>0</v>
      </c>
      <c r="AP235" s="66">
        <v>0</v>
      </c>
      <c r="AQ235" s="52">
        <f t="shared" si="40"/>
        <v>0</v>
      </c>
    </row>
    <row r="236" spans="1:43" x14ac:dyDescent="0.25">
      <c r="A236" t="s">
        <v>5533</v>
      </c>
      <c r="B236" t="s">
        <v>2374</v>
      </c>
      <c r="D236">
        <v>1</v>
      </c>
      <c r="E236">
        <v>1</v>
      </c>
      <c r="F236">
        <v>1</v>
      </c>
      <c r="G236" s="13">
        <v>36118</v>
      </c>
      <c r="H236">
        <v>1.32</v>
      </c>
      <c r="I236" t="s">
        <v>5411</v>
      </c>
      <c r="J236" t="s">
        <v>5411</v>
      </c>
      <c r="K236" s="66">
        <v>1.3167669996777311</v>
      </c>
      <c r="L236" s="46"/>
      <c r="M236" s="22"/>
      <c r="N236" s="52">
        <f t="shared" si="33"/>
        <v>3.2330003222689196E-3</v>
      </c>
      <c r="O236" s="52" t="e">
        <f t="shared" si="34"/>
        <v>#VALUE!</v>
      </c>
      <c r="P236" s="52" t="e">
        <f t="shared" si="35"/>
        <v>#VALUE!</v>
      </c>
      <c r="Q236">
        <v>2.0499999999999998</v>
      </c>
      <c r="R236" t="s">
        <v>5411</v>
      </c>
      <c r="S236" t="s">
        <v>5411</v>
      </c>
      <c r="T236" s="66">
        <v>2.0456915887850466</v>
      </c>
      <c r="U236" s="46"/>
      <c r="V236" s="22"/>
      <c r="W236" s="52">
        <f t="shared" si="36"/>
        <v>4.3084112149531784E-3</v>
      </c>
      <c r="X236" s="52" t="e">
        <f t="shared" si="37"/>
        <v>#VALUE!</v>
      </c>
      <c r="Y236" s="52" t="e">
        <f t="shared" si="31"/>
        <v>#VALUE!</v>
      </c>
      <c r="Z236" t="s">
        <v>77</v>
      </c>
      <c r="AA236" t="s">
        <v>5411</v>
      </c>
      <c r="AB236" t="s">
        <v>5411</v>
      </c>
      <c r="AC236" s="96" t="s">
        <v>77</v>
      </c>
      <c r="AD236" s="61"/>
      <c r="AE236" s="22"/>
      <c r="AF236">
        <v>0</v>
      </c>
      <c r="AG236" t="s">
        <v>5411</v>
      </c>
      <c r="AH236" t="s">
        <v>5411</v>
      </c>
      <c r="AI236" s="66">
        <v>0</v>
      </c>
      <c r="AJ236" s="46"/>
      <c r="AK236" s="22"/>
      <c r="AL236" s="52">
        <f t="shared" si="38"/>
        <v>0</v>
      </c>
      <c r="AM236" s="52" t="e">
        <f t="shared" si="39"/>
        <v>#VALUE!</v>
      </c>
      <c r="AN236" s="52" t="e">
        <f t="shared" si="32"/>
        <v>#VALUE!</v>
      </c>
      <c r="AO236">
        <v>0</v>
      </c>
      <c r="AP236" s="66">
        <v>0</v>
      </c>
      <c r="AQ236" s="52">
        <f t="shared" si="40"/>
        <v>0</v>
      </c>
    </row>
    <row r="237" spans="1:43" x14ac:dyDescent="0.25">
      <c r="A237" t="s">
        <v>5533</v>
      </c>
      <c r="B237" t="s">
        <v>2375</v>
      </c>
      <c r="D237">
        <v>1</v>
      </c>
      <c r="E237">
        <v>1</v>
      </c>
      <c r="F237">
        <v>1</v>
      </c>
      <c r="G237" s="13">
        <v>36118</v>
      </c>
      <c r="H237">
        <v>0</v>
      </c>
      <c r="I237" t="s">
        <v>5411</v>
      </c>
      <c r="J237" t="s">
        <v>5411</v>
      </c>
      <c r="K237" s="66">
        <v>0</v>
      </c>
      <c r="L237" s="46"/>
      <c r="M237" s="22"/>
      <c r="N237" s="52">
        <f t="shared" si="33"/>
        <v>0</v>
      </c>
      <c r="O237" s="52" t="e">
        <f t="shared" si="34"/>
        <v>#VALUE!</v>
      </c>
      <c r="P237" s="52" t="e">
        <f t="shared" si="35"/>
        <v>#VALUE!</v>
      </c>
      <c r="Q237">
        <v>0</v>
      </c>
      <c r="R237" t="s">
        <v>5411</v>
      </c>
      <c r="S237" t="s">
        <v>5411</v>
      </c>
      <c r="T237" s="66">
        <v>0</v>
      </c>
      <c r="U237" s="46"/>
      <c r="V237" s="22"/>
      <c r="W237" s="52">
        <f t="shared" si="36"/>
        <v>0</v>
      </c>
      <c r="X237" s="52" t="e">
        <f t="shared" si="37"/>
        <v>#VALUE!</v>
      </c>
      <c r="Y237" s="52" t="e">
        <f t="shared" si="31"/>
        <v>#VALUE!</v>
      </c>
      <c r="Z237" t="s">
        <v>77</v>
      </c>
      <c r="AA237" t="s">
        <v>5411</v>
      </c>
      <c r="AB237" t="s">
        <v>5411</v>
      </c>
      <c r="AC237" s="96" t="s">
        <v>77</v>
      </c>
      <c r="AD237" s="61"/>
      <c r="AE237" s="22"/>
      <c r="AF237">
        <v>0</v>
      </c>
      <c r="AG237" t="s">
        <v>5411</v>
      </c>
      <c r="AH237" t="s">
        <v>5411</v>
      </c>
      <c r="AI237" s="66">
        <v>0</v>
      </c>
      <c r="AJ237" s="46"/>
      <c r="AK237" s="22"/>
      <c r="AL237" s="52">
        <f t="shared" si="38"/>
        <v>0</v>
      </c>
      <c r="AM237" s="52" t="e">
        <f t="shared" si="39"/>
        <v>#VALUE!</v>
      </c>
      <c r="AN237" s="52" t="e">
        <f t="shared" si="32"/>
        <v>#VALUE!</v>
      </c>
      <c r="AO237">
        <v>0</v>
      </c>
      <c r="AP237" s="66">
        <v>0</v>
      </c>
      <c r="AQ237" s="52">
        <f t="shared" si="40"/>
        <v>0</v>
      </c>
    </row>
    <row r="238" spans="1:43" x14ac:dyDescent="0.25">
      <c r="A238" t="s">
        <v>5533</v>
      </c>
      <c r="B238" t="s">
        <v>2376</v>
      </c>
      <c r="D238">
        <v>1</v>
      </c>
      <c r="E238">
        <v>1</v>
      </c>
      <c r="F238">
        <v>1</v>
      </c>
      <c r="G238" s="13">
        <v>36118</v>
      </c>
      <c r="H238">
        <v>5.7</v>
      </c>
      <c r="I238" t="s">
        <v>5411</v>
      </c>
      <c r="J238" t="s">
        <v>5411</v>
      </c>
      <c r="K238" s="66">
        <v>5.7035005442388425</v>
      </c>
      <c r="L238" s="46"/>
      <c r="M238" s="22"/>
      <c r="N238" s="52">
        <f t="shared" si="33"/>
        <v>-3.5005442388422736E-3</v>
      </c>
      <c r="O238" s="52" t="e">
        <f t="shared" si="34"/>
        <v>#VALUE!</v>
      </c>
      <c r="P238" s="52" t="e">
        <f t="shared" si="35"/>
        <v>#VALUE!</v>
      </c>
      <c r="Q238">
        <v>2.17</v>
      </c>
      <c r="R238" t="s">
        <v>5411</v>
      </c>
      <c r="S238" t="s">
        <v>5411</v>
      </c>
      <c r="T238" s="66">
        <v>2.1729654019592597</v>
      </c>
      <c r="U238" s="46"/>
      <c r="V238" s="22"/>
      <c r="W238" s="52">
        <f t="shared" si="36"/>
        <v>-2.9654019592597614E-3</v>
      </c>
      <c r="X238" s="52" t="e">
        <f t="shared" si="37"/>
        <v>#VALUE!</v>
      </c>
      <c r="Y238" s="52" t="e">
        <f t="shared" si="31"/>
        <v>#VALUE!</v>
      </c>
      <c r="Z238" t="s">
        <v>77</v>
      </c>
      <c r="AA238" t="s">
        <v>5411</v>
      </c>
      <c r="AB238" t="s">
        <v>5411</v>
      </c>
      <c r="AC238" s="96" t="s">
        <v>77</v>
      </c>
      <c r="AD238" s="61"/>
      <c r="AE238" s="22"/>
      <c r="AF238">
        <v>0</v>
      </c>
      <c r="AG238" t="s">
        <v>5411</v>
      </c>
      <c r="AH238" t="s">
        <v>5411</v>
      </c>
      <c r="AI238" s="66">
        <v>0</v>
      </c>
      <c r="AJ238" s="46"/>
      <c r="AK238" s="22"/>
      <c r="AL238" s="52">
        <f t="shared" si="38"/>
        <v>0</v>
      </c>
      <c r="AM238" s="52" t="e">
        <f t="shared" si="39"/>
        <v>#VALUE!</v>
      </c>
      <c r="AN238" s="52" t="e">
        <f t="shared" si="32"/>
        <v>#VALUE!</v>
      </c>
      <c r="AO238">
        <v>0</v>
      </c>
      <c r="AP238" s="66">
        <v>0</v>
      </c>
      <c r="AQ238" s="52">
        <f t="shared" si="40"/>
        <v>0</v>
      </c>
    </row>
    <row r="239" spans="1:43" x14ac:dyDescent="0.25">
      <c r="A239" t="s">
        <v>5533</v>
      </c>
      <c r="B239" t="s">
        <v>2377</v>
      </c>
      <c r="D239">
        <v>1</v>
      </c>
      <c r="E239">
        <v>1</v>
      </c>
      <c r="F239">
        <v>1</v>
      </c>
      <c r="G239" s="13">
        <v>36118</v>
      </c>
      <c r="H239">
        <v>6.2</v>
      </c>
      <c r="I239" t="s">
        <v>5411</v>
      </c>
      <c r="J239" t="s">
        <v>5411</v>
      </c>
      <c r="K239" s="66">
        <v>6.1973782806704545</v>
      </c>
      <c r="L239" s="46"/>
      <c r="M239" s="22"/>
      <c r="N239" s="52">
        <f t="shared" si="33"/>
        <v>2.6217193295456909E-3</v>
      </c>
      <c r="O239" s="52" t="e">
        <f t="shared" si="34"/>
        <v>#VALUE!</v>
      </c>
      <c r="P239" s="52" t="e">
        <f t="shared" si="35"/>
        <v>#VALUE!</v>
      </c>
      <c r="Q239">
        <v>11.65</v>
      </c>
      <c r="R239" t="s">
        <v>5411</v>
      </c>
      <c r="S239" t="s">
        <v>5411</v>
      </c>
      <c r="T239" s="66">
        <v>11.650110333818491</v>
      </c>
      <c r="U239" s="46"/>
      <c r="V239" s="22"/>
      <c r="W239" s="52">
        <f t="shared" si="36"/>
        <v>-1.1033381849046009E-4</v>
      </c>
      <c r="X239" s="52" t="e">
        <f t="shared" si="37"/>
        <v>#VALUE!</v>
      </c>
      <c r="Y239" s="52" t="e">
        <f t="shared" si="31"/>
        <v>#VALUE!</v>
      </c>
      <c r="Z239" t="s">
        <v>77</v>
      </c>
      <c r="AA239" t="s">
        <v>5411</v>
      </c>
      <c r="AB239" t="s">
        <v>5411</v>
      </c>
      <c r="AC239" s="96" t="s">
        <v>77</v>
      </c>
      <c r="AD239" s="61"/>
      <c r="AE239" s="22"/>
      <c r="AF239">
        <v>0</v>
      </c>
      <c r="AG239" t="s">
        <v>5411</v>
      </c>
      <c r="AH239" t="s">
        <v>5411</v>
      </c>
      <c r="AI239" s="66">
        <v>0</v>
      </c>
      <c r="AJ239" s="46"/>
      <c r="AK239" s="22"/>
      <c r="AL239" s="52">
        <f t="shared" si="38"/>
        <v>0</v>
      </c>
      <c r="AM239" s="52" t="e">
        <f t="shared" si="39"/>
        <v>#VALUE!</v>
      </c>
      <c r="AN239" s="52" t="e">
        <f t="shared" si="32"/>
        <v>#VALUE!</v>
      </c>
      <c r="AO239">
        <v>0</v>
      </c>
      <c r="AP239" s="66">
        <v>0</v>
      </c>
      <c r="AQ239" s="52">
        <f t="shared" si="40"/>
        <v>0</v>
      </c>
    </row>
    <row r="240" spans="1:43" x14ac:dyDescent="0.25">
      <c r="A240" t="s">
        <v>5533</v>
      </c>
      <c r="B240" t="s">
        <v>2378</v>
      </c>
      <c r="D240">
        <v>1</v>
      </c>
      <c r="E240">
        <v>1</v>
      </c>
      <c r="F240">
        <v>1</v>
      </c>
      <c r="G240" s="13">
        <v>36118</v>
      </c>
      <c r="H240">
        <v>0</v>
      </c>
      <c r="I240" t="s">
        <v>5411</v>
      </c>
      <c r="J240" t="s">
        <v>5411</v>
      </c>
      <c r="K240" s="66">
        <v>2.7218584346741501E-3</v>
      </c>
      <c r="L240" s="46"/>
      <c r="M240" s="22"/>
      <c r="N240" s="52">
        <f t="shared" si="33"/>
        <v>-2.7218584346741501E-3</v>
      </c>
      <c r="O240" s="52" t="e">
        <f t="shared" si="34"/>
        <v>#VALUE!</v>
      </c>
      <c r="P240" s="52" t="e">
        <f t="shared" si="35"/>
        <v>#VALUE!</v>
      </c>
      <c r="Q240">
        <v>2.73</v>
      </c>
      <c r="R240" t="s">
        <v>5411</v>
      </c>
      <c r="S240" t="s">
        <v>5411</v>
      </c>
      <c r="T240" s="66">
        <v>2.7273021515434985</v>
      </c>
      <c r="U240" s="46"/>
      <c r="V240" s="22"/>
      <c r="W240" s="52">
        <f t="shared" si="36"/>
        <v>2.6978484565014504E-3</v>
      </c>
      <c r="X240" s="52" t="e">
        <f t="shared" si="37"/>
        <v>#VALUE!</v>
      </c>
      <c r="Y240" s="52" t="e">
        <f t="shared" si="31"/>
        <v>#VALUE!</v>
      </c>
      <c r="Z240" t="s">
        <v>77</v>
      </c>
      <c r="AA240" t="s">
        <v>5411</v>
      </c>
      <c r="AB240" t="s">
        <v>5411</v>
      </c>
      <c r="AC240" s="96" t="s">
        <v>77</v>
      </c>
      <c r="AD240" s="61"/>
      <c r="AE240" s="22"/>
      <c r="AF240">
        <v>0</v>
      </c>
      <c r="AG240" t="s">
        <v>5411</v>
      </c>
      <c r="AH240" t="s">
        <v>5411</v>
      </c>
      <c r="AI240" s="66">
        <v>0</v>
      </c>
      <c r="AJ240" s="46"/>
      <c r="AK240" s="22"/>
      <c r="AL240" s="52">
        <f t="shared" si="38"/>
        <v>0</v>
      </c>
      <c r="AM240" s="52" t="e">
        <f t="shared" si="39"/>
        <v>#VALUE!</v>
      </c>
      <c r="AN240" s="52" t="e">
        <f t="shared" si="32"/>
        <v>#VALUE!</v>
      </c>
      <c r="AO240">
        <v>0</v>
      </c>
      <c r="AP240" s="66">
        <v>0</v>
      </c>
      <c r="AQ240" s="52">
        <f t="shared" si="40"/>
        <v>0</v>
      </c>
    </row>
    <row r="241" spans="1:43" x14ac:dyDescent="0.25">
      <c r="A241" t="s">
        <v>5533</v>
      </c>
      <c r="B241" t="s">
        <v>2379</v>
      </c>
      <c r="D241">
        <v>1</v>
      </c>
      <c r="E241">
        <v>1</v>
      </c>
      <c r="F241">
        <v>1</v>
      </c>
      <c r="G241" s="13">
        <v>36118</v>
      </c>
      <c r="H241">
        <v>10.220000000000001</v>
      </c>
      <c r="I241" t="s">
        <v>5411</v>
      </c>
      <c r="J241" t="s">
        <v>5411</v>
      </c>
      <c r="K241" s="25">
        <v>10.218631801621813</v>
      </c>
      <c r="L241" s="46"/>
      <c r="M241" s="22"/>
      <c r="N241" s="52">
        <f t="shared" si="33"/>
        <v>1.3681983781879126E-3</v>
      </c>
      <c r="O241" s="52" t="e">
        <f t="shared" si="34"/>
        <v>#VALUE!</v>
      </c>
      <c r="P241" s="52" t="e">
        <f t="shared" si="35"/>
        <v>#VALUE!</v>
      </c>
      <c r="Q241">
        <v>20.8</v>
      </c>
      <c r="R241" t="s">
        <v>5411</v>
      </c>
      <c r="S241" t="s">
        <v>5411</v>
      </c>
      <c r="T241" s="66">
        <v>20.804292866376777</v>
      </c>
      <c r="U241" s="46"/>
      <c r="V241" s="22"/>
      <c r="W241" s="52">
        <f t="shared" si="36"/>
        <v>-4.2928663767760611E-3</v>
      </c>
      <c r="X241" s="52" t="e">
        <f t="shared" si="37"/>
        <v>#VALUE!</v>
      </c>
      <c r="Y241" s="52" t="e">
        <f t="shared" si="31"/>
        <v>#VALUE!</v>
      </c>
      <c r="Z241" t="s">
        <v>77</v>
      </c>
      <c r="AA241" t="s">
        <v>5411</v>
      </c>
      <c r="AB241" t="s">
        <v>5411</v>
      </c>
      <c r="AC241" s="97" t="s">
        <v>77</v>
      </c>
      <c r="AD241" s="61"/>
      <c r="AE241" s="22"/>
      <c r="AF241">
        <v>0</v>
      </c>
      <c r="AG241" t="s">
        <v>5411</v>
      </c>
      <c r="AH241" t="s">
        <v>5411</v>
      </c>
      <c r="AI241" s="66">
        <v>0</v>
      </c>
      <c r="AJ241" s="46"/>
      <c r="AK241" s="22"/>
      <c r="AL241" s="52">
        <f t="shared" si="38"/>
        <v>0</v>
      </c>
      <c r="AM241" s="52" t="e">
        <f t="shared" si="39"/>
        <v>#VALUE!</v>
      </c>
      <c r="AN241" s="52" t="e">
        <f t="shared" si="32"/>
        <v>#VALUE!</v>
      </c>
      <c r="AO241">
        <v>2.08</v>
      </c>
      <c r="AP241" s="66">
        <v>2.0768485133388177</v>
      </c>
      <c r="AQ241" s="52">
        <f t="shared" si="40"/>
        <v>3.1514866611823678E-3</v>
      </c>
    </row>
    <row r="242" spans="1:43" x14ac:dyDescent="0.25">
      <c r="A242" t="s">
        <v>5533</v>
      </c>
      <c r="B242" t="s">
        <v>2380</v>
      </c>
      <c r="D242">
        <v>1</v>
      </c>
      <c r="E242">
        <v>1</v>
      </c>
      <c r="F242">
        <v>1</v>
      </c>
      <c r="G242" s="13">
        <v>36118</v>
      </c>
      <c r="H242">
        <v>2.87</v>
      </c>
      <c r="I242" t="s">
        <v>5411</v>
      </c>
      <c r="J242" t="s">
        <v>5411</v>
      </c>
      <c r="K242" s="25">
        <v>2.8696648333872536</v>
      </c>
      <c r="L242" s="46"/>
      <c r="M242" s="22"/>
      <c r="N242" s="52">
        <f t="shared" si="33"/>
        <v>3.3516661274646253E-4</v>
      </c>
      <c r="O242" s="52" t="e">
        <f t="shared" si="34"/>
        <v>#VALUE!</v>
      </c>
      <c r="P242" s="52" t="e">
        <f t="shared" si="35"/>
        <v>#VALUE!</v>
      </c>
      <c r="Q242">
        <v>2.86</v>
      </c>
      <c r="R242" t="s">
        <v>5411</v>
      </c>
      <c r="S242" t="s">
        <v>5411</v>
      </c>
      <c r="T242" s="66">
        <v>2.8575360724684566</v>
      </c>
      <c r="U242" s="46"/>
      <c r="V242" s="22"/>
      <c r="W242" s="52">
        <f t="shared" si="36"/>
        <v>2.4639275315432307E-3</v>
      </c>
      <c r="X242" s="52" t="e">
        <f t="shared" si="37"/>
        <v>#VALUE!</v>
      </c>
      <c r="Y242" s="52" t="e">
        <f t="shared" si="31"/>
        <v>#VALUE!</v>
      </c>
      <c r="Z242" t="s">
        <v>77</v>
      </c>
      <c r="AA242" t="s">
        <v>5411</v>
      </c>
      <c r="AB242" t="s">
        <v>5411</v>
      </c>
      <c r="AC242" s="97" t="s">
        <v>77</v>
      </c>
      <c r="AD242" s="61"/>
      <c r="AE242" s="22"/>
      <c r="AF242">
        <v>0</v>
      </c>
      <c r="AG242" t="s">
        <v>5411</v>
      </c>
      <c r="AH242" t="s">
        <v>5411</v>
      </c>
      <c r="AI242" s="66">
        <v>0</v>
      </c>
      <c r="AJ242" s="46"/>
      <c r="AK242" s="22"/>
      <c r="AL242" s="52">
        <f t="shared" si="38"/>
        <v>0</v>
      </c>
      <c r="AM242" s="52" t="e">
        <f t="shared" si="39"/>
        <v>#VALUE!</v>
      </c>
      <c r="AN242" s="52" t="e">
        <f t="shared" si="32"/>
        <v>#VALUE!</v>
      </c>
      <c r="AO242">
        <v>4.17</v>
      </c>
      <c r="AP242" s="66">
        <v>4.1722937560659981</v>
      </c>
      <c r="AQ242" s="52">
        <f t="shared" si="40"/>
        <v>-2.2937560659981315E-3</v>
      </c>
    </row>
    <row r="243" spans="1:43" x14ac:dyDescent="0.25">
      <c r="A243" t="s">
        <v>5533</v>
      </c>
      <c r="B243" t="s">
        <v>2381</v>
      </c>
      <c r="D243">
        <v>1</v>
      </c>
      <c r="E243">
        <v>1</v>
      </c>
      <c r="F243">
        <v>1</v>
      </c>
      <c r="G243" s="13">
        <v>36451</v>
      </c>
      <c r="H243">
        <v>5.76</v>
      </c>
      <c r="I243" t="s">
        <v>5411</v>
      </c>
      <c r="J243" t="s">
        <v>5411</v>
      </c>
      <c r="K243" s="25">
        <v>5.7640965681498315</v>
      </c>
      <c r="L243" s="46"/>
      <c r="M243" s="22"/>
      <c r="N243" s="52">
        <f t="shared" si="33"/>
        <v>-4.0965681498317252E-3</v>
      </c>
      <c r="O243" s="52" t="e">
        <f t="shared" si="34"/>
        <v>#VALUE!</v>
      </c>
      <c r="P243" s="52" t="e">
        <f t="shared" si="35"/>
        <v>#VALUE!</v>
      </c>
      <c r="Q243">
        <v>7.13</v>
      </c>
      <c r="R243" t="s">
        <v>5411</v>
      </c>
      <c r="S243" t="s">
        <v>5411</v>
      </c>
      <c r="T243" s="66">
        <v>7.1294868463786933</v>
      </c>
      <c r="U243" s="46"/>
      <c r="V243" s="22"/>
      <c r="W243" s="52">
        <f t="shared" si="36"/>
        <v>5.1315362130655018E-4</v>
      </c>
      <c r="X243" s="52" t="e">
        <f t="shared" si="37"/>
        <v>#VALUE!</v>
      </c>
      <c r="Y243" s="52" t="e">
        <f t="shared" si="31"/>
        <v>#VALUE!</v>
      </c>
      <c r="Z243" t="s">
        <v>77</v>
      </c>
      <c r="AA243" t="s">
        <v>5411</v>
      </c>
      <c r="AB243" t="s">
        <v>5411</v>
      </c>
      <c r="AC243" s="97" t="s">
        <v>77</v>
      </c>
      <c r="AD243" s="61"/>
      <c r="AE243" s="22"/>
      <c r="AF243">
        <v>0</v>
      </c>
      <c r="AG243" t="s">
        <v>5411</v>
      </c>
      <c r="AH243" t="s">
        <v>5411</v>
      </c>
      <c r="AI243" s="66">
        <v>0</v>
      </c>
      <c r="AJ243" s="46"/>
      <c r="AK243" s="22"/>
      <c r="AL243" s="52">
        <f t="shared" si="38"/>
        <v>0</v>
      </c>
      <c r="AM243" s="52" t="e">
        <f t="shared" si="39"/>
        <v>#VALUE!</v>
      </c>
      <c r="AN243" s="52" t="e">
        <f t="shared" si="32"/>
        <v>#VALUE!</v>
      </c>
      <c r="AO243">
        <v>3.15</v>
      </c>
      <c r="AP243" s="66">
        <v>3.1487571722420697</v>
      </c>
      <c r="AQ243" s="52">
        <f t="shared" si="40"/>
        <v>1.242827757930165E-3</v>
      </c>
    </row>
    <row r="244" spans="1:43" x14ac:dyDescent="0.25">
      <c r="A244" t="s">
        <v>5533</v>
      </c>
      <c r="B244" t="s">
        <v>2382</v>
      </c>
      <c r="D244">
        <v>1</v>
      </c>
      <c r="E244">
        <v>1</v>
      </c>
      <c r="F244">
        <v>1</v>
      </c>
      <c r="G244" s="13">
        <v>36118</v>
      </c>
      <c r="H244">
        <v>5.66</v>
      </c>
      <c r="I244" t="s">
        <v>5411</v>
      </c>
      <c r="J244" t="s">
        <v>5411</v>
      </c>
      <c r="K244" s="25">
        <v>5.6612623211446733</v>
      </c>
      <c r="L244" s="46"/>
      <c r="M244" s="22"/>
      <c r="N244" s="52">
        <f t="shared" si="33"/>
        <v>-1.262321144673173E-3</v>
      </c>
      <c r="O244" s="52" t="e">
        <f t="shared" si="34"/>
        <v>#VALUE!</v>
      </c>
      <c r="P244" s="52" t="e">
        <f t="shared" si="35"/>
        <v>#VALUE!</v>
      </c>
      <c r="Q244">
        <v>9.86</v>
      </c>
      <c r="R244" t="s">
        <v>5411</v>
      </c>
      <c r="S244" t="s">
        <v>5411</v>
      </c>
      <c r="T244" s="66">
        <v>9.8566073131955463</v>
      </c>
      <c r="U244" s="46"/>
      <c r="V244" s="22"/>
      <c r="W244" s="52">
        <f t="shared" si="36"/>
        <v>3.3926868044531489E-3</v>
      </c>
      <c r="X244" s="52" t="e">
        <f t="shared" si="37"/>
        <v>#VALUE!</v>
      </c>
      <c r="Y244" s="52" t="e">
        <f t="shared" si="31"/>
        <v>#VALUE!</v>
      </c>
      <c r="Z244" t="s">
        <v>77</v>
      </c>
      <c r="AA244" t="s">
        <v>5411</v>
      </c>
      <c r="AB244" t="s">
        <v>5411</v>
      </c>
      <c r="AC244" s="97" t="s">
        <v>77</v>
      </c>
      <c r="AD244" s="61"/>
      <c r="AE244" s="22"/>
      <c r="AF244">
        <v>0</v>
      </c>
      <c r="AG244" t="s">
        <v>5411</v>
      </c>
      <c r="AH244" t="s">
        <v>5411</v>
      </c>
      <c r="AI244" s="66">
        <v>0</v>
      </c>
      <c r="AJ244" s="46"/>
      <c r="AK244" s="22"/>
      <c r="AL244" s="52">
        <f t="shared" si="38"/>
        <v>0</v>
      </c>
      <c r="AM244" s="52" t="e">
        <f t="shared" si="39"/>
        <v>#VALUE!</v>
      </c>
      <c r="AN244" s="52" t="e">
        <f t="shared" si="32"/>
        <v>#VALUE!</v>
      </c>
      <c r="AO244">
        <v>6.07</v>
      </c>
      <c r="AP244" s="66">
        <v>6.0660763116057224</v>
      </c>
      <c r="AQ244" s="52">
        <f t="shared" si="40"/>
        <v>3.9236883942779244E-3</v>
      </c>
    </row>
    <row r="245" spans="1:43" x14ac:dyDescent="0.25">
      <c r="A245" t="s">
        <v>5533</v>
      </c>
      <c r="B245" t="s">
        <v>2383</v>
      </c>
      <c r="D245">
        <v>1</v>
      </c>
      <c r="E245">
        <v>1</v>
      </c>
      <c r="F245">
        <v>1</v>
      </c>
      <c r="G245" s="13">
        <v>36118</v>
      </c>
      <c r="H245">
        <v>6.74</v>
      </c>
      <c r="I245" t="s">
        <v>5411</v>
      </c>
      <c r="J245" t="s">
        <v>5411</v>
      </c>
      <c r="K245" s="25">
        <v>6.7440823205041633</v>
      </c>
      <c r="L245" s="46"/>
      <c r="M245" s="22"/>
      <c r="N245" s="52">
        <f t="shared" si="33"/>
        <v>-4.0823205041631283E-3</v>
      </c>
      <c r="O245" s="52" t="e">
        <f t="shared" si="34"/>
        <v>#VALUE!</v>
      </c>
      <c r="P245" s="52" t="e">
        <f t="shared" si="35"/>
        <v>#VALUE!</v>
      </c>
      <c r="Q245">
        <v>4.96</v>
      </c>
      <c r="R245" t="s">
        <v>5411</v>
      </c>
      <c r="S245" t="s">
        <v>5411</v>
      </c>
      <c r="T245" s="66">
        <v>4.9559235313977039</v>
      </c>
      <c r="U245" s="46"/>
      <c r="V245" s="22"/>
      <c r="W245" s="52">
        <f t="shared" si="36"/>
        <v>4.0764686022960461E-3</v>
      </c>
      <c r="X245" s="52" t="e">
        <f t="shared" si="37"/>
        <v>#VALUE!</v>
      </c>
      <c r="Y245" s="52" t="e">
        <f t="shared" si="31"/>
        <v>#VALUE!</v>
      </c>
      <c r="Z245" t="s">
        <v>77</v>
      </c>
      <c r="AA245" t="s">
        <v>5411</v>
      </c>
      <c r="AB245" t="s">
        <v>5411</v>
      </c>
      <c r="AC245" s="97" t="s">
        <v>77</v>
      </c>
      <c r="AD245" s="61"/>
      <c r="AE245" s="22"/>
      <c r="AF245">
        <v>0</v>
      </c>
      <c r="AG245" t="s">
        <v>5411</v>
      </c>
      <c r="AH245" t="s">
        <v>5411</v>
      </c>
      <c r="AI245" s="66">
        <v>0</v>
      </c>
      <c r="AJ245" s="46"/>
      <c r="AK245" s="22"/>
      <c r="AL245" s="52">
        <f t="shared" si="38"/>
        <v>0</v>
      </c>
      <c r="AM245" s="52" t="e">
        <f t="shared" si="39"/>
        <v>#VALUE!</v>
      </c>
      <c r="AN245" s="52" t="e">
        <f t="shared" si="32"/>
        <v>#VALUE!</v>
      </c>
      <c r="AO245">
        <v>3.41</v>
      </c>
      <c r="AP245" s="66">
        <v>3.4046069660139544</v>
      </c>
      <c r="AQ245" s="52">
        <f t="shared" si="40"/>
        <v>5.3930339860457366E-3</v>
      </c>
    </row>
    <row r="246" spans="1:43" x14ac:dyDescent="0.25">
      <c r="A246" t="s">
        <v>5533</v>
      </c>
      <c r="B246" t="s">
        <v>2384</v>
      </c>
      <c r="D246">
        <v>1</v>
      </c>
      <c r="E246">
        <v>1</v>
      </c>
      <c r="F246">
        <v>1</v>
      </c>
      <c r="G246" s="13">
        <v>36118</v>
      </c>
      <c r="H246">
        <v>0.51</v>
      </c>
      <c r="I246" t="s">
        <v>5411</v>
      </c>
      <c r="J246" t="s">
        <v>5411</v>
      </c>
      <c r="K246" s="25">
        <v>0.51229671434093549</v>
      </c>
      <c r="L246" s="46"/>
      <c r="M246" s="22"/>
      <c r="N246" s="52">
        <f t="shared" si="33"/>
        <v>-2.2967143409354795E-3</v>
      </c>
      <c r="O246" s="52" t="e">
        <f t="shared" si="34"/>
        <v>#VALUE!</v>
      </c>
      <c r="P246" s="52" t="e">
        <f t="shared" si="35"/>
        <v>#VALUE!</v>
      </c>
      <c r="Q246">
        <v>9.06</v>
      </c>
      <c r="R246" t="s">
        <v>5411</v>
      </c>
      <c r="S246" t="s">
        <v>5411</v>
      </c>
      <c r="T246" s="66">
        <v>9.0623522226517199</v>
      </c>
      <c r="U246" s="46"/>
      <c r="V246" s="22"/>
      <c r="W246" s="52">
        <f t="shared" si="36"/>
        <v>-2.3522226517194156E-3</v>
      </c>
      <c r="X246" s="52" t="e">
        <f t="shared" si="37"/>
        <v>#VALUE!</v>
      </c>
      <c r="Y246" s="52" t="e">
        <f t="shared" si="31"/>
        <v>#VALUE!</v>
      </c>
      <c r="Z246" t="s">
        <v>77</v>
      </c>
      <c r="AA246" t="s">
        <v>5411</v>
      </c>
      <c r="AB246" t="s">
        <v>5411</v>
      </c>
      <c r="AC246" s="97" t="s">
        <v>77</v>
      </c>
      <c r="AD246" s="61"/>
      <c r="AE246" s="22"/>
      <c r="AF246">
        <v>0</v>
      </c>
      <c r="AG246" t="s">
        <v>5411</v>
      </c>
      <c r="AH246" t="s">
        <v>5411</v>
      </c>
      <c r="AI246" s="66">
        <v>0</v>
      </c>
      <c r="AJ246" s="46"/>
      <c r="AK246" s="22"/>
      <c r="AL246" s="52">
        <f t="shared" si="38"/>
        <v>0</v>
      </c>
      <c r="AM246" s="52" t="e">
        <f t="shared" si="39"/>
        <v>#VALUE!</v>
      </c>
      <c r="AN246" s="52" t="e">
        <f t="shared" si="32"/>
        <v>#VALUE!</v>
      </c>
      <c r="AO246">
        <v>5.6</v>
      </c>
      <c r="AP246" s="66">
        <v>5.599933049864708</v>
      </c>
      <c r="AQ246" s="52">
        <f t="shared" si="40"/>
        <v>6.6950135291676816E-5</v>
      </c>
    </row>
    <row r="247" spans="1:43" x14ac:dyDescent="0.25">
      <c r="A247" t="s">
        <v>5533</v>
      </c>
      <c r="B247" t="s">
        <v>2385</v>
      </c>
      <c r="D247">
        <v>1</v>
      </c>
      <c r="E247">
        <v>1</v>
      </c>
      <c r="F247">
        <v>1</v>
      </c>
      <c r="G247" s="13">
        <v>36118</v>
      </c>
      <c r="H247">
        <v>0.02</v>
      </c>
      <c r="I247" t="s">
        <v>5411</v>
      </c>
      <c r="J247" t="s">
        <v>5411</v>
      </c>
      <c r="K247" s="25">
        <v>2.2009406452826639E-2</v>
      </c>
      <c r="L247" s="46"/>
      <c r="M247" s="22"/>
      <c r="N247" s="52">
        <f t="shared" si="33"/>
        <v>-2.0094064528266391E-3</v>
      </c>
      <c r="O247" s="52" t="e">
        <f t="shared" si="34"/>
        <v>#VALUE!</v>
      </c>
      <c r="P247" s="52" t="e">
        <f t="shared" si="35"/>
        <v>#VALUE!</v>
      </c>
      <c r="Q247">
        <v>0</v>
      </c>
      <c r="R247" t="s">
        <v>5411</v>
      </c>
      <c r="S247" t="s">
        <v>5411</v>
      </c>
      <c r="T247" s="66">
        <v>0</v>
      </c>
      <c r="U247" s="46"/>
      <c r="V247" s="22"/>
      <c r="W247" s="52">
        <f t="shared" si="36"/>
        <v>0</v>
      </c>
      <c r="X247" s="52" t="e">
        <f t="shared" si="37"/>
        <v>#VALUE!</v>
      </c>
      <c r="Y247" s="52" t="e">
        <f t="shared" si="31"/>
        <v>#VALUE!</v>
      </c>
      <c r="Z247" t="s">
        <v>77</v>
      </c>
      <c r="AA247" t="s">
        <v>5411</v>
      </c>
      <c r="AB247" t="s">
        <v>5411</v>
      </c>
      <c r="AC247" s="97" t="s">
        <v>77</v>
      </c>
      <c r="AD247" s="61"/>
      <c r="AE247" s="22"/>
      <c r="AF247">
        <v>0</v>
      </c>
      <c r="AG247" t="s">
        <v>5411</v>
      </c>
      <c r="AH247" t="s">
        <v>5411</v>
      </c>
      <c r="AI247" s="66">
        <v>0</v>
      </c>
      <c r="AJ247" s="46"/>
      <c r="AK247" s="22"/>
      <c r="AL247" s="52">
        <f t="shared" si="38"/>
        <v>0</v>
      </c>
      <c r="AM247" s="52" t="e">
        <f t="shared" si="39"/>
        <v>#VALUE!</v>
      </c>
      <c r="AN247" s="52" t="e">
        <f t="shared" si="32"/>
        <v>#VALUE!</v>
      </c>
      <c r="AO247">
        <v>0.39</v>
      </c>
      <c r="AP247" s="66">
        <v>0.38883284733327061</v>
      </c>
      <c r="AQ247" s="52">
        <f t="shared" si="40"/>
        <v>1.1671526667293985E-3</v>
      </c>
    </row>
    <row r="248" spans="1:43" x14ac:dyDescent="0.25">
      <c r="A248" t="s">
        <v>5533</v>
      </c>
      <c r="B248" t="s">
        <v>2386</v>
      </c>
      <c r="D248">
        <v>1</v>
      </c>
      <c r="E248">
        <v>1</v>
      </c>
      <c r="F248">
        <v>1</v>
      </c>
      <c r="G248" s="13">
        <v>36118</v>
      </c>
      <c r="H248">
        <v>6.49</v>
      </c>
      <c r="I248" t="s">
        <v>5411</v>
      </c>
      <c r="J248" t="s">
        <v>5411</v>
      </c>
      <c r="K248" s="25">
        <v>6.4867582697201014</v>
      </c>
      <c r="L248" s="46"/>
      <c r="M248" s="22"/>
      <c r="N248" s="52">
        <f t="shared" si="33"/>
        <v>3.2417302798988246E-3</v>
      </c>
      <c r="O248" s="52" t="e">
        <f t="shared" si="34"/>
        <v>#VALUE!</v>
      </c>
      <c r="P248" s="52" t="e">
        <f t="shared" si="35"/>
        <v>#VALUE!</v>
      </c>
      <c r="Q248">
        <v>6.34</v>
      </c>
      <c r="R248" t="s">
        <v>5411</v>
      </c>
      <c r="S248" t="s">
        <v>5411</v>
      </c>
      <c r="T248" s="66">
        <v>6.3413304252998905</v>
      </c>
      <c r="U248" s="46"/>
      <c r="V248" s="22"/>
      <c r="W248" s="52">
        <f t="shared" si="36"/>
        <v>-1.3304252998906918E-3</v>
      </c>
      <c r="X248" s="52" t="e">
        <f t="shared" si="37"/>
        <v>#VALUE!</v>
      </c>
      <c r="Y248" s="52" t="e">
        <f t="shared" si="31"/>
        <v>#VALUE!</v>
      </c>
      <c r="Z248" t="s">
        <v>77</v>
      </c>
      <c r="AA248" t="s">
        <v>5411</v>
      </c>
      <c r="AB248" t="s">
        <v>5411</v>
      </c>
      <c r="AC248" s="97" t="s">
        <v>77</v>
      </c>
      <c r="AD248" s="61"/>
      <c r="AE248" s="22"/>
      <c r="AF248">
        <v>0</v>
      </c>
      <c r="AG248" t="s">
        <v>5411</v>
      </c>
      <c r="AH248" t="s">
        <v>5411</v>
      </c>
      <c r="AI248" s="66">
        <v>0</v>
      </c>
      <c r="AJ248" s="46"/>
      <c r="AK248" s="22"/>
      <c r="AL248" s="52">
        <f t="shared" si="38"/>
        <v>0</v>
      </c>
      <c r="AM248" s="52" t="e">
        <f t="shared" si="39"/>
        <v>#VALUE!</v>
      </c>
      <c r="AN248" s="52" t="e">
        <f t="shared" si="32"/>
        <v>#VALUE!</v>
      </c>
      <c r="AO248">
        <v>4.68</v>
      </c>
      <c r="AP248" s="66">
        <v>4.6773653217011999</v>
      </c>
      <c r="AQ248" s="52">
        <f t="shared" si="40"/>
        <v>2.6346782987998196E-3</v>
      </c>
    </row>
    <row r="249" spans="1:43" x14ac:dyDescent="0.25">
      <c r="A249" t="s">
        <v>5533</v>
      </c>
      <c r="B249" t="s">
        <v>2387</v>
      </c>
      <c r="D249">
        <v>1</v>
      </c>
      <c r="E249">
        <v>1</v>
      </c>
      <c r="F249">
        <v>1</v>
      </c>
      <c r="G249" s="13">
        <v>36118</v>
      </c>
      <c r="H249">
        <v>10.5</v>
      </c>
      <c r="I249" t="s">
        <v>5411</v>
      </c>
      <c r="J249" t="s">
        <v>5411</v>
      </c>
      <c r="K249" s="25">
        <v>10.497161364069346</v>
      </c>
      <c r="L249" s="46"/>
      <c r="M249" s="22"/>
      <c r="N249" s="52">
        <f t="shared" si="33"/>
        <v>2.8386359306544762E-3</v>
      </c>
      <c r="O249" s="52" t="e">
        <f t="shared" si="34"/>
        <v>#VALUE!</v>
      </c>
      <c r="P249" s="52" t="e">
        <f t="shared" si="35"/>
        <v>#VALUE!</v>
      </c>
      <c r="Q249">
        <v>3.68</v>
      </c>
      <c r="R249" t="s">
        <v>5411</v>
      </c>
      <c r="S249" t="s">
        <v>5411</v>
      </c>
      <c r="T249" s="66">
        <v>3.6819508477805294</v>
      </c>
      <c r="U249" s="46"/>
      <c r="V249" s="22"/>
      <c r="W249" s="52">
        <f t="shared" si="36"/>
        <v>-1.9508477805292301E-3</v>
      </c>
      <c r="X249" s="52" t="e">
        <f t="shared" si="37"/>
        <v>#VALUE!</v>
      </c>
      <c r="Y249" s="52" t="e">
        <f t="shared" si="31"/>
        <v>#VALUE!</v>
      </c>
      <c r="Z249" t="s">
        <v>77</v>
      </c>
      <c r="AA249" t="s">
        <v>5411</v>
      </c>
      <c r="AB249" t="s">
        <v>5411</v>
      </c>
      <c r="AC249" s="97" t="s">
        <v>77</v>
      </c>
      <c r="AD249" s="61"/>
      <c r="AE249" s="22"/>
      <c r="AF249">
        <v>0</v>
      </c>
      <c r="AG249" t="s">
        <v>5411</v>
      </c>
      <c r="AH249" t="s">
        <v>5411</v>
      </c>
      <c r="AI249" s="66">
        <v>0</v>
      </c>
      <c r="AJ249" s="46"/>
      <c r="AK249" s="22"/>
      <c r="AL249" s="52">
        <f t="shared" si="38"/>
        <v>0</v>
      </c>
      <c r="AM249" s="52" t="e">
        <f t="shared" si="39"/>
        <v>#VALUE!</v>
      </c>
      <c r="AN249" s="52" t="e">
        <f t="shared" si="32"/>
        <v>#VALUE!</v>
      </c>
      <c r="AO249">
        <v>1.96</v>
      </c>
      <c r="AP249" s="66">
        <v>1.9574928557820537</v>
      </c>
      <c r="AQ249" s="52">
        <f t="shared" si="40"/>
        <v>2.5071442179462888E-3</v>
      </c>
    </row>
    <row r="250" spans="1:43" x14ac:dyDescent="0.25">
      <c r="A250" t="s">
        <v>5533</v>
      </c>
      <c r="B250" t="s">
        <v>2388</v>
      </c>
      <c r="D250">
        <v>1</v>
      </c>
      <c r="E250">
        <v>1</v>
      </c>
      <c r="F250">
        <v>1</v>
      </c>
      <c r="G250" s="13">
        <v>36118</v>
      </c>
      <c r="H250">
        <v>4.2</v>
      </c>
      <c r="I250" t="s">
        <v>5411</v>
      </c>
      <c r="J250" t="s">
        <v>5411</v>
      </c>
      <c r="K250" s="25">
        <v>4.1956600635112657</v>
      </c>
      <c r="L250" s="46"/>
      <c r="M250" s="22"/>
      <c r="N250" s="52">
        <f t="shared" si="33"/>
        <v>4.3399364887344305E-3</v>
      </c>
      <c r="O250" s="52" t="e">
        <f t="shared" si="34"/>
        <v>#VALUE!</v>
      </c>
      <c r="P250" s="52" t="e">
        <f t="shared" si="35"/>
        <v>#VALUE!</v>
      </c>
      <c r="Q250">
        <v>0</v>
      </c>
      <c r="R250" t="s">
        <v>5411</v>
      </c>
      <c r="S250" t="s">
        <v>5411</v>
      </c>
      <c r="T250" s="66">
        <v>0</v>
      </c>
      <c r="U250" s="46"/>
      <c r="V250" s="22"/>
      <c r="W250" s="52">
        <f t="shared" si="36"/>
        <v>0</v>
      </c>
      <c r="X250" s="52" t="e">
        <f t="shared" si="37"/>
        <v>#VALUE!</v>
      </c>
      <c r="Y250" s="52" t="e">
        <f t="shared" si="31"/>
        <v>#VALUE!</v>
      </c>
      <c r="Z250" t="s">
        <v>77</v>
      </c>
      <c r="AA250" t="s">
        <v>5411</v>
      </c>
      <c r="AB250" t="s">
        <v>5411</v>
      </c>
      <c r="AC250" s="97" t="s">
        <v>77</v>
      </c>
      <c r="AD250" s="61"/>
      <c r="AE250" s="22"/>
      <c r="AF250">
        <v>0</v>
      </c>
      <c r="AG250" t="s">
        <v>5411</v>
      </c>
      <c r="AH250" t="s">
        <v>5411</v>
      </c>
      <c r="AI250" s="66">
        <v>0</v>
      </c>
      <c r="AJ250" s="46"/>
      <c r="AK250" s="22"/>
      <c r="AL250" s="52">
        <f t="shared" si="38"/>
        <v>0</v>
      </c>
      <c r="AM250" s="52" t="e">
        <f t="shared" si="39"/>
        <v>#VALUE!</v>
      </c>
      <c r="AN250" s="52" t="e">
        <f t="shared" si="32"/>
        <v>#VALUE!</v>
      </c>
      <c r="AO250">
        <v>1.79</v>
      </c>
      <c r="AP250" s="66">
        <v>1.7891493270830183</v>
      </c>
      <c r="AQ250" s="52">
        <f t="shared" si="40"/>
        <v>8.5067291698170955E-4</v>
      </c>
    </row>
    <row r="251" spans="1:43" x14ac:dyDescent="0.25">
      <c r="A251" t="s">
        <v>5533</v>
      </c>
      <c r="B251" t="s">
        <v>2389</v>
      </c>
      <c r="D251">
        <v>1</v>
      </c>
      <c r="E251">
        <v>1</v>
      </c>
      <c r="F251">
        <v>1</v>
      </c>
      <c r="G251" s="13">
        <v>36118</v>
      </c>
      <c r="H251">
        <v>4.5599999999999996</v>
      </c>
      <c r="I251" t="s">
        <v>5411</v>
      </c>
      <c r="J251" t="s">
        <v>5411</v>
      </c>
      <c r="K251" s="25">
        <v>4.5560867947923116</v>
      </c>
      <c r="L251" s="46"/>
      <c r="M251" s="22"/>
      <c r="N251" s="52">
        <f t="shared" si="33"/>
        <v>3.9132052076880086E-3</v>
      </c>
      <c r="O251" s="52" t="e">
        <f t="shared" si="34"/>
        <v>#VALUE!</v>
      </c>
      <c r="P251" s="52" t="e">
        <f t="shared" si="35"/>
        <v>#VALUE!</v>
      </c>
      <c r="Q251">
        <v>1.49</v>
      </c>
      <c r="R251" t="s">
        <v>5411</v>
      </c>
      <c r="S251" t="s">
        <v>5411</v>
      </c>
      <c r="T251" s="66">
        <v>1.4905716057036575</v>
      </c>
      <c r="U251" s="46"/>
      <c r="V251" s="22"/>
      <c r="W251" s="52">
        <f t="shared" si="36"/>
        <v>-5.716057036575517E-4</v>
      </c>
      <c r="X251" s="52" t="e">
        <f t="shared" si="37"/>
        <v>#VALUE!</v>
      </c>
      <c r="Y251" s="52" t="e">
        <f t="shared" si="31"/>
        <v>#VALUE!</v>
      </c>
      <c r="Z251" t="s">
        <v>77</v>
      </c>
      <c r="AA251" t="s">
        <v>5411</v>
      </c>
      <c r="AB251" t="s">
        <v>5411</v>
      </c>
      <c r="AC251" s="97" t="s">
        <v>77</v>
      </c>
      <c r="AD251" s="61"/>
      <c r="AE251" s="22"/>
      <c r="AF251">
        <v>0</v>
      </c>
      <c r="AG251" t="s">
        <v>5411</v>
      </c>
      <c r="AH251" t="s">
        <v>5411</v>
      </c>
      <c r="AI251" s="66">
        <v>0</v>
      </c>
      <c r="AJ251" s="46"/>
      <c r="AK251" s="22"/>
      <c r="AL251" s="52">
        <f t="shared" si="38"/>
        <v>0</v>
      </c>
      <c r="AM251" s="52" t="e">
        <f t="shared" si="39"/>
        <v>#VALUE!</v>
      </c>
      <c r="AN251" s="52" t="e">
        <f t="shared" si="32"/>
        <v>#VALUE!</v>
      </c>
      <c r="AO251">
        <v>2.98</v>
      </c>
      <c r="AP251" s="66">
        <v>2.9748934352827714</v>
      </c>
      <c r="AQ251" s="52">
        <f t="shared" si="40"/>
        <v>5.10656471722859E-3</v>
      </c>
    </row>
    <row r="252" spans="1:43" x14ac:dyDescent="0.25">
      <c r="A252" t="s">
        <v>5533</v>
      </c>
      <c r="B252" t="s">
        <v>2390</v>
      </c>
      <c r="D252">
        <v>1</v>
      </c>
      <c r="E252">
        <v>1</v>
      </c>
      <c r="F252">
        <v>1</v>
      </c>
      <c r="G252" s="13">
        <v>36118</v>
      </c>
      <c r="H252">
        <v>6.63</v>
      </c>
      <c r="I252" t="s">
        <v>5411</v>
      </c>
      <c r="J252" t="s">
        <v>5411</v>
      </c>
      <c r="K252" s="25">
        <v>6.6269044722370918</v>
      </c>
      <c r="L252" s="46"/>
      <c r="M252" s="22"/>
      <c r="N252" s="52">
        <f t="shared" si="33"/>
        <v>3.0955277629081124E-3</v>
      </c>
      <c r="O252" s="52" t="e">
        <f t="shared" si="34"/>
        <v>#VALUE!</v>
      </c>
      <c r="P252" s="52" t="e">
        <f t="shared" si="35"/>
        <v>#VALUE!</v>
      </c>
      <c r="Q252">
        <v>5.07</v>
      </c>
      <c r="R252" t="s">
        <v>5411</v>
      </c>
      <c r="S252" t="s">
        <v>5411</v>
      </c>
      <c r="T252" s="66">
        <v>5.0718034940873036</v>
      </c>
      <c r="U252" s="46"/>
      <c r="V252" s="22"/>
      <c r="W252" s="52">
        <f t="shared" si="36"/>
        <v>-1.8034940873032923E-3</v>
      </c>
      <c r="X252" s="52" t="e">
        <f t="shared" si="37"/>
        <v>#VALUE!</v>
      </c>
      <c r="Y252" s="52" t="e">
        <f t="shared" si="31"/>
        <v>#VALUE!</v>
      </c>
      <c r="Z252" t="s">
        <v>77</v>
      </c>
      <c r="AA252" t="s">
        <v>5411</v>
      </c>
      <c r="AB252" t="s">
        <v>5411</v>
      </c>
      <c r="AC252" s="97" t="s">
        <v>77</v>
      </c>
      <c r="AD252" s="61"/>
      <c r="AE252" s="22"/>
      <c r="AF252">
        <v>0</v>
      </c>
      <c r="AG252" t="s">
        <v>5411</v>
      </c>
      <c r="AH252" t="s">
        <v>5411</v>
      </c>
      <c r="AI252" s="66">
        <v>0</v>
      </c>
      <c r="AJ252" s="46"/>
      <c r="AK252" s="22"/>
      <c r="AL252" s="52">
        <f t="shared" si="38"/>
        <v>0</v>
      </c>
      <c r="AM252" s="52" t="e">
        <f t="shared" si="39"/>
        <v>#VALUE!</v>
      </c>
      <c r="AN252" s="52" t="e">
        <f t="shared" si="32"/>
        <v>#VALUE!</v>
      </c>
      <c r="AO252">
        <v>3.48</v>
      </c>
      <c r="AP252" s="66">
        <v>3.4788885103898002</v>
      </c>
      <c r="AQ252" s="52">
        <f t="shared" si="40"/>
        <v>1.1114896101998006E-3</v>
      </c>
    </row>
    <row r="253" spans="1:43" x14ac:dyDescent="0.25">
      <c r="A253" t="s">
        <v>5533</v>
      </c>
      <c r="B253" t="s">
        <v>2391</v>
      </c>
      <c r="D253">
        <v>1</v>
      </c>
      <c r="E253">
        <v>1</v>
      </c>
      <c r="F253">
        <v>1</v>
      </c>
      <c r="G253" s="13">
        <v>36118</v>
      </c>
      <c r="H253">
        <v>0.01</v>
      </c>
      <c r="I253" t="s">
        <v>5411</v>
      </c>
      <c r="J253" t="s">
        <v>5411</v>
      </c>
      <c r="K253" s="25">
        <v>7.8753955418043742E-3</v>
      </c>
      <c r="L253" s="46"/>
      <c r="M253" s="22"/>
      <c r="N253" s="52">
        <f t="shared" si="33"/>
        <v>2.124604458195626E-3</v>
      </c>
      <c r="O253" s="52" t="e">
        <f t="shared" si="34"/>
        <v>#VALUE!</v>
      </c>
      <c r="P253" s="52" t="e">
        <f t="shared" si="35"/>
        <v>#VALUE!</v>
      </c>
      <c r="Q253">
        <v>0</v>
      </c>
      <c r="R253" t="s">
        <v>5411</v>
      </c>
      <c r="S253" t="s">
        <v>5411</v>
      </c>
      <c r="T253" s="66">
        <v>0</v>
      </c>
      <c r="U253" s="46"/>
      <c r="V253" s="22"/>
      <c r="W253" s="52">
        <f t="shared" si="36"/>
        <v>0</v>
      </c>
      <c r="X253" s="52" t="e">
        <f t="shared" si="37"/>
        <v>#VALUE!</v>
      </c>
      <c r="Y253" s="52" t="e">
        <f t="shared" si="31"/>
        <v>#VALUE!</v>
      </c>
      <c r="Z253" t="s">
        <v>77</v>
      </c>
      <c r="AA253" t="s">
        <v>5411</v>
      </c>
      <c r="AB253" t="s">
        <v>5411</v>
      </c>
      <c r="AC253" s="97" t="s">
        <v>77</v>
      </c>
      <c r="AD253" s="61"/>
      <c r="AE253" s="22"/>
      <c r="AF253">
        <v>0</v>
      </c>
      <c r="AG253" t="s">
        <v>5411</v>
      </c>
      <c r="AH253" t="s">
        <v>5411</v>
      </c>
      <c r="AI253" s="66">
        <v>0</v>
      </c>
      <c r="AJ253" s="46"/>
      <c r="AK253" s="22"/>
      <c r="AL253" s="52">
        <f t="shared" si="38"/>
        <v>0</v>
      </c>
      <c r="AM253" s="52" t="e">
        <f t="shared" si="39"/>
        <v>#VALUE!</v>
      </c>
      <c r="AN253" s="52" t="e">
        <f t="shared" si="32"/>
        <v>#VALUE!</v>
      </c>
      <c r="AO253">
        <v>0.13</v>
      </c>
      <c r="AP253" s="66">
        <v>0.12994402643977218</v>
      </c>
      <c r="AQ253" s="52">
        <f t="shared" si="40"/>
        <v>5.5973560227823294E-5</v>
      </c>
    </row>
    <row r="254" spans="1:43" x14ac:dyDescent="0.25">
      <c r="A254" t="s">
        <v>5533</v>
      </c>
      <c r="B254" t="s">
        <v>2392</v>
      </c>
      <c r="D254">
        <v>1</v>
      </c>
      <c r="E254">
        <v>1</v>
      </c>
      <c r="F254">
        <v>1</v>
      </c>
      <c r="G254" s="13">
        <v>36118</v>
      </c>
      <c r="H254">
        <v>0.05</v>
      </c>
      <c r="I254" t="s">
        <v>5411</v>
      </c>
      <c r="J254" t="s">
        <v>5411</v>
      </c>
      <c r="K254" s="25">
        <v>5.4303427845958527E-2</v>
      </c>
      <c r="L254" s="46"/>
      <c r="M254" s="22"/>
      <c r="N254" s="52">
        <f t="shared" si="33"/>
        <v>-4.303427845958524E-3</v>
      </c>
      <c r="O254" s="52" t="e">
        <f t="shared" si="34"/>
        <v>#VALUE!</v>
      </c>
      <c r="P254" s="52" t="e">
        <f t="shared" si="35"/>
        <v>#VALUE!</v>
      </c>
      <c r="Q254">
        <v>0</v>
      </c>
      <c r="R254" t="s">
        <v>5411</v>
      </c>
      <c r="S254" t="s">
        <v>5411</v>
      </c>
      <c r="T254" s="66">
        <v>0</v>
      </c>
      <c r="U254" s="46"/>
      <c r="V254" s="22"/>
      <c r="W254" s="52">
        <f t="shared" si="36"/>
        <v>0</v>
      </c>
      <c r="X254" s="52" t="e">
        <f t="shared" si="37"/>
        <v>#VALUE!</v>
      </c>
      <c r="Y254" s="52" t="e">
        <f t="shared" si="31"/>
        <v>#VALUE!</v>
      </c>
      <c r="Z254" t="s">
        <v>77</v>
      </c>
      <c r="AA254" t="s">
        <v>5411</v>
      </c>
      <c r="AB254" t="s">
        <v>5411</v>
      </c>
      <c r="AC254" s="97" t="s">
        <v>77</v>
      </c>
      <c r="AD254" s="61"/>
      <c r="AE254" s="22"/>
      <c r="AF254">
        <v>0</v>
      </c>
      <c r="AG254" t="s">
        <v>5411</v>
      </c>
      <c r="AH254" t="s">
        <v>5411</v>
      </c>
      <c r="AI254" s="66">
        <v>0</v>
      </c>
      <c r="AJ254" s="46"/>
      <c r="AK254" s="22"/>
      <c r="AL254" s="52">
        <f t="shared" si="38"/>
        <v>0</v>
      </c>
      <c r="AM254" s="52" t="e">
        <f t="shared" si="39"/>
        <v>#VALUE!</v>
      </c>
      <c r="AN254" s="52" t="e">
        <f t="shared" si="32"/>
        <v>#VALUE!</v>
      </c>
      <c r="AO254">
        <v>0.53</v>
      </c>
      <c r="AP254" s="66">
        <v>0.53096685004937227</v>
      </c>
      <c r="AQ254" s="52">
        <f t="shared" si="40"/>
        <v>-9.6685004937224761E-4</v>
      </c>
    </row>
    <row r="255" spans="1:43" x14ac:dyDescent="0.25">
      <c r="A255" t="s">
        <v>5533</v>
      </c>
      <c r="B255" t="s">
        <v>2393</v>
      </c>
      <c r="D255">
        <v>1</v>
      </c>
      <c r="E255">
        <v>1</v>
      </c>
      <c r="F255">
        <v>1</v>
      </c>
      <c r="G255" s="13">
        <v>36118</v>
      </c>
      <c r="H255">
        <v>10.14</v>
      </c>
      <c r="I255" t="s">
        <v>5411</v>
      </c>
      <c r="J255" t="s">
        <v>5411</v>
      </c>
      <c r="K255" s="66">
        <v>10.136960990076423</v>
      </c>
      <c r="L255" s="46"/>
      <c r="M255" s="22"/>
      <c r="N255" s="52">
        <f t="shared" si="33"/>
        <v>3.0390099235777512E-3</v>
      </c>
      <c r="O255" s="52" t="e">
        <f t="shared" si="34"/>
        <v>#VALUE!</v>
      </c>
      <c r="P255" s="52" t="e">
        <f t="shared" si="35"/>
        <v>#VALUE!</v>
      </c>
      <c r="Q255">
        <v>2.64</v>
      </c>
      <c r="R255" t="s">
        <v>5411</v>
      </c>
      <c r="S255" t="s">
        <v>5411</v>
      </c>
      <c r="T255" s="66">
        <v>2.6401234173605568</v>
      </c>
      <c r="U255" s="46"/>
      <c r="V255" s="22"/>
      <c r="W255" s="52">
        <f t="shared" si="36"/>
        <v>-1.2341736055665464E-4</v>
      </c>
      <c r="X255" s="52" t="e">
        <f t="shared" si="37"/>
        <v>#VALUE!</v>
      </c>
      <c r="Y255" s="52" t="e">
        <f t="shared" si="31"/>
        <v>#VALUE!</v>
      </c>
      <c r="Z255" t="s">
        <v>77</v>
      </c>
      <c r="AA255" t="s">
        <v>5411</v>
      </c>
      <c r="AB255" t="s">
        <v>5411</v>
      </c>
      <c r="AC255" s="97" t="s">
        <v>77</v>
      </c>
      <c r="AD255" s="61"/>
      <c r="AE255" s="22"/>
      <c r="AF255">
        <v>0</v>
      </c>
      <c r="AG255" t="s">
        <v>5411</v>
      </c>
      <c r="AH255" t="s">
        <v>5411</v>
      </c>
      <c r="AI255" s="66">
        <v>0</v>
      </c>
      <c r="AJ255" s="46"/>
      <c r="AK255" s="22"/>
      <c r="AL255" s="52">
        <f t="shared" si="38"/>
        <v>0</v>
      </c>
      <c r="AM255" s="52" t="e">
        <f t="shared" si="39"/>
        <v>#VALUE!</v>
      </c>
      <c r="AN255" s="52" t="e">
        <f t="shared" si="32"/>
        <v>#VALUE!</v>
      </c>
      <c r="AO255">
        <v>1.56</v>
      </c>
      <c r="AP255" s="66">
        <v>1.5611971027717577</v>
      </c>
      <c r="AQ255" s="52">
        <f t="shared" si="40"/>
        <v>-1.1971027717576632E-3</v>
      </c>
    </row>
    <row r="256" spans="1:43" x14ac:dyDescent="0.25">
      <c r="A256" t="s">
        <v>5533</v>
      </c>
      <c r="B256" t="s">
        <v>2394</v>
      </c>
      <c r="D256">
        <v>1</v>
      </c>
      <c r="E256">
        <v>1</v>
      </c>
      <c r="F256">
        <v>1</v>
      </c>
      <c r="G256" s="13">
        <v>36118</v>
      </c>
      <c r="H256">
        <v>5.28</v>
      </c>
      <c r="I256" t="s">
        <v>5411</v>
      </c>
      <c r="J256" t="s">
        <v>5411</v>
      </c>
      <c r="K256" s="66">
        <v>5.280547534460708</v>
      </c>
      <c r="L256" s="46"/>
      <c r="M256" s="22"/>
      <c r="N256" s="52">
        <f t="shared" si="33"/>
        <v>-5.475344607077659E-4</v>
      </c>
      <c r="O256" s="52" t="e">
        <f t="shared" si="34"/>
        <v>#VALUE!</v>
      </c>
      <c r="P256" s="52" t="e">
        <f t="shared" si="35"/>
        <v>#VALUE!</v>
      </c>
      <c r="Q256">
        <v>4.17</v>
      </c>
      <c r="R256" t="s">
        <v>5411</v>
      </c>
      <c r="S256" t="s">
        <v>5411</v>
      </c>
      <c r="T256" s="66">
        <v>4.1671936904931082</v>
      </c>
      <c r="U256" s="46"/>
      <c r="V256" s="22"/>
      <c r="W256" s="52">
        <f t="shared" si="36"/>
        <v>2.8063095068917576E-3</v>
      </c>
      <c r="X256" s="52" t="e">
        <f t="shared" si="37"/>
        <v>#VALUE!</v>
      </c>
      <c r="Y256" s="52" t="e">
        <f t="shared" si="31"/>
        <v>#VALUE!</v>
      </c>
      <c r="Z256" t="s">
        <v>77</v>
      </c>
      <c r="AA256" t="s">
        <v>5411</v>
      </c>
      <c r="AB256" t="s">
        <v>5411</v>
      </c>
      <c r="AC256" s="97" t="s">
        <v>77</v>
      </c>
      <c r="AD256" s="61"/>
      <c r="AE256" s="22"/>
      <c r="AF256">
        <v>0</v>
      </c>
      <c r="AG256" t="s">
        <v>5411</v>
      </c>
      <c r="AH256" t="s">
        <v>5411</v>
      </c>
      <c r="AI256" s="66">
        <v>0</v>
      </c>
      <c r="AJ256" s="46"/>
      <c r="AK256" s="22"/>
      <c r="AL256" s="52">
        <f t="shared" si="38"/>
        <v>0</v>
      </c>
      <c r="AM256" s="52" t="e">
        <f t="shared" si="39"/>
        <v>#VALUE!</v>
      </c>
      <c r="AN256" s="52" t="e">
        <f t="shared" si="32"/>
        <v>#VALUE!</v>
      </c>
      <c r="AO256">
        <v>0.9</v>
      </c>
      <c r="AP256" s="66">
        <v>0.89747477618303262</v>
      </c>
      <c r="AQ256" s="52">
        <f t="shared" si="40"/>
        <v>2.5252238169674035E-3</v>
      </c>
    </row>
    <row r="257" spans="1:43" x14ac:dyDescent="0.25">
      <c r="A257" t="s">
        <v>5533</v>
      </c>
      <c r="B257" t="s">
        <v>2395</v>
      </c>
      <c r="D257">
        <v>1</v>
      </c>
      <c r="E257">
        <v>1</v>
      </c>
      <c r="F257">
        <v>1</v>
      </c>
      <c r="G257" s="13">
        <v>36118</v>
      </c>
      <c r="H257">
        <v>2.36</v>
      </c>
      <c r="I257" t="s">
        <v>5411</v>
      </c>
      <c r="J257" t="s">
        <v>5411</v>
      </c>
      <c r="K257" s="66">
        <v>2.3624054226883233</v>
      </c>
      <c r="L257" s="46"/>
      <c r="M257" s="22"/>
      <c r="N257" s="52">
        <f t="shared" si="33"/>
        <v>-2.4054226883234442E-3</v>
      </c>
      <c r="O257" s="52" t="e">
        <f t="shared" si="34"/>
        <v>#VALUE!</v>
      </c>
      <c r="P257" s="52" t="e">
        <f t="shared" si="35"/>
        <v>#VALUE!</v>
      </c>
      <c r="Q257">
        <v>0.12</v>
      </c>
      <c r="R257" t="s">
        <v>5411</v>
      </c>
      <c r="S257" t="s">
        <v>5411</v>
      </c>
      <c r="T257" s="66">
        <v>0.11764010743061774</v>
      </c>
      <c r="U257" s="46"/>
      <c r="V257" s="22"/>
      <c r="W257" s="52">
        <f t="shared" si="36"/>
        <v>2.359892569382252E-3</v>
      </c>
      <c r="X257" s="52" t="e">
        <f t="shared" si="37"/>
        <v>#VALUE!</v>
      </c>
      <c r="Y257" s="52" t="e">
        <f t="shared" si="31"/>
        <v>#VALUE!</v>
      </c>
      <c r="Z257" t="s">
        <v>77</v>
      </c>
      <c r="AA257" t="s">
        <v>5411</v>
      </c>
      <c r="AB257" t="s">
        <v>5411</v>
      </c>
      <c r="AC257" s="97" t="s">
        <v>77</v>
      </c>
      <c r="AD257" s="61"/>
      <c r="AE257" s="22"/>
      <c r="AF257">
        <v>0</v>
      </c>
      <c r="AG257" t="s">
        <v>5411</v>
      </c>
      <c r="AH257" t="s">
        <v>5411</v>
      </c>
      <c r="AI257" s="66">
        <v>0</v>
      </c>
      <c r="AJ257" s="46"/>
      <c r="AK257" s="22"/>
      <c r="AL257" s="52">
        <f t="shared" si="38"/>
        <v>0</v>
      </c>
      <c r="AM257" s="52" t="e">
        <f t="shared" si="39"/>
        <v>#VALUE!</v>
      </c>
      <c r="AN257" s="52" t="e">
        <f t="shared" si="32"/>
        <v>#VALUE!</v>
      </c>
      <c r="AO257">
        <v>0.54</v>
      </c>
      <c r="AP257" s="66">
        <v>0.54258498529223687</v>
      </c>
      <c r="AQ257" s="52">
        <f t="shared" si="40"/>
        <v>-2.5849852922368299E-3</v>
      </c>
    </row>
    <row r="258" spans="1:43" x14ac:dyDescent="0.25">
      <c r="A258" t="s">
        <v>5533</v>
      </c>
      <c r="B258" t="s">
        <v>2396</v>
      </c>
      <c r="D258">
        <v>1</v>
      </c>
      <c r="E258">
        <v>1</v>
      </c>
      <c r="F258">
        <v>1</v>
      </c>
      <c r="G258" s="13">
        <v>36118</v>
      </c>
      <c r="H258">
        <v>3.74</v>
      </c>
      <c r="I258" t="s">
        <v>5411</v>
      </c>
      <c r="J258" t="s">
        <v>5411</v>
      </c>
      <c r="K258" s="66">
        <v>3.7400943757173835</v>
      </c>
      <c r="L258" s="46"/>
      <c r="M258" s="22"/>
      <c r="N258" s="52">
        <f t="shared" si="33"/>
        <v>-9.4375717383243796E-5</v>
      </c>
      <c r="O258" s="52" t="e">
        <f t="shared" si="34"/>
        <v>#VALUE!</v>
      </c>
      <c r="P258" s="52" t="e">
        <f t="shared" si="35"/>
        <v>#VALUE!</v>
      </c>
      <c r="Q258">
        <v>7</v>
      </c>
      <c r="R258" t="s">
        <v>5411</v>
      </c>
      <c r="S258" t="s">
        <v>5411</v>
      </c>
      <c r="T258" s="66">
        <v>6.9959801045784973</v>
      </c>
      <c r="U258" s="46"/>
      <c r="V258" s="22"/>
      <c r="W258" s="52">
        <f t="shared" si="36"/>
        <v>4.0198954215027172E-3</v>
      </c>
      <c r="X258" s="52" t="e">
        <f t="shared" si="37"/>
        <v>#VALUE!</v>
      </c>
      <c r="Y258" s="52" t="e">
        <f t="shared" si="31"/>
        <v>#VALUE!</v>
      </c>
      <c r="Z258" t="s">
        <v>77</v>
      </c>
      <c r="AA258" t="s">
        <v>5411</v>
      </c>
      <c r="AB258" t="s">
        <v>5411</v>
      </c>
      <c r="AC258" s="97" t="s">
        <v>77</v>
      </c>
      <c r="AD258" s="61"/>
      <c r="AE258" s="22"/>
      <c r="AF258">
        <v>0</v>
      </c>
      <c r="AG258" t="s">
        <v>5411</v>
      </c>
      <c r="AH258" t="s">
        <v>5411</v>
      </c>
      <c r="AI258" s="66">
        <v>0</v>
      </c>
      <c r="AJ258" s="46"/>
      <c r="AK258" s="22"/>
      <c r="AL258" s="52">
        <f t="shared" si="38"/>
        <v>0</v>
      </c>
      <c r="AM258" s="52" t="e">
        <f t="shared" si="39"/>
        <v>#VALUE!</v>
      </c>
      <c r="AN258" s="52" t="e">
        <f t="shared" si="32"/>
        <v>#VALUE!</v>
      </c>
      <c r="AO258">
        <v>0.77</v>
      </c>
      <c r="AP258" s="66">
        <v>0.7680550950133912</v>
      </c>
      <c r="AQ258" s="52">
        <f t="shared" si="40"/>
        <v>1.9449049866088197E-3</v>
      </c>
    </row>
    <row r="259" spans="1:43" x14ac:dyDescent="0.25">
      <c r="A259" t="s">
        <v>5533</v>
      </c>
      <c r="B259" t="s">
        <v>2397</v>
      </c>
      <c r="D259">
        <v>1</v>
      </c>
      <c r="E259">
        <v>1</v>
      </c>
      <c r="F259">
        <v>1</v>
      </c>
      <c r="G259" s="13">
        <v>36118</v>
      </c>
      <c r="H259">
        <v>2.82</v>
      </c>
      <c r="I259" t="s">
        <v>5411</v>
      </c>
      <c r="J259" t="s">
        <v>5411</v>
      </c>
      <c r="K259" s="66">
        <v>2.8239691725768319</v>
      </c>
      <c r="L259" s="46"/>
      <c r="M259" s="22"/>
      <c r="N259" s="52">
        <f t="shared" si="33"/>
        <v>-3.9691725768320474E-3</v>
      </c>
      <c r="O259" s="52" t="e">
        <f t="shared" si="34"/>
        <v>#VALUE!</v>
      </c>
      <c r="P259" s="52" t="e">
        <f t="shared" si="35"/>
        <v>#VALUE!</v>
      </c>
      <c r="Q259">
        <v>7.64</v>
      </c>
      <c r="R259" t="s">
        <v>5411</v>
      </c>
      <c r="S259" t="s">
        <v>5411</v>
      </c>
      <c r="T259" s="66">
        <v>7.6379837352245863</v>
      </c>
      <c r="U259" s="46"/>
      <c r="V259" s="22"/>
      <c r="W259" s="52">
        <f t="shared" si="36"/>
        <v>2.01626477541339E-3</v>
      </c>
      <c r="X259" s="52" t="e">
        <f t="shared" si="37"/>
        <v>#VALUE!</v>
      </c>
      <c r="Y259" s="52" t="e">
        <f t="shared" si="31"/>
        <v>#VALUE!</v>
      </c>
      <c r="Z259" t="s">
        <v>77</v>
      </c>
      <c r="AA259" t="s">
        <v>5411</v>
      </c>
      <c r="AB259" t="s">
        <v>5411</v>
      </c>
      <c r="AC259" s="97" t="s">
        <v>77</v>
      </c>
      <c r="AD259" s="61"/>
      <c r="AE259" s="22"/>
      <c r="AF259">
        <v>0</v>
      </c>
      <c r="AG259" t="s">
        <v>5411</v>
      </c>
      <c r="AH259" t="s">
        <v>5411</v>
      </c>
      <c r="AI259" s="66">
        <v>0</v>
      </c>
      <c r="AJ259" s="46"/>
      <c r="AK259" s="22"/>
      <c r="AL259" s="52">
        <f t="shared" si="38"/>
        <v>0</v>
      </c>
      <c r="AM259" s="52" t="e">
        <f t="shared" si="39"/>
        <v>#VALUE!</v>
      </c>
      <c r="AN259" s="52" t="e">
        <f t="shared" si="32"/>
        <v>#VALUE!</v>
      </c>
      <c r="AO259">
        <v>1.02</v>
      </c>
      <c r="AP259" s="66">
        <v>1.023451914893617</v>
      </c>
      <c r="AQ259" s="52">
        <f t="shared" si="40"/>
        <v>-3.4519148936169586E-3</v>
      </c>
    </row>
    <row r="260" spans="1:43" x14ac:dyDescent="0.25">
      <c r="A260" t="s">
        <v>5533</v>
      </c>
      <c r="B260" t="s">
        <v>2398</v>
      </c>
      <c r="D260">
        <v>1</v>
      </c>
      <c r="E260">
        <v>1</v>
      </c>
      <c r="F260">
        <v>1</v>
      </c>
      <c r="G260" s="13">
        <v>36118</v>
      </c>
      <c r="H260">
        <v>0</v>
      </c>
      <c r="I260" t="s">
        <v>5411</v>
      </c>
      <c r="J260" t="s">
        <v>5411</v>
      </c>
      <c r="K260" s="66">
        <v>0</v>
      </c>
      <c r="L260" s="46"/>
      <c r="M260" s="22"/>
      <c r="N260" s="52">
        <f t="shared" si="33"/>
        <v>0</v>
      </c>
      <c r="O260" s="52" t="e">
        <f t="shared" si="34"/>
        <v>#VALUE!</v>
      </c>
      <c r="P260" s="52" t="e">
        <f t="shared" si="35"/>
        <v>#VALUE!</v>
      </c>
      <c r="Q260">
        <v>0</v>
      </c>
      <c r="R260" t="s">
        <v>5411</v>
      </c>
      <c r="S260" t="s">
        <v>5411</v>
      </c>
      <c r="T260" s="66">
        <v>0</v>
      </c>
      <c r="U260" s="46"/>
      <c r="V260" s="22"/>
      <c r="W260" s="52">
        <f t="shared" si="36"/>
        <v>0</v>
      </c>
      <c r="X260" s="52" t="e">
        <f t="shared" si="37"/>
        <v>#VALUE!</v>
      </c>
      <c r="Y260" s="52" t="e">
        <f t="shared" ref="Y260:Y323" si="41">S260-V260</f>
        <v>#VALUE!</v>
      </c>
      <c r="Z260" t="s">
        <v>77</v>
      </c>
      <c r="AA260" t="s">
        <v>5411</v>
      </c>
      <c r="AB260" t="s">
        <v>5411</v>
      </c>
      <c r="AC260" s="97" t="s">
        <v>77</v>
      </c>
      <c r="AD260" s="61"/>
      <c r="AE260" s="22"/>
      <c r="AF260">
        <v>0</v>
      </c>
      <c r="AG260" t="s">
        <v>5411</v>
      </c>
      <c r="AH260" t="s">
        <v>5411</v>
      </c>
      <c r="AI260" s="66">
        <v>0</v>
      </c>
      <c r="AJ260" s="46"/>
      <c r="AK260" s="22"/>
      <c r="AL260" s="52">
        <f t="shared" si="38"/>
        <v>0</v>
      </c>
      <c r="AM260" s="52" t="e">
        <f t="shared" si="39"/>
        <v>#VALUE!</v>
      </c>
      <c r="AN260" s="52" t="e">
        <f t="shared" ref="AN260:AN323" si="42">AH260-AK260</f>
        <v>#VALUE!</v>
      </c>
      <c r="AO260">
        <v>0</v>
      </c>
      <c r="AP260" s="66">
        <v>0</v>
      </c>
      <c r="AQ260" s="52">
        <f t="shared" si="40"/>
        <v>0</v>
      </c>
    </row>
    <row r="261" spans="1:43" x14ac:dyDescent="0.25">
      <c r="A261" t="s">
        <v>5533</v>
      </c>
      <c r="B261" t="s">
        <v>2399</v>
      </c>
      <c r="D261">
        <v>1</v>
      </c>
      <c r="E261">
        <v>1</v>
      </c>
      <c r="F261">
        <v>1</v>
      </c>
      <c r="G261" s="13">
        <v>36118</v>
      </c>
      <c r="H261">
        <v>0</v>
      </c>
      <c r="I261" t="s">
        <v>5411</v>
      </c>
      <c r="J261" t="s">
        <v>5411</v>
      </c>
      <c r="K261" s="66">
        <v>0</v>
      </c>
      <c r="L261" s="46"/>
      <c r="M261" s="22"/>
      <c r="N261" s="52">
        <f t="shared" ref="N261:N324" si="43">H261-K261</f>
        <v>0</v>
      </c>
      <c r="O261" s="52" t="e">
        <f t="shared" ref="O261:O324" si="44">I261-L261</f>
        <v>#VALUE!</v>
      </c>
      <c r="P261" s="52" t="e">
        <f t="shared" ref="P261:P324" si="45">J261-M261</f>
        <v>#VALUE!</v>
      </c>
      <c r="Q261">
        <v>0</v>
      </c>
      <c r="R261" t="s">
        <v>5411</v>
      </c>
      <c r="S261" t="s">
        <v>5411</v>
      </c>
      <c r="T261" s="66">
        <v>0</v>
      </c>
      <c r="U261" s="46"/>
      <c r="V261" s="22"/>
      <c r="W261" s="52">
        <f t="shared" ref="W261:W324" si="46">Q261-T261</f>
        <v>0</v>
      </c>
      <c r="X261" s="52" t="e">
        <f t="shared" ref="X261:X324" si="47">R261-U261</f>
        <v>#VALUE!</v>
      </c>
      <c r="Y261" s="52" t="e">
        <f t="shared" si="41"/>
        <v>#VALUE!</v>
      </c>
      <c r="Z261" t="s">
        <v>77</v>
      </c>
      <c r="AA261" t="s">
        <v>5411</v>
      </c>
      <c r="AB261" t="s">
        <v>5411</v>
      </c>
      <c r="AC261" s="97" t="s">
        <v>77</v>
      </c>
      <c r="AD261" s="61"/>
      <c r="AE261" s="22"/>
      <c r="AF261">
        <v>0</v>
      </c>
      <c r="AG261" t="s">
        <v>5411</v>
      </c>
      <c r="AH261" t="s">
        <v>5411</v>
      </c>
      <c r="AI261" s="66">
        <v>0</v>
      </c>
      <c r="AJ261" s="46"/>
      <c r="AK261" s="22"/>
      <c r="AL261" s="52">
        <f t="shared" ref="AL261:AL324" si="48">AF261-AI261</f>
        <v>0</v>
      </c>
      <c r="AM261" s="52" t="e">
        <f t="shared" ref="AM261:AM324" si="49">AG261-AJ261</f>
        <v>#VALUE!</v>
      </c>
      <c r="AN261" s="52" t="e">
        <f t="shared" si="42"/>
        <v>#VALUE!</v>
      </c>
      <c r="AO261">
        <v>0</v>
      </c>
      <c r="AP261" s="66">
        <v>0</v>
      </c>
      <c r="AQ261" s="52">
        <f t="shared" ref="AQ261:AQ324" si="50">AO261-AP261</f>
        <v>0</v>
      </c>
    </row>
    <row r="262" spans="1:43" x14ac:dyDescent="0.25">
      <c r="A262" t="s">
        <v>5533</v>
      </c>
      <c r="B262" t="s">
        <v>2400</v>
      </c>
      <c r="D262">
        <v>1</v>
      </c>
      <c r="E262">
        <v>1</v>
      </c>
      <c r="F262">
        <v>1</v>
      </c>
      <c r="G262" s="13">
        <v>36118</v>
      </c>
      <c r="H262">
        <v>4.5999999999999996</v>
      </c>
      <c r="I262" t="s">
        <v>5411</v>
      </c>
      <c r="J262" t="s">
        <v>5411</v>
      </c>
      <c r="K262" s="25">
        <v>4.5991770496515061</v>
      </c>
      <c r="L262" s="46"/>
      <c r="M262" s="22"/>
      <c r="N262" s="52">
        <f t="shared" si="43"/>
        <v>8.2295034849355631E-4</v>
      </c>
      <c r="O262" s="52" t="e">
        <f t="shared" si="44"/>
        <v>#VALUE!</v>
      </c>
      <c r="P262" s="52" t="e">
        <f t="shared" si="45"/>
        <v>#VALUE!</v>
      </c>
      <c r="Q262">
        <v>3.25</v>
      </c>
      <c r="R262" t="s">
        <v>5411</v>
      </c>
      <c r="S262" t="s">
        <v>5411</v>
      </c>
      <c r="T262" s="66">
        <v>3.2480834950061079</v>
      </c>
      <c r="U262" s="46"/>
      <c r="V262" s="22"/>
      <c r="W262" s="52">
        <f t="shared" si="46"/>
        <v>1.9165049938920653E-3</v>
      </c>
      <c r="X262" s="52" t="e">
        <f t="shared" si="47"/>
        <v>#VALUE!</v>
      </c>
      <c r="Y262" s="52" t="e">
        <f t="shared" si="41"/>
        <v>#VALUE!</v>
      </c>
      <c r="Z262" t="s">
        <v>77</v>
      </c>
      <c r="AA262" t="s">
        <v>5411</v>
      </c>
      <c r="AB262" t="s">
        <v>5411</v>
      </c>
      <c r="AC262" s="97" t="s">
        <v>77</v>
      </c>
      <c r="AD262" s="61"/>
      <c r="AE262" s="22"/>
      <c r="AF262">
        <v>0</v>
      </c>
      <c r="AG262" t="s">
        <v>5411</v>
      </c>
      <c r="AH262" t="s">
        <v>5411</v>
      </c>
      <c r="AI262" s="66">
        <v>0</v>
      </c>
      <c r="AJ262" s="46"/>
      <c r="AK262" s="22"/>
      <c r="AL262" s="52">
        <f t="shared" si="48"/>
        <v>0</v>
      </c>
      <c r="AM262" s="52" t="e">
        <f t="shared" si="49"/>
        <v>#VALUE!</v>
      </c>
      <c r="AN262" s="52" t="e">
        <f t="shared" si="42"/>
        <v>#VALUE!</v>
      </c>
      <c r="AO262">
        <v>1.32</v>
      </c>
      <c r="AP262" s="66">
        <v>1.3237987353596323</v>
      </c>
      <c r="AQ262" s="52">
        <f t="shared" si="50"/>
        <v>-3.7987353596322659E-3</v>
      </c>
    </row>
    <row r="263" spans="1:43" x14ac:dyDescent="0.25">
      <c r="A263" t="s">
        <v>5533</v>
      </c>
      <c r="B263" t="s">
        <v>2401</v>
      </c>
      <c r="D263">
        <v>1</v>
      </c>
      <c r="E263">
        <v>1</v>
      </c>
      <c r="F263">
        <v>1</v>
      </c>
      <c r="G263" s="13">
        <v>36118</v>
      </c>
      <c r="H263">
        <v>8.48</v>
      </c>
      <c r="I263" t="s">
        <v>5411</v>
      </c>
      <c r="J263" t="s">
        <v>5411</v>
      </c>
      <c r="K263" s="25">
        <v>8.4812196141083938</v>
      </c>
      <c r="L263" s="46"/>
      <c r="M263" s="22"/>
      <c r="N263" s="52">
        <f t="shared" si="43"/>
        <v>-1.2196141083933298E-3</v>
      </c>
      <c r="O263" s="52" t="e">
        <f t="shared" si="44"/>
        <v>#VALUE!</v>
      </c>
      <c r="P263" s="52" t="e">
        <f t="shared" si="45"/>
        <v>#VALUE!</v>
      </c>
      <c r="Q263">
        <v>8.43</v>
      </c>
      <c r="R263" t="s">
        <v>5411</v>
      </c>
      <c r="S263" t="s">
        <v>5411</v>
      </c>
      <c r="T263" s="66">
        <v>8.4301059358485944</v>
      </c>
      <c r="U263" s="46"/>
      <c r="V263" s="22"/>
      <c r="W263" s="52">
        <f t="shared" si="46"/>
        <v>-1.0593584859464045E-4</v>
      </c>
      <c r="X263" s="52" t="e">
        <f t="shared" si="47"/>
        <v>#VALUE!</v>
      </c>
      <c r="Y263" s="52" t="e">
        <f t="shared" si="41"/>
        <v>#VALUE!</v>
      </c>
      <c r="Z263" t="s">
        <v>77</v>
      </c>
      <c r="AA263" t="s">
        <v>5411</v>
      </c>
      <c r="AB263" t="s">
        <v>5411</v>
      </c>
      <c r="AC263" s="97" t="s">
        <v>77</v>
      </c>
      <c r="AD263" s="61"/>
      <c r="AE263" s="22"/>
      <c r="AF263">
        <v>0</v>
      </c>
      <c r="AG263" t="s">
        <v>5411</v>
      </c>
      <c r="AH263" t="s">
        <v>5411</v>
      </c>
      <c r="AI263" s="66">
        <v>0</v>
      </c>
      <c r="AJ263" s="46"/>
      <c r="AK263" s="22"/>
      <c r="AL263" s="52">
        <f t="shared" si="48"/>
        <v>0</v>
      </c>
      <c r="AM263" s="52" t="e">
        <f t="shared" si="49"/>
        <v>#VALUE!</v>
      </c>
      <c r="AN263" s="52" t="e">
        <f t="shared" si="42"/>
        <v>#VALUE!</v>
      </c>
      <c r="AO263">
        <v>4.03</v>
      </c>
      <c r="AP263" s="66">
        <v>4.0306786284871583</v>
      </c>
      <c r="AQ263" s="52">
        <f t="shared" si="50"/>
        <v>-6.7862848715805058E-4</v>
      </c>
    </row>
    <row r="264" spans="1:43" x14ac:dyDescent="0.25">
      <c r="A264" t="s">
        <v>5533</v>
      </c>
      <c r="B264" t="s">
        <v>2402</v>
      </c>
      <c r="D264">
        <v>1</v>
      </c>
      <c r="E264">
        <v>1</v>
      </c>
      <c r="F264">
        <v>1</v>
      </c>
      <c r="G264" s="13">
        <v>36118</v>
      </c>
      <c r="H264">
        <v>3.78</v>
      </c>
      <c r="I264" t="s">
        <v>5411</v>
      </c>
      <c r="J264" t="s">
        <v>5411</v>
      </c>
      <c r="K264" s="25">
        <v>3.7800242216577069</v>
      </c>
      <c r="L264" s="46"/>
      <c r="M264" s="22"/>
      <c r="N264" s="52">
        <f t="shared" si="43"/>
        <v>-2.422165770710194E-5</v>
      </c>
      <c r="O264" s="52" t="e">
        <f t="shared" si="44"/>
        <v>#VALUE!</v>
      </c>
      <c r="P264" s="52" t="e">
        <f t="shared" si="45"/>
        <v>#VALUE!</v>
      </c>
      <c r="Q264">
        <v>5.49</v>
      </c>
      <c r="R264" t="s">
        <v>5411</v>
      </c>
      <c r="S264" t="s">
        <v>5411</v>
      </c>
      <c r="T264" s="66">
        <v>5.4914824245288596</v>
      </c>
      <c r="U264" s="46"/>
      <c r="V264" s="22"/>
      <c r="W264" s="52">
        <f t="shared" si="46"/>
        <v>-1.4824245288593829E-3</v>
      </c>
      <c r="X264" s="52" t="e">
        <f t="shared" si="47"/>
        <v>#VALUE!</v>
      </c>
      <c r="Y264" s="52" t="e">
        <f t="shared" si="41"/>
        <v>#VALUE!</v>
      </c>
      <c r="Z264" t="s">
        <v>77</v>
      </c>
      <c r="AA264" t="s">
        <v>5411</v>
      </c>
      <c r="AB264" t="s">
        <v>5411</v>
      </c>
      <c r="AC264" s="97" t="s">
        <v>77</v>
      </c>
      <c r="AD264" s="61"/>
      <c r="AE264" s="22"/>
      <c r="AF264">
        <v>0</v>
      </c>
      <c r="AG264" t="s">
        <v>5411</v>
      </c>
      <c r="AH264" t="s">
        <v>5411</v>
      </c>
      <c r="AI264" s="66">
        <v>0</v>
      </c>
      <c r="AJ264" s="46"/>
      <c r="AK264" s="22"/>
      <c r="AL264" s="52">
        <f t="shared" si="48"/>
        <v>0</v>
      </c>
      <c r="AM264" s="52" t="e">
        <f t="shared" si="49"/>
        <v>#VALUE!</v>
      </c>
      <c r="AN264" s="52" t="e">
        <f t="shared" si="42"/>
        <v>#VALUE!</v>
      </c>
      <c r="AO264">
        <v>3.91</v>
      </c>
      <c r="AP264" s="66">
        <v>3.9072913688190467</v>
      </c>
      <c r="AQ264" s="52">
        <f t="shared" si="50"/>
        <v>2.7086311809534358E-3</v>
      </c>
    </row>
    <row r="265" spans="1:43" x14ac:dyDescent="0.25">
      <c r="A265" t="s">
        <v>5533</v>
      </c>
      <c r="B265" t="s">
        <v>2403</v>
      </c>
      <c r="D265">
        <v>1</v>
      </c>
      <c r="E265">
        <v>1</v>
      </c>
      <c r="F265">
        <v>1</v>
      </c>
      <c r="G265" s="13">
        <v>36118</v>
      </c>
      <c r="H265">
        <v>2.25</v>
      </c>
      <c r="I265" t="s">
        <v>5411</v>
      </c>
      <c r="J265" t="s">
        <v>5411</v>
      </c>
      <c r="K265" s="25">
        <v>2.2492552430230637</v>
      </c>
      <c r="L265" s="46"/>
      <c r="M265" s="22"/>
      <c r="N265" s="52">
        <f t="shared" si="43"/>
        <v>7.447569769363227E-4</v>
      </c>
      <c r="O265" s="52" t="e">
        <f t="shared" si="44"/>
        <v>#VALUE!</v>
      </c>
      <c r="P265" s="52" t="e">
        <f t="shared" si="45"/>
        <v>#VALUE!</v>
      </c>
      <c r="Q265">
        <v>3.24</v>
      </c>
      <c r="R265" t="s">
        <v>5411</v>
      </c>
      <c r="S265" t="s">
        <v>5411</v>
      </c>
      <c r="T265" s="66">
        <v>3.2404524687620411</v>
      </c>
      <c r="U265" s="46"/>
      <c r="V265" s="22"/>
      <c r="W265" s="52">
        <f t="shared" si="46"/>
        <v>-4.5246876204085851E-4</v>
      </c>
      <c r="X265" s="52" t="e">
        <f t="shared" si="47"/>
        <v>#VALUE!</v>
      </c>
      <c r="Y265" s="52" t="e">
        <f t="shared" si="41"/>
        <v>#VALUE!</v>
      </c>
      <c r="Z265" t="s">
        <v>77</v>
      </c>
      <c r="AA265" t="s">
        <v>5411</v>
      </c>
      <c r="AB265" t="s">
        <v>5411</v>
      </c>
      <c r="AC265" s="97" t="s">
        <v>77</v>
      </c>
      <c r="AD265" s="61"/>
      <c r="AE265" s="22"/>
      <c r="AF265">
        <v>0</v>
      </c>
      <c r="AG265" t="s">
        <v>5411</v>
      </c>
      <c r="AH265" t="s">
        <v>5411</v>
      </c>
      <c r="AI265" s="66">
        <v>0</v>
      </c>
      <c r="AJ265" s="46"/>
      <c r="AK265" s="22"/>
      <c r="AL265" s="52">
        <f t="shared" si="48"/>
        <v>0</v>
      </c>
      <c r="AM265" s="52" t="e">
        <f t="shared" si="49"/>
        <v>#VALUE!</v>
      </c>
      <c r="AN265" s="52" t="e">
        <f t="shared" si="42"/>
        <v>#VALUE!</v>
      </c>
      <c r="AO265">
        <v>2.89</v>
      </c>
      <c r="AP265" s="66">
        <v>2.8883756261353004</v>
      </c>
      <c r="AQ265" s="52">
        <f t="shared" si="50"/>
        <v>1.624373864699713E-3</v>
      </c>
    </row>
    <row r="266" spans="1:43" x14ac:dyDescent="0.25">
      <c r="A266" t="s">
        <v>5533</v>
      </c>
      <c r="B266" t="s">
        <v>2404</v>
      </c>
      <c r="D266">
        <v>1</v>
      </c>
      <c r="E266">
        <v>1</v>
      </c>
      <c r="F266">
        <v>1</v>
      </c>
      <c r="G266" s="13">
        <v>36118</v>
      </c>
      <c r="H266">
        <v>3.48</v>
      </c>
      <c r="I266" t="s">
        <v>5411</v>
      </c>
      <c r="J266" t="s">
        <v>5411</v>
      </c>
      <c r="K266" s="25">
        <v>3.4762212168962536</v>
      </c>
      <c r="L266" s="46"/>
      <c r="M266" s="22"/>
      <c r="N266" s="52">
        <f t="shared" si="43"/>
        <v>3.7787831037463526E-3</v>
      </c>
      <c r="O266" s="52" t="e">
        <f t="shared" si="44"/>
        <v>#VALUE!</v>
      </c>
      <c r="P266" s="52" t="e">
        <f t="shared" si="45"/>
        <v>#VALUE!</v>
      </c>
      <c r="Q266">
        <v>4.34</v>
      </c>
      <c r="R266" t="s">
        <v>5411</v>
      </c>
      <c r="S266" t="s">
        <v>5411</v>
      </c>
      <c r="T266" s="66">
        <v>4.3373862654399424</v>
      </c>
      <c r="U266" s="46"/>
      <c r="V266" s="22"/>
      <c r="W266" s="52">
        <f t="shared" si="46"/>
        <v>2.6137345600574236E-3</v>
      </c>
      <c r="X266" s="52" t="e">
        <f t="shared" si="47"/>
        <v>#VALUE!</v>
      </c>
      <c r="Y266" s="52" t="e">
        <f t="shared" si="41"/>
        <v>#VALUE!</v>
      </c>
      <c r="Z266" t="s">
        <v>77</v>
      </c>
      <c r="AA266" t="s">
        <v>5411</v>
      </c>
      <c r="AB266" t="s">
        <v>5411</v>
      </c>
      <c r="AC266" s="97" t="s">
        <v>77</v>
      </c>
      <c r="AD266" s="61"/>
      <c r="AE266" s="22"/>
      <c r="AF266">
        <v>0</v>
      </c>
      <c r="AG266" t="s">
        <v>5411</v>
      </c>
      <c r="AH266" t="s">
        <v>5411</v>
      </c>
      <c r="AI266" s="66">
        <v>0</v>
      </c>
      <c r="AJ266" s="46"/>
      <c r="AK266" s="22"/>
      <c r="AL266" s="52">
        <f t="shared" si="48"/>
        <v>0</v>
      </c>
      <c r="AM266" s="52" t="e">
        <f t="shared" si="49"/>
        <v>#VALUE!</v>
      </c>
      <c r="AN266" s="52" t="e">
        <f t="shared" si="42"/>
        <v>#VALUE!</v>
      </c>
      <c r="AO266">
        <v>7.04</v>
      </c>
      <c r="AP266" s="66">
        <v>7.0381080668937113</v>
      </c>
      <c r="AQ266" s="52">
        <f t="shared" si="50"/>
        <v>1.8919331062887679E-3</v>
      </c>
    </row>
    <row r="267" spans="1:43" x14ac:dyDescent="0.25">
      <c r="A267" t="s">
        <v>5533</v>
      </c>
      <c r="B267" t="s">
        <v>2405</v>
      </c>
      <c r="D267">
        <v>1</v>
      </c>
      <c r="E267">
        <v>1</v>
      </c>
      <c r="F267">
        <v>1</v>
      </c>
      <c r="G267" s="13">
        <v>36118</v>
      </c>
      <c r="H267">
        <v>0.44</v>
      </c>
      <c r="I267" t="s">
        <v>5411</v>
      </c>
      <c r="J267" t="s">
        <v>5411</v>
      </c>
      <c r="K267" s="25">
        <v>0.44308548249041718</v>
      </c>
      <c r="L267" s="46"/>
      <c r="M267" s="22"/>
      <c r="N267" s="52">
        <f t="shared" si="43"/>
        <v>-3.0854824904171796E-3</v>
      </c>
      <c r="O267" s="52" t="e">
        <f t="shared" si="44"/>
        <v>#VALUE!</v>
      </c>
      <c r="P267" s="52" t="e">
        <f t="shared" si="45"/>
        <v>#VALUE!</v>
      </c>
      <c r="Q267">
        <v>0.85</v>
      </c>
      <c r="R267" t="s">
        <v>5411</v>
      </c>
      <c r="S267" t="s">
        <v>5411</v>
      </c>
      <c r="T267" s="66">
        <v>0.84518067805440811</v>
      </c>
      <c r="U267" s="46"/>
      <c r="V267" s="22"/>
      <c r="W267" s="52">
        <f t="shared" si="46"/>
        <v>4.8193219455918701E-3</v>
      </c>
      <c r="X267" s="52" t="e">
        <f t="shared" si="47"/>
        <v>#VALUE!</v>
      </c>
      <c r="Y267" s="52" t="e">
        <f t="shared" si="41"/>
        <v>#VALUE!</v>
      </c>
      <c r="Z267" t="s">
        <v>77</v>
      </c>
      <c r="AA267" t="s">
        <v>5411</v>
      </c>
      <c r="AB267" t="s">
        <v>5411</v>
      </c>
      <c r="AC267" s="97" t="s">
        <v>77</v>
      </c>
      <c r="AD267" s="61"/>
      <c r="AE267" s="22"/>
      <c r="AF267">
        <v>0</v>
      </c>
      <c r="AG267" t="s">
        <v>5411</v>
      </c>
      <c r="AH267" t="s">
        <v>5411</v>
      </c>
      <c r="AI267" s="66">
        <v>0</v>
      </c>
      <c r="AJ267" s="46"/>
      <c r="AK267" s="22"/>
      <c r="AL267" s="52">
        <f t="shared" si="48"/>
        <v>0</v>
      </c>
      <c r="AM267" s="52" t="e">
        <f t="shared" si="49"/>
        <v>#VALUE!</v>
      </c>
      <c r="AN267" s="52" t="e">
        <f t="shared" si="42"/>
        <v>#VALUE!</v>
      </c>
      <c r="AO267">
        <v>0</v>
      </c>
      <c r="AP267" s="66">
        <v>0</v>
      </c>
      <c r="AQ267" s="52">
        <f t="shared" si="50"/>
        <v>0</v>
      </c>
    </row>
    <row r="268" spans="1:43" x14ac:dyDescent="0.25">
      <c r="A268" t="s">
        <v>5533</v>
      </c>
      <c r="B268" t="s">
        <v>2406</v>
      </c>
      <c r="D268">
        <v>1</v>
      </c>
      <c r="E268">
        <v>1</v>
      </c>
      <c r="F268">
        <v>1</v>
      </c>
      <c r="G268" s="13">
        <v>36118</v>
      </c>
      <c r="H268">
        <v>2.02</v>
      </c>
      <c r="I268" t="s">
        <v>5411</v>
      </c>
      <c r="J268" t="s">
        <v>5411</v>
      </c>
      <c r="K268" s="25">
        <v>2.0147819375532503</v>
      </c>
      <c r="L268" s="46"/>
      <c r="M268" s="22"/>
      <c r="N268" s="52">
        <f t="shared" si="43"/>
        <v>5.2180624467497161E-3</v>
      </c>
      <c r="O268" s="52" t="e">
        <f t="shared" si="44"/>
        <v>#VALUE!</v>
      </c>
      <c r="P268" s="52" t="e">
        <f t="shared" si="45"/>
        <v>#VALUE!</v>
      </c>
      <c r="Q268">
        <v>2.23</v>
      </c>
      <c r="R268" t="s">
        <v>5411</v>
      </c>
      <c r="S268" t="s">
        <v>5411</v>
      </c>
      <c r="T268" s="66">
        <v>2.2287066606525334</v>
      </c>
      <c r="U268" s="46"/>
      <c r="V268" s="22"/>
      <c r="W268" s="52">
        <f t="shared" si="46"/>
        <v>1.29333934746656E-3</v>
      </c>
      <c r="X268" s="52" t="e">
        <f t="shared" si="47"/>
        <v>#VALUE!</v>
      </c>
      <c r="Y268" s="52" t="e">
        <f t="shared" si="41"/>
        <v>#VALUE!</v>
      </c>
      <c r="Z268" t="s">
        <v>77</v>
      </c>
      <c r="AA268" t="s">
        <v>5411</v>
      </c>
      <c r="AB268" t="s">
        <v>5411</v>
      </c>
      <c r="AC268" s="97" t="s">
        <v>77</v>
      </c>
      <c r="AD268" s="61"/>
      <c r="AE268" s="22"/>
      <c r="AF268">
        <v>0</v>
      </c>
      <c r="AG268" t="s">
        <v>5411</v>
      </c>
      <c r="AH268" t="s">
        <v>5411</v>
      </c>
      <c r="AI268" s="66">
        <v>0</v>
      </c>
      <c r="AJ268" s="46"/>
      <c r="AK268" s="22"/>
      <c r="AL268" s="52">
        <f t="shared" si="48"/>
        <v>0</v>
      </c>
      <c r="AM268" s="52" t="e">
        <f t="shared" si="49"/>
        <v>#VALUE!</v>
      </c>
      <c r="AN268" s="52" t="e">
        <f t="shared" si="42"/>
        <v>#VALUE!</v>
      </c>
      <c r="AO268">
        <v>2.54</v>
      </c>
      <c r="AP268" s="66">
        <v>2.535980353831504</v>
      </c>
      <c r="AQ268" s="52">
        <f t="shared" si="50"/>
        <v>4.0196461684960383E-3</v>
      </c>
    </row>
    <row r="269" spans="1:43" x14ac:dyDescent="0.25">
      <c r="A269" t="s">
        <v>5533</v>
      </c>
      <c r="B269" t="s">
        <v>2407</v>
      </c>
      <c r="D269">
        <v>1</v>
      </c>
      <c r="E269">
        <v>1</v>
      </c>
      <c r="F269">
        <v>1</v>
      </c>
      <c r="G269" s="13">
        <v>36118</v>
      </c>
      <c r="H269">
        <v>6.15</v>
      </c>
      <c r="I269" t="s">
        <v>5411</v>
      </c>
      <c r="J269" t="s">
        <v>5411</v>
      </c>
      <c r="K269" s="25">
        <v>6.1543836763788642</v>
      </c>
      <c r="L269" s="46"/>
      <c r="M269" s="22"/>
      <c r="N269" s="52">
        <f t="shared" si="43"/>
        <v>-4.3836763788638322E-3</v>
      </c>
      <c r="O269" s="52" t="e">
        <f t="shared" si="44"/>
        <v>#VALUE!</v>
      </c>
      <c r="P269" s="52" t="e">
        <f t="shared" si="45"/>
        <v>#VALUE!</v>
      </c>
      <c r="Q269">
        <v>2.67</v>
      </c>
      <c r="R269" t="s">
        <v>5411</v>
      </c>
      <c r="S269" t="s">
        <v>5411</v>
      </c>
      <c r="T269" s="66">
        <v>2.6675997505123403</v>
      </c>
      <c r="U269" s="46"/>
      <c r="V269" s="22"/>
      <c r="W269" s="52">
        <f t="shared" si="46"/>
        <v>2.4002494876596003E-3</v>
      </c>
      <c r="X269" s="52" t="e">
        <f t="shared" si="47"/>
        <v>#VALUE!</v>
      </c>
      <c r="Y269" s="52" t="e">
        <f t="shared" si="41"/>
        <v>#VALUE!</v>
      </c>
      <c r="Z269" t="s">
        <v>77</v>
      </c>
      <c r="AA269" t="s">
        <v>5411</v>
      </c>
      <c r="AB269" t="s">
        <v>5411</v>
      </c>
      <c r="AC269" s="97" t="s">
        <v>77</v>
      </c>
      <c r="AD269" s="61"/>
      <c r="AE269" s="22"/>
      <c r="AF269">
        <v>0</v>
      </c>
      <c r="AG269" t="s">
        <v>5411</v>
      </c>
      <c r="AH269" t="s">
        <v>5411</v>
      </c>
      <c r="AI269" s="66">
        <v>0</v>
      </c>
      <c r="AJ269" s="46"/>
      <c r="AK269" s="22"/>
      <c r="AL269" s="52">
        <f t="shared" si="48"/>
        <v>0</v>
      </c>
      <c r="AM269" s="52" t="e">
        <f t="shared" si="49"/>
        <v>#VALUE!</v>
      </c>
      <c r="AN269" s="52" t="e">
        <f t="shared" si="42"/>
        <v>#VALUE!</v>
      </c>
      <c r="AO269">
        <v>1.88</v>
      </c>
      <c r="AP269" s="66">
        <v>1.8799226588256257</v>
      </c>
      <c r="AQ269" s="52">
        <f t="shared" si="50"/>
        <v>7.7341174374190302E-5</v>
      </c>
    </row>
    <row r="270" spans="1:43" x14ac:dyDescent="0.25">
      <c r="A270" t="s">
        <v>5533</v>
      </c>
      <c r="B270" t="s">
        <v>2408</v>
      </c>
      <c r="D270">
        <v>1</v>
      </c>
      <c r="E270">
        <v>1</v>
      </c>
      <c r="F270">
        <v>1</v>
      </c>
      <c r="G270" s="13">
        <v>36118</v>
      </c>
      <c r="H270">
        <v>6.02</v>
      </c>
      <c r="I270" t="s">
        <v>5411</v>
      </c>
      <c r="J270" t="s">
        <v>5411</v>
      </c>
      <c r="K270" s="25">
        <v>6.0219729131902673</v>
      </c>
      <c r="L270" s="46"/>
      <c r="M270" s="22"/>
      <c r="N270" s="52">
        <f t="shared" si="43"/>
        <v>-1.9729131902677111E-3</v>
      </c>
      <c r="O270" s="52" t="e">
        <f t="shared" si="44"/>
        <v>#VALUE!</v>
      </c>
      <c r="P270" s="52" t="e">
        <f t="shared" si="45"/>
        <v>#VALUE!</v>
      </c>
      <c r="Q270">
        <v>0.46</v>
      </c>
      <c r="R270" t="s">
        <v>5411</v>
      </c>
      <c r="S270" t="s">
        <v>5411</v>
      </c>
      <c r="T270" s="66">
        <v>0.46256975435600922</v>
      </c>
      <c r="U270" s="46"/>
      <c r="V270" s="22"/>
      <c r="W270" s="52">
        <f t="shared" si="46"/>
        <v>-2.5697543560092018E-3</v>
      </c>
      <c r="X270" s="52" t="e">
        <f t="shared" si="47"/>
        <v>#VALUE!</v>
      </c>
      <c r="Y270" s="52" t="e">
        <f t="shared" si="41"/>
        <v>#VALUE!</v>
      </c>
      <c r="Z270" t="s">
        <v>77</v>
      </c>
      <c r="AA270" t="s">
        <v>5411</v>
      </c>
      <c r="AB270" t="s">
        <v>5411</v>
      </c>
      <c r="AC270" s="97" t="s">
        <v>77</v>
      </c>
      <c r="AD270" s="61"/>
      <c r="AE270" s="22"/>
      <c r="AF270">
        <v>0</v>
      </c>
      <c r="AG270" t="s">
        <v>5411</v>
      </c>
      <c r="AH270" t="s">
        <v>5411</v>
      </c>
      <c r="AI270" s="66">
        <v>0</v>
      </c>
      <c r="AJ270" s="46"/>
      <c r="AK270" s="22"/>
      <c r="AL270" s="52">
        <f t="shared" si="48"/>
        <v>0</v>
      </c>
      <c r="AM270" s="52" t="e">
        <f t="shared" si="49"/>
        <v>#VALUE!</v>
      </c>
      <c r="AN270" s="52" t="e">
        <f t="shared" si="42"/>
        <v>#VALUE!</v>
      </c>
      <c r="AO270">
        <v>6.81</v>
      </c>
      <c r="AP270" s="66">
        <v>6.8100547169079135</v>
      </c>
      <c r="AQ270" s="52">
        <f t="shared" si="50"/>
        <v>-5.471690791392092E-5</v>
      </c>
    </row>
    <row r="271" spans="1:43" x14ac:dyDescent="0.25">
      <c r="A271" t="s">
        <v>5533</v>
      </c>
      <c r="B271" t="s">
        <v>2409</v>
      </c>
      <c r="D271">
        <v>1</v>
      </c>
      <c r="E271">
        <v>1</v>
      </c>
      <c r="F271">
        <v>1</v>
      </c>
      <c r="G271" s="13">
        <v>36118</v>
      </c>
      <c r="H271">
        <v>3.81</v>
      </c>
      <c r="I271" t="s">
        <v>5411</v>
      </c>
      <c r="J271" t="s">
        <v>5411</v>
      </c>
      <c r="K271" s="25">
        <v>3.8115936096718479</v>
      </c>
      <c r="L271" s="46"/>
      <c r="M271" s="22"/>
      <c r="N271" s="52">
        <f t="shared" si="43"/>
        <v>-1.593609671847851E-3</v>
      </c>
      <c r="O271" s="52" t="e">
        <f t="shared" si="44"/>
        <v>#VALUE!</v>
      </c>
      <c r="P271" s="52" t="e">
        <f t="shared" si="45"/>
        <v>#VALUE!</v>
      </c>
      <c r="Q271">
        <v>0</v>
      </c>
      <c r="R271" t="s">
        <v>5411</v>
      </c>
      <c r="S271" t="s">
        <v>5411</v>
      </c>
      <c r="T271" s="66">
        <v>0</v>
      </c>
      <c r="U271" s="46"/>
      <c r="V271" s="22"/>
      <c r="W271" s="52">
        <f t="shared" si="46"/>
        <v>0</v>
      </c>
      <c r="X271" s="52" t="e">
        <f t="shared" si="47"/>
        <v>#VALUE!</v>
      </c>
      <c r="Y271" s="52" t="e">
        <f t="shared" si="41"/>
        <v>#VALUE!</v>
      </c>
      <c r="Z271" t="s">
        <v>77</v>
      </c>
      <c r="AA271" t="s">
        <v>5411</v>
      </c>
      <c r="AB271" t="s">
        <v>5411</v>
      </c>
      <c r="AC271" s="97" t="s">
        <v>77</v>
      </c>
      <c r="AD271" s="61"/>
      <c r="AE271" s="22"/>
      <c r="AF271">
        <v>0</v>
      </c>
      <c r="AG271" t="s">
        <v>5411</v>
      </c>
      <c r="AH271" t="s">
        <v>5411</v>
      </c>
      <c r="AI271" s="66">
        <v>0</v>
      </c>
      <c r="AJ271" s="46"/>
      <c r="AK271" s="22"/>
      <c r="AL271" s="52">
        <f t="shared" si="48"/>
        <v>0</v>
      </c>
      <c r="AM271" s="52" t="e">
        <f t="shared" si="49"/>
        <v>#VALUE!</v>
      </c>
      <c r="AN271" s="52" t="e">
        <f t="shared" si="42"/>
        <v>#VALUE!</v>
      </c>
      <c r="AO271">
        <v>6.04</v>
      </c>
      <c r="AP271" s="66">
        <v>6.0421069084628671</v>
      </c>
      <c r="AQ271" s="52">
        <f t="shared" si="50"/>
        <v>-2.1069084628670964E-3</v>
      </c>
    </row>
    <row r="272" spans="1:43" x14ac:dyDescent="0.25">
      <c r="A272" t="s">
        <v>5533</v>
      </c>
      <c r="B272" t="s">
        <v>2410</v>
      </c>
      <c r="D272">
        <v>1</v>
      </c>
      <c r="E272">
        <v>1</v>
      </c>
      <c r="F272">
        <v>1</v>
      </c>
      <c r="G272" s="13">
        <v>36118</v>
      </c>
      <c r="H272">
        <v>2.12</v>
      </c>
      <c r="I272" t="s">
        <v>5411</v>
      </c>
      <c r="J272" t="s">
        <v>5411</v>
      </c>
      <c r="K272" s="25">
        <v>2.1236974763206411</v>
      </c>
      <c r="L272" s="46"/>
      <c r="M272" s="22"/>
      <c r="N272" s="52">
        <f t="shared" si="43"/>
        <v>-3.6974763206409911E-3</v>
      </c>
      <c r="O272" s="52" t="e">
        <f t="shared" si="44"/>
        <v>#VALUE!</v>
      </c>
      <c r="P272" s="52" t="e">
        <f t="shared" si="45"/>
        <v>#VALUE!</v>
      </c>
      <c r="Q272">
        <v>0.28000000000000003</v>
      </c>
      <c r="R272" t="s">
        <v>5411</v>
      </c>
      <c r="S272" t="s">
        <v>5411</v>
      </c>
      <c r="T272" s="66">
        <v>0.27653709236539314</v>
      </c>
      <c r="U272" s="46"/>
      <c r="V272" s="22"/>
      <c r="W272" s="52">
        <f t="shared" si="46"/>
        <v>3.4629076346068821E-3</v>
      </c>
      <c r="X272" s="52" t="e">
        <f t="shared" si="47"/>
        <v>#VALUE!</v>
      </c>
      <c r="Y272" s="52" t="e">
        <f t="shared" si="41"/>
        <v>#VALUE!</v>
      </c>
      <c r="Z272" t="s">
        <v>77</v>
      </c>
      <c r="AA272" t="s">
        <v>5411</v>
      </c>
      <c r="AB272" t="s">
        <v>5411</v>
      </c>
      <c r="AC272" s="97" t="s">
        <v>77</v>
      </c>
      <c r="AD272" s="61"/>
      <c r="AE272" s="22"/>
      <c r="AF272">
        <v>0</v>
      </c>
      <c r="AG272" t="s">
        <v>5411</v>
      </c>
      <c r="AH272" t="s">
        <v>5411</v>
      </c>
      <c r="AI272" s="66">
        <v>0</v>
      </c>
      <c r="AJ272" s="46"/>
      <c r="AK272" s="22"/>
      <c r="AL272" s="52">
        <f t="shared" si="48"/>
        <v>0</v>
      </c>
      <c r="AM272" s="52" t="e">
        <f t="shared" si="49"/>
        <v>#VALUE!</v>
      </c>
      <c r="AN272" s="52" t="e">
        <f t="shared" si="42"/>
        <v>#VALUE!</v>
      </c>
      <c r="AO272">
        <v>3.68</v>
      </c>
      <c r="AP272" s="66">
        <v>3.6755269849342063</v>
      </c>
      <c r="AQ272" s="52">
        <f t="shared" si="50"/>
        <v>4.473015065793895E-3</v>
      </c>
    </row>
    <row r="273" spans="1:43" x14ac:dyDescent="0.25">
      <c r="A273" t="s">
        <v>5533</v>
      </c>
      <c r="B273" t="s">
        <v>2411</v>
      </c>
      <c r="D273">
        <v>1</v>
      </c>
      <c r="E273">
        <v>1</v>
      </c>
      <c r="F273">
        <v>1</v>
      </c>
      <c r="G273" s="13">
        <v>36118</v>
      </c>
      <c r="H273">
        <v>0.5</v>
      </c>
      <c r="I273" t="s">
        <v>5411</v>
      </c>
      <c r="J273" t="s">
        <v>5411</v>
      </c>
      <c r="K273" s="25">
        <v>0.5</v>
      </c>
      <c r="L273" s="46"/>
      <c r="M273" s="22"/>
      <c r="N273" s="52">
        <f t="shared" si="43"/>
        <v>0</v>
      </c>
      <c r="O273" s="52" t="e">
        <f t="shared" si="44"/>
        <v>#VALUE!</v>
      </c>
      <c r="P273" s="52" t="e">
        <f t="shared" si="45"/>
        <v>#VALUE!</v>
      </c>
      <c r="Q273">
        <v>0</v>
      </c>
      <c r="R273" t="s">
        <v>5411</v>
      </c>
      <c r="S273" t="s">
        <v>5411</v>
      </c>
      <c r="T273" s="66">
        <v>0</v>
      </c>
      <c r="U273" s="46"/>
      <c r="V273" s="22"/>
      <c r="W273" s="52">
        <f t="shared" si="46"/>
        <v>0</v>
      </c>
      <c r="X273" s="52" t="e">
        <f t="shared" si="47"/>
        <v>#VALUE!</v>
      </c>
      <c r="Y273" s="52" t="e">
        <f t="shared" si="41"/>
        <v>#VALUE!</v>
      </c>
      <c r="Z273" t="s">
        <v>77</v>
      </c>
      <c r="AA273" t="s">
        <v>5411</v>
      </c>
      <c r="AB273" t="s">
        <v>5411</v>
      </c>
      <c r="AC273" s="97" t="s">
        <v>77</v>
      </c>
      <c r="AD273" s="61"/>
      <c r="AE273" s="22"/>
      <c r="AF273">
        <v>0</v>
      </c>
      <c r="AG273" t="s">
        <v>5411</v>
      </c>
      <c r="AH273" t="s">
        <v>5411</v>
      </c>
      <c r="AI273" s="66">
        <v>0</v>
      </c>
      <c r="AJ273" s="46"/>
      <c r="AK273" s="22"/>
      <c r="AL273" s="52">
        <f t="shared" si="48"/>
        <v>0</v>
      </c>
      <c r="AM273" s="52" t="e">
        <f t="shared" si="49"/>
        <v>#VALUE!</v>
      </c>
      <c r="AN273" s="52" t="e">
        <f t="shared" si="42"/>
        <v>#VALUE!</v>
      </c>
      <c r="AO273">
        <v>0.63</v>
      </c>
      <c r="AP273" s="66">
        <v>0.63300000000000001</v>
      </c>
      <c r="AQ273" s="52">
        <f t="shared" si="50"/>
        <v>-3.0000000000000027E-3</v>
      </c>
    </row>
    <row r="274" spans="1:43" x14ac:dyDescent="0.25">
      <c r="A274" t="s">
        <v>5533</v>
      </c>
      <c r="B274" t="s">
        <v>2412</v>
      </c>
      <c r="D274">
        <v>1</v>
      </c>
      <c r="E274">
        <v>1</v>
      </c>
      <c r="F274">
        <v>1</v>
      </c>
      <c r="G274" s="13">
        <v>36118</v>
      </c>
      <c r="H274">
        <v>1.41</v>
      </c>
      <c r="I274" t="s">
        <v>5411</v>
      </c>
      <c r="J274" t="s">
        <v>5411</v>
      </c>
      <c r="K274" s="66">
        <v>1.4079922795502231</v>
      </c>
      <c r="L274" s="46"/>
      <c r="M274" s="22"/>
      <c r="N274" s="52">
        <f t="shared" si="43"/>
        <v>2.0077204497768175E-3</v>
      </c>
      <c r="O274" s="52" t="e">
        <f t="shared" si="44"/>
        <v>#VALUE!</v>
      </c>
      <c r="P274" s="52" t="e">
        <f t="shared" si="45"/>
        <v>#VALUE!</v>
      </c>
      <c r="Q274">
        <v>0.97</v>
      </c>
      <c r="R274" t="s">
        <v>5411</v>
      </c>
      <c r="S274" t="s">
        <v>5411</v>
      </c>
      <c r="T274" s="66">
        <v>0.9739993651476837</v>
      </c>
      <c r="U274" s="46"/>
      <c r="V274" s="22"/>
      <c r="W274" s="52">
        <f t="shared" si="46"/>
        <v>-3.9993651476837311E-3</v>
      </c>
      <c r="X274" s="52" t="e">
        <f t="shared" si="47"/>
        <v>#VALUE!</v>
      </c>
      <c r="Y274" s="52" t="e">
        <f t="shared" si="41"/>
        <v>#VALUE!</v>
      </c>
      <c r="Z274" t="s">
        <v>77</v>
      </c>
      <c r="AA274" t="s">
        <v>5411</v>
      </c>
      <c r="AB274" t="s">
        <v>5411</v>
      </c>
      <c r="AC274" s="97" t="s">
        <v>77</v>
      </c>
      <c r="AD274" s="61"/>
      <c r="AE274" s="22"/>
      <c r="AF274">
        <v>0</v>
      </c>
      <c r="AG274" t="s">
        <v>5411</v>
      </c>
      <c r="AH274" t="s">
        <v>5411</v>
      </c>
      <c r="AI274" s="66">
        <v>0</v>
      </c>
      <c r="AJ274" s="46"/>
      <c r="AK274" s="22"/>
      <c r="AL274" s="52">
        <f t="shared" si="48"/>
        <v>0</v>
      </c>
      <c r="AM274" s="52" t="e">
        <f t="shared" si="49"/>
        <v>#VALUE!</v>
      </c>
      <c r="AN274" s="52" t="e">
        <f t="shared" si="42"/>
        <v>#VALUE!</v>
      </c>
      <c r="AO274">
        <v>0.26</v>
      </c>
      <c r="AP274" s="66">
        <v>0.2617209178458062</v>
      </c>
      <c r="AQ274" s="52">
        <f t="shared" si="50"/>
        <v>-1.7209178458061913E-3</v>
      </c>
    </row>
    <row r="275" spans="1:43" x14ac:dyDescent="0.25">
      <c r="A275" t="s">
        <v>5533</v>
      </c>
      <c r="B275" t="s">
        <v>2413</v>
      </c>
      <c r="D275">
        <v>1</v>
      </c>
      <c r="E275">
        <v>1</v>
      </c>
      <c r="F275">
        <v>1</v>
      </c>
      <c r="G275" s="13">
        <v>36118</v>
      </c>
      <c r="H275">
        <v>0</v>
      </c>
      <c r="I275" t="s">
        <v>5411</v>
      </c>
      <c r="J275" t="s">
        <v>5411</v>
      </c>
      <c r="K275" s="66">
        <v>0</v>
      </c>
      <c r="L275" s="46"/>
      <c r="M275" s="22"/>
      <c r="N275" s="52">
        <f t="shared" si="43"/>
        <v>0</v>
      </c>
      <c r="O275" s="52" t="e">
        <f t="shared" si="44"/>
        <v>#VALUE!</v>
      </c>
      <c r="P275" s="52" t="e">
        <f t="shared" si="45"/>
        <v>#VALUE!</v>
      </c>
      <c r="Q275">
        <v>0.92</v>
      </c>
      <c r="R275" t="s">
        <v>5411</v>
      </c>
      <c r="S275" t="s">
        <v>5411</v>
      </c>
      <c r="T275" s="66">
        <v>0.9214330675618968</v>
      </c>
      <c r="U275" s="46"/>
      <c r="V275" s="22"/>
      <c r="W275" s="52">
        <f t="shared" si="46"/>
        <v>-1.4330675618967614E-3</v>
      </c>
      <c r="X275" s="52" t="e">
        <f t="shared" si="47"/>
        <v>#VALUE!</v>
      </c>
      <c r="Y275" s="52" t="e">
        <f t="shared" si="41"/>
        <v>#VALUE!</v>
      </c>
      <c r="Z275" t="s">
        <v>77</v>
      </c>
      <c r="AA275" t="s">
        <v>5411</v>
      </c>
      <c r="AB275" t="s">
        <v>5411</v>
      </c>
      <c r="AC275" s="97" t="s">
        <v>77</v>
      </c>
      <c r="AD275" s="61"/>
      <c r="AE275" s="22"/>
      <c r="AF275">
        <v>0</v>
      </c>
      <c r="AG275" t="s">
        <v>5411</v>
      </c>
      <c r="AH275" t="s">
        <v>5411</v>
      </c>
      <c r="AI275" s="66">
        <v>0</v>
      </c>
      <c r="AJ275" s="46"/>
      <c r="AK275" s="22"/>
      <c r="AL275" s="52">
        <f t="shared" si="48"/>
        <v>0</v>
      </c>
      <c r="AM275" s="52" t="e">
        <f t="shared" si="49"/>
        <v>#VALUE!</v>
      </c>
      <c r="AN275" s="52" t="e">
        <f t="shared" si="42"/>
        <v>#VALUE!</v>
      </c>
      <c r="AO275">
        <v>7.0000000000000007E-2</v>
      </c>
      <c r="AP275" s="66">
        <v>7.2046206928707973E-2</v>
      </c>
      <c r="AQ275" s="52">
        <f t="shared" si="50"/>
        <v>-2.0462069287079665E-3</v>
      </c>
    </row>
    <row r="276" spans="1:43" x14ac:dyDescent="0.25">
      <c r="A276" t="s">
        <v>5533</v>
      </c>
      <c r="B276" t="s">
        <v>2414</v>
      </c>
      <c r="D276">
        <v>1</v>
      </c>
      <c r="E276">
        <v>1</v>
      </c>
      <c r="F276">
        <v>1</v>
      </c>
      <c r="G276" s="13">
        <v>36451</v>
      </c>
      <c r="H276">
        <v>6.95</v>
      </c>
      <c r="I276" t="s">
        <v>5411</v>
      </c>
      <c r="J276" t="s">
        <v>5411</v>
      </c>
      <c r="K276" s="25">
        <v>6.9490001747793411</v>
      </c>
      <c r="L276" s="46"/>
      <c r="M276" s="22"/>
      <c r="N276" s="52">
        <f t="shared" si="43"/>
        <v>9.9982522065911184E-4</v>
      </c>
      <c r="O276" s="52" t="e">
        <f t="shared" si="44"/>
        <v>#VALUE!</v>
      </c>
      <c r="P276" s="52" t="e">
        <f t="shared" si="45"/>
        <v>#VALUE!</v>
      </c>
      <c r="Q276">
        <v>3.03</v>
      </c>
      <c r="R276" t="s">
        <v>5411</v>
      </c>
      <c r="S276" t="s">
        <v>5411</v>
      </c>
      <c r="T276" s="66">
        <v>3.0305432141920825</v>
      </c>
      <c r="U276" s="46"/>
      <c r="V276" s="22"/>
      <c r="W276" s="52">
        <f t="shared" si="46"/>
        <v>-5.4321419208269717E-4</v>
      </c>
      <c r="X276" s="52" t="e">
        <f t="shared" si="47"/>
        <v>#VALUE!</v>
      </c>
      <c r="Y276" s="52" t="e">
        <f t="shared" si="41"/>
        <v>#VALUE!</v>
      </c>
      <c r="Z276" t="s">
        <v>77</v>
      </c>
      <c r="AA276" t="s">
        <v>5411</v>
      </c>
      <c r="AB276" t="s">
        <v>5411</v>
      </c>
      <c r="AC276" s="97" t="s">
        <v>77</v>
      </c>
      <c r="AD276" s="61"/>
      <c r="AE276" s="22"/>
      <c r="AF276">
        <v>0</v>
      </c>
      <c r="AG276" t="s">
        <v>5411</v>
      </c>
      <c r="AH276" t="s">
        <v>5411</v>
      </c>
      <c r="AI276" s="66">
        <v>0</v>
      </c>
      <c r="AJ276" s="46"/>
      <c r="AK276" s="22"/>
      <c r="AL276" s="52">
        <f t="shared" si="48"/>
        <v>0</v>
      </c>
      <c r="AM276" s="52" t="e">
        <f t="shared" si="49"/>
        <v>#VALUE!</v>
      </c>
      <c r="AN276" s="52" t="e">
        <f t="shared" si="42"/>
        <v>#VALUE!</v>
      </c>
      <c r="AO276">
        <v>0.86</v>
      </c>
      <c r="AP276" s="66">
        <v>0.86008738967054099</v>
      </c>
      <c r="AQ276" s="52">
        <f t="shared" si="50"/>
        <v>-8.7389670541004882E-5</v>
      </c>
    </row>
    <row r="277" spans="1:43" x14ac:dyDescent="0.25">
      <c r="A277" t="s">
        <v>5533</v>
      </c>
      <c r="B277" t="s">
        <v>2415</v>
      </c>
      <c r="D277">
        <v>1</v>
      </c>
      <c r="E277">
        <v>1</v>
      </c>
      <c r="F277">
        <v>1</v>
      </c>
      <c r="G277" s="13">
        <v>36118</v>
      </c>
      <c r="H277">
        <v>5.2</v>
      </c>
      <c r="I277" t="s">
        <v>5411</v>
      </c>
      <c r="J277" t="s">
        <v>5411</v>
      </c>
      <c r="K277" s="25">
        <v>5.1995189816229725</v>
      </c>
      <c r="L277" s="46"/>
      <c r="M277" s="22"/>
      <c r="N277" s="52">
        <f t="shared" si="43"/>
        <v>4.8101837702763106E-4</v>
      </c>
      <c r="O277" s="52" t="e">
        <f t="shared" si="44"/>
        <v>#VALUE!</v>
      </c>
      <c r="P277" s="52" t="e">
        <f t="shared" si="45"/>
        <v>#VALUE!</v>
      </c>
      <c r="Q277">
        <v>1.61</v>
      </c>
      <c r="R277" t="s">
        <v>5411</v>
      </c>
      <c r="S277" t="s">
        <v>5411</v>
      </c>
      <c r="T277" s="66">
        <v>1.6067183119178281</v>
      </c>
      <c r="U277" s="46"/>
      <c r="V277" s="22"/>
      <c r="W277" s="52">
        <f t="shared" si="46"/>
        <v>3.2816880821719963E-3</v>
      </c>
      <c r="X277" s="52" t="e">
        <f t="shared" si="47"/>
        <v>#VALUE!</v>
      </c>
      <c r="Y277" s="52" t="e">
        <f t="shared" si="41"/>
        <v>#VALUE!</v>
      </c>
      <c r="Z277" t="s">
        <v>77</v>
      </c>
      <c r="AA277" t="s">
        <v>5411</v>
      </c>
      <c r="AB277" t="s">
        <v>5411</v>
      </c>
      <c r="AC277" s="97" t="s">
        <v>77</v>
      </c>
      <c r="AD277" s="61"/>
      <c r="AE277" s="22"/>
      <c r="AF277">
        <v>0</v>
      </c>
      <c r="AG277" t="s">
        <v>5411</v>
      </c>
      <c r="AH277" t="s">
        <v>5411</v>
      </c>
      <c r="AI277" s="66">
        <v>0</v>
      </c>
      <c r="AJ277" s="46"/>
      <c r="AK277" s="22"/>
      <c r="AL277" s="52">
        <f t="shared" si="48"/>
        <v>0</v>
      </c>
      <c r="AM277" s="52" t="e">
        <f t="shared" si="49"/>
        <v>#VALUE!</v>
      </c>
      <c r="AN277" s="52" t="e">
        <f t="shared" si="42"/>
        <v>#VALUE!</v>
      </c>
      <c r="AO277">
        <v>1.1000000000000001</v>
      </c>
      <c r="AP277" s="66">
        <v>1.0990399564160145</v>
      </c>
      <c r="AQ277" s="52">
        <f t="shared" si="50"/>
        <v>9.6004358398560363E-4</v>
      </c>
    </row>
    <row r="278" spans="1:43" x14ac:dyDescent="0.25">
      <c r="A278" t="s">
        <v>5533</v>
      </c>
      <c r="B278" t="s">
        <v>2416</v>
      </c>
      <c r="D278">
        <v>1</v>
      </c>
      <c r="E278">
        <v>1</v>
      </c>
      <c r="F278">
        <v>1</v>
      </c>
      <c r="G278" s="13">
        <v>36118</v>
      </c>
      <c r="H278">
        <v>4.2300000000000004</v>
      </c>
      <c r="I278" t="s">
        <v>5411</v>
      </c>
      <c r="J278" t="s">
        <v>5411</v>
      </c>
      <c r="K278" s="25">
        <v>4.2289442118752669</v>
      </c>
      <c r="L278" s="46"/>
      <c r="M278" s="22"/>
      <c r="N278" s="52">
        <f t="shared" si="43"/>
        <v>1.0557881247335033E-3</v>
      </c>
      <c r="O278" s="52" t="e">
        <f t="shared" si="44"/>
        <v>#VALUE!</v>
      </c>
      <c r="P278" s="52" t="e">
        <f t="shared" si="45"/>
        <v>#VALUE!</v>
      </c>
      <c r="Q278">
        <v>1.48</v>
      </c>
      <c r="R278" t="s">
        <v>5411</v>
      </c>
      <c r="S278" t="s">
        <v>5411</v>
      </c>
      <c r="T278" s="66">
        <v>1.4837201196070056</v>
      </c>
      <c r="U278" s="46"/>
      <c r="V278" s="22"/>
      <c r="W278" s="52">
        <f t="shared" si="46"/>
        <v>-3.7201196070055786E-3</v>
      </c>
      <c r="X278" s="52" t="e">
        <f t="shared" si="47"/>
        <v>#VALUE!</v>
      </c>
      <c r="Y278" s="52" t="e">
        <f t="shared" si="41"/>
        <v>#VALUE!</v>
      </c>
      <c r="Z278" t="s">
        <v>77</v>
      </c>
      <c r="AA278" t="s">
        <v>5411</v>
      </c>
      <c r="AB278" t="s">
        <v>5411</v>
      </c>
      <c r="AC278" s="97" t="s">
        <v>77</v>
      </c>
      <c r="AD278" s="61"/>
      <c r="AE278" s="22"/>
      <c r="AF278">
        <v>0</v>
      </c>
      <c r="AG278" t="s">
        <v>5411</v>
      </c>
      <c r="AH278" t="s">
        <v>5411</v>
      </c>
      <c r="AI278" s="66">
        <v>0</v>
      </c>
      <c r="AJ278" s="46"/>
      <c r="AK278" s="22"/>
      <c r="AL278" s="52">
        <f t="shared" si="48"/>
        <v>0</v>
      </c>
      <c r="AM278" s="52" t="e">
        <f t="shared" si="49"/>
        <v>#VALUE!</v>
      </c>
      <c r="AN278" s="52" t="e">
        <f t="shared" si="42"/>
        <v>#VALUE!</v>
      </c>
      <c r="AO278">
        <v>0.65</v>
      </c>
      <c r="AP278" s="66">
        <v>0.65297360102520285</v>
      </c>
      <c r="AQ278" s="52">
        <f t="shared" si="50"/>
        <v>-2.9736010252028322E-3</v>
      </c>
    </row>
    <row r="279" spans="1:43" x14ac:dyDescent="0.25">
      <c r="A279" t="s">
        <v>5533</v>
      </c>
      <c r="B279" t="s">
        <v>2417</v>
      </c>
      <c r="D279">
        <v>1</v>
      </c>
      <c r="E279">
        <v>1</v>
      </c>
      <c r="F279">
        <v>1</v>
      </c>
      <c r="G279" s="13">
        <v>36118</v>
      </c>
      <c r="H279">
        <v>2.38</v>
      </c>
      <c r="I279" t="s">
        <v>5411</v>
      </c>
      <c r="J279" t="s">
        <v>5411</v>
      </c>
      <c r="K279" s="25">
        <v>2.3774470951278857</v>
      </c>
      <c r="L279" s="46"/>
      <c r="M279" s="22"/>
      <c r="N279" s="52">
        <f t="shared" si="43"/>
        <v>2.5529048721142367E-3</v>
      </c>
      <c r="O279" s="52" t="e">
        <f t="shared" si="44"/>
        <v>#VALUE!</v>
      </c>
      <c r="P279" s="52" t="e">
        <f t="shared" si="45"/>
        <v>#VALUE!</v>
      </c>
      <c r="Q279">
        <v>2.67</v>
      </c>
      <c r="R279" t="s">
        <v>5411</v>
      </c>
      <c r="S279" t="s">
        <v>5411</v>
      </c>
      <c r="T279" s="66">
        <v>2.6735499376891583</v>
      </c>
      <c r="U279" s="46"/>
      <c r="V279" s="22"/>
      <c r="W279" s="52">
        <f t="shared" si="46"/>
        <v>-3.5499376891583445E-3</v>
      </c>
      <c r="X279" s="52" t="e">
        <f t="shared" si="47"/>
        <v>#VALUE!</v>
      </c>
      <c r="Y279" s="52" t="e">
        <f t="shared" si="41"/>
        <v>#VALUE!</v>
      </c>
      <c r="Z279" t="s">
        <v>77</v>
      </c>
      <c r="AA279" t="s">
        <v>5411</v>
      </c>
      <c r="AB279" t="s">
        <v>5411</v>
      </c>
      <c r="AC279" s="97" t="s">
        <v>77</v>
      </c>
      <c r="AD279" s="61"/>
      <c r="AE279" s="22"/>
      <c r="AF279">
        <v>0</v>
      </c>
      <c r="AG279" t="s">
        <v>5411</v>
      </c>
      <c r="AH279" t="s">
        <v>5411</v>
      </c>
      <c r="AI279" s="66">
        <v>0</v>
      </c>
      <c r="AJ279" s="46"/>
      <c r="AK279" s="22"/>
      <c r="AL279" s="52">
        <f t="shared" si="48"/>
        <v>0</v>
      </c>
      <c r="AM279" s="52" t="e">
        <f t="shared" si="49"/>
        <v>#VALUE!</v>
      </c>
      <c r="AN279" s="52" t="e">
        <f t="shared" si="42"/>
        <v>#VALUE!</v>
      </c>
      <c r="AO279">
        <v>8.76</v>
      </c>
      <c r="AP279" s="66">
        <v>8.7565947421518011</v>
      </c>
      <c r="AQ279" s="52">
        <f t="shared" si="50"/>
        <v>3.4052578481986728E-3</v>
      </c>
    </row>
    <row r="280" spans="1:43" x14ac:dyDescent="0.25">
      <c r="A280" t="s">
        <v>5533</v>
      </c>
      <c r="B280" t="s">
        <v>2418</v>
      </c>
      <c r="D280">
        <v>1</v>
      </c>
      <c r="E280">
        <v>1</v>
      </c>
      <c r="F280">
        <v>1</v>
      </c>
      <c r="G280" s="13">
        <v>36118</v>
      </c>
      <c r="H280">
        <v>0.16</v>
      </c>
      <c r="I280" t="s">
        <v>5411</v>
      </c>
      <c r="J280" t="s">
        <v>5411</v>
      </c>
      <c r="K280" s="25">
        <v>0.16300000000000001</v>
      </c>
      <c r="L280" s="46"/>
      <c r="M280" s="22"/>
      <c r="N280" s="52">
        <f t="shared" si="43"/>
        <v>-3.0000000000000027E-3</v>
      </c>
      <c r="O280" s="52" t="e">
        <f t="shared" si="44"/>
        <v>#VALUE!</v>
      </c>
      <c r="P280" s="52" t="e">
        <f t="shared" si="45"/>
        <v>#VALUE!</v>
      </c>
      <c r="Q280">
        <v>0.94</v>
      </c>
      <c r="R280" t="s">
        <v>5411</v>
      </c>
      <c r="S280" t="s">
        <v>5411</v>
      </c>
      <c r="T280" s="66">
        <v>0.93600000000000005</v>
      </c>
      <c r="U280" s="46"/>
      <c r="V280" s="22"/>
      <c r="W280" s="52">
        <f t="shared" si="46"/>
        <v>3.9999999999998925E-3</v>
      </c>
      <c r="X280" s="52" t="e">
        <f t="shared" si="47"/>
        <v>#VALUE!</v>
      </c>
      <c r="Y280" s="52" t="e">
        <f t="shared" si="41"/>
        <v>#VALUE!</v>
      </c>
      <c r="Z280" t="s">
        <v>77</v>
      </c>
      <c r="AA280" t="s">
        <v>5411</v>
      </c>
      <c r="AB280" t="s">
        <v>5411</v>
      </c>
      <c r="AC280" s="97" t="s">
        <v>77</v>
      </c>
      <c r="AD280" s="61"/>
      <c r="AE280" s="22"/>
      <c r="AF280">
        <v>0</v>
      </c>
      <c r="AG280" t="s">
        <v>5411</v>
      </c>
      <c r="AH280" t="s">
        <v>5411</v>
      </c>
      <c r="AI280" s="66">
        <v>0</v>
      </c>
      <c r="AJ280" s="46"/>
      <c r="AK280" s="22"/>
      <c r="AL280" s="52">
        <f t="shared" si="48"/>
        <v>0</v>
      </c>
      <c r="AM280" s="52" t="e">
        <f t="shared" si="49"/>
        <v>#VALUE!</v>
      </c>
      <c r="AN280" s="52" t="e">
        <f t="shared" si="42"/>
        <v>#VALUE!</v>
      </c>
      <c r="AO280">
        <v>1.1000000000000001</v>
      </c>
      <c r="AP280" s="66">
        <v>1.1000000000000001</v>
      </c>
      <c r="AQ280" s="52">
        <f t="shared" si="50"/>
        <v>0</v>
      </c>
    </row>
    <row r="281" spans="1:43" x14ac:dyDescent="0.25">
      <c r="A281" t="s">
        <v>5533</v>
      </c>
      <c r="B281" t="s">
        <v>2419</v>
      </c>
      <c r="D281">
        <v>1</v>
      </c>
      <c r="E281">
        <v>1</v>
      </c>
      <c r="F281">
        <v>1</v>
      </c>
      <c r="G281" s="13">
        <v>36118</v>
      </c>
      <c r="H281">
        <v>0.09</v>
      </c>
      <c r="I281" t="s">
        <v>5411</v>
      </c>
      <c r="J281" t="s">
        <v>5411</v>
      </c>
      <c r="K281" s="66">
        <v>9.1544847858902045E-2</v>
      </c>
      <c r="L281" s="46"/>
      <c r="M281" s="22"/>
      <c r="N281" s="52">
        <f t="shared" si="43"/>
        <v>-1.5448478589020487E-3</v>
      </c>
      <c r="O281" s="52" t="e">
        <f t="shared" si="44"/>
        <v>#VALUE!</v>
      </c>
      <c r="P281" s="52" t="e">
        <f t="shared" si="45"/>
        <v>#VALUE!</v>
      </c>
      <c r="Q281">
        <v>0.24</v>
      </c>
      <c r="R281" t="s">
        <v>5411</v>
      </c>
      <c r="S281" t="s">
        <v>5411</v>
      </c>
      <c r="T281" s="66">
        <v>0.24167839834750141</v>
      </c>
      <c r="U281" s="46"/>
      <c r="V281" s="22"/>
      <c r="W281" s="52">
        <f t="shared" si="46"/>
        <v>-1.6783983475014141E-3</v>
      </c>
      <c r="X281" s="52" t="e">
        <f t="shared" si="47"/>
        <v>#VALUE!</v>
      </c>
      <c r="Y281" s="52" t="e">
        <f t="shared" si="41"/>
        <v>#VALUE!</v>
      </c>
      <c r="Z281" t="s">
        <v>77</v>
      </c>
      <c r="AA281" t="s">
        <v>5411</v>
      </c>
      <c r="AB281" t="s">
        <v>5411</v>
      </c>
      <c r="AC281" s="97" t="s">
        <v>77</v>
      </c>
      <c r="AD281" s="61"/>
      <c r="AE281" s="22"/>
      <c r="AF281">
        <v>0</v>
      </c>
      <c r="AG281" t="s">
        <v>5411</v>
      </c>
      <c r="AH281" t="s">
        <v>5411</v>
      </c>
      <c r="AI281" s="66">
        <v>0</v>
      </c>
      <c r="AJ281" s="46"/>
      <c r="AK281" s="22"/>
      <c r="AL281" s="52">
        <f t="shared" si="48"/>
        <v>0</v>
      </c>
      <c r="AM281" s="52" t="e">
        <f t="shared" si="49"/>
        <v>#VALUE!</v>
      </c>
      <c r="AN281" s="52" t="e">
        <f t="shared" si="42"/>
        <v>#VALUE!</v>
      </c>
      <c r="AO281">
        <v>10.07</v>
      </c>
      <c r="AP281" s="66">
        <v>10.066271470564869</v>
      </c>
      <c r="AQ281" s="52">
        <f t="shared" si="50"/>
        <v>3.7285294351310228E-3</v>
      </c>
    </row>
    <row r="282" spans="1:43" x14ac:dyDescent="0.25">
      <c r="A282" t="s">
        <v>5533</v>
      </c>
      <c r="B282" t="s">
        <v>2420</v>
      </c>
      <c r="D282">
        <v>1</v>
      </c>
      <c r="E282">
        <v>1</v>
      </c>
      <c r="F282">
        <v>1</v>
      </c>
      <c r="G282" s="13">
        <v>36118</v>
      </c>
      <c r="H282">
        <v>0.05</v>
      </c>
      <c r="I282" t="s">
        <v>5411</v>
      </c>
      <c r="J282" t="s">
        <v>5411</v>
      </c>
      <c r="K282" s="66">
        <v>5.1595461133302691E-2</v>
      </c>
      <c r="L282" s="46"/>
      <c r="M282" s="22"/>
      <c r="N282" s="52">
        <f t="shared" si="43"/>
        <v>-1.5954611333026877E-3</v>
      </c>
      <c r="O282" s="52" t="e">
        <f t="shared" si="44"/>
        <v>#VALUE!</v>
      </c>
      <c r="P282" s="52" t="e">
        <f t="shared" si="45"/>
        <v>#VALUE!</v>
      </c>
      <c r="Q282">
        <v>0</v>
      </c>
      <c r="R282" t="s">
        <v>5411</v>
      </c>
      <c r="S282" t="s">
        <v>5411</v>
      </c>
      <c r="T282" s="66">
        <v>0</v>
      </c>
      <c r="U282" s="46"/>
      <c r="V282" s="22"/>
      <c r="W282" s="52">
        <f t="shared" si="46"/>
        <v>0</v>
      </c>
      <c r="X282" s="52" t="e">
        <f t="shared" si="47"/>
        <v>#VALUE!</v>
      </c>
      <c r="Y282" s="52" t="e">
        <f t="shared" si="41"/>
        <v>#VALUE!</v>
      </c>
      <c r="Z282" t="s">
        <v>77</v>
      </c>
      <c r="AA282" t="s">
        <v>5411</v>
      </c>
      <c r="AB282" t="s">
        <v>5411</v>
      </c>
      <c r="AC282" s="97" t="s">
        <v>77</v>
      </c>
      <c r="AD282" s="61"/>
      <c r="AE282" s="22"/>
      <c r="AF282">
        <v>0</v>
      </c>
      <c r="AG282" t="s">
        <v>5411</v>
      </c>
      <c r="AH282" t="s">
        <v>5411</v>
      </c>
      <c r="AI282" s="66">
        <v>0</v>
      </c>
      <c r="AJ282" s="46"/>
      <c r="AK282" s="22"/>
      <c r="AL282" s="52">
        <f t="shared" si="48"/>
        <v>0</v>
      </c>
      <c r="AM282" s="52" t="e">
        <f t="shared" si="49"/>
        <v>#VALUE!</v>
      </c>
      <c r="AN282" s="52" t="e">
        <f t="shared" si="42"/>
        <v>#VALUE!</v>
      </c>
      <c r="AO282">
        <v>0</v>
      </c>
      <c r="AP282" s="66">
        <v>0</v>
      </c>
      <c r="AQ282" s="52">
        <f t="shared" si="50"/>
        <v>0</v>
      </c>
    </row>
    <row r="283" spans="1:43" x14ac:dyDescent="0.25">
      <c r="A283" t="s">
        <v>5533</v>
      </c>
      <c r="B283" t="s">
        <v>2055</v>
      </c>
      <c r="D283">
        <v>1</v>
      </c>
      <c r="E283">
        <v>1</v>
      </c>
      <c r="F283">
        <v>2</v>
      </c>
      <c r="G283" s="13">
        <v>36404</v>
      </c>
      <c r="H283">
        <v>0</v>
      </c>
      <c r="I283">
        <v>0.5</v>
      </c>
      <c r="J283" t="s">
        <v>5411</v>
      </c>
      <c r="K283" s="39">
        <v>0</v>
      </c>
      <c r="L283" s="39">
        <v>0.5029708325284914</v>
      </c>
      <c r="M283" s="22"/>
      <c r="N283" s="52">
        <f t="shared" si="43"/>
        <v>0</v>
      </c>
      <c r="O283" s="52">
        <f t="shared" si="44"/>
        <v>-2.9708325284913961E-3</v>
      </c>
      <c r="P283" s="52" t="e">
        <f t="shared" si="45"/>
        <v>#VALUE!</v>
      </c>
      <c r="Q283">
        <v>0</v>
      </c>
      <c r="R283">
        <v>0.41</v>
      </c>
      <c r="S283" t="s">
        <v>5411</v>
      </c>
      <c r="T283" s="39">
        <v>0</v>
      </c>
      <c r="U283" s="39">
        <v>0.40982808576395596</v>
      </c>
      <c r="V283" s="22"/>
      <c r="W283" s="52">
        <f t="shared" si="46"/>
        <v>0</v>
      </c>
      <c r="X283" s="52">
        <f t="shared" si="47"/>
        <v>1.719142360440129E-4</v>
      </c>
      <c r="Y283" s="52" t="e">
        <f t="shared" si="41"/>
        <v>#VALUE!</v>
      </c>
      <c r="Z283" t="s">
        <v>113</v>
      </c>
      <c r="AA283" t="s">
        <v>114</v>
      </c>
      <c r="AB283" t="s">
        <v>5411</v>
      </c>
      <c r="AC283" s="80" t="s">
        <v>113</v>
      </c>
      <c r="AD283" s="80" t="s">
        <v>114</v>
      </c>
      <c r="AE283" s="22"/>
      <c r="AF283">
        <v>0</v>
      </c>
      <c r="AG283">
        <v>0</v>
      </c>
      <c r="AH283" t="s">
        <v>5411</v>
      </c>
      <c r="AI283" s="39">
        <v>0</v>
      </c>
      <c r="AJ283" s="39">
        <v>0</v>
      </c>
      <c r="AK283" s="22"/>
      <c r="AL283" s="52">
        <f t="shared" si="48"/>
        <v>0</v>
      </c>
      <c r="AM283" s="52">
        <f t="shared" si="49"/>
        <v>0</v>
      </c>
      <c r="AN283" s="52" t="e">
        <f t="shared" si="42"/>
        <v>#VALUE!</v>
      </c>
      <c r="AO283">
        <v>1.75</v>
      </c>
      <c r="AP283" s="39">
        <v>1.7473579293026849</v>
      </c>
      <c r="AQ283" s="52">
        <f t="shared" si="50"/>
        <v>2.6420706973151464E-3</v>
      </c>
    </row>
    <row r="284" spans="1:43" x14ac:dyDescent="0.25">
      <c r="A284" t="s">
        <v>5533</v>
      </c>
      <c r="B284" t="s">
        <v>2056</v>
      </c>
      <c r="D284">
        <v>1</v>
      </c>
      <c r="E284">
        <v>1</v>
      </c>
      <c r="F284">
        <v>2</v>
      </c>
      <c r="G284" s="13">
        <v>36404</v>
      </c>
      <c r="H284">
        <v>0</v>
      </c>
      <c r="I284">
        <v>0.28000000000000003</v>
      </c>
      <c r="J284" t="s">
        <v>5411</v>
      </c>
      <c r="K284" s="39">
        <v>0</v>
      </c>
      <c r="L284" s="39">
        <v>0.28392538523925387</v>
      </c>
      <c r="M284" s="22"/>
      <c r="N284" s="52">
        <f t="shared" si="43"/>
        <v>0</v>
      </c>
      <c r="O284" s="52">
        <f t="shared" si="44"/>
        <v>-3.9253852392538424E-3</v>
      </c>
      <c r="P284" s="52" t="e">
        <f t="shared" si="45"/>
        <v>#VALUE!</v>
      </c>
      <c r="Q284">
        <v>0</v>
      </c>
      <c r="R284">
        <v>0.87</v>
      </c>
      <c r="S284" t="s">
        <v>5411</v>
      </c>
      <c r="T284" s="39">
        <v>0</v>
      </c>
      <c r="U284" s="39">
        <v>0.87361656996693504</v>
      </c>
      <c r="V284" s="22"/>
      <c r="W284" s="52">
        <f t="shared" si="46"/>
        <v>0</v>
      </c>
      <c r="X284" s="52">
        <f t="shared" si="47"/>
        <v>-3.616569966935046E-3</v>
      </c>
      <c r="Y284" s="52" t="e">
        <f t="shared" si="41"/>
        <v>#VALUE!</v>
      </c>
      <c r="Z284" t="s">
        <v>113</v>
      </c>
      <c r="AA284" t="s">
        <v>114</v>
      </c>
      <c r="AB284" t="s">
        <v>5411</v>
      </c>
      <c r="AC284" s="80" t="s">
        <v>113</v>
      </c>
      <c r="AD284" s="80" t="s">
        <v>114</v>
      </c>
      <c r="AE284" s="22"/>
      <c r="AF284">
        <v>0</v>
      </c>
      <c r="AG284">
        <v>0</v>
      </c>
      <c r="AH284" t="s">
        <v>5411</v>
      </c>
      <c r="AI284" s="39">
        <v>0</v>
      </c>
      <c r="AJ284" s="39">
        <v>0</v>
      </c>
      <c r="AK284" s="22"/>
      <c r="AL284" s="52">
        <f t="shared" si="48"/>
        <v>0</v>
      </c>
      <c r="AM284" s="52">
        <f t="shared" si="49"/>
        <v>0</v>
      </c>
      <c r="AN284" s="52" t="e">
        <f t="shared" si="42"/>
        <v>#VALUE!</v>
      </c>
      <c r="AO284">
        <v>0.27</v>
      </c>
      <c r="AP284" s="39">
        <v>0.26863709526483248</v>
      </c>
      <c r="AQ284" s="52">
        <f t="shared" si="50"/>
        <v>1.3629047351675361E-3</v>
      </c>
    </row>
    <row r="285" spans="1:43" x14ac:dyDescent="0.25">
      <c r="A285" t="s">
        <v>5533</v>
      </c>
      <c r="B285" t="s">
        <v>2057</v>
      </c>
      <c r="D285">
        <v>1</v>
      </c>
      <c r="E285">
        <v>1</v>
      </c>
      <c r="F285">
        <v>2</v>
      </c>
      <c r="G285" s="13">
        <v>36404</v>
      </c>
      <c r="H285">
        <v>0.17</v>
      </c>
      <c r="I285">
        <v>0.22</v>
      </c>
      <c r="J285" t="s">
        <v>5411</v>
      </c>
      <c r="K285" s="39">
        <v>0.17186756731043673</v>
      </c>
      <c r="L285" s="39">
        <v>0.22342783750356773</v>
      </c>
      <c r="M285" s="22"/>
      <c r="N285" s="52">
        <f t="shared" si="43"/>
        <v>-1.8675673104367185E-3</v>
      </c>
      <c r="O285" s="52">
        <f t="shared" si="44"/>
        <v>-3.4278375035677322E-3</v>
      </c>
      <c r="P285" s="52" t="e">
        <f t="shared" si="45"/>
        <v>#VALUE!</v>
      </c>
      <c r="Q285">
        <v>0</v>
      </c>
      <c r="R285">
        <v>0.41</v>
      </c>
      <c r="S285" t="s">
        <v>5411</v>
      </c>
      <c r="T285" s="39">
        <v>0</v>
      </c>
      <c r="U285" s="39">
        <v>0.41248216154504808</v>
      </c>
      <c r="V285" s="22"/>
      <c r="W285" s="52">
        <f t="shared" si="46"/>
        <v>0</v>
      </c>
      <c r="X285" s="52">
        <f t="shared" si="47"/>
        <v>-2.4821615450481005E-3</v>
      </c>
      <c r="Y285" s="52" t="e">
        <f t="shared" si="41"/>
        <v>#VALUE!</v>
      </c>
      <c r="Z285" t="s">
        <v>113</v>
      </c>
      <c r="AA285" t="s">
        <v>114</v>
      </c>
      <c r="AB285" t="s">
        <v>5411</v>
      </c>
      <c r="AC285" s="80" t="s">
        <v>113</v>
      </c>
      <c r="AD285" s="80" t="s">
        <v>114</v>
      </c>
      <c r="AE285" s="22"/>
      <c r="AF285">
        <v>8.4600000000000009</v>
      </c>
      <c r="AG285">
        <v>2.06</v>
      </c>
      <c r="AH285" t="s">
        <v>5411</v>
      </c>
      <c r="AI285" s="39">
        <v>8.4558843116734863</v>
      </c>
      <c r="AJ285" s="39">
        <v>2.0624108077252403</v>
      </c>
      <c r="AK285" s="22"/>
      <c r="AL285" s="52">
        <f t="shared" si="48"/>
        <v>4.1156883265145439E-3</v>
      </c>
      <c r="AM285" s="52">
        <f t="shared" si="49"/>
        <v>-2.4108077252402715E-3</v>
      </c>
      <c r="AN285" s="52" t="e">
        <f t="shared" si="42"/>
        <v>#VALUE!</v>
      </c>
      <c r="AO285">
        <v>3.94</v>
      </c>
      <c r="AP285" s="39">
        <v>3.9392046427552092</v>
      </c>
      <c r="AQ285" s="52">
        <f t="shared" si="50"/>
        <v>7.9535724479073977E-4</v>
      </c>
    </row>
    <row r="286" spans="1:43" x14ac:dyDescent="0.25">
      <c r="A286" t="s">
        <v>5533</v>
      </c>
      <c r="B286" t="s">
        <v>2058</v>
      </c>
      <c r="D286">
        <v>1</v>
      </c>
      <c r="E286">
        <v>1</v>
      </c>
      <c r="F286">
        <v>2</v>
      </c>
      <c r="G286" s="13">
        <v>36404</v>
      </c>
      <c r="H286">
        <v>0</v>
      </c>
      <c r="I286">
        <v>0</v>
      </c>
      <c r="J286" t="s">
        <v>5411</v>
      </c>
      <c r="K286" s="39">
        <v>0</v>
      </c>
      <c r="L286" s="39">
        <v>0</v>
      </c>
      <c r="M286" s="22"/>
      <c r="N286" s="52">
        <f t="shared" si="43"/>
        <v>0</v>
      </c>
      <c r="O286" s="52">
        <f t="shared" si="44"/>
        <v>0</v>
      </c>
      <c r="P286" s="52" t="e">
        <f t="shared" si="45"/>
        <v>#VALUE!</v>
      </c>
      <c r="Q286">
        <v>0</v>
      </c>
      <c r="R286">
        <v>0</v>
      </c>
      <c r="S286" t="s">
        <v>5411</v>
      </c>
      <c r="T286" s="39">
        <v>0</v>
      </c>
      <c r="U286" s="39">
        <v>0</v>
      </c>
      <c r="V286" s="22"/>
      <c r="W286" s="52">
        <f t="shared" si="46"/>
        <v>0</v>
      </c>
      <c r="X286" s="52">
        <f t="shared" si="47"/>
        <v>0</v>
      </c>
      <c r="Y286" s="52" t="e">
        <f t="shared" si="41"/>
        <v>#VALUE!</v>
      </c>
      <c r="Z286" t="s">
        <v>113</v>
      </c>
      <c r="AA286" t="s">
        <v>114</v>
      </c>
      <c r="AB286" t="s">
        <v>5411</v>
      </c>
      <c r="AC286" s="80" t="s">
        <v>113</v>
      </c>
      <c r="AD286" s="80" t="s">
        <v>114</v>
      </c>
      <c r="AE286" s="22"/>
      <c r="AF286">
        <v>0</v>
      </c>
      <c r="AG286">
        <v>0</v>
      </c>
      <c r="AH286" t="s">
        <v>5411</v>
      </c>
      <c r="AI286" s="39">
        <v>0</v>
      </c>
      <c r="AJ286" s="39">
        <v>0</v>
      </c>
      <c r="AK286" s="22"/>
      <c r="AL286" s="52">
        <f t="shared" si="48"/>
        <v>0</v>
      </c>
      <c r="AM286" s="52">
        <f t="shared" si="49"/>
        <v>0</v>
      </c>
      <c r="AN286" s="52" t="e">
        <f t="shared" si="42"/>
        <v>#VALUE!</v>
      </c>
      <c r="AO286">
        <v>2.19</v>
      </c>
      <c r="AP286" s="39">
        <v>2.1888191457437229</v>
      </c>
      <c r="AQ286" s="52">
        <f t="shared" si="50"/>
        <v>1.1808542562770086E-3</v>
      </c>
    </row>
    <row r="287" spans="1:43" x14ac:dyDescent="0.25">
      <c r="A287" t="s">
        <v>5533</v>
      </c>
      <c r="B287" t="s">
        <v>2059</v>
      </c>
      <c r="D287">
        <v>1</v>
      </c>
      <c r="E287">
        <v>1</v>
      </c>
      <c r="F287">
        <v>2</v>
      </c>
      <c r="G287" s="13">
        <v>36404</v>
      </c>
      <c r="H287">
        <v>0.67</v>
      </c>
      <c r="I287">
        <v>0</v>
      </c>
      <c r="J287" t="s">
        <v>5411</v>
      </c>
      <c r="K287" s="39">
        <v>0.66509313367421474</v>
      </c>
      <c r="L287" s="39">
        <v>0</v>
      </c>
      <c r="M287" s="22"/>
      <c r="N287" s="52">
        <f t="shared" si="43"/>
        <v>4.9068663257852974E-3</v>
      </c>
      <c r="O287" s="52">
        <f t="shared" si="44"/>
        <v>0</v>
      </c>
      <c r="P287" s="52" t="e">
        <f t="shared" si="45"/>
        <v>#VALUE!</v>
      </c>
      <c r="Q287">
        <v>1.53</v>
      </c>
      <c r="R287">
        <v>0</v>
      </c>
      <c r="S287" t="s">
        <v>5411</v>
      </c>
      <c r="T287" s="39">
        <v>1.5326059167275383</v>
      </c>
      <c r="U287" s="39">
        <v>0</v>
      </c>
      <c r="V287" s="22"/>
      <c r="W287" s="52">
        <f t="shared" si="46"/>
        <v>-2.6059167275382933E-3</v>
      </c>
      <c r="X287" s="52">
        <f t="shared" si="47"/>
        <v>0</v>
      </c>
      <c r="Y287" s="52" t="e">
        <f t="shared" si="41"/>
        <v>#VALUE!</v>
      </c>
      <c r="Z287" t="s">
        <v>113</v>
      </c>
      <c r="AA287" t="s">
        <v>114</v>
      </c>
      <c r="AB287" t="s">
        <v>5411</v>
      </c>
      <c r="AC287" s="80" t="s">
        <v>113</v>
      </c>
      <c r="AD287" s="80" t="s">
        <v>114</v>
      </c>
      <c r="AE287" s="22"/>
      <c r="AF287">
        <v>1.24</v>
      </c>
      <c r="AG287">
        <v>0</v>
      </c>
      <c r="AH287" t="s">
        <v>5411</v>
      </c>
      <c r="AI287" s="39">
        <v>1.2434349890430971</v>
      </c>
      <c r="AJ287" s="39">
        <v>0</v>
      </c>
      <c r="AK287" s="22"/>
      <c r="AL287" s="52">
        <f t="shared" si="48"/>
        <v>-3.4349890430971364E-3</v>
      </c>
      <c r="AM287" s="52">
        <f t="shared" si="49"/>
        <v>0</v>
      </c>
      <c r="AN287" s="52" t="e">
        <f t="shared" si="42"/>
        <v>#VALUE!</v>
      </c>
      <c r="AO287">
        <v>0.21</v>
      </c>
      <c r="AP287" s="39">
        <v>0.21109477720964206</v>
      </c>
      <c r="AQ287" s="52">
        <f t="shared" si="50"/>
        <v>-1.0947772096420727E-3</v>
      </c>
    </row>
    <row r="288" spans="1:43" x14ac:dyDescent="0.25">
      <c r="A288" t="s">
        <v>5533</v>
      </c>
      <c r="B288" t="s">
        <v>2060</v>
      </c>
      <c r="D288">
        <v>1</v>
      </c>
      <c r="E288">
        <v>1</v>
      </c>
      <c r="F288">
        <v>2</v>
      </c>
      <c r="G288" s="13">
        <v>36404</v>
      </c>
      <c r="H288">
        <v>0.92</v>
      </c>
      <c r="I288">
        <v>0</v>
      </c>
      <c r="J288" t="s">
        <v>5411</v>
      </c>
      <c r="K288" s="39">
        <v>0.91646670854271362</v>
      </c>
      <c r="L288" s="39">
        <v>0</v>
      </c>
      <c r="M288" s="22"/>
      <c r="N288" s="52">
        <f t="shared" si="43"/>
        <v>3.5332914572864249E-3</v>
      </c>
      <c r="O288" s="52">
        <f t="shared" si="44"/>
        <v>0</v>
      </c>
      <c r="P288" s="52" t="e">
        <f t="shared" si="45"/>
        <v>#VALUE!</v>
      </c>
      <c r="Q288">
        <v>0</v>
      </c>
      <c r="R288">
        <v>0</v>
      </c>
      <c r="S288" t="s">
        <v>5411</v>
      </c>
      <c r="T288" s="39">
        <v>0</v>
      </c>
      <c r="U288" s="39">
        <v>0</v>
      </c>
      <c r="V288" s="22"/>
      <c r="W288" s="52">
        <f t="shared" si="46"/>
        <v>0</v>
      </c>
      <c r="X288" s="52">
        <f t="shared" si="47"/>
        <v>0</v>
      </c>
      <c r="Y288" s="52" t="e">
        <f t="shared" si="41"/>
        <v>#VALUE!</v>
      </c>
      <c r="Z288" t="s">
        <v>113</v>
      </c>
      <c r="AA288" t="s">
        <v>114</v>
      </c>
      <c r="AB288" t="s">
        <v>5411</v>
      </c>
      <c r="AC288" s="80" t="s">
        <v>113</v>
      </c>
      <c r="AD288" s="80" t="s">
        <v>114</v>
      </c>
      <c r="AE288" s="22"/>
      <c r="AF288">
        <v>0</v>
      </c>
      <c r="AG288">
        <v>0</v>
      </c>
      <c r="AH288" t="s">
        <v>5411</v>
      </c>
      <c r="AI288" s="39">
        <v>0</v>
      </c>
      <c r="AJ288" s="39">
        <v>0</v>
      </c>
      <c r="AK288" s="22"/>
      <c r="AL288" s="52">
        <f t="shared" si="48"/>
        <v>0</v>
      </c>
      <c r="AM288" s="52">
        <f t="shared" si="49"/>
        <v>0</v>
      </c>
      <c r="AN288" s="52" t="e">
        <f t="shared" si="42"/>
        <v>#VALUE!</v>
      </c>
      <c r="AO288">
        <v>0.93</v>
      </c>
      <c r="AP288" s="39">
        <v>0.93211794265444881</v>
      </c>
      <c r="AQ288" s="52">
        <f t="shared" si="50"/>
        <v>-2.1179426544487567E-3</v>
      </c>
    </row>
    <row r="289" spans="1:43" x14ac:dyDescent="0.25">
      <c r="A289" t="s">
        <v>5533</v>
      </c>
      <c r="B289" t="s">
        <v>2061</v>
      </c>
      <c r="D289">
        <v>1</v>
      </c>
      <c r="E289">
        <v>1</v>
      </c>
      <c r="F289">
        <v>2</v>
      </c>
      <c r="G289" s="13">
        <v>36404</v>
      </c>
      <c r="H289">
        <v>0.02</v>
      </c>
      <c r="I289">
        <v>0</v>
      </c>
      <c r="J289" t="s">
        <v>5411</v>
      </c>
      <c r="K289" s="39">
        <v>2.0465337583860682E-2</v>
      </c>
      <c r="L289" s="39">
        <v>0</v>
      </c>
      <c r="M289" s="22"/>
      <c r="N289" s="52">
        <f t="shared" si="43"/>
        <v>-4.6533758386068172E-4</v>
      </c>
      <c r="O289" s="52">
        <f t="shared" si="44"/>
        <v>0</v>
      </c>
      <c r="P289" s="52" t="e">
        <f t="shared" si="45"/>
        <v>#VALUE!</v>
      </c>
      <c r="Q289">
        <v>0.63</v>
      </c>
      <c r="R289">
        <v>0</v>
      </c>
      <c r="S289" t="s">
        <v>5411</v>
      </c>
      <c r="T289" s="39">
        <v>0.63442546509968123</v>
      </c>
      <c r="U289" s="39">
        <v>0</v>
      </c>
      <c r="V289" s="22"/>
      <c r="W289" s="52">
        <f t="shared" si="46"/>
        <v>-4.425465099681225E-3</v>
      </c>
      <c r="X289" s="52">
        <f t="shared" si="47"/>
        <v>0</v>
      </c>
      <c r="Y289" s="52" t="e">
        <f t="shared" si="41"/>
        <v>#VALUE!</v>
      </c>
      <c r="Z289" t="s">
        <v>113</v>
      </c>
      <c r="AA289" t="s">
        <v>114</v>
      </c>
      <c r="AB289" t="s">
        <v>5411</v>
      </c>
      <c r="AC289" s="80" t="s">
        <v>113</v>
      </c>
      <c r="AD289" s="80" t="s">
        <v>114</v>
      </c>
      <c r="AE289" s="22"/>
      <c r="AF289">
        <v>0</v>
      </c>
      <c r="AG289">
        <v>0</v>
      </c>
      <c r="AH289" t="s">
        <v>5411</v>
      </c>
      <c r="AI289" s="39">
        <v>0</v>
      </c>
      <c r="AJ289" s="39">
        <v>0</v>
      </c>
      <c r="AK289" s="22"/>
      <c r="AL289" s="52">
        <f t="shared" si="48"/>
        <v>0</v>
      </c>
      <c r="AM289" s="52">
        <f t="shared" si="49"/>
        <v>0</v>
      </c>
      <c r="AN289" s="52" t="e">
        <f t="shared" si="42"/>
        <v>#VALUE!</v>
      </c>
      <c r="AO289">
        <v>2.0099999999999998</v>
      </c>
      <c r="AP289" s="39">
        <v>2.0076496169767331</v>
      </c>
      <c r="AQ289" s="52">
        <f t="shared" si="50"/>
        <v>2.3503830232667333E-3</v>
      </c>
    </row>
    <row r="290" spans="1:43" x14ac:dyDescent="0.25">
      <c r="A290" t="s">
        <v>5533</v>
      </c>
      <c r="B290" t="s">
        <v>2062</v>
      </c>
      <c r="D290">
        <v>1</v>
      </c>
      <c r="E290">
        <v>1</v>
      </c>
      <c r="F290">
        <v>2</v>
      </c>
      <c r="G290" s="13">
        <v>36404</v>
      </c>
      <c r="H290">
        <v>0.37</v>
      </c>
      <c r="I290">
        <v>0.65</v>
      </c>
      <c r="J290" t="s">
        <v>5411</v>
      </c>
      <c r="K290" s="39">
        <v>0.36961391134222316</v>
      </c>
      <c r="L290" s="39">
        <v>0.64725016732739538</v>
      </c>
      <c r="M290" s="22"/>
      <c r="N290" s="52">
        <f t="shared" si="43"/>
        <v>3.8608865777683965E-4</v>
      </c>
      <c r="O290" s="52">
        <f t="shared" si="44"/>
        <v>2.7498326726046463E-3</v>
      </c>
      <c r="P290" s="52" t="e">
        <f t="shared" si="45"/>
        <v>#VALUE!</v>
      </c>
      <c r="Q290">
        <v>0</v>
      </c>
      <c r="R290">
        <v>0.38</v>
      </c>
      <c r="S290" t="s">
        <v>5411</v>
      </c>
      <c r="T290" s="39">
        <v>0</v>
      </c>
      <c r="U290" s="39">
        <v>0.37472378108428156</v>
      </c>
      <c r="V290" s="22"/>
      <c r="W290" s="52">
        <f t="shared" si="46"/>
        <v>0</v>
      </c>
      <c r="X290" s="52">
        <f t="shared" si="47"/>
        <v>5.2762189157184447E-3</v>
      </c>
      <c r="Y290" s="52" t="e">
        <f t="shared" si="41"/>
        <v>#VALUE!</v>
      </c>
      <c r="Z290" t="s">
        <v>113</v>
      </c>
      <c r="AA290" t="s">
        <v>114</v>
      </c>
      <c r="AB290" t="s">
        <v>5411</v>
      </c>
      <c r="AC290" s="80" t="s">
        <v>113</v>
      </c>
      <c r="AD290" s="80" t="s">
        <v>114</v>
      </c>
      <c r="AE290" s="22"/>
      <c r="AF290">
        <v>0</v>
      </c>
      <c r="AG290">
        <v>0</v>
      </c>
      <c r="AH290" t="s">
        <v>5411</v>
      </c>
      <c r="AI290" s="39">
        <v>0</v>
      </c>
      <c r="AJ290" s="39">
        <v>0</v>
      </c>
      <c r="AK290" s="22"/>
      <c r="AL290" s="52">
        <f t="shared" si="48"/>
        <v>0</v>
      </c>
      <c r="AM290" s="52">
        <f t="shared" si="49"/>
        <v>0</v>
      </c>
      <c r="AN290" s="52" t="e">
        <f t="shared" si="42"/>
        <v>#VALUE!</v>
      </c>
      <c r="AO290">
        <v>2.02</v>
      </c>
      <c r="AP290" s="39">
        <v>2.0201018380270814</v>
      </c>
      <c r="AQ290" s="52">
        <f t="shared" si="50"/>
        <v>-1.0183802708141343E-4</v>
      </c>
    </row>
    <row r="291" spans="1:43" x14ac:dyDescent="0.25">
      <c r="A291" t="s">
        <v>5533</v>
      </c>
      <c r="B291" t="s">
        <v>2063</v>
      </c>
      <c r="D291">
        <v>1</v>
      </c>
      <c r="E291">
        <v>1</v>
      </c>
      <c r="F291">
        <v>2</v>
      </c>
      <c r="G291" s="13">
        <v>36404</v>
      </c>
      <c r="H291">
        <v>0</v>
      </c>
      <c r="I291">
        <v>0.2</v>
      </c>
      <c r="J291" t="s">
        <v>5411</v>
      </c>
      <c r="K291" s="39">
        <v>0</v>
      </c>
      <c r="L291" s="39">
        <v>0.19708693922651935</v>
      </c>
      <c r="M291" s="22"/>
      <c r="N291" s="52">
        <f t="shared" si="43"/>
        <v>0</v>
      </c>
      <c r="O291" s="52">
        <f t="shared" si="44"/>
        <v>2.9130607734806635E-3</v>
      </c>
      <c r="P291" s="52" t="e">
        <f t="shared" si="45"/>
        <v>#VALUE!</v>
      </c>
      <c r="Q291">
        <v>0</v>
      </c>
      <c r="R291">
        <v>0</v>
      </c>
      <c r="S291" t="s">
        <v>5411</v>
      </c>
      <c r="T291" s="39">
        <v>0</v>
      </c>
      <c r="U291" s="39">
        <v>0</v>
      </c>
      <c r="V291" s="22"/>
      <c r="W291" s="52">
        <f t="shared" si="46"/>
        <v>0</v>
      </c>
      <c r="X291" s="52">
        <f t="shared" si="47"/>
        <v>0</v>
      </c>
      <c r="Y291" s="52" t="e">
        <f t="shared" si="41"/>
        <v>#VALUE!</v>
      </c>
      <c r="Z291" t="s">
        <v>113</v>
      </c>
      <c r="AA291" t="s">
        <v>114</v>
      </c>
      <c r="AB291" t="s">
        <v>5411</v>
      </c>
      <c r="AC291" s="80" t="s">
        <v>113</v>
      </c>
      <c r="AD291" s="80" t="s">
        <v>114</v>
      </c>
      <c r="AE291" s="22"/>
      <c r="AF291">
        <v>0</v>
      </c>
      <c r="AG291">
        <v>0</v>
      </c>
      <c r="AH291" t="s">
        <v>5411</v>
      </c>
      <c r="AI291" s="39">
        <v>0</v>
      </c>
      <c r="AJ291" s="39">
        <v>0</v>
      </c>
      <c r="AK291" s="22"/>
      <c r="AL291" s="52">
        <f t="shared" si="48"/>
        <v>0</v>
      </c>
      <c r="AM291" s="52">
        <f t="shared" si="49"/>
        <v>0</v>
      </c>
      <c r="AN291" s="52" t="e">
        <f t="shared" si="42"/>
        <v>#VALUE!</v>
      </c>
      <c r="AO291">
        <v>0.75</v>
      </c>
      <c r="AP291" s="39">
        <v>0.74750992265193372</v>
      </c>
      <c r="AQ291" s="52">
        <f t="shared" si="50"/>
        <v>2.4900773480662775E-3</v>
      </c>
    </row>
    <row r="292" spans="1:43" x14ac:dyDescent="0.25">
      <c r="A292" t="s">
        <v>5533</v>
      </c>
      <c r="B292" t="s">
        <v>2064</v>
      </c>
      <c r="D292">
        <v>1</v>
      </c>
      <c r="E292">
        <v>1</v>
      </c>
      <c r="F292">
        <v>2</v>
      </c>
      <c r="G292" s="13">
        <v>36404</v>
      </c>
      <c r="H292">
        <v>0</v>
      </c>
      <c r="I292">
        <v>0.14000000000000001</v>
      </c>
      <c r="J292" t="s">
        <v>5411</v>
      </c>
      <c r="K292" s="35">
        <v>0</v>
      </c>
      <c r="L292" s="39">
        <v>0.14089480728051393</v>
      </c>
      <c r="M292" s="22"/>
      <c r="N292" s="52">
        <f t="shared" si="43"/>
        <v>0</v>
      </c>
      <c r="O292" s="52">
        <f t="shared" si="44"/>
        <v>-8.9480728051391512E-4</v>
      </c>
      <c r="P292" s="52" t="e">
        <f t="shared" si="45"/>
        <v>#VALUE!</v>
      </c>
      <c r="Q292">
        <v>0.59</v>
      </c>
      <c r="R292">
        <v>0</v>
      </c>
      <c r="S292" t="s">
        <v>5411</v>
      </c>
      <c r="T292" s="39">
        <v>0.58959057815845828</v>
      </c>
      <c r="U292" s="39">
        <v>0</v>
      </c>
      <c r="V292" s="22"/>
      <c r="W292" s="52">
        <f t="shared" si="46"/>
        <v>4.0942184154169059E-4</v>
      </c>
      <c r="X292" s="52">
        <f t="shared" si="47"/>
        <v>0</v>
      </c>
      <c r="Y292" s="52" t="e">
        <f t="shared" si="41"/>
        <v>#VALUE!</v>
      </c>
      <c r="Z292" t="s">
        <v>113</v>
      </c>
      <c r="AA292" t="s">
        <v>114</v>
      </c>
      <c r="AB292" t="s">
        <v>5411</v>
      </c>
      <c r="AC292" s="80" t="s">
        <v>113</v>
      </c>
      <c r="AD292" s="80" t="s">
        <v>114</v>
      </c>
      <c r="AE292" s="22"/>
      <c r="AF292">
        <v>0</v>
      </c>
      <c r="AG292">
        <v>0</v>
      </c>
      <c r="AH292" t="s">
        <v>5411</v>
      </c>
      <c r="AI292" s="39">
        <v>0</v>
      </c>
      <c r="AJ292" s="39">
        <v>0</v>
      </c>
      <c r="AK292" s="22"/>
      <c r="AL292" s="52">
        <f t="shared" si="48"/>
        <v>0</v>
      </c>
      <c r="AM292" s="52">
        <f t="shared" si="49"/>
        <v>0</v>
      </c>
      <c r="AN292" s="52" t="e">
        <f t="shared" si="42"/>
        <v>#VALUE!</v>
      </c>
      <c r="AO292">
        <v>0.41</v>
      </c>
      <c r="AP292" s="39">
        <v>0.41401397216274094</v>
      </c>
      <c r="AQ292" s="52">
        <f t="shared" si="50"/>
        <v>-4.0139721627409641E-3</v>
      </c>
    </row>
    <row r="293" spans="1:43" x14ac:dyDescent="0.25">
      <c r="A293" t="s">
        <v>5533</v>
      </c>
      <c r="B293" t="s">
        <v>2065</v>
      </c>
      <c r="D293">
        <v>1</v>
      </c>
      <c r="E293">
        <v>1</v>
      </c>
      <c r="F293">
        <v>2</v>
      </c>
      <c r="G293" s="13">
        <v>36404</v>
      </c>
      <c r="H293">
        <v>0.66</v>
      </c>
      <c r="I293">
        <v>0.18</v>
      </c>
      <c r="J293" t="s">
        <v>5411</v>
      </c>
      <c r="K293" s="39">
        <v>0.65722847043701804</v>
      </c>
      <c r="L293" s="39">
        <v>0.18256346401028281</v>
      </c>
      <c r="M293" s="22"/>
      <c r="N293" s="52">
        <f t="shared" si="43"/>
        <v>2.7715295629819892E-3</v>
      </c>
      <c r="O293" s="52">
        <f t="shared" si="44"/>
        <v>-2.5634640102828177E-3</v>
      </c>
      <c r="P293" s="52" t="e">
        <f t="shared" si="45"/>
        <v>#VALUE!</v>
      </c>
      <c r="Q293">
        <v>0.53</v>
      </c>
      <c r="R293">
        <v>1.08</v>
      </c>
      <c r="S293" t="s">
        <v>5411</v>
      </c>
      <c r="T293" s="39">
        <v>0.5294340456298201</v>
      </c>
      <c r="U293" s="39">
        <v>1.0771244376606686</v>
      </c>
      <c r="V293" s="22"/>
      <c r="W293" s="52">
        <f t="shared" si="46"/>
        <v>5.659543701799219E-4</v>
      </c>
      <c r="X293" s="52">
        <f t="shared" si="47"/>
        <v>2.8755623393315055E-3</v>
      </c>
      <c r="Y293" s="52" t="e">
        <f t="shared" si="41"/>
        <v>#VALUE!</v>
      </c>
      <c r="Z293" t="s">
        <v>113</v>
      </c>
      <c r="AA293" t="s">
        <v>114</v>
      </c>
      <c r="AB293" t="s">
        <v>5411</v>
      </c>
      <c r="AC293" s="80" t="s">
        <v>113</v>
      </c>
      <c r="AD293" s="80" t="s">
        <v>114</v>
      </c>
      <c r="AE293" s="22"/>
      <c r="AF293">
        <v>0</v>
      </c>
      <c r="AG293">
        <v>0</v>
      </c>
      <c r="AH293" t="s">
        <v>5411</v>
      </c>
      <c r="AI293" s="39">
        <v>0</v>
      </c>
      <c r="AJ293" s="39">
        <v>0</v>
      </c>
      <c r="AK293" s="22"/>
      <c r="AL293" s="52">
        <f t="shared" si="48"/>
        <v>0</v>
      </c>
      <c r="AM293" s="52">
        <f t="shared" si="49"/>
        <v>0</v>
      </c>
      <c r="AN293" s="52" t="e">
        <f t="shared" si="42"/>
        <v>#VALUE!</v>
      </c>
      <c r="AO293">
        <v>0.31</v>
      </c>
      <c r="AP293" s="39">
        <v>0.3121835234575836</v>
      </c>
      <c r="AQ293" s="52">
        <f t="shared" si="50"/>
        <v>-2.1835234575836027E-3</v>
      </c>
    </row>
    <row r="294" spans="1:43" x14ac:dyDescent="0.25">
      <c r="A294" t="s">
        <v>5533</v>
      </c>
      <c r="B294" t="s">
        <v>2066</v>
      </c>
      <c r="D294">
        <v>1</v>
      </c>
      <c r="E294">
        <v>1</v>
      </c>
      <c r="F294">
        <v>2</v>
      </c>
      <c r="G294" s="13">
        <v>36404</v>
      </c>
      <c r="H294">
        <v>0.12</v>
      </c>
      <c r="I294">
        <v>0.25</v>
      </c>
      <c r="J294" t="s">
        <v>5411</v>
      </c>
      <c r="K294" s="39">
        <v>0.11899999999999999</v>
      </c>
      <c r="L294" s="39">
        <v>0.25</v>
      </c>
      <c r="M294" s="22"/>
      <c r="N294" s="52">
        <f t="shared" si="43"/>
        <v>1.0000000000000009E-3</v>
      </c>
      <c r="O294" s="52">
        <f t="shared" si="44"/>
        <v>0</v>
      </c>
      <c r="P294" s="52" t="e">
        <f t="shared" si="45"/>
        <v>#VALUE!</v>
      </c>
      <c r="Q294">
        <v>0</v>
      </c>
      <c r="R294">
        <v>0</v>
      </c>
      <c r="S294" t="s">
        <v>5411</v>
      </c>
      <c r="T294" s="39">
        <v>0</v>
      </c>
      <c r="U294" s="39">
        <v>0</v>
      </c>
      <c r="V294" s="22"/>
      <c r="W294" s="52">
        <f t="shared" si="46"/>
        <v>0</v>
      </c>
      <c r="X294" s="52">
        <f t="shared" si="47"/>
        <v>0</v>
      </c>
      <c r="Y294" s="52" t="e">
        <f t="shared" si="41"/>
        <v>#VALUE!</v>
      </c>
      <c r="Z294" t="s">
        <v>113</v>
      </c>
      <c r="AA294" t="s">
        <v>114</v>
      </c>
      <c r="AB294" t="s">
        <v>5411</v>
      </c>
      <c r="AC294" s="80" t="s">
        <v>113</v>
      </c>
      <c r="AD294" s="80" t="s">
        <v>114</v>
      </c>
      <c r="AE294" s="22"/>
      <c r="AF294">
        <v>0</v>
      </c>
      <c r="AG294">
        <v>0</v>
      </c>
      <c r="AH294" t="s">
        <v>5411</v>
      </c>
      <c r="AI294" s="39">
        <v>0</v>
      </c>
      <c r="AJ294" s="39">
        <v>0</v>
      </c>
      <c r="AK294" s="22"/>
      <c r="AL294" s="52">
        <f t="shared" si="48"/>
        <v>0</v>
      </c>
      <c r="AM294" s="52">
        <f t="shared" si="49"/>
        <v>0</v>
      </c>
      <c r="AN294" s="52" t="e">
        <f t="shared" si="42"/>
        <v>#VALUE!</v>
      </c>
      <c r="AO294">
        <v>0.92</v>
      </c>
      <c r="AP294" s="39">
        <v>0.91600000000000004</v>
      </c>
      <c r="AQ294" s="52">
        <f t="shared" si="50"/>
        <v>4.0000000000000036E-3</v>
      </c>
    </row>
    <row r="295" spans="1:43" x14ac:dyDescent="0.25">
      <c r="A295" t="s">
        <v>5533</v>
      </c>
      <c r="B295" t="s">
        <v>2067</v>
      </c>
      <c r="D295">
        <v>1</v>
      </c>
      <c r="E295">
        <v>1</v>
      </c>
      <c r="F295">
        <v>2</v>
      </c>
      <c r="G295" s="13">
        <v>36404</v>
      </c>
      <c r="H295">
        <v>0</v>
      </c>
      <c r="I295">
        <v>0</v>
      </c>
      <c r="J295" t="s">
        <v>5411</v>
      </c>
      <c r="K295" s="39">
        <v>0</v>
      </c>
      <c r="L295" s="39">
        <v>0</v>
      </c>
      <c r="M295" s="22"/>
      <c r="N295" s="52">
        <f t="shared" si="43"/>
        <v>0</v>
      </c>
      <c r="O295" s="52">
        <f t="shared" si="44"/>
        <v>0</v>
      </c>
      <c r="P295" s="52" t="e">
        <f t="shared" si="45"/>
        <v>#VALUE!</v>
      </c>
      <c r="Q295">
        <v>0</v>
      </c>
      <c r="R295">
        <v>0</v>
      </c>
      <c r="S295" t="s">
        <v>5411</v>
      </c>
      <c r="T295" s="39">
        <v>0</v>
      </c>
      <c r="U295" s="39">
        <v>0</v>
      </c>
      <c r="V295" s="22"/>
      <c r="W295" s="52">
        <f t="shared" si="46"/>
        <v>0</v>
      </c>
      <c r="X295" s="52">
        <f t="shared" si="47"/>
        <v>0</v>
      </c>
      <c r="Y295" s="52" t="e">
        <f t="shared" si="41"/>
        <v>#VALUE!</v>
      </c>
      <c r="Z295" t="s">
        <v>113</v>
      </c>
      <c r="AA295" t="s">
        <v>114</v>
      </c>
      <c r="AB295" t="s">
        <v>5411</v>
      </c>
      <c r="AC295" s="80" t="s">
        <v>113</v>
      </c>
      <c r="AD295" s="80" t="s">
        <v>114</v>
      </c>
      <c r="AE295" s="22"/>
      <c r="AF295">
        <v>0</v>
      </c>
      <c r="AG295">
        <v>0</v>
      </c>
      <c r="AH295" t="s">
        <v>5411</v>
      </c>
      <c r="AI295" s="39">
        <v>0</v>
      </c>
      <c r="AJ295" s="39">
        <v>0</v>
      </c>
      <c r="AK295" s="22"/>
      <c r="AL295" s="52">
        <f t="shared" si="48"/>
        <v>0</v>
      </c>
      <c r="AM295" s="52">
        <f t="shared" si="49"/>
        <v>0</v>
      </c>
      <c r="AN295" s="52" t="e">
        <f t="shared" si="42"/>
        <v>#VALUE!</v>
      </c>
      <c r="AO295">
        <v>0.41</v>
      </c>
      <c r="AP295" s="39">
        <v>0.40982811626607052</v>
      </c>
      <c r="AQ295" s="52">
        <f t="shared" si="50"/>
        <v>1.7188373392945655E-4</v>
      </c>
    </row>
    <row r="296" spans="1:43" x14ac:dyDescent="0.25">
      <c r="A296" t="s">
        <v>5533</v>
      </c>
      <c r="B296" t="s">
        <v>2068</v>
      </c>
      <c r="D296">
        <v>1</v>
      </c>
      <c r="E296">
        <v>1</v>
      </c>
      <c r="F296">
        <v>2</v>
      </c>
      <c r="G296" s="13">
        <v>36404</v>
      </c>
      <c r="H296">
        <v>0</v>
      </c>
      <c r="I296">
        <v>0.06</v>
      </c>
      <c r="J296" t="s">
        <v>5411</v>
      </c>
      <c r="K296" s="39">
        <v>0</v>
      </c>
      <c r="L296" s="39">
        <v>6.1428227252353203E-2</v>
      </c>
      <c r="M296" s="22"/>
      <c r="N296" s="52">
        <f t="shared" si="43"/>
        <v>0</v>
      </c>
      <c r="O296" s="52">
        <f t="shared" si="44"/>
        <v>-1.428227252353205E-3</v>
      </c>
      <c r="P296" s="52" t="e">
        <f t="shared" si="45"/>
        <v>#VALUE!</v>
      </c>
      <c r="Q296">
        <v>0</v>
      </c>
      <c r="R296">
        <v>0</v>
      </c>
      <c r="S296" t="s">
        <v>5411</v>
      </c>
      <c r="T296" s="39">
        <v>0</v>
      </c>
      <c r="U296" s="39">
        <v>0</v>
      </c>
      <c r="V296" s="22"/>
      <c r="W296" s="52">
        <f t="shared" si="46"/>
        <v>0</v>
      </c>
      <c r="X296" s="52">
        <f t="shared" si="47"/>
        <v>0</v>
      </c>
      <c r="Y296" s="52" t="e">
        <f t="shared" si="41"/>
        <v>#VALUE!</v>
      </c>
      <c r="Z296" t="s">
        <v>113</v>
      </c>
      <c r="AA296" t="s">
        <v>114</v>
      </c>
      <c r="AB296" t="s">
        <v>5411</v>
      </c>
      <c r="AC296" s="80" t="s">
        <v>113</v>
      </c>
      <c r="AD296" s="80" t="s">
        <v>114</v>
      </c>
      <c r="AE296" s="22"/>
      <c r="AF296">
        <v>0</v>
      </c>
      <c r="AG296">
        <v>0</v>
      </c>
      <c r="AH296" t="s">
        <v>5411</v>
      </c>
      <c r="AI296" s="39">
        <v>0</v>
      </c>
      <c r="AJ296" s="39">
        <v>0</v>
      </c>
      <c r="AK296" s="22"/>
      <c r="AL296" s="52">
        <f t="shared" si="48"/>
        <v>0</v>
      </c>
      <c r="AM296" s="52">
        <f t="shared" si="49"/>
        <v>0</v>
      </c>
      <c r="AN296" s="52" t="e">
        <f t="shared" si="42"/>
        <v>#VALUE!</v>
      </c>
      <c r="AO296">
        <v>0.22</v>
      </c>
      <c r="AP296" s="39">
        <v>0.21499879538323621</v>
      </c>
      <c r="AQ296" s="52">
        <f t="shared" si="50"/>
        <v>5.001204616763788E-3</v>
      </c>
    </row>
    <row r="297" spans="1:43" x14ac:dyDescent="0.25">
      <c r="A297" t="s">
        <v>5533</v>
      </c>
      <c r="B297" t="s">
        <v>2069</v>
      </c>
      <c r="D297">
        <v>1</v>
      </c>
      <c r="E297">
        <v>1</v>
      </c>
      <c r="F297">
        <v>2</v>
      </c>
      <c r="G297" s="13">
        <v>36404</v>
      </c>
      <c r="H297">
        <v>0</v>
      </c>
      <c r="I297">
        <v>0.82</v>
      </c>
      <c r="J297" t="s">
        <v>5411</v>
      </c>
      <c r="K297" s="39">
        <v>0</v>
      </c>
      <c r="L297" s="39">
        <v>0.82422131147540978</v>
      </c>
      <c r="M297" s="22"/>
      <c r="N297" s="52">
        <f t="shared" si="43"/>
        <v>0</v>
      </c>
      <c r="O297" s="52">
        <f t="shared" si="44"/>
        <v>-4.221311475409828E-3</v>
      </c>
      <c r="P297" s="52" t="e">
        <f t="shared" si="45"/>
        <v>#VALUE!</v>
      </c>
      <c r="Q297">
        <v>0</v>
      </c>
      <c r="R297">
        <v>0</v>
      </c>
      <c r="S297" t="s">
        <v>5411</v>
      </c>
      <c r="T297" s="39">
        <v>0</v>
      </c>
      <c r="U297" s="39">
        <v>0</v>
      </c>
      <c r="V297" s="22"/>
      <c r="W297" s="52">
        <f t="shared" si="46"/>
        <v>0</v>
      </c>
      <c r="X297" s="52">
        <f t="shared" si="47"/>
        <v>0</v>
      </c>
      <c r="Y297" s="52" t="e">
        <f t="shared" si="41"/>
        <v>#VALUE!</v>
      </c>
      <c r="Z297" t="s">
        <v>113</v>
      </c>
      <c r="AA297" t="s">
        <v>114</v>
      </c>
      <c r="AB297" t="s">
        <v>5411</v>
      </c>
      <c r="AC297" s="80" t="s">
        <v>113</v>
      </c>
      <c r="AD297" s="80" t="s">
        <v>114</v>
      </c>
      <c r="AE297" s="22"/>
      <c r="AF297">
        <v>0</v>
      </c>
      <c r="AG297">
        <v>0</v>
      </c>
      <c r="AH297" t="s">
        <v>5411</v>
      </c>
      <c r="AI297" s="39">
        <v>0</v>
      </c>
      <c r="AJ297" s="39">
        <v>0</v>
      </c>
      <c r="AK297" s="22"/>
      <c r="AL297" s="52">
        <f t="shared" si="48"/>
        <v>0</v>
      </c>
      <c r="AM297" s="52">
        <f t="shared" si="49"/>
        <v>0</v>
      </c>
      <c r="AN297" s="52" t="e">
        <f t="shared" si="42"/>
        <v>#VALUE!</v>
      </c>
      <c r="AO297">
        <v>0.3</v>
      </c>
      <c r="AP297" s="39">
        <v>0.29609631147540988</v>
      </c>
      <c r="AQ297" s="52">
        <f t="shared" si="50"/>
        <v>3.9036885245901098E-3</v>
      </c>
    </row>
    <row r="298" spans="1:43" x14ac:dyDescent="0.25">
      <c r="A298" t="s">
        <v>5533</v>
      </c>
      <c r="B298" t="s">
        <v>2070</v>
      </c>
      <c r="D298">
        <v>1</v>
      </c>
      <c r="E298">
        <v>1</v>
      </c>
      <c r="F298">
        <v>2</v>
      </c>
      <c r="G298" s="13">
        <v>36404</v>
      </c>
      <c r="H298">
        <v>0</v>
      </c>
      <c r="I298">
        <v>0.21</v>
      </c>
      <c r="J298" t="s">
        <v>5411</v>
      </c>
      <c r="K298" s="39">
        <v>0</v>
      </c>
      <c r="L298" s="39">
        <v>0.2091250028240291</v>
      </c>
      <c r="M298" s="22"/>
      <c r="N298" s="52">
        <f t="shared" si="43"/>
        <v>0</v>
      </c>
      <c r="O298" s="52">
        <f t="shared" si="44"/>
        <v>8.7499717597089299E-4</v>
      </c>
      <c r="P298" s="52" t="e">
        <f t="shared" si="45"/>
        <v>#VALUE!</v>
      </c>
      <c r="Q298">
        <v>0</v>
      </c>
      <c r="R298">
        <v>0</v>
      </c>
      <c r="S298" t="s">
        <v>5411</v>
      </c>
      <c r="T298" s="39">
        <v>0</v>
      </c>
      <c r="U298" s="39">
        <v>0</v>
      </c>
      <c r="V298" s="22"/>
      <c r="W298" s="52">
        <f t="shared" si="46"/>
        <v>0</v>
      </c>
      <c r="X298" s="52">
        <f t="shared" si="47"/>
        <v>0</v>
      </c>
      <c r="Y298" s="52" t="e">
        <f t="shared" si="41"/>
        <v>#VALUE!</v>
      </c>
      <c r="Z298" t="s">
        <v>113</v>
      </c>
      <c r="AA298" t="s">
        <v>114</v>
      </c>
      <c r="AB298" t="s">
        <v>5411</v>
      </c>
      <c r="AC298" s="80" t="s">
        <v>113</v>
      </c>
      <c r="AD298" s="80" t="s">
        <v>114</v>
      </c>
      <c r="AE298" s="22"/>
      <c r="AF298">
        <v>0</v>
      </c>
      <c r="AG298">
        <v>0</v>
      </c>
      <c r="AH298" t="s">
        <v>5411</v>
      </c>
      <c r="AI298" s="39">
        <v>0</v>
      </c>
      <c r="AJ298" s="39">
        <v>0</v>
      </c>
      <c r="AK298" s="22"/>
      <c r="AL298" s="52">
        <f t="shared" si="48"/>
        <v>0</v>
      </c>
      <c r="AM298" s="52">
        <f t="shared" si="49"/>
        <v>0</v>
      </c>
      <c r="AN298" s="52" t="e">
        <f t="shared" si="42"/>
        <v>#VALUE!</v>
      </c>
      <c r="AO298">
        <v>0.46</v>
      </c>
      <c r="AP298" s="39">
        <v>0.45838510720014458</v>
      </c>
      <c r="AQ298" s="52">
        <f t="shared" si="50"/>
        <v>1.6148927998554385E-3</v>
      </c>
    </row>
    <row r="299" spans="1:43" x14ac:dyDescent="0.25">
      <c r="A299" t="s">
        <v>5533</v>
      </c>
      <c r="B299" t="s">
        <v>2071</v>
      </c>
      <c r="D299">
        <v>1</v>
      </c>
      <c r="E299">
        <v>1</v>
      </c>
      <c r="F299">
        <v>2</v>
      </c>
      <c r="G299" s="13">
        <v>36404</v>
      </c>
      <c r="H299">
        <v>0</v>
      </c>
      <c r="I299">
        <v>0</v>
      </c>
      <c r="J299" t="s">
        <v>5411</v>
      </c>
      <c r="K299" s="39">
        <v>0</v>
      </c>
      <c r="L299" s="39">
        <v>0</v>
      </c>
      <c r="M299" s="22"/>
      <c r="N299" s="52">
        <f t="shared" si="43"/>
        <v>0</v>
      </c>
      <c r="O299" s="52">
        <f t="shared" si="44"/>
        <v>0</v>
      </c>
      <c r="P299" s="52" t="e">
        <f t="shared" si="45"/>
        <v>#VALUE!</v>
      </c>
      <c r="Q299">
        <v>0</v>
      </c>
      <c r="R299">
        <v>0</v>
      </c>
      <c r="S299" t="s">
        <v>5411</v>
      </c>
      <c r="T299" s="39">
        <v>0</v>
      </c>
      <c r="U299" s="39">
        <v>0</v>
      </c>
      <c r="V299" s="22"/>
      <c r="W299" s="52">
        <f t="shared" si="46"/>
        <v>0</v>
      </c>
      <c r="X299" s="52">
        <f t="shared" si="47"/>
        <v>0</v>
      </c>
      <c r="Y299" s="52" t="e">
        <f t="shared" si="41"/>
        <v>#VALUE!</v>
      </c>
      <c r="Z299" t="s">
        <v>113</v>
      </c>
      <c r="AA299" t="s">
        <v>114</v>
      </c>
      <c r="AB299" t="s">
        <v>5411</v>
      </c>
      <c r="AC299" s="80" t="s">
        <v>113</v>
      </c>
      <c r="AD299" s="80" t="s">
        <v>114</v>
      </c>
      <c r="AE299" s="22"/>
      <c r="AF299">
        <v>0</v>
      </c>
      <c r="AG299">
        <v>0</v>
      </c>
      <c r="AH299" t="s">
        <v>5411</v>
      </c>
      <c r="AI299" s="39">
        <v>0</v>
      </c>
      <c r="AJ299" s="39">
        <v>0</v>
      </c>
      <c r="AK299" s="22"/>
      <c r="AL299" s="52">
        <f t="shared" si="48"/>
        <v>0</v>
      </c>
      <c r="AM299" s="52">
        <f t="shared" si="49"/>
        <v>0</v>
      </c>
      <c r="AN299" s="52" t="e">
        <f t="shared" si="42"/>
        <v>#VALUE!</v>
      </c>
      <c r="AO299">
        <v>8.2899999999999991</v>
      </c>
      <c r="AP299" s="39">
        <v>8.2864201000834026</v>
      </c>
      <c r="AQ299" s="52">
        <f t="shared" si="50"/>
        <v>3.5798999165965739E-3</v>
      </c>
    </row>
    <row r="300" spans="1:43" x14ac:dyDescent="0.25">
      <c r="A300" t="s">
        <v>5533</v>
      </c>
      <c r="B300" t="s">
        <v>2072</v>
      </c>
      <c r="D300">
        <v>1</v>
      </c>
      <c r="E300">
        <v>1</v>
      </c>
      <c r="F300">
        <v>2</v>
      </c>
      <c r="G300" s="13">
        <v>36404</v>
      </c>
      <c r="H300">
        <v>0</v>
      </c>
      <c r="I300">
        <v>0</v>
      </c>
      <c r="J300" t="s">
        <v>5411</v>
      </c>
      <c r="K300" s="39">
        <v>0</v>
      </c>
      <c r="L300" s="39">
        <v>0</v>
      </c>
      <c r="M300" s="22"/>
      <c r="N300" s="52">
        <f t="shared" si="43"/>
        <v>0</v>
      </c>
      <c r="O300" s="52">
        <f t="shared" si="44"/>
        <v>0</v>
      </c>
      <c r="P300" s="52" t="e">
        <f t="shared" si="45"/>
        <v>#VALUE!</v>
      </c>
      <c r="Q300">
        <v>0</v>
      </c>
      <c r="R300">
        <v>0</v>
      </c>
      <c r="S300" t="s">
        <v>5411</v>
      </c>
      <c r="T300" s="39">
        <v>0</v>
      </c>
      <c r="U300" s="39">
        <v>0</v>
      </c>
      <c r="V300" s="22"/>
      <c r="W300" s="52">
        <f t="shared" si="46"/>
        <v>0</v>
      </c>
      <c r="X300" s="52">
        <f t="shared" si="47"/>
        <v>0</v>
      </c>
      <c r="Y300" s="52" t="e">
        <f t="shared" si="41"/>
        <v>#VALUE!</v>
      </c>
      <c r="Z300" t="s">
        <v>113</v>
      </c>
      <c r="AA300" t="s">
        <v>114</v>
      </c>
      <c r="AB300" t="s">
        <v>5411</v>
      </c>
      <c r="AC300" s="80" t="s">
        <v>113</v>
      </c>
      <c r="AD300" s="80" t="s">
        <v>114</v>
      </c>
      <c r="AE300" s="22"/>
      <c r="AF300">
        <v>0</v>
      </c>
      <c r="AG300">
        <v>0</v>
      </c>
      <c r="AH300" t="s">
        <v>5411</v>
      </c>
      <c r="AI300" s="39">
        <v>0</v>
      </c>
      <c r="AJ300" s="39">
        <v>0</v>
      </c>
      <c r="AK300" s="22"/>
      <c r="AL300" s="52">
        <f t="shared" si="48"/>
        <v>0</v>
      </c>
      <c r="AM300" s="52">
        <f t="shared" si="49"/>
        <v>0</v>
      </c>
      <c r="AN300" s="52" t="e">
        <f t="shared" si="42"/>
        <v>#VALUE!</v>
      </c>
      <c r="AO300">
        <v>0.05</v>
      </c>
      <c r="AP300" s="39">
        <v>5.1308392574029568E-2</v>
      </c>
      <c r="AQ300" s="52">
        <f t="shared" si="50"/>
        <v>-1.3083925740295654E-3</v>
      </c>
    </row>
    <row r="301" spans="1:43" x14ac:dyDescent="0.25">
      <c r="A301" t="s">
        <v>5533</v>
      </c>
      <c r="B301" t="s">
        <v>2073</v>
      </c>
      <c r="D301">
        <v>1</v>
      </c>
      <c r="E301">
        <v>1</v>
      </c>
      <c r="F301">
        <v>2</v>
      </c>
      <c r="G301" s="13">
        <v>36404</v>
      </c>
      <c r="H301">
        <v>0</v>
      </c>
      <c r="I301">
        <v>0</v>
      </c>
      <c r="J301" t="s">
        <v>5411</v>
      </c>
      <c r="K301" s="39">
        <v>0</v>
      </c>
      <c r="L301" s="39">
        <v>0</v>
      </c>
      <c r="M301" s="22"/>
      <c r="N301" s="52">
        <f t="shared" si="43"/>
        <v>0</v>
      </c>
      <c r="O301" s="52">
        <f t="shared" si="44"/>
        <v>0</v>
      </c>
      <c r="P301" s="52" t="e">
        <f t="shared" si="45"/>
        <v>#VALUE!</v>
      </c>
      <c r="Q301">
        <v>0</v>
      </c>
      <c r="R301">
        <v>0</v>
      </c>
      <c r="S301" t="s">
        <v>5411</v>
      </c>
      <c r="T301" s="39">
        <v>0</v>
      </c>
      <c r="U301" s="39">
        <v>0</v>
      </c>
      <c r="V301" s="22"/>
      <c r="W301" s="52">
        <f t="shared" si="46"/>
        <v>0</v>
      </c>
      <c r="X301" s="52">
        <f t="shared" si="47"/>
        <v>0</v>
      </c>
      <c r="Y301" s="52" t="e">
        <f t="shared" si="41"/>
        <v>#VALUE!</v>
      </c>
      <c r="Z301" t="s">
        <v>113</v>
      </c>
      <c r="AA301" t="s">
        <v>114</v>
      </c>
      <c r="AB301" t="s">
        <v>5411</v>
      </c>
      <c r="AC301" s="80" t="s">
        <v>113</v>
      </c>
      <c r="AD301" s="80" t="s">
        <v>114</v>
      </c>
      <c r="AE301" s="22"/>
      <c r="AF301">
        <v>0</v>
      </c>
      <c r="AG301">
        <v>0</v>
      </c>
      <c r="AH301" t="s">
        <v>5411</v>
      </c>
      <c r="AI301" s="39">
        <v>0</v>
      </c>
      <c r="AJ301" s="39">
        <v>0</v>
      </c>
      <c r="AK301" s="22"/>
      <c r="AL301" s="52">
        <f t="shared" si="48"/>
        <v>0</v>
      </c>
      <c r="AM301" s="52">
        <f t="shared" si="49"/>
        <v>0</v>
      </c>
      <c r="AN301" s="52" t="e">
        <f t="shared" si="42"/>
        <v>#VALUE!</v>
      </c>
      <c r="AO301">
        <v>0.83</v>
      </c>
      <c r="AP301" s="39">
        <v>0.83023753600709072</v>
      </c>
      <c r="AQ301" s="52">
        <f t="shared" si="50"/>
        <v>-2.3753600709075506E-4</v>
      </c>
    </row>
    <row r="302" spans="1:43" x14ac:dyDescent="0.25">
      <c r="A302" t="s">
        <v>5533</v>
      </c>
      <c r="B302" t="s">
        <v>2074</v>
      </c>
      <c r="D302">
        <v>1</v>
      </c>
      <c r="E302">
        <v>1</v>
      </c>
      <c r="F302">
        <v>2</v>
      </c>
      <c r="G302" s="13">
        <v>36404</v>
      </c>
      <c r="H302">
        <v>0</v>
      </c>
      <c r="I302">
        <v>0</v>
      </c>
      <c r="J302" t="s">
        <v>5411</v>
      </c>
      <c r="K302" s="39">
        <v>0</v>
      </c>
      <c r="L302" s="39">
        <v>0</v>
      </c>
      <c r="M302" s="22"/>
      <c r="N302" s="52">
        <f t="shared" si="43"/>
        <v>0</v>
      </c>
      <c r="O302" s="52">
        <f t="shared" si="44"/>
        <v>0</v>
      </c>
      <c r="P302" s="52" t="e">
        <f t="shared" si="45"/>
        <v>#VALUE!</v>
      </c>
      <c r="Q302">
        <v>0</v>
      </c>
      <c r="R302">
        <v>0</v>
      </c>
      <c r="S302" t="s">
        <v>5411</v>
      </c>
      <c r="T302" s="39">
        <v>0</v>
      </c>
      <c r="U302" s="39">
        <v>0</v>
      </c>
      <c r="V302" s="22"/>
      <c r="W302" s="52">
        <f t="shared" si="46"/>
        <v>0</v>
      </c>
      <c r="X302" s="52">
        <f t="shared" si="47"/>
        <v>0</v>
      </c>
      <c r="Y302" s="52" t="e">
        <f t="shared" si="41"/>
        <v>#VALUE!</v>
      </c>
      <c r="Z302" t="s">
        <v>113</v>
      </c>
      <c r="AA302" t="s">
        <v>114</v>
      </c>
      <c r="AB302" t="s">
        <v>5411</v>
      </c>
      <c r="AC302" s="80" t="s">
        <v>113</v>
      </c>
      <c r="AD302" s="80" t="s">
        <v>114</v>
      </c>
      <c r="AE302" s="22"/>
      <c r="AF302">
        <v>0</v>
      </c>
      <c r="AG302">
        <v>0</v>
      </c>
      <c r="AH302" t="s">
        <v>5411</v>
      </c>
      <c r="AI302" s="39">
        <v>0</v>
      </c>
      <c r="AJ302" s="39">
        <v>0</v>
      </c>
      <c r="AK302" s="22"/>
      <c r="AL302" s="52">
        <f t="shared" si="48"/>
        <v>0</v>
      </c>
      <c r="AM302" s="52">
        <f t="shared" si="49"/>
        <v>0</v>
      </c>
      <c r="AN302" s="52" t="e">
        <f t="shared" si="42"/>
        <v>#VALUE!</v>
      </c>
      <c r="AO302">
        <v>1.0900000000000001</v>
      </c>
      <c r="AP302" s="39">
        <v>1.0864390853732309</v>
      </c>
      <c r="AQ302" s="52">
        <f t="shared" si="50"/>
        <v>3.5609146267692182E-3</v>
      </c>
    </row>
    <row r="303" spans="1:43" x14ac:dyDescent="0.25">
      <c r="A303" t="s">
        <v>5533</v>
      </c>
      <c r="B303" t="s">
        <v>2075</v>
      </c>
      <c r="D303">
        <v>1</v>
      </c>
      <c r="E303">
        <v>1</v>
      </c>
      <c r="F303">
        <v>2</v>
      </c>
      <c r="G303" s="13">
        <v>36404</v>
      </c>
      <c r="H303">
        <v>0</v>
      </c>
      <c r="I303">
        <v>0</v>
      </c>
      <c r="J303" t="s">
        <v>5411</v>
      </c>
      <c r="K303" s="39">
        <v>0</v>
      </c>
      <c r="L303" s="39">
        <v>0</v>
      </c>
      <c r="M303" s="22"/>
      <c r="N303" s="52">
        <f t="shared" si="43"/>
        <v>0</v>
      </c>
      <c r="O303" s="52">
        <f t="shared" si="44"/>
        <v>0</v>
      </c>
      <c r="P303" s="52" t="e">
        <f t="shared" si="45"/>
        <v>#VALUE!</v>
      </c>
      <c r="Q303">
        <v>0</v>
      </c>
      <c r="R303">
        <v>0</v>
      </c>
      <c r="S303" t="s">
        <v>5411</v>
      </c>
      <c r="T303" s="39">
        <v>0</v>
      </c>
      <c r="U303" s="39">
        <v>0</v>
      </c>
      <c r="V303" s="22"/>
      <c r="W303" s="52">
        <f t="shared" si="46"/>
        <v>0</v>
      </c>
      <c r="X303" s="52">
        <f t="shared" si="47"/>
        <v>0</v>
      </c>
      <c r="Y303" s="52" t="e">
        <f t="shared" si="41"/>
        <v>#VALUE!</v>
      </c>
      <c r="Z303" t="s">
        <v>113</v>
      </c>
      <c r="AA303" t="s">
        <v>114</v>
      </c>
      <c r="AB303" t="s">
        <v>5411</v>
      </c>
      <c r="AC303" s="80" t="s">
        <v>113</v>
      </c>
      <c r="AD303" s="80" t="s">
        <v>114</v>
      </c>
      <c r="AE303" s="22"/>
      <c r="AF303">
        <v>0</v>
      </c>
      <c r="AG303">
        <v>0</v>
      </c>
      <c r="AH303" t="s">
        <v>5411</v>
      </c>
      <c r="AI303" s="39">
        <v>0</v>
      </c>
      <c r="AJ303" s="39">
        <v>0</v>
      </c>
      <c r="AK303" s="22"/>
      <c r="AL303" s="52">
        <f t="shared" si="48"/>
        <v>0</v>
      </c>
      <c r="AM303" s="52">
        <f t="shared" si="49"/>
        <v>0</v>
      </c>
      <c r="AN303" s="52" t="e">
        <f t="shared" si="42"/>
        <v>#VALUE!</v>
      </c>
      <c r="AO303">
        <v>0</v>
      </c>
      <c r="AP303" s="39">
        <v>0</v>
      </c>
      <c r="AQ303" s="52">
        <f t="shared" si="50"/>
        <v>0</v>
      </c>
    </row>
    <row r="304" spans="1:43" x14ac:dyDescent="0.25">
      <c r="A304" t="s">
        <v>5533</v>
      </c>
      <c r="B304" t="s">
        <v>2076</v>
      </c>
      <c r="D304">
        <v>1</v>
      </c>
      <c r="E304">
        <v>1</v>
      </c>
      <c r="F304">
        <v>2</v>
      </c>
      <c r="G304" s="13">
        <v>36404</v>
      </c>
      <c r="H304">
        <v>0</v>
      </c>
      <c r="I304">
        <v>0.4</v>
      </c>
      <c r="J304" t="s">
        <v>5411</v>
      </c>
      <c r="K304" s="39">
        <v>0</v>
      </c>
      <c r="L304" s="39">
        <v>0.40118608035431824</v>
      </c>
      <c r="M304" s="22"/>
      <c r="N304" s="52">
        <f t="shared" si="43"/>
        <v>0</v>
      </c>
      <c r="O304" s="52">
        <f t="shared" si="44"/>
        <v>-1.1860803543182197E-3</v>
      </c>
      <c r="P304" s="52" t="e">
        <f t="shared" si="45"/>
        <v>#VALUE!</v>
      </c>
      <c r="Q304">
        <v>0</v>
      </c>
      <c r="R304">
        <v>0</v>
      </c>
      <c r="S304" t="s">
        <v>5411</v>
      </c>
      <c r="T304" s="39">
        <v>0</v>
      </c>
      <c r="U304" s="39">
        <v>0</v>
      </c>
      <c r="V304" s="22"/>
      <c r="W304" s="52">
        <f t="shared" si="46"/>
        <v>0</v>
      </c>
      <c r="X304" s="52">
        <f t="shared" si="47"/>
        <v>0</v>
      </c>
      <c r="Y304" s="52" t="e">
        <f t="shared" si="41"/>
        <v>#VALUE!</v>
      </c>
      <c r="Z304" t="s">
        <v>113</v>
      </c>
      <c r="AA304" t="s">
        <v>114</v>
      </c>
      <c r="AB304" t="s">
        <v>5411</v>
      </c>
      <c r="AC304" s="80" t="s">
        <v>113</v>
      </c>
      <c r="AD304" s="80" t="s">
        <v>114</v>
      </c>
      <c r="AE304" s="22"/>
      <c r="AF304">
        <v>0</v>
      </c>
      <c r="AG304">
        <v>0</v>
      </c>
      <c r="AH304" t="s">
        <v>5411</v>
      </c>
      <c r="AI304" s="39">
        <v>0</v>
      </c>
      <c r="AJ304" s="39">
        <v>0</v>
      </c>
      <c r="AK304" s="22"/>
      <c r="AL304" s="52">
        <f t="shared" si="48"/>
        <v>0</v>
      </c>
      <c r="AM304" s="52">
        <f t="shared" si="49"/>
        <v>0</v>
      </c>
      <c r="AN304" s="52" t="e">
        <f t="shared" si="42"/>
        <v>#VALUE!</v>
      </c>
      <c r="AO304">
        <v>0.08</v>
      </c>
      <c r="AP304" s="39">
        <v>8.1833976589686802E-2</v>
      </c>
      <c r="AQ304" s="52">
        <f t="shared" si="50"/>
        <v>-1.8339765896868004E-3</v>
      </c>
    </row>
    <row r="305" spans="1:43" x14ac:dyDescent="0.25">
      <c r="A305" t="s">
        <v>5533</v>
      </c>
      <c r="B305" t="s">
        <v>2077</v>
      </c>
      <c r="D305">
        <v>1</v>
      </c>
      <c r="E305">
        <v>1</v>
      </c>
      <c r="F305">
        <v>2</v>
      </c>
      <c r="G305" s="13">
        <v>36404</v>
      </c>
      <c r="H305">
        <v>0</v>
      </c>
      <c r="I305">
        <v>0.27</v>
      </c>
      <c r="J305" t="s">
        <v>5411</v>
      </c>
      <c r="K305" s="39">
        <v>0</v>
      </c>
      <c r="L305" s="39">
        <v>0.27303054197550336</v>
      </c>
      <c r="M305" s="22"/>
      <c r="N305" s="52">
        <f t="shared" si="43"/>
        <v>0</v>
      </c>
      <c r="O305" s="52">
        <f t="shared" si="44"/>
        <v>-3.0305419755033425E-3</v>
      </c>
      <c r="P305" s="52" t="e">
        <f t="shared" si="45"/>
        <v>#VALUE!</v>
      </c>
      <c r="Q305">
        <v>0</v>
      </c>
      <c r="R305">
        <v>0</v>
      </c>
      <c r="S305" t="s">
        <v>5411</v>
      </c>
      <c r="T305" s="39">
        <v>0</v>
      </c>
      <c r="U305" s="39">
        <v>0</v>
      </c>
      <c r="V305" s="22"/>
      <c r="W305" s="52">
        <f t="shared" si="46"/>
        <v>0</v>
      </c>
      <c r="X305" s="52">
        <f t="shared" si="47"/>
        <v>0</v>
      </c>
      <c r="Y305" s="52" t="e">
        <f t="shared" si="41"/>
        <v>#VALUE!</v>
      </c>
      <c r="Z305" t="s">
        <v>113</v>
      </c>
      <c r="AA305" t="s">
        <v>114</v>
      </c>
      <c r="AB305" t="s">
        <v>5411</v>
      </c>
      <c r="AC305" s="80" t="s">
        <v>113</v>
      </c>
      <c r="AD305" s="80" t="s">
        <v>114</v>
      </c>
      <c r="AE305" s="22"/>
      <c r="AF305">
        <v>0</v>
      </c>
      <c r="AG305">
        <v>0</v>
      </c>
      <c r="AH305" t="s">
        <v>5411</v>
      </c>
      <c r="AI305" s="39">
        <v>0</v>
      </c>
      <c r="AJ305" s="39">
        <v>0</v>
      </c>
      <c r="AK305" s="22"/>
      <c r="AL305" s="52">
        <f t="shared" si="48"/>
        <v>0</v>
      </c>
      <c r="AM305" s="52">
        <f t="shared" si="49"/>
        <v>0</v>
      </c>
      <c r="AN305" s="52" t="e">
        <f t="shared" si="42"/>
        <v>#VALUE!</v>
      </c>
      <c r="AO305">
        <v>1.1100000000000001</v>
      </c>
      <c r="AP305" s="39">
        <v>1.1096741313147243</v>
      </c>
      <c r="AQ305" s="52">
        <f t="shared" si="50"/>
        <v>3.2586868527584301E-4</v>
      </c>
    </row>
    <row r="306" spans="1:43" x14ac:dyDescent="0.25">
      <c r="A306" t="s">
        <v>5533</v>
      </c>
      <c r="B306" t="s">
        <v>2078</v>
      </c>
      <c r="D306">
        <v>1</v>
      </c>
      <c r="E306">
        <v>1</v>
      </c>
      <c r="F306">
        <v>2</v>
      </c>
      <c r="G306" s="13">
        <v>36404</v>
      </c>
      <c r="H306">
        <v>0</v>
      </c>
      <c r="I306">
        <v>0.16</v>
      </c>
      <c r="J306" t="s">
        <v>5411</v>
      </c>
      <c r="K306" s="39">
        <v>0</v>
      </c>
      <c r="L306" s="39">
        <v>0.15739383668554605</v>
      </c>
      <c r="M306" s="22"/>
      <c r="N306" s="52">
        <f t="shared" si="43"/>
        <v>0</v>
      </c>
      <c r="O306" s="52">
        <f t="shared" si="44"/>
        <v>2.6061633144539575E-3</v>
      </c>
      <c r="P306" s="52" t="e">
        <f t="shared" si="45"/>
        <v>#VALUE!</v>
      </c>
      <c r="Q306">
        <v>0</v>
      </c>
      <c r="R306">
        <v>0</v>
      </c>
      <c r="S306" t="s">
        <v>5411</v>
      </c>
      <c r="T306" s="39">
        <v>0</v>
      </c>
      <c r="U306" s="39">
        <v>0</v>
      </c>
      <c r="V306" s="22"/>
      <c r="W306" s="52">
        <f t="shared" si="46"/>
        <v>0</v>
      </c>
      <c r="X306" s="52">
        <f t="shared" si="47"/>
        <v>0</v>
      </c>
      <c r="Y306" s="52" t="e">
        <f t="shared" si="41"/>
        <v>#VALUE!</v>
      </c>
      <c r="Z306" t="s">
        <v>113</v>
      </c>
      <c r="AA306" t="s">
        <v>114</v>
      </c>
      <c r="AB306" t="s">
        <v>5411</v>
      </c>
      <c r="AC306" s="80" t="s">
        <v>113</v>
      </c>
      <c r="AD306" s="80" t="s">
        <v>114</v>
      </c>
      <c r="AE306" s="22"/>
      <c r="AF306">
        <v>0</v>
      </c>
      <c r="AG306">
        <v>0</v>
      </c>
      <c r="AH306" t="s">
        <v>5411</v>
      </c>
      <c r="AI306" s="39">
        <v>0</v>
      </c>
      <c r="AJ306" s="39">
        <v>0</v>
      </c>
      <c r="AK306" s="22"/>
      <c r="AL306" s="52">
        <f t="shared" si="48"/>
        <v>0</v>
      </c>
      <c r="AM306" s="52">
        <f t="shared" si="49"/>
        <v>0</v>
      </c>
      <c r="AN306" s="52" t="e">
        <f t="shared" si="42"/>
        <v>#VALUE!</v>
      </c>
      <c r="AO306">
        <v>0</v>
      </c>
      <c r="AP306" s="39">
        <v>0</v>
      </c>
      <c r="AQ306" s="52">
        <f t="shared" si="50"/>
        <v>0</v>
      </c>
    </row>
    <row r="307" spans="1:43" x14ac:dyDescent="0.25">
      <c r="A307" t="s">
        <v>5533</v>
      </c>
      <c r="B307" t="s">
        <v>2079</v>
      </c>
      <c r="D307">
        <v>1</v>
      </c>
      <c r="E307">
        <v>1</v>
      </c>
      <c r="F307">
        <v>2</v>
      </c>
      <c r="G307" s="13">
        <v>36404</v>
      </c>
      <c r="H307">
        <v>0</v>
      </c>
      <c r="I307">
        <v>0</v>
      </c>
      <c r="J307" t="s">
        <v>5411</v>
      </c>
      <c r="K307" s="39">
        <v>0</v>
      </c>
      <c r="L307" s="39">
        <v>0</v>
      </c>
      <c r="M307" s="22"/>
      <c r="N307" s="52">
        <f t="shared" si="43"/>
        <v>0</v>
      </c>
      <c r="O307" s="52">
        <f t="shared" si="44"/>
        <v>0</v>
      </c>
      <c r="P307" s="52" t="e">
        <f t="shared" si="45"/>
        <v>#VALUE!</v>
      </c>
      <c r="Q307">
        <v>0</v>
      </c>
      <c r="R307">
        <v>0</v>
      </c>
      <c r="S307" t="s">
        <v>5411</v>
      </c>
      <c r="T307" s="39">
        <v>0</v>
      </c>
      <c r="U307" s="39">
        <v>0</v>
      </c>
      <c r="V307" s="22"/>
      <c r="W307" s="52">
        <f t="shared" si="46"/>
        <v>0</v>
      </c>
      <c r="X307" s="52">
        <f t="shared" si="47"/>
        <v>0</v>
      </c>
      <c r="Y307" s="52" t="e">
        <f t="shared" si="41"/>
        <v>#VALUE!</v>
      </c>
      <c r="Z307" t="s">
        <v>113</v>
      </c>
      <c r="AA307" t="s">
        <v>114</v>
      </c>
      <c r="AB307" t="s">
        <v>5411</v>
      </c>
      <c r="AC307" s="80" t="s">
        <v>113</v>
      </c>
      <c r="AD307" s="80" t="s">
        <v>114</v>
      </c>
      <c r="AE307" s="22"/>
      <c r="AF307">
        <v>0</v>
      </c>
      <c r="AG307">
        <v>0</v>
      </c>
      <c r="AH307" t="s">
        <v>5411</v>
      </c>
      <c r="AI307" s="39">
        <v>0</v>
      </c>
      <c r="AJ307" s="39">
        <v>0</v>
      </c>
      <c r="AK307" s="22"/>
      <c r="AL307" s="52">
        <f t="shared" si="48"/>
        <v>0</v>
      </c>
      <c r="AM307" s="52">
        <f t="shared" si="49"/>
        <v>0</v>
      </c>
      <c r="AN307" s="52" t="e">
        <f t="shared" si="42"/>
        <v>#VALUE!</v>
      </c>
      <c r="AO307">
        <v>0</v>
      </c>
      <c r="AP307" s="39">
        <v>0</v>
      </c>
      <c r="AQ307" s="52">
        <f t="shared" si="50"/>
        <v>0</v>
      </c>
    </row>
    <row r="308" spans="1:43" x14ac:dyDescent="0.25">
      <c r="A308" t="s">
        <v>5533</v>
      </c>
      <c r="B308" t="s">
        <v>2080</v>
      </c>
      <c r="D308">
        <v>1</v>
      </c>
      <c r="E308">
        <v>1</v>
      </c>
      <c r="F308">
        <v>2</v>
      </c>
      <c r="G308" s="13">
        <v>36404</v>
      </c>
      <c r="H308">
        <v>0</v>
      </c>
      <c r="I308">
        <v>0.11</v>
      </c>
      <c r="J308" t="s">
        <v>5411</v>
      </c>
      <c r="K308" s="39">
        <v>0</v>
      </c>
      <c r="L308" s="39">
        <v>0.10744726995036274</v>
      </c>
      <c r="M308" s="22"/>
      <c r="N308" s="52">
        <f t="shared" si="43"/>
        <v>0</v>
      </c>
      <c r="O308" s="52">
        <f t="shared" si="44"/>
        <v>2.5527300496372557E-3</v>
      </c>
      <c r="P308" s="52" t="e">
        <f t="shared" si="45"/>
        <v>#VALUE!</v>
      </c>
      <c r="Q308">
        <v>0</v>
      </c>
      <c r="R308">
        <v>0</v>
      </c>
      <c r="S308" t="s">
        <v>5411</v>
      </c>
      <c r="T308" s="39">
        <v>0</v>
      </c>
      <c r="U308" s="39">
        <v>0</v>
      </c>
      <c r="V308" s="22"/>
      <c r="W308" s="52">
        <f t="shared" si="46"/>
        <v>0</v>
      </c>
      <c r="X308" s="52">
        <f t="shared" si="47"/>
        <v>0</v>
      </c>
      <c r="Y308" s="52" t="e">
        <f t="shared" si="41"/>
        <v>#VALUE!</v>
      </c>
      <c r="Z308" t="s">
        <v>113</v>
      </c>
      <c r="AA308" t="s">
        <v>114</v>
      </c>
      <c r="AB308" t="s">
        <v>5411</v>
      </c>
      <c r="AC308" s="80" t="s">
        <v>113</v>
      </c>
      <c r="AD308" s="80" t="s">
        <v>114</v>
      </c>
      <c r="AE308" s="22"/>
      <c r="AF308">
        <v>0</v>
      </c>
      <c r="AG308">
        <v>0</v>
      </c>
      <c r="AH308" t="s">
        <v>5411</v>
      </c>
      <c r="AI308" s="39">
        <v>0</v>
      </c>
      <c r="AJ308" s="39">
        <v>0</v>
      </c>
      <c r="AK308" s="22"/>
      <c r="AL308" s="52">
        <f t="shared" si="48"/>
        <v>0</v>
      </c>
      <c r="AM308" s="52">
        <f t="shared" si="49"/>
        <v>0</v>
      </c>
      <c r="AN308" s="52" t="e">
        <f t="shared" si="42"/>
        <v>#VALUE!</v>
      </c>
      <c r="AO308">
        <v>0.32</v>
      </c>
      <c r="AP308" s="39">
        <v>0.32234180985108818</v>
      </c>
      <c r="AQ308" s="52">
        <f t="shared" si="50"/>
        <v>-2.3418098510881724E-3</v>
      </c>
    </row>
    <row r="309" spans="1:43" x14ac:dyDescent="0.25">
      <c r="A309" t="s">
        <v>5533</v>
      </c>
      <c r="B309" t="s">
        <v>2081</v>
      </c>
      <c r="D309">
        <v>1</v>
      </c>
      <c r="E309">
        <v>1</v>
      </c>
      <c r="F309">
        <v>2</v>
      </c>
      <c r="G309" s="13">
        <v>36404</v>
      </c>
      <c r="H309">
        <v>0</v>
      </c>
      <c r="I309">
        <v>0</v>
      </c>
      <c r="J309" t="s">
        <v>5411</v>
      </c>
      <c r="K309" s="39">
        <v>0</v>
      </c>
      <c r="L309" s="39">
        <v>0</v>
      </c>
      <c r="M309" s="22"/>
      <c r="N309" s="52">
        <f t="shared" si="43"/>
        <v>0</v>
      </c>
      <c r="O309" s="52">
        <f t="shared" si="44"/>
        <v>0</v>
      </c>
      <c r="P309" s="52" t="e">
        <f t="shared" si="45"/>
        <v>#VALUE!</v>
      </c>
      <c r="Q309">
        <v>0</v>
      </c>
      <c r="R309">
        <v>0</v>
      </c>
      <c r="S309" t="s">
        <v>5411</v>
      </c>
      <c r="T309" s="39">
        <v>0</v>
      </c>
      <c r="U309" s="39">
        <v>0</v>
      </c>
      <c r="V309" s="22"/>
      <c r="W309" s="52">
        <f t="shared" si="46"/>
        <v>0</v>
      </c>
      <c r="X309" s="52">
        <f t="shared" si="47"/>
        <v>0</v>
      </c>
      <c r="Y309" s="52" t="e">
        <f t="shared" si="41"/>
        <v>#VALUE!</v>
      </c>
      <c r="Z309" t="s">
        <v>113</v>
      </c>
      <c r="AA309" t="s">
        <v>114</v>
      </c>
      <c r="AB309" t="s">
        <v>5411</v>
      </c>
      <c r="AC309" s="80" t="s">
        <v>113</v>
      </c>
      <c r="AD309" s="80" t="s">
        <v>114</v>
      </c>
      <c r="AE309" s="22"/>
      <c r="AF309">
        <v>0</v>
      </c>
      <c r="AG309">
        <v>0</v>
      </c>
      <c r="AH309" t="s">
        <v>5411</v>
      </c>
      <c r="AI309" s="39">
        <v>0</v>
      </c>
      <c r="AJ309" s="39">
        <v>0</v>
      </c>
      <c r="AK309" s="22"/>
      <c r="AL309" s="52">
        <f t="shared" si="48"/>
        <v>0</v>
      </c>
      <c r="AM309" s="52">
        <f t="shared" si="49"/>
        <v>0</v>
      </c>
      <c r="AN309" s="52" t="e">
        <f t="shared" si="42"/>
        <v>#VALUE!</v>
      </c>
      <c r="AO309">
        <v>0.15</v>
      </c>
      <c r="AP309" s="39">
        <v>0.14662925797899118</v>
      </c>
      <c r="AQ309" s="52">
        <f t="shared" si="50"/>
        <v>3.3707420210088157E-3</v>
      </c>
    </row>
    <row r="310" spans="1:43" x14ac:dyDescent="0.25">
      <c r="A310" t="s">
        <v>5533</v>
      </c>
      <c r="B310" t="s">
        <v>2082</v>
      </c>
      <c r="D310">
        <v>1</v>
      </c>
      <c r="E310">
        <v>1</v>
      </c>
      <c r="F310">
        <v>2</v>
      </c>
      <c r="G310" s="13">
        <v>36404</v>
      </c>
      <c r="H310">
        <v>0</v>
      </c>
      <c r="I310">
        <v>0</v>
      </c>
      <c r="J310" t="s">
        <v>5411</v>
      </c>
      <c r="K310" s="39">
        <v>0</v>
      </c>
      <c r="L310" s="39">
        <v>0</v>
      </c>
      <c r="M310" s="22"/>
      <c r="N310" s="52">
        <f t="shared" si="43"/>
        <v>0</v>
      </c>
      <c r="O310" s="52">
        <f t="shared" si="44"/>
        <v>0</v>
      </c>
      <c r="P310" s="52" t="e">
        <f t="shared" si="45"/>
        <v>#VALUE!</v>
      </c>
      <c r="Q310">
        <v>0</v>
      </c>
      <c r="R310">
        <v>0</v>
      </c>
      <c r="S310" t="s">
        <v>5411</v>
      </c>
      <c r="T310" s="39">
        <v>0</v>
      </c>
      <c r="U310" s="39">
        <v>0</v>
      </c>
      <c r="V310" s="22"/>
      <c r="W310" s="52">
        <f t="shared" si="46"/>
        <v>0</v>
      </c>
      <c r="X310" s="52">
        <f t="shared" si="47"/>
        <v>0</v>
      </c>
      <c r="Y310" s="52" t="e">
        <f t="shared" si="41"/>
        <v>#VALUE!</v>
      </c>
      <c r="Z310" t="s">
        <v>113</v>
      </c>
      <c r="AA310" t="s">
        <v>114</v>
      </c>
      <c r="AB310" t="s">
        <v>5411</v>
      </c>
      <c r="AC310" s="80" t="s">
        <v>113</v>
      </c>
      <c r="AD310" s="80" t="s">
        <v>114</v>
      </c>
      <c r="AE310" s="22"/>
      <c r="AF310">
        <v>0</v>
      </c>
      <c r="AG310">
        <v>0</v>
      </c>
      <c r="AH310" t="s">
        <v>5411</v>
      </c>
      <c r="AI310" s="39">
        <v>0</v>
      </c>
      <c r="AJ310" s="39">
        <v>0</v>
      </c>
      <c r="AK310" s="22"/>
      <c r="AL310" s="52">
        <f t="shared" si="48"/>
        <v>0</v>
      </c>
      <c r="AM310" s="52">
        <f t="shared" si="49"/>
        <v>0</v>
      </c>
      <c r="AN310" s="52" t="e">
        <f t="shared" si="42"/>
        <v>#VALUE!</v>
      </c>
      <c r="AO310">
        <v>0</v>
      </c>
      <c r="AP310" s="39">
        <v>0</v>
      </c>
      <c r="AQ310" s="52">
        <f t="shared" si="50"/>
        <v>0</v>
      </c>
    </row>
    <row r="311" spans="1:43" x14ac:dyDescent="0.25">
      <c r="A311" t="s">
        <v>5533</v>
      </c>
      <c r="B311" t="s">
        <v>2083</v>
      </c>
      <c r="D311">
        <v>1</v>
      </c>
      <c r="E311">
        <v>1</v>
      </c>
      <c r="F311">
        <v>2</v>
      </c>
      <c r="G311" s="13">
        <v>36404</v>
      </c>
      <c r="H311">
        <v>0</v>
      </c>
      <c r="I311">
        <v>0.66</v>
      </c>
      <c r="J311" t="s">
        <v>5411</v>
      </c>
      <c r="K311" s="35">
        <v>0</v>
      </c>
      <c r="L311" s="39">
        <v>0.65832427171867913</v>
      </c>
      <c r="M311" s="22"/>
      <c r="N311" s="52">
        <f t="shared" si="43"/>
        <v>0</v>
      </c>
      <c r="O311" s="52">
        <f t="shared" si="44"/>
        <v>1.6757282813208985E-3</v>
      </c>
      <c r="P311" s="52" t="e">
        <f t="shared" si="45"/>
        <v>#VALUE!</v>
      </c>
      <c r="Q311">
        <v>0.54</v>
      </c>
      <c r="R311">
        <v>0</v>
      </c>
      <c r="S311" t="s">
        <v>5411</v>
      </c>
      <c r="T311" s="39">
        <v>0.54275637448906777</v>
      </c>
      <c r="U311" s="39">
        <v>0</v>
      </c>
      <c r="V311" s="22"/>
      <c r="W311" s="52">
        <f t="shared" si="46"/>
        <v>-2.7563744890677366E-3</v>
      </c>
      <c r="X311" s="52">
        <f t="shared" si="47"/>
        <v>0</v>
      </c>
      <c r="Y311" s="52" t="e">
        <f t="shared" si="41"/>
        <v>#VALUE!</v>
      </c>
      <c r="Z311" t="s">
        <v>113</v>
      </c>
      <c r="AA311" t="s">
        <v>114</v>
      </c>
      <c r="AB311" t="s">
        <v>5411</v>
      </c>
      <c r="AC311" s="80" t="s">
        <v>113</v>
      </c>
      <c r="AD311" s="80" t="s">
        <v>114</v>
      </c>
      <c r="AE311" s="22"/>
      <c r="AF311">
        <v>0</v>
      </c>
      <c r="AG311">
        <v>0</v>
      </c>
      <c r="AH311" t="s">
        <v>5411</v>
      </c>
      <c r="AI311" s="39">
        <v>0</v>
      </c>
      <c r="AJ311" s="39">
        <v>0</v>
      </c>
      <c r="AK311" s="22"/>
      <c r="AL311" s="52">
        <f t="shared" si="48"/>
        <v>0</v>
      </c>
      <c r="AM311" s="52">
        <f t="shared" si="49"/>
        <v>0</v>
      </c>
      <c r="AN311" s="52" t="e">
        <f t="shared" si="42"/>
        <v>#VALUE!</v>
      </c>
      <c r="AO311">
        <v>6.53</v>
      </c>
      <c r="AP311" s="39">
        <v>6.5275224810225136</v>
      </c>
      <c r="AQ311" s="52">
        <f t="shared" si="50"/>
        <v>2.4775189774866035E-3</v>
      </c>
    </row>
    <row r="312" spans="1:43" x14ac:dyDescent="0.25">
      <c r="A312" t="s">
        <v>5533</v>
      </c>
      <c r="B312" t="s">
        <v>2084</v>
      </c>
      <c r="D312">
        <v>1</v>
      </c>
      <c r="E312">
        <v>1</v>
      </c>
      <c r="F312">
        <v>2</v>
      </c>
      <c r="G312" s="13">
        <v>36404</v>
      </c>
      <c r="H312">
        <v>0</v>
      </c>
      <c r="I312">
        <v>0.99</v>
      </c>
      <c r="J312" t="s">
        <v>5411</v>
      </c>
      <c r="K312" s="39">
        <v>0</v>
      </c>
      <c r="L312" s="39">
        <v>0.99005316534870214</v>
      </c>
      <c r="M312" s="22"/>
      <c r="N312" s="52">
        <f t="shared" si="43"/>
        <v>0</v>
      </c>
      <c r="O312" s="52">
        <f t="shared" si="44"/>
        <v>-5.3165348702144399E-5</v>
      </c>
      <c r="P312" s="52" t="e">
        <f t="shared" si="45"/>
        <v>#VALUE!</v>
      </c>
      <c r="Q312">
        <v>0</v>
      </c>
      <c r="R312">
        <v>1.85</v>
      </c>
      <c r="S312" t="s">
        <v>5411</v>
      </c>
      <c r="T312" s="39">
        <v>0</v>
      </c>
      <c r="U312" s="39">
        <v>1.8493445918777642</v>
      </c>
      <c r="V312" s="22"/>
      <c r="W312" s="52">
        <f t="shared" si="46"/>
        <v>0</v>
      </c>
      <c r="X312" s="52">
        <f t="shared" si="47"/>
        <v>6.5540812223585654E-4</v>
      </c>
      <c r="Y312" s="52" t="e">
        <f t="shared" si="41"/>
        <v>#VALUE!</v>
      </c>
      <c r="Z312" t="s">
        <v>113</v>
      </c>
      <c r="AA312" t="s">
        <v>114</v>
      </c>
      <c r="AB312" t="s">
        <v>5411</v>
      </c>
      <c r="AC312" s="80" t="s">
        <v>113</v>
      </c>
      <c r="AD312" s="80" t="s">
        <v>114</v>
      </c>
      <c r="AE312" s="22"/>
      <c r="AF312">
        <v>0</v>
      </c>
      <c r="AG312">
        <v>0</v>
      </c>
      <c r="AH312" t="s">
        <v>5411</v>
      </c>
      <c r="AI312" s="39">
        <v>0</v>
      </c>
      <c r="AJ312" s="39">
        <v>0</v>
      </c>
      <c r="AK312" s="22"/>
      <c r="AL312" s="52">
        <f t="shared" si="48"/>
        <v>0</v>
      </c>
      <c r="AM312" s="52">
        <f t="shared" si="49"/>
        <v>0</v>
      </c>
      <c r="AN312" s="52" t="e">
        <f t="shared" si="42"/>
        <v>#VALUE!</v>
      </c>
      <c r="AO312">
        <v>0.3</v>
      </c>
      <c r="AP312" s="39">
        <v>0.29701594960461064</v>
      </c>
      <c r="AQ312" s="52">
        <f t="shared" si="50"/>
        <v>2.9840503953893482E-3</v>
      </c>
    </row>
    <row r="313" spans="1:43" x14ac:dyDescent="0.25">
      <c r="A313" t="s">
        <v>5533</v>
      </c>
      <c r="B313" t="s">
        <v>2085</v>
      </c>
      <c r="D313">
        <v>1</v>
      </c>
      <c r="E313">
        <v>1</v>
      </c>
      <c r="F313">
        <v>2</v>
      </c>
      <c r="G313" s="13">
        <v>36404</v>
      </c>
      <c r="H313">
        <v>0</v>
      </c>
      <c r="I313">
        <v>0.2</v>
      </c>
      <c r="J313" t="s">
        <v>5411</v>
      </c>
      <c r="K313" s="39">
        <v>0</v>
      </c>
      <c r="L313" s="39">
        <v>0.20214000858469586</v>
      </c>
      <c r="M313" s="22"/>
      <c r="N313" s="52">
        <f t="shared" si="43"/>
        <v>0</v>
      </c>
      <c r="O313" s="52">
        <f t="shared" si="44"/>
        <v>-2.1400085846958461E-3</v>
      </c>
      <c r="P313" s="52" t="e">
        <f t="shared" si="45"/>
        <v>#VALUE!</v>
      </c>
      <c r="Q313">
        <v>0</v>
      </c>
      <c r="R313">
        <v>0</v>
      </c>
      <c r="S313" t="s">
        <v>5411</v>
      </c>
      <c r="T313" s="39">
        <v>0</v>
      </c>
      <c r="U313" s="39">
        <v>0</v>
      </c>
      <c r="V313" s="22"/>
      <c r="W313" s="52">
        <f t="shared" si="46"/>
        <v>0</v>
      </c>
      <c r="X313" s="52">
        <f t="shared" si="47"/>
        <v>0</v>
      </c>
      <c r="Y313" s="52" t="e">
        <f t="shared" si="41"/>
        <v>#VALUE!</v>
      </c>
      <c r="Z313" t="s">
        <v>113</v>
      </c>
      <c r="AA313" t="s">
        <v>114</v>
      </c>
      <c r="AB313" t="s">
        <v>5411</v>
      </c>
      <c r="AC313" s="80" t="s">
        <v>113</v>
      </c>
      <c r="AD313" s="80" t="s">
        <v>114</v>
      </c>
      <c r="AE313" s="22"/>
      <c r="AF313">
        <v>0</v>
      </c>
      <c r="AG313">
        <v>0</v>
      </c>
      <c r="AH313" t="s">
        <v>5411</v>
      </c>
      <c r="AI313" s="39">
        <v>0</v>
      </c>
      <c r="AJ313" s="39">
        <v>0</v>
      </c>
      <c r="AK313" s="22"/>
      <c r="AL313" s="52">
        <f t="shared" si="48"/>
        <v>0</v>
      </c>
      <c r="AM313" s="52">
        <f t="shared" si="49"/>
        <v>0</v>
      </c>
      <c r="AN313" s="52" t="e">
        <f t="shared" si="42"/>
        <v>#VALUE!</v>
      </c>
      <c r="AO313">
        <v>1.0900000000000001</v>
      </c>
      <c r="AP313" s="39">
        <v>1.0902305381043433</v>
      </c>
      <c r="AQ313" s="52">
        <f t="shared" si="50"/>
        <v>-2.3053810434325861E-4</v>
      </c>
    </row>
    <row r="314" spans="1:43" x14ac:dyDescent="0.25">
      <c r="A314" t="s">
        <v>5533</v>
      </c>
      <c r="B314" t="s">
        <v>2086</v>
      </c>
      <c r="D314">
        <v>1</v>
      </c>
      <c r="E314">
        <v>1</v>
      </c>
      <c r="F314">
        <v>2</v>
      </c>
      <c r="G314" s="13">
        <v>36404</v>
      </c>
      <c r="H314">
        <v>0</v>
      </c>
      <c r="I314">
        <v>0.34</v>
      </c>
      <c r="J314" t="s">
        <v>5411</v>
      </c>
      <c r="K314" s="39">
        <v>0</v>
      </c>
      <c r="L314" s="39">
        <v>0.34276067839195984</v>
      </c>
      <c r="M314" s="22"/>
      <c r="N314" s="52">
        <f t="shared" si="43"/>
        <v>0</v>
      </c>
      <c r="O314" s="52">
        <f t="shared" si="44"/>
        <v>-2.7606783919598143E-3</v>
      </c>
      <c r="P314" s="52" t="e">
        <f t="shared" si="45"/>
        <v>#VALUE!</v>
      </c>
      <c r="Q314">
        <v>0</v>
      </c>
      <c r="R314">
        <v>0</v>
      </c>
      <c r="S314" t="s">
        <v>5411</v>
      </c>
      <c r="T314" s="39">
        <v>0</v>
      </c>
      <c r="U314" s="39">
        <v>0</v>
      </c>
      <c r="V314" s="22"/>
      <c r="W314" s="52">
        <f t="shared" si="46"/>
        <v>0</v>
      </c>
      <c r="X314" s="52">
        <f t="shared" si="47"/>
        <v>0</v>
      </c>
      <c r="Y314" s="52" t="e">
        <f t="shared" si="41"/>
        <v>#VALUE!</v>
      </c>
      <c r="Z314" t="s">
        <v>113</v>
      </c>
      <c r="AA314" t="s">
        <v>114</v>
      </c>
      <c r="AB314" t="s">
        <v>5411</v>
      </c>
      <c r="AC314" s="80" t="s">
        <v>113</v>
      </c>
      <c r="AD314" s="80" t="s">
        <v>114</v>
      </c>
      <c r="AE314" s="22"/>
      <c r="AF314">
        <v>0</v>
      </c>
      <c r="AG314">
        <v>0</v>
      </c>
      <c r="AH314" t="s">
        <v>5411</v>
      </c>
      <c r="AI314" s="39">
        <v>0</v>
      </c>
      <c r="AJ314" s="39">
        <v>0</v>
      </c>
      <c r="AK314" s="22"/>
      <c r="AL314" s="52">
        <f t="shared" si="48"/>
        <v>0</v>
      </c>
      <c r="AM314" s="52">
        <f t="shared" si="49"/>
        <v>0</v>
      </c>
      <c r="AN314" s="52" t="e">
        <f t="shared" si="42"/>
        <v>#VALUE!</v>
      </c>
      <c r="AO314">
        <v>1.33</v>
      </c>
      <c r="AP314" s="39">
        <v>1.3288567839195979</v>
      </c>
      <c r="AQ314" s="52">
        <f t="shared" si="50"/>
        <v>1.1432160804021319E-3</v>
      </c>
    </row>
    <row r="315" spans="1:43" x14ac:dyDescent="0.25">
      <c r="A315" t="s">
        <v>5533</v>
      </c>
      <c r="B315" t="s">
        <v>2087</v>
      </c>
      <c r="D315">
        <v>1</v>
      </c>
      <c r="E315">
        <v>1</v>
      </c>
      <c r="F315">
        <v>2</v>
      </c>
      <c r="G315" s="13">
        <v>36404</v>
      </c>
      <c r="H315">
        <v>0.54</v>
      </c>
      <c r="I315">
        <v>0.23</v>
      </c>
      <c r="J315" t="s">
        <v>5411</v>
      </c>
      <c r="K315" s="39">
        <v>0.54</v>
      </c>
      <c r="L315" s="39">
        <v>0.23</v>
      </c>
      <c r="M315" s="22"/>
      <c r="N315" s="52">
        <f t="shared" si="43"/>
        <v>0</v>
      </c>
      <c r="O315" s="52">
        <f t="shared" si="44"/>
        <v>0</v>
      </c>
      <c r="P315" s="52" t="e">
        <f t="shared" si="45"/>
        <v>#VALUE!</v>
      </c>
      <c r="Q315">
        <v>0.72</v>
      </c>
      <c r="R315">
        <v>0.2</v>
      </c>
      <c r="S315" t="s">
        <v>5411</v>
      </c>
      <c r="T315" s="39">
        <v>0.72</v>
      </c>
      <c r="U315" s="39">
        <v>0.2</v>
      </c>
      <c r="V315" s="22"/>
      <c r="W315" s="52">
        <f t="shared" si="46"/>
        <v>0</v>
      </c>
      <c r="X315" s="52">
        <f t="shared" si="47"/>
        <v>0</v>
      </c>
      <c r="Y315" s="52" t="e">
        <f t="shared" si="41"/>
        <v>#VALUE!</v>
      </c>
      <c r="Z315" t="s">
        <v>113</v>
      </c>
      <c r="AA315" t="s">
        <v>114</v>
      </c>
      <c r="AB315" t="s">
        <v>5411</v>
      </c>
      <c r="AC315" s="80" t="s">
        <v>113</v>
      </c>
      <c r="AD315" s="80" t="s">
        <v>114</v>
      </c>
      <c r="AE315" s="22"/>
      <c r="AF315">
        <v>2.79</v>
      </c>
      <c r="AG315">
        <v>0</v>
      </c>
      <c r="AH315" t="s">
        <v>5411</v>
      </c>
      <c r="AI315" s="39">
        <v>2.79</v>
      </c>
      <c r="AJ315" s="39">
        <v>0</v>
      </c>
      <c r="AK315" s="22"/>
      <c r="AL315" s="52">
        <f t="shared" si="48"/>
        <v>0</v>
      </c>
      <c r="AM315" s="52">
        <f t="shared" si="49"/>
        <v>0</v>
      </c>
      <c r="AN315" s="52" t="e">
        <f t="shared" si="42"/>
        <v>#VALUE!</v>
      </c>
      <c r="AO315">
        <v>0.79</v>
      </c>
      <c r="AP315" s="39">
        <v>0.78800000000000003</v>
      </c>
      <c r="AQ315" s="52">
        <f t="shared" si="50"/>
        <v>2.0000000000000018E-3</v>
      </c>
    </row>
    <row r="316" spans="1:43" x14ac:dyDescent="0.25">
      <c r="A316" t="s">
        <v>5533</v>
      </c>
      <c r="B316" t="s">
        <v>2088</v>
      </c>
      <c r="D316">
        <v>1</v>
      </c>
      <c r="E316">
        <v>1</v>
      </c>
      <c r="F316">
        <v>2</v>
      </c>
      <c r="G316" s="13">
        <v>36404</v>
      </c>
      <c r="H316">
        <v>0</v>
      </c>
      <c r="I316">
        <v>0.14000000000000001</v>
      </c>
      <c r="J316" t="s">
        <v>5411</v>
      </c>
      <c r="K316" s="39">
        <v>0</v>
      </c>
      <c r="L316" s="39">
        <v>0.14434013552758954</v>
      </c>
      <c r="M316" s="22"/>
      <c r="N316" s="52">
        <f t="shared" si="43"/>
        <v>0</v>
      </c>
      <c r="O316" s="52">
        <f t="shared" si="44"/>
        <v>-4.3401355275895226E-3</v>
      </c>
      <c r="P316" s="52" t="e">
        <f t="shared" si="45"/>
        <v>#VALUE!</v>
      </c>
      <c r="Q316">
        <v>0</v>
      </c>
      <c r="R316">
        <v>0</v>
      </c>
      <c r="S316" t="s">
        <v>5411</v>
      </c>
      <c r="T316" s="39">
        <v>0</v>
      </c>
      <c r="U316" s="39">
        <v>0</v>
      </c>
      <c r="V316" s="22"/>
      <c r="W316" s="52">
        <f t="shared" si="46"/>
        <v>0</v>
      </c>
      <c r="X316" s="52">
        <f t="shared" si="47"/>
        <v>0</v>
      </c>
      <c r="Y316" s="52" t="e">
        <f t="shared" si="41"/>
        <v>#VALUE!</v>
      </c>
      <c r="Z316" t="s">
        <v>113</v>
      </c>
      <c r="AA316" t="s">
        <v>114</v>
      </c>
      <c r="AB316" t="s">
        <v>5411</v>
      </c>
      <c r="AC316" s="80" t="s">
        <v>113</v>
      </c>
      <c r="AD316" s="80" t="s">
        <v>114</v>
      </c>
      <c r="AE316" s="22"/>
      <c r="AF316">
        <v>0</v>
      </c>
      <c r="AG316">
        <v>0</v>
      </c>
      <c r="AH316" t="s">
        <v>5411</v>
      </c>
      <c r="AI316" s="39">
        <v>0</v>
      </c>
      <c r="AJ316" s="39">
        <v>0</v>
      </c>
      <c r="AK316" s="22"/>
      <c r="AL316" s="52">
        <f t="shared" si="48"/>
        <v>0</v>
      </c>
      <c r="AM316" s="52">
        <f t="shared" si="49"/>
        <v>0</v>
      </c>
      <c r="AN316" s="52" t="e">
        <f t="shared" si="42"/>
        <v>#VALUE!</v>
      </c>
      <c r="AO316">
        <v>0.27</v>
      </c>
      <c r="AP316" s="39">
        <v>0.26462358180058082</v>
      </c>
      <c r="AQ316" s="52">
        <f t="shared" si="50"/>
        <v>5.3764181994191973E-3</v>
      </c>
    </row>
    <row r="317" spans="1:43" x14ac:dyDescent="0.25">
      <c r="A317" t="s">
        <v>5533</v>
      </c>
      <c r="B317" t="s">
        <v>2089</v>
      </c>
      <c r="D317">
        <v>1</v>
      </c>
      <c r="E317">
        <v>1</v>
      </c>
      <c r="F317">
        <v>2</v>
      </c>
      <c r="G317" s="13">
        <v>36404</v>
      </c>
      <c r="H317">
        <v>0</v>
      </c>
      <c r="I317">
        <v>0.03</v>
      </c>
      <c r="J317" t="s">
        <v>5411</v>
      </c>
      <c r="K317" s="39">
        <v>0</v>
      </c>
      <c r="L317" s="39">
        <v>3.3803220035778174E-2</v>
      </c>
      <c r="M317" s="22"/>
      <c r="N317" s="52">
        <f t="shared" si="43"/>
        <v>0</v>
      </c>
      <c r="O317" s="52">
        <f t="shared" si="44"/>
        <v>-3.8032200357781751E-3</v>
      </c>
      <c r="P317" s="52" t="e">
        <f t="shared" si="45"/>
        <v>#VALUE!</v>
      </c>
      <c r="Q317">
        <v>0</v>
      </c>
      <c r="R317">
        <v>0</v>
      </c>
      <c r="S317" t="s">
        <v>5411</v>
      </c>
      <c r="T317" s="39">
        <v>0</v>
      </c>
      <c r="U317" s="39">
        <v>0</v>
      </c>
      <c r="V317" s="22"/>
      <c r="W317" s="52">
        <f t="shared" si="46"/>
        <v>0</v>
      </c>
      <c r="X317" s="52">
        <f t="shared" si="47"/>
        <v>0</v>
      </c>
      <c r="Y317" s="52" t="e">
        <f t="shared" si="41"/>
        <v>#VALUE!</v>
      </c>
      <c r="Z317" t="s">
        <v>113</v>
      </c>
      <c r="AA317" t="s">
        <v>114</v>
      </c>
      <c r="AB317" t="s">
        <v>5411</v>
      </c>
      <c r="AC317" s="80" t="s">
        <v>113</v>
      </c>
      <c r="AD317" s="80" t="s">
        <v>114</v>
      </c>
      <c r="AE317" s="22"/>
      <c r="AF317">
        <v>0</v>
      </c>
      <c r="AG317">
        <v>0</v>
      </c>
      <c r="AH317" t="s">
        <v>5411</v>
      </c>
      <c r="AI317" s="39">
        <v>0</v>
      </c>
      <c r="AJ317" s="39">
        <v>0</v>
      </c>
      <c r="AK317" s="22"/>
      <c r="AL317" s="52">
        <f t="shared" si="48"/>
        <v>0</v>
      </c>
      <c r="AM317" s="52">
        <f t="shared" si="49"/>
        <v>0</v>
      </c>
      <c r="AN317" s="52" t="e">
        <f t="shared" si="42"/>
        <v>#VALUE!</v>
      </c>
      <c r="AO317">
        <v>0.02</v>
      </c>
      <c r="AP317" s="39">
        <v>2.0281932021466907E-2</v>
      </c>
      <c r="AQ317" s="52">
        <f t="shared" si="50"/>
        <v>-2.8193202146690674E-4</v>
      </c>
    </row>
    <row r="318" spans="1:43" x14ac:dyDescent="0.25">
      <c r="A318" t="s">
        <v>5533</v>
      </c>
      <c r="B318" t="s">
        <v>2090</v>
      </c>
      <c r="D318">
        <v>1</v>
      </c>
      <c r="E318">
        <v>1</v>
      </c>
      <c r="F318">
        <v>2</v>
      </c>
      <c r="G318" s="13">
        <v>36404</v>
      </c>
      <c r="H318">
        <v>0</v>
      </c>
      <c r="I318">
        <v>0.37</v>
      </c>
      <c r="J318" t="s">
        <v>5411</v>
      </c>
      <c r="K318" s="39">
        <v>0</v>
      </c>
      <c r="L318" s="39">
        <v>0.36863440033134132</v>
      </c>
      <c r="M318" s="22"/>
      <c r="N318" s="52">
        <f t="shared" si="43"/>
        <v>0</v>
      </c>
      <c r="O318" s="52">
        <f t="shared" si="44"/>
        <v>1.3655996686586791E-3</v>
      </c>
      <c r="P318" s="52" t="e">
        <f t="shared" si="45"/>
        <v>#VALUE!</v>
      </c>
      <c r="Q318">
        <v>0</v>
      </c>
      <c r="R318">
        <v>0.57999999999999996</v>
      </c>
      <c r="S318" t="s">
        <v>5411</v>
      </c>
      <c r="T318" s="39">
        <v>0</v>
      </c>
      <c r="U318" s="39">
        <v>0.58205431631264415</v>
      </c>
      <c r="V318" s="22"/>
      <c r="W318" s="52">
        <f t="shared" si="46"/>
        <v>0</v>
      </c>
      <c r="X318" s="52">
        <f t="shared" si="47"/>
        <v>-2.0543163126441888E-3</v>
      </c>
      <c r="Y318" s="52" t="e">
        <f t="shared" si="41"/>
        <v>#VALUE!</v>
      </c>
      <c r="Z318" t="s">
        <v>113</v>
      </c>
      <c r="AA318" t="s">
        <v>114</v>
      </c>
      <c r="AB318" t="s">
        <v>5411</v>
      </c>
      <c r="AC318" s="80" t="s">
        <v>113</v>
      </c>
      <c r="AD318" s="80" t="s">
        <v>114</v>
      </c>
      <c r="AE318" s="22"/>
      <c r="AF318">
        <v>0</v>
      </c>
      <c r="AG318">
        <v>0</v>
      </c>
      <c r="AH318" t="s">
        <v>5411</v>
      </c>
      <c r="AI318" s="39">
        <v>0</v>
      </c>
      <c r="AJ318" s="39">
        <v>0</v>
      </c>
      <c r="AK318" s="22"/>
      <c r="AL318" s="52">
        <f t="shared" si="48"/>
        <v>0</v>
      </c>
      <c r="AM318" s="52">
        <f t="shared" si="49"/>
        <v>0</v>
      </c>
      <c r="AN318" s="52" t="e">
        <f t="shared" si="42"/>
        <v>#VALUE!</v>
      </c>
      <c r="AO318">
        <v>0.31</v>
      </c>
      <c r="AP318" s="39">
        <v>0.3046084255369505</v>
      </c>
      <c r="AQ318" s="52">
        <f t="shared" si="50"/>
        <v>5.3915744630494977E-3</v>
      </c>
    </row>
    <row r="319" spans="1:43" x14ac:dyDescent="0.25">
      <c r="A319" t="s">
        <v>5533</v>
      </c>
      <c r="B319" t="s">
        <v>2091</v>
      </c>
      <c r="D319">
        <v>1</v>
      </c>
      <c r="E319">
        <v>1</v>
      </c>
      <c r="F319">
        <v>2</v>
      </c>
      <c r="G319" s="13">
        <v>36404</v>
      </c>
      <c r="H319">
        <v>0.3</v>
      </c>
      <c r="I319">
        <v>0.03</v>
      </c>
      <c r="J319" t="s">
        <v>5411</v>
      </c>
      <c r="K319" s="39">
        <v>0.29833818579602828</v>
      </c>
      <c r="L319" s="39">
        <v>2.9505974419387408E-2</v>
      </c>
      <c r="M319" s="22"/>
      <c r="N319" s="52">
        <f t="shared" si="43"/>
        <v>1.6618142039717121E-3</v>
      </c>
      <c r="O319" s="52">
        <f t="shared" si="44"/>
        <v>4.9402558061259136E-4</v>
      </c>
      <c r="P319" s="52" t="e">
        <f t="shared" si="45"/>
        <v>#VALUE!</v>
      </c>
      <c r="Q319">
        <v>0</v>
      </c>
      <c r="R319">
        <v>0</v>
      </c>
      <c r="S319" t="s">
        <v>5411</v>
      </c>
      <c r="T319" s="39">
        <v>0</v>
      </c>
      <c r="U319" s="39">
        <v>0</v>
      </c>
      <c r="V319" s="22"/>
      <c r="W319" s="52">
        <f t="shared" si="46"/>
        <v>0</v>
      </c>
      <c r="X319" s="52">
        <f t="shared" si="47"/>
        <v>0</v>
      </c>
      <c r="Y319" s="52" t="e">
        <f t="shared" si="41"/>
        <v>#VALUE!</v>
      </c>
      <c r="Z319" t="s">
        <v>113</v>
      </c>
      <c r="AA319" t="s">
        <v>114</v>
      </c>
      <c r="AB319" t="s">
        <v>5411</v>
      </c>
      <c r="AC319" s="80" t="s">
        <v>113</v>
      </c>
      <c r="AD319" s="80" t="s">
        <v>114</v>
      </c>
      <c r="AE319" s="22"/>
      <c r="AF319">
        <v>0</v>
      </c>
      <c r="AG319">
        <v>0</v>
      </c>
      <c r="AH319" t="s">
        <v>5411</v>
      </c>
      <c r="AI319" s="39">
        <v>0</v>
      </c>
      <c r="AJ319" s="39">
        <v>0</v>
      </c>
      <c r="AK319" s="22"/>
      <c r="AL319" s="52">
        <f t="shared" si="48"/>
        <v>0</v>
      </c>
      <c r="AM319" s="52">
        <f t="shared" si="49"/>
        <v>0</v>
      </c>
      <c r="AN319" s="52" t="e">
        <f t="shared" si="42"/>
        <v>#VALUE!</v>
      </c>
      <c r="AO319">
        <v>0.09</v>
      </c>
      <c r="AP319" s="39">
        <v>9.1796364860316393E-2</v>
      </c>
      <c r="AQ319" s="52">
        <f t="shared" si="50"/>
        <v>-1.7963648603163962E-3</v>
      </c>
    </row>
    <row r="320" spans="1:43" x14ac:dyDescent="0.25">
      <c r="A320" t="s">
        <v>5533</v>
      </c>
      <c r="B320" t="s">
        <v>2092</v>
      </c>
      <c r="D320">
        <v>1</v>
      </c>
      <c r="E320">
        <v>1</v>
      </c>
      <c r="F320">
        <v>2</v>
      </c>
      <c r="G320" s="13">
        <v>36404</v>
      </c>
      <c r="H320">
        <v>0.23</v>
      </c>
      <c r="I320">
        <v>0</v>
      </c>
      <c r="J320" t="s">
        <v>5411</v>
      </c>
      <c r="K320" s="39">
        <v>0.22609218232747649</v>
      </c>
      <c r="L320" s="39">
        <v>0</v>
      </c>
      <c r="M320" s="22"/>
      <c r="N320" s="52">
        <f t="shared" si="43"/>
        <v>3.907817672523517E-3</v>
      </c>
      <c r="O320" s="52">
        <f t="shared" si="44"/>
        <v>0</v>
      </c>
      <c r="P320" s="52" t="e">
        <f t="shared" si="45"/>
        <v>#VALUE!</v>
      </c>
      <c r="Q320">
        <v>0</v>
      </c>
      <c r="R320">
        <v>0</v>
      </c>
      <c r="S320" t="s">
        <v>5411</v>
      </c>
      <c r="T320" s="39">
        <v>0</v>
      </c>
      <c r="U320" s="39">
        <v>0</v>
      </c>
      <c r="V320" s="22"/>
      <c r="W320" s="52">
        <f t="shared" si="46"/>
        <v>0</v>
      </c>
      <c r="X320" s="52">
        <f t="shared" si="47"/>
        <v>0</v>
      </c>
      <c r="Y320" s="52" t="e">
        <f t="shared" si="41"/>
        <v>#VALUE!</v>
      </c>
      <c r="Z320" t="s">
        <v>113</v>
      </c>
      <c r="AA320" t="s">
        <v>114</v>
      </c>
      <c r="AB320" t="s">
        <v>5411</v>
      </c>
      <c r="AC320" s="80" t="s">
        <v>113</v>
      </c>
      <c r="AD320" s="80" t="s">
        <v>114</v>
      </c>
      <c r="AE320" s="22"/>
      <c r="AF320">
        <v>0</v>
      </c>
      <c r="AG320">
        <v>0</v>
      </c>
      <c r="AH320" t="s">
        <v>5411</v>
      </c>
      <c r="AI320" s="39">
        <v>0</v>
      </c>
      <c r="AJ320" s="39">
        <v>0</v>
      </c>
      <c r="AK320" s="22"/>
      <c r="AL320" s="52">
        <f t="shared" si="48"/>
        <v>0</v>
      </c>
      <c r="AM320" s="52">
        <f t="shared" si="49"/>
        <v>0</v>
      </c>
      <c r="AN320" s="52" t="e">
        <f t="shared" si="42"/>
        <v>#VALUE!</v>
      </c>
      <c r="AO320">
        <v>0.32</v>
      </c>
      <c r="AP320" s="39">
        <v>0.31898276886512184</v>
      </c>
      <c r="AQ320" s="52">
        <f t="shared" si="50"/>
        <v>1.0172311348781715E-3</v>
      </c>
    </row>
    <row r="321" spans="1:43" x14ac:dyDescent="0.25">
      <c r="A321" t="s">
        <v>5533</v>
      </c>
      <c r="B321" t="s">
        <v>2093</v>
      </c>
      <c r="D321">
        <v>1</v>
      </c>
      <c r="E321">
        <v>1</v>
      </c>
      <c r="F321">
        <v>2</v>
      </c>
      <c r="G321" s="13">
        <v>36404</v>
      </c>
      <c r="H321">
        <v>0</v>
      </c>
      <c r="I321">
        <v>0</v>
      </c>
      <c r="J321" t="s">
        <v>5411</v>
      </c>
      <c r="K321" s="39">
        <v>0</v>
      </c>
      <c r="L321" s="39">
        <v>0</v>
      </c>
      <c r="M321" s="22"/>
      <c r="N321" s="52">
        <f t="shared" si="43"/>
        <v>0</v>
      </c>
      <c r="O321" s="52">
        <f t="shared" si="44"/>
        <v>0</v>
      </c>
      <c r="P321" s="52" t="e">
        <f t="shared" si="45"/>
        <v>#VALUE!</v>
      </c>
      <c r="Q321">
        <v>0</v>
      </c>
      <c r="R321">
        <v>0</v>
      </c>
      <c r="S321" t="s">
        <v>5411</v>
      </c>
      <c r="T321" s="39">
        <v>0</v>
      </c>
      <c r="U321" s="39">
        <v>0</v>
      </c>
      <c r="V321" s="22"/>
      <c r="W321" s="52">
        <f t="shared" si="46"/>
        <v>0</v>
      </c>
      <c r="X321" s="52">
        <f t="shared" si="47"/>
        <v>0</v>
      </c>
      <c r="Y321" s="52" t="e">
        <f t="shared" si="41"/>
        <v>#VALUE!</v>
      </c>
      <c r="Z321" t="s">
        <v>113</v>
      </c>
      <c r="AA321" t="s">
        <v>114</v>
      </c>
      <c r="AB321" t="s">
        <v>5411</v>
      </c>
      <c r="AC321" s="80" t="s">
        <v>113</v>
      </c>
      <c r="AD321" s="80" t="s">
        <v>114</v>
      </c>
      <c r="AE321" s="22"/>
      <c r="AF321">
        <v>0</v>
      </c>
      <c r="AG321">
        <v>0</v>
      </c>
      <c r="AH321" t="s">
        <v>5411</v>
      </c>
      <c r="AI321" s="39">
        <v>0</v>
      </c>
      <c r="AJ321" s="39">
        <v>0</v>
      </c>
      <c r="AK321" s="22"/>
      <c r="AL321" s="52">
        <f t="shared" si="48"/>
        <v>0</v>
      </c>
      <c r="AM321" s="52">
        <f t="shared" si="49"/>
        <v>0</v>
      </c>
      <c r="AN321" s="52" t="e">
        <f t="shared" si="42"/>
        <v>#VALUE!</v>
      </c>
      <c r="AO321">
        <v>0.67</v>
      </c>
      <c r="AP321" s="39">
        <v>0.67019396551724131</v>
      </c>
      <c r="AQ321" s="52">
        <f t="shared" si="50"/>
        <v>-1.9396551724126798E-4</v>
      </c>
    </row>
    <row r="322" spans="1:43" x14ac:dyDescent="0.25">
      <c r="A322" t="s">
        <v>5533</v>
      </c>
      <c r="B322" t="s">
        <v>2094</v>
      </c>
      <c r="D322">
        <v>1</v>
      </c>
      <c r="E322">
        <v>1</v>
      </c>
      <c r="F322">
        <v>2</v>
      </c>
      <c r="G322" s="13">
        <v>36404</v>
      </c>
      <c r="H322">
        <v>0</v>
      </c>
      <c r="I322">
        <v>0</v>
      </c>
      <c r="J322" t="s">
        <v>5411</v>
      </c>
      <c r="K322" s="35">
        <v>0</v>
      </c>
      <c r="L322" s="39">
        <v>0</v>
      </c>
      <c r="M322" s="22"/>
      <c r="N322" s="52">
        <f t="shared" si="43"/>
        <v>0</v>
      </c>
      <c r="O322" s="52">
        <f t="shared" si="44"/>
        <v>0</v>
      </c>
      <c r="P322" s="52" t="e">
        <f t="shared" si="45"/>
        <v>#VALUE!</v>
      </c>
      <c r="Q322">
        <v>0</v>
      </c>
      <c r="R322">
        <v>0</v>
      </c>
      <c r="S322" t="s">
        <v>5411</v>
      </c>
      <c r="T322" s="39">
        <v>0</v>
      </c>
      <c r="U322" s="39">
        <v>0</v>
      </c>
      <c r="V322" s="22"/>
      <c r="W322" s="52">
        <f t="shared" si="46"/>
        <v>0</v>
      </c>
      <c r="X322" s="52">
        <f t="shared" si="47"/>
        <v>0</v>
      </c>
      <c r="Y322" s="52" t="e">
        <f t="shared" si="41"/>
        <v>#VALUE!</v>
      </c>
      <c r="Z322" t="s">
        <v>113</v>
      </c>
      <c r="AA322" t="s">
        <v>114</v>
      </c>
      <c r="AB322" t="s">
        <v>5411</v>
      </c>
      <c r="AC322" s="80" t="s">
        <v>113</v>
      </c>
      <c r="AD322" s="80" t="s">
        <v>114</v>
      </c>
      <c r="AE322" s="22"/>
      <c r="AF322">
        <v>4.43</v>
      </c>
      <c r="AG322">
        <v>0</v>
      </c>
      <c r="AH322" t="s">
        <v>5411</v>
      </c>
      <c r="AI322" s="39">
        <v>4.4324607863619256</v>
      </c>
      <c r="AJ322" s="39">
        <v>0</v>
      </c>
      <c r="AK322" s="22"/>
      <c r="AL322" s="52">
        <f t="shared" si="48"/>
        <v>-2.4607863619259263E-3</v>
      </c>
      <c r="AM322" s="52">
        <f t="shared" si="49"/>
        <v>0</v>
      </c>
      <c r="AN322" s="52" t="e">
        <f t="shared" si="42"/>
        <v>#VALUE!</v>
      </c>
      <c r="AO322">
        <v>10.119999999999999</v>
      </c>
      <c r="AP322" s="39">
        <v>10.119097647599546</v>
      </c>
      <c r="AQ322" s="52">
        <f t="shared" si="50"/>
        <v>9.0235240045366538E-4</v>
      </c>
    </row>
    <row r="323" spans="1:43" x14ac:dyDescent="0.25">
      <c r="A323" t="s">
        <v>5533</v>
      </c>
      <c r="B323" t="s">
        <v>2095</v>
      </c>
      <c r="D323">
        <v>1</v>
      </c>
      <c r="E323">
        <v>1</v>
      </c>
      <c r="F323">
        <v>2</v>
      </c>
      <c r="G323" s="13">
        <v>36404</v>
      </c>
      <c r="H323">
        <v>0</v>
      </c>
      <c r="I323">
        <v>0.03</v>
      </c>
      <c r="J323" t="s">
        <v>5411</v>
      </c>
      <c r="K323" s="39">
        <v>0</v>
      </c>
      <c r="L323" s="39">
        <v>2.4616598886986304E-2</v>
      </c>
      <c r="M323" s="22"/>
      <c r="N323" s="52">
        <f t="shared" si="43"/>
        <v>0</v>
      </c>
      <c r="O323" s="52">
        <f t="shared" si="44"/>
        <v>5.3834011130136951E-3</v>
      </c>
      <c r="P323" s="52" t="e">
        <f t="shared" si="45"/>
        <v>#VALUE!</v>
      </c>
      <c r="Q323">
        <v>0</v>
      </c>
      <c r="R323">
        <v>1.31</v>
      </c>
      <c r="S323" t="s">
        <v>5411</v>
      </c>
      <c r="T323" s="39">
        <v>0</v>
      </c>
      <c r="U323" s="39">
        <v>1.3046797410102742</v>
      </c>
      <c r="V323" s="22"/>
      <c r="W323" s="52">
        <f t="shared" si="46"/>
        <v>0</v>
      </c>
      <c r="X323" s="52">
        <f t="shared" si="47"/>
        <v>5.320258989725879E-3</v>
      </c>
      <c r="Y323" s="52" t="e">
        <f t="shared" si="41"/>
        <v>#VALUE!</v>
      </c>
      <c r="Z323" t="s">
        <v>113</v>
      </c>
      <c r="AA323" t="s">
        <v>114</v>
      </c>
      <c r="AB323" t="s">
        <v>5411</v>
      </c>
      <c r="AC323" s="80" t="s">
        <v>113</v>
      </c>
      <c r="AD323" s="80" t="s">
        <v>114</v>
      </c>
      <c r="AE323" s="22"/>
      <c r="AF323">
        <v>0</v>
      </c>
      <c r="AG323">
        <v>0</v>
      </c>
      <c r="AH323" t="s">
        <v>5411</v>
      </c>
      <c r="AI323" s="39">
        <v>0</v>
      </c>
      <c r="AJ323" s="39">
        <v>0</v>
      </c>
      <c r="AK323" s="22"/>
      <c r="AL323" s="52">
        <f t="shared" si="48"/>
        <v>0</v>
      </c>
      <c r="AM323" s="52">
        <f t="shared" si="49"/>
        <v>0</v>
      </c>
      <c r="AN323" s="52" t="e">
        <f t="shared" si="42"/>
        <v>#VALUE!</v>
      </c>
      <c r="AO323">
        <v>1.1499999999999999</v>
      </c>
      <c r="AP323" s="39">
        <v>1.1471335081335619</v>
      </c>
      <c r="AQ323" s="52">
        <f t="shared" si="50"/>
        <v>2.866491866438059E-3</v>
      </c>
    </row>
    <row r="324" spans="1:43" x14ac:dyDescent="0.25">
      <c r="A324" t="s">
        <v>5533</v>
      </c>
      <c r="B324" t="s">
        <v>2096</v>
      </c>
      <c r="D324">
        <v>1</v>
      </c>
      <c r="E324">
        <v>1</v>
      </c>
      <c r="F324">
        <v>2</v>
      </c>
      <c r="G324" s="13">
        <v>36404</v>
      </c>
      <c r="H324">
        <v>0</v>
      </c>
      <c r="I324">
        <v>0</v>
      </c>
      <c r="J324" t="s">
        <v>5411</v>
      </c>
      <c r="K324" s="39">
        <v>0</v>
      </c>
      <c r="L324" s="39">
        <v>0</v>
      </c>
      <c r="M324" s="22"/>
      <c r="N324" s="52">
        <f t="shared" si="43"/>
        <v>0</v>
      </c>
      <c r="O324" s="52">
        <f t="shared" si="44"/>
        <v>0</v>
      </c>
      <c r="P324" s="52" t="e">
        <f t="shared" si="45"/>
        <v>#VALUE!</v>
      </c>
      <c r="Q324">
        <v>0</v>
      </c>
      <c r="R324">
        <v>0</v>
      </c>
      <c r="S324" t="s">
        <v>5411</v>
      </c>
      <c r="T324" s="39">
        <v>0</v>
      </c>
      <c r="U324" s="39">
        <v>0</v>
      </c>
      <c r="V324" s="22"/>
      <c r="W324" s="52">
        <f t="shared" si="46"/>
        <v>0</v>
      </c>
      <c r="X324" s="52">
        <f t="shared" si="47"/>
        <v>0</v>
      </c>
      <c r="Y324" s="52" t="e">
        <f t="shared" ref="Y324:Y387" si="51">S324-V324</f>
        <v>#VALUE!</v>
      </c>
      <c r="Z324" t="s">
        <v>113</v>
      </c>
      <c r="AA324" t="s">
        <v>114</v>
      </c>
      <c r="AB324" t="s">
        <v>5411</v>
      </c>
      <c r="AC324" s="80" t="s">
        <v>113</v>
      </c>
      <c r="AD324" s="80" t="s">
        <v>114</v>
      </c>
      <c r="AE324" s="22"/>
      <c r="AF324">
        <v>0</v>
      </c>
      <c r="AG324">
        <v>0</v>
      </c>
      <c r="AH324" t="s">
        <v>5411</v>
      </c>
      <c r="AI324" s="39">
        <v>0</v>
      </c>
      <c r="AJ324" s="39">
        <v>0</v>
      </c>
      <c r="AK324" s="22"/>
      <c r="AL324" s="52">
        <f t="shared" si="48"/>
        <v>0</v>
      </c>
      <c r="AM324" s="52">
        <f t="shared" si="49"/>
        <v>0</v>
      </c>
      <c r="AN324" s="52" t="e">
        <f t="shared" ref="AN324:AN387" si="52">AH324-AK324</f>
        <v>#VALUE!</v>
      </c>
      <c r="AO324">
        <v>0.41</v>
      </c>
      <c r="AP324" s="39">
        <v>0.41378965903633741</v>
      </c>
      <c r="AQ324" s="52">
        <f t="shared" si="50"/>
        <v>-3.7896590363374338E-3</v>
      </c>
    </row>
    <row r="325" spans="1:43" x14ac:dyDescent="0.25">
      <c r="A325" t="s">
        <v>5533</v>
      </c>
      <c r="B325" t="s">
        <v>2097</v>
      </c>
      <c r="D325">
        <v>1</v>
      </c>
      <c r="E325">
        <v>1</v>
      </c>
      <c r="F325">
        <v>2</v>
      </c>
      <c r="G325" s="13">
        <v>36404</v>
      </c>
      <c r="H325">
        <v>0</v>
      </c>
      <c r="I325" t="s">
        <v>5411</v>
      </c>
      <c r="J325" t="s">
        <v>5411</v>
      </c>
      <c r="K325" s="39">
        <v>0</v>
      </c>
      <c r="L325" s="39"/>
      <c r="M325" s="22"/>
      <c r="N325" s="52">
        <f t="shared" ref="N325:N388" si="53">H325-K325</f>
        <v>0</v>
      </c>
      <c r="O325" s="52" t="e">
        <f t="shared" ref="O325:O388" si="54">I325-L325</f>
        <v>#VALUE!</v>
      </c>
      <c r="P325" s="52" t="e">
        <f t="shared" ref="P325:P388" si="55">J325-M325</f>
        <v>#VALUE!</v>
      </c>
      <c r="Q325">
        <v>0</v>
      </c>
      <c r="R325" t="s">
        <v>5411</v>
      </c>
      <c r="S325" t="s">
        <v>5411</v>
      </c>
      <c r="T325" s="39">
        <v>0</v>
      </c>
      <c r="U325" s="39"/>
      <c r="V325" s="22"/>
      <c r="W325" s="52">
        <f t="shared" ref="W325:W388" si="56">Q325-T325</f>
        <v>0</v>
      </c>
      <c r="X325" s="52" t="e">
        <f t="shared" ref="X325:X388" si="57">R325-U325</f>
        <v>#VALUE!</v>
      </c>
      <c r="Y325" s="52" t="e">
        <f t="shared" si="51"/>
        <v>#VALUE!</v>
      </c>
      <c r="Z325" t="s">
        <v>114</v>
      </c>
      <c r="AA325" t="s">
        <v>5411</v>
      </c>
      <c r="AB325" t="s">
        <v>5411</v>
      </c>
      <c r="AC325" s="80" t="s">
        <v>114</v>
      </c>
      <c r="AD325" s="80"/>
      <c r="AE325" s="22"/>
      <c r="AF325">
        <v>0</v>
      </c>
      <c r="AG325" t="s">
        <v>5411</v>
      </c>
      <c r="AH325" t="s">
        <v>5411</v>
      </c>
      <c r="AI325" s="39">
        <v>0</v>
      </c>
      <c r="AJ325" s="39"/>
      <c r="AK325" s="22"/>
      <c r="AL325" s="52">
        <f t="shared" ref="AL325:AL388" si="58">AF325-AI325</f>
        <v>0</v>
      </c>
      <c r="AM325" s="52" t="e">
        <f t="shared" ref="AM325:AM388" si="59">AG325-AJ325</f>
        <v>#VALUE!</v>
      </c>
      <c r="AN325" s="52" t="e">
        <f t="shared" si="52"/>
        <v>#VALUE!</v>
      </c>
      <c r="AO325">
        <v>0.88</v>
      </c>
      <c r="AP325" s="39">
        <v>0.87594463746653761</v>
      </c>
      <c r="AQ325" s="52">
        <f t="shared" ref="AQ325:AQ388" si="60">AO325-AP325</f>
        <v>4.0553625334623922E-3</v>
      </c>
    </row>
    <row r="326" spans="1:43" x14ac:dyDescent="0.25">
      <c r="A326" t="s">
        <v>5533</v>
      </c>
      <c r="B326" t="s">
        <v>2098</v>
      </c>
      <c r="D326">
        <v>1</v>
      </c>
      <c r="E326">
        <v>1</v>
      </c>
      <c r="F326">
        <v>2</v>
      </c>
      <c r="G326" s="13">
        <v>36404</v>
      </c>
      <c r="H326">
        <v>0.04</v>
      </c>
      <c r="I326" t="s">
        <v>5411</v>
      </c>
      <c r="J326" t="s">
        <v>5411</v>
      </c>
      <c r="K326" s="39">
        <v>3.8854394011281566E-2</v>
      </c>
      <c r="L326" s="39"/>
      <c r="M326" s="22"/>
      <c r="N326" s="52">
        <f t="shared" si="53"/>
        <v>1.1456059887184344E-3</v>
      </c>
      <c r="O326" s="52" t="e">
        <f t="shared" si="54"/>
        <v>#VALUE!</v>
      </c>
      <c r="P326" s="52" t="e">
        <f t="shared" si="55"/>
        <v>#VALUE!</v>
      </c>
      <c r="Q326">
        <v>0</v>
      </c>
      <c r="R326" t="s">
        <v>5411</v>
      </c>
      <c r="S326" t="s">
        <v>5411</v>
      </c>
      <c r="T326" s="39">
        <v>0</v>
      </c>
      <c r="U326" s="39"/>
      <c r="V326" s="22"/>
      <c r="W326" s="52">
        <f t="shared" si="56"/>
        <v>0</v>
      </c>
      <c r="X326" s="52" t="e">
        <f t="shared" si="57"/>
        <v>#VALUE!</v>
      </c>
      <c r="Y326" s="52" t="e">
        <f t="shared" si="51"/>
        <v>#VALUE!</v>
      </c>
      <c r="Z326" t="s">
        <v>114</v>
      </c>
      <c r="AA326" t="s">
        <v>5411</v>
      </c>
      <c r="AB326" t="s">
        <v>5411</v>
      </c>
      <c r="AC326" s="80" t="s">
        <v>114</v>
      </c>
      <c r="AD326" s="80"/>
      <c r="AE326" s="22"/>
      <c r="AF326">
        <v>0</v>
      </c>
      <c r="AG326" t="s">
        <v>5411</v>
      </c>
      <c r="AH326" t="s">
        <v>5411</v>
      </c>
      <c r="AI326" s="39">
        <v>0</v>
      </c>
      <c r="AJ326" s="39"/>
      <c r="AK326" s="22"/>
      <c r="AL326" s="52">
        <f t="shared" si="58"/>
        <v>0</v>
      </c>
      <c r="AM326" s="52" t="e">
        <f t="shared" si="59"/>
        <v>#VALUE!</v>
      </c>
      <c r="AN326" s="52" t="e">
        <f t="shared" si="52"/>
        <v>#VALUE!</v>
      </c>
      <c r="AO326">
        <v>0.24</v>
      </c>
      <c r="AP326" s="39">
        <v>0.23721630027940324</v>
      </c>
      <c r="AQ326" s="52">
        <f t="shared" si="60"/>
        <v>2.7836997205967495E-3</v>
      </c>
    </row>
    <row r="327" spans="1:43" x14ac:dyDescent="0.25">
      <c r="A327" t="s">
        <v>5533</v>
      </c>
      <c r="B327" t="s">
        <v>2099</v>
      </c>
      <c r="D327">
        <v>1</v>
      </c>
      <c r="E327">
        <v>1</v>
      </c>
      <c r="F327">
        <v>2</v>
      </c>
      <c r="G327" s="13">
        <v>36404</v>
      </c>
      <c r="H327">
        <v>0.12</v>
      </c>
      <c r="I327" t="s">
        <v>5411</v>
      </c>
      <c r="J327" t="s">
        <v>5411</v>
      </c>
      <c r="K327" s="39">
        <v>0.12191243638261777</v>
      </c>
      <c r="L327" s="39"/>
      <c r="M327" s="22"/>
      <c r="N327" s="52">
        <f t="shared" si="53"/>
        <v>-1.9124363826177743E-3</v>
      </c>
      <c r="O327" s="52" t="e">
        <f t="shared" si="54"/>
        <v>#VALUE!</v>
      </c>
      <c r="P327" s="52" t="e">
        <f t="shared" si="55"/>
        <v>#VALUE!</v>
      </c>
      <c r="Q327">
        <v>0</v>
      </c>
      <c r="R327" t="s">
        <v>5411</v>
      </c>
      <c r="S327" t="s">
        <v>5411</v>
      </c>
      <c r="T327" s="39">
        <v>0</v>
      </c>
      <c r="U327" s="39"/>
      <c r="V327" s="22"/>
      <c r="W327" s="52">
        <f t="shared" si="56"/>
        <v>0</v>
      </c>
      <c r="X327" s="52" t="e">
        <f t="shared" si="57"/>
        <v>#VALUE!</v>
      </c>
      <c r="Y327" s="52" t="e">
        <f t="shared" si="51"/>
        <v>#VALUE!</v>
      </c>
      <c r="Z327" t="s">
        <v>114</v>
      </c>
      <c r="AA327" t="s">
        <v>5411</v>
      </c>
      <c r="AB327" t="s">
        <v>5411</v>
      </c>
      <c r="AC327" s="80" t="s">
        <v>114</v>
      </c>
      <c r="AD327" s="80"/>
      <c r="AE327" s="22"/>
      <c r="AF327">
        <v>0</v>
      </c>
      <c r="AG327" t="s">
        <v>5411</v>
      </c>
      <c r="AH327" t="s">
        <v>5411</v>
      </c>
      <c r="AI327" s="39">
        <v>0</v>
      </c>
      <c r="AJ327" s="39"/>
      <c r="AK327" s="22"/>
      <c r="AL327" s="52">
        <f t="shared" si="58"/>
        <v>0</v>
      </c>
      <c r="AM327" s="52" t="e">
        <f t="shared" si="59"/>
        <v>#VALUE!</v>
      </c>
      <c r="AN327" s="52" t="e">
        <f t="shared" si="52"/>
        <v>#VALUE!</v>
      </c>
      <c r="AO327">
        <v>0.66</v>
      </c>
      <c r="AP327" s="39">
        <v>0.66352342424637867</v>
      </c>
      <c r="AQ327" s="52">
        <f t="shared" si="60"/>
        <v>-3.5234242463786369E-3</v>
      </c>
    </row>
    <row r="328" spans="1:43" x14ac:dyDescent="0.25">
      <c r="A328" t="s">
        <v>5533</v>
      </c>
      <c r="B328" t="s">
        <v>2100</v>
      </c>
      <c r="D328">
        <v>1</v>
      </c>
      <c r="E328">
        <v>1</v>
      </c>
      <c r="F328">
        <v>2</v>
      </c>
      <c r="G328" s="13">
        <v>36404</v>
      </c>
      <c r="H328">
        <v>0.22</v>
      </c>
      <c r="I328" t="s">
        <v>5411</v>
      </c>
      <c r="J328" t="s">
        <v>5411</v>
      </c>
      <c r="K328" s="39">
        <v>0.22310752490702909</v>
      </c>
      <c r="L328" s="46"/>
      <c r="M328" s="22"/>
      <c r="N328" s="52">
        <f t="shared" si="53"/>
        <v>-3.1075249070290911E-3</v>
      </c>
      <c r="O328" s="52" t="e">
        <f t="shared" si="54"/>
        <v>#VALUE!</v>
      </c>
      <c r="P328" s="52" t="e">
        <f t="shared" si="55"/>
        <v>#VALUE!</v>
      </c>
      <c r="Q328">
        <v>0</v>
      </c>
      <c r="R328" t="s">
        <v>5411</v>
      </c>
      <c r="S328" t="s">
        <v>5411</v>
      </c>
      <c r="T328" s="39">
        <v>0</v>
      </c>
      <c r="U328" s="46"/>
      <c r="V328" s="22"/>
      <c r="W328" s="52">
        <f t="shared" si="56"/>
        <v>0</v>
      </c>
      <c r="X328" s="52" t="e">
        <f t="shared" si="57"/>
        <v>#VALUE!</v>
      </c>
      <c r="Y328" s="52" t="e">
        <f t="shared" si="51"/>
        <v>#VALUE!</v>
      </c>
      <c r="Z328" t="s">
        <v>114</v>
      </c>
      <c r="AA328" t="s">
        <v>5411</v>
      </c>
      <c r="AB328" t="s">
        <v>5411</v>
      </c>
      <c r="AC328" s="80" t="s">
        <v>114</v>
      </c>
      <c r="AD328" s="61"/>
      <c r="AE328" s="22"/>
      <c r="AF328">
        <v>0</v>
      </c>
      <c r="AG328" t="s">
        <v>5411</v>
      </c>
      <c r="AH328" t="s">
        <v>5411</v>
      </c>
      <c r="AI328" s="39">
        <v>0</v>
      </c>
      <c r="AJ328" s="46"/>
      <c r="AK328" s="22"/>
      <c r="AL328" s="52">
        <f t="shared" si="58"/>
        <v>0</v>
      </c>
      <c r="AM328" s="52" t="e">
        <f t="shared" si="59"/>
        <v>#VALUE!</v>
      </c>
      <c r="AN328" s="52" t="e">
        <f t="shared" si="52"/>
        <v>#VALUE!</v>
      </c>
      <c r="AO328">
        <v>0.64</v>
      </c>
      <c r="AP328" s="39">
        <v>0.64382457187456965</v>
      </c>
      <c r="AQ328" s="52">
        <f t="shared" si="60"/>
        <v>-3.8245718745696378E-3</v>
      </c>
    </row>
    <row r="329" spans="1:43" x14ac:dyDescent="0.25">
      <c r="A329" t="s">
        <v>5533</v>
      </c>
      <c r="B329" t="s">
        <v>2101</v>
      </c>
      <c r="D329">
        <v>1</v>
      </c>
      <c r="E329">
        <v>1</v>
      </c>
      <c r="F329">
        <v>2</v>
      </c>
      <c r="G329" s="13">
        <v>36404</v>
      </c>
      <c r="H329">
        <v>0.82</v>
      </c>
      <c r="I329" t="s">
        <v>5411</v>
      </c>
      <c r="J329" t="s">
        <v>5411</v>
      </c>
      <c r="K329" s="39">
        <v>0.82210460124029661</v>
      </c>
      <c r="L329" s="46"/>
      <c r="M329" s="22"/>
      <c r="N329" s="52">
        <f t="shared" si="53"/>
        <v>-2.1046012402966552E-3</v>
      </c>
      <c r="O329" s="52" t="e">
        <f t="shared" si="54"/>
        <v>#VALUE!</v>
      </c>
      <c r="P329" s="52" t="e">
        <f t="shared" si="55"/>
        <v>#VALUE!</v>
      </c>
      <c r="Q329">
        <v>0</v>
      </c>
      <c r="R329" t="s">
        <v>5411</v>
      </c>
      <c r="S329" t="s">
        <v>5411</v>
      </c>
      <c r="T329" s="39">
        <v>0</v>
      </c>
      <c r="U329" s="46"/>
      <c r="V329" s="22"/>
      <c r="W329" s="52">
        <f t="shared" si="56"/>
        <v>0</v>
      </c>
      <c r="X329" s="52" t="e">
        <f t="shared" si="57"/>
        <v>#VALUE!</v>
      </c>
      <c r="Y329" s="52" t="e">
        <f t="shared" si="51"/>
        <v>#VALUE!</v>
      </c>
      <c r="Z329" t="s">
        <v>114</v>
      </c>
      <c r="AA329" t="s">
        <v>5411</v>
      </c>
      <c r="AB329" t="s">
        <v>5411</v>
      </c>
      <c r="AC329" s="80" t="s">
        <v>114</v>
      </c>
      <c r="AD329" s="61"/>
      <c r="AE329" s="22"/>
      <c r="AF329">
        <v>0</v>
      </c>
      <c r="AG329" t="s">
        <v>5411</v>
      </c>
      <c r="AH329" t="s">
        <v>5411</v>
      </c>
      <c r="AI329" s="39">
        <v>0</v>
      </c>
      <c r="AJ329" s="46"/>
      <c r="AK329" s="22"/>
      <c r="AL329" s="52">
        <f t="shared" si="58"/>
        <v>0</v>
      </c>
      <c r="AM329" s="52" t="e">
        <f t="shared" si="59"/>
        <v>#VALUE!</v>
      </c>
      <c r="AN329" s="52" t="e">
        <f t="shared" si="52"/>
        <v>#VALUE!</v>
      </c>
      <c r="AO329">
        <v>5.47</v>
      </c>
      <c r="AP329" s="39">
        <v>5.4650382063402567</v>
      </c>
      <c r="AQ329" s="52">
        <f t="shared" si="60"/>
        <v>4.9617936597430301E-3</v>
      </c>
    </row>
    <row r="330" spans="1:43" x14ac:dyDescent="0.25">
      <c r="A330" t="s">
        <v>5533</v>
      </c>
      <c r="B330" t="s">
        <v>2102</v>
      </c>
      <c r="D330">
        <v>1</v>
      </c>
      <c r="E330">
        <v>1</v>
      </c>
      <c r="F330">
        <v>2</v>
      </c>
      <c r="G330" s="13">
        <v>36404</v>
      </c>
      <c r="H330">
        <v>2.5299999999999998</v>
      </c>
      <c r="I330" t="s">
        <v>5411</v>
      </c>
      <c r="J330" t="s">
        <v>5411</v>
      </c>
      <c r="K330" s="39">
        <v>2.5277060292098366</v>
      </c>
      <c r="L330" s="46"/>
      <c r="M330" s="22"/>
      <c r="N330" s="52">
        <f t="shared" si="53"/>
        <v>2.2939707901632467E-3</v>
      </c>
      <c r="O330" s="52" t="e">
        <f t="shared" si="54"/>
        <v>#VALUE!</v>
      </c>
      <c r="P330" s="52" t="e">
        <f t="shared" si="55"/>
        <v>#VALUE!</v>
      </c>
      <c r="Q330">
        <v>1.74</v>
      </c>
      <c r="R330" t="s">
        <v>5411</v>
      </c>
      <c r="S330" t="s">
        <v>5411</v>
      </c>
      <c r="T330" s="39">
        <v>1.743245537386094</v>
      </c>
      <c r="U330" s="46"/>
      <c r="V330" s="22"/>
      <c r="W330" s="52">
        <f t="shared" si="56"/>
        <v>-3.2455373860940107E-3</v>
      </c>
      <c r="X330" s="52" t="e">
        <f t="shared" si="57"/>
        <v>#VALUE!</v>
      </c>
      <c r="Y330" s="52" t="e">
        <f t="shared" si="51"/>
        <v>#VALUE!</v>
      </c>
      <c r="Z330" t="s">
        <v>114</v>
      </c>
      <c r="AA330" t="s">
        <v>5411</v>
      </c>
      <c r="AB330" t="s">
        <v>5411</v>
      </c>
      <c r="AC330" s="80" t="s">
        <v>114</v>
      </c>
      <c r="AD330" s="61"/>
      <c r="AE330" s="22"/>
      <c r="AF330">
        <v>0</v>
      </c>
      <c r="AG330" t="s">
        <v>5411</v>
      </c>
      <c r="AH330" t="s">
        <v>5411</v>
      </c>
      <c r="AI330" s="39">
        <v>0</v>
      </c>
      <c r="AJ330" s="46"/>
      <c r="AK330" s="22"/>
      <c r="AL330" s="52">
        <f t="shared" si="58"/>
        <v>0</v>
      </c>
      <c r="AM330" s="52" t="e">
        <f t="shared" si="59"/>
        <v>#VALUE!</v>
      </c>
      <c r="AN330" s="52" t="e">
        <f t="shared" si="52"/>
        <v>#VALUE!</v>
      </c>
      <c r="AO330">
        <v>1.35</v>
      </c>
      <c r="AP330" s="39">
        <v>1.3530905837806351</v>
      </c>
      <c r="AQ330" s="52">
        <f t="shared" si="60"/>
        <v>-3.0905837806349812E-3</v>
      </c>
    </row>
    <row r="331" spans="1:43" x14ac:dyDescent="0.25">
      <c r="A331" t="s">
        <v>5533</v>
      </c>
      <c r="B331" t="s">
        <v>2103</v>
      </c>
      <c r="D331">
        <v>1</v>
      </c>
      <c r="E331">
        <v>1</v>
      </c>
      <c r="F331">
        <v>2</v>
      </c>
      <c r="G331" s="13">
        <v>36404</v>
      </c>
      <c r="H331">
        <v>0.04</v>
      </c>
      <c r="I331" t="s">
        <v>5411</v>
      </c>
      <c r="J331" t="s">
        <v>5411</v>
      </c>
      <c r="K331" s="39">
        <v>4.3246257018091074E-2</v>
      </c>
      <c r="L331" s="46"/>
      <c r="M331" s="22"/>
      <c r="N331" s="52">
        <f t="shared" si="53"/>
        <v>-3.2462570180910727E-3</v>
      </c>
      <c r="O331" s="52" t="e">
        <f t="shared" si="54"/>
        <v>#VALUE!</v>
      </c>
      <c r="P331" s="52" t="e">
        <f t="shared" si="55"/>
        <v>#VALUE!</v>
      </c>
      <c r="Q331">
        <v>0</v>
      </c>
      <c r="R331" t="s">
        <v>5411</v>
      </c>
      <c r="S331" t="s">
        <v>5411</v>
      </c>
      <c r="T331" s="39">
        <v>0</v>
      </c>
      <c r="U331" s="46"/>
      <c r="V331" s="22"/>
      <c r="W331" s="52">
        <f t="shared" si="56"/>
        <v>0</v>
      </c>
      <c r="X331" s="52" t="e">
        <f t="shared" si="57"/>
        <v>#VALUE!</v>
      </c>
      <c r="Y331" s="52" t="e">
        <f t="shared" si="51"/>
        <v>#VALUE!</v>
      </c>
      <c r="Z331" t="s">
        <v>114</v>
      </c>
      <c r="AA331" t="s">
        <v>5411</v>
      </c>
      <c r="AB331" t="s">
        <v>5411</v>
      </c>
      <c r="AC331" s="80" t="s">
        <v>114</v>
      </c>
      <c r="AD331" s="61"/>
      <c r="AE331" s="22"/>
      <c r="AF331">
        <v>0</v>
      </c>
      <c r="AG331" t="s">
        <v>5411</v>
      </c>
      <c r="AH331" t="s">
        <v>5411</v>
      </c>
      <c r="AI331" s="39">
        <v>0</v>
      </c>
      <c r="AJ331" s="46"/>
      <c r="AK331" s="22"/>
      <c r="AL331" s="52">
        <f t="shared" si="58"/>
        <v>0</v>
      </c>
      <c r="AM331" s="52" t="e">
        <f t="shared" si="59"/>
        <v>#VALUE!</v>
      </c>
      <c r="AN331" s="52" t="e">
        <f t="shared" si="52"/>
        <v>#VALUE!</v>
      </c>
      <c r="AO331">
        <v>0.02</v>
      </c>
      <c r="AP331" s="39">
        <v>2.1623128509045537E-2</v>
      </c>
      <c r="AQ331" s="52">
        <f t="shared" si="60"/>
        <v>-1.6231285090455363E-3</v>
      </c>
    </row>
    <row r="332" spans="1:43" x14ac:dyDescent="0.25">
      <c r="A332" t="s">
        <v>5533</v>
      </c>
      <c r="B332" t="s">
        <v>2104</v>
      </c>
      <c r="D332">
        <v>1</v>
      </c>
      <c r="E332">
        <v>1</v>
      </c>
      <c r="F332">
        <v>2</v>
      </c>
      <c r="G332" s="13">
        <v>36404</v>
      </c>
      <c r="H332">
        <v>0.74</v>
      </c>
      <c r="I332" t="s">
        <v>5411</v>
      </c>
      <c r="J332" t="s">
        <v>5411</v>
      </c>
      <c r="K332" s="39">
        <v>0.73865099681948654</v>
      </c>
      <c r="L332" s="46"/>
      <c r="M332" s="22"/>
      <c r="N332" s="52">
        <f t="shared" si="53"/>
        <v>1.3490031805134528E-3</v>
      </c>
      <c r="O332" s="52" t="e">
        <f t="shared" si="54"/>
        <v>#VALUE!</v>
      </c>
      <c r="P332" s="52" t="e">
        <f t="shared" si="55"/>
        <v>#VALUE!</v>
      </c>
      <c r="Q332">
        <v>0.5</v>
      </c>
      <c r="R332" t="s">
        <v>5411</v>
      </c>
      <c r="S332" t="s">
        <v>5411</v>
      </c>
      <c r="T332" s="39">
        <v>0.49908851136451793</v>
      </c>
      <c r="U332" s="46"/>
      <c r="V332" s="22"/>
      <c r="W332" s="52">
        <f t="shared" si="56"/>
        <v>9.1148863548207171E-4</v>
      </c>
      <c r="X332" s="52" t="e">
        <f t="shared" si="57"/>
        <v>#VALUE!</v>
      </c>
      <c r="Y332" s="52" t="e">
        <f t="shared" si="51"/>
        <v>#VALUE!</v>
      </c>
      <c r="Z332" t="s">
        <v>114</v>
      </c>
      <c r="AA332" t="s">
        <v>5411</v>
      </c>
      <c r="AB332" t="s">
        <v>5411</v>
      </c>
      <c r="AC332" s="80" t="s">
        <v>114</v>
      </c>
      <c r="AD332" s="61"/>
      <c r="AE332" s="22"/>
      <c r="AF332">
        <v>0</v>
      </c>
      <c r="AG332" t="s">
        <v>5411</v>
      </c>
      <c r="AH332" t="s">
        <v>5411</v>
      </c>
      <c r="AI332" s="39">
        <v>0</v>
      </c>
      <c r="AJ332" s="46"/>
      <c r="AK332" s="22"/>
      <c r="AL332" s="52">
        <f t="shared" si="58"/>
        <v>0</v>
      </c>
      <c r="AM332" s="52" t="e">
        <f t="shared" si="59"/>
        <v>#VALUE!</v>
      </c>
      <c r="AN332" s="52" t="e">
        <f t="shared" si="52"/>
        <v>#VALUE!</v>
      </c>
      <c r="AO332">
        <v>1.19</v>
      </c>
      <c r="AP332" s="39">
        <v>1.1898270110930107</v>
      </c>
      <c r="AQ332" s="52">
        <f t="shared" si="60"/>
        <v>1.7298890698924652E-4</v>
      </c>
    </row>
    <row r="333" spans="1:43" x14ac:dyDescent="0.25">
      <c r="A333" t="s">
        <v>5533</v>
      </c>
      <c r="B333" t="s">
        <v>2105</v>
      </c>
      <c r="D333">
        <v>1</v>
      </c>
      <c r="E333">
        <v>1</v>
      </c>
      <c r="F333">
        <v>2</v>
      </c>
      <c r="G333" s="13">
        <v>36404</v>
      </c>
      <c r="H333">
        <v>0.74</v>
      </c>
      <c r="I333" t="s">
        <v>5411</v>
      </c>
      <c r="J333" t="s">
        <v>5411</v>
      </c>
      <c r="K333" s="39">
        <v>0.73933400832489604</v>
      </c>
      <c r="L333" s="46"/>
      <c r="M333" s="22"/>
      <c r="N333" s="52">
        <f t="shared" si="53"/>
        <v>6.6599167510394963E-4</v>
      </c>
      <c r="O333" s="52" t="e">
        <f t="shared" si="54"/>
        <v>#VALUE!</v>
      </c>
      <c r="P333" s="52" t="e">
        <f t="shared" si="55"/>
        <v>#VALUE!</v>
      </c>
      <c r="Q333">
        <v>0</v>
      </c>
      <c r="R333" t="s">
        <v>5411</v>
      </c>
      <c r="S333" t="s">
        <v>5411</v>
      </c>
      <c r="T333" s="39">
        <v>0</v>
      </c>
      <c r="U333" s="46"/>
      <c r="V333" s="22"/>
      <c r="W333" s="52">
        <f t="shared" si="56"/>
        <v>0</v>
      </c>
      <c r="X333" s="52" t="e">
        <f t="shared" si="57"/>
        <v>#VALUE!</v>
      </c>
      <c r="Y333" s="52" t="e">
        <f t="shared" si="51"/>
        <v>#VALUE!</v>
      </c>
      <c r="Z333" t="s">
        <v>114</v>
      </c>
      <c r="AA333" t="s">
        <v>5411</v>
      </c>
      <c r="AB333" t="s">
        <v>5411</v>
      </c>
      <c r="AC333" s="80" t="s">
        <v>114</v>
      </c>
      <c r="AD333" s="61"/>
      <c r="AE333" s="22"/>
      <c r="AF333">
        <v>0</v>
      </c>
      <c r="AG333" t="s">
        <v>5411</v>
      </c>
      <c r="AH333" t="s">
        <v>5411</v>
      </c>
      <c r="AI333" s="39">
        <v>0</v>
      </c>
      <c r="AJ333" s="46"/>
      <c r="AK333" s="22"/>
      <c r="AL333" s="52">
        <f t="shared" si="58"/>
        <v>0</v>
      </c>
      <c r="AM333" s="52" t="e">
        <f t="shared" si="59"/>
        <v>#VALUE!</v>
      </c>
      <c r="AN333" s="52" t="e">
        <f t="shared" si="52"/>
        <v>#VALUE!</v>
      </c>
      <c r="AO333">
        <v>1.23</v>
      </c>
      <c r="AP333" s="39">
        <v>1.2268948138148275</v>
      </c>
      <c r="AQ333" s="52">
        <f t="shared" si="60"/>
        <v>3.105186185172526E-3</v>
      </c>
    </row>
    <row r="334" spans="1:43" x14ac:dyDescent="0.25">
      <c r="A334" t="s">
        <v>5533</v>
      </c>
      <c r="B334" t="s">
        <v>2106</v>
      </c>
      <c r="D334">
        <v>1</v>
      </c>
      <c r="E334">
        <v>1</v>
      </c>
      <c r="F334">
        <v>2</v>
      </c>
      <c r="G334" s="13">
        <v>36404</v>
      </c>
      <c r="H334">
        <v>1.98</v>
      </c>
      <c r="I334" t="s">
        <v>5411</v>
      </c>
      <c r="J334" t="s">
        <v>5411</v>
      </c>
      <c r="K334" s="39">
        <v>1.9785873141949393</v>
      </c>
      <c r="L334" s="46"/>
      <c r="M334" s="22"/>
      <c r="N334" s="52">
        <f t="shared" si="53"/>
        <v>1.4126858050607094E-3</v>
      </c>
      <c r="O334" s="52" t="e">
        <f t="shared" si="54"/>
        <v>#VALUE!</v>
      </c>
      <c r="P334" s="52" t="e">
        <f t="shared" si="55"/>
        <v>#VALUE!</v>
      </c>
      <c r="Q334">
        <v>1.73</v>
      </c>
      <c r="R334" t="s">
        <v>5411</v>
      </c>
      <c r="S334" t="s">
        <v>5411</v>
      </c>
      <c r="T334" s="39">
        <v>1.724922273913537</v>
      </c>
      <c r="U334" s="46"/>
      <c r="V334" s="22"/>
      <c r="W334" s="52">
        <f t="shared" si="56"/>
        <v>5.0777260864629525E-3</v>
      </c>
      <c r="X334" s="52" t="e">
        <f t="shared" si="57"/>
        <v>#VALUE!</v>
      </c>
      <c r="Y334" s="52" t="e">
        <f t="shared" si="51"/>
        <v>#VALUE!</v>
      </c>
      <c r="Z334" t="s">
        <v>114</v>
      </c>
      <c r="AA334" t="s">
        <v>5411</v>
      </c>
      <c r="AB334" t="s">
        <v>5411</v>
      </c>
      <c r="AC334" s="80" t="s">
        <v>114</v>
      </c>
      <c r="AD334" s="61"/>
      <c r="AE334" s="22"/>
      <c r="AF334">
        <v>10.6</v>
      </c>
      <c r="AG334" t="s">
        <v>5411</v>
      </c>
      <c r="AH334" t="s">
        <v>5411</v>
      </c>
      <c r="AI334" s="39">
        <v>10.603198683762622</v>
      </c>
      <c r="AJ334" s="46"/>
      <c r="AK334" s="22"/>
      <c r="AL334" s="52">
        <f t="shared" si="58"/>
        <v>-3.1986837626227782E-3</v>
      </c>
      <c r="AM334" s="52" t="e">
        <f t="shared" si="59"/>
        <v>#VALUE!</v>
      </c>
      <c r="AN334" s="52" t="e">
        <f t="shared" si="52"/>
        <v>#VALUE!</v>
      </c>
      <c r="AO334">
        <v>0.19</v>
      </c>
      <c r="AP334" s="39">
        <v>0.18940323007678053</v>
      </c>
      <c r="AQ334" s="52">
        <f t="shared" si="60"/>
        <v>5.9676992321947009E-4</v>
      </c>
    </row>
    <row r="335" spans="1:43" x14ac:dyDescent="0.25">
      <c r="A335" t="s">
        <v>5533</v>
      </c>
      <c r="B335" t="s">
        <v>2107</v>
      </c>
      <c r="D335">
        <v>1</v>
      </c>
      <c r="E335">
        <v>1</v>
      </c>
      <c r="F335">
        <v>2</v>
      </c>
      <c r="G335" s="13">
        <v>36404</v>
      </c>
      <c r="H335">
        <v>1.31</v>
      </c>
      <c r="I335" t="s">
        <v>5411</v>
      </c>
      <c r="J335" t="s">
        <v>5411</v>
      </c>
      <c r="K335" s="39">
        <v>1.3052094594594594</v>
      </c>
      <c r="L335" s="46"/>
      <c r="M335" s="22"/>
      <c r="N335" s="52">
        <f t="shared" si="53"/>
        <v>4.7905405405406221E-3</v>
      </c>
      <c r="O335" s="52" t="e">
        <f t="shared" si="54"/>
        <v>#VALUE!</v>
      </c>
      <c r="P335" s="52" t="e">
        <f t="shared" si="55"/>
        <v>#VALUE!</v>
      </c>
      <c r="Q335">
        <v>0.59</v>
      </c>
      <c r="R335" t="s">
        <v>5411</v>
      </c>
      <c r="S335" t="s">
        <v>5411</v>
      </c>
      <c r="T335" s="39">
        <v>0.593277027027027</v>
      </c>
      <c r="U335" s="46"/>
      <c r="V335" s="22"/>
      <c r="W335" s="52">
        <f t="shared" si="56"/>
        <v>-3.2770270270270352E-3</v>
      </c>
      <c r="X335" s="52" t="e">
        <f t="shared" si="57"/>
        <v>#VALUE!</v>
      </c>
      <c r="Y335" s="52" t="e">
        <f t="shared" si="51"/>
        <v>#VALUE!</v>
      </c>
      <c r="Z335" t="s">
        <v>114</v>
      </c>
      <c r="AA335" t="s">
        <v>5411</v>
      </c>
      <c r="AB335" t="s">
        <v>5411</v>
      </c>
      <c r="AC335" s="80" t="s">
        <v>114</v>
      </c>
      <c r="AD335" s="61"/>
      <c r="AE335" s="22"/>
      <c r="AF335">
        <v>11.24</v>
      </c>
      <c r="AG335" t="s">
        <v>5411</v>
      </c>
      <c r="AH335" t="s">
        <v>5411</v>
      </c>
      <c r="AI335" s="39">
        <v>11.242599662162162</v>
      </c>
      <c r="AJ335" s="46"/>
      <c r="AK335" s="22"/>
      <c r="AL335" s="52">
        <f t="shared" si="58"/>
        <v>-2.5996621621615645E-3</v>
      </c>
      <c r="AM335" s="52" t="e">
        <f t="shared" si="59"/>
        <v>#VALUE!</v>
      </c>
      <c r="AN335" s="52" t="e">
        <f t="shared" si="52"/>
        <v>#VALUE!</v>
      </c>
      <c r="AO335">
        <v>0.34</v>
      </c>
      <c r="AP335" s="39">
        <v>0.33816790540540537</v>
      </c>
      <c r="AQ335" s="52">
        <f t="shared" si="60"/>
        <v>1.8320945945946576E-3</v>
      </c>
    </row>
    <row r="336" spans="1:43" x14ac:dyDescent="0.25">
      <c r="A336" t="s">
        <v>5533</v>
      </c>
      <c r="B336" t="s">
        <v>2108</v>
      </c>
      <c r="D336">
        <v>1</v>
      </c>
      <c r="E336">
        <v>1</v>
      </c>
      <c r="F336">
        <v>2</v>
      </c>
      <c r="G336" s="13">
        <v>36404</v>
      </c>
      <c r="H336">
        <v>0</v>
      </c>
      <c r="I336" t="s">
        <v>5411</v>
      </c>
      <c r="J336" t="s">
        <v>5411</v>
      </c>
      <c r="K336" s="39">
        <v>0</v>
      </c>
      <c r="L336" s="46"/>
      <c r="M336" s="22"/>
      <c r="N336" s="52">
        <f t="shared" si="53"/>
        <v>0</v>
      </c>
      <c r="O336" s="52" t="e">
        <f t="shared" si="54"/>
        <v>#VALUE!</v>
      </c>
      <c r="P336" s="52" t="e">
        <f t="shared" si="55"/>
        <v>#VALUE!</v>
      </c>
      <c r="Q336">
        <v>0</v>
      </c>
      <c r="R336" t="s">
        <v>5411</v>
      </c>
      <c r="S336" t="s">
        <v>5411</v>
      </c>
      <c r="T336" s="39">
        <v>0</v>
      </c>
      <c r="U336" s="46"/>
      <c r="V336" s="22"/>
      <c r="W336" s="52">
        <f t="shared" si="56"/>
        <v>0</v>
      </c>
      <c r="X336" s="52" t="e">
        <f t="shared" si="57"/>
        <v>#VALUE!</v>
      </c>
      <c r="Y336" s="52" t="e">
        <f t="shared" si="51"/>
        <v>#VALUE!</v>
      </c>
      <c r="Z336" t="s">
        <v>114</v>
      </c>
      <c r="AA336" t="s">
        <v>5411</v>
      </c>
      <c r="AB336" t="s">
        <v>5411</v>
      </c>
      <c r="AC336" s="80" t="s">
        <v>114</v>
      </c>
      <c r="AD336" s="61"/>
      <c r="AE336" s="22"/>
      <c r="AF336">
        <v>0</v>
      </c>
      <c r="AG336" t="s">
        <v>5411</v>
      </c>
      <c r="AH336" t="s">
        <v>5411</v>
      </c>
      <c r="AI336" s="39">
        <v>0</v>
      </c>
      <c r="AJ336" s="46"/>
      <c r="AK336" s="22"/>
      <c r="AL336" s="52">
        <f t="shared" si="58"/>
        <v>0</v>
      </c>
      <c r="AM336" s="52" t="e">
        <f t="shared" si="59"/>
        <v>#VALUE!</v>
      </c>
      <c r="AN336" s="52" t="e">
        <f t="shared" si="52"/>
        <v>#VALUE!</v>
      </c>
      <c r="AO336">
        <v>0.18</v>
      </c>
      <c r="AP336" s="39">
        <v>0.17650735237508661</v>
      </c>
      <c r="AQ336" s="52">
        <f t="shared" si="60"/>
        <v>3.4926476249133864E-3</v>
      </c>
    </row>
    <row r="337" spans="1:43" x14ac:dyDescent="0.25">
      <c r="A337" t="s">
        <v>5533</v>
      </c>
      <c r="B337" t="s">
        <v>2109</v>
      </c>
      <c r="D337">
        <v>1</v>
      </c>
      <c r="E337">
        <v>1</v>
      </c>
      <c r="F337">
        <v>2</v>
      </c>
      <c r="G337" s="13">
        <v>36404</v>
      </c>
      <c r="H337">
        <v>0</v>
      </c>
      <c r="I337" t="s">
        <v>5411</v>
      </c>
      <c r="J337" t="s">
        <v>5411</v>
      </c>
      <c r="K337" s="39">
        <v>0</v>
      </c>
      <c r="L337" s="46"/>
      <c r="M337" s="22"/>
      <c r="N337" s="52">
        <f t="shared" si="53"/>
        <v>0</v>
      </c>
      <c r="O337" s="52" t="e">
        <f t="shared" si="54"/>
        <v>#VALUE!</v>
      </c>
      <c r="P337" s="52" t="e">
        <f t="shared" si="55"/>
        <v>#VALUE!</v>
      </c>
      <c r="Q337">
        <v>0</v>
      </c>
      <c r="R337" t="s">
        <v>5411</v>
      </c>
      <c r="S337" t="s">
        <v>5411</v>
      </c>
      <c r="T337" s="39">
        <v>0</v>
      </c>
      <c r="U337" s="46"/>
      <c r="V337" s="22"/>
      <c r="W337" s="52">
        <f t="shared" si="56"/>
        <v>0</v>
      </c>
      <c r="X337" s="52" t="e">
        <f t="shared" si="57"/>
        <v>#VALUE!</v>
      </c>
      <c r="Y337" s="52" t="e">
        <f t="shared" si="51"/>
        <v>#VALUE!</v>
      </c>
      <c r="Z337" t="s">
        <v>114</v>
      </c>
      <c r="AA337" t="s">
        <v>5411</v>
      </c>
      <c r="AB337" t="s">
        <v>5411</v>
      </c>
      <c r="AC337" s="80" t="s">
        <v>114</v>
      </c>
      <c r="AD337" s="61"/>
      <c r="AE337" s="22"/>
      <c r="AF337">
        <v>0</v>
      </c>
      <c r="AG337" t="s">
        <v>5411</v>
      </c>
      <c r="AH337" t="s">
        <v>5411</v>
      </c>
      <c r="AI337" s="39">
        <v>0</v>
      </c>
      <c r="AJ337" s="46"/>
      <c r="AK337" s="22"/>
      <c r="AL337" s="52">
        <f t="shared" si="58"/>
        <v>0</v>
      </c>
      <c r="AM337" s="52" t="e">
        <f t="shared" si="59"/>
        <v>#VALUE!</v>
      </c>
      <c r="AN337" s="52" t="e">
        <f t="shared" si="52"/>
        <v>#VALUE!</v>
      </c>
      <c r="AO337">
        <v>0.3</v>
      </c>
      <c r="AP337" s="39">
        <v>0.29943394692097286</v>
      </c>
      <c r="AQ337" s="52">
        <f t="shared" si="60"/>
        <v>5.6605307902712898E-4</v>
      </c>
    </row>
    <row r="338" spans="1:43" x14ac:dyDescent="0.25">
      <c r="A338" t="s">
        <v>5533</v>
      </c>
      <c r="B338" t="s">
        <v>2110</v>
      </c>
      <c r="D338">
        <v>1</v>
      </c>
      <c r="E338">
        <v>1</v>
      </c>
      <c r="F338">
        <v>2</v>
      </c>
      <c r="G338" s="13">
        <v>36404</v>
      </c>
      <c r="H338">
        <v>0.04</v>
      </c>
      <c r="I338" t="s">
        <v>5411</v>
      </c>
      <c r="J338" t="s">
        <v>5411</v>
      </c>
      <c r="K338" s="39">
        <v>4.220306624240671E-2</v>
      </c>
      <c r="L338" s="46"/>
      <c r="M338" s="22"/>
      <c r="N338" s="52">
        <f t="shared" si="53"/>
        <v>-2.2030662424067093E-3</v>
      </c>
      <c r="O338" s="52" t="e">
        <f t="shared" si="54"/>
        <v>#VALUE!</v>
      </c>
      <c r="P338" s="52" t="e">
        <f t="shared" si="55"/>
        <v>#VALUE!</v>
      </c>
      <c r="Q338">
        <v>0</v>
      </c>
      <c r="R338" t="s">
        <v>5411</v>
      </c>
      <c r="S338" t="s">
        <v>5411</v>
      </c>
      <c r="T338" s="39">
        <v>0</v>
      </c>
      <c r="U338" s="46"/>
      <c r="V338" s="22"/>
      <c r="W338" s="52">
        <f t="shared" si="56"/>
        <v>0</v>
      </c>
      <c r="X338" s="52" t="e">
        <f t="shared" si="57"/>
        <v>#VALUE!</v>
      </c>
      <c r="Y338" s="52" t="e">
        <f t="shared" si="51"/>
        <v>#VALUE!</v>
      </c>
      <c r="Z338" t="s">
        <v>114</v>
      </c>
      <c r="AA338" t="s">
        <v>5411</v>
      </c>
      <c r="AB338" t="s">
        <v>5411</v>
      </c>
      <c r="AC338" s="80" t="s">
        <v>114</v>
      </c>
      <c r="AD338" s="61"/>
      <c r="AE338" s="22"/>
      <c r="AF338">
        <v>0</v>
      </c>
      <c r="AG338" t="s">
        <v>5411</v>
      </c>
      <c r="AH338" t="s">
        <v>5411</v>
      </c>
      <c r="AI338" s="39">
        <v>0</v>
      </c>
      <c r="AJ338" s="46"/>
      <c r="AK338" s="22"/>
      <c r="AL338" s="52">
        <f t="shared" si="58"/>
        <v>0</v>
      </c>
      <c r="AM338" s="52" t="e">
        <f t="shared" si="59"/>
        <v>#VALUE!</v>
      </c>
      <c r="AN338" s="52" t="e">
        <f t="shared" si="52"/>
        <v>#VALUE!</v>
      </c>
      <c r="AO338">
        <v>0.03</v>
      </c>
      <c r="AP338" s="39">
        <v>2.6376916401504191E-2</v>
      </c>
      <c r="AQ338" s="52">
        <f t="shared" si="60"/>
        <v>3.6230835984958076E-3</v>
      </c>
    </row>
    <row r="339" spans="1:43" x14ac:dyDescent="0.25">
      <c r="A339" t="s">
        <v>5533</v>
      </c>
      <c r="B339" t="s">
        <v>2111</v>
      </c>
      <c r="D339">
        <v>1</v>
      </c>
      <c r="E339">
        <v>1</v>
      </c>
      <c r="F339">
        <v>2</v>
      </c>
      <c r="G339" s="13">
        <v>36404</v>
      </c>
      <c r="H339">
        <v>5.34</v>
      </c>
      <c r="I339" t="s">
        <v>5411</v>
      </c>
      <c r="J339" t="s">
        <v>5411</v>
      </c>
      <c r="K339" s="39">
        <v>5.3435383411580597</v>
      </c>
      <c r="L339" s="46"/>
      <c r="M339" s="22"/>
      <c r="N339" s="52">
        <f t="shared" si="53"/>
        <v>-3.5383411580598434E-3</v>
      </c>
      <c r="O339" s="52" t="e">
        <f t="shared" si="54"/>
        <v>#VALUE!</v>
      </c>
      <c r="P339" s="52" t="e">
        <f t="shared" si="55"/>
        <v>#VALUE!</v>
      </c>
      <c r="Q339">
        <v>0</v>
      </c>
      <c r="R339" t="s">
        <v>5411</v>
      </c>
      <c r="S339" t="s">
        <v>5411</v>
      </c>
      <c r="T339" s="39">
        <v>0</v>
      </c>
      <c r="U339" s="46"/>
      <c r="V339" s="22"/>
      <c r="W339" s="52">
        <f t="shared" si="56"/>
        <v>0</v>
      </c>
      <c r="X339" s="52" t="e">
        <f t="shared" si="57"/>
        <v>#VALUE!</v>
      </c>
      <c r="Y339" s="52" t="e">
        <f t="shared" si="51"/>
        <v>#VALUE!</v>
      </c>
      <c r="Z339" t="s">
        <v>114</v>
      </c>
      <c r="AA339" t="s">
        <v>5411</v>
      </c>
      <c r="AB339" t="s">
        <v>5411</v>
      </c>
      <c r="AC339" s="80" t="s">
        <v>114</v>
      </c>
      <c r="AD339" s="61"/>
      <c r="AE339" s="22"/>
      <c r="AF339">
        <v>0</v>
      </c>
      <c r="AG339" t="s">
        <v>5411</v>
      </c>
      <c r="AH339" t="s">
        <v>5411</v>
      </c>
      <c r="AI339" s="39">
        <v>0</v>
      </c>
      <c r="AJ339" s="46"/>
      <c r="AK339" s="22"/>
      <c r="AL339" s="52">
        <f t="shared" si="58"/>
        <v>0</v>
      </c>
      <c r="AM339" s="52" t="e">
        <f t="shared" si="59"/>
        <v>#VALUE!</v>
      </c>
      <c r="AN339" s="52" t="e">
        <f t="shared" si="52"/>
        <v>#VALUE!</v>
      </c>
      <c r="AO339">
        <v>0.43</v>
      </c>
      <c r="AP339" s="39">
        <v>0.43443401147626504</v>
      </c>
      <c r="AQ339" s="52">
        <f t="shared" si="60"/>
        <v>-4.4340114762650429E-3</v>
      </c>
    </row>
    <row r="340" spans="1:43" x14ac:dyDescent="0.25">
      <c r="A340" t="s">
        <v>5533</v>
      </c>
      <c r="B340" t="s">
        <v>2112</v>
      </c>
      <c r="D340">
        <v>1</v>
      </c>
      <c r="E340">
        <v>1</v>
      </c>
      <c r="F340">
        <v>2</v>
      </c>
      <c r="G340" s="13">
        <v>36404</v>
      </c>
      <c r="H340">
        <v>0.87</v>
      </c>
      <c r="I340" t="s">
        <v>5411</v>
      </c>
      <c r="J340" t="s">
        <v>5411</v>
      </c>
      <c r="K340" s="39">
        <v>0.87294584151517074</v>
      </c>
      <c r="L340" s="46"/>
      <c r="M340" s="22"/>
      <c r="N340" s="52">
        <f t="shared" si="53"/>
        <v>-2.945841515170744E-3</v>
      </c>
      <c r="O340" s="52" t="e">
        <f t="shared" si="54"/>
        <v>#VALUE!</v>
      </c>
      <c r="P340" s="52" t="e">
        <f t="shared" si="55"/>
        <v>#VALUE!</v>
      </c>
      <c r="Q340">
        <v>0</v>
      </c>
      <c r="R340" t="s">
        <v>5411</v>
      </c>
      <c r="S340" t="s">
        <v>5411</v>
      </c>
      <c r="T340" s="39">
        <v>0</v>
      </c>
      <c r="U340" s="46"/>
      <c r="V340" s="22"/>
      <c r="W340" s="52">
        <f t="shared" si="56"/>
        <v>0</v>
      </c>
      <c r="X340" s="52" t="e">
        <f t="shared" si="57"/>
        <v>#VALUE!</v>
      </c>
      <c r="Y340" s="52" t="e">
        <f t="shared" si="51"/>
        <v>#VALUE!</v>
      </c>
      <c r="Z340" t="s">
        <v>114</v>
      </c>
      <c r="AA340" t="s">
        <v>5411</v>
      </c>
      <c r="AB340" t="s">
        <v>5411</v>
      </c>
      <c r="AC340" s="80" t="s">
        <v>114</v>
      </c>
      <c r="AD340" s="61"/>
      <c r="AE340" s="22"/>
      <c r="AF340">
        <v>0</v>
      </c>
      <c r="AG340" t="s">
        <v>5411</v>
      </c>
      <c r="AH340" t="s">
        <v>5411</v>
      </c>
      <c r="AI340" s="39">
        <v>0</v>
      </c>
      <c r="AJ340" s="46"/>
      <c r="AK340" s="22"/>
      <c r="AL340" s="52">
        <f t="shared" si="58"/>
        <v>0</v>
      </c>
      <c r="AM340" s="52" t="e">
        <f t="shared" si="59"/>
        <v>#VALUE!</v>
      </c>
      <c r="AN340" s="52" t="e">
        <f t="shared" si="52"/>
        <v>#VALUE!</v>
      </c>
      <c r="AO340">
        <v>3.13</v>
      </c>
      <c r="AP340" s="39">
        <v>3.1295820611895868</v>
      </c>
      <c r="AQ340" s="52">
        <f t="shared" si="60"/>
        <v>4.1793881041307657E-4</v>
      </c>
    </row>
    <row r="341" spans="1:43" x14ac:dyDescent="0.25">
      <c r="A341" t="s">
        <v>5533</v>
      </c>
      <c r="B341" t="s">
        <v>2113</v>
      </c>
      <c r="D341">
        <v>1</v>
      </c>
      <c r="E341">
        <v>1</v>
      </c>
      <c r="F341">
        <v>2</v>
      </c>
      <c r="G341" s="13">
        <v>36404</v>
      </c>
      <c r="H341">
        <v>1.03</v>
      </c>
      <c r="I341" t="s">
        <v>5411</v>
      </c>
      <c r="J341" t="s">
        <v>5411</v>
      </c>
      <c r="K341" s="39">
        <v>1.0285847697008128</v>
      </c>
      <c r="L341" s="46"/>
      <c r="M341" s="22"/>
      <c r="N341" s="52">
        <f t="shared" si="53"/>
        <v>1.4152302991872201E-3</v>
      </c>
      <c r="O341" s="52" t="e">
        <f t="shared" si="54"/>
        <v>#VALUE!</v>
      </c>
      <c r="P341" s="52" t="e">
        <f t="shared" si="55"/>
        <v>#VALUE!</v>
      </c>
      <c r="Q341">
        <v>1.1299999999999999</v>
      </c>
      <c r="R341" t="s">
        <v>5411</v>
      </c>
      <c r="S341" t="s">
        <v>5411</v>
      </c>
      <c r="T341" s="39">
        <v>1.1335423992621203</v>
      </c>
      <c r="U341" s="46"/>
      <c r="V341" s="22"/>
      <c r="W341" s="52">
        <f t="shared" si="56"/>
        <v>-3.5423992621204103E-3</v>
      </c>
      <c r="X341" s="52" t="e">
        <f t="shared" si="57"/>
        <v>#VALUE!</v>
      </c>
      <c r="Y341" s="52" t="e">
        <f t="shared" si="51"/>
        <v>#VALUE!</v>
      </c>
      <c r="Z341" t="s">
        <v>114</v>
      </c>
      <c r="AA341" t="s">
        <v>5411</v>
      </c>
      <c r="AB341" t="s">
        <v>5411</v>
      </c>
      <c r="AC341" s="80" t="s">
        <v>114</v>
      </c>
      <c r="AD341" s="61"/>
      <c r="AE341" s="22"/>
      <c r="AF341">
        <v>2.25</v>
      </c>
      <c r="AG341" t="s">
        <v>5411</v>
      </c>
      <c r="AH341" t="s">
        <v>5411</v>
      </c>
      <c r="AI341" s="39">
        <v>2.2460932726119793</v>
      </c>
      <c r="AJ341" s="46"/>
      <c r="AK341" s="22"/>
      <c r="AL341" s="52">
        <f t="shared" si="58"/>
        <v>3.9067273880206699E-3</v>
      </c>
      <c r="AM341" s="52" t="e">
        <f t="shared" si="59"/>
        <v>#VALUE!</v>
      </c>
      <c r="AN341" s="52" t="e">
        <f t="shared" si="52"/>
        <v>#VALUE!</v>
      </c>
      <c r="AO341">
        <v>3.28</v>
      </c>
      <c r="AP341" s="39">
        <v>3.2830746526776964</v>
      </c>
      <c r="AQ341" s="52">
        <f t="shared" si="60"/>
        <v>-3.0746526776965766E-3</v>
      </c>
    </row>
    <row r="342" spans="1:43" x14ac:dyDescent="0.25">
      <c r="A342" t="s">
        <v>5533</v>
      </c>
      <c r="B342" t="s">
        <v>2114</v>
      </c>
      <c r="D342">
        <v>1</v>
      </c>
      <c r="E342">
        <v>1</v>
      </c>
      <c r="F342">
        <v>2</v>
      </c>
      <c r="G342" s="13">
        <v>36404</v>
      </c>
      <c r="H342">
        <v>1.18</v>
      </c>
      <c r="I342" t="s">
        <v>5411</v>
      </c>
      <c r="J342" t="s">
        <v>5411</v>
      </c>
      <c r="K342" s="39">
        <v>1.1824256697085662</v>
      </c>
      <c r="L342" s="46"/>
      <c r="M342" s="22"/>
      <c r="N342" s="52">
        <f t="shared" si="53"/>
        <v>-2.4256697085662804E-3</v>
      </c>
      <c r="O342" s="52" t="e">
        <f t="shared" si="54"/>
        <v>#VALUE!</v>
      </c>
      <c r="P342" s="52" t="e">
        <f t="shared" si="55"/>
        <v>#VALUE!</v>
      </c>
      <c r="Q342">
        <v>3.06</v>
      </c>
      <c r="R342" t="s">
        <v>5411</v>
      </c>
      <c r="S342" t="s">
        <v>5411</v>
      </c>
      <c r="T342" s="39">
        <v>3.0624824845451868</v>
      </c>
      <c r="U342" s="46"/>
      <c r="V342" s="22"/>
      <c r="W342" s="52">
        <f t="shared" si="56"/>
        <v>-2.4824845451867361E-3</v>
      </c>
      <c r="X342" s="52" t="e">
        <f t="shared" si="57"/>
        <v>#VALUE!</v>
      </c>
      <c r="Y342" s="52" t="e">
        <f t="shared" si="51"/>
        <v>#VALUE!</v>
      </c>
      <c r="Z342" t="s">
        <v>114</v>
      </c>
      <c r="AA342" t="s">
        <v>5411</v>
      </c>
      <c r="AB342" t="s">
        <v>5411</v>
      </c>
      <c r="AC342" s="80" t="s">
        <v>114</v>
      </c>
      <c r="AD342" s="61"/>
      <c r="AE342" s="22"/>
      <c r="AF342">
        <v>0</v>
      </c>
      <c r="AG342" t="s">
        <v>5411</v>
      </c>
      <c r="AH342" t="s">
        <v>5411</v>
      </c>
      <c r="AI342" s="39">
        <v>0</v>
      </c>
      <c r="AJ342" s="46"/>
      <c r="AK342" s="22"/>
      <c r="AL342" s="52">
        <f t="shared" si="58"/>
        <v>0</v>
      </c>
      <c r="AM342" s="52" t="e">
        <f t="shared" si="59"/>
        <v>#VALUE!</v>
      </c>
      <c r="AN342" s="52" t="e">
        <f t="shared" si="52"/>
        <v>#VALUE!</v>
      </c>
      <c r="AO342">
        <v>0.63</v>
      </c>
      <c r="AP342" s="39">
        <v>0.6306270238445687</v>
      </c>
      <c r="AQ342" s="52">
        <f t="shared" si="60"/>
        <v>-6.2702384456869709E-4</v>
      </c>
    </row>
    <row r="343" spans="1:43" x14ac:dyDescent="0.25">
      <c r="A343" t="s">
        <v>5533</v>
      </c>
      <c r="B343" t="s">
        <v>2115</v>
      </c>
      <c r="D343">
        <v>1</v>
      </c>
      <c r="E343">
        <v>1</v>
      </c>
      <c r="F343">
        <v>2</v>
      </c>
      <c r="G343" s="13">
        <v>36404</v>
      </c>
      <c r="H343">
        <v>4.42</v>
      </c>
      <c r="I343" t="s">
        <v>5411</v>
      </c>
      <c r="J343" t="s">
        <v>5411</v>
      </c>
      <c r="K343" s="39">
        <v>4.420832473340214</v>
      </c>
      <c r="L343" s="46"/>
      <c r="M343" s="22"/>
      <c r="N343" s="52">
        <f t="shared" si="53"/>
        <v>-8.3247334021407937E-4</v>
      </c>
      <c r="O343" s="52" t="e">
        <f t="shared" si="54"/>
        <v>#VALUE!</v>
      </c>
      <c r="P343" s="52" t="e">
        <f t="shared" si="55"/>
        <v>#VALUE!</v>
      </c>
      <c r="Q343">
        <v>3.07</v>
      </c>
      <c r="R343" t="s">
        <v>5411</v>
      </c>
      <c r="S343" t="s">
        <v>5411</v>
      </c>
      <c r="T343" s="39">
        <v>3.0660612315101483</v>
      </c>
      <c r="U343" s="46"/>
      <c r="V343" s="22"/>
      <c r="W343" s="52">
        <f t="shared" si="56"/>
        <v>3.9387684898515296E-3</v>
      </c>
      <c r="X343" s="52" t="e">
        <f t="shared" si="57"/>
        <v>#VALUE!</v>
      </c>
      <c r="Y343" s="52" t="e">
        <f t="shared" si="51"/>
        <v>#VALUE!</v>
      </c>
      <c r="Z343" t="s">
        <v>114</v>
      </c>
      <c r="AA343" t="s">
        <v>5411</v>
      </c>
      <c r="AB343" t="s">
        <v>5411</v>
      </c>
      <c r="AC343" s="80" t="s">
        <v>114</v>
      </c>
      <c r="AD343" s="61"/>
      <c r="AE343" s="22"/>
      <c r="AF343">
        <v>32.44</v>
      </c>
      <c r="AG343" t="s">
        <v>5411</v>
      </c>
      <c r="AH343" t="s">
        <v>5411</v>
      </c>
      <c r="AI343" s="39">
        <v>32.443206054351563</v>
      </c>
      <c r="AJ343" s="46"/>
      <c r="AK343" s="22"/>
      <c r="AL343" s="52">
        <f t="shared" si="58"/>
        <v>-3.2060543515655127E-3</v>
      </c>
      <c r="AM343" s="52" t="e">
        <f t="shared" si="59"/>
        <v>#VALUE!</v>
      </c>
      <c r="AN343" s="52" t="e">
        <f t="shared" si="52"/>
        <v>#VALUE!</v>
      </c>
      <c r="AO343">
        <v>0.97</v>
      </c>
      <c r="AP343" s="39">
        <v>0.96973099415204689</v>
      </c>
      <c r="AQ343" s="52">
        <f t="shared" si="60"/>
        <v>2.6900584795308546E-4</v>
      </c>
    </row>
    <row r="344" spans="1:43" x14ac:dyDescent="0.25">
      <c r="A344" t="s">
        <v>5533</v>
      </c>
      <c r="B344" t="s">
        <v>2116</v>
      </c>
      <c r="D344">
        <v>1</v>
      </c>
      <c r="E344">
        <v>1</v>
      </c>
      <c r="F344">
        <v>2</v>
      </c>
      <c r="G344" s="13">
        <v>36404</v>
      </c>
      <c r="H344">
        <v>0.27</v>
      </c>
      <c r="I344" t="s">
        <v>5411</v>
      </c>
      <c r="J344" t="s">
        <v>5411</v>
      </c>
      <c r="K344" s="39">
        <v>0.26850432323232321</v>
      </c>
      <c r="L344" s="46"/>
      <c r="M344" s="22"/>
      <c r="N344" s="52">
        <f t="shared" si="53"/>
        <v>1.4956767676768123E-3</v>
      </c>
      <c r="O344" s="52" t="e">
        <f t="shared" si="54"/>
        <v>#VALUE!</v>
      </c>
      <c r="P344" s="52" t="e">
        <f t="shared" si="55"/>
        <v>#VALUE!</v>
      </c>
      <c r="Q344">
        <v>0</v>
      </c>
      <c r="R344" t="s">
        <v>5411</v>
      </c>
      <c r="S344" t="s">
        <v>5411</v>
      </c>
      <c r="T344" s="39">
        <v>0</v>
      </c>
      <c r="U344" s="46"/>
      <c r="V344" s="22"/>
      <c r="W344" s="52">
        <f t="shared" si="56"/>
        <v>0</v>
      </c>
      <c r="X344" s="52" t="e">
        <f t="shared" si="57"/>
        <v>#VALUE!</v>
      </c>
      <c r="Y344" s="52" t="e">
        <f t="shared" si="51"/>
        <v>#VALUE!</v>
      </c>
      <c r="Z344" t="s">
        <v>114</v>
      </c>
      <c r="AA344" t="s">
        <v>5411</v>
      </c>
      <c r="AB344" t="s">
        <v>5411</v>
      </c>
      <c r="AC344" s="80" t="s">
        <v>114</v>
      </c>
      <c r="AD344" s="61"/>
      <c r="AE344" s="22"/>
      <c r="AF344">
        <v>0</v>
      </c>
      <c r="AG344" t="s">
        <v>5411</v>
      </c>
      <c r="AH344" t="s">
        <v>5411</v>
      </c>
      <c r="AI344" s="39">
        <v>0</v>
      </c>
      <c r="AJ344" s="46"/>
      <c r="AK344" s="22"/>
      <c r="AL344" s="52">
        <f t="shared" si="58"/>
        <v>0</v>
      </c>
      <c r="AM344" s="52" t="e">
        <f t="shared" si="59"/>
        <v>#VALUE!</v>
      </c>
      <c r="AN344" s="52" t="e">
        <f t="shared" si="52"/>
        <v>#VALUE!</v>
      </c>
      <c r="AO344">
        <v>0.17</v>
      </c>
      <c r="AP344" s="39">
        <v>0.17287264646464648</v>
      </c>
      <c r="AQ344" s="52">
        <f t="shared" si="60"/>
        <v>-2.8726464646464667E-3</v>
      </c>
    </row>
    <row r="345" spans="1:43" x14ac:dyDescent="0.25">
      <c r="A345" t="s">
        <v>5533</v>
      </c>
      <c r="B345" t="s">
        <v>2117</v>
      </c>
      <c r="D345">
        <v>1</v>
      </c>
      <c r="E345">
        <v>1</v>
      </c>
      <c r="F345">
        <v>2</v>
      </c>
      <c r="G345" s="13">
        <v>36404</v>
      </c>
      <c r="H345">
        <v>0</v>
      </c>
      <c r="I345" t="s">
        <v>5411</v>
      </c>
      <c r="J345" t="s">
        <v>5411</v>
      </c>
      <c r="K345" s="39">
        <v>0</v>
      </c>
      <c r="L345" s="46"/>
      <c r="M345" s="22"/>
      <c r="N345" s="52">
        <f t="shared" si="53"/>
        <v>0</v>
      </c>
      <c r="O345" s="52" t="e">
        <f t="shared" si="54"/>
        <v>#VALUE!</v>
      </c>
      <c r="P345" s="52" t="e">
        <f t="shared" si="55"/>
        <v>#VALUE!</v>
      </c>
      <c r="Q345">
        <v>0</v>
      </c>
      <c r="R345" t="s">
        <v>5411</v>
      </c>
      <c r="S345" t="s">
        <v>5411</v>
      </c>
      <c r="T345" s="39">
        <v>0</v>
      </c>
      <c r="U345" s="46"/>
      <c r="V345" s="22"/>
      <c r="W345" s="52">
        <f t="shared" si="56"/>
        <v>0</v>
      </c>
      <c r="X345" s="52" t="e">
        <f t="shared" si="57"/>
        <v>#VALUE!</v>
      </c>
      <c r="Y345" s="52" t="e">
        <f t="shared" si="51"/>
        <v>#VALUE!</v>
      </c>
      <c r="Z345" t="s">
        <v>114</v>
      </c>
      <c r="AA345" t="s">
        <v>5411</v>
      </c>
      <c r="AB345" t="s">
        <v>5411</v>
      </c>
      <c r="AC345" s="80" t="s">
        <v>114</v>
      </c>
      <c r="AD345" s="61"/>
      <c r="AE345" s="22"/>
      <c r="AF345">
        <v>0</v>
      </c>
      <c r="AG345" t="s">
        <v>5411</v>
      </c>
      <c r="AH345" t="s">
        <v>5411</v>
      </c>
      <c r="AI345" s="39">
        <v>0</v>
      </c>
      <c r="AJ345" s="46"/>
      <c r="AK345" s="22"/>
      <c r="AL345" s="52">
        <f t="shared" si="58"/>
        <v>0</v>
      </c>
      <c r="AM345" s="52" t="e">
        <f t="shared" si="59"/>
        <v>#VALUE!</v>
      </c>
      <c r="AN345" s="52" t="e">
        <f t="shared" si="52"/>
        <v>#VALUE!</v>
      </c>
      <c r="AO345">
        <v>0.33</v>
      </c>
      <c r="AP345" s="39">
        <v>0.32451507498640136</v>
      </c>
      <c r="AQ345" s="52">
        <f t="shared" si="60"/>
        <v>5.4849250135986516E-3</v>
      </c>
    </row>
    <row r="346" spans="1:43" x14ac:dyDescent="0.25">
      <c r="A346" t="s">
        <v>5533</v>
      </c>
      <c r="B346" t="s">
        <v>2118</v>
      </c>
      <c r="D346">
        <v>1</v>
      </c>
      <c r="E346">
        <v>1</v>
      </c>
      <c r="F346">
        <v>2</v>
      </c>
      <c r="G346" s="13">
        <v>36404</v>
      </c>
      <c r="H346">
        <v>1.6</v>
      </c>
      <c r="I346" t="s">
        <v>5411</v>
      </c>
      <c r="J346" t="s">
        <v>5411</v>
      </c>
      <c r="K346" s="39">
        <v>1.5987673485496285</v>
      </c>
      <c r="L346" s="46"/>
      <c r="M346" s="22"/>
      <c r="N346" s="52">
        <f t="shared" si="53"/>
        <v>1.2326514503715469E-3</v>
      </c>
      <c r="O346" s="52" t="e">
        <f t="shared" si="54"/>
        <v>#VALUE!</v>
      </c>
      <c r="P346" s="52" t="e">
        <f t="shared" si="55"/>
        <v>#VALUE!</v>
      </c>
      <c r="Q346">
        <v>0.48</v>
      </c>
      <c r="R346" t="s">
        <v>5411</v>
      </c>
      <c r="S346" t="s">
        <v>5411</v>
      </c>
      <c r="T346" s="39">
        <v>0.47779254094586598</v>
      </c>
      <c r="U346" s="46"/>
      <c r="V346" s="22"/>
      <c r="W346" s="52">
        <f t="shared" si="56"/>
        <v>2.2074590541339978E-3</v>
      </c>
      <c r="X346" s="52" t="e">
        <f t="shared" si="57"/>
        <v>#VALUE!</v>
      </c>
      <c r="Y346" s="52" t="e">
        <f t="shared" si="51"/>
        <v>#VALUE!</v>
      </c>
      <c r="Z346" t="s">
        <v>114</v>
      </c>
      <c r="AA346" t="s">
        <v>5411</v>
      </c>
      <c r="AB346" t="s">
        <v>5411</v>
      </c>
      <c r="AC346" s="80" t="s">
        <v>114</v>
      </c>
      <c r="AD346" s="61"/>
      <c r="AE346" s="22"/>
      <c r="AF346">
        <v>0</v>
      </c>
      <c r="AG346" t="s">
        <v>5411</v>
      </c>
      <c r="AH346" t="s">
        <v>5411</v>
      </c>
      <c r="AI346" s="39">
        <v>0</v>
      </c>
      <c r="AJ346" s="46"/>
      <c r="AK346" s="22"/>
      <c r="AL346" s="52">
        <f t="shared" si="58"/>
        <v>0</v>
      </c>
      <c r="AM346" s="52" t="e">
        <f t="shared" si="59"/>
        <v>#VALUE!</v>
      </c>
      <c r="AN346" s="52" t="e">
        <f t="shared" si="52"/>
        <v>#VALUE!</v>
      </c>
      <c r="AO346">
        <v>0.27</v>
      </c>
      <c r="AP346" s="39">
        <v>0.27013655199631653</v>
      </c>
      <c r="AQ346" s="52">
        <f t="shared" si="60"/>
        <v>-1.3655199631651405E-4</v>
      </c>
    </row>
    <row r="347" spans="1:43" x14ac:dyDescent="0.25">
      <c r="A347" t="s">
        <v>5533</v>
      </c>
      <c r="B347" t="s">
        <v>2119</v>
      </c>
      <c r="D347">
        <v>1</v>
      </c>
      <c r="E347">
        <v>1</v>
      </c>
      <c r="F347">
        <v>2</v>
      </c>
      <c r="G347" s="13">
        <v>36404</v>
      </c>
      <c r="H347">
        <v>1.21</v>
      </c>
      <c r="I347" t="s">
        <v>5411</v>
      </c>
      <c r="J347" t="s">
        <v>5411</v>
      </c>
      <c r="K347" s="39">
        <v>1.2134034560480842</v>
      </c>
      <c r="L347" s="46"/>
      <c r="M347" s="22"/>
      <c r="N347" s="52">
        <f t="shared" si="53"/>
        <v>-3.4034560480842302E-3</v>
      </c>
      <c r="O347" s="52" t="e">
        <f t="shared" si="54"/>
        <v>#VALUE!</v>
      </c>
      <c r="P347" s="52" t="e">
        <f t="shared" si="55"/>
        <v>#VALUE!</v>
      </c>
      <c r="Q347">
        <v>0</v>
      </c>
      <c r="R347" t="s">
        <v>5411</v>
      </c>
      <c r="S347" t="s">
        <v>5411</v>
      </c>
      <c r="T347" s="39">
        <v>0</v>
      </c>
      <c r="U347" s="46"/>
      <c r="V347" s="22"/>
      <c r="W347" s="52">
        <f t="shared" si="56"/>
        <v>0</v>
      </c>
      <c r="X347" s="52" t="e">
        <f t="shared" si="57"/>
        <v>#VALUE!</v>
      </c>
      <c r="Y347" s="52" t="e">
        <f t="shared" si="51"/>
        <v>#VALUE!</v>
      </c>
      <c r="Z347" t="s">
        <v>114</v>
      </c>
      <c r="AA347" t="s">
        <v>5411</v>
      </c>
      <c r="AB347" t="s">
        <v>5411</v>
      </c>
      <c r="AC347" s="80" t="s">
        <v>114</v>
      </c>
      <c r="AD347" s="61"/>
      <c r="AE347" s="22"/>
      <c r="AF347">
        <v>8.49</v>
      </c>
      <c r="AG347" t="s">
        <v>5411</v>
      </c>
      <c r="AH347" t="s">
        <v>5411</v>
      </c>
      <c r="AI347" s="39">
        <v>8.4938241923365894</v>
      </c>
      <c r="AJ347" s="46"/>
      <c r="AK347" s="22"/>
      <c r="AL347" s="52">
        <f t="shared" si="58"/>
        <v>-3.8241923365891495E-3</v>
      </c>
      <c r="AM347" s="52" t="e">
        <f t="shared" si="59"/>
        <v>#VALUE!</v>
      </c>
      <c r="AN347" s="52" t="e">
        <f t="shared" si="52"/>
        <v>#VALUE!</v>
      </c>
      <c r="AO347">
        <v>0.65</v>
      </c>
      <c r="AP347" s="39">
        <v>0.65350443275732528</v>
      </c>
      <c r="AQ347" s="52">
        <f t="shared" si="60"/>
        <v>-3.5044327573252598E-3</v>
      </c>
    </row>
    <row r="348" spans="1:43" x14ac:dyDescent="0.25">
      <c r="A348" t="s">
        <v>5533</v>
      </c>
      <c r="B348" t="s">
        <v>2120</v>
      </c>
      <c r="D348">
        <v>1</v>
      </c>
      <c r="E348">
        <v>1</v>
      </c>
      <c r="F348">
        <v>2</v>
      </c>
      <c r="G348" s="13">
        <v>36404</v>
      </c>
      <c r="H348">
        <v>0.99</v>
      </c>
      <c r="I348" t="s">
        <v>5411</v>
      </c>
      <c r="J348" t="s">
        <v>5411</v>
      </c>
      <c r="K348" s="39">
        <v>0.98593212720530388</v>
      </c>
      <c r="L348" s="46"/>
      <c r="M348" s="22"/>
      <c r="N348" s="52">
        <f t="shared" si="53"/>
        <v>4.0678727946961146E-3</v>
      </c>
      <c r="O348" s="52" t="e">
        <f t="shared" si="54"/>
        <v>#VALUE!</v>
      </c>
      <c r="P348" s="52" t="e">
        <f t="shared" si="55"/>
        <v>#VALUE!</v>
      </c>
      <c r="Q348">
        <v>2.94</v>
      </c>
      <c r="R348" t="s">
        <v>5411</v>
      </c>
      <c r="S348" t="s">
        <v>5411</v>
      </c>
      <c r="T348" s="39">
        <v>2.9363630745027529</v>
      </c>
      <c r="U348" s="46"/>
      <c r="V348" s="22"/>
      <c r="W348" s="52">
        <f t="shared" si="56"/>
        <v>3.6369254972470344E-3</v>
      </c>
      <c r="X348" s="52" t="e">
        <f t="shared" si="57"/>
        <v>#VALUE!</v>
      </c>
      <c r="Y348" s="52" t="e">
        <f t="shared" si="51"/>
        <v>#VALUE!</v>
      </c>
      <c r="Z348" t="s">
        <v>114</v>
      </c>
      <c r="AA348" t="s">
        <v>5411</v>
      </c>
      <c r="AB348" t="s">
        <v>5411</v>
      </c>
      <c r="AC348" s="80" t="s">
        <v>114</v>
      </c>
      <c r="AD348" s="61"/>
      <c r="AE348" s="22"/>
      <c r="AF348">
        <v>0</v>
      </c>
      <c r="AG348" t="s">
        <v>5411</v>
      </c>
      <c r="AH348" t="s">
        <v>5411</v>
      </c>
      <c r="AI348" s="39">
        <v>0</v>
      </c>
      <c r="AJ348" s="46"/>
      <c r="AK348" s="22"/>
      <c r="AL348" s="52">
        <f t="shared" si="58"/>
        <v>0</v>
      </c>
      <c r="AM348" s="52" t="e">
        <f t="shared" si="59"/>
        <v>#VALUE!</v>
      </c>
      <c r="AN348" s="52" t="e">
        <f t="shared" si="52"/>
        <v>#VALUE!</v>
      </c>
      <c r="AO348">
        <v>0.12</v>
      </c>
      <c r="AP348" s="39">
        <v>0.12002651983368917</v>
      </c>
      <c r="AQ348" s="52">
        <f t="shared" si="60"/>
        <v>-2.6519833689175876E-5</v>
      </c>
    </row>
    <row r="349" spans="1:43" x14ac:dyDescent="0.25">
      <c r="A349" t="s">
        <v>5533</v>
      </c>
      <c r="B349" t="s">
        <v>2121</v>
      </c>
      <c r="D349">
        <v>1</v>
      </c>
      <c r="E349">
        <v>1</v>
      </c>
      <c r="F349">
        <v>2</v>
      </c>
      <c r="G349" s="13">
        <v>36404</v>
      </c>
      <c r="H349">
        <v>0.72</v>
      </c>
      <c r="I349" t="s">
        <v>5411</v>
      </c>
      <c r="J349" t="s">
        <v>5411</v>
      </c>
      <c r="K349" s="39">
        <v>0.72336268360151179</v>
      </c>
      <c r="L349" s="46"/>
      <c r="M349" s="22"/>
      <c r="N349" s="52">
        <f t="shared" si="53"/>
        <v>-3.3626836015118178E-3</v>
      </c>
      <c r="O349" s="52" t="e">
        <f t="shared" si="54"/>
        <v>#VALUE!</v>
      </c>
      <c r="P349" s="52" t="e">
        <f t="shared" si="55"/>
        <v>#VALUE!</v>
      </c>
      <c r="Q349">
        <v>1.5</v>
      </c>
      <c r="R349" t="s">
        <v>5411</v>
      </c>
      <c r="S349" t="s">
        <v>5411</v>
      </c>
      <c r="T349" s="39">
        <v>1.5034596953286323</v>
      </c>
      <c r="U349" s="46"/>
      <c r="V349" s="22"/>
      <c r="W349" s="52">
        <f t="shared" si="56"/>
        <v>-3.4596953286323284E-3</v>
      </c>
      <c r="X349" s="52" t="e">
        <f t="shared" si="57"/>
        <v>#VALUE!</v>
      </c>
      <c r="Y349" s="52" t="e">
        <f t="shared" si="51"/>
        <v>#VALUE!</v>
      </c>
      <c r="Z349" t="s">
        <v>114</v>
      </c>
      <c r="AA349" t="s">
        <v>5411</v>
      </c>
      <c r="AB349" t="s">
        <v>5411</v>
      </c>
      <c r="AC349" s="80" t="s">
        <v>114</v>
      </c>
      <c r="AD349" s="61"/>
      <c r="AE349" s="22"/>
      <c r="AF349">
        <v>0</v>
      </c>
      <c r="AG349" t="s">
        <v>5411</v>
      </c>
      <c r="AH349" t="s">
        <v>5411</v>
      </c>
      <c r="AI349" s="39">
        <v>0</v>
      </c>
      <c r="AJ349" s="46"/>
      <c r="AK349" s="22"/>
      <c r="AL349" s="52">
        <f t="shared" si="58"/>
        <v>0</v>
      </c>
      <c r="AM349" s="52" t="e">
        <f t="shared" si="59"/>
        <v>#VALUE!</v>
      </c>
      <c r="AN349" s="52" t="e">
        <f t="shared" si="52"/>
        <v>#VALUE!</v>
      </c>
      <c r="AO349">
        <v>0.62</v>
      </c>
      <c r="AP349" s="39">
        <v>0.61840417656913549</v>
      </c>
      <c r="AQ349" s="52">
        <f t="shared" si="60"/>
        <v>1.595823430864507E-3</v>
      </c>
    </row>
    <row r="350" spans="1:43" x14ac:dyDescent="0.25">
      <c r="A350" t="s">
        <v>5533</v>
      </c>
      <c r="B350" t="s">
        <v>2122</v>
      </c>
      <c r="D350">
        <v>1</v>
      </c>
      <c r="E350">
        <v>1</v>
      </c>
      <c r="F350">
        <v>2</v>
      </c>
      <c r="G350" s="13">
        <v>36404</v>
      </c>
      <c r="H350">
        <v>0.42</v>
      </c>
      <c r="I350" t="s">
        <v>5411</v>
      </c>
      <c r="J350" t="s">
        <v>5411</v>
      </c>
      <c r="K350" s="39">
        <v>0.41890197691155301</v>
      </c>
      <c r="L350" s="46"/>
      <c r="M350" s="22"/>
      <c r="N350" s="52">
        <f t="shared" si="53"/>
        <v>1.0980230884469755E-3</v>
      </c>
      <c r="O350" s="52" t="e">
        <f t="shared" si="54"/>
        <v>#VALUE!</v>
      </c>
      <c r="P350" s="52" t="e">
        <f t="shared" si="55"/>
        <v>#VALUE!</v>
      </c>
      <c r="Q350">
        <v>0</v>
      </c>
      <c r="R350" t="s">
        <v>5411</v>
      </c>
      <c r="S350" t="s">
        <v>5411</v>
      </c>
      <c r="T350" s="39">
        <v>0</v>
      </c>
      <c r="U350" s="46"/>
      <c r="V350" s="22"/>
      <c r="W350" s="52">
        <f t="shared" si="56"/>
        <v>0</v>
      </c>
      <c r="X350" s="52" t="e">
        <f t="shared" si="57"/>
        <v>#VALUE!</v>
      </c>
      <c r="Y350" s="52" t="e">
        <f t="shared" si="51"/>
        <v>#VALUE!</v>
      </c>
      <c r="Z350" t="s">
        <v>114</v>
      </c>
      <c r="AA350" t="s">
        <v>5411</v>
      </c>
      <c r="AB350" t="s">
        <v>5411</v>
      </c>
      <c r="AC350" s="80" t="s">
        <v>114</v>
      </c>
      <c r="AD350" s="61"/>
      <c r="AE350" s="22"/>
      <c r="AF350">
        <v>3.89</v>
      </c>
      <c r="AG350" t="s">
        <v>5411</v>
      </c>
      <c r="AH350" t="s">
        <v>5411</v>
      </c>
      <c r="AI350" s="39">
        <v>3.889804071321564</v>
      </c>
      <c r="AJ350" s="46"/>
      <c r="AK350" s="22"/>
      <c r="AL350" s="52">
        <f t="shared" si="58"/>
        <v>1.9592867843609696E-4</v>
      </c>
      <c r="AM350" s="52" t="e">
        <f t="shared" si="59"/>
        <v>#VALUE!</v>
      </c>
      <c r="AN350" s="52" t="e">
        <f t="shared" si="52"/>
        <v>#VALUE!</v>
      </c>
      <c r="AO350">
        <v>0.37</v>
      </c>
      <c r="AP350" s="39">
        <v>0.37102746526451841</v>
      </c>
      <c r="AQ350" s="52">
        <f t="shared" si="60"/>
        <v>-1.0274652645184124E-3</v>
      </c>
    </row>
    <row r="351" spans="1:43" x14ac:dyDescent="0.25">
      <c r="A351" t="s">
        <v>5533</v>
      </c>
      <c r="B351" t="s">
        <v>2123</v>
      </c>
      <c r="D351">
        <v>1</v>
      </c>
      <c r="E351">
        <v>1</v>
      </c>
      <c r="F351">
        <v>2</v>
      </c>
      <c r="G351" s="13">
        <v>36404</v>
      </c>
      <c r="H351">
        <v>0.64</v>
      </c>
      <c r="I351" t="s">
        <v>5411</v>
      </c>
      <c r="J351" t="s">
        <v>5411</v>
      </c>
      <c r="K351" s="39">
        <v>0.64126173067764802</v>
      </c>
      <c r="L351" s="46"/>
      <c r="M351" s="22"/>
      <c r="N351" s="52">
        <f t="shared" si="53"/>
        <v>-1.2617306776480097E-3</v>
      </c>
      <c r="O351" s="52" t="e">
        <f t="shared" si="54"/>
        <v>#VALUE!</v>
      </c>
      <c r="P351" s="52" t="e">
        <f t="shared" si="55"/>
        <v>#VALUE!</v>
      </c>
      <c r="Q351">
        <v>0</v>
      </c>
      <c r="R351" t="s">
        <v>5411</v>
      </c>
      <c r="S351" t="s">
        <v>5411</v>
      </c>
      <c r="T351" s="39">
        <v>0</v>
      </c>
      <c r="U351" s="46"/>
      <c r="V351" s="22"/>
      <c r="W351" s="52">
        <f t="shared" si="56"/>
        <v>0</v>
      </c>
      <c r="X351" s="52" t="e">
        <f t="shared" si="57"/>
        <v>#VALUE!</v>
      </c>
      <c r="Y351" s="52" t="e">
        <f t="shared" si="51"/>
        <v>#VALUE!</v>
      </c>
      <c r="Z351" t="s">
        <v>114</v>
      </c>
      <c r="AA351" t="s">
        <v>5411</v>
      </c>
      <c r="AB351" t="s">
        <v>5411</v>
      </c>
      <c r="AC351" s="80" t="s">
        <v>114</v>
      </c>
      <c r="AD351" s="61"/>
      <c r="AE351" s="22"/>
      <c r="AF351">
        <v>0</v>
      </c>
      <c r="AG351" t="s">
        <v>5411</v>
      </c>
      <c r="AH351" t="s">
        <v>5411</v>
      </c>
      <c r="AI351" s="39">
        <v>0</v>
      </c>
      <c r="AJ351" s="46"/>
      <c r="AK351" s="22"/>
      <c r="AL351" s="52">
        <f t="shared" si="58"/>
        <v>0</v>
      </c>
      <c r="AM351" s="52" t="e">
        <f t="shared" si="59"/>
        <v>#VALUE!</v>
      </c>
      <c r="AN351" s="52" t="e">
        <f t="shared" si="52"/>
        <v>#VALUE!</v>
      </c>
      <c r="AO351">
        <v>0.22</v>
      </c>
      <c r="AP351" s="39">
        <v>0.217012353979326</v>
      </c>
      <c r="AQ351" s="52">
        <f t="shared" si="60"/>
        <v>2.9876460206740008E-3</v>
      </c>
    </row>
    <row r="352" spans="1:43" x14ac:dyDescent="0.25">
      <c r="A352" t="s">
        <v>5533</v>
      </c>
      <c r="B352" t="s">
        <v>2124</v>
      </c>
      <c r="D352">
        <v>1</v>
      </c>
      <c r="E352">
        <v>1</v>
      </c>
      <c r="F352">
        <v>2</v>
      </c>
      <c r="G352" s="13">
        <v>36404</v>
      </c>
      <c r="H352">
        <v>1.07</v>
      </c>
      <c r="I352" t="s">
        <v>5411</v>
      </c>
      <c r="J352" t="s">
        <v>5411</v>
      </c>
      <c r="K352" s="39">
        <v>1.0688224098137784</v>
      </c>
      <c r="L352" s="46"/>
      <c r="M352" s="22"/>
      <c r="N352" s="52">
        <f t="shared" si="53"/>
        <v>1.1775901862216553E-3</v>
      </c>
      <c r="O352" s="52" t="e">
        <f t="shared" si="54"/>
        <v>#VALUE!</v>
      </c>
      <c r="P352" s="52" t="e">
        <f t="shared" si="55"/>
        <v>#VALUE!</v>
      </c>
      <c r="Q352">
        <v>0</v>
      </c>
      <c r="R352" t="s">
        <v>5411</v>
      </c>
      <c r="S352" t="s">
        <v>5411</v>
      </c>
      <c r="T352" s="39">
        <v>0</v>
      </c>
      <c r="U352" s="46"/>
      <c r="V352" s="22"/>
      <c r="W352" s="52">
        <f t="shared" si="56"/>
        <v>0</v>
      </c>
      <c r="X352" s="52" t="e">
        <f t="shared" si="57"/>
        <v>#VALUE!</v>
      </c>
      <c r="Y352" s="52" t="e">
        <f t="shared" si="51"/>
        <v>#VALUE!</v>
      </c>
      <c r="Z352" t="s">
        <v>114</v>
      </c>
      <c r="AA352" t="s">
        <v>5411</v>
      </c>
      <c r="AB352" t="s">
        <v>5411</v>
      </c>
      <c r="AC352" s="80" t="s">
        <v>114</v>
      </c>
      <c r="AD352" s="61"/>
      <c r="AE352" s="22"/>
      <c r="AF352">
        <v>0</v>
      </c>
      <c r="AG352" t="s">
        <v>5411</v>
      </c>
      <c r="AH352" t="s">
        <v>5411</v>
      </c>
      <c r="AI352" s="39">
        <v>0</v>
      </c>
      <c r="AJ352" s="46"/>
      <c r="AK352" s="22"/>
      <c r="AL352" s="52">
        <f t="shared" si="58"/>
        <v>0</v>
      </c>
      <c r="AM352" s="52" t="e">
        <f t="shared" si="59"/>
        <v>#VALUE!</v>
      </c>
      <c r="AN352" s="52" t="e">
        <f t="shared" si="52"/>
        <v>#VALUE!</v>
      </c>
      <c r="AO352">
        <v>0.69</v>
      </c>
      <c r="AP352" s="39">
        <v>0.69359752126213281</v>
      </c>
      <c r="AQ352" s="52">
        <f t="shared" si="60"/>
        <v>-3.5975212621328634E-3</v>
      </c>
    </row>
    <row r="353" spans="1:43" x14ac:dyDescent="0.25">
      <c r="A353" t="s">
        <v>5533</v>
      </c>
      <c r="B353" t="s">
        <v>2125</v>
      </c>
      <c r="D353">
        <v>1</v>
      </c>
      <c r="E353">
        <v>1</v>
      </c>
      <c r="F353">
        <v>2</v>
      </c>
      <c r="G353" s="13">
        <v>36404</v>
      </c>
      <c r="H353">
        <v>1.01</v>
      </c>
      <c r="I353" t="s">
        <v>5411</v>
      </c>
      <c r="J353" t="s">
        <v>5411</v>
      </c>
      <c r="K353" s="39">
        <v>1.0095037936267071</v>
      </c>
      <c r="L353" s="46"/>
      <c r="M353" s="22"/>
      <c r="N353" s="52">
        <f t="shared" si="53"/>
        <v>4.9620637329295114E-4</v>
      </c>
      <c r="O353" s="52" t="e">
        <f t="shared" si="54"/>
        <v>#VALUE!</v>
      </c>
      <c r="P353" s="52" t="e">
        <f t="shared" si="55"/>
        <v>#VALUE!</v>
      </c>
      <c r="Q353">
        <v>0</v>
      </c>
      <c r="R353" t="s">
        <v>5411</v>
      </c>
      <c r="S353" t="s">
        <v>5411</v>
      </c>
      <c r="T353" s="39">
        <v>0</v>
      </c>
      <c r="U353" s="46"/>
      <c r="V353" s="22"/>
      <c r="W353" s="52">
        <f t="shared" si="56"/>
        <v>0</v>
      </c>
      <c r="X353" s="52" t="e">
        <f t="shared" si="57"/>
        <v>#VALUE!</v>
      </c>
      <c r="Y353" s="52" t="e">
        <f t="shared" si="51"/>
        <v>#VALUE!</v>
      </c>
      <c r="Z353" t="s">
        <v>114</v>
      </c>
      <c r="AA353" t="s">
        <v>5411</v>
      </c>
      <c r="AB353" t="s">
        <v>5411</v>
      </c>
      <c r="AC353" s="80" t="s">
        <v>114</v>
      </c>
      <c r="AD353" s="61"/>
      <c r="AE353" s="22"/>
      <c r="AF353">
        <v>0</v>
      </c>
      <c r="AG353" t="s">
        <v>5411</v>
      </c>
      <c r="AH353" t="s">
        <v>5411</v>
      </c>
      <c r="AI353" s="39">
        <v>0</v>
      </c>
      <c r="AJ353" s="46"/>
      <c r="AK353" s="22"/>
      <c r="AL353" s="52">
        <f t="shared" si="58"/>
        <v>0</v>
      </c>
      <c r="AM353" s="52" t="e">
        <f t="shared" si="59"/>
        <v>#VALUE!</v>
      </c>
      <c r="AN353" s="52" t="e">
        <f t="shared" si="52"/>
        <v>#VALUE!</v>
      </c>
      <c r="AO353">
        <v>1.07</v>
      </c>
      <c r="AP353" s="39">
        <v>1.0709863429438544</v>
      </c>
      <c r="AQ353" s="52">
        <f t="shared" si="60"/>
        <v>-9.8634294385435695E-4</v>
      </c>
    </row>
    <row r="354" spans="1:43" x14ac:dyDescent="0.25">
      <c r="A354" t="s">
        <v>5533</v>
      </c>
      <c r="B354" t="s">
        <v>2126</v>
      </c>
      <c r="D354">
        <v>1</v>
      </c>
      <c r="E354">
        <v>1</v>
      </c>
      <c r="F354">
        <v>2</v>
      </c>
      <c r="G354" s="13">
        <v>36404</v>
      </c>
      <c r="H354">
        <v>0.68</v>
      </c>
      <c r="I354" t="s">
        <v>5411</v>
      </c>
      <c r="J354" t="s">
        <v>5411</v>
      </c>
      <c r="K354" s="39">
        <v>0.67758472432979255</v>
      </c>
      <c r="L354" s="46"/>
      <c r="M354" s="22"/>
      <c r="N354" s="52">
        <f t="shared" si="53"/>
        <v>2.4152756702074951E-3</v>
      </c>
      <c r="O354" s="52" t="e">
        <f t="shared" si="54"/>
        <v>#VALUE!</v>
      </c>
      <c r="P354" s="52" t="e">
        <f t="shared" si="55"/>
        <v>#VALUE!</v>
      </c>
      <c r="Q354">
        <v>0.46</v>
      </c>
      <c r="R354" t="s">
        <v>5411</v>
      </c>
      <c r="S354" t="s">
        <v>5411</v>
      </c>
      <c r="T354" s="39">
        <v>0.45782751643904906</v>
      </c>
      <c r="U354" s="46"/>
      <c r="V354" s="22"/>
      <c r="W354" s="52">
        <f t="shared" si="56"/>
        <v>2.1724835609509552E-3</v>
      </c>
      <c r="X354" s="52" t="e">
        <f t="shared" si="57"/>
        <v>#VALUE!</v>
      </c>
      <c r="Y354" s="52" t="e">
        <f t="shared" si="51"/>
        <v>#VALUE!</v>
      </c>
      <c r="Z354" t="s">
        <v>114</v>
      </c>
      <c r="AA354" t="s">
        <v>5411</v>
      </c>
      <c r="AB354" t="s">
        <v>5411</v>
      </c>
      <c r="AC354" s="80" t="s">
        <v>114</v>
      </c>
      <c r="AD354" s="61"/>
      <c r="AE354" s="22"/>
      <c r="AF354">
        <v>0</v>
      </c>
      <c r="AG354" t="s">
        <v>5411</v>
      </c>
      <c r="AH354" t="s">
        <v>5411</v>
      </c>
      <c r="AI354" s="39">
        <v>0</v>
      </c>
      <c r="AJ354" s="46"/>
      <c r="AK354" s="22"/>
      <c r="AL354" s="52">
        <f t="shared" si="58"/>
        <v>0</v>
      </c>
      <c r="AM354" s="52" t="e">
        <f t="shared" si="59"/>
        <v>#VALUE!</v>
      </c>
      <c r="AN354" s="52" t="e">
        <f t="shared" si="52"/>
        <v>#VALUE!</v>
      </c>
      <c r="AO354">
        <v>0.41</v>
      </c>
      <c r="AP354" s="39">
        <v>0.40838214466363176</v>
      </c>
      <c r="AQ354" s="52">
        <f t="shared" si="60"/>
        <v>1.6178553363682124E-3</v>
      </c>
    </row>
    <row r="355" spans="1:43" x14ac:dyDescent="0.25">
      <c r="A355" t="s">
        <v>5533</v>
      </c>
      <c r="B355" t="s">
        <v>2127</v>
      </c>
      <c r="D355">
        <v>1</v>
      </c>
      <c r="E355">
        <v>1</v>
      </c>
      <c r="F355">
        <v>2</v>
      </c>
      <c r="G355" s="13">
        <v>36404</v>
      </c>
      <c r="H355">
        <v>0.48</v>
      </c>
      <c r="I355" t="s">
        <v>5411</v>
      </c>
      <c r="J355" t="s">
        <v>5411</v>
      </c>
      <c r="K355" s="39">
        <v>0.47568237551977827</v>
      </c>
      <c r="L355" s="46"/>
      <c r="M355" s="22"/>
      <c r="N355" s="52">
        <f t="shared" si="53"/>
        <v>4.3176244802217156E-3</v>
      </c>
      <c r="O355" s="52" t="e">
        <f t="shared" si="54"/>
        <v>#VALUE!</v>
      </c>
      <c r="P355" s="52" t="e">
        <f t="shared" si="55"/>
        <v>#VALUE!</v>
      </c>
      <c r="Q355">
        <v>0.7</v>
      </c>
      <c r="R355" t="s">
        <v>5411</v>
      </c>
      <c r="S355" t="s">
        <v>5411</v>
      </c>
      <c r="T355" s="39">
        <v>0.70318264207271575</v>
      </c>
      <c r="U355" s="46"/>
      <c r="V355" s="22"/>
      <c r="W355" s="52">
        <f t="shared" si="56"/>
        <v>-3.1826420727157911E-3</v>
      </c>
      <c r="X355" s="52" t="e">
        <f t="shared" si="57"/>
        <v>#VALUE!</v>
      </c>
      <c r="Y355" s="52" t="e">
        <f t="shared" si="51"/>
        <v>#VALUE!</v>
      </c>
      <c r="Z355" t="s">
        <v>114</v>
      </c>
      <c r="AA355" t="s">
        <v>5411</v>
      </c>
      <c r="AB355" t="s">
        <v>5411</v>
      </c>
      <c r="AC355" s="80" t="s">
        <v>114</v>
      </c>
      <c r="AD355" s="61"/>
      <c r="AE355" s="22"/>
      <c r="AF355">
        <v>0</v>
      </c>
      <c r="AG355" t="s">
        <v>5411</v>
      </c>
      <c r="AH355" t="s">
        <v>5411</v>
      </c>
      <c r="AI355" s="39">
        <v>0</v>
      </c>
      <c r="AJ355" s="46"/>
      <c r="AK355" s="22"/>
      <c r="AL355" s="52">
        <f t="shared" si="58"/>
        <v>0</v>
      </c>
      <c r="AM355" s="52" t="e">
        <f t="shared" si="59"/>
        <v>#VALUE!</v>
      </c>
      <c r="AN355" s="52" t="e">
        <f t="shared" si="52"/>
        <v>#VALUE!</v>
      </c>
      <c r="AO355">
        <v>0.8</v>
      </c>
      <c r="AP355" s="39">
        <v>0.79831911717667137</v>
      </c>
      <c r="AQ355" s="52">
        <f t="shared" si="60"/>
        <v>1.6808828233286777E-3</v>
      </c>
    </row>
    <row r="356" spans="1:43" x14ac:dyDescent="0.25">
      <c r="A356" t="s">
        <v>5533</v>
      </c>
      <c r="B356" t="s">
        <v>2128</v>
      </c>
      <c r="D356">
        <v>1</v>
      </c>
      <c r="E356">
        <v>1</v>
      </c>
      <c r="F356">
        <v>2</v>
      </c>
      <c r="G356" s="13">
        <v>36404</v>
      </c>
      <c r="H356">
        <v>1.39</v>
      </c>
      <c r="I356" t="s">
        <v>5411</v>
      </c>
      <c r="J356" t="s">
        <v>5411</v>
      </c>
      <c r="K356" s="39">
        <v>1.3895909172823933</v>
      </c>
      <c r="L356" s="46"/>
      <c r="M356" s="22"/>
      <c r="N356" s="52">
        <f t="shared" si="53"/>
        <v>4.0908271760664583E-4</v>
      </c>
      <c r="O356" s="52" t="e">
        <f t="shared" si="54"/>
        <v>#VALUE!</v>
      </c>
      <c r="P356" s="52" t="e">
        <f t="shared" si="55"/>
        <v>#VALUE!</v>
      </c>
      <c r="Q356">
        <v>0.73</v>
      </c>
      <c r="R356" t="s">
        <v>5411</v>
      </c>
      <c r="S356" t="s">
        <v>5411</v>
      </c>
      <c r="T356" s="39">
        <v>0.73339520634348532</v>
      </c>
      <c r="U356" s="46"/>
      <c r="V356" s="22"/>
      <c r="W356" s="52">
        <f t="shared" si="56"/>
        <v>-3.3952063434853352E-3</v>
      </c>
      <c r="X356" s="52" t="e">
        <f t="shared" si="57"/>
        <v>#VALUE!</v>
      </c>
      <c r="Y356" s="52" t="e">
        <f t="shared" si="51"/>
        <v>#VALUE!</v>
      </c>
      <c r="Z356" t="s">
        <v>114</v>
      </c>
      <c r="AA356" t="s">
        <v>5411</v>
      </c>
      <c r="AB356" t="s">
        <v>5411</v>
      </c>
      <c r="AC356" s="80" t="s">
        <v>114</v>
      </c>
      <c r="AD356" s="61"/>
      <c r="AE356" s="22"/>
      <c r="AF356">
        <v>23.16</v>
      </c>
      <c r="AG356" t="s">
        <v>5411</v>
      </c>
      <c r="AH356" t="s">
        <v>5411</v>
      </c>
      <c r="AI356" s="39">
        <v>23.159848621373222</v>
      </c>
      <c r="AJ356" s="46"/>
      <c r="AK356" s="22"/>
      <c r="AL356" s="52">
        <f t="shared" si="58"/>
        <v>1.513786267786088E-4</v>
      </c>
      <c r="AM356" s="52" t="e">
        <f t="shared" si="59"/>
        <v>#VALUE!</v>
      </c>
      <c r="AN356" s="52" t="e">
        <f t="shared" si="52"/>
        <v>#VALUE!</v>
      </c>
      <c r="AO356">
        <v>5.27</v>
      </c>
      <c r="AP356" s="39">
        <v>5.2707955487475218</v>
      </c>
      <c r="AQ356" s="52">
        <f t="shared" si="60"/>
        <v>-7.9554874752219007E-4</v>
      </c>
    </row>
    <row r="357" spans="1:43" x14ac:dyDescent="0.25">
      <c r="A357" t="s">
        <v>5533</v>
      </c>
      <c r="B357" t="s">
        <v>2129</v>
      </c>
      <c r="D357">
        <v>1</v>
      </c>
      <c r="E357">
        <v>1</v>
      </c>
      <c r="F357">
        <v>2</v>
      </c>
      <c r="G357" s="13">
        <v>36404</v>
      </c>
      <c r="H357">
        <v>1.56</v>
      </c>
      <c r="I357" t="s">
        <v>5411</v>
      </c>
      <c r="J357" t="s">
        <v>5411</v>
      </c>
      <c r="K357" s="39">
        <v>1.5639302750657573</v>
      </c>
      <c r="L357" s="46"/>
      <c r="M357" s="22"/>
      <c r="N357" s="52">
        <f t="shared" si="53"/>
        <v>-3.9302750657572716E-3</v>
      </c>
      <c r="O357" s="52" t="e">
        <f t="shared" si="54"/>
        <v>#VALUE!</v>
      </c>
      <c r="P357" s="52" t="e">
        <f t="shared" si="55"/>
        <v>#VALUE!</v>
      </c>
      <c r="Q357">
        <v>2.35</v>
      </c>
      <c r="R357" t="s">
        <v>5411</v>
      </c>
      <c r="S357" t="s">
        <v>5411</v>
      </c>
      <c r="T357" s="39">
        <v>2.3458954125986358</v>
      </c>
      <c r="U357" s="46"/>
      <c r="V357" s="22"/>
      <c r="W357" s="52">
        <f t="shared" si="56"/>
        <v>4.1045874013643235E-3</v>
      </c>
      <c r="X357" s="52" t="e">
        <f t="shared" si="57"/>
        <v>#VALUE!</v>
      </c>
      <c r="Y357" s="52" t="e">
        <f t="shared" si="51"/>
        <v>#VALUE!</v>
      </c>
      <c r="Z357" t="s">
        <v>114</v>
      </c>
      <c r="AA357" t="s">
        <v>5411</v>
      </c>
      <c r="AB357" t="s">
        <v>5411</v>
      </c>
      <c r="AC357" s="80" t="s">
        <v>114</v>
      </c>
      <c r="AD357" s="61"/>
      <c r="AE357" s="22"/>
      <c r="AF357">
        <v>0</v>
      </c>
      <c r="AG357" t="s">
        <v>5411</v>
      </c>
      <c r="AH357" t="s">
        <v>5411</v>
      </c>
      <c r="AI357" s="39">
        <v>0</v>
      </c>
      <c r="AJ357" s="46"/>
      <c r="AK357" s="22"/>
      <c r="AL357" s="52">
        <f t="shared" si="58"/>
        <v>0</v>
      </c>
      <c r="AM357" s="52" t="e">
        <f t="shared" si="59"/>
        <v>#VALUE!</v>
      </c>
      <c r="AN357" s="52" t="e">
        <f t="shared" si="52"/>
        <v>#VALUE!</v>
      </c>
      <c r="AO357">
        <v>0.49</v>
      </c>
      <c r="AP357" s="39">
        <v>0.4861783246400071</v>
      </c>
      <c r="AQ357" s="52">
        <f t="shared" si="60"/>
        <v>3.8216753599928932E-3</v>
      </c>
    </row>
    <row r="358" spans="1:43" x14ac:dyDescent="0.25">
      <c r="A358" t="s">
        <v>5533</v>
      </c>
      <c r="B358" t="s">
        <v>2130</v>
      </c>
      <c r="D358">
        <v>1</v>
      </c>
      <c r="E358">
        <v>1</v>
      </c>
      <c r="F358">
        <v>2</v>
      </c>
      <c r="G358" s="13">
        <v>36404</v>
      </c>
      <c r="H358">
        <v>0.81</v>
      </c>
      <c r="I358" t="s">
        <v>5411</v>
      </c>
      <c r="J358" t="s">
        <v>5411</v>
      </c>
      <c r="K358" s="39">
        <v>0.80485019480689268</v>
      </c>
      <c r="L358" s="46"/>
      <c r="M358" s="22"/>
      <c r="N358" s="52">
        <f t="shared" si="53"/>
        <v>5.1498051931073707E-3</v>
      </c>
      <c r="O358" s="52" t="e">
        <f t="shared" si="54"/>
        <v>#VALUE!</v>
      </c>
      <c r="P358" s="52" t="e">
        <f t="shared" si="55"/>
        <v>#VALUE!</v>
      </c>
      <c r="Q358">
        <v>0</v>
      </c>
      <c r="R358" t="s">
        <v>5411</v>
      </c>
      <c r="S358" t="s">
        <v>5411</v>
      </c>
      <c r="T358" s="39">
        <v>0</v>
      </c>
      <c r="U358" s="46"/>
      <c r="V358" s="22"/>
      <c r="W358" s="52">
        <f t="shared" si="56"/>
        <v>0</v>
      </c>
      <c r="X358" s="52" t="e">
        <f t="shared" si="57"/>
        <v>#VALUE!</v>
      </c>
      <c r="Y358" s="52" t="e">
        <f t="shared" si="51"/>
        <v>#VALUE!</v>
      </c>
      <c r="Z358" t="s">
        <v>114</v>
      </c>
      <c r="AA358" t="s">
        <v>5411</v>
      </c>
      <c r="AB358" t="s">
        <v>5411</v>
      </c>
      <c r="AC358" s="80" t="s">
        <v>114</v>
      </c>
      <c r="AD358" s="61"/>
      <c r="AE358" s="22"/>
      <c r="AF358">
        <v>0</v>
      </c>
      <c r="AG358" t="s">
        <v>5411</v>
      </c>
      <c r="AH358" t="s">
        <v>5411</v>
      </c>
      <c r="AI358" s="39">
        <v>0</v>
      </c>
      <c r="AJ358" s="46"/>
      <c r="AK358" s="22"/>
      <c r="AL358" s="52">
        <f t="shared" si="58"/>
        <v>0</v>
      </c>
      <c r="AM358" s="52" t="e">
        <f t="shared" si="59"/>
        <v>#VALUE!</v>
      </c>
      <c r="AN358" s="52" t="e">
        <f t="shared" si="52"/>
        <v>#VALUE!</v>
      </c>
      <c r="AO358">
        <v>0.05</v>
      </c>
      <c r="AP358" s="39">
        <v>4.6868786444578092E-2</v>
      </c>
      <c r="AQ358" s="52">
        <f t="shared" si="60"/>
        <v>3.1312135554219106E-3</v>
      </c>
    </row>
    <row r="359" spans="1:43" x14ac:dyDescent="0.25">
      <c r="A359" t="s">
        <v>5533</v>
      </c>
      <c r="B359" t="s">
        <v>2131</v>
      </c>
      <c r="D359">
        <v>1</v>
      </c>
      <c r="E359">
        <v>1</v>
      </c>
      <c r="F359">
        <v>2</v>
      </c>
      <c r="G359" s="13">
        <v>36404</v>
      </c>
      <c r="H359">
        <v>0.9</v>
      </c>
      <c r="I359" t="s">
        <v>5411</v>
      </c>
      <c r="J359" t="s">
        <v>5411</v>
      </c>
      <c r="K359" s="39">
        <v>0.89899481316018626</v>
      </c>
      <c r="L359" s="46"/>
      <c r="M359" s="22"/>
      <c r="N359" s="52">
        <f t="shared" si="53"/>
        <v>1.0051868398137653E-3</v>
      </c>
      <c r="O359" s="52" t="e">
        <f t="shared" si="54"/>
        <v>#VALUE!</v>
      </c>
      <c r="P359" s="52" t="e">
        <f t="shared" si="55"/>
        <v>#VALUE!</v>
      </c>
      <c r="Q359">
        <v>0</v>
      </c>
      <c r="R359" t="s">
        <v>5411</v>
      </c>
      <c r="S359" t="s">
        <v>5411</v>
      </c>
      <c r="T359" s="39">
        <v>0</v>
      </c>
      <c r="U359" s="46"/>
      <c r="V359" s="22"/>
      <c r="W359" s="52">
        <f t="shared" si="56"/>
        <v>0</v>
      </c>
      <c r="X359" s="52" t="e">
        <f t="shared" si="57"/>
        <v>#VALUE!</v>
      </c>
      <c r="Y359" s="52" t="e">
        <f t="shared" si="51"/>
        <v>#VALUE!</v>
      </c>
      <c r="Z359" t="s">
        <v>114</v>
      </c>
      <c r="AA359" t="s">
        <v>5411</v>
      </c>
      <c r="AB359" t="s">
        <v>5411</v>
      </c>
      <c r="AC359" s="80" t="s">
        <v>114</v>
      </c>
      <c r="AD359" s="61"/>
      <c r="AE359" s="22"/>
      <c r="AF359">
        <v>0</v>
      </c>
      <c r="AG359" t="s">
        <v>5411</v>
      </c>
      <c r="AH359" t="s">
        <v>5411</v>
      </c>
      <c r="AI359" s="39">
        <v>0</v>
      </c>
      <c r="AJ359" s="46"/>
      <c r="AK359" s="22"/>
      <c r="AL359" s="52">
        <f t="shared" si="58"/>
        <v>0</v>
      </c>
      <c r="AM359" s="52" t="e">
        <f t="shared" si="59"/>
        <v>#VALUE!</v>
      </c>
      <c r="AN359" s="52" t="e">
        <f t="shared" si="52"/>
        <v>#VALUE!</v>
      </c>
      <c r="AO359">
        <v>0.03</v>
      </c>
      <c r="AP359" s="39">
        <v>3.3886722447279749E-2</v>
      </c>
      <c r="AQ359" s="52">
        <f t="shared" si="60"/>
        <v>-3.8867224472797501E-3</v>
      </c>
    </row>
    <row r="360" spans="1:43" x14ac:dyDescent="0.25">
      <c r="A360" t="s">
        <v>5533</v>
      </c>
      <c r="B360" t="s">
        <v>2132</v>
      </c>
      <c r="D360">
        <v>1</v>
      </c>
      <c r="E360">
        <v>1</v>
      </c>
      <c r="F360">
        <v>2</v>
      </c>
      <c r="G360" s="13">
        <v>36404</v>
      </c>
      <c r="H360">
        <v>0.45</v>
      </c>
      <c r="I360" t="s">
        <v>5411</v>
      </c>
      <c r="J360" t="s">
        <v>5411</v>
      </c>
      <c r="K360" s="39">
        <v>0.44902846460016888</v>
      </c>
      <c r="L360" s="46"/>
      <c r="M360" s="22"/>
      <c r="N360" s="52">
        <f t="shared" si="53"/>
        <v>9.7153539983113602E-4</v>
      </c>
      <c r="O360" s="52" t="e">
        <f t="shared" si="54"/>
        <v>#VALUE!</v>
      </c>
      <c r="P360" s="52" t="e">
        <f t="shared" si="55"/>
        <v>#VALUE!</v>
      </c>
      <c r="Q360">
        <v>0</v>
      </c>
      <c r="R360" t="s">
        <v>5411</v>
      </c>
      <c r="S360" t="s">
        <v>5411</v>
      </c>
      <c r="T360" s="39">
        <v>0</v>
      </c>
      <c r="U360" s="46"/>
      <c r="V360" s="22"/>
      <c r="W360" s="52">
        <f t="shared" si="56"/>
        <v>0</v>
      </c>
      <c r="X360" s="52" t="e">
        <f t="shared" si="57"/>
        <v>#VALUE!</v>
      </c>
      <c r="Y360" s="52" t="e">
        <f t="shared" si="51"/>
        <v>#VALUE!</v>
      </c>
      <c r="Z360" t="s">
        <v>114</v>
      </c>
      <c r="AA360" t="s">
        <v>5411</v>
      </c>
      <c r="AB360" t="s">
        <v>5411</v>
      </c>
      <c r="AC360" s="80" t="s">
        <v>114</v>
      </c>
      <c r="AD360" s="61"/>
      <c r="AE360" s="22"/>
      <c r="AF360">
        <v>0</v>
      </c>
      <c r="AG360" t="s">
        <v>5411</v>
      </c>
      <c r="AH360" t="s">
        <v>5411</v>
      </c>
      <c r="AI360" s="39">
        <v>0</v>
      </c>
      <c r="AJ360" s="46"/>
      <c r="AK360" s="22"/>
      <c r="AL360" s="52">
        <f t="shared" si="58"/>
        <v>0</v>
      </c>
      <c r="AM360" s="52" t="e">
        <f t="shared" si="59"/>
        <v>#VALUE!</v>
      </c>
      <c r="AN360" s="52" t="e">
        <f t="shared" si="52"/>
        <v>#VALUE!</v>
      </c>
      <c r="AO360">
        <v>0.65</v>
      </c>
      <c r="AP360" s="39">
        <v>0.65025973947654081</v>
      </c>
      <c r="AQ360" s="52">
        <f t="shared" si="60"/>
        <v>-2.5973947654078788E-4</v>
      </c>
    </row>
    <row r="361" spans="1:43" x14ac:dyDescent="0.25">
      <c r="A361" t="s">
        <v>5533</v>
      </c>
      <c r="B361" t="s">
        <v>2133</v>
      </c>
      <c r="D361">
        <v>1</v>
      </c>
      <c r="E361">
        <v>1</v>
      </c>
      <c r="F361">
        <v>2</v>
      </c>
      <c r="G361" s="13">
        <v>36404</v>
      </c>
      <c r="H361">
        <v>0</v>
      </c>
      <c r="I361" t="s">
        <v>5411</v>
      </c>
      <c r="J361" t="s">
        <v>5411</v>
      </c>
      <c r="K361" s="39">
        <v>0</v>
      </c>
      <c r="L361" s="46"/>
      <c r="M361" s="22"/>
      <c r="N361" s="52">
        <f t="shared" si="53"/>
        <v>0</v>
      </c>
      <c r="O361" s="52" t="e">
        <f t="shared" si="54"/>
        <v>#VALUE!</v>
      </c>
      <c r="P361" s="52" t="e">
        <f t="shared" si="55"/>
        <v>#VALUE!</v>
      </c>
      <c r="Q361">
        <v>0</v>
      </c>
      <c r="R361" t="s">
        <v>5411</v>
      </c>
      <c r="S361" t="s">
        <v>5411</v>
      </c>
      <c r="T361" s="39">
        <v>0</v>
      </c>
      <c r="U361" s="46"/>
      <c r="V361" s="22"/>
      <c r="W361" s="52">
        <f t="shared" si="56"/>
        <v>0</v>
      </c>
      <c r="X361" s="52" t="e">
        <f t="shared" si="57"/>
        <v>#VALUE!</v>
      </c>
      <c r="Y361" s="52" t="e">
        <f t="shared" si="51"/>
        <v>#VALUE!</v>
      </c>
      <c r="Z361" t="s">
        <v>114</v>
      </c>
      <c r="AA361" t="s">
        <v>5411</v>
      </c>
      <c r="AB361" t="s">
        <v>5411</v>
      </c>
      <c r="AC361" s="80" t="s">
        <v>114</v>
      </c>
      <c r="AD361" s="61"/>
      <c r="AE361" s="22"/>
      <c r="AF361">
        <v>0</v>
      </c>
      <c r="AG361" t="s">
        <v>5411</v>
      </c>
      <c r="AH361" t="s">
        <v>5411</v>
      </c>
      <c r="AI361" s="39">
        <v>0</v>
      </c>
      <c r="AJ361" s="46"/>
      <c r="AK361" s="22"/>
      <c r="AL361" s="52">
        <f t="shared" si="58"/>
        <v>0</v>
      </c>
      <c r="AM361" s="52" t="e">
        <f t="shared" si="59"/>
        <v>#VALUE!</v>
      </c>
      <c r="AN361" s="52" t="e">
        <f t="shared" si="52"/>
        <v>#VALUE!</v>
      </c>
      <c r="AO361">
        <v>9.43</v>
      </c>
      <c r="AP361" s="39">
        <v>9.4335945486371582</v>
      </c>
      <c r="AQ361" s="52">
        <f t="shared" si="60"/>
        <v>-3.5945486371584678E-3</v>
      </c>
    </row>
    <row r="362" spans="1:43" x14ac:dyDescent="0.25">
      <c r="A362" t="s">
        <v>5533</v>
      </c>
      <c r="B362" t="s">
        <v>2134</v>
      </c>
      <c r="D362">
        <v>1</v>
      </c>
      <c r="E362">
        <v>1</v>
      </c>
      <c r="F362">
        <v>2</v>
      </c>
      <c r="G362" s="13">
        <v>36404</v>
      </c>
      <c r="H362">
        <v>0.47</v>
      </c>
      <c r="I362" t="s">
        <v>5411</v>
      </c>
      <c r="J362" t="s">
        <v>5411</v>
      </c>
      <c r="K362" s="39">
        <v>0.46715232227488152</v>
      </c>
      <c r="L362" s="46"/>
      <c r="M362" s="22"/>
      <c r="N362" s="52">
        <f t="shared" si="53"/>
        <v>2.8476777251184582E-3</v>
      </c>
      <c r="O362" s="52" t="e">
        <f t="shared" si="54"/>
        <v>#VALUE!</v>
      </c>
      <c r="P362" s="52" t="e">
        <f t="shared" si="55"/>
        <v>#VALUE!</v>
      </c>
      <c r="Q362">
        <v>0</v>
      </c>
      <c r="R362" t="s">
        <v>5411</v>
      </c>
      <c r="S362" t="s">
        <v>5411</v>
      </c>
      <c r="T362" s="39">
        <v>0</v>
      </c>
      <c r="U362" s="46"/>
      <c r="V362" s="22"/>
      <c r="W362" s="52">
        <f t="shared" si="56"/>
        <v>0</v>
      </c>
      <c r="X362" s="52" t="e">
        <f t="shared" si="57"/>
        <v>#VALUE!</v>
      </c>
      <c r="Y362" s="52" t="e">
        <f t="shared" si="51"/>
        <v>#VALUE!</v>
      </c>
      <c r="Z362" t="s">
        <v>114</v>
      </c>
      <c r="AA362" t="s">
        <v>5411</v>
      </c>
      <c r="AB362" t="s">
        <v>5411</v>
      </c>
      <c r="AC362" s="80" t="s">
        <v>114</v>
      </c>
      <c r="AD362" s="61"/>
      <c r="AE362" s="22"/>
      <c r="AF362">
        <v>0</v>
      </c>
      <c r="AG362" t="s">
        <v>5411</v>
      </c>
      <c r="AH362" t="s">
        <v>5411</v>
      </c>
      <c r="AI362" s="39">
        <v>0</v>
      </c>
      <c r="AJ362" s="46"/>
      <c r="AK362" s="22"/>
      <c r="AL362" s="52">
        <f t="shared" si="58"/>
        <v>0</v>
      </c>
      <c r="AM362" s="52" t="e">
        <f t="shared" si="59"/>
        <v>#VALUE!</v>
      </c>
      <c r="AN362" s="52" t="e">
        <f t="shared" si="52"/>
        <v>#VALUE!</v>
      </c>
      <c r="AO362">
        <v>0.52</v>
      </c>
      <c r="AP362" s="39">
        <v>0.52343573459715642</v>
      </c>
      <c r="AQ362" s="52">
        <f t="shared" si="60"/>
        <v>-3.4357345971564035E-3</v>
      </c>
    </row>
    <row r="363" spans="1:43" x14ac:dyDescent="0.25">
      <c r="A363" t="s">
        <v>5533</v>
      </c>
      <c r="B363" t="s">
        <v>2135</v>
      </c>
      <c r="D363">
        <v>1</v>
      </c>
      <c r="E363">
        <v>1</v>
      </c>
      <c r="F363">
        <v>2</v>
      </c>
      <c r="G363" s="13">
        <v>36404</v>
      </c>
      <c r="H363">
        <v>0.13</v>
      </c>
      <c r="I363" t="s">
        <v>5411</v>
      </c>
      <c r="J363" t="s">
        <v>5411</v>
      </c>
      <c r="K363" s="39">
        <v>0.13151515151515153</v>
      </c>
      <c r="L363" s="46"/>
      <c r="M363" s="22"/>
      <c r="N363" s="52">
        <f t="shared" si="53"/>
        <v>-1.5151515151515249E-3</v>
      </c>
      <c r="O363" s="52" t="e">
        <f t="shared" si="54"/>
        <v>#VALUE!</v>
      </c>
      <c r="P363" s="52" t="e">
        <f t="shared" si="55"/>
        <v>#VALUE!</v>
      </c>
      <c r="Q363">
        <v>1.37</v>
      </c>
      <c r="R363" t="s">
        <v>5411</v>
      </c>
      <c r="S363" t="s">
        <v>5411</v>
      </c>
      <c r="T363" s="39">
        <v>1.3715151515151516</v>
      </c>
      <c r="U363" s="46"/>
      <c r="V363" s="22"/>
      <c r="W363" s="52">
        <f t="shared" si="56"/>
        <v>-1.5151515151514694E-3</v>
      </c>
      <c r="X363" s="52" t="e">
        <f t="shared" si="57"/>
        <v>#VALUE!</v>
      </c>
      <c r="Y363" s="52" t="e">
        <f t="shared" si="51"/>
        <v>#VALUE!</v>
      </c>
      <c r="Z363" t="s">
        <v>114</v>
      </c>
      <c r="AA363" t="s">
        <v>5411</v>
      </c>
      <c r="AB363" t="s">
        <v>5411</v>
      </c>
      <c r="AC363" s="80" t="s">
        <v>114</v>
      </c>
      <c r="AD363" s="61"/>
      <c r="AE363" s="22"/>
      <c r="AF363">
        <v>1.22</v>
      </c>
      <c r="AG363" t="s">
        <v>5411</v>
      </c>
      <c r="AH363" t="s">
        <v>5411</v>
      </c>
      <c r="AI363" s="39">
        <v>1.2212121212121214</v>
      </c>
      <c r="AJ363" s="46"/>
      <c r="AK363" s="22"/>
      <c r="AL363" s="52">
        <f t="shared" si="58"/>
        <v>-1.212121212121442E-3</v>
      </c>
      <c r="AM363" s="52" t="e">
        <f t="shared" si="59"/>
        <v>#VALUE!</v>
      </c>
      <c r="AN363" s="52" t="e">
        <f t="shared" si="52"/>
        <v>#VALUE!</v>
      </c>
      <c r="AO363">
        <v>1.27</v>
      </c>
      <c r="AP363" s="39">
        <v>1.2663030303030305</v>
      </c>
      <c r="AQ363" s="52">
        <f t="shared" si="60"/>
        <v>3.696969696969532E-3</v>
      </c>
    </row>
    <row r="364" spans="1:43" x14ac:dyDescent="0.25">
      <c r="A364" t="s">
        <v>5533</v>
      </c>
      <c r="B364" t="s">
        <v>2136</v>
      </c>
      <c r="D364">
        <v>1</v>
      </c>
      <c r="E364">
        <v>1</v>
      </c>
      <c r="F364">
        <v>2</v>
      </c>
      <c r="G364" s="13">
        <v>36404</v>
      </c>
      <c r="H364">
        <v>0.86</v>
      </c>
      <c r="I364" t="s">
        <v>5411</v>
      </c>
      <c r="J364" t="s">
        <v>5411</v>
      </c>
      <c r="K364" s="39">
        <v>0.86</v>
      </c>
      <c r="L364" s="46"/>
      <c r="M364" s="22"/>
      <c r="N364" s="52">
        <f t="shared" si="53"/>
        <v>0</v>
      </c>
      <c r="O364" s="52" t="e">
        <f t="shared" si="54"/>
        <v>#VALUE!</v>
      </c>
      <c r="P364" s="52" t="e">
        <f t="shared" si="55"/>
        <v>#VALUE!</v>
      </c>
      <c r="Q364">
        <v>0</v>
      </c>
      <c r="R364" t="s">
        <v>5411</v>
      </c>
      <c r="S364" t="s">
        <v>5411</v>
      </c>
      <c r="T364" s="39">
        <v>0</v>
      </c>
      <c r="U364" s="46"/>
      <c r="V364" s="22"/>
      <c r="W364" s="52">
        <f t="shared" si="56"/>
        <v>0</v>
      </c>
      <c r="X364" s="52" t="e">
        <f t="shared" si="57"/>
        <v>#VALUE!</v>
      </c>
      <c r="Y364" s="52" t="e">
        <f t="shared" si="51"/>
        <v>#VALUE!</v>
      </c>
      <c r="Z364" t="s">
        <v>114</v>
      </c>
      <c r="AA364" t="s">
        <v>5411</v>
      </c>
      <c r="AB364" t="s">
        <v>5411</v>
      </c>
      <c r="AC364" s="80" t="s">
        <v>114</v>
      </c>
      <c r="AD364" s="61"/>
      <c r="AE364" s="22"/>
      <c r="AF364">
        <v>1.23</v>
      </c>
      <c r="AG364" t="s">
        <v>5411</v>
      </c>
      <c r="AH364" t="s">
        <v>5411</v>
      </c>
      <c r="AI364" s="39">
        <v>1.23</v>
      </c>
      <c r="AJ364" s="46"/>
      <c r="AK364" s="22"/>
      <c r="AL364" s="52">
        <f t="shared" si="58"/>
        <v>0</v>
      </c>
      <c r="AM364" s="52" t="e">
        <f t="shared" si="59"/>
        <v>#VALUE!</v>
      </c>
      <c r="AN364" s="52" t="e">
        <f t="shared" si="52"/>
        <v>#VALUE!</v>
      </c>
      <c r="AO364">
        <v>3.29</v>
      </c>
      <c r="AP364" s="39">
        <v>3.286</v>
      </c>
      <c r="AQ364" s="52">
        <f t="shared" si="60"/>
        <v>4.0000000000000036E-3</v>
      </c>
    </row>
    <row r="365" spans="1:43" x14ac:dyDescent="0.25">
      <c r="A365" t="s">
        <v>5533</v>
      </c>
      <c r="B365" t="s">
        <v>2137</v>
      </c>
      <c r="D365">
        <v>1</v>
      </c>
      <c r="E365">
        <v>1</v>
      </c>
      <c r="F365">
        <v>2</v>
      </c>
      <c r="G365" s="13">
        <v>36404</v>
      </c>
      <c r="H365">
        <v>0.54</v>
      </c>
      <c r="I365" t="s">
        <v>5411</v>
      </c>
      <c r="J365" t="s">
        <v>5411</v>
      </c>
      <c r="K365" s="39">
        <v>0.53812499999999996</v>
      </c>
      <c r="L365" s="46"/>
      <c r="M365" s="22"/>
      <c r="N365" s="52">
        <f t="shared" si="53"/>
        <v>1.8750000000000711E-3</v>
      </c>
      <c r="O365" s="52" t="e">
        <f t="shared" si="54"/>
        <v>#VALUE!</v>
      </c>
      <c r="P365" s="52" t="e">
        <f t="shared" si="55"/>
        <v>#VALUE!</v>
      </c>
      <c r="Q365">
        <v>0.92</v>
      </c>
      <c r="R365" t="s">
        <v>5411</v>
      </c>
      <c r="S365" t="s">
        <v>5411</v>
      </c>
      <c r="T365" s="39">
        <v>0.92249999999999999</v>
      </c>
      <c r="U365" s="46"/>
      <c r="V365" s="22"/>
      <c r="W365" s="52">
        <f t="shared" si="56"/>
        <v>-2.4999999999999467E-3</v>
      </c>
      <c r="X365" s="52" t="e">
        <f t="shared" si="57"/>
        <v>#VALUE!</v>
      </c>
      <c r="Y365" s="52" t="e">
        <f t="shared" si="51"/>
        <v>#VALUE!</v>
      </c>
      <c r="Z365" t="s">
        <v>114</v>
      </c>
      <c r="AA365" t="s">
        <v>5411</v>
      </c>
      <c r="AB365" t="s">
        <v>5411</v>
      </c>
      <c r="AC365" s="80" t="s">
        <v>114</v>
      </c>
      <c r="AD365" s="61"/>
      <c r="AE365" s="22"/>
      <c r="AF365">
        <v>0</v>
      </c>
      <c r="AG365" t="s">
        <v>5411</v>
      </c>
      <c r="AH365" t="s">
        <v>5411</v>
      </c>
      <c r="AI365" s="39">
        <v>0</v>
      </c>
      <c r="AJ365" s="46"/>
      <c r="AK365" s="22"/>
      <c r="AL365" s="52">
        <f t="shared" si="58"/>
        <v>0</v>
      </c>
      <c r="AM365" s="52" t="e">
        <f t="shared" si="59"/>
        <v>#VALUE!</v>
      </c>
      <c r="AN365" s="52" t="e">
        <f t="shared" si="52"/>
        <v>#VALUE!</v>
      </c>
      <c r="AO365">
        <v>0.82</v>
      </c>
      <c r="AP365" s="39">
        <v>0.81487500000000002</v>
      </c>
      <c r="AQ365" s="52">
        <f t="shared" si="60"/>
        <v>5.1249999999999352E-3</v>
      </c>
    </row>
    <row r="366" spans="1:43" x14ac:dyDescent="0.25">
      <c r="A366" t="s">
        <v>5533</v>
      </c>
      <c r="B366" t="s">
        <v>2138</v>
      </c>
      <c r="D366">
        <v>1</v>
      </c>
      <c r="E366">
        <v>1</v>
      </c>
      <c r="F366">
        <v>2</v>
      </c>
      <c r="G366" s="13">
        <v>36404</v>
      </c>
      <c r="H366">
        <v>0</v>
      </c>
      <c r="I366" t="s">
        <v>5411</v>
      </c>
      <c r="J366" t="s">
        <v>5411</v>
      </c>
      <c r="K366" s="39">
        <v>0</v>
      </c>
      <c r="L366" s="46"/>
      <c r="M366" s="22"/>
      <c r="N366" s="52">
        <f t="shared" si="53"/>
        <v>0</v>
      </c>
      <c r="O366" s="52" t="e">
        <f t="shared" si="54"/>
        <v>#VALUE!</v>
      </c>
      <c r="P366" s="52" t="e">
        <f t="shared" si="55"/>
        <v>#VALUE!</v>
      </c>
      <c r="Q366">
        <v>0</v>
      </c>
      <c r="R366" t="s">
        <v>5411</v>
      </c>
      <c r="S366" t="s">
        <v>5411</v>
      </c>
      <c r="T366" s="39">
        <v>0</v>
      </c>
      <c r="U366" s="46"/>
      <c r="V366" s="22"/>
      <c r="W366" s="52">
        <f t="shared" si="56"/>
        <v>0</v>
      </c>
      <c r="X366" s="52" t="e">
        <f t="shared" si="57"/>
        <v>#VALUE!</v>
      </c>
      <c r="Y366" s="52" t="e">
        <f t="shared" si="51"/>
        <v>#VALUE!</v>
      </c>
      <c r="Z366" t="s">
        <v>114</v>
      </c>
      <c r="AA366" t="s">
        <v>5411</v>
      </c>
      <c r="AB366" t="s">
        <v>5411</v>
      </c>
      <c r="AC366" s="80" t="s">
        <v>114</v>
      </c>
      <c r="AD366" s="61"/>
      <c r="AE366" s="22"/>
      <c r="AF366">
        <v>0</v>
      </c>
      <c r="AG366" t="s">
        <v>5411</v>
      </c>
      <c r="AH366" t="s">
        <v>5411</v>
      </c>
      <c r="AI366" s="39">
        <v>0</v>
      </c>
      <c r="AJ366" s="46"/>
      <c r="AK366" s="22"/>
      <c r="AL366" s="52">
        <f t="shared" si="58"/>
        <v>0</v>
      </c>
      <c r="AM366" s="52" t="e">
        <f t="shared" si="59"/>
        <v>#VALUE!</v>
      </c>
      <c r="AN366" s="52" t="e">
        <f t="shared" si="52"/>
        <v>#VALUE!</v>
      </c>
      <c r="AO366">
        <v>0.31</v>
      </c>
      <c r="AP366" s="39">
        <v>0.31070149253731344</v>
      </c>
      <c r="AQ366" s="52">
        <f t="shared" si="60"/>
        <v>-7.0149253731344174E-4</v>
      </c>
    </row>
    <row r="367" spans="1:43" x14ac:dyDescent="0.25">
      <c r="A367" t="s">
        <v>5533</v>
      </c>
      <c r="B367" t="s">
        <v>1971</v>
      </c>
      <c r="D367">
        <v>1</v>
      </c>
      <c r="E367">
        <v>1</v>
      </c>
      <c r="F367">
        <v>1</v>
      </c>
      <c r="G367" s="13">
        <v>36717</v>
      </c>
      <c r="H367">
        <v>0</v>
      </c>
      <c r="I367">
        <v>0</v>
      </c>
      <c r="J367" t="s">
        <v>5411</v>
      </c>
      <c r="K367" s="35">
        <v>0</v>
      </c>
      <c r="L367" s="35">
        <v>0</v>
      </c>
      <c r="M367" s="22"/>
      <c r="N367" s="52">
        <f t="shared" si="53"/>
        <v>0</v>
      </c>
      <c r="O367" s="52">
        <f t="shared" si="54"/>
        <v>0</v>
      </c>
      <c r="P367" s="52" t="e">
        <f t="shared" si="55"/>
        <v>#VALUE!</v>
      </c>
      <c r="Q367">
        <v>0.26</v>
      </c>
      <c r="R367">
        <v>0</v>
      </c>
      <c r="S367" t="s">
        <v>5411</v>
      </c>
      <c r="T367" s="35">
        <v>0.26200000000000001</v>
      </c>
      <c r="U367" s="35">
        <v>0</v>
      </c>
      <c r="V367" s="22"/>
      <c r="W367" s="52">
        <f t="shared" si="56"/>
        <v>-2.0000000000000018E-3</v>
      </c>
      <c r="X367" s="52">
        <f t="shared" si="57"/>
        <v>0</v>
      </c>
      <c r="Y367" s="52" t="e">
        <f t="shared" si="51"/>
        <v>#VALUE!</v>
      </c>
      <c r="Z367" t="s">
        <v>77</v>
      </c>
      <c r="AA367" t="s">
        <v>172</v>
      </c>
      <c r="AB367" t="s">
        <v>5411</v>
      </c>
      <c r="AC367" s="95" t="s">
        <v>77</v>
      </c>
      <c r="AD367" s="80" t="s">
        <v>172</v>
      </c>
      <c r="AE367" s="22"/>
      <c r="AF367">
        <v>0</v>
      </c>
      <c r="AG367">
        <v>0</v>
      </c>
      <c r="AH367" t="s">
        <v>5411</v>
      </c>
      <c r="AI367" s="35">
        <v>0</v>
      </c>
      <c r="AJ367" s="35">
        <v>0</v>
      </c>
      <c r="AK367" s="22"/>
      <c r="AL367" s="52">
        <f t="shared" si="58"/>
        <v>0</v>
      </c>
      <c r="AM367" s="52">
        <f t="shared" si="59"/>
        <v>0</v>
      </c>
      <c r="AN367" s="52" t="e">
        <f t="shared" si="52"/>
        <v>#VALUE!</v>
      </c>
      <c r="AO367">
        <v>2.88</v>
      </c>
      <c r="AP367" s="35">
        <v>2.875</v>
      </c>
      <c r="AQ367" s="52">
        <f t="shared" si="60"/>
        <v>4.9999999999998934E-3</v>
      </c>
    </row>
    <row r="368" spans="1:43" x14ac:dyDescent="0.25">
      <c r="A368" t="s">
        <v>5533</v>
      </c>
      <c r="B368" t="s">
        <v>1972</v>
      </c>
      <c r="D368">
        <v>1</v>
      </c>
      <c r="E368">
        <v>1</v>
      </c>
      <c r="F368">
        <v>1</v>
      </c>
      <c r="G368" s="13">
        <v>36850</v>
      </c>
      <c r="H368">
        <v>0</v>
      </c>
      <c r="I368">
        <v>0</v>
      </c>
      <c r="J368" t="s">
        <v>5411</v>
      </c>
      <c r="K368" s="35">
        <v>0</v>
      </c>
      <c r="L368" s="35">
        <v>0</v>
      </c>
      <c r="M368" s="22"/>
      <c r="N368" s="52">
        <f t="shared" si="53"/>
        <v>0</v>
      </c>
      <c r="O368" s="52">
        <f t="shared" si="54"/>
        <v>0</v>
      </c>
      <c r="P368" s="52" t="e">
        <f t="shared" si="55"/>
        <v>#VALUE!</v>
      </c>
      <c r="Q368">
        <v>0.44</v>
      </c>
      <c r="R368">
        <v>0</v>
      </c>
      <c r="S368" t="s">
        <v>5411</v>
      </c>
      <c r="T368" s="35">
        <v>0.43561882129277563</v>
      </c>
      <c r="U368" s="35">
        <v>0</v>
      </c>
      <c r="V368" s="22"/>
      <c r="W368" s="52">
        <f t="shared" si="56"/>
        <v>4.3811787072243757E-3</v>
      </c>
      <c r="X368" s="52">
        <f t="shared" si="57"/>
        <v>0</v>
      </c>
      <c r="Y368" s="52" t="e">
        <f t="shared" si="51"/>
        <v>#VALUE!</v>
      </c>
      <c r="Z368" t="s">
        <v>77</v>
      </c>
      <c r="AA368" t="s">
        <v>172</v>
      </c>
      <c r="AB368" t="s">
        <v>5411</v>
      </c>
      <c r="AC368" s="95" t="s">
        <v>77</v>
      </c>
      <c r="AD368" s="80" t="s">
        <v>172</v>
      </c>
      <c r="AE368" s="22"/>
      <c r="AF368">
        <v>0</v>
      </c>
      <c r="AG368">
        <v>0</v>
      </c>
      <c r="AH368" t="s">
        <v>5411</v>
      </c>
      <c r="AI368" s="35">
        <v>0</v>
      </c>
      <c r="AJ368" s="35">
        <v>0</v>
      </c>
      <c r="AK368" s="22"/>
      <c r="AL368" s="52">
        <f t="shared" si="58"/>
        <v>0</v>
      </c>
      <c r="AM368" s="52">
        <f t="shared" si="59"/>
        <v>0</v>
      </c>
      <c r="AN368" s="52" t="e">
        <f t="shared" si="52"/>
        <v>#VALUE!</v>
      </c>
      <c r="AO368">
        <v>3.53</v>
      </c>
      <c r="AP368" s="35">
        <v>3.5266301489226866</v>
      </c>
      <c r="AQ368" s="52">
        <f t="shared" si="60"/>
        <v>3.3698510773132462E-3</v>
      </c>
    </row>
    <row r="369" spans="1:43" x14ac:dyDescent="0.25">
      <c r="A369" t="s">
        <v>5533</v>
      </c>
      <c r="B369" t="s">
        <v>1973</v>
      </c>
      <c r="D369">
        <v>1</v>
      </c>
      <c r="E369">
        <v>1</v>
      </c>
      <c r="F369">
        <v>1</v>
      </c>
      <c r="G369" s="13">
        <v>36717</v>
      </c>
      <c r="H369">
        <v>0</v>
      </c>
      <c r="I369">
        <v>0</v>
      </c>
      <c r="J369" t="s">
        <v>5411</v>
      </c>
      <c r="K369" s="35">
        <v>0</v>
      </c>
      <c r="L369" s="35">
        <v>0</v>
      </c>
      <c r="M369" s="22"/>
      <c r="N369" s="52">
        <f t="shared" si="53"/>
        <v>0</v>
      </c>
      <c r="O369" s="52">
        <f t="shared" si="54"/>
        <v>0</v>
      </c>
      <c r="P369" s="52" t="e">
        <f t="shared" si="55"/>
        <v>#VALUE!</v>
      </c>
      <c r="Q369">
        <v>0</v>
      </c>
      <c r="R369">
        <v>0</v>
      </c>
      <c r="S369" t="s">
        <v>5411</v>
      </c>
      <c r="T369" s="35">
        <v>0</v>
      </c>
      <c r="U369" s="35">
        <v>0</v>
      </c>
      <c r="V369" s="22"/>
      <c r="W369" s="52">
        <f t="shared" si="56"/>
        <v>0</v>
      </c>
      <c r="X369" s="52">
        <f t="shared" si="57"/>
        <v>0</v>
      </c>
      <c r="Y369" s="52" t="e">
        <f t="shared" si="51"/>
        <v>#VALUE!</v>
      </c>
      <c r="Z369" t="s">
        <v>77</v>
      </c>
      <c r="AA369" t="s">
        <v>172</v>
      </c>
      <c r="AB369" t="s">
        <v>5411</v>
      </c>
      <c r="AC369" s="95" t="s">
        <v>77</v>
      </c>
      <c r="AD369" s="80" t="s">
        <v>172</v>
      </c>
      <c r="AE369" s="22"/>
      <c r="AF369">
        <v>0</v>
      </c>
      <c r="AG369">
        <v>0</v>
      </c>
      <c r="AH369" t="s">
        <v>5411</v>
      </c>
      <c r="AI369" s="35">
        <v>0</v>
      </c>
      <c r="AJ369" s="35">
        <v>0</v>
      </c>
      <c r="AK369" s="22"/>
      <c r="AL369" s="52">
        <f t="shared" si="58"/>
        <v>0</v>
      </c>
      <c r="AM369" s="52">
        <f t="shared" si="59"/>
        <v>0</v>
      </c>
      <c r="AN369" s="52" t="e">
        <f t="shared" si="52"/>
        <v>#VALUE!</v>
      </c>
      <c r="AO369">
        <v>0.74</v>
      </c>
      <c r="AP369" s="35">
        <v>0.74196871998902469</v>
      </c>
      <c r="AQ369" s="52">
        <f t="shared" si="60"/>
        <v>-1.9687199890247031E-3</v>
      </c>
    </row>
    <row r="370" spans="1:43" x14ac:dyDescent="0.25">
      <c r="A370" t="s">
        <v>5533</v>
      </c>
      <c r="B370" t="s">
        <v>1974</v>
      </c>
      <c r="D370">
        <v>1</v>
      </c>
      <c r="E370">
        <v>1</v>
      </c>
      <c r="F370">
        <v>1</v>
      </c>
      <c r="G370" s="13">
        <v>36850</v>
      </c>
      <c r="H370">
        <v>0.21</v>
      </c>
      <c r="I370">
        <v>0</v>
      </c>
      <c r="J370" t="s">
        <v>5411</v>
      </c>
      <c r="K370" s="35">
        <v>0.20499999999999999</v>
      </c>
      <c r="L370" s="35">
        <v>0</v>
      </c>
      <c r="M370" s="22"/>
      <c r="N370" s="52">
        <f t="shared" si="53"/>
        <v>5.0000000000000044E-3</v>
      </c>
      <c r="O370" s="52">
        <f t="shared" si="54"/>
        <v>0</v>
      </c>
      <c r="P370" s="52" t="e">
        <f t="shared" si="55"/>
        <v>#VALUE!</v>
      </c>
      <c r="Q370">
        <v>0</v>
      </c>
      <c r="R370">
        <v>0</v>
      </c>
      <c r="S370" t="s">
        <v>5411</v>
      </c>
      <c r="T370" s="35">
        <v>0</v>
      </c>
      <c r="U370" s="35">
        <v>0</v>
      </c>
      <c r="V370" s="22"/>
      <c r="W370" s="52">
        <f t="shared" si="56"/>
        <v>0</v>
      </c>
      <c r="X370" s="52">
        <f t="shared" si="57"/>
        <v>0</v>
      </c>
      <c r="Y370" s="52" t="e">
        <f t="shared" si="51"/>
        <v>#VALUE!</v>
      </c>
      <c r="Z370" t="s">
        <v>77</v>
      </c>
      <c r="AA370" t="s">
        <v>172</v>
      </c>
      <c r="AB370" t="s">
        <v>5411</v>
      </c>
      <c r="AC370" s="95" t="s">
        <v>77</v>
      </c>
      <c r="AD370" s="80" t="s">
        <v>172</v>
      </c>
      <c r="AE370" s="22"/>
      <c r="AF370">
        <v>0</v>
      </c>
      <c r="AG370">
        <v>0</v>
      </c>
      <c r="AH370" t="s">
        <v>5411</v>
      </c>
      <c r="AI370" s="35">
        <v>0</v>
      </c>
      <c r="AJ370" s="35">
        <v>0</v>
      </c>
      <c r="AK370" s="22"/>
      <c r="AL370" s="52">
        <f t="shared" si="58"/>
        <v>0</v>
      </c>
      <c r="AM370" s="52">
        <f t="shared" si="59"/>
        <v>0</v>
      </c>
      <c r="AN370" s="52" t="e">
        <f t="shared" si="52"/>
        <v>#VALUE!</v>
      </c>
      <c r="AO370">
        <v>0.57999999999999996</v>
      </c>
      <c r="AP370" s="35">
        <v>0.57799999999999996</v>
      </c>
      <c r="AQ370" s="52">
        <f t="shared" si="60"/>
        <v>2.0000000000000018E-3</v>
      </c>
    </row>
    <row r="371" spans="1:43" x14ac:dyDescent="0.25">
      <c r="A371" t="s">
        <v>5533</v>
      </c>
      <c r="B371" t="s">
        <v>1975</v>
      </c>
      <c r="D371">
        <v>1</v>
      </c>
      <c r="E371">
        <v>1</v>
      </c>
      <c r="F371">
        <v>1</v>
      </c>
      <c r="G371" s="13">
        <v>36717</v>
      </c>
      <c r="H371">
        <v>0</v>
      </c>
      <c r="I371">
        <v>0</v>
      </c>
      <c r="J371" t="s">
        <v>5411</v>
      </c>
      <c r="K371" s="35">
        <v>0</v>
      </c>
      <c r="L371" s="35">
        <v>0</v>
      </c>
      <c r="M371" s="22"/>
      <c r="N371" s="52">
        <f t="shared" si="53"/>
        <v>0</v>
      </c>
      <c r="O371" s="52">
        <f t="shared" si="54"/>
        <v>0</v>
      </c>
      <c r="P371" s="52" t="e">
        <f t="shared" si="55"/>
        <v>#VALUE!</v>
      </c>
      <c r="Q371">
        <v>0</v>
      </c>
      <c r="R371">
        <v>0</v>
      </c>
      <c r="S371" t="s">
        <v>5411</v>
      </c>
      <c r="T371" s="35">
        <v>0</v>
      </c>
      <c r="U371" s="35">
        <v>0</v>
      </c>
      <c r="V371" s="22"/>
      <c r="W371" s="52">
        <f t="shared" si="56"/>
        <v>0</v>
      </c>
      <c r="X371" s="52">
        <f t="shared" si="57"/>
        <v>0</v>
      </c>
      <c r="Y371" s="52" t="e">
        <f t="shared" si="51"/>
        <v>#VALUE!</v>
      </c>
      <c r="Z371" t="s">
        <v>77</v>
      </c>
      <c r="AA371" t="s">
        <v>172</v>
      </c>
      <c r="AB371" t="s">
        <v>5411</v>
      </c>
      <c r="AC371" s="95" t="s">
        <v>77</v>
      </c>
      <c r="AD371" s="80" t="s">
        <v>172</v>
      </c>
      <c r="AE371" s="22"/>
      <c r="AF371">
        <v>0</v>
      </c>
      <c r="AG371">
        <v>0</v>
      </c>
      <c r="AH371" t="s">
        <v>5411</v>
      </c>
      <c r="AI371" s="35">
        <v>0</v>
      </c>
      <c r="AJ371" s="35">
        <v>0</v>
      </c>
      <c r="AK371" s="22"/>
      <c r="AL371" s="52">
        <f t="shared" si="58"/>
        <v>0</v>
      </c>
      <c r="AM371" s="52">
        <f t="shared" si="59"/>
        <v>0</v>
      </c>
      <c r="AN371" s="52" t="e">
        <f t="shared" si="52"/>
        <v>#VALUE!</v>
      </c>
      <c r="AO371">
        <v>0.42</v>
      </c>
      <c r="AP371" s="35">
        <v>0.41549218531398652</v>
      </c>
      <c r="AQ371" s="52">
        <f t="shared" si="60"/>
        <v>4.5078146860134671E-3</v>
      </c>
    </row>
    <row r="372" spans="1:43" x14ac:dyDescent="0.25">
      <c r="A372" t="s">
        <v>5533</v>
      </c>
      <c r="B372" t="s">
        <v>1976</v>
      </c>
      <c r="D372">
        <v>1</v>
      </c>
      <c r="E372">
        <v>1</v>
      </c>
      <c r="F372">
        <v>1</v>
      </c>
      <c r="G372" s="13">
        <v>36717</v>
      </c>
      <c r="H372">
        <v>0</v>
      </c>
      <c r="I372">
        <v>0</v>
      </c>
      <c r="J372" t="s">
        <v>5411</v>
      </c>
      <c r="K372" s="35">
        <v>0</v>
      </c>
      <c r="L372" s="35">
        <v>0</v>
      </c>
      <c r="M372" s="22"/>
      <c r="N372" s="52">
        <f t="shared" si="53"/>
        <v>0</v>
      </c>
      <c r="O372" s="52">
        <f t="shared" si="54"/>
        <v>0</v>
      </c>
      <c r="P372" s="52" t="e">
        <f t="shared" si="55"/>
        <v>#VALUE!</v>
      </c>
      <c r="Q372">
        <v>0</v>
      </c>
      <c r="R372">
        <v>0</v>
      </c>
      <c r="S372" t="s">
        <v>5411</v>
      </c>
      <c r="T372" s="35">
        <v>0</v>
      </c>
      <c r="U372" s="35">
        <v>0</v>
      </c>
      <c r="V372" s="22"/>
      <c r="W372" s="52">
        <f t="shared" si="56"/>
        <v>0</v>
      </c>
      <c r="X372" s="52">
        <f t="shared" si="57"/>
        <v>0</v>
      </c>
      <c r="Y372" s="52" t="e">
        <f t="shared" si="51"/>
        <v>#VALUE!</v>
      </c>
      <c r="Z372" t="s">
        <v>77</v>
      </c>
      <c r="AA372" t="s">
        <v>172</v>
      </c>
      <c r="AB372" t="s">
        <v>5411</v>
      </c>
      <c r="AC372" s="95" t="s">
        <v>77</v>
      </c>
      <c r="AD372" s="80" t="s">
        <v>172</v>
      </c>
      <c r="AE372" s="22"/>
      <c r="AF372">
        <v>0</v>
      </c>
      <c r="AG372">
        <v>0</v>
      </c>
      <c r="AH372" t="s">
        <v>5411</v>
      </c>
      <c r="AI372" s="35">
        <v>0</v>
      </c>
      <c r="AJ372" s="35">
        <v>0</v>
      </c>
      <c r="AK372" s="22"/>
      <c r="AL372" s="52">
        <f t="shared" si="58"/>
        <v>0</v>
      </c>
      <c r="AM372" s="52">
        <f t="shared" si="59"/>
        <v>0</v>
      </c>
      <c r="AN372" s="52" t="e">
        <f t="shared" si="52"/>
        <v>#VALUE!</v>
      </c>
      <c r="AO372">
        <v>1.88</v>
      </c>
      <c r="AP372" s="35">
        <v>1.875072806913697</v>
      </c>
      <c r="AQ372" s="52">
        <f t="shared" si="60"/>
        <v>4.9271930863028501E-3</v>
      </c>
    </row>
    <row r="373" spans="1:43" x14ac:dyDescent="0.25">
      <c r="A373" t="s">
        <v>5533</v>
      </c>
      <c r="B373" t="s">
        <v>1977</v>
      </c>
      <c r="D373">
        <v>1</v>
      </c>
      <c r="E373">
        <v>1</v>
      </c>
      <c r="F373">
        <v>1</v>
      </c>
      <c r="G373" s="13">
        <v>36717</v>
      </c>
      <c r="H373">
        <v>0</v>
      </c>
      <c r="I373">
        <v>0</v>
      </c>
      <c r="J373" t="s">
        <v>5411</v>
      </c>
      <c r="K373" s="35">
        <v>0</v>
      </c>
      <c r="L373" s="35">
        <v>0</v>
      </c>
      <c r="M373" s="22"/>
      <c r="N373" s="52">
        <f t="shared" si="53"/>
        <v>0</v>
      </c>
      <c r="O373" s="52">
        <f t="shared" si="54"/>
        <v>0</v>
      </c>
      <c r="P373" s="52" t="e">
        <f t="shared" si="55"/>
        <v>#VALUE!</v>
      </c>
      <c r="Q373">
        <v>0</v>
      </c>
      <c r="R373">
        <v>0</v>
      </c>
      <c r="S373" t="s">
        <v>5411</v>
      </c>
      <c r="T373" s="35">
        <v>0</v>
      </c>
      <c r="U373" s="35">
        <v>0</v>
      </c>
      <c r="V373" s="22"/>
      <c r="W373" s="52">
        <f t="shared" si="56"/>
        <v>0</v>
      </c>
      <c r="X373" s="52">
        <f t="shared" si="57"/>
        <v>0</v>
      </c>
      <c r="Y373" s="52" t="e">
        <f t="shared" si="51"/>
        <v>#VALUE!</v>
      </c>
      <c r="Z373" t="s">
        <v>77</v>
      </c>
      <c r="AA373" t="s">
        <v>172</v>
      </c>
      <c r="AB373" t="s">
        <v>5411</v>
      </c>
      <c r="AC373" s="95" t="s">
        <v>77</v>
      </c>
      <c r="AD373" s="80" t="s">
        <v>172</v>
      </c>
      <c r="AE373" s="22"/>
      <c r="AF373">
        <v>0</v>
      </c>
      <c r="AG373">
        <v>0</v>
      </c>
      <c r="AH373" t="s">
        <v>5411</v>
      </c>
      <c r="AI373" s="35">
        <v>0</v>
      </c>
      <c r="AJ373" s="35">
        <v>0</v>
      </c>
      <c r="AK373" s="22"/>
      <c r="AL373" s="52">
        <f t="shared" si="58"/>
        <v>0</v>
      </c>
      <c r="AM373" s="52">
        <f t="shared" si="59"/>
        <v>0</v>
      </c>
      <c r="AN373" s="52" t="e">
        <f t="shared" si="52"/>
        <v>#VALUE!</v>
      </c>
      <c r="AO373">
        <v>0.12</v>
      </c>
      <c r="AP373" s="35">
        <v>0.11787551329154961</v>
      </c>
      <c r="AQ373" s="52">
        <f t="shared" si="60"/>
        <v>2.1244867084503904E-3</v>
      </c>
    </row>
    <row r="374" spans="1:43" x14ac:dyDescent="0.25">
      <c r="A374" t="s">
        <v>5533</v>
      </c>
      <c r="B374" t="s">
        <v>1978</v>
      </c>
      <c r="D374">
        <v>1</v>
      </c>
      <c r="E374">
        <v>1</v>
      </c>
      <c r="F374">
        <v>1</v>
      </c>
      <c r="G374" s="13">
        <v>36717</v>
      </c>
      <c r="H374">
        <v>0</v>
      </c>
      <c r="I374">
        <v>0</v>
      </c>
      <c r="J374" t="s">
        <v>5411</v>
      </c>
      <c r="K374" s="35">
        <v>0</v>
      </c>
      <c r="L374" s="35">
        <v>0</v>
      </c>
      <c r="M374" s="22"/>
      <c r="N374" s="52">
        <f t="shared" si="53"/>
        <v>0</v>
      </c>
      <c r="O374" s="52">
        <f t="shared" si="54"/>
        <v>0</v>
      </c>
      <c r="P374" s="52" t="e">
        <f t="shared" si="55"/>
        <v>#VALUE!</v>
      </c>
      <c r="Q374">
        <v>0.21</v>
      </c>
      <c r="R374">
        <v>0</v>
      </c>
      <c r="S374" t="s">
        <v>5411</v>
      </c>
      <c r="T374" s="35">
        <v>0.20956064276885045</v>
      </c>
      <c r="U374" s="35">
        <v>0</v>
      </c>
      <c r="V374" s="22"/>
      <c r="W374" s="52">
        <f t="shared" si="56"/>
        <v>4.3935723114954528E-4</v>
      </c>
      <c r="X374" s="52">
        <f t="shared" si="57"/>
        <v>0</v>
      </c>
      <c r="Y374" s="52" t="e">
        <f t="shared" si="51"/>
        <v>#VALUE!</v>
      </c>
      <c r="Z374" t="s">
        <v>77</v>
      </c>
      <c r="AA374" t="s">
        <v>172</v>
      </c>
      <c r="AB374" t="s">
        <v>5411</v>
      </c>
      <c r="AC374" s="95" t="s">
        <v>77</v>
      </c>
      <c r="AD374" s="80" t="s">
        <v>172</v>
      </c>
      <c r="AE374" s="22"/>
      <c r="AF374">
        <v>0</v>
      </c>
      <c r="AG374">
        <v>0</v>
      </c>
      <c r="AH374" t="s">
        <v>5411</v>
      </c>
      <c r="AI374" s="35">
        <v>0</v>
      </c>
      <c r="AJ374" s="35">
        <v>0</v>
      </c>
      <c r="AK374" s="22"/>
      <c r="AL374" s="52">
        <f t="shared" si="58"/>
        <v>0</v>
      </c>
      <c r="AM374" s="52">
        <f t="shared" si="59"/>
        <v>0</v>
      </c>
      <c r="AN374" s="52" t="e">
        <f t="shared" si="52"/>
        <v>#VALUE!</v>
      </c>
      <c r="AO374">
        <v>1.07</v>
      </c>
      <c r="AP374" s="35">
        <v>1.0733266254635354</v>
      </c>
      <c r="AQ374" s="52">
        <f t="shared" si="60"/>
        <v>-3.3266254635353487E-3</v>
      </c>
    </row>
    <row r="375" spans="1:43" x14ac:dyDescent="0.25">
      <c r="A375" t="s">
        <v>5533</v>
      </c>
      <c r="B375" t="s">
        <v>1979</v>
      </c>
      <c r="D375">
        <v>1</v>
      </c>
      <c r="E375">
        <v>1</v>
      </c>
      <c r="F375">
        <v>1</v>
      </c>
      <c r="G375" s="13">
        <v>36850</v>
      </c>
      <c r="H375">
        <v>0</v>
      </c>
      <c r="I375">
        <v>0</v>
      </c>
      <c r="J375" t="s">
        <v>5411</v>
      </c>
      <c r="K375" s="35">
        <v>0</v>
      </c>
      <c r="L375" s="35">
        <v>0</v>
      </c>
      <c r="M375" s="22"/>
      <c r="N375" s="52">
        <f t="shared" si="53"/>
        <v>0</v>
      </c>
      <c r="O375" s="52">
        <f t="shared" si="54"/>
        <v>0</v>
      </c>
      <c r="P375" s="52" t="e">
        <f t="shared" si="55"/>
        <v>#VALUE!</v>
      </c>
      <c r="Q375">
        <v>0.27</v>
      </c>
      <c r="R375">
        <v>0</v>
      </c>
      <c r="S375" t="s">
        <v>5411</v>
      </c>
      <c r="T375" s="35">
        <v>0.27108578923638155</v>
      </c>
      <c r="U375" s="35">
        <v>0</v>
      </c>
      <c r="V375" s="22"/>
      <c r="W375" s="52">
        <f t="shared" si="56"/>
        <v>-1.0857892363815291E-3</v>
      </c>
      <c r="X375" s="52">
        <f t="shared" si="57"/>
        <v>0</v>
      </c>
      <c r="Y375" s="52" t="e">
        <f t="shared" si="51"/>
        <v>#VALUE!</v>
      </c>
      <c r="Z375" t="s">
        <v>77</v>
      </c>
      <c r="AA375" t="s">
        <v>172</v>
      </c>
      <c r="AB375" t="s">
        <v>5411</v>
      </c>
      <c r="AC375" s="95" t="s">
        <v>77</v>
      </c>
      <c r="AD375" s="80" t="s">
        <v>172</v>
      </c>
      <c r="AE375" s="22"/>
      <c r="AF375">
        <v>0</v>
      </c>
      <c r="AG375">
        <v>0</v>
      </c>
      <c r="AH375" t="s">
        <v>5411</v>
      </c>
      <c r="AI375" s="35">
        <v>0</v>
      </c>
      <c r="AJ375" s="35">
        <v>0</v>
      </c>
      <c r="AK375" s="22"/>
      <c r="AL375" s="52">
        <f t="shared" si="58"/>
        <v>0</v>
      </c>
      <c r="AM375" s="52">
        <f t="shared" si="59"/>
        <v>0</v>
      </c>
      <c r="AN375" s="52" t="e">
        <f t="shared" si="52"/>
        <v>#VALUE!</v>
      </c>
      <c r="AO375">
        <v>2.5099999999999998</v>
      </c>
      <c r="AP375" s="35">
        <v>2.5128589580686151</v>
      </c>
      <c r="AQ375" s="52">
        <f t="shared" si="60"/>
        <v>-2.8589580686153582E-3</v>
      </c>
    </row>
    <row r="376" spans="1:43" x14ac:dyDescent="0.25">
      <c r="A376" t="s">
        <v>5533</v>
      </c>
      <c r="B376" t="s">
        <v>1980</v>
      </c>
      <c r="D376">
        <v>1</v>
      </c>
      <c r="E376">
        <v>1</v>
      </c>
      <c r="F376">
        <v>1</v>
      </c>
      <c r="G376" s="13">
        <v>36717</v>
      </c>
      <c r="H376">
        <v>0.12</v>
      </c>
      <c r="I376">
        <v>0</v>
      </c>
      <c r="J376" t="s">
        <v>5411</v>
      </c>
      <c r="K376" s="35">
        <v>0.123</v>
      </c>
      <c r="L376" s="35">
        <v>0</v>
      </c>
      <c r="M376" s="22"/>
      <c r="N376" s="52">
        <f t="shared" si="53"/>
        <v>-3.0000000000000027E-3</v>
      </c>
      <c r="O376" s="52">
        <f t="shared" si="54"/>
        <v>0</v>
      </c>
      <c r="P376" s="52" t="e">
        <f t="shared" si="55"/>
        <v>#VALUE!</v>
      </c>
      <c r="Q376">
        <v>0.4</v>
      </c>
      <c r="R376">
        <v>0</v>
      </c>
      <c r="S376" t="s">
        <v>5411</v>
      </c>
      <c r="T376" s="35">
        <v>0.39900000000000002</v>
      </c>
      <c r="U376" s="35">
        <v>0</v>
      </c>
      <c r="V376" s="22"/>
      <c r="W376" s="52">
        <f t="shared" si="56"/>
        <v>1.0000000000000009E-3</v>
      </c>
      <c r="X376" s="52">
        <f t="shared" si="57"/>
        <v>0</v>
      </c>
      <c r="Y376" s="52" t="e">
        <f t="shared" si="51"/>
        <v>#VALUE!</v>
      </c>
      <c r="Z376" t="s">
        <v>77</v>
      </c>
      <c r="AA376" t="s">
        <v>172</v>
      </c>
      <c r="AB376" t="s">
        <v>5411</v>
      </c>
      <c r="AC376" s="95" t="s">
        <v>77</v>
      </c>
      <c r="AD376" s="80" t="s">
        <v>172</v>
      </c>
      <c r="AE376" s="22"/>
      <c r="AF376">
        <v>0</v>
      </c>
      <c r="AG376">
        <v>0</v>
      </c>
      <c r="AH376" t="s">
        <v>5411</v>
      </c>
      <c r="AI376" s="35">
        <v>0</v>
      </c>
      <c r="AJ376" s="35">
        <v>0</v>
      </c>
      <c r="AK376" s="22"/>
      <c r="AL376" s="52">
        <f t="shared" si="58"/>
        <v>0</v>
      </c>
      <c r="AM376" s="52">
        <f t="shared" si="59"/>
        <v>0</v>
      </c>
      <c r="AN376" s="52" t="e">
        <f t="shared" si="52"/>
        <v>#VALUE!</v>
      </c>
      <c r="AO376">
        <v>1.57</v>
      </c>
      <c r="AP376" s="35">
        <v>1.5660000000000001</v>
      </c>
      <c r="AQ376" s="52">
        <f t="shared" si="60"/>
        <v>4.0000000000000036E-3</v>
      </c>
    </row>
    <row r="377" spans="1:43" x14ac:dyDescent="0.25">
      <c r="A377" t="s">
        <v>5533</v>
      </c>
      <c r="B377" t="s">
        <v>1981</v>
      </c>
      <c r="D377">
        <v>1</v>
      </c>
      <c r="E377">
        <v>1</v>
      </c>
      <c r="F377">
        <v>1</v>
      </c>
      <c r="G377" s="13">
        <v>36850</v>
      </c>
      <c r="H377">
        <v>0.28999999999999998</v>
      </c>
      <c r="I377">
        <v>0</v>
      </c>
      <c r="J377" t="s">
        <v>5411</v>
      </c>
      <c r="K377" s="35">
        <v>0.28464123069409675</v>
      </c>
      <c r="L377" s="35">
        <v>0</v>
      </c>
      <c r="M377" s="22"/>
      <c r="N377" s="52">
        <f t="shared" si="53"/>
        <v>5.3587693059032326E-3</v>
      </c>
      <c r="O377" s="52">
        <f t="shared" si="54"/>
        <v>0</v>
      </c>
      <c r="P377" s="52" t="e">
        <f t="shared" si="55"/>
        <v>#VALUE!</v>
      </c>
      <c r="Q377">
        <v>0.39</v>
      </c>
      <c r="R377">
        <v>0</v>
      </c>
      <c r="S377" t="s">
        <v>5411</v>
      </c>
      <c r="T377" s="35">
        <v>0.38522117086868929</v>
      </c>
      <c r="U377" s="35">
        <v>0</v>
      </c>
      <c r="V377" s="22"/>
      <c r="W377" s="52">
        <f t="shared" si="56"/>
        <v>4.7788291313107245E-3</v>
      </c>
      <c r="X377" s="52">
        <f t="shared" si="57"/>
        <v>0</v>
      </c>
      <c r="Y377" s="52" t="e">
        <f t="shared" si="51"/>
        <v>#VALUE!</v>
      </c>
      <c r="Z377" t="s">
        <v>77</v>
      </c>
      <c r="AA377" t="s">
        <v>172</v>
      </c>
      <c r="AB377" t="s">
        <v>5411</v>
      </c>
      <c r="AC377" s="95" t="s">
        <v>77</v>
      </c>
      <c r="AD377" s="80" t="s">
        <v>172</v>
      </c>
      <c r="AE377" s="22"/>
      <c r="AF377">
        <v>0</v>
      </c>
      <c r="AG377">
        <v>0</v>
      </c>
      <c r="AH377" t="s">
        <v>5411</v>
      </c>
      <c r="AI377" s="35">
        <v>0</v>
      </c>
      <c r="AJ377" s="35">
        <v>0</v>
      </c>
      <c r="AK377" s="22"/>
      <c r="AL377" s="52">
        <f t="shared" si="58"/>
        <v>0</v>
      </c>
      <c r="AM377" s="52">
        <f t="shared" si="59"/>
        <v>0</v>
      </c>
      <c r="AN377" s="52" t="e">
        <f t="shared" si="52"/>
        <v>#VALUE!</v>
      </c>
      <c r="AO377">
        <v>2.85</v>
      </c>
      <c r="AP377" s="35">
        <v>2.8494297051462061</v>
      </c>
      <c r="AQ377" s="52">
        <f t="shared" si="60"/>
        <v>5.7029485379400668E-4</v>
      </c>
    </row>
    <row r="378" spans="1:43" x14ac:dyDescent="0.25">
      <c r="A378" t="s">
        <v>5533</v>
      </c>
      <c r="B378" t="s">
        <v>1982</v>
      </c>
      <c r="D378">
        <v>1</v>
      </c>
      <c r="E378">
        <v>1</v>
      </c>
      <c r="F378">
        <v>1</v>
      </c>
      <c r="G378" s="13">
        <v>36717</v>
      </c>
      <c r="H378">
        <v>0</v>
      </c>
      <c r="I378">
        <v>0</v>
      </c>
      <c r="J378" t="s">
        <v>5411</v>
      </c>
      <c r="K378" s="35">
        <v>0</v>
      </c>
      <c r="L378" s="35">
        <v>0</v>
      </c>
      <c r="M378" s="22"/>
      <c r="N378" s="52">
        <f t="shared" si="53"/>
        <v>0</v>
      </c>
      <c r="O378" s="52">
        <f t="shared" si="54"/>
        <v>0</v>
      </c>
      <c r="P378" s="52" t="e">
        <f t="shared" si="55"/>
        <v>#VALUE!</v>
      </c>
      <c r="Q378">
        <v>1.27</v>
      </c>
      <c r="R378">
        <v>0</v>
      </c>
      <c r="S378" t="s">
        <v>5411</v>
      </c>
      <c r="T378" s="35">
        <v>1.2666546368880345</v>
      </c>
      <c r="U378" s="35">
        <v>0</v>
      </c>
      <c r="V378" s="22"/>
      <c r="W378" s="52">
        <f t="shared" si="56"/>
        <v>3.345363111965538E-3</v>
      </c>
      <c r="X378" s="52">
        <f t="shared" si="57"/>
        <v>0</v>
      </c>
      <c r="Y378" s="52" t="e">
        <f t="shared" si="51"/>
        <v>#VALUE!</v>
      </c>
      <c r="Z378" t="s">
        <v>77</v>
      </c>
      <c r="AA378" t="s">
        <v>172</v>
      </c>
      <c r="AB378" t="s">
        <v>5411</v>
      </c>
      <c r="AC378" s="95" t="s">
        <v>77</v>
      </c>
      <c r="AD378" s="80" t="s">
        <v>172</v>
      </c>
      <c r="AE378" s="22"/>
      <c r="AF378">
        <v>0</v>
      </c>
      <c r="AG378">
        <v>0</v>
      </c>
      <c r="AH378" t="s">
        <v>5411</v>
      </c>
      <c r="AI378" s="35">
        <v>0</v>
      </c>
      <c r="AJ378" s="35">
        <v>0</v>
      </c>
      <c r="AK378" s="22"/>
      <c r="AL378" s="52">
        <f t="shared" si="58"/>
        <v>0</v>
      </c>
      <c r="AM378" s="52">
        <f t="shared" si="59"/>
        <v>0</v>
      </c>
      <c r="AN378" s="52" t="e">
        <f t="shared" si="52"/>
        <v>#VALUE!</v>
      </c>
      <c r="AO378">
        <v>3.82</v>
      </c>
      <c r="AP378" s="35">
        <v>3.8236396982694871</v>
      </c>
      <c r="AQ378" s="52">
        <f t="shared" si="60"/>
        <v>-3.6396982694872904E-3</v>
      </c>
    </row>
    <row r="379" spans="1:43" x14ac:dyDescent="0.25">
      <c r="A379" t="s">
        <v>5533</v>
      </c>
      <c r="B379" t="s">
        <v>1983</v>
      </c>
      <c r="D379">
        <v>1</v>
      </c>
      <c r="E379">
        <v>1</v>
      </c>
      <c r="F379">
        <v>1</v>
      </c>
      <c r="G379" s="13">
        <v>36850</v>
      </c>
      <c r="H379">
        <v>0</v>
      </c>
      <c r="I379">
        <v>0</v>
      </c>
      <c r="J379" t="s">
        <v>5411</v>
      </c>
      <c r="K379" s="35">
        <v>0</v>
      </c>
      <c r="L379" s="35">
        <v>0</v>
      </c>
      <c r="M379" s="22"/>
      <c r="N379" s="52">
        <f t="shared" si="53"/>
        <v>0</v>
      </c>
      <c r="O379" s="52">
        <f t="shared" si="54"/>
        <v>0</v>
      </c>
      <c r="P379" s="52" t="e">
        <f t="shared" si="55"/>
        <v>#VALUE!</v>
      </c>
      <c r="Q379">
        <v>0</v>
      </c>
      <c r="R379">
        <v>0</v>
      </c>
      <c r="S379" t="s">
        <v>5411</v>
      </c>
      <c r="T379" s="35">
        <v>0</v>
      </c>
      <c r="U379" s="35">
        <v>0</v>
      </c>
      <c r="V379" s="22"/>
      <c r="W379" s="52">
        <f t="shared" si="56"/>
        <v>0</v>
      </c>
      <c r="X379" s="52">
        <f t="shared" si="57"/>
        <v>0</v>
      </c>
      <c r="Y379" s="52" t="e">
        <f t="shared" si="51"/>
        <v>#VALUE!</v>
      </c>
      <c r="Z379" t="s">
        <v>77</v>
      </c>
      <c r="AA379" t="s">
        <v>172</v>
      </c>
      <c r="AB379" t="s">
        <v>5411</v>
      </c>
      <c r="AC379" s="95" t="s">
        <v>77</v>
      </c>
      <c r="AD379" s="80" t="s">
        <v>172</v>
      </c>
      <c r="AE379" s="22"/>
      <c r="AF379">
        <v>0</v>
      </c>
      <c r="AG379">
        <v>0</v>
      </c>
      <c r="AH379" t="s">
        <v>5411</v>
      </c>
      <c r="AI379" s="35">
        <v>0</v>
      </c>
      <c r="AJ379" s="35">
        <v>0</v>
      </c>
      <c r="AK379" s="22"/>
      <c r="AL379" s="52">
        <f t="shared" si="58"/>
        <v>0</v>
      </c>
      <c r="AM379" s="52">
        <f t="shared" si="59"/>
        <v>0</v>
      </c>
      <c r="AN379" s="52" t="e">
        <f t="shared" si="52"/>
        <v>#VALUE!</v>
      </c>
      <c r="AO379">
        <v>0.96</v>
      </c>
      <c r="AP379" s="35">
        <v>0.96052653208688954</v>
      </c>
      <c r="AQ379" s="52">
        <f t="shared" si="60"/>
        <v>-5.2653208688957509E-4</v>
      </c>
    </row>
    <row r="380" spans="1:43" x14ac:dyDescent="0.25">
      <c r="A380" t="s">
        <v>5533</v>
      </c>
      <c r="B380" t="s">
        <v>1984</v>
      </c>
      <c r="D380">
        <v>1</v>
      </c>
      <c r="E380">
        <v>1</v>
      </c>
      <c r="F380">
        <v>1</v>
      </c>
      <c r="G380" s="13">
        <v>36717</v>
      </c>
      <c r="H380">
        <v>0</v>
      </c>
      <c r="I380">
        <v>0</v>
      </c>
      <c r="J380" t="s">
        <v>5411</v>
      </c>
      <c r="K380" s="35">
        <v>0</v>
      </c>
      <c r="L380" s="35">
        <v>0</v>
      </c>
      <c r="M380" s="22"/>
      <c r="N380" s="52">
        <f t="shared" si="53"/>
        <v>0</v>
      </c>
      <c r="O380" s="52">
        <f t="shared" si="54"/>
        <v>0</v>
      </c>
      <c r="P380" s="52" t="e">
        <f t="shared" si="55"/>
        <v>#VALUE!</v>
      </c>
      <c r="Q380">
        <v>0</v>
      </c>
      <c r="R380">
        <v>0</v>
      </c>
      <c r="S380" t="s">
        <v>5411</v>
      </c>
      <c r="T380" s="35">
        <v>0</v>
      </c>
      <c r="U380" s="35">
        <v>0</v>
      </c>
      <c r="V380" s="22"/>
      <c r="W380" s="52">
        <f t="shared" si="56"/>
        <v>0</v>
      </c>
      <c r="X380" s="52">
        <f t="shared" si="57"/>
        <v>0</v>
      </c>
      <c r="Y380" s="52" t="e">
        <f t="shared" si="51"/>
        <v>#VALUE!</v>
      </c>
      <c r="Z380" t="s">
        <v>77</v>
      </c>
      <c r="AA380" t="s">
        <v>172</v>
      </c>
      <c r="AB380" t="s">
        <v>5411</v>
      </c>
      <c r="AC380" s="95" t="s">
        <v>77</v>
      </c>
      <c r="AD380" s="80" t="s">
        <v>172</v>
      </c>
      <c r="AE380" s="22"/>
      <c r="AF380">
        <v>0</v>
      </c>
      <c r="AG380">
        <v>0</v>
      </c>
      <c r="AH380" t="s">
        <v>5411</v>
      </c>
      <c r="AI380" s="35">
        <v>0</v>
      </c>
      <c r="AJ380" s="35">
        <v>0</v>
      </c>
      <c r="AK380" s="22"/>
      <c r="AL380" s="52">
        <f t="shared" si="58"/>
        <v>0</v>
      </c>
      <c r="AM380" s="52">
        <f t="shared" si="59"/>
        <v>0</v>
      </c>
      <c r="AN380" s="52" t="e">
        <f t="shared" si="52"/>
        <v>#VALUE!</v>
      </c>
      <c r="AO380">
        <v>0</v>
      </c>
      <c r="AP380" s="35">
        <v>0</v>
      </c>
      <c r="AQ380" s="52">
        <f t="shared" si="60"/>
        <v>0</v>
      </c>
    </row>
    <row r="381" spans="1:43" x14ac:dyDescent="0.25">
      <c r="A381" t="s">
        <v>5533</v>
      </c>
      <c r="B381" t="s">
        <v>1985</v>
      </c>
      <c r="D381">
        <v>1</v>
      </c>
      <c r="E381">
        <v>1</v>
      </c>
      <c r="F381">
        <v>1</v>
      </c>
      <c r="G381" s="13">
        <v>36850</v>
      </c>
      <c r="H381">
        <v>0</v>
      </c>
      <c r="I381">
        <v>0</v>
      </c>
      <c r="J381" t="s">
        <v>5411</v>
      </c>
      <c r="K381" s="35">
        <v>0</v>
      </c>
      <c r="L381" s="35">
        <v>0</v>
      </c>
      <c r="M381" s="22"/>
      <c r="N381" s="52">
        <f t="shared" si="53"/>
        <v>0</v>
      </c>
      <c r="O381" s="52">
        <f t="shared" si="54"/>
        <v>0</v>
      </c>
      <c r="P381" s="52" t="e">
        <f t="shared" si="55"/>
        <v>#VALUE!</v>
      </c>
      <c r="Q381">
        <v>0</v>
      </c>
      <c r="R381">
        <v>0</v>
      </c>
      <c r="S381" t="s">
        <v>5411</v>
      </c>
      <c r="T381" s="35">
        <v>0</v>
      </c>
      <c r="U381" s="35">
        <v>0</v>
      </c>
      <c r="V381" s="22"/>
      <c r="W381" s="52">
        <f t="shared" si="56"/>
        <v>0</v>
      </c>
      <c r="X381" s="52">
        <f t="shared" si="57"/>
        <v>0</v>
      </c>
      <c r="Y381" s="52" t="e">
        <f t="shared" si="51"/>
        <v>#VALUE!</v>
      </c>
      <c r="Z381" t="s">
        <v>77</v>
      </c>
      <c r="AA381" t="s">
        <v>172</v>
      </c>
      <c r="AB381" t="s">
        <v>5411</v>
      </c>
      <c r="AC381" s="95" t="s">
        <v>77</v>
      </c>
      <c r="AD381" s="80" t="s">
        <v>172</v>
      </c>
      <c r="AE381" s="22"/>
      <c r="AF381">
        <v>0</v>
      </c>
      <c r="AG381">
        <v>0</v>
      </c>
      <c r="AH381" t="s">
        <v>5411</v>
      </c>
      <c r="AI381" s="35">
        <v>0</v>
      </c>
      <c r="AJ381" s="35">
        <v>0</v>
      </c>
      <c r="AK381" s="22"/>
      <c r="AL381" s="52">
        <f t="shared" si="58"/>
        <v>0</v>
      </c>
      <c r="AM381" s="52">
        <f t="shared" si="59"/>
        <v>0</v>
      </c>
      <c r="AN381" s="52" t="e">
        <f t="shared" si="52"/>
        <v>#VALUE!</v>
      </c>
      <c r="AO381">
        <v>1.1399999999999999</v>
      </c>
      <c r="AP381" s="35">
        <v>1.135</v>
      </c>
      <c r="AQ381" s="52">
        <f t="shared" si="60"/>
        <v>4.9999999999998934E-3</v>
      </c>
    </row>
    <row r="382" spans="1:43" x14ac:dyDescent="0.25">
      <c r="A382" t="s">
        <v>5533</v>
      </c>
      <c r="B382" t="s">
        <v>1986</v>
      </c>
      <c r="D382">
        <v>1</v>
      </c>
      <c r="E382">
        <v>1</v>
      </c>
      <c r="F382">
        <v>1</v>
      </c>
      <c r="G382" s="13">
        <v>36717</v>
      </c>
      <c r="H382">
        <v>0.09</v>
      </c>
      <c r="I382">
        <v>0</v>
      </c>
      <c r="J382" t="s">
        <v>5411</v>
      </c>
      <c r="K382" s="35">
        <v>9.3162121440409834E-2</v>
      </c>
      <c r="L382" s="35">
        <v>0</v>
      </c>
      <c r="M382" s="22"/>
      <c r="N382" s="52">
        <f t="shared" si="53"/>
        <v>-3.1621214404098374E-3</v>
      </c>
      <c r="O382" s="52">
        <f t="shared" si="54"/>
        <v>0</v>
      </c>
      <c r="P382" s="52" t="e">
        <f t="shared" si="55"/>
        <v>#VALUE!</v>
      </c>
      <c r="Q382">
        <v>0.48</v>
      </c>
      <c r="R382">
        <v>0</v>
      </c>
      <c r="S382" t="s">
        <v>5411</v>
      </c>
      <c r="T382" s="35">
        <v>0.48215483903369999</v>
      </c>
      <c r="U382" s="35">
        <v>0</v>
      </c>
      <c r="V382" s="22"/>
      <c r="W382" s="52">
        <f t="shared" si="56"/>
        <v>-2.1548390337000067E-3</v>
      </c>
      <c r="X382" s="52">
        <f t="shared" si="57"/>
        <v>0</v>
      </c>
      <c r="Y382" s="52" t="e">
        <f t="shared" si="51"/>
        <v>#VALUE!</v>
      </c>
      <c r="Z382" t="s">
        <v>77</v>
      </c>
      <c r="AA382" t="s">
        <v>172</v>
      </c>
      <c r="AB382" t="s">
        <v>5411</v>
      </c>
      <c r="AC382" s="95" t="s">
        <v>77</v>
      </c>
      <c r="AD382" s="80" t="s">
        <v>172</v>
      </c>
      <c r="AE382" s="22"/>
      <c r="AF382">
        <v>2.36</v>
      </c>
      <c r="AG382">
        <v>0</v>
      </c>
      <c r="AH382" t="s">
        <v>5411</v>
      </c>
      <c r="AI382" s="35">
        <v>2.3601070764903822</v>
      </c>
      <c r="AJ382" s="35">
        <v>0</v>
      </c>
      <c r="AK382" s="22"/>
      <c r="AL382" s="52">
        <f t="shared" si="58"/>
        <v>-1.0707649038232958E-4</v>
      </c>
      <c r="AM382" s="52">
        <f t="shared" si="59"/>
        <v>0</v>
      </c>
      <c r="AN382" s="52" t="e">
        <f t="shared" si="52"/>
        <v>#VALUE!</v>
      </c>
      <c r="AO382">
        <v>0.65</v>
      </c>
      <c r="AP382" s="35">
        <v>0.64886600371653869</v>
      </c>
      <c r="AQ382" s="52">
        <f t="shared" si="60"/>
        <v>1.133996283461336E-3</v>
      </c>
    </row>
    <row r="383" spans="1:43" x14ac:dyDescent="0.25">
      <c r="A383" t="s">
        <v>5533</v>
      </c>
      <c r="B383" t="s">
        <v>1987</v>
      </c>
      <c r="D383">
        <v>1</v>
      </c>
      <c r="E383">
        <v>1</v>
      </c>
      <c r="F383">
        <v>1</v>
      </c>
      <c r="G383" s="13">
        <v>36850</v>
      </c>
      <c r="H383">
        <v>0</v>
      </c>
      <c r="I383">
        <v>0</v>
      </c>
      <c r="J383" t="s">
        <v>5411</v>
      </c>
      <c r="K383" s="35">
        <v>0</v>
      </c>
      <c r="L383" s="35">
        <v>0</v>
      </c>
      <c r="M383" s="22"/>
      <c r="N383" s="52">
        <f t="shared" si="53"/>
        <v>0</v>
      </c>
      <c r="O383" s="52">
        <f t="shared" si="54"/>
        <v>0</v>
      </c>
      <c r="P383" s="52" t="e">
        <f t="shared" si="55"/>
        <v>#VALUE!</v>
      </c>
      <c r="Q383">
        <v>0</v>
      </c>
      <c r="R383">
        <v>0</v>
      </c>
      <c r="S383" t="s">
        <v>5411</v>
      </c>
      <c r="T383" s="35">
        <v>0</v>
      </c>
      <c r="U383" s="35">
        <v>0</v>
      </c>
      <c r="V383" s="22"/>
      <c r="W383" s="52">
        <f t="shared" si="56"/>
        <v>0</v>
      </c>
      <c r="X383" s="52">
        <f t="shared" si="57"/>
        <v>0</v>
      </c>
      <c r="Y383" s="52" t="e">
        <f t="shared" si="51"/>
        <v>#VALUE!</v>
      </c>
      <c r="Z383" t="s">
        <v>77</v>
      </c>
      <c r="AA383" t="s">
        <v>172</v>
      </c>
      <c r="AB383" t="s">
        <v>5411</v>
      </c>
      <c r="AC383" s="95" t="s">
        <v>77</v>
      </c>
      <c r="AD383" s="80" t="s">
        <v>172</v>
      </c>
      <c r="AE383" s="22"/>
      <c r="AF383">
        <v>0.92</v>
      </c>
      <c r="AG383">
        <v>0</v>
      </c>
      <c r="AH383" t="s">
        <v>5411</v>
      </c>
      <c r="AI383" s="35">
        <v>0.91920229559748423</v>
      </c>
      <c r="AJ383" s="35">
        <v>0</v>
      </c>
      <c r="AK383" s="22"/>
      <c r="AL383" s="52">
        <f t="shared" si="58"/>
        <v>7.9770440251580865E-4</v>
      </c>
      <c r="AM383" s="52">
        <f t="shared" si="59"/>
        <v>0</v>
      </c>
      <c r="AN383" s="52" t="e">
        <f t="shared" si="52"/>
        <v>#VALUE!</v>
      </c>
      <c r="AO383">
        <v>3.63</v>
      </c>
      <c r="AP383" s="35">
        <v>3.6277983962264142</v>
      </c>
      <c r="AQ383" s="52">
        <f t="shared" si="60"/>
        <v>2.2016037735856919E-3</v>
      </c>
    </row>
    <row r="384" spans="1:43" x14ac:dyDescent="0.25">
      <c r="A384" t="s">
        <v>5533</v>
      </c>
      <c r="B384" t="s">
        <v>1988</v>
      </c>
      <c r="D384">
        <v>1</v>
      </c>
      <c r="E384">
        <v>1</v>
      </c>
      <c r="F384">
        <v>1</v>
      </c>
      <c r="G384" s="13">
        <v>36717</v>
      </c>
      <c r="H384">
        <v>0</v>
      </c>
      <c r="I384">
        <v>0</v>
      </c>
      <c r="J384" t="s">
        <v>5411</v>
      </c>
      <c r="K384" s="35">
        <v>0</v>
      </c>
      <c r="L384" s="35">
        <v>0</v>
      </c>
      <c r="M384" s="22"/>
      <c r="N384" s="52">
        <f t="shared" si="53"/>
        <v>0</v>
      </c>
      <c r="O384" s="52">
        <f t="shared" si="54"/>
        <v>0</v>
      </c>
      <c r="P384" s="52" t="e">
        <f t="shared" si="55"/>
        <v>#VALUE!</v>
      </c>
      <c r="Q384">
        <v>0</v>
      </c>
      <c r="R384">
        <v>0</v>
      </c>
      <c r="S384" t="s">
        <v>5411</v>
      </c>
      <c r="T384" s="35">
        <v>0</v>
      </c>
      <c r="U384" s="35">
        <v>0</v>
      </c>
      <c r="V384" s="22"/>
      <c r="W384" s="52">
        <f t="shared" si="56"/>
        <v>0</v>
      </c>
      <c r="X384" s="52">
        <f t="shared" si="57"/>
        <v>0</v>
      </c>
      <c r="Y384" s="52" t="e">
        <f t="shared" si="51"/>
        <v>#VALUE!</v>
      </c>
      <c r="Z384" t="s">
        <v>77</v>
      </c>
      <c r="AA384" t="s">
        <v>172</v>
      </c>
      <c r="AB384" t="s">
        <v>5411</v>
      </c>
      <c r="AC384" s="95" t="s">
        <v>77</v>
      </c>
      <c r="AD384" s="80" t="s">
        <v>172</v>
      </c>
      <c r="AE384" s="22"/>
      <c r="AF384">
        <v>0</v>
      </c>
      <c r="AG384">
        <v>0</v>
      </c>
      <c r="AH384" t="s">
        <v>5411</v>
      </c>
      <c r="AI384" s="35">
        <v>0</v>
      </c>
      <c r="AJ384" s="35">
        <v>0</v>
      </c>
      <c r="AK384" s="22"/>
      <c r="AL384" s="52">
        <f t="shared" si="58"/>
        <v>0</v>
      </c>
      <c r="AM384" s="52">
        <f t="shared" si="59"/>
        <v>0</v>
      </c>
      <c r="AN384" s="52" t="e">
        <f t="shared" si="52"/>
        <v>#VALUE!</v>
      </c>
      <c r="AO384">
        <v>2</v>
      </c>
      <c r="AP384" s="35">
        <v>2.004</v>
      </c>
      <c r="AQ384" s="52">
        <f t="shared" si="60"/>
        <v>-4.0000000000000036E-3</v>
      </c>
    </row>
    <row r="385" spans="1:43" x14ac:dyDescent="0.25">
      <c r="A385" t="s">
        <v>5533</v>
      </c>
      <c r="B385" t="s">
        <v>1989</v>
      </c>
      <c r="D385">
        <v>1</v>
      </c>
      <c r="E385">
        <v>1</v>
      </c>
      <c r="F385">
        <v>1</v>
      </c>
      <c r="G385" s="13">
        <v>36717</v>
      </c>
      <c r="H385">
        <v>0</v>
      </c>
      <c r="I385">
        <v>0</v>
      </c>
      <c r="J385" t="s">
        <v>5411</v>
      </c>
      <c r="K385" s="35">
        <v>0</v>
      </c>
      <c r="L385" s="35">
        <v>0</v>
      </c>
      <c r="M385" s="22"/>
      <c r="N385" s="52">
        <f t="shared" si="53"/>
        <v>0</v>
      </c>
      <c r="O385" s="52">
        <f t="shared" si="54"/>
        <v>0</v>
      </c>
      <c r="P385" s="52" t="e">
        <f t="shared" si="55"/>
        <v>#VALUE!</v>
      </c>
      <c r="Q385">
        <v>0</v>
      </c>
      <c r="R385">
        <v>0</v>
      </c>
      <c r="S385" t="s">
        <v>5411</v>
      </c>
      <c r="T385" s="35">
        <v>0</v>
      </c>
      <c r="U385" s="35">
        <v>0</v>
      </c>
      <c r="V385" s="22"/>
      <c r="W385" s="52">
        <f t="shared" si="56"/>
        <v>0</v>
      </c>
      <c r="X385" s="52">
        <f t="shared" si="57"/>
        <v>0</v>
      </c>
      <c r="Y385" s="52" t="e">
        <f t="shared" si="51"/>
        <v>#VALUE!</v>
      </c>
      <c r="Z385" t="s">
        <v>77</v>
      </c>
      <c r="AA385" t="s">
        <v>172</v>
      </c>
      <c r="AB385" t="s">
        <v>5411</v>
      </c>
      <c r="AC385" s="95" t="s">
        <v>77</v>
      </c>
      <c r="AD385" s="80" t="s">
        <v>172</v>
      </c>
      <c r="AE385" s="22"/>
      <c r="AF385">
        <v>0</v>
      </c>
      <c r="AG385">
        <v>0</v>
      </c>
      <c r="AH385" t="s">
        <v>5411</v>
      </c>
      <c r="AI385" s="35">
        <v>0</v>
      </c>
      <c r="AJ385" s="35">
        <v>0</v>
      </c>
      <c r="AK385" s="22"/>
      <c r="AL385" s="52">
        <f t="shared" si="58"/>
        <v>0</v>
      </c>
      <c r="AM385" s="52">
        <f t="shared" si="59"/>
        <v>0</v>
      </c>
      <c r="AN385" s="52" t="e">
        <f t="shared" si="52"/>
        <v>#VALUE!</v>
      </c>
      <c r="AO385">
        <v>1.55</v>
      </c>
      <c r="AP385" s="35">
        <v>1.5522574241314784</v>
      </c>
      <c r="AQ385" s="52">
        <f t="shared" si="60"/>
        <v>-2.2574241314783361E-3</v>
      </c>
    </row>
    <row r="386" spans="1:43" x14ac:dyDescent="0.25">
      <c r="A386" t="s">
        <v>5533</v>
      </c>
      <c r="B386" t="s">
        <v>1990</v>
      </c>
      <c r="D386">
        <v>1</v>
      </c>
      <c r="E386">
        <v>1</v>
      </c>
      <c r="F386">
        <v>1</v>
      </c>
      <c r="G386" s="13">
        <v>36717</v>
      </c>
      <c r="H386">
        <v>0</v>
      </c>
      <c r="I386">
        <v>0</v>
      </c>
      <c r="J386" t="s">
        <v>5411</v>
      </c>
      <c r="K386" s="35">
        <v>0</v>
      </c>
      <c r="L386" s="35">
        <v>0</v>
      </c>
      <c r="M386" s="22"/>
      <c r="N386" s="52">
        <f t="shared" si="53"/>
        <v>0</v>
      </c>
      <c r="O386" s="52">
        <f t="shared" si="54"/>
        <v>0</v>
      </c>
      <c r="P386" s="52" t="e">
        <f t="shared" si="55"/>
        <v>#VALUE!</v>
      </c>
      <c r="Q386">
        <v>0</v>
      </c>
      <c r="R386">
        <v>0</v>
      </c>
      <c r="S386" t="s">
        <v>5411</v>
      </c>
      <c r="T386" s="35">
        <v>0</v>
      </c>
      <c r="U386" s="35">
        <v>0</v>
      </c>
      <c r="V386" s="22"/>
      <c r="W386" s="52">
        <f t="shared" si="56"/>
        <v>0</v>
      </c>
      <c r="X386" s="52">
        <f t="shared" si="57"/>
        <v>0</v>
      </c>
      <c r="Y386" s="52" t="e">
        <f t="shared" si="51"/>
        <v>#VALUE!</v>
      </c>
      <c r="Z386" t="s">
        <v>77</v>
      </c>
      <c r="AA386" t="s">
        <v>172</v>
      </c>
      <c r="AB386" t="s">
        <v>5411</v>
      </c>
      <c r="AC386" s="95" t="s">
        <v>77</v>
      </c>
      <c r="AD386" s="80" t="s">
        <v>172</v>
      </c>
      <c r="AE386" s="22"/>
      <c r="AF386">
        <v>0</v>
      </c>
      <c r="AG386">
        <v>0</v>
      </c>
      <c r="AH386" t="s">
        <v>5411</v>
      </c>
      <c r="AI386" s="35">
        <v>0</v>
      </c>
      <c r="AJ386" s="35">
        <v>0</v>
      </c>
      <c r="AK386" s="22"/>
      <c r="AL386" s="52">
        <f t="shared" si="58"/>
        <v>0</v>
      </c>
      <c r="AM386" s="52">
        <f t="shared" si="59"/>
        <v>0</v>
      </c>
      <c r="AN386" s="52" t="e">
        <f t="shared" si="52"/>
        <v>#VALUE!</v>
      </c>
      <c r="AO386">
        <v>0</v>
      </c>
      <c r="AP386" s="35">
        <v>0</v>
      </c>
      <c r="AQ386" s="52">
        <f t="shared" si="60"/>
        <v>0</v>
      </c>
    </row>
    <row r="387" spans="1:43" x14ac:dyDescent="0.25">
      <c r="A387" t="s">
        <v>5533</v>
      </c>
      <c r="B387" t="s">
        <v>1991</v>
      </c>
      <c r="D387">
        <v>1</v>
      </c>
      <c r="E387">
        <v>1</v>
      </c>
      <c r="F387">
        <v>1</v>
      </c>
      <c r="G387" s="13">
        <v>36717</v>
      </c>
      <c r="H387">
        <v>0</v>
      </c>
      <c r="I387">
        <v>0</v>
      </c>
      <c r="J387" t="s">
        <v>5411</v>
      </c>
      <c r="K387" s="35">
        <v>0</v>
      </c>
      <c r="L387" s="35">
        <v>0</v>
      </c>
      <c r="M387" s="22"/>
      <c r="N387" s="52">
        <f t="shared" si="53"/>
        <v>0</v>
      </c>
      <c r="O387" s="52">
        <f t="shared" si="54"/>
        <v>0</v>
      </c>
      <c r="P387" s="52" t="e">
        <f t="shared" si="55"/>
        <v>#VALUE!</v>
      </c>
      <c r="Q387">
        <v>0</v>
      </c>
      <c r="R387">
        <v>0</v>
      </c>
      <c r="S387" t="s">
        <v>5411</v>
      </c>
      <c r="T387" s="35">
        <v>0</v>
      </c>
      <c r="U387" s="35">
        <v>0</v>
      </c>
      <c r="V387" s="22"/>
      <c r="W387" s="52">
        <f t="shared" si="56"/>
        <v>0</v>
      </c>
      <c r="X387" s="52">
        <f t="shared" si="57"/>
        <v>0</v>
      </c>
      <c r="Y387" s="52" t="e">
        <f t="shared" si="51"/>
        <v>#VALUE!</v>
      </c>
      <c r="Z387" t="s">
        <v>77</v>
      </c>
      <c r="AA387" t="s">
        <v>172</v>
      </c>
      <c r="AB387" t="s">
        <v>5411</v>
      </c>
      <c r="AC387" s="95" t="s">
        <v>77</v>
      </c>
      <c r="AD387" s="80" t="s">
        <v>172</v>
      </c>
      <c r="AE387" s="22"/>
      <c r="AF387">
        <v>0</v>
      </c>
      <c r="AG387">
        <v>0</v>
      </c>
      <c r="AH387" t="s">
        <v>5411</v>
      </c>
      <c r="AI387" s="35">
        <v>0</v>
      </c>
      <c r="AJ387" s="35">
        <v>0</v>
      </c>
      <c r="AK387" s="22"/>
      <c r="AL387" s="52">
        <f t="shared" si="58"/>
        <v>0</v>
      </c>
      <c r="AM387" s="52">
        <f t="shared" si="59"/>
        <v>0</v>
      </c>
      <c r="AN387" s="52" t="e">
        <f t="shared" si="52"/>
        <v>#VALUE!</v>
      </c>
      <c r="AO387">
        <v>0</v>
      </c>
      <c r="AP387" s="35">
        <v>0</v>
      </c>
      <c r="AQ387" s="52">
        <f t="shared" si="60"/>
        <v>0</v>
      </c>
    </row>
    <row r="388" spans="1:43" x14ac:dyDescent="0.25">
      <c r="A388" t="s">
        <v>5533</v>
      </c>
      <c r="B388" t="s">
        <v>1992</v>
      </c>
      <c r="D388">
        <v>1</v>
      </c>
      <c r="E388">
        <v>1</v>
      </c>
      <c r="F388">
        <v>1</v>
      </c>
      <c r="G388" s="13">
        <v>36850</v>
      </c>
      <c r="H388">
        <v>0</v>
      </c>
      <c r="I388">
        <v>0</v>
      </c>
      <c r="J388" t="s">
        <v>5411</v>
      </c>
      <c r="K388" s="35">
        <v>0</v>
      </c>
      <c r="L388" s="35">
        <v>0</v>
      </c>
      <c r="M388" s="22"/>
      <c r="N388" s="52">
        <f t="shared" si="53"/>
        <v>0</v>
      </c>
      <c r="O388" s="52">
        <f t="shared" si="54"/>
        <v>0</v>
      </c>
      <c r="P388" s="52" t="e">
        <f t="shared" si="55"/>
        <v>#VALUE!</v>
      </c>
      <c r="Q388">
        <v>0</v>
      </c>
      <c r="R388">
        <v>0</v>
      </c>
      <c r="S388" t="s">
        <v>5411</v>
      </c>
      <c r="T388" s="35">
        <v>0</v>
      </c>
      <c r="U388" s="35">
        <v>0</v>
      </c>
      <c r="V388" s="22"/>
      <c r="W388" s="52">
        <f t="shared" si="56"/>
        <v>0</v>
      </c>
      <c r="X388" s="52">
        <f t="shared" si="57"/>
        <v>0</v>
      </c>
      <c r="Y388" s="52" t="e">
        <f t="shared" ref="Y388:Y451" si="61">S388-V388</f>
        <v>#VALUE!</v>
      </c>
      <c r="Z388" t="s">
        <v>77</v>
      </c>
      <c r="AA388" t="s">
        <v>172</v>
      </c>
      <c r="AB388" t="s">
        <v>5411</v>
      </c>
      <c r="AC388" s="95" t="s">
        <v>77</v>
      </c>
      <c r="AD388" s="80" t="s">
        <v>172</v>
      </c>
      <c r="AE388" s="22"/>
      <c r="AF388">
        <v>0</v>
      </c>
      <c r="AG388">
        <v>0</v>
      </c>
      <c r="AH388" t="s">
        <v>5411</v>
      </c>
      <c r="AI388" s="35">
        <v>0</v>
      </c>
      <c r="AJ388" s="35">
        <v>0</v>
      </c>
      <c r="AK388" s="22"/>
      <c r="AL388" s="52">
        <f t="shared" si="58"/>
        <v>0</v>
      </c>
      <c r="AM388" s="52">
        <f t="shared" si="59"/>
        <v>0</v>
      </c>
      <c r="AN388" s="52" t="e">
        <f t="shared" ref="AN388:AN451" si="62">AH388-AK388</f>
        <v>#VALUE!</v>
      </c>
      <c r="AO388">
        <v>4.1399999999999997</v>
      </c>
      <c r="AP388" s="35">
        <v>4.13464531108575</v>
      </c>
      <c r="AQ388" s="52">
        <f t="shared" si="60"/>
        <v>5.3546889142497278E-3</v>
      </c>
    </row>
    <row r="389" spans="1:43" x14ac:dyDescent="0.25">
      <c r="A389" t="s">
        <v>5533</v>
      </c>
      <c r="B389" t="s">
        <v>1993</v>
      </c>
      <c r="D389">
        <v>1</v>
      </c>
      <c r="E389">
        <v>1</v>
      </c>
      <c r="F389">
        <v>1</v>
      </c>
      <c r="G389" s="13">
        <v>36717</v>
      </c>
      <c r="H389">
        <v>0</v>
      </c>
      <c r="I389">
        <v>0</v>
      </c>
      <c r="J389" t="s">
        <v>5411</v>
      </c>
      <c r="K389" s="35">
        <v>0</v>
      </c>
      <c r="L389" s="35">
        <v>0</v>
      </c>
      <c r="M389" s="22"/>
      <c r="N389" s="52">
        <f t="shared" ref="N389:N452" si="63">H389-K389</f>
        <v>0</v>
      </c>
      <c r="O389" s="52">
        <f t="shared" ref="O389:O452" si="64">I389-L389</f>
        <v>0</v>
      </c>
      <c r="P389" s="52" t="e">
        <f t="shared" ref="P389:P452" si="65">J389-M389</f>
        <v>#VALUE!</v>
      </c>
      <c r="Q389">
        <v>0</v>
      </c>
      <c r="R389">
        <v>0</v>
      </c>
      <c r="S389" t="s">
        <v>5411</v>
      </c>
      <c r="T389" s="35">
        <v>0</v>
      </c>
      <c r="U389" s="35">
        <v>0</v>
      </c>
      <c r="V389" s="22"/>
      <c r="W389" s="52">
        <f t="shared" ref="W389:W452" si="66">Q389-T389</f>
        <v>0</v>
      </c>
      <c r="X389" s="52">
        <f t="shared" ref="X389:X452" si="67">R389-U389</f>
        <v>0</v>
      </c>
      <c r="Y389" s="52" t="e">
        <f t="shared" si="61"/>
        <v>#VALUE!</v>
      </c>
      <c r="Z389" t="s">
        <v>77</v>
      </c>
      <c r="AA389" t="s">
        <v>172</v>
      </c>
      <c r="AB389" t="s">
        <v>5411</v>
      </c>
      <c r="AC389" s="95" t="s">
        <v>77</v>
      </c>
      <c r="AD389" s="80" t="s">
        <v>172</v>
      </c>
      <c r="AE389" s="22"/>
      <c r="AF389">
        <v>0</v>
      </c>
      <c r="AG389">
        <v>0</v>
      </c>
      <c r="AH389" t="s">
        <v>5411</v>
      </c>
      <c r="AI389" s="35">
        <v>0</v>
      </c>
      <c r="AJ389" s="35">
        <v>0</v>
      </c>
      <c r="AK389" s="22"/>
      <c r="AL389" s="52">
        <f t="shared" ref="AL389:AL452" si="68">AF389-AI389</f>
        <v>0</v>
      </c>
      <c r="AM389" s="52">
        <f t="shared" ref="AM389:AM452" si="69">AG389-AJ389</f>
        <v>0</v>
      </c>
      <c r="AN389" s="52" t="e">
        <f t="shared" si="62"/>
        <v>#VALUE!</v>
      </c>
      <c r="AO389">
        <v>0.43</v>
      </c>
      <c r="AP389" s="35">
        <v>0.43438866526392828</v>
      </c>
      <c r="AQ389" s="52">
        <f t="shared" ref="AQ389:AQ452" si="70">AO389-AP389</f>
        <v>-4.3886652639282819E-3</v>
      </c>
    </row>
    <row r="390" spans="1:43" x14ac:dyDescent="0.25">
      <c r="A390" t="s">
        <v>5533</v>
      </c>
      <c r="B390" t="s">
        <v>1994</v>
      </c>
      <c r="D390">
        <v>1</v>
      </c>
      <c r="E390">
        <v>1</v>
      </c>
      <c r="F390">
        <v>1</v>
      </c>
      <c r="G390" s="13">
        <v>36850</v>
      </c>
      <c r="H390">
        <v>0.09</v>
      </c>
      <c r="I390">
        <v>0</v>
      </c>
      <c r="J390" t="s">
        <v>5411</v>
      </c>
      <c r="K390" s="35">
        <v>9.3501600898166226E-2</v>
      </c>
      <c r="L390" s="35">
        <v>0</v>
      </c>
      <c r="M390" s="22"/>
      <c r="N390" s="52">
        <f t="shared" si="63"/>
        <v>-3.5016008981662294E-3</v>
      </c>
      <c r="O390" s="52">
        <f t="shared" si="64"/>
        <v>0</v>
      </c>
      <c r="P390" s="52" t="e">
        <f t="shared" si="65"/>
        <v>#VALUE!</v>
      </c>
      <c r="Q390">
        <v>1.07</v>
      </c>
      <c r="R390">
        <v>0</v>
      </c>
      <c r="S390" t="s">
        <v>5411</v>
      </c>
      <c r="T390" s="35">
        <v>1.0705933302840034</v>
      </c>
      <c r="U390" s="35">
        <v>0</v>
      </c>
      <c r="V390" s="22"/>
      <c r="W390" s="52">
        <f t="shared" si="66"/>
        <v>-5.9333028400332388E-4</v>
      </c>
      <c r="X390" s="52">
        <f t="shared" si="67"/>
        <v>0</v>
      </c>
      <c r="Y390" s="52" t="e">
        <f t="shared" si="61"/>
        <v>#VALUE!</v>
      </c>
      <c r="Z390" t="s">
        <v>77</v>
      </c>
      <c r="AA390" t="s">
        <v>172</v>
      </c>
      <c r="AB390" t="s">
        <v>5411</v>
      </c>
      <c r="AC390" s="95" t="s">
        <v>77</v>
      </c>
      <c r="AD390" s="80" t="s">
        <v>172</v>
      </c>
      <c r="AE390" s="22"/>
      <c r="AF390">
        <v>0</v>
      </c>
      <c r="AG390">
        <v>0</v>
      </c>
      <c r="AH390" t="s">
        <v>5411</v>
      </c>
      <c r="AI390" s="35">
        <v>0</v>
      </c>
      <c r="AJ390" s="35">
        <v>0</v>
      </c>
      <c r="AK390" s="22"/>
      <c r="AL390" s="52">
        <f t="shared" si="68"/>
        <v>0</v>
      </c>
      <c r="AM390" s="52">
        <f t="shared" si="69"/>
        <v>0</v>
      </c>
      <c r="AN390" s="52" t="e">
        <f t="shared" si="62"/>
        <v>#VALUE!</v>
      </c>
      <c r="AO390">
        <v>0.53</v>
      </c>
      <c r="AP390" s="35">
        <v>0.53140076510457812</v>
      </c>
      <c r="AQ390" s="52">
        <f t="shared" si="70"/>
        <v>-1.4007651045780944E-3</v>
      </c>
    </row>
    <row r="391" spans="1:43" x14ac:dyDescent="0.25">
      <c r="A391" t="s">
        <v>5533</v>
      </c>
      <c r="B391" t="s">
        <v>1995</v>
      </c>
      <c r="D391">
        <v>1</v>
      </c>
      <c r="E391">
        <v>1</v>
      </c>
      <c r="F391">
        <v>1</v>
      </c>
      <c r="G391" s="13">
        <v>36717</v>
      </c>
      <c r="H391">
        <v>0.1</v>
      </c>
      <c r="I391">
        <v>0</v>
      </c>
      <c r="J391" t="s">
        <v>5411</v>
      </c>
      <c r="K391" s="35">
        <v>0.10299999999999999</v>
      </c>
      <c r="L391" s="35">
        <v>0</v>
      </c>
      <c r="M391" s="22"/>
      <c r="N391" s="52">
        <f t="shared" si="63"/>
        <v>-2.9999999999999888E-3</v>
      </c>
      <c r="O391" s="52">
        <f t="shared" si="64"/>
        <v>0</v>
      </c>
      <c r="P391" s="52" t="e">
        <f t="shared" si="65"/>
        <v>#VALUE!</v>
      </c>
      <c r="Q391">
        <v>0</v>
      </c>
      <c r="R391">
        <v>0</v>
      </c>
      <c r="S391" t="s">
        <v>5411</v>
      </c>
      <c r="T391" s="35">
        <v>0</v>
      </c>
      <c r="U391" s="35">
        <v>0</v>
      </c>
      <c r="V391" s="22"/>
      <c r="W391" s="52">
        <f t="shared" si="66"/>
        <v>0</v>
      </c>
      <c r="X391" s="52">
        <f t="shared" si="67"/>
        <v>0</v>
      </c>
      <c r="Y391" s="52" t="e">
        <f t="shared" si="61"/>
        <v>#VALUE!</v>
      </c>
      <c r="Z391" t="s">
        <v>77</v>
      </c>
      <c r="AA391" t="s">
        <v>172</v>
      </c>
      <c r="AB391" t="s">
        <v>5411</v>
      </c>
      <c r="AC391" s="95" t="s">
        <v>77</v>
      </c>
      <c r="AD391" s="80" t="s">
        <v>172</v>
      </c>
      <c r="AE391" s="22"/>
      <c r="AF391">
        <v>0</v>
      </c>
      <c r="AG391">
        <v>0</v>
      </c>
      <c r="AH391" t="s">
        <v>5411</v>
      </c>
      <c r="AI391" s="35">
        <v>0</v>
      </c>
      <c r="AJ391" s="35">
        <v>0</v>
      </c>
      <c r="AK391" s="22"/>
      <c r="AL391" s="52">
        <f t="shared" si="68"/>
        <v>0</v>
      </c>
      <c r="AM391" s="52">
        <f t="shared" si="69"/>
        <v>0</v>
      </c>
      <c r="AN391" s="52" t="e">
        <f t="shared" si="62"/>
        <v>#VALUE!</v>
      </c>
      <c r="AO391">
        <v>0.13</v>
      </c>
      <c r="AP391" s="35">
        <v>0.13100000000000001</v>
      </c>
      <c r="AQ391" s="52">
        <f t="shared" si="70"/>
        <v>-1.0000000000000009E-3</v>
      </c>
    </row>
    <row r="392" spans="1:43" x14ac:dyDescent="0.25">
      <c r="A392" t="s">
        <v>5533</v>
      </c>
      <c r="B392" t="s">
        <v>1996</v>
      </c>
      <c r="D392">
        <v>1</v>
      </c>
      <c r="E392">
        <v>1</v>
      </c>
      <c r="F392">
        <v>1</v>
      </c>
      <c r="G392" s="13">
        <v>36850</v>
      </c>
      <c r="H392">
        <v>0.38</v>
      </c>
      <c r="I392">
        <v>0</v>
      </c>
      <c r="J392" t="s">
        <v>5411</v>
      </c>
      <c r="K392" s="35">
        <v>0.37459472091159973</v>
      </c>
      <c r="L392" s="35">
        <v>0</v>
      </c>
      <c r="M392" s="22"/>
      <c r="N392" s="52">
        <f t="shared" si="63"/>
        <v>5.4052790884002722E-3</v>
      </c>
      <c r="O392" s="52">
        <f t="shared" si="64"/>
        <v>0</v>
      </c>
      <c r="P392" s="52" t="e">
        <f t="shared" si="65"/>
        <v>#VALUE!</v>
      </c>
      <c r="Q392">
        <v>0</v>
      </c>
      <c r="R392">
        <v>0</v>
      </c>
      <c r="S392" t="s">
        <v>5411</v>
      </c>
      <c r="T392" s="35">
        <v>0</v>
      </c>
      <c r="U392" s="35">
        <v>0</v>
      </c>
      <c r="V392" s="22"/>
      <c r="W392" s="52">
        <f t="shared" si="66"/>
        <v>0</v>
      </c>
      <c r="X392" s="52">
        <f t="shared" si="67"/>
        <v>0</v>
      </c>
      <c r="Y392" s="52" t="e">
        <f t="shared" si="61"/>
        <v>#VALUE!</v>
      </c>
      <c r="Z392" t="s">
        <v>77</v>
      </c>
      <c r="AA392" t="s">
        <v>172</v>
      </c>
      <c r="AB392" t="s">
        <v>5411</v>
      </c>
      <c r="AC392" s="95" t="s">
        <v>77</v>
      </c>
      <c r="AD392" s="80" t="s">
        <v>172</v>
      </c>
      <c r="AE392" s="22"/>
      <c r="AF392">
        <v>0</v>
      </c>
      <c r="AG392">
        <v>0</v>
      </c>
      <c r="AH392" t="s">
        <v>5411</v>
      </c>
      <c r="AI392" s="35">
        <v>0</v>
      </c>
      <c r="AJ392" s="35">
        <v>0</v>
      </c>
      <c r="AK392" s="22"/>
      <c r="AL392" s="52">
        <f t="shared" si="68"/>
        <v>0</v>
      </c>
      <c r="AM392" s="52">
        <f t="shared" si="69"/>
        <v>0</v>
      </c>
      <c r="AN392" s="52" t="e">
        <f t="shared" si="62"/>
        <v>#VALUE!</v>
      </c>
      <c r="AO392">
        <v>1.84</v>
      </c>
      <c r="AP392" s="35">
        <v>1.8444330543933054</v>
      </c>
      <c r="AQ392" s="52">
        <f t="shared" si="70"/>
        <v>-4.4330543933053246E-3</v>
      </c>
    </row>
    <row r="393" spans="1:43" x14ac:dyDescent="0.25">
      <c r="A393" t="s">
        <v>5533</v>
      </c>
      <c r="B393" t="s">
        <v>1997</v>
      </c>
      <c r="D393">
        <v>1</v>
      </c>
      <c r="E393">
        <v>1</v>
      </c>
      <c r="F393">
        <v>1</v>
      </c>
      <c r="G393" s="13">
        <v>36717</v>
      </c>
      <c r="H393">
        <v>0.36</v>
      </c>
      <c r="I393">
        <v>0</v>
      </c>
      <c r="J393" t="s">
        <v>5411</v>
      </c>
      <c r="K393" s="35">
        <v>0.36239219905850706</v>
      </c>
      <c r="L393" s="35">
        <v>0</v>
      </c>
      <c r="M393" s="22"/>
      <c r="N393" s="52">
        <f t="shared" si="63"/>
        <v>-2.3921990585070718E-3</v>
      </c>
      <c r="O393" s="52">
        <f t="shared" si="64"/>
        <v>0</v>
      </c>
      <c r="P393" s="52" t="e">
        <f t="shared" si="65"/>
        <v>#VALUE!</v>
      </c>
      <c r="Q393">
        <v>0</v>
      </c>
      <c r="R393">
        <v>0</v>
      </c>
      <c r="S393" t="s">
        <v>5411</v>
      </c>
      <c r="T393" s="35">
        <v>0</v>
      </c>
      <c r="U393" s="35">
        <v>0</v>
      </c>
      <c r="V393" s="22"/>
      <c r="W393" s="52">
        <f t="shared" si="66"/>
        <v>0</v>
      </c>
      <c r="X393" s="52">
        <f t="shared" si="67"/>
        <v>0</v>
      </c>
      <c r="Y393" s="52" t="e">
        <f t="shared" si="61"/>
        <v>#VALUE!</v>
      </c>
      <c r="Z393" t="s">
        <v>77</v>
      </c>
      <c r="AA393" t="s">
        <v>172</v>
      </c>
      <c r="AB393" t="s">
        <v>5411</v>
      </c>
      <c r="AC393" s="95" t="s">
        <v>77</v>
      </c>
      <c r="AD393" s="80" t="s">
        <v>172</v>
      </c>
      <c r="AE393" s="22"/>
      <c r="AF393">
        <v>0</v>
      </c>
      <c r="AG393">
        <v>0</v>
      </c>
      <c r="AH393" t="s">
        <v>5411</v>
      </c>
      <c r="AI393" s="35">
        <v>0</v>
      </c>
      <c r="AJ393" s="35">
        <v>0</v>
      </c>
      <c r="AK393" s="22"/>
      <c r="AL393" s="52">
        <f t="shared" si="68"/>
        <v>0</v>
      </c>
      <c r="AM393" s="52">
        <f t="shared" si="69"/>
        <v>0</v>
      </c>
      <c r="AN393" s="52" t="e">
        <f t="shared" si="62"/>
        <v>#VALUE!</v>
      </c>
      <c r="AO393">
        <v>1.71</v>
      </c>
      <c r="AP393" s="35">
        <v>1.7101654337592469</v>
      </c>
      <c r="AQ393" s="52">
        <f t="shared" si="70"/>
        <v>-1.6543375924693571E-4</v>
      </c>
    </row>
    <row r="394" spans="1:43" x14ac:dyDescent="0.25">
      <c r="A394" t="s">
        <v>5533</v>
      </c>
      <c r="B394" t="s">
        <v>1998</v>
      </c>
      <c r="D394">
        <v>1</v>
      </c>
      <c r="E394">
        <v>1</v>
      </c>
      <c r="F394">
        <v>1</v>
      </c>
      <c r="G394" s="13">
        <v>36717</v>
      </c>
      <c r="H394">
        <v>0</v>
      </c>
      <c r="I394">
        <v>0</v>
      </c>
      <c r="J394" t="s">
        <v>5411</v>
      </c>
      <c r="K394" s="35">
        <v>0</v>
      </c>
      <c r="L394" s="35">
        <v>0</v>
      </c>
      <c r="M394" s="22"/>
      <c r="N394" s="52">
        <f t="shared" si="63"/>
        <v>0</v>
      </c>
      <c r="O394" s="52">
        <f t="shared" si="64"/>
        <v>0</v>
      </c>
      <c r="P394" s="52" t="e">
        <f t="shared" si="65"/>
        <v>#VALUE!</v>
      </c>
      <c r="Q394">
        <v>5.38</v>
      </c>
      <c r="R394">
        <v>0</v>
      </c>
      <c r="S394" t="s">
        <v>5411</v>
      </c>
      <c r="T394" s="35">
        <v>5.3767889651582674</v>
      </c>
      <c r="U394" s="35">
        <v>0</v>
      </c>
      <c r="V394" s="22"/>
      <c r="W394" s="52">
        <f t="shared" si="66"/>
        <v>3.211034841732463E-3</v>
      </c>
      <c r="X394" s="52">
        <f t="shared" si="67"/>
        <v>0</v>
      </c>
      <c r="Y394" s="52" t="e">
        <f t="shared" si="61"/>
        <v>#VALUE!</v>
      </c>
      <c r="Z394" t="s">
        <v>77</v>
      </c>
      <c r="AA394" t="s">
        <v>172</v>
      </c>
      <c r="AB394" t="s">
        <v>5411</v>
      </c>
      <c r="AC394" s="95" t="s">
        <v>77</v>
      </c>
      <c r="AD394" s="80" t="s">
        <v>172</v>
      </c>
      <c r="AE394" s="22"/>
      <c r="AF394">
        <v>0</v>
      </c>
      <c r="AG394">
        <v>0</v>
      </c>
      <c r="AH394" t="s">
        <v>5411</v>
      </c>
      <c r="AI394" s="35">
        <v>0</v>
      </c>
      <c r="AJ394" s="35">
        <v>0</v>
      </c>
      <c r="AK394" s="22"/>
      <c r="AL394" s="52">
        <f t="shared" si="68"/>
        <v>0</v>
      </c>
      <c r="AM394" s="52">
        <f t="shared" si="69"/>
        <v>0</v>
      </c>
      <c r="AN394" s="52" t="e">
        <f t="shared" si="62"/>
        <v>#VALUE!</v>
      </c>
      <c r="AO394">
        <v>7.13</v>
      </c>
      <c r="AP394" s="35">
        <v>7.1260720257653141</v>
      </c>
      <c r="AQ394" s="52">
        <f t="shared" si="70"/>
        <v>3.9279742346858271E-3</v>
      </c>
    </row>
    <row r="395" spans="1:43" x14ac:dyDescent="0.25">
      <c r="A395" t="s">
        <v>5533</v>
      </c>
      <c r="B395" t="s">
        <v>1999</v>
      </c>
      <c r="D395">
        <v>1</v>
      </c>
      <c r="E395">
        <v>1</v>
      </c>
      <c r="F395">
        <v>1</v>
      </c>
      <c r="G395" s="13">
        <v>36717</v>
      </c>
      <c r="H395">
        <v>0</v>
      </c>
      <c r="I395">
        <v>0</v>
      </c>
      <c r="J395" t="s">
        <v>5411</v>
      </c>
      <c r="K395" s="35">
        <v>0</v>
      </c>
      <c r="L395" s="35">
        <v>0</v>
      </c>
      <c r="M395" s="22"/>
      <c r="N395" s="52">
        <f t="shared" si="63"/>
        <v>0</v>
      </c>
      <c r="O395" s="52">
        <f t="shared" si="64"/>
        <v>0</v>
      </c>
      <c r="P395" s="52" t="e">
        <f t="shared" si="65"/>
        <v>#VALUE!</v>
      </c>
      <c r="Q395">
        <v>0</v>
      </c>
      <c r="R395">
        <v>0</v>
      </c>
      <c r="S395" t="s">
        <v>5411</v>
      </c>
      <c r="T395" s="35">
        <v>0</v>
      </c>
      <c r="U395" s="35">
        <v>0</v>
      </c>
      <c r="V395" s="22"/>
      <c r="W395" s="52">
        <f t="shared" si="66"/>
        <v>0</v>
      </c>
      <c r="X395" s="52">
        <f t="shared" si="67"/>
        <v>0</v>
      </c>
      <c r="Y395" s="52" t="e">
        <f t="shared" si="61"/>
        <v>#VALUE!</v>
      </c>
      <c r="Z395" t="s">
        <v>77</v>
      </c>
      <c r="AA395" t="s">
        <v>172</v>
      </c>
      <c r="AB395" t="s">
        <v>5411</v>
      </c>
      <c r="AC395" s="95" t="s">
        <v>77</v>
      </c>
      <c r="AD395" s="80" t="s">
        <v>172</v>
      </c>
      <c r="AE395" s="22"/>
      <c r="AF395">
        <v>0</v>
      </c>
      <c r="AG395">
        <v>0</v>
      </c>
      <c r="AH395" t="s">
        <v>5411</v>
      </c>
      <c r="AI395" s="35">
        <v>0</v>
      </c>
      <c r="AJ395" s="35">
        <v>0</v>
      </c>
      <c r="AK395" s="22"/>
      <c r="AL395" s="52">
        <f t="shared" si="68"/>
        <v>0</v>
      </c>
      <c r="AM395" s="52">
        <f t="shared" si="69"/>
        <v>0</v>
      </c>
      <c r="AN395" s="52" t="e">
        <f t="shared" si="62"/>
        <v>#VALUE!</v>
      </c>
      <c r="AO395">
        <v>1.72</v>
      </c>
      <c r="AP395" s="35">
        <v>1.7157160585385147</v>
      </c>
      <c r="AQ395" s="52">
        <f t="shared" si="70"/>
        <v>4.2839414614852522E-3</v>
      </c>
    </row>
    <row r="396" spans="1:43" x14ac:dyDescent="0.25">
      <c r="A396" t="s">
        <v>5533</v>
      </c>
      <c r="B396" t="s">
        <v>2000</v>
      </c>
      <c r="D396">
        <v>1</v>
      </c>
      <c r="E396">
        <v>1</v>
      </c>
      <c r="F396">
        <v>1</v>
      </c>
      <c r="G396" s="13">
        <v>36717</v>
      </c>
      <c r="H396">
        <v>0</v>
      </c>
      <c r="I396">
        <v>0.52</v>
      </c>
      <c r="J396" t="s">
        <v>5411</v>
      </c>
      <c r="K396" s="35">
        <v>0</v>
      </c>
      <c r="L396" s="35">
        <v>0.52264583568128031</v>
      </c>
      <c r="M396" s="22"/>
      <c r="N396" s="52">
        <f t="shared" si="63"/>
        <v>0</v>
      </c>
      <c r="O396" s="52">
        <f t="shared" si="64"/>
        <v>-2.6458356812802952E-3</v>
      </c>
      <c r="P396" s="52" t="e">
        <f t="shared" si="65"/>
        <v>#VALUE!</v>
      </c>
      <c r="Q396">
        <v>0</v>
      </c>
      <c r="R396">
        <v>0</v>
      </c>
      <c r="S396" t="s">
        <v>5411</v>
      </c>
      <c r="T396" s="35">
        <v>0</v>
      </c>
      <c r="U396" s="35">
        <v>0</v>
      </c>
      <c r="V396" s="22"/>
      <c r="W396" s="52">
        <f t="shared" si="66"/>
        <v>0</v>
      </c>
      <c r="X396" s="52">
        <f t="shared" si="67"/>
        <v>0</v>
      </c>
      <c r="Y396" s="52" t="e">
        <f t="shared" si="61"/>
        <v>#VALUE!</v>
      </c>
      <c r="Z396" t="s">
        <v>77</v>
      </c>
      <c r="AA396" t="s">
        <v>172</v>
      </c>
      <c r="AB396" t="s">
        <v>5411</v>
      </c>
      <c r="AC396" s="95" t="s">
        <v>77</v>
      </c>
      <c r="AD396" s="80" t="s">
        <v>172</v>
      </c>
      <c r="AE396" s="22"/>
      <c r="AF396">
        <v>0</v>
      </c>
      <c r="AG396">
        <v>0</v>
      </c>
      <c r="AH396" t="s">
        <v>5411</v>
      </c>
      <c r="AI396" s="35">
        <v>0</v>
      </c>
      <c r="AJ396" s="35">
        <v>0</v>
      </c>
      <c r="AK396" s="22"/>
      <c r="AL396" s="52">
        <f t="shared" si="68"/>
        <v>0</v>
      </c>
      <c r="AM396" s="52">
        <f t="shared" si="69"/>
        <v>0</v>
      </c>
      <c r="AN396" s="52" t="e">
        <f t="shared" si="62"/>
        <v>#VALUE!</v>
      </c>
      <c r="AO396">
        <v>0</v>
      </c>
      <c r="AP396" s="35">
        <v>0</v>
      </c>
      <c r="AQ396" s="52">
        <f t="shared" si="70"/>
        <v>0</v>
      </c>
    </row>
    <row r="397" spans="1:43" x14ac:dyDescent="0.25">
      <c r="A397" t="s">
        <v>5533</v>
      </c>
      <c r="B397" t="s">
        <v>2001</v>
      </c>
      <c r="D397">
        <v>1</v>
      </c>
      <c r="E397">
        <v>1</v>
      </c>
      <c r="F397">
        <v>1</v>
      </c>
      <c r="G397" s="13">
        <v>36717</v>
      </c>
      <c r="H397">
        <v>0</v>
      </c>
      <c r="I397">
        <v>0.23</v>
      </c>
      <c r="J397" t="s">
        <v>5411</v>
      </c>
      <c r="K397" s="35">
        <v>0</v>
      </c>
      <c r="L397" s="35">
        <v>0.23272390233568135</v>
      </c>
      <c r="M397" s="22"/>
      <c r="N397" s="52">
        <f t="shared" si="63"/>
        <v>0</v>
      </c>
      <c r="O397" s="52">
        <f t="shared" si="64"/>
        <v>-2.7239023356813441E-3</v>
      </c>
      <c r="P397" s="52" t="e">
        <f t="shared" si="65"/>
        <v>#VALUE!</v>
      </c>
      <c r="Q397">
        <v>0</v>
      </c>
      <c r="R397">
        <v>1.31</v>
      </c>
      <c r="S397" t="s">
        <v>5411</v>
      </c>
      <c r="T397" s="35">
        <v>0</v>
      </c>
      <c r="U397" s="35">
        <v>1.3096008685980616</v>
      </c>
      <c r="V397" s="22"/>
      <c r="W397" s="52">
        <f t="shared" si="66"/>
        <v>0</v>
      </c>
      <c r="X397" s="52">
        <f t="shared" si="67"/>
        <v>3.9913140193847951E-4</v>
      </c>
      <c r="Y397" s="52" t="e">
        <f t="shared" si="61"/>
        <v>#VALUE!</v>
      </c>
      <c r="Z397" t="s">
        <v>77</v>
      </c>
      <c r="AA397" t="s">
        <v>172</v>
      </c>
      <c r="AB397" t="s">
        <v>5411</v>
      </c>
      <c r="AC397" s="95" t="s">
        <v>77</v>
      </c>
      <c r="AD397" s="80" t="s">
        <v>172</v>
      </c>
      <c r="AE397" s="22"/>
      <c r="AF397">
        <v>0</v>
      </c>
      <c r="AG397">
        <v>0</v>
      </c>
      <c r="AH397" t="s">
        <v>5411</v>
      </c>
      <c r="AI397" s="35">
        <v>0</v>
      </c>
      <c r="AJ397" s="35">
        <v>0</v>
      </c>
      <c r="AK397" s="22"/>
      <c r="AL397" s="52">
        <f t="shared" si="68"/>
        <v>0</v>
      </c>
      <c r="AM397" s="52">
        <f t="shared" si="69"/>
        <v>0</v>
      </c>
      <c r="AN397" s="52" t="e">
        <f t="shared" si="62"/>
        <v>#VALUE!</v>
      </c>
      <c r="AO397">
        <v>0.96</v>
      </c>
      <c r="AP397" s="35">
        <v>0.96051501509453951</v>
      </c>
      <c r="AQ397" s="52">
        <f t="shared" si="70"/>
        <v>-5.1501509453955041E-4</v>
      </c>
    </row>
    <row r="398" spans="1:43" x14ac:dyDescent="0.25">
      <c r="A398" t="s">
        <v>5533</v>
      </c>
      <c r="B398" t="s">
        <v>2002</v>
      </c>
      <c r="D398">
        <v>1</v>
      </c>
      <c r="E398">
        <v>1</v>
      </c>
      <c r="F398">
        <v>1</v>
      </c>
      <c r="G398" s="13">
        <v>36717</v>
      </c>
      <c r="H398">
        <v>0</v>
      </c>
      <c r="I398">
        <v>0</v>
      </c>
      <c r="J398" t="s">
        <v>5411</v>
      </c>
      <c r="K398" s="35">
        <v>0</v>
      </c>
      <c r="L398" s="35">
        <v>0</v>
      </c>
      <c r="M398" s="22"/>
      <c r="N398" s="52">
        <f t="shared" si="63"/>
        <v>0</v>
      </c>
      <c r="O398" s="52">
        <f t="shared" si="64"/>
        <v>0</v>
      </c>
      <c r="P398" s="52" t="e">
        <f t="shared" si="65"/>
        <v>#VALUE!</v>
      </c>
      <c r="Q398">
        <v>0</v>
      </c>
      <c r="R398">
        <v>0</v>
      </c>
      <c r="S398" t="s">
        <v>5411</v>
      </c>
      <c r="T398" s="35">
        <v>0</v>
      </c>
      <c r="U398" s="35">
        <v>0</v>
      </c>
      <c r="V398" s="22"/>
      <c r="W398" s="52">
        <f t="shared" si="66"/>
        <v>0</v>
      </c>
      <c r="X398" s="52">
        <f t="shared" si="67"/>
        <v>0</v>
      </c>
      <c r="Y398" s="52" t="e">
        <f t="shared" si="61"/>
        <v>#VALUE!</v>
      </c>
      <c r="Z398" t="s">
        <v>77</v>
      </c>
      <c r="AA398" t="s">
        <v>172</v>
      </c>
      <c r="AB398" t="s">
        <v>5411</v>
      </c>
      <c r="AC398" s="95" t="s">
        <v>77</v>
      </c>
      <c r="AD398" s="80" t="s">
        <v>172</v>
      </c>
      <c r="AE398" s="22"/>
      <c r="AF398">
        <v>0</v>
      </c>
      <c r="AG398">
        <v>0</v>
      </c>
      <c r="AH398" t="s">
        <v>5411</v>
      </c>
      <c r="AI398" s="35">
        <v>0</v>
      </c>
      <c r="AJ398" s="35">
        <v>0</v>
      </c>
      <c r="AK398" s="22"/>
      <c r="AL398" s="52">
        <f t="shared" si="68"/>
        <v>0</v>
      </c>
      <c r="AM398" s="52">
        <f t="shared" si="69"/>
        <v>0</v>
      </c>
      <c r="AN398" s="52" t="e">
        <f t="shared" si="62"/>
        <v>#VALUE!</v>
      </c>
      <c r="AO398">
        <v>0.99</v>
      </c>
      <c r="AP398" s="35">
        <v>0.98750136638688302</v>
      </c>
      <c r="AQ398" s="52">
        <f t="shared" si="70"/>
        <v>2.498633613116974E-3</v>
      </c>
    </row>
    <row r="399" spans="1:43" x14ac:dyDescent="0.25">
      <c r="A399" t="s">
        <v>5533</v>
      </c>
      <c r="B399" t="s">
        <v>2003</v>
      </c>
      <c r="D399">
        <v>1</v>
      </c>
      <c r="E399">
        <v>1</v>
      </c>
      <c r="F399">
        <v>1</v>
      </c>
      <c r="G399" s="13">
        <v>36717</v>
      </c>
      <c r="H399">
        <v>0</v>
      </c>
      <c r="I399">
        <v>0</v>
      </c>
      <c r="J399" t="s">
        <v>5411</v>
      </c>
      <c r="K399" s="35">
        <v>0</v>
      </c>
      <c r="L399" s="35">
        <v>0</v>
      </c>
      <c r="M399" s="22"/>
      <c r="N399" s="52">
        <f t="shared" si="63"/>
        <v>0</v>
      </c>
      <c r="O399" s="52">
        <f t="shared" si="64"/>
        <v>0</v>
      </c>
      <c r="P399" s="52" t="e">
        <f t="shared" si="65"/>
        <v>#VALUE!</v>
      </c>
      <c r="Q399">
        <v>0</v>
      </c>
      <c r="R399">
        <v>0</v>
      </c>
      <c r="S399" t="s">
        <v>5411</v>
      </c>
      <c r="T399" s="35">
        <v>0</v>
      </c>
      <c r="U399" s="35">
        <v>0</v>
      </c>
      <c r="V399" s="22"/>
      <c r="W399" s="52">
        <f t="shared" si="66"/>
        <v>0</v>
      </c>
      <c r="X399" s="52">
        <f t="shared" si="67"/>
        <v>0</v>
      </c>
      <c r="Y399" s="52" t="e">
        <f t="shared" si="61"/>
        <v>#VALUE!</v>
      </c>
      <c r="Z399" t="s">
        <v>77</v>
      </c>
      <c r="AA399" t="s">
        <v>172</v>
      </c>
      <c r="AB399" t="s">
        <v>5411</v>
      </c>
      <c r="AC399" s="95" t="s">
        <v>77</v>
      </c>
      <c r="AD399" s="80" t="s">
        <v>172</v>
      </c>
      <c r="AE399" s="22"/>
      <c r="AF399">
        <v>0</v>
      </c>
      <c r="AG399">
        <v>0</v>
      </c>
      <c r="AH399" t="s">
        <v>5411</v>
      </c>
      <c r="AI399" s="35">
        <v>0</v>
      </c>
      <c r="AJ399" s="35">
        <v>0</v>
      </c>
      <c r="AK399" s="22"/>
      <c r="AL399" s="52">
        <f t="shared" si="68"/>
        <v>0</v>
      </c>
      <c r="AM399" s="52">
        <f t="shared" si="69"/>
        <v>0</v>
      </c>
      <c r="AN399" s="52" t="e">
        <f t="shared" si="62"/>
        <v>#VALUE!</v>
      </c>
      <c r="AO399">
        <v>1.2</v>
      </c>
      <c r="AP399" s="35">
        <v>1.2001361890406963</v>
      </c>
      <c r="AQ399" s="52">
        <f t="shared" si="70"/>
        <v>-1.3618904069634397E-4</v>
      </c>
    </row>
    <row r="400" spans="1:43" x14ac:dyDescent="0.25">
      <c r="A400" t="s">
        <v>5533</v>
      </c>
      <c r="B400" t="s">
        <v>2004</v>
      </c>
      <c r="D400">
        <v>1</v>
      </c>
      <c r="E400">
        <v>1</v>
      </c>
      <c r="F400">
        <v>1</v>
      </c>
      <c r="G400" s="13">
        <v>36850</v>
      </c>
      <c r="H400">
        <v>0</v>
      </c>
      <c r="I400">
        <v>0</v>
      </c>
      <c r="J400" t="s">
        <v>5411</v>
      </c>
      <c r="K400" s="35">
        <v>0</v>
      </c>
      <c r="L400" s="35">
        <v>0</v>
      </c>
      <c r="M400" s="22"/>
      <c r="N400" s="52">
        <f t="shared" si="63"/>
        <v>0</v>
      </c>
      <c r="O400" s="52">
        <f t="shared" si="64"/>
        <v>0</v>
      </c>
      <c r="P400" s="52" t="e">
        <f t="shared" si="65"/>
        <v>#VALUE!</v>
      </c>
      <c r="Q400">
        <v>0</v>
      </c>
      <c r="R400">
        <v>0</v>
      </c>
      <c r="S400" t="s">
        <v>5411</v>
      </c>
      <c r="T400" s="35">
        <v>0</v>
      </c>
      <c r="U400" s="35">
        <v>0</v>
      </c>
      <c r="V400" s="22"/>
      <c r="W400" s="52">
        <f t="shared" si="66"/>
        <v>0</v>
      </c>
      <c r="X400" s="52">
        <f t="shared" si="67"/>
        <v>0</v>
      </c>
      <c r="Y400" s="52" t="e">
        <f t="shared" si="61"/>
        <v>#VALUE!</v>
      </c>
      <c r="Z400" t="s">
        <v>77</v>
      </c>
      <c r="AA400" t="s">
        <v>172</v>
      </c>
      <c r="AB400" t="s">
        <v>5411</v>
      </c>
      <c r="AC400" s="95" t="s">
        <v>77</v>
      </c>
      <c r="AD400" s="80" t="s">
        <v>172</v>
      </c>
      <c r="AE400" s="22"/>
      <c r="AF400">
        <v>7.96</v>
      </c>
      <c r="AG400">
        <v>0</v>
      </c>
      <c r="AH400" t="s">
        <v>5411</v>
      </c>
      <c r="AI400" s="35">
        <v>7.9584351454598883</v>
      </c>
      <c r="AJ400" s="35">
        <v>0</v>
      </c>
      <c r="AK400" s="22"/>
      <c r="AL400" s="52">
        <f t="shared" si="68"/>
        <v>1.564854540111682E-3</v>
      </c>
      <c r="AM400" s="52">
        <f t="shared" si="69"/>
        <v>0</v>
      </c>
      <c r="AN400" s="52" t="e">
        <f t="shared" si="62"/>
        <v>#VALUE!</v>
      </c>
      <c r="AO400">
        <v>0.01</v>
      </c>
      <c r="AP400" s="35">
        <v>5.1779018513076697E-3</v>
      </c>
      <c r="AQ400" s="52">
        <f t="shared" si="70"/>
        <v>4.8220981486923305E-3</v>
      </c>
    </row>
    <row r="401" spans="1:43" x14ac:dyDescent="0.25">
      <c r="A401" t="s">
        <v>5533</v>
      </c>
      <c r="B401" t="s">
        <v>2005</v>
      </c>
      <c r="D401">
        <v>1</v>
      </c>
      <c r="E401">
        <v>1</v>
      </c>
      <c r="F401">
        <v>1</v>
      </c>
      <c r="G401" s="13">
        <v>36717</v>
      </c>
      <c r="H401">
        <v>0</v>
      </c>
      <c r="I401">
        <v>0</v>
      </c>
      <c r="J401" t="s">
        <v>5411</v>
      </c>
      <c r="K401" s="35">
        <v>0</v>
      </c>
      <c r="L401" s="35">
        <v>0</v>
      </c>
      <c r="M401" s="22"/>
      <c r="N401" s="52">
        <f t="shared" si="63"/>
        <v>0</v>
      </c>
      <c r="O401" s="52">
        <f t="shared" si="64"/>
        <v>0</v>
      </c>
      <c r="P401" s="52" t="e">
        <f t="shared" si="65"/>
        <v>#VALUE!</v>
      </c>
      <c r="Q401">
        <v>0</v>
      </c>
      <c r="R401">
        <v>0</v>
      </c>
      <c r="S401" t="s">
        <v>5411</v>
      </c>
      <c r="T401" s="35">
        <v>0</v>
      </c>
      <c r="U401" s="35">
        <v>0</v>
      </c>
      <c r="V401" s="22"/>
      <c r="W401" s="52">
        <f t="shared" si="66"/>
        <v>0</v>
      </c>
      <c r="X401" s="52">
        <f t="shared" si="67"/>
        <v>0</v>
      </c>
      <c r="Y401" s="52" t="e">
        <f t="shared" si="61"/>
        <v>#VALUE!</v>
      </c>
      <c r="Z401" t="s">
        <v>77</v>
      </c>
      <c r="AA401" t="s">
        <v>172</v>
      </c>
      <c r="AB401" t="s">
        <v>5411</v>
      </c>
      <c r="AC401" s="95" t="s">
        <v>77</v>
      </c>
      <c r="AD401" s="80" t="s">
        <v>172</v>
      </c>
      <c r="AE401" s="22"/>
      <c r="AF401">
        <v>0</v>
      </c>
      <c r="AG401">
        <v>0</v>
      </c>
      <c r="AH401" t="s">
        <v>5411</v>
      </c>
      <c r="AI401" s="35">
        <v>0</v>
      </c>
      <c r="AJ401" s="35">
        <v>0</v>
      </c>
      <c r="AK401" s="22"/>
      <c r="AL401" s="52">
        <f t="shared" si="68"/>
        <v>0</v>
      </c>
      <c r="AM401" s="52">
        <f t="shared" si="69"/>
        <v>0</v>
      </c>
      <c r="AN401" s="52" t="e">
        <f t="shared" si="62"/>
        <v>#VALUE!</v>
      </c>
      <c r="AO401">
        <v>28.45</v>
      </c>
      <c r="AP401" s="35">
        <v>28.446931106471816</v>
      </c>
      <c r="AQ401" s="52">
        <f t="shared" si="70"/>
        <v>3.068893528183736E-3</v>
      </c>
    </row>
    <row r="402" spans="1:43" x14ac:dyDescent="0.25">
      <c r="A402" t="s">
        <v>5533</v>
      </c>
      <c r="B402" t="s">
        <v>2006</v>
      </c>
      <c r="D402">
        <v>1</v>
      </c>
      <c r="E402">
        <v>1</v>
      </c>
      <c r="F402">
        <v>1</v>
      </c>
      <c r="G402" s="13">
        <v>36717</v>
      </c>
      <c r="H402">
        <v>0</v>
      </c>
      <c r="I402">
        <v>0</v>
      </c>
      <c r="J402" t="s">
        <v>5411</v>
      </c>
      <c r="K402" s="35">
        <v>0</v>
      </c>
      <c r="L402" s="35">
        <v>0</v>
      </c>
      <c r="M402" s="22"/>
      <c r="N402" s="52">
        <f t="shared" si="63"/>
        <v>0</v>
      </c>
      <c r="O402" s="52">
        <f t="shared" si="64"/>
        <v>0</v>
      </c>
      <c r="P402" s="52" t="e">
        <f t="shared" si="65"/>
        <v>#VALUE!</v>
      </c>
      <c r="Q402">
        <v>0</v>
      </c>
      <c r="R402">
        <v>0</v>
      </c>
      <c r="S402" t="s">
        <v>5411</v>
      </c>
      <c r="T402" s="35">
        <v>0</v>
      </c>
      <c r="U402" s="35">
        <v>0</v>
      </c>
      <c r="V402" s="22"/>
      <c r="W402" s="52">
        <f t="shared" si="66"/>
        <v>0</v>
      </c>
      <c r="X402" s="52">
        <f t="shared" si="67"/>
        <v>0</v>
      </c>
      <c r="Y402" s="52" t="e">
        <f t="shared" si="61"/>
        <v>#VALUE!</v>
      </c>
      <c r="Z402" t="s">
        <v>77</v>
      </c>
      <c r="AA402" t="s">
        <v>172</v>
      </c>
      <c r="AB402" t="s">
        <v>5411</v>
      </c>
      <c r="AC402" s="95" t="s">
        <v>77</v>
      </c>
      <c r="AD402" s="80" t="s">
        <v>172</v>
      </c>
      <c r="AE402" s="22"/>
      <c r="AF402">
        <v>0</v>
      </c>
      <c r="AG402">
        <v>0</v>
      </c>
      <c r="AH402" t="s">
        <v>5411</v>
      </c>
      <c r="AI402" s="35">
        <v>0</v>
      </c>
      <c r="AJ402" s="35">
        <v>0</v>
      </c>
      <c r="AK402" s="22"/>
      <c r="AL402" s="52">
        <f t="shared" si="68"/>
        <v>0</v>
      </c>
      <c r="AM402" s="52">
        <f t="shared" si="69"/>
        <v>0</v>
      </c>
      <c r="AN402" s="52" t="e">
        <f t="shared" si="62"/>
        <v>#VALUE!</v>
      </c>
      <c r="AO402">
        <v>1.04</v>
      </c>
      <c r="AP402" s="35">
        <v>1.0403262944983818</v>
      </c>
      <c r="AQ402" s="52">
        <f t="shared" si="70"/>
        <v>-3.2629449838172953E-4</v>
      </c>
    </row>
    <row r="403" spans="1:43" x14ac:dyDescent="0.25">
      <c r="A403" t="s">
        <v>5533</v>
      </c>
      <c r="B403" t="s">
        <v>2007</v>
      </c>
      <c r="D403">
        <v>1</v>
      </c>
      <c r="E403">
        <v>1</v>
      </c>
      <c r="F403">
        <v>1</v>
      </c>
      <c r="G403" s="13">
        <v>36850</v>
      </c>
      <c r="H403">
        <v>0</v>
      </c>
      <c r="I403">
        <v>0</v>
      </c>
      <c r="J403" t="s">
        <v>5411</v>
      </c>
      <c r="K403" s="35">
        <v>0</v>
      </c>
      <c r="L403" s="35">
        <v>0</v>
      </c>
      <c r="M403" s="22"/>
      <c r="N403" s="52">
        <f t="shared" si="63"/>
        <v>0</v>
      </c>
      <c r="O403" s="52">
        <f t="shared" si="64"/>
        <v>0</v>
      </c>
      <c r="P403" s="52" t="e">
        <f t="shared" si="65"/>
        <v>#VALUE!</v>
      </c>
      <c r="Q403">
        <v>0</v>
      </c>
      <c r="R403">
        <v>0</v>
      </c>
      <c r="S403" t="s">
        <v>5411</v>
      </c>
      <c r="T403" s="35">
        <v>0</v>
      </c>
      <c r="U403" s="35">
        <v>0</v>
      </c>
      <c r="V403" s="22"/>
      <c r="W403" s="52">
        <f t="shared" si="66"/>
        <v>0</v>
      </c>
      <c r="X403" s="52">
        <f t="shared" si="67"/>
        <v>0</v>
      </c>
      <c r="Y403" s="52" t="e">
        <f t="shared" si="61"/>
        <v>#VALUE!</v>
      </c>
      <c r="Z403" t="s">
        <v>77</v>
      </c>
      <c r="AA403" t="s">
        <v>172</v>
      </c>
      <c r="AB403" t="s">
        <v>5411</v>
      </c>
      <c r="AC403" s="95" t="s">
        <v>77</v>
      </c>
      <c r="AD403" s="80" t="s">
        <v>172</v>
      </c>
      <c r="AE403" s="22"/>
      <c r="AF403">
        <v>0</v>
      </c>
      <c r="AG403">
        <v>0</v>
      </c>
      <c r="AH403" t="s">
        <v>5411</v>
      </c>
      <c r="AI403" s="35">
        <v>0</v>
      </c>
      <c r="AJ403" s="35">
        <v>0</v>
      </c>
      <c r="AK403" s="22"/>
      <c r="AL403" s="52">
        <f t="shared" si="68"/>
        <v>0</v>
      </c>
      <c r="AM403" s="52">
        <f t="shared" si="69"/>
        <v>0</v>
      </c>
      <c r="AN403" s="52" t="e">
        <f t="shared" si="62"/>
        <v>#VALUE!</v>
      </c>
      <c r="AO403">
        <v>1.23</v>
      </c>
      <c r="AP403" s="35">
        <v>1.23</v>
      </c>
      <c r="AQ403" s="52">
        <f t="shared" si="70"/>
        <v>0</v>
      </c>
    </row>
    <row r="404" spans="1:43" x14ac:dyDescent="0.25">
      <c r="A404" t="s">
        <v>5533</v>
      </c>
      <c r="B404" t="s">
        <v>2008</v>
      </c>
      <c r="D404">
        <v>1</v>
      </c>
      <c r="E404">
        <v>1</v>
      </c>
      <c r="F404">
        <v>1</v>
      </c>
      <c r="G404" s="13">
        <v>36717</v>
      </c>
      <c r="H404">
        <v>0.03</v>
      </c>
      <c r="I404">
        <v>0.19</v>
      </c>
      <c r="J404" t="s">
        <v>5411</v>
      </c>
      <c r="K404" s="35">
        <v>3.3893201778163289E-2</v>
      </c>
      <c r="L404" s="35">
        <v>0.19206147674292531</v>
      </c>
      <c r="M404" s="22"/>
      <c r="N404" s="52">
        <f t="shared" si="63"/>
        <v>-3.8932017781632897E-3</v>
      </c>
      <c r="O404" s="52">
        <f t="shared" si="64"/>
        <v>-2.0614767429253111E-3</v>
      </c>
      <c r="P404" s="52" t="e">
        <f t="shared" si="65"/>
        <v>#VALUE!</v>
      </c>
      <c r="Q404">
        <v>0.86</v>
      </c>
      <c r="R404">
        <v>0</v>
      </c>
      <c r="S404" t="s">
        <v>5411</v>
      </c>
      <c r="T404" s="35">
        <v>0.85674482272579433</v>
      </c>
      <c r="U404" s="35">
        <v>0</v>
      </c>
      <c r="V404" s="22"/>
      <c r="W404" s="52">
        <f t="shared" si="66"/>
        <v>3.2551772742056562E-3</v>
      </c>
      <c r="X404" s="52">
        <f t="shared" si="67"/>
        <v>0</v>
      </c>
      <c r="Y404" s="52" t="e">
        <f t="shared" si="61"/>
        <v>#VALUE!</v>
      </c>
      <c r="Z404" t="s">
        <v>77</v>
      </c>
      <c r="AA404" t="s">
        <v>172</v>
      </c>
      <c r="AB404" t="s">
        <v>5411</v>
      </c>
      <c r="AC404" s="95" t="s">
        <v>77</v>
      </c>
      <c r="AD404" s="80" t="s">
        <v>172</v>
      </c>
      <c r="AE404" s="22"/>
      <c r="AF404">
        <v>0</v>
      </c>
      <c r="AG404">
        <v>0</v>
      </c>
      <c r="AH404" t="s">
        <v>5411</v>
      </c>
      <c r="AI404" s="35">
        <v>0</v>
      </c>
      <c r="AJ404" s="35">
        <v>0</v>
      </c>
      <c r="AK404" s="22"/>
      <c r="AL404" s="52">
        <f t="shared" si="68"/>
        <v>0</v>
      </c>
      <c r="AM404" s="52">
        <f t="shared" si="69"/>
        <v>0</v>
      </c>
      <c r="AN404" s="52" t="e">
        <f t="shared" si="62"/>
        <v>#VALUE!</v>
      </c>
      <c r="AO404">
        <v>0.64</v>
      </c>
      <c r="AP404" s="35">
        <v>0.6402049224764178</v>
      </c>
      <c r="AQ404" s="52">
        <f t="shared" si="70"/>
        <v>-2.0492247641779038E-4</v>
      </c>
    </row>
    <row r="405" spans="1:43" x14ac:dyDescent="0.25">
      <c r="A405" t="s">
        <v>5533</v>
      </c>
      <c r="B405" t="s">
        <v>2009</v>
      </c>
      <c r="D405">
        <v>1</v>
      </c>
      <c r="E405">
        <v>1</v>
      </c>
      <c r="F405">
        <v>1</v>
      </c>
      <c r="G405" s="13">
        <v>36850</v>
      </c>
      <c r="H405">
        <v>0</v>
      </c>
      <c r="I405">
        <v>0</v>
      </c>
      <c r="J405" t="s">
        <v>5411</v>
      </c>
      <c r="K405" s="35">
        <v>0</v>
      </c>
      <c r="L405" s="35">
        <v>0</v>
      </c>
      <c r="M405" s="22"/>
      <c r="N405" s="52">
        <f t="shared" si="63"/>
        <v>0</v>
      </c>
      <c r="O405" s="52">
        <f t="shared" si="64"/>
        <v>0</v>
      </c>
      <c r="P405" s="52" t="e">
        <f t="shared" si="65"/>
        <v>#VALUE!</v>
      </c>
      <c r="Q405">
        <v>0.2</v>
      </c>
      <c r="R405">
        <v>0</v>
      </c>
      <c r="S405" t="s">
        <v>5411</v>
      </c>
      <c r="T405" s="35">
        <v>0.2</v>
      </c>
      <c r="U405" s="35">
        <v>0</v>
      </c>
      <c r="V405" s="22"/>
      <c r="W405" s="52">
        <f t="shared" si="66"/>
        <v>0</v>
      </c>
      <c r="X405" s="52">
        <f t="shared" si="67"/>
        <v>0</v>
      </c>
      <c r="Y405" s="52" t="e">
        <f t="shared" si="61"/>
        <v>#VALUE!</v>
      </c>
      <c r="Z405" t="s">
        <v>77</v>
      </c>
      <c r="AA405" t="s">
        <v>172</v>
      </c>
      <c r="AB405" t="s">
        <v>5411</v>
      </c>
      <c r="AC405" s="95" t="s">
        <v>77</v>
      </c>
      <c r="AD405" s="80" t="s">
        <v>172</v>
      </c>
      <c r="AE405" s="22"/>
      <c r="AF405">
        <v>0</v>
      </c>
      <c r="AG405">
        <v>0</v>
      </c>
      <c r="AH405" t="s">
        <v>5411</v>
      </c>
      <c r="AI405" s="35">
        <v>0</v>
      </c>
      <c r="AJ405" s="35">
        <v>0</v>
      </c>
      <c r="AK405" s="22"/>
      <c r="AL405" s="52">
        <f t="shared" si="68"/>
        <v>0</v>
      </c>
      <c r="AM405" s="52">
        <f t="shared" si="69"/>
        <v>0</v>
      </c>
      <c r="AN405" s="52" t="e">
        <f t="shared" si="62"/>
        <v>#VALUE!</v>
      </c>
      <c r="AO405">
        <v>1.21</v>
      </c>
      <c r="AP405" s="35">
        <v>1.21</v>
      </c>
      <c r="AQ405" s="52">
        <f t="shared" si="70"/>
        <v>0</v>
      </c>
    </row>
    <row r="406" spans="1:43" x14ac:dyDescent="0.25">
      <c r="A406" t="s">
        <v>5533</v>
      </c>
      <c r="B406" t="s">
        <v>2010</v>
      </c>
      <c r="D406">
        <v>1</v>
      </c>
      <c r="E406">
        <v>1</v>
      </c>
      <c r="F406">
        <v>1</v>
      </c>
      <c r="G406" s="13">
        <v>36717</v>
      </c>
      <c r="H406">
        <v>0</v>
      </c>
      <c r="I406">
        <v>0</v>
      </c>
      <c r="J406" t="s">
        <v>5411</v>
      </c>
      <c r="K406" s="35">
        <v>0</v>
      </c>
      <c r="L406" s="35">
        <v>0</v>
      </c>
      <c r="M406" s="22"/>
      <c r="N406" s="52">
        <f t="shared" si="63"/>
        <v>0</v>
      </c>
      <c r="O406" s="52">
        <f t="shared" si="64"/>
        <v>0</v>
      </c>
      <c r="P406" s="52" t="e">
        <f t="shared" si="65"/>
        <v>#VALUE!</v>
      </c>
      <c r="Q406">
        <v>0</v>
      </c>
      <c r="R406">
        <v>0</v>
      </c>
      <c r="S406" t="s">
        <v>5411</v>
      </c>
      <c r="T406" s="35">
        <v>0</v>
      </c>
      <c r="U406" s="35">
        <v>0</v>
      </c>
      <c r="V406" s="22"/>
      <c r="W406" s="52">
        <f t="shared" si="66"/>
        <v>0</v>
      </c>
      <c r="X406" s="52">
        <f t="shared" si="67"/>
        <v>0</v>
      </c>
      <c r="Y406" s="52" t="e">
        <f t="shared" si="61"/>
        <v>#VALUE!</v>
      </c>
      <c r="Z406" t="s">
        <v>77</v>
      </c>
      <c r="AA406" t="s">
        <v>172</v>
      </c>
      <c r="AB406" t="s">
        <v>5411</v>
      </c>
      <c r="AC406" s="95" t="s">
        <v>77</v>
      </c>
      <c r="AD406" s="80" t="s">
        <v>172</v>
      </c>
      <c r="AE406" s="22"/>
      <c r="AF406">
        <v>0</v>
      </c>
      <c r="AG406">
        <v>0</v>
      </c>
      <c r="AH406" t="s">
        <v>5411</v>
      </c>
      <c r="AI406" s="35">
        <v>0</v>
      </c>
      <c r="AJ406" s="35">
        <v>0</v>
      </c>
      <c r="AK406" s="22"/>
      <c r="AL406" s="52">
        <f t="shared" si="68"/>
        <v>0</v>
      </c>
      <c r="AM406" s="52">
        <f t="shared" si="69"/>
        <v>0</v>
      </c>
      <c r="AN406" s="52" t="e">
        <f t="shared" si="62"/>
        <v>#VALUE!</v>
      </c>
      <c r="AO406">
        <v>0.09</v>
      </c>
      <c r="AP406" s="35">
        <v>9.3658903988313932E-2</v>
      </c>
      <c r="AQ406" s="52">
        <f t="shared" si="70"/>
        <v>-3.6589039883139357E-3</v>
      </c>
    </row>
    <row r="407" spans="1:43" x14ac:dyDescent="0.25">
      <c r="A407" t="s">
        <v>5533</v>
      </c>
      <c r="B407" t="s">
        <v>2011</v>
      </c>
      <c r="D407">
        <v>1</v>
      </c>
      <c r="E407">
        <v>1</v>
      </c>
      <c r="F407">
        <v>1</v>
      </c>
      <c r="G407" s="13">
        <v>36850</v>
      </c>
      <c r="H407">
        <v>0</v>
      </c>
      <c r="I407">
        <v>0</v>
      </c>
      <c r="J407" t="s">
        <v>5411</v>
      </c>
      <c r="K407" s="35">
        <v>0</v>
      </c>
      <c r="L407" s="35">
        <v>0</v>
      </c>
      <c r="M407" s="22"/>
      <c r="N407" s="52">
        <f t="shared" si="63"/>
        <v>0</v>
      </c>
      <c r="O407" s="52">
        <f t="shared" si="64"/>
        <v>0</v>
      </c>
      <c r="P407" s="52" t="e">
        <f t="shared" si="65"/>
        <v>#VALUE!</v>
      </c>
      <c r="Q407">
        <v>0</v>
      </c>
      <c r="R407">
        <v>0</v>
      </c>
      <c r="S407" t="s">
        <v>5411</v>
      </c>
      <c r="T407" s="35">
        <v>0</v>
      </c>
      <c r="U407" s="35">
        <v>0</v>
      </c>
      <c r="V407" s="22"/>
      <c r="W407" s="52">
        <f t="shared" si="66"/>
        <v>0</v>
      </c>
      <c r="X407" s="52">
        <f t="shared" si="67"/>
        <v>0</v>
      </c>
      <c r="Y407" s="52" t="e">
        <f t="shared" si="61"/>
        <v>#VALUE!</v>
      </c>
      <c r="Z407" t="s">
        <v>77</v>
      </c>
      <c r="AA407" t="s">
        <v>172</v>
      </c>
      <c r="AB407" t="s">
        <v>5411</v>
      </c>
      <c r="AC407" s="95" t="s">
        <v>77</v>
      </c>
      <c r="AD407" s="80" t="s">
        <v>172</v>
      </c>
      <c r="AE407" s="22"/>
      <c r="AF407">
        <v>0</v>
      </c>
      <c r="AG407">
        <v>0</v>
      </c>
      <c r="AH407" t="s">
        <v>5411</v>
      </c>
      <c r="AI407" s="35">
        <v>0</v>
      </c>
      <c r="AJ407" s="35">
        <v>0</v>
      </c>
      <c r="AK407" s="22"/>
      <c r="AL407" s="52">
        <f t="shared" si="68"/>
        <v>0</v>
      </c>
      <c r="AM407" s="52">
        <f t="shared" si="69"/>
        <v>0</v>
      </c>
      <c r="AN407" s="52" t="e">
        <f t="shared" si="62"/>
        <v>#VALUE!</v>
      </c>
      <c r="AO407">
        <v>0.15</v>
      </c>
      <c r="AP407" s="35">
        <v>0.14690730106644792</v>
      </c>
      <c r="AQ407" s="52">
        <f t="shared" si="70"/>
        <v>3.0926989335520738E-3</v>
      </c>
    </row>
    <row r="408" spans="1:43" x14ac:dyDescent="0.25">
      <c r="A408" t="s">
        <v>5533</v>
      </c>
      <c r="B408" t="s">
        <v>2012</v>
      </c>
      <c r="D408">
        <v>1</v>
      </c>
      <c r="E408">
        <v>1</v>
      </c>
      <c r="F408">
        <v>1</v>
      </c>
      <c r="G408" s="13">
        <v>36717</v>
      </c>
      <c r="H408">
        <v>0</v>
      </c>
      <c r="I408">
        <v>0</v>
      </c>
      <c r="J408" t="s">
        <v>5411</v>
      </c>
      <c r="K408" s="35">
        <v>0</v>
      </c>
      <c r="L408" s="35">
        <v>0</v>
      </c>
      <c r="M408" s="22"/>
      <c r="N408" s="52">
        <f t="shared" si="63"/>
        <v>0</v>
      </c>
      <c r="O408" s="52">
        <f t="shared" si="64"/>
        <v>0</v>
      </c>
      <c r="P408" s="52" t="e">
        <f t="shared" si="65"/>
        <v>#VALUE!</v>
      </c>
      <c r="Q408">
        <v>0</v>
      </c>
      <c r="R408">
        <v>0</v>
      </c>
      <c r="S408" t="s">
        <v>5411</v>
      </c>
      <c r="T408" s="35">
        <v>0</v>
      </c>
      <c r="U408" s="35">
        <v>0</v>
      </c>
      <c r="V408" s="22"/>
      <c r="W408" s="52">
        <f t="shared" si="66"/>
        <v>0</v>
      </c>
      <c r="X408" s="52">
        <f t="shared" si="67"/>
        <v>0</v>
      </c>
      <c r="Y408" s="52" t="e">
        <f t="shared" si="61"/>
        <v>#VALUE!</v>
      </c>
      <c r="Z408" t="s">
        <v>77</v>
      </c>
      <c r="AA408" t="s">
        <v>172</v>
      </c>
      <c r="AB408" t="s">
        <v>5411</v>
      </c>
      <c r="AC408" s="95" t="s">
        <v>77</v>
      </c>
      <c r="AD408" s="80" t="s">
        <v>172</v>
      </c>
      <c r="AE408" s="22"/>
      <c r="AF408">
        <v>0</v>
      </c>
      <c r="AG408">
        <v>0</v>
      </c>
      <c r="AH408" t="s">
        <v>5411</v>
      </c>
      <c r="AI408" s="35">
        <v>0</v>
      </c>
      <c r="AJ408" s="35">
        <v>0</v>
      </c>
      <c r="AK408" s="22"/>
      <c r="AL408" s="52">
        <f t="shared" si="68"/>
        <v>0</v>
      </c>
      <c r="AM408" s="52">
        <f t="shared" si="69"/>
        <v>0</v>
      </c>
      <c r="AN408" s="52" t="e">
        <f t="shared" si="62"/>
        <v>#VALUE!</v>
      </c>
      <c r="AO408">
        <v>0</v>
      </c>
      <c r="AP408" s="35">
        <v>0</v>
      </c>
      <c r="AQ408" s="52">
        <f t="shared" si="70"/>
        <v>0</v>
      </c>
    </row>
    <row r="409" spans="1:43" x14ac:dyDescent="0.25">
      <c r="A409" t="s">
        <v>5533</v>
      </c>
      <c r="B409" t="s">
        <v>2013</v>
      </c>
      <c r="D409">
        <v>1</v>
      </c>
      <c r="E409">
        <v>1</v>
      </c>
      <c r="F409">
        <v>1</v>
      </c>
      <c r="G409" s="13">
        <v>36717</v>
      </c>
      <c r="H409">
        <v>0.17</v>
      </c>
      <c r="I409">
        <v>0</v>
      </c>
      <c r="J409" t="s">
        <v>5411</v>
      </c>
      <c r="K409" s="35">
        <v>0.17235370799536501</v>
      </c>
      <c r="L409" s="35">
        <v>0</v>
      </c>
      <c r="M409" s="22"/>
      <c r="N409" s="52">
        <f t="shared" si="63"/>
        <v>-2.3537079953649953E-3</v>
      </c>
      <c r="O409" s="52">
        <f t="shared" si="64"/>
        <v>0</v>
      </c>
      <c r="P409" s="52" t="e">
        <f t="shared" si="65"/>
        <v>#VALUE!</v>
      </c>
      <c r="Q409">
        <v>2.58</v>
      </c>
      <c r="R409">
        <v>0</v>
      </c>
      <c r="S409" t="s">
        <v>5411</v>
      </c>
      <c r="T409" s="35">
        <v>2.5775593858632675</v>
      </c>
      <c r="U409" s="35">
        <v>0</v>
      </c>
      <c r="V409" s="22"/>
      <c r="W409" s="52">
        <f t="shared" si="66"/>
        <v>2.4406141367325773E-3</v>
      </c>
      <c r="X409" s="52">
        <f t="shared" si="67"/>
        <v>0</v>
      </c>
      <c r="Y409" s="52" t="e">
        <f t="shared" si="61"/>
        <v>#VALUE!</v>
      </c>
      <c r="Z409" t="s">
        <v>77</v>
      </c>
      <c r="AA409" t="s">
        <v>172</v>
      </c>
      <c r="AB409" t="s">
        <v>5411</v>
      </c>
      <c r="AC409" s="95" t="s">
        <v>77</v>
      </c>
      <c r="AD409" s="80" t="s">
        <v>172</v>
      </c>
      <c r="AE409" s="22"/>
      <c r="AF409">
        <v>11.6</v>
      </c>
      <c r="AG409">
        <v>0</v>
      </c>
      <c r="AH409" t="s">
        <v>5411</v>
      </c>
      <c r="AI409" s="35">
        <v>11.599985515643105</v>
      </c>
      <c r="AJ409" s="35">
        <v>0</v>
      </c>
      <c r="AK409" s="22"/>
      <c r="AL409" s="52">
        <f t="shared" si="68"/>
        <v>1.4484356894328698E-5</v>
      </c>
      <c r="AM409" s="52">
        <f t="shared" si="69"/>
        <v>0</v>
      </c>
      <c r="AN409" s="52" t="e">
        <f t="shared" si="62"/>
        <v>#VALUE!</v>
      </c>
      <c r="AO409">
        <v>2.08</v>
      </c>
      <c r="AP409" s="35">
        <v>2.0798638470451913</v>
      </c>
      <c r="AQ409" s="52">
        <f t="shared" si="70"/>
        <v>1.3615295480873257E-4</v>
      </c>
    </row>
    <row r="410" spans="1:43" x14ac:dyDescent="0.25">
      <c r="A410" t="s">
        <v>5533</v>
      </c>
      <c r="B410" t="s">
        <v>2014</v>
      </c>
      <c r="D410">
        <v>1</v>
      </c>
      <c r="E410">
        <v>1</v>
      </c>
      <c r="F410">
        <v>1</v>
      </c>
      <c r="G410" s="13">
        <v>36717</v>
      </c>
      <c r="H410">
        <v>0</v>
      </c>
      <c r="I410">
        <v>0</v>
      </c>
      <c r="J410" t="s">
        <v>5411</v>
      </c>
      <c r="K410" s="35">
        <v>0</v>
      </c>
      <c r="L410" s="35">
        <v>0</v>
      </c>
      <c r="M410" s="22"/>
      <c r="N410" s="52">
        <f t="shared" si="63"/>
        <v>0</v>
      </c>
      <c r="O410" s="52">
        <f t="shared" si="64"/>
        <v>0</v>
      </c>
      <c r="P410" s="52" t="e">
        <f t="shared" si="65"/>
        <v>#VALUE!</v>
      </c>
      <c r="Q410">
        <v>0</v>
      </c>
      <c r="R410">
        <v>0</v>
      </c>
      <c r="S410" t="s">
        <v>5411</v>
      </c>
      <c r="T410" s="35">
        <v>0</v>
      </c>
      <c r="U410" s="35">
        <v>0</v>
      </c>
      <c r="V410" s="22"/>
      <c r="W410" s="52">
        <f t="shared" si="66"/>
        <v>0</v>
      </c>
      <c r="X410" s="52">
        <f t="shared" si="67"/>
        <v>0</v>
      </c>
      <c r="Y410" s="52" t="e">
        <f t="shared" si="61"/>
        <v>#VALUE!</v>
      </c>
      <c r="Z410" t="s">
        <v>77</v>
      </c>
      <c r="AA410" t="s">
        <v>172</v>
      </c>
      <c r="AB410" t="s">
        <v>5411</v>
      </c>
      <c r="AC410" s="95" t="s">
        <v>77</v>
      </c>
      <c r="AD410" s="80" t="s">
        <v>172</v>
      </c>
      <c r="AE410" s="22"/>
      <c r="AF410">
        <v>0</v>
      </c>
      <c r="AG410">
        <v>0</v>
      </c>
      <c r="AH410" t="s">
        <v>5411</v>
      </c>
      <c r="AI410" s="35">
        <v>0</v>
      </c>
      <c r="AJ410" s="35">
        <v>0</v>
      </c>
      <c r="AK410" s="22"/>
      <c r="AL410" s="52">
        <f t="shared" si="68"/>
        <v>0</v>
      </c>
      <c r="AM410" s="52">
        <f t="shared" si="69"/>
        <v>0</v>
      </c>
      <c r="AN410" s="52" t="e">
        <f t="shared" si="62"/>
        <v>#VALUE!</v>
      </c>
      <c r="AO410">
        <v>0.27</v>
      </c>
      <c r="AP410" s="35">
        <v>0.26566871336868547</v>
      </c>
      <c r="AQ410" s="52">
        <f t="shared" si="70"/>
        <v>4.3312866313145459E-3</v>
      </c>
    </row>
    <row r="411" spans="1:43" x14ac:dyDescent="0.25">
      <c r="A411" t="s">
        <v>5533</v>
      </c>
      <c r="B411" t="s">
        <v>2015</v>
      </c>
      <c r="D411">
        <v>1</v>
      </c>
      <c r="E411">
        <v>1</v>
      </c>
      <c r="F411">
        <v>1</v>
      </c>
      <c r="G411" s="13">
        <v>36717</v>
      </c>
      <c r="H411">
        <v>0.32</v>
      </c>
      <c r="I411">
        <v>0</v>
      </c>
      <c r="J411" t="s">
        <v>5411</v>
      </c>
      <c r="K411" s="35">
        <v>0.32051054805223794</v>
      </c>
      <c r="L411" s="35">
        <v>0</v>
      </c>
      <c r="M411" s="22"/>
      <c r="N411" s="52">
        <f t="shared" si="63"/>
        <v>-5.1054805223793576E-4</v>
      </c>
      <c r="O411" s="52">
        <f t="shared" si="64"/>
        <v>0</v>
      </c>
      <c r="P411" s="52" t="e">
        <f t="shared" si="65"/>
        <v>#VALUE!</v>
      </c>
      <c r="Q411">
        <v>0</v>
      </c>
      <c r="R411">
        <v>0</v>
      </c>
      <c r="S411" t="s">
        <v>5411</v>
      </c>
      <c r="T411" s="35">
        <v>0</v>
      </c>
      <c r="U411" s="35">
        <v>0</v>
      </c>
      <c r="V411" s="22"/>
      <c r="W411" s="52">
        <f t="shared" si="66"/>
        <v>0</v>
      </c>
      <c r="X411" s="52">
        <f t="shared" si="67"/>
        <v>0</v>
      </c>
      <c r="Y411" s="52" t="e">
        <f t="shared" si="61"/>
        <v>#VALUE!</v>
      </c>
      <c r="Z411" t="s">
        <v>77</v>
      </c>
      <c r="AA411" t="s">
        <v>172</v>
      </c>
      <c r="AB411" t="s">
        <v>5411</v>
      </c>
      <c r="AC411" s="95" t="s">
        <v>77</v>
      </c>
      <c r="AD411" s="80" t="s">
        <v>172</v>
      </c>
      <c r="AE411" s="22"/>
      <c r="AF411">
        <v>0</v>
      </c>
      <c r="AG411">
        <v>0</v>
      </c>
      <c r="AH411" t="s">
        <v>5411</v>
      </c>
      <c r="AI411" s="35">
        <v>0</v>
      </c>
      <c r="AJ411" s="35">
        <v>0</v>
      </c>
      <c r="AK411" s="22"/>
      <c r="AL411" s="52">
        <f t="shared" si="68"/>
        <v>0</v>
      </c>
      <c r="AM411" s="52">
        <f t="shared" si="69"/>
        <v>0</v>
      </c>
      <c r="AN411" s="52" t="e">
        <f t="shared" si="62"/>
        <v>#VALUE!</v>
      </c>
      <c r="AO411">
        <v>0.12</v>
      </c>
      <c r="AP411" s="35">
        <v>0.11925973881013506</v>
      </c>
      <c r="AQ411" s="52">
        <f t="shared" si="70"/>
        <v>7.4026118986493528E-4</v>
      </c>
    </row>
    <row r="412" spans="1:43" x14ac:dyDescent="0.25">
      <c r="A412" t="s">
        <v>5533</v>
      </c>
      <c r="B412" t="s">
        <v>2016</v>
      </c>
      <c r="D412">
        <v>1</v>
      </c>
      <c r="E412">
        <v>1</v>
      </c>
      <c r="F412">
        <v>1</v>
      </c>
      <c r="G412" s="13">
        <v>36717</v>
      </c>
      <c r="H412">
        <v>0.69</v>
      </c>
      <c r="I412">
        <v>0</v>
      </c>
      <c r="J412" t="s">
        <v>5411</v>
      </c>
      <c r="K412" s="35">
        <v>0.68745683205094188</v>
      </c>
      <c r="L412" s="35">
        <v>0</v>
      </c>
      <c r="M412" s="22"/>
      <c r="N412" s="52">
        <f t="shared" si="63"/>
        <v>2.5431679490580672E-3</v>
      </c>
      <c r="O412" s="52">
        <f t="shared" si="64"/>
        <v>0</v>
      </c>
      <c r="P412" s="52" t="e">
        <f t="shared" si="65"/>
        <v>#VALUE!</v>
      </c>
      <c r="Q412">
        <v>0</v>
      </c>
      <c r="R412">
        <v>0</v>
      </c>
      <c r="S412" t="s">
        <v>5411</v>
      </c>
      <c r="T412" s="35">
        <v>0</v>
      </c>
      <c r="U412" s="35">
        <v>0</v>
      </c>
      <c r="V412" s="22"/>
      <c r="W412" s="52">
        <f t="shared" si="66"/>
        <v>0</v>
      </c>
      <c r="X412" s="52">
        <f t="shared" si="67"/>
        <v>0</v>
      </c>
      <c r="Y412" s="52" t="e">
        <f t="shared" si="61"/>
        <v>#VALUE!</v>
      </c>
      <c r="Z412" t="s">
        <v>77</v>
      </c>
      <c r="AA412" t="s">
        <v>172</v>
      </c>
      <c r="AB412" t="s">
        <v>5411</v>
      </c>
      <c r="AC412" s="95" t="s">
        <v>77</v>
      </c>
      <c r="AD412" s="80" t="s">
        <v>172</v>
      </c>
      <c r="AE412" s="22"/>
      <c r="AF412">
        <v>0</v>
      </c>
      <c r="AG412">
        <v>0</v>
      </c>
      <c r="AH412" t="s">
        <v>5411</v>
      </c>
      <c r="AI412" s="35">
        <v>0</v>
      </c>
      <c r="AJ412" s="35">
        <v>0</v>
      </c>
      <c r="AK412" s="22"/>
      <c r="AL412" s="52">
        <f t="shared" si="68"/>
        <v>0</v>
      </c>
      <c r="AM412" s="52">
        <f t="shared" si="69"/>
        <v>0</v>
      </c>
      <c r="AN412" s="52" t="e">
        <f t="shared" si="62"/>
        <v>#VALUE!</v>
      </c>
      <c r="AO412">
        <v>0.46</v>
      </c>
      <c r="AP412" s="35">
        <v>0.46082271159458738</v>
      </c>
      <c r="AQ412" s="52">
        <f t="shared" si="70"/>
        <v>-8.2271159458735532E-4</v>
      </c>
    </row>
    <row r="413" spans="1:43" x14ac:dyDescent="0.25">
      <c r="A413" t="s">
        <v>5533</v>
      </c>
      <c r="B413" t="s">
        <v>2017</v>
      </c>
      <c r="D413">
        <v>1</v>
      </c>
      <c r="E413">
        <v>1</v>
      </c>
      <c r="F413">
        <v>1</v>
      </c>
      <c r="G413" s="13">
        <v>36717</v>
      </c>
      <c r="H413">
        <v>0.51</v>
      </c>
      <c r="I413">
        <v>0</v>
      </c>
      <c r="J413" t="s">
        <v>5411</v>
      </c>
      <c r="K413" s="35">
        <v>0.51181999829946434</v>
      </c>
      <c r="L413" s="35">
        <v>0</v>
      </c>
      <c r="M413" s="22"/>
      <c r="N413" s="52">
        <f t="shared" si="63"/>
        <v>-1.8199982994643316E-3</v>
      </c>
      <c r="O413" s="52">
        <f t="shared" si="64"/>
        <v>0</v>
      </c>
      <c r="P413" s="52" t="e">
        <f t="shared" si="65"/>
        <v>#VALUE!</v>
      </c>
      <c r="Q413">
        <v>2.98</v>
      </c>
      <c r="R413">
        <v>0</v>
      </c>
      <c r="S413" t="s">
        <v>5411</v>
      </c>
      <c r="T413" s="35">
        <v>2.9761385086302186</v>
      </c>
      <c r="U413" s="35">
        <v>0</v>
      </c>
      <c r="V413" s="22"/>
      <c r="W413" s="52">
        <f t="shared" si="66"/>
        <v>3.8614913697814224E-3</v>
      </c>
      <c r="X413" s="52">
        <f t="shared" si="67"/>
        <v>0</v>
      </c>
      <c r="Y413" s="52" t="e">
        <f t="shared" si="61"/>
        <v>#VALUE!</v>
      </c>
      <c r="Z413" t="s">
        <v>77</v>
      </c>
      <c r="AA413" t="s">
        <v>172</v>
      </c>
      <c r="AB413" t="s">
        <v>5411</v>
      </c>
      <c r="AC413" s="95" t="s">
        <v>77</v>
      </c>
      <c r="AD413" s="80" t="s">
        <v>172</v>
      </c>
      <c r="AE413" s="22"/>
      <c r="AF413">
        <v>0</v>
      </c>
      <c r="AG413">
        <v>0</v>
      </c>
      <c r="AH413" t="s">
        <v>5411</v>
      </c>
      <c r="AI413" s="35">
        <v>0</v>
      </c>
      <c r="AJ413" s="35">
        <v>0</v>
      </c>
      <c r="AK413" s="22"/>
      <c r="AL413" s="52">
        <f t="shared" si="68"/>
        <v>0</v>
      </c>
      <c r="AM413" s="52">
        <f t="shared" si="69"/>
        <v>0</v>
      </c>
      <c r="AN413" s="52" t="e">
        <f t="shared" si="62"/>
        <v>#VALUE!</v>
      </c>
      <c r="AO413">
        <v>1.22</v>
      </c>
      <c r="AP413" s="35">
        <v>1.2195217243431682</v>
      </c>
      <c r="AQ413" s="52">
        <f t="shared" si="70"/>
        <v>4.7827565683178364E-4</v>
      </c>
    </row>
    <row r="414" spans="1:43" x14ac:dyDescent="0.25">
      <c r="A414" t="s">
        <v>5533</v>
      </c>
      <c r="B414" t="s">
        <v>2018</v>
      </c>
      <c r="D414">
        <v>1</v>
      </c>
      <c r="E414">
        <v>1</v>
      </c>
      <c r="F414">
        <v>1</v>
      </c>
      <c r="G414" s="13">
        <v>36717</v>
      </c>
      <c r="H414">
        <v>4.28</v>
      </c>
      <c r="I414">
        <v>0</v>
      </c>
      <c r="J414" t="s">
        <v>5411</v>
      </c>
      <c r="K414" s="35">
        <v>4.282291981845689</v>
      </c>
      <c r="L414" s="35">
        <v>0</v>
      </c>
      <c r="M414" s="22"/>
      <c r="N414" s="52">
        <f t="shared" si="63"/>
        <v>-2.2919818456887953E-3</v>
      </c>
      <c r="O414" s="52">
        <f t="shared" si="64"/>
        <v>0</v>
      </c>
      <c r="P414" s="52" t="e">
        <f t="shared" si="65"/>
        <v>#VALUE!</v>
      </c>
      <c r="Q414">
        <v>5.93</v>
      </c>
      <c r="R414">
        <v>0</v>
      </c>
      <c r="S414" t="s">
        <v>5411</v>
      </c>
      <c r="T414" s="35">
        <v>5.9256807866868382</v>
      </c>
      <c r="U414" s="35">
        <v>0</v>
      </c>
      <c r="V414" s="22"/>
      <c r="W414" s="52">
        <f t="shared" si="66"/>
        <v>4.3192133131615407E-3</v>
      </c>
      <c r="X414" s="52">
        <f t="shared" si="67"/>
        <v>0</v>
      </c>
      <c r="Y414" s="52" t="e">
        <f t="shared" si="61"/>
        <v>#VALUE!</v>
      </c>
      <c r="Z414" t="s">
        <v>77</v>
      </c>
      <c r="AA414" t="s">
        <v>172</v>
      </c>
      <c r="AB414" t="s">
        <v>5411</v>
      </c>
      <c r="AC414" s="95" t="s">
        <v>77</v>
      </c>
      <c r="AD414" s="80" t="s">
        <v>172</v>
      </c>
      <c r="AE414" s="22"/>
      <c r="AF414">
        <v>7.1</v>
      </c>
      <c r="AG414">
        <v>0</v>
      </c>
      <c r="AH414" t="s">
        <v>5411</v>
      </c>
      <c r="AI414" s="35">
        <v>7.1029160363086241</v>
      </c>
      <c r="AJ414" s="35">
        <v>0</v>
      </c>
      <c r="AK414" s="22"/>
      <c r="AL414" s="52">
        <f t="shared" si="68"/>
        <v>-2.9160363086244701E-3</v>
      </c>
      <c r="AM414" s="52">
        <f t="shared" si="69"/>
        <v>0</v>
      </c>
      <c r="AN414" s="52" t="e">
        <f t="shared" si="62"/>
        <v>#VALUE!</v>
      </c>
      <c r="AO414">
        <v>1.67</v>
      </c>
      <c r="AP414" s="35">
        <v>1.6670915279878971</v>
      </c>
      <c r="AQ414" s="52">
        <f t="shared" si="70"/>
        <v>2.9084720121028695E-3</v>
      </c>
    </row>
    <row r="415" spans="1:43" x14ac:dyDescent="0.25">
      <c r="A415" t="s">
        <v>5533</v>
      </c>
      <c r="B415" t="s">
        <v>2019</v>
      </c>
      <c r="D415">
        <v>1</v>
      </c>
      <c r="E415">
        <v>1</v>
      </c>
      <c r="F415">
        <v>1</v>
      </c>
      <c r="G415" s="13">
        <v>36717</v>
      </c>
      <c r="H415">
        <v>10.83</v>
      </c>
      <c r="I415">
        <v>0</v>
      </c>
      <c r="J415" t="s">
        <v>5411</v>
      </c>
      <c r="K415" s="35">
        <v>10.827543528362204</v>
      </c>
      <c r="L415" s="35">
        <v>0</v>
      </c>
      <c r="M415" s="22"/>
      <c r="N415" s="52">
        <f t="shared" si="63"/>
        <v>2.4564716377959428E-3</v>
      </c>
      <c r="O415" s="52">
        <f t="shared" si="64"/>
        <v>0</v>
      </c>
      <c r="P415" s="52" t="e">
        <f t="shared" si="65"/>
        <v>#VALUE!</v>
      </c>
      <c r="Q415">
        <v>3.41</v>
      </c>
      <c r="R415">
        <v>0</v>
      </c>
      <c r="S415" t="s">
        <v>5411</v>
      </c>
      <c r="T415" s="35">
        <v>3.4097789011969373</v>
      </c>
      <c r="U415" s="35">
        <v>0</v>
      </c>
      <c r="V415" s="22"/>
      <c r="W415" s="52">
        <f t="shared" si="66"/>
        <v>2.2109880306286911E-4</v>
      </c>
      <c r="X415" s="52">
        <f t="shared" si="67"/>
        <v>0</v>
      </c>
      <c r="Y415" s="52" t="e">
        <f t="shared" si="61"/>
        <v>#VALUE!</v>
      </c>
      <c r="Z415" t="s">
        <v>77</v>
      </c>
      <c r="AA415" t="s">
        <v>172</v>
      </c>
      <c r="AB415" t="s">
        <v>5411</v>
      </c>
      <c r="AC415" s="95" t="s">
        <v>77</v>
      </c>
      <c r="AD415" s="80" t="s">
        <v>172</v>
      </c>
      <c r="AE415" s="22"/>
      <c r="AF415">
        <v>6.38</v>
      </c>
      <c r="AG415">
        <v>0</v>
      </c>
      <c r="AH415" t="s">
        <v>5411</v>
      </c>
      <c r="AI415" s="35">
        <v>6.3808727975615191</v>
      </c>
      <c r="AJ415" s="35">
        <v>0</v>
      </c>
      <c r="AK415" s="22"/>
      <c r="AL415" s="52">
        <f t="shared" si="68"/>
        <v>-8.7279756151925625E-4</v>
      </c>
      <c r="AM415" s="52">
        <f t="shared" si="69"/>
        <v>0</v>
      </c>
      <c r="AN415" s="52" t="e">
        <f t="shared" si="62"/>
        <v>#VALUE!</v>
      </c>
      <c r="AO415">
        <v>3.36</v>
      </c>
      <c r="AP415" s="35">
        <v>3.3599283324659877</v>
      </c>
      <c r="AQ415" s="52">
        <f t="shared" si="70"/>
        <v>7.1667534012220813E-5</v>
      </c>
    </row>
    <row r="416" spans="1:43" x14ac:dyDescent="0.25">
      <c r="A416" t="s">
        <v>5533</v>
      </c>
      <c r="B416" t="s">
        <v>2020</v>
      </c>
      <c r="D416">
        <v>1</v>
      </c>
      <c r="E416">
        <v>1</v>
      </c>
      <c r="F416">
        <v>1</v>
      </c>
      <c r="G416" s="13">
        <v>36717</v>
      </c>
      <c r="H416">
        <v>0.9</v>
      </c>
      <c r="I416">
        <v>0</v>
      </c>
      <c r="J416" t="s">
        <v>5411</v>
      </c>
      <c r="K416" s="35">
        <v>0.90055440278988685</v>
      </c>
      <c r="L416" s="35">
        <v>0</v>
      </c>
      <c r="M416" s="22"/>
      <c r="N416" s="52">
        <f t="shared" si="63"/>
        <v>-5.54402789886832E-4</v>
      </c>
      <c r="O416" s="52">
        <f t="shared" si="64"/>
        <v>0</v>
      </c>
      <c r="P416" s="52" t="e">
        <f t="shared" si="65"/>
        <v>#VALUE!</v>
      </c>
      <c r="Q416">
        <v>0.31</v>
      </c>
      <c r="R416">
        <v>0</v>
      </c>
      <c r="S416" t="s">
        <v>5411</v>
      </c>
      <c r="T416" s="35">
        <v>0.31440802092415004</v>
      </c>
      <c r="U416" s="35">
        <v>0</v>
      </c>
      <c r="V416" s="22"/>
      <c r="W416" s="52">
        <f t="shared" si="66"/>
        <v>-4.4080209241500468E-3</v>
      </c>
      <c r="X416" s="52">
        <f t="shared" si="67"/>
        <v>0</v>
      </c>
      <c r="Y416" s="52" t="e">
        <f t="shared" si="61"/>
        <v>#VALUE!</v>
      </c>
      <c r="Z416" t="s">
        <v>77</v>
      </c>
      <c r="AA416" t="s">
        <v>172</v>
      </c>
      <c r="AB416" t="s">
        <v>5411</v>
      </c>
      <c r="AC416" s="95" t="s">
        <v>77</v>
      </c>
      <c r="AD416" s="80" t="s">
        <v>172</v>
      </c>
      <c r="AE416" s="22"/>
      <c r="AF416">
        <v>5.04</v>
      </c>
      <c r="AG416">
        <v>0</v>
      </c>
      <c r="AH416" t="s">
        <v>5411</v>
      </c>
      <c r="AI416" s="35">
        <v>5.0350198779424593</v>
      </c>
      <c r="AJ416" s="35">
        <v>0</v>
      </c>
      <c r="AK416" s="22"/>
      <c r="AL416" s="52">
        <f t="shared" si="68"/>
        <v>4.9801220575407257E-3</v>
      </c>
      <c r="AM416" s="52">
        <f t="shared" si="69"/>
        <v>0</v>
      </c>
      <c r="AN416" s="52" t="e">
        <f t="shared" si="62"/>
        <v>#VALUE!</v>
      </c>
      <c r="AO416">
        <v>0.23</v>
      </c>
      <c r="AP416" s="35">
        <v>0.22682292938099394</v>
      </c>
      <c r="AQ416" s="52">
        <f t="shared" si="70"/>
        <v>3.1770706190060727E-3</v>
      </c>
    </row>
    <row r="417" spans="1:43" x14ac:dyDescent="0.25">
      <c r="A417" t="s">
        <v>5533</v>
      </c>
      <c r="B417" t="s">
        <v>2021</v>
      </c>
      <c r="D417">
        <v>1</v>
      </c>
      <c r="E417">
        <v>1</v>
      </c>
      <c r="F417">
        <v>1</v>
      </c>
      <c r="G417" s="13">
        <v>36717</v>
      </c>
      <c r="H417">
        <v>0</v>
      </c>
      <c r="I417">
        <v>0</v>
      </c>
      <c r="J417" t="s">
        <v>5411</v>
      </c>
      <c r="K417" s="35">
        <v>0</v>
      </c>
      <c r="L417" s="35">
        <v>0</v>
      </c>
      <c r="M417" s="22"/>
      <c r="N417" s="52">
        <f t="shared" si="63"/>
        <v>0</v>
      </c>
      <c r="O417" s="52">
        <f t="shared" si="64"/>
        <v>0</v>
      </c>
      <c r="P417" s="52" t="e">
        <f t="shared" si="65"/>
        <v>#VALUE!</v>
      </c>
      <c r="Q417">
        <v>0</v>
      </c>
      <c r="R417">
        <v>0</v>
      </c>
      <c r="S417" t="s">
        <v>5411</v>
      </c>
      <c r="T417" s="35">
        <v>0</v>
      </c>
      <c r="U417" s="35">
        <v>0</v>
      </c>
      <c r="V417" s="22"/>
      <c r="W417" s="52">
        <f t="shared" si="66"/>
        <v>0</v>
      </c>
      <c r="X417" s="52">
        <f t="shared" si="67"/>
        <v>0</v>
      </c>
      <c r="Y417" s="52" t="e">
        <f t="shared" si="61"/>
        <v>#VALUE!</v>
      </c>
      <c r="Z417" t="s">
        <v>77</v>
      </c>
      <c r="AA417" t="s">
        <v>172</v>
      </c>
      <c r="AB417" t="s">
        <v>5411</v>
      </c>
      <c r="AC417" s="95" t="s">
        <v>77</v>
      </c>
      <c r="AD417" s="80" t="s">
        <v>172</v>
      </c>
      <c r="AE417" s="22"/>
      <c r="AF417">
        <v>0</v>
      </c>
      <c r="AG417">
        <v>0</v>
      </c>
      <c r="AH417" t="s">
        <v>5411</v>
      </c>
      <c r="AI417" s="35">
        <v>0</v>
      </c>
      <c r="AJ417" s="35">
        <v>0</v>
      </c>
      <c r="AK417" s="22"/>
      <c r="AL417" s="52">
        <f t="shared" si="68"/>
        <v>0</v>
      </c>
      <c r="AM417" s="52">
        <f t="shared" si="69"/>
        <v>0</v>
      </c>
      <c r="AN417" s="52" t="e">
        <f t="shared" si="62"/>
        <v>#VALUE!</v>
      </c>
      <c r="AO417">
        <v>1.59</v>
      </c>
      <c r="AP417" s="35">
        <v>1.5940572033898304</v>
      </c>
      <c r="AQ417" s="52">
        <f t="shared" si="70"/>
        <v>-4.0572033898302884E-3</v>
      </c>
    </row>
    <row r="418" spans="1:43" x14ac:dyDescent="0.25">
      <c r="A418" t="s">
        <v>5533</v>
      </c>
      <c r="B418" t="s">
        <v>2022</v>
      </c>
      <c r="D418">
        <v>1</v>
      </c>
      <c r="E418">
        <v>1</v>
      </c>
      <c r="F418">
        <v>1</v>
      </c>
      <c r="G418" s="13">
        <v>36717</v>
      </c>
      <c r="H418">
        <v>0</v>
      </c>
      <c r="I418">
        <v>0</v>
      </c>
      <c r="J418" t="s">
        <v>5411</v>
      </c>
      <c r="K418" s="35">
        <v>0</v>
      </c>
      <c r="L418" s="35">
        <v>0</v>
      </c>
      <c r="M418" s="22"/>
      <c r="N418" s="52">
        <f t="shared" si="63"/>
        <v>0</v>
      </c>
      <c r="O418" s="52">
        <f t="shared" si="64"/>
        <v>0</v>
      </c>
      <c r="P418" s="52" t="e">
        <f t="shared" si="65"/>
        <v>#VALUE!</v>
      </c>
      <c r="Q418">
        <v>0</v>
      </c>
      <c r="R418">
        <v>0</v>
      </c>
      <c r="S418" t="s">
        <v>5411</v>
      </c>
      <c r="T418" s="35">
        <v>0</v>
      </c>
      <c r="U418" s="35">
        <v>0</v>
      </c>
      <c r="V418" s="22"/>
      <c r="W418" s="52">
        <f t="shared" si="66"/>
        <v>0</v>
      </c>
      <c r="X418" s="52">
        <f t="shared" si="67"/>
        <v>0</v>
      </c>
      <c r="Y418" s="52" t="e">
        <f t="shared" si="61"/>
        <v>#VALUE!</v>
      </c>
      <c r="Z418" t="s">
        <v>77</v>
      </c>
      <c r="AA418" t="s">
        <v>172</v>
      </c>
      <c r="AB418" t="s">
        <v>5411</v>
      </c>
      <c r="AC418" s="95" t="s">
        <v>77</v>
      </c>
      <c r="AD418" s="80" t="s">
        <v>172</v>
      </c>
      <c r="AE418" s="22"/>
      <c r="AF418">
        <v>0</v>
      </c>
      <c r="AG418">
        <v>0</v>
      </c>
      <c r="AH418" t="s">
        <v>5411</v>
      </c>
      <c r="AI418" s="35">
        <v>0</v>
      </c>
      <c r="AJ418" s="35">
        <v>0</v>
      </c>
      <c r="AK418" s="22"/>
      <c r="AL418" s="52">
        <f t="shared" si="68"/>
        <v>0</v>
      </c>
      <c r="AM418" s="52">
        <f t="shared" si="69"/>
        <v>0</v>
      </c>
      <c r="AN418" s="52" t="e">
        <f t="shared" si="62"/>
        <v>#VALUE!</v>
      </c>
      <c r="AO418">
        <v>2.8</v>
      </c>
      <c r="AP418" s="35">
        <v>2.8032628104369692</v>
      </c>
      <c r="AQ418" s="52">
        <f t="shared" si="70"/>
        <v>-3.26281043696941E-3</v>
      </c>
    </row>
    <row r="419" spans="1:43" x14ac:dyDescent="0.25">
      <c r="A419" t="s">
        <v>5533</v>
      </c>
      <c r="B419" t="s">
        <v>2023</v>
      </c>
      <c r="D419">
        <v>1</v>
      </c>
      <c r="E419">
        <v>1</v>
      </c>
      <c r="F419">
        <v>1</v>
      </c>
      <c r="G419" s="13">
        <v>36717</v>
      </c>
      <c r="H419">
        <v>0</v>
      </c>
      <c r="I419">
        <v>0</v>
      </c>
      <c r="J419" t="s">
        <v>5411</v>
      </c>
      <c r="K419" s="35">
        <v>0</v>
      </c>
      <c r="L419" s="35">
        <v>0</v>
      </c>
      <c r="M419" s="22"/>
      <c r="N419" s="52">
        <f t="shared" si="63"/>
        <v>0</v>
      </c>
      <c r="O419" s="52">
        <f t="shared" si="64"/>
        <v>0</v>
      </c>
      <c r="P419" s="52" t="e">
        <f t="shared" si="65"/>
        <v>#VALUE!</v>
      </c>
      <c r="Q419">
        <v>0</v>
      </c>
      <c r="R419">
        <v>0</v>
      </c>
      <c r="S419" t="s">
        <v>5411</v>
      </c>
      <c r="T419" s="35">
        <v>0</v>
      </c>
      <c r="U419" s="35">
        <v>0</v>
      </c>
      <c r="V419" s="22"/>
      <c r="W419" s="52">
        <f t="shared" si="66"/>
        <v>0</v>
      </c>
      <c r="X419" s="52">
        <f t="shared" si="67"/>
        <v>0</v>
      </c>
      <c r="Y419" s="52" t="e">
        <f t="shared" si="61"/>
        <v>#VALUE!</v>
      </c>
      <c r="Z419" t="s">
        <v>77</v>
      </c>
      <c r="AA419" t="s">
        <v>172</v>
      </c>
      <c r="AB419" t="s">
        <v>5411</v>
      </c>
      <c r="AC419" s="95" t="s">
        <v>77</v>
      </c>
      <c r="AD419" s="80" t="s">
        <v>172</v>
      </c>
      <c r="AE419" s="22"/>
      <c r="AF419">
        <v>0</v>
      </c>
      <c r="AG419">
        <v>0</v>
      </c>
      <c r="AH419" t="s">
        <v>5411</v>
      </c>
      <c r="AI419" s="35">
        <v>0</v>
      </c>
      <c r="AJ419" s="35">
        <v>0</v>
      </c>
      <c r="AK419" s="22"/>
      <c r="AL419" s="52">
        <f t="shared" si="68"/>
        <v>0</v>
      </c>
      <c r="AM419" s="52">
        <f t="shared" si="69"/>
        <v>0</v>
      </c>
      <c r="AN419" s="52" t="e">
        <f t="shared" si="62"/>
        <v>#VALUE!</v>
      </c>
      <c r="AO419">
        <v>4.37</v>
      </c>
      <c r="AP419" s="35">
        <v>4.3647814322369953</v>
      </c>
      <c r="AQ419" s="52">
        <f t="shared" si="70"/>
        <v>5.2185677630047778E-3</v>
      </c>
    </row>
    <row r="420" spans="1:43" x14ac:dyDescent="0.25">
      <c r="A420" t="s">
        <v>5533</v>
      </c>
      <c r="B420" t="s">
        <v>2024</v>
      </c>
      <c r="D420">
        <v>1</v>
      </c>
      <c r="E420">
        <v>1</v>
      </c>
      <c r="F420">
        <v>1</v>
      </c>
      <c r="G420" s="13">
        <v>36717</v>
      </c>
      <c r="H420">
        <v>0</v>
      </c>
      <c r="I420">
        <v>0</v>
      </c>
      <c r="J420" t="s">
        <v>5411</v>
      </c>
      <c r="K420" s="35">
        <v>0</v>
      </c>
      <c r="L420" s="35">
        <v>0</v>
      </c>
      <c r="M420" s="22"/>
      <c r="N420" s="52">
        <f t="shared" si="63"/>
        <v>0</v>
      </c>
      <c r="O420" s="52">
        <f t="shared" si="64"/>
        <v>0</v>
      </c>
      <c r="P420" s="52" t="e">
        <f t="shared" si="65"/>
        <v>#VALUE!</v>
      </c>
      <c r="Q420">
        <v>0</v>
      </c>
      <c r="R420">
        <v>0</v>
      </c>
      <c r="S420" t="s">
        <v>5411</v>
      </c>
      <c r="T420" s="35">
        <v>0</v>
      </c>
      <c r="U420" s="35">
        <v>0</v>
      </c>
      <c r="V420" s="22"/>
      <c r="W420" s="52">
        <f t="shared" si="66"/>
        <v>0</v>
      </c>
      <c r="X420" s="52">
        <f t="shared" si="67"/>
        <v>0</v>
      </c>
      <c r="Y420" s="52" t="e">
        <f t="shared" si="61"/>
        <v>#VALUE!</v>
      </c>
      <c r="Z420" t="s">
        <v>77</v>
      </c>
      <c r="AA420" t="s">
        <v>172</v>
      </c>
      <c r="AB420" t="s">
        <v>5411</v>
      </c>
      <c r="AC420" s="95" t="s">
        <v>77</v>
      </c>
      <c r="AD420" s="80" t="s">
        <v>172</v>
      </c>
      <c r="AE420" s="22"/>
      <c r="AF420">
        <v>0</v>
      </c>
      <c r="AG420">
        <v>0</v>
      </c>
      <c r="AH420" t="s">
        <v>5411</v>
      </c>
      <c r="AI420" s="35">
        <v>0</v>
      </c>
      <c r="AJ420" s="35">
        <v>0</v>
      </c>
      <c r="AK420" s="22"/>
      <c r="AL420" s="52">
        <f t="shared" si="68"/>
        <v>0</v>
      </c>
      <c r="AM420" s="52">
        <f t="shared" si="69"/>
        <v>0</v>
      </c>
      <c r="AN420" s="52" t="e">
        <f t="shared" si="62"/>
        <v>#VALUE!</v>
      </c>
      <c r="AO420">
        <v>3.59</v>
      </c>
      <c r="AP420" s="35">
        <v>3.5934875674407696</v>
      </c>
      <c r="AQ420" s="52">
        <f t="shared" si="70"/>
        <v>-3.4875674407697232E-3</v>
      </c>
    </row>
    <row r="421" spans="1:43" x14ac:dyDescent="0.25">
      <c r="A421" t="s">
        <v>5533</v>
      </c>
      <c r="B421" t="s">
        <v>2025</v>
      </c>
      <c r="D421">
        <v>1</v>
      </c>
      <c r="E421">
        <v>1</v>
      </c>
      <c r="F421">
        <v>1</v>
      </c>
      <c r="G421" s="13">
        <v>36717</v>
      </c>
      <c r="H421">
        <v>0</v>
      </c>
      <c r="I421">
        <v>0</v>
      </c>
      <c r="J421" t="s">
        <v>5411</v>
      </c>
      <c r="K421" s="35">
        <v>0</v>
      </c>
      <c r="L421" s="35">
        <v>0</v>
      </c>
      <c r="M421" s="22"/>
      <c r="N421" s="52">
        <f t="shared" si="63"/>
        <v>0</v>
      </c>
      <c r="O421" s="52">
        <f t="shared" si="64"/>
        <v>0</v>
      </c>
      <c r="P421" s="52" t="e">
        <f t="shared" si="65"/>
        <v>#VALUE!</v>
      </c>
      <c r="Q421">
        <v>0</v>
      </c>
      <c r="R421">
        <v>0</v>
      </c>
      <c r="S421" t="s">
        <v>5411</v>
      </c>
      <c r="T421" s="35">
        <v>0</v>
      </c>
      <c r="U421" s="35">
        <v>0</v>
      </c>
      <c r="V421" s="22"/>
      <c r="W421" s="52">
        <f t="shared" si="66"/>
        <v>0</v>
      </c>
      <c r="X421" s="52">
        <f t="shared" si="67"/>
        <v>0</v>
      </c>
      <c r="Y421" s="52" t="e">
        <f t="shared" si="61"/>
        <v>#VALUE!</v>
      </c>
      <c r="Z421" t="s">
        <v>77</v>
      </c>
      <c r="AA421" t="s">
        <v>172</v>
      </c>
      <c r="AB421" t="s">
        <v>5411</v>
      </c>
      <c r="AC421" s="95" t="s">
        <v>77</v>
      </c>
      <c r="AD421" s="80" t="s">
        <v>172</v>
      </c>
      <c r="AE421" s="22"/>
      <c r="AF421">
        <v>0</v>
      </c>
      <c r="AG421">
        <v>0</v>
      </c>
      <c r="AH421" t="s">
        <v>5411</v>
      </c>
      <c r="AI421" s="35">
        <v>0</v>
      </c>
      <c r="AJ421" s="35">
        <v>0</v>
      </c>
      <c r="AK421" s="22"/>
      <c r="AL421" s="52">
        <f t="shared" si="68"/>
        <v>0</v>
      </c>
      <c r="AM421" s="52">
        <f t="shared" si="69"/>
        <v>0</v>
      </c>
      <c r="AN421" s="52" t="e">
        <f t="shared" si="62"/>
        <v>#VALUE!</v>
      </c>
      <c r="AO421">
        <v>1.79</v>
      </c>
      <c r="AP421" s="35">
        <v>1.7858296154663267</v>
      </c>
      <c r="AQ421" s="52">
        <f t="shared" si="70"/>
        <v>4.1703845336733547E-3</v>
      </c>
    </row>
    <row r="422" spans="1:43" x14ac:dyDescent="0.25">
      <c r="A422" t="s">
        <v>5533</v>
      </c>
      <c r="B422" t="s">
        <v>2026</v>
      </c>
      <c r="D422">
        <v>1</v>
      </c>
      <c r="E422">
        <v>1</v>
      </c>
      <c r="F422">
        <v>1</v>
      </c>
      <c r="G422" s="13">
        <v>36850</v>
      </c>
      <c r="H422">
        <v>3.49</v>
      </c>
      <c r="I422">
        <v>0</v>
      </c>
      <c r="J422" t="s">
        <v>5411</v>
      </c>
      <c r="K422" s="35">
        <v>3.4932293521645685</v>
      </c>
      <c r="L422" s="35">
        <v>0</v>
      </c>
      <c r="M422" s="22"/>
      <c r="N422" s="52">
        <f t="shared" si="63"/>
        <v>-3.2293521645683221E-3</v>
      </c>
      <c r="O422" s="52">
        <f t="shared" si="64"/>
        <v>0</v>
      </c>
      <c r="P422" s="52" t="e">
        <f t="shared" si="65"/>
        <v>#VALUE!</v>
      </c>
      <c r="Q422">
        <v>16.12</v>
      </c>
      <c r="R422">
        <v>0</v>
      </c>
      <c r="S422" t="s">
        <v>5411</v>
      </c>
      <c r="T422" s="35">
        <v>16.117276020878109</v>
      </c>
      <c r="U422" s="35">
        <v>0</v>
      </c>
      <c r="V422" s="22"/>
      <c r="W422" s="52">
        <f t="shared" si="66"/>
        <v>2.7239791218924836E-3</v>
      </c>
      <c r="X422" s="52">
        <f t="shared" si="67"/>
        <v>0</v>
      </c>
      <c r="Y422" s="52" t="e">
        <f t="shared" si="61"/>
        <v>#VALUE!</v>
      </c>
      <c r="Z422" t="s">
        <v>77</v>
      </c>
      <c r="AA422" t="s">
        <v>172</v>
      </c>
      <c r="AB422" t="s">
        <v>5411</v>
      </c>
      <c r="AC422" s="95" t="s">
        <v>77</v>
      </c>
      <c r="AD422" s="80" t="s">
        <v>172</v>
      </c>
      <c r="AE422" s="22"/>
      <c r="AF422">
        <v>0</v>
      </c>
      <c r="AG422">
        <v>0</v>
      </c>
      <c r="AH422" t="s">
        <v>5411</v>
      </c>
      <c r="AI422" s="35">
        <v>0</v>
      </c>
      <c r="AJ422" s="35">
        <v>0</v>
      </c>
      <c r="AK422" s="22"/>
      <c r="AL422" s="52">
        <f t="shared" si="68"/>
        <v>0</v>
      </c>
      <c r="AM422" s="52">
        <f t="shared" si="69"/>
        <v>0</v>
      </c>
      <c r="AN422" s="52" t="e">
        <f t="shared" si="62"/>
        <v>#VALUE!</v>
      </c>
      <c r="AO422">
        <v>28.81</v>
      </c>
      <c r="AP422" s="35">
        <v>28.810495548050351</v>
      </c>
      <c r="AQ422" s="52">
        <f t="shared" si="70"/>
        <v>-4.9554805035256777E-4</v>
      </c>
    </row>
    <row r="423" spans="1:43" x14ac:dyDescent="0.25">
      <c r="A423" t="s">
        <v>5533</v>
      </c>
      <c r="B423" t="s">
        <v>2027</v>
      </c>
      <c r="D423">
        <v>1</v>
      </c>
      <c r="E423">
        <v>1</v>
      </c>
      <c r="F423">
        <v>1</v>
      </c>
      <c r="G423" s="13">
        <v>36850</v>
      </c>
      <c r="H423">
        <v>0</v>
      </c>
      <c r="I423">
        <v>0.42</v>
      </c>
      <c r="J423" t="s">
        <v>5411</v>
      </c>
      <c r="K423" s="35">
        <v>0</v>
      </c>
      <c r="L423" s="35">
        <v>0.41712727708533076</v>
      </c>
      <c r="M423" s="22"/>
      <c r="N423" s="52">
        <f t="shared" si="63"/>
        <v>0</v>
      </c>
      <c r="O423" s="52">
        <f t="shared" si="64"/>
        <v>2.8727229146692235E-3</v>
      </c>
      <c r="P423" s="52" t="e">
        <f t="shared" si="65"/>
        <v>#VALUE!</v>
      </c>
      <c r="Q423">
        <v>0</v>
      </c>
      <c r="R423">
        <v>0</v>
      </c>
      <c r="S423" t="s">
        <v>5411</v>
      </c>
      <c r="T423" s="35">
        <v>0</v>
      </c>
      <c r="U423" s="35">
        <v>0</v>
      </c>
      <c r="V423" s="22"/>
      <c r="W423" s="52">
        <f t="shared" si="66"/>
        <v>0</v>
      </c>
      <c r="X423" s="52">
        <f t="shared" si="67"/>
        <v>0</v>
      </c>
      <c r="Y423" s="52" t="e">
        <f t="shared" si="61"/>
        <v>#VALUE!</v>
      </c>
      <c r="Z423" t="s">
        <v>77</v>
      </c>
      <c r="AA423" t="s">
        <v>172</v>
      </c>
      <c r="AB423" t="s">
        <v>5411</v>
      </c>
      <c r="AC423" s="95" t="s">
        <v>77</v>
      </c>
      <c r="AD423" s="80" t="s">
        <v>172</v>
      </c>
      <c r="AE423" s="22"/>
      <c r="AF423">
        <v>0</v>
      </c>
      <c r="AG423">
        <v>0</v>
      </c>
      <c r="AH423" t="s">
        <v>5411</v>
      </c>
      <c r="AI423" s="35">
        <v>0</v>
      </c>
      <c r="AJ423" s="35">
        <v>0</v>
      </c>
      <c r="AK423" s="22"/>
      <c r="AL423" s="52">
        <f t="shared" si="68"/>
        <v>0</v>
      </c>
      <c r="AM423" s="52">
        <f t="shared" si="69"/>
        <v>0</v>
      </c>
      <c r="AN423" s="52" t="e">
        <f t="shared" si="62"/>
        <v>#VALUE!</v>
      </c>
      <c r="AO423">
        <v>0.56999999999999995</v>
      </c>
      <c r="AP423" s="35">
        <v>0.57260198945349949</v>
      </c>
      <c r="AQ423" s="52">
        <f t="shared" si="70"/>
        <v>-2.6019894534995425E-3</v>
      </c>
    </row>
    <row r="424" spans="1:43" x14ac:dyDescent="0.25">
      <c r="A424" t="s">
        <v>5533</v>
      </c>
      <c r="B424" t="s">
        <v>2028</v>
      </c>
      <c r="D424">
        <v>1</v>
      </c>
      <c r="E424">
        <v>1</v>
      </c>
      <c r="F424">
        <v>1</v>
      </c>
      <c r="G424" s="13">
        <v>36717</v>
      </c>
      <c r="H424">
        <v>0</v>
      </c>
      <c r="I424">
        <v>0</v>
      </c>
      <c r="J424" t="s">
        <v>5411</v>
      </c>
      <c r="K424" s="35">
        <v>0</v>
      </c>
      <c r="L424" s="35">
        <v>0</v>
      </c>
      <c r="M424" s="22"/>
      <c r="N424" s="52">
        <f t="shared" si="63"/>
        <v>0</v>
      </c>
      <c r="O424" s="52">
        <f t="shared" si="64"/>
        <v>0</v>
      </c>
      <c r="P424" s="52" t="e">
        <f t="shared" si="65"/>
        <v>#VALUE!</v>
      </c>
      <c r="Q424">
        <v>0</v>
      </c>
      <c r="R424">
        <v>0</v>
      </c>
      <c r="S424" t="s">
        <v>5411</v>
      </c>
      <c r="T424" s="35">
        <v>0</v>
      </c>
      <c r="U424" s="35">
        <v>0</v>
      </c>
      <c r="V424" s="22"/>
      <c r="W424" s="52">
        <f t="shared" si="66"/>
        <v>0</v>
      </c>
      <c r="X424" s="52">
        <f t="shared" si="67"/>
        <v>0</v>
      </c>
      <c r="Y424" s="52" t="e">
        <f t="shared" si="61"/>
        <v>#VALUE!</v>
      </c>
      <c r="Z424" t="s">
        <v>77</v>
      </c>
      <c r="AA424" t="s">
        <v>172</v>
      </c>
      <c r="AB424" t="s">
        <v>5411</v>
      </c>
      <c r="AC424" s="95" t="s">
        <v>77</v>
      </c>
      <c r="AD424" s="80" t="s">
        <v>172</v>
      </c>
      <c r="AE424" s="22"/>
      <c r="AF424">
        <v>0</v>
      </c>
      <c r="AG424">
        <v>0</v>
      </c>
      <c r="AH424" t="s">
        <v>5411</v>
      </c>
      <c r="AI424" s="35">
        <v>0</v>
      </c>
      <c r="AJ424" s="35">
        <v>0</v>
      </c>
      <c r="AK424" s="22"/>
      <c r="AL424" s="52">
        <f t="shared" si="68"/>
        <v>0</v>
      </c>
      <c r="AM424" s="52">
        <f t="shared" si="69"/>
        <v>0</v>
      </c>
      <c r="AN424" s="52" t="e">
        <f t="shared" si="62"/>
        <v>#VALUE!</v>
      </c>
      <c r="AO424">
        <v>0.6</v>
      </c>
      <c r="AP424" s="35">
        <v>0.60426746816624655</v>
      </c>
      <c r="AQ424" s="52">
        <f t="shared" si="70"/>
        <v>-4.2674681662465686E-3</v>
      </c>
    </row>
    <row r="425" spans="1:43" x14ac:dyDescent="0.25">
      <c r="A425" t="s">
        <v>5533</v>
      </c>
      <c r="B425" t="s">
        <v>2029</v>
      </c>
      <c r="D425">
        <v>1</v>
      </c>
      <c r="E425">
        <v>1</v>
      </c>
      <c r="F425">
        <v>1</v>
      </c>
      <c r="G425" s="13">
        <v>36717</v>
      </c>
      <c r="H425">
        <v>0</v>
      </c>
      <c r="I425">
        <v>0</v>
      </c>
      <c r="J425" t="s">
        <v>5411</v>
      </c>
      <c r="K425" s="35">
        <v>0</v>
      </c>
      <c r="L425" s="35">
        <v>0</v>
      </c>
      <c r="M425" s="22"/>
      <c r="N425" s="52">
        <f t="shared" si="63"/>
        <v>0</v>
      </c>
      <c r="O425" s="52">
        <f t="shared" si="64"/>
        <v>0</v>
      </c>
      <c r="P425" s="52" t="e">
        <f t="shared" si="65"/>
        <v>#VALUE!</v>
      </c>
      <c r="Q425">
        <v>0</v>
      </c>
      <c r="R425">
        <v>0</v>
      </c>
      <c r="S425" t="s">
        <v>5411</v>
      </c>
      <c r="T425" s="35">
        <v>0</v>
      </c>
      <c r="U425" s="35">
        <v>0</v>
      </c>
      <c r="V425" s="22"/>
      <c r="W425" s="52">
        <f t="shared" si="66"/>
        <v>0</v>
      </c>
      <c r="X425" s="52">
        <f t="shared" si="67"/>
        <v>0</v>
      </c>
      <c r="Y425" s="52" t="e">
        <f t="shared" si="61"/>
        <v>#VALUE!</v>
      </c>
      <c r="Z425" t="s">
        <v>77</v>
      </c>
      <c r="AA425" t="s">
        <v>172</v>
      </c>
      <c r="AB425" t="s">
        <v>5411</v>
      </c>
      <c r="AC425" s="95" t="s">
        <v>77</v>
      </c>
      <c r="AD425" s="80" t="s">
        <v>172</v>
      </c>
      <c r="AE425" s="22"/>
      <c r="AF425">
        <v>0</v>
      </c>
      <c r="AG425">
        <v>0</v>
      </c>
      <c r="AH425" t="s">
        <v>5411</v>
      </c>
      <c r="AI425" s="35">
        <v>0</v>
      </c>
      <c r="AJ425" s="35">
        <v>0</v>
      </c>
      <c r="AK425" s="22"/>
      <c r="AL425" s="52">
        <f t="shared" si="68"/>
        <v>0</v>
      </c>
      <c r="AM425" s="52">
        <f t="shared" si="69"/>
        <v>0</v>
      </c>
      <c r="AN425" s="52" t="e">
        <f t="shared" si="62"/>
        <v>#VALUE!</v>
      </c>
      <c r="AO425">
        <v>1</v>
      </c>
      <c r="AP425" s="35">
        <v>1.004158023085677</v>
      </c>
      <c r="AQ425" s="52">
        <f t="shared" si="70"/>
        <v>-4.1580230856770317E-3</v>
      </c>
    </row>
    <row r="426" spans="1:43" x14ac:dyDescent="0.25">
      <c r="A426" t="s">
        <v>5533</v>
      </c>
      <c r="B426" t="s">
        <v>2030</v>
      </c>
      <c r="D426">
        <v>1</v>
      </c>
      <c r="E426">
        <v>1</v>
      </c>
      <c r="F426">
        <v>1</v>
      </c>
      <c r="G426" s="13">
        <v>36717</v>
      </c>
      <c r="H426">
        <v>0</v>
      </c>
      <c r="I426">
        <v>0</v>
      </c>
      <c r="J426" t="s">
        <v>5411</v>
      </c>
      <c r="K426" s="35">
        <v>0</v>
      </c>
      <c r="L426" s="35">
        <v>0</v>
      </c>
      <c r="M426" s="22"/>
      <c r="N426" s="52">
        <f t="shared" si="63"/>
        <v>0</v>
      </c>
      <c r="O426" s="52">
        <f t="shared" si="64"/>
        <v>0</v>
      </c>
      <c r="P426" s="52" t="e">
        <f t="shared" si="65"/>
        <v>#VALUE!</v>
      </c>
      <c r="Q426">
        <v>0</v>
      </c>
      <c r="R426">
        <v>0</v>
      </c>
      <c r="S426" t="s">
        <v>5411</v>
      </c>
      <c r="T426" s="35">
        <v>0</v>
      </c>
      <c r="U426" s="35">
        <v>0</v>
      </c>
      <c r="V426" s="22"/>
      <c r="W426" s="52">
        <f t="shared" si="66"/>
        <v>0</v>
      </c>
      <c r="X426" s="52">
        <f t="shared" si="67"/>
        <v>0</v>
      </c>
      <c r="Y426" s="52" t="e">
        <f t="shared" si="61"/>
        <v>#VALUE!</v>
      </c>
      <c r="Z426" t="s">
        <v>77</v>
      </c>
      <c r="AA426" t="s">
        <v>172</v>
      </c>
      <c r="AB426" t="s">
        <v>5411</v>
      </c>
      <c r="AC426" s="95" t="s">
        <v>77</v>
      </c>
      <c r="AD426" s="80" t="s">
        <v>172</v>
      </c>
      <c r="AE426" s="22"/>
      <c r="AF426">
        <v>3.15</v>
      </c>
      <c r="AG426">
        <v>0</v>
      </c>
      <c r="AH426" t="s">
        <v>5411</v>
      </c>
      <c r="AI426" s="35">
        <v>3.154409453146469</v>
      </c>
      <c r="AJ426" s="35">
        <v>0</v>
      </c>
      <c r="AK426" s="22"/>
      <c r="AL426" s="52">
        <f t="shared" si="68"/>
        <v>-4.4094531464691222E-3</v>
      </c>
      <c r="AM426" s="52">
        <f t="shared" si="69"/>
        <v>0</v>
      </c>
      <c r="AN426" s="52" t="e">
        <f t="shared" si="62"/>
        <v>#VALUE!</v>
      </c>
      <c r="AO426">
        <v>0.4</v>
      </c>
      <c r="AP426" s="35">
        <v>0.39566870019236056</v>
      </c>
      <c r="AQ426" s="52">
        <f t="shared" si="70"/>
        <v>4.331299807639466E-3</v>
      </c>
    </row>
    <row r="427" spans="1:43" x14ac:dyDescent="0.25">
      <c r="A427" t="s">
        <v>5533</v>
      </c>
      <c r="B427" t="s">
        <v>2031</v>
      </c>
      <c r="D427">
        <v>1</v>
      </c>
      <c r="E427">
        <v>1</v>
      </c>
      <c r="F427">
        <v>1</v>
      </c>
      <c r="G427" s="13">
        <v>36850</v>
      </c>
      <c r="H427">
        <v>0</v>
      </c>
      <c r="I427">
        <v>0</v>
      </c>
      <c r="J427" t="s">
        <v>5411</v>
      </c>
      <c r="K427" s="35">
        <v>0</v>
      </c>
      <c r="L427" s="35">
        <v>0</v>
      </c>
      <c r="M427" s="22"/>
      <c r="N427" s="52">
        <f t="shared" si="63"/>
        <v>0</v>
      </c>
      <c r="O427" s="52">
        <f t="shared" si="64"/>
        <v>0</v>
      </c>
      <c r="P427" s="52" t="e">
        <f t="shared" si="65"/>
        <v>#VALUE!</v>
      </c>
      <c r="Q427">
        <v>0</v>
      </c>
      <c r="R427">
        <v>0</v>
      </c>
      <c r="S427" t="s">
        <v>5411</v>
      </c>
      <c r="T427" s="35">
        <v>0</v>
      </c>
      <c r="U427" s="35">
        <v>0</v>
      </c>
      <c r="V427" s="22"/>
      <c r="W427" s="52">
        <f t="shared" si="66"/>
        <v>0</v>
      </c>
      <c r="X427" s="52">
        <f t="shared" si="67"/>
        <v>0</v>
      </c>
      <c r="Y427" s="52" t="e">
        <f t="shared" si="61"/>
        <v>#VALUE!</v>
      </c>
      <c r="Z427" t="s">
        <v>77</v>
      </c>
      <c r="AA427" t="s">
        <v>172</v>
      </c>
      <c r="AB427" t="s">
        <v>5411</v>
      </c>
      <c r="AC427" s="95" t="s">
        <v>77</v>
      </c>
      <c r="AD427" s="80" t="s">
        <v>172</v>
      </c>
      <c r="AE427" s="22"/>
      <c r="AF427">
        <v>0</v>
      </c>
      <c r="AG427">
        <v>0</v>
      </c>
      <c r="AH427" t="s">
        <v>5411</v>
      </c>
      <c r="AI427" s="35">
        <v>0</v>
      </c>
      <c r="AJ427" s="35">
        <v>0</v>
      </c>
      <c r="AK427" s="22"/>
      <c r="AL427" s="52">
        <f t="shared" si="68"/>
        <v>0</v>
      </c>
      <c r="AM427" s="52">
        <f t="shared" si="69"/>
        <v>0</v>
      </c>
      <c r="AN427" s="52" t="e">
        <f t="shared" si="62"/>
        <v>#VALUE!</v>
      </c>
      <c r="AO427">
        <v>0.71</v>
      </c>
      <c r="AP427" s="35">
        <v>0.70744604157452451</v>
      </c>
      <c r="AQ427" s="52">
        <f t="shared" si="70"/>
        <v>2.5539584254754555E-3</v>
      </c>
    </row>
    <row r="428" spans="1:43" x14ac:dyDescent="0.25">
      <c r="A428" t="s">
        <v>5533</v>
      </c>
      <c r="B428" t="s">
        <v>2032</v>
      </c>
      <c r="D428">
        <v>1</v>
      </c>
      <c r="E428">
        <v>1</v>
      </c>
      <c r="F428">
        <v>1</v>
      </c>
      <c r="G428" s="13">
        <v>36717</v>
      </c>
      <c r="H428">
        <v>0</v>
      </c>
      <c r="I428">
        <v>0</v>
      </c>
      <c r="J428" t="s">
        <v>5411</v>
      </c>
      <c r="K428" s="35">
        <v>0</v>
      </c>
      <c r="L428" s="35">
        <v>0</v>
      </c>
      <c r="M428" s="22"/>
      <c r="N428" s="52">
        <f t="shared" si="63"/>
        <v>0</v>
      </c>
      <c r="O428" s="52">
        <f t="shared" si="64"/>
        <v>0</v>
      </c>
      <c r="P428" s="52" t="e">
        <f t="shared" si="65"/>
        <v>#VALUE!</v>
      </c>
      <c r="Q428">
        <v>0.64</v>
      </c>
      <c r="R428">
        <v>0</v>
      </c>
      <c r="S428" t="s">
        <v>5411</v>
      </c>
      <c r="T428" s="35">
        <v>0.63927839901287875</v>
      </c>
      <c r="U428" s="35">
        <v>0</v>
      </c>
      <c r="V428" s="22"/>
      <c r="W428" s="52">
        <f t="shared" si="66"/>
        <v>7.2160098712126253E-4</v>
      </c>
      <c r="X428" s="52">
        <f t="shared" si="67"/>
        <v>0</v>
      </c>
      <c r="Y428" s="52" t="e">
        <f t="shared" si="61"/>
        <v>#VALUE!</v>
      </c>
      <c r="Z428" t="s">
        <v>77</v>
      </c>
      <c r="AA428" t="s">
        <v>172</v>
      </c>
      <c r="AB428" t="s">
        <v>5411</v>
      </c>
      <c r="AC428" s="95" t="s">
        <v>77</v>
      </c>
      <c r="AD428" s="80" t="s">
        <v>172</v>
      </c>
      <c r="AE428" s="22"/>
      <c r="AF428">
        <v>0</v>
      </c>
      <c r="AG428">
        <v>0</v>
      </c>
      <c r="AH428" t="s">
        <v>5411</v>
      </c>
      <c r="AI428" s="35">
        <v>0</v>
      </c>
      <c r="AJ428" s="35">
        <v>0</v>
      </c>
      <c r="AK428" s="22"/>
      <c r="AL428" s="52">
        <f t="shared" si="68"/>
        <v>0</v>
      </c>
      <c r="AM428" s="52">
        <f t="shared" si="69"/>
        <v>0</v>
      </c>
      <c r="AN428" s="52" t="e">
        <f t="shared" si="62"/>
        <v>#VALUE!</v>
      </c>
      <c r="AO428">
        <v>0.38</v>
      </c>
      <c r="AP428" s="35">
        <v>0.37565844065705251</v>
      </c>
      <c r="AQ428" s="52">
        <f t="shared" si="70"/>
        <v>4.3415593429474986E-3</v>
      </c>
    </row>
    <row r="429" spans="1:43" x14ac:dyDescent="0.25">
      <c r="A429" t="s">
        <v>5533</v>
      </c>
      <c r="B429" t="s">
        <v>2033</v>
      </c>
      <c r="D429">
        <v>1</v>
      </c>
      <c r="E429">
        <v>1</v>
      </c>
      <c r="F429">
        <v>1</v>
      </c>
      <c r="G429" s="13">
        <v>36717</v>
      </c>
      <c r="H429">
        <v>3.98</v>
      </c>
      <c r="I429">
        <v>0</v>
      </c>
      <c r="J429" t="s">
        <v>5411</v>
      </c>
      <c r="K429" s="35">
        <v>3.9816122773326272</v>
      </c>
      <c r="L429" s="35">
        <v>0</v>
      </c>
      <c r="M429" s="22"/>
      <c r="N429" s="52">
        <f t="shared" si="63"/>
        <v>-1.6122773326272544E-3</v>
      </c>
      <c r="O429" s="52">
        <f t="shared" si="64"/>
        <v>0</v>
      </c>
      <c r="P429" s="52" t="e">
        <f t="shared" si="65"/>
        <v>#VALUE!</v>
      </c>
      <c r="Q429">
        <v>3.56</v>
      </c>
      <c r="R429">
        <v>0</v>
      </c>
      <c r="S429" t="s">
        <v>5411</v>
      </c>
      <c r="T429" s="35">
        <v>3.5559053042844848</v>
      </c>
      <c r="U429" s="35">
        <v>0</v>
      </c>
      <c r="V429" s="22"/>
      <c r="W429" s="52">
        <f t="shared" si="66"/>
        <v>4.0946957155152397E-3</v>
      </c>
      <c r="X429" s="52">
        <f t="shared" si="67"/>
        <v>0</v>
      </c>
      <c r="Y429" s="52" t="e">
        <f t="shared" si="61"/>
        <v>#VALUE!</v>
      </c>
      <c r="Z429" t="s">
        <v>77</v>
      </c>
      <c r="AA429" t="s">
        <v>172</v>
      </c>
      <c r="AB429" t="s">
        <v>5411</v>
      </c>
      <c r="AC429" s="95" t="s">
        <v>77</v>
      </c>
      <c r="AD429" s="80" t="s">
        <v>172</v>
      </c>
      <c r="AE429" s="22"/>
      <c r="AF429">
        <v>0</v>
      </c>
      <c r="AG429">
        <v>0</v>
      </c>
      <c r="AH429" t="s">
        <v>5411</v>
      </c>
      <c r="AI429" s="35">
        <v>0</v>
      </c>
      <c r="AJ429" s="35">
        <v>0</v>
      </c>
      <c r="AK429" s="22"/>
      <c r="AL429" s="52">
        <f t="shared" si="68"/>
        <v>0</v>
      </c>
      <c r="AM429" s="52">
        <f t="shared" si="69"/>
        <v>0</v>
      </c>
      <c r="AN429" s="52" t="e">
        <f t="shared" si="62"/>
        <v>#VALUE!</v>
      </c>
      <c r="AO429">
        <v>1.0900000000000001</v>
      </c>
      <c r="AP429" s="35">
        <v>1.093482617045229</v>
      </c>
      <c r="AQ429" s="52">
        <f t="shared" si="70"/>
        <v>-3.4826170452288974E-3</v>
      </c>
    </row>
    <row r="430" spans="1:43" x14ac:dyDescent="0.25">
      <c r="A430" t="s">
        <v>5533</v>
      </c>
      <c r="B430" t="s">
        <v>2034</v>
      </c>
      <c r="D430">
        <v>1</v>
      </c>
      <c r="E430">
        <v>1</v>
      </c>
      <c r="F430">
        <v>1</v>
      </c>
      <c r="G430" s="13">
        <v>36717</v>
      </c>
      <c r="H430">
        <v>0</v>
      </c>
      <c r="I430">
        <v>0</v>
      </c>
      <c r="J430" t="s">
        <v>5411</v>
      </c>
      <c r="K430" s="35">
        <v>0</v>
      </c>
      <c r="L430" s="35">
        <v>0</v>
      </c>
      <c r="M430" s="22"/>
      <c r="N430" s="52">
        <f t="shared" si="63"/>
        <v>0</v>
      </c>
      <c r="O430" s="52">
        <f t="shared" si="64"/>
        <v>0</v>
      </c>
      <c r="P430" s="52" t="e">
        <f t="shared" si="65"/>
        <v>#VALUE!</v>
      </c>
      <c r="Q430">
        <v>0</v>
      </c>
      <c r="R430">
        <v>0</v>
      </c>
      <c r="S430" t="s">
        <v>5411</v>
      </c>
      <c r="T430" s="35">
        <v>0</v>
      </c>
      <c r="U430" s="35">
        <v>0</v>
      </c>
      <c r="V430" s="22"/>
      <c r="W430" s="52">
        <f t="shared" si="66"/>
        <v>0</v>
      </c>
      <c r="X430" s="52">
        <f t="shared" si="67"/>
        <v>0</v>
      </c>
      <c r="Y430" s="52" t="e">
        <f t="shared" si="61"/>
        <v>#VALUE!</v>
      </c>
      <c r="Z430" t="s">
        <v>77</v>
      </c>
      <c r="AA430" t="s">
        <v>172</v>
      </c>
      <c r="AB430" t="s">
        <v>5411</v>
      </c>
      <c r="AC430" s="95" t="s">
        <v>77</v>
      </c>
      <c r="AD430" s="80" t="s">
        <v>172</v>
      </c>
      <c r="AE430" s="22"/>
      <c r="AF430">
        <v>0</v>
      </c>
      <c r="AG430">
        <v>0</v>
      </c>
      <c r="AH430" t="s">
        <v>5411</v>
      </c>
      <c r="AI430" s="35">
        <v>0</v>
      </c>
      <c r="AJ430" s="35">
        <v>0</v>
      </c>
      <c r="AK430" s="22"/>
      <c r="AL430" s="52">
        <f t="shared" si="68"/>
        <v>0</v>
      </c>
      <c r="AM430" s="52">
        <f t="shared" si="69"/>
        <v>0</v>
      </c>
      <c r="AN430" s="52" t="e">
        <f t="shared" si="62"/>
        <v>#VALUE!</v>
      </c>
      <c r="AO430">
        <v>0.3</v>
      </c>
      <c r="AP430" s="35">
        <v>0.30367985611510789</v>
      </c>
      <c r="AQ430" s="52">
        <f t="shared" si="70"/>
        <v>-3.6798561151079046E-3</v>
      </c>
    </row>
    <row r="431" spans="1:43" x14ac:dyDescent="0.25">
      <c r="A431" t="s">
        <v>5533</v>
      </c>
      <c r="B431" t="s">
        <v>2035</v>
      </c>
      <c r="D431">
        <v>1</v>
      </c>
      <c r="E431">
        <v>1</v>
      </c>
      <c r="F431">
        <v>1</v>
      </c>
      <c r="G431" s="13">
        <v>36717</v>
      </c>
      <c r="H431">
        <v>0</v>
      </c>
      <c r="I431">
        <v>0</v>
      </c>
      <c r="J431" t="s">
        <v>5411</v>
      </c>
      <c r="K431" s="35">
        <v>0</v>
      </c>
      <c r="L431" s="35">
        <v>0</v>
      </c>
      <c r="M431" s="22"/>
      <c r="N431" s="52">
        <f t="shared" si="63"/>
        <v>0</v>
      </c>
      <c r="O431" s="52">
        <f t="shared" si="64"/>
        <v>0</v>
      </c>
      <c r="P431" s="52" t="e">
        <f t="shared" si="65"/>
        <v>#VALUE!</v>
      </c>
      <c r="Q431">
        <v>1.39</v>
      </c>
      <c r="R431">
        <v>0</v>
      </c>
      <c r="S431" t="s">
        <v>5411</v>
      </c>
      <c r="T431" s="35">
        <v>1.3941725759768451</v>
      </c>
      <c r="U431" s="35">
        <v>0</v>
      </c>
      <c r="V431" s="22"/>
      <c r="W431" s="52">
        <f t="shared" si="66"/>
        <v>-4.172575976845172E-3</v>
      </c>
      <c r="X431" s="52">
        <f t="shared" si="67"/>
        <v>0</v>
      </c>
      <c r="Y431" s="52" t="e">
        <f t="shared" si="61"/>
        <v>#VALUE!</v>
      </c>
      <c r="Z431" t="s">
        <v>77</v>
      </c>
      <c r="AA431" t="s">
        <v>172</v>
      </c>
      <c r="AB431" t="s">
        <v>5411</v>
      </c>
      <c r="AC431" s="95" t="s">
        <v>77</v>
      </c>
      <c r="AD431" s="80" t="s">
        <v>172</v>
      </c>
      <c r="AE431" s="22"/>
      <c r="AF431">
        <v>0</v>
      </c>
      <c r="AG431">
        <v>0</v>
      </c>
      <c r="AH431" t="s">
        <v>5411</v>
      </c>
      <c r="AI431" s="35">
        <v>0</v>
      </c>
      <c r="AJ431" s="35">
        <v>0</v>
      </c>
      <c r="AK431" s="22"/>
      <c r="AL431" s="52">
        <f t="shared" si="68"/>
        <v>0</v>
      </c>
      <c r="AM431" s="52">
        <f t="shared" si="69"/>
        <v>0</v>
      </c>
      <c r="AN431" s="52" t="e">
        <f t="shared" si="62"/>
        <v>#VALUE!</v>
      </c>
      <c r="AO431">
        <v>0.91</v>
      </c>
      <c r="AP431" s="35">
        <v>0.90742354076218035</v>
      </c>
      <c r="AQ431" s="52">
        <f t="shared" si="70"/>
        <v>2.5764592378196838E-3</v>
      </c>
    </row>
    <row r="432" spans="1:43" x14ac:dyDescent="0.25">
      <c r="A432" t="s">
        <v>5533</v>
      </c>
      <c r="B432" t="s">
        <v>2036</v>
      </c>
      <c r="D432">
        <v>1</v>
      </c>
      <c r="E432">
        <v>1</v>
      </c>
      <c r="F432">
        <v>1</v>
      </c>
      <c r="G432" s="13">
        <v>36717</v>
      </c>
      <c r="H432">
        <v>0.71</v>
      </c>
      <c r="I432">
        <v>0</v>
      </c>
      <c r="J432" t="s">
        <v>5411</v>
      </c>
      <c r="K432" s="35">
        <v>0.70734405651564702</v>
      </c>
      <c r="L432" s="35">
        <v>0</v>
      </c>
      <c r="M432" s="22"/>
      <c r="N432" s="52">
        <f t="shared" si="63"/>
        <v>2.6559434843529406E-3</v>
      </c>
      <c r="O432" s="52">
        <f t="shared" si="64"/>
        <v>0</v>
      </c>
      <c r="P432" s="52" t="e">
        <f t="shared" si="65"/>
        <v>#VALUE!</v>
      </c>
      <c r="Q432">
        <v>0.3</v>
      </c>
      <c r="R432">
        <v>0</v>
      </c>
      <c r="S432" t="s">
        <v>5411</v>
      </c>
      <c r="T432" s="35">
        <v>0.29662815273236803</v>
      </c>
      <c r="U432" s="35">
        <v>0</v>
      </c>
      <c r="V432" s="22"/>
      <c r="W432" s="52">
        <f t="shared" si="66"/>
        <v>3.3718472676319555E-3</v>
      </c>
      <c r="X432" s="52">
        <f t="shared" si="67"/>
        <v>0</v>
      </c>
      <c r="Y432" s="52" t="e">
        <f t="shared" si="61"/>
        <v>#VALUE!</v>
      </c>
      <c r="Z432" t="s">
        <v>77</v>
      </c>
      <c r="AA432" t="s">
        <v>172</v>
      </c>
      <c r="AB432" t="s">
        <v>5411</v>
      </c>
      <c r="AC432" s="95" t="s">
        <v>77</v>
      </c>
      <c r="AD432" s="80" t="s">
        <v>172</v>
      </c>
      <c r="AE432" s="22"/>
      <c r="AF432">
        <v>0</v>
      </c>
      <c r="AG432">
        <v>0</v>
      </c>
      <c r="AH432" t="s">
        <v>5411</v>
      </c>
      <c r="AI432" s="35">
        <v>0</v>
      </c>
      <c r="AJ432" s="35">
        <v>0</v>
      </c>
      <c r="AK432" s="22"/>
      <c r="AL432" s="52">
        <f t="shared" si="68"/>
        <v>0</v>
      </c>
      <c r="AM432" s="52">
        <f t="shared" si="69"/>
        <v>0</v>
      </c>
      <c r="AN432" s="52" t="e">
        <f t="shared" si="62"/>
        <v>#VALUE!</v>
      </c>
      <c r="AO432">
        <v>0.87</v>
      </c>
      <c r="AP432" s="35">
        <v>0.87328987622606258</v>
      </c>
      <c r="AQ432" s="52">
        <f t="shared" si="70"/>
        <v>-3.2898762260625825E-3</v>
      </c>
    </row>
    <row r="433" spans="1:43" x14ac:dyDescent="0.25">
      <c r="A433" t="s">
        <v>5533</v>
      </c>
      <c r="B433" t="s">
        <v>2037</v>
      </c>
      <c r="D433">
        <v>1</v>
      </c>
      <c r="E433">
        <v>1</v>
      </c>
      <c r="F433">
        <v>1</v>
      </c>
      <c r="G433" s="13">
        <v>36850</v>
      </c>
      <c r="H433">
        <v>0.31</v>
      </c>
      <c r="I433">
        <v>0</v>
      </c>
      <c r="J433" t="s">
        <v>5411</v>
      </c>
      <c r="K433" s="35">
        <v>0.30575326021716592</v>
      </c>
      <c r="L433" s="35">
        <v>0</v>
      </c>
      <c r="M433" s="22"/>
      <c r="N433" s="52">
        <f t="shared" si="63"/>
        <v>4.2467397828340747E-3</v>
      </c>
      <c r="O433" s="52">
        <f t="shared" si="64"/>
        <v>0</v>
      </c>
      <c r="P433" s="52" t="e">
        <f t="shared" si="65"/>
        <v>#VALUE!</v>
      </c>
      <c r="Q433">
        <v>0</v>
      </c>
      <c r="R433">
        <v>0</v>
      </c>
      <c r="S433" t="s">
        <v>5411</v>
      </c>
      <c r="T433" s="35">
        <v>0</v>
      </c>
      <c r="U433" s="35">
        <v>0</v>
      </c>
      <c r="V433" s="22"/>
      <c r="W433" s="52">
        <f t="shared" si="66"/>
        <v>0</v>
      </c>
      <c r="X433" s="52">
        <f t="shared" si="67"/>
        <v>0</v>
      </c>
      <c r="Y433" s="52" t="e">
        <f t="shared" si="61"/>
        <v>#VALUE!</v>
      </c>
      <c r="Z433" t="s">
        <v>77</v>
      </c>
      <c r="AA433" t="s">
        <v>172</v>
      </c>
      <c r="AB433" t="s">
        <v>5411</v>
      </c>
      <c r="AC433" s="95" t="s">
        <v>77</v>
      </c>
      <c r="AD433" s="80" t="s">
        <v>172</v>
      </c>
      <c r="AE433" s="22"/>
      <c r="AF433">
        <v>0</v>
      </c>
      <c r="AG433">
        <v>0</v>
      </c>
      <c r="AH433" t="s">
        <v>5411</v>
      </c>
      <c r="AI433" s="35">
        <v>0</v>
      </c>
      <c r="AJ433" s="35">
        <v>0</v>
      </c>
      <c r="AK433" s="22"/>
      <c r="AL433" s="52">
        <f t="shared" si="68"/>
        <v>0</v>
      </c>
      <c r="AM433" s="52">
        <f t="shared" si="69"/>
        <v>0</v>
      </c>
      <c r="AN433" s="52" t="e">
        <f t="shared" si="62"/>
        <v>#VALUE!</v>
      </c>
      <c r="AO433">
        <v>0.13</v>
      </c>
      <c r="AP433" s="35">
        <v>0.13129404703443007</v>
      </c>
      <c r="AQ433" s="52">
        <f t="shared" si="70"/>
        <v>-1.2940470344300625E-3</v>
      </c>
    </row>
    <row r="434" spans="1:43" x14ac:dyDescent="0.25">
      <c r="A434" t="s">
        <v>5533</v>
      </c>
      <c r="B434" t="s">
        <v>2038</v>
      </c>
      <c r="D434">
        <v>1</v>
      </c>
      <c r="E434">
        <v>1</v>
      </c>
      <c r="F434">
        <v>1</v>
      </c>
      <c r="G434" s="13">
        <v>36717</v>
      </c>
      <c r="H434">
        <v>0</v>
      </c>
      <c r="I434">
        <v>0</v>
      </c>
      <c r="J434" t="s">
        <v>5411</v>
      </c>
      <c r="K434" s="35">
        <v>0</v>
      </c>
      <c r="L434" s="35">
        <v>0</v>
      </c>
      <c r="M434" s="22"/>
      <c r="N434" s="52">
        <f t="shared" si="63"/>
        <v>0</v>
      </c>
      <c r="O434" s="52">
        <f t="shared" si="64"/>
        <v>0</v>
      </c>
      <c r="P434" s="52" t="e">
        <f t="shared" si="65"/>
        <v>#VALUE!</v>
      </c>
      <c r="Q434">
        <v>2.25</v>
      </c>
      <c r="R434">
        <v>0</v>
      </c>
      <c r="S434" t="s">
        <v>5411</v>
      </c>
      <c r="T434" s="35">
        <v>2.2460964337223022</v>
      </c>
      <c r="U434" s="35">
        <v>0</v>
      </c>
      <c r="V434" s="22"/>
      <c r="W434" s="52">
        <f t="shared" si="66"/>
        <v>3.9035662776978342E-3</v>
      </c>
      <c r="X434" s="52">
        <f t="shared" si="67"/>
        <v>0</v>
      </c>
      <c r="Y434" s="52" t="e">
        <f t="shared" si="61"/>
        <v>#VALUE!</v>
      </c>
      <c r="Z434" t="s">
        <v>77</v>
      </c>
      <c r="AA434" t="s">
        <v>172</v>
      </c>
      <c r="AB434" t="s">
        <v>5411</v>
      </c>
      <c r="AC434" s="95" t="s">
        <v>77</v>
      </c>
      <c r="AD434" s="80" t="s">
        <v>172</v>
      </c>
      <c r="AE434" s="22"/>
      <c r="AF434">
        <v>7.97</v>
      </c>
      <c r="AG434">
        <v>0</v>
      </c>
      <c r="AH434" t="s">
        <v>5411</v>
      </c>
      <c r="AI434" s="35">
        <v>7.9674717451160353</v>
      </c>
      <c r="AJ434" s="35">
        <v>0</v>
      </c>
      <c r="AK434" s="22"/>
      <c r="AL434" s="52">
        <f t="shared" si="68"/>
        <v>2.5282548839644647E-3</v>
      </c>
      <c r="AM434" s="52">
        <f t="shared" si="69"/>
        <v>0</v>
      </c>
      <c r="AN434" s="52" t="e">
        <f t="shared" si="62"/>
        <v>#VALUE!</v>
      </c>
      <c r="AO434">
        <v>3.31</v>
      </c>
      <c r="AP434" s="35">
        <v>3.3123751802805819</v>
      </c>
      <c r="AQ434" s="52">
        <f t="shared" si="70"/>
        <v>-2.3751802805818123E-3</v>
      </c>
    </row>
    <row r="435" spans="1:43" x14ac:dyDescent="0.25">
      <c r="A435" t="s">
        <v>5533</v>
      </c>
      <c r="B435" t="s">
        <v>2039</v>
      </c>
      <c r="D435">
        <v>1</v>
      </c>
      <c r="E435">
        <v>1</v>
      </c>
      <c r="F435">
        <v>1</v>
      </c>
      <c r="G435" s="13">
        <v>36717</v>
      </c>
      <c r="H435">
        <v>1.26</v>
      </c>
      <c r="I435">
        <v>0</v>
      </c>
      <c r="J435" t="s">
        <v>5411</v>
      </c>
      <c r="K435" s="35">
        <v>1.2582194187582563</v>
      </c>
      <c r="L435" s="35">
        <v>0</v>
      </c>
      <c r="M435" s="22"/>
      <c r="N435" s="52">
        <f t="shared" si="63"/>
        <v>1.7805812417437394E-3</v>
      </c>
      <c r="O435" s="52">
        <f t="shared" si="64"/>
        <v>0</v>
      </c>
      <c r="P435" s="52" t="e">
        <f t="shared" si="65"/>
        <v>#VALUE!</v>
      </c>
      <c r="Q435">
        <v>0</v>
      </c>
      <c r="R435">
        <v>0</v>
      </c>
      <c r="S435" t="s">
        <v>5411</v>
      </c>
      <c r="T435" s="35">
        <v>0</v>
      </c>
      <c r="U435" s="35">
        <v>0</v>
      </c>
      <c r="V435" s="22"/>
      <c r="W435" s="52">
        <f t="shared" si="66"/>
        <v>0</v>
      </c>
      <c r="X435" s="52">
        <f t="shared" si="67"/>
        <v>0</v>
      </c>
      <c r="Y435" s="52" t="e">
        <f t="shared" si="61"/>
        <v>#VALUE!</v>
      </c>
      <c r="Z435" t="s">
        <v>77</v>
      </c>
      <c r="AA435" t="s">
        <v>172</v>
      </c>
      <c r="AB435" t="s">
        <v>5411</v>
      </c>
      <c r="AC435" s="95" t="s">
        <v>77</v>
      </c>
      <c r="AD435" s="80" t="s">
        <v>172</v>
      </c>
      <c r="AE435" s="22"/>
      <c r="AF435">
        <v>0</v>
      </c>
      <c r="AG435">
        <v>0</v>
      </c>
      <c r="AH435" t="s">
        <v>5411</v>
      </c>
      <c r="AI435" s="35">
        <v>0</v>
      </c>
      <c r="AJ435" s="46">
        <v>0</v>
      </c>
      <c r="AK435" s="22"/>
      <c r="AL435" s="52">
        <f t="shared" si="68"/>
        <v>0</v>
      </c>
      <c r="AM435" s="52">
        <f t="shared" si="69"/>
        <v>0</v>
      </c>
      <c r="AN435" s="52" t="e">
        <f t="shared" si="62"/>
        <v>#VALUE!</v>
      </c>
      <c r="AO435">
        <v>0.27</v>
      </c>
      <c r="AP435" s="35">
        <v>0.27172813738441215</v>
      </c>
      <c r="AQ435" s="52">
        <f t="shared" si="70"/>
        <v>-1.7281373844121317E-3</v>
      </c>
    </row>
    <row r="436" spans="1:43" x14ac:dyDescent="0.25">
      <c r="A436" t="s">
        <v>5533</v>
      </c>
      <c r="B436" t="s">
        <v>2040</v>
      </c>
      <c r="D436">
        <v>1</v>
      </c>
      <c r="E436">
        <v>1</v>
      </c>
      <c r="F436">
        <v>1</v>
      </c>
      <c r="G436" s="13">
        <v>36717</v>
      </c>
      <c r="H436">
        <v>0</v>
      </c>
      <c r="I436">
        <v>0</v>
      </c>
      <c r="J436" t="s">
        <v>5411</v>
      </c>
      <c r="K436" s="35">
        <v>0</v>
      </c>
      <c r="L436" s="35">
        <v>0</v>
      </c>
      <c r="M436" s="22"/>
      <c r="N436" s="52">
        <f t="shared" si="63"/>
        <v>0</v>
      </c>
      <c r="O436" s="52">
        <f t="shared" si="64"/>
        <v>0</v>
      </c>
      <c r="P436" s="52" t="e">
        <f t="shared" si="65"/>
        <v>#VALUE!</v>
      </c>
      <c r="Q436">
        <v>0</v>
      </c>
      <c r="R436">
        <v>0</v>
      </c>
      <c r="S436" t="s">
        <v>5411</v>
      </c>
      <c r="T436" s="35">
        <v>0</v>
      </c>
      <c r="U436" s="35">
        <v>0</v>
      </c>
      <c r="V436" s="22"/>
      <c r="W436" s="52">
        <f t="shared" si="66"/>
        <v>0</v>
      </c>
      <c r="X436" s="52">
        <f t="shared" si="67"/>
        <v>0</v>
      </c>
      <c r="Y436" s="52" t="e">
        <f t="shared" si="61"/>
        <v>#VALUE!</v>
      </c>
      <c r="Z436" t="s">
        <v>77</v>
      </c>
      <c r="AA436" t="s">
        <v>172</v>
      </c>
      <c r="AB436" t="s">
        <v>5411</v>
      </c>
      <c r="AC436" s="95" t="s">
        <v>77</v>
      </c>
      <c r="AD436" s="80" t="s">
        <v>172</v>
      </c>
      <c r="AE436" s="22"/>
      <c r="AF436">
        <v>0</v>
      </c>
      <c r="AG436">
        <v>0</v>
      </c>
      <c r="AH436" t="s">
        <v>5411</v>
      </c>
      <c r="AI436" s="35">
        <v>0</v>
      </c>
      <c r="AJ436" s="46">
        <v>0</v>
      </c>
      <c r="AK436" s="22"/>
      <c r="AL436" s="52">
        <f t="shared" si="68"/>
        <v>0</v>
      </c>
      <c r="AM436" s="52">
        <f t="shared" si="69"/>
        <v>0</v>
      </c>
      <c r="AN436" s="52" t="e">
        <f t="shared" si="62"/>
        <v>#VALUE!</v>
      </c>
      <c r="AO436">
        <v>0</v>
      </c>
      <c r="AP436" s="35">
        <v>0</v>
      </c>
      <c r="AQ436" s="52">
        <f t="shared" si="70"/>
        <v>0</v>
      </c>
    </row>
    <row r="437" spans="1:43" x14ac:dyDescent="0.25">
      <c r="A437" t="s">
        <v>5533</v>
      </c>
      <c r="B437" t="s">
        <v>2041</v>
      </c>
      <c r="D437">
        <v>1</v>
      </c>
      <c r="E437">
        <v>1</v>
      </c>
      <c r="F437">
        <v>1</v>
      </c>
      <c r="G437" s="13">
        <v>36717</v>
      </c>
      <c r="H437">
        <v>0.62</v>
      </c>
      <c r="I437">
        <v>0</v>
      </c>
      <c r="J437" t="s">
        <v>5411</v>
      </c>
      <c r="K437" s="35">
        <v>0.61679898981927239</v>
      </c>
      <c r="L437" s="35">
        <v>0</v>
      </c>
      <c r="M437" s="22"/>
      <c r="N437" s="52">
        <f t="shared" si="63"/>
        <v>3.2010101807276037E-3</v>
      </c>
      <c r="O437" s="52">
        <f t="shared" si="64"/>
        <v>0</v>
      </c>
      <c r="P437" s="52" t="e">
        <f t="shared" si="65"/>
        <v>#VALUE!</v>
      </c>
      <c r="Q437">
        <v>0</v>
      </c>
      <c r="R437">
        <v>0</v>
      </c>
      <c r="S437" t="s">
        <v>5411</v>
      </c>
      <c r="T437" s="35">
        <v>0</v>
      </c>
      <c r="U437" s="35">
        <v>0</v>
      </c>
      <c r="V437" s="22"/>
      <c r="W437" s="52">
        <f t="shared" si="66"/>
        <v>0</v>
      </c>
      <c r="X437" s="52">
        <f t="shared" si="67"/>
        <v>0</v>
      </c>
      <c r="Y437" s="52" t="e">
        <f t="shared" si="61"/>
        <v>#VALUE!</v>
      </c>
      <c r="Z437" t="s">
        <v>77</v>
      </c>
      <c r="AA437" t="s">
        <v>172</v>
      </c>
      <c r="AB437" t="s">
        <v>5411</v>
      </c>
      <c r="AC437" s="95" t="s">
        <v>77</v>
      </c>
      <c r="AD437" s="80" t="s">
        <v>172</v>
      </c>
      <c r="AE437" s="22"/>
      <c r="AF437">
        <v>0</v>
      </c>
      <c r="AG437">
        <v>0</v>
      </c>
      <c r="AH437" t="s">
        <v>5411</v>
      </c>
      <c r="AI437" s="35">
        <v>0</v>
      </c>
      <c r="AJ437" s="35">
        <v>0</v>
      </c>
      <c r="AK437" s="22"/>
      <c r="AL437" s="52">
        <f t="shared" si="68"/>
        <v>0</v>
      </c>
      <c r="AM437" s="52">
        <f t="shared" si="69"/>
        <v>0</v>
      </c>
      <c r="AN437" s="52" t="e">
        <f t="shared" si="62"/>
        <v>#VALUE!</v>
      </c>
      <c r="AO437">
        <v>0</v>
      </c>
      <c r="AP437" s="35">
        <v>0</v>
      </c>
      <c r="AQ437" s="52">
        <f t="shared" si="70"/>
        <v>0</v>
      </c>
    </row>
    <row r="438" spans="1:43" x14ac:dyDescent="0.25">
      <c r="A438" t="s">
        <v>5533</v>
      </c>
      <c r="B438" t="s">
        <v>2042</v>
      </c>
      <c r="D438">
        <v>1</v>
      </c>
      <c r="E438">
        <v>1</v>
      </c>
      <c r="F438">
        <v>1</v>
      </c>
      <c r="G438" s="13">
        <v>36717</v>
      </c>
      <c r="H438">
        <v>0.25</v>
      </c>
      <c r="I438">
        <v>0</v>
      </c>
      <c r="J438" t="s">
        <v>5411</v>
      </c>
      <c r="K438" s="35">
        <v>0.24798565249498894</v>
      </c>
      <c r="L438" s="35">
        <v>0</v>
      </c>
      <c r="M438" s="22"/>
      <c r="N438" s="52">
        <f t="shared" si="63"/>
        <v>2.0143475050110604E-3</v>
      </c>
      <c r="O438" s="52">
        <f t="shared" si="64"/>
        <v>0</v>
      </c>
      <c r="P438" s="52" t="e">
        <f t="shared" si="65"/>
        <v>#VALUE!</v>
      </c>
      <c r="Q438">
        <v>0</v>
      </c>
      <c r="R438">
        <v>0</v>
      </c>
      <c r="S438" t="s">
        <v>5411</v>
      </c>
      <c r="T438" s="35">
        <v>0</v>
      </c>
      <c r="U438" s="35">
        <v>0</v>
      </c>
      <c r="V438" s="22"/>
      <c r="W438" s="52">
        <f t="shared" si="66"/>
        <v>0</v>
      </c>
      <c r="X438" s="52">
        <f t="shared" si="67"/>
        <v>0</v>
      </c>
      <c r="Y438" s="52" t="e">
        <f t="shared" si="61"/>
        <v>#VALUE!</v>
      </c>
      <c r="Z438" t="s">
        <v>77</v>
      </c>
      <c r="AA438" t="s">
        <v>172</v>
      </c>
      <c r="AB438" t="s">
        <v>5411</v>
      </c>
      <c r="AC438" s="95" t="s">
        <v>77</v>
      </c>
      <c r="AD438" s="80" t="s">
        <v>172</v>
      </c>
      <c r="AE438" s="22"/>
      <c r="AF438">
        <v>0</v>
      </c>
      <c r="AG438">
        <v>0</v>
      </c>
      <c r="AH438" t="s">
        <v>5411</v>
      </c>
      <c r="AI438" s="35">
        <v>0</v>
      </c>
      <c r="AJ438" s="35">
        <v>0</v>
      </c>
      <c r="AK438" s="22"/>
      <c r="AL438" s="52">
        <f t="shared" si="68"/>
        <v>0</v>
      </c>
      <c r="AM438" s="52">
        <f t="shared" si="69"/>
        <v>0</v>
      </c>
      <c r="AN438" s="52" t="e">
        <f t="shared" si="62"/>
        <v>#VALUE!</v>
      </c>
      <c r="AO438">
        <v>0.33</v>
      </c>
      <c r="AP438" s="35">
        <v>0.32876885747441714</v>
      </c>
      <c r="AQ438" s="52">
        <f t="shared" si="70"/>
        <v>1.2311425255828734E-3</v>
      </c>
    </row>
    <row r="439" spans="1:43" x14ac:dyDescent="0.25">
      <c r="A439" t="s">
        <v>5533</v>
      </c>
      <c r="B439" t="s">
        <v>2043</v>
      </c>
      <c r="D439">
        <v>1</v>
      </c>
      <c r="E439">
        <v>1</v>
      </c>
      <c r="F439">
        <v>1</v>
      </c>
      <c r="G439" s="13">
        <v>36717</v>
      </c>
      <c r="H439">
        <v>0.39</v>
      </c>
      <c r="I439">
        <v>0</v>
      </c>
      <c r="J439" t="s">
        <v>5411</v>
      </c>
      <c r="K439" s="35">
        <v>0.38476535179017485</v>
      </c>
      <c r="L439" s="35">
        <v>0</v>
      </c>
      <c r="M439" s="22"/>
      <c r="N439" s="52">
        <f t="shared" si="63"/>
        <v>5.2346482098251657E-3</v>
      </c>
      <c r="O439" s="52">
        <f t="shared" si="64"/>
        <v>0</v>
      </c>
      <c r="P439" s="52" t="e">
        <f t="shared" si="65"/>
        <v>#VALUE!</v>
      </c>
      <c r="Q439">
        <v>0.13</v>
      </c>
      <c r="R439">
        <v>0</v>
      </c>
      <c r="S439" t="s">
        <v>5411</v>
      </c>
      <c r="T439" s="35">
        <v>0.12582374063280599</v>
      </c>
      <c r="U439" s="35">
        <v>0</v>
      </c>
      <c r="V439" s="22"/>
      <c r="W439" s="52">
        <f t="shared" si="66"/>
        <v>4.1762593671940129E-3</v>
      </c>
      <c r="X439" s="52">
        <f t="shared" si="67"/>
        <v>0</v>
      </c>
      <c r="Y439" s="52" t="e">
        <f t="shared" si="61"/>
        <v>#VALUE!</v>
      </c>
      <c r="Z439" t="s">
        <v>77</v>
      </c>
      <c r="AA439" t="s">
        <v>172</v>
      </c>
      <c r="AB439" t="s">
        <v>5411</v>
      </c>
      <c r="AC439" s="95" t="s">
        <v>77</v>
      </c>
      <c r="AD439" s="80" t="s">
        <v>172</v>
      </c>
      <c r="AE439" s="22"/>
      <c r="AF439">
        <v>0</v>
      </c>
      <c r="AG439">
        <v>0</v>
      </c>
      <c r="AH439" t="s">
        <v>5411</v>
      </c>
      <c r="AI439" s="35">
        <v>0</v>
      </c>
      <c r="AJ439" s="35">
        <v>0</v>
      </c>
      <c r="AK439" s="22"/>
      <c r="AL439" s="52">
        <f t="shared" si="68"/>
        <v>0</v>
      </c>
      <c r="AM439" s="52">
        <f t="shared" si="69"/>
        <v>0</v>
      </c>
      <c r="AN439" s="52" t="e">
        <f t="shared" si="62"/>
        <v>#VALUE!</v>
      </c>
      <c r="AO439">
        <v>0.18</v>
      </c>
      <c r="AP439" s="35">
        <v>0.17870618234804331</v>
      </c>
      <c r="AQ439" s="52">
        <f t="shared" si="70"/>
        <v>1.2938176519566857E-3</v>
      </c>
    </row>
    <row r="440" spans="1:43" x14ac:dyDescent="0.25">
      <c r="A440" t="s">
        <v>5533</v>
      </c>
      <c r="B440" t="s">
        <v>2044</v>
      </c>
      <c r="D440">
        <v>1</v>
      </c>
      <c r="E440">
        <v>1</v>
      </c>
      <c r="F440">
        <v>1</v>
      </c>
      <c r="G440" s="13">
        <v>36717</v>
      </c>
      <c r="H440">
        <v>0</v>
      </c>
      <c r="I440">
        <v>0</v>
      </c>
      <c r="J440" t="s">
        <v>5411</v>
      </c>
      <c r="K440" s="35">
        <v>0</v>
      </c>
      <c r="L440" s="35">
        <v>0</v>
      </c>
      <c r="M440" s="22"/>
      <c r="N440" s="52">
        <f t="shared" si="63"/>
        <v>0</v>
      </c>
      <c r="O440" s="52">
        <f t="shared" si="64"/>
        <v>0</v>
      </c>
      <c r="P440" s="52" t="e">
        <f t="shared" si="65"/>
        <v>#VALUE!</v>
      </c>
      <c r="Q440">
        <v>0</v>
      </c>
      <c r="R440">
        <v>0</v>
      </c>
      <c r="S440" t="s">
        <v>5411</v>
      </c>
      <c r="T440" s="35">
        <v>0</v>
      </c>
      <c r="U440" s="35">
        <v>0</v>
      </c>
      <c r="V440" s="22"/>
      <c r="W440" s="52">
        <f t="shared" si="66"/>
        <v>0</v>
      </c>
      <c r="X440" s="52">
        <f t="shared" si="67"/>
        <v>0</v>
      </c>
      <c r="Y440" s="52" t="e">
        <f t="shared" si="61"/>
        <v>#VALUE!</v>
      </c>
      <c r="Z440" t="s">
        <v>77</v>
      </c>
      <c r="AA440" t="s">
        <v>172</v>
      </c>
      <c r="AB440" t="s">
        <v>5411</v>
      </c>
      <c r="AC440" s="95" t="s">
        <v>77</v>
      </c>
      <c r="AD440" s="80" t="s">
        <v>172</v>
      </c>
      <c r="AE440" s="22"/>
      <c r="AF440">
        <v>0</v>
      </c>
      <c r="AG440">
        <v>0</v>
      </c>
      <c r="AH440" t="s">
        <v>5411</v>
      </c>
      <c r="AI440" s="35">
        <v>0</v>
      </c>
      <c r="AJ440" s="35">
        <v>0</v>
      </c>
      <c r="AK440" s="22"/>
      <c r="AL440" s="52">
        <f t="shared" si="68"/>
        <v>0</v>
      </c>
      <c r="AM440" s="52">
        <f t="shared" si="69"/>
        <v>0</v>
      </c>
      <c r="AN440" s="52" t="e">
        <f t="shared" si="62"/>
        <v>#VALUE!</v>
      </c>
      <c r="AO440">
        <v>3</v>
      </c>
      <c r="AP440" s="35">
        <v>3.0023716524143578</v>
      </c>
      <c r="AQ440" s="52">
        <f t="shared" si="70"/>
        <v>-2.3716524143577722E-3</v>
      </c>
    </row>
    <row r="441" spans="1:43" x14ac:dyDescent="0.25">
      <c r="A441" t="s">
        <v>5533</v>
      </c>
      <c r="B441" t="s">
        <v>2045</v>
      </c>
      <c r="D441">
        <v>1</v>
      </c>
      <c r="E441">
        <v>1</v>
      </c>
      <c r="F441">
        <v>1</v>
      </c>
      <c r="G441" s="13">
        <v>36717</v>
      </c>
      <c r="H441">
        <v>0.08</v>
      </c>
      <c r="I441">
        <v>0</v>
      </c>
      <c r="J441" t="s">
        <v>5411</v>
      </c>
      <c r="K441" s="35">
        <v>7.6228457190128232E-2</v>
      </c>
      <c r="L441" s="35">
        <v>0</v>
      </c>
      <c r="M441" s="22"/>
      <c r="N441" s="52">
        <f t="shared" si="63"/>
        <v>3.7715428098717696E-3</v>
      </c>
      <c r="O441" s="52">
        <f t="shared" si="64"/>
        <v>0</v>
      </c>
      <c r="P441" s="52" t="e">
        <f t="shared" si="65"/>
        <v>#VALUE!</v>
      </c>
      <c r="Q441">
        <v>0</v>
      </c>
      <c r="R441">
        <v>0</v>
      </c>
      <c r="S441" t="s">
        <v>5411</v>
      </c>
      <c r="T441" s="35">
        <v>0</v>
      </c>
      <c r="U441" s="35">
        <v>0</v>
      </c>
      <c r="V441" s="22"/>
      <c r="W441" s="52">
        <f t="shared" si="66"/>
        <v>0</v>
      </c>
      <c r="X441" s="52">
        <f t="shared" si="67"/>
        <v>0</v>
      </c>
      <c r="Y441" s="52" t="e">
        <f t="shared" si="61"/>
        <v>#VALUE!</v>
      </c>
      <c r="Z441" t="s">
        <v>77</v>
      </c>
      <c r="AA441" t="s">
        <v>172</v>
      </c>
      <c r="AB441" t="s">
        <v>5411</v>
      </c>
      <c r="AC441" s="95" t="s">
        <v>77</v>
      </c>
      <c r="AD441" s="80" t="s">
        <v>172</v>
      </c>
      <c r="AE441" s="22"/>
      <c r="AF441">
        <v>0</v>
      </c>
      <c r="AG441">
        <v>0</v>
      </c>
      <c r="AH441" t="s">
        <v>5411</v>
      </c>
      <c r="AI441" s="35">
        <v>0</v>
      </c>
      <c r="AJ441" s="35">
        <v>0</v>
      </c>
      <c r="AK441" s="22"/>
      <c r="AL441" s="52">
        <f t="shared" si="68"/>
        <v>0</v>
      </c>
      <c r="AM441" s="52">
        <f t="shared" si="69"/>
        <v>0</v>
      </c>
      <c r="AN441" s="52" t="e">
        <f t="shared" si="62"/>
        <v>#VALUE!</v>
      </c>
      <c r="AO441">
        <v>2.29</v>
      </c>
      <c r="AP441" s="35">
        <v>2.2868537157038471</v>
      </c>
      <c r="AQ441" s="52">
        <f t="shared" si="70"/>
        <v>3.1462842961529347E-3</v>
      </c>
    </row>
    <row r="442" spans="1:43" x14ac:dyDescent="0.25">
      <c r="A442" t="s">
        <v>5533</v>
      </c>
      <c r="B442" t="s">
        <v>2046</v>
      </c>
      <c r="D442">
        <v>1</v>
      </c>
      <c r="E442">
        <v>1</v>
      </c>
      <c r="F442">
        <v>1</v>
      </c>
      <c r="G442" s="13">
        <v>36717</v>
      </c>
      <c r="H442">
        <v>0</v>
      </c>
      <c r="I442">
        <v>0</v>
      </c>
      <c r="J442" t="s">
        <v>5411</v>
      </c>
      <c r="K442" s="35">
        <v>0</v>
      </c>
      <c r="L442" s="35">
        <v>0</v>
      </c>
      <c r="M442" s="22"/>
      <c r="N442" s="52">
        <f t="shared" si="63"/>
        <v>0</v>
      </c>
      <c r="O442" s="52">
        <f t="shared" si="64"/>
        <v>0</v>
      </c>
      <c r="P442" s="52" t="e">
        <f t="shared" si="65"/>
        <v>#VALUE!</v>
      </c>
      <c r="Q442">
        <v>0</v>
      </c>
      <c r="R442">
        <v>0</v>
      </c>
      <c r="S442" t="s">
        <v>5411</v>
      </c>
      <c r="T442" s="35">
        <v>0</v>
      </c>
      <c r="U442" s="35">
        <v>0</v>
      </c>
      <c r="V442" s="22"/>
      <c r="W442" s="52">
        <f t="shared" si="66"/>
        <v>0</v>
      </c>
      <c r="X442" s="52">
        <f t="shared" si="67"/>
        <v>0</v>
      </c>
      <c r="Y442" s="52" t="e">
        <f t="shared" si="61"/>
        <v>#VALUE!</v>
      </c>
      <c r="Z442" t="s">
        <v>77</v>
      </c>
      <c r="AA442" t="s">
        <v>172</v>
      </c>
      <c r="AB442" t="s">
        <v>5411</v>
      </c>
      <c r="AC442" s="95" t="s">
        <v>77</v>
      </c>
      <c r="AD442" s="80" t="s">
        <v>172</v>
      </c>
      <c r="AE442" s="22"/>
      <c r="AF442">
        <v>0</v>
      </c>
      <c r="AG442">
        <v>0</v>
      </c>
      <c r="AH442" t="s">
        <v>5411</v>
      </c>
      <c r="AI442" s="35">
        <v>0</v>
      </c>
      <c r="AJ442" s="35">
        <v>0</v>
      </c>
      <c r="AK442" s="22"/>
      <c r="AL442" s="52">
        <f t="shared" si="68"/>
        <v>0</v>
      </c>
      <c r="AM442" s="52">
        <f t="shared" si="69"/>
        <v>0</v>
      </c>
      <c r="AN442" s="52" t="e">
        <f t="shared" si="62"/>
        <v>#VALUE!</v>
      </c>
      <c r="AO442">
        <v>0</v>
      </c>
      <c r="AP442" s="35">
        <v>0</v>
      </c>
      <c r="AQ442" s="52">
        <f t="shared" si="70"/>
        <v>0</v>
      </c>
    </row>
    <row r="443" spans="1:43" x14ac:dyDescent="0.25">
      <c r="A443" t="s">
        <v>5533</v>
      </c>
      <c r="B443" t="s">
        <v>2047</v>
      </c>
      <c r="D443">
        <v>1</v>
      </c>
      <c r="E443">
        <v>1</v>
      </c>
      <c r="F443">
        <v>1</v>
      </c>
      <c r="G443" s="13">
        <v>36717</v>
      </c>
      <c r="H443">
        <v>0</v>
      </c>
      <c r="I443">
        <v>0</v>
      </c>
      <c r="J443" t="s">
        <v>5411</v>
      </c>
      <c r="K443" s="35">
        <v>0</v>
      </c>
      <c r="L443" s="35">
        <v>0</v>
      </c>
      <c r="M443" s="22"/>
      <c r="N443" s="52">
        <f t="shared" si="63"/>
        <v>0</v>
      </c>
      <c r="O443" s="52">
        <f t="shared" si="64"/>
        <v>0</v>
      </c>
      <c r="P443" s="52" t="e">
        <f t="shared" si="65"/>
        <v>#VALUE!</v>
      </c>
      <c r="Q443">
        <v>0</v>
      </c>
      <c r="R443">
        <v>0</v>
      </c>
      <c r="S443" t="s">
        <v>5411</v>
      </c>
      <c r="T443" s="35">
        <v>0</v>
      </c>
      <c r="U443" s="35">
        <v>0</v>
      </c>
      <c r="V443" s="22"/>
      <c r="W443" s="52">
        <f t="shared" si="66"/>
        <v>0</v>
      </c>
      <c r="X443" s="52">
        <f t="shared" si="67"/>
        <v>0</v>
      </c>
      <c r="Y443" s="52" t="e">
        <f t="shared" si="61"/>
        <v>#VALUE!</v>
      </c>
      <c r="Z443" t="s">
        <v>77</v>
      </c>
      <c r="AA443" t="s">
        <v>172</v>
      </c>
      <c r="AB443" t="s">
        <v>5411</v>
      </c>
      <c r="AC443" s="95" t="s">
        <v>77</v>
      </c>
      <c r="AD443" s="80" t="s">
        <v>172</v>
      </c>
      <c r="AE443" s="22"/>
      <c r="AF443">
        <v>0</v>
      </c>
      <c r="AG443">
        <v>0</v>
      </c>
      <c r="AH443" t="s">
        <v>5411</v>
      </c>
      <c r="AI443" s="35">
        <v>0</v>
      </c>
      <c r="AJ443" s="35">
        <v>0</v>
      </c>
      <c r="AK443" s="22"/>
      <c r="AL443" s="52">
        <f t="shared" si="68"/>
        <v>0</v>
      </c>
      <c r="AM443" s="52">
        <f t="shared" si="69"/>
        <v>0</v>
      </c>
      <c r="AN443" s="52" t="e">
        <f t="shared" si="62"/>
        <v>#VALUE!</v>
      </c>
      <c r="AO443">
        <v>0</v>
      </c>
      <c r="AP443" s="35">
        <v>0</v>
      </c>
      <c r="AQ443" s="52">
        <f t="shared" si="70"/>
        <v>0</v>
      </c>
    </row>
    <row r="444" spans="1:43" x14ac:dyDescent="0.25">
      <c r="A444" t="s">
        <v>5533</v>
      </c>
      <c r="B444" t="s">
        <v>2048</v>
      </c>
      <c r="D444">
        <v>1</v>
      </c>
      <c r="E444">
        <v>1</v>
      </c>
      <c r="F444">
        <v>1</v>
      </c>
      <c r="G444" s="13">
        <v>36850</v>
      </c>
      <c r="H444">
        <v>0</v>
      </c>
      <c r="I444">
        <v>0</v>
      </c>
      <c r="J444" t="s">
        <v>5411</v>
      </c>
      <c r="K444" s="35">
        <v>0</v>
      </c>
      <c r="L444" s="35">
        <v>0</v>
      </c>
      <c r="M444" s="22"/>
      <c r="N444" s="52">
        <f t="shared" si="63"/>
        <v>0</v>
      </c>
      <c r="O444" s="52">
        <f t="shared" si="64"/>
        <v>0</v>
      </c>
      <c r="P444" s="52" t="e">
        <f t="shared" si="65"/>
        <v>#VALUE!</v>
      </c>
      <c r="Q444">
        <v>0</v>
      </c>
      <c r="R444">
        <v>0</v>
      </c>
      <c r="S444" t="s">
        <v>5411</v>
      </c>
      <c r="T444" s="35">
        <v>0</v>
      </c>
      <c r="U444" s="35">
        <v>0</v>
      </c>
      <c r="V444" s="22"/>
      <c r="W444" s="52">
        <f t="shared" si="66"/>
        <v>0</v>
      </c>
      <c r="X444" s="52">
        <f t="shared" si="67"/>
        <v>0</v>
      </c>
      <c r="Y444" s="52" t="e">
        <f t="shared" si="61"/>
        <v>#VALUE!</v>
      </c>
      <c r="Z444" t="s">
        <v>77</v>
      </c>
      <c r="AA444" t="s">
        <v>172</v>
      </c>
      <c r="AB444" t="s">
        <v>5411</v>
      </c>
      <c r="AC444" s="95" t="s">
        <v>77</v>
      </c>
      <c r="AD444" s="80" t="s">
        <v>172</v>
      </c>
      <c r="AE444" s="22"/>
      <c r="AF444">
        <v>0</v>
      </c>
      <c r="AG444">
        <v>0</v>
      </c>
      <c r="AH444" t="s">
        <v>5411</v>
      </c>
      <c r="AI444" s="35">
        <v>0</v>
      </c>
      <c r="AJ444" s="35">
        <v>0</v>
      </c>
      <c r="AK444" s="22"/>
      <c r="AL444" s="52">
        <f t="shared" si="68"/>
        <v>0</v>
      </c>
      <c r="AM444" s="52">
        <f t="shared" si="69"/>
        <v>0</v>
      </c>
      <c r="AN444" s="52" t="e">
        <f t="shared" si="62"/>
        <v>#VALUE!</v>
      </c>
      <c r="AO444">
        <v>2.85</v>
      </c>
      <c r="AP444" s="35">
        <v>2.851</v>
      </c>
      <c r="AQ444" s="52">
        <f t="shared" si="70"/>
        <v>-9.9999999999988987E-4</v>
      </c>
    </row>
    <row r="445" spans="1:43" x14ac:dyDescent="0.25">
      <c r="A445" t="s">
        <v>5533</v>
      </c>
      <c r="B445" t="s">
        <v>2049</v>
      </c>
      <c r="D445">
        <v>1</v>
      </c>
      <c r="E445">
        <v>1</v>
      </c>
      <c r="F445">
        <v>1</v>
      </c>
      <c r="G445" s="13">
        <v>36717</v>
      </c>
      <c r="H445">
        <v>0</v>
      </c>
      <c r="I445">
        <v>0.81</v>
      </c>
      <c r="J445" t="s">
        <v>5411</v>
      </c>
      <c r="K445" s="35">
        <v>0</v>
      </c>
      <c r="L445" s="35">
        <v>0.80779475353127705</v>
      </c>
      <c r="M445" s="22"/>
      <c r="N445" s="52">
        <f t="shared" si="63"/>
        <v>0</v>
      </c>
      <c r="O445" s="52">
        <f t="shared" si="64"/>
        <v>2.2052464687229989E-3</v>
      </c>
      <c r="P445" s="52" t="e">
        <f t="shared" si="65"/>
        <v>#VALUE!</v>
      </c>
      <c r="Q445">
        <v>0</v>
      </c>
      <c r="R445">
        <v>0</v>
      </c>
      <c r="S445" t="s">
        <v>5411</v>
      </c>
      <c r="T445" s="35">
        <v>0</v>
      </c>
      <c r="U445" s="35">
        <v>0</v>
      </c>
      <c r="V445" s="22"/>
      <c r="W445" s="52">
        <f t="shared" si="66"/>
        <v>0</v>
      </c>
      <c r="X445" s="52">
        <f t="shared" si="67"/>
        <v>0</v>
      </c>
      <c r="Y445" s="52" t="e">
        <f t="shared" si="61"/>
        <v>#VALUE!</v>
      </c>
      <c r="Z445" t="s">
        <v>77</v>
      </c>
      <c r="AA445" t="s">
        <v>172</v>
      </c>
      <c r="AB445" t="s">
        <v>5411</v>
      </c>
      <c r="AC445" s="95" t="s">
        <v>77</v>
      </c>
      <c r="AD445" s="80" t="s">
        <v>172</v>
      </c>
      <c r="AE445" s="22"/>
      <c r="AF445">
        <v>0</v>
      </c>
      <c r="AG445">
        <v>0</v>
      </c>
      <c r="AH445" t="s">
        <v>5411</v>
      </c>
      <c r="AI445" s="35">
        <v>0</v>
      </c>
      <c r="AJ445" s="35">
        <v>0</v>
      </c>
      <c r="AK445" s="22"/>
      <c r="AL445" s="52">
        <f t="shared" si="68"/>
        <v>0</v>
      </c>
      <c r="AM445" s="52">
        <f t="shared" si="69"/>
        <v>0</v>
      </c>
      <c r="AN445" s="52" t="e">
        <f t="shared" si="62"/>
        <v>#VALUE!</v>
      </c>
      <c r="AO445">
        <v>2.36</v>
      </c>
      <c r="AP445" s="35">
        <v>2.359914672816374</v>
      </c>
      <c r="AQ445" s="52">
        <f t="shared" si="70"/>
        <v>8.532718362586067E-5</v>
      </c>
    </row>
    <row r="446" spans="1:43" x14ac:dyDescent="0.25">
      <c r="A446" t="s">
        <v>5533</v>
      </c>
      <c r="B446" t="s">
        <v>2050</v>
      </c>
      <c r="D446">
        <v>1</v>
      </c>
      <c r="E446">
        <v>1</v>
      </c>
      <c r="F446">
        <v>1</v>
      </c>
      <c r="G446" s="13">
        <v>36717</v>
      </c>
      <c r="H446">
        <v>0</v>
      </c>
      <c r="I446">
        <v>1.49</v>
      </c>
      <c r="J446" t="s">
        <v>5411</v>
      </c>
      <c r="K446" s="35">
        <v>0</v>
      </c>
      <c r="L446" s="35">
        <v>1.4867711156890384</v>
      </c>
      <c r="M446" s="22"/>
      <c r="N446" s="52">
        <f t="shared" si="63"/>
        <v>0</v>
      </c>
      <c r="O446" s="52">
        <f t="shared" si="64"/>
        <v>3.2288843109615772E-3</v>
      </c>
      <c r="P446" s="52" t="e">
        <f t="shared" si="65"/>
        <v>#VALUE!</v>
      </c>
      <c r="Q446">
        <v>0</v>
      </c>
      <c r="R446">
        <v>0.69</v>
      </c>
      <c r="S446" t="s">
        <v>5411</v>
      </c>
      <c r="T446" s="35">
        <v>0</v>
      </c>
      <c r="U446" s="35">
        <v>0.69382652065488448</v>
      </c>
      <c r="V446" s="22"/>
      <c r="W446" s="52">
        <f t="shared" si="66"/>
        <v>0</v>
      </c>
      <c r="X446" s="52">
        <f t="shared" si="67"/>
        <v>-3.8265206548845354E-3</v>
      </c>
      <c r="Y446" s="52" t="e">
        <f t="shared" si="61"/>
        <v>#VALUE!</v>
      </c>
      <c r="Z446" t="s">
        <v>77</v>
      </c>
      <c r="AA446" t="s">
        <v>172</v>
      </c>
      <c r="AB446" t="s">
        <v>5411</v>
      </c>
      <c r="AC446" s="95" t="s">
        <v>77</v>
      </c>
      <c r="AD446" s="80" t="s">
        <v>172</v>
      </c>
      <c r="AE446" s="22"/>
      <c r="AF446">
        <v>0</v>
      </c>
      <c r="AG446">
        <v>0</v>
      </c>
      <c r="AH446" t="s">
        <v>5411</v>
      </c>
      <c r="AI446" s="35">
        <v>0</v>
      </c>
      <c r="AJ446" s="35">
        <v>0</v>
      </c>
      <c r="AK446" s="22"/>
      <c r="AL446" s="52">
        <f t="shared" si="68"/>
        <v>0</v>
      </c>
      <c r="AM446" s="52">
        <f t="shared" si="69"/>
        <v>0</v>
      </c>
      <c r="AN446" s="52" t="e">
        <f t="shared" si="62"/>
        <v>#VALUE!</v>
      </c>
      <c r="AO446">
        <v>1.66</v>
      </c>
      <c r="AP446" s="35">
        <v>1.6602277458527595</v>
      </c>
      <c r="AQ446" s="52">
        <f t="shared" si="70"/>
        <v>-2.2774585275953108E-4</v>
      </c>
    </row>
    <row r="447" spans="1:43" x14ac:dyDescent="0.25">
      <c r="A447" t="s">
        <v>5533</v>
      </c>
      <c r="B447" t="s">
        <v>2051</v>
      </c>
      <c r="D447">
        <v>1</v>
      </c>
      <c r="E447">
        <v>1</v>
      </c>
      <c r="F447">
        <v>1</v>
      </c>
      <c r="G447" s="13">
        <v>36717</v>
      </c>
      <c r="H447">
        <v>2.5099999999999998</v>
      </c>
      <c r="I447">
        <v>0</v>
      </c>
      <c r="J447" t="s">
        <v>5411</v>
      </c>
      <c r="K447" s="35">
        <v>2.5144978954866288</v>
      </c>
      <c r="L447" s="35">
        <v>0</v>
      </c>
      <c r="M447" s="22"/>
      <c r="N447" s="52">
        <f t="shared" si="63"/>
        <v>-4.4978954866290444E-3</v>
      </c>
      <c r="O447" s="52">
        <f t="shared" si="64"/>
        <v>0</v>
      </c>
      <c r="P447" s="52" t="e">
        <f t="shared" si="65"/>
        <v>#VALUE!</v>
      </c>
      <c r="Q447">
        <v>0</v>
      </c>
      <c r="R447">
        <v>0</v>
      </c>
      <c r="S447" t="s">
        <v>5411</v>
      </c>
      <c r="T447" s="35">
        <v>0</v>
      </c>
      <c r="U447" s="35">
        <v>0</v>
      </c>
      <c r="V447" s="22"/>
      <c r="W447" s="52">
        <f t="shared" si="66"/>
        <v>0</v>
      </c>
      <c r="X447" s="52">
        <f t="shared" si="67"/>
        <v>0</v>
      </c>
      <c r="Y447" s="52" t="e">
        <f t="shared" si="61"/>
        <v>#VALUE!</v>
      </c>
      <c r="Z447" t="s">
        <v>77</v>
      </c>
      <c r="AA447" t="s">
        <v>172</v>
      </c>
      <c r="AB447" t="s">
        <v>5411</v>
      </c>
      <c r="AC447" s="95" t="s">
        <v>77</v>
      </c>
      <c r="AD447" s="80" t="s">
        <v>172</v>
      </c>
      <c r="AE447" s="22"/>
      <c r="AF447">
        <v>0</v>
      </c>
      <c r="AG447">
        <v>0</v>
      </c>
      <c r="AH447" t="s">
        <v>5411</v>
      </c>
      <c r="AI447" s="35">
        <v>0</v>
      </c>
      <c r="AJ447" s="35">
        <v>0</v>
      </c>
      <c r="AK447" s="22"/>
      <c r="AL447" s="52">
        <f t="shared" si="68"/>
        <v>0</v>
      </c>
      <c r="AM447" s="52">
        <f t="shared" si="69"/>
        <v>0</v>
      </c>
      <c r="AN447" s="52" t="e">
        <f t="shared" si="62"/>
        <v>#VALUE!</v>
      </c>
      <c r="AO447">
        <v>1.07</v>
      </c>
      <c r="AP447" s="35">
        <v>1.0728893997280322</v>
      </c>
      <c r="AQ447" s="52">
        <f t="shared" si="70"/>
        <v>-2.8893997280321493E-3</v>
      </c>
    </row>
    <row r="448" spans="1:43" x14ac:dyDescent="0.25">
      <c r="A448" t="s">
        <v>5533</v>
      </c>
      <c r="B448" t="s">
        <v>2052</v>
      </c>
      <c r="D448">
        <v>1</v>
      </c>
      <c r="E448">
        <v>1</v>
      </c>
      <c r="F448">
        <v>1</v>
      </c>
      <c r="G448" s="13">
        <v>36850</v>
      </c>
      <c r="H448">
        <v>0</v>
      </c>
      <c r="I448">
        <v>0</v>
      </c>
      <c r="J448" t="s">
        <v>5411</v>
      </c>
      <c r="K448" s="35">
        <v>0</v>
      </c>
      <c r="L448" s="35">
        <v>0</v>
      </c>
      <c r="M448" s="22"/>
      <c r="N448" s="52">
        <f t="shared" si="63"/>
        <v>0</v>
      </c>
      <c r="O448" s="52">
        <f t="shared" si="64"/>
        <v>0</v>
      </c>
      <c r="P448" s="52" t="e">
        <f t="shared" si="65"/>
        <v>#VALUE!</v>
      </c>
      <c r="Q448">
        <v>0</v>
      </c>
      <c r="R448">
        <v>0</v>
      </c>
      <c r="S448" t="s">
        <v>5411</v>
      </c>
      <c r="T448" s="35">
        <v>0</v>
      </c>
      <c r="U448" s="35">
        <v>0</v>
      </c>
      <c r="V448" s="22"/>
      <c r="W448" s="52">
        <f t="shared" si="66"/>
        <v>0</v>
      </c>
      <c r="X448" s="52">
        <f t="shared" si="67"/>
        <v>0</v>
      </c>
      <c r="Y448" s="52" t="e">
        <f t="shared" si="61"/>
        <v>#VALUE!</v>
      </c>
      <c r="Z448" t="s">
        <v>77</v>
      </c>
      <c r="AA448" t="s">
        <v>172</v>
      </c>
      <c r="AB448" t="s">
        <v>5411</v>
      </c>
      <c r="AC448" s="95" t="s">
        <v>77</v>
      </c>
      <c r="AD448" s="80" t="s">
        <v>172</v>
      </c>
      <c r="AE448" s="22"/>
      <c r="AF448">
        <v>0</v>
      </c>
      <c r="AG448">
        <v>0</v>
      </c>
      <c r="AH448" t="s">
        <v>5411</v>
      </c>
      <c r="AI448" s="35">
        <v>0</v>
      </c>
      <c r="AJ448" s="35">
        <v>0</v>
      </c>
      <c r="AK448" s="22"/>
      <c r="AL448" s="52">
        <f t="shared" si="68"/>
        <v>0</v>
      </c>
      <c r="AM448" s="52">
        <f t="shared" si="69"/>
        <v>0</v>
      </c>
      <c r="AN448" s="52" t="e">
        <f t="shared" si="62"/>
        <v>#VALUE!</v>
      </c>
      <c r="AO448">
        <v>8.41</v>
      </c>
      <c r="AP448" s="35">
        <v>8.4071895835954216</v>
      </c>
      <c r="AQ448" s="52">
        <f t="shared" si="70"/>
        <v>2.8104164045785751E-3</v>
      </c>
    </row>
    <row r="449" spans="1:43" x14ac:dyDescent="0.25">
      <c r="A449" t="s">
        <v>5533</v>
      </c>
      <c r="B449" t="s">
        <v>2053</v>
      </c>
      <c r="D449">
        <v>1</v>
      </c>
      <c r="E449">
        <v>1</v>
      </c>
      <c r="F449">
        <v>1</v>
      </c>
      <c r="G449" s="13">
        <v>36717</v>
      </c>
      <c r="H449">
        <v>0</v>
      </c>
      <c r="I449">
        <v>0</v>
      </c>
      <c r="J449" t="s">
        <v>5411</v>
      </c>
      <c r="K449" s="35">
        <v>0</v>
      </c>
      <c r="L449" s="35">
        <v>0</v>
      </c>
      <c r="M449" s="22"/>
      <c r="N449" s="52">
        <f t="shared" si="63"/>
        <v>0</v>
      </c>
      <c r="O449" s="52">
        <f t="shared" si="64"/>
        <v>0</v>
      </c>
      <c r="P449" s="52" t="e">
        <f t="shared" si="65"/>
        <v>#VALUE!</v>
      </c>
      <c r="Q449">
        <v>0</v>
      </c>
      <c r="R449">
        <v>0</v>
      </c>
      <c r="S449" t="s">
        <v>5411</v>
      </c>
      <c r="T449" s="35">
        <v>0</v>
      </c>
      <c r="U449" s="35">
        <v>0</v>
      </c>
      <c r="V449" s="22"/>
      <c r="W449" s="52">
        <f t="shared" si="66"/>
        <v>0</v>
      </c>
      <c r="X449" s="52">
        <f t="shared" si="67"/>
        <v>0</v>
      </c>
      <c r="Y449" s="52" t="e">
        <f t="shared" si="61"/>
        <v>#VALUE!</v>
      </c>
      <c r="Z449" t="s">
        <v>77</v>
      </c>
      <c r="AA449" t="s">
        <v>172</v>
      </c>
      <c r="AB449" t="s">
        <v>5411</v>
      </c>
      <c r="AC449" s="95" t="s">
        <v>77</v>
      </c>
      <c r="AD449" s="80" t="s">
        <v>172</v>
      </c>
      <c r="AE449" s="22"/>
      <c r="AF449">
        <v>0</v>
      </c>
      <c r="AG449">
        <v>0</v>
      </c>
      <c r="AH449" t="s">
        <v>5411</v>
      </c>
      <c r="AI449" s="35">
        <v>0</v>
      </c>
      <c r="AJ449" s="35">
        <v>0</v>
      </c>
      <c r="AK449" s="22"/>
      <c r="AL449" s="52">
        <f t="shared" si="68"/>
        <v>0</v>
      </c>
      <c r="AM449" s="52">
        <f t="shared" si="69"/>
        <v>0</v>
      </c>
      <c r="AN449" s="52" t="e">
        <f t="shared" si="62"/>
        <v>#VALUE!</v>
      </c>
      <c r="AO449">
        <v>4.82</v>
      </c>
      <c r="AP449" s="35">
        <v>4.8231540005509865</v>
      </c>
      <c r="AQ449" s="52">
        <f t="shared" si="70"/>
        <v>-3.1540005509862468E-3</v>
      </c>
    </row>
    <row r="450" spans="1:43" x14ac:dyDescent="0.25">
      <c r="A450" t="s">
        <v>5533</v>
      </c>
      <c r="B450" t="s">
        <v>2054</v>
      </c>
      <c r="D450">
        <v>1</v>
      </c>
      <c r="E450">
        <v>1</v>
      </c>
      <c r="F450">
        <v>1</v>
      </c>
      <c r="G450" s="13">
        <v>36717</v>
      </c>
      <c r="H450">
        <v>0</v>
      </c>
      <c r="I450">
        <v>0.02</v>
      </c>
      <c r="J450" t="s">
        <v>5411</v>
      </c>
      <c r="K450" s="35">
        <v>0</v>
      </c>
      <c r="L450" s="35">
        <v>2.0983905922478417E-2</v>
      </c>
      <c r="M450" s="22"/>
      <c r="N450" s="52">
        <f t="shared" si="63"/>
        <v>0</v>
      </c>
      <c r="O450" s="52">
        <f t="shared" si="64"/>
        <v>-9.8390592247841677E-4</v>
      </c>
      <c r="P450" s="52" t="e">
        <f t="shared" si="65"/>
        <v>#VALUE!</v>
      </c>
      <c r="Q450">
        <v>0</v>
      </c>
      <c r="R450">
        <v>0</v>
      </c>
      <c r="S450" t="s">
        <v>5411</v>
      </c>
      <c r="T450" s="35">
        <v>0</v>
      </c>
      <c r="U450" s="35">
        <v>0</v>
      </c>
      <c r="V450" s="22"/>
      <c r="W450" s="52">
        <f t="shared" si="66"/>
        <v>0</v>
      </c>
      <c r="X450" s="52">
        <f t="shared" si="67"/>
        <v>0</v>
      </c>
      <c r="Y450" s="52" t="e">
        <f t="shared" si="61"/>
        <v>#VALUE!</v>
      </c>
      <c r="Z450" t="s">
        <v>77</v>
      </c>
      <c r="AA450" t="s">
        <v>172</v>
      </c>
      <c r="AB450" t="s">
        <v>5411</v>
      </c>
      <c r="AC450" s="95" t="s">
        <v>77</v>
      </c>
      <c r="AD450" s="80" t="s">
        <v>172</v>
      </c>
      <c r="AE450" s="22"/>
      <c r="AF450">
        <v>0</v>
      </c>
      <c r="AG450">
        <v>5.83</v>
      </c>
      <c r="AH450" t="s">
        <v>5411</v>
      </c>
      <c r="AI450" s="35">
        <v>0</v>
      </c>
      <c r="AJ450" s="35">
        <v>5.8335258464489996</v>
      </c>
      <c r="AK450" s="22"/>
      <c r="AL450" s="52">
        <f t="shared" si="68"/>
        <v>0</v>
      </c>
      <c r="AM450" s="52">
        <f t="shared" si="69"/>
        <v>-3.5258464489995589E-3</v>
      </c>
      <c r="AN450" s="52" t="e">
        <f t="shared" si="62"/>
        <v>#VALUE!</v>
      </c>
      <c r="AO450">
        <v>4.16</v>
      </c>
      <c r="AP450" s="35">
        <v>4.154813372650727</v>
      </c>
      <c r="AQ450" s="52">
        <f t="shared" si="70"/>
        <v>5.1866273492731096E-3</v>
      </c>
    </row>
    <row r="451" spans="1:43" x14ac:dyDescent="0.25">
      <c r="A451" t="s">
        <v>5533</v>
      </c>
      <c r="B451" t="s">
        <v>2241</v>
      </c>
      <c r="D451">
        <v>1</v>
      </c>
      <c r="E451">
        <v>1</v>
      </c>
      <c r="F451">
        <v>1</v>
      </c>
      <c r="G451" s="13">
        <v>36850</v>
      </c>
      <c r="H451">
        <v>5.12</v>
      </c>
      <c r="I451" t="s">
        <v>5411</v>
      </c>
      <c r="J451" t="s">
        <v>5411</v>
      </c>
      <c r="K451" s="67">
        <v>5.1215410807934942</v>
      </c>
      <c r="L451" s="46"/>
      <c r="M451" s="22"/>
      <c r="N451" s="52">
        <f t="shared" si="63"/>
        <v>-1.5410807934941317E-3</v>
      </c>
      <c r="O451" s="52" t="e">
        <f t="shared" si="64"/>
        <v>#VALUE!</v>
      </c>
      <c r="P451" s="52" t="e">
        <f t="shared" si="65"/>
        <v>#VALUE!</v>
      </c>
      <c r="Q451">
        <v>2.46</v>
      </c>
      <c r="R451" t="s">
        <v>5411</v>
      </c>
      <c r="S451" t="s">
        <v>5411</v>
      </c>
      <c r="T451" s="67">
        <v>2.457611537584556</v>
      </c>
      <c r="U451" s="46"/>
      <c r="V451" s="22"/>
      <c r="W451" s="52">
        <f t="shared" si="66"/>
        <v>2.3884624154439926E-3</v>
      </c>
      <c r="X451" s="52" t="e">
        <f t="shared" si="67"/>
        <v>#VALUE!</v>
      </c>
      <c r="Y451" s="52" t="e">
        <f t="shared" si="61"/>
        <v>#VALUE!</v>
      </c>
      <c r="Z451" t="s">
        <v>5568</v>
      </c>
      <c r="AA451" t="s">
        <v>5411</v>
      </c>
      <c r="AB451" t="s">
        <v>5411</v>
      </c>
      <c r="AC451" s="94" t="s">
        <v>88</v>
      </c>
      <c r="AD451" s="61"/>
      <c r="AE451" s="22"/>
      <c r="AF451">
        <v>9.75</v>
      </c>
      <c r="AG451" t="s">
        <v>5411</v>
      </c>
      <c r="AH451" t="s">
        <v>5411</v>
      </c>
      <c r="AI451" s="67">
        <v>9.7454916774340656</v>
      </c>
      <c r="AJ451" s="46"/>
      <c r="AK451" s="22"/>
      <c r="AL451" s="52">
        <f t="shared" si="68"/>
        <v>4.508322565934364E-3</v>
      </c>
      <c r="AM451" s="52" t="e">
        <f t="shared" si="69"/>
        <v>#VALUE!</v>
      </c>
      <c r="AN451" s="52" t="e">
        <f t="shared" si="62"/>
        <v>#VALUE!</v>
      </c>
      <c r="AO451">
        <v>1.19</v>
      </c>
      <c r="AP451" s="67">
        <v>1.1873398951128675</v>
      </c>
      <c r="AQ451" s="52">
        <f t="shared" si="70"/>
        <v>2.6601048871324195E-3</v>
      </c>
    </row>
    <row r="452" spans="1:43" x14ac:dyDescent="0.25">
      <c r="A452" t="s">
        <v>5533</v>
      </c>
      <c r="B452" t="s">
        <v>2242</v>
      </c>
      <c r="D452">
        <v>1</v>
      </c>
      <c r="E452">
        <v>1</v>
      </c>
      <c r="F452">
        <v>1</v>
      </c>
      <c r="G452" s="13">
        <v>36850</v>
      </c>
      <c r="H452">
        <v>2.6</v>
      </c>
      <c r="I452" t="s">
        <v>5411</v>
      </c>
      <c r="J452" t="s">
        <v>5411</v>
      </c>
      <c r="K452" s="67">
        <v>2.601116475275369</v>
      </c>
      <c r="L452" s="46"/>
      <c r="M452" s="22"/>
      <c r="N452" s="52">
        <f t="shared" si="63"/>
        <v>-1.1164752753689555E-3</v>
      </c>
      <c r="O452" s="52" t="e">
        <f t="shared" si="64"/>
        <v>#VALUE!</v>
      </c>
      <c r="P452" s="52" t="e">
        <f t="shared" si="65"/>
        <v>#VALUE!</v>
      </c>
      <c r="Q452">
        <v>3.2</v>
      </c>
      <c r="R452" t="s">
        <v>5411</v>
      </c>
      <c r="S452" t="s">
        <v>5411</v>
      </c>
      <c r="T452" s="67">
        <v>3.2023702835715957</v>
      </c>
      <c r="U452" s="46"/>
      <c r="V452" s="22"/>
      <c r="W452" s="52">
        <f t="shared" si="66"/>
        <v>-2.3702835715955217E-3</v>
      </c>
      <c r="X452" s="52" t="e">
        <f t="shared" si="67"/>
        <v>#VALUE!</v>
      </c>
      <c r="Y452" s="52" t="e">
        <f t="shared" ref="Y452:Y515" si="71">S452-V452</f>
        <v>#VALUE!</v>
      </c>
      <c r="Z452" t="s">
        <v>5568</v>
      </c>
      <c r="AA452" t="s">
        <v>5411</v>
      </c>
      <c r="AB452" t="s">
        <v>5411</v>
      </c>
      <c r="AC452" s="94" t="s">
        <v>88</v>
      </c>
      <c r="AD452" s="61"/>
      <c r="AE452" s="22"/>
      <c r="AF452">
        <v>29.79</v>
      </c>
      <c r="AG452" t="s">
        <v>5411</v>
      </c>
      <c r="AH452" t="s">
        <v>5411</v>
      </c>
      <c r="AI452" s="67">
        <v>29.792588704007496</v>
      </c>
      <c r="AJ452" s="46"/>
      <c r="AK452" s="22"/>
      <c r="AL452" s="52">
        <f t="shared" si="68"/>
        <v>-2.5887040074970002E-3</v>
      </c>
      <c r="AM452" s="52" t="e">
        <f t="shared" si="69"/>
        <v>#VALUE!</v>
      </c>
      <c r="AN452" s="52" t="e">
        <f t="shared" ref="AN452:AN515" si="72">AH452-AK452</f>
        <v>#VALUE!</v>
      </c>
      <c r="AO452">
        <v>4.3899999999999997</v>
      </c>
      <c r="AP452" s="67">
        <v>4.3863777829857042</v>
      </c>
      <c r="AQ452" s="52">
        <f t="shared" si="70"/>
        <v>3.6222170142954369E-3</v>
      </c>
    </row>
    <row r="453" spans="1:43" x14ac:dyDescent="0.25">
      <c r="A453" t="s">
        <v>5533</v>
      </c>
      <c r="B453" t="s">
        <v>2243</v>
      </c>
      <c r="D453">
        <v>1</v>
      </c>
      <c r="E453">
        <v>1</v>
      </c>
      <c r="F453">
        <v>1</v>
      </c>
      <c r="G453" s="13">
        <v>36850</v>
      </c>
      <c r="H453" t="s">
        <v>5411</v>
      </c>
      <c r="I453" t="s">
        <v>5411</v>
      </c>
      <c r="J453" t="s">
        <v>5411</v>
      </c>
      <c r="K453" s="67"/>
      <c r="L453" s="46"/>
      <c r="M453" s="22"/>
      <c r="N453" s="52" t="e">
        <f t="shared" ref="N453:N516" si="73">H453-K453</f>
        <v>#VALUE!</v>
      </c>
      <c r="O453" s="52" t="e">
        <f t="shared" ref="O453:O516" si="74">I453-L453</f>
        <v>#VALUE!</v>
      </c>
      <c r="P453" s="52" t="e">
        <f t="shared" ref="P453:P516" si="75">J453-M453</f>
        <v>#VALUE!</v>
      </c>
      <c r="Q453" t="s">
        <v>5411</v>
      </c>
      <c r="R453" t="s">
        <v>5411</v>
      </c>
      <c r="S453" t="s">
        <v>5411</v>
      </c>
      <c r="T453" s="67"/>
      <c r="U453" s="46"/>
      <c r="V453" s="22"/>
      <c r="W453" s="52" t="e">
        <f t="shared" ref="W453:W516" si="76">Q453-T453</f>
        <v>#VALUE!</v>
      </c>
      <c r="X453" s="52" t="e">
        <f t="shared" ref="X453:X516" si="77">R453-U453</f>
        <v>#VALUE!</v>
      </c>
      <c r="Y453" s="52" t="e">
        <f t="shared" si="71"/>
        <v>#VALUE!</v>
      </c>
      <c r="Z453" t="s">
        <v>5568</v>
      </c>
      <c r="AA453" t="s">
        <v>5411</v>
      </c>
      <c r="AB453" t="s">
        <v>5411</v>
      </c>
      <c r="AC453" s="94" t="s">
        <v>88</v>
      </c>
      <c r="AD453" s="61"/>
      <c r="AE453" s="22"/>
      <c r="AF453" t="s">
        <v>5411</v>
      </c>
      <c r="AG453" t="s">
        <v>5411</v>
      </c>
      <c r="AH453" t="s">
        <v>5411</v>
      </c>
      <c r="AI453" s="67"/>
      <c r="AJ453" s="46"/>
      <c r="AK453" s="22"/>
      <c r="AL453" s="52" t="e">
        <f t="shared" ref="AL453:AL516" si="78">AF453-AI453</f>
        <v>#VALUE!</v>
      </c>
      <c r="AM453" s="52" t="e">
        <f t="shared" ref="AM453:AM516" si="79">AG453-AJ453</f>
        <v>#VALUE!</v>
      </c>
      <c r="AN453" s="52" t="e">
        <f t="shared" si="72"/>
        <v>#VALUE!</v>
      </c>
      <c r="AO453" t="s">
        <v>5411</v>
      </c>
      <c r="AP453" s="67"/>
      <c r="AQ453" s="52" t="e">
        <f t="shared" ref="AQ453:AQ516" si="80">AO453-AP453</f>
        <v>#VALUE!</v>
      </c>
    </row>
    <row r="454" spans="1:43" x14ac:dyDescent="0.25">
      <c r="A454" t="s">
        <v>5533</v>
      </c>
      <c r="B454" t="s">
        <v>2244</v>
      </c>
      <c r="D454">
        <v>1</v>
      </c>
      <c r="E454">
        <v>1</v>
      </c>
      <c r="F454">
        <v>1</v>
      </c>
      <c r="G454" s="13">
        <v>36850</v>
      </c>
      <c r="H454">
        <v>1.35</v>
      </c>
      <c r="I454" t="s">
        <v>5411</v>
      </c>
      <c r="J454" t="s">
        <v>5411</v>
      </c>
      <c r="K454" s="67">
        <v>1.3522133351019148</v>
      </c>
      <c r="L454" s="46"/>
      <c r="M454" s="22"/>
      <c r="N454" s="52">
        <f t="shared" si="73"/>
        <v>-2.2133351019146819E-3</v>
      </c>
      <c r="O454" s="52" t="e">
        <f t="shared" si="74"/>
        <v>#VALUE!</v>
      </c>
      <c r="P454" s="52" t="e">
        <f t="shared" si="75"/>
        <v>#VALUE!</v>
      </c>
      <c r="Q454">
        <v>1.17</v>
      </c>
      <c r="R454" t="s">
        <v>5411</v>
      </c>
      <c r="S454" t="s">
        <v>5411</v>
      </c>
      <c r="T454" s="67">
        <v>1.1650485033381972</v>
      </c>
      <c r="U454" s="46"/>
      <c r="V454" s="22"/>
      <c r="W454" s="52">
        <f t="shared" si="76"/>
        <v>4.9514966618027234E-3</v>
      </c>
      <c r="X454" s="52" t="e">
        <f t="shared" si="77"/>
        <v>#VALUE!</v>
      </c>
      <c r="Y454" s="52" t="e">
        <f t="shared" si="71"/>
        <v>#VALUE!</v>
      </c>
      <c r="Z454" t="s">
        <v>5568</v>
      </c>
      <c r="AA454" t="s">
        <v>5411</v>
      </c>
      <c r="AB454" t="s">
        <v>5411</v>
      </c>
      <c r="AC454" s="94" t="s">
        <v>88</v>
      </c>
      <c r="AD454" s="61"/>
      <c r="AE454" s="22"/>
      <c r="AF454">
        <v>0</v>
      </c>
      <c r="AG454" t="s">
        <v>5411</v>
      </c>
      <c r="AH454" t="s">
        <v>5411</v>
      </c>
      <c r="AI454" s="67">
        <v>0</v>
      </c>
      <c r="AJ454" s="46"/>
      <c r="AK454" s="22"/>
      <c r="AL454" s="52">
        <f t="shared" si="78"/>
        <v>0</v>
      </c>
      <c r="AM454" s="52" t="e">
        <f t="shared" si="79"/>
        <v>#VALUE!</v>
      </c>
      <c r="AN454" s="52" t="e">
        <f t="shared" si="72"/>
        <v>#VALUE!</v>
      </c>
      <c r="AO454">
        <v>0.37</v>
      </c>
      <c r="AP454" s="67">
        <v>0.36802073661405144</v>
      </c>
      <c r="AQ454" s="52">
        <f t="shared" si="80"/>
        <v>1.9792633859485598E-3</v>
      </c>
    </row>
    <row r="455" spans="1:43" x14ac:dyDescent="0.25">
      <c r="A455" t="s">
        <v>5533</v>
      </c>
      <c r="B455" t="s">
        <v>2245</v>
      </c>
      <c r="D455">
        <v>1</v>
      </c>
      <c r="E455">
        <v>1</v>
      </c>
      <c r="F455">
        <v>1</v>
      </c>
      <c r="G455" s="13">
        <v>36850</v>
      </c>
      <c r="H455">
        <v>0.41</v>
      </c>
      <c r="I455" t="s">
        <v>5411</v>
      </c>
      <c r="J455" t="s">
        <v>5411</v>
      </c>
      <c r="K455" s="67">
        <v>0.40750762829403608</v>
      </c>
      <c r="L455" s="46"/>
      <c r="M455" s="22"/>
      <c r="N455" s="52">
        <f t="shared" si="73"/>
        <v>2.4923717059638917E-3</v>
      </c>
      <c r="O455" s="52" t="e">
        <f t="shared" si="74"/>
        <v>#VALUE!</v>
      </c>
      <c r="P455" s="52" t="e">
        <f t="shared" si="75"/>
        <v>#VALUE!</v>
      </c>
      <c r="Q455">
        <v>0.91</v>
      </c>
      <c r="R455" t="s">
        <v>5411</v>
      </c>
      <c r="S455" t="s">
        <v>5411</v>
      </c>
      <c r="T455" s="67">
        <v>0.91164077669902921</v>
      </c>
      <c r="U455" s="46"/>
      <c r="V455" s="22"/>
      <c r="W455" s="52">
        <f t="shared" si="76"/>
        <v>-1.6407766990291783E-3</v>
      </c>
      <c r="X455" s="52" t="e">
        <f t="shared" si="77"/>
        <v>#VALUE!</v>
      </c>
      <c r="Y455" s="52" t="e">
        <f t="shared" si="71"/>
        <v>#VALUE!</v>
      </c>
      <c r="Z455" t="s">
        <v>5568</v>
      </c>
      <c r="AA455" t="s">
        <v>5411</v>
      </c>
      <c r="AB455" t="s">
        <v>5411</v>
      </c>
      <c r="AC455" s="94" t="s">
        <v>88</v>
      </c>
      <c r="AD455" s="61"/>
      <c r="AE455" s="22"/>
      <c r="AF455">
        <v>6.95</v>
      </c>
      <c r="AG455" t="s">
        <v>5411</v>
      </c>
      <c r="AH455" t="s">
        <v>5411</v>
      </c>
      <c r="AI455" s="67">
        <v>6.9486352288488211</v>
      </c>
      <c r="AJ455" s="46"/>
      <c r="AK455" s="22"/>
      <c r="AL455" s="52">
        <f t="shared" si="78"/>
        <v>1.3647711511790561E-3</v>
      </c>
      <c r="AM455" s="52" t="e">
        <f t="shared" si="79"/>
        <v>#VALUE!</v>
      </c>
      <c r="AN455" s="52" t="e">
        <f t="shared" si="72"/>
        <v>#VALUE!</v>
      </c>
      <c r="AO455">
        <v>1.24</v>
      </c>
      <c r="AP455" s="67">
        <v>1.2393273231622746</v>
      </c>
      <c r="AQ455" s="52">
        <f t="shared" si="80"/>
        <v>6.7267683772542775E-4</v>
      </c>
    </row>
    <row r="456" spans="1:43" x14ac:dyDescent="0.25">
      <c r="A456" t="s">
        <v>5533</v>
      </c>
      <c r="B456" t="s">
        <v>2246</v>
      </c>
      <c r="D456">
        <v>1</v>
      </c>
      <c r="E456">
        <v>1</v>
      </c>
      <c r="F456">
        <v>1</v>
      </c>
      <c r="G456" s="13">
        <v>36850</v>
      </c>
      <c r="H456">
        <v>0</v>
      </c>
      <c r="I456" t="s">
        <v>5411</v>
      </c>
      <c r="J456" t="s">
        <v>5411</v>
      </c>
      <c r="K456" s="67">
        <v>0</v>
      </c>
      <c r="L456" s="46"/>
      <c r="M456" s="22"/>
      <c r="N456" s="52">
        <f t="shared" si="73"/>
        <v>0</v>
      </c>
      <c r="O456" s="52" t="e">
        <f t="shared" si="74"/>
        <v>#VALUE!</v>
      </c>
      <c r="P456" s="52" t="e">
        <f t="shared" si="75"/>
        <v>#VALUE!</v>
      </c>
      <c r="Q456">
        <v>0</v>
      </c>
      <c r="R456" t="s">
        <v>5411</v>
      </c>
      <c r="S456" t="s">
        <v>5411</v>
      </c>
      <c r="T456" s="67">
        <v>0</v>
      </c>
      <c r="U456" s="46"/>
      <c r="V456" s="22"/>
      <c r="W456" s="52">
        <f t="shared" si="76"/>
        <v>0</v>
      </c>
      <c r="X456" s="52" t="e">
        <f t="shared" si="77"/>
        <v>#VALUE!</v>
      </c>
      <c r="Y456" s="52" t="e">
        <f t="shared" si="71"/>
        <v>#VALUE!</v>
      </c>
      <c r="Z456" t="s">
        <v>5568</v>
      </c>
      <c r="AA456" t="s">
        <v>5411</v>
      </c>
      <c r="AB456" t="s">
        <v>5411</v>
      </c>
      <c r="AC456" s="94" t="s">
        <v>88</v>
      </c>
      <c r="AD456" s="61"/>
      <c r="AE456" s="22"/>
      <c r="AF456">
        <v>1.99</v>
      </c>
      <c r="AG456" t="s">
        <v>5411</v>
      </c>
      <c r="AH456" t="s">
        <v>5411</v>
      </c>
      <c r="AI456" s="67">
        <v>1.9862070416977242</v>
      </c>
      <c r="AJ456" s="46"/>
      <c r="AK456" s="22"/>
      <c r="AL456" s="52">
        <f t="shared" si="78"/>
        <v>3.7929583022757729E-3</v>
      </c>
      <c r="AM456" s="52" t="e">
        <f t="shared" si="79"/>
        <v>#VALUE!</v>
      </c>
      <c r="AN456" s="52" t="e">
        <f t="shared" si="72"/>
        <v>#VALUE!</v>
      </c>
      <c r="AO456">
        <v>0.86</v>
      </c>
      <c r="AP456" s="67">
        <v>0.8567951944578418</v>
      </c>
      <c r="AQ456" s="52">
        <f t="shared" si="80"/>
        <v>3.2048055421581845E-3</v>
      </c>
    </row>
    <row r="457" spans="1:43" x14ac:dyDescent="0.25">
      <c r="A457" t="s">
        <v>5533</v>
      </c>
      <c r="B457" t="s">
        <v>2247</v>
      </c>
      <c r="D457">
        <v>1</v>
      </c>
      <c r="E457">
        <v>1</v>
      </c>
      <c r="F457">
        <v>1</v>
      </c>
      <c r="G457" s="13">
        <v>36819</v>
      </c>
      <c r="H457">
        <v>0</v>
      </c>
      <c r="I457" t="s">
        <v>5411</v>
      </c>
      <c r="J457" t="s">
        <v>5411</v>
      </c>
      <c r="K457" s="67">
        <v>0</v>
      </c>
      <c r="L457" s="46"/>
      <c r="M457" s="22"/>
      <c r="N457" s="52">
        <f t="shared" si="73"/>
        <v>0</v>
      </c>
      <c r="O457" s="52" t="e">
        <f t="shared" si="74"/>
        <v>#VALUE!</v>
      </c>
      <c r="P457" s="52" t="e">
        <f t="shared" si="75"/>
        <v>#VALUE!</v>
      </c>
      <c r="Q457">
        <v>0</v>
      </c>
      <c r="R457" t="s">
        <v>5411</v>
      </c>
      <c r="S457" t="s">
        <v>5411</v>
      </c>
      <c r="T457" s="67">
        <v>0</v>
      </c>
      <c r="U457" s="46"/>
      <c r="V457" s="22"/>
      <c r="W457" s="52">
        <f t="shared" si="76"/>
        <v>0</v>
      </c>
      <c r="X457" s="52" t="e">
        <f t="shared" si="77"/>
        <v>#VALUE!</v>
      </c>
      <c r="Y457" s="52" t="e">
        <f t="shared" si="71"/>
        <v>#VALUE!</v>
      </c>
      <c r="Z457" t="s">
        <v>5568</v>
      </c>
      <c r="AA457" t="s">
        <v>5411</v>
      </c>
      <c r="AB457" t="s">
        <v>5411</v>
      </c>
      <c r="AC457" s="94" t="s">
        <v>88</v>
      </c>
      <c r="AD457" s="61"/>
      <c r="AE457" s="22"/>
      <c r="AF457">
        <v>0</v>
      </c>
      <c r="AG457" t="s">
        <v>5411</v>
      </c>
      <c r="AH457" t="s">
        <v>5411</v>
      </c>
      <c r="AI457" s="67">
        <v>0</v>
      </c>
      <c r="AJ457" s="46"/>
      <c r="AK457" s="22"/>
      <c r="AL457" s="52">
        <f t="shared" si="78"/>
        <v>0</v>
      </c>
      <c r="AM457" s="52" t="e">
        <f t="shared" si="79"/>
        <v>#VALUE!</v>
      </c>
      <c r="AN457" s="52" t="e">
        <f t="shared" si="72"/>
        <v>#VALUE!</v>
      </c>
      <c r="AO457">
        <v>0.42</v>
      </c>
      <c r="AP457" s="67">
        <v>0.42321979370501805</v>
      </c>
      <c r="AQ457" s="52">
        <f t="shared" si="80"/>
        <v>-3.2197937050180703E-3</v>
      </c>
    </row>
    <row r="458" spans="1:43" x14ac:dyDescent="0.25">
      <c r="A458" t="s">
        <v>5533</v>
      </c>
      <c r="B458" t="s">
        <v>2248</v>
      </c>
      <c r="D458">
        <v>1</v>
      </c>
      <c r="E458">
        <v>1</v>
      </c>
      <c r="F458">
        <v>1</v>
      </c>
      <c r="G458" s="13">
        <v>36819</v>
      </c>
      <c r="H458">
        <v>0</v>
      </c>
      <c r="I458" t="s">
        <v>5411</v>
      </c>
      <c r="J458" t="s">
        <v>5411</v>
      </c>
      <c r="K458" s="67">
        <v>0</v>
      </c>
      <c r="L458" s="46"/>
      <c r="M458" s="22"/>
      <c r="N458" s="52">
        <f t="shared" si="73"/>
        <v>0</v>
      </c>
      <c r="O458" s="52" t="e">
        <f t="shared" si="74"/>
        <v>#VALUE!</v>
      </c>
      <c r="P458" s="52" t="e">
        <f t="shared" si="75"/>
        <v>#VALUE!</v>
      </c>
      <c r="Q458">
        <v>0</v>
      </c>
      <c r="R458" t="s">
        <v>5411</v>
      </c>
      <c r="S458" t="s">
        <v>5411</v>
      </c>
      <c r="T458" s="67">
        <v>0</v>
      </c>
      <c r="U458" s="46"/>
      <c r="V458" s="22"/>
      <c r="W458" s="52">
        <f t="shared" si="76"/>
        <v>0</v>
      </c>
      <c r="X458" s="52" t="e">
        <f t="shared" si="77"/>
        <v>#VALUE!</v>
      </c>
      <c r="Y458" s="52" t="e">
        <f t="shared" si="71"/>
        <v>#VALUE!</v>
      </c>
      <c r="Z458" t="s">
        <v>5568</v>
      </c>
      <c r="AA458" t="s">
        <v>5411</v>
      </c>
      <c r="AB458" t="s">
        <v>5411</v>
      </c>
      <c r="AC458" s="94" t="s">
        <v>88</v>
      </c>
      <c r="AD458" s="61"/>
      <c r="AE458" s="22"/>
      <c r="AF458">
        <v>0</v>
      </c>
      <c r="AG458" t="s">
        <v>5411</v>
      </c>
      <c r="AH458" t="s">
        <v>5411</v>
      </c>
      <c r="AI458" s="67">
        <v>0</v>
      </c>
      <c r="AJ458" s="46"/>
      <c r="AK458" s="22"/>
      <c r="AL458" s="52">
        <f t="shared" si="78"/>
        <v>0</v>
      </c>
      <c r="AM458" s="52" t="e">
        <f t="shared" si="79"/>
        <v>#VALUE!</v>
      </c>
      <c r="AN458" s="52" t="e">
        <f t="shared" si="72"/>
        <v>#VALUE!</v>
      </c>
      <c r="AO458">
        <v>0</v>
      </c>
      <c r="AP458" s="67">
        <v>0</v>
      </c>
      <c r="AQ458" s="52">
        <f t="shared" si="80"/>
        <v>0</v>
      </c>
    </row>
    <row r="459" spans="1:43" x14ac:dyDescent="0.25">
      <c r="A459" t="s">
        <v>5533</v>
      </c>
      <c r="B459" t="s">
        <v>2249</v>
      </c>
      <c r="D459">
        <v>1</v>
      </c>
      <c r="E459">
        <v>1</v>
      </c>
      <c r="F459">
        <v>1</v>
      </c>
      <c r="G459" s="13">
        <v>36819</v>
      </c>
      <c r="H459">
        <v>0</v>
      </c>
      <c r="I459" t="s">
        <v>5411</v>
      </c>
      <c r="J459" t="s">
        <v>5411</v>
      </c>
      <c r="K459" s="67">
        <v>0</v>
      </c>
      <c r="L459" s="46"/>
      <c r="M459" s="22"/>
      <c r="N459" s="52">
        <f t="shared" si="73"/>
        <v>0</v>
      </c>
      <c r="O459" s="52" t="e">
        <f t="shared" si="74"/>
        <v>#VALUE!</v>
      </c>
      <c r="P459" s="52" t="e">
        <f t="shared" si="75"/>
        <v>#VALUE!</v>
      </c>
      <c r="Q459">
        <v>0</v>
      </c>
      <c r="R459" t="s">
        <v>5411</v>
      </c>
      <c r="S459" t="s">
        <v>5411</v>
      </c>
      <c r="T459" s="67">
        <v>0</v>
      </c>
      <c r="U459" s="46"/>
      <c r="V459" s="22"/>
      <c r="W459" s="52">
        <f t="shared" si="76"/>
        <v>0</v>
      </c>
      <c r="X459" s="52" t="e">
        <f t="shared" si="77"/>
        <v>#VALUE!</v>
      </c>
      <c r="Y459" s="52" t="e">
        <f t="shared" si="71"/>
        <v>#VALUE!</v>
      </c>
      <c r="Z459" t="s">
        <v>5568</v>
      </c>
      <c r="AA459" t="s">
        <v>5411</v>
      </c>
      <c r="AB459" t="s">
        <v>5411</v>
      </c>
      <c r="AC459" s="94" t="s">
        <v>88</v>
      </c>
      <c r="AD459" s="61"/>
      <c r="AE459" s="22"/>
      <c r="AF459">
        <v>0</v>
      </c>
      <c r="AG459" t="s">
        <v>5411</v>
      </c>
      <c r="AH459" t="s">
        <v>5411</v>
      </c>
      <c r="AI459" s="67">
        <v>0</v>
      </c>
      <c r="AJ459" s="46"/>
      <c r="AK459" s="22"/>
      <c r="AL459" s="52">
        <f t="shared" si="78"/>
        <v>0</v>
      </c>
      <c r="AM459" s="52" t="e">
        <f t="shared" si="79"/>
        <v>#VALUE!</v>
      </c>
      <c r="AN459" s="52" t="e">
        <f t="shared" si="72"/>
        <v>#VALUE!</v>
      </c>
      <c r="AO459">
        <v>0</v>
      </c>
      <c r="AP459" s="67">
        <v>0</v>
      </c>
      <c r="AQ459" s="52">
        <f t="shared" si="80"/>
        <v>0</v>
      </c>
    </row>
    <row r="460" spans="1:43" x14ac:dyDescent="0.25">
      <c r="A460" t="s">
        <v>5533</v>
      </c>
      <c r="B460" t="s">
        <v>2250</v>
      </c>
      <c r="D460">
        <v>1</v>
      </c>
      <c r="E460">
        <v>1</v>
      </c>
      <c r="F460">
        <v>1</v>
      </c>
      <c r="G460" s="13">
        <v>36819</v>
      </c>
      <c r="H460">
        <v>5.73</v>
      </c>
      <c r="I460" t="s">
        <v>5411</v>
      </c>
      <c r="J460" t="s">
        <v>5411</v>
      </c>
      <c r="K460" s="67">
        <v>5.7297116487573341</v>
      </c>
      <c r="L460" s="46"/>
      <c r="M460" s="22"/>
      <c r="N460" s="52">
        <f t="shared" si="73"/>
        <v>2.8835124266635148E-4</v>
      </c>
      <c r="O460" s="52" t="e">
        <f t="shared" si="74"/>
        <v>#VALUE!</v>
      </c>
      <c r="P460" s="52" t="e">
        <f t="shared" si="75"/>
        <v>#VALUE!</v>
      </c>
      <c r="Q460">
        <v>6.14</v>
      </c>
      <c r="R460" t="s">
        <v>5411</v>
      </c>
      <c r="S460" t="s">
        <v>5411</v>
      </c>
      <c r="T460" s="67">
        <v>6.1425380710659896</v>
      </c>
      <c r="U460" s="46"/>
      <c r="V460" s="22"/>
      <c r="W460" s="52">
        <f t="shared" si="76"/>
        <v>-2.5380710659899108E-3</v>
      </c>
      <c r="X460" s="52" t="e">
        <f t="shared" si="77"/>
        <v>#VALUE!</v>
      </c>
      <c r="Y460" s="52" t="e">
        <f t="shared" si="71"/>
        <v>#VALUE!</v>
      </c>
      <c r="Z460" t="s">
        <v>5568</v>
      </c>
      <c r="AA460" t="s">
        <v>5411</v>
      </c>
      <c r="AB460" t="s">
        <v>5411</v>
      </c>
      <c r="AC460" s="94" t="s">
        <v>88</v>
      </c>
      <c r="AD460" s="61"/>
      <c r="AE460" s="22"/>
      <c r="AF460">
        <v>0</v>
      </c>
      <c r="AG460" t="s">
        <v>5411</v>
      </c>
      <c r="AH460" t="s">
        <v>5411</v>
      </c>
      <c r="AI460" s="67">
        <v>0</v>
      </c>
      <c r="AJ460" s="46"/>
      <c r="AK460" s="22"/>
      <c r="AL460" s="52">
        <f t="shared" si="78"/>
        <v>0</v>
      </c>
      <c r="AM460" s="52" t="e">
        <f t="shared" si="79"/>
        <v>#VALUE!</v>
      </c>
      <c r="AN460" s="52" t="e">
        <f t="shared" si="72"/>
        <v>#VALUE!</v>
      </c>
      <c r="AO460">
        <v>1.34</v>
      </c>
      <c r="AP460" s="67">
        <v>1.340190124596216</v>
      </c>
      <c r="AQ460" s="52">
        <f t="shared" si="80"/>
        <v>-1.901245962159237E-4</v>
      </c>
    </row>
    <row r="461" spans="1:43" x14ac:dyDescent="0.25">
      <c r="A461" t="s">
        <v>5533</v>
      </c>
      <c r="B461" t="s">
        <v>2251</v>
      </c>
      <c r="D461">
        <v>1</v>
      </c>
      <c r="E461">
        <v>1</v>
      </c>
      <c r="F461">
        <v>1</v>
      </c>
      <c r="G461" s="13">
        <v>36819</v>
      </c>
      <c r="H461">
        <v>1.81</v>
      </c>
      <c r="I461" t="s">
        <v>5411</v>
      </c>
      <c r="J461" t="s">
        <v>5411</v>
      </c>
      <c r="K461" s="67">
        <v>1.8098109884041966</v>
      </c>
      <c r="L461" s="46"/>
      <c r="M461" s="22"/>
      <c r="N461" s="52">
        <f t="shared" si="73"/>
        <v>1.890115958034233E-4</v>
      </c>
      <c r="O461" s="52" t="e">
        <f t="shared" si="74"/>
        <v>#VALUE!</v>
      </c>
      <c r="P461" s="52" t="e">
        <f t="shared" si="75"/>
        <v>#VALUE!</v>
      </c>
      <c r="Q461">
        <v>0</v>
      </c>
      <c r="R461" t="s">
        <v>5411</v>
      </c>
      <c r="S461" t="s">
        <v>5411</v>
      </c>
      <c r="T461" s="67">
        <v>0</v>
      </c>
      <c r="U461" s="46"/>
      <c r="V461" s="22"/>
      <c r="W461" s="52">
        <f t="shared" si="76"/>
        <v>0</v>
      </c>
      <c r="X461" s="52" t="e">
        <f t="shared" si="77"/>
        <v>#VALUE!</v>
      </c>
      <c r="Y461" s="52" t="e">
        <f t="shared" si="71"/>
        <v>#VALUE!</v>
      </c>
      <c r="Z461" t="s">
        <v>5568</v>
      </c>
      <c r="AA461" t="s">
        <v>5411</v>
      </c>
      <c r="AB461" t="s">
        <v>5411</v>
      </c>
      <c r="AC461" s="94" t="s">
        <v>88</v>
      </c>
      <c r="AD461" s="61"/>
      <c r="AE461" s="22"/>
      <c r="AF461">
        <v>6.06</v>
      </c>
      <c r="AG461" t="s">
        <v>5411</v>
      </c>
      <c r="AH461" t="s">
        <v>5411</v>
      </c>
      <c r="AI461" s="67">
        <v>6.0621637769188288</v>
      </c>
      <c r="AJ461" s="46"/>
      <c r="AK461" s="22"/>
      <c r="AL461" s="52">
        <f t="shared" si="78"/>
        <v>-2.1637769188291855E-3</v>
      </c>
      <c r="AM461" s="52" t="e">
        <f t="shared" si="79"/>
        <v>#VALUE!</v>
      </c>
      <c r="AN461" s="52" t="e">
        <f t="shared" si="72"/>
        <v>#VALUE!</v>
      </c>
      <c r="AO461">
        <v>0.25</v>
      </c>
      <c r="AP461" s="67">
        <v>0.24706631695196024</v>
      </c>
      <c r="AQ461" s="52">
        <f t="shared" si="80"/>
        <v>2.9336830480397591E-3</v>
      </c>
    </row>
    <row r="462" spans="1:43" x14ac:dyDescent="0.25">
      <c r="A462" t="s">
        <v>5533</v>
      </c>
      <c r="B462" t="s">
        <v>2252</v>
      </c>
      <c r="D462">
        <v>1</v>
      </c>
      <c r="E462">
        <v>1</v>
      </c>
      <c r="F462">
        <v>1</v>
      </c>
      <c r="G462" s="13">
        <v>36819</v>
      </c>
      <c r="H462" t="s">
        <v>5411</v>
      </c>
      <c r="I462" t="s">
        <v>5411</v>
      </c>
      <c r="J462" t="s">
        <v>5411</v>
      </c>
      <c r="K462" s="67"/>
      <c r="L462" s="46"/>
      <c r="M462" s="22"/>
      <c r="N462" s="52" t="e">
        <f t="shared" si="73"/>
        <v>#VALUE!</v>
      </c>
      <c r="O462" s="52" t="e">
        <f t="shared" si="74"/>
        <v>#VALUE!</v>
      </c>
      <c r="P462" s="52" t="e">
        <f t="shared" si="75"/>
        <v>#VALUE!</v>
      </c>
      <c r="Q462" t="s">
        <v>5411</v>
      </c>
      <c r="R462" t="s">
        <v>5411</v>
      </c>
      <c r="S462" t="s">
        <v>5411</v>
      </c>
      <c r="T462" s="67"/>
      <c r="U462" s="46"/>
      <c r="V462" s="22"/>
      <c r="W462" s="52" t="e">
        <f t="shared" si="76"/>
        <v>#VALUE!</v>
      </c>
      <c r="X462" s="52" t="e">
        <f t="shared" si="77"/>
        <v>#VALUE!</v>
      </c>
      <c r="Y462" s="52" t="e">
        <f t="shared" si="71"/>
        <v>#VALUE!</v>
      </c>
      <c r="Z462" t="s">
        <v>5568</v>
      </c>
      <c r="AA462" t="s">
        <v>5411</v>
      </c>
      <c r="AB462" t="s">
        <v>5411</v>
      </c>
      <c r="AC462" s="94" t="s">
        <v>88</v>
      </c>
      <c r="AD462" s="61"/>
      <c r="AE462" s="22"/>
      <c r="AF462" t="s">
        <v>5411</v>
      </c>
      <c r="AG462" t="s">
        <v>5411</v>
      </c>
      <c r="AH462" t="s">
        <v>5411</v>
      </c>
      <c r="AI462" s="67"/>
      <c r="AJ462" s="46"/>
      <c r="AK462" s="22"/>
      <c r="AL462" s="52" t="e">
        <f t="shared" si="78"/>
        <v>#VALUE!</v>
      </c>
      <c r="AM462" s="52" t="e">
        <f t="shared" si="79"/>
        <v>#VALUE!</v>
      </c>
      <c r="AN462" s="52" t="e">
        <f t="shared" si="72"/>
        <v>#VALUE!</v>
      </c>
      <c r="AO462" t="s">
        <v>5411</v>
      </c>
      <c r="AP462" s="67"/>
      <c r="AQ462" s="52" t="e">
        <f t="shared" si="80"/>
        <v>#VALUE!</v>
      </c>
    </row>
    <row r="463" spans="1:43" x14ac:dyDescent="0.25">
      <c r="A463" t="s">
        <v>5533</v>
      </c>
      <c r="B463" t="s">
        <v>2253</v>
      </c>
      <c r="D463">
        <v>1</v>
      </c>
      <c r="E463">
        <v>1</v>
      </c>
      <c r="F463">
        <v>1</v>
      </c>
      <c r="G463" s="13">
        <v>36819</v>
      </c>
      <c r="H463">
        <v>0.73</v>
      </c>
      <c r="I463" t="s">
        <v>5411</v>
      </c>
      <c r="J463" t="s">
        <v>5411</v>
      </c>
      <c r="K463" s="67">
        <v>0.73047016354795935</v>
      </c>
      <c r="L463" s="46"/>
      <c r="M463" s="22"/>
      <c r="N463" s="52">
        <f t="shared" si="73"/>
        <v>-4.7016354795936799E-4</v>
      </c>
      <c r="O463" s="52" t="e">
        <f t="shared" si="74"/>
        <v>#VALUE!</v>
      </c>
      <c r="P463" s="52" t="e">
        <f t="shared" si="75"/>
        <v>#VALUE!</v>
      </c>
      <c r="Q463">
        <v>1.07</v>
      </c>
      <c r="R463" t="s">
        <v>5411</v>
      </c>
      <c r="S463" t="s">
        <v>5411</v>
      </c>
      <c r="T463" s="67">
        <v>1.0723923677618978</v>
      </c>
      <c r="U463" s="46"/>
      <c r="V463" s="22"/>
      <c r="W463" s="52">
        <f t="shared" si="76"/>
        <v>-2.3923677618977734E-3</v>
      </c>
      <c r="X463" s="52" t="e">
        <f t="shared" si="77"/>
        <v>#VALUE!</v>
      </c>
      <c r="Y463" s="52" t="e">
        <f t="shared" si="71"/>
        <v>#VALUE!</v>
      </c>
      <c r="Z463" t="s">
        <v>5568</v>
      </c>
      <c r="AA463" t="s">
        <v>5411</v>
      </c>
      <c r="AB463" t="s">
        <v>5411</v>
      </c>
      <c r="AC463" s="94" t="s">
        <v>88</v>
      </c>
      <c r="AD463" s="61"/>
      <c r="AE463" s="22"/>
      <c r="AF463">
        <v>0</v>
      </c>
      <c r="AG463" t="s">
        <v>5411</v>
      </c>
      <c r="AH463" t="s">
        <v>5411</v>
      </c>
      <c r="AI463" s="67">
        <v>0</v>
      </c>
      <c r="AJ463" s="46"/>
      <c r="AK463" s="22"/>
      <c r="AL463" s="52">
        <f t="shared" si="78"/>
        <v>0</v>
      </c>
      <c r="AM463" s="52" t="e">
        <f t="shared" si="79"/>
        <v>#VALUE!</v>
      </c>
      <c r="AN463" s="52" t="e">
        <f t="shared" si="72"/>
        <v>#VALUE!</v>
      </c>
      <c r="AO463">
        <v>1.78</v>
      </c>
      <c r="AP463" s="67">
        <v>1.7784395167231473</v>
      </c>
      <c r="AQ463" s="52">
        <f t="shared" si="80"/>
        <v>1.5604832768527643E-3</v>
      </c>
    </row>
    <row r="464" spans="1:43" x14ac:dyDescent="0.25">
      <c r="A464" t="s">
        <v>5533</v>
      </c>
      <c r="B464" t="s">
        <v>2254</v>
      </c>
      <c r="D464">
        <v>1</v>
      </c>
      <c r="E464">
        <v>1</v>
      </c>
      <c r="F464">
        <v>1</v>
      </c>
      <c r="G464" s="13">
        <v>36819</v>
      </c>
      <c r="H464">
        <v>0.56000000000000005</v>
      </c>
      <c r="I464" t="s">
        <v>5411</v>
      </c>
      <c r="J464" t="s">
        <v>5411</v>
      </c>
      <c r="K464" s="67">
        <v>0.56338498266070258</v>
      </c>
      <c r="L464" s="46"/>
      <c r="M464" s="22"/>
      <c r="N464" s="52">
        <f t="shared" si="73"/>
        <v>-3.3849826607025291E-3</v>
      </c>
      <c r="O464" s="52" t="e">
        <f t="shared" si="74"/>
        <v>#VALUE!</v>
      </c>
      <c r="P464" s="52" t="e">
        <f t="shared" si="75"/>
        <v>#VALUE!</v>
      </c>
      <c r="Q464">
        <v>0.13</v>
      </c>
      <c r="R464" t="s">
        <v>5411</v>
      </c>
      <c r="S464" t="s">
        <v>5411</v>
      </c>
      <c r="T464" s="67">
        <v>0.12709358194702722</v>
      </c>
      <c r="U464" s="46"/>
      <c r="V464" s="22"/>
      <c r="W464" s="52">
        <f t="shared" si="76"/>
        <v>2.9064180529727868E-3</v>
      </c>
      <c r="X464" s="52" t="e">
        <f t="shared" si="77"/>
        <v>#VALUE!</v>
      </c>
      <c r="Y464" s="52" t="e">
        <f t="shared" si="71"/>
        <v>#VALUE!</v>
      </c>
      <c r="Z464" t="s">
        <v>5568</v>
      </c>
      <c r="AA464" t="s">
        <v>5411</v>
      </c>
      <c r="AB464" t="s">
        <v>5411</v>
      </c>
      <c r="AC464" s="94" t="s">
        <v>88</v>
      </c>
      <c r="AD464" s="61"/>
      <c r="AE464" s="22"/>
      <c r="AF464">
        <v>21.37</v>
      </c>
      <c r="AG464" t="s">
        <v>5411</v>
      </c>
      <c r="AH464" t="s">
        <v>5411</v>
      </c>
      <c r="AI464" s="67">
        <v>21.365000201035333</v>
      </c>
      <c r="AJ464" s="46"/>
      <c r="AK464" s="22"/>
      <c r="AL464" s="52">
        <f t="shared" si="78"/>
        <v>4.9997989646684005E-3</v>
      </c>
      <c r="AM464" s="52" t="e">
        <f t="shared" si="79"/>
        <v>#VALUE!</v>
      </c>
      <c r="AN464" s="52" t="e">
        <f t="shared" si="72"/>
        <v>#VALUE!</v>
      </c>
      <c r="AO464">
        <v>0.56999999999999995</v>
      </c>
      <c r="AP464" s="67">
        <v>0.57286957832839125</v>
      </c>
      <c r="AQ464" s="52">
        <f t="shared" si="80"/>
        <v>-2.8695783283912979E-3</v>
      </c>
    </row>
    <row r="465" spans="1:43" x14ac:dyDescent="0.25">
      <c r="A465" t="s">
        <v>5533</v>
      </c>
      <c r="B465" t="s">
        <v>2255</v>
      </c>
      <c r="D465">
        <v>1</v>
      </c>
      <c r="E465">
        <v>1</v>
      </c>
      <c r="F465">
        <v>1</v>
      </c>
      <c r="G465" s="13">
        <v>36819</v>
      </c>
      <c r="H465">
        <v>0.31</v>
      </c>
      <c r="I465" t="s">
        <v>5411</v>
      </c>
      <c r="J465" t="s">
        <v>5411</v>
      </c>
      <c r="K465" s="67">
        <v>0.31038465705926971</v>
      </c>
      <c r="L465" s="46"/>
      <c r="M465" s="22"/>
      <c r="N465" s="52">
        <f t="shared" si="73"/>
        <v>-3.8465705926971072E-4</v>
      </c>
      <c r="O465" s="52" t="e">
        <f t="shared" si="74"/>
        <v>#VALUE!</v>
      </c>
      <c r="P465" s="52" t="e">
        <f t="shared" si="75"/>
        <v>#VALUE!</v>
      </c>
      <c r="Q465">
        <v>0</v>
      </c>
      <c r="R465" t="s">
        <v>5411</v>
      </c>
      <c r="S465" t="s">
        <v>5411</v>
      </c>
      <c r="T465" s="67">
        <v>0</v>
      </c>
      <c r="U465" s="46"/>
      <c r="V465" s="22"/>
      <c r="W465" s="52">
        <f t="shared" si="76"/>
        <v>0</v>
      </c>
      <c r="X465" s="52" t="e">
        <f t="shared" si="77"/>
        <v>#VALUE!</v>
      </c>
      <c r="Y465" s="52" t="e">
        <f t="shared" si="71"/>
        <v>#VALUE!</v>
      </c>
      <c r="Z465" t="s">
        <v>5568</v>
      </c>
      <c r="AA465" t="s">
        <v>5411</v>
      </c>
      <c r="AB465" t="s">
        <v>5411</v>
      </c>
      <c r="AC465" s="94" t="s">
        <v>88</v>
      </c>
      <c r="AD465" s="61"/>
      <c r="AE465" s="22"/>
      <c r="AF465">
        <v>6.5</v>
      </c>
      <c r="AG465" t="s">
        <v>5411</v>
      </c>
      <c r="AH465" t="s">
        <v>5411</v>
      </c>
      <c r="AI465" s="67">
        <v>6.5023621194062198</v>
      </c>
      <c r="AJ465" s="46"/>
      <c r="AK465" s="22"/>
      <c r="AL465" s="52">
        <f t="shared" si="78"/>
        <v>-2.3621194062197759E-3</v>
      </c>
      <c r="AM465" s="52" t="e">
        <f t="shared" si="79"/>
        <v>#VALUE!</v>
      </c>
      <c r="AN465" s="52" t="e">
        <f t="shared" si="72"/>
        <v>#VALUE!</v>
      </c>
      <c r="AO465">
        <v>0.09</v>
      </c>
      <c r="AP465" s="67">
        <v>8.8400693466247696E-2</v>
      </c>
      <c r="AQ465" s="52">
        <f t="shared" si="80"/>
        <v>1.599306533752301E-3</v>
      </c>
    </row>
    <row r="466" spans="1:43" x14ac:dyDescent="0.25">
      <c r="A466" t="s">
        <v>5533</v>
      </c>
      <c r="B466" t="s">
        <v>2256</v>
      </c>
      <c r="D466">
        <v>1</v>
      </c>
      <c r="E466">
        <v>1</v>
      </c>
      <c r="F466">
        <v>1</v>
      </c>
      <c r="G466" s="13">
        <v>36819</v>
      </c>
      <c r="H466">
        <v>0.49</v>
      </c>
      <c r="I466" t="s">
        <v>5411</v>
      </c>
      <c r="J466" t="s">
        <v>5411</v>
      </c>
      <c r="K466" s="67">
        <v>0.49225126191811547</v>
      </c>
      <c r="L466" s="46"/>
      <c r="M466" s="22"/>
      <c r="N466" s="52">
        <f t="shared" si="73"/>
        <v>-2.2512619181154769E-3</v>
      </c>
      <c r="O466" s="52" t="e">
        <f t="shared" si="74"/>
        <v>#VALUE!</v>
      </c>
      <c r="P466" s="52" t="e">
        <f t="shared" si="75"/>
        <v>#VALUE!</v>
      </c>
      <c r="Q466">
        <v>3</v>
      </c>
      <c r="R466" t="s">
        <v>5411</v>
      </c>
      <c r="S466" t="s">
        <v>5411</v>
      </c>
      <c r="T466" s="67">
        <v>2.9952237801458215</v>
      </c>
      <c r="U466" s="46"/>
      <c r="V466" s="22"/>
      <c r="W466" s="52">
        <f t="shared" si="76"/>
        <v>4.7762198541785317E-3</v>
      </c>
      <c r="X466" s="52" t="e">
        <f t="shared" si="77"/>
        <v>#VALUE!</v>
      </c>
      <c r="Y466" s="52" t="e">
        <f t="shared" si="71"/>
        <v>#VALUE!</v>
      </c>
      <c r="Z466" t="s">
        <v>5568</v>
      </c>
      <c r="AA466" t="s">
        <v>5411</v>
      </c>
      <c r="AB466" t="s">
        <v>5411</v>
      </c>
      <c r="AC466" s="94" t="s">
        <v>88</v>
      </c>
      <c r="AD466" s="61"/>
      <c r="AE466" s="22"/>
      <c r="AF466">
        <v>0</v>
      </c>
      <c r="AG466" t="s">
        <v>5411</v>
      </c>
      <c r="AH466" t="s">
        <v>5411</v>
      </c>
      <c r="AI466" s="67">
        <v>0</v>
      </c>
      <c r="AJ466" s="46"/>
      <c r="AK466" s="22"/>
      <c r="AL466" s="52">
        <f t="shared" si="78"/>
        <v>0</v>
      </c>
      <c r="AM466" s="52" t="e">
        <f t="shared" si="79"/>
        <v>#VALUE!</v>
      </c>
      <c r="AN466" s="52" t="e">
        <f t="shared" si="72"/>
        <v>#VALUE!</v>
      </c>
      <c r="AO466">
        <v>0.15</v>
      </c>
      <c r="AP466" s="67">
        <v>0.15017835109366234</v>
      </c>
      <c r="AQ466" s="52">
        <f t="shared" si="80"/>
        <v>-1.7835109366234891E-4</v>
      </c>
    </row>
    <row r="467" spans="1:43" x14ac:dyDescent="0.25">
      <c r="A467" t="s">
        <v>5533</v>
      </c>
      <c r="B467" t="s">
        <v>2257</v>
      </c>
      <c r="D467">
        <v>1</v>
      </c>
      <c r="E467">
        <v>1</v>
      </c>
      <c r="F467">
        <v>1</v>
      </c>
      <c r="G467" s="13">
        <v>36819</v>
      </c>
      <c r="H467">
        <v>0</v>
      </c>
      <c r="I467" t="s">
        <v>5411</v>
      </c>
      <c r="J467" t="s">
        <v>5411</v>
      </c>
      <c r="K467" s="67">
        <v>0</v>
      </c>
      <c r="L467" s="46"/>
      <c r="M467" s="22"/>
      <c r="N467" s="52">
        <f t="shared" si="73"/>
        <v>0</v>
      </c>
      <c r="O467" s="52" t="e">
        <f t="shared" si="74"/>
        <v>#VALUE!</v>
      </c>
      <c r="P467" s="52" t="e">
        <f t="shared" si="75"/>
        <v>#VALUE!</v>
      </c>
      <c r="Q467">
        <v>0</v>
      </c>
      <c r="R467" t="s">
        <v>5411</v>
      </c>
      <c r="S467" t="s">
        <v>5411</v>
      </c>
      <c r="T467" s="67">
        <v>0</v>
      </c>
      <c r="U467" s="46"/>
      <c r="V467" s="22"/>
      <c r="W467" s="52">
        <f t="shared" si="76"/>
        <v>0</v>
      </c>
      <c r="X467" s="52" t="e">
        <f t="shared" si="77"/>
        <v>#VALUE!</v>
      </c>
      <c r="Y467" s="52" t="e">
        <f t="shared" si="71"/>
        <v>#VALUE!</v>
      </c>
      <c r="Z467" t="s">
        <v>5568</v>
      </c>
      <c r="AA467" t="s">
        <v>5411</v>
      </c>
      <c r="AB467" t="s">
        <v>5411</v>
      </c>
      <c r="AC467" s="94" t="s">
        <v>88</v>
      </c>
      <c r="AD467" s="61"/>
      <c r="AE467" s="22"/>
      <c r="AF467">
        <v>0</v>
      </c>
      <c r="AG467" t="s">
        <v>5411</v>
      </c>
      <c r="AH467" t="s">
        <v>5411</v>
      </c>
      <c r="AI467" s="67">
        <v>0</v>
      </c>
      <c r="AJ467" s="46"/>
      <c r="AK467" s="22"/>
      <c r="AL467" s="52">
        <f t="shared" si="78"/>
        <v>0</v>
      </c>
      <c r="AM467" s="52" t="e">
        <f t="shared" si="79"/>
        <v>#VALUE!</v>
      </c>
      <c r="AN467" s="52" t="e">
        <f t="shared" si="72"/>
        <v>#VALUE!</v>
      </c>
      <c r="AO467">
        <v>0</v>
      </c>
      <c r="AP467" s="67">
        <v>0</v>
      </c>
      <c r="AQ467" s="52">
        <f t="shared" si="80"/>
        <v>0</v>
      </c>
    </row>
    <row r="468" spans="1:43" x14ac:dyDescent="0.25">
      <c r="A468" t="s">
        <v>5533</v>
      </c>
      <c r="B468" t="s">
        <v>2258</v>
      </c>
      <c r="D468">
        <v>1</v>
      </c>
      <c r="E468">
        <v>1</v>
      </c>
      <c r="F468">
        <v>1</v>
      </c>
      <c r="G468" s="13">
        <v>36819</v>
      </c>
      <c r="H468">
        <v>0</v>
      </c>
      <c r="I468" t="s">
        <v>5411</v>
      </c>
      <c r="J468" t="s">
        <v>5411</v>
      </c>
      <c r="K468" s="67">
        <v>0</v>
      </c>
      <c r="L468" s="46"/>
      <c r="M468" s="22"/>
      <c r="N468" s="52">
        <f t="shared" si="73"/>
        <v>0</v>
      </c>
      <c r="O468" s="52" t="e">
        <f t="shared" si="74"/>
        <v>#VALUE!</v>
      </c>
      <c r="P468" s="52" t="e">
        <f t="shared" si="75"/>
        <v>#VALUE!</v>
      </c>
      <c r="Q468">
        <v>0</v>
      </c>
      <c r="R468" t="s">
        <v>5411</v>
      </c>
      <c r="S468" t="s">
        <v>5411</v>
      </c>
      <c r="T468" s="67">
        <v>0</v>
      </c>
      <c r="U468" s="46"/>
      <c r="V468" s="22"/>
      <c r="W468" s="52">
        <f t="shared" si="76"/>
        <v>0</v>
      </c>
      <c r="X468" s="52" t="e">
        <f t="shared" si="77"/>
        <v>#VALUE!</v>
      </c>
      <c r="Y468" s="52" t="e">
        <f t="shared" si="71"/>
        <v>#VALUE!</v>
      </c>
      <c r="Z468" t="s">
        <v>5568</v>
      </c>
      <c r="AA468" t="s">
        <v>5411</v>
      </c>
      <c r="AB468" t="s">
        <v>5411</v>
      </c>
      <c r="AC468" s="94" t="s">
        <v>88</v>
      </c>
      <c r="AD468" s="61"/>
      <c r="AE468" s="22"/>
      <c r="AF468">
        <v>0</v>
      </c>
      <c r="AG468" t="s">
        <v>5411</v>
      </c>
      <c r="AH468" t="s">
        <v>5411</v>
      </c>
      <c r="AI468" s="67">
        <v>0</v>
      </c>
      <c r="AJ468" s="46"/>
      <c r="AK468" s="22"/>
      <c r="AL468" s="52">
        <f t="shared" si="78"/>
        <v>0</v>
      </c>
      <c r="AM468" s="52" t="e">
        <f t="shared" si="79"/>
        <v>#VALUE!</v>
      </c>
      <c r="AN468" s="52" t="e">
        <f t="shared" si="72"/>
        <v>#VALUE!</v>
      </c>
      <c r="AO468">
        <v>0</v>
      </c>
      <c r="AP468" s="67">
        <v>0</v>
      </c>
      <c r="AQ468" s="52">
        <f t="shared" si="80"/>
        <v>0</v>
      </c>
    </row>
    <row r="469" spans="1:43" x14ac:dyDescent="0.25">
      <c r="A469" t="s">
        <v>5533</v>
      </c>
      <c r="B469" t="s">
        <v>2259</v>
      </c>
      <c r="D469">
        <v>1</v>
      </c>
      <c r="E469">
        <v>1</v>
      </c>
      <c r="F469">
        <v>1</v>
      </c>
      <c r="G469" s="13">
        <v>36819</v>
      </c>
      <c r="H469">
        <v>0.56999999999999995</v>
      </c>
      <c r="I469" t="s">
        <v>5411</v>
      </c>
      <c r="J469" t="s">
        <v>5411</v>
      </c>
      <c r="K469" s="67">
        <v>0.56759071136131012</v>
      </c>
      <c r="L469" s="46"/>
      <c r="M469" s="22"/>
      <c r="N469" s="52">
        <f t="shared" si="73"/>
        <v>2.4092886386898327E-3</v>
      </c>
      <c r="O469" s="52" t="e">
        <f t="shared" si="74"/>
        <v>#VALUE!</v>
      </c>
      <c r="P469" s="52" t="e">
        <f t="shared" si="75"/>
        <v>#VALUE!</v>
      </c>
      <c r="Q469">
        <v>0.37</v>
      </c>
      <c r="R469" t="s">
        <v>5411</v>
      </c>
      <c r="S469" t="s">
        <v>5411</v>
      </c>
      <c r="T469" s="67">
        <v>0.37310158648925285</v>
      </c>
      <c r="U469" s="46"/>
      <c r="V469" s="22"/>
      <c r="W469" s="52">
        <f t="shared" si="76"/>
        <v>-3.10158648925285E-3</v>
      </c>
      <c r="X469" s="52" t="e">
        <f t="shared" si="77"/>
        <v>#VALUE!</v>
      </c>
      <c r="Y469" s="52" t="e">
        <f t="shared" si="71"/>
        <v>#VALUE!</v>
      </c>
      <c r="Z469" t="s">
        <v>5568</v>
      </c>
      <c r="AA469" t="s">
        <v>5411</v>
      </c>
      <c r="AB469" t="s">
        <v>5411</v>
      </c>
      <c r="AC469" s="94" t="s">
        <v>88</v>
      </c>
      <c r="AD469" s="61"/>
      <c r="AE469" s="22"/>
      <c r="AF469">
        <v>0</v>
      </c>
      <c r="AG469" t="s">
        <v>5411</v>
      </c>
      <c r="AH469" t="s">
        <v>5411</v>
      </c>
      <c r="AI469" s="67">
        <v>0</v>
      </c>
      <c r="AJ469" s="46"/>
      <c r="AK469" s="22"/>
      <c r="AL469" s="52">
        <f t="shared" si="78"/>
        <v>0</v>
      </c>
      <c r="AM469" s="52" t="e">
        <f t="shared" si="79"/>
        <v>#VALUE!</v>
      </c>
      <c r="AN469" s="52" t="e">
        <f t="shared" si="72"/>
        <v>#VALUE!</v>
      </c>
      <c r="AO469">
        <v>0.33</v>
      </c>
      <c r="AP469" s="67">
        <v>0.32745617963152512</v>
      </c>
      <c r="AQ469" s="52">
        <f t="shared" si="80"/>
        <v>2.5438203684748917E-3</v>
      </c>
    </row>
    <row r="470" spans="1:43" x14ac:dyDescent="0.25">
      <c r="A470" t="s">
        <v>5533</v>
      </c>
      <c r="B470" t="s">
        <v>2260</v>
      </c>
      <c r="D470">
        <v>1</v>
      </c>
      <c r="E470">
        <v>1</v>
      </c>
      <c r="F470">
        <v>1</v>
      </c>
      <c r="G470" s="13">
        <v>36819</v>
      </c>
      <c r="H470">
        <v>0.83</v>
      </c>
      <c r="I470" t="s">
        <v>5411</v>
      </c>
      <c r="J470" t="s">
        <v>5411</v>
      </c>
      <c r="K470" s="67">
        <v>0.83275962460265396</v>
      </c>
      <c r="L470" s="46"/>
      <c r="M470" s="22"/>
      <c r="N470" s="52">
        <f t="shared" si="73"/>
        <v>-2.7596246026539983E-3</v>
      </c>
      <c r="O470" s="52" t="e">
        <f t="shared" si="74"/>
        <v>#VALUE!</v>
      </c>
      <c r="P470" s="52" t="e">
        <f t="shared" si="75"/>
        <v>#VALUE!</v>
      </c>
      <c r="Q470">
        <v>4.24</v>
      </c>
      <c r="R470" t="s">
        <v>5411</v>
      </c>
      <c r="S470" t="s">
        <v>5411</v>
      </c>
      <c r="T470" s="67">
        <v>4.2350079721479386</v>
      </c>
      <c r="U470" s="46"/>
      <c r="V470" s="22"/>
      <c r="W470" s="52">
        <f t="shared" si="76"/>
        <v>4.9920278520616534E-3</v>
      </c>
      <c r="X470" s="52" t="e">
        <f t="shared" si="77"/>
        <v>#VALUE!</v>
      </c>
      <c r="Y470" s="52" t="e">
        <f t="shared" si="71"/>
        <v>#VALUE!</v>
      </c>
      <c r="Z470" t="s">
        <v>5568</v>
      </c>
      <c r="AA470" t="s">
        <v>5411</v>
      </c>
      <c r="AB470" t="s">
        <v>5411</v>
      </c>
      <c r="AC470" s="94" t="s">
        <v>88</v>
      </c>
      <c r="AD470" s="61"/>
      <c r="AE470" s="22"/>
      <c r="AF470">
        <v>12.39</v>
      </c>
      <c r="AG470" t="s">
        <v>5411</v>
      </c>
      <c r="AH470" t="s">
        <v>5411</v>
      </c>
      <c r="AI470" s="67">
        <v>12.390513749432364</v>
      </c>
      <c r="AJ470" s="46"/>
      <c r="AK470" s="22"/>
      <c r="AL470" s="52">
        <f t="shared" si="78"/>
        <v>-5.1374943236304205E-4</v>
      </c>
      <c r="AM470" s="52" t="e">
        <f t="shared" si="79"/>
        <v>#VALUE!</v>
      </c>
      <c r="AN470" s="52" t="e">
        <f t="shared" si="72"/>
        <v>#VALUE!</v>
      </c>
      <c r="AO470">
        <v>1.64</v>
      </c>
      <c r="AP470" s="67">
        <v>1.641782632827085</v>
      </c>
      <c r="AQ470" s="52">
        <f t="shared" si="80"/>
        <v>-1.7826328270851288E-3</v>
      </c>
    </row>
    <row r="471" spans="1:43" x14ac:dyDescent="0.25">
      <c r="A471" t="s">
        <v>5533</v>
      </c>
      <c r="B471" t="s">
        <v>2261</v>
      </c>
      <c r="D471">
        <v>1</v>
      </c>
      <c r="E471">
        <v>1</v>
      </c>
      <c r="F471">
        <v>1</v>
      </c>
      <c r="G471" s="13">
        <v>36819</v>
      </c>
      <c r="H471">
        <v>3.1</v>
      </c>
      <c r="I471" t="s">
        <v>5411</v>
      </c>
      <c r="J471" t="s">
        <v>5411</v>
      </c>
      <c r="K471" s="67">
        <v>3.1042992114830721</v>
      </c>
      <c r="L471" s="46"/>
      <c r="M471" s="22"/>
      <c r="N471" s="52">
        <f t="shared" si="73"/>
        <v>-4.2992114830719963E-3</v>
      </c>
      <c r="O471" s="52" t="e">
        <f t="shared" si="74"/>
        <v>#VALUE!</v>
      </c>
      <c r="P471" s="52" t="e">
        <f t="shared" si="75"/>
        <v>#VALUE!</v>
      </c>
      <c r="Q471">
        <v>5.62</v>
      </c>
      <c r="R471" t="s">
        <v>5411</v>
      </c>
      <c r="S471" t="s">
        <v>5411</v>
      </c>
      <c r="T471" s="67">
        <v>5.6226544218329462</v>
      </c>
      <c r="U471" s="46"/>
      <c r="V471" s="22"/>
      <c r="W471" s="52">
        <f t="shared" si="76"/>
        <v>-2.6544218329460634E-3</v>
      </c>
      <c r="X471" s="52" t="e">
        <f t="shared" si="77"/>
        <v>#VALUE!</v>
      </c>
      <c r="Y471" s="52" t="e">
        <f t="shared" si="71"/>
        <v>#VALUE!</v>
      </c>
      <c r="Z471" t="s">
        <v>5568</v>
      </c>
      <c r="AA471" t="s">
        <v>5411</v>
      </c>
      <c r="AB471" t="s">
        <v>5411</v>
      </c>
      <c r="AC471" s="94" t="s">
        <v>88</v>
      </c>
      <c r="AD471" s="61"/>
      <c r="AE471" s="22"/>
      <c r="AF471">
        <v>7.74</v>
      </c>
      <c r="AG471" t="s">
        <v>5411</v>
      </c>
      <c r="AH471" t="s">
        <v>5411</v>
      </c>
      <c r="AI471" s="67">
        <v>7.7356648094810883</v>
      </c>
      <c r="AJ471" s="46"/>
      <c r="AK471" s="22"/>
      <c r="AL471" s="52">
        <f t="shared" si="78"/>
        <v>4.3351905189119577E-3</v>
      </c>
      <c r="AM471" s="52" t="e">
        <f t="shared" si="79"/>
        <v>#VALUE!</v>
      </c>
      <c r="AN471" s="52" t="e">
        <f t="shared" si="72"/>
        <v>#VALUE!</v>
      </c>
      <c r="AO471">
        <v>1.82</v>
      </c>
      <c r="AP471" s="67">
        <v>1.816025072005288</v>
      </c>
      <c r="AQ471" s="52">
        <f t="shared" si="80"/>
        <v>3.9749279947121074E-3</v>
      </c>
    </row>
    <row r="472" spans="1:43" x14ac:dyDescent="0.25">
      <c r="A472" t="s">
        <v>5533</v>
      </c>
      <c r="B472" t="s">
        <v>2262</v>
      </c>
      <c r="D472">
        <v>1</v>
      </c>
      <c r="E472">
        <v>1</v>
      </c>
      <c r="F472">
        <v>1</v>
      </c>
      <c r="G472" s="13">
        <v>36850</v>
      </c>
      <c r="H472" t="s">
        <v>5411</v>
      </c>
      <c r="I472" t="s">
        <v>5411</v>
      </c>
      <c r="J472" t="s">
        <v>5411</v>
      </c>
      <c r="K472" s="67"/>
      <c r="L472" s="46"/>
      <c r="M472" s="22"/>
      <c r="N472" s="52" t="e">
        <f t="shared" si="73"/>
        <v>#VALUE!</v>
      </c>
      <c r="O472" s="52" t="e">
        <f t="shared" si="74"/>
        <v>#VALUE!</v>
      </c>
      <c r="P472" s="52" t="e">
        <f t="shared" si="75"/>
        <v>#VALUE!</v>
      </c>
      <c r="Q472" t="s">
        <v>5411</v>
      </c>
      <c r="R472" t="s">
        <v>5411</v>
      </c>
      <c r="S472" t="s">
        <v>5411</v>
      </c>
      <c r="T472" s="67"/>
      <c r="U472" s="46"/>
      <c r="V472" s="22"/>
      <c r="W472" s="52" t="e">
        <f t="shared" si="76"/>
        <v>#VALUE!</v>
      </c>
      <c r="X472" s="52" t="e">
        <f t="shared" si="77"/>
        <v>#VALUE!</v>
      </c>
      <c r="Y472" s="52" t="e">
        <f t="shared" si="71"/>
        <v>#VALUE!</v>
      </c>
      <c r="Z472" t="s">
        <v>5568</v>
      </c>
      <c r="AA472" t="s">
        <v>5411</v>
      </c>
      <c r="AB472" t="s">
        <v>5411</v>
      </c>
      <c r="AC472" s="94" t="s">
        <v>88</v>
      </c>
      <c r="AD472" s="61"/>
      <c r="AE472" s="22"/>
      <c r="AF472" t="s">
        <v>5411</v>
      </c>
      <c r="AG472" t="s">
        <v>5411</v>
      </c>
      <c r="AH472" t="s">
        <v>5411</v>
      </c>
      <c r="AI472" s="67"/>
      <c r="AJ472" s="46"/>
      <c r="AK472" s="22"/>
      <c r="AL472" s="52" t="e">
        <f t="shared" si="78"/>
        <v>#VALUE!</v>
      </c>
      <c r="AM472" s="52" t="e">
        <f t="shared" si="79"/>
        <v>#VALUE!</v>
      </c>
      <c r="AN472" s="52" t="e">
        <f t="shared" si="72"/>
        <v>#VALUE!</v>
      </c>
      <c r="AO472" t="s">
        <v>5411</v>
      </c>
      <c r="AP472" s="67"/>
      <c r="AQ472" s="52" t="e">
        <f t="shared" si="80"/>
        <v>#VALUE!</v>
      </c>
    </row>
    <row r="473" spans="1:43" x14ac:dyDescent="0.25">
      <c r="A473" t="s">
        <v>5533</v>
      </c>
      <c r="B473" t="s">
        <v>2263</v>
      </c>
      <c r="D473">
        <v>1</v>
      </c>
      <c r="E473">
        <v>1</v>
      </c>
      <c r="F473">
        <v>1</v>
      </c>
      <c r="G473" s="13">
        <v>36819</v>
      </c>
      <c r="H473">
        <v>1</v>
      </c>
      <c r="I473" t="s">
        <v>5411</v>
      </c>
      <c r="J473" t="s">
        <v>5411</v>
      </c>
      <c r="K473" s="67">
        <v>0.99548926200702859</v>
      </c>
      <c r="L473" s="46"/>
      <c r="M473" s="22"/>
      <c r="N473" s="52">
        <f t="shared" si="73"/>
        <v>4.5107379929714142E-3</v>
      </c>
      <c r="O473" s="52" t="e">
        <f t="shared" si="74"/>
        <v>#VALUE!</v>
      </c>
      <c r="P473" s="52" t="e">
        <f t="shared" si="75"/>
        <v>#VALUE!</v>
      </c>
      <c r="Q473">
        <v>0.5</v>
      </c>
      <c r="R473" t="s">
        <v>5411</v>
      </c>
      <c r="S473" t="s">
        <v>5411</v>
      </c>
      <c r="T473" s="67">
        <v>0.49550253807106603</v>
      </c>
      <c r="U473" s="46"/>
      <c r="V473" s="22"/>
      <c r="W473" s="52">
        <f t="shared" si="76"/>
        <v>4.4974619289339657E-3</v>
      </c>
      <c r="X473" s="52" t="e">
        <f t="shared" si="77"/>
        <v>#VALUE!</v>
      </c>
      <c r="Y473" s="52" t="e">
        <f t="shared" si="71"/>
        <v>#VALUE!</v>
      </c>
      <c r="Z473" t="s">
        <v>5568</v>
      </c>
      <c r="AA473" t="s">
        <v>5411</v>
      </c>
      <c r="AB473" t="s">
        <v>5411</v>
      </c>
      <c r="AC473" s="94" t="s">
        <v>88</v>
      </c>
      <c r="AD473" s="61"/>
      <c r="AE473" s="22"/>
      <c r="AF473">
        <v>0</v>
      </c>
      <c r="AG473" t="s">
        <v>5411</v>
      </c>
      <c r="AH473" t="s">
        <v>5411</v>
      </c>
      <c r="AI473" s="67">
        <v>0</v>
      </c>
      <c r="AJ473" s="46"/>
      <c r="AK473" s="22"/>
      <c r="AL473" s="52">
        <f t="shared" si="78"/>
        <v>0</v>
      </c>
      <c r="AM473" s="52" t="e">
        <f t="shared" si="79"/>
        <v>#VALUE!</v>
      </c>
      <c r="AN473" s="52" t="e">
        <f t="shared" si="72"/>
        <v>#VALUE!</v>
      </c>
      <c r="AO473">
        <v>1.33</v>
      </c>
      <c r="AP473" s="67">
        <v>1.325076923076923</v>
      </c>
      <c r="AQ473" s="52">
        <f t="shared" si="80"/>
        <v>4.9230769230770299E-3</v>
      </c>
    </row>
    <row r="474" spans="1:43" x14ac:dyDescent="0.25">
      <c r="A474" t="s">
        <v>5533</v>
      </c>
      <c r="B474" t="s">
        <v>2264</v>
      </c>
      <c r="D474">
        <v>1</v>
      </c>
      <c r="E474">
        <v>1</v>
      </c>
      <c r="F474">
        <v>1</v>
      </c>
      <c r="G474" s="13">
        <v>36850</v>
      </c>
      <c r="H474">
        <v>0.05</v>
      </c>
      <c r="I474" t="s">
        <v>5411</v>
      </c>
      <c r="J474" t="s">
        <v>5411</v>
      </c>
      <c r="K474" s="67">
        <v>5.0580158159597412E-2</v>
      </c>
      <c r="L474" s="46"/>
      <c r="M474" s="22"/>
      <c r="N474" s="52">
        <f t="shared" si="73"/>
        <v>-5.8015815959740896E-4</v>
      </c>
      <c r="O474" s="52" t="e">
        <f t="shared" si="74"/>
        <v>#VALUE!</v>
      </c>
      <c r="P474" s="52" t="e">
        <f t="shared" si="75"/>
        <v>#VALUE!</v>
      </c>
      <c r="Q474">
        <v>0</v>
      </c>
      <c r="R474" t="s">
        <v>5411</v>
      </c>
      <c r="S474" t="s">
        <v>5411</v>
      </c>
      <c r="T474" s="67">
        <v>0</v>
      </c>
      <c r="U474" s="46"/>
      <c r="V474" s="22"/>
      <c r="W474" s="52">
        <f t="shared" si="76"/>
        <v>0</v>
      </c>
      <c r="X474" s="52" t="e">
        <f t="shared" si="77"/>
        <v>#VALUE!</v>
      </c>
      <c r="Y474" s="52" t="e">
        <f t="shared" si="71"/>
        <v>#VALUE!</v>
      </c>
      <c r="Z474" t="s">
        <v>5568</v>
      </c>
      <c r="AA474" t="s">
        <v>5411</v>
      </c>
      <c r="AB474" t="s">
        <v>5411</v>
      </c>
      <c r="AC474" s="94" t="s">
        <v>88</v>
      </c>
      <c r="AD474" s="61"/>
      <c r="AE474" s="22"/>
      <c r="AF474">
        <v>0</v>
      </c>
      <c r="AG474" t="s">
        <v>5411</v>
      </c>
      <c r="AH474" t="s">
        <v>5411</v>
      </c>
      <c r="AI474" s="67">
        <v>0</v>
      </c>
      <c r="AJ474" s="46"/>
      <c r="AK474" s="22"/>
      <c r="AL474" s="52">
        <f t="shared" si="78"/>
        <v>0</v>
      </c>
      <c r="AM474" s="52" t="e">
        <f t="shared" si="79"/>
        <v>#VALUE!</v>
      </c>
      <c r="AN474" s="52" t="e">
        <f t="shared" si="72"/>
        <v>#VALUE!</v>
      </c>
      <c r="AO474">
        <v>0.03</v>
      </c>
      <c r="AP474" s="67">
        <v>2.6621135873472323E-2</v>
      </c>
      <c r="AQ474" s="52">
        <f t="shared" si="80"/>
        <v>3.378864126527676E-3</v>
      </c>
    </row>
    <row r="475" spans="1:43" x14ac:dyDescent="0.25">
      <c r="A475" t="s">
        <v>5533</v>
      </c>
      <c r="B475" t="s">
        <v>2265</v>
      </c>
      <c r="D475">
        <v>1</v>
      </c>
      <c r="E475">
        <v>1</v>
      </c>
      <c r="F475">
        <v>1</v>
      </c>
      <c r="G475" s="13">
        <v>36819</v>
      </c>
      <c r="H475">
        <v>0.47</v>
      </c>
      <c r="I475" t="s">
        <v>5411</v>
      </c>
      <c r="J475" t="s">
        <v>5411</v>
      </c>
      <c r="K475" s="67">
        <v>0.4710493827160494</v>
      </c>
      <c r="L475" s="46"/>
      <c r="M475" s="22"/>
      <c r="N475" s="52">
        <f t="shared" si="73"/>
        <v>-1.0493827160494296E-3</v>
      </c>
      <c r="O475" s="52" t="e">
        <f t="shared" si="74"/>
        <v>#VALUE!</v>
      </c>
      <c r="P475" s="52" t="e">
        <f t="shared" si="75"/>
        <v>#VALUE!</v>
      </c>
      <c r="Q475">
        <v>1.1100000000000001</v>
      </c>
      <c r="R475" t="s">
        <v>5411</v>
      </c>
      <c r="S475" t="s">
        <v>5411</v>
      </c>
      <c r="T475" s="67">
        <v>1.1133894500561168</v>
      </c>
      <c r="U475" s="46"/>
      <c r="V475" s="22"/>
      <c r="W475" s="52">
        <f t="shared" si="76"/>
        <v>-3.3894500561166829E-3</v>
      </c>
      <c r="X475" s="52" t="e">
        <f t="shared" si="77"/>
        <v>#VALUE!</v>
      </c>
      <c r="Y475" s="52" t="e">
        <f t="shared" si="71"/>
        <v>#VALUE!</v>
      </c>
      <c r="Z475" t="s">
        <v>5568</v>
      </c>
      <c r="AA475" t="s">
        <v>5411</v>
      </c>
      <c r="AB475" t="s">
        <v>5411</v>
      </c>
      <c r="AC475" s="94" t="s">
        <v>88</v>
      </c>
      <c r="AD475" s="61"/>
      <c r="AE475" s="22"/>
      <c r="AF475">
        <v>10.19</v>
      </c>
      <c r="AG475" t="s">
        <v>5411</v>
      </c>
      <c r="AH475" t="s">
        <v>5411</v>
      </c>
      <c r="AI475" s="67">
        <v>10.187513468013469</v>
      </c>
      <c r="AJ475" s="46"/>
      <c r="AK475" s="22"/>
      <c r="AL475" s="52">
        <f t="shared" si="78"/>
        <v>2.4865319865305935E-3</v>
      </c>
      <c r="AM475" s="52" t="e">
        <f t="shared" si="79"/>
        <v>#VALUE!</v>
      </c>
      <c r="AN475" s="52" t="e">
        <f t="shared" si="72"/>
        <v>#VALUE!</v>
      </c>
      <c r="AO475">
        <v>0.24</v>
      </c>
      <c r="AP475" s="67">
        <v>0.23980695847362515</v>
      </c>
      <c r="AQ475" s="52">
        <f t="shared" si="80"/>
        <v>1.9304152637483751E-4</v>
      </c>
    </row>
    <row r="476" spans="1:43" x14ac:dyDescent="0.25">
      <c r="A476" t="s">
        <v>5533</v>
      </c>
      <c r="B476" t="s">
        <v>2266</v>
      </c>
      <c r="D476">
        <v>1</v>
      </c>
      <c r="E476">
        <v>1</v>
      </c>
      <c r="F476">
        <v>1</v>
      </c>
      <c r="G476" s="13">
        <v>36850</v>
      </c>
      <c r="H476">
        <v>0.87</v>
      </c>
      <c r="I476" t="s">
        <v>5411</v>
      </c>
      <c r="J476" t="s">
        <v>5411</v>
      </c>
      <c r="K476" s="67">
        <v>0.86639660857277434</v>
      </c>
      <c r="L476" s="46"/>
      <c r="M476" s="22"/>
      <c r="N476" s="52">
        <f t="shared" si="73"/>
        <v>3.6033914272256551E-3</v>
      </c>
      <c r="O476" s="52" t="e">
        <f t="shared" si="74"/>
        <v>#VALUE!</v>
      </c>
      <c r="P476" s="52" t="e">
        <f t="shared" si="75"/>
        <v>#VALUE!</v>
      </c>
      <c r="Q476">
        <v>0</v>
      </c>
      <c r="R476" t="s">
        <v>5411</v>
      </c>
      <c r="S476" t="s">
        <v>5411</v>
      </c>
      <c r="T476" s="67">
        <v>0</v>
      </c>
      <c r="U476" s="46"/>
      <c r="V476" s="22"/>
      <c r="W476" s="52">
        <f t="shared" si="76"/>
        <v>0</v>
      </c>
      <c r="X476" s="52" t="e">
        <f t="shared" si="77"/>
        <v>#VALUE!</v>
      </c>
      <c r="Y476" s="52" t="e">
        <f t="shared" si="71"/>
        <v>#VALUE!</v>
      </c>
      <c r="Z476" t="s">
        <v>5568</v>
      </c>
      <c r="AA476" t="s">
        <v>5411</v>
      </c>
      <c r="AB476" t="s">
        <v>5411</v>
      </c>
      <c r="AC476" s="94" t="s">
        <v>88</v>
      </c>
      <c r="AD476" s="61"/>
      <c r="AE476" s="22"/>
      <c r="AF476">
        <v>5.42</v>
      </c>
      <c r="AG476" t="s">
        <v>5411</v>
      </c>
      <c r="AH476" t="s">
        <v>5411</v>
      </c>
      <c r="AI476" s="67">
        <v>5.4226660386245884</v>
      </c>
      <c r="AJ476" s="46"/>
      <c r="AK476" s="22"/>
      <c r="AL476" s="52">
        <f t="shared" si="78"/>
        <v>-2.6660386245884737E-3</v>
      </c>
      <c r="AM476" s="52" t="e">
        <f t="shared" si="79"/>
        <v>#VALUE!</v>
      </c>
      <c r="AN476" s="52" t="e">
        <f t="shared" si="72"/>
        <v>#VALUE!</v>
      </c>
      <c r="AO476">
        <v>0.99</v>
      </c>
      <c r="AP476" s="67">
        <v>0.99300989166274156</v>
      </c>
      <c r="AQ476" s="52">
        <f t="shared" si="80"/>
        <v>-3.0098916627415706E-3</v>
      </c>
    </row>
    <row r="477" spans="1:43" x14ac:dyDescent="0.25">
      <c r="A477" t="s">
        <v>5533</v>
      </c>
      <c r="B477" t="s">
        <v>2267</v>
      </c>
      <c r="D477">
        <v>1</v>
      </c>
      <c r="E477">
        <v>1</v>
      </c>
      <c r="F477">
        <v>1</v>
      </c>
      <c r="G477" s="13">
        <v>36819</v>
      </c>
      <c r="H477">
        <v>0.09</v>
      </c>
      <c r="I477" t="s">
        <v>5411</v>
      </c>
      <c r="J477" t="s">
        <v>5411</v>
      </c>
      <c r="K477" s="67">
        <v>9.4409149717952709E-2</v>
      </c>
      <c r="L477" s="46"/>
      <c r="M477" s="22"/>
      <c r="N477" s="52">
        <f t="shared" si="73"/>
        <v>-4.4091497179527123E-3</v>
      </c>
      <c r="O477" s="52" t="e">
        <f t="shared" si="74"/>
        <v>#VALUE!</v>
      </c>
      <c r="P477" s="52" t="e">
        <f t="shared" si="75"/>
        <v>#VALUE!</v>
      </c>
      <c r="Q477">
        <v>0</v>
      </c>
      <c r="R477" t="s">
        <v>5411</v>
      </c>
      <c r="S477" t="s">
        <v>5411</v>
      </c>
      <c r="T477" s="67">
        <v>0</v>
      </c>
      <c r="U477" s="46"/>
      <c r="V477" s="22"/>
      <c r="W477" s="52">
        <f t="shared" si="76"/>
        <v>0</v>
      </c>
      <c r="X477" s="52" t="e">
        <f t="shared" si="77"/>
        <v>#VALUE!</v>
      </c>
      <c r="Y477" s="52" t="e">
        <f t="shared" si="71"/>
        <v>#VALUE!</v>
      </c>
      <c r="Z477" t="s">
        <v>5568</v>
      </c>
      <c r="AA477" t="s">
        <v>5411</v>
      </c>
      <c r="AB477" t="s">
        <v>5411</v>
      </c>
      <c r="AC477" s="94" t="s">
        <v>88</v>
      </c>
      <c r="AD477" s="61"/>
      <c r="AE477" s="22"/>
      <c r="AF477">
        <v>0</v>
      </c>
      <c r="AG477" t="s">
        <v>5411</v>
      </c>
      <c r="AH477" t="s">
        <v>5411</v>
      </c>
      <c r="AI477" s="67">
        <v>0</v>
      </c>
      <c r="AJ477" s="46"/>
      <c r="AK477" s="22"/>
      <c r="AL477" s="52">
        <f t="shared" si="78"/>
        <v>0</v>
      </c>
      <c r="AM477" s="52" t="e">
        <f t="shared" si="79"/>
        <v>#VALUE!</v>
      </c>
      <c r="AN477" s="52" t="e">
        <f t="shared" si="72"/>
        <v>#VALUE!</v>
      </c>
      <c r="AO477">
        <v>0.13</v>
      </c>
      <c r="AP477" s="67">
        <v>0.13135186047715161</v>
      </c>
      <c r="AQ477" s="52">
        <f t="shared" si="80"/>
        <v>-1.3518604771516063E-3</v>
      </c>
    </row>
    <row r="478" spans="1:43" x14ac:dyDescent="0.25">
      <c r="A478" t="s">
        <v>5533</v>
      </c>
      <c r="B478" t="s">
        <v>2268</v>
      </c>
      <c r="D478">
        <v>1</v>
      </c>
      <c r="E478">
        <v>1</v>
      </c>
      <c r="F478">
        <v>1</v>
      </c>
      <c r="G478" s="13">
        <v>36850</v>
      </c>
      <c r="H478">
        <v>1.91</v>
      </c>
      <c r="I478" t="s">
        <v>5411</v>
      </c>
      <c r="J478" t="s">
        <v>5411</v>
      </c>
      <c r="K478" s="67">
        <v>1.9127296058661778</v>
      </c>
      <c r="L478" s="46"/>
      <c r="M478" s="22"/>
      <c r="N478" s="52">
        <f t="shared" si="73"/>
        <v>-2.7296058661778755E-3</v>
      </c>
      <c r="O478" s="52" t="e">
        <f t="shared" si="74"/>
        <v>#VALUE!</v>
      </c>
      <c r="P478" s="52" t="e">
        <f t="shared" si="75"/>
        <v>#VALUE!</v>
      </c>
      <c r="Q478">
        <v>0.54</v>
      </c>
      <c r="R478" t="s">
        <v>5411</v>
      </c>
      <c r="S478" t="s">
        <v>5411</v>
      </c>
      <c r="T478" s="67">
        <v>0.53821395836061281</v>
      </c>
      <c r="U478" s="46"/>
      <c r="V478" s="22"/>
      <c r="W478" s="52">
        <f t="shared" si="76"/>
        <v>1.7860416393872258E-3</v>
      </c>
      <c r="X478" s="52" t="e">
        <f t="shared" si="77"/>
        <v>#VALUE!</v>
      </c>
      <c r="Y478" s="52" t="e">
        <f t="shared" si="71"/>
        <v>#VALUE!</v>
      </c>
      <c r="Z478" t="s">
        <v>5568</v>
      </c>
      <c r="AA478" t="s">
        <v>5411</v>
      </c>
      <c r="AB478" t="s">
        <v>5411</v>
      </c>
      <c r="AC478" s="94" t="s">
        <v>88</v>
      </c>
      <c r="AD478" s="61"/>
      <c r="AE478" s="22"/>
      <c r="AF478">
        <v>0</v>
      </c>
      <c r="AG478" t="s">
        <v>5411</v>
      </c>
      <c r="AH478" t="s">
        <v>5411</v>
      </c>
      <c r="AI478" s="67">
        <v>0</v>
      </c>
      <c r="AJ478" s="46"/>
      <c r="AK478" s="22"/>
      <c r="AL478" s="52">
        <f t="shared" si="78"/>
        <v>0</v>
      </c>
      <c r="AM478" s="52" t="e">
        <f t="shared" si="79"/>
        <v>#VALUE!</v>
      </c>
      <c r="AN478" s="52" t="e">
        <f t="shared" si="72"/>
        <v>#VALUE!</v>
      </c>
      <c r="AO478">
        <v>0.17</v>
      </c>
      <c r="AP478" s="67">
        <v>0.1676743485661909</v>
      </c>
      <c r="AQ478" s="52">
        <f t="shared" si="80"/>
        <v>2.3256514338091117E-3</v>
      </c>
    </row>
    <row r="479" spans="1:43" x14ac:dyDescent="0.25">
      <c r="A479" t="s">
        <v>5533</v>
      </c>
      <c r="B479" t="s">
        <v>2269</v>
      </c>
      <c r="D479">
        <v>1</v>
      </c>
      <c r="E479">
        <v>1</v>
      </c>
      <c r="F479">
        <v>1</v>
      </c>
      <c r="G479" s="13">
        <v>36819</v>
      </c>
      <c r="H479">
        <v>1.2</v>
      </c>
      <c r="I479" t="s">
        <v>5411</v>
      </c>
      <c r="J479" t="s">
        <v>5411</v>
      </c>
      <c r="K479" s="67">
        <v>1.2011141250796964</v>
      </c>
      <c r="L479" s="46"/>
      <c r="M479" s="22"/>
      <c r="N479" s="52">
        <f t="shared" si="73"/>
        <v>-1.1141250796964375E-3</v>
      </c>
      <c r="O479" s="52" t="e">
        <f t="shared" si="74"/>
        <v>#VALUE!</v>
      </c>
      <c r="P479" s="52" t="e">
        <f t="shared" si="75"/>
        <v>#VALUE!</v>
      </c>
      <c r="Q479">
        <v>0</v>
      </c>
      <c r="R479" t="s">
        <v>5411</v>
      </c>
      <c r="S479" t="s">
        <v>5411</v>
      </c>
      <c r="T479" s="67">
        <v>0</v>
      </c>
      <c r="U479" s="46"/>
      <c r="V479" s="22"/>
      <c r="W479" s="52">
        <f t="shared" si="76"/>
        <v>0</v>
      </c>
      <c r="X479" s="52" t="e">
        <f t="shared" si="77"/>
        <v>#VALUE!</v>
      </c>
      <c r="Y479" s="52" t="e">
        <f t="shared" si="71"/>
        <v>#VALUE!</v>
      </c>
      <c r="Z479" t="s">
        <v>5568</v>
      </c>
      <c r="AA479" t="s">
        <v>5411</v>
      </c>
      <c r="AB479" t="s">
        <v>5411</v>
      </c>
      <c r="AC479" s="94" t="s">
        <v>88</v>
      </c>
      <c r="AD479" s="61"/>
      <c r="AE479" s="22"/>
      <c r="AF479">
        <v>0</v>
      </c>
      <c r="AG479" t="s">
        <v>5411</v>
      </c>
      <c r="AH479" t="s">
        <v>5411</v>
      </c>
      <c r="AI479" s="67">
        <v>0</v>
      </c>
      <c r="AJ479" s="46"/>
      <c r="AK479" s="22"/>
      <c r="AL479" s="52">
        <f t="shared" si="78"/>
        <v>0</v>
      </c>
      <c r="AM479" s="52" t="e">
        <f t="shared" si="79"/>
        <v>#VALUE!</v>
      </c>
      <c r="AN479" s="52" t="e">
        <f t="shared" si="72"/>
        <v>#VALUE!</v>
      </c>
      <c r="AO479">
        <v>0.38</v>
      </c>
      <c r="AP479" s="67">
        <v>0.37677534341853591</v>
      </c>
      <c r="AQ479" s="52">
        <f t="shared" si="80"/>
        <v>3.2246565814640915E-3</v>
      </c>
    </row>
    <row r="480" spans="1:43" x14ac:dyDescent="0.25">
      <c r="A480" t="s">
        <v>5533</v>
      </c>
      <c r="B480" t="s">
        <v>2270</v>
      </c>
      <c r="D480">
        <v>1</v>
      </c>
      <c r="E480">
        <v>1</v>
      </c>
      <c r="F480">
        <v>1</v>
      </c>
      <c r="G480" s="13">
        <v>36819</v>
      </c>
      <c r="H480">
        <v>1.24</v>
      </c>
      <c r="I480" t="s">
        <v>5411</v>
      </c>
      <c r="J480" t="s">
        <v>5411</v>
      </c>
      <c r="K480" s="67">
        <v>1.2388893049097167</v>
      </c>
      <c r="L480" s="46"/>
      <c r="M480" s="22"/>
      <c r="N480" s="52">
        <f t="shared" si="73"/>
        <v>1.1106950902832757E-3</v>
      </c>
      <c r="O480" s="52" t="e">
        <f t="shared" si="74"/>
        <v>#VALUE!</v>
      </c>
      <c r="P480" s="52" t="e">
        <f t="shared" si="75"/>
        <v>#VALUE!</v>
      </c>
      <c r="Q480">
        <v>1.63</v>
      </c>
      <c r="R480" t="s">
        <v>5411</v>
      </c>
      <c r="S480" t="s">
        <v>5411</v>
      </c>
      <c r="T480" s="67">
        <v>1.6341769430521167</v>
      </c>
      <c r="U480" s="46"/>
      <c r="V480" s="22"/>
      <c r="W480" s="52">
        <f t="shared" si="76"/>
        <v>-4.1769430521167994E-3</v>
      </c>
      <c r="X480" s="52" t="e">
        <f t="shared" si="77"/>
        <v>#VALUE!</v>
      </c>
      <c r="Y480" s="52" t="e">
        <f t="shared" si="71"/>
        <v>#VALUE!</v>
      </c>
      <c r="Z480" t="s">
        <v>5568</v>
      </c>
      <c r="AA480" t="s">
        <v>5411</v>
      </c>
      <c r="AB480" t="s">
        <v>5411</v>
      </c>
      <c r="AC480" s="94" t="s">
        <v>88</v>
      </c>
      <c r="AD480" s="61"/>
      <c r="AE480" s="22"/>
      <c r="AF480">
        <v>12.71</v>
      </c>
      <c r="AG480" t="s">
        <v>5411</v>
      </c>
      <c r="AH480" t="s">
        <v>5411</v>
      </c>
      <c r="AI480" s="67">
        <v>12.70464110151579</v>
      </c>
      <c r="AJ480" s="46"/>
      <c r="AK480" s="22"/>
      <c r="AL480" s="52">
        <f t="shared" si="78"/>
        <v>5.3588984842107834E-3</v>
      </c>
      <c r="AM480" s="52" t="e">
        <f t="shared" si="79"/>
        <v>#VALUE!</v>
      </c>
      <c r="AN480" s="52" t="e">
        <f t="shared" si="72"/>
        <v>#VALUE!</v>
      </c>
      <c r="AO480">
        <v>1.87</v>
      </c>
      <c r="AP480" s="67">
        <v>1.8703854097469652</v>
      </c>
      <c r="AQ480" s="52">
        <f t="shared" si="80"/>
        <v>-3.8540974696510411E-4</v>
      </c>
    </row>
    <row r="481" spans="1:43" x14ac:dyDescent="0.25">
      <c r="A481" t="s">
        <v>5533</v>
      </c>
      <c r="B481" t="s">
        <v>2271</v>
      </c>
      <c r="D481">
        <v>1</v>
      </c>
      <c r="E481">
        <v>1</v>
      </c>
      <c r="F481">
        <v>1</v>
      </c>
      <c r="G481" s="13">
        <v>36819</v>
      </c>
      <c r="H481">
        <v>1.86</v>
      </c>
      <c r="I481" t="s">
        <v>5411</v>
      </c>
      <c r="J481" t="s">
        <v>5411</v>
      </c>
      <c r="K481" s="67">
        <v>1.8610454545454544</v>
      </c>
      <c r="L481" s="46"/>
      <c r="M481" s="22"/>
      <c r="N481" s="52">
        <f t="shared" si="73"/>
        <v>-1.0454545454543496E-3</v>
      </c>
      <c r="O481" s="52" t="e">
        <f t="shared" si="74"/>
        <v>#VALUE!</v>
      </c>
      <c r="P481" s="52" t="e">
        <f t="shared" si="75"/>
        <v>#VALUE!</v>
      </c>
      <c r="Q481">
        <v>1.37</v>
      </c>
      <c r="R481" t="s">
        <v>5411</v>
      </c>
      <c r="S481" t="s">
        <v>5411</v>
      </c>
      <c r="T481" s="67">
        <v>1.3653901324805846</v>
      </c>
      <c r="U481" s="46"/>
      <c r="V481" s="22"/>
      <c r="W481" s="52">
        <f t="shared" si="76"/>
        <v>4.6098675194155003E-3</v>
      </c>
      <c r="X481" s="52" t="e">
        <f t="shared" si="77"/>
        <v>#VALUE!</v>
      </c>
      <c r="Y481" s="52" t="e">
        <f t="shared" si="71"/>
        <v>#VALUE!</v>
      </c>
      <c r="Z481" t="s">
        <v>5568</v>
      </c>
      <c r="AA481" t="s">
        <v>5411</v>
      </c>
      <c r="AB481" t="s">
        <v>5411</v>
      </c>
      <c r="AC481" s="94" t="s">
        <v>88</v>
      </c>
      <c r="AD481" s="61"/>
      <c r="AE481" s="22"/>
      <c r="AF481">
        <v>20.28</v>
      </c>
      <c r="AG481" t="s">
        <v>5411</v>
      </c>
      <c r="AH481" t="s">
        <v>5411</v>
      </c>
      <c r="AI481" s="67">
        <v>20.275108268615806</v>
      </c>
      <c r="AJ481" s="46"/>
      <c r="AK481" s="22"/>
      <c r="AL481" s="52">
        <f t="shared" si="78"/>
        <v>4.8917313841947418E-3</v>
      </c>
      <c r="AM481" s="52" t="e">
        <f t="shared" si="79"/>
        <v>#VALUE!</v>
      </c>
      <c r="AN481" s="52" t="e">
        <f t="shared" si="72"/>
        <v>#VALUE!</v>
      </c>
      <c r="AO481">
        <v>4.41</v>
      </c>
      <c r="AP481" s="67">
        <v>4.4141379625399724</v>
      </c>
      <c r="AQ481" s="52">
        <f t="shared" si="80"/>
        <v>-4.1379625399722286E-3</v>
      </c>
    </row>
    <row r="482" spans="1:43" x14ac:dyDescent="0.25">
      <c r="A482" t="s">
        <v>5533</v>
      </c>
      <c r="B482" t="s">
        <v>2272</v>
      </c>
      <c r="D482">
        <v>1</v>
      </c>
      <c r="E482">
        <v>1</v>
      </c>
      <c r="F482">
        <v>1</v>
      </c>
      <c r="G482" s="13">
        <v>36819</v>
      </c>
      <c r="H482">
        <v>0.28000000000000003</v>
      </c>
      <c r="I482" t="s">
        <v>5411</v>
      </c>
      <c r="J482" t="s">
        <v>5411</v>
      </c>
      <c r="K482" s="67">
        <v>0.28411948120005237</v>
      </c>
      <c r="L482" s="46"/>
      <c r="M482" s="22"/>
      <c r="N482" s="52">
        <f t="shared" si="73"/>
        <v>-4.119481200052344E-3</v>
      </c>
      <c r="O482" s="52" t="e">
        <f t="shared" si="74"/>
        <v>#VALUE!</v>
      </c>
      <c r="P482" s="52" t="e">
        <f t="shared" si="75"/>
        <v>#VALUE!</v>
      </c>
      <c r="Q482">
        <v>0.84</v>
      </c>
      <c r="R482" t="s">
        <v>5411</v>
      </c>
      <c r="S482" t="s">
        <v>5411</v>
      </c>
      <c r="T482" s="67">
        <v>0.83679025284946928</v>
      </c>
      <c r="U482" s="46"/>
      <c r="V482" s="22"/>
      <c r="W482" s="52">
        <f t="shared" si="76"/>
        <v>3.209747150530684E-3</v>
      </c>
      <c r="X482" s="52" t="e">
        <f t="shared" si="77"/>
        <v>#VALUE!</v>
      </c>
      <c r="Y482" s="52" t="e">
        <f t="shared" si="71"/>
        <v>#VALUE!</v>
      </c>
      <c r="Z482" t="s">
        <v>5568</v>
      </c>
      <c r="AA482" t="s">
        <v>5411</v>
      </c>
      <c r="AB482" t="s">
        <v>5411</v>
      </c>
      <c r="AC482" s="94" t="s">
        <v>88</v>
      </c>
      <c r="AD482" s="61"/>
      <c r="AE482" s="22"/>
      <c r="AF482">
        <v>27.19</v>
      </c>
      <c r="AG482" t="s">
        <v>5411</v>
      </c>
      <c r="AH482" t="s">
        <v>5411</v>
      </c>
      <c r="AI482" s="67">
        <v>27.193737193763916</v>
      </c>
      <c r="AJ482" s="46"/>
      <c r="AK482" s="22"/>
      <c r="AL482" s="52">
        <f t="shared" si="78"/>
        <v>-3.7371937639143482E-3</v>
      </c>
      <c r="AM482" s="52" t="e">
        <f t="shared" si="79"/>
        <v>#VALUE!</v>
      </c>
      <c r="AN482" s="52" t="e">
        <f t="shared" si="72"/>
        <v>#VALUE!</v>
      </c>
      <c r="AO482">
        <v>0</v>
      </c>
      <c r="AP482" s="67">
        <v>0</v>
      </c>
      <c r="AQ482" s="52">
        <f t="shared" si="80"/>
        <v>0</v>
      </c>
    </row>
    <row r="483" spans="1:43" x14ac:dyDescent="0.25">
      <c r="A483" t="s">
        <v>5533</v>
      </c>
      <c r="B483" t="s">
        <v>2273</v>
      </c>
      <c r="D483">
        <v>1</v>
      </c>
      <c r="E483">
        <v>1</v>
      </c>
      <c r="F483">
        <v>1</v>
      </c>
      <c r="G483" s="13">
        <v>36819</v>
      </c>
      <c r="H483">
        <v>1.19</v>
      </c>
      <c r="I483" t="s">
        <v>5411</v>
      </c>
      <c r="J483" t="s">
        <v>5411</v>
      </c>
      <c r="K483" s="67">
        <v>1.1914500799849441</v>
      </c>
      <c r="L483" s="46"/>
      <c r="M483" s="22"/>
      <c r="N483" s="52">
        <f t="shared" si="73"/>
        <v>-1.4500799849441748E-3</v>
      </c>
      <c r="O483" s="52" t="e">
        <f t="shared" si="74"/>
        <v>#VALUE!</v>
      </c>
      <c r="P483" s="52" t="e">
        <f t="shared" si="75"/>
        <v>#VALUE!</v>
      </c>
      <c r="Q483">
        <v>1.02</v>
      </c>
      <c r="R483" t="s">
        <v>5411</v>
      </c>
      <c r="S483" t="s">
        <v>5411</v>
      </c>
      <c r="T483" s="67">
        <v>1.015341582760892</v>
      </c>
      <c r="U483" s="46"/>
      <c r="V483" s="22"/>
      <c r="W483" s="52">
        <f t="shared" si="76"/>
        <v>4.6584172391079814E-3</v>
      </c>
      <c r="X483" s="52" t="e">
        <f t="shared" si="77"/>
        <v>#VALUE!</v>
      </c>
      <c r="Y483" s="52" t="e">
        <f t="shared" si="71"/>
        <v>#VALUE!</v>
      </c>
      <c r="Z483" t="s">
        <v>5568</v>
      </c>
      <c r="AA483" t="s">
        <v>5411</v>
      </c>
      <c r="AB483" t="s">
        <v>5411</v>
      </c>
      <c r="AC483" s="94" t="s">
        <v>88</v>
      </c>
      <c r="AD483" s="61"/>
      <c r="AE483" s="22"/>
      <c r="AF483">
        <v>0</v>
      </c>
      <c r="AG483" t="s">
        <v>5411</v>
      </c>
      <c r="AH483" t="s">
        <v>5411</v>
      </c>
      <c r="AI483" s="67">
        <v>0</v>
      </c>
      <c r="AJ483" s="46"/>
      <c r="AK483" s="22"/>
      <c r="AL483" s="52">
        <f t="shared" si="78"/>
        <v>0</v>
      </c>
      <c r="AM483" s="52" t="e">
        <f t="shared" si="79"/>
        <v>#VALUE!</v>
      </c>
      <c r="AN483" s="52" t="e">
        <f t="shared" si="72"/>
        <v>#VALUE!</v>
      </c>
      <c r="AO483">
        <v>1.1499999999999999</v>
      </c>
      <c r="AP483" s="67">
        <v>1.1523148583795992</v>
      </c>
      <c r="AQ483" s="52">
        <f t="shared" si="80"/>
        <v>-2.3148583795993272E-3</v>
      </c>
    </row>
    <row r="484" spans="1:43" x14ac:dyDescent="0.25">
      <c r="A484" t="s">
        <v>5533</v>
      </c>
      <c r="B484" t="s">
        <v>2274</v>
      </c>
      <c r="D484">
        <v>1</v>
      </c>
      <c r="E484">
        <v>1</v>
      </c>
      <c r="F484">
        <v>1</v>
      </c>
      <c r="G484" s="13">
        <v>36819</v>
      </c>
      <c r="H484">
        <v>7.0000000000000007E-2</v>
      </c>
      <c r="I484" t="s">
        <v>5411</v>
      </c>
      <c r="J484" t="s">
        <v>5411</v>
      </c>
      <c r="K484" s="67">
        <v>6.7300694930134963E-2</v>
      </c>
      <c r="L484" s="46"/>
      <c r="M484" s="22"/>
      <c r="N484" s="52">
        <f t="shared" si="73"/>
        <v>2.6993050698650434E-3</v>
      </c>
      <c r="O484" s="52" t="e">
        <f t="shared" si="74"/>
        <v>#VALUE!</v>
      </c>
      <c r="P484" s="52" t="e">
        <f t="shared" si="75"/>
        <v>#VALUE!</v>
      </c>
      <c r="Q484">
        <v>0</v>
      </c>
      <c r="R484" t="s">
        <v>5411</v>
      </c>
      <c r="S484" t="s">
        <v>5411</v>
      </c>
      <c r="T484" s="67">
        <v>0</v>
      </c>
      <c r="U484" s="46"/>
      <c r="V484" s="22"/>
      <c r="W484" s="52">
        <f t="shared" si="76"/>
        <v>0</v>
      </c>
      <c r="X484" s="52" t="e">
        <f t="shared" si="77"/>
        <v>#VALUE!</v>
      </c>
      <c r="Y484" s="52" t="e">
        <f t="shared" si="71"/>
        <v>#VALUE!</v>
      </c>
      <c r="Z484" t="s">
        <v>5568</v>
      </c>
      <c r="AA484" t="s">
        <v>5411</v>
      </c>
      <c r="AB484" t="s">
        <v>5411</v>
      </c>
      <c r="AC484" s="94" t="s">
        <v>88</v>
      </c>
      <c r="AD484" s="61"/>
      <c r="AE484" s="22"/>
      <c r="AF484">
        <v>0</v>
      </c>
      <c r="AG484" t="s">
        <v>5411</v>
      </c>
      <c r="AH484" t="s">
        <v>5411</v>
      </c>
      <c r="AI484" s="67">
        <v>0</v>
      </c>
      <c r="AJ484" s="46"/>
      <c r="AK484" s="22"/>
      <c r="AL484" s="52">
        <f t="shared" si="78"/>
        <v>0</v>
      </c>
      <c r="AM484" s="52" t="e">
        <f t="shared" si="79"/>
        <v>#VALUE!</v>
      </c>
      <c r="AN484" s="52" t="e">
        <f t="shared" si="72"/>
        <v>#VALUE!</v>
      </c>
      <c r="AO484">
        <v>4.01</v>
      </c>
      <c r="AP484" s="67">
        <v>4.0058544069284681</v>
      </c>
      <c r="AQ484" s="52">
        <f t="shared" si="80"/>
        <v>4.145593071531728E-3</v>
      </c>
    </row>
    <row r="485" spans="1:43" x14ac:dyDescent="0.25">
      <c r="A485" t="s">
        <v>5533</v>
      </c>
      <c r="B485" t="s">
        <v>2275</v>
      </c>
      <c r="D485">
        <v>1</v>
      </c>
      <c r="E485">
        <v>1</v>
      </c>
      <c r="F485">
        <v>1</v>
      </c>
      <c r="G485" s="13">
        <v>36819</v>
      </c>
      <c r="H485">
        <v>0</v>
      </c>
      <c r="I485" t="s">
        <v>5411</v>
      </c>
      <c r="J485" t="s">
        <v>5411</v>
      </c>
      <c r="K485" s="67">
        <v>0</v>
      </c>
      <c r="L485" s="46"/>
      <c r="M485" s="22"/>
      <c r="N485" s="52">
        <f t="shared" si="73"/>
        <v>0</v>
      </c>
      <c r="O485" s="52" t="e">
        <f t="shared" si="74"/>
        <v>#VALUE!</v>
      </c>
      <c r="P485" s="52" t="e">
        <f t="shared" si="75"/>
        <v>#VALUE!</v>
      </c>
      <c r="Q485">
        <v>0</v>
      </c>
      <c r="R485" t="s">
        <v>5411</v>
      </c>
      <c r="S485" t="s">
        <v>5411</v>
      </c>
      <c r="T485" s="67">
        <v>0</v>
      </c>
      <c r="U485" s="46"/>
      <c r="V485" s="22"/>
      <c r="W485" s="52">
        <f t="shared" si="76"/>
        <v>0</v>
      </c>
      <c r="X485" s="52" t="e">
        <f t="shared" si="77"/>
        <v>#VALUE!</v>
      </c>
      <c r="Y485" s="52" t="e">
        <f t="shared" si="71"/>
        <v>#VALUE!</v>
      </c>
      <c r="Z485" t="s">
        <v>5568</v>
      </c>
      <c r="AA485" t="s">
        <v>5411</v>
      </c>
      <c r="AB485" t="s">
        <v>5411</v>
      </c>
      <c r="AC485" s="94" t="s">
        <v>88</v>
      </c>
      <c r="AD485" s="61"/>
      <c r="AE485" s="22"/>
      <c r="AF485">
        <v>0</v>
      </c>
      <c r="AG485" t="s">
        <v>5411</v>
      </c>
      <c r="AH485" t="s">
        <v>5411</v>
      </c>
      <c r="AI485" s="67">
        <v>0</v>
      </c>
      <c r="AJ485" s="46"/>
      <c r="AK485" s="22"/>
      <c r="AL485" s="52">
        <f t="shared" si="78"/>
        <v>0</v>
      </c>
      <c r="AM485" s="52" t="e">
        <f t="shared" si="79"/>
        <v>#VALUE!</v>
      </c>
      <c r="AN485" s="52" t="e">
        <f t="shared" si="72"/>
        <v>#VALUE!</v>
      </c>
      <c r="AO485">
        <v>0.33</v>
      </c>
      <c r="AP485" s="67">
        <v>0.32637142264620495</v>
      </c>
      <c r="AQ485" s="52">
        <f t="shared" si="80"/>
        <v>3.6285773537950705E-3</v>
      </c>
    </row>
    <row r="486" spans="1:43" x14ac:dyDescent="0.25">
      <c r="A486" t="s">
        <v>5533</v>
      </c>
      <c r="B486" t="s">
        <v>2276</v>
      </c>
      <c r="D486">
        <v>1</v>
      </c>
      <c r="E486">
        <v>1</v>
      </c>
      <c r="F486">
        <v>1</v>
      </c>
      <c r="G486" s="13">
        <v>36819</v>
      </c>
      <c r="H486">
        <v>0</v>
      </c>
      <c r="I486" t="s">
        <v>5411</v>
      </c>
      <c r="J486" t="s">
        <v>5411</v>
      </c>
      <c r="K486" s="67">
        <v>0</v>
      </c>
      <c r="L486" s="46"/>
      <c r="M486" s="22"/>
      <c r="N486" s="52">
        <f t="shared" si="73"/>
        <v>0</v>
      </c>
      <c r="O486" s="52" t="e">
        <f t="shared" si="74"/>
        <v>#VALUE!</v>
      </c>
      <c r="P486" s="52" t="e">
        <f t="shared" si="75"/>
        <v>#VALUE!</v>
      </c>
      <c r="Q486">
        <v>0</v>
      </c>
      <c r="R486" t="s">
        <v>5411</v>
      </c>
      <c r="S486" t="s">
        <v>5411</v>
      </c>
      <c r="T486" s="67">
        <v>0</v>
      </c>
      <c r="U486" s="46"/>
      <c r="V486" s="22"/>
      <c r="W486" s="52">
        <f t="shared" si="76"/>
        <v>0</v>
      </c>
      <c r="X486" s="52" t="e">
        <f t="shared" si="77"/>
        <v>#VALUE!</v>
      </c>
      <c r="Y486" s="52" t="e">
        <f t="shared" si="71"/>
        <v>#VALUE!</v>
      </c>
      <c r="Z486" t="s">
        <v>5568</v>
      </c>
      <c r="AA486" t="s">
        <v>5411</v>
      </c>
      <c r="AB486" t="s">
        <v>5411</v>
      </c>
      <c r="AC486" s="94" t="s">
        <v>88</v>
      </c>
      <c r="AD486" s="61"/>
      <c r="AE486" s="22"/>
      <c r="AF486">
        <v>0</v>
      </c>
      <c r="AG486" t="s">
        <v>5411</v>
      </c>
      <c r="AH486" t="s">
        <v>5411</v>
      </c>
      <c r="AI486" s="67">
        <v>0</v>
      </c>
      <c r="AJ486" s="46"/>
      <c r="AK486" s="22"/>
      <c r="AL486" s="52">
        <f t="shared" si="78"/>
        <v>0</v>
      </c>
      <c r="AM486" s="52" t="e">
        <f t="shared" si="79"/>
        <v>#VALUE!</v>
      </c>
      <c r="AN486" s="52" t="e">
        <f t="shared" si="72"/>
        <v>#VALUE!</v>
      </c>
      <c r="AO486">
        <v>3.79</v>
      </c>
      <c r="AP486" s="67">
        <v>3.7909394515340753</v>
      </c>
      <c r="AQ486" s="52">
        <f t="shared" si="80"/>
        <v>-9.3945153407526405E-4</v>
      </c>
    </row>
    <row r="487" spans="1:43" x14ac:dyDescent="0.25">
      <c r="A487" t="s">
        <v>5533</v>
      </c>
      <c r="B487" t="s">
        <v>2277</v>
      </c>
      <c r="D487">
        <v>1</v>
      </c>
      <c r="E487">
        <v>1</v>
      </c>
      <c r="F487">
        <v>1</v>
      </c>
      <c r="G487" s="13">
        <v>36819</v>
      </c>
      <c r="H487">
        <v>1.88</v>
      </c>
      <c r="I487" t="s">
        <v>5411</v>
      </c>
      <c r="J487" t="s">
        <v>5411</v>
      </c>
      <c r="K487" s="67">
        <v>1.8769894510226051</v>
      </c>
      <c r="L487" s="46"/>
      <c r="M487" s="22"/>
      <c r="N487" s="52">
        <f t="shared" si="73"/>
        <v>3.0105489773948335E-3</v>
      </c>
      <c r="O487" s="52" t="e">
        <f t="shared" si="74"/>
        <v>#VALUE!</v>
      </c>
      <c r="P487" s="52" t="e">
        <f t="shared" si="75"/>
        <v>#VALUE!</v>
      </c>
      <c r="Q487">
        <v>0.31</v>
      </c>
      <c r="R487" t="s">
        <v>5411</v>
      </c>
      <c r="S487" t="s">
        <v>5411</v>
      </c>
      <c r="T487" s="67">
        <v>0.3142096878363832</v>
      </c>
      <c r="U487" s="46"/>
      <c r="V487" s="22"/>
      <c r="W487" s="52">
        <f t="shared" si="76"/>
        <v>-4.2096878363832024E-3</v>
      </c>
      <c r="X487" s="52" t="e">
        <f t="shared" si="77"/>
        <v>#VALUE!</v>
      </c>
      <c r="Y487" s="52" t="e">
        <f t="shared" si="71"/>
        <v>#VALUE!</v>
      </c>
      <c r="Z487" t="s">
        <v>5568</v>
      </c>
      <c r="AA487" t="s">
        <v>5411</v>
      </c>
      <c r="AB487" t="s">
        <v>5411</v>
      </c>
      <c r="AC487" s="94" t="s">
        <v>88</v>
      </c>
      <c r="AD487" s="61"/>
      <c r="AE487" s="22"/>
      <c r="AF487">
        <v>1.55</v>
      </c>
      <c r="AG487" t="s">
        <v>5411</v>
      </c>
      <c r="AH487" t="s">
        <v>5411</v>
      </c>
      <c r="AI487" s="67">
        <v>1.5503767491926803</v>
      </c>
      <c r="AJ487" s="46"/>
      <c r="AK487" s="22"/>
      <c r="AL487" s="52">
        <f t="shared" si="78"/>
        <v>-3.7674919268027018E-4</v>
      </c>
      <c r="AM487" s="52" t="e">
        <f t="shared" si="79"/>
        <v>#VALUE!</v>
      </c>
      <c r="AN487" s="52" t="e">
        <f t="shared" si="72"/>
        <v>#VALUE!</v>
      </c>
      <c r="AO487">
        <v>0.36</v>
      </c>
      <c r="AP487" s="67">
        <v>0.35762023681377825</v>
      </c>
      <c r="AQ487" s="52">
        <f t="shared" si="80"/>
        <v>2.3797631862217394E-3</v>
      </c>
    </row>
    <row r="488" spans="1:43" x14ac:dyDescent="0.25">
      <c r="A488" t="s">
        <v>5533</v>
      </c>
      <c r="B488" t="s">
        <v>2278</v>
      </c>
      <c r="D488">
        <v>1</v>
      </c>
      <c r="E488">
        <v>1</v>
      </c>
      <c r="F488">
        <v>1</v>
      </c>
      <c r="G488" s="13">
        <v>36819</v>
      </c>
      <c r="H488">
        <v>0.53</v>
      </c>
      <c r="I488" t="s">
        <v>5411</v>
      </c>
      <c r="J488" t="s">
        <v>5411</v>
      </c>
      <c r="K488" s="67">
        <v>0.52625823039186703</v>
      </c>
      <c r="L488" s="46"/>
      <c r="M488" s="22"/>
      <c r="N488" s="52">
        <f t="shared" si="73"/>
        <v>3.7417696081329943E-3</v>
      </c>
      <c r="O488" s="52" t="e">
        <f t="shared" si="74"/>
        <v>#VALUE!</v>
      </c>
      <c r="P488" s="52" t="e">
        <f t="shared" si="75"/>
        <v>#VALUE!</v>
      </c>
      <c r="Q488">
        <v>1.84</v>
      </c>
      <c r="R488" t="s">
        <v>5411</v>
      </c>
      <c r="S488" t="s">
        <v>5411</v>
      </c>
      <c r="T488" s="67">
        <v>1.8364896270465154</v>
      </c>
      <c r="U488" s="46"/>
      <c r="V488" s="22"/>
      <c r="W488" s="52">
        <f t="shared" si="76"/>
        <v>3.5103729534846639E-3</v>
      </c>
      <c r="X488" s="52" t="e">
        <f t="shared" si="77"/>
        <v>#VALUE!</v>
      </c>
      <c r="Y488" s="52" t="e">
        <f t="shared" si="71"/>
        <v>#VALUE!</v>
      </c>
      <c r="Z488" t="s">
        <v>5568</v>
      </c>
      <c r="AA488" t="s">
        <v>5411</v>
      </c>
      <c r="AB488" t="s">
        <v>5411</v>
      </c>
      <c r="AC488" s="94" t="s">
        <v>88</v>
      </c>
      <c r="AD488" s="61"/>
      <c r="AE488" s="22"/>
      <c r="AF488">
        <v>3.46</v>
      </c>
      <c r="AG488" t="s">
        <v>5411</v>
      </c>
      <c r="AH488" t="s">
        <v>5411</v>
      </c>
      <c r="AI488" s="67">
        <v>3.4564120810922629</v>
      </c>
      <c r="AJ488" s="46"/>
      <c r="AK488" s="22"/>
      <c r="AL488" s="52">
        <f t="shared" si="78"/>
        <v>3.5879189077370199E-3</v>
      </c>
      <c r="AM488" s="52" t="e">
        <f t="shared" si="79"/>
        <v>#VALUE!</v>
      </c>
      <c r="AN488" s="52" t="e">
        <f t="shared" si="72"/>
        <v>#VALUE!</v>
      </c>
      <c r="AO488">
        <v>0.38</v>
      </c>
      <c r="AP488" s="67">
        <v>0.37466120929132918</v>
      </c>
      <c r="AQ488" s="52">
        <f t="shared" si="80"/>
        <v>5.3387907086708264E-3</v>
      </c>
    </row>
    <row r="489" spans="1:43" x14ac:dyDescent="0.25">
      <c r="A489" t="s">
        <v>5533</v>
      </c>
      <c r="B489" t="s">
        <v>2279</v>
      </c>
      <c r="D489">
        <v>1</v>
      </c>
      <c r="E489">
        <v>1</v>
      </c>
      <c r="F489">
        <v>1</v>
      </c>
      <c r="G489" s="13">
        <v>36819</v>
      </c>
      <c r="H489">
        <v>0.6</v>
      </c>
      <c r="I489" t="s">
        <v>5411</v>
      </c>
      <c r="J489" t="s">
        <v>5411</v>
      </c>
      <c r="K489" s="67">
        <v>0.60107375114724004</v>
      </c>
      <c r="L489" s="46"/>
      <c r="M489" s="22"/>
      <c r="N489" s="52">
        <f t="shared" si="73"/>
        <v>-1.0737511472400652E-3</v>
      </c>
      <c r="O489" s="52" t="e">
        <f t="shared" si="74"/>
        <v>#VALUE!</v>
      </c>
      <c r="P489" s="52" t="e">
        <f t="shared" si="75"/>
        <v>#VALUE!</v>
      </c>
      <c r="Q489">
        <v>0</v>
      </c>
      <c r="R489" t="s">
        <v>5411</v>
      </c>
      <c r="S489" t="s">
        <v>5411</v>
      </c>
      <c r="T489" s="67">
        <v>0</v>
      </c>
      <c r="U489" s="46"/>
      <c r="V489" s="22"/>
      <c r="W489" s="52">
        <f t="shared" si="76"/>
        <v>0</v>
      </c>
      <c r="X489" s="52" t="e">
        <f t="shared" si="77"/>
        <v>#VALUE!</v>
      </c>
      <c r="Y489" s="52" t="e">
        <f t="shared" si="71"/>
        <v>#VALUE!</v>
      </c>
      <c r="Z489" t="s">
        <v>5568</v>
      </c>
      <c r="AA489" t="s">
        <v>5411</v>
      </c>
      <c r="AB489" t="s">
        <v>5411</v>
      </c>
      <c r="AC489" s="94" t="s">
        <v>88</v>
      </c>
      <c r="AD489" s="61"/>
      <c r="AE489" s="22"/>
      <c r="AF489">
        <v>0</v>
      </c>
      <c r="AG489" t="s">
        <v>5411</v>
      </c>
      <c r="AH489" t="s">
        <v>5411</v>
      </c>
      <c r="AI489" s="67">
        <v>0</v>
      </c>
      <c r="AJ489" s="46"/>
      <c r="AK489" s="22"/>
      <c r="AL489" s="52">
        <f t="shared" si="78"/>
        <v>0</v>
      </c>
      <c r="AM489" s="52" t="e">
        <f t="shared" si="79"/>
        <v>#VALUE!</v>
      </c>
      <c r="AN489" s="52" t="e">
        <f t="shared" si="72"/>
        <v>#VALUE!</v>
      </c>
      <c r="AO489">
        <v>0.39</v>
      </c>
      <c r="AP489" s="67">
        <v>0.39033873082470172</v>
      </c>
      <c r="AQ489" s="52">
        <f t="shared" si="80"/>
        <v>-3.3873082470170512E-4</v>
      </c>
    </row>
    <row r="490" spans="1:43" x14ac:dyDescent="0.25">
      <c r="A490" t="s">
        <v>5533</v>
      </c>
      <c r="B490" t="s">
        <v>2280</v>
      </c>
      <c r="D490">
        <v>1</v>
      </c>
      <c r="E490">
        <v>1</v>
      </c>
      <c r="F490">
        <v>1</v>
      </c>
      <c r="G490" s="13">
        <v>36819</v>
      </c>
      <c r="H490">
        <v>1.1200000000000001</v>
      </c>
      <c r="I490" t="s">
        <v>5411</v>
      </c>
      <c r="J490" t="s">
        <v>5411</v>
      </c>
      <c r="K490" s="67">
        <v>1.1165098921928682</v>
      </c>
      <c r="L490" s="46"/>
      <c r="M490" s="22"/>
      <c r="N490" s="52">
        <f t="shared" si="73"/>
        <v>3.4901078071318814E-3</v>
      </c>
      <c r="O490" s="52" t="e">
        <f t="shared" si="74"/>
        <v>#VALUE!</v>
      </c>
      <c r="P490" s="52" t="e">
        <f t="shared" si="75"/>
        <v>#VALUE!</v>
      </c>
      <c r="Q490">
        <v>3.24</v>
      </c>
      <c r="R490" t="s">
        <v>5411</v>
      </c>
      <c r="S490" t="s">
        <v>5411</v>
      </c>
      <c r="T490" s="67">
        <v>3.2363843146546616</v>
      </c>
      <c r="U490" s="46"/>
      <c r="V490" s="22"/>
      <c r="W490" s="52">
        <f t="shared" si="76"/>
        <v>3.6156853453386262E-3</v>
      </c>
      <c r="X490" s="52" t="e">
        <f t="shared" si="77"/>
        <v>#VALUE!</v>
      </c>
      <c r="Y490" s="52" t="e">
        <f t="shared" si="71"/>
        <v>#VALUE!</v>
      </c>
      <c r="Z490" t="s">
        <v>5568</v>
      </c>
      <c r="AA490" t="s">
        <v>5411</v>
      </c>
      <c r="AB490" t="s">
        <v>5411</v>
      </c>
      <c r="AC490" s="94" t="s">
        <v>88</v>
      </c>
      <c r="AD490" s="61"/>
      <c r="AE490" s="22"/>
      <c r="AF490">
        <v>0</v>
      </c>
      <c r="AG490" t="s">
        <v>5411</v>
      </c>
      <c r="AH490" t="s">
        <v>5411</v>
      </c>
      <c r="AI490" s="67">
        <v>0</v>
      </c>
      <c r="AJ490" s="46"/>
      <c r="AK490" s="22"/>
      <c r="AL490" s="52">
        <f t="shared" si="78"/>
        <v>0</v>
      </c>
      <c r="AM490" s="52" t="e">
        <f t="shared" si="79"/>
        <v>#VALUE!</v>
      </c>
      <c r="AN490" s="52" t="e">
        <f t="shared" si="72"/>
        <v>#VALUE!</v>
      </c>
      <c r="AO490">
        <v>0.99</v>
      </c>
      <c r="AP490" s="67">
        <v>0.99269043952138369</v>
      </c>
      <c r="AQ490" s="52">
        <f t="shared" si="80"/>
        <v>-2.6904395213837029E-3</v>
      </c>
    </row>
    <row r="491" spans="1:43" x14ac:dyDescent="0.25">
      <c r="A491" t="s">
        <v>5533</v>
      </c>
      <c r="B491" t="s">
        <v>2281</v>
      </c>
      <c r="D491">
        <v>1</v>
      </c>
      <c r="E491">
        <v>1</v>
      </c>
      <c r="F491">
        <v>1</v>
      </c>
      <c r="G491" s="13">
        <v>36819</v>
      </c>
      <c r="H491">
        <v>0.82</v>
      </c>
      <c r="I491" t="s">
        <v>5411</v>
      </c>
      <c r="J491" t="s">
        <v>5411</v>
      </c>
      <c r="K491" s="67">
        <v>0.82150648073139676</v>
      </c>
      <c r="L491" s="46"/>
      <c r="M491" s="22"/>
      <c r="N491" s="52">
        <f t="shared" si="73"/>
        <v>-1.5064807313968087E-3</v>
      </c>
      <c r="O491" s="52" t="e">
        <f t="shared" si="74"/>
        <v>#VALUE!</v>
      </c>
      <c r="P491" s="52" t="e">
        <f t="shared" si="75"/>
        <v>#VALUE!</v>
      </c>
      <c r="Q491">
        <v>2.14</v>
      </c>
      <c r="R491" t="s">
        <v>5411</v>
      </c>
      <c r="S491" t="s">
        <v>5411</v>
      </c>
      <c r="T491" s="67">
        <v>2.1439315472746205</v>
      </c>
      <c r="U491" s="46"/>
      <c r="V491" s="22"/>
      <c r="W491" s="52">
        <f t="shared" si="76"/>
        <v>-3.9315472746204172E-3</v>
      </c>
      <c r="X491" s="52" t="e">
        <f t="shared" si="77"/>
        <v>#VALUE!</v>
      </c>
      <c r="Y491" s="52" t="e">
        <f t="shared" si="71"/>
        <v>#VALUE!</v>
      </c>
      <c r="Z491" t="s">
        <v>5568</v>
      </c>
      <c r="AA491" t="s">
        <v>5411</v>
      </c>
      <c r="AB491" t="s">
        <v>5411</v>
      </c>
      <c r="AC491" s="94" t="s">
        <v>88</v>
      </c>
      <c r="AD491" s="61"/>
      <c r="AE491" s="22"/>
      <c r="AF491">
        <v>0</v>
      </c>
      <c r="AG491" t="s">
        <v>5411</v>
      </c>
      <c r="AH491" t="s">
        <v>5411</v>
      </c>
      <c r="AI491" s="67">
        <v>0</v>
      </c>
      <c r="AJ491" s="46"/>
      <c r="AK491" s="22"/>
      <c r="AL491" s="52">
        <f t="shared" si="78"/>
        <v>0</v>
      </c>
      <c r="AM491" s="52" t="e">
        <f t="shared" si="79"/>
        <v>#VALUE!</v>
      </c>
      <c r="AN491" s="52" t="e">
        <f t="shared" si="72"/>
        <v>#VALUE!</v>
      </c>
      <c r="AO491">
        <v>2.4500000000000002</v>
      </c>
      <c r="AP491" s="67">
        <v>2.4467090035875474</v>
      </c>
      <c r="AQ491" s="52">
        <f t="shared" si="80"/>
        <v>3.2909964124527846E-3</v>
      </c>
    </row>
    <row r="492" spans="1:43" x14ac:dyDescent="0.25">
      <c r="A492" t="s">
        <v>5533</v>
      </c>
      <c r="B492" t="s">
        <v>2282</v>
      </c>
      <c r="D492">
        <v>1</v>
      </c>
      <c r="E492">
        <v>1</v>
      </c>
      <c r="F492">
        <v>1</v>
      </c>
      <c r="G492" s="13">
        <v>36819</v>
      </c>
      <c r="H492">
        <v>2.75</v>
      </c>
      <c r="I492" t="s">
        <v>5411</v>
      </c>
      <c r="J492" t="s">
        <v>5411</v>
      </c>
      <c r="K492" s="67">
        <v>2.74950886691343</v>
      </c>
      <c r="L492" s="46"/>
      <c r="M492" s="22"/>
      <c r="N492" s="52">
        <f t="shared" si="73"/>
        <v>4.9113308657000587E-4</v>
      </c>
      <c r="O492" s="52" t="e">
        <f t="shared" si="74"/>
        <v>#VALUE!</v>
      </c>
      <c r="P492" s="52" t="e">
        <f t="shared" si="75"/>
        <v>#VALUE!</v>
      </c>
      <c r="Q492">
        <v>0.83</v>
      </c>
      <c r="R492" t="s">
        <v>5411</v>
      </c>
      <c r="S492" t="s">
        <v>5411</v>
      </c>
      <c r="T492" s="67">
        <v>0.82485266007402902</v>
      </c>
      <c r="U492" s="46"/>
      <c r="V492" s="22"/>
      <c r="W492" s="52">
        <f t="shared" si="76"/>
        <v>5.1473399259709396E-3</v>
      </c>
      <c r="X492" s="52" t="e">
        <f t="shared" si="77"/>
        <v>#VALUE!</v>
      </c>
      <c r="Y492" s="52" t="e">
        <f t="shared" si="71"/>
        <v>#VALUE!</v>
      </c>
      <c r="Z492" t="s">
        <v>5568</v>
      </c>
      <c r="AA492" t="s">
        <v>5411</v>
      </c>
      <c r="AB492" t="s">
        <v>5411</v>
      </c>
      <c r="AC492" s="94" t="s">
        <v>88</v>
      </c>
      <c r="AD492" s="61"/>
      <c r="AE492" s="22"/>
      <c r="AF492">
        <v>0</v>
      </c>
      <c r="AG492" t="s">
        <v>5411</v>
      </c>
      <c r="AH492" t="s">
        <v>5411</v>
      </c>
      <c r="AI492" s="67">
        <v>0</v>
      </c>
      <c r="AJ492" s="46"/>
      <c r="AK492" s="22"/>
      <c r="AL492" s="52">
        <f t="shared" si="78"/>
        <v>0</v>
      </c>
      <c r="AM492" s="52" t="e">
        <f t="shared" si="79"/>
        <v>#VALUE!</v>
      </c>
      <c r="AN492" s="52" t="e">
        <f t="shared" si="72"/>
        <v>#VALUE!</v>
      </c>
      <c r="AO492">
        <v>2.25</v>
      </c>
      <c r="AP492" s="67">
        <v>2.2462089387326669</v>
      </c>
      <c r="AQ492" s="52">
        <f t="shared" si="80"/>
        <v>3.7910612673330846E-3</v>
      </c>
    </row>
    <row r="493" spans="1:43" x14ac:dyDescent="0.25">
      <c r="A493" t="s">
        <v>5533</v>
      </c>
      <c r="B493" t="s">
        <v>2283</v>
      </c>
      <c r="D493">
        <v>1</v>
      </c>
      <c r="E493">
        <v>1</v>
      </c>
      <c r="F493">
        <v>1</v>
      </c>
      <c r="G493" s="13">
        <v>36819</v>
      </c>
      <c r="H493">
        <v>0.12</v>
      </c>
      <c r="I493" t="s">
        <v>5411</v>
      </c>
      <c r="J493" t="s">
        <v>5411</v>
      </c>
      <c r="K493" s="67">
        <v>0.11787677038028324</v>
      </c>
      <c r="L493" s="46"/>
      <c r="M493" s="22"/>
      <c r="N493" s="52">
        <f t="shared" si="73"/>
        <v>2.1232296197167544E-3</v>
      </c>
      <c r="O493" s="52" t="e">
        <f t="shared" si="74"/>
        <v>#VALUE!</v>
      </c>
      <c r="P493" s="52" t="e">
        <f t="shared" si="75"/>
        <v>#VALUE!</v>
      </c>
      <c r="Q493">
        <v>0</v>
      </c>
      <c r="R493" t="s">
        <v>5411</v>
      </c>
      <c r="S493" t="s">
        <v>5411</v>
      </c>
      <c r="T493" s="67">
        <v>0</v>
      </c>
      <c r="U493" s="46"/>
      <c r="V493" s="22"/>
      <c r="W493" s="52">
        <f t="shared" si="76"/>
        <v>0</v>
      </c>
      <c r="X493" s="52" t="e">
        <f t="shared" si="77"/>
        <v>#VALUE!</v>
      </c>
      <c r="Y493" s="52" t="e">
        <f t="shared" si="71"/>
        <v>#VALUE!</v>
      </c>
      <c r="Z493" t="s">
        <v>5568</v>
      </c>
      <c r="AA493" t="s">
        <v>5411</v>
      </c>
      <c r="AB493" t="s">
        <v>5411</v>
      </c>
      <c r="AC493" s="94" t="s">
        <v>88</v>
      </c>
      <c r="AD493" s="61"/>
      <c r="AE493" s="22"/>
      <c r="AF493">
        <v>0</v>
      </c>
      <c r="AG493" t="s">
        <v>5411</v>
      </c>
      <c r="AH493" t="s">
        <v>5411</v>
      </c>
      <c r="AI493" s="67">
        <v>0</v>
      </c>
      <c r="AJ493" s="46"/>
      <c r="AK493" s="22"/>
      <c r="AL493" s="52">
        <f t="shared" si="78"/>
        <v>0</v>
      </c>
      <c r="AM493" s="52" t="e">
        <f t="shared" si="79"/>
        <v>#VALUE!</v>
      </c>
      <c r="AN493" s="52" t="e">
        <f t="shared" si="72"/>
        <v>#VALUE!</v>
      </c>
      <c r="AO493">
        <v>0</v>
      </c>
      <c r="AP493" s="67">
        <v>0</v>
      </c>
      <c r="AQ493" s="52">
        <f t="shared" si="80"/>
        <v>0</v>
      </c>
    </row>
    <row r="494" spans="1:43" x14ac:dyDescent="0.25">
      <c r="A494" t="s">
        <v>5533</v>
      </c>
      <c r="B494" t="s">
        <v>2284</v>
      </c>
      <c r="D494">
        <v>1</v>
      </c>
      <c r="E494">
        <v>1</v>
      </c>
      <c r="F494">
        <v>1</v>
      </c>
      <c r="G494" s="13">
        <v>36819</v>
      </c>
      <c r="H494">
        <v>0.06</v>
      </c>
      <c r="I494" t="s">
        <v>5411</v>
      </c>
      <c r="J494" t="s">
        <v>5411</v>
      </c>
      <c r="K494" s="67">
        <v>6.3069022892879675E-2</v>
      </c>
      <c r="L494" s="46"/>
      <c r="M494" s="22"/>
      <c r="N494" s="52">
        <f t="shared" si="73"/>
        <v>-3.0690228928796776E-3</v>
      </c>
      <c r="O494" s="52" t="e">
        <f t="shared" si="74"/>
        <v>#VALUE!</v>
      </c>
      <c r="P494" s="52" t="e">
        <f t="shared" si="75"/>
        <v>#VALUE!</v>
      </c>
      <c r="Q494">
        <v>0</v>
      </c>
      <c r="R494" t="s">
        <v>5411</v>
      </c>
      <c r="S494" t="s">
        <v>5411</v>
      </c>
      <c r="T494" s="67">
        <v>0</v>
      </c>
      <c r="U494" s="46"/>
      <c r="V494" s="22"/>
      <c r="W494" s="52">
        <f t="shared" si="76"/>
        <v>0</v>
      </c>
      <c r="X494" s="52" t="e">
        <f t="shared" si="77"/>
        <v>#VALUE!</v>
      </c>
      <c r="Y494" s="52" t="e">
        <f t="shared" si="71"/>
        <v>#VALUE!</v>
      </c>
      <c r="Z494" t="s">
        <v>5568</v>
      </c>
      <c r="AA494" t="s">
        <v>5411</v>
      </c>
      <c r="AB494" t="s">
        <v>5411</v>
      </c>
      <c r="AC494" s="94" t="s">
        <v>88</v>
      </c>
      <c r="AD494" s="61"/>
      <c r="AE494" s="22"/>
      <c r="AF494">
        <v>0</v>
      </c>
      <c r="AG494" t="s">
        <v>5411</v>
      </c>
      <c r="AH494" t="s">
        <v>5411</v>
      </c>
      <c r="AI494" s="67">
        <v>0</v>
      </c>
      <c r="AJ494" s="46"/>
      <c r="AK494" s="22"/>
      <c r="AL494" s="52">
        <f t="shared" si="78"/>
        <v>0</v>
      </c>
      <c r="AM494" s="52" t="e">
        <f t="shared" si="79"/>
        <v>#VALUE!</v>
      </c>
      <c r="AN494" s="52" t="e">
        <f t="shared" si="72"/>
        <v>#VALUE!</v>
      </c>
      <c r="AO494">
        <v>0</v>
      </c>
      <c r="AP494" s="67">
        <v>0</v>
      </c>
      <c r="AQ494" s="52">
        <f t="shared" si="80"/>
        <v>0</v>
      </c>
    </row>
    <row r="495" spans="1:43" x14ac:dyDescent="0.25">
      <c r="A495" t="s">
        <v>5533</v>
      </c>
      <c r="B495" t="s">
        <v>2285</v>
      </c>
      <c r="D495">
        <v>1</v>
      </c>
      <c r="E495">
        <v>1</v>
      </c>
      <c r="F495">
        <v>1</v>
      </c>
      <c r="G495" s="13">
        <v>36819</v>
      </c>
      <c r="H495">
        <v>0</v>
      </c>
      <c r="I495" t="s">
        <v>5411</v>
      </c>
      <c r="J495" t="s">
        <v>5411</v>
      </c>
      <c r="K495" s="67">
        <v>0</v>
      </c>
      <c r="L495" s="46"/>
      <c r="M495" s="22"/>
      <c r="N495" s="52">
        <f t="shared" si="73"/>
        <v>0</v>
      </c>
      <c r="O495" s="52" t="e">
        <f t="shared" si="74"/>
        <v>#VALUE!</v>
      </c>
      <c r="P495" s="52" t="e">
        <f t="shared" si="75"/>
        <v>#VALUE!</v>
      </c>
      <c r="Q495">
        <v>0</v>
      </c>
      <c r="R495" t="s">
        <v>5411</v>
      </c>
      <c r="S495" t="s">
        <v>5411</v>
      </c>
      <c r="T495" s="67">
        <v>0</v>
      </c>
      <c r="U495" s="46"/>
      <c r="V495" s="22"/>
      <c r="W495" s="52">
        <f t="shared" si="76"/>
        <v>0</v>
      </c>
      <c r="X495" s="52" t="e">
        <f t="shared" si="77"/>
        <v>#VALUE!</v>
      </c>
      <c r="Y495" s="52" t="e">
        <f t="shared" si="71"/>
        <v>#VALUE!</v>
      </c>
      <c r="Z495" t="s">
        <v>5568</v>
      </c>
      <c r="AA495" t="s">
        <v>5411</v>
      </c>
      <c r="AB495" t="s">
        <v>5411</v>
      </c>
      <c r="AC495" s="94" t="s">
        <v>88</v>
      </c>
      <c r="AD495" s="61"/>
      <c r="AE495" s="22"/>
      <c r="AF495">
        <v>0</v>
      </c>
      <c r="AG495" t="s">
        <v>5411</v>
      </c>
      <c r="AH495" t="s">
        <v>5411</v>
      </c>
      <c r="AI495" s="67">
        <v>0</v>
      </c>
      <c r="AJ495" s="46"/>
      <c r="AK495" s="22"/>
      <c r="AL495" s="52">
        <f t="shared" si="78"/>
        <v>0</v>
      </c>
      <c r="AM495" s="52" t="e">
        <f t="shared" si="79"/>
        <v>#VALUE!</v>
      </c>
      <c r="AN495" s="52" t="e">
        <f t="shared" si="72"/>
        <v>#VALUE!</v>
      </c>
      <c r="AO495">
        <v>0</v>
      </c>
      <c r="AP495" s="67">
        <v>0</v>
      </c>
      <c r="AQ495" s="52">
        <f t="shared" si="80"/>
        <v>0</v>
      </c>
    </row>
    <row r="496" spans="1:43" x14ac:dyDescent="0.25">
      <c r="A496" t="s">
        <v>5533</v>
      </c>
      <c r="B496" t="s">
        <v>2286</v>
      </c>
      <c r="D496">
        <v>1</v>
      </c>
      <c r="E496">
        <v>1</v>
      </c>
      <c r="F496">
        <v>1</v>
      </c>
      <c r="G496" s="13">
        <v>36850</v>
      </c>
      <c r="H496">
        <v>2.67</v>
      </c>
      <c r="I496" t="s">
        <v>5411</v>
      </c>
      <c r="J496" t="s">
        <v>5411</v>
      </c>
      <c r="K496" s="67">
        <v>2.6740277282402345</v>
      </c>
      <c r="L496" s="46"/>
      <c r="M496" s="22"/>
      <c r="N496" s="52">
        <f t="shared" si="73"/>
        <v>-4.0277282402345627E-3</v>
      </c>
      <c r="O496" s="52" t="e">
        <f t="shared" si="74"/>
        <v>#VALUE!</v>
      </c>
      <c r="P496" s="52" t="e">
        <f t="shared" si="75"/>
        <v>#VALUE!</v>
      </c>
      <c r="Q496">
        <v>0.41</v>
      </c>
      <c r="R496" t="s">
        <v>5411</v>
      </c>
      <c r="S496" t="s">
        <v>5411</v>
      </c>
      <c r="T496" s="67">
        <v>0.41248300063280213</v>
      </c>
      <c r="U496" s="46"/>
      <c r="V496" s="22"/>
      <c r="W496" s="52">
        <f t="shared" si="76"/>
        <v>-2.483000632802157E-3</v>
      </c>
      <c r="X496" s="52" t="e">
        <f t="shared" si="77"/>
        <v>#VALUE!</v>
      </c>
      <c r="Y496" s="52" t="e">
        <f t="shared" si="71"/>
        <v>#VALUE!</v>
      </c>
      <c r="Z496" t="s">
        <v>5568</v>
      </c>
      <c r="AA496" t="s">
        <v>5411</v>
      </c>
      <c r="AB496" t="s">
        <v>5411</v>
      </c>
      <c r="AC496" s="94" t="s">
        <v>88</v>
      </c>
      <c r="AD496" s="61"/>
      <c r="AE496" s="22"/>
      <c r="AF496">
        <v>0</v>
      </c>
      <c r="AG496" t="s">
        <v>5411</v>
      </c>
      <c r="AH496" t="s">
        <v>5411</v>
      </c>
      <c r="AI496" s="67">
        <v>0</v>
      </c>
      <c r="AJ496" s="46"/>
      <c r="AK496" s="22"/>
      <c r="AL496" s="52">
        <f t="shared" si="78"/>
        <v>0</v>
      </c>
      <c r="AM496" s="52" t="e">
        <f t="shared" si="79"/>
        <v>#VALUE!</v>
      </c>
      <c r="AN496" s="52" t="e">
        <f t="shared" si="72"/>
        <v>#VALUE!</v>
      </c>
      <c r="AO496">
        <v>1.01</v>
      </c>
      <c r="AP496" s="67">
        <v>1.0098721739630672</v>
      </c>
      <c r="AQ496" s="52">
        <f t="shared" si="80"/>
        <v>1.2782603693284322E-4</v>
      </c>
    </row>
    <row r="497" spans="1:43" x14ac:dyDescent="0.25">
      <c r="A497" t="s">
        <v>5533</v>
      </c>
      <c r="B497" t="s">
        <v>2287</v>
      </c>
      <c r="D497">
        <v>1</v>
      </c>
      <c r="E497">
        <v>1</v>
      </c>
      <c r="F497">
        <v>1</v>
      </c>
      <c r="G497" s="13">
        <v>36819</v>
      </c>
      <c r="H497">
        <v>3.42</v>
      </c>
      <c r="I497" t="s">
        <v>5411</v>
      </c>
      <c r="J497" t="s">
        <v>5411</v>
      </c>
      <c r="K497" s="67">
        <v>3.4149014402711098</v>
      </c>
      <c r="L497" s="46"/>
      <c r="M497" s="22"/>
      <c r="N497" s="52">
        <f t="shared" si="73"/>
        <v>5.0985597288901729E-3</v>
      </c>
      <c r="O497" s="52" t="e">
        <f t="shared" si="74"/>
        <v>#VALUE!</v>
      </c>
      <c r="P497" s="52" t="e">
        <f t="shared" si="75"/>
        <v>#VALUE!</v>
      </c>
      <c r="Q497">
        <v>1.67</v>
      </c>
      <c r="R497" t="s">
        <v>5411</v>
      </c>
      <c r="S497" t="s">
        <v>5411</v>
      </c>
      <c r="T497" s="67">
        <v>1.667387630612821</v>
      </c>
      <c r="U497" s="46"/>
      <c r="V497" s="22"/>
      <c r="W497" s="52">
        <f t="shared" si="76"/>
        <v>2.6123693871789033E-3</v>
      </c>
      <c r="X497" s="52" t="e">
        <f t="shared" si="77"/>
        <v>#VALUE!</v>
      </c>
      <c r="Y497" s="52" t="e">
        <f t="shared" si="71"/>
        <v>#VALUE!</v>
      </c>
      <c r="Z497" t="s">
        <v>5568</v>
      </c>
      <c r="AA497" t="s">
        <v>5411</v>
      </c>
      <c r="AB497" t="s">
        <v>5411</v>
      </c>
      <c r="AC497" s="94" t="s">
        <v>88</v>
      </c>
      <c r="AD497" s="61"/>
      <c r="AE497" s="22"/>
      <c r="AF497">
        <v>1.1299999999999999</v>
      </c>
      <c r="AG497" t="s">
        <v>5411</v>
      </c>
      <c r="AH497" t="s">
        <v>5411</v>
      </c>
      <c r="AI497" s="67">
        <v>1.1255820389720417</v>
      </c>
      <c r="AJ497" s="46"/>
      <c r="AK497" s="22"/>
      <c r="AL497" s="52">
        <f t="shared" si="78"/>
        <v>4.4179610279582171E-3</v>
      </c>
      <c r="AM497" s="52" t="e">
        <f t="shared" si="79"/>
        <v>#VALUE!</v>
      </c>
      <c r="AN497" s="52" t="e">
        <f t="shared" si="72"/>
        <v>#VALUE!</v>
      </c>
      <c r="AO497">
        <v>1.1000000000000001</v>
      </c>
      <c r="AP497" s="67">
        <v>1.0950577802880541</v>
      </c>
      <c r="AQ497" s="52">
        <f t="shared" si="80"/>
        <v>4.9422197119459721E-3</v>
      </c>
    </row>
    <row r="498" spans="1:43" x14ac:dyDescent="0.25">
      <c r="A498" t="s">
        <v>5533</v>
      </c>
      <c r="B498" t="s">
        <v>2288</v>
      </c>
      <c r="D498">
        <v>1</v>
      </c>
      <c r="E498">
        <v>1</v>
      </c>
      <c r="F498">
        <v>1</v>
      </c>
      <c r="G498" s="13">
        <v>36850</v>
      </c>
      <c r="H498">
        <v>2.4900000000000002</v>
      </c>
      <c r="I498" t="s">
        <v>5411</v>
      </c>
      <c r="J498" t="s">
        <v>5411</v>
      </c>
      <c r="K498" s="67">
        <v>2.48550954784328</v>
      </c>
      <c r="L498" s="46"/>
      <c r="M498" s="22"/>
      <c r="N498" s="52">
        <f t="shared" si="73"/>
        <v>4.4904521567201705E-3</v>
      </c>
      <c r="O498" s="52" t="e">
        <f t="shared" si="74"/>
        <v>#VALUE!</v>
      </c>
      <c r="P498" s="52" t="e">
        <f t="shared" si="75"/>
        <v>#VALUE!</v>
      </c>
      <c r="Q498">
        <v>0.4</v>
      </c>
      <c r="R498" t="s">
        <v>5411</v>
      </c>
      <c r="S498" t="s">
        <v>5411</v>
      </c>
      <c r="T498" s="67">
        <v>0.40449013996565897</v>
      </c>
      <c r="U498" s="46"/>
      <c r="V498" s="22"/>
      <c r="W498" s="52">
        <f t="shared" si="76"/>
        <v>-4.4901399656589458E-3</v>
      </c>
      <c r="X498" s="52" t="e">
        <f t="shared" si="77"/>
        <v>#VALUE!</v>
      </c>
      <c r="Y498" s="52" t="e">
        <f t="shared" si="71"/>
        <v>#VALUE!</v>
      </c>
      <c r="Z498" t="s">
        <v>5568</v>
      </c>
      <c r="AA498" t="s">
        <v>5411</v>
      </c>
      <c r="AB498" t="s">
        <v>5411</v>
      </c>
      <c r="AC498" s="94" t="s">
        <v>88</v>
      </c>
      <c r="AD498" s="61"/>
      <c r="AE498" s="22"/>
      <c r="AF498">
        <v>6.54</v>
      </c>
      <c r="AG498" t="s">
        <v>5411</v>
      </c>
      <c r="AH498" t="s">
        <v>5411</v>
      </c>
      <c r="AI498" s="67">
        <v>6.5395623081325764</v>
      </c>
      <c r="AJ498" s="46"/>
      <c r="AK498" s="22"/>
      <c r="AL498" s="52">
        <f t="shared" si="78"/>
        <v>4.3769186742359523E-4</v>
      </c>
      <c r="AM498" s="52" t="e">
        <f t="shared" si="79"/>
        <v>#VALUE!</v>
      </c>
      <c r="AN498" s="52" t="e">
        <f t="shared" si="72"/>
        <v>#VALUE!</v>
      </c>
      <c r="AO498">
        <v>0.56999999999999995</v>
      </c>
      <c r="AP498" s="67">
        <v>0.56555408710130595</v>
      </c>
      <c r="AQ498" s="52">
        <f t="shared" si="80"/>
        <v>4.4459128986940044E-3</v>
      </c>
    </row>
    <row r="499" spans="1:43" x14ac:dyDescent="0.25">
      <c r="A499" t="s">
        <v>5533</v>
      </c>
      <c r="B499" t="s">
        <v>2289</v>
      </c>
      <c r="D499">
        <v>1</v>
      </c>
      <c r="E499">
        <v>1</v>
      </c>
      <c r="F499">
        <v>1</v>
      </c>
      <c r="G499" s="13">
        <v>36819</v>
      </c>
      <c r="H499">
        <v>0.56000000000000005</v>
      </c>
      <c r="I499" t="s">
        <v>5411</v>
      </c>
      <c r="J499" t="s">
        <v>5411</v>
      </c>
      <c r="K499" s="67">
        <v>0.56313942628418945</v>
      </c>
      <c r="L499" s="46"/>
      <c r="M499" s="22"/>
      <c r="N499" s="52">
        <f t="shared" si="73"/>
        <v>-3.139426284189395E-3</v>
      </c>
      <c r="O499" s="52" t="e">
        <f t="shared" si="74"/>
        <v>#VALUE!</v>
      </c>
      <c r="P499" s="52" t="e">
        <f t="shared" si="75"/>
        <v>#VALUE!</v>
      </c>
      <c r="Q499">
        <v>0.28999999999999998</v>
      </c>
      <c r="R499" t="s">
        <v>5411</v>
      </c>
      <c r="S499" t="s">
        <v>5411</v>
      </c>
      <c r="T499" s="67">
        <v>0.29136344229486322</v>
      </c>
      <c r="U499" s="46"/>
      <c r="V499" s="22"/>
      <c r="W499" s="52">
        <f t="shared" si="76"/>
        <v>-1.3634422948632374E-3</v>
      </c>
      <c r="X499" s="52" t="e">
        <f t="shared" si="77"/>
        <v>#VALUE!</v>
      </c>
      <c r="Y499" s="52" t="e">
        <f t="shared" si="71"/>
        <v>#VALUE!</v>
      </c>
      <c r="Z499" t="s">
        <v>5568</v>
      </c>
      <c r="AA499" t="s">
        <v>5411</v>
      </c>
      <c r="AB499" t="s">
        <v>5411</v>
      </c>
      <c r="AC499" s="94" t="s">
        <v>88</v>
      </c>
      <c r="AD499" s="61"/>
      <c r="AE499" s="22"/>
      <c r="AF499">
        <v>0</v>
      </c>
      <c r="AG499" t="s">
        <v>5411</v>
      </c>
      <c r="AH499" t="s">
        <v>5411</v>
      </c>
      <c r="AI499" s="67">
        <v>0</v>
      </c>
      <c r="AJ499" s="46"/>
      <c r="AK499" s="22"/>
      <c r="AL499" s="52">
        <f t="shared" si="78"/>
        <v>0</v>
      </c>
      <c r="AM499" s="52" t="e">
        <f t="shared" si="79"/>
        <v>#VALUE!</v>
      </c>
      <c r="AN499" s="52" t="e">
        <f t="shared" si="72"/>
        <v>#VALUE!</v>
      </c>
      <c r="AO499">
        <v>2.34</v>
      </c>
      <c r="AP499" s="67">
        <v>2.33580440293529</v>
      </c>
      <c r="AQ499" s="52">
        <f t="shared" si="80"/>
        <v>4.1955970647098439E-3</v>
      </c>
    </row>
    <row r="500" spans="1:43" x14ac:dyDescent="0.25">
      <c r="A500" t="s">
        <v>5533</v>
      </c>
      <c r="B500" t="s">
        <v>2290</v>
      </c>
      <c r="D500">
        <v>1</v>
      </c>
      <c r="E500">
        <v>1</v>
      </c>
      <c r="F500">
        <v>1</v>
      </c>
      <c r="G500" s="13">
        <v>36850</v>
      </c>
      <c r="H500">
        <v>0.75</v>
      </c>
      <c r="I500" t="s">
        <v>5411</v>
      </c>
      <c r="J500" t="s">
        <v>5411</v>
      </c>
      <c r="K500" s="67">
        <v>0.74542040475693716</v>
      </c>
      <c r="L500" s="46"/>
      <c r="M500" s="22"/>
      <c r="N500" s="52">
        <f t="shared" si="73"/>
        <v>4.5795952430628395E-3</v>
      </c>
      <c r="O500" s="52" t="e">
        <f t="shared" si="74"/>
        <v>#VALUE!</v>
      </c>
      <c r="P500" s="52" t="e">
        <f t="shared" si="75"/>
        <v>#VALUE!</v>
      </c>
      <c r="Q500">
        <v>0.38</v>
      </c>
      <c r="R500" t="s">
        <v>5411</v>
      </c>
      <c r="S500" t="s">
        <v>5411</v>
      </c>
      <c r="T500" s="67">
        <v>0.37909952013352805</v>
      </c>
      <c r="U500" s="46"/>
      <c r="V500" s="22"/>
      <c r="W500" s="52">
        <f t="shared" si="76"/>
        <v>9.0047986647195932E-4</v>
      </c>
      <c r="X500" s="52" t="e">
        <f t="shared" si="77"/>
        <v>#VALUE!</v>
      </c>
      <c r="Y500" s="52" t="e">
        <f t="shared" si="71"/>
        <v>#VALUE!</v>
      </c>
      <c r="Z500" t="s">
        <v>5568</v>
      </c>
      <c r="AA500" t="s">
        <v>5411</v>
      </c>
      <c r="AB500" t="s">
        <v>5411</v>
      </c>
      <c r="AC500" s="94" t="s">
        <v>88</v>
      </c>
      <c r="AD500" s="61"/>
      <c r="AE500" s="22"/>
      <c r="AF500">
        <v>0</v>
      </c>
      <c r="AG500" t="s">
        <v>5411</v>
      </c>
      <c r="AH500" t="s">
        <v>5411</v>
      </c>
      <c r="AI500" s="67">
        <v>0</v>
      </c>
      <c r="AJ500" s="46"/>
      <c r="AK500" s="22"/>
      <c r="AL500" s="52">
        <f t="shared" si="78"/>
        <v>0</v>
      </c>
      <c r="AM500" s="52" t="e">
        <f t="shared" si="79"/>
        <v>#VALUE!</v>
      </c>
      <c r="AN500" s="52" t="e">
        <f t="shared" si="72"/>
        <v>#VALUE!</v>
      </c>
      <c r="AO500">
        <v>1.01</v>
      </c>
      <c r="AP500" s="67">
        <v>1.009512205299395</v>
      </c>
      <c r="AQ500" s="52">
        <f t="shared" si="80"/>
        <v>4.8779470060500429E-4</v>
      </c>
    </row>
    <row r="501" spans="1:43" x14ac:dyDescent="0.25">
      <c r="A501" t="s">
        <v>5533</v>
      </c>
      <c r="B501" t="s">
        <v>2291</v>
      </c>
      <c r="D501">
        <v>1</v>
      </c>
      <c r="E501">
        <v>1</v>
      </c>
      <c r="F501">
        <v>1</v>
      </c>
      <c r="G501" s="13">
        <v>36850</v>
      </c>
      <c r="H501">
        <v>0.68</v>
      </c>
      <c r="I501" t="s">
        <v>5411</v>
      </c>
      <c r="J501" t="s">
        <v>5411</v>
      </c>
      <c r="K501" s="67">
        <v>0.6820527654164017</v>
      </c>
      <c r="L501" s="46"/>
      <c r="M501" s="22"/>
      <c r="N501" s="52">
        <f t="shared" si="73"/>
        <v>-2.0527654164016473E-3</v>
      </c>
      <c r="O501" s="52" t="e">
        <f t="shared" si="74"/>
        <v>#VALUE!</v>
      </c>
      <c r="P501" s="52" t="e">
        <f t="shared" si="75"/>
        <v>#VALUE!</v>
      </c>
      <c r="Q501">
        <v>2.63</v>
      </c>
      <c r="R501" t="s">
        <v>5411</v>
      </c>
      <c r="S501" t="s">
        <v>5411</v>
      </c>
      <c r="T501" s="67">
        <v>2.6295310870947235</v>
      </c>
      <c r="U501" s="46"/>
      <c r="V501" s="22"/>
      <c r="W501" s="52">
        <f t="shared" si="76"/>
        <v>4.689129052763974E-4</v>
      </c>
      <c r="X501" s="52" t="e">
        <f t="shared" si="77"/>
        <v>#VALUE!</v>
      </c>
      <c r="Y501" s="52" t="e">
        <f t="shared" si="71"/>
        <v>#VALUE!</v>
      </c>
      <c r="Z501" t="s">
        <v>5568</v>
      </c>
      <c r="AA501" t="s">
        <v>5411</v>
      </c>
      <c r="AB501" t="s">
        <v>5411</v>
      </c>
      <c r="AC501" s="94" t="s">
        <v>88</v>
      </c>
      <c r="AD501" s="61"/>
      <c r="AE501" s="22"/>
      <c r="AF501">
        <v>0</v>
      </c>
      <c r="AG501" t="s">
        <v>5411</v>
      </c>
      <c r="AH501" t="s">
        <v>5411</v>
      </c>
      <c r="AI501" s="67">
        <v>0</v>
      </c>
      <c r="AJ501" s="46"/>
      <c r="AK501" s="22"/>
      <c r="AL501" s="52">
        <f t="shared" si="78"/>
        <v>0</v>
      </c>
      <c r="AM501" s="52" t="e">
        <f t="shared" si="79"/>
        <v>#VALUE!</v>
      </c>
      <c r="AN501" s="52" t="e">
        <f t="shared" si="72"/>
        <v>#VALUE!</v>
      </c>
      <c r="AO501">
        <v>0.1</v>
      </c>
      <c r="AP501" s="67">
        <v>9.8679974570883663E-2</v>
      </c>
      <c r="AQ501" s="52">
        <f t="shared" si="80"/>
        <v>1.3200254291163421E-3</v>
      </c>
    </row>
    <row r="502" spans="1:43" x14ac:dyDescent="0.25">
      <c r="A502" t="s">
        <v>5533</v>
      </c>
      <c r="B502" t="s">
        <v>2292</v>
      </c>
      <c r="D502">
        <v>1</v>
      </c>
      <c r="E502">
        <v>1</v>
      </c>
      <c r="F502">
        <v>1</v>
      </c>
      <c r="G502" s="13">
        <v>36850</v>
      </c>
      <c r="H502">
        <v>7.0000000000000007E-2</v>
      </c>
      <c r="I502" t="s">
        <v>5411</v>
      </c>
      <c r="J502" t="s">
        <v>5411</v>
      </c>
      <c r="K502" s="67">
        <v>6.6138646545626026E-2</v>
      </c>
      <c r="L502" s="46"/>
      <c r="M502" s="22"/>
      <c r="N502" s="52">
        <f t="shared" si="73"/>
        <v>3.8613534543739808E-3</v>
      </c>
      <c r="O502" s="52" t="e">
        <f t="shared" si="74"/>
        <v>#VALUE!</v>
      </c>
      <c r="P502" s="52" t="e">
        <f t="shared" si="75"/>
        <v>#VALUE!</v>
      </c>
      <c r="Q502">
        <v>0</v>
      </c>
      <c r="R502" t="s">
        <v>5411</v>
      </c>
      <c r="S502" t="s">
        <v>5411</v>
      </c>
      <c r="T502" s="67">
        <v>0</v>
      </c>
      <c r="U502" s="46"/>
      <c r="V502" s="22"/>
      <c r="W502" s="52">
        <f t="shared" si="76"/>
        <v>0</v>
      </c>
      <c r="X502" s="52" t="e">
        <f t="shared" si="77"/>
        <v>#VALUE!</v>
      </c>
      <c r="Y502" s="52" t="e">
        <f t="shared" si="71"/>
        <v>#VALUE!</v>
      </c>
      <c r="Z502" t="s">
        <v>5568</v>
      </c>
      <c r="AA502" t="s">
        <v>5411</v>
      </c>
      <c r="AB502" t="s">
        <v>5411</v>
      </c>
      <c r="AC502" s="94" t="s">
        <v>88</v>
      </c>
      <c r="AD502" s="61"/>
      <c r="AE502" s="22"/>
      <c r="AF502">
        <v>8.44</v>
      </c>
      <c r="AG502" t="s">
        <v>5411</v>
      </c>
      <c r="AH502" t="s">
        <v>5411</v>
      </c>
      <c r="AI502" s="67">
        <v>8.4381889884461199</v>
      </c>
      <c r="AJ502" s="46"/>
      <c r="AK502" s="22"/>
      <c r="AL502" s="52">
        <f t="shared" si="78"/>
        <v>1.8110115538796379E-3</v>
      </c>
      <c r="AM502" s="52" t="e">
        <f t="shared" si="79"/>
        <v>#VALUE!</v>
      </c>
      <c r="AN502" s="52" t="e">
        <f t="shared" si="72"/>
        <v>#VALUE!</v>
      </c>
      <c r="AO502">
        <v>0.14000000000000001</v>
      </c>
      <c r="AP502" s="67">
        <v>0.1433004008488564</v>
      </c>
      <c r="AQ502" s="52">
        <f t="shared" si="80"/>
        <v>-3.300400848856383E-3</v>
      </c>
    </row>
    <row r="503" spans="1:43" x14ac:dyDescent="0.25">
      <c r="A503" t="s">
        <v>5533</v>
      </c>
      <c r="B503" t="s">
        <v>2293</v>
      </c>
      <c r="D503">
        <v>1</v>
      </c>
      <c r="E503">
        <v>1</v>
      </c>
      <c r="F503">
        <v>1</v>
      </c>
      <c r="G503" s="13">
        <v>36850</v>
      </c>
      <c r="H503">
        <v>0</v>
      </c>
      <c r="I503" t="s">
        <v>5411</v>
      </c>
      <c r="J503" t="s">
        <v>5411</v>
      </c>
      <c r="K503" s="67">
        <v>0</v>
      </c>
      <c r="L503" s="46"/>
      <c r="M503" s="22"/>
      <c r="N503" s="52">
        <f t="shared" si="73"/>
        <v>0</v>
      </c>
      <c r="O503" s="52" t="e">
        <f t="shared" si="74"/>
        <v>#VALUE!</v>
      </c>
      <c r="P503" s="52" t="e">
        <f t="shared" si="75"/>
        <v>#VALUE!</v>
      </c>
      <c r="Q503">
        <v>0</v>
      </c>
      <c r="R503" t="s">
        <v>5411</v>
      </c>
      <c r="S503" t="s">
        <v>5411</v>
      </c>
      <c r="T503" s="67">
        <v>0</v>
      </c>
      <c r="U503" s="46"/>
      <c r="V503" s="22"/>
      <c r="W503" s="52">
        <f t="shared" si="76"/>
        <v>0</v>
      </c>
      <c r="X503" s="52" t="e">
        <f t="shared" si="77"/>
        <v>#VALUE!</v>
      </c>
      <c r="Y503" s="52" t="e">
        <f t="shared" si="71"/>
        <v>#VALUE!</v>
      </c>
      <c r="Z503" t="s">
        <v>5568</v>
      </c>
      <c r="AA503" t="s">
        <v>5411</v>
      </c>
      <c r="AB503" t="s">
        <v>5411</v>
      </c>
      <c r="AC503" s="94" t="s">
        <v>88</v>
      </c>
      <c r="AD503" s="61"/>
      <c r="AE503" s="22"/>
      <c r="AF503">
        <v>0</v>
      </c>
      <c r="AG503" t="s">
        <v>5411</v>
      </c>
      <c r="AH503" t="s">
        <v>5411</v>
      </c>
      <c r="AI503" s="67">
        <v>0</v>
      </c>
      <c r="AJ503" s="46"/>
      <c r="AK503" s="22"/>
      <c r="AL503" s="52">
        <f t="shared" si="78"/>
        <v>0</v>
      </c>
      <c r="AM503" s="52" t="e">
        <f t="shared" si="79"/>
        <v>#VALUE!</v>
      </c>
      <c r="AN503" s="52" t="e">
        <f t="shared" si="72"/>
        <v>#VALUE!</v>
      </c>
      <c r="AO503">
        <v>0</v>
      </c>
      <c r="AP503" s="67">
        <v>0</v>
      </c>
      <c r="AQ503" s="52">
        <f t="shared" si="80"/>
        <v>0</v>
      </c>
    </row>
    <row r="504" spans="1:43" x14ac:dyDescent="0.25">
      <c r="A504" t="s">
        <v>5533</v>
      </c>
      <c r="B504" t="s">
        <v>2294</v>
      </c>
      <c r="D504">
        <v>1</v>
      </c>
      <c r="E504">
        <v>1</v>
      </c>
      <c r="F504">
        <v>1</v>
      </c>
      <c r="G504" s="13">
        <v>36850</v>
      </c>
      <c r="H504">
        <v>0.19</v>
      </c>
      <c r="I504" t="s">
        <v>5411</v>
      </c>
      <c r="J504" t="s">
        <v>5411</v>
      </c>
      <c r="K504" s="67">
        <v>0.18967631611090752</v>
      </c>
      <c r="L504" s="46"/>
      <c r="M504" s="22"/>
      <c r="N504" s="52">
        <f t="shared" si="73"/>
        <v>3.2368388909248536E-4</v>
      </c>
      <c r="O504" s="52" t="e">
        <f t="shared" si="74"/>
        <v>#VALUE!</v>
      </c>
      <c r="P504" s="52" t="e">
        <f t="shared" si="75"/>
        <v>#VALUE!</v>
      </c>
      <c r="Q504">
        <v>0</v>
      </c>
      <c r="R504" t="s">
        <v>5411</v>
      </c>
      <c r="S504" t="s">
        <v>5411</v>
      </c>
      <c r="T504" s="67">
        <v>0</v>
      </c>
      <c r="U504" s="46"/>
      <c r="V504" s="22"/>
      <c r="W504" s="52">
        <f t="shared" si="76"/>
        <v>0</v>
      </c>
      <c r="X504" s="52" t="e">
        <f t="shared" si="77"/>
        <v>#VALUE!</v>
      </c>
      <c r="Y504" s="52" t="e">
        <f t="shared" si="71"/>
        <v>#VALUE!</v>
      </c>
      <c r="Z504" t="s">
        <v>5568</v>
      </c>
      <c r="AA504" t="s">
        <v>5411</v>
      </c>
      <c r="AB504" t="s">
        <v>5411</v>
      </c>
      <c r="AC504" s="94" t="s">
        <v>88</v>
      </c>
      <c r="AD504" s="61"/>
      <c r="AE504" s="22"/>
      <c r="AF504">
        <v>0</v>
      </c>
      <c r="AG504" t="s">
        <v>5411</v>
      </c>
      <c r="AH504" t="s">
        <v>5411</v>
      </c>
      <c r="AI504" s="67">
        <v>0</v>
      </c>
      <c r="AJ504" s="46"/>
      <c r="AK504" s="22"/>
      <c r="AL504" s="52">
        <f t="shared" si="78"/>
        <v>0</v>
      </c>
      <c r="AM504" s="52" t="e">
        <f t="shared" si="79"/>
        <v>#VALUE!</v>
      </c>
      <c r="AN504" s="52" t="e">
        <f t="shared" si="72"/>
        <v>#VALUE!</v>
      </c>
      <c r="AO504">
        <v>0</v>
      </c>
      <c r="AP504" s="67">
        <v>0</v>
      </c>
      <c r="AQ504" s="52">
        <f t="shared" si="80"/>
        <v>0</v>
      </c>
    </row>
    <row r="505" spans="1:43" x14ac:dyDescent="0.25">
      <c r="A505" t="s">
        <v>5533</v>
      </c>
      <c r="B505" t="s">
        <v>1672</v>
      </c>
      <c r="D505">
        <v>1</v>
      </c>
      <c r="E505">
        <v>1</v>
      </c>
      <c r="F505">
        <v>1</v>
      </c>
      <c r="G505" s="13">
        <v>37020</v>
      </c>
      <c r="H505">
        <v>1.4</v>
      </c>
      <c r="I505" t="s">
        <v>5411</v>
      </c>
      <c r="J505" t="s">
        <v>5411</v>
      </c>
      <c r="K505" s="67">
        <v>1.3976598218571654</v>
      </c>
      <c r="L505" s="46"/>
      <c r="M505" s="22"/>
      <c r="N505" s="52">
        <f t="shared" si="73"/>
        <v>2.3401781428344925E-3</v>
      </c>
      <c r="O505" s="52" t="e">
        <f t="shared" si="74"/>
        <v>#VALUE!</v>
      </c>
      <c r="P505" s="52" t="e">
        <f t="shared" si="75"/>
        <v>#VALUE!</v>
      </c>
      <c r="Q505">
        <v>0.76</v>
      </c>
      <c r="R505" t="s">
        <v>5411</v>
      </c>
      <c r="S505" t="s">
        <v>5411</v>
      </c>
      <c r="T505" s="67">
        <v>0.76356712357992418</v>
      </c>
      <c r="U505" s="46"/>
      <c r="V505" s="22"/>
      <c r="W505" s="52">
        <f t="shared" si="76"/>
        <v>-3.5671235799241696E-3</v>
      </c>
      <c r="X505" s="52" t="e">
        <f t="shared" si="77"/>
        <v>#VALUE!</v>
      </c>
      <c r="Y505" s="52" t="e">
        <f t="shared" si="71"/>
        <v>#VALUE!</v>
      </c>
      <c r="Z505" t="s">
        <v>5568</v>
      </c>
      <c r="AA505" t="s">
        <v>5411</v>
      </c>
      <c r="AB505" t="s">
        <v>5411</v>
      </c>
      <c r="AC505" s="94" t="s">
        <v>88</v>
      </c>
      <c r="AD505" s="61"/>
      <c r="AE505" s="22"/>
      <c r="AF505">
        <v>0</v>
      </c>
      <c r="AG505" t="s">
        <v>5411</v>
      </c>
      <c r="AH505" t="s">
        <v>5411</v>
      </c>
      <c r="AI505" s="67">
        <v>0</v>
      </c>
      <c r="AJ505" s="46"/>
      <c r="AK505" s="22"/>
      <c r="AL505" s="52">
        <f t="shared" si="78"/>
        <v>0</v>
      </c>
      <c r="AM505" s="52" t="e">
        <f t="shared" si="79"/>
        <v>#VALUE!</v>
      </c>
      <c r="AN505" s="52" t="e">
        <f t="shared" si="72"/>
        <v>#VALUE!</v>
      </c>
      <c r="AO505">
        <v>0.42</v>
      </c>
      <c r="AP505" s="67">
        <v>0.42162184649847984</v>
      </c>
      <c r="AQ505" s="52">
        <f t="shared" si="80"/>
        <v>-1.6218464984798509E-3</v>
      </c>
    </row>
    <row r="506" spans="1:43" x14ac:dyDescent="0.25">
      <c r="A506" t="s">
        <v>5533</v>
      </c>
      <c r="B506" t="s">
        <v>1673</v>
      </c>
      <c r="D506">
        <v>1</v>
      </c>
      <c r="E506">
        <v>1</v>
      </c>
      <c r="F506">
        <v>1</v>
      </c>
      <c r="G506" s="13">
        <v>37020</v>
      </c>
      <c r="H506">
        <v>2.52</v>
      </c>
      <c r="I506" t="s">
        <v>5411</v>
      </c>
      <c r="J506" t="s">
        <v>5411</v>
      </c>
      <c r="K506" s="67">
        <v>2.5164052245938198</v>
      </c>
      <c r="L506" s="46"/>
      <c r="M506" s="22"/>
      <c r="N506" s="52">
        <f t="shared" si="73"/>
        <v>3.5947754061802506E-3</v>
      </c>
      <c r="O506" s="52" t="e">
        <f t="shared" si="74"/>
        <v>#VALUE!</v>
      </c>
      <c r="P506" s="52" t="e">
        <f t="shared" si="75"/>
        <v>#VALUE!</v>
      </c>
      <c r="Q506">
        <v>1.94</v>
      </c>
      <c r="R506" t="s">
        <v>5411</v>
      </c>
      <c r="S506" t="s">
        <v>5411</v>
      </c>
      <c r="T506" s="67">
        <v>1.9385919082510354</v>
      </c>
      <c r="U506" s="46"/>
      <c r="V506" s="22"/>
      <c r="W506" s="52">
        <f t="shared" si="76"/>
        <v>1.4080917489645017E-3</v>
      </c>
      <c r="X506" s="52" t="e">
        <f t="shared" si="77"/>
        <v>#VALUE!</v>
      </c>
      <c r="Y506" s="52" t="e">
        <f t="shared" si="71"/>
        <v>#VALUE!</v>
      </c>
      <c r="Z506" t="s">
        <v>5568</v>
      </c>
      <c r="AA506" t="s">
        <v>5411</v>
      </c>
      <c r="AB506" t="s">
        <v>5411</v>
      </c>
      <c r="AC506" s="94" t="s">
        <v>88</v>
      </c>
      <c r="AD506" s="61"/>
      <c r="AE506" s="22"/>
      <c r="AF506">
        <v>0</v>
      </c>
      <c r="AG506" t="s">
        <v>5411</v>
      </c>
      <c r="AH506" t="s">
        <v>5411</v>
      </c>
      <c r="AI506" s="67">
        <v>0</v>
      </c>
      <c r="AJ506" s="46"/>
      <c r="AK506" s="22"/>
      <c r="AL506" s="52">
        <f t="shared" si="78"/>
        <v>0</v>
      </c>
      <c r="AM506" s="52" t="e">
        <f t="shared" si="79"/>
        <v>#VALUE!</v>
      </c>
      <c r="AN506" s="52" t="e">
        <f t="shared" si="72"/>
        <v>#VALUE!</v>
      </c>
      <c r="AO506">
        <v>0.75</v>
      </c>
      <c r="AP506" s="67">
        <v>0.74720484230646711</v>
      </c>
      <c r="AQ506" s="52">
        <f t="shared" si="80"/>
        <v>2.7951576935328903E-3</v>
      </c>
    </row>
    <row r="507" spans="1:43" x14ac:dyDescent="0.25">
      <c r="A507" t="s">
        <v>5533</v>
      </c>
      <c r="B507" t="s">
        <v>1674</v>
      </c>
      <c r="D507">
        <v>1</v>
      </c>
      <c r="E507">
        <v>1</v>
      </c>
      <c r="F507">
        <v>1</v>
      </c>
      <c r="G507" s="13">
        <v>37020</v>
      </c>
      <c r="H507">
        <v>0.72</v>
      </c>
      <c r="I507" t="s">
        <v>5411</v>
      </c>
      <c r="J507" t="s">
        <v>5411</v>
      </c>
      <c r="K507" s="67">
        <v>0.72436105188344002</v>
      </c>
      <c r="L507" s="46"/>
      <c r="M507" s="22"/>
      <c r="N507" s="52">
        <f t="shared" si="73"/>
        <v>-4.361051883440048E-3</v>
      </c>
      <c r="O507" s="52" t="e">
        <f t="shared" si="74"/>
        <v>#VALUE!</v>
      </c>
      <c r="P507" s="52" t="e">
        <f t="shared" si="75"/>
        <v>#VALUE!</v>
      </c>
      <c r="Q507">
        <v>0.57999999999999996</v>
      </c>
      <c r="R507" t="s">
        <v>5411</v>
      </c>
      <c r="S507" t="s">
        <v>5411</v>
      </c>
      <c r="T507" s="67">
        <v>0.58024733475479751</v>
      </c>
      <c r="U507" s="46"/>
      <c r="V507" s="22"/>
      <c r="W507" s="52">
        <f t="shared" si="76"/>
        <v>-2.4733475479754574E-4</v>
      </c>
      <c r="X507" s="52" t="e">
        <f t="shared" si="77"/>
        <v>#VALUE!</v>
      </c>
      <c r="Y507" s="52" t="e">
        <f t="shared" si="71"/>
        <v>#VALUE!</v>
      </c>
      <c r="Z507" t="s">
        <v>5568</v>
      </c>
      <c r="AA507" t="s">
        <v>5411</v>
      </c>
      <c r="AB507" t="s">
        <v>5411</v>
      </c>
      <c r="AC507" s="94" t="s">
        <v>88</v>
      </c>
      <c r="AD507" s="61"/>
      <c r="AE507" s="22"/>
      <c r="AF507">
        <v>3.87</v>
      </c>
      <c r="AG507" t="s">
        <v>5411</v>
      </c>
      <c r="AH507" t="s">
        <v>5411</v>
      </c>
      <c r="AI507" s="67">
        <v>3.8702117981520967</v>
      </c>
      <c r="AJ507" s="46"/>
      <c r="AK507" s="22"/>
      <c r="AL507" s="52">
        <f t="shared" si="78"/>
        <v>-2.1179815209659836E-4</v>
      </c>
      <c r="AM507" s="52" t="e">
        <f t="shared" si="79"/>
        <v>#VALUE!</v>
      </c>
      <c r="AN507" s="52" t="e">
        <f t="shared" si="72"/>
        <v>#VALUE!</v>
      </c>
      <c r="AO507">
        <v>0.75</v>
      </c>
      <c r="AP507" s="67">
        <v>0.75280454868514579</v>
      </c>
      <c r="AQ507" s="52">
        <f t="shared" si="80"/>
        <v>-2.8045486851457913E-3</v>
      </c>
    </row>
    <row r="508" spans="1:43" x14ac:dyDescent="0.25">
      <c r="A508" t="s">
        <v>5533</v>
      </c>
      <c r="B508" t="s">
        <v>1675</v>
      </c>
      <c r="D508">
        <v>1</v>
      </c>
      <c r="E508">
        <v>1</v>
      </c>
      <c r="F508">
        <v>1</v>
      </c>
      <c r="G508" s="13">
        <v>37020</v>
      </c>
      <c r="H508">
        <v>1.57</v>
      </c>
      <c r="I508" t="s">
        <v>5411</v>
      </c>
      <c r="J508" t="s">
        <v>5411</v>
      </c>
      <c r="K508" s="67">
        <v>1.5666047874938935</v>
      </c>
      <c r="L508" s="46"/>
      <c r="M508" s="22"/>
      <c r="N508" s="52">
        <f t="shared" si="73"/>
        <v>3.3952125061065264E-3</v>
      </c>
      <c r="O508" s="52" t="e">
        <f t="shared" si="74"/>
        <v>#VALUE!</v>
      </c>
      <c r="P508" s="52" t="e">
        <f t="shared" si="75"/>
        <v>#VALUE!</v>
      </c>
      <c r="Q508">
        <v>2.58</v>
      </c>
      <c r="R508" t="s">
        <v>5411</v>
      </c>
      <c r="S508" t="s">
        <v>5411</v>
      </c>
      <c r="T508" s="67">
        <v>2.5784899310644307</v>
      </c>
      <c r="U508" s="46"/>
      <c r="V508" s="22"/>
      <c r="W508" s="52">
        <f t="shared" si="76"/>
        <v>1.5100689355693753E-3</v>
      </c>
      <c r="X508" s="52" t="e">
        <f t="shared" si="77"/>
        <v>#VALUE!</v>
      </c>
      <c r="Y508" s="52" t="e">
        <f t="shared" si="71"/>
        <v>#VALUE!</v>
      </c>
      <c r="Z508" t="s">
        <v>5568</v>
      </c>
      <c r="AA508" t="s">
        <v>5411</v>
      </c>
      <c r="AB508" t="s">
        <v>5411</v>
      </c>
      <c r="AC508" s="94" t="s">
        <v>88</v>
      </c>
      <c r="AD508" s="61"/>
      <c r="AE508" s="22"/>
      <c r="AF508">
        <v>3.2</v>
      </c>
      <c r="AG508" t="s">
        <v>5411</v>
      </c>
      <c r="AH508" t="s">
        <v>5411</v>
      </c>
      <c r="AI508" s="67">
        <v>3.2039841502469741</v>
      </c>
      <c r="AJ508" s="46"/>
      <c r="AK508" s="22"/>
      <c r="AL508" s="52">
        <f t="shared" si="78"/>
        <v>-3.9841502469739609E-3</v>
      </c>
      <c r="AM508" s="52" t="e">
        <f t="shared" si="79"/>
        <v>#VALUE!</v>
      </c>
      <c r="AN508" s="52" t="e">
        <f t="shared" si="72"/>
        <v>#VALUE!</v>
      </c>
      <c r="AO508">
        <v>0.85</v>
      </c>
      <c r="AP508" s="67">
        <v>0.85312055582695556</v>
      </c>
      <c r="AQ508" s="52">
        <f t="shared" si="80"/>
        <v>-3.1205558269555844E-3</v>
      </c>
    </row>
    <row r="509" spans="1:43" x14ac:dyDescent="0.25">
      <c r="A509" t="s">
        <v>5533</v>
      </c>
      <c r="B509" t="s">
        <v>1676</v>
      </c>
      <c r="D509">
        <v>1</v>
      </c>
      <c r="E509">
        <v>1</v>
      </c>
      <c r="F509">
        <v>1</v>
      </c>
      <c r="G509" s="13">
        <v>37020</v>
      </c>
      <c r="H509">
        <v>1.92</v>
      </c>
      <c r="I509" t="s">
        <v>5411</v>
      </c>
      <c r="J509" t="s">
        <v>5411</v>
      </c>
      <c r="K509" s="67">
        <v>1.9199596237184231</v>
      </c>
      <c r="L509" s="46"/>
      <c r="M509" s="22"/>
      <c r="N509" s="52">
        <f t="shared" si="73"/>
        <v>4.0376281576826045E-5</v>
      </c>
      <c r="O509" s="52" t="e">
        <f t="shared" si="74"/>
        <v>#VALUE!</v>
      </c>
      <c r="P509" s="52" t="e">
        <f t="shared" si="75"/>
        <v>#VALUE!</v>
      </c>
      <c r="Q509">
        <v>1.8</v>
      </c>
      <c r="R509" t="s">
        <v>5411</v>
      </c>
      <c r="S509" t="s">
        <v>5411</v>
      </c>
      <c r="T509" s="67">
        <v>1.7983901278934573</v>
      </c>
      <c r="U509" s="46"/>
      <c r="V509" s="22"/>
      <c r="W509" s="52">
        <f t="shared" si="76"/>
        <v>1.6098721065427313E-3</v>
      </c>
      <c r="X509" s="52" t="e">
        <f t="shared" si="77"/>
        <v>#VALUE!</v>
      </c>
      <c r="Y509" s="52" t="e">
        <f t="shared" si="71"/>
        <v>#VALUE!</v>
      </c>
      <c r="Z509" t="s">
        <v>5568</v>
      </c>
      <c r="AA509" t="s">
        <v>5411</v>
      </c>
      <c r="AB509" t="s">
        <v>5411</v>
      </c>
      <c r="AC509" s="94" t="s">
        <v>88</v>
      </c>
      <c r="AD509" s="61"/>
      <c r="AE509" s="22"/>
      <c r="AF509">
        <v>0</v>
      </c>
      <c r="AG509" t="s">
        <v>5411</v>
      </c>
      <c r="AH509" t="s">
        <v>5411</v>
      </c>
      <c r="AI509" s="67">
        <v>0</v>
      </c>
      <c r="AJ509" s="46"/>
      <c r="AK509" s="22"/>
      <c r="AL509" s="52">
        <f t="shared" si="78"/>
        <v>0</v>
      </c>
      <c r="AM509" s="52" t="e">
        <f t="shared" si="79"/>
        <v>#VALUE!</v>
      </c>
      <c r="AN509" s="52" t="e">
        <f t="shared" si="72"/>
        <v>#VALUE!</v>
      </c>
      <c r="AO509">
        <v>0.73</v>
      </c>
      <c r="AP509" s="67">
        <v>0.72941697494979385</v>
      </c>
      <c r="AQ509" s="52">
        <f t="shared" si="80"/>
        <v>5.8302505020613182E-4</v>
      </c>
    </row>
    <row r="510" spans="1:43" x14ac:dyDescent="0.25">
      <c r="A510" t="s">
        <v>5533</v>
      </c>
      <c r="B510" t="s">
        <v>1677</v>
      </c>
      <c r="D510">
        <v>1</v>
      </c>
      <c r="E510">
        <v>1</v>
      </c>
      <c r="F510">
        <v>1</v>
      </c>
      <c r="G510" s="13">
        <v>37020</v>
      </c>
      <c r="H510">
        <v>2.08</v>
      </c>
      <c r="I510" t="s">
        <v>5411</v>
      </c>
      <c r="J510" t="s">
        <v>5411</v>
      </c>
      <c r="K510" s="67">
        <v>2.0783362494035313</v>
      </c>
      <c r="L510" s="46"/>
      <c r="M510" s="22"/>
      <c r="N510" s="52">
        <f t="shared" si="73"/>
        <v>1.6637505964687271E-3</v>
      </c>
      <c r="O510" s="52" t="e">
        <f t="shared" si="74"/>
        <v>#VALUE!</v>
      </c>
      <c r="P510" s="52" t="e">
        <f t="shared" si="75"/>
        <v>#VALUE!</v>
      </c>
      <c r="Q510">
        <v>1.55</v>
      </c>
      <c r="R510" t="s">
        <v>5411</v>
      </c>
      <c r="S510" t="s">
        <v>5411</v>
      </c>
      <c r="T510" s="67">
        <v>1.5531652616510259</v>
      </c>
      <c r="U510" s="46"/>
      <c r="V510" s="22"/>
      <c r="W510" s="52">
        <f t="shared" si="76"/>
        <v>-3.1652616510258191E-3</v>
      </c>
      <c r="X510" s="52" t="e">
        <f t="shared" si="77"/>
        <v>#VALUE!</v>
      </c>
      <c r="Y510" s="52" t="e">
        <f t="shared" si="71"/>
        <v>#VALUE!</v>
      </c>
      <c r="Z510" t="s">
        <v>5568</v>
      </c>
      <c r="AA510" t="s">
        <v>5411</v>
      </c>
      <c r="AB510" t="s">
        <v>5411</v>
      </c>
      <c r="AC510" s="94" t="s">
        <v>88</v>
      </c>
      <c r="AD510" s="61"/>
      <c r="AE510" s="22"/>
      <c r="AF510">
        <v>0</v>
      </c>
      <c r="AG510" t="s">
        <v>5411</v>
      </c>
      <c r="AH510" t="s">
        <v>5411</v>
      </c>
      <c r="AI510" s="67">
        <v>0</v>
      </c>
      <c r="AJ510" s="46"/>
      <c r="AK510" s="22"/>
      <c r="AL510" s="52">
        <f t="shared" si="78"/>
        <v>0</v>
      </c>
      <c r="AM510" s="52" t="e">
        <f t="shared" si="79"/>
        <v>#VALUE!</v>
      </c>
      <c r="AN510" s="52" t="e">
        <f t="shared" si="72"/>
        <v>#VALUE!</v>
      </c>
      <c r="AO510">
        <v>0.16</v>
      </c>
      <c r="AP510" s="67">
        <v>0.15866868140607601</v>
      </c>
      <c r="AQ510" s="52">
        <f t="shared" si="80"/>
        <v>1.3313185939239913E-3</v>
      </c>
    </row>
    <row r="511" spans="1:43" x14ac:dyDescent="0.25">
      <c r="A511" t="s">
        <v>5533</v>
      </c>
      <c r="B511" t="s">
        <v>1678</v>
      </c>
      <c r="D511">
        <v>1</v>
      </c>
      <c r="E511">
        <v>1</v>
      </c>
      <c r="F511">
        <v>1</v>
      </c>
      <c r="G511" s="13">
        <v>37020</v>
      </c>
      <c r="H511">
        <v>4.16</v>
      </c>
      <c r="I511" t="s">
        <v>5411</v>
      </c>
      <c r="J511" t="s">
        <v>5411</v>
      </c>
      <c r="K511" s="67">
        <v>4.155165874976249</v>
      </c>
      <c r="L511" s="46"/>
      <c r="M511" s="22"/>
      <c r="N511" s="52">
        <f t="shared" si="73"/>
        <v>4.8341250237511346E-3</v>
      </c>
      <c r="O511" s="52" t="e">
        <f t="shared" si="74"/>
        <v>#VALUE!</v>
      </c>
      <c r="P511" s="52" t="e">
        <f t="shared" si="75"/>
        <v>#VALUE!</v>
      </c>
      <c r="Q511">
        <v>2.56</v>
      </c>
      <c r="R511" t="s">
        <v>5411</v>
      </c>
      <c r="S511" t="s">
        <v>5411</v>
      </c>
      <c r="T511" s="67">
        <v>2.560914687440623</v>
      </c>
      <c r="U511" s="46"/>
      <c r="V511" s="22"/>
      <c r="W511" s="52">
        <f t="shared" si="76"/>
        <v>-9.1468744062295215E-4</v>
      </c>
      <c r="X511" s="52" t="e">
        <f t="shared" si="77"/>
        <v>#VALUE!</v>
      </c>
      <c r="Y511" s="52" t="e">
        <f t="shared" si="71"/>
        <v>#VALUE!</v>
      </c>
      <c r="Z511" t="s">
        <v>5568</v>
      </c>
      <c r="AA511" t="s">
        <v>5411</v>
      </c>
      <c r="AB511" t="s">
        <v>5411</v>
      </c>
      <c r="AC511" s="94" t="s">
        <v>88</v>
      </c>
      <c r="AD511" s="61"/>
      <c r="AE511" s="22"/>
      <c r="AF511">
        <v>0</v>
      </c>
      <c r="AG511" t="s">
        <v>5411</v>
      </c>
      <c r="AH511" t="s">
        <v>5411</v>
      </c>
      <c r="AI511" s="67">
        <v>0</v>
      </c>
      <c r="AJ511" s="46"/>
      <c r="AK511" s="22"/>
      <c r="AL511" s="52">
        <f t="shared" si="78"/>
        <v>0</v>
      </c>
      <c r="AM511" s="52" t="e">
        <f t="shared" si="79"/>
        <v>#VALUE!</v>
      </c>
      <c r="AN511" s="52" t="e">
        <f t="shared" si="72"/>
        <v>#VALUE!</v>
      </c>
      <c r="AO511">
        <v>0.37</v>
      </c>
      <c r="AP511" s="67">
        <v>0.36584495534866041</v>
      </c>
      <c r="AQ511" s="52">
        <f t="shared" si="80"/>
        <v>4.15504465133959E-3</v>
      </c>
    </row>
    <row r="512" spans="1:43" x14ac:dyDescent="0.25">
      <c r="A512" t="s">
        <v>5533</v>
      </c>
      <c r="B512" t="s">
        <v>1679</v>
      </c>
      <c r="D512">
        <v>1</v>
      </c>
      <c r="E512">
        <v>1</v>
      </c>
      <c r="F512">
        <v>1</v>
      </c>
      <c r="G512" s="13">
        <v>37020</v>
      </c>
      <c r="H512">
        <v>0.11</v>
      </c>
      <c r="I512" t="s">
        <v>5411</v>
      </c>
      <c r="J512" t="s">
        <v>5411</v>
      </c>
      <c r="K512" s="67">
        <v>0.10526529798684474</v>
      </c>
      <c r="L512" s="46"/>
      <c r="M512" s="22"/>
      <c r="N512" s="52">
        <f t="shared" si="73"/>
        <v>4.734702013155262E-3</v>
      </c>
      <c r="O512" s="52" t="e">
        <f t="shared" si="74"/>
        <v>#VALUE!</v>
      </c>
      <c r="P512" s="52" t="e">
        <f t="shared" si="75"/>
        <v>#VALUE!</v>
      </c>
      <c r="Q512">
        <v>0.47</v>
      </c>
      <c r="R512" t="s">
        <v>5411</v>
      </c>
      <c r="S512" t="s">
        <v>5411</v>
      </c>
      <c r="T512" s="67">
        <v>0.47029818616703217</v>
      </c>
      <c r="U512" s="46"/>
      <c r="V512" s="22"/>
      <c r="W512" s="52">
        <f t="shared" si="76"/>
        <v>-2.9818616703219947E-4</v>
      </c>
      <c r="X512" s="52" t="e">
        <f t="shared" si="77"/>
        <v>#VALUE!</v>
      </c>
      <c r="Y512" s="52" t="e">
        <f t="shared" si="71"/>
        <v>#VALUE!</v>
      </c>
      <c r="Z512" t="s">
        <v>5568</v>
      </c>
      <c r="AA512" t="s">
        <v>5411</v>
      </c>
      <c r="AB512" t="s">
        <v>5411</v>
      </c>
      <c r="AC512" s="94" t="s">
        <v>88</v>
      </c>
      <c r="AD512" s="61"/>
      <c r="AE512" s="22"/>
      <c r="AF512">
        <v>4.92</v>
      </c>
      <c r="AG512" t="s">
        <v>5411</v>
      </c>
      <c r="AH512" t="s">
        <v>5411</v>
      </c>
      <c r="AI512" s="67">
        <v>4.9220015945784334</v>
      </c>
      <c r="AJ512" s="46"/>
      <c r="AK512" s="22"/>
      <c r="AL512" s="52">
        <f t="shared" si="78"/>
        <v>-2.0015945784335187E-3</v>
      </c>
      <c r="AM512" s="52" t="e">
        <f t="shared" si="79"/>
        <v>#VALUE!</v>
      </c>
      <c r="AN512" s="52" t="e">
        <f t="shared" si="72"/>
        <v>#VALUE!</v>
      </c>
      <c r="AO512">
        <v>0.44</v>
      </c>
      <c r="AP512" s="67">
        <v>0.43634163842934032</v>
      </c>
      <c r="AQ512" s="52">
        <f t="shared" si="80"/>
        <v>3.658361570659685E-3</v>
      </c>
    </row>
    <row r="513" spans="1:43" x14ac:dyDescent="0.25">
      <c r="A513" t="s">
        <v>5533</v>
      </c>
      <c r="B513" t="s">
        <v>1680</v>
      </c>
      <c r="D513">
        <v>1</v>
      </c>
      <c r="E513">
        <v>1</v>
      </c>
      <c r="F513">
        <v>1</v>
      </c>
      <c r="G513" s="13">
        <v>37020</v>
      </c>
      <c r="H513">
        <v>2.1</v>
      </c>
      <c r="I513" t="s">
        <v>5411</v>
      </c>
      <c r="J513" t="s">
        <v>5411</v>
      </c>
      <c r="K513" s="67">
        <v>2.1024783978771042</v>
      </c>
      <c r="L513" s="46"/>
      <c r="M513" s="22"/>
      <c r="N513" s="52">
        <f t="shared" si="73"/>
        <v>-2.4783978771041326E-3</v>
      </c>
      <c r="O513" s="52" t="e">
        <f t="shared" si="74"/>
        <v>#VALUE!</v>
      </c>
      <c r="P513" s="52" t="e">
        <f t="shared" si="75"/>
        <v>#VALUE!</v>
      </c>
      <c r="Q513">
        <v>0.73</v>
      </c>
      <c r="R513" t="s">
        <v>5411</v>
      </c>
      <c r="S513" t="s">
        <v>5411</v>
      </c>
      <c r="T513" s="67">
        <v>0.72950762915664646</v>
      </c>
      <c r="U513" s="46"/>
      <c r="V513" s="22"/>
      <c r="W513" s="52">
        <f t="shared" si="76"/>
        <v>4.9237084335351788E-4</v>
      </c>
      <c r="X513" s="52" t="e">
        <f t="shared" si="77"/>
        <v>#VALUE!</v>
      </c>
      <c r="Y513" s="52" t="e">
        <f t="shared" si="71"/>
        <v>#VALUE!</v>
      </c>
      <c r="Z513" t="s">
        <v>5568</v>
      </c>
      <c r="AA513" t="s">
        <v>5411</v>
      </c>
      <c r="AB513" t="s">
        <v>5411</v>
      </c>
      <c r="AC513" s="94" t="s">
        <v>88</v>
      </c>
      <c r="AD513" s="61"/>
      <c r="AE513" s="22"/>
      <c r="AF513">
        <v>3.11</v>
      </c>
      <c r="AG513" t="s">
        <v>5411</v>
      </c>
      <c r="AH513" t="s">
        <v>5411</v>
      </c>
      <c r="AI513" s="67">
        <v>3.1125658844016915</v>
      </c>
      <c r="AJ513" s="46"/>
      <c r="AK513" s="22"/>
      <c r="AL513" s="52">
        <f t="shared" si="78"/>
        <v>-2.5658844016915872E-3</v>
      </c>
      <c r="AM513" s="52" t="e">
        <f t="shared" si="79"/>
        <v>#VALUE!</v>
      </c>
      <c r="AN513" s="52" t="e">
        <f t="shared" si="72"/>
        <v>#VALUE!</v>
      </c>
      <c r="AO513">
        <v>3.11</v>
      </c>
      <c r="AP513" s="67">
        <v>3.1125658844016915</v>
      </c>
      <c r="AQ513" s="52">
        <f t="shared" si="80"/>
        <v>-2.5658844016915872E-3</v>
      </c>
    </row>
    <row r="514" spans="1:43" x14ac:dyDescent="0.25">
      <c r="A514" t="s">
        <v>5533</v>
      </c>
      <c r="B514" t="s">
        <v>1681</v>
      </c>
      <c r="D514">
        <v>1</v>
      </c>
      <c r="E514">
        <v>1</v>
      </c>
      <c r="F514">
        <v>1</v>
      </c>
      <c r="G514" s="13">
        <v>37020</v>
      </c>
      <c r="H514">
        <v>1.34</v>
      </c>
      <c r="I514" t="s">
        <v>5411</v>
      </c>
      <c r="J514" t="s">
        <v>5411</v>
      </c>
      <c r="K514" s="67">
        <v>1.3386316823431361</v>
      </c>
      <c r="L514" s="46"/>
      <c r="M514" s="22"/>
      <c r="N514" s="52">
        <f t="shared" si="73"/>
        <v>1.3683176568639599E-3</v>
      </c>
      <c r="O514" s="52" t="e">
        <f t="shared" si="74"/>
        <v>#VALUE!</v>
      </c>
      <c r="P514" s="52" t="e">
        <f t="shared" si="75"/>
        <v>#VALUE!</v>
      </c>
      <c r="Q514">
        <v>1.41</v>
      </c>
      <c r="R514" t="s">
        <v>5411</v>
      </c>
      <c r="S514" t="s">
        <v>5411</v>
      </c>
      <c r="T514" s="67">
        <v>1.4087077032980118</v>
      </c>
      <c r="U514" s="46"/>
      <c r="V514" s="22"/>
      <c r="W514" s="52">
        <f t="shared" si="76"/>
        <v>1.2922967019881604E-3</v>
      </c>
      <c r="X514" s="52" t="e">
        <f t="shared" si="77"/>
        <v>#VALUE!</v>
      </c>
      <c r="Y514" s="52" t="e">
        <f t="shared" si="71"/>
        <v>#VALUE!</v>
      </c>
      <c r="Z514" t="s">
        <v>5568</v>
      </c>
      <c r="AA514" t="s">
        <v>5411</v>
      </c>
      <c r="AB514" t="s">
        <v>5411</v>
      </c>
      <c r="AC514" s="94" t="s">
        <v>88</v>
      </c>
      <c r="AD514" s="61"/>
      <c r="AE514" s="22"/>
      <c r="AF514">
        <v>1.73</v>
      </c>
      <c r="AG514" t="s">
        <v>5411</v>
      </c>
      <c r="AH514" t="s">
        <v>5411</v>
      </c>
      <c r="AI514" s="67">
        <v>1.7285418502202643</v>
      </c>
      <c r="AJ514" s="46"/>
      <c r="AK514" s="22"/>
      <c r="AL514" s="52">
        <f t="shared" si="78"/>
        <v>1.4581497797356846E-3</v>
      </c>
      <c r="AM514" s="52" t="e">
        <f t="shared" si="79"/>
        <v>#VALUE!</v>
      </c>
      <c r="AN514" s="52" t="e">
        <f t="shared" si="72"/>
        <v>#VALUE!</v>
      </c>
      <c r="AO514">
        <v>0.91</v>
      </c>
      <c r="AP514" s="67">
        <v>0.90739463031313261</v>
      </c>
      <c r="AQ514" s="52">
        <f t="shared" si="80"/>
        <v>2.6053696868674203E-3</v>
      </c>
    </row>
    <row r="515" spans="1:43" x14ac:dyDescent="0.25">
      <c r="A515" t="s">
        <v>5533</v>
      </c>
      <c r="B515" t="s">
        <v>1682</v>
      </c>
      <c r="D515">
        <v>1</v>
      </c>
      <c r="E515">
        <v>1</v>
      </c>
      <c r="F515">
        <v>1</v>
      </c>
      <c r="G515" s="13">
        <v>37020</v>
      </c>
      <c r="H515">
        <v>1.6</v>
      </c>
      <c r="I515" t="s">
        <v>5411</v>
      </c>
      <c r="J515" t="s">
        <v>5411</v>
      </c>
      <c r="K515" s="67">
        <v>1.5951023307696826</v>
      </c>
      <c r="L515" s="46"/>
      <c r="M515" s="22"/>
      <c r="N515" s="52">
        <f t="shared" si="73"/>
        <v>4.8976692303175362E-3</v>
      </c>
      <c r="O515" s="52" t="e">
        <f t="shared" si="74"/>
        <v>#VALUE!</v>
      </c>
      <c r="P515" s="52" t="e">
        <f t="shared" si="75"/>
        <v>#VALUE!</v>
      </c>
      <c r="Q515">
        <v>0.3</v>
      </c>
      <c r="R515" t="s">
        <v>5411</v>
      </c>
      <c r="S515" t="s">
        <v>5411</v>
      </c>
      <c r="T515" s="67">
        <v>0.29812963071684384</v>
      </c>
      <c r="U515" s="46"/>
      <c r="V515" s="22"/>
      <c r="W515" s="52">
        <f t="shared" si="76"/>
        <v>1.870369283156148E-3</v>
      </c>
      <c r="X515" s="52" t="e">
        <f t="shared" si="77"/>
        <v>#VALUE!</v>
      </c>
      <c r="Y515" s="52" t="e">
        <f t="shared" si="71"/>
        <v>#VALUE!</v>
      </c>
      <c r="Z515" t="s">
        <v>5568</v>
      </c>
      <c r="AA515" t="s">
        <v>5411</v>
      </c>
      <c r="AB515" t="s">
        <v>5411</v>
      </c>
      <c r="AC515" s="94" t="s">
        <v>88</v>
      </c>
      <c r="AD515" s="61"/>
      <c r="AE515" s="22"/>
      <c r="AF515">
        <v>2.46</v>
      </c>
      <c r="AG515" t="s">
        <v>5411</v>
      </c>
      <c r="AH515" t="s">
        <v>5411</v>
      </c>
      <c r="AI515" s="67">
        <v>2.4590254212411202</v>
      </c>
      <c r="AJ515" s="46"/>
      <c r="AK515" s="22"/>
      <c r="AL515" s="52">
        <f t="shared" si="78"/>
        <v>9.7457875887974055E-4</v>
      </c>
      <c r="AM515" s="52" t="e">
        <f t="shared" si="79"/>
        <v>#VALUE!</v>
      </c>
      <c r="AN515" s="52" t="e">
        <f t="shared" si="72"/>
        <v>#VALUE!</v>
      </c>
      <c r="AO515">
        <v>0.25</v>
      </c>
      <c r="AP515" s="67">
        <v>0.25025479950683971</v>
      </c>
      <c r="AQ515" s="52">
        <f t="shared" si="80"/>
        <v>-2.5479950683970909E-4</v>
      </c>
    </row>
    <row r="516" spans="1:43" x14ac:dyDescent="0.25">
      <c r="A516" t="s">
        <v>5533</v>
      </c>
      <c r="B516" t="s">
        <v>1683</v>
      </c>
      <c r="D516">
        <v>1</v>
      </c>
      <c r="E516">
        <v>1</v>
      </c>
      <c r="F516">
        <v>1</v>
      </c>
      <c r="G516" s="13">
        <v>37020</v>
      </c>
      <c r="H516">
        <v>1.71</v>
      </c>
      <c r="I516" t="s">
        <v>5411</v>
      </c>
      <c r="J516" t="s">
        <v>5411</v>
      </c>
      <c r="K516" s="67">
        <v>1.7076376554174066</v>
      </c>
      <c r="L516" s="46"/>
      <c r="M516" s="22"/>
      <c r="N516" s="52">
        <f t="shared" si="73"/>
        <v>2.3623445825933231E-3</v>
      </c>
      <c r="O516" s="52" t="e">
        <f t="shared" si="74"/>
        <v>#VALUE!</v>
      </c>
      <c r="P516" s="52" t="e">
        <f t="shared" si="75"/>
        <v>#VALUE!</v>
      </c>
      <c r="Q516">
        <v>1.76</v>
      </c>
      <c r="R516" t="s">
        <v>5411</v>
      </c>
      <c r="S516" t="s">
        <v>5411</v>
      </c>
      <c r="T516" s="67">
        <v>1.7566607460035524</v>
      </c>
      <c r="U516" s="46"/>
      <c r="V516" s="22"/>
      <c r="W516" s="52">
        <f t="shared" si="76"/>
        <v>3.3392539964476331E-3</v>
      </c>
      <c r="X516" s="52" t="e">
        <f t="shared" si="77"/>
        <v>#VALUE!</v>
      </c>
      <c r="Y516" s="52" t="e">
        <f t="shared" ref="Y516:Y579" si="81">S516-V516</f>
        <v>#VALUE!</v>
      </c>
      <c r="Z516" t="s">
        <v>5568</v>
      </c>
      <c r="AA516" t="s">
        <v>5411</v>
      </c>
      <c r="AB516" t="s">
        <v>5411</v>
      </c>
      <c r="AC516" s="94" t="s">
        <v>88</v>
      </c>
      <c r="AD516" s="61"/>
      <c r="AE516" s="22"/>
      <c r="AF516">
        <v>12.22</v>
      </c>
      <c r="AG516" t="s">
        <v>5411</v>
      </c>
      <c r="AH516" t="s">
        <v>5411</v>
      </c>
      <c r="AI516" s="67">
        <v>12.221047957371225</v>
      </c>
      <c r="AJ516" s="46"/>
      <c r="AK516" s="22"/>
      <c r="AL516" s="52">
        <f t="shared" si="78"/>
        <v>-1.0479573712238732E-3</v>
      </c>
      <c r="AM516" s="52" t="e">
        <f t="shared" si="79"/>
        <v>#VALUE!</v>
      </c>
      <c r="AN516" s="52" t="e">
        <f t="shared" ref="AN516:AN579" si="82">AH516-AK516</f>
        <v>#VALUE!</v>
      </c>
      <c r="AO516">
        <v>0.06</v>
      </c>
      <c r="AP516" s="67">
        <v>6.3321492007104796E-2</v>
      </c>
      <c r="AQ516" s="52">
        <f t="shared" si="80"/>
        <v>-3.3214920071047982E-3</v>
      </c>
    </row>
    <row r="517" spans="1:43" x14ac:dyDescent="0.25">
      <c r="A517" t="s">
        <v>5533</v>
      </c>
      <c r="B517" t="s">
        <v>1684</v>
      </c>
      <c r="D517">
        <v>1</v>
      </c>
      <c r="E517">
        <v>1</v>
      </c>
      <c r="F517">
        <v>1</v>
      </c>
      <c r="G517" s="13">
        <v>37020</v>
      </c>
      <c r="H517">
        <v>1.32</v>
      </c>
      <c r="I517" t="s">
        <v>5411</v>
      </c>
      <c r="J517" t="s">
        <v>5411</v>
      </c>
      <c r="K517" s="67">
        <v>1.3205925345202569</v>
      </c>
      <c r="L517" s="46"/>
      <c r="M517" s="22"/>
      <c r="N517" s="52">
        <f t="shared" ref="N517:N580" si="83">H517-K517</f>
        <v>-5.9253452025687103E-4</v>
      </c>
      <c r="O517" s="52" t="e">
        <f t="shared" ref="O517:O580" si="84">I517-L517</f>
        <v>#VALUE!</v>
      </c>
      <c r="P517" s="52" t="e">
        <f t="shared" ref="P517:P580" si="85">J517-M517</f>
        <v>#VALUE!</v>
      </c>
      <c r="Q517">
        <v>0.56000000000000005</v>
      </c>
      <c r="R517" t="s">
        <v>5411</v>
      </c>
      <c r="S517" t="s">
        <v>5411</v>
      </c>
      <c r="T517" s="67">
        <v>0.5637840776895453</v>
      </c>
      <c r="U517" s="46"/>
      <c r="V517" s="22"/>
      <c r="W517" s="52">
        <f t="shared" ref="W517:W580" si="86">Q517-T517</f>
        <v>-3.784077689545251E-3</v>
      </c>
      <c r="X517" s="52" t="e">
        <f t="shared" ref="X517:X580" si="87">R517-U517</f>
        <v>#VALUE!</v>
      </c>
      <c r="Y517" s="52" t="e">
        <f t="shared" si="81"/>
        <v>#VALUE!</v>
      </c>
      <c r="Z517" t="s">
        <v>5568</v>
      </c>
      <c r="AA517" t="s">
        <v>5411</v>
      </c>
      <c r="AB517" t="s">
        <v>5411</v>
      </c>
      <c r="AC517" s="94" t="s">
        <v>88</v>
      </c>
      <c r="AD517" s="61"/>
      <c r="AE517" s="22"/>
      <c r="AF517">
        <v>0.43</v>
      </c>
      <c r="AG517" t="s">
        <v>5411</v>
      </c>
      <c r="AH517" t="s">
        <v>5411</v>
      </c>
      <c r="AI517" s="67">
        <v>0.43191593748419405</v>
      </c>
      <c r="AJ517" s="46"/>
      <c r="AK517" s="22"/>
      <c r="AL517" s="52">
        <f t="shared" ref="AL517:AL580" si="88">AF517-AI517</f>
        <v>-1.9159374841940524E-3</v>
      </c>
      <c r="AM517" s="52" t="e">
        <f t="shared" ref="AM517:AM580" si="89">AG517-AJ517</f>
        <v>#VALUE!</v>
      </c>
      <c r="AN517" s="52" t="e">
        <f t="shared" si="82"/>
        <v>#VALUE!</v>
      </c>
      <c r="AO517">
        <v>0.78</v>
      </c>
      <c r="AP517" s="67">
        <v>0.77974204643164224</v>
      </c>
      <c r="AQ517" s="52">
        <f t="shared" ref="AQ517:AQ580" si="90">AO517-AP517</f>
        <v>2.5795356835778271E-4</v>
      </c>
    </row>
    <row r="518" spans="1:43" x14ac:dyDescent="0.25">
      <c r="A518" t="s">
        <v>5533</v>
      </c>
      <c r="B518" t="s">
        <v>1685</v>
      </c>
      <c r="D518">
        <v>1</v>
      </c>
      <c r="E518">
        <v>1</v>
      </c>
      <c r="F518">
        <v>1</v>
      </c>
      <c r="G518" s="13">
        <v>37020</v>
      </c>
      <c r="H518">
        <v>1.22</v>
      </c>
      <c r="I518" t="s">
        <v>5411</v>
      </c>
      <c r="J518" t="s">
        <v>5411</v>
      </c>
      <c r="K518" s="67">
        <v>1.2170000000000001</v>
      </c>
      <c r="L518" s="46"/>
      <c r="M518" s="22"/>
      <c r="N518" s="52">
        <f t="shared" si="83"/>
        <v>2.9999999999998916E-3</v>
      </c>
      <c r="O518" s="52" t="e">
        <f t="shared" si="84"/>
        <v>#VALUE!</v>
      </c>
      <c r="P518" s="52" t="e">
        <f t="shared" si="85"/>
        <v>#VALUE!</v>
      </c>
      <c r="Q518">
        <v>0.18</v>
      </c>
      <c r="R518" t="s">
        <v>5411</v>
      </c>
      <c r="S518" t="s">
        <v>5411</v>
      </c>
      <c r="T518" s="67">
        <v>0.17599999999999999</v>
      </c>
      <c r="U518" s="46"/>
      <c r="V518" s="22"/>
      <c r="W518" s="52">
        <f t="shared" si="86"/>
        <v>4.0000000000000036E-3</v>
      </c>
      <c r="X518" s="52" t="e">
        <f t="shared" si="87"/>
        <v>#VALUE!</v>
      </c>
      <c r="Y518" s="52" t="e">
        <f t="shared" si="81"/>
        <v>#VALUE!</v>
      </c>
      <c r="Z518" t="s">
        <v>5568</v>
      </c>
      <c r="AA518" t="s">
        <v>5411</v>
      </c>
      <c r="AB518" t="s">
        <v>5411</v>
      </c>
      <c r="AC518" s="94" t="s">
        <v>88</v>
      </c>
      <c r="AD518" s="61"/>
      <c r="AE518" s="22"/>
      <c r="AF518">
        <v>11.54</v>
      </c>
      <c r="AG518" t="s">
        <v>5411</v>
      </c>
      <c r="AH518" t="s">
        <v>5411</v>
      </c>
      <c r="AI518" s="67">
        <v>11.54</v>
      </c>
      <c r="AJ518" s="46"/>
      <c r="AK518" s="22"/>
      <c r="AL518" s="52">
        <f t="shared" si="88"/>
        <v>0</v>
      </c>
      <c r="AM518" s="52" t="e">
        <f t="shared" si="89"/>
        <v>#VALUE!</v>
      </c>
      <c r="AN518" s="52" t="e">
        <f t="shared" si="82"/>
        <v>#VALUE!</v>
      </c>
      <c r="AO518">
        <v>0.14000000000000001</v>
      </c>
      <c r="AP518" s="67">
        <v>0.13500000000000001</v>
      </c>
      <c r="AQ518" s="52">
        <f t="shared" si="90"/>
        <v>5.0000000000000044E-3</v>
      </c>
    </row>
    <row r="519" spans="1:43" x14ac:dyDescent="0.25">
      <c r="A519" t="s">
        <v>5533</v>
      </c>
      <c r="B519" t="s">
        <v>1686</v>
      </c>
      <c r="D519">
        <v>1</v>
      </c>
      <c r="E519">
        <v>1</v>
      </c>
      <c r="F519">
        <v>1</v>
      </c>
      <c r="G519" s="13">
        <v>37020</v>
      </c>
      <c r="H519">
        <v>0.45</v>
      </c>
      <c r="I519" t="s">
        <v>5411</v>
      </c>
      <c r="J519" t="s">
        <v>5411</v>
      </c>
      <c r="K519" s="67">
        <v>0.45000681508405277</v>
      </c>
      <c r="L519" s="46"/>
      <c r="M519" s="22"/>
      <c r="N519" s="52">
        <f t="shared" si="83"/>
        <v>-6.8150840527581025E-6</v>
      </c>
      <c r="O519" s="52" t="e">
        <f t="shared" si="84"/>
        <v>#VALUE!</v>
      </c>
      <c r="P519" s="52" t="e">
        <f t="shared" si="85"/>
        <v>#VALUE!</v>
      </c>
      <c r="Q519">
        <v>0.9</v>
      </c>
      <c r="R519" t="s">
        <v>5411</v>
      </c>
      <c r="S519" t="s">
        <v>5411</v>
      </c>
      <c r="T519" s="67">
        <v>0.90269224216265342</v>
      </c>
      <c r="U519" s="46"/>
      <c r="V519" s="22"/>
      <c r="W519" s="52">
        <f t="shared" si="86"/>
        <v>-2.6922421626534021E-3</v>
      </c>
      <c r="X519" s="52" t="e">
        <f t="shared" si="87"/>
        <v>#VALUE!</v>
      </c>
      <c r="Y519" s="52" t="e">
        <f t="shared" si="81"/>
        <v>#VALUE!</v>
      </c>
      <c r="Z519" t="s">
        <v>5568</v>
      </c>
      <c r="AA519" t="s">
        <v>5411</v>
      </c>
      <c r="AB519" t="s">
        <v>5411</v>
      </c>
      <c r="AC519" s="94" t="s">
        <v>88</v>
      </c>
      <c r="AD519" s="61"/>
      <c r="AE519" s="22"/>
      <c r="AF519">
        <v>2.54</v>
      </c>
      <c r="AG519" t="s">
        <v>5411</v>
      </c>
      <c r="AH519" t="s">
        <v>5411</v>
      </c>
      <c r="AI519" s="67">
        <v>2.5420027828259881</v>
      </c>
      <c r="AJ519" s="46"/>
      <c r="AK519" s="22"/>
      <c r="AL519" s="52">
        <f t="shared" si="88"/>
        <v>-2.002782825988092E-3</v>
      </c>
      <c r="AM519" s="52" t="e">
        <f t="shared" si="89"/>
        <v>#VALUE!</v>
      </c>
      <c r="AN519" s="52" t="e">
        <f t="shared" si="82"/>
        <v>#VALUE!</v>
      </c>
      <c r="AO519">
        <v>0.2</v>
      </c>
      <c r="AP519" s="67">
        <v>0.20357451158564291</v>
      </c>
      <c r="AQ519" s="52">
        <f t="shared" si="90"/>
        <v>-3.5745115856428977E-3</v>
      </c>
    </row>
    <row r="520" spans="1:43" x14ac:dyDescent="0.25">
      <c r="A520" t="s">
        <v>5533</v>
      </c>
      <c r="B520" t="s">
        <v>1687</v>
      </c>
      <c r="D520">
        <v>1</v>
      </c>
      <c r="E520">
        <v>1</v>
      </c>
      <c r="F520">
        <v>1</v>
      </c>
      <c r="G520" s="13">
        <v>37020</v>
      </c>
      <c r="H520">
        <v>1.1200000000000001</v>
      </c>
      <c r="I520" t="s">
        <v>5411</v>
      </c>
      <c r="J520" t="s">
        <v>5411</v>
      </c>
      <c r="K520" s="67">
        <v>1.1199622993119263</v>
      </c>
      <c r="L520" s="46"/>
      <c r="M520" s="22"/>
      <c r="N520" s="52">
        <f t="shared" si="83"/>
        <v>3.770068807384952E-5</v>
      </c>
      <c r="O520" s="52" t="e">
        <f t="shared" si="84"/>
        <v>#VALUE!</v>
      </c>
      <c r="P520" s="52" t="e">
        <f t="shared" si="85"/>
        <v>#VALUE!</v>
      </c>
      <c r="Q520">
        <v>0</v>
      </c>
      <c r="R520" t="s">
        <v>5411</v>
      </c>
      <c r="S520" t="s">
        <v>5411</v>
      </c>
      <c r="T520" s="67">
        <v>0</v>
      </c>
      <c r="U520" s="46"/>
      <c r="V520" s="22"/>
      <c r="W520" s="52">
        <f t="shared" si="86"/>
        <v>0</v>
      </c>
      <c r="X520" s="52" t="e">
        <f t="shared" si="87"/>
        <v>#VALUE!</v>
      </c>
      <c r="Y520" s="52" t="e">
        <f t="shared" si="81"/>
        <v>#VALUE!</v>
      </c>
      <c r="Z520" t="s">
        <v>5568</v>
      </c>
      <c r="AA520" t="s">
        <v>5411</v>
      </c>
      <c r="AB520" t="s">
        <v>5411</v>
      </c>
      <c r="AC520" s="94" t="s">
        <v>88</v>
      </c>
      <c r="AD520" s="61"/>
      <c r="AE520" s="22"/>
      <c r="AF520">
        <v>0</v>
      </c>
      <c r="AG520" t="s">
        <v>5411</v>
      </c>
      <c r="AH520" t="s">
        <v>5411</v>
      </c>
      <c r="AI520" s="67">
        <v>0</v>
      </c>
      <c r="AJ520" s="46"/>
      <c r="AK520" s="22"/>
      <c r="AL520" s="52">
        <f t="shared" si="88"/>
        <v>0</v>
      </c>
      <c r="AM520" s="52" t="e">
        <f t="shared" si="89"/>
        <v>#VALUE!</v>
      </c>
      <c r="AN520" s="52" t="e">
        <f t="shared" si="82"/>
        <v>#VALUE!</v>
      </c>
      <c r="AO520">
        <v>0</v>
      </c>
      <c r="AP520" s="67">
        <v>0</v>
      </c>
      <c r="AQ520" s="52">
        <f t="shared" si="90"/>
        <v>0</v>
      </c>
    </row>
    <row r="521" spans="1:43" x14ac:dyDescent="0.25">
      <c r="A521" t="s">
        <v>5533</v>
      </c>
      <c r="B521" t="s">
        <v>1688</v>
      </c>
      <c r="D521">
        <v>1</v>
      </c>
      <c r="E521">
        <v>1</v>
      </c>
      <c r="F521">
        <v>1</v>
      </c>
      <c r="G521" s="13">
        <v>37020</v>
      </c>
      <c r="H521">
        <v>0.19</v>
      </c>
      <c r="I521" t="s">
        <v>5411</v>
      </c>
      <c r="J521" t="s">
        <v>5411</v>
      </c>
      <c r="K521" s="67">
        <v>0.18641590511374684</v>
      </c>
      <c r="L521" s="46"/>
      <c r="M521" s="22"/>
      <c r="N521" s="52">
        <f t="shared" si="83"/>
        <v>3.5840948862531641E-3</v>
      </c>
      <c r="O521" s="52" t="e">
        <f t="shared" si="84"/>
        <v>#VALUE!</v>
      </c>
      <c r="P521" s="52" t="e">
        <f t="shared" si="85"/>
        <v>#VALUE!</v>
      </c>
      <c r="Q521">
        <v>0</v>
      </c>
      <c r="R521" t="s">
        <v>5411</v>
      </c>
      <c r="S521" t="s">
        <v>5411</v>
      </c>
      <c r="T521" s="67">
        <v>0</v>
      </c>
      <c r="U521" s="46"/>
      <c r="V521" s="22"/>
      <c r="W521" s="52">
        <f t="shared" si="86"/>
        <v>0</v>
      </c>
      <c r="X521" s="52" t="e">
        <f t="shared" si="87"/>
        <v>#VALUE!</v>
      </c>
      <c r="Y521" s="52" t="e">
        <f t="shared" si="81"/>
        <v>#VALUE!</v>
      </c>
      <c r="Z521" t="s">
        <v>5568</v>
      </c>
      <c r="AA521" t="s">
        <v>5411</v>
      </c>
      <c r="AB521" t="s">
        <v>5411</v>
      </c>
      <c r="AC521" s="94" t="s">
        <v>88</v>
      </c>
      <c r="AD521" s="61"/>
      <c r="AE521" s="22"/>
      <c r="AF521">
        <v>0</v>
      </c>
      <c r="AG521" t="s">
        <v>5411</v>
      </c>
      <c r="AH521" t="s">
        <v>5411</v>
      </c>
      <c r="AI521" s="67">
        <v>0</v>
      </c>
      <c r="AJ521" s="46"/>
      <c r="AK521" s="22"/>
      <c r="AL521" s="52">
        <f t="shared" si="88"/>
        <v>0</v>
      </c>
      <c r="AM521" s="52" t="e">
        <f t="shared" si="89"/>
        <v>#VALUE!</v>
      </c>
      <c r="AN521" s="52" t="e">
        <f t="shared" si="82"/>
        <v>#VALUE!</v>
      </c>
      <c r="AO521">
        <v>0.03</v>
      </c>
      <c r="AP521" s="67">
        <v>2.8679370017499511E-2</v>
      </c>
      <c r="AQ521" s="52">
        <f t="shared" si="90"/>
        <v>1.3206299825004875E-3</v>
      </c>
    </row>
    <row r="522" spans="1:43" x14ac:dyDescent="0.25">
      <c r="A522" t="s">
        <v>5533</v>
      </c>
      <c r="B522" t="s">
        <v>1689</v>
      </c>
      <c r="D522">
        <v>1</v>
      </c>
      <c r="E522">
        <v>1</v>
      </c>
      <c r="F522">
        <v>1</v>
      </c>
      <c r="G522" s="13">
        <v>37020</v>
      </c>
      <c r="H522">
        <v>0.15</v>
      </c>
      <c r="I522" t="s">
        <v>5411</v>
      </c>
      <c r="J522" t="s">
        <v>5411</v>
      </c>
      <c r="K522" s="67">
        <v>0.15404727679284458</v>
      </c>
      <c r="L522" s="46"/>
      <c r="M522" s="22"/>
      <c r="N522" s="52">
        <f t="shared" si="83"/>
        <v>-4.0472767928445841E-3</v>
      </c>
      <c r="O522" s="52" t="e">
        <f t="shared" si="84"/>
        <v>#VALUE!</v>
      </c>
      <c r="P522" s="52" t="e">
        <f t="shared" si="85"/>
        <v>#VALUE!</v>
      </c>
      <c r="Q522">
        <v>0</v>
      </c>
      <c r="R522" t="s">
        <v>5411</v>
      </c>
      <c r="S522" t="s">
        <v>5411</v>
      </c>
      <c r="T522" s="67">
        <v>0</v>
      </c>
      <c r="U522" s="46"/>
      <c r="V522" s="22"/>
      <c r="W522" s="52">
        <f t="shared" si="86"/>
        <v>0</v>
      </c>
      <c r="X522" s="52" t="e">
        <f t="shared" si="87"/>
        <v>#VALUE!</v>
      </c>
      <c r="Y522" s="52" t="e">
        <f t="shared" si="81"/>
        <v>#VALUE!</v>
      </c>
      <c r="Z522" t="s">
        <v>5568</v>
      </c>
      <c r="AA522" t="s">
        <v>5411</v>
      </c>
      <c r="AB522" t="s">
        <v>5411</v>
      </c>
      <c r="AC522" s="94" t="s">
        <v>88</v>
      </c>
      <c r="AD522" s="61"/>
      <c r="AE522" s="22"/>
      <c r="AF522">
        <v>0</v>
      </c>
      <c r="AG522" t="s">
        <v>5411</v>
      </c>
      <c r="AH522" t="s">
        <v>5411</v>
      </c>
      <c r="AI522" s="67">
        <v>0</v>
      </c>
      <c r="AJ522" s="46"/>
      <c r="AK522" s="22"/>
      <c r="AL522" s="52">
        <f t="shared" si="88"/>
        <v>0</v>
      </c>
      <c r="AM522" s="52" t="e">
        <f t="shared" si="89"/>
        <v>#VALUE!</v>
      </c>
      <c r="AN522" s="52" t="e">
        <f t="shared" si="82"/>
        <v>#VALUE!</v>
      </c>
      <c r="AO522">
        <v>0.02</v>
      </c>
      <c r="AP522" s="67">
        <v>1.540472767928446E-2</v>
      </c>
      <c r="AQ522" s="52">
        <f t="shared" si="90"/>
        <v>4.5952723207155401E-3</v>
      </c>
    </row>
    <row r="523" spans="1:43" x14ac:dyDescent="0.25">
      <c r="A523" t="s">
        <v>5533</v>
      </c>
      <c r="B523" t="s">
        <v>1690</v>
      </c>
      <c r="D523">
        <v>1</v>
      </c>
      <c r="E523">
        <v>1</v>
      </c>
      <c r="F523">
        <v>1</v>
      </c>
      <c r="G523" s="13">
        <v>37020</v>
      </c>
      <c r="H523">
        <v>1.99</v>
      </c>
      <c r="I523" t="s">
        <v>5411</v>
      </c>
      <c r="J523" t="s">
        <v>5411</v>
      </c>
      <c r="K523" s="67">
        <v>1.9910000000000001</v>
      </c>
      <c r="L523" s="46"/>
      <c r="M523" s="22"/>
      <c r="N523" s="52">
        <f t="shared" si="83"/>
        <v>-1.0000000000001119E-3</v>
      </c>
      <c r="O523" s="52" t="e">
        <f t="shared" si="84"/>
        <v>#VALUE!</v>
      </c>
      <c r="P523" s="52" t="e">
        <f t="shared" si="85"/>
        <v>#VALUE!</v>
      </c>
      <c r="Q523">
        <v>0.77</v>
      </c>
      <c r="R523" t="s">
        <v>5411</v>
      </c>
      <c r="S523" t="s">
        <v>5411</v>
      </c>
      <c r="T523" s="67">
        <v>0.76900000000000002</v>
      </c>
      <c r="U523" s="46"/>
      <c r="V523" s="22"/>
      <c r="W523" s="52">
        <f t="shared" si="86"/>
        <v>1.0000000000000009E-3</v>
      </c>
      <c r="X523" s="52" t="e">
        <f t="shared" si="87"/>
        <v>#VALUE!</v>
      </c>
      <c r="Y523" s="52" t="e">
        <f t="shared" si="81"/>
        <v>#VALUE!</v>
      </c>
      <c r="Z523" t="s">
        <v>5568</v>
      </c>
      <c r="AA523" t="s">
        <v>5411</v>
      </c>
      <c r="AB523" t="s">
        <v>5411</v>
      </c>
      <c r="AC523" s="94" t="s">
        <v>88</v>
      </c>
      <c r="AD523" s="61"/>
      <c r="AE523" s="22"/>
      <c r="AF523">
        <v>7.05</v>
      </c>
      <c r="AG523" t="s">
        <v>5411</v>
      </c>
      <c r="AH523" t="s">
        <v>5411</v>
      </c>
      <c r="AI523" s="67">
        <v>7.0469999999999997</v>
      </c>
      <c r="AJ523" s="46"/>
      <c r="AK523" s="22"/>
      <c r="AL523" s="52">
        <f t="shared" si="88"/>
        <v>3.0000000000001137E-3</v>
      </c>
      <c r="AM523" s="52" t="e">
        <f t="shared" si="89"/>
        <v>#VALUE!</v>
      </c>
      <c r="AN523" s="52" t="e">
        <f t="shared" si="82"/>
        <v>#VALUE!</v>
      </c>
      <c r="AO523">
        <v>0.34</v>
      </c>
      <c r="AP523" s="67">
        <v>0.34399999999999997</v>
      </c>
      <c r="AQ523" s="52">
        <f t="shared" si="90"/>
        <v>-3.999999999999948E-3</v>
      </c>
    </row>
    <row r="524" spans="1:43" x14ac:dyDescent="0.25">
      <c r="A524" t="s">
        <v>5533</v>
      </c>
      <c r="B524" t="s">
        <v>1691</v>
      </c>
      <c r="D524">
        <v>1</v>
      </c>
      <c r="E524">
        <v>1</v>
      </c>
      <c r="F524">
        <v>1</v>
      </c>
      <c r="G524" s="13">
        <v>37020</v>
      </c>
      <c r="H524">
        <v>1.81</v>
      </c>
      <c r="I524" t="s">
        <v>5411</v>
      </c>
      <c r="J524" t="s">
        <v>5411</v>
      </c>
      <c r="K524" s="67">
        <v>1.8070145250265701</v>
      </c>
      <c r="L524" s="46"/>
      <c r="M524" s="22"/>
      <c r="N524" s="52">
        <f t="shared" si="83"/>
        <v>2.9854749734299357E-3</v>
      </c>
      <c r="O524" s="52" t="e">
        <f t="shared" si="84"/>
        <v>#VALUE!</v>
      </c>
      <c r="P524" s="52" t="e">
        <f t="shared" si="85"/>
        <v>#VALUE!</v>
      </c>
      <c r="Q524">
        <v>0.79</v>
      </c>
      <c r="R524" t="s">
        <v>5411</v>
      </c>
      <c r="S524" t="s">
        <v>5411</v>
      </c>
      <c r="T524" s="67">
        <v>0.78902778480692337</v>
      </c>
      <c r="U524" s="46"/>
      <c r="V524" s="22"/>
      <c r="W524" s="52">
        <f t="shared" si="86"/>
        <v>9.7221519307666426E-4</v>
      </c>
      <c r="X524" s="52" t="e">
        <f t="shared" si="87"/>
        <v>#VALUE!</v>
      </c>
      <c r="Y524" s="52" t="e">
        <f t="shared" si="81"/>
        <v>#VALUE!</v>
      </c>
      <c r="Z524" t="s">
        <v>5568</v>
      </c>
      <c r="AA524" t="s">
        <v>5411</v>
      </c>
      <c r="AB524" t="s">
        <v>5411</v>
      </c>
      <c r="AC524" s="94" t="s">
        <v>88</v>
      </c>
      <c r="AD524" s="61"/>
      <c r="AE524" s="22"/>
      <c r="AF524">
        <v>13.55</v>
      </c>
      <c r="AG524" t="s">
        <v>5411</v>
      </c>
      <c r="AH524" t="s">
        <v>5411</v>
      </c>
      <c r="AI524" s="67">
        <v>13.545564046763499</v>
      </c>
      <c r="AJ524" s="46"/>
      <c r="AK524" s="22"/>
      <c r="AL524" s="52">
        <f t="shared" si="88"/>
        <v>4.4359532365021437E-3</v>
      </c>
      <c r="AM524" s="52" t="e">
        <f t="shared" si="89"/>
        <v>#VALUE!</v>
      </c>
      <c r="AN524" s="52" t="e">
        <f t="shared" si="82"/>
        <v>#VALUE!</v>
      </c>
      <c r="AO524">
        <v>0.55000000000000004</v>
      </c>
      <c r="AP524" s="67">
        <v>0.55302393845842401</v>
      </c>
      <c r="AQ524" s="52">
        <f t="shared" si="90"/>
        <v>-3.0239384584239692E-3</v>
      </c>
    </row>
    <row r="525" spans="1:43" x14ac:dyDescent="0.25">
      <c r="A525" t="s">
        <v>5533</v>
      </c>
      <c r="B525" t="s">
        <v>1692</v>
      </c>
      <c r="D525">
        <v>1</v>
      </c>
      <c r="E525">
        <v>1</v>
      </c>
      <c r="F525">
        <v>1</v>
      </c>
      <c r="G525" s="13">
        <v>37020</v>
      </c>
      <c r="H525">
        <v>4.6500000000000004</v>
      </c>
      <c r="I525" t="s">
        <v>5411</v>
      </c>
      <c r="J525" t="s">
        <v>5411</v>
      </c>
      <c r="K525" s="67">
        <v>4.6476560130996418</v>
      </c>
      <c r="L525" s="46"/>
      <c r="M525" s="22"/>
      <c r="N525" s="52">
        <f t="shared" si="83"/>
        <v>2.3439869003585301E-3</v>
      </c>
      <c r="O525" s="52" t="e">
        <f t="shared" si="84"/>
        <v>#VALUE!</v>
      </c>
      <c r="P525" s="52" t="e">
        <f t="shared" si="85"/>
        <v>#VALUE!</v>
      </c>
      <c r="Q525">
        <v>8.31</v>
      </c>
      <c r="R525" t="s">
        <v>5411</v>
      </c>
      <c r="S525" t="s">
        <v>5411</v>
      </c>
      <c r="T525" s="67">
        <v>8.306405482442841</v>
      </c>
      <c r="U525" s="46"/>
      <c r="V525" s="22"/>
      <c r="W525" s="52">
        <f t="shared" si="86"/>
        <v>3.594517557159449E-3</v>
      </c>
      <c r="X525" s="52" t="e">
        <f t="shared" si="87"/>
        <v>#VALUE!</v>
      </c>
      <c r="Y525" s="52" t="e">
        <f t="shared" si="81"/>
        <v>#VALUE!</v>
      </c>
      <c r="Z525" t="s">
        <v>5568</v>
      </c>
      <c r="AA525" t="s">
        <v>5411</v>
      </c>
      <c r="AB525" t="s">
        <v>5411</v>
      </c>
      <c r="AC525" s="94" t="s">
        <v>88</v>
      </c>
      <c r="AD525" s="61"/>
      <c r="AE525" s="22"/>
      <c r="AF525">
        <v>18.38</v>
      </c>
      <c r="AG525" t="s">
        <v>5411</v>
      </c>
      <c r="AH525" t="s">
        <v>5411</v>
      </c>
      <c r="AI525" s="67">
        <v>18.377691794529689</v>
      </c>
      <c r="AJ525" s="46"/>
      <c r="AK525" s="22"/>
      <c r="AL525" s="52">
        <f t="shared" si="88"/>
        <v>2.3082054703102983E-3</v>
      </c>
      <c r="AM525" s="52" t="e">
        <f t="shared" si="89"/>
        <v>#VALUE!</v>
      </c>
      <c r="AN525" s="52" t="e">
        <f t="shared" si="82"/>
        <v>#VALUE!</v>
      </c>
      <c r="AO525">
        <v>0.9</v>
      </c>
      <c r="AP525" s="67">
        <v>0.90086724482988656</v>
      </c>
      <c r="AQ525" s="52">
        <f t="shared" si="90"/>
        <v>-8.6724482988653762E-4</v>
      </c>
    </row>
    <row r="526" spans="1:43" x14ac:dyDescent="0.25">
      <c r="A526" t="s">
        <v>5533</v>
      </c>
      <c r="B526" t="s">
        <v>1693</v>
      </c>
      <c r="D526">
        <v>1</v>
      </c>
      <c r="E526">
        <v>1</v>
      </c>
      <c r="F526">
        <v>1</v>
      </c>
      <c r="G526" s="13">
        <v>37020</v>
      </c>
      <c r="H526">
        <v>3.08</v>
      </c>
      <c r="I526" t="s">
        <v>5411</v>
      </c>
      <c r="J526" t="s">
        <v>5411</v>
      </c>
      <c r="K526" s="67">
        <v>3.0836806208425718</v>
      </c>
      <c r="L526" s="46"/>
      <c r="M526" s="22"/>
      <c r="N526" s="52">
        <f t="shared" si="83"/>
        <v>-3.6806208425717024E-3</v>
      </c>
      <c r="O526" s="52" t="e">
        <f t="shared" si="84"/>
        <v>#VALUE!</v>
      </c>
      <c r="P526" s="52" t="e">
        <f t="shared" si="85"/>
        <v>#VALUE!</v>
      </c>
      <c r="Q526">
        <v>1.78</v>
      </c>
      <c r="R526" t="s">
        <v>5411</v>
      </c>
      <c r="S526" t="s">
        <v>5411</v>
      </c>
      <c r="T526" s="67">
        <v>1.7830358314855874</v>
      </c>
      <c r="U526" s="46"/>
      <c r="V526" s="22"/>
      <c r="W526" s="52">
        <f t="shared" si="86"/>
        <v>-3.0358314855873925E-3</v>
      </c>
      <c r="X526" s="52" t="e">
        <f t="shared" si="87"/>
        <v>#VALUE!</v>
      </c>
      <c r="Y526" s="52" t="e">
        <f t="shared" si="81"/>
        <v>#VALUE!</v>
      </c>
      <c r="Z526" t="s">
        <v>5568</v>
      </c>
      <c r="AA526" t="s">
        <v>5411</v>
      </c>
      <c r="AB526" t="s">
        <v>5411</v>
      </c>
      <c r="AC526" s="94" t="s">
        <v>88</v>
      </c>
      <c r="AD526" s="61"/>
      <c r="AE526" s="22"/>
      <c r="AF526">
        <v>0</v>
      </c>
      <c r="AG526" t="s">
        <v>5411</v>
      </c>
      <c r="AH526" t="s">
        <v>5411</v>
      </c>
      <c r="AI526" s="67">
        <v>0</v>
      </c>
      <c r="AJ526" s="46"/>
      <c r="AK526" s="22"/>
      <c r="AL526" s="52">
        <f t="shared" si="88"/>
        <v>0</v>
      </c>
      <c r="AM526" s="52" t="e">
        <f t="shared" si="89"/>
        <v>#VALUE!</v>
      </c>
      <c r="AN526" s="52" t="e">
        <f t="shared" si="82"/>
        <v>#VALUE!</v>
      </c>
      <c r="AO526">
        <v>0.73</v>
      </c>
      <c r="AP526" s="67">
        <v>0.72605614190687351</v>
      </c>
      <c r="AQ526" s="52">
        <f t="shared" si="90"/>
        <v>3.9438580931264733E-3</v>
      </c>
    </row>
    <row r="527" spans="1:43" x14ac:dyDescent="0.25">
      <c r="A527" t="s">
        <v>5533</v>
      </c>
      <c r="B527" t="s">
        <v>1694</v>
      </c>
      <c r="D527">
        <v>1</v>
      </c>
      <c r="E527">
        <v>1</v>
      </c>
      <c r="F527">
        <v>1</v>
      </c>
      <c r="G527" s="13">
        <v>37020</v>
      </c>
      <c r="H527">
        <v>1.03</v>
      </c>
      <c r="I527" t="s">
        <v>5411</v>
      </c>
      <c r="J527" t="s">
        <v>5411</v>
      </c>
      <c r="K527" s="67">
        <v>1.0284104946236561</v>
      </c>
      <c r="L527" s="46"/>
      <c r="M527" s="22"/>
      <c r="N527" s="52">
        <f t="shared" si="83"/>
        <v>1.5895053763439471E-3</v>
      </c>
      <c r="O527" s="52" t="e">
        <f t="shared" si="84"/>
        <v>#VALUE!</v>
      </c>
      <c r="P527" s="52" t="e">
        <f t="shared" si="85"/>
        <v>#VALUE!</v>
      </c>
      <c r="Q527">
        <v>1.39</v>
      </c>
      <c r="R527" t="s">
        <v>5411</v>
      </c>
      <c r="S527" t="s">
        <v>5411</v>
      </c>
      <c r="T527" s="67">
        <v>1.3867416774193551</v>
      </c>
      <c r="U527" s="46"/>
      <c r="V527" s="22"/>
      <c r="W527" s="52">
        <f t="shared" si="86"/>
        <v>3.2583225806448457E-3</v>
      </c>
      <c r="X527" s="52" t="e">
        <f t="shared" si="87"/>
        <v>#VALUE!</v>
      </c>
      <c r="Y527" s="52" t="e">
        <f t="shared" si="81"/>
        <v>#VALUE!</v>
      </c>
      <c r="Z527" t="s">
        <v>5568</v>
      </c>
      <c r="AA527" t="s">
        <v>5411</v>
      </c>
      <c r="AB527" t="s">
        <v>5411</v>
      </c>
      <c r="AC527" s="94" t="s">
        <v>88</v>
      </c>
      <c r="AD527" s="61"/>
      <c r="AE527" s="22"/>
      <c r="AF527">
        <v>0</v>
      </c>
      <c r="AG527" t="s">
        <v>5411</v>
      </c>
      <c r="AH527" t="s">
        <v>5411</v>
      </c>
      <c r="AI527" s="67">
        <v>0</v>
      </c>
      <c r="AJ527" s="46"/>
      <c r="AK527" s="22"/>
      <c r="AL527" s="52">
        <f t="shared" si="88"/>
        <v>0</v>
      </c>
      <c r="AM527" s="52" t="e">
        <f t="shared" si="89"/>
        <v>#VALUE!</v>
      </c>
      <c r="AN527" s="52" t="e">
        <f t="shared" si="82"/>
        <v>#VALUE!</v>
      </c>
      <c r="AO527">
        <v>0.64</v>
      </c>
      <c r="AP527" s="67">
        <v>0.64320447311827966</v>
      </c>
      <c r="AQ527" s="52">
        <f t="shared" si="90"/>
        <v>-3.2044731182796493E-3</v>
      </c>
    </row>
    <row r="528" spans="1:43" x14ac:dyDescent="0.25">
      <c r="A528" t="s">
        <v>5533</v>
      </c>
      <c r="B528" t="s">
        <v>1695</v>
      </c>
      <c r="D528">
        <v>1</v>
      </c>
      <c r="E528">
        <v>1</v>
      </c>
      <c r="F528">
        <v>1</v>
      </c>
      <c r="G528" s="13">
        <v>37020</v>
      </c>
      <c r="H528">
        <v>0.55000000000000004</v>
      </c>
      <c r="I528" t="s">
        <v>5411</v>
      </c>
      <c r="J528" t="s">
        <v>5411</v>
      </c>
      <c r="K528" s="67">
        <v>0.54600000000000004</v>
      </c>
      <c r="L528" s="46"/>
      <c r="M528" s="22"/>
      <c r="N528" s="52">
        <f t="shared" si="83"/>
        <v>4.0000000000000036E-3</v>
      </c>
      <c r="O528" s="52" t="e">
        <f t="shared" si="84"/>
        <v>#VALUE!</v>
      </c>
      <c r="P528" s="52" t="e">
        <f t="shared" si="85"/>
        <v>#VALUE!</v>
      </c>
      <c r="Q528">
        <v>0.6</v>
      </c>
      <c r="R528" t="s">
        <v>5411</v>
      </c>
      <c r="S528" t="s">
        <v>5411</v>
      </c>
      <c r="T528" s="67">
        <v>0.59699999999999998</v>
      </c>
      <c r="U528" s="46"/>
      <c r="V528" s="22"/>
      <c r="W528" s="52">
        <f t="shared" si="86"/>
        <v>3.0000000000000027E-3</v>
      </c>
      <c r="X528" s="52" t="e">
        <f t="shared" si="87"/>
        <v>#VALUE!</v>
      </c>
      <c r="Y528" s="52" t="e">
        <f t="shared" si="81"/>
        <v>#VALUE!</v>
      </c>
      <c r="Z528" t="s">
        <v>5568</v>
      </c>
      <c r="AA528" t="s">
        <v>5411</v>
      </c>
      <c r="AB528" t="s">
        <v>5411</v>
      </c>
      <c r="AC528" s="94" t="s">
        <v>88</v>
      </c>
      <c r="AD528" s="61"/>
      <c r="AE528" s="22"/>
      <c r="AF528">
        <v>0</v>
      </c>
      <c r="AG528" t="s">
        <v>5411</v>
      </c>
      <c r="AH528" t="s">
        <v>5411</v>
      </c>
      <c r="AI528" s="67">
        <v>0</v>
      </c>
      <c r="AJ528" s="46"/>
      <c r="AK528" s="22"/>
      <c r="AL528" s="52">
        <f t="shared" si="88"/>
        <v>0</v>
      </c>
      <c r="AM528" s="52" t="e">
        <f t="shared" si="89"/>
        <v>#VALUE!</v>
      </c>
      <c r="AN528" s="52" t="e">
        <f t="shared" si="82"/>
        <v>#VALUE!</v>
      </c>
      <c r="AO528">
        <v>0.12</v>
      </c>
      <c r="AP528" s="67">
        <v>0.11700000000000001</v>
      </c>
      <c r="AQ528" s="52">
        <f t="shared" si="90"/>
        <v>2.9999999999999888E-3</v>
      </c>
    </row>
    <row r="529" spans="1:43" x14ac:dyDescent="0.25">
      <c r="A529" t="s">
        <v>5533</v>
      </c>
      <c r="B529" t="s">
        <v>1696</v>
      </c>
      <c r="D529">
        <v>1</v>
      </c>
      <c r="E529">
        <v>1</v>
      </c>
      <c r="F529">
        <v>1</v>
      </c>
      <c r="G529" s="13">
        <v>37020</v>
      </c>
      <c r="H529">
        <v>1.8</v>
      </c>
      <c r="I529" t="s">
        <v>5411</v>
      </c>
      <c r="J529" t="s">
        <v>5411</v>
      </c>
      <c r="K529" s="67">
        <v>1.7961917636171336</v>
      </c>
      <c r="L529" s="46"/>
      <c r="M529" s="22"/>
      <c r="N529" s="52">
        <f t="shared" si="83"/>
        <v>3.8082363828664256E-3</v>
      </c>
      <c r="O529" s="52" t="e">
        <f t="shared" si="84"/>
        <v>#VALUE!</v>
      </c>
      <c r="P529" s="52" t="e">
        <f t="shared" si="85"/>
        <v>#VALUE!</v>
      </c>
      <c r="Q529">
        <v>1.0900000000000001</v>
      </c>
      <c r="R529" t="s">
        <v>5411</v>
      </c>
      <c r="S529" t="s">
        <v>5411</v>
      </c>
      <c r="T529" s="67">
        <v>1.0851347831835005</v>
      </c>
      <c r="U529" s="46"/>
      <c r="V529" s="22"/>
      <c r="W529" s="52">
        <f t="shared" si="86"/>
        <v>4.8652168164995402E-3</v>
      </c>
      <c r="X529" s="52" t="e">
        <f t="shared" si="87"/>
        <v>#VALUE!</v>
      </c>
      <c r="Y529" s="52" t="e">
        <f t="shared" si="81"/>
        <v>#VALUE!</v>
      </c>
      <c r="Z529" t="s">
        <v>5568</v>
      </c>
      <c r="AA529" t="s">
        <v>5411</v>
      </c>
      <c r="AB529" t="s">
        <v>5411</v>
      </c>
      <c r="AC529" s="94" t="s">
        <v>88</v>
      </c>
      <c r="AD529" s="61"/>
      <c r="AE529" s="22"/>
      <c r="AF529">
        <v>0</v>
      </c>
      <c r="AG529" t="s">
        <v>5411</v>
      </c>
      <c r="AH529" t="s">
        <v>5411</v>
      </c>
      <c r="AI529" s="67">
        <v>0</v>
      </c>
      <c r="AJ529" s="46"/>
      <c r="AK529" s="22"/>
      <c r="AL529" s="52">
        <f t="shared" si="88"/>
        <v>0</v>
      </c>
      <c r="AM529" s="52" t="e">
        <f t="shared" si="89"/>
        <v>#VALUE!</v>
      </c>
      <c r="AN529" s="52" t="e">
        <f t="shared" si="82"/>
        <v>#VALUE!</v>
      </c>
      <c r="AO529">
        <v>0.05</v>
      </c>
      <c r="AP529" s="67">
        <v>4.6373281332628233E-2</v>
      </c>
      <c r="AQ529" s="52">
        <f t="shared" si="90"/>
        <v>3.62671866737177E-3</v>
      </c>
    </row>
    <row r="530" spans="1:43" x14ac:dyDescent="0.25">
      <c r="A530" t="s">
        <v>5533</v>
      </c>
      <c r="B530" t="s">
        <v>1697</v>
      </c>
      <c r="D530">
        <v>1</v>
      </c>
      <c r="E530">
        <v>1</v>
      </c>
      <c r="F530">
        <v>1</v>
      </c>
      <c r="G530" s="13">
        <v>37020</v>
      </c>
      <c r="H530">
        <v>0.2</v>
      </c>
      <c r="I530" t="s">
        <v>5411</v>
      </c>
      <c r="J530" t="s">
        <v>5411</v>
      </c>
      <c r="K530" s="67">
        <v>0.19826283921797491</v>
      </c>
      <c r="L530" s="46"/>
      <c r="M530" s="22"/>
      <c r="N530" s="52">
        <f t="shared" si="83"/>
        <v>1.7371607820250989E-3</v>
      </c>
      <c r="O530" s="52" t="e">
        <f t="shared" si="84"/>
        <v>#VALUE!</v>
      </c>
      <c r="P530" s="52" t="e">
        <f t="shared" si="85"/>
        <v>#VALUE!</v>
      </c>
      <c r="Q530">
        <v>0.56000000000000005</v>
      </c>
      <c r="R530" t="s">
        <v>5411</v>
      </c>
      <c r="S530" t="s">
        <v>5411</v>
      </c>
      <c r="T530" s="67">
        <v>0.56299164721330608</v>
      </c>
      <c r="U530" s="46"/>
      <c r="V530" s="22"/>
      <c r="W530" s="52">
        <f t="shared" si="86"/>
        <v>-2.9916472133060257E-3</v>
      </c>
      <c r="X530" s="52" t="e">
        <f t="shared" si="87"/>
        <v>#VALUE!</v>
      </c>
      <c r="Y530" s="52" t="e">
        <f t="shared" si="81"/>
        <v>#VALUE!</v>
      </c>
      <c r="Z530" t="s">
        <v>5568</v>
      </c>
      <c r="AA530" t="s">
        <v>5411</v>
      </c>
      <c r="AB530" t="s">
        <v>5411</v>
      </c>
      <c r="AC530" s="94" t="s">
        <v>88</v>
      </c>
      <c r="AD530" s="61"/>
      <c r="AE530" s="22"/>
      <c r="AF530">
        <v>0</v>
      </c>
      <c r="AG530" t="s">
        <v>5411</v>
      </c>
      <c r="AH530" t="s">
        <v>5411</v>
      </c>
      <c r="AI530" s="67">
        <v>0</v>
      </c>
      <c r="AJ530" s="46"/>
      <c r="AK530" s="22"/>
      <c r="AL530" s="52">
        <f t="shared" si="88"/>
        <v>0</v>
      </c>
      <c r="AM530" s="52" t="e">
        <f t="shared" si="89"/>
        <v>#VALUE!</v>
      </c>
      <c r="AN530" s="52" t="e">
        <f t="shared" si="82"/>
        <v>#VALUE!</v>
      </c>
      <c r="AO530">
        <v>0.02</v>
      </c>
      <c r="AP530" s="67">
        <v>1.4963233148526408E-2</v>
      </c>
      <c r="AQ530" s="52">
        <f t="shared" si="90"/>
        <v>5.0367668514735928E-3</v>
      </c>
    </row>
    <row r="531" spans="1:43" x14ac:dyDescent="0.25">
      <c r="A531" t="s">
        <v>5533</v>
      </c>
      <c r="B531" t="s">
        <v>1698</v>
      </c>
      <c r="D531">
        <v>1</v>
      </c>
      <c r="E531">
        <v>1</v>
      </c>
      <c r="F531">
        <v>1</v>
      </c>
      <c r="G531" s="13">
        <v>37020</v>
      </c>
      <c r="H531">
        <v>1.38</v>
      </c>
      <c r="I531" t="s">
        <v>5411</v>
      </c>
      <c r="J531" t="s">
        <v>5411</v>
      </c>
      <c r="K531" s="67">
        <v>1.37935195774111</v>
      </c>
      <c r="L531" s="46"/>
      <c r="M531" s="22"/>
      <c r="N531" s="52">
        <f t="shared" si="83"/>
        <v>6.4804225888992484E-4</v>
      </c>
      <c r="O531" s="52" t="e">
        <f t="shared" si="84"/>
        <v>#VALUE!</v>
      </c>
      <c r="P531" s="52" t="e">
        <f t="shared" si="85"/>
        <v>#VALUE!</v>
      </c>
      <c r="Q531">
        <v>0</v>
      </c>
      <c r="R531" t="s">
        <v>5411</v>
      </c>
      <c r="S531" t="s">
        <v>5411</v>
      </c>
      <c r="T531" s="67">
        <v>0</v>
      </c>
      <c r="U531" s="46"/>
      <c r="V531" s="22"/>
      <c r="W531" s="52">
        <f t="shared" si="86"/>
        <v>0</v>
      </c>
      <c r="X531" s="52" t="e">
        <f t="shared" si="87"/>
        <v>#VALUE!</v>
      </c>
      <c r="Y531" s="52" t="e">
        <f t="shared" si="81"/>
        <v>#VALUE!</v>
      </c>
      <c r="Z531" t="s">
        <v>5568</v>
      </c>
      <c r="AA531" t="s">
        <v>5411</v>
      </c>
      <c r="AB531" t="s">
        <v>5411</v>
      </c>
      <c r="AC531" s="94" t="s">
        <v>88</v>
      </c>
      <c r="AD531" s="61"/>
      <c r="AE531" s="22"/>
      <c r="AF531">
        <v>0</v>
      </c>
      <c r="AG531" t="s">
        <v>5411</v>
      </c>
      <c r="AH531" t="s">
        <v>5411</v>
      </c>
      <c r="AI531" s="67">
        <v>0</v>
      </c>
      <c r="AJ531" s="46"/>
      <c r="AK531" s="22"/>
      <c r="AL531" s="52">
        <f t="shared" si="88"/>
        <v>0</v>
      </c>
      <c r="AM531" s="52" t="e">
        <f t="shared" si="89"/>
        <v>#VALUE!</v>
      </c>
      <c r="AN531" s="52" t="e">
        <f t="shared" si="82"/>
        <v>#VALUE!</v>
      </c>
      <c r="AO531">
        <v>0.19</v>
      </c>
      <c r="AP531" s="67">
        <v>0.18972499046996677</v>
      </c>
      <c r="AQ531" s="52">
        <f t="shared" si="90"/>
        <v>2.7500953003323225E-4</v>
      </c>
    </row>
    <row r="532" spans="1:43" x14ac:dyDescent="0.25">
      <c r="A532" t="s">
        <v>5533</v>
      </c>
      <c r="B532" t="s">
        <v>1699</v>
      </c>
      <c r="D532">
        <v>1</v>
      </c>
      <c r="E532">
        <v>1</v>
      </c>
      <c r="F532">
        <v>1</v>
      </c>
      <c r="G532" s="13">
        <v>37020</v>
      </c>
      <c r="H532">
        <v>2.34</v>
      </c>
      <c r="I532" t="s">
        <v>5411</v>
      </c>
      <c r="J532" t="s">
        <v>5411</v>
      </c>
      <c r="K532" s="67">
        <v>2.3363359081880382</v>
      </c>
      <c r="L532" s="46"/>
      <c r="M532" s="22"/>
      <c r="N532" s="52">
        <f t="shared" si="83"/>
        <v>3.6640918119617005E-3</v>
      </c>
      <c r="O532" s="52" t="e">
        <f t="shared" si="84"/>
        <v>#VALUE!</v>
      </c>
      <c r="P532" s="52" t="e">
        <f t="shared" si="85"/>
        <v>#VALUE!</v>
      </c>
      <c r="Q532">
        <v>1.74</v>
      </c>
      <c r="R532" t="s">
        <v>5411</v>
      </c>
      <c r="S532" t="s">
        <v>5411</v>
      </c>
      <c r="T532" s="67">
        <v>1.7358757448686823</v>
      </c>
      <c r="U532" s="46"/>
      <c r="V532" s="22"/>
      <c r="W532" s="52">
        <f t="shared" si="86"/>
        <v>4.1242551313176445E-3</v>
      </c>
      <c r="X532" s="52" t="e">
        <f t="shared" si="87"/>
        <v>#VALUE!</v>
      </c>
      <c r="Y532" s="52" t="e">
        <f t="shared" si="81"/>
        <v>#VALUE!</v>
      </c>
      <c r="Z532" t="s">
        <v>5568</v>
      </c>
      <c r="AA532" t="s">
        <v>5411</v>
      </c>
      <c r="AB532" t="s">
        <v>5411</v>
      </c>
      <c r="AC532" s="94" t="s">
        <v>88</v>
      </c>
      <c r="AD532" s="61"/>
      <c r="AE532" s="22"/>
      <c r="AF532">
        <v>1.1399999999999999</v>
      </c>
      <c r="AG532" t="s">
        <v>5411</v>
      </c>
      <c r="AH532" t="s">
        <v>5411</v>
      </c>
      <c r="AI532" s="67">
        <v>1.1354155815493268</v>
      </c>
      <c r="AJ532" s="46"/>
      <c r="AK532" s="22"/>
      <c r="AL532" s="52">
        <f t="shared" si="88"/>
        <v>4.5844184506731445E-3</v>
      </c>
      <c r="AM532" s="52" t="e">
        <f t="shared" si="89"/>
        <v>#VALUE!</v>
      </c>
      <c r="AN532" s="52" t="e">
        <f t="shared" si="82"/>
        <v>#VALUE!</v>
      </c>
      <c r="AO532">
        <v>0.28999999999999998</v>
      </c>
      <c r="AP532" s="67">
        <v>0.2929517766497462</v>
      </c>
      <c r="AQ532" s="52">
        <f t="shared" si="90"/>
        <v>-2.9517766497462183E-3</v>
      </c>
    </row>
    <row r="533" spans="1:43" x14ac:dyDescent="0.25">
      <c r="A533" t="s">
        <v>5533</v>
      </c>
      <c r="B533" t="s">
        <v>1700</v>
      </c>
      <c r="D533">
        <v>1</v>
      </c>
      <c r="E533">
        <v>1</v>
      </c>
      <c r="F533">
        <v>1</v>
      </c>
      <c r="G533" s="13">
        <v>37020</v>
      </c>
      <c r="H533">
        <v>1.5</v>
      </c>
      <c r="I533" t="s">
        <v>5411</v>
      </c>
      <c r="J533" t="s">
        <v>5411</v>
      </c>
      <c r="K533" s="67">
        <v>1.4984315784260314</v>
      </c>
      <c r="L533" s="46"/>
      <c r="M533" s="22"/>
      <c r="N533" s="52">
        <f t="shared" si="83"/>
        <v>1.5684215739686369E-3</v>
      </c>
      <c r="O533" s="52" t="e">
        <f t="shared" si="84"/>
        <v>#VALUE!</v>
      </c>
      <c r="P533" s="52" t="e">
        <f t="shared" si="85"/>
        <v>#VALUE!</v>
      </c>
      <c r="Q533">
        <v>2.09</v>
      </c>
      <c r="R533" t="s">
        <v>5411</v>
      </c>
      <c r="S533" t="s">
        <v>5411</v>
      </c>
      <c r="T533" s="67">
        <v>2.0895083948293793</v>
      </c>
      <c r="U533" s="46"/>
      <c r="V533" s="22"/>
      <c r="W533" s="52">
        <f t="shared" si="86"/>
        <v>4.9160517062052378E-4</v>
      </c>
      <c r="X533" s="52" t="e">
        <f t="shared" si="87"/>
        <v>#VALUE!</v>
      </c>
      <c r="Y533" s="52" t="e">
        <f t="shared" si="81"/>
        <v>#VALUE!</v>
      </c>
      <c r="Z533" t="s">
        <v>5568</v>
      </c>
      <c r="AA533" t="s">
        <v>5411</v>
      </c>
      <c r="AB533" t="s">
        <v>5411</v>
      </c>
      <c r="AC533" s="94" t="s">
        <v>88</v>
      </c>
      <c r="AD533" s="61"/>
      <c r="AE533" s="22"/>
      <c r="AF533">
        <v>0</v>
      </c>
      <c r="AG533" t="s">
        <v>5411</v>
      </c>
      <c r="AH533" t="s">
        <v>5411</v>
      </c>
      <c r="AI533" s="67">
        <v>0</v>
      </c>
      <c r="AJ533" s="46"/>
      <c r="AK533" s="22"/>
      <c r="AL533" s="52">
        <f t="shared" si="88"/>
        <v>0</v>
      </c>
      <c r="AM533" s="52" t="e">
        <f t="shared" si="89"/>
        <v>#VALUE!</v>
      </c>
      <c r="AN533" s="52" t="e">
        <f t="shared" si="82"/>
        <v>#VALUE!</v>
      </c>
      <c r="AO533">
        <v>0.34</v>
      </c>
      <c r="AP533" s="67">
        <v>0.33528918825219156</v>
      </c>
      <c r="AQ533" s="52">
        <f t="shared" si="90"/>
        <v>4.7108117478084632E-3</v>
      </c>
    </row>
    <row r="534" spans="1:43" x14ac:dyDescent="0.25">
      <c r="A534" t="s">
        <v>5533</v>
      </c>
      <c r="B534" t="s">
        <v>1701</v>
      </c>
      <c r="D534">
        <v>1</v>
      </c>
      <c r="E534">
        <v>1</v>
      </c>
      <c r="F534">
        <v>1</v>
      </c>
      <c r="G534" s="13">
        <v>37020</v>
      </c>
      <c r="H534">
        <v>0.83</v>
      </c>
      <c r="I534" t="s">
        <v>5411</v>
      </c>
      <c r="J534" t="s">
        <v>5411</v>
      </c>
      <c r="K534" s="67">
        <v>0.83004600497065206</v>
      </c>
      <c r="L534" s="46"/>
      <c r="M534" s="22"/>
      <c r="N534" s="52">
        <f t="shared" si="83"/>
        <v>-4.6004970652102628E-5</v>
      </c>
      <c r="O534" s="52" t="e">
        <f t="shared" si="84"/>
        <v>#VALUE!</v>
      </c>
      <c r="P534" s="52" t="e">
        <f t="shared" si="85"/>
        <v>#VALUE!</v>
      </c>
      <c r="Q534">
        <v>1.99</v>
      </c>
      <c r="R534" t="s">
        <v>5411</v>
      </c>
      <c r="S534" t="s">
        <v>5411</v>
      </c>
      <c r="T534" s="67">
        <v>1.988337475543335</v>
      </c>
      <c r="U534" s="46"/>
      <c r="V534" s="22"/>
      <c r="W534" s="52">
        <f t="shared" si="86"/>
        <v>1.6625244566650377E-3</v>
      </c>
      <c r="X534" s="52" t="e">
        <f t="shared" si="87"/>
        <v>#VALUE!</v>
      </c>
      <c r="Y534" s="52" t="e">
        <f t="shared" si="81"/>
        <v>#VALUE!</v>
      </c>
      <c r="Z534" t="s">
        <v>5568</v>
      </c>
      <c r="AA534" t="s">
        <v>5411</v>
      </c>
      <c r="AB534" t="s">
        <v>5411</v>
      </c>
      <c r="AC534" s="94" t="s">
        <v>88</v>
      </c>
      <c r="AD534" s="61"/>
      <c r="AE534" s="22"/>
      <c r="AF534">
        <v>0</v>
      </c>
      <c r="AG534" t="s">
        <v>5411</v>
      </c>
      <c r="AH534" t="s">
        <v>5411</v>
      </c>
      <c r="AI534" s="67">
        <v>0</v>
      </c>
      <c r="AJ534" s="46"/>
      <c r="AK534" s="22"/>
      <c r="AL534" s="52">
        <f t="shared" si="88"/>
        <v>0</v>
      </c>
      <c r="AM534" s="52" t="e">
        <f t="shared" si="89"/>
        <v>#VALUE!</v>
      </c>
      <c r="AN534" s="52" t="e">
        <f t="shared" si="82"/>
        <v>#VALUE!</v>
      </c>
      <c r="AO534">
        <v>0.38</v>
      </c>
      <c r="AP534" s="67">
        <v>0.37540717042990857</v>
      </c>
      <c r="AQ534" s="52">
        <f t="shared" si="90"/>
        <v>4.592829570091439E-3</v>
      </c>
    </row>
    <row r="535" spans="1:43" x14ac:dyDescent="0.25">
      <c r="A535" t="s">
        <v>5533</v>
      </c>
      <c r="B535" t="s">
        <v>1702</v>
      </c>
      <c r="D535">
        <v>1</v>
      </c>
      <c r="E535">
        <v>1</v>
      </c>
      <c r="F535">
        <v>1</v>
      </c>
      <c r="G535" s="13">
        <v>37020</v>
      </c>
      <c r="H535">
        <v>0.92</v>
      </c>
      <c r="I535" t="s">
        <v>5411</v>
      </c>
      <c r="J535" t="s">
        <v>5411</v>
      </c>
      <c r="K535" s="67">
        <v>0.91640236686390519</v>
      </c>
      <c r="L535" s="46"/>
      <c r="M535" s="22"/>
      <c r="N535" s="52">
        <f t="shared" si="83"/>
        <v>3.5976331360948466E-3</v>
      </c>
      <c r="O535" s="52" t="e">
        <f t="shared" si="84"/>
        <v>#VALUE!</v>
      </c>
      <c r="P535" s="52" t="e">
        <f t="shared" si="85"/>
        <v>#VALUE!</v>
      </c>
      <c r="Q535">
        <v>1.3</v>
      </c>
      <c r="R535" t="s">
        <v>5411</v>
      </c>
      <c r="S535" t="s">
        <v>5411</v>
      </c>
      <c r="T535" s="67">
        <v>1.3003579881656804</v>
      </c>
      <c r="U535" s="46"/>
      <c r="V535" s="22"/>
      <c r="W535" s="52">
        <f t="shared" si="86"/>
        <v>-3.5798816568033409E-4</v>
      </c>
      <c r="X535" s="52" t="e">
        <f t="shared" si="87"/>
        <v>#VALUE!</v>
      </c>
      <c r="Y535" s="52" t="e">
        <f t="shared" si="81"/>
        <v>#VALUE!</v>
      </c>
      <c r="Z535" t="s">
        <v>5568</v>
      </c>
      <c r="AA535" t="s">
        <v>5411</v>
      </c>
      <c r="AB535" t="s">
        <v>5411</v>
      </c>
      <c r="AC535" s="94" t="s">
        <v>88</v>
      </c>
      <c r="AD535" s="61"/>
      <c r="AE535" s="22"/>
      <c r="AF535">
        <v>0.54</v>
      </c>
      <c r="AG535" t="s">
        <v>5411</v>
      </c>
      <c r="AH535" t="s">
        <v>5411</v>
      </c>
      <c r="AI535" s="67">
        <v>0.53456804733727803</v>
      </c>
      <c r="AJ535" s="46"/>
      <c r="AK535" s="22"/>
      <c r="AL535" s="52">
        <f t="shared" si="88"/>
        <v>5.4319526627220061E-3</v>
      </c>
      <c r="AM535" s="52" t="e">
        <f t="shared" si="89"/>
        <v>#VALUE!</v>
      </c>
      <c r="AN535" s="52" t="e">
        <f t="shared" si="82"/>
        <v>#VALUE!</v>
      </c>
      <c r="AO535">
        <v>0.27</v>
      </c>
      <c r="AP535" s="67">
        <v>0.2736479289940828</v>
      </c>
      <c r="AQ535" s="52">
        <f t="shared" si="90"/>
        <v>-3.647928994082783E-3</v>
      </c>
    </row>
    <row r="536" spans="1:43" x14ac:dyDescent="0.25">
      <c r="A536" t="s">
        <v>5533</v>
      </c>
      <c r="B536" t="s">
        <v>1703</v>
      </c>
      <c r="D536">
        <v>1</v>
      </c>
      <c r="E536">
        <v>1</v>
      </c>
      <c r="F536">
        <v>1</v>
      </c>
      <c r="G536" s="13">
        <v>37020</v>
      </c>
      <c r="H536">
        <v>0.41</v>
      </c>
      <c r="I536" t="s">
        <v>5411</v>
      </c>
      <c r="J536" t="s">
        <v>5411</v>
      </c>
      <c r="K536" s="67">
        <v>0.41132912769197305</v>
      </c>
      <c r="L536" s="46"/>
      <c r="M536" s="22"/>
      <c r="N536" s="52">
        <f t="shared" si="83"/>
        <v>-1.3291276919730755E-3</v>
      </c>
      <c r="O536" s="52" t="e">
        <f t="shared" si="84"/>
        <v>#VALUE!</v>
      </c>
      <c r="P536" s="52" t="e">
        <f t="shared" si="85"/>
        <v>#VALUE!</v>
      </c>
      <c r="Q536">
        <v>1.39</v>
      </c>
      <c r="R536" t="s">
        <v>5411</v>
      </c>
      <c r="S536" t="s">
        <v>5411</v>
      </c>
      <c r="T536" s="67">
        <v>1.3876945834239722</v>
      </c>
      <c r="U536" s="46"/>
      <c r="V536" s="22"/>
      <c r="W536" s="52">
        <f t="shared" si="86"/>
        <v>2.3054165760276746E-3</v>
      </c>
      <c r="X536" s="52" t="e">
        <f t="shared" si="87"/>
        <v>#VALUE!</v>
      </c>
      <c r="Y536" s="52" t="e">
        <f t="shared" si="81"/>
        <v>#VALUE!</v>
      </c>
      <c r="Z536" t="s">
        <v>5568</v>
      </c>
      <c r="AA536" t="s">
        <v>5411</v>
      </c>
      <c r="AB536" t="s">
        <v>5411</v>
      </c>
      <c r="AC536" s="94" t="s">
        <v>88</v>
      </c>
      <c r="AD536" s="61"/>
      <c r="AE536" s="22"/>
      <c r="AF536">
        <v>5.57</v>
      </c>
      <c r="AG536" t="s">
        <v>5411</v>
      </c>
      <c r="AH536" t="s">
        <v>5411</v>
      </c>
      <c r="AI536" s="67">
        <v>5.5702623450076141</v>
      </c>
      <c r="AJ536" s="46"/>
      <c r="AK536" s="22"/>
      <c r="AL536" s="52">
        <f t="shared" si="88"/>
        <v>-2.6234500761379564E-4</v>
      </c>
      <c r="AM536" s="52" t="e">
        <f t="shared" si="89"/>
        <v>#VALUE!</v>
      </c>
      <c r="AN536" s="52" t="e">
        <f t="shared" si="82"/>
        <v>#VALUE!</v>
      </c>
      <c r="AO536">
        <v>1.41</v>
      </c>
      <c r="AP536" s="67">
        <v>1.40501370458995</v>
      </c>
      <c r="AQ536" s="52">
        <f t="shared" si="90"/>
        <v>4.9862954100499124E-3</v>
      </c>
    </row>
    <row r="537" spans="1:43" x14ac:dyDescent="0.25">
      <c r="A537" t="s">
        <v>5533</v>
      </c>
      <c r="B537" t="s">
        <v>1704</v>
      </c>
      <c r="D537">
        <v>1</v>
      </c>
      <c r="E537">
        <v>1</v>
      </c>
      <c r="F537">
        <v>1</v>
      </c>
      <c r="G537" s="13">
        <v>37020</v>
      </c>
      <c r="H537">
        <v>0.41</v>
      </c>
      <c r="I537" t="s">
        <v>5411</v>
      </c>
      <c r="J537" t="s">
        <v>5411</v>
      </c>
      <c r="K537" s="67">
        <v>0.41054624035691051</v>
      </c>
      <c r="L537" s="46"/>
      <c r="M537" s="22"/>
      <c r="N537" s="52">
        <f t="shared" si="83"/>
        <v>-5.462403569105323E-4</v>
      </c>
      <c r="O537" s="52" t="e">
        <f t="shared" si="84"/>
        <v>#VALUE!</v>
      </c>
      <c r="P537" s="52" t="e">
        <f t="shared" si="85"/>
        <v>#VALUE!</v>
      </c>
      <c r="Q537">
        <v>0</v>
      </c>
      <c r="R537" t="s">
        <v>5411</v>
      </c>
      <c r="S537" t="s">
        <v>5411</v>
      </c>
      <c r="T537" s="67">
        <v>0</v>
      </c>
      <c r="U537" s="46"/>
      <c r="V537" s="22"/>
      <c r="W537" s="52">
        <f t="shared" si="86"/>
        <v>0</v>
      </c>
      <c r="X537" s="52" t="e">
        <f t="shared" si="87"/>
        <v>#VALUE!</v>
      </c>
      <c r="Y537" s="52" t="e">
        <f t="shared" si="81"/>
        <v>#VALUE!</v>
      </c>
      <c r="Z537" t="s">
        <v>5568</v>
      </c>
      <c r="AA537" t="s">
        <v>5411</v>
      </c>
      <c r="AB537" t="s">
        <v>5411</v>
      </c>
      <c r="AC537" s="94" t="s">
        <v>88</v>
      </c>
      <c r="AD537" s="61"/>
      <c r="AE537" s="22"/>
      <c r="AF537">
        <v>0</v>
      </c>
      <c r="AG537" t="s">
        <v>5411</v>
      </c>
      <c r="AH537" t="s">
        <v>5411</v>
      </c>
      <c r="AI537" s="67">
        <v>0</v>
      </c>
      <c r="AJ537" s="46"/>
      <c r="AK537" s="22"/>
      <c r="AL537" s="52">
        <f t="shared" si="88"/>
        <v>0</v>
      </c>
      <c r="AM537" s="52" t="e">
        <f t="shared" si="89"/>
        <v>#VALUE!</v>
      </c>
      <c r="AN537" s="52" t="e">
        <f t="shared" si="82"/>
        <v>#VALUE!</v>
      </c>
      <c r="AO537">
        <v>0.04</v>
      </c>
      <c r="AP537" s="67">
        <v>3.8368807509991637E-2</v>
      </c>
      <c r="AQ537" s="52">
        <f t="shared" si="90"/>
        <v>1.6311924900083638E-3</v>
      </c>
    </row>
    <row r="538" spans="1:43" x14ac:dyDescent="0.25">
      <c r="A538" t="s">
        <v>5533</v>
      </c>
      <c r="B538" t="s">
        <v>1705</v>
      </c>
      <c r="D538">
        <v>1</v>
      </c>
      <c r="E538">
        <v>1</v>
      </c>
      <c r="F538">
        <v>1</v>
      </c>
      <c r="G538" s="13">
        <v>37020</v>
      </c>
      <c r="H538">
        <v>1.03</v>
      </c>
      <c r="I538" t="s">
        <v>5411</v>
      </c>
      <c r="J538" t="s">
        <v>5411</v>
      </c>
      <c r="K538" s="67">
        <v>1.0300669124128536</v>
      </c>
      <c r="L538" s="46"/>
      <c r="M538" s="22"/>
      <c r="N538" s="52">
        <f t="shared" si="83"/>
        <v>-6.6912412853614711E-5</v>
      </c>
      <c r="O538" s="52" t="e">
        <f t="shared" si="84"/>
        <v>#VALUE!</v>
      </c>
      <c r="P538" s="52" t="e">
        <f t="shared" si="85"/>
        <v>#VALUE!</v>
      </c>
      <c r="Q538">
        <v>0.99</v>
      </c>
      <c r="R538" t="s">
        <v>5411</v>
      </c>
      <c r="S538" t="s">
        <v>5411</v>
      </c>
      <c r="T538" s="67">
        <v>0.98856238480647485</v>
      </c>
      <c r="U538" s="46"/>
      <c r="V538" s="22"/>
      <c r="W538" s="52">
        <f t="shared" si="86"/>
        <v>1.4376151935251436E-3</v>
      </c>
      <c r="X538" s="52" t="e">
        <f t="shared" si="87"/>
        <v>#VALUE!</v>
      </c>
      <c r="Y538" s="52" t="e">
        <f t="shared" si="81"/>
        <v>#VALUE!</v>
      </c>
      <c r="Z538" t="s">
        <v>5568</v>
      </c>
      <c r="AA538" t="s">
        <v>5411</v>
      </c>
      <c r="AB538" t="s">
        <v>5411</v>
      </c>
      <c r="AC538" s="94" t="s">
        <v>88</v>
      </c>
      <c r="AD538" s="61"/>
      <c r="AE538" s="22"/>
      <c r="AF538">
        <v>0</v>
      </c>
      <c r="AG538" t="s">
        <v>5411</v>
      </c>
      <c r="AH538" t="s">
        <v>5411</v>
      </c>
      <c r="AI538" s="67">
        <v>0</v>
      </c>
      <c r="AJ538" s="46"/>
      <c r="AK538" s="22"/>
      <c r="AL538" s="52">
        <f t="shared" si="88"/>
        <v>0</v>
      </c>
      <c r="AM538" s="52" t="e">
        <f t="shared" si="89"/>
        <v>#VALUE!</v>
      </c>
      <c r="AN538" s="52" t="e">
        <f t="shared" si="82"/>
        <v>#VALUE!</v>
      </c>
      <c r="AO538">
        <v>0.25</v>
      </c>
      <c r="AP538" s="67">
        <v>0.25280030451157948</v>
      </c>
      <c r="AQ538" s="52">
        <f t="shared" si="90"/>
        <v>-2.8003045115794767E-3</v>
      </c>
    </row>
    <row r="539" spans="1:43" x14ac:dyDescent="0.25">
      <c r="A539" t="s">
        <v>5533</v>
      </c>
      <c r="B539" t="s">
        <v>1706</v>
      </c>
      <c r="D539">
        <v>1</v>
      </c>
      <c r="E539">
        <v>1</v>
      </c>
      <c r="F539">
        <v>1</v>
      </c>
      <c r="G539" s="13">
        <v>37020</v>
      </c>
      <c r="H539">
        <v>0.02</v>
      </c>
      <c r="I539" t="s">
        <v>5411</v>
      </c>
      <c r="J539" t="s">
        <v>5411</v>
      </c>
      <c r="K539" s="67">
        <v>1.9871350435251522E-2</v>
      </c>
      <c r="L539" s="46"/>
      <c r="M539" s="22"/>
      <c r="N539" s="52">
        <f t="shared" si="83"/>
        <v>1.2864956474847866E-4</v>
      </c>
      <c r="O539" s="52" t="e">
        <f t="shared" si="84"/>
        <v>#VALUE!</v>
      </c>
      <c r="P539" s="52" t="e">
        <f t="shared" si="85"/>
        <v>#VALUE!</v>
      </c>
      <c r="Q539">
        <v>0</v>
      </c>
      <c r="R539" t="s">
        <v>5411</v>
      </c>
      <c r="S539" t="s">
        <v>5411</v>
      </c>
      <c r="T539" s="67">
        <v>0</v>
      </c>
      <c r="U539" s="46"/>
      <c r="V539" s="22"/>
      <c r="W539" s="52">
        <f t="shared" si="86"/>
        <v>0</v>
      </c>
      <c r="X539" s="52" t="e">
        <f t="shared" si="87"/>
        <v>#VALUE!</v>
      </c>
      <c r="Y539" s="52" t="e">
        <f t="shared" si="81"/>
        <v>#VALUE!</v>
      </c>
      <c r="Z539" t="s">
        <v>5568</v>
      </c>
      <c r="AA539" t="s">
        <v>5411</v>
      </c>
      <c r="AB539" t="s">
        <v>5411</v>
      </c>
      <c r="AC539" s="94" t="s">
        <v>88</v>
      </c>
      <c r="AD539" s="61"/>
      <c r="AE539" s="22"/>
      <c r="AF539">
        <v>0</v>
      </c>
      <c r="AG539" t="s">
        <v>5411</v>
      </c>
      <c r="AH539" t="s">
        <v>5411</v>
      </c>
      <c r="AI539" s="67">
        <v>0</v>
      </c>
      <c r="AJ539" s="46"/>
      <c r="AK539" s="22"/>
      <c r="AL539" s="52">
        <f t="shared" si="88"/>
        <v>0</v>
      </c>
      <c r="AM539" s="52" t="e">
        <f t="shared" si="89"/>
        <v>#VALUE!</v>
      </c>
      <c r="AN539" s="52" t="e">
        <f t="shared" si="82"/>
        <v>#VALUE!</v>
      </c>
      <c r="AO539">
        <v>0</v>
      </c>
      <c r="AP539" s="67">
        <v>0</v>
      </c>
      <c r="AQ539" s="52">
        <f t="shared" si="90"/>
        <v>0</v>
      </c>
    </row>
    <row r="540" spans="1:43" x14ac:dyDescent="0.25">
      <c r="A540" t="s">
        <v>5533</v>
      </c>
      <c r="B540" t="s">
        <v>1707</v>
      </c>
      <c r="D540">
        <v>1</v>
      </c>
      <c r="E540">
        <v>1</v>
      </c>
      <c r="F540">
        <v>1</v>
      </c>
      <c r="G540" s="13">
        <v>37020</v>
      </c>
      <c r="H540">
        <v>0</v>
      </c>
      <c r="I540" t="s">
        <v>5411</v>
      </c>
      <c r="J540" t="s">
        <v>5411</v>
      </c>
      <c r="K540" s="67">
        <v>0</v>
      </c>
      <c r="L540" s="46"/>
      <c r="M540" s="22"/>
      <c r="N540" s="52">
        <f t="shared" si="83"/>
        <v>0</v>
      </c>
      <c r="O540" s="52" t="e">
        <f t="shared" si="84"/>
        <v>#VALUE!</v>
      </c>
      <c r="P540" s="52" t="e">
        <f t="shared" si="85"/>
        <v>#VALUE!</v>
      </c>
      <c r="Q540">
        <v>0</v>
      </c>
      <c r="R540" t="s">
        <v>5411</v>
      </c>
      <c r="S540" t="s">
        <v>5411</v>
      </c>
      <c r="T540" s="67">
        <v>0</v>
      </c>
      <c r="U540" s="46"/>
      <c r="V540" s="22"/>
      <c r="W540" s="52">
        <f t="shared" si="86"/>
        <v>0</v>
      </c>
      <c r="X540" s="52" t="e">
        <f t="shared" si="87"/>
        <v>#VALUE!</v>
      </c>
      <c r="Y540" s="52" t="e">
        <f t="shared" si="81"/>
        <v>#VALUE!</v>
      </c>
      <c r="Z540" t="s">
        <v>5568</v>
      </c>
      <c r="AA540" t="s">
        <v>5411</v>
      </c>
      <c r="AB540" t="s">
        <v>5411</v>
      </c>
      <c r="AC540" s="94" t="s">
        <v>88</v>
      </c>
      <c r="AD540" s="61"/>
      <c r="AE540" s="22"/>
      <c r="AF540">
        <v>0</v>
      </c>
      <c r="AG540" t="s">
        <v>5411</v>
      </c>
      <c r="AH540" t="s">
        <v>5411</v>
      </c>
      <c r="AI540" s="67">
        <v>0</v>
      </c>
      <c r="AJ540" s="46"/>
      <c r="AK540" s="22"/>
      <c r="AL540" s="52">
        <f t="shared" si="88"/>
        <v>0</v>
      </c>
      <c r="AM540" s="52" t="e">
        <f t="shared" si="89"/>
        <v>#VALUE!</v>
      </c>
      <c r="AN540" s="52" t="e">
        <f t="shared" si="82"/>
        <v>#VALUE!</v>
      </c>
      <c r="AO540">
        <v>0.22</v>
      </c>
      <c r="AP540" s="67">
        <v>0.21983357452966715</v>
      </c>
      <c r="AQ540" s="52">
        <f t="shared" si="90"/>
        <v>1.6642547033285382E-4</v>
      </c>
    </row>
    <row r="541" spans="1:43" x14ac:dyDescent="0.25">
      <c r="A541" t="s">
        <v>5533</v>
      </c>
      <c r="B541" t="s">
        <v>1708</v>
      </c>
      <c r="D541">
        <v>1</v>
      </c>
      <c r="E541">
        <v>1</v>
      </c>
      <c r="F541">
        <v>1</v>
      </c>
      <c r="G541" s="13">
        <v>37020</v>
      </c>
      <c r="H541">
        <v>2.4500000000000002</v>
      </c>
      <c r="I541" t="s">
        <v>5411</v>
      </c>
      <c r="J541" t="s">
        <v>5411</v>
      </c>
      <c r="K541" s="67">
        <v>2.4489681499629654</v>
      </c>
      <c r="L541" s="46"/>
      <c r="M541" s="22"/>
      <c r="N541" s="52">
        <f t="shared" si="83"/>
        <v>1.031850037034765E-3</v>
      </c>
      <c r="O541" s="52" t="e">
        <f t="shared" si="84"/>
        <v>#VALUE!</v>
      </c>
      <c r="P541" s="52" t="e">
        <f t="shared" si="85"/>
        <v>#VALUE!</v>
      </c>
      <c r="Q541">
        <v>1.1399999999999999</v>
      </c>
      <c r="R541" t="s">
        <v>5411</v>
      </c>
      <c r="S541" t="s">
        <v>5411</v>
      </c>
      <c r="T541" s="67">
        <v>1.1428518033160504</v>
      </c>
      <c r="U541" s="46"/>
      <c r="V541" s="22"/>
      <c r="W541" s="52">
        <f t="shared" si="86"/>
        <v>-2.8518033160505052E-3</v>
      </c>
      <c r="X541" s="52" t="e">
        <f t="shared" si="87"/>
        <v>#VALUE!</v>
      </c>
      <c r="Y541" s="52" t="e">
        <f t="shared" si="81"/>
        <v>#VALUE!</v>
      </c>
      <c r="Z541" t="s">
        <v>5568</v>
      </c>
      <c r="AA541" t="s">
        <v>5411</v>
      </c>
      <c r="AB541" t="s">
        <v>5411</v>
      </c>
      <c r="AC541" s="94" t="s">
        <v>88</v>
      </c>
      <c r="AD541" s="61"/>
      <c r="AE541" s="22"/>
      <c r="AF541">
        <v>2.4700000000000002</v>
      </c>
      <c r="AG541" t="s">
        <v>5411</v>
      </c>
      <c r="AH541" t="s">
        <v>5411</v>
      </c>
      <c r="AI541" s="67">
        <v>2.4720560651814716</v>
      </c>
      <c r="AJ541" s="46"/>
      <c r="AK541" s="22"/>
      <c r="AL541" s="52">
        <f t="shared" si="88"/>
        <v>-2.0560651814713893E-3</v>
      </c>
      <c r="AM541" s="52" t="e">
        <f t="shared" si="89"/>
        <v>#VALUE!</v>
      </c>
      <c r="AN541" s="52" t="e">
        <f t="shared" si="82"/>
        <v>#VALUE!</v>
      </c>
      <c r="AO541">
        <v>0.37</v>
      </c>
      <c r="AP541" s="67">
        <v>0.36610836989345341</v>
      </c>
      <c r="AQ541" s="52">
        <f t="shared" si="90"/>
        <v>3.8916301065465841E-3</v>
      </c>
    </row>
    <row r="542" spans="1:43" x14ac:dyDescent="0.25">
      <c r="A542" t="s">
        <v>5533</v>
      </c>
      <c r="B542" t="s">
        <v>1709</v>
      </c>
      <c r="D542">
        <v>1</v>
      </c>
      <c r="E542">
        <v>1</v>
      </c>
      <c r="F542">
        <v>1</v>
      </c>
      <c r="G542" s="13">
        <v>37020</v>
      </c>
      <c r="H542">
        <v>1.87</v>
      </c>
      <c r="I542" t="s">
        <v>5411</v>
      </c>
      <c r="J542" t="s">
        <v>5411</v>
      </c>
      <c r="K542" s="67">
        <v>1.8725771543086174</v>
      </c>
      <c r="L542" s="46"/>
      <c r="M542" s="22"/>
      <c r="N542" s="52">
        <f t="shared" si="83"/>
        <v>-2.5771543086172688E-3</v>
      </c>
      <c r="O542" s="52" t="e">
        <f t="shared" si="84"/>
        <v>#VALUE!</v>
      </c>
      <c r="P542" s="52" t="e">
        <f t="shared" si="85"/>
        <v>#VALUE!</v>
      </c>
      <c r="Q542">
        <v>3.23</v>
      </c>
      <c r="R542" t="s">
        <v>5411</v>
      </c>
      <c r="S542" t="s">
        <v>5411</v>
      </c>
      <c r="T542" s="67">
        <v>3.2315545685966529</v>
      </c>
      <c r="U542" s="46"/>
      <c r="V542" s="22"/>
      <c r="W542" s="52">
        <f t="shared" si="86"/>
        <v>-1.5545685966529277E-3</v>
      </c>
      <c r="X542" s="52" t="e">
        <f t="shared" si="87"/>
        <v>#VALUE!</v>
      </c>
      <c r="Y542" s="52" t="e">
        <f t="shared" si="81"/>
        <v>#VALUE!</v>
      </c>
      <c r="Z542" t="s">
        <v>5568</v>
      </c>
      <c r="AA542" t="s">
        <v>5411</v>
      </c>
      <c r="AB542" t="s">
        <v>5411</v>
      </c>
      <c r="AC542" s="94" t="s">
        <v>88</v>
      </c>
      <c r="AD542" s="61"/>
      <c r="AE542" s="22"/>
      <c r="AF542">
        <v>1.42</v>
      </c>
      <c r="AG542" t="s">
        <v>5411</v>
      </c>
      <c r="AH542" t="s">
        <v>5411</v>
      </c>
      <c r="AI542" s="67">
        <v>1.4189598656773008</v>
      </c>
      <c r="AJ542" s="46"/>
      <c r="AK542" s="22"/>
      <c r="AL542" s="52">
        <f t="shared" si="88"/>
        <v>1.0401343226991155E-3</v>
      </c>
      <c r="AM542" s="52" t="e">
        <f t="shared" si="89"/>
        <v>#VALUE!</v>
      </c>
      <c r="AN542" s="52" t="e">
        <f t="shared" si="82"/>
        <v>#VALUE!</v>
      </c>
      <c r="AO542">
        <v>0.28000000000000003</v>
      </c>
      <c r="AP542" s="67">
        <v>0.28116774088717977</v>
      </c>
      <c r="AQ542" s="52">
        <f t="shared" si="90"/>
        <v>-1.1677408871797468E-3</v>
      </c>
    </row>
    <row r="543" spans="1:43" x14ac:dyDescent="0.25">
      <c r="A543" t="s">
        <v>5533</v>
      </c>
      <c r="B543" t="s">
        <v>1710</v>
      </c>
      <c r="D543">
        <v>1</v>
      </c>
      <c r="E543">
        <v>1</v>
      </c>
      <c r="F543">
        <v>1</v>
      </c>
      <c r="G543" s="13">
        <v>37020</v>
      </c>
      <c r="H543">
        <v>0.49</v>
      </c>
      <c r="I543" t="s">
        <v>5411</v>
      </c>
      <c r="J543" t="s">
        <v>5411</v>
      </c>
      <c r="K543" s="67">
        <v>0.48930553327987164</v>
      </c>
      <c r="L543" s="46"/>
      <c r="M543" s="22"/>
      <c r="N543" s="52">
        <f t="shared" si="83"/>
        <v>6.9446672012835053E-4</v>
      </c>
      <c r="O543" s="52" t="e">
        <f t="shared" si="84"/>
        <v>#VALUE!</v>
      </c>
      <c r="P543" s="52" t="e">
        <f t="shared" si="85"/>
        <v>#VALUE!</v>
      </c>
      <c r="Q543">
        <v>0.39</v>
      </c>
      <c r="R543" t="s">
        <v>5411</v>
      </c>
      <c r="S543" t="s">
        <v>5411</v>
      </c>
      <c r="T543" s="67">
        <v>0.38941270814661066</v>
      </c>
      <c r="U543" s="46"/>
      <c r="V543" s="22"/>
      <c r="W543" s="52">
        <f t="shared" si="86"/>
        <v>5.8729185338934897E-4</v>
      </c>
      <c r="X543" s="52" t="e">
        <f t="shared" si="87"/>
        <v>#VALUE!</v>
      </c>
      <c r="Y543" s="52" t="e">
        <f t="shared" si="81"/>
        <v>#VALUE!</v>
      </c>
      <c r="Z543" t="s">
        <v>5568</v>
      </c>
      <c r="AA543" t="s">
        <v>5411</v>
      </c>
      <c r="AB543" t="s">
        <v>5411</v>
      </c>
      <c r="AC543" s="94" t="s">
        <v>88</v>
      </c>
      <c r="AD543" s="61"/>
      <c r="AE543" s="22"/>
      <c r="AF543">
        <v>0</v>
      </c>
      <c r="AG543" t="s">
        <v>5411</v>
      </c>
      <c r="AH543" t="s">
        <v>5411</v>
      </c>
      <c r="AI543" s="67">
        <v>0</v>
      </c>
      <c r="AJ543" s="46"/>
      <c r="AK543" s="22"/>
      <c r="AL543" s="52">
        <f t="shared" si="88"/>
        <v>0</v>
      </c>
      <c r="AM543" s="52" t="e">
        <f t="shared" si="89"/>
        <v>#VALUE!</v>
      </c>
      <c r="AN543" s="52" t="e">
        <f t="shared" si="82"/>
        <v>#VALUE!</v>
      </c>
      <c r="AO543">
        <v>0.56999999999999995</v>
      </c>
      <c r="AP543" s="67">
        <v>0.5739604698334827</v>
      </c>
      <c r="AQ543" s="52">
        <f t="shared" si="90"/>
        <v>-3.9604698334827493E-3</v>
      </c>
    </row>
    <row r="544" spans="1:43" x14ac:dyDescent="0.25">
      <c r="A544" t="s">
        <v>5533</v>
      </c>
      <c r="B544" t="s">
        <v>1711</v>
      </c>
      <c r="D544">
        <v>1</v>
      </c>
      <c r="E544">
        <v>1</v>
      </c>
      <c r="F544">
        <v>1</v>
      </c>
      <c r="G544" s="13">
        <v>37020</v>
      </c>
      <c r="H544">
        <v>0.72</v>
      </c>
      <c r="I544" t="s">
        <v>5411</v>
      </c>
      <c r="J544" t="s">
        <v>5411</v>
      </c>
      <c r="K544" s="67">
        <v>0.72347414930097598</v>
      </c>
      <c r="L544" s="46"/>
      <c r="M544" s="22"/>
      <c r="N544" s="52">
        <f t="shared" si="83"/>
        <v>-3.4741493009760038E-3</v>
      </c>
      <c r="O544" s="52" t="e">
        <f t="shared" si="84"/>
        <v>#VALUE!</v>
      </c>
      <c r="P544" s="52" t="e">
        <f t="shared" si="85"/>
        <v>#VALUE!</v>
      </c>
      <c r="Q544">
        <v>0.19</v>
      </c>
      <c r="R544" t="s">
        <v>5411</v>
      </c>
      <c r="S544" t="s">
        <v>5411</v>
      </c>
      <c r="T544" s="67">
        <v>0.1881338696913743</v>
      </c>
      <c r="U544" s="46"/>
      <c r="V544" s="22"/>
      <c r="W544" s="52">
        <f t="shared" si="86"/>
        <v>1.866130308625702E-3</v>
      </c>
      <c r="X544" s="52" t="e">
        <f t="shared" si="87"/>
        <v>#VALUE!</v>
      </c>
      <c r="Y544" s="52" t="e">
        <f t="shared" si="81"/>
        <v>#VALUE!</v>
      </c>
      <c r="Z544" t="s">
        <v>5568</v>
      </c>
      <c r="AA544" t="s">
        <v>5411</v>
      </c>
      <c r="AB544" t="s">
        <v>5411</v>
      </c>
      <c r="AC544" s="94" t="s">
        <v>88</v>
      </c>
      <c r="AD544" s="61"/>
      <c r="AE544" s="22"/>
      <c r="AF544">
        <v>0.87</v>
      </c>
      <c r="AG544" t="s">
        <v>5411</v>
      </c>
      <c r="AH544" t="s">
        <v>5411</v>
      </c>
      <c r="AI544" s="67">
        <v>0.87031034027960952</v>
      </c>
      <c r="AJ544" s="46"/>
      <c r="AK544" s="22"/>
      <c r="AL544" s="52">
        <f t="shared" si="88"/>
        <v>-3.1034027960952226E-4</v>
      </c>
      <c r="AM544" s="52" t="e">
        <f t="shared" si="89"/>
        <v>#VALUE!</v>
      </c>
      <c r="AN544" s="52" t="e">
        <f t="shared" si="82"/>
        <v>#VALUE!</v>
      </c>
      <c r="AO544">
        <v>0.35</v>
      </c>
      <c r="AP544" s="67">
        <v>0.34720640991822738</v>
      </c>
      <c r="AQ544" s="52">
        <f t="shared" si="90"/>
        <v>2.7935900817726012E-3</v>
      </c>
    </row>
    <row r="545" spans="1:43" x14ac:dyDescent="0.25">
      <c r="A545" t="s">
        <v>5533</v>
      </c>
      <c r="B545" t="s">
        <v>1712</v>
      </c>
      <c r="D545">
        <v>1</v>
      </c>
      <c r="E545">
        <v>1</v>
      </c>
      <c r="F545">
        <v>1</v>
      </c>
      <c r="G545" s="13">
        <v>37020</v>
      </c>
      <c r="H545">
        <v>0.88</v>
      </c>
      <c r="I545" t="s">
        <v>5411</v>
      </c>
      <c r="J545" t="s">
        <v>5411</v>
      </c>
      <c r="K545" s="67">
        <v>0.875188953488372</v>
      </c>
      <c r="L545" s="46"/>
      <c r="M545" s="22"/>
      <c r="N545" s="52">
        <f t="shared" si="83"/>
        <v>4.8110465116280032E-3</v>
      </c>
      <c r="O545" s="52" t="e">
        <f t="shared" si="84"/>
        <v>#VALUE!</v>
      </c>
      <c r="P545" s="52" t="e">
        <f t="shared" si="85"/>
        <v>#VALUE!</v>
      </c>
      <c r="Q545">
        <v>1.08</v>
      </c>
      <c r="R545" t="s">
        <v>5411</v>
      </c>
      <c r="S545" t="s">
        <v>5411</v>
      </c>
      <c r="T545" s="67">
        <v>1.0763818163592622</v>
      </c>
      <c r="U545" s="46"/>
      <c r="V545" s="22"/>
      <c r="W545" s="52">
        <f t="shared" si="86"/>
        <v>3.6181836407378487E-3</v>
      </c>
      <c r="X545" s="52" t="e">
        <f t="shared" si="87"/>
        <v>#VALUE!</v>
      </c>
      <c r="Y545" s="52" t="e">
        <f t="shared" si="81"/>
        <v>#VALUE!</v>
      </c>
      <c r="Z545" t="s">
        <v>5568</v>
      </c>
      <c r="AA545" t="s">
        <v>5411</v>
      </c>
      <c r="AB545" t="s">
        <v>5411</v>
      </c>
      <c r="AC545" s="94" t="s">
        <v>88</v>
      </c>
      <c r="AD545" s="61"/>
      <c r="AE545" s="22"/>
      <c r="AF545">
        <v>0</v>
      </c>
      <c r="AG545" t="s">
        <v>5411</v>
      </c>
      <c r="AH545" t="s">
        <v>5411</v>
      </c>
      <c r="AI545" s="67">
        <v>0</v>
      </c>
      <c r="AJ545" s="46"/>
      <c r="AK545" s="22"/>
      <c r="AL545" s="52">
        <f t="shared" si="88"/>
        <v>0</v>
      </c>
      <c r="AM545" s="52" t="e">
        <f t="shared" si="89"/>
        <v>#VALUE!</v>
      </c>
      <c r="AN545" s="52" t="e">
        <f t="shared" si="82"/>
        <v>#VALUE!</v>
      </c>
      <c r="AO545">
        <v>0.14000000000000001</v>
      </c>
      <c r="AP545" s="67">
        <v>0.13681114675220529</v>
      </c>
      <c r="AQ545" s="52">
        <f t="shared" si="90"/>
        <v>3.1888532477947207E-3</v>
      </c>
    </row>
    <row r="546" spans="1:43" x14ac:dyDescent="0.25">
      <c r="A546" t="s">
        <v>5533</v>
      </c>
      <c r="B546" t="s">
        <v>1713</v>
      </c>
      <c r="D546">
        <v>1</v>
      </c>
      <c r="E546">
        <v>1</v>
      </c>
      <c r="F546">
        <v>1</v>
      </c>
      <c r="G546" s="13">
        <v>37020</v>
      </c>
      <c r="H546">
        <v>1.02</v>
      </c>
      <c r="I546" t="s">
        <v>5411</v>
      </c>
      <c r="J546" t="s">
        <v>5411</v>
      </c>
      <c r="K546" s="67">
        <v>1.02</v>
      </c>
      <c r="L546" s="46"/>
      <c r="M546" s="22"/>
      <c r="N546" s="52">
        <f t="shared" si="83"/>
        <v>0</v>
      </c>
      <c r="O546" s="52" t="e">
        <f t="shared" si="84"/>
        <v>#VALUE!</v>
      </c>
      <c r="P546" s="52" t="e">
        <f t="shared" si="85"/>
        <v>#VALUE!</v>
      </c>
      <c r="Q546">
        <v>1.73</v>
      </c>
      <c r="R546" t="s">
        <v>5411</v>
      </c>
      <c r="S546" t="s">
        <v>5411</v>
      </c>
      <c r="T546" s="67">
        <v>1.7250000000000001</v>
      </c>
      <c r="U546" s="46"/>
      <c r="V546" s="22"/>
      <c r="W546" s="52">
        <f t="shared" si="86"/>
        <v>4.9999999999998934E-3</v>
      </c>
      <c r="X546" s="52" t="e">
        <f t="shared" si="87"/>
        <v>#VALUE!</v>
      </c>
      <c r="Y546" s="52" t="e">
        <f t="shared" si="81"/>
        <v>#VALUE!</v>
      </c>
      <c r="Z546" t="s">
        <v>5568</v>
      </c>
      <c r="AA546" t="s">
        <v>5411</v>
      </c>
      <c r="AB546" t="s">
        <v>5411</v>
      </c>
      <c r="AC546" s="94" t="s">
        <v>88</v>
      </c>
      <c r="AD546" s="61"/>
      <c r="AE546" s="22"/>
      <c r="AF546">
        <v>8.34</v>
      </c>
      <c r="AG546" t="s">
        <v>5411</v>
      </c>
      <c r="AH546" t="s">
        <v>5411</v>
      </c>
      <c r="AI546" s="67">
        <v>8.3360000000000003</v>
      </c>
      <c r="AJ546" s="46"/>
      <c r="AK546" s="22"/>
      <c r="AL546" s="52">
        <f t="shared" si="88"/>
        <v>3.9999999999995595E-3</v>
      </c>
      <c r="AM546" s="52" t="e">
        <f t="shared" si="89"/>
        <v>#VALUE!</v>
      </c>
      <c r="AN546" s="52" t="e">
        <f t="shared" si="82"/>
        <v>#VALUE!</v>
      </c>
      <c r="AO546">
        <v>0.15</v>
      </c>
      <c r="AP546" s="67">
        <v>0.14599999999999999</v>
      </c>
      <c r="AQ546" s="52">
        <f t="shared" si="90"/>
        <v>4.0000000000000036E-3</v>
      </c>
    </row>
    <row r="547" spans="1:43" x14ac:dyDescent="0.25">
      <c r="A547" t="s">
        <v>5533</v>
      </c>
      <c r="B547" t="s">
        <v>1714</v>
      </c>
      <c r="D547">
        <v>1</v>
      </c>
      <c r="E547">
        <v>1</v>
      </c>
      <c r="F547">
        <v>1</v>
      </c>
      <c r="G547" s="13">
        <v>37020</v>
      </c>
      <c r="H547">
        <v>1.95</v>
      </c>
      <c r="I547" t="s">
        <v>5411</v>
      </c>
      <c r="J547" t="s">
        <v>5411</v>
      </c>
      <c r="K547" s="67">
        <v>1.9446871846619578</v>
      </c>
      <c r="L547" s="46"/>
      <c r="M547" s="22"/>
      <c r="N547" s="52">
        <f t="shared" si="83"/>
        <v>5.3128153380421761E-3</v>
      </c>
      <c r="O547" s="52" t="e">
        <f t="shared" si="84"/>
        <v>#VALUE!</v>
      </c>
      <c r="P547" s="52" t="e">
        <f t="shared" si="85"/>
        <v>#VALUE!</v>
      </c>
      <c r="Q547">
        <v>1.49</v>
      </c>
      <c r="R547" t="s">
        <v>5411</v>
      </c>
      <c r="S547" t="s">
        <v>5411</v>
      </c>
      <c r="T547" s="67">
        <v>1.4909268415741677</v>
      </c>
      <c r="U547" s="46"/>
      <c r="V547" s="22"/>
      <c r="W547" s="52">
        <f t="shared" si="86"/>
        <v>-9.2684157416766944E-4</v>
      </c>
      <c r="X547" s="52" t="e">
        <f t="shared" si="87"/>
        <v>#VALUE!</v>
      </c>
      <c r="Y547" s="52" t="e">
        <f t="shared" si="81"/>
        <v>#VALUE!</v>
      </c>
      <c r="Z547" t="s">
        <v>5568</v>
      </c>
      <c r="AA547" t="s">
        <v>5411</v>
      </c>
      <c r="AB547" t="s">
        <v>5411</v>
      </c>
      <c r="AC547" s="94" t="s">
        <v>88</v>
      </c>
      <c r="AD547" s="61"/>
      <c r="AE547" s="22"/>
      <c r="AF547">
        <v>0</v>
      </c>
      <c r="AG547" t="s">
        <v>5411</v>
      </c>
      <c r="AH547" t="s">
        <v>5411</v>
      </c>
      <c r="AI547" s="67">
        <v>0</v>
      </c>
      <c r="AJ547" s="46"/>
      <c r="AK547" s="22"/>
      <c r="AL547" s="52">
        <f t="shared" si="88"/>
        <v>0</v>
      </c>
      <c r="AM547" s="52" t="e">
        <f t="shared" si="89"/>
        <v>#VALUE!</v>
      </c>
      <c r="AN547" s="52" t="e">
        <f t="shared" si="82"/>
        <v>#VALUE!</v>
      </c>
      <c r="AO547">
        <v>0</v>
      </c>
      <c r="AP547" s="67">
        <v>0</v>
      </c>
      <c r="AQ547" s="52">
        <f t="shared" si="90"/>
        <v>0</v>
      </c>
    </row>
    <row r="548" spans="1:43" x14ac:dyDescent="0.25">
      <c r="A548" t="s">
        <v>5533</v>
      </c>
      <c r="B548" t="s">
        <v>1715</v>
      </c>
      <c r="D548">
        <v>1</v>
      </c>
      <c r="E548">
        <v>1</v>
      </c>
      <c r="F548">
        <v>1</v>
      </c>
      <c r="G548" s="13">
        <v>37020</v>
      </c>
      <c r="H548">
        <v>0.27</v>
      </c>
      <c r="I548" t="s">
        <v>5411</v>
      </c>
      <c r="J548" t="s">
        <v>5411</v>
      </c>
      <c r="K548" s="67">
        <v>0.27234169469546549</v>
      </c>
      <c r="L548" s="46"/>
      <c r="M548" s="22"/>
      <c r="N548" s="52">
        <f t="shared" si="83"/>
        <v>-2.3416946954654683E-3</v>
      </c>
      <c r="O548" s="52" t="e">
        <f t="shared" si="84"/>
        <v>#VALUE!</v>
      </c>
      <c r="P548" s="52" t="e">
        <f t="shared" si="85"/>
        <v>#VALUE!</v>
      </c>
      <c r="Q548">
        <v>0</v>
      </c>
      <c r="R548" t="s">
        <v>5411</v>
      </c>
      <c r="S548" t="s">
        <v>5411</v>
      </c>
      <c r="T548" s="67">
        <v>0</v>
      </c>
      <c r="U548" s="46"/>
      <c r="V548" s="22"/>
      <c r="W548" s="52">
        <f t="shared" si="86"/>
        <v>0</v>
      </c>
      <c r="X548" s="52" t="e">
        <f t="shared" si="87"/>
        <v>#VALUE!</v>
      </c>
      <c r="Y548" s="52" t="e">
        <f t="shared" si="81"/>
        <v>#VALUE!</v>
      </c>
      <c r="Z548" t="s">
        <v>5568</v>
      </c>
      <c r="AA548" t="s">
        <v>5411</v>
      </c>
      <c r="AB548" t="s">
        <v>5411</v>
      </c>
      <c r="AC548" s="94" t="s">
        <v>88</v>
      </c>
      <c r="AD548" s="61"/>
      <c r="AE548" s="22"/>
      <c r="AF548">
        <v>0</v>
      </c>
      <c r="AG548" t="s">
        <v>5411</v>
      </c>
      <c r="AH548" t="s">
        <v>5411</v>
      </c>
      <c r="AI548" s="67">
        <v>0</v>
      </c>
      <c r="AJ548" s="46"/>
      <c r="AK548" s="22"/>
      <c r="AL548" s="52">
        <f t="shared" si="88"/>
        <v>0</v>
      </c>
      <c r="AM548" s="52" t="e">
        <f t="shared" si="89"/>
        <v>#VALUE!</v>
      </c>
      <c r="AN548" s="52" t="e">
        <f t="shared" si="82"/>
        <v>#VALUE!</v>
      </c>
      <c r="AO548">
        <v>0.06</v>
      </c>
      <c r="AP548" s="67">
        <v>5.8072861368886022E-2</v>
      </c>
      <c r="AQ548" s="52">
        <f t="shared" si="90"/>
        <v>1.9271386311139754E-3</v>
      </c>
    </row>
    <row r="549" spans="1:43" x14ac:dyDescent="0.25">
      <c r="A549" t="s">
        <v>5533</v>
      </c>
      <c r="B549" t="s">
        <v>1716</v>
      </c>
      <c r="D549">
        <v>1</v>
      </c>
      <c r="E549">
        <v>1</v>
      </c>
      <c r="F549">
        <v>1</v>
      </c>
      <c r="G549" s="13">
        <v>37020</v>
      </c>
      <c r="H549">
        <v>0.03</v>
      </c>
      <c r="I549" t="s">
        <v>5411</v>
      </c>
      <c r="J549" t="s">
        <v>5411</v>
      </c>
      <c r="K549" s="67">
        <v>2.9749531683999741E-2</v>
      </c>
      <c r="L549" s="46"/>
      <c r="M549" s="22"/>
      <c r="N549" s="52">
        <f t="shared" si="83"/>
        <v>2.5046831600025743E-4</v>
      </c>
      <c r="O549" s="52" t="e">
        <f t="shared" si="84"/>
        <v>#VALUE!</v>
      </c>
      <c r="P549" s="52" t="e">
        <f t="shared" si="85"/>
        <v>#VALUE!</v>
      </c>
      <c r="Q549">
        <v>0</v>
      </c>
      <c r="R549" t="s">
        <v>5411</v>
      </c>
      <c r="S549" t="s">
        <v>5411</v>
      </c>
      <c r="T549" s="67">
        <v>0</v>
      </c>
      <c r="U549" s="46"/>
      <c r="V549" s="22"/>
      <c r="W549" s="52">
        <f t="shared" si="86"/>
        <v>0</v>
      </c>
      <c r="X549" s="52" t="e">
        <f t="shared" si="87"/>
        <v>#VALUE!</v>
      </c>
      <c r="Y549" s="52" t="e">
        <f t="shared" si="81"/>
        <v>#VALUE!</v>
      </c>
      <c r="Z549" t="s">
        <v>5568</v>
      </c>
      <c r="AA549" t="s">
        <v>5411</v>
      </c>
      <c r="AB549" t="s">
        <v>5411</v>
      </c>
      <c r="AC549" s="94" t="s">
        <v>88</v>
      </c>
      <c r="AD549" s="61"/>
      <c r="AE549" s="22"/>
      <c r="AF549">
        <v>0</v>
      </c>
      <c r="AG549" t="s">
        <v>5411</v>
      </c>
      <c r="AH549" t="s">
        <v>5411</v>
      </c>
      <c r="AI549" s="67">
        <v>0</v>
      </c>
      <c r="AJ549" s="46"/>
      <c r="AK549" s="22"/>
      <c r="AL549" s="52">
        <f t="shared" si="88"/>
        <v>0</v>
      </c>
      <c r="AM549" s="52" t="e">
        <f t="shared" si="89"/>
        <v>#VALUE!</v>
      </c>
      <c r="AN549" s="52" t="e">
        <f t="shared" si="82"/>
        <v>#VALUE!</v>
      </c>
      <c r="AO549">
        <v>0.09</v>
      </c>
      <c r="AP549" s="67">
        <v>8.9248595051999224E-2</v>
      </c>
      <c r="AQ549" s="52">
        <f t="shared" si="90"/>
        <v>7.5140494800077229E-4</v>
      </c>
    </row>
    <row r="550" spans="1:43" x14ac:dyDescent="0.25">
      <c r="A550" t="s">
        <v>5533</v>
      </c>
      <c r="B550" t="s">
        <v>1717</v>
      </c>
      <c r="D550">
        <v>1</v>
      </c>
      <c r="E550">
        <v>1</v>
      </c>
      <c r="F550">
        <v>1</v>
      </c>
      <c r="G550" s="13">
        <v>37020</v>
      </c>
      <c r="H550">
        <v>1.23</v>
      </c>
      <c r="I550" t="s">
        <v>5411</v>
      </c>
      <c r="J550" t="s">
        <v>5411</v>
      </c>
      <c r="K550" s="67">
        <v>1.2271568876874965</v>
      </c>
      <c r="L550" s="46"/>
      <c r="M550" s="22"/>
      <c r="N550" s="52">
        <f t="shared" si="83"/>
        <v>2.8431123125034485E-3</v>
      </c>
      <c r="O550" s="52" t="e">
        <f t="shared" si="84"/>
        <v>#VALUE!</v>
      </c>
      <c r="P550" s="52" t="e">
        <f t="shared" si="85"/>
        <v>#VALUE!</v>
      </c>
      <c r="Q550">
        <v>1.17</v>
      </c>
      <c r="R550" t="s">
        <v>5411</v>
      </c>
      <c r="S550" t="s">
        <v>5411</v>
      </c>
      <c r="T550" s="67">
        <v>1.164701860391159</v>
      </c>
      <c r="U550" s="46"/>
      <c r="V550" s="22"/>
      <c r="W550" s="52">
        <f t="shared" si="86"/>
        <v>5.2981396088409571E-3</v>
      </c>
      <c r="X550" s="52" t="e">
        <f t="shared" si="87"/>
        <v>#VALUE!</v>
      </c>
      <c r="Y550" s="52" t="e">
        <f t="shared" si="81"/>
        <v>#VALUE!</v>
      </c>
      <c r="Z550" t="s">
        <v>5568</v>
      </c>
      <c r="AA550" t="s">
        <v>5411</v>
      </c>
      <c r="AB550" t="s">
        <v>5411</v>
      </c>
      <c r="AC550" s="94" t="s">
        <v>88</v>
      </c>
      <c r="AD550" s="61"/>
      <c r="AE550" s="22"/>
      <c r="AF550">
        <v>0</v>
      </c>
      <c r="AG550" t="s">
        <v>5411</v>
      </c>
      <c r="AH550" t="s">
        <v>5411</v>
      </c>
      <c r="AI550" s="67">
        <v>0</v>
      </c>
      <c r="AJ550" s="46"/>
      <c r="AK550" s="22"/>
      <c r="AL550" s="52">
        <f t="shared" si="88"/>
        <v>0</v>
      </c>
      <c r="AM550" s="52" t="e">
        <f t="shared" si="89"/>
        <v>#VALUE!</v>
      </c>
      <c r="AN550" s="52" t="e">
        <f t="shared" si="82"/>
        <v>#VALUE!</v>
      </c>
      <c r="AO550">
        <v>0.26</v>
      </c>
      <c r="AP550" s="67">
        <v>0.26163592516033285</v>
      </c>
      <c r="AQ550" s="52">
        <f t="shared" si="90"/>
        <v>-1.6359251603328406E-3</v>
      </c>
    </row>
    <row r="551" spans="1:43" x14ac:dyDescent="0.25">
      <c r="A551" t="s">
        <v>5533</v>
      </c>
      <c r="B551" t="s">
        <v>1718</v>
      </c>
      <c r="D551">
        <v>1</v>
      </c>
      <c r="E551">
        <v>1</v>
      </c>
      <c r="F551">
        <v>1</v>
      </c>
      <c r="G551" s="13">
        <v>37020</v>
      </c>
      <c r="H551">
        <v>0.93</v>
      </c>
      <c r="I551" t="s">
        <v>5411</v>
      </c>
      <c r="J551" t="s">
        <v>5411</v>
      </c>
      <c r="K551" s="67">
        <v>0.92998585443759985</v>
      </c>
      <c r="L551" s="46"/>
      <c r="M551" s="22"/>
      <c r="N551" s="52">
        <f t="shared" si="83"/>
        <v>1.4145562400202927E-5</v>
      </c>
      <c r="O551" s="52" t="e">
        <f t="shared" si="84"/>
        <v>#VALUE!</v>
      </c>
      <c r="P551" s="52" t="e">
        <f t="shared" si="85"/>
        <v>#VALUE!</v>
      </c>
      <c r="Q551">
        <v>0.24</v>
      </c>
      <c r="R551" t="s">
        <v>5411</v>
      </c>
      <c r="S551" t="s">
        <v>5411</v>
      </c>
      <c r="T551" s="67">
        <v>0.24079990873830709</v>
      </c>
      <c r="U551" s="46"/>
      <c r="V551" s="22"/>
      <c r="W551" s="52">
        <f t="shared" si="86"/>
        <v>-7.9990873830709797E-4</v>
      </c>
      <c r="X551" s="52" t="e">
        <f t="shared" si="87"/>
        <v>#VALUE!</v>
      </c>
      <c r="Y551" s="52" t="e">
        <f t="shared" si="81"/>
        <v>#VALUE!</v>
      </c>
      <c r="Z551" t="s">
        <v>5568</v>
      </c>
      <c r="AA551" t="s">
        <v>5411</v>
      </c>
      <c r="AB551" t="s">
        <v>5411</v>
      </c>
      <c r="AC551" s="94" t="s">
        <v>88</v>
      </c>
      <c r="AD551" s="61"/>
      <c r="AE551" s="22"/>
      <c r="AF551">
        <v>0</v>
      </c>
      <c r="AG551" t="s">
        <v>5411</v>
      </c>
      <c r="AH551" t="s">
        <v>5411</v>
      </c>
      <c r="AI551" s="67">
        <v>0</v>
      </c>
      <c r="AJ551" s="46"/>
      <c r="AK551" s="22"/>
      <c r="AL551" s="52">
        <f t="shared" si="88"/>
        <v>0</v>
      </c>
      <c r="AM551" s="52" t="e">
        <f t="shared" si="89"/>
        <v>#VALUE!</v>
      </c>
      <c r="AN551" s="52" t="e">
        <f t="shared" si="82"/>
        <v>#VALUE!</v>
      </c>
      <c r="AO551">
        <v>0.31</v>
      </c>
      <c r="AP551" s="67">
        <v>0.30930333105179098</v>
      </c>
      <c r="AQ551" s="52">
        <f t="shared" si="90"/>
        <v>6.966689482090227E-4</v>
      </c>
    </row>
    <row r="552" spans="1:43" x14ac:dyDescent="0.25">
      <c r="A552" t="s">
        <v>5533</v>
      </c>
      <c r="B552" t="s">
        <v>1719</v>
      </c>
      <c r="D552">
        <v>1</v>
      </c>
      <c r="E552">
        <v>1</v>
      </c>
      <c r="F552">
        <v>1</v>
      </c>
      <c r="G552" s="13">
        <v>37020</v>
      </c>
      <c r="H552">
        <v>2.31</v>
      </c>
      <c r="I552" t="s">
        <v>5411</v>
      </c>
      <c r="J552" t="s">
        <v>5411</v>
      </c>
      <c r="K552" s="67">
        <v>2.3119999999999998</v>
      </c>
      <c r="L552" s="46"/>
      <c r="M552" s="22"/>
      <c r="N552" s="52">
        <f t="shared" si="83"/>
        <v>-1.9999999999997797E-3</v>
      </c>
      <c r="O552" s="52" t="e">
        <f t="shared" si="84"/>
        <v>#VALUE!</v>
      </c>
      <c r="P552" s="52" t="e">
        <f t="shared" si="85"/>
        <v>#VALUE!</v>
      </c>
      <c r="Q552">
        <v>0.53</v>
      </c>
      <c r="R552" t="s">
        <v>5411</v>
      </c>
      <c r="S552" t="s">
        <v>5411</v>
      </c>
      <c r="T552" s="67">
        <v>0.52800000000000002</v>
      </c>
      <c r="U552" s="46"/>
      <c r="V552" s="22"/>
      <c r="W552" s="52">
        <f t="shared" si="86"/>
        <v>2.0000000000000018E-3</v>
      </c>
      <c r="X552" s="52" t="e">
        <f t="shared" si="87"/>
        <v>#VALUE!</v>
      </c>
      <c r="Y552" s="52" t="e">
        <f t="shared" si="81"/>
        <v>#VALUE!</v>
      </c>
      <c r="Z552" t="s">
        <v>5568</v>
      </c>
      <c r="AA552" t="s">
        <v>5411</v>
      </c>
      <c r="AB552" t="s">
        <v>5411</v>
      </c>
      <c r="AC552" s="94" t="s">
        <v>88</v>
      </c>
      <c r="AD552" s="61"/>
      <c r="AE552" s="22"/>
      <c r="AF552">
        <v>13.08</v>
      </c>
      <c r="AG552" t="s">
        <v>5411</v>
      </c>
      <c r="AH552" t="s">
        <v>5411</v>
      </c>
      <c r="AI552" s="67">
        <v>13.077</v>
      </c>
      <c r="AJ552" s="46"/>
      <c r="AK552" s="22"/>
      <c r="AL552" s="52">
        <f t="shared" si="88"/>
        <v>3.0000000000001137E-3</v>
      </c>
      <c r="AM552" s="52" t="e">
        <f t="shared" si="89"/>
        <v>#VALUE!</v>
      </c>
      <c r="AN552" s="52" t="e">
        <f t="shared" si="82"/>
        <v>#VALUE!</v>
      </c>
      <c r="AO552">
        <v>0.48</v>
      </c>
      <c r="AP552" s="67">
        <v>0.47699999999999998</v>
      </c>
      <c r="AQ552" s="52">
        <f t="shared" si="90"/>
        <v>3.0000000000000027E-3</v>
      </c>
    </row>
    <row r="553" spans="1:43" x14ac:dyDescent="0.25">
      <c r="A553" t="s">
        <v>5533</v>
      </c>
      <c r="B553" t="s">
        <v>1720</v>
      </c>
      <c r="D553">
        <v>1</v>
      </c>
      <c r="E553">
        <v>1</v>
      </c>
      <c r="F553">
        <v>1</v>
      </c>
      <c r="G553" s="13">
        <v>37020</v>
      </c>
      <c r="H553">
        <v>0.99</v>
      </c>
      <c r="I553" t="s">
        <v>5411</v>
      </c>
      <c r="J553" t="s">
        <v>5411</v>
      </c>
      <c r="K553" s="67">
        <v>0.99019685039370098</v>
      </c>
      <c r="L553" s="46"/>
      <c r="M553" s="22"/>
      <c r="N553" s="52">
        <f t="shared" si="83"/>
        <v>-1.9685039370098689E-4</v>
      </c>
      <c r="O553" s="52" t="e">
        <f t="shared" si="84"/>
        <v>#VALUE!</v>
      </c>
      <c r="P553" s="52" t="e">
        <f t="shared" si="85"/>
        <v>#VALUE!</v>
      </c>
      <c r="Q553">
        <v>1.68</v>
      </c>
      <c r="R553" t="s">
        <v>5411</v>
      </c>
      <c r="S553" t="s">
        <v>5411</v>
      </c>
      <c r="T553" s="67">
        <v>1.681566437007874</v>
      </c>
      <c r="U553" s="46"/>
      <c r="V553" s="22"/>
      <c r="W553" s="52">
        <f t="shared" si="86"/>
        <v>-1.5664370078740664E-3</v>
      </c>
      <c r="X553" s="52" t="e">
        <f t="shared" si="87"/>
        <v>#VALUE!</v>
      </c>
      <c r="Y553" s="52" t="e">
        <f t="shared" si="81"/>
        <v>#VALUE!</v>
      </c>
      <c r="Z553" t="s">
        <v>5568</v>
      </c>
      <c r="AA553" t="s">
        <v>5411</v>
      </c>
      <c r="AB553" t="s">
        <v>5411</v>
      </c>
      <c r="AC553" s="94" t="s">
        <v>88</v>
      </c>
      <c r="AD553" s="61"/>
      <c r="AE553" s="22"/>
      <c r="AF553">
        <v>0</v>
      </c>
      <c r="AG553" t="s">
        <v>5411</v>
      </c>
      <c r="AH553" t="s">
        <v>5411</v>
      </c>
      <c r="AI553" s="67">
        <v>0</v>
      </c>
      <c r="AJ553" s="46"/>
      <c r="AK553" s="22"/>
      <c r="AL553" s="52">
        <f t="shared" si="88"/>
        <v>0</v>
      </c>
      <c r="AM553" s="52" t="e">
        <f t="shared" si="89"/>
        <v>#VALUE!</v>
      </c>
      <c r="AN553" s="52" t="e">
        <f t="shared" si="82"/>
        <v>#VALUE!</v>
      </c>
      <c r="AO553">
        <v>0.42</v>
      </c>
      <c r="AP553" s="67">
        <v>0.41906545275590551</v>
      </c>
      <c r="AQ553" s="52">
        <f t="shared" si="90"/>
        <v>9.3454724409447465E-4</v>
      </c>
    </row>
    <row r="554" spans="1:43" x14ac:dyDescent="0.25">
      <c r="A554" t="s">
        <v>5533</v>
      </c>
      <c r="B554" t="s">
        <v>1721</v>
      </c>
      <c r="D554">
        <v>1</v>
      </c>
      <c r="E554">
        <v>1</v>
      </c>
      <c r="F554">
        <v>1</v>
      </c>
      <c r="G554" s="13">
        <v>37020</v>
      </c>
      <c r="H554">
        <v>1.63</v>
      </c>
      <c r="I554" t="s">
        <v>5411</v>
      </c>
      <c r="J554" t="s">
        <v>5411</v>
      </c>
      <c r="K554" s="67">
        <v>1.627115508964436</v>
      </c>
      <c r="L554" s="46"/>
      <c r="M554" s="22"/>
      <c r="N554" s="52">
        <f t="shared" si="83"/>
        <v>2.8844910355638742E-3</v>
      </c>
      <c r="O554" s="52" t="e">
        <f t="shared" si="84"/>
        <v>#VALUE!</v>
      </c>
      <c r="P554" s="52" t="e">
        <f t="shared" si="85"/>
        <v>#VALUE!</v>
      </c>
      <c r="Q554">
        <v>0.46</v>
      </c>
      <c r="R554" t="s">
        <v>5411</v>
      </c>
      <c r="S554" t="s">
        <v>5411</v>
      </c>
      <c r="T554" s="67">
        <v>0.45762623689624771</v>
      </c>
      <c r="U554" s="46"/>
      <c r="V554" s="22"/>
      <c r="W554" s="52">
        <f t="shared" si="86"/>
        <v>2.3737631037523133E-3</v>
      </c>
      <c r="X554" s="52" t="e">
        <f t="shared" si="87"/>
        <v>#VALUE!</v>
      </c>
      <c r="Y554" s="52" t="e">
        <f t="shared" si="81"/>
        <v>#VALUE!</v>
      </c>
      <c r="Z554" t="s">
        <v>5568</v>
      </c>
      <c r="AA554" t="s">
        <v>5411</v>
      </c>
      <c r="AB554" t="s">
        <v>5411</v>
      </c>
      <c r="AC554" s="94" t="s">
        <v>88</v>
      </c>
      <c r="AD554" s="61"/>
      <c r="AE554" s="22"/>
      <c r="AF554">
        <v>1.96</v>
      </c>
      <c r="AG554" t="s">
        <v>5411</v>
      </c>
      <c r="AH554" t="s">
        <v>5411</v>
      </c>
      <c r="AI554" s="67">
        <v>1.959579014401881</v>
      </c>
      <c r="AJ554" s="46"/>
      <c r="AK554" s="22"/>
      <c r="AL554" s="52">
        <f t="shared" si="88"/>
        <v>4.2098559811898362E-4</v>
      </c>
      <c r="AM554" s="52" t="e">
        <f t="shared" si="89"/>
        <v>#VALUE!</v>
      </c>
      <c r="AN554" s="52" t="e">
        <f t="shared" si="82"/>
        <v>#VALUE!</v>
      </c>
      <c r="AO554">
        <v>0.51</v>
      </c>
      <c r="AP554" s="67">
        <v>0.50456226119329872</v>
      </c>
      <c r="AQ554" s="52">
        <f t="shared" si="90"/>
        <v>5.4377388067012866E-3</v>
      </c>
    </row>
    <row r="555" spans="1:43" x14ac:dyDescent="0.25">
      <c r="A555" t="s">
        <v>5533</v>
      </c>
      <c r="B555" t="s">
        <v>1722</v>
      </c>
      <c r="D555">
        <v>1</v>
      </c>
      <c r="E555">
        <v>1</v>
      </c>
      <c r="F555">
        <v>1</v>
      </c>
      <c r="G555" s="13">
        <v>37020</v>
      </c>
      <c r="H555">
        <v>0.39</v>
      </c>
      <c r="I555" t="s">
        <v>5411</v>
      </c>
      <c r="J555" t="s">
        <v>5411</v>
      </c>
      <c r="K555" s="67">
        <v>0.38908271503160213</v>
      </c>
      <c r="L555" s="46"/>
      <c r="M555" s="22"/>
      <c r="N555" s="52">
        <f t="shared" si="83"/>
        <v>9.172849683978801E-4</v>
      </c>
      <c r="O555" s="52" t="e">
        <f t="shared" si="84"/>
        <v>#VALUE!</v>
      </c>
      <c r="P555" s="52" t="e">
        <f t="shared" si="85"/>
        <v>#VALUE!</v>
      </c>
      <c r="Q555">
        <v>0.13</v>
      </c>
      <c r="R555" t="s">
        <v>5411</v>
      </c>
      <c r="S555" t="s">
        <v>5411</v>
      </c>
      <c r="T555" s="67">
        <v>0.12564129339562152</v>
      </c>
      <c r="U555" s="46"/>
      <c r="V555" s="22"/>
      <c r="W555" s="52">
        <f t="shared" si="86"/>
        <v>4.3587066043784817E-3</v>
      </c>
      <c r="X555" s="52" t="e">
        <f t="shared" si="87"/>
        <v>#VALUE!</v>
      </c>
      <c r="Y555" s="52" t="e">
        <f t="shared" si="81"/>
        <v>#VALUE!</v>
      </c>
      <c r="Z555" t="s">
        <v>5568</v>
      </c>
      <c r="AA555" t="s">
        <v>5411</v>
      </c>
      <c r="AB555" t="s">
        <v>5411</v>
      </c>
      <c r="AC555" s="94" t="s">
        <v>88</v>
      </c>
      <c r="AD555" s="61"/>
      <c r="AE555" s="22"/>
      <c r="AF555">
        <v>12.39</v>
      </c>
      <c r="AG555" t="s">
        <v>5411</v>
      </c>
      <c r="AH555" t="s">
        <v>5411</v>
      </c>
      <c r="AI555" s="67">
        <v>12.391879179261704</v>
      </c>
      <c r="AJ555" s="46"/>
      <c r="AK555" s="22"/>
      <c r="AL555" s="52">
        <f t="shared" si="88"/>
        <v>-1.8791792617030012E-3</v>
      </c>
      <c r="AM555" s="52" t="e">
        <f t="shared" si="89"/>
        <v>#VALUE!</v>
      </c>
      <c r="AN555" s="52" t="e">
        <f t="shared" si="82"/>
        <v>#VALUE!</v>
      </c>
      <c r="AO555">
        <v>0.24</v>
      </c>
      <c r="AP555" s="67">
        <v>0.23912375194650545</v>
      </c>
      <c r="AQ555" s="52">
        <f t="shared" si="90"/>
        <v>8.7624805349453827E-4</v>
      </c>
    </row>
    <row r="556" spans="1:43" x14ac:dyDescent="0.25">
      <c r="A556" t="s">
        <v>5533</v>
      </c>
      <c r="B556" t="s">
        <v>1723</v>
      </c>
      <c r="D556">
        <v>1</v>
      </c>
      <c r="E556">
        <v>1</v>
      </c>
      <c r="F556">
        <v>1</v>
      </c>
      <c r="G556" s="13">
        <v>37020</v>
      </c>
      <c r="H556">
        <v>3.83</v>
      </c>
      <c r="I556" t="s">
        <v>5411</v>
      </c>
      <c r="J556" t="s">
        <v>5411</v>
      </c>
      <c r="K556" s="67">
        <v>3.8305466459169462</v>
      </c>
      <c r="L556" s="46"/>
      <c r="M556" s="22"/>
      <c r="N556" s="52">
        <f t="shared" si="83"/>
        <v>-5.4664591694608688E-4</v>
      </c>
      <c r="O556" s="52" t="e">
        <f t="shared" si="84"/>
        <v>#VALUE!</v>
      </c>
      <c r="P556" s="52" t="e">
        <f t="shared" si="85"/>
        <v>#VALUE!</v>
      </c>
      <c r="Q556">
        <v>0.52</v>
      </c>
      <c r="R556" t="s">
        <v>5411</v>
      </c>
      <c r="S556" t="s">
        <v>5411</v>
      </c>
      <c r="T556" s="67">
        <v>0.52335957080841988</v>
      </c>
      <c r="U556" s="46"/>
      <c r="V556" s="22"/>
      <c r="W556" s="52">
        <f t="shared" si="86"/>
        <v>-3.359570808419865E-3</v>
      </c>
      <c r="X556" s="52" t="e">
        <f t="shared" si="87"/>
        <v>#VALUE!</v>
      </c>
      <c r="Y556" s="52" t="e">
        <f t="shared" si="81"/>
        <v>#VALUE!</v>
      </c>
      <c r="Z556" t="s">
        <v>5568</v>
      </c>
      <c r="AA556" t="s">
        <v>5411</v>
      </c>
      <c r="AB556" t="s">
        <v>5411</v>
      </c>
      <c r="AC556" s="94" t="s">
        <v>88</v>
      </c>
      <c r="AD556" s="61"/>
      <c r="AE556" s="22"/>
      <c r="AF556">
        <v>0</v>
      </c>
      <c r="AG556" t="s">
        <v>5411</v>
      </c>
      <c r="AH556" t="s">
        <v>5411</v>
      </c>
      <c r="AI556" s="67">
        <v>0</v>
      </c>
      <c r="AJ556" s="46"/>
      <c r="AK556" s="22"/>
      <c r="AL556" s="52">
        <f t="shared" si="88"/>
        <v>0</v>
      </c>
      <c r="AM556" s="52" t="e">
        <f t="shared" si="89"/>
        <v>#VALUE!</v>
      </c>
      <c r="AN556" s="52" t="e">
        <f t="shared" si="82"/>
        <v>#VALUE!</v>
      </c>
      <c r="AO556">
        <v>0.44</v>
      </c>
      <c r="AP556" s="67">
        <v>0.43798886067655002</v>
      </c>
      <c r="AQ556" s="52">
        <f t="shared" si="90"/>
        <v>2.0111393234499841E-3</v>
      </c>
    </row>
    <row r="557" spans="1:43" x14ac:dyDescent="0.25">
      <c r="A557" t="s">
        <v>5533</v>
      </c>
      <c r="B557" t="s">
        <v>1724</v>
      </c>
      <c r="D557">
        <v>1</v>
      </c>
      <c r="E557">
        <v>1</v>
      </c>
      <c r="F557">
        <v>1</v>
      </c>
      <c r="G557" s="13">
        <v>37020</v>
      </c>
      <c r="H557">
        <v>2.0699999999999998</v>
      </c>
      <c r="I557" t="s">
        <v>5411</v>
      </c>
      <c r="J557" t="s">
        <v>5411</v>
      </c>
      <c r="K557" s="67">
        <v>2.0703268302915885</v>
      </c>
      <c r="L557" s="46"/>
      <c r="M557" s="22"/>
      <c r="N557" s="52">
        <f t="shared" si="83"/>
        <v>-3.268302915886423E-4</v>
      </c>
      <c r="O557" s="52" t="e">
        <f t="shared" si="84"/>
        <v>#VALUE!</v>
      </c>
      <c r="P557" s="52" t="e">
        <f t="shared" si="85"/>
        <v>#VALUE!</v>
      </c>
      <c r="Q557">
        <v>0.49</v>
      </c>
      <c r="R557" t="s">
        <v>5411</v>
      </c>
      <c r="S557" t="s">
        <v>5411</v>
      </c>
      <c r="T557" s="67">
        <v>0.49344577302286557</v>
      </c>
      <c r="U557" s="46"/>
      <c r="V557" s="22"/>
      <c r="W557" s="52">
        <f t="shared" si="86"/>
        <v>-3.4457730228655836E-3</v>
      </c>
      <c r="X557" s="52" t="e">
        <f t="shared" si="87"/>
        <v>#VALUE!</v>
      </c>
      <c r="Y557" s="52" t="e">
        <f t="shared" si="81"/>
        <v>#VALUE!</v>
      </c>
      <c r="Z557" t="s">
        <v>5568</v>
      </c>
      <c r="AA557" t="s">
        <v>5411</v>
      </c>
      <c r="AB557" t="s">
        <v>5411</v>
      </c>
      <c r="AC557" s="94" t="s">
        <v>88</v>
      </c>
      <c r="AD557" s="61"/>
      <c r="AE557" s="22"/>
      <c r="AF557">
        <v>0</v>
      </c>
      <c r="AG557" t="s">
        <v>5411</v>
      </c>
      <c r="AH557" t="s">
        <v>5411</v>
      </c>
      <c r="AI557" s="67">
        <v>0</v>
      </c>
      <c r="AJ557" s="46"/>
      <c r="AK557" s="22"/>
      <c r="AL557" s="52">
        <f t="shared" si="88"/>
        <v>0</v>
      </c>
      <c r="AM557" s="52" t="e">
        <f t="shared" si="89"/>
        <v>#VALUE!</v>
      </c>
      <c r="AN557" s="52" t="e">
        <f t="shared" si="82"/>
        <v>#VALUE!</v>
      </c>
      <c r="AO557">
        <v>0.96</v>
      </c>
      <c r="AP557" s="67">
        <v>0.95471029997902257</v>
      </c>
      <c r="AQ557" s="52">
        <f t="shared" si="90"/>
        <v>5.2897000209773948E-3</v>
      </c>
    </row>
    <row r="558" spans="1:43" x14ac:dyDescent="0.25">
      <c r="A558" t="s">
        <v>5533</v>
      </c>
      <c r="B558" t="s">
        <v>1725</v>
      </c>
      <c r="D558">
        <v>1</v>
      </c>
      <c r="E558">
        <v>1</v>
      </c>
      <c r="F558">
        <v>1</v>
      </c>
      <c r="G558" s="13">
        <v>37020</v>
      </c>
      <c r="H558">
        <v>0</v>
      </c>
      <c r="I558" t="s">
        <v>5411</v>
      </c>
      <c r="J558" t="s">
        <v>5411</v>
      </c>
      <c r="K558" s="67">
        <v>0</v>
      </c>
      <c r="L558" s="46"/>
      <c r="M558" s="22"/>
      <c r="N558" s="52">
        <f t="shared" si="83"/>
        <v>0</v>
      </c>
      <c r="O558" s="52" t="e">
        <f t="shared" si="84"/>
        <v>#VALUE!</v>
      </c>
      <c r="P558" s="52" t="e">
        <f t="shared" si="85"/>
        <v>#VALUE!</v>
      </c>
      <c r="Q558">
        <v>0</v>
      </c>
      <c r="R558" t="s">
        <v>5411</v>
      </c>
      <c r="S558" t="s">
        <v>5411</v>
      </c>
      <c r="T558" s="67">
        <v>0</v>
      </c>
      <c r="U558" s="46"/>
      <c r="V558" s="22"/>
      <c r="W558" s="52">
        <f t="shared" si="86"/>
        <v>0</v>
      </c>
      <c r="X558" s="52" t="e">
        <f t="shared" si="87"/>
        <v>#VALUE!</v>
      </c>
      <c r="Y558" s="52" t="e">
        <f t="shared" si="81"/>
        <v>#VALUE!</v>
      </c>
      <c r="Z558" t="s">
        <v>5568</v>
      </c>
      <c r="AA558" t="s">
        <v>5411</v>
      </c>
      <c r="AB558" t="s">
        <v>5411</v>
      </c>
      <c r="AC558" s="94" t="s">
        <v>88</v>
      </c>
      <c r="AD558" s="61"/>
      <c r="AE558" s="22"/>
      <c r="AF558">
        <v>0</v>
      </c>
      <c r="AG558" t="s">
        <v>5411</v>
      </c>
      <c r="AH558" t="s">
        <v>5411</v>
      </c>
      <c r="AI558" s="67">
        <v>0</v>
      </c>
      <c r="AJ558" s="46"/>
      <c r="AK558" s="22"/>
      <c r="AL558" s="52">
        <f t="shared" si="88"/>
        <v>0</v>
      </c>
      <c r="AM558" s="52" t="e">
        <f t="shared" si="89"/>
        <v>#VALUE!</v>
      </c>
      <c r="AN558" s="52" t="e">
        <f t="shared" si="82"/>
        <v>#VALUE!</v>
      </c>
      <c r="AO558">
        <v>0.46</v>
      </c>
      <c r="AP558" s="67">
        <v>0.46083296527745149</v>
      </c>
      <c r="AQ558" s="52">
        <f t="shared" si="90"/>
        <v>-8.3296527745146953E-4</v>
      </c>
    </row>
    <row r="559" spans="1:43" x14ac:dyDescent="0.25">
      <c r="A559" t="s">
        <v>5533</v>
      </c>
      <c r="B559" t="s">
        <v>1726</v>
      </c>
      <c r="D559">
        <v>1</v>
      </c>
      <c r="E559">
        <v>1</v>
      </c>
      <c r="F559">
        <v>1</v>
      </c>
      <c r="G559" s="13">
        <v>37020</v>
      </c>
      <c r="H559">
        <v>0.21</v>
      </c>
      <c r="I559">
        <v>0.04</v>
      </c>
      <c r="J559" t="s">
        <v>5411</v>
      </c>
      <c r="K559" s="67">
        <v>0.21177310441997602</v>
      </c>
      <c r="L559" s="67">
        <v>4.2018473099201592E-2</v>
      </c>
      <c r="M559" s="22"/>
      <c r="N559" s="52">
        <f t="shared" si="83"/>
        <v>-1.7731044199760237E-3</v>
      </c>
      <c r="O559" s="52">
        <f t="shared" si="84"/>
        <v>-2.0184730992015912E-3</v>
      </c>
      <c r="P559" s="52" t="e">
        <f t="shared" si="85"/>
        <v>#VALUE!</v>
      </c>
      <c r="Q559">
        <v>1.65</v>
      </c>
      <c r="R559">
        <v>0</v>
      </c>
      <c r="S559" t="s">
        <v>5411</v>
      </c>
      <c r="T559" s="67">
        <v>1.6471241454887025</v>
      </c>
      <c r="U559" s="67">
        <v>0</v>
      </c>
      <c r="V559" s="22"/>
      <c r="W559" s="52">
        <f t="shared" si="86"/>
        <v>2.8758545112974598E-3</v>
      </c>
      <c r="X559" s="52">
        <f t="shared" si="87"/>
        <v>0</v>
      </c>
      <c r="Y559" s="52" t="e">
        <f t="shared" si="81"/>
        <v>#VALUE!</v>
      </c>
      <c r="Z559" t="s">
        <v>77</v>
      </c>
      <c r="AA559" t="s">
        <v>5568</v>
      </c>
      <c r="AB559" t="s">
        <v>5411</v>
      </c>
      <c r="AC559" s="94" t="s">
        <v>77</v>
      </c>
      <c r="AD559" s="94" t="s">
        <v>88</v>
      </c>
      <c r="AE559" s="22"/>
      <c r="AF559">
        <v>3.87</v>
      </c>
      <c r="AG559">
        <v>0</v>
      </c>
      <c r="AH559" t="s">
        <v>5411</v>
      </c>
      <c r="AI559" s="67">
        <v>3.8741032197463872</v>
      </c>
      <c r="AJ559" s="67">
        <v>0</v>
      </c>
      <c r="AK559" s="22"/>
      <c r="AL559" s="52">
        <f t="shared" si="88"/>
        <v>-4.1032197463870546E-3</v>
      </c>
      <c r="AM559" s="52">
        <f t="shared" si="89"/>
        <v>0</v>
      </c>
      <c r="AN559" s="52" t="e">
        <f t="shared" si="82"/>
        <v>#VALUE!</v>
      </c>
      <c r="AO559">
        <v>1.74</v>
      </c>
      <c r="AP559" s="67">
        <v>1.7395647863069457</v>
      </c>
      <c r="AQ559" s="52">
        <f t="shared" si="90"/>
        <v>4.35213693054326E-4</v>
      </c>
    </row>
    <row r="560" spans="1:43" x14ac:dyDescent="0.25">
      <c r="A560" t="s">
        <v>5533</v>
      </c>
      <c r="B560" t="s">
        <v>1727</v>
      </c>
      <c r="D560">
        <v>1</v>
      </c>
      <c r="E560">
        <v>1</v>
      </c>
      <c r="F560">
        <v>1</v>
      </c>
      <c r="G560" s="13">
        <v>37020</v>
      </c>
      <c r="H560">
        <v>1.43</v>
      </c>
      <c r="I560">
        <v>0</v>
      </c>
      <c r="J560" t="s">
        <v>5411</v>
      </c>
      <c r="K560" s="67">
        <v>1.4282820957509927</v>
      </c>
      <c r="L560" s="67">
        <v>0</v>
      </c>
      <c r="M560" s="22"/>
      <c r="N560" s="52">
        <f t="shared" si="83"/>
        <v>1.7179042490071961E-3</v>
      </c>
      <c r="O560" s="52">
        <f t="shared" si="84"/>
        <v>0</v>
      </c>
      <c r="P560" s="52" t="e">
        <f t="shared" si="85"/>
        <v>#VALUE!</v>
      </c>
      <c r="Q560">
        <v>0</v>
      </c>
      <c r="R560">
        <v>0</v>
      </c>
      <c r="S560" t="s">
        <v>5411</v>
      </c>
      <c r="T560" s="67">
        <v>0</v>
      </c>
      <c r="U560" s="67">
        <v>0</v>
      </c>
      <c r="V560" s="22"/>
      <c r="W560" s="52">
        <f t="shared" si="86"/>
        <v>0</v>
      </c>
      <c r="X560" s="52">
        <f t="shared" si="87"/>
        <v>0</v>
      </c>
      <c r="Y560" s="52" t="e">
        <f t="shared" si="81"/>
        <v>#VALUE!</v>
      </c>
      <c r="Z560" t="s">
        <v>77</v>
      </c>
      <c r="AA560" t="s">
        <v>5568</v>
      </c>
      <c r="AB560" t="s">
        <v>5411</v>
      </c>
      <c r="AC560" s="94" t="s">
        <v>77</v>
      </c>
      <c r="AD560" s="94" t="s">
        <v>88</v>
      </c>
      <c r="AE560" s="22"/>
      <c r="AF560">
        <v>0</v>
      </c>
      <c r="AG560">
        <v>0</v>
      </c>
      <c r="AH560" t="s">
        <v>5411</v>
      </c>
      <c r="AI560" s="67">
        <v>0</v>
      </c>
      <c r="AJ560" s="67">
        <v>0</v>
      </c>
      <c r="AK560" s="22"/>
      <c r="AL560" s="52">
        <f t="shared" si="88"/>
        <v>0</v>
      </c>
      <c r="AM560" s="52">
        <f t="shared" si="89"/>
        <v>0</v>
      </c>
      <c r="AN560" s="52" t="e">
        <f t="shared" si="82"/>
        <v>#VALUE!</v>
      </c>
      <c r="AO560">
        <v>1.64</v>
      </c>
      <c r="AP560" s="67">
        <v>1.6395852311624299</v>
      </c>
      <c r="AQ560" s="52">
        <f t="shared" si="90"/>
        <v>4.1476883756996763E-4</v>
      </c>
    </row>
    <row r="561" spans="1:43" x14ac:dyDescent="0.25">
      <c r="A561" t="s">
        <v>5533</v>
      </c>
      <c r="B561" t="s">
        <v>1728</v>
      </c>
      <c r="D561">
        <v>1</v>
      </c>
      <c r="E561">
        <v>1</v>
      </c>
      <c r="F561">
        <v>1</v>
      </c>
      <c r="G561" s="13">
        <v>37020</v>
      </c>
      <c r="H561">
        <v>0.72</v>
      </c>
      <c r="I561">
        <v>0</v>
      </c>
      <c r="J561" t="s">
        <v>5411</v>
      </c>
      <c r="K561" s="67">
        <v>0.71499999999999997</v>
      </c>
      <c r="L561" s="67">
        <v>0</v>
      </c>
      <c r="M561" s="22"/>
      <c r="N561" s="52">
        <f t="shared" si="83"/>
        <v>5.0000000000000044E-3</v>
      </c>
      <c r="O561" s="52">
        <f t="shared" si="84"/>
        <v>0</v>
      </c>
      <c r="P561" s="52" t="e">
        <f t="shared" si="85"/>
        <v>#VALUE!</v>
      </c>
      <c r="Q561">
        <v>1.85</v>
      </c>
      <c r="R561">
        <v>0</v>
      </c>
      <c r="S561" t="s">
        <v>5411</v>
      </c>
      <c r="T561" s="67">
        <v>1.851</v>
      </c>
      <c r="U561" s="67">
        <v>0</v>
      </c>
      <c r="V561" s="22"/>
      <c r="W561" s="52">
        <f t="shared" si="86"/>
        <v>-9.9999999999988987E-4</v>
      </c>
      <c r="X561" s="52">
        <f t="shared" si="87"/>
        <v>0</v>
      </c>
      <c r="Y561" s="52" t="e">
        <f t="shared" si="81"/>
        <v>#VALUE!</v>
      </c>
      <c r="Z561" t="s">
        <v>77</v>
      </c>
      <c r="AA561" t="s">
        <v>5568</v>
      </c>
      <c r="AB561" t="s">
        <v>5411</v>
      </c>
      <c r="AC561" s="94" t="s">
        <v>77</v>
      </c>
      <c r="AD561" s="94" t="s">
        <v>88</v>
      </c>
      <c r="AE561" s="22"/>
      <c r="AF561">
        <v>4.7699999999999996</v>
      </c>
      <c r="AG561">
        <v>0</v>
      </c>
      <c r="AH561" t="s">
        <v>5411</v>
      </c>
      <c r="AI561" s="67">
        <v>4.7709999999999999</v>
      </c>
      <c r="AJ561" s="67">
        <v>0</v>
      </c>
      <c r="AK561" s="22"/>
      <c r="AL561" s="52">
        <f t="shared" si="88"/>
        <v>-1.000000000000334E-3</v>
      </c>
      <c r="AM561" s="52">
        <f t="shared" si="89"/>
        <v>0</v>
      </c>
      <c r="AN561" s="52" t="e">
        <f t="shared" si="82"/>
        <v>#VALUE!</v>
      </c>
      <c r="AO561">
        <v>1.43</v>
      </c>
      <c r="AP561" s="67">
        <v>1.4339999999999999</v>
      </c>
      <c r="AQ561" s="52">
        <f t="shared" si="90"/>
        <v>-4.0000000000000036E-3</v>
      </c>
    </row>
    <row r="562" spans="1:43" x14ac:dyDescent="0.25">
      <c r="A562" t="s">
        <v>5533</v>
      </c>
      <c r="B562" t="s">
        <v>1729</v>
      </c>
      <c r="D562">
        <v>1</v>
      </c>
      <c r="E562">
        <v>1</v>
      </c>
      <c r="F562">
        <v>1</v>
      </c>
      <c r="G562" s="13">
        <v>37020</v>
      </c>
      <c r="H562">
        <v>0</v>
      </c>
      <c r="I562">
        <v>0.25</v>
      </c>
      <c r="J562" t="s">
        <v>5411</v>
      </c>
      <c r="K562" s="67">
        <v>0</v>
      </c>
      <c r="L562" s="67">
        <v>0.25305473684210522</v>
      </c>
      <c r="M562" s="22"/>
      <c r="N562" s="52">
        <f t="shared" si="83"/>
        <v>0</v>
      </c>
      <c r="O562" s="52">
        <f t="shared" si="84"/>
        <v>-3.0547368421052212E-3</v>
      </c>
      <c r="P562" s="52" t="e">
        <f t="shared" si="85"/>
        <v>#VALUE!</v>
      </c>
      <c r="Q562">
        <v>0</v>
      </c>
      <c r="R562">
        <v>0</v>
      </c>
      <c r="S562" t="s">
        <v>5411</v>
      </c>
      <c r="T562" s="67">
        <v>0</v>
      </c>
      <c r="U562" s="67">
        <v>0</v>
      </c>
      <c r="V562" s="22"/>
      <c r="W562" s="52">
        <f t="shared" si="86"/>
        <v>0</v>
      </c>
      <c r="X562" s="52">
        <f t="shared" si="87"/>
        <v>0</v>
      </c>
      <c r="Y562" s="52" t="e">
        <f t="shared" si="81"/>
        <v>#VALUE!</v>
      </c>
      <c r="Z562" t="s">
        <v>77</v>
      </c>
      <c r="AA562" t="s">
        <v>5568</v>
      </c>
      <c r="AB562" t="s">
        <v>5411</v>
      </c>
      <c r="AC562" s="94" t="s">
        <v>77</v>
      </c>
      <c r="AD562" s="94" t="s">
        <v>88</v>
      </c>
      <c r="AE562" s="22"/>
      <c r="AF562">
        <v>0</v>
      </c>
      <c r="AG562">
        <v>0</v>
      </c>
      <c r="AH562" t="s">
        <v>5411</v>
      </c>
      <c r="AI562" s="67">
        <v>0</v>
      </c>
      <c r="AJ562" s="67">
        <v>0</v>
      </c>
      <c r="AK562" s="22"/>
      <c r="AL562" s="52">
        <f t="shared" si="88"/>
        <v>0</v>
      </c>
      <c r="AM562" s="52">
        <f t="shared" si="89"/>
        <v>0</v>
      </c>
      <c r="AN562" s="52" t="e">
        <f t="shared" si="82"/>
        <v>#VALUE!</v>
      </c>
      <c r="AO562">
        <v>0.68</v>
      </c>
      <c r="AP562" s="67">
        <v>0.67643477732793511</v>
      </c>
      <c r="AQ562" s="52">
        <f t="shared" si="90"/>
        <v>3.5652226720649383E-3</v>
      </c>
    </row>
    <row r="563" spans="1:43" x14ac:dyDescent="0.25">
      <c r="A563" t="s">
        <v>5533</v>
      </c>
      <c r="B563" t="s">
        <v>1730</v>
      </c>
      <c r="D563">
        <v>1</v>
      </c>
      <c r="E563">
        <v>1</v>
      </c>
      <c r="F563">
        <v>1</v>
      </c>
      <c r="G563" s="13">
        <v>37020</v>
      </c>
      <c r="H563">
        <v>0.7</v>
      </c>
      <c r="I563">
        <v>0</v>
      </c>
      <c r="J563" t="s">
        <v>5411</v>
      </c>
      <c r="K563" s="67">
        <v>0.70426528925619847</v>
      </c>
      <c r="L563" s="67">
        <v>0</v>
      </c>
      <c r="M563" s="22"/>
      <c r="N563" s="52">
        <f t="shared" si="83"/>
        <v>-4.2652892561985123E-3</v>
      </c>
      <c r="O563" s="52">
        <f t="shared" si="84"/>
        <v>0</v>
      </c>
      <c r="P563" s="52" t="e">
        <f t="shared" si="85"/>
        <v>#VALUE!</v>
      </c>
      <c r="Q563">
        <v>2.57</v>
      </c>
      <c r="R563">
        <v>0</v>
      </c>
      <c r="S563" t="s">
        <v>5411</v>
      </c>
      <c r="T563" s="67">
        <v>2.5646287190082648</v>
      </c>
      <c r="U563" s="67">
        <v>0</v>
      </c>
      <c r="V563" s="22"/>
      <c r="W563" s="52">
        <f t="shared" si="86"/>
        <v>5.3712809917350057E-3</v>
      </c>
      <c r="X563" s="52">
        <f t="shared" si="87"/>
        <v>0</v>
      </c>
      <c r="Y563" s="52" t="e">
        <f t="shared" si="81"/>
        <v>#VALUE!</v>
      </c>
      <c r="Z563" t="s">
        <v>77</v>
      </c>
      <c r="AA563" t="s">
        <v>5568</v>
      </c>
      <c r="AB563" t="s">
        <v>5411</v>
      </c>
      <c r="AC563" s="94" t="s">
        <v>77</v>
      </c>
      <c r="AD563" s="94" t="s">
        <v>88</v>
      </c>
      <c r="AE563" s="22"/>
      <c r="AF563">
        <v>7.34</v>
      </c>
      <c r="AG563">
        <v>0</v>
      </c>
      <c r="AH563" t="s">
        <v>5411</v>
      </c>
      <c r="AI563" s="67">
        <v>7.3417535123966946</v>
      </c>
      <c r="AJ563" s="67">
        <v>0</v>
      </c>
      <c r="AK563" s="22"/>
      <c r="AL563" s="52">
        <f t="shared" si="88"/>
        <v>-1.7535123966947452E-3</v>
      </c>
      <c r="AM563" s="52">
        <f t="shared" si="89"/>
        <v>0</v>
      </c>
      <c r="AN563" s="52" t="e">
        <f t="shared" si="82"/>
        <v>#VALUE!</v>
      </c>
      <c r="AO563">
        <v>2.11</v>
      </c>
      <c r="AP563" s="67">
        <v>2.108553305785124</v>
      </c>
      <c r="AQ563" s="52">
        <f t="shared" si="90"/>
        <v>1.4466942148758655E-3</v>
      </c>
    </row>
    <row r="564" spans="1:43" x14ac:dyDescent="0.25">
      <c r="A564" t="s">
        <v>5533</v>
      </c>
      <c r="B564" t="s">
        <v>1731</v>
      </c>
      <c r="D564">
        <v>1</v>
      </c>
      <c r="E564">
        <v>1</v>
      </c>
      <c r="F564">
        <v>1</v>
      </c>
      <c r="G564" s="13">
        <v>37020</v>
      </c>
      <c r="H564">
        <v>7.0000000000000007E-2</v>
      </c>
      <c r="I564">
        <v>0</v>
      </c>
      <c r="J564" t="s">
        <v>5411</v>
      </c>
      <c r="K564" s="67">
        <v>6.4708098850012233E-2</v>
      </c>
      <c r="L564" s="67">
        <v>0</v>
      </c>
      <c r="M564" s="22"/>
      <c r="N564" s="52">
        <f t="shared" si="83"/>
        <v>5.2919011499877738E-3</v>
      </c>
      <c r="O564" s="52">
        <f t="shared" si="84"/>
        <v>0</v>
      </c>
      <c r="P564" s="52" t="e">
        <f t="shared" si="85"/>
        <v>#VALUE!</v>
      </c>
      <c r="Q564">
        <v>0.63</v>
      </c>
      <c r="R564">
        <v>0</v>
      </c>
      <c r="S564" t="s">
        <v>5411</v>
      </c>
      <c r="T564" s="67">
        <v>0.63413936873011978</v>
      </c>
      <c r="U564" s="67">
        <v>0</v>
      </c>
      <c r="V564" s="22"/>
      <c r="W564" s="52">
        <f t="shared" si="86"/>
        <v>-4.1393687301197746E-3</v>
      </c>
      <c r="X564" s="52">
        <f t="shared" si="87"/>
        <v>0</v>
      </c>
      <c r="Y564" s="52" t="e">
        <f t="shared" si="81"/>
        <v>#VALUE!</v>
      </c>
      <c r="Z564" t="s">
        <v>77</v>
      </c>
      <c r="AA564" t="s">
        <v>5568</v>
      </c>
      <c r="AB564" t="s">
        <v>5411</v>
      </c>
      <c r="AC564" s="94" t="s">
        <v>77</v>
      </c>
      <c r="AD564" s="94" t="s">
        <v>88</v>
      </c>
      <c r="AE564" s="22"/>
      <c r="AF564">
        <v>0</v>
      </c>
      <c r="AG564">
        <v>0</v>
      </c>
      <c r="AH564" t="s">
        <v>5411</v>
      </c>
      <c r="AI564" s="67">
        <v>0</v>
      </c>
      <c r="AJ564" s="67">
        <v>0</v>
      </c>
      <c r="AK564" s="22"/>
      <c r="AL564" s="52">
        <f t="shared" si="88"/>
        <v>0</v>
      </c>
      <c r="AM564" s="52">
        <f t="shared" si="89"/>
        <v>0</v>
      </c>
      <c r="AN564" s="52" t="e">
        <f t="shared" si="82"/>
        <v>#VALUE!</v>
      </c>
      <c r="AO564">
        <v>0.2</v>
      </c>
      <c r="AP564" s="67">
        <v>0.20275204306337166</v>
      </c>
      <c r="AQ564" s="52">
        <f t="shared" si="90"/>
        <v>-2.7520430633716508E-3</v>
      </c>
    </row>
    <row r="565" spans="1:43" x14ac:dyDescent="0.25">
      <c r="A565" t="s">
        <v>5533</v>
      </c>
      <c r="B565" t="s">
        <v>1732</v>
      </c>
      <c r="D565">
        <v>1</v>
      </c>
      <c r="E565">
        <v>1</v>
      </c>
      <c r="F565">
        <v>1</v>
      </c>
      <c r="G565" s="13">
        <v>37020</v>
      </c>
      <c r="H565">
        <v>0.84</v>
      </c>
      <c r="I565">
        <v>0</v>
      </c>
      <c r="J565" t="s">
        <v>5411</v>
      </c>
      <c r="K565" s="67">
        <v>0.84060811614899433</v>
      </c>
      <c r="L565" s="67">
        <v>0</v>
      </c>
      <c r="M565" s="22"/>
      <c r="N565" s="52">
        <f t="shared" si="83"/>
        <v>-6.0811614899436428E-4</v>
      </c>
      <c r="O565" s="52">
        <f t="shared" si="84"/>
        <v>0</v>
      </c>
      <c r="P565" s="52" t="e">
        <f t="shared" si="85"/>
        <v>#VALUE!</v>
      </c>
      <c r="Q565">
        <v>1.62</v>
      </c>
      <c r="R565">
        <v>0</v>
      </c>
      <c r="S565" t="s">
        <v>5411</v>
      </c>
      <c r="T565" s="67">
        <v>1.621704153278591</v>
      </c>
      <c r="U565" s="67">
        <v>0</v>
      </c>
      <c r="V565" s="22"/>
      <c r="W565" s="52">
        <f t="shared" si="86"/>
        <v>-1.7041532785908586E-3</v>
      </c>
      <c r="X565" s="52">
        <f t="shared" si="87"/>
        <v>0</v>
      </c>
      <c r="Y565" s="52" t="e">
        <f t="shared" si="81"/>
        <v>#VALUE!</v>
      </c>
      <c r="Z565" t="s">
        <v>77</v>
      </c>
      <c r="AA565" t="s">
        <v>5568</v>
      </c>
      <c r="AB565" t="s">
        <v>5411</v>
      </c>
      <c r="AC565" s="94" t="s">
        <v>77</v>
      </c>
      <c r="AD565" s="94" t="s">
        <v>88</v>
      </c>
      <c r="AE565" s="22"/>
      <c r="AF565">
        <v>0.59</v>
      </c>
      <c r="AG565">
        <v>0</v>
      </c>
      <c r="AH565" t="s">
        <v>5411</v>
      </c>
      <c r="AI565" s="67">
        <v>0.59140128525526592</v>
      </c>
      <c r="AJ565" s="67">
        <v>0</v>
      </c>
      <c r="AK565" s="22"/>
      <c r="AL565" s="52">
        <f t="shared" si="88"/>
        <v>-1.4012852552659494E-3</v>
      </c>
      <c r="AM565" s="52">
        <f t="shared" si="89"/>
        <v>0</v>
      </c>
      <c r="AN565" s="52" t="e">
        <f t="shared" si="82"/>
        <v>#VALUE!</v>
      </c>
      <c r="AO565">
        <v>0</v>
      </c>
      <c r="AP565" s="67">
        <v>0</v>
      </c>
      <c r="AQ565" s="52">
        <f t="shared" si="90"/>
        <v>0</v>
      </c>
    </row>
    <row r="566" spans="1:43" x14ac:dyDescent="0.25">
      <c r="A566" t="s">
        <v>5533</v>
      </c>
      <c r="B566" t="s">
        <v>1733</v>
      </c>
      <c r="D566">
        <v>1</v>
      </c>
      <c r="E566">
        <v>1</v>
      </c>
      <c r="F566">
        <v>1</v>
      </c>
      <c r="G566" s="13">
        <v>37020</v>
      </c>
      <c r="H566">
        <v>0</v>
      </c>
      <c r="I566">
        <v>0</v>
      </c>
      <c r="J566" t="s">
        <v>5411</v>
      </c>
      <c r="K566" s="67">
        <v>0</v>
      </c>
      <c r="L566" s="67">
        <v>0</v>
      </c>
      <c r="M566" s="22"/>
      <c r="N566" s="52">
        <f t="shared" si="83"/>
        <v>0</v>
      </c>
      <c r="O566" s="52">
        <f t="shared" si="84"/>
        <v>0</v>
      </c>
      <c r="P566" s="52" t="e">
        <f t="shared" si="85"/>
        <v>#VALUE!</v>
      </c>
      <c r="Q566">
        <v>0</v>
      </c>
      <c r="R566">
        <v>0</v>
      </c>
      <c r="S566" t="s">
        <v>5411</v>
      </c>
      <c r="T566" s="67">
        <v>0</v>
      </c>
      <c r="U566" s="67">
        <v>0</v>
      </c>
      <c r="V566" s="22"/>
      <c r="W566" s="52">
        <f t="shared" si="86"/>
        <v>0</v>
      </c>
      <c r="X566" s="52">
        <f t="shared" si="87"/>
        <v>0</v>
      </c>
      <c r="Y566" s="52" t="e">
        <f t="shared" si="81"/>
        <v>#VALUE!</v>
      </c>
      <c r="Z566" t="s">
        <v>77</v>
      </c>
      <c r="AA566" t="s">
        <v>5568</v>
      </c>
      <c r="AB566" t="s">
        <v>5411</v>
      </c>
      <c r="AC566" s="94" t="s">
        <v>77</v>
      </c>
      <c r="AD566" s="94" t="s">
        <v>88</v>
      </c>
      <c r="AE566" s="22"/>
      <c r="AF566">
        <v>0</v>
      </c>
      <c r="AG566">
        <v>0</v>
      </c>
      <c r="AH566" t="s">
        <v>5411</v>
      </c>
      <c r="AI566" s="67">
        <v>0</v>
      </c>
      <c r="AJ566" s="67">
        <v>0</v>
      </c>
      <c r="AK566" s="22"/>
      <c r="AL566" s="52">
        <f t="shared" si="88"/>
        <v>0</v>
      </c>
      <c r="AM566" s="52">
        <f t="shared" si="89"/>
        <v>0</v>
      </c>
      <c r="AN566" s="52" t="e">
        <f t="shared" si="82"/>
        <v>#VALUE!</v>
      </c>
      <c r="AO566">
        <v>0.05</v>
      </c>
      <c r="AP566" s="67">
        <v>4.7239581260199816E-2</v>
      </c>
      <c r="AQ566" s="52">
        <f t="shared" si="90"/>
        <v>2.760418739800187E-3</v>
      </c>
    </row>
    <row r="567" spans="1:43" x14ac:dyDescent="0.25">
      <c r="A567" t="s">
        <v>5533</v>
      </c>
      <c r="B567" t="s">
        <v>1734</v>
      </c>
      <c r="D567">
        <v>1</v>
      </c>
      <c r="E567">
        <v>1</v>
      </c>
      <c r="F567">
        <v>1</v>
      </c>
      <c r="G567" s="13">
        <v>37020</v>
      </c>
      <c r="H567">
        <v>0</v>
      </c>
      <c r="I567">
        <v>0</v>
      </c>
      <c r="J567" t="s">
        <v>5411</v>
      </c>
      <c r="K567" s="67">
        <v>0</v>
      </c>
      <c r="L567" s="67">
        <v>0</v>
      </c>
      <c r="M567" s="22"/>
      <c r="N567" s="52">
        <f t="shared" si="83"/>
        <v>0</v>
      </c>
      <c r="O567" s="52">
        <f t="shared" si="84"/>
        <v>0</v>
      </c>
      <c r="P567" s="52" t="e">
        <f t="shared" si="85"/>
        <v>#VALUE!</v>
      </c>
      <c r="Q567">
        <v>0</v>
      </c>
      <c r="R567">
        <v>0</v>
      </c>
      <c r="S567" t="s">
        <v>5411</v>
      </c>
      <c r="T567" s="67">
        <v>0</v>
      </c>
      <c r="U567" s="67">
        <v>0</v>
      </c>
      <c r="V567" s="22"/>
      <c r="W567" s="52">
        <f t="shared" si="86"/>
        <v>0</v>
      </c>
      <c r="X567" s="52">
        <f t="shared" si="87"/>
        <v>0</v>
      </c>
      <c r="Y567" s="52" t="e">
        <f t="shared" si="81"/>
        <v>#VALUE!</v>
      </c>
      <c r="Z567" t="s">
        <v>77</v>
      </c>
      <c r="AA567" t="s">
        <v>5568</v>
      </c>
      <c r="AB567" t="s">
        <v>5411</v>
      </c>
      <c r="AC567" s="94" t="s">
        <v>77</v>
      </c>
      <c r="AD567" s="94" t="s">
        <v>88</v>
      </c>
      <c r="AE567" s="22"/>
      <c r="AF567">
        <v>0</v>
      </c>
      <c r="AG567">
        <v>0</v>
      </c>
      <c r="AH567" t="s">
        <v>5411</v>
      </c>
      <c r="AI567" s="67">
        <v>0</v>
      </c>
      <c r="AJ567" s="67">
        <v>0</v>
      </c>
      <c r="AK567" s="22"/>
      <c r="AL567" s="52">
        <f t="shared" si="88"/>
        <v>0</v>
      </c>
      <c r="AM567" s="52">
        <f t="shared" si="89"/>
        <v>0</v>
      </c>
      <c r="AN567" s="52" t="e">
        <f t="shared" si="82"/>
        <v>#VALUE!</v>
      </c>
      <c r="AO567">
        <v>0</v>
      </c>
      <c r="AP567" s="67">
        <v>0</v>
      </c>
      <c r="AQ567" s="52">
        <f t="shared" si="90"/>
        <v>0</v>
      </c>
    </row>
    <row r="568" spans="1:43" x14ac:dyDescent="0.25">
      <c r="A568" t="s">
        <v>5533</v>
      </c>
      <c r="B568" t="s">
        <v>1735</v>
      </c>
      <c r="D568">
        <v>1</v>
      </c>
      <c r="E568">
        <v>1</v>
      </c>
      <c r="F568">
        <v>1</v>
      </c>
      <c r="G568" s="13">
        <v>37020</v>
      </c>
      <c r="H568">
        <v>1.33</v>
      </c>
      <c r="I568">
        <v>0</v>
      </c>
      <c r="J568" t="s">
        <v>5411</v>
      </c>
      <c r="K568" s="67">
        <v>1.3276480023330417</v>
      </c>
      <c r="L568" s="67">
        <v>0</v>
      </c>
      <c r="M568" s="22"/>
      <c r="N568" s="52">
        <f t="shared" si="83"/>
        <v>2.351997666958372E-3</v>
      </c>
      <c r="O568" s="52">
        <f t="shared" si="84"/>
        <v>0</v>
      </c>
      <c r="P568" s="52" t="e">
        <f t="shared" si="85"/>
        <v>#VALUE!</v>
      </c>
      <c r="Q568">
        <v>1.66</v>
      </c>
      <c r="R568">
        <v>0</v>
      </c>
      <c r="S568" t="s">
        <v>5411</v>
      </c>
      <c r="T568" s="67">
        <v>1.6553703703703706</v>
      </c>
      <c r="U568" s="67">
        <v>0</v>
      </c>
      <c r="V568" s="22"/>
      <c r="W568" s="52">
        <f t="shared" si="86"/>
        <v>4.6296296296293171E-3</v>
      </c>
      <c r="X568" s="52">
        <f t="shared" si="87"/>
        <v>0</v>
      </c>
      <c r="Y568" s="52" t="e">
        <f t="shared" si="81"/>
        <v>#VALUE!</v>
      </c>
      <c r="Z568" t="s">
        <v>77</v>
      </c>
      <c r="AA568" t="s">
        <v>5568</v>
      </c>
      <c r="AB568" t="s">
        <v>5411</v>
      </c>
      <c r="AC568" s="94" t="s">
        <v>77</v>
      </c>
      <c r="AD568" s="94" t="s">
        <v>88</v>
      </c>
      <c r="AE568" s="22"/>
      <c r="AF568">
        <v>1.01</v>
      </c>
      <c r="AG568">
        <v>0</v>
      </c>
      <c r="AH568" t="s">
        <v>5411</v>
      </c>
      <c r="AI568" s="67">
        <v>1.0110979877515311</v>
      </c>
      <c r="AJ568" s="67">
        <v>0</v>
      </c>
      <c r="AK568" s="22"/>
      <c r="AL568" s="52">
        <f t="shared" si="88"/>
        <v>-1.0979877515311376E-3</v>
      </c>
      <c r="AM568" s="52">
        <f t="shared" si="89"/>
        <v>0</v>
      </c>
      <c r="AN568" s="52" t="e">
        <f t="shared" si="82"/>
        <v>#VALUE!</v>
      </c>
      <c r="AO568">
        <v>0.92</v>
      </c>
      <c r="AP568" s="67">
        <v>0.921719160104987</v>
      </c>
      <c r="AQ568" s="52">
        <f t="shared" si="90"/>
        <v>-1.7191601049869609E-3</v>
      </c>
    </row>
    <row r="569" spans="1:43" x14ac:dyDescent="0.25">
      <c r="A569" t="s">
        <v>5533</v>
      </c>
      <c r="B569" t="s">
        <v>1736</v>
      </c>
      <c r="D569">
        <v>1</v>
      </c>
      <c r="E569">
        <v>1</v>
      </c>
      <c r="F569">
        <v>1</v>
      </c>
      <c r="G569" s="13">
        <v>37020</v>
      </c>
      <c r="H569">
        <v>1.03</v>
      </c>
      <c r="I569">
        <v>0</v>
      </c>
      <c r="J569" t="s">
        <v>5411</v>
      </c>
      <c r="K569" s="67">
        <v>1.034139441827483</v>
      </c>
      <c r="L569" s="67">
        <v>0</v>
      </c>
      <c r="M569" s="22"/>
      <c r="N569" s="52">
        <f t="shared" si="83"/>
        <v>-4.139441827482937E-3</v>
      </c>
      <c r="O569" s="52">
        <f t="shared" si="84"/>
        <v>0</v>
      </c>
      <c r="P569" s="52" t="e">
        <f t="shared" si="85"/>
        <v>#VALUE!</v>
      </c>
      <c r="Q569">
        <v>1.1000000000000001</v>
      </c>
      <c r="R569">
        <v>0</v>
      </c>
      <c r="S569" t="s">
        <v>5411</v>
      </c>
      <c r="T569" s="67">
        <v>1.0966341994631008</v>
      </c>
      <c r="U569" s="67">
        <v>0</v>
      </c>
      <c r="V569" s="22"/>
      <c r="W569" s="52">
        <f t="shared" si="86"/>
        <v>3.3658005368992772E-3</v>
      </c>
      <c r="X569" s="52">
        <f t="shared" si="87"/>
        <v>0</v>
      </c>
      <c r="Y569" s="52" t="e">
        <f t="shared" si="81"/>
        <v>#VALUE!</v>
      </c>
      <c r="Z569" t="s">
        <v>77</v>
      </c>
      <c r="AA569" t="s">
        <v>5568</v>
      </c>
      <c r="AB569" t="s">
        <v>5411</v>
      </c>
      <c r="AC569" s="94" t="s">
        <v>77</v>
      </c>
      <c r="AD569" s="94" t="s">
        <v>88</v>
      </c>
      <c r="AE569" s="22"/>
      <c r="AF569">
        <v>0</v>
      </c>
      <c r="AG569">
        <v>0</v>
      </c>
      <c r="AH569" t="s">
        <v>5411</v>
      </c>
      <c r="AI569" s="67">
        <v>0</v>
      </c>
      <c r="AJ569" s="67">
        <v>0</v>
      </c>
      <c r="AK569" s="22"/>
      <c r="AL569" s="52">
        <f t="shared" si="88"/>
        <v>0</v>
      </c>
      <c r="AM569" s="52">
        <f t="shared" si="89"/>
        <v>0</v>
      </c>
      <c r="AN569" s="52" t="e">
        <f t="shared" si="82"/>
        <v>#VALUE!</v>
      </c>
      <c r="AO569">
        <v>0.8</v>
      </c>
      <c r="AP569" s="67">
        <v>0.79755214506407335</v>
      </c>
      <c r="AQ569" s="52">
        <f t="shared" si="90"/>
        <v>2.4478549359266966E-3</v>
      </c>
    </row>
    <row r="570" spans="1:43" x14ac:dyDescent="0.25">
      <c r="A570" t="s">
        <v>5533</v>
      </c>
      <c r="B570" t="s">
        <v>1737</v>
      </c>
      <c r="D570">
        <v>1</v>
      </c>
      <c r="E570">
        <v>1</v>
      </c>
      <c r="F570">
        <v>1</v>
      </c>
      <c r="G570" s="13">
        <v>37020</v>
      </c>
      <c r="H570">
        <v>0.36</v>
      </c>
      <c r="I570">
        <v>0</v>
      </c>
      <c r="J570" t="s">
        <v>5411</v>
      </c>
      <c r="K570" s="67">
        <v>0.36</v>
      </c>
      <c r="L570" s="67">
        <v>0</v>
      </c>
      <c r="M570" s="22"/>
      <c r="N570" s="52">
        <f t="shared" si="83"/>
        <v>0</v>
      </c>
      <c r="O570" s="52">
        <f t="shared" si="84"/>
        <v>0</v>
      </c>
      <c r="P570" s="52" t="e">
        <f t="shared" si="85"/>
        <v>#VALUE!</v>
      </c>
      <c r="Q570">
        <v>0.62</v>
      </c>
      <c r="R570">
        <v>0</v>
      </c>
      <c r="S570" t="s">
        <v>5411</v>
      </c>
      <c r="T570" s="67">
        <v>0.61799999999999999</v>
      </c>
      <c r="U570" s="67">
        <v>0</v>
      </c>
      <c r="V570" s="22"/>
      <c r="W570" s="52">
        <f t="shared" si="86"/>
        <v>2.0000000000000018E-3</v>
      </c>
      <c r="X570" s="52">
        <f t="shared" si="87"/>
        <v>0</v>
      </c>
      <c r="Y570" s="52" t="e">
        <f t="shared" si="81"/>
        <v>#VALUE!</v>
      </c>
      <c r="Z570" t="s">
        <v>77</v>
      </c>
      <c r="AA570" t="s">
        <v>5568</v>
      </c>
      <c r="AB570" t="s">
        <v>5411</v>
      </c>
      <c r="AC570" s="94" t="s">
        <v>77</v>
      </c>
      <c r="AD570" s="94" t="s">
        <v>88</v>
      </c>
      <c r="AE570" s="22"/>
      <c r="AF570">
        <v>0.63</v>
      </c>
      <c r="AG570">
        <v>0</v>
      </c>
      <c r="AH570" t="s">
        <v>5411</v>
      </c>
      <c r="AI570" s="67">
        <v>0.63400000000000001</v>
      </c>
      <c r="AJ570" s="67">
        <v>0</v>
      </c>
      <c r="AK570" s="22"/>
      <c r="AL570" s="52">
        <f t="shared" si="88"/>
        <v>-4.0000000000000036E-3</v>
      </c>
      <c r="AM570" s="52">
        <f t="shared" si="89"/>
        <v>0</v>
      </c>
      <c r="AN570" s="52" t="e">
        <f t="shared" si="82"/>
        <v>#VALUE!</v>
      </c>
      <c r="AO570">
        <v>0.94</v>
      </c>
      <c r="AP570" s="67">
        <v>0.93899999999999995</v>
      </c>
      <c r="AQ570" s="52">
        <f t="shared" si="90"/>
        <v>1.0000000000000009E-3</v>
      </c>
    </row>
    <row r="571" spans="1:43" x14ac:dyDescent="0.25">
      <c r="A571" t="s">
        <v>5533</v>
      </c>
      <c r="B571" t="s">
        <v>1738</v>
      </c>
      <c r="D571">
        <v>1</v>
      </c>
      <c r="E571">
        <v>1</v>
      </c>
      <c r="F571">
        <v>1</v>
      </c>
      <c r="G571" s="13">
        <v>37020</v>
      </c>
      <c r="H571">
        <v>0</v>
      </c>
      <c r="I571">
        <v>0</v>
      </c>
      <c r="J571" t="s">
        <v>5411</v>
      </c>
      <c r="K571" s="67">
        <v>0</v>
      </c>
      <c r="L571" s="67">
        <v>0</v>
      </c>
      <c r="M571" s="22"/>
      <c r="N571" s="52">
        <f t="shared" si="83"/>
        <v>0</v>
      </c>
      <c r="O571" s="52">
        <f t="shared" si="84"/>
        <v>0</v>
      </c>
      <c r="P571" s="52" t="e">
        <f t="shared" si="85"/>
        <v>#VALUE!</v>
      </c>
      <c r="Q571">
        <v>0</v>
      </c>
      <c r="R571">
        <v>0</v>
      </c>
      <c r="S571" t="s">
        <v>5411</v>
      </c>
      <c r="T571" s="67">
        <v>0</v>
      </c>
      <c r="U571" s="67">
        <v>0</v>
      </c>
      <c r="V571" s="22"/>
      <c r="W571" s="52">
        <f t="shared" si="86"/>
        <v>0</v>
      </c>
      <c r="X571" s="52">
        <f t="shared" si="87"/>
        <v>0</v>
      </c>
      <c r="Y571" s="52" t="e">
        <f t="shared" si="81"/>
        <v>#VALUE!</v>
      </c>
      <c r="Z571" t="s">
        <v>77</v>
      </c>
      <c r="AA571" t="s">
        <v>5568</v>
      </c>
      <c r="AB571" t="s">
        <v>5411</v>
      </c>
      <c r="AC571" s="94" t="s">
        <v>77</v>
      </c>
      <c r="AD571" s="94" t="s">
        <v>88</v>
      </c>
      <c r="AE571" s="22"/>
      <c r="AF571">
        <v>0</v>
      </c>
      <c r="AG571">
        <v>0</v>
      </c>
      <c r="AH571" t="s">
        <v>5411</v>
      </c>
      <c r="AI571" s="67">
        <v>0</v>
      </c>
      <c r="AJ571" s="67">
        <v>0</v>
      </c>
      <c r="AK571" s="22"/>
      <c r="AL571" s="52">
        <f t="shared" si="88"/>
        <v>0</v>
      </c>
      <c r="AM571" s="52">
        <f t="shared" si="89"/>
        <v>0</v>
      </c>
      <c r="AN571" s="52" t="e">
        <f t="shared" si="82"/>
        <v>#VALUE!</v>
      </c>
      <c r="AO571">
        <v>0</v>
      </c>
      <c r="AP571" s="67">
        <v>0</v>
      </c>
      <c r="AQ571" s="52">
        <f t="shared" si="90"/>
        <v>0</v>
      </c>
    </row>
    <row r="572" spans="1:43" x14ac:dyDescent="0.25">
      <c r="A572" t="s">
        <v>5533</v>
      </c>
      <c r="B572" t="s">
        <v>1739</v>
      </c>
      <c r="D572">
        <v>1</v>
      </c>
      <c r="E572">
        <v>1</v>
      </c>
      <c r="F572">
        <v>1</v>
      </c>
      <c r="G572" s="13">
        <v>37020</v>
      </c>
      <c r="H572">
        <v>0</v>
      </c>
      <c r="I572">
        <v>0</v>
      </c>
      <c r="J572" t="s">
        <v>5411</v>
      </c>
      <c r="K572" s="67">
        <v>0</v>
      </c>
      <c r="L572" s="67">
        <v>0</v>
      </c>
      <c r="M572" s="22"/>
      <c r="N572" s="52">
        <f t="shared" si="83"/>
        <v>0</v>
      </c>
      <c r="O572" s="52">
        <f t="shared" si="84"/>
        <v>0</v>
      </c>
      <c r="P572" s="52" t="e">
        <f t="shared" si="85"/>
        <v>#VALUE!</v>
      </c>
      <c r="Q572">
        <v>0</v>
      </c>
      <c r="R572">
        <v>0</v>
      </c>
      <c r="S572" t="s">
        <v>5411</v>
      </c>
      <c r="T572" s="67">
        <v>0</v>
      </c>
      <c r="U572" s="67">
        <v>0</v>
      </c>
      <c r="V572" s="22"/>
      <c r="W572" s="52">
        <f t="shared" si="86"/>
        <v>0</v>
      </c>
      <c r="X572" s="52">
        <f t="shared" si="87"/>
        <v>0</v>
      </c>
      <c r="Y572" s="52" t="e">
        <f t="shared" si="81"/>
        <v>#VALUE!</v>
      </c>
      <c r="Z572" t="s">
        <v>77</v>
      </c>
      <c r="AA572" t="s">
        <v>5568</v>
      </c>
      <c r="AB572" t="s">
        <v>5411</v>
      </c>
      <c r="AC572" s="94" t="s">
        <v>77</v>
      </c>
      <c r="AD572" s="94" t="s">
        <v>88</v>
      </c>
      <c r="AE572" s="22"/>
      <c r="AF572">
        <v>0</v>
      </c>
      <c r="AG572">
        <v>0</v>
      </c>
      <c r="AH572" t="s">
        <v>5411</v>
      </c>
      <c r="AI572" s="67">
        <v>0</v>
      </c>
      <c r="AJ572" s="67">
        <v>0</v>
      </c>
      <c r="AK572" s="22"/>
      <c r="AL572" s="52">
        <f t="shared" si="88"/>
        <v>0</v>
      </c>
      <c r="AM572" s="52">
        <f t="shared" si="89"/>
        <v>0</v>
      </c>
      <c r="AN572" s="52" t="e">
        <f t="shared" si="82"/>
        <v>#VALUE!</v>
      </c>
      <c r="AO572">
        <v>1.06</v>
      </c>
      <c r="AP572" s="67">
        <v>1.0562715395781745</v>
      </c>
      <c r="AQ572" s="52">
        <f t="shared" si="90"/>
        <v>3.728460421825508E-3</v>
      </c>
    </row>
    <row r="573" spans="1:43" x14ac:dyDescent="0.25">
      <c r="A573" t="s">
        <v>5533</v>
      </c>
      <c r="B573" t="s">
        <v>1740</v>
      </c>
      <c r="D573">
        <v>1</v>
      </c>
      <c r="E573">
        <v>1</v>
      </c>
      <c r="F573">
        <v>1</v>
      </c>
      <c r="G573" s="13">
        <v>37020</v>
      </c>
      <c r="H573">
        <v>0</v>
      </c>
      <c r="I573">
        <v>0</v>
      </c>
      <c r="J573" t="s">
        <v>5411</v>
      </c>
      <c r="K573" s="67">
        <v>0</v>
      </c>
      <c r="L573" s="67">
        <v>0</v>
      </c>
      <c r="M573" s="22"/>
      <c r="N573" s="52">
        <f t="shared" si="83"/>
        <v>0</v>
      </c>
      <c r="O573" s="52">
        <f t="shared" si="84"/>
        <v>0</v>
      </c>
      <c r="P573" s="52" t="e">
        <f t="shared" si="85"/>
        <v>#VALUE!</v>
      </c>
      <c r="Q573">
        <v>1.17</v>
      </c>
      <c r="R573">
        <v>0</v>
      </c>
      <c r="S573" t="s">
        <v>5411</v>
      </c>
      <c r="T573" s="67">
        <v>1.1659999999999999</v>
      </c>
      <c r="U573" s="67">
        <v>0</v>
      </c>
      <c r="V573" s="22"/>
      <c r="W573" s="52">
        <f t="shared" si="86"/>
        <v>4.0000000000000036E-3</v>
      </c>
      <c r="X573" s="52">
        <f t="shared" si="87"/>
        <v>0</v>
      </c>
      <c r="Y573" s="52" t="e">
        <f t="shared" si="81"/>
        <v>#VALUE!</v>
      </c>
      <c r="Z573" t="s">
        <v>77</v>
      </c>
      <c r="AA573" t="s">
        <v>5568</v>
      </c>
      <c r="AB573" t="s">
        <v>5411</v>
      </c>
      <c r="AC573" s="94" t="s">
        <v>77</v>
      </c>
      <c r="AD573" s="94" t="s">
        <v>88</v>
      </c>
      <c r="AE573" s="22"/>
      <c r="AF573">
        <v>8.7100000000000009</v>
      </c>
      <c r="AG573">
        <v>0</v>
      </c>
      <c r="AH573" t="s">
        <v>5411</v>
      </c>
      <c r="AI573" s="67">
        <v>8.7089999999999996</v>
      </c>
      <c r="AJ573" s="67">
        <v>0</v>
      </c>
      <c r="AK573" s="22"/>
      <c r="AL573" s="52">
        <f t="shared" si="88"/>
        <v>1.0000000000012221E-3</v>
      </c>
      <c r="AM573" s="52">
        <f t="shared" si="89"/>
        <v>0</v>
      </c>
      <c r="AN573" s="52" t="e">
        <f t="shared" si="82"/>
        <v>#VALUE!</v>
      </c>
      <c r="AO573">
        <v>0.6</v>
      </c>
      <c r="AP573" s="67">
        <v>0.60199999999999998</v>
      </c>
      <c r="AQ573" s="52">
        <f t="shared" si="90"/>
        <v>-2.0000000000000018E-3</v>
      </c>
    </row>
    <row r="574" spans="1:43" x14ac:dyDescent="0.25">
      <c r="A574" t="s">
        <v>5533</v>
      </c>
      <c r="B574" t="s">
        <v>1741</v>
      </c>
      <c r="D574">
        <v>1</v>
      </c>
      <c r="E574">
        <v>1</v>
      </c>
      <c r="F574">
        <v>1</v>
      </c>
      <c r="G574" s="13">
        <v>37020</v>
      </c>
      <c r="H574">
        <v>0.13</v>
      </c>
      <c r="I574">
        <v>0</v>
      </c>
      <c r="J574" t="s">
        <v>5411</v>
      </c>
      <c r="K574" s="67">
        <v>0.13103438872071776</v>
      </c>
      <c r="L574" s="67">
        <v>0</v>
      </c>
      <c r="M574" s="22"/>
      <c r="N574" s="52">
        <f t="shared" si="83"/>
        <v>-1.0343887207177604E-3</v>
      </c>
      <c r="O574" s="52">
        <f t="shared" si="84"/>
        <v>0</v>
      </c>
      <c r="P574" s="52" t="e">
        <f t="shared" si="85"/>
        <v>#VALUE!</v>
      </c>
      <c r="Q574">
        <v>0.85</v>
      </c>
      <c r="R574">
        <v>0</v>
      </c>
      <c r="S574" t="s">
        <v>5411</v>
      </c>
      <c r="T574" s="67">
        <v>0.85172352668466544</v>
      </c>
      <c r="U574" s="67">
        <v>0</v>
      </c>
      <c r="V574" s="22"/>
      <c r="W574" s="52">
        <f t="shared" si="86"/>
        <v>-1.7235266846654662E-3</v>
      </c>
      <c r="X574" s="52">
        <f t="shared" si="87"/>
        <v>0</v>
      </c>
      <c r="Y574" s="52" t="e">
        <f t="shared" si="81"/>
        <v>#VALUE!</v>
      </c>
      <c r="Z574" t="s">
        <v>77</v>
      </c>
      <c r="AA574" t="s">
        <v>5568</v>
      </c>
      <c r="AB574" t="s">
        <v>5411</v>
      </c>
      <c r="AC574" s="94" t="s">
        <v>77</v>
      </c>
      <c r="AD574" s="94" t="s">
        <v>88</v>
      </c>
      <c r="AE574" s="22"/>
      <c r="AF574">
        <v>0</v>
      </c>
      <c r="AG574">
        <v>0</v>
      </c>
      <c r="AH574" t="s">
        <v>5411</v>
      </c>
      <c r="AI574" s="67">
        <v>0</v>
      </c>
      <c r="AJ574" s="67">
        <v>0</v>
      </c>
      <c r="AK574" s="22"/>
      <c r="AL574" s="52">
        <f t="shared" si="88"/>
        <v>0</v>
      </c>
      <c r="AM574" s="52">
        <f t="shared" si="89"/>
        <v>0</v>
      </c>
      <c r="AN574" s="52" t="e">
        <f t="shared" si="82"/>
        <v>#VALUE!</v>
      </c>
      <c r="AO574">
        <v>1.1299999999999999</v>
      </c>
      <c r="AP574" s="67">
        <v>1.1321371185470013</v>
      </c>
      <c r="AQ574" s="52">
        <f t="shared" si="90"/>
        <v>-2.137118547001382E-3</v>
      </c>
    </row>
    <row r="575" spans="1:43" x14ac:dyDescent="0.25">
      <c r="A575" t="s">
        <v>5533</v>
      </c>
      <c r="B575" t="s">
        <v>1742</v>
      </c>
      <c r="D575">
        <v>1</v>
      </c>
      <c r="E575">
        <v>1</v>
      </c>
      <c r="F575">
        <v>1</v>
      </c>
      <c r="G575" s="13">
        <v>37020</v>
      </c>
      <c r="H575">
        <v>0</v>
      </c>
      <c r="I575">
        <v>0</v>
      </c>
      <c r="J575" t="s">
        <v>5411</v>
      </c>
      <c r="K575" s="67">
        <v>0</v>
      </c>
      <c r="L575" s="67">
        <v>0</v>
      </c>
      <c r="M575" s="22"/>
      <c r="N575" s="52">
        <f t="shared" si="83"/>
        <v>0</v>
      </c>
      <c r="O575" s="52">
        <f t="shared" si="84"/>
        <v>0</v>
      </c>
      <c r="P575" s="52" t="e">
        <f t="shared" si="85"/>
        <v>#VALUE!</v>
      </c>
      <c r="Q575">
        <v>0</v>
      </c>
      <c r="R575">
        <v>0</v>
      </c>
      <c r="S575" t="s">
        <v>5411</v>
      </c>
      <c r="T575" s="67">
        <v>0</v>
      </c>
      <c r="U575" s="67">
        <v>0</v>
      </c>
      <c r="V575" s="22"/>
      <c r="W575" s="52">
        <f t="shared" si="86"/>
        <v>0</v>
      </c>
      <c r="X575" s="52">
        <f t="shared" si="87"/>
        <v>0</v>
      </c>
      <c r="Y575" s="52" t="e">
        <f t="shared" si="81"/>
        <v>#VALUE!</v>
      </c>
      <c r="Z575" t="s">
        <v>77</v>
      </c>
      <c r="AA575" t="s">
        <v>5568</v>
      </c>
      <c r="AB575" t="s">
        <v>5411</v>
      </c>
      <c r="AC575" s="94" t="s">
        <v>77</v>
      </c>
      <c r="AD575" s="94" t="s">
        <v>88</v>
      </c>
      <c r="AE575" s="22"/>
      <c r="AF575">
        <v>0</v>
      </c>
      <c r="AG575">
        <v>0</v>
      </c>
      <c r="AH575" t="s">
        <v>5411</v>
      </c>
      <c r="AI575" s="67">
        <v>0</v>
      </c>
      <c r="AJ575" s="67">
        <v>0</v>
      </c>
      <c r="AK575" s="22"/>
      <c r="AL575" s="52">
        <f t="shared" si="88"/>
        <v>0</v>
      </c>
      <c r="AM575" s="52">
        <f t="shared" si="89"/>
        <v>0</v>
      </c>
      <c r="AN575" s="52" t="e">
        <f t="shared" si="82"/>
        <v>#VALUE!</v>
      </c>
      <c r="AO575">
        <v>0</v>
      </c>
      <c r="AP575" s="67">
        <v>0</v>
      </c>
      <c r="AQ575" s="52">
        <f t="shared" si="90"/>
        <v>0</v>
      </c>
    </row>
    <row r="576" spans="1:43" x14ac:dyDescent="0.25">
      <c r="A576" t="s">
        <v>5533</v>
      </c>
      <c r="B576" t="s">
        <v>1743</v>
      </c>
      <c r="D576">
        <v>1</v>
      </c>
      <c r="E576">
        <v>1</v>
      </c>
      <c r="F576">
        <v>1</v>
      </c>
      <c r="G576" s="13">
        <v>37020</v>
      </c>
      <c r="H576">
        <v>0</v>
      </c>
      <c r="I576">
        <v>0</v>
      </c>
      <c r="J576" t="s">
        <v>5411</v>
      </c>
      <c r="K576" s="67">
        <v>0</v>
      </c>
      <c r="L576" s="67">
        <v>0</v>
      </c>
      <c r="M576" s="22"/>
      <c r="N576" s="52">
        <f t="shared" si="83"/>
        <v>0</v>
      </c>
      <c r="O576" s="52">
        <f t="shared" si="84"/>
        <v>0</v>
      </c>
      <c r="P576" s="52" t="e">
        <f t="shared" si="85"/>
        <v>#VALUE!</v>
      </c>
      <c r="Q576">
        <v>0</v>
      </c>
      <c r="R576">
        <v>0</v>
      </c>
      <c r="S576" t="s">
        <v>5411</v>
      </c>
      <c r="T576" s="67">
        <v>0</v>
      </c>
      <c r="U576" s="67">
        <v>0</v>
      </c>
      <c r="V576" s="22"/>
      <c r="W576" s="52">
        <f t="shared" si="86"/>
        <v>0</v>
      </c>
      <c r="X576" s="52">
        <f t="shared" si="87"/>
        <v>0</v>
      </c>
      <c r="Y576" s="52" t="e">
        <f t="shared" si="81"/>
        <v>#VALUE!</v>
      </c>
      <c r="Z576" t="s">
        <v>77</v>
      </c>
      <c r="AA576" t="s">
        <v>5568</v>
      </c>
      <c r="AB576" t="s">
        <v>5411</v>
      </c>
      <c r="AC576" s="94" t="s">
        <v>77</v>
      </c>
      <c r="AD576" s="94" t="s">
        <v>88</v>
      </c>
      <c r="AE576" s="22"/>
      <c r="AF576">
        <v>0</v>
      </c>
      <c r="AG576">
        <v>0</v>
      </c>
      <c r="AH576" t="s">
        <v>5411</v>
      </c>
      <c r="AI576" s="67">
        <v>0</v>
      </c>
      <c r="AJ576" s="67">
        <v>0</v>
      </c>
      <c r="AK576" s="22"/>
      <c r="AL576" s="52">
        <f t="shared" si="88"/>
        <v>0</v>
      </c>
      <c r="AM576" s="52">
        <f t="shared" si="89"/>
        <v>0</v>
      </c>
      <c r="AN576" s="52" t="e">
        <f t="shared" si="82"/>
        <v>#VALUE!</v>
      </c>
      <c r="AO576">
        <v>0</v>
      </c>
      <c r="AP576" s="67">
        <v>0</v>
      </c>
      <c r="AQ576" s="52">
        <f t="shared" si="90"/>
        <v>0</v>
      </c>
    </row>
    <row r="577" spans="1:43" x14ac:dyDescent="0.25">
      <c r="A577" t="s">
        <v>5533</v>
      </c>
      <c r="B577" t="s">
        <v>1744</v>
      </c>
      <c r="D577">
        <v>1</v>
      </c>
      <c r="E577">
        <v>1</v>
      </c>
      <c r="F577">
        <v>1</v>
      </c>
      <c r="G577" s="13">
        <v>37020</v>
      </c>
      <c r="H577">
        <v>2.56</v>
      </c>
      <c r="I577">
        <v>0</v>
      </c>
      <c r="J577" t="s">
        <v>5411</v>
      </c>
      <c r="K577" s="67">
        <v>2.5609999999999999</v>
      </c>
      <c r="L577" s="67">
        <v>0</v>
      </c>
      <c r="M577" s="22"/>
      <c r="N577" s="52">
        <f t="shared" si="83"/>
        <v>-9.9999999999988987E-4</v>
      </c>
      <c r="O577" s="52">
        <f t="shared" si="84"/>
        <v>0</v>
      </c>
      <c r="P577" s="52" t="e">
        <f t="shared" si="85"/>
        <v>#VALUE!</v>
      </c>
      <c r="Q577">
        <v>3.88</v>
      </c>
      <c r="R577">
        <v>0</v>
      </c>
      <c r="S577" t="s">
        <v>5411</v>
      </c>
      <c r="T577" s="67">
        <v>3.88</v>
      </c>
      <c r="U577" s="67">
        <v>0</v>
      </c>
      <c r="V577" s="22"/>
      <c r="W577" s="52">
        <f t="shared" si="86"/>
        <v>0</v>
      </c>
      <c r="X577" s="52">
        <f t="shared" si="87"/>
        <v>0</v>
      </c>
      <c r="Y577" s="52" t="e">
        <f t="shared" si="81"/>
        <v>#VALUE!</v>
      </c>
      <c r="Z577" t="s">
        <v>77</v>
      </c>
      <c r="AA577" t="s">
        <v>5568</v>
      </c>
      <c r="AB577" t="s">
        <v>5411</v>
      </c>
      <c r="AC577" s="94" t="s">
        <v>77</v>
      </c>
      <c r="AD577" s="94" t="s">
        <v>88</v>
      </c>
      <c r="AE577" s="22"/>
      <c r="AF577">
        <v>0</v>
      </c>
      <c r="AG577">
        <v>0</v>
      </c>
      <c r="AH577" t="s">
        <v>5411</v>
      </c>
      <c r="AI577" s="67">
        <v>0</v>
      </c>
      <c r="AJ577" s="67">
        <v>0</v>
      </c>
      <c r="AK577" s="22"/>
      <c r="AL577" s="52">
        <f t="shared" si="88"/>
        <v>0</v>
      </c>
      <c r="AM577" s="52">
        <f t="shared" si="89"/>
        <v>0</v>
      </c>
      <c r="AN577" s="52" t="e">
        <f t="shared" si="82"/>
        <v>#VALUE!</v>
      </c>
      <c r="AO577">
        <v>0.1</v>
      </c>
      <c r="AP577" s="67">
        <v>0.1</v>
      </c>
      <c r="AQ577" s="52">
        <f t="shared" si="90"/>
        <v>0</v>
      </c>
    </row>
    <row r="578" spans="1:43" x14ac:dyDescent="0.25">
      <c r="A578" t="s">
        <v>5533</v>
      </c>
      <c r="B578" t="s">
        <v>1745</v>
      </c>
      <c r="D578">
        <v>1</v>
      </c>
      <c r="E578">
        <v>1</v>
      </c>
      <c r="F578">
        <v>1</v>
      </c>
      <c r="G578" s="13">
        <v>37020</v>
      </c>
      <c r="H578">
        <v>1.04</v>
      </c>
      <c r="I578">
        <v>0</v>
      </c>
      <c r="J578" t="s">
        <v>5411</v>
      </c>
      <c r="K578" s="67">
        <v>1.0371188295605092</v>
      </c>
      <c r="L578" s="67">
        <v>0</v>
      </c>
      <c r="M578" s="22"/>
      <c r="N578" s="52">
        <f t="shared" si="83"/>
        <v>2.8811704394908766E-3</v>
      </c>
      <c r="O578" s="52">
        <f t="shared" si="84"/>
        <v>0</v>
      </c>
      <c r="P578" s="52" t="e">
        <f t="shared" si="85"/>
        <v>#VALUE!</v>
      </c>
      <c r="Q578">
        <v>0.55000000000000004</v>
      </c>
      <c r="R578">
        <v>0</v>
      </c>
      <c r="S578" t="s">
        <v>5411</v>
      </c>
      <c r="T578" s="67">
        <v>0.5451757387247278</v>
      </c>
      <c r="U578" s="67">
        <v>0</v>
      </c>
      <c r="V578" s="22"/>
      <c r="W578" s="52">
        <f t="shared" si="86"/>
        <v>4.8242612752722458E-3</v>
      </c>
      <c r="X578" s="52">
        <f t="shared" si="87"/>
        <v>0</v>
      </c>
      <c r="Y578" s="52" t="e">
        <f t="shared" si="81"/>
        <v>#VALUE!</v>
      </c>
      <c r="Z578" t="s">
        <v>77</v>
      </c>
      <c r="AA578" t="s">
        <v>5568</v>
      </c>
      <c r="AB578" t="s">
        <v>5411</v>
      </c>
      <c r="AC578" s="94" t="s">
        <v>77</v>
      </c>
      <c r="AD578" s="94" t="s">
        <v>88</v>
      </c>
      <c r="AE578" s="22"/>
      <c r="AF578">
        <v>2.4500000000000002</v>
      </c>
      <c r="AG578">
        <v>0</v>
      </c>
      <c r="AH578" t="s">
        <v>5411</v>
      </c>
      <c r="AI578" s="67">
        <v>2.4505374114394334</v>
      </c>
      <c r="AJ578" s="67">
        <v>0</v>
      </c>
      <c r="AK578" s="22"/>
      <c r="AL578" s="52">
        <f t="shared" si="88"/>
        <v>-5.3741143943319969E-4</v>
      </c>
      <c r="AM578" s="52">
        <f t="shared" si="89"/>
        <v>0</v>
      </c>
      <c r="AN578" s="52" t="e">
        <f t="shared" si="82"/>
        <v>#VALUE!</v>
      </c>
      <c r="AO578">
        <v>0.97</v>
      </c>
      <c r="AP578" s="67">
        <v>0.97103692183629986</v>
      </c>
      <c r="AQ578" s="52">
        <f t="shared" si="90"/>
        <v>-1.0369218362998867E-3</v>
      </c>
    </row>
    <row r="579" spans="1:43" x14ac:dyDescent="0.25">
      <c r="A579" t="s">
        <v>5533</v>
      </c>
      <c r="B579" t="s">
        <v>1746</v>
      </c>
      <c r="D579">
        <v>1</v>
      </c>
      <c r="E579">
        <v>1</v>
      </c>
      <c r="F579">
        <v>1</v>
      </c>
      <c r="G579" s="13">
        <v>37020</v>
      </c>
      <c r="H579">
        <v>1.17</v>
      </c>
      <c r="I579">
        <v>0</v>
      </c>
      <c r="J579" t="s">
        <v>5411</v>
      </c>
      <c r="K579" s="67">
        <v>1.1701477279110262</v>
      </c>
      <c r="L579" s="67">
        <v>0</v>
      </c>
      <c r="M579" s="22"/>
      <c r="N579" s="52">
        <f t="shared" si="83"/>
        <v>-1.4772791102624083E-4</v>
      </c>
      <c r="O579" s="52">
        <f t="shared" si="84"/>
        <v>0</v>
      </c>
      <c r="P579" s="52" t="e">
        <f t="shared" si="85"/>
        <v>#VALUE!</v>
      </c>
      <c r="Q579">
        <v>2.91</v>
      </c>
      <c r="R579">
        <v>0</v>
      </c>
      <c r="S579" t="s">
        <v>5411</v>
      </c>
      <c r="T579" s="67">
        <v>2.9066862888277258</v>
      </c>
      <c r="U579" s="67">
        <v>0</v>
      </c>
      <c r="V579" s="22"/>
      <c r="W579" s="52">
        <f t="shared" si="86"/>
        <v>3.3137111722743029E-3</v>
      </c>
      <c r="X579" s="52">
        <f t="shared" si="87"/>
        <v>0</v>
      </c>
      <c r="Y579" s="52" t="e">
        <f t="shared" si="81"/>
        <v>#VALUE!</v>
      </c>
      <c r="Z579" t="s">
        <v>77</v>
      </c>
      <c r="AA579" t="s">
        <v>5568</v>
      </c>
      <c r="AB579" t="s">
        <v>5411</v>
      </c>
      <c r="AC579" s="94" t="s">
        <v>77</v>
      </c>
      <c r="AD579" s="94" t="s">
        <v>88</v>
      </c>
      <c r="AE579" s="22"/>
      <c r="AF579">
        <v>1.1200000000000001</v>
      </c>
      <c r="AG579">
        <v>0</v>
      </c>
      <c r="AH579" t="s">
        <v>5411</v>
      </c>
      <c r="AI579" s="67">
        <v>1.1190152221535696</v>
      </c>
      <c r="AJ579" s="67">
        <v>0</v>
      </c>
      <c r="AK579" s="22"/>
      <c r="AL579" s="52">
        <f t="shared" si="88"/>
        <v>9.847778464304735E-4</v>
      </c>
      <c r="AM579" s="52">
        <f t="shared" si="89"/>
        <v>0</v>
      </c>
      <c r="AN579" s="52" t="e">
        <f t="shared" si="82"/>
        <v>#VALUE!</v>
      </c>
      <c r="AO579">
        <v>1.91</v>
      </c>
      <c r="AP579" s="67">
        <v>1.911569061394147</v>
      </c>
      <c r="AQ579" s="52">
        <f t="shared" si="90"/>
        <v>-1.5690613941470311E-3</v>
      </c>
    </row>
    <row r="580" spans="1:43" x14ac:dyDescent="0.25">
      <c r="A580" t="s">
        <v>5533</v>
      </c>
      <c r="B580" t="s">
        <v>1747</v>
      </c>
      <c r="D580">
        <v>1</v>
      </c>
      <c r="E580">
        <v>1</v>
      </c>
      <c r="F580">
        <v>1</v>
      </c>
      <c r="G580" s="13">
        <v>37020</v>
      </c>
      <c r="H580">
        <v>0.8</v>
      </c>
      <c r="I580">
        <v>0</v>
      </c>
      <c r="J580" t="s">
        <v>5411</v>
      </c>
      <c r="K580" s="67">
        <v>0.8022094760486862</v>
      </c>
      <c r="L580" s="67">
        <v>0</v>
      </c>
      <c r="M580" s="22"/>
      <c r="N580" s="52">
        <f t="shared" si="83"/>
        <v>-2.2094760486861542E-3</v>
      </c>
      <c r="O580" s="52">
        <f t="shared" si="84"/>
        <v>0</v>
      </c>
      <c r="P580" s="52" t="e">
        <f t="shared" si="85"/>
        <v>#VALUE!</v>
      </c>
      <c r="Q580">
        <v>2.17</v>
      </c>
      <c r="R580">
        <v>0</v>
      </c>
      <c r="S580" t="s">
        <v>5411</v>
      </c>
      <c r="T580" s="67">
        <v>2.1665657420467013</v>
      </c>
      <c r="U580" s="67">
        <v>0</v>
      </c>
      <c r="V580" s="22"/>
      <c r="W580" s="52">
        <f t="shared" si="86"/>
        <v>3.4342579532986584E-3</v>
      </c>
      <c r="X580" s="52">
        <f t="shared" si="87"/>
        <v>0</v>
      </c>
      <c r="Y580" s="52" t="e">
        <f t="shared" ref="Y580:Y643" si="91">S580-V580</f>
        <v>#VALUE!</v>
      </c>
      <c r="Z580" t="s">
        <v>77</v>
      </c>
      <c r="AA580" t="s">
        <v>5568</v>
      </c>
      <c r="AB580" t="s">
        <v>5411</v>
      </c>
      <c r="AC580" s="94" t="s">
        <v>77</v>
      </c>
      <c r="AD580" s="94" t="s">
        <v>88</v>
      </c>
      <c r="AE580" s="22"/>
      <c r="AF580">
        <v>4.21</v>
      </c>
      <c r="AG580">
        <v>0</v>
      </c>
      <c r="AH580" t="s">
        <v>5411</v>
      </c>
      <c r="AI580" s="67">
        <v>4.2090990962754011</v>
      </c>
      <c r="AJ580" s="67">
        <v>0</v>
      </c>
      <c r="AK580" s="22"/>
      <c r="AL580" s="52">
        <f t="shared" si="88"/>
        <v>9.0090372459883383E-4</v>
      </c>
      <c r="AM580" s="52">
        <f t="shared" si="89"/>
        <v>0</v>
      </c>
      <c r="AN580" s="52" t="e">
        <f t="shared" ref="AN580:AN643" si="92">AH580-AK580</f>
        <v>#VALUE!</v>
      </c>
      <c r="AO580">
        <v>0.54</v>
      </c>
      <c r="AP580" s="67">
        <v>0.54214156610771569</v>
      </c>
      <c r="AQ580" s="52">
        <f t="shared" si="90"/>
        <v>-2.1415661077156534E-3</v>
      </c>
    </row>
    <row r="581" spans="1:43" x14ac:dyDescent="0.25">
      <c r="A581" t="s">
        <v>5533</v>
      </c>
      <c r="B581" t="s">
        <v>1748</v>
      </c>
      <c r="D581">
        <v>1</v>
      </c>
      <c r="E581">
        <v>1</v>
      </c>
      <c r="F581">
        <v>1</v>
      </c>
      <c r="G581" s="13">
        <v>37020</v>
      </c>
      <c r="H581">
        <v>0.65</v>
      </c>
      <c r="I581">
        <v>0</v>
      </c>
      <c r="J581" t="s">
        <v>5411</v>
      </c>
      <c r="K581" s="67">
        <v>0.654179126572909</v>
      </c>
      <c r="L581" s="67">
        <v>0</v>
      </c>
      <c r="M581" s="22"/>
      <c r="N581" s="52">
        <f t="shared" ref="N581:N644" si="93">H581-K581</f>
        <v>-4.1791265729089755E-3</v>
      </c>
      <c r="O581" s="52">
        <f t="shared" ref="O581:O644" si="94">I581-L581</f>
        <v>0</v>
      </c>
      <c r="P581" s="52" t="e">
        <f t="shared" ref="P581:P644" si="95">J581-M581</f>
        <v>#VALUE!</v>
      </c>
      <c r="Q581">
        <v>0.83</v>
      </c>
      <c r="R581">
        <v>0</v>
      </c>
      <c r="S581" t="s">
        <v>5411</v>
      </c>
      <c r="T581" s="67">
        <v>0.82570170244263508</v>
      </c>
      <c r="U581" s="67">
        <v>0</v>
      </c>
      <c r="V581" s="22"/>
      <c r="W581" s="52">
        <f t="shared" ref="W581:W644" si="96">Q581-T581</f>
        <v>4.2982975573648829E-3</v>
      </c>
      <c r="X581" s="52">
        <f t="shared" ref="X581:X644" si="97">R581-U581</f>
        <v>0</v>
      </c>
      <c r="Y581" s="52" t="e">
        <f t="shared" si="91"/>
        <v>#VALUE!</v>
      </c>
      <c r="Z581" t="s">
        <v>77</v>
      </c>
      <c r="AA581" t="s">
        <v>5568</v>
      </c>
      <c r="AB581" t="s">
        <v>5411</v>
      </c>
      <c r="AC581" s="94" t="s">
        <v>77</v>
      </c>
      <c r="AD581" s="94" t="s">
        <v>88</v>
      </c>
      <c r="AE581" s="22"/>
      <c r="AF581">
        <v>0</v>
      </c>
      <c r="AG581">
        <v>0</v>
      </c>
      <c r="AH581" t="s">
        <v>5411</v>
      </c>
      <c r="AI581" s="67">
        <v>0</v>
      </c>
      <c r="AJ581" s="67">
        <v>0</v>
      </c>
      <c r="AK581" s="22"/>
      <c r="AL581" s="52">
        <f t="shared" ref="AL581:AL644" si="98">AF581-AI581</f>
        <v>0</v>
      </c>
      <c r="AM581" s="52">
        <f t="shared" ref="AM581:AM644" si="99">AG581-AJ581</f>
        <v>0</v>
      </c>
      <c r="AN581" s="52" t="e">
        <f t="shared" si="92"/>
        <v>#VALUE!</v>
      </c>
      <c r="AO581">
        <v>0.28000000000000003</v>
      </c>
      <c r="AP581" s="67">
        <v>0.28321169504071059</v>
      </c>
      <c r="AQ581" s="52">
        <f t="shared" ref="AQ581:AQ644" si="100">AO581-AP581</f>
        <v>-3.2116950407105604E-3</v>
      </c>
    </row>
    <row r="582" spans="1:43" x14ac:dyDescent="0.25">
      <c r="A582" t="s">
        <v>5533</v>
      </c>
      <c r="B582" t="s">
        <v>1749</v>
      </c>
      <c r="D582">
        <v>1</v>
      </c>
      <c r="E582">
        <v>1</v>
      </c>
      <c r="F582">
        <v>1</v>
      </c>
      <c r="G582" s="13">
        <v>37020</v>
      </c>
      <c r="H582">
        <v>0</v>
      </c>
      <c r="I582">
        <v>0</v>
      </c>
      <c r="J582" t="s">
        <v>5411</v>
      </c>
      <c r="K582" s="67">
        <v>0</v>
      </c>
      <c r="L582" s="67">
        <v>0</v>
      </c>
      <c r="M582" s="22"/>
      <c r="N582" s="52">
        <f t="shared" si="93"/>
        <v>0</v>
      </c>
      <c r="O582" s="52">
        <f t="shared" si="94"/>
        <v>0</v>
      </c>
      <c r="P582" s="52" t="e">
        <f t="shared" si="95"/>
        <v>#VALUE!</v>
      </c>
      <c r="Q582">
        <v>0</v>
      </c>
      <c r="R582">
        <v>0</v>
      </c>
      <c r="S582" t="s">
        <v>5411</v>
      </c>
      <c r="T582" s="67">
        <v>0</v>
      </c>
      <c r="U582" s="67">
        <v>0</v>
      </c>
      <c r="V582" s="22"/>
      <c r="W582" s="52">
        <f t="shared" si="96"/>
        <v>0</v>
      </c>
      <c r="X582" s="52">
        <f t="shared" si="97"/>
        <v>0</v>
      </c>
      <c r="Y582" s="52" t="e">
        <f t="shared" si="91"/>
        <v>#VALUE!</v>
      </c>
      <c r="Z582" t="s">
        <v>77</v>
      </c>
      <c r="AA582" t="s">
        <v>5568</v>
      </c>
      <c r="AB582" t="s">
        <v>5411</v>
      </c>
      <c r="AC582" s="94" t="s">
        <v>77</v>
      </c>
      <c r="AD582" s="94" t="s">
        <v>88</v>
      </c>
      <c r="AE582" s="22"/>
      <c r="AF582">
        <v>0</v>
      </c>
      <c r="AG582">
        <v>0</v>
      </c>
      <c r="AH582" t="s">
        <v>5411</v>
      </c>
      <c r="AI582" s="67">
        <v>0</v>
      </c>
      <c r="AJ582" s="67">
        <v>0</v>
      </c>
      <c r="AK582" s="22"/>
      <c r="AL582" s="52">
        <f t="shared" si="98"/>
        <v>0</v>
      </c>
      <c r="AM582" s="52">
        <f t="shared" si="99"/>
        <v>0</v>
      </c>
      <c r="AN582" s="52" t="e">
        <f t="shared" si="92"/>
        <v>#VALUE!</v>
      </c>
      <c r="AO582">
        <v>0.86</v>
      </c>
      <c r="AP582" s="67">
        <v>0.86169243141810392</v>
      </c>
      <c r="AQ582" s="52">
        <f t="shared" si="100"/>
        <v>-1.6924314181039346E-3</v>
      </c>
    </row>
    <row r="583" spans="1:43" x14ac:dyDescent="0.25">
      <c r="A583" t="s">
        <v>5533</v>
      </c>
      <c r="B583" t="s">
        <v>1750</v>
      </c>
      <c r="D583">
        <v>1</v>
      </c>
      <c r="E583">
        <v>1</v>
      </c>
      <c r="F583">
        <v>1</v>
      </c>
      <c r="G583" s="13">
        <v>37020</v>
      </c>
      <c r="H583">
        <v>0.46</v>
      </c>
      <c r="I583">
        <v>0</v>
      </c>
      <c r="J583" t="s">
        <v>5411</v>
      </c>
      <c r="K583" s="67">
        <v>0.45497518224913353</v>
      </c>
      <c r="L583" s="67">
        <v>0</v>
      </c>
      <c r="M583" s="22"/>
      <c r="N583" s="52">
        <f t="shared" si="93"/>
        <v>5.0248177508664948E-3</v>
      </c>
      <c r="O583" s="52">
        <f t="shared" si="94"/>
        <v>0</v>
      </c>
      <c r="P583" s="52" t="e">
        <f t="shared" si="95"/>
        <v>#VALUE!</v>
      </c>
      <c r="Q583">
        <v>0</v>
      </c>
      <c r="R583">
        <v>0</v>
      </c>
      <c r="S583" t="s">
        <v>5411</v>
      </c>
      <c r="T583" s="67">
        <v>0</v>
      </c>
      <c r="U583" s="67">
        <v>0</v>
      </c>
      <c r="V583" s="22"/>
      <c r="W583" s="52">
        <f t="shared" si="96"/>
        <v>0</v>
      </c>
      <c r="X583" s="52">
        <f t="shared" si="97"/>
        <v>0</v>
      </c>
      <c r="Y583" s="52" t="e">
        <f t="shared" si="91"/>
        <v>#VALUE!</v>
      </c>
      <c r="Z583" t="s">
        <v>77</v>
      </c>
      <c r="AA583" t="s">
        <v>5568</v>
      </c>
      <c r="AB583" t="s">
        <v>5411</v>
      </c>
      <c r="AC583" s="94" t="s">
        <v>77</v>
      </c>
      <c r="AD583" s="94" t="s">
        <v>88</v>
      </c>
      <c r="AE583" s="22"/>
      <c r="AF583">
        <v>0</v>
      </c>
      <c r="AG583">
        <v>0</v>
      </c>
      <c r="AH583" t="s">
        <v>5411</v>
      </c>
      <c r="AI583" s="67">
        <v>0</v>
      </c>
      <c r="AJ583" s="67">
        <v>0</v>
      </c>
      <c r="AK583" s="22"/>
      <c r="AL583" s="52">
        <f t="shared" si="98"/>
        <v>0</v>
      </c>
      <c r="AM583" s="52">
        <f t="shared" si="99"/>
        <v>0</v>
      </c>
      <c r="AN583" s="52" t="e">
        <f t="shared" si="92"/>
        <v>#VALUE!</v>
      </c>
      <c r="AO583">
        <v>0.09</v>
      </c>
      <c r="AP583" s="67">
        <v>8.8942516830657667E-2</v>
      </c>
      <c r="AQ583" s="52">
        <f t="shared" si="100"/>
        <v>1.0574831693423298E-3</v>
      </c>
    </row>
    <row r="584" spans="1:43" x14ac:dyDescent="0.25">
      <c r="A584" t="s">
        <v>5533</v>
      </c>
      <c r="B584" t="s">
        <v>1751</v>
      </c>
      <c r="D584">
        <v>1</v>
      </c>
      <c r="E584">
        <v>1</v>
      </c>
      <c r="F584">
        <v>1</v>
      </c>
      <c r="G584" s="13">
        <v>37020</v>
      </c>
      <c r="H584">
        <v>0</v>
      </c>
      <c r="I584">
        <v>0</v>
      </c>
      <c r="J584" t="s">
        <v>5411</v>
      </c>
      <c r="K584" s="67">
        <v>0</v>
      </c>
      <c r="L584" s="67">
        <v>0</v>
      </c>
      <c r="M584" s="22"/>
      <c r="N584" s="52">
        <f t="shared" si="93"/>
        <v>0</v>
      </c>
      <c r="O584" s="52">
        <f t="shared" si="94"/>
        <v>0</v>
      </c>
      <c r="P584" s="52" t="e">
        <f t="shared" si="95"/>
        <v>#VALUE!</v>
      </c>
      <c r="Q584">
        <v>0.15</v>
      </c>
      <c r="R584">
        <v>0</v>
      </c>
      <c r="S584" t="s">
        <v>5411</v>
      </c>
      <c r="T584" s="67">
        <v>0.15201160892436064</v>
      </c>
      <c r="U584" s="67">
        <v>0</v>
      </c>
      <c r="V584" s="22"/>
      <c r="W584" s="52">
        <f t="shared" si="96"/>
        <v>-2.0116089243606416E-3</v>
      </c>
      <c r="X584" s="52">
        <f t="shared" si="97"/>
        <v>0</v>
      </c>
      <c r="Y584" s="52" t="e">
        <f t="shared" si="91"/>
        <v>#VALUE!</v>
      </c>
      <c r="Z584" t="s">
        <v>77</v>
      </c>
      <c r="AA584" t="s">
        <v>5568</v>
      </c>
      <c r="AB584" t="s">
        <v>5411</v>
      </c>
      <c r="AC584" s="94" t="s">
        <v>77</v>
      </c>
      <c r="AD584" s="94" t="s">
        <v>88</v>
      </c>
      <c r="AE584" s="22"/>
      <c r="AF584">
        <v>1.08</v>
      </c>
      <c r="AG584">
        <v>0</v>
      </c>
      <c r="AH584" t="s">
        <v>5411</v>
      </c>
      <c r="AI584" s="67">
        <v>1.0771108289497553</v>
      </c>
      <c r="AJ584" s="67">
        <v>0</v>
      </c>
      <c r="AK584" s="22"/>
      <c r="AL584" s="52">
        <f t="shared" si="98"/>
        <v>2.8891710502447765E-3</v>
      </c>
      <c r="AM584" s="52">
        <f t="shared" si="99"/>
        <v>0</v>
      </c>
      <c r="AN584" s="52" t="e">
        <f t="shared" si="92"/>
        <v>#VALUE!</v>
      </c>
      <c r="AO584">
        <v>0.18</v>
      </c>
      <c r="AP584" s="67">
        <v>0.18241393070923276</v>
      </c>
      <c r="AQ584" s="52">
        <f t="shared" si="100"/>
        <v>-2.4139307092327644E-3</v>
      </c>
    </row>
    <row r="585" spans="1:43" x14ac:dyDescent="0.25">
      <c r="A585" t="s">
        <v>5533</v>
      </c>
      <c r="B585" t="s">
        <v>1752</v>
      </c>
      <c r="D585">
        <v>1</v>
      </c>
      <c r="E585">
        <v>1</v>
      </c>
      <c r="F585">
        <v>1</v>
      </c>
      <c r="G585" s="13">
        <v>37020</v>
      </c>
      <c r="H585">
        <v>0.26</v>
      </c>
      <c r="I585">
        <v>0</v>
      </c>
      <c r="J585" t="s">
        <v>5411</v>
      </c>
      <c r="K585" s="67">
        <v>0.2615225225225225</v>
      </c>
      <c r="L585" s="67">
        <v>0</v>
      </c>
      <c r="M585" s="22"/>
      <c r="N585" s="52">
        <f t="shared" si="93"/>
        <v>-1.5225225225224959E-3</v>
      </c>
      <c r="O585" s="52">
        <f t="shared" si="94"/>
        <v>0</v>
      </c>
      <c r="P585" s="52" t="e">
        <f t="shared" si="95"/>
        <v>#VALUE!</v>
      </c>
      <c r="Q585">
        <v>1.37</v>
      </c>
      <c r="R585">
        <v>0</v>
      </c>
      <c r="S585" t="s">
        <v>5411</v>
      </c>
      <c r="T585" s="67">
        <v>1.372144144144144</v>
      </c>
      <c r="U585" s="67">
        <v>0</v>
      </c>
      <c r="V585" s="22"/>
      <c r="W585" s="52">
        <f t="shared" si="96"/>
        <v>-2.144144144143878E-3</v>
      </c>
      <c r="X585" s="52">
        <f t="shared" si="97"/>
        <v>0</v>
      </c>
      <c r="Y585" s="52" t="e">
        <f t="shared" si="91"/>
        <v>#VALUE!</v>
      </c>
      <c r="Z585" t="s">
        <v>77</v>
      </c>
      <c r="AA585" t="s">
        <v>5568</v>
      </c>
      <c r="AB585" t="s">
        <v>5411</v>
      </c>
      <c r="AC585" s="94" t="s">
        <v>77</v>
      </c>
      <c r="AD585" s="94" t="s">
        <v>88</v>
      </c>
      <c r="AE585" s="22"/>
      <c r="AF585">
        <v>0</v>
      </c>
      <c r="AG585">
        <v>0</v>
      </c>
      <c r="AH585" t="s">
        <v>5411</v>
      </c>
      <c r="AI585" s="67">
        <v>0</v>
      </c>
      <c r="AJ585" s="67">
        <v>0</v>
      </c>
      <c r="AK585" s="22"/>
      <c r="AL585" s="52">
        <f t="shared" si="98"/>
        <v>0</v>
      </c>
      <c r="AM585" s="52">
        <f t="shared" si="99"/>
        <v>0</v>
      </c>
      <c r="AN585" s="52" t="e">
        <f t="shared" si="92"/>
        <v>#VALUE!</v>
      </c>
      <c r="AO585">
        <v>0.27</v>
      </c>
      <c r="AP585" s="67">
        <v>0.26491891891891889</v>
      </c>
      <c r="AQ585" s="52">
        <f t="shared" si="100"/>
        <v>5.0810810810811291E-3</v>
      </c>
    </row>
    <row r="586" spans="1:43" x14ac:dyDescent="0.25">
      <c r="A586" t="s">
        <v>5533</v>
      </c>
      <c r="B586" t="s">
        <v>1753</v>
      </c>
      <c r="D586">
        <v>1</v>
      </c>
      <c r="E586">
        <v>1</v>
      </c>
      <c r="F586">
        <v>1</v>
      </c>
      <c r="G586" s="13">
        <v>37020</v>
      </c>
      <c r="H586">
        <v>1.64</v>
      </c>
      <c r="I586">
        <v>0</v>
      </c>
      <c r="J586" t="s">
        <v>5411</v>
      </c>
      <c r="K586" s="67">
        <v>1.6357753203668772</v>
      </c>
      <c r="L586" s="67">
        <v>0</v>
      </c>
      <c r="M586" s="22"/>
      <c r="N586" s="52">
        <f t="shared" si="93"/>
        <v>4.2246796331226744E-3</v>
      </c>
      <c r="O586" s="52">
        <f t="shared" si="94"/>
        <v>0</v>
      </c>
      <c r="P586" s="52" t="e">
        <f t="shared" si="95"/>
        <v>#VALUE!</v>
      </c>
      <c r="Q586">
        <v>4.0599999999999996</v>
      </c>
      <c r="R586">
        <v>0</v>
      </c>
      <c r="S586" t="s">
        <v>5411</v>
      </c>
      <c r="T586" s="67">
        <v>4.0573642750276466</v>
      </c>
      <c r="U586" s="67">
        <v>0</v>
      </c>
      <c r="V586" s="22"/>
      <c r="W586" s="52">
        <f t="shared" si="96"/>
        <v>2.6357249723529819E-3</v>
      </c>
      <c r="X586" s="52">
        <f t="shared" si="97"/>
        <v>0</v>
      </c>
      <c r="Y586" s="52" t="e">
        <f t="shared" si="91"/>
        <v>#VALUE!</v>
      </c>
      <c r="Z586" t="s">
        <v>77</v>
      </c>
      <c r="AA586" t="s">
        <v>5568</v>
      </c>
      <c r="AB586" t="s">
        <v>5411</v>
      </c>
      <c r="AC586" s="94" t="s">
        <v>77</v>
      </c>
      <c r="AD586" s="94" t="s">
        <v>88</v>
      </c>
      <c r="AE586" s="22"/>
      <c r="AF586">
        <v>0.88</v>
      </c>
      <c r="AG586">
        <v>0</v>
      </c>
      <c r="AH586" t="s">
        <v>5411</v>
      </c>
      <c r="AI586" s="67">
        <v>0.87669004098094061</v>
      </c>
      <c r="AJ586" s="67">
        <v>0</v>
      </c>
      <c r="AK586" s="22"/>
      <c r="AL586" s="52">
        <f t="shared" si="98"/>
        <v>3.3099590190593942E-3</v>
      </c>
      <c r="AM586" s="52">
        <f t="shared" si="99"/>
        <v>0</v>
      </c>
      <c r="AN586" s="52" t="e">
        <f t="shared" si="92"/>
        <v>#VALUE!</v>
      </c>
      <c r="AO586">
        <v>0.68</v>
      </c>
      <c r="AP586" s="67">
        <v>0.68424588564366107</v>
      </c>
      <c r="AQ586" s="52">
        <f t="shared" si="100"/>
        <v>-4.2458856436610182E-3</v>
      </c>
    </row>
    <row r="587" spans="1:43" x14ac:dyDescent="0.25">
      <c r="A587" t="s">
        <v>5533</v>
      </c>
      <c r="B587" t="s">
        <v>1754</v>
      </c>
      <c r="D587">
        <v>1</v>
      </c>
      <c r="E587">
        <v>1</v>
      </c>
      <c r="F587">
        <v>1</v>
      </c>
      <c r="G587" s="13">
        <v>37020</v>
      </c>
      <c r="H587">
        <v>0.86</v>
      </c>
      <c r="I587">
        <v>0</v>
      </c>
      <c r="J587" t="s">
        <v>5411</v>
      </c>
      <c r="K587" s="67">
        <v>0.8620613489298159</v>
      </c>
      <c r="L587" s="67">
        <v>0</v>
      </c>
      <c r="M587" s="22"/>
      <c r="N587" s="52">
        <f t="shared" si="93"/>
        <v>-2.0613489298159093E-3</v>
      </c>
      <c r="O587" s="52">
        <f t="shared" si="94"/>
        <v>0</v>
      </c>
      <c r="P587" s="52" t="e">
        <f t="shared" si="95"/>
        <v>#VALUE!</v>
      </c>
      <c r="Q587">
        <v>1.35</v>
      </c>
      <c r="R587">
        <v>0</v>
      </c>
      <c r="S587" t="s">
        <v>5411</v>
      </c>
      <c r="T587" s="67">
        <v>1.3473699601791935</v>
      </c>
      <c r="U587" s="67">
        <v>0</v>
      </c>
      <c r="V587" s="22"/>
      <c r="W587" s="52">
        <f t="shared" si="96"/>
        <v>2.6300398208065623E-3</v>
      </c>
      <c r="X587" s="52">
        <f t="shared" si="97"/>
        <v>0</v>
      </c>
      <c r="Y587" s="52" t="e">
        <f t="shared" si="91"/>
        <v>#VALUE!</v>
      </c>
      <c r="Z587" t="s">
        <v>77</v>
      </c>
      <c r="AA587" t="s">
        <v>5568</v>
      </c>
      <c r="AB587" t="s">
        <v>5411</v>
      </c>
      <c r="AC587" s="94" t="s">
        <v>77</v>
      </c>
      <c r="AD587" s="94" t="s">
        <v>88</v>
      </c>
      <c r="AE587" s="22"/>
      <c r="AF587">
        <v>11.19</v>
      </c>
      <c r="AG587">
        <v>0</v>
      </c>
      <c r="AH587" t="s">
        <v>5411</v>
      </c>
      <c r="AI587" s="67">
        <v>11.189769163763065</v>
      </c>
      <c r="AJ587" s="67">
        <v>0</v>
      </c>
      <c r="AK587" s="22"/>
      <c r="AL587" s="52">
        <f t="shared" si="98"/>
        <v>2.308362369340955E-4</v>
      </c>
      <c r="AM587" s="52">
        <f t="shared" si="99"/>
        <v>0</v>
      </c>
      <c r="AN587" s="52" t="e">
        <f t="shared" si="92"/>
        <v>#VALUE!</v>
      </c>
      <c r="AO587">
        <v>0.56000000000000005</v>
      </c>
      <c r="AP587" s="67">
        <v>0.5598077401692384</v>
      </c>
      <c r="AQ587" s="52">
        <f t="shared" si="100"/>
        <v>1.9225983076165409E-4</v>
      </c>
    </row>
    <row r="588" spans="1:43" x14ac:dyDescent="0.25">
      <c r="A588" t="s">
        <v>5533</v>
      </c>
      <c r="B588" t="s">
        <v>1755</v>
      </c>
      <c r="D588">
        <v>1</v>
      </c>
      <c r="E588">
        <v>1</v>
      </c>
      <c r="F588">
        <v>1</v>
      </c>
      <c r="G588" s="13">
        <v>37020</v>
      </c>
      <c r="H588">
        <v>0.23</v>
      </c>
      <c r="I588">
        <v>0</v>
      </c>
      <c r="J588" t="s">
        <v>5411</v>
      </c>
      <c r="K588" s="67">
        <v>0.22937870153089732</v>
      </c>
      <c r="L588" s="67">
        <v>0</v>
      </c>
      <c r="M588" s="22"/>
      <c r="N588" s="52">
        <f t="shared" si="93"/>
        <v>6.2129846910269348E-4</v>
      </c>
      <c r="O588" s="52">
        <f t="shared" si="94"/>
        <v>0</v>
      </c>
      <c r="P588" s="52" t="e">
        <f t="shared" si="95"/>
        <v>#VALUE!</v>
      </c>
      <c r="Q588">
        <v>0</v>
      </c>
      <c r="R588">
        <v>0</v>
      </c>
      <c r="S588" t="s">
        <v>5411</v>
      </c>
      <c r="T588" s="67">
        <v>0</v>
      </c>
      <c r="U588" s="67">
        <v>0</v>
      </c>
      <c r="V588" s="22"/>
      <c r="W588" s="52">
        <f t="shared" si="96"/>
        <v>0</v>
      </c>
      <c r="X588" s="52">
        <f t="shared" si="97"/>
        <v>0</v>
      </c>
      <c r="Y588" s="52" t="e">
        <f t="shared" si="91"/>
        <v>#VALUE!</v>
      </c>
      <c r="Z588" t="s">
        <v>77</v>
      </c>
      <c r="AA588" t="s">
        <v>5568</v>
      </c>
      <c r="AB588" t="s">
        <v>5411</v>
      </c>
      <c r="AC588" s="94" t="s">
        <v>77</v>
      </c>
      <c r="AD588" s="94" t="s">
        <v>88</v>
      </c>
      <c r="AE588" s="22"/>
      <c r="AF588">
        <v>0</v>
      </c>
      <c r="AG588">
        <v>0</v>
      </c>
      <c r="AH588" t="s">
        <v>5411</v>
      </c>
      <c r="AI588" s="67">
        <v>0</v>
      </c>
      <c r="AJ588" s="67">
        <v>0</v>
      </c>
      <c r="AK588" s="22"/>
      <c r="AL588" s="52">
        <f t="shared" si="98"/>
        <v>0</v>
      </c>
      <c r="AM588" s="52">
        <f t="shared" si="99"/>
        <v>0</v>
      </c>
      <c r="AN588" s="52" t="e">
        <f t="shared" si="92"/>
        <v>#VALUE!</v>
      </c>
      <c r="AO588">
        <v>0.25</v>
      </c>
      <c r="AP588" s="67">
        <v>0.24606078891496255</v>
      </c>
      <c r="AQ588" s="52">
        <f t="shared" si="100"/>
        <v>3.9392110850374473E-3</v>
      </c>
    </row>
    <row r="589" spans="1:43" x14ac:dyDescent="0.25">
      <c r="A589" t="s">
        <v>5533</v>
      </c>
      <c r="B589" t="s">
        <v>1756</v>
      </c>
      <c r="D589">
        <v>1</v>
      </c>
      <c r="E589">
        <v>1</v>
      </c>
      <c r="F589">
        <v>1</v>
      </c>
      <c r="G589" s="13">
        <v>37020</v>
      </c>
      <c r="H589">
        <v>0.15</v>
      </c>
      <c r="I589">
        <v>0</v>
      </c>
      <c r="J589" t="s">
        <v>5411</v>
      </c>
      <c r="K589" s="67">
        <v>0.14761604422881644</v>
      </c>
      <c r="L589" s="67">
        <v>0</v>
      </c>
      <c r="M589" s="22"/>
      <c r="N589" s="52">
        <f t="shared" si="93"/>
        <v>2.3839557711835546E-3</v>
      </c>
      <c r="O589" s="52">
        <f t="shared" si="94"/>
        <v>0</v>
      </c>
      <c r="P589" s="52" t="e">
        <f t="shared" si="95"/>
        <v>#VALUE!</v>
      </c>
      <c r="Q589">
        <v>0</v>
      </c>
      <c r="R589">
        <v>0</v>
      </c>
      <c r="S589" t="s">
        <v>5411</v>
      </c>
      <c r="T589" s="67">
        <v>0</v>
      </c>
      <c r="U589" s="67">
        <v>0</v>
      </c>
      <c r="V589" s="22"/>
      <c r="W589" s="52">
        <f t="shared" si="96"/>
        <v>0</v>
      </c>
      <c r="X589" s="52">
        <f t="shared" si="97"/>
        <v>0</v>
      </c>
      <c r="Y589" s="52" t="e">
        <f t="shared" si="91"/>
        <v>#VALUE!</v>
      </c>
      <c r="Z589" t="s">
        <v>77</v>
      </c>
      <c r="AA589" t="s">
        <v>5568</v>
      </c>
      <c r="AB589" t="s">
        <v>5411</v>
      </c>
      <c r="AC589" s="94" t="s">
        <v>77</v>
      </c>
      <c r="AD589" s="94" t="s">
        <v>88</v>
      </c>
      <c r="AE589" s="22"/>
      <c r="AF589">
        <v>1.4</v>
      </c>
      <c r="AG589">
        <v>0</v>
      </c>
      <c r="AH589" t="s">
        <v>5411</v>
      </c>
      <c r="AI589" s="67">
        <v>1.403523976080334</v>
      </c>
      <c r="AJ589" s="67">
        <v>0</v>
      </c>
      <c r="AK589" s="22"/>
      <c r="AL589" s="52">
        <f t="shared" si="98"/>
        <v>-3.523976080334057E-3</v>
      </c>
      <c r="AM589" s="52">
        <f t="shared" si="99"/>
        <v>0</v>
      </c>
      <c r="AN589" s="52" t="e">
        <f t="shared" si="92"/>
        <v>#VALUE!</v>
      </c>
      <c r="AO589">
        <v>7.0000000000000007E-2</v>
      </c>
      <c r="AP589" s="67">
        <v>6.7950242581518674E-2</v>
      </c>
      <c r="AQ589" s="52">
        <f t="shared" si="100"/>
        <v>2.0497574184813322E-3</v>
      </c>
    </row>
    <row r="590" spans="1:43" x14ac:dyDescent="0.25">
      <c r="A590" t="s">
        <v>5533</v>
      </c>
      <c r="B590" t="s">
        <v>1757</v>
      </c>
      <c r="D590">
        <v>1</v>
      </c>
      <c r="E590">
        <v>1</v>
      </c>
      <c r="F590">
        <v>1</v>
      </c>
      <c r="G590" s="13">
        <v>37020</v>
      </c>
      <c r="H590">
        <v>0</v>
      </c>
      <c r="I590">
        <v>0</v>
      </c>
      <c r="J590" t="s">
        <v>5411</v>
      </c>
      <c r="K590" s="67">
        <v>0</v>
      </c>
      <c r="L590" s="67">
        <v>0</v>
      </c>
      <c r="M590" s="22"/>
      <c r="N590" s="52">
        <f t="shared" si="93"/>
        <v>0</v>
      </c>
      <c r="O590" s="52">
        <f t="shared" si="94"/>
        <v>0</v>
      </c>
      <c r="P590" s="52" t="e">
        <f t="shared" si="95"/>
        <v>#VALUE!</v>
      </c>
      <c r="Q590">
        <v>0</v>
      </c>
      <c r="R590">
        <v>0</v>
      </c>
      <c r="S590" t="s">
        <v>5411</v>
      </c>
      <c r="T590" s="67">
        <v>0</v>
      </c>
      <c r="U590" s="67">
        <v>0</v>
      </c>
      <c r="V590" s="22"/>
      <c r="W590" s="52">
        <f t="shared" si="96"/>
        <v>0</v>
      </c>
      <c r="X590" s="52">
        <f t="shared" si="97"/>
        <v>0</v>
      </c>
      <c r="Y590" s="52" t="e">
        <f t="shared" si="91"/>
        <v>#VALUE!</v>
      </c>
      <c r="Z590" t="s">
        <v>77</v>
      </c>
      <c r="AA590" t="s">
        <v>5568</v>
      </c>
      <c r="AB590" t="s">
        <v>5411</v>
      </c>
      <c r="AC590" s="94" t="s">
        <v>77</v>
      </c>
      <c r="AD590" s="94" t="s">
        <v>88</v>
      </c>
      <c r="AE590" s="22"/>
      <c r="AF590">
        <v>0</v>
      </c>
      <c r="AG590">
        <v>0</v>
      </c>
      <c r="AH590" t="s">
        <v>5411</v>
      </c>
      <c r="AI590" s="67">
        <v>0</v>
      </c>
      <c r="AJ590" s="67">
        <v>0</v>
      </c>
      <c r="AK590" s="22"/>
      <c r="AL590" s="52">
        <f t="shared" si="98"/>
        <v>0</v>
      </c>
      <c r="AM590" s="52">
        <f t="shared" si="99"/>
        <v>0</v>
      </c>
      <c r="AN590" s="52" t="e">
        <f t="shared" si="92"/>
        <v>#VALUE!</v>
      </c>
      <c r="AO590">
        <v>0.54</v>
      </c>
      <c r="AP590" s="67">
        <v>0.53740523776705718</v>
      </c>
      <c r="AQ590" s="52">
        <f t="shared" si="100"/>
        <v>2.5947622329428599E-3</v>
      </c>
    </row>
    <row r="591" spans="1:43" x14ac:dyDescent="0.25">
      <c r="A591" t="s">
        <v>5533</v>
      </c>
      <c r="B591" t="s">
        <v>1758</v>
      </c>
      <c r="D591">
        <v>1</v>
      </c>
      <c r="E591">
        <v>1</v>
      </c>
      <c r="F591">
        <v>1</v>
      </c>
      <c r="G591" s="13">
        <v>37020</v>
      </c>
      <c r="H591">
        <v>0.54</v>
      </c>
      <c r="I591">
        <v>0</v>
      </c>
      <c r="J591" t="s">
        <v>5411</v>
      </c>
      <c r="K591" s="67">
        <v>0.5382596061269147</v>
      </c>
      <c r="L591" s="67">
        <v>0</v>
      </c>
      <c r="M591" s="22"/>
      <c r="N591" s="52">
        <f t="shared" si="93"/>
        <v>1.740393873085333E-3</v>
      </c>
      <c r="O591" s="52">
        <f t="shared" si="94"/>
        <v>0</v>
      </c>
      <c r="P591" s="52" t="e">
        <f t="shared" si="95"/>
        <v>#VALUE!</v>
      </c>
      <c r="Q591">
        <v>0</v>
      </c>
      <c r="R591">
        <v>0</v>
      </c>
      <c r="S591" t="s">
        <v>5411</v>
      </c>
      <c r="T591" s="67">
        <v>0</v>
      </c>
      <c r="U591" s="67">
        <v>0</v>
      </c>
      <c r="V591" s="22"/>
      <c r="W591" s="52">
        <f t="shared" si="96"/>
        <v>0</v>
      </c>
      <c r="X591" s="52">
        <f t="shared" si="97"/>
        <v>0</v>
      </c>
      <c r="Y591" s="52" t="e">
        <f t="shared" si="91"/>
        <v>#VALUE!</v>
      </c>
      <c r="Z591" t="s">
        <v>77</v>
      </c>
      <c r="AA591" t="s">
        <v>5568</v>
      </c>
      <c r="AB591" t="s">
        <v>5411</v>
      </c>
      <c r="AC591" s="94" t="s">
        <v>77</v>
      </c>
      <c r="AD591" s="94" t="s">
        <v>88</v>
      </c>
      <c r="AE591" s="22"/>
      <c r="AF591">
        <v>0</v>
      </c>
      <c r="AG591">
        <v>0</v>
      </c>
      <c r="AH591" t="s">
        <v>5411</v>
      </c>
      <c r="AI591" s="67">
        <v>0</v>
      </c>
      <c r="AJ591" s="67">
        <v>0</v>
      </c>
      <c r="AK591" s="22"/>
      <c r="AL591" s="52">
        <f t="shared" si="98"/>
        <v>0</v>
      </c>
      <c r="AM591" s="52">
        <f t="shared" si="99"/>
        <v>0</v>
      </c>
      <c r="AN591" s="52" t="e">
        <f t="shared" si="92"/>
        <v>#VALUE!</v>
      </c>
      <c r="AO591">
        <v>0.5</v>
      </c>
      <c r="AP591" s="67">
        <v>0.50359894967177243</v>
      </c>
      <c r="AQ591" s="52">
        <f t="shared" si="100"/>
        <v>-3.5989496717724334E-3</v>
      </c>
    </row>
    <row r="592" spans="1:43" x14ac:dyDescent="0.25">
      <c r="A592" t="s">
        <v>5533</v>
      </c>
      <c r="B592" t="s">
        <v>1759</v>
      </c>
      <c r="D592">
        <v>1</v>
      </c>
      <c r="E592">
        <v>1</v>
      </c>
      <c r="F592">
        <v>1</v>
      </c>
      <c r="G592" s="13">
        <v>37020</v>
      </c>
      <c r="H592">
        <v>0.09</v>
      </c>
      <c r="I592">
        <v>0</v>
      </c>
      <c r="J592" t="s">
        <v>5411</v>
      </c>
      <c r="K592" s="67">
        <v>8.6641717549734099E-2</v>
      </c>
      <c r="L592" s="67">
        <v>0</v>
      </c>
      <c r="M592" s="22"/>
      <c r="N592" s="52">
        <f t="shared" si="93"/>
        <v>3.3582824502658981E-3</v>
      </c>
      <c r="O592" s="52">
        <f t="shared" si="94"/>
        <v>0</v>
      </c>
      <c r="P592" s="52" t="e">
        <f t="shared" si="95"/>
        <v>#VALUE!</v>
      </c>
      <c r="Q592">
        <v>0</v>
      </c>
      <c r="R592">
        <v>0</v>
      </c>
      <c r="S592" t="s">
        <v>5411</v>
      </c>
      <c r="T592" s="67">
        <v>0</v>
      </c>
      <c r="U592" s="67">
        <v>0</v>
      </c>
      <c r="V592" s="22"/>
      <c r="W592" s="52">
        <f t="shared" si="96"/>
        <v>0</v>
      </c>
      <c r="X592" s="52">
        <f t="shared" si="97"/>
        <v>0</v>
      </c>
      <c r="Y592" s="52" t="e">
        <f t="shared" si="91"/>
        <v>#VALUE!</v>
      </c>
      <c r="Z592" t="s">
        <v>77</v>
      </c>
      <c r="AA592" t="s">
        <v>5568</v>
      </c>
      <c r="AB592" t="s">
        <v>5411</v>
      </c>
      <c r="AC592" s="94" t="s">
        <v>77</v>
      </c>
      <c r="AD592" s="94" t="s">
        <v>88</v>
      </c>
      <c r="AE592" s="22"/>
      <c r="AF592">
        <v>0</v>
      </c>
      <c r="AG592">
        <v>0</v>
      </c>
      <c r="AH592" t="s">
        <v>5411</v>
      </c>
      <c r="AI592" s="67">
        <v>0</v>
      </c>
      <c r="AJ592" s="67">
        <v>0</v>
      </c>
      <c r="AK592" s="22"/>
      <c r="AL592" s="52">
        <f t="shared" si="98"/>
        <v>0</v>
      </c>
      <c r="AM592" s="52">
        <f t="shared" si="99"/>
        <v>0</v>
      </c>
      <c r="AN592" s="52" t="e">
        <f t="shared" si="92"/>
        <v>#VALUE!</v>
      </c>
      <c r="AO592">
        <v>0.23</v>
      </c>
      <c r="AP592" s="67">
        <v>0.22588733504037817</v>
      </c>
      <c r="AQ592" s="52">
        <f t="shared" si="100"/>
        <v>4.1126649596218423E-3</v>
      </c>
    </row>
    <row r="593" spans="1:43" x14ac:dyDescent="0.25">
      <c r="A593" t="s">
        <v>5533</v>
      </c>
      <c r="B593" t="s">
        <v>1760</v>
      </c>
      <c r="D593">
        <v>1</v>
      </c>
      <c r="E593">
        <v>1</v>
      </c>
      <c r="F593">
        <v>1</v>
      </c>
      <c r="G593" s="13">
        <v>37020</v>
      </c>
      <c r="H593">
        <v>0</v>
      </c>
      <c r="I593">
        <v>0</v>
      </c>
      <c r="J593" t="s">
        <v>5411</v>
      </c>
      <c r="K593" s="67">
        <v>0</v>
      </c>
      <c r="L593" s="67">
        <v>0</v>
      </c>
      <c r="M593" s="22"/>
      <c r="N593" s="52">
        <f t="shared" si="93"/>
        <v>0</v>
      </c>
      <c r="O593" s="52">
        <f t="shared" si="94"/>
        <v>0</v>
      </c>
      <c r="P593" s="52" t="e">
        <f t="shared" si="95"/>
        <v>#VALUE!</v>
      </c>
      <c r="Q593">
        <v>0</v>
      </c>
      <c r="R593">
        <v>0</v>
      </c>
      <c r="S593" t="s">
        <v>5411</v>
      </c>
      <c r="T593" s="67">
        <v>0</v>
      </c>
      <c r="U593" s="67">
        <v>0</v>
      </c>
      <c r="V593" s="22"/>
      <c r="W593" s="52">
        <f t="shared" si="96"/>
        <v>0</v>
      </c>
      <c r="X593" s="52">
        <f t="shared" si="97"/>
        <v>0</v>
      </c>
      <c r="Y593" s="52" t="e">
        <f t="shared" si="91"/>
        <v>#VALUE!</v>
      </c>
      <c r="Z593" t="s">
        <v>77</v>
      </c>
      <c r="AA593" t="s">
        <v>5568</v>
      </c>
      <c r="AB593" t="s">
        <v>5411</v>
      </c>
      <c r="AC593" s="94" t="s">
        <v>77</v>
      </c>
      <c r="AD593" s="94" t="s">
        <v>88</v>
      </c>
      <c r="AE593" s="22"/>
      <c r="AF593">
        <v>0</v>
      </c>
      <c r="AG593">
        <v>0</v>
      </c>
      <c r="AH593" t="s">
        <v>5411</v>
      </c>
      <c r="AI593" s="67">
        <v>0</v>
      </c>
      <c r="AJ593" s="67">
        <v>0</v>
      </c>
      <c r="AK593" s="22"/>
      <c r="AL593" s="52">
        <f t="shared" si="98"/>
        <v>0</v>
      </c>
      <c r="AM593" s="52">
        <f t="shared" si="99"/>
        <v>0</v>
      </c>
      <c r="AN593" s="52" t="e">
        <f t="shared" si="92"/>
        <v>#VALUE!</v>
      </c>
      <c r="AO593">
        <v>0</v>
      </c>
      <c r="AP593" s="67">
        <v>0</v>
      </c>
      <c r="AQ593" s="52">
        <f t="shared" si="100"/>
        <v>0</v>
      </c>
    </row>
    <row r="594" spans="1:43" x14ac:dyDescent="0.25">
      <c r="A594" t="s">
        <v>5533</v>
      </c>
      <c r="B594" t="s">
        <v>1761</v>
      </c>
      <c r="D594">
        <v>1</v>
      </c>
      <c r="E594">
        <v>1</v>
      </c>
      <c r="F594">
        <v>1</v>
      </c>
      <c r="G594" s="13">
        <v>37020</v>
      </c>
      <c r="H594">
        <v>0</v>
      </c>
      <c r="I594">
        <v>0</v>
      </c>
      <c r="J594" t="s">
        <v>5411</v>
      </c>
      <c r="K594" s="67">
        <v>0</v>
      </c>
      <c r="L594" s="67">
        <v>0</v>
      </c>
      <c r="M594" s="22"/>
      <c r="N594" s="52">
        <f t="shared" si="93"/>
        <v>0</v>
      </c>
      <c r="O594" s="52">
        <f t="shared" si="94"/>
        <v>0</v>
      </c>
      <c r="P594" s="52" t="e">
        <f t="shared" si="95"/>
        <v>#VALUE!</v>
      </c>
      <c r="Q594">
        <v>0</v>
      </c>
      <c r="R594">
        <v>0</v>
      </c>
      <c r="S594" t="s">
        <v>5411</v>
      </c>
      <c r="T594" s="67">
        <v>0</v>
      </c>
      <c r="U594" s="67">
        <v>0</v>
      </c>
      <c r="V594" s="22"/>
      <c r="W594" s="52">
        <f t="shared" si="96"/>
        <v>0</v>
      </c>
      <c r="X594" s="52">
        <f t="shared" si="97"/>
        <v>0</v>
      </c>
      <c r="Y594" s="52" t="e">
        <f t="shared" si="91"/>
        <v>#VALUE!</v>
      </c>
      <c r="Z594" t="s">
        <v>77</v>
      </c>
      <c r="AA594" t="s">
        <v>5568</v>
      </c>
      <c r="AB594" t="s">
        <v>5411</v>
      </c>
      <c r="AC594" s="94" t="s">
        <v>77</v>
      </c>
      <c r="AD594" s="94" t="s">
        <v>88</v>
      </c>
      <c r="AE594" s="22"/>
      <c r="AF594">
        <v>0</v>
      </c>
      <c r="AG594">
        <v>0</v>
      </c>
      <c r="AH594" t="s">
        <v>5411</v>
      </c>
      <c r="AI594" s="67">
        <v>0</v>
      </c>
      <c r="AJ594" s="67">
        <v>0</v>
      </c>
      <c r="AK594" s="22"/>
      <c r="AL594" s="52">
        <f t="shared" si="98"/>
        <v>0</v>
      </c>
      <c r="AM594" s="52">
        <f t="shared" si="99"/>
        <v>0</v>
      </c>
      <c r="AN594" s="52" t="e">
        <f t="shared" si="92"/>
        <v>#VALUE!</v>
      </c>
      <c r="AO594">
        <v>0.73</v>
      </c>
      <c r="AP594" s="67">
        <v>0.73289186245526694</v>
      </c>
      <c r="AQ594" s="52">
        <f t="shared" si="100"/>
        <v>-2.8918624552669581E-3</v>
      </c>
    </row>
    <row r="595" spans="1:43" x14ac:dyDescent="0.25">
      <c r="A595" t="s">
        <v>5533</v>
      </c>
      <c r="B595" t="s">
        <v>1762</v>
      </c>
      <c r="D595">
        <v>1</v>
      </c>
      <c r="E595">
        <v>1</v>
      </c>
      <c r="F595">
        <v>1</v>
      </c>
      <c r="G595" s="13">
        <v>37020</v>
      </c>
      <c r="H595">
        <v>1.93</v>
      </c>
      <c r="I595">
        <v>0</v>
      </c>
      <c r="J595" t="s">
        <v>5411</v>
      </c>
      <c r="K595" s="67">
        <v>1.9245176815233314</v>
      </c>
      <c r="L595" s="67">
        <v>0</v>
      </c>
      <c r="M595" s="22"/>
      <c r="N595" s="52">
        <f t="shared" si="93"/>
        <v>5.4823184766685795E-3</v>
      </c>
      <c r="O595" s="52">
        <f t="shared" si="94"/>
        <v>0</v>
      </c>
      <c r="P595" s="52" t="e">
        <f t="shared" si="95"/>
        <v>#VALUE!</v>
      </c>
      <c r="Q595">
        <v>2.0699999999999998</v>
      </c>
      <c r="R595">
        <v>0</v>
      </c>
      <c r="S595" t="s">
        <v>5411</v>
      </c>
      <c r="T595" s="67">
        <v>2.0686368138383209</v>
      </c>
      <c r="U595" s="67">
        <v>0</v>
      </c>
      <c r="V595" s="22"/>
      <c r="W595" s="52">
        <f t="shared" si="96"/>
        <v>1.3631861616789642E-3</v>
      </c>
      <c r="X595" s="52">
        <f t="shared" si="97"/>
        <v>0</v>
      </c>
      <c r="Y595" s="52" t="e">
        <f t="shared" si="91"/>
        <v>#VALUE!</v>
      </c>
      <c r="Z595" t="s">
        <v>77</v>
      </c>
      <c r="AA595" t="s">
        <v>5568</v>
      </c>
      <c r="AB595" t="s">
        <v>5411</v>
      </c>
      <c r="AC595" s="94" t="s">
        <v>77</v>
      </c>
      <c r="AD595" s="94" t="s">
        <v>88</v>
      </c>
      <c r="AE595" s="22"/>
      <c r="AF595">
        <v>5.58</v>
      </c>
      <c r="AG595">
        <v>0</v>
      </c>
      <c r="AH595" t="s">
        <v>5411</v>
      </c>
      <c r="AI595" s="67">
        <v>5.5767074004324479</v>
      </c>
      <c r="AJ595" s="67">
        <v>0</v>
      </c>
      <c r="AK595" s="22"/>
      <c r="AL595" s="52">
        <f t="shared" si="98"/>
        <v>3.2925995675521236E-3</v>
      </c>
      <c r="AM595" s="52">
        <f t="shared" si="99"/>
        <v>0</v>
      </c>
      <c r="AN595" s="52" t="e">
        <f t="shared" si="92"/>
        <v>#VALUE!</v>
      </c>
      <c r="AO595">
        <v>0.79</v>
      </c>
      <c r="AP595" s="67">
        <v>0.79441277812652589</v>
      </c>
      <c r="AQ595" s="52">
        <f t="shared" si="100"/>
        <v>-4.4127781265258514E-3</v>
      </c>
    </row>
    <row r="596" spans="1:43" x14ac:dyDescent="0.25">
      <c r="A596" t="s">
        <v>5533</v>
      </c>
      <c r="B596" t="s">
        <v>1763</v>
      </c>
      <c r="D596">
        <v>1</v>
      </c>
      <c r="E596">
        <v>1</v>
      </c>
      <c r="F596">
        <v>1</v>
      </c>
      <c r="G596" s="13">
        <v>37020</v>
      </c>
      <c r="H596">
        <v>0.65</v>
      </c>
      <c r="I596">
        <v>0</v>
      </c>
      <c r="J596" t="s">
        <v>5411</v>
      </c>
      <c r="K596" s="67">
        <v>0.65371235969980734</v>
      </c>
      <c r="L596" s="67">
        <v>0</v>
      </c>
      <c r="M596" s="22"/>
      <c r="N596" s="52">
        <f t="shared" si="93"/>
        <v>-3.7123596998073216E-3</v>
      </c>
      <c r="O596" s="52">
        <f t="shared" si="94"/>
        <v>0</v>
      </c>
      <c r="P596" s="52" t="e">
        <f t="shared" si="95"/>
        <v>#VALUE!</v>
      </c>
      <c r="Q596">
        <v>1.21</v>
      </c>
      <c r="R596">
        <v>0</v>
      </c>
      <c r="S596" t="s">
        <v>5411</v>
      </c>
      <c r="T596" s="67">
        <v>1.2047267051869561</v>
      </c>
      <c r="U596" s="67">
        <v>0</v>
      </c>
      <c r="V596" s="22"/>
      <c r="W596" s="52">
        <f t="shared" si="96"/>
        <v>5.2732948130438384E-3</v>
      </c>
      <c r="X596" s="52">
        <f t="shared" si="97"/>
        <v>0</v>
      </c>
      <c r="Y596" s="52" t="e">
        <f t="shared" si="91"/>
        <v>#VALUE!</v>
      </c>
      <c r="Z596" t="s">
        <v>77</v>
      </c>
      <c r="AA596" t="s">
        <v>5568</v>
      </c>
      <c r="AB596" t="s">
        <v>5411</v>
      </c>
      <c r="AC596" s="94" t="s">
        <v>77</v>
      </c>
      <c r="AD596" s="94" t="s">
        <v>88</v>
      </c>
      <c r="AE596" s="22"/>
      <c r="AF596">
        <v>7.59</v>
      </c>
      <c r="AG596">
        <v>0</v>
      </c>
      <c r="AH596" t="s">
        <v>5411</v>
      </c>
      <c r="AI596" s="67">
        <v>7.5917532044896046</v>
      </c>
      <c r="AJ596" s="67">
        <v>0</v>
      </c>
      <c r="AK596" s="22"/>
      <c r="AL596" s="52">
        <f t="shared" si="98"/>
        <v>-1.7532044896046983E-3</v>
      </c>
      <c r="AM596" s="52">
        <f t="shared" si="99"/>
        <v>0</v>
      </c>
      <c r="AN596" s="52" t="e">
        <f t="shared" si="92"/>
        <v>#VALUE!</v>
      </c>
      <c r="AO596">
        <v>1.93</v>
      </c>
      <c r="AP596" s="67">
        <v>1.9334876137344754</v>
      </c>
      <c r="AQ596" s="52">
        <f t="shared" si="100"/>
        <v>-3.487613734475481E-3</v>
      </c>
    </row>
    <row r="597" spans="1:43" x14ac:dyDescent="0.25">
      <c r="A597" t="s">
        <v>5533</v>
      </c>
      <c r="B597" t="s">
        <v>1764</v>
      </c>
      <c r="D597">
        <v>1</v>
      </c>
      <c r="E597">
        <v>1</v>
      </c>
      <c r="F597">
        <v>1</v>
      </c>
      <c r="G597" s="13">
        <v>37020</v>
      </c>
      <c r="H597">
        <v>1.1100000000000001</v>
      </c>
      <c r="I597">
        <v>0</v>
      </c>
      <c r="J597" t="s">
        <v>5411</v>
      </c>
      <c r="K597" s="63">
        <v>1.1060000000000001</v>
      </c>
      <c r="L597" s="67">
        <v>0</v>
      </c>
      <c r="M597" s="22"/>
      <c r="N597" s="52">
        <f t="shared" si="93"/>
        <v>4.0000000000000036E-3</v>
      </c>
      <c r="O597" s="52">
        <f t="shared" si="94"/>
        <v>0</v>
      </c>
      <c r="P597" s="52" t="e">
        <f t="shared" si="95"/>
        <v>#VALUE!</v>
      </c>
      <c r="Q597">
        <v>2.23</v>
      </c>
      <c r="R597">
        <v>0</v>
      </c>
      <c r="S597" t="s">
        <v>5411</v>
      </c>
      <c r="T597" s="63">
        <v>2.2309999999999999</v>
      </c>
      <c r="U597" s="67">
        <v>0</v>
      </c>
      <c r="V597" s="22"/>
      <c r="W597" s="52">
        <f t="shared" si="96"/>
        <v>-9.9999999999988987E-4</v>
      </c>
      <c r="X597" s="52">
        <f t="shared" si="97"/>
        <v>0</v>
      </c>
      <c r="Y597" s="52" t="e">
        <f t="shared" si="91"/>
        <v>#VALUE!</v>
      </c>
      <c r="Z597" t="s">
        <v>77</v>
      </c>
      <c r="AA597" t="s">
        <v>5568</v>
      </c>
      <c r="AB597" t="s">
        <v>5411</v>
      </c>
      <c r="AC597" s="94" t="s">
        <v>77</v>
      </c>
      <c r="AD597" s="94" t="s">
        <v>88</v>
      </c>
      <c r="AE597" s="22"/>
      <c r="AF597">
        <v>2.29</v>
      </c>
      <c r="AG597">
        <v>0</v>
      </c>
      <c r="AH597" t="s">
        <v>5411</v>
      </c>
      <c r="AI597" s="63">
        <v>2.286</v>
      </c>
      <c r="AJ597" s="67">
        <v>0</v>
      </c>
      <c r="AK597" s="22"/>
      <c r="AL597" s="52">
        <f t="shared" si="98"/>
        <v>4.0000000000000036E-3</v>
      </c>
      <c r="AM597" s="52">
        <f t="shared" si="99"/>
        <v>0</v>
      </c>
      <c r="AN597" s="52" t="e">
        <f t="shared" si="92"/>
        <v>#VALUE!</v>
      </c>
      <c r="AO597">
        <v>0.97</v>
      </c>
      <c r="AP597" s="67">
        <v>0.97299999999999998</v>
      </c>
      <c r="AQ597" s="52">
        <f t="shared" si="100"/>
        <v>-3.0000000000000027E-3</v>
      </c>
    </row>
    <row r="598" spans="1:43" x14ac:dyDescent="0.25">
      <c r="A598" t="s">
        <v>5533</v>
      </c>
      <c r="B598" t="s">
        <v>1765</v>
      </c>
      <c r="D598">
        <v>1</v>
      </c>
      <c r="E598">
        <v>1</v>
      </c>
      <c r="F598">
        <v>1</v>
      </c>
      <c r="G598" s="13">
        <v>37020</v>
      </c>
      <c r="H598">
        <v>1.1100000000000001</v>
      </c>
      <c r="I598">
        <v>0</v>
      </c>
      <c r="J598" t="s">
        <v>5411</v>
      </c>
      <c r="K598" s="67">
        <v>1.1060000000000001</v>
      </c>
      <c r="L598" s="67">
        <v>0</v>
      </c>
      <c r="M598" s="22"/>
      <c r="N598" s="52">
        <f t="shared" si="93"/>
        <v>4.0000000000000036E-3</v>
      </c>
      <c r="O598" s="52">
        <f t="shared" si="94"/>
        <v>0</v>
      </c>
      <c r="P598" s="52" t="e">
        <f t="shared" si="95"/>
        <v>#VALUE!</v>
      </c>
      <c r="Q598">
        <v>1.32</v>
      </c>
      <c r="R598">
        <v>0</v>
      </c>
      <c r="S598" t="s">
        <v>5411</v>
      </c>
      <c r="T598" s="67">
        <v>1.3169999999999999</v>
      </c>
      <c r="U598" s="67">
        <v>0</v>
      </c>
      <c r="V598" s="22"/>
      <c r="W598" s="52">
        <f t="shared" si="96"/>
        <v>3.0000000000001137E-3</v>
      </c>
      <c r="X598" s="52">
        <f t="shared" si="97"/>
        <v>0</v>
      </c>
      <c r="Y598" s="52" t="e">
        <f t="shared" si="91"/>
        <v>#VALUE!</v>
      </c>
      <c r="Z598" t="s">
        <v>77</v>
      </c>
      <c r="AA598" t="s">
        <v>5568</v>
      </c>
      <c r="AB598" t="s">
        <v>5411</v>
      </c>
      <c r="AC598" s="94" t="s">
        <v>77</v>
      </c>
      <c r="AD598" s="94" t="s">
        <v>88</v>
      </c>
      <c r="AE598" s="22"/>
      <c r="AF598">
        <v>8.52</v>
      </c>
      <c r="AG598">
        <v>0</v>
      </c>
      <c r="AH598" t="s">
        <v>5411</v>
      </c>
      <c r="AI598" s="67">
        <v>8.516</v>
      </c>
      <c r="AJ598" s="67">
        <v>0</v>
      </c>
      <c r="AK598" s="22"/>
      <c r="AL598" s="52">
        <f t="shared" si="98"/>
        <v>3.9999999999995595E-3</v>
      </c>
      <c r="AM598" s="52">
        <f t="shared" si="99"/>
        <v>0</v>
      </c>
      <c r="AN598" s="52" t="e">
        <f t="shared" si="92"/>
        <v>#VALUE!</v>
      </c>
      <c r="AO598">
        <v>0.28999999999999998</v>
      </c>
      <c r="AP598" s="63">
        <v>0.28799999999999998</v>
      </c>
      <c r="AQ598" s="52">
        <f t="shared" si="100"/>
        <v>2.0000000000000018E-3</v>
      </c>
    </row>
    <row r="599" spans="1:43" x14ac:dyDescent="0.25">
      <c r="A599" t="s">
        <v>5533</v>
      </c>
      <c r="B599" t="s">
        <v>1766</v>
      </c>
      <c r="D599">
        <v>1</v>
      </c>
      <c r="E599">
        <v>1</v>
      </c>
      <c r="F599">
        <v>1</v>
      </c>
      <c r="G599" s="13">
        <v>37020</v>
      </c>
      <c r="H599">
        <v>0.23</v>
      </c>
      <c r="I599">
        <v>0</v>
      </c>
      <c r="J599" t="s">
        <v>5411</v>
      </c>
      <c r="K599" s="67">
        <v>0.22683898305084743</v>
      </c>
      <c r="L599" s="67">
        <v>0</v>
      </c>
      <c r="M599" s="22"/>
      <c r="N599" s="52">
        <f t="shared" si="93"/>
        <v>3.1610169491525786E-3</v>
      </c>
      <c r="O599" s="52">
        <f t="shared" si="94"/>
        <v>0</v>
      </c>
      <c r="P599" s="52" t="e">
        <f t="shared" si="95"/>
        <v>#VALUE!</v>
      </c>
      <c r="Q599">
        <v>10.16</v>
      </c>
      <c r="R599">
        <v>0</v>
      </c>
      <c r="S599" t="s">
        <v>5411</v>
      </c>
      <c r="T599" s="67">
        <v>10.161427966101694</v>
      </c>
      <c r="U599" s="67">
        <v>0</v>
      </c>
      <c r="V599" s="22"/>
      <c r="W599" s="52">
        <f t="shared" si="96"/>
        <v>-1.4279661016942669E-3</v>
      </c>
      <c r="X599" s="52">
        <f t="shared" si="97"/>
        <v>0</v>
      </c>
      <c r="Y599" s="52" t="e">
        <f t="shared" si="91"/>
        <v>#VALUE!</v>
      </c>
      <c r="Z599" t="s">
        <v>77</v>
      </c>
      <c r="AA599" t="s">
        <v>5568</v>
      </c>
      <c r="AB599" t="s">
        <v>5411</v>
      </c>
      <c r="AC599" s="94" t="s">
        <v>77</v>
      </c>
      <c r="AD599" s="94" t="s">
        <v>88</v>
      </c>
      <c r="AE599" s="22"/>
      <c r="AF599">
        <v>0</v>
      </c>
      <c r="AG599">
        <v>0</v>
      </c>
      <c r="AH599" t="s">
        <v>5411</v>
      </c>
      <c r="AI599" s="67">
        <v>0</v>
      </c>
      <c r="AJ599" s="67">
        <v>0</v>
      </c>
      <c r="AK599" s="22"/>
      <c r="AL599" s="52">
        <f t="shared" si="98"/>
        <v>0</v>
      </c>
      <c r="AM599" s="52">
        <f t="shared" si="99"/>
        <v>0</v>
      </c>
      <c r="AN599" s="52" t="e">
        <f t="shared" si="92"/>
        <v>#VALUE!</v>
      </c>
      <c r="AO599">
        <v>1.04</v>
      </c>
      <c r="AP599" s="67">
        <v>1.0351525423728813</v>
      </c>
      <c r="AQ599" s="52">
        <f t="shared" si="100"/>
        <v>4.8474576271186898E-3</v>
      </c>
    </row>
    <row r="600" spans="1:43" x14ac:dyDescent="0.25">
      <c r="A600" t="s">
        <v>5533</v>
      </c>
      <c r="B600" t="s">
        <v>1767</v>
      </c>
      <c r="D600">
        <v>1</v>
      </c>
      <c r="E600">
        <v>1</v>
      </c>
      <c r="F600">
        <v>1</v>
      </c>
      <c r="G600" s="13">
        <v>37020</v>
      </c>
      <c r="H600">
        <v>0.33</v>
      </c>
      <c r="I600">
        <v>0</v>
      </c>
      <c r="J600" t="s">
        <v>5411</v>
      </c>
      <c r="K600" s="67">
        <v>0.33200000000000002</v>
      </c>
      <c r="L600" s="67">
        <v>0</v>
      </c>
      <c r="M600" s="22"/>
      <c r="N600" s="52">
        <f t="shared" si="93"/>
        <v>-2.0000000000000018E-3</v>
      </c>
      <c r="O600" s="52">
        <f t="shared" si="94"/>
        <v>0</v>
      </c>
      <c r="P600" s="52" t="e">
        <f t="shared" si="95"/>
        <v>#VALUE!</v>
      </c>
      <c r="Q600">
        <v>0.8</v>
      </c>
      <c r="R600">
        <v>0</v>
      </c>
      <c r="S600" t="s">
        <v>5411</v>
      </c>
      <c r="T600" s="67">
        <v>0.79900000000000004</v>
      </c>
      <c r="U600" s="67">
        <v>0</v>
      </c>
      <c r="V600" s="22"/>
      <c r="W600" s="52">
        <f t="shared" si="96"/>
        <v>1.0000000000000009E-3</v>
      </c>
      <c r="X600" s="52">
        <f t="shared" si="97"/>
        <v>0</v>
      </c>
      <c r="Y600" s="52" t="e">
        <f t="shared" si="91"/>
        <v>#VALUE!</v>
      </c>
      <c r="Z600" t="s">
        <v>77</v>
      </c>
      <c r="AA600" t="s">
        <v>5568</v>
      </c>
      <c r="AB600" t="s">
        <v>5411</v>
      </c>
      <c r="AC600" s="94" t="s">
        <v>77</v>
      </c>
      <c r="AD600" s="94" t="s">
        <v>88</v>
      </c>
      <c r="AE600" s="22"/>
      <c r="AF600">
        <v>0</v>
      </c>
      <c r="AG600">
        <v>0</v>
      </c>
      <c r="AH600" t="s">
        <v>5411</v>
      </c>
      <c r="AI600" s="67">
        <v>0</v>
      </c>
      <c r="AJ600" s="67">
        <v>0</v>
      </c>
      <c r="AK600" s="22"/>
      <c r="AL600" s="52">
        <f t="shared" si="98"/>
        <v>0</v>
      </c>
      <c r="AM600" s="52">
        <f t="shared" si="99"/>
        <v>0</v>
      </c>
      <c r="AN600" s="52" t="e">
        <f t="shared" si="92"/>
        <v>#VALUE!</v>
      </c>
      <c r="AO600">
        <v>0.14000000000000001</v>
      </c>
      <c r="AP600" s="67">
        <v>0.13800000000000001</v>
      </c>
      <c r="AQ600" s="52">
        <f t="shared" si="100"/>
        <v>2.0000000000000018E-3</v>
      </c>
    </row>
    <row r="601" spans="1:43" x14ac:dyDescent="0.25">
      <c r="A601" t="s">
        <v>5533</v>
      </c>
      <c r="B601" t="s">
        <v>1768</v>
      </c>
      <c r="D601">
        <v>1</v>
      </c>
      <c r="E601">
        <v>1</v>
      </c>
      <c r="F601">
        <v>1</v>
      </c>
      <c r="G601" s="13">
        <v>37020</v>
      </c>
      <c r="H601">
        <v>0</v>
      </c>
      <c r="I601">
        <v>0</v>
      </c>
      <c r="J601" t="s">
        <v>5411</v>
      </c>
      <c r="K601" s="67">
        <v>0</v>
      </c>
      <c r="L601" s="67">
        <v>0</v>
      </c>
      <c r="M601" s="22"/>
      <c r="N601" s="52">
        <f t="shared" si="93"/>
        <v>0</v>
      </c>
      <c r="O601" s="52">
        <f t="shared" si="94"/>
        <v>0</v>
      </c>
      <c r="P601" s="52" t="e">
        <f t="shared" si="95"/>
        <v>#VALUE!</v>
      </c>
      <c r="Q601">
        <v>0</v>
      </c>
      <c r="R601">
        <v>0</v>
      </c>
      <c r="S601" t="s">
        <v>5411</v>
      </c>
      <c r="T601" s="67">
        <v>0</v>
      </c>
      <c r="U601" s="67">
        <v>0</v>
      </c>
      <c r="V601" s="22"/>
      <c r="W601" s="52">
        <f t="shared" si="96"/>
        <v>0</v>
      </c>
      <c r="X601" s="52">
        <f t="shared" si="97"/>
        <v>0</v>
      </c>
      <c r="Y601" s="52" t="e">
        <f t="shared" si="91"/>
        <v>#VALUE!</v>
      </c>
      <c r="Z601" t="s">
        <v>77</v>
      </c>
      <c r="AA601" t="s">
        <v>5568</v>
      </c>
      <c r="AB601" t="s">
        <v>5411</v>
      </c>
      <c r="AC601" s="94" t="s">
        <v>77</v>
      </c>
      <c r="AD601" s="94" t="s">
        <v>88</v>
      </c>
      <c r="AE601" s="22"/>
      <c r="AF601">
        <v>0</v>
      </c>
      <c r="AG601">
        <v>0</v>
      </c>
      <c r="AH601" t="s">
        <v>5411</v>
      </c>
      <c r="AI601" s="67">
        <v>0</v>
      </c>
      <c r="AJ601" s="67">
        <v>0</v>
      </c>
      <c r="AK601" s="22"/>
      <c r="AL601" s="52">
        <f t="shared" si="98"/>
        <v>0</v>
      </c>
      <c r="AM601" s="52">
        <f t="shared" si="99"/>
        <v>0</v>
      </c>
      <c r="AN601" s="52" t="e">
        <f t="shared" si="92"/>
        <v>#VALUE!</v>
      </c>
      <c r="AO601">
        <v>3.39</v>
      </c>
      <c r="AP601" s="67">
        <v>3.3906607138403211</v>
      </c>
      <c r="AQ601" s="52">
        <f t="shared" si="100"/>
        <v>-6.6071384032095892E-4</v>
      </c>
    </row>
    <row r="602" spans="1:43" x14ac:dyDescent="0.25">
      <c r="A602" t="s">
        <v>5533</v>
      </c>
      <c r="B602" t="s">
        <v>1769</v>
      </c>
      <c r="D602">
        <v>1</v>
      </c>
      <c r="E602">
        <v>1</v>
      </c>
      <c r="F602">
        <v>1</v>
      </c>
      <c r="G602" s="13">
        <v>37020</v>
      </c>
      <c r="H602">
        <v>0.28000000000000003</v>
      </c>
      <c r="I602">
        <v>0</v>
      </c>
      <c r="J602" t="s">
        <v>5411</v>
      </c>
      <c r="K602" s="67">
        <v>0.28099118942731283</v>
      </c>
      <c r="L602" s="67">
        <v>0</v>
      </c>
      <c r="M602" s="22"/>
      <c r="N602" s="52">
        <f t="shared" si="93"/>
        <v>-9.9118942731279969E-4</v>
      </c>
      <c r="O602" s="52">
        <f t="shared" si="94"/>
        <v>0</v>
      </c>
      <c r="P602" s="52" t="e">
        <f t="shared" si="95"/>
        <v>#VALUE!</v>
      </c>
      <c r="Q602">
        <v>0.25</v>
      </c>
      <c r="R602">
        <v>0</v>
      </c>
      <c r="S602" t="s">
        <v>5411</v>
      </c>
      <c r="T602" s="67">
        <v>0.24757602095487563</v>
      </c>
      <c r="U602" s="67">
        <v>0</v>
      </c>
      <c r="V602" s="22"/>
      <c r="W602" s="52">
        <f t="shared" si="96"/>
        <v>2.4239790451243692E-3</v>
      </c>
      <c r="X602" s="52">
        <f t="shared" si="97"/>
        <v>0</v>
      </c>
      <c r="Y602" s="52" t="e">
        <f t="shared" si="91"/>
        <v>#VALUE!</v>
      </c>
      <c r="Z602" t="s">
        <v>77</v>
      </c>
      <c r="AA602" t="s">
        <v>5568</v>
      </c>
      <c r="AB602" t="s">
        <v>5411</v>
      </c>
      <c r="AC602" s="94" t="s">
        <v>77</v>
      </c>
      <c r="AD602" s="94" t="s">
        <v>88</v>
      </c>
      <c r="AE602" s="22"/>
      <c r="AF602">
        <v>0</v>
      </c>
      <c r="AG602">
        <v>0</v>
      </c>
      <c r="AH602" t="s">
        <v>5411</v>
      </c>
      <c r="AI602" s="67">
        <v>0</v>
      </c>
      <c r="AJ602" s="67">
        <v>0</v>
      </c>
      <c r="AK602" s="22"/>
      <c r="AL602" s="52">
        <f t="shared" si="98"/>
        <v>0</v>
      </c>
      <c r="AM602" s="52">
        <f t="shared" si="99"/>
        <v>0</v>
      </c>
      <c r="AN602" s="52" t="e">
        <f t="shared" si="92"/>
        <v>#VALUE!</v>
      </c>
      <c r="AO602">
        <v>0.15</v>
      </c>
      <c r="AP602" s="67">
        <v>0.1534060007143708</v>
      </c>
      <c r="AQ602" s="52">
        <f t="shared" si="100"/>
        <v>-3.4060007143708049E-3</v>
      </c>
    </row>
    <row r="603" spans="1:43" x14ac:dyDescent="0.25">
      <c r="A603" t="s">
        <v>5533</v>
      </c>
      <c r="B603" t="s">
        <v>1770</v>
      </c>
      <c r="D603">
        <v>1</v>
      </c>
      <c r="E603">
        <v>1</v>
      </c>
      <c r="F603">
        <v>1</v>
      </c>
      <c r="G603" s="13">
        <v>37020</v>
      </c>
      <c r="H603">
        <v>0</v>
      </c>
      <c r="I603">
        <v>0</v>
      </c>
      <c r="J603" t="s">
        <v>5411</v>
      </c>
      <c r="K603" s="67">
        <v>0</v>
      </c>
      <c r="L603" s="67">
        <v>0</v>
      </c>
      <c r="M603" s="22"/>
      <c r="N603" s="52">
        <f t="shared" si="93"/>
        <v>0</v>
      </c>
      <c r="O603" s="52">
        <f t="shared" si="94"/>
        <v>0</v>
      </c>
      <c r="P603" s="52" t="e">
        <f t="shared" si="95"/>
        <v>#VALUE!</v>
      </c>
      <c r="Q603">
        <v>0</v>
      </c>
      <c r="R603">
        <v>0</v>
      </c>
      <c r="S603" t="s">
        <v>5411</v>
      </c>
      <c r="T603" s="67">
        <v>0</v>
      </c>
      <c r="U603" s="67">
        <v>0</v>
      </c>
      <c r="V603" s="22"/>
      <c r="W603" s="52">
        <f t="shared" si="96"/>
        <v>0</v>
      </c>
      <c r="X603" s="52">
        <f t="shared" si="97"/>
        <v>0</v>
      </c>
      <c r="Y603" s="52" t="e">
        <f t="shared" si="91"/>
        <v>#VALUE!</v>
      </c>
      <c r="Z603" t="s">
        <v>77</v>
      </c>
      <c r="AA603" t="s">
        <v>5568</v>
      </c>
      <c r="AB603" t="s">
        <v>5411</v>
      </c>
      <c r="AC603" s="94" t="s">
        <v>77</v>
      </c>
      <c r="AD603" s="94" t="s">
        <v>88</v>
      </c>
      <c r="AE603" s="22"/>
      <c r="AF603">
        <v>0</v>
      </c>
      <c r="AG603">
        <v>0</v>
      </c>
      <c r="AH603" t="s">
        <v>5411</v>
      </c>
      <c r="AI603" s="67">
        <v>0</v>
      </c>
      <c r="AJ603" s="67">
        <v>0</v>
      </c>
      <c r="AK603" s="22"/>
      <c r="AL603" s="52">
        <f t="shared" si="98"/>
        <v>0</v>
      </c>
      <c r="AM603" s="52">
        <f t="shared" si="99"/>
        <v>0</v>
      </c>
      <c r="AN603" s="52" t="e">
        <f t="shared" si="92"/>
        <v>#VALUE!</v>
      </c>
      <c r="AO603">
        <v>0</v>
      </c>
      <c r="AP603" s="67">
        <v>0</v>
      </c>
      <c r="AQ603" s="52">
        <f t="shared" si="100"/>
        <v>0</v>
      </c>
    </row>
    <row r="604" spans="1:43" x14ac:dyDescent="0.25">
      <c r="A604" t="s">
        <v>5533</v>
      </c>
      <c r="B604" t="s">
        <v>1771</v>
      </c>
      <c r="D604">
        <v>1</v>
      </c>
      <c r="E604">
        <v>1</v>
      </c>
      <c r="F604">
        <v>1</v>
      </c>
      <c r="G604" s="13">
        <v>37020</v>
      </c>
      <c r="H604">
        <v>0.28000000000000003</v>
      </c>
      <c r="I604">
        <v>0</v>
      </c>
      <c r="J604" t="s">
        <v>5411</v>
      </c>
      <c r="K604" s="67">
        <v>0.27984278996865208</v>
      </c>
      <c r="L604" s="67">
        <v>0</v>
      </c>
      <c r="M604" s="22"/>
      <c r="N604" s="52">
        <f t="shared" si="93"/>
        <v>1.5721003134794298E-4</v>
      </c>
      <c r="O604" s="52">
        <f t="shared" si="94"/>
        <v>0</v>
      </c>
      <c r="P604" s="52" t="e">
        <f t="shared" si="95"/>
        <v>#VALUE!</v>
      </c>
      <c r="Q604">
        <v>0.17</v>
      </c>
      <c r="R604">
        <v>0</v>
      </c>
      <c r="S604" t="s">
        <v>5411</v>
      </c>
      <c r="T604" s="67">
        <v>0.1742733542319749</v>
      </c>
      <c r="U604" s="67">
        <v>0</v>
      </c>
      <c r="V604" s="22"/>
      <c r="W604" s="52">
        <f t="shared" si="96"/>
        <v>-4.2733542319748907E-3</v>
      </c>
      <c r="X604" s="52">
        <f t="shared" si="97"/>
        <v>0</v>
      </c>
      <c r="Y604" s="52" t="e">
        <f t="shared" si="91"/>
        <v>#VALUE!</v>
      </c>
      <c r="Z604" t="s">
        <v>77</v>
      </c>
      <c r="AA604" t="s">
        <v>5568</v>
      </c>
      <c r="AB604" t="s">
        <v>5411</v>
      </c>
      <c r="AC604" s="94" t="s">
        <v>77</v>
      </c>
      <c r="AD604" s="94" t="s">
        <v>88</v>
      </c>
      <c r="AE604" s="22"/>
      <c r="AF604">
        <v>0.85</v>
      </c>
      <c r="AG604">
        <v>0</v>
      </c>
      <c r="AH604" t="s">
        <v>5411</v>
      </c>
      <c r="AI604" s="67">
        <v>0.84790689655172413</v>
      </c>
      <c r="AJ604" s="67">
        <v>0</v>
      </c>
      <c r="AK604" s="22"/>
      <c r="AL604" s="52">
        <f t="shared" si="98"/>
        <v>2.0931034482758459E-3</v>
      </c>
      <c r="AM604" s="52">
        <f t="shared" si="99"/>
        <v>0</v>
      </c>
      <c r="AN604" s="52" t="e">
        <f t="shared" si="92"/>
        <v>#VALUE!</v>
      </c>
      <c r="AO604">
        <v>0.41</v>
      </c>
      <c r="AP604" s="67">
        <v>0.40887210031347965</v>
      </c>
      <c r="AQ604" s="52">
        <f t="shared" si="100"/>
        <v>1.1278996865203283E-3</v>
      </c>
    </row>
    <row r="605" spans="1:43" x14ac:dyDescent="0.25">
      <c r="A605" t="s">
        <v>5533</v>
      </c>
      <c r="B605" t="s">
        <v>1772</v>
      </c>
      <c r="D605">
        <v>1</v>
      </c>
      <c r="E605">
        <v>1</v>
      </c>
      <c r="F605">
        <v>1</v>
      </c>
      <c r="G605" s="13">
        <v>37020</v>
      </c>
      <c r="H605">
        <v>0.31</v>
      </c>
      <c r="I605">
        <v>0</v>
      </c>
      <c r="J605" t="s">
        <v>5411</v>
      </c>
      <c r="K605" s="67">
        <v>0.31378840296534682</v>
      </c>
      <c r="L605" s="67">
        <v>0</v>
      </c>
      <c r="M605" s="22"/>
      <c r="N605" s="52">
        <f t="shared" si="93"/>
        <v>-3.7884029653468265E-3</v>
      </c>
      <c r="O605" s="52">
        <f t="shared" si="94"/>
        <v>0</v>
      </c>
      <c r="P605" s="52" t="e">
        <f t="shared" si="95"/>
        <v>#VALUE!</v>
      </c>
      <c r="Q605">
        <v>0.11</v>
      </c>
      <c r="R605">
        <v>0</v>
      </c>
      <c r="S605" t="s">
        <v>5411</v>
      </c>
      <c r="T605" s="67">
        <v>0.11273834837078328</v>
      </c>
      <c r="U605" s="67">
        <v>0</v>
      </c>
      <c r="V605" s="22"/>
      <c r="W605" s="52">
        <f t="shared" si="96"/>
        <v>-2.7383483707832806E-3</v>
      </c>
      <c r="X605" s="52">
        <f t="shared" si="97"/>
        <v>0</v>
      </c>
      <c r="Y605" s="52" t="e">
        <f t="shared" si="91"/>
        <v>#VALUE!</v>
      </c>
      <c r="Z605" t="s">
        <v>77</v>
      </c>
      <c r="AA605" t="s">
        <v>5568</v>
      </c>
      <c r="AB605" t="s">
        <v>5411</v>
      </c>
      <c r="AC605" s="94" t="s">
        <v>77</v>
      </c>
      <c r="AD605" s="94" t="s">
        <v>88</v>
      </c>
      <c r="AE605" s="22"/>
      <c r="AF605">
        <v>0</v>
      </c>
      <c r="AG605">
        <v>0</v>
      </c>
      <c r="AH605" t="s">
        <v>5411</v>
      </c>
      <c r="AI605" s="67">
        <v>0</v>
      </c>
      <c r="AJ605" s="67">
        <v>0</v>
      </c>
      <c r="AK605" s="22"/>
      <c r="AL605" s="52">
        <f t="shared" si="98"/>
        <v>0</v>
      </c>
      <c r="AM605" s="52">
        <f t="shared" si="99"/>
        <v>0</v>
      </c>
      <c r="AN605" s="52" t="e">
        <f t="shared" si="92"/>
        <v>#VALUE!</v>
      </c>
      <c r="AO605">
        <v>0.05</v>
      </c>
      <c r="AP605" s="67">
        <v>5.4490201712545261E-2</v>
      </c>
      <c r="AQ605" s="52">
        <f t="shared" si="100"/>
        <v>-4.4902017125452581E-3</v>
      </c>
    </row>
    <row r="606" spans="1:43" x14ac:dyDescent="0.25">
      <c r="A606" t="s">
        <v>5533</v>
      </c>
      <c r="B606" t="s">
        <v>1773</v>
      </c>
      <c r="D606">
        <v>1</v>
      </c>
      <c r="E606">
        <v>1</v>
      </c>
      <c r="F606">
        <v>1</v>
      </c>
      <c r="G606" s="13">
        <v>37020</v>
      </c>
      <c r="H606">
        <v>0.51</v>
      </c>
      <c r="I606">
        <v>0</v>
      </c>
      <c r="J606" t="s">
        <v>5411</v>
      </c>
      <c r="K606" s="67">
        <v>0.51034917242135269</v>
      </c>
      <c r="L606" s="67">
        <v>0</v>
      </c>
      <c r="M606" s="22"/>
      <c r="N606" s="52">
        <f t="shared" si="93"/>
        <v>-3.4917242135268367E-4</v>
      </c>
      <c r="O606" s="52">
        <f t="shared" si="94"/>
        <v>0</v>
      </c>
      <c r="P606" s="52" t="e">
        <f t="shared" si="95"/>
        <v>#VALUE!</v>
      </c>
      <c r="Q606">
        <v>1.4</v>
      </c>
      <c r="R606">
        <v>0</v>
      </c>
      <c r="S606" t="s">
        <v>5411</v>
      </c>
      <c r="T606" s="67">
        <v>1.4011062150608353</v>
      </c>
      <c r="U606" s="67">
        <v>0</v>
      </c>
      <c r="V606" s="22"/>
      <c r="W606" s="52">
        <f t="shared" si="96"/>
        <v>-1.1062150608354138E-3</v>
      </c>
      <c r="X606" s="52">
        <f t="shared" si="97"/>
        <v>0</v>
      </c>
      <c r="Y606" s="52" t="e">
        <f t="shared" si="91"/>
        <v>#VALUE!</v>
      </c>
      <c r="Z606" t="s">
        <v>77</v>
      </c>
      <c r="AA606" t="s">
        <v>5568</v>
      </c>
      <c r="AB606" t="s">
        <v>5411</v>
      </c>
      <c r="AC606" s="94" t="s">
        <v>77</v>
      </c>
      <c r="AD606" s="94" t="s">
        <v>88</v>
      </c>
      <c r="AE606" s="22"/>
      <c r="AF606">
        <v>0</v>
      </c>
      <c r="AG606">
        <v>0</v>
      </c>
      <c r="AH606" t="s">
        <v>5411</v>
      </c>
      <c r="AI606" s="67">
        <v>0</v>
      </c>
      <c r="AJ606" s="67">
        <v>0</v>
      </c>
      <c r="AK606" s="22"/>
      <c r="AL606" s="52">
        <f t="shared" si="98"/>
        <v>0</v>
      </c>
      <c r="AM606" s="52">
        <f t="shared" si="99"/>
        <v>0</v>
      </c>
      <c r="AN606" s="52" t="e">
        <f t="shared" si="92"/>
        <v>#VALUE!</v>
      </c>
      <c r="AO606">
        <v>0.66</v>
      </c>
      <c r="AP606" s="67">
        <v>0.66288896196426617</v>
      </c>
      <c r="AQ606" s="52">
        <f t="shared" si="100"/>
        <v>-2.8889619642661346E-3</v>
      </c>
    </row>
    <row r="607" spans="1:43" x14ac:dyDescent="0.25">
      <c r="A607" t="s">
        <v>5533</v>
      </c>
      <c r="B607" t="s">
        <v>1774</v>
      </c>
      <c r="D607">
        <v>1</v>
      </c>
      <c r="E607">
        <v>1</v>
      </c>
      <c r="F607">
        <v>1</v>
      </c>
      <c r="G607" s="13">
        <v>37020</v>
      </c>
      <c r="H607">
        <v>1.28</v>
      </c>
      <c r="I607">
        <v>0</v>
      </c>
      <c r="J607" t="s">
        <v>5411</v>
      </c>
      <c r="K607" s="67">
        <v>1.2829813767702445</v>
      </c>
      <c r="L607" s="67">
        <v>0</v>
      </c>
      <c r="M607" s="22"/>
      <c r="N607" s="52">
        <f t="shared" si="93"/>
        <v>-2.9813767702444594E-3</v>
      </c>
      <c r="O607" s="52">
        <f t="shared" si="94"/>
        <v>0</v>
      </c>
      <c r="P607" s="52" t="e">
        <f t="shared" si="95"/>
        <v>#VALUE!</v>
      </c>
      <c r="Q607">
        <v>0</v>
      </c>
      <c r="R607">
        <v>0</v>
      </c>
      <c r="S607" t="s">
        <v>5411</v>
      </c>
      <c r="T607" s="67">
        <v>0</v>
      </c>
      <c r="U607" s="67">
        <v>0</v>
      </c>
      <c r="V607" s="22"/>
      <c r="W607" s="52">
        <f t="shared" si="96"/>
        <v>0</v>
      </c>
      <c r="X607" s="52">
        <f t="shared" si="97"/>
        <v>0</v>
      </c>
      <c r="Y607" s="52" t="e">
        <f t="shared" si="91"/>
        <v>#VALUE!</v>
      </c>
      <c r="Z607" t="s">
        <v>77</v>
      </c>
      <c r="AA607" t="s">
        <v>5568</v>
      </c>
      <c r="AB607" t="s">
        <v>5411</v>
      </c>
      <c r="AC607" s="94" t="s">
        <v>77</v>
      </c>
      <c r="AD607" s="94" t="s">
        <v>88</v>
      </c>
      <c r="AE607" s="22"/>
      <c r="AF607">
        <v>0</v>
      </c>
      <c r="AG607">
        <v>0</v>
      </c>
      <c r="AH607" t="s">
        <v>5411</v>
      </c>
      <c r="AI607" s="67">
        <v>0</v>
      </c>
      <c r="AJ607" s="67">
        <v>0</v>
      </c>
      <c r="AK607" s="22"/>
      <c r="AL607" s="52">
        <f t="shared" si="98"/>
        <v>0</v>
      </c>
      <c r="AM607" s="52">
        <f t="shared" si="99"/>
        <v>0</v>
      </c>
      <c r="AN607" s="52" t="e">
        <f t="shared" si="92"/>
        <v>#VALUE!</v>
      </c>
      <c r="AO607">
        <v>7.0000000000000007E-2</v>
      </c>
      <c r="AP607" s="67">
        <v>7.2983970534834255E-2</v>
      </c>
      <c r="AQ607" s="52">
        <f t="shared" si="100"/>
        <v>-2.9839705348342488E-3</v>
      </c>
    </row>
    <row r="608" spans="1:43" x14ac:dyDescent="0.25">
      <c r="A608" t="s">
        <v>5533</v>
      </c>
      <c r="B608" t="s">
        <v>1775</v>
      </c>
      <c r="D608">
        <v>1</v>
      </c>
      <c r="E608">
        <v>1</v>
      </c>
      <c r="F608">
        <v>1</v>
      </c>
      <c r="G608" s="13">
        <v>37020</v>
      </c>
      <c r="H608">
        <v>0</v>
      </c>
      <c r="I608">
        <v>0</v>
      </c>
      <c r="J608" t="s">
        <v>5411</v>
      </c>
      <c r="K608" s="67">
        <v>0</v>
      </c>
      <c r="L608" s="67">
        <v>0</v>
      </c>
      <c r="M608" s="22"/>
      <c r="N608" s="52">
        <f t="shared" si="93"/>
        <v>0</v>
      </c>
      <c r="O608" s="52">
        <f t="shared" si="94"/>
        <v>0</v>
      </c>
      <c r="P608" s="52" t="e">
        <f t="shared" si="95"/>
        <v>#VALUE!</v>
      </c>
      <c r="Q608">
        <v>0</v>
      </c>
      <c r="R608">
        <v>0</v>
      </c>
      <c r="S608" t="s">
        <v>5411</v>
      </c>
      <c r="T608" s="67">
        <v>0</v>
      </c>
      <c r="U608" s="67">
        <v>0</v>
      </c>
      <c r="V608" s="22"/>
      <c r="W608" s="52">
        <f t="shared" si="96"/>
        <v>0</v>
      </c>
      <c r="X608" s="52">
        <f t="shared" si="97"/>
        <v>0</v>
      </c>
      <c r="Y608" s="52" t="e">
        <f t="shared" si="91"/>
        <v>#VALUE!</v>
      </c>
      <c r="Z608" t="s">
        <v>77</v>
      </c>
      <c r="AA608" t="s">
        <v>5568</v>
      </c>
      <c r="AB608" t="s">
        <v>5411</v>
      </c>
      <c r="AC608" s="94" t="s">
        <v>77</v>
      </c>
      <c r="AD608" s="94" t="s">
        <v>88</v>
      </c>
      <c r="AE608" s="22"/>
      <c r="AF608">
        <v>0</v>
      </c>
      <c r="AG608">
        <v>0</v>
      </c>
      <c r="AH608" t="s">
        <v>5411</v>
      </c>
      <c r="AI608" s="67">
        <v>0</v>
      </c>
      <c r="AJ608" s="67">
        <v>0</v>
      </c>
      <c r="AK608" s="22"/>
      <c r="AL608" s="52">
        <f t="shared" si="98"/>
        <v>0</v>
      </c>
      <c r="AM608" s="52">
        <f t="shared" si="99"/>
        <v>0</v>
      </c>
      <c r="AN608" s="52" t="e">
        <f t="shared" si="92"/>
        <v>#VALUE!</v>
      </c>
      <c r="AO608">
        <v>0.42</v>
      </c>
      <c r="AP608" s="67">
        <v>0.41478983456682633</v>
      </c>
      <c r="AQ608" s="52">
        <f t="shared" si="100"/>
        <v>5.2101654331736524E-3</v>
      </c>
    </row>
    <row r="609" spans="1:43" x14ac:dyDescent="0.25">
      <c r="A609" t="s">
        <v>5533</v>
      </c>
      <c r="B609" t="s">
        <v>1776</v>
      </c>
      <c r="D609">
        <v>1</v>
      </c>
      <c r="E609">
        <v>1</v>
      </c>
      <c r="F609">
        <v>1</v>
      </c>
      <c r="G609" s="13">
        <v>37020</v>
      </c>
      <c r="H609">
        <v>0</v>
      </c>
      <c r="I609">
        <v>0</v>
      </c>
      <c r="J609" t="s">
        <v>5411</v>
      </c>
      <c r="K609" s="67">
        <v>0</v>
      </c>
      <c r="L609" s="67">
        <v>0</v>
      </c>
      <c r="M609" s="22"/>
      <c r="N609" s="52">
        <f t="shared" si="93"/>
        <v>0</v>
      </c>
      <c r="O609" s="52">
        <f t="shared" si="94"/>
        <v>0</v>
      </c>
      <c r="P609" s="52" t="e">
        <f t="shared" si="95"/>
        <v>#VALUE!</v>
      </c>
      <c r="Q609">
        <v>0</v>
      </c>
      <c r="R609">
        <v>0</v>
      </c>
      <c r="S609" t="s">
        <v>5411</v>
      </c>
      <c r="T609" s="67">
        <v>0</v>
      </c>
      <c r="U609" s="67">
        <v>0</v>
      </c>
      <c r="V609" s="22"/>
      <c r="W609" s="52">
        <f t="shared" si="96"/>
        <v>0</v>
      </c>
      <c r="X609" s="52">
        <f t="shared" si="97"/>
        <v>0</v>
      </c>
      <c r="Y609" s="52" t="e">
        <f t="shared" si="91"/>
        <v>#VALUE!</v>
      </c>
      <c r="Z609" t="s">
        <v>77</v>
      </c>
      <c r="AA609" t="s">
        <v>5568</v>
      </c>
      <c r="AB609" t="s">
        <v>5411</v>
      </c>
      <c r="AC609" s="94" t="s">
        <v>77</v>
      </c>
      <c r="AD609" s="94" t="s">
        <v>88</v>
      </c>
      <c r="AE609" s="22"/>
      <c r="AF609">
        <v>0</v>
      </c>
      <c r="AG609">
        <v>0</v>
      </c>
      <c r="AH609" t="s">
        <v>5411</v>
      </c>
      <c r="AI609" s="67">
        <v>0</v>
      </c>
      <c r="AJ609" s="67">
        <v>0</v>
      </c>
      <c r="AK609" s="22"/>
      <c r="AL609" s="52">
        <f t="shared" si="98"/>
        <v>0</v>
      </c>
      <c r="AM609" s="52">
        <f t="shared" si="99"/>
        <v>0</v>
      </c>
      <c r="AN609" s="52" t="e">
        <f t="shared" si="92"/>
        <v>#VALUE!</v>
      </c>
      <c r="AO609">
        <v>0.1</v>
      </c>
      <c r="AP609" s="67">
        <v>0.10359044512259287</v>
      </c>
      <c r="AQ609" s="52">
        <f t="shared" si="100"/>
        <v>-3.5904451225928641E-3</v>
      </c>
    </row>
    <row r="610" spans="1:43" x14ac:dyDescent="0.25">
      <c r="A610" t="s">
        <v>5533</v>
      </c>
      <c r="B610" t="s">
        <v>1777</v>
      </c>
      <c r="D610">
        <v>1</v>
      </c>
      <c r="E610">
        <v>1</v>
      </c>
      <c r="F610">
        <v>1</v>
      </c>
      <c r="G610" s="13">
        <v>37020</v>
      </c>
      <c r="H610">
        <v>0</v>
      </c>
      <c r="I610">
        <v>0</v>
      </c>
      <c r="J610" t="s">
        <v>5411</v>
      </c>
      <c r="K610" s="67">
        <v>0</v>
      </c>
      <c r="L610" s="67">
        <v>0</v>
      </c>
      <c r="M610" s="22"/>
      <c r="N610" s="52">
        <f t="shared" si="93"/>
        <v>0</v>
      </c>
      <c r="O610" s="52">
        <f t="shared" si="94"/>
        <v>0</v>
      </c>
      <c r="P610" s="52" t="e">
        <f t="shared" si="95"/>
        <v>#VALUE!</v>
      </c>
      <c r="Q610">
        <v>0</v>
      </c>
      <c r="R610">
        <v>0</v>
      </c>
      <c r="S610" t="s">
        <v>5411</v>
      </c>
      <c r="T610" s="67">
        <v>0</v>
      </c>
      <c r="U610" s="67">
        <v>0</v>
      </c>
      <c r="V610" s="22"/>
      <c r="W610" s="52">
        <f t="shared" si="96"/>
        <v>0</v>
      </c>
      <c r="X610" s="52">
        <f t="shared" si="97"/>
        <v>0</v>
      </c>
      <c r="Y610" s="52" t="e">
        <f t="shared" si="91"/>
        <v>#VALUE!</v>
      </c>
      <c r="Z610" t="s">
        <v>77</v>
      </c>
      <c r="AA610" t="s">
        <v>5568</v>
      </c>
      <c r="AB610" t="s">
        <v>5411</v>
      </c>
      <c r="AC610" s="94" t="s">
        <v>77</v>
      </c>
      <c r="AD610" s="94" t="s">
        <v>88</v>
      </c>
      <c r="AE610" s="22"/>
      <c r="AF610">
        <v>0</v>
      </c>
      <c r="AG610">
        <v>0</v>
      </c>
      <c r="AH610" t="s">
        <v>5411</v>
      </c>
      <c r="AI610" s="67">
        <v>0</v>
      </c>
      <c r="AJ610" s="67">
        <v>0</v>
      </c>
      <c r="AK610" s="22"/>
      <c r="AL610" s="52">
        <f t="shared" si="98"/>
        <v>0</v>
      </c>
      <c r="AM610" s="52">
        <f t="shared" si="99"/>
        <v>0</v>
      </c>
      <c r="AN610" s="52" t="e">
        <f t="shared" si="92"/>
        <v>#VALUE!</v>
      </c>
      <c r="AO610">
        <v>0</v>
      </c>
      <c r="AP610" s="67">
        <v>0</v>
      </c>
      <c r="AQ610" s="52">
        <f t="shared" si="100"/>
        <v>0</v>
      </c>
    </row>
    <row r="611" spans="1:43" x14ac:dyDescent="0.25">
      <c r="A611" t="s">
        <v>5533</v>
      </c>
      <c r="B611" t="s">
        <v>1778</v>
      </c>
      <c r="D611">
        <v>1</v>
      </c>
      <c r="E611">
        <v>1</v>
      </c>
      <c r="F611">
        <v>1</v>
      </c>
      <c r="G611" s="13">
        <v>37020</v>
      </c>
      <c r="H611">
        <v>0</v>
      </c>
      <c r="I611">
        <v>0</v>
      </c>
      <c r="J611" t="s">
        <v>5411</v>
      </c>
      <c r="K611" s="67">
        <v>0</v>
      </c>
      <c r="L611" s="67">
        <v>0</v>
      </c>
      <c r="M611" s="22"/>
      <c r="N611" s="52">
        <f t="shared" si="93"/>
        <v>0</v>
      </c>
      <c r="O611" s="52">
        <f t="shared" si="94"/>
        <v>0</v>
      </c>
      <c r="P611" s="52" t="e">
        <f t="shared" si="95"/>
        <v>#VALUE!</v>
      </c>
      <c r="Q611">
        <v>0</v>
      </c>
      <c r="R611">
        <v>0</v>
      </c>
      <c r="S611" t="s">
        <v>5411</v>
      </c>
      <c r="T611" s="67">
        <v>0</v>
      </c>
      <c r="U611" s="67">
        <v>0</v>
      </c>
      <c r="V611" s="22"/>
      <c r="W611" s="52">
        <f t="shared" si="96"/>
        <v>0</v>
      </c>
      <c r="X611" s="52">
        <f t="shared" si="97"/>
        <v>0</v>
      </c>
      <c r="Y611" s="52" t="e">
        <f t="shared" si="91"/>
        <v>#VALUE!</v>
      </c>
      <c r="Z611" t="s">
        <v>77</v>
      </c>
      <c r="AA611" t="s">
        <v>5568</v>
      </c>
      <c r="AB611" t="s">
        <v>5411</v>
      </c>
      <c r="AC611" s="94" t="s">
        <v>77</v>
      </c>
      <c r="AD611" s="94" t="s">
        <v>88</v>
      </c>
      <c r="AE611" s="22"/>
      <c r="AF611">
        <v>0</v>
      </c>
      <c r="AG611">
        <v>0</v>
      </c>
      <c r="AH611" t="s">
        <v>5411</v>
      </c>
      <c r="AI611" s="67">
        <v>0</v>
      </c>
      <c r="AJ611" s="67">
        <v>0</v>
      </c>
      <c r="AK611" s="22"/>
      <c r="AL611" s="52">
        <f t="shared" si="98"/>
        <v>0</v>
      </c>
      <c r="AM611" s="52">
        <f t="shared" si="99"/>
        <v>0</v>
      </c>
      <c r="AN611" s="52" t="e">
        <f t="shared" si="92"/>
        <v>#VALUE!</v>
      </c>
      <c r="AO611">
        <v>0</v>
      </c>
      <c r="AP611" s="67">
        <v>0</v>
      </c>
      <c r="AQ611" s="52">
        <f t="shared" si="100"/>
        <v>0</v>
      </c>
    </row>
    <row r="612" spans="1:43" x14ac:dyDescent="0.25">
      <c r="A612" t="s">
        <v>5533</v>
      </c>
      <c r="B612" t="s">
        <v>1779</v>
      </c>
      <c r="D612">
        <v>1</v>
      </c>
      <c r="E612">
        <v>1</v>
      </c>
      <c r="F612">
        <v>1</v>
      </c>
      <c r="G612" s="13">
        <v>37020</v>
      </c>
      <c r="H612">
        <v>0</v>
      </c>
      <c r="I612">
        <v>0</v>
      </c>
      <c r="J612" t="s">
        <v>5411</v>
      </c>
      <c r="K612" s="67">
        <v>0</v>
      </c>
      <c r="L612" s="67">
        <v>0</v>
      </c>
      <c r="M612" s="22"/>
      <c r="N612" s="52">
        <f t="shared" si="93"/>
        <v>0</v>
      </c>
      <c r="O612" s="52">
        <f t="shared" si="94"/>
        <v>0</v>
      </c>
      <c r="P612" s="52" t="e">
        <f t="shared" si="95"/>
        <v>#VALUE!</v>
      </c>
      <c r="Q612">
        <v>0</v>
      </c>
      <c r="R612">
        <v>0</v>
      </c>
      <c r="S612" t="s">
        <v>5411</v>
      </c>
      <c r="T612" s="67">
        <v>0</v>
      </c>
      <c r="U612" s="67">
        <v>0</v>
      </c>
      <c r="V612" s="22"/>
      <c r="W612" s="52">
        <f t="shared" si="96"/>
        <v>0</v>
      </c>
      <c r="X612" s="52">
        <f t="shared" si="97"/>
        <v>0</v>
      </c>
      <c r="Y612" s="52" t="e">
        <f t="shared" si="91"/>
        <v>#VALUE!</v>
      </c>
      <c r="Z612" t="s">
        <v>77</v>
      </c>
      <c r="AA612" t="s">
        <v>5568</v>
      </c>
      <c r="AB612" t="s">
        <v>5411</v>
      </c>
      <c r="AC612" s="94" t="s">
        <v>77</v>
      </c>
      <c r="AD612" s="94" t="s">
        <v>88</v>
      </c>
      <c r="AE612" s="22"/>
      <c r="AF612">
        <v>0</v>
      </c>
      <c r="AG612">
        <v>0</v>
      </c>
      <c r="AH612" t="s">
        <v>5411</v>
      </c>
      <c r="AI612" s="67">
        <v>0</v>
      </c>
      <c r="AJ612" s="67">
        <v>0</v>
      </c>
      <c r="AK612" s="22"/>
      <c r="AL612" s="52">
        <f t="shared" si="98"/>
        <v>0</v>
      </c>
      <c r="AM612" s="52">
        <f t="shared" si="99"/>
        <v>0</v>
      </c>
      <c r="AN612" s="52" t="e">
        <f t="shared" si="92"/>
        <v>#VALUE!</v>
      </c>
      <c r="AO612">
        <v>0.73</v>
      </c>
      <c r="AP612" s="67">
        <v>0.73289186245526694</v>
      </c>
      <c r="AQ612" s="52">
        <f t="shared" si="100"/>
        <v>-2.8918624552669581E-3</v>
      </c>
    </row>
    <row r="613" spans="1:43" x14ac:dyDescent="0.25">
      <c r="A613" t="s">
        <v>5533</v>
      </c>
      <c r="B613" t="s">
        <v>1780</v>
      </c>
      <c r="D613">
        <v>1</v>
      </c>
      <c r="E613">
        <v>1</v>
      </c>
      <c r="F613">
        <v>2</v>
      </c>
      <c r="G613" s="13">
        <v>37151</v>
      </c>
      <c r="H613">
        <v>0.71</v>
      </c>
      <c r="I613" t="s">
        <v>5411</v>
      </c>
      <c r="J613" t="s">
        <v>5411</v>
      </c>
      <c r="K613" s="65">
        <v>0.70797204658901824</v>
      </c>
      <c r="L613" s="46"/>
      <c r="M613" s="22"/>
      <c r="N613" s="52">
        <f t="shared" si="93"/>
        <v>2.0279534109817199E-3</v>
      </c>
      <c r="O613" s="52" t="e">
        <f t="shared" si="94"/>
        <v>#VALUE!</v>
      </c>
      <c r="P613" s="52" t="e">
        <f t="shared" si="95"/>
        <v>#VALUE!</v>
      </c>
      <c r="Q613">
        <v>0</v>
      </c>
      <c r="R613" t="s">
        <v>5411</v>
      </c>
      <c r="S613" t="s">
        <v>5411</v>
      </c>
      <c r="T613" s="65">
        <v>0</v>
      </c>
      <c r="U613" s="46"/>
      <c r="V613" s="22"/>
      <c r="W613" s="52">
        <f t="shared" si="96"/>
        <v>0</v>
      </c>
      <c r="X613" s="52" t="e">
        <f t="shared" si="97"/>
        <v>#VALUE!</v>
      </c>
      <c r="Y613" s="52" t="e">
        <f t="shared" si="91"/>
        <v>#VALUE!</v>
      </c>
      <c r="Z613" t="s">
        <v>5568</v>
      </c>
      <c r="AA613" t="s">
        <v>5411</v>
      </c>
      <c r="AB613" t="s">
        <v>5411</v>
      </c>
      <c r="AC613" s="79" t="s">
        <v>88</v>
      </c>
      <c r="AD613" s="61"/>
      <c r="AE613" s="22"/>
      <c r="AF613">
        <v>0</v>
      </c>
      <c r="AG613" t="s">
        <v>5411</v>
      </c>
      <c r="AH613" t="s">
        <v>5411</v>
      </c>
      <c r="AI613" s="65">
        <v>0</v>
      </c>
      <c r="AJ613" s="46"/>
      <c r="AK613" s="22"/>
      <c r="AL613" s="52">
        <f t="shared" si="98"/>
        <v>0</v>
      </c>
      <c r="AM613" s="52" t="e">
        <f t="shared" si="99"/>
        <v>#VALUE!</v>
      </c>
      <c r="AN613" s="52" t="e">
        <f t="shared" si="92"/>
        <v>#VALUE!</v>
      </c>
      <c r="AO613">
        <v>0.24</v>
      </c>
      <c r="AP613" s="65">
        <v>0.24025557404326123</v>
      </c>
      <c r="AQ613" s="52">
        <f t="shared" si="100"/>
        <v>-2.5557404326123634E-4</v>
      </c>
    </row>
    <row r="614" spans="1:43" x14ac:dyDescent="0.25">
      <c r="A614" t="s">
        <v>5533</v>
      </c>
      <c r="B614" t="s">
        <v>1781</v>
      </c>
      <c r="D614">
        <v>1</v>
      </c>
      <c r="E614">
        <v>1</v>
      </c>
      <c r="F614">
        <v>2</v>
      </c>
      <c r="G614" s="13">
        <v>37151</v>
      </c>
      <c r="H614">
        <v>0.82</v>
      </c>
      <c r="I614" t="s">
        <v>5411</v>
      </c>
      <c r="J614" t="s">
        <v>5411</v>
      </c>
      <c r="K614" s="65">
        <v>0.81725958516656183</v>
      </c>
      <c r="L614" s="46"/>
      <c r="M614" s="22"/>
      <c r="N614" s="52">
        <f t="shared" si="93"/>
        <v>2.7404148334381206E-3</v>
      </c>
      <c r="O614" s="52" t="e">
        <f t="shared" si="94"/>
        <v>#VALUE!</v>
      </c>
      <c r="P614" s="52" t="e">
        <f t="shared" si="95"/>
        <v>#VALUE!</v>
      </c>
      <c r="Q614">
        <v>0</v>
      </c>
      <c r="R614" t="s">
        <v>5411</v>
      </c>
      <c r="S614" t="s">
        <v>5411</v>
      </c>
      <c r="T614" s="65">
        <v>0</v>
      </c>
      <c r="U614" s="46"/>
      <c r="V614" s="22"/>
      <c r="W614" s="52">
        <f t="shared" si="96"/>
        <v>0</v>
      </c>
      <c r="X614" s="52" t="e">
        <f t="shared" si="97"/>
        <v>#VALUE!</v>
      </c>
      <c r="Y614" s="52" t="e">
        <f t="shared" si="91"/>
        <v>#VALUE!</v>
      </c>
      <c r="Z614" t="s">
        <v>5568</v>
      </c>
      <c r="AA614" t="s">
        <v>5411</v>
      </c>
      <c r="AB614" t="s">
        <v>5411</v>
      </c>
      <c r="AC614" s="79" t="s">
        <v>88</v>
      </c>
      <c r="AD614" s="61"/>
      <c r="AE614" s="22"/>
      <c r="AF614">
        <v>0.41</v>
      </c>
      <c r="AG614" t="s">
        <v>5411</v>
      </c>
      <c r="AH614" t="s">
        <v>5411</v>
      </c>
      <c r="AI614" s="65">
        <v>0.40711634890704657</v>
      </c>
      <c r="AJ614" s="46"/>
      <c r="AK614" s="22"/>
      <c r="AL614" s="52">
        <f t="shared" si="98"/>
        <v>2.8836510929534098E-3</v>
      </c>
      <c r="AM614" s="52" t="e">
        <f t="shared" si="99"/>
        <v>#VALUE!</v>
      </c>
      <c r="AN614" s="52" t="e">
        <f t="shared" si="92"/>
        <v>#VALUE!</v>
      </c>
      <c r="AO614">
        <v>0.35</v>
      </c>
      <c r="AP614" s="65">
        <v>0.34809204553390599</v>
      </c>
      <c r="AQ614" s="52">
        <f t="shared" si="100"/>
        <v>1.9079544660939862E-3</v>
      </c>
    </row>
    <row r="615" spans="1:43" x14ac:dyDescent="0.25">
      <c r="A615" t="s">
        <v>5533</v>
      </c>
      <c r="B615" t="s">
        <v>1782</v>
      </c>
      <c r="D615">
        <v>1</v>
      </c>
      <c r="E615">
        <v>1</v>
      </c>
      <c r="F615">
        <v>2</v>
      </c>
      <c r="G615" s="13">
        <v>37151</v>
      </c>
      <c r="H615">
        <v>2.7</v>
      </c>
      <c r="I615" t="s">
        <v>5411</v>
      </c>
      <c r="J615" t="s">
        <v>5411</v>
      </c>
      <c r="K615" s="65">
        <v>2.6990464789721265</v>
      </c>
      <c r="L615" s="46"/>
      <c r="M615" s="22"/>
      <c r="N615" s="52">
        <f t="shared" si="93"/>
        <v>9.5352102787371606E-4</v>
      </c>
      <c r="O615" s="52" t="e">
        <f t="shared" si="94"/>
        <v>#VALUE!</v>
      </c>
      <c r="P615" s="52" t="e">
        <f t="shared" si="95"/>
        <v>#VALUE!</v>
      </c>
      <c r="Q615">
        <v>1.35</v>
      </c>
      <c r="R615" t="s">
        <v>5411</v>
      </c>
      <c r="S615" t="s">
        <v>5411</v>
      </c>
      <c r="T615" s="65">
        <v>1.3454706171452642</v>
      </c>
      <c r="U615" s="46"/>
      <c r="V615" s="22"/>
      <c r="W615" s="52">
        <f t="shared" si="96"/>
        <v>4.5293828547359194E-3</v>
      </c>
      <c r="X615" s="52" t="e">
        <f t="shared" si="97"/>
        <v>#VALUE!</v>
      </c>
      <c r="Y615" s="52" t="e">
        <f t="shared" si="91"/>
        <v>#VALUE!</v>
      </c>
      <c r="Z615" t="s">
        <v>5568</v>
      </c>
      <c r="AA615" t="s">
        <v>5411</v>
      </c>
      <c r="AB615" t="s">
        <v>5411</v>
      </c>
      <c r="AC615" s="79" t="s">
        <v>88</v>
      </c>
      <c r="AD615" s="61"/>
      <c r="AE615" s="22"/>
      <c r="AF615">
        <v>3.86</v>
      </c>
      <c r="AG615" t="s">
        <v>5411</v>
      </c>
      <c r="AH615" t="s">
        <v>5411</v>
      </c>
      <c r="AI615" s="65">
        <v>3.8634999648950359</v>
      </c>
      <c r="AJ615" s="46"/>
      <c r="AK615" s="22"/>
      <c r="AL615" s="52">
        <f t="shared" si="98"/>
        <v>-3.4999648950360118E-3</v>
      </c>
      <c r="AM615" s="52" t="e">
        <f t="shared" si="99"/>
        <v>#VALUE!</v>
      </c>
      <c r="AN615" s="52" t="e">
        <f t="shared" si="92"/>
        <v>#VALUE!</v>
      </c>
      <c r="AO615">
        <v>0.24</v>
      </c>
      <c r="AP615" s="65">
        <v>0.24045559222073998</v>
      </c>
      <c r="AQ615" s="52">
        <f t="shared" si="100"/>
        <v>-4.5559222073998651E-4</v>
      </c>
    </row>
    <row r="616" spans="1:43" x14ac:dyDescent="0.25">
      <c r="A616" t="s">
        <v>5533</v>
      </c>
      <c r="B616" t="s">
        <v>1783</v>
      </c>
      <c r="D616">
        <v>1</v>
      </c>
      <c r="E616">
        <v>1</v>
      </c>
      <c r="F616">
        <v>1</v>
      </c>
      <c r="G616" s="13">
        <v>37151</v>
      </c>
      <c r="H616">
        <v>1.42</v>
      </c>
      <c r="I616" t="s">
        <v>5411</v>
      </c>
      <c r="J616" t="s">
        <v>5411</v>
      </c>
      <c r="K616" s="65">
        <v>1.4150671747106971</v>
      </c>
      <c r="L616" s="46"/>
      <c r="M616" s="22"/>
      <c r="N616" s="52">
        <f t="shared" si="93"/>
        <v>4.9328252893028335E-3</v>
      </c>
      <c r="O616" s="52" t="e">
        <f t="shared" si="94"/>
        <v>#VALUE!</v>
      </c>
      <c r="P616" s="52" t="e">
        <f t="shared" si="95"/>
        <v>#VALUE!</v>
      </c>
      <c r="Q616">
        <v>0.64</v>
      </c>
      <c r="R616" t="s">
        <v>5411</v>
      </c>
      <c r="S616" t="s">
        <v>5411</v>
      </c>
      <c r="T616" s="65">
        <v>0.63827406152977695</v>
      </c>
      <c r="U616" s="46"/>
      <c r="V616" s="22"/>
      <c r="W616" s="52">
        <f t="shared" si="96"/>
        <v>1.7259384702230651E-3</v>
      </c>
      <c r="X616" s="52" t="e">
        <f t="shared" si="97"/>
        <v>#VALUE!</v>
      </c>
      <c r="Y616" s="52" t="e">
        <f t="shared" si="91"/>
        <v>#VALUE!</v>
      </c>
      <c r="Z616" t="s">
        <v>5568</v>
      </c>
      <c r="AA616" t="s">
        <v>5411</v>
      </c>
      <c r="AB616" t="s">
        <v>5411</v>
      </c>
      <c r="AC616" s="79" t="s">
        <v>88</v>
      </c>
      <c r="AD616" s="61"/>
      <c r="AE616" s="22"/>
      <c r="AF616">
        <v>0</v>
      </c>
      <c r="AG616" t="s">
        <v>5411</v>
      </c>
      <c r="AH616" t="s">
        <v>5411</v>
      </c>
      <c r="AI616" s="65">
        <v>0</v>
      </c>
      <c r="AJ616" s="46"/>
      <c r="AK616" s="22"/>
      <c r="AL616" s="52">
        <f t="shared" si="98"/>
        <v>0</v>
      </c>
      <c r="AM616" s="52" t="e">
        <f t="shared" si="99"/>
        <v>#VALUE!</v>
      </c>
      <c r="AN616" s="52" t="e">
        <f t="shared" si="92"/>
        <v>#VALUE!</v>
      </c>
      <c r="AO616">
        <v>0.39</v>
      </c>
      <c r="AP616" s="65">
        <v>0.39111261642675693</v>
      </c>
      <c r="AQ616" s="52">
        <f t="shared" si="100"/>
        <v>-1.1126164267569183E-3</v>
      </c>
    </row>
    <row r="617" spans="1:43" x14ac:dyDescent="0.25">
      <c r="A617" t="s">
        <v>5533</v>
      </c>
      <c r="B617" t="s">
        <v>1784</v>
      </c>
      <c r="D617">
        <v>1</v>
      </c>
      <c r="E617">
        <v>1</v>
      </c>
      <c r="F617">
        <v>1</v>
      </c>
      <c r="G617" s="13">
        <v>37151</v>
      </c>
      <c r="H617">
        <v>2</v>
      </c>
      <c r="I617" t="s">
        <v>5411</v>
      </c>
      <c r="J617" t="s">
        <v>5411</v>
      </c>
      <c r="K617" s="65">
        <v>2.0012474120590689</v>
      </c>
      <c r="L617" s="46"/>
      <c r="M617" s="22"/>
      <c r="N617" s="52">
        <f t="shared" si="93"/>
        <v>-1.2474120590688642E-3</v>
      </c>
      <c r="O617" s="52" t="e">
        <f t="shared" si="94"/>
        <v>#VALUE!</v>
      </c>
      <c r="P617" s="52" t="e">
        <f t="shared" si="95"/>
        <v>#VALUE!</v>
      </c>
      <c r="Q617">
        <v>2.3199999999999998</v>
      </c>
      <c r="R617" t="s">
        <v>5411</v>
      </c>
      <c r="S617" t="s">
        <v>5411</v>
      </c>
      <c r="T617" s="65">
        <v>2.3156684491978616</v>
      </c>
      <c r="U617" s="46"/>
      <c r="V617" s="22"/>
      <c r="W617" s="52">
        <f t="shared" si="96"/>
        <v>4.3315508021382065E-3</v>
      </c>
      <c r="X617" s="52" t="e">
        <f t="shared" si="97"/>
        <v>#VALUE!</v>
      </c>
      <c r="Y617" s="52" t="e">
        <f t="shared" si="91"/>
        <v>#VALUE!</v>
      </c>
      <c r="Z617" t="s">
        <v>5568</v>
      </c>
      <c r="AA617" t="s">
        <v>5411</v>
      </c>
      <c r="AB617" t="s">
        <v>5411</v>
      </c>
      <c r="AC617" s="79" t="s">
        <v>88</v>
      </c>
      <c r="AD617" s="61"/>
      <c r="AE617" s="22"/>
      <c r="AF617">
        <v>0</v>
      </c>
      <c r="AG617" t="s">
        <v>5411</v>
      </c>
      <c r="AH617" t="s">
        <v>5411</v>
      </c>
      <c r="AI617" s="65">
        <v>0</v>
      </c>
      <c r="AJ617" s="46"/>
      <c r="AK617" s="22"/>
      <c r="AL617" s="52">
        <f t="shared" si="98"/>
        <v>0</v>
      </c>
      <c r="AM617" s="52" t="e">
        <f t="shared" si="99"/>
        <v>#VALUE!</v>
      </c>
      <c r="AN617" s="52" t="e">
        <f t="shared" si="92"/>
        <v>#VALUE!</v>
      </c>
      <c r="AO617">
        <v>0.18</v>
      </c>
      <c r="AP617" s="65">
        <v>0.1827041161752441</v>
      </c>
      <c r="AQ617" s="52">
        <f t="shared" si="100"/>
        <v>-2.7041161752441034E-3</v>
      </c>
    </row>
    <row r="618" spans="1:43" x14ac:dyDescent="0.25">
      <c r="A618" t="s">
        <v>5533</v>
      </c>
      <c r="B618" t="s">
        <v>1785</v>
      </c>
      <c r="D618">
        <v>1</v>
      </c>
      <c r="E618">
        <v>1</v>
      </c>
      <c r="F618">
        <v>1</v>
      </c>
      <c r="G618" s="13">
        <v>37151</v>
      </c>
      <c r="H618">
        <v>0.81</v>
      </c>
      <c r="I618" t="s">
        <v>5411</v>
      </c>
      <c r="J618" t="s">
        <v>5411</v>
      </c>
      <c r="K618" s="65">
        <v>0.80694946310708315</v>
      </c>
      <c r="L618" s="46"/>
      <c r="M618" s="22"/>
      <c r="N618" s="52">
        <f t="shared" si="93"/>
        <v>3.0505368929168997E-3</v>
      </c>
      <c r="O618" s="52" t="e">
        <f t="shared" si="94"/>
        <v>#VALUE!</v>
      </c>
      <c r="P618" s="52" t="e">
        <f t="shared" si="95"/>
        <v>#VALUE!</v>
      </c>
      <c r="Q618">
        <v>1.04</v>
      </c>
      <c r="R618" t="s">
        <v>5411</v>
      </c>
      <c r="S618" t="s">
        <v>5411</v>
      </c>
      <c r="T618" s="65">
        <v>1.0423097231799823</v>
      </c>
      <c r="U618" s="46"/>
      <c r="V618" s="22"/>
      <c r="W618" s="52">
        <f t="shared" si="96"/>
        <v>-2.3097231799822371E-3</v>
      </c>
      <c r="X618" s="52" t="e">
        <f t="shared" si="97"/>
        <v>#VALUE!</v>
      </c>
      <c r="Y618" s="52" t="e">
        <f t="shared" si="91"/>
        <v>#VALUE!</v>
      </c>
      <c r="Z618" t="s">
        <v>5568</v>
      </c>
      <c r="AA618" t="s">
        <v>5411</v>
      </c>
      <c r="AB618" t="s">
        <v>5411</v>
      </c>
      <c r="AC618" s="79" t="s">
        <v>88</v>
      </c>
      <c r="AD618" s="61"/>
      <c r="AE618" s="22"/>
      <c r="AF618">
        <v>0</v>
      </c>
      <c r="AG618" t="s">
        <v>5411</v>
      </c>
      <c r="AH618" t="s">
        <v>5411</v>
      </c>
      <c r="AI618" s="65">
        <v>0</v>
      </c>
      <c r="AJ618" s="46"/>
      <c r="AK618" s="22"/>
      <c r="AL618" s="52">
        <f t="shared" si="98"/>
        <v>0</v>
      </c>
      <c r="AM618" s="52" t="e">
        <f t="shared" si="99"/>
        <v>#VALUE!</v>
      </c>
      <c r="AN618" s="52" t="e">
        <f t="shared" si="92"/>
        <v>#VALUE!</v>
      </c>
      <c r="AO618">
        <v>0.39</v>
      </c>
      <c r="AP618" s="65">
        <v>0.38906491971234364</v>
      </c>
      <c r="AQ618" s="52">
        <f t="shared" si="100"/>
        <v>9.3508028765637574E-4</v>
      </c>
    </row>
    <row r="619" spans="1:43" x14ac:dyDescent="0.25">
      <c r="A619" t="s">
        <v>5533</v>
      </c>
      <c r="B619" t="s">
        <v>1786</v>
      </c>
      <c r="D619">
        <v>1</v>
      </c>
      <c r="E619">
        <v>1</v>
      </c>
      <c r="F619">
        <v>1</v>
      </c>
      <c r="G619" s="13">
        <v>37151</v>
      </c>
      <c r="H619">
        <v>0.16</v>
      </c>
      <c r="I619" t="s">
        <v>5411</v>
      </c>
      <c r="J619" t="s">
        <v>5411</v>
      </c>
      <c r="K619" s="65">
        <v>0.15455259026687598</v>
      </c>
      <c r="L619" s="46"/>
      <c r="M619" s="22"/>
      <c r="N619" s="52">
        <f t="shared" si="93"/>
        <v>5.4474097331240201E-3</v>
      </c>
      <c r="O619" s="52" t="e">
        <f t="shared" si="94"/>
        <v>#VALUE!</v>
      </c>
      <c r="P619" s="52" t="e">
        <f t="shared" si="95"/>
        <v>#VALUE!</v>
      </c>
      <c r="Q619">
        <v>0</v>
      </c>
      <c r="R619" t="s">
        <v>5411</v>
      </c>
      <c r="S619" t="s">
        <v>5411</v>
      </c>
      <c r="T619" s="65">
        <v>0</v>
      </c>
      <c r="U619" s="46"/>
      <c r="V619" s="22"/>
      <c r="W619" s="52">
        <f t="shared" si="96"/>
        <v>0</v>
      </c>
      <c r="X619" s="52" t="e">
        <f t="shared" si="97"/>
        <v>#VALUE!</v>
      </c>
      <c r="Y619" s="52" t="e">
        <f t="shared" si="91"/>
        <v>#VALUE!</v>
      </c>
      <c r="Z619" t="s">
        <v>5568</v>
      </c>
      <c r="AA619" t="s">
        <v>5411</v>
      </c>
      <c r="AB619" t="s">
        <v>5411</v>
      </c>
      <c r="AC619" s="79" t="s">
        <v>88</v>
      </c>
      <c r="AD619" s="61"/>
      <c r="AE619" s="22"/>
      <c r="AF619">
        <v>0</v>
      </c>
      <c r="AG619" t="s">
        <v>5411</v>
      </c>
      <c r="AH619" t="s">
        <v>5411</v>
      </c>
      <c r="AI619" s="65">
        <v>0</v>
      </c>
      <c r="AJ619" s="46"/>
      <c r="AK619" s="22"/>
      <c r="AL619" s="52">
        <f t="shared" si="98"/>
        <v>0</v>
      </c>
      <c r="AM619" s="52" t="e">
        <f t="shared" si="99"/>
        <v>#VALUE!</v>
      </c>
      <c r="AN619" s="52" t="e">
        <f t="shared" si="92"/>
        <v>#VALUE!</v>
      </c>
      <c r="AO619">
        <v>0</v>
      </c>
      <c r="AP619" s="65">
        <v>0</v>
      </c>
      <c r="AQ619" s="52">
        <f t="shared" si="100"/>
        <v>0</v>
      </c>
    </row>
    <row r="620" spans="1:43" x14ac:dyDescent="0.25">
      <c r="A620" t="s">
        <v>5533</v>
      </c>
      <c r="B620" t="s">
        <v>1787</v>
      </c>
      <c r="D620">
        <v>1</v>
      </c>
      <c r="E620">
        <v>1</v>
      </c>
      <c r="F620">
        <v>1</v>
      </c>
      <c r="G620" s="13">
        <v>37151</v>
      </c>
      <c r="H620" t="s">
        <v>5411</v>
      </c>
      <c r="I620" t="s">
        <v>5411</v>
      </c>
      <c r="J620" t="s">
        <v>5411</v>
      </c>
      <c r="K620" s="65"/>
      <c r="L620" s="46"/>
      <c r="M620" s="22"/>
      <c r="N620" s="52" t="e">
        <f t="shared" si="93"/>
        <v>#VALUE!</v>
      </c>
      <c r="O620" s="52" t="e">
        <f t="shared" si="94"/>
        <v>#VALUE!</v>
      </c>
      <c r="P620" s="52" t="e">
        <f t="shared" si="95"/>
        <v>#VALUE!</v>
      </c>
      <c r="Q620" t="s">
        <v>5411</v>
      </c>
      <c r="R620" t="s">
        <v>5411</v>
      </c>
      <c r="S620" t="s">
        <v>5411</v>
      </c>
      <c r="T620" s="65"/>
      <c r="U620" s="46"/>
      <c r="V620" s="22"/>
      <c r="W620" s="52" t="e">
        <f t="shared" si="96"/>
        <v>#VALUE!</v>
      </c>
      <c r="X620" s="52" t="e">
        <f t="shared" si="97"/>
        <v>#VALUE!</v>
      </c>
      <c r="Y620" s="52" t="e">
        <f t="shared" si="91"/>
        <v>#VALUE!</v>
      </c>
      <c r="Z620" t="s">
        <v>5568</v>
      </c>
      <c r="AA620" t="s">
        <v>5411</v>
      </c>
      <c r="AB620" t="s">
        <v>5411</v>
      </c>
      <c r="AC620" s="79" t="s">
        <v>88</v>
      </c>
      <c r="AD620" s="61"/>
      <c r="AE620" s="22"/>
      <c r="AF620" t="s">
        <v>5411</v>
      </c>
      <c r="AG620" t="s">
        <v>5411</v>
      </c>
      <c r="AH620" t="s">
        <v>5411</v>
      </c>
      <c r="AI620" s="65"/>
      <c r="AJ620" s="46"/>
      <c r="AK620" s="22"/>
      <c r="AL620" s="52" t="e">
        <f t="shared" si="98"/>
        <v>#VALUE!</v>
      </c>
      <c r="AM620" s="52" t="e">
        <f t="shared" si="99"/>
        <v>#VALUE!</v>
      </c>
      <c r="AN620" s="52" t="e">
        <f t="shared" si="92"/>
        <v>#VALUE!</v>
      </c>
      <c r="AO620" t="s">
        <v>5411</v>
      </c>
      <c r="AP620" s="65"/>
      <c r="AQ620" s="52" t="e">
        <f t="shared" si="100"/>
        <v>#VALUE!</v>
      </c>
    </row>
    <row r="621" spans="1:43" x14ac:dyDescent="0.25">
      <c r="A621" t="s">
        <v>5533</v>
      </c>
      <c r="B621" t="s">
        <v>1788</v>
      </c>
      <c r="D621">
        <v>1</v>
      </c>
      <c r="E621">
        <v>1</v>
      </c>
      <c r="F621">
        <v>1</v>
      </c>
      <c r="G621" s="13">
        <v>37151</v>
      </c>
      <c r="H621">
        <v>0.8</v>
      </c>
      <c r="I621" t="s">
        <v>5411</v>
      </c>
      <c r="J621" t="s">
        <v>5411</v>
      </c>
      <c r="K621" s="46">
        <v>0.79698617584327347</v>
      </c>
      <c r="L621" s="46"/>
      <c r="M621" s="22"/>
      <c r="N621" s="52">
        <f t="shared" si="93"/>
        <v>3.0138241567265744E-3</v>
      </c>
      <c r="O621" s="52" t="e">
        <f t="shared" si="94"/>
        <v>#VALUE!</v>
      </c>
      <c r="P621" s="52" t="e">
        <f t="shared" si="95"/>
        <v>#VALUE!</v>
      </c>
      <c r="Q621">
        <v>1.05</v>
      </c>
      <c r="R621" t="s">
        <v>5411</v>
      </c>
      <c r="S621" t="s">
        <v>5411</v>
      </c>
      <c r="T621" s="46">
        <v>1.0479797772335886</v>
      </c>
      <c r="U621" s="46"/>
      <c r="V621" s="22"/>
      <c r="W621" s="52">
        <f t="shared" si="96"/>
        <v>2.0202227664114503E-3</v>
      </c>
      <c r="X621" s="52" t="e">
        <f t="shared" si="97"/>
        <v>#VALUE!</v>
      </c>
      <c r="Y621" s="52" t="e">
        <f t="shared" si="91"/>
        <v>#VALUE!</v>
      </c>
      <c r="Z621" t="s">
        <v>5568</v>
      </c>
      <c r="AA621" t="s">
        <v>5411</v>
      </c>
      <c r="AB621" t="s">
        <v>5411</v>
      </c>
      <c r="AC621" s="79" t="s">
        <v>88</v>
      </c>
      <c r="AD621" s="61"/>
      <c r="AE621" s="22"/>
      <c r="AF621">
        <v>0</v>
      </c>
      <c r="AG621" t="s">
        <v>5411</v>
      </c>
      <c r="AH621" t="s">
        <v>5411</v>
      </c>
      <c r="AI621" s="46">
        <v>0</v>
      </c>
      <c r="AJ621" s="46"/>
      <c r="AK621" s="22"/>
      <c r="AL621" s="52">
        <f t="shared" si="98"/>
        <v>0</v>
      </c>
      <c r="AM621" s="52" t="e">
        <f t="shared" si="99"/>
        <v>#VALUE!</v>
      </c>
      <c r="AN621" s="52" t="e">
        <f t="shared" si="92"/>
        <v>#VALUE!</v>
      </c>
      <c r="AO621">
        <v>0.15</v>
      </c>
      <c r="AP621" s="46">
        <v>0.14668457224109327</v>
      </c>
      <c r="AQ621" s="52">
        <f t="shared" si="100"/>
        <v>3.3154277589067249E-3</v>
      </c>
    </row>
    <row r="622" spans="1:43" x14ac:dyDescent="0.25">
      <c r="A622" t="s">
        <v>5533</v>
      </c>
      <c r="B622" t="s">
        <v>1789</v>
      </c>
      <c r="D622">
        <v>1</v>
      </c>
      <c r="E622">
        <v>1</v>
      </c>
      <c r="F622">
        <v>1</v>
      </c>
      <c r="G622" s="13">
        <v>37151</v>
      </c>
      <c r="H622">
        <v>2.34</v>
      </c>
      <c r="I622" t="s">
        <v>5411</v>
      </c>
      <c r="J622" t="s">
        <v>5411</v>
      </c>
      <c r="K622" s="46">
        <v>2.3435653316149501</v>
      </c>
      <c r="L622" s="46"/>
      <c r="M622" s="22"/>
      <c r="N622" s="52">
        <f t="shared" si="93"/>
        <v>-3.5653316149502068E-3</v>
      </c>
      <c r="O622" s="52" t="e">
        <f t="shared" si="94"/>
        <v>#VALUE!</v>
      </c>
      <c r="P622" s="52" t="e">
        <f t="shared" si="95"/>
        <v>#VALUE!</v>
      </c>
      <c r="Q622">
        <v>1.68</v>
      </c>
      <c r="R622" t="s">
        <v>5411</v>
      </c>
      <c r="S622" t="s">
        <v>5411</v>
      </c>
      <c r="T622" s="46">
        <v>1.6803302765936352</v>
      </c>
      <c r="U622" s="46"/>
      <c r="V622" s="22"/>
      <c r="W622" s="52">
        <f t="shared" si="96"/>
        <v>-3.3027659363527029E-4</v>
      </c>
      <c r="X622" s="52" t="e">
        <f t="shared" si="97"/>
        <v>#VALUE!</v>
      </c>
      <c r="Y622" s="52" t="e">
        <f t="shared" si="91"/>
        <v>#VALUE!</v>
      </c>
      <c r="Z622" t="s">
        <v>5568</v>
      </c>
      <c r="AA622" t="s">
        <v>5411</v>
      </c>
      <c r="AB622" t="s">
        <v>5411</v>
      </c>
      <c r="AC622" s="79" t="s">
        <v>88</v>
      </c>
      <c r="AD622" s="61"/>
      <c r="AE622" s="22"/>
      <c r="AF622">
        <v>7.04</v>
      </c>
      <c r="AG622" t="s">
        <v>5411</v>
      </c>
      <c r="AH622" t="s">
        <v>5411</v>
      </c>
      <c r="AI622" s="46">
        <v>7.0428283434123129</v>
      </c>
      <c r="AJ622" s="46"/>
      <c r="AK622" s="22"/>
      <c r="AL622" s="52">
        <f t="shared" si="98"/>
        <v>-2.8283434123128615E-3</v>
      </c>
      <c r="AM622" s="52" t="e">
        <f t="shared" si="99"/>
        <v>#VALUE!</v>
      </c>
      <c r="AN622" s="52" t="e">
        <f t="shared" si="92"/>
        <v>#VALUE!</v>
      </c>
      <c r="AO622">
        <v>0.94</v>
      </c>
      <c r="AP622" s="46">
        <v>0.94227907207296524</v>
      </c>
      <c r="AQ622" s="52">
        <f t="shared" si="100"/>
        <v>-2.2790720729652936E-3</v>
      </c>
    </row>
    <row r="623" spans="1:43" x14ac:dyDescent="0.25">
      <c r="A623" t="s">
        <v>5533</v>
      </c>
      <c r="B623" t="s">
        <v>1790</v>
      </c>
      <c r="D623">
        <v>1</v>
      </c>
      <c r="E623">
        <v>1</v>
      </c>
      <c r="F623">
        <v>1</v>
      </c>
      <c r="G623" s="13">
        <v>37151</v>
      </c>
      <c r="H623">
        <v>0.9</v>
      </c>
      <c r="I623" t="s">
        <v>5411</v>
      </c>
      <c r="J623" t="s">
        <v>5411</v>
      </c>
      <c r="K623" s="46">
        <v>0.89568364143704204</v>
      </c>
      <c r="L623" s="46"/>
      <c r="M623" s="22"/>
      <c r="N623" s="52">
        <f t="shared" si="93"/>
        <v>4.3163585629579782E-3</v>
      </c>
      <c r="O623" s="52" t="e">
        <f t="shared" si="94"/>
        <v>#VALUE!</v>
      </c>
      <c r="P623" s="52" t="e">
        <f t="shared" si="95"/>
        <v>#VALUE!</v>
      </c>
      <c r="Q623">
        <v>1.47</v>
      </c>
      <c r="R623" t="s">
        <v>5411</v>
      </c>
      <c r="S623" t="s">
        <v>5411</v>
      </c>
      <c r="T623" s="46">
        <v>1.469555284269271</v>
      </c>
      <c r="U623" s="46"/>
      <c r="V623" s="22"/>
      <c r="W623" s="52">
        <f t="shared" si="96"/>
        <v>4.4471573072901727E-4</v>
      </c>
      <c r="X623" s="52" t="e">
        <f t="shared" si="97"/>
        <v>#VALUE!</v>
      </c>
      <c r="Y623" s="52" t="e">
        <f t="shared" si="91"/>
        <v>#VALUE!</v>
      </c>
      <c r="Z623" t="s">
        <v>5568</v>
      </c>
      <c r="AA623" t="s">
        <v>5411</v>
      </c>
      <c r="AB623" t="s">
        <v>5411</v>
      </c>
      <c r="AC623" s="79" t="s">
        <v>88</v>
      </c>
      <c r="AD623" s="61"/>
      <c r="AE623" s="22"/>
      <c r="AF623">
        <v>3.81</v>
      </c>
      <c r="AG623" t="s">
        <v>5411</v>
      </c>
      <c r="AH623" t="s">
        <v>5411</v>
      </c>
      <c r="AI623" s="46">
        <v>3.8110149982560162</v>
      </c>
      <c r="AJ623" s="46"/>
      <c r="AK623" s="22"/>
      <c r="AL623" s="52">
        <f t="shared" si="98"/>
        <v>-1.0149982560161419E-3</v>
      </c>
      <c r="AM623" s="52" t="e">
        <f t="shared" si="99"/>
        <v>#VALUE!</v>
      </c>
      <c r="AN623" s="52" t="e">
        <f t="shared" si="92"/>
        <v>#VALUE!</v>
      </c>
      <c r="AO623">
        <v>0.91</v>
      </c>
      <c r="AP623" s="46">
        <v>0.90519532612486908</v>
      </c>
      <c r="AQ623" s="52">
        <f t="shared" si="100"/>
        <v>4.8046738751309492E-3</v>
      </c>
    </row>
    <row r="624" spans="1:43" x14ac:dyDescent="0.25">
      <c r="A624" t="s">
        <v>5533</v>
      </c>
      <c r="B624" t="s">
        <v>1791</v>
      </c>
      <c r="D624">
        <v>1</v>
      </c>
      <c r="E624">
        <v>1</v>
      </c>
      <c r="F624">
        <v>1</v>
      </c>
      <c r="G624" s="13">
        <v>37151</v>
      </c>
      <c r="H624">
        <v>2.8</v>
      </c>
      <c r="I624" t="s">
        <v>5411</v>
      </c>
      <c r="J624" t="s">
        <v>5411</v>
      </c>
      <c r="K624" s="46">
        <v>2.7964966704231125</v>
      </c>
      <c r="L624" s="46"/>
      <c r="M624" s="22"/>
      <c r="N624" s="52">
        <f t="shared" si="93"/>
        <v>3.5033295768873707E-3</v>
      </c>
      <c r="O624" s="52" t="e">
        <f t="shared" si="94"/>
        <v>#VALUE!</v>
      </c>
      <c r="P624" s="52" t="e">
        <f t="shared" si="95"/>
        <v>#VALUE!</v>
      </c>
      <c r="Q624">
        <v>0.84</v>
      </c>
      <c r="R624" t="s">
        <v>5411</v>
      </c>
      <c r="S624" t="s">
        <v>5411</v>
      </c>
      <c r="T624" s="46">
        <v>0.83941276508554452</v>
      </c>
      <c r="U624" s="46"/>
      <c r="V624" s="22"/>
      <c r="W624" s="52">
        <f t="shared" si="96"/>
        <v>5.8723491445544784E-4</v>
      </c>
      <c r="X624" s="52" t="e">
        <f t="shared" si="97"/>
        <v>#VALUE!</v>
      </c>
      <c r="Y624" s="52" t="e">
        <f t="shared" si="91"/>
        <v>#VALUE!</v>
      </c>
      <c r="Z624" t="s">
        <v>5568</v>
      </c>
      <c r="AA624" t="s">
        <v>5411</v>
      </c>
      <c r="AB624" t="s">
        <v>5411</v>
      </c>
      <c r="AC624" s="79" t="s">
        <v>88</v>
      </c>
      <c r="AD624" s="61"/>
      <c r="AE624" s="22"/>
      <c r="AF624">
        <v>0</v>
      </c>
      <c r="AG624" t="s">
        <v>5411</v>
      </c>
      <c r="AH624" t="s">
        <v>5411</v>
      </c>
      <c r="AI624" s="65">
        <v>0</v>
      </c>
      <c r="AJ624" s="46"/>
      <c r="AK624" s="22"/>
      <c r="AL624" s="52">
        <f t="shared" si="98"/>
        <v>0</v>
      </c>
      <c r="AM624" s="52" t="e">
        <f t="shared" si="99"/>
        <v>#VALUE!</v>
      </c>
      <c r="AN624" s="52" t="e">
        <f t="shared" si="92"/>
        <v>#VALUE!</v>
      </c>
      <c r="AO624">
        <v>0.6</v>
      </c>
      <c r="AP624" s="46">
        <v>0.60289314619403755</v>
      </c>
      <c r="AQ624" s="52">
        <f t="shared" si="100"/>
        <v>-2.8931461940375769E-3</v>
      </c>
    </row>
    <row r="625" spans="1:43" x14ac:dyDescent="0.25">
      <c r="A625" t="s">
        <v>5533</v>
      </c>
      <c r="B625" t="s">
        <v>1792</v>
      </c>
      <c r="D625">
        <v>1</v>
      </c>
      <c r="E625">
        <v>1</v>
      </c>
      <c r="F625">
        <v>1</v>
      </c>
      <c r="G625" s="13">
        <v>37151</v>
      </c>
      <c r="H625">
        <v>1.32</v>
      </c>
      <c r="I625" t="s">
        <v>5411</v>
      </c>
      <c r="J625" t="s">
        <v>5411</v>
      </c>
      <c r="K625" s="46">
        <v>1.3230274090344762</v>
      </c>
      <c r="L625" s="46"/>
      <c r="M625" s="22"/>
      <c r="N625" s="52">
        <f t="shared" si="93"/>
        <v>-3.0274090344761806E-3</v>
      </c>
      <c r="O625" s="52" t="e">
        <f t="shared" si="94"/>
        <v>#VALUE!</v>
      </c>
      <c r="P625" s="52" t="e">
        <f t="shared" si="95"/>
        <v>#VALUE!</v>
      </c>
      <c r="Q625">
        <v>1.1299999999999999</v>
      </c>
      <c r="R625" t="s">
        <v>5411</v>
      </c>
      <c r="S625" t="s">
        <v>5411</v>
      </c>
      <c r="T625" s="46">
        <v>1.1292983955687135</v>
      </c>
      <c r="U625" s="46"/>
      <c r="V625" s="22"/>
      <c r="W625" s="52">
        <f t="shared" si="96"/>
        <v>7.0160443128641781E-4</v>
      </c>
      <c r="X625" s="52" t="e">
        <f t="shared" si="97"/>
        <v>#VALUE!</v>
      </c>
      <c r="Y625" s="52" t="e">
        <f t="shared" si="91"/>
        <v>#VALUE!</v>
      </c>
      <c r="Z625" t="s">
        <v>5568</v>
      </c>
      <c r="AA625" t="s">
        <v>5411</v>
      </c>
      <c r="AB625" t="s">
        <v>5411</v>
      </c>
      <c r="AC625" s="79" t="s">
        <v>88</v>
      </c>
      <c r="AD625" s="61"/>
      <c r="AE625" s="22"/>
      <c r="AF625">
        <v>0</v>
      </c>
      <c r="AG625" t="s">
        <v>5411</v>
      </c>
      <c r="AH625" t="s">
        <v>5411</v>
      </c>
      <c r="AI625" s="65">
        <v>0</v>
      </c>
      <c r="AJ625" s="46"/>
      <c r="AK625" s="22"/>
      <c r="AL625" s="52">
        <f t="shared" si="98"/>
        <v>0</v>
      </c>
      <c r="AM625" s="52" t="e">
        <f t="shared" si="99"/>
        <v>#VALUE!</v>
      </c>
      <c r="AN625" s="52" t="e">
        <f t="shared" si="92"/>
        <v>#VALUE!</v>
      </c>
      <c r="AO625">
        <v>0.36</v>
      </c>
      <c r="AP625" s="46">
        <v>0.35910743959507208</v>
      </c>
      <c r="AQ625" s="52">
        <f t="shared" si="100"/>
        <v>8.9256040492791122E-4</v>
      </c>
    </row>
    <row r="626" spans="1:43" x14ac:dyDescent="0.25">
      <c r="A626" t="s">
        <v>5533</v>
      </c>
      <c r="B626" t="s">
        <v>1793</v>
      </c>
      <c r="D626">
        <v>1</v>
      </c>
      <c r="E626">
        <v>1</v>
      </c>
      <c r="F626">
        <v>1</v>
      </c>
      <c r="G626" s="13">
        <v>37151</v>
      </c>
      <c r="H626">
        <v>0.03</v>
      </c>
      <c r="I626" t="s">
        <v>5411</v>
      </c>
      <c r="J626" t="s">
        <v>5411</v>
      </c>
      <c r="K626" s="46">
        <v>2.9159576515880654E-2</v>
      </c>
      <c r="L626" s="46"/>
      <c r="M626" s="22"/>
      <c r="N626" s="52">
        <f t="shared" si="93"/>
        <v>8.4042348411934517E-4</v>
      </c>
      <c r="O626" s="52" t="e">
        <f t="shared" si="94"/>
        <v>#VALUE!</v>
      </c>
      <c r="P626" s="52" t="e">
        <f t="shared" si="95"/>
        <v>#VALUE!</v>
      </c>
      <c r="Q626">
        <v>0</v>
      </c>
      <c r="R626" t="s">
        <v>5411</v>
      </c>
      <c r="S626" t="s">
        <v>5411</v>
      </c>
      <c r="T626" s="65">
        <v>0</v>
      </c>
      <c r="U626" s="46"/>
      <c r="V626" s="22"/>
      <c r="W626" s="52">
        <f t="shared" si="96"/>
        <v>0</v>
      </c>
      <c r="X626" s="52" t="e">
        <f t="shared" si="97"/>
        <v>#VALUE!</v>
      </c>
      <c r="Y626" s="52" t="e">
        <f t="shared" si="91"/>
        <v>#VALUE!</v>
      </c>
      <c r="Z626" t="s">
        <v>5568</v>
      </c>
      <c r="AA626" t="s">
        <v>5411</v>
      </c>
      <c r="AB626" t="s">
        <v>5411</v>
      </c>
      <c r="AC626" s="79" t="s">
        <v>88</v>
      </c>
      <c r="AD626" s="61"/>
      <c r="AE626" s="22"/>
      <c r="AF626">
        <v>0</v>
      </c>
      <c r="AG626" t="s">
        <v>5411</v>
      </c>
      <c r="AH626" t="s">
        <v>5411</v>
      </c>
      <c r="AI626" s="65">
        <v>0</v>
      </c>
      <c r="AJ626" s="46"/>
      <c r="AK626" s="22"/>
      <c r="AL626" s="52">
        <f t="shared" si="98"/>
        <v>0</v>
      </c>
      <c r="AM626" s="52" t="e">
        <f t="shared" si="99"/>
        <v>#VALUE!</v>
      </c>
      <c r="AN626" s="52" t="e">
        <f t="shared" si="92"/>
        <v>#VALUE!</v>
      </c>
      <c r="AO626">
        <v>0</v>
      </c>
      <c r="AP626" s="65">
        <v>0</v>
      </c>
      <c r="AQ626" s="52">
        <f t="shared" si="100"/>
        <v>0</v>
      </c>
    </row>
    <row r="627" spans="1:43" x14ac:dyDescent="0.25">
      <c r="A627" t="s">
        <v>5533</v>
      </c>
      <c r="B627" t="s">
        <v>1794</v>
      </c>
      <c r="D627">
        <v>1</v>
      </c>
      <c r="E627">
        <v>1</v>
      </c>
      <c r="F627">
        <v>1</v>
      </c>
      <c r="G627" s="13">
        <v>37151</v>
      </c>
      <c r="H627">
        <v>1.02</v>
      </c>
      <c r="I627" t="s">
        <v>5411</v>
      </c>
      <c r="J627" t="s">
        <v>5411</v>
      </c>
      <c r="K627" s="46">
        <v>1.022</v>
      </c>
      <c r="L627" s="46"/>
      <c r="M627" s="22"/>
      <c r="N627" s="52">
        <f t="shared" si="93"/>
        <v>-2.0000000000000018E-3</v>
      </c>
      <c r="O627" s="52" t="e">
        <f t="shared" si="94"/>
        <v>#VALUE!</v>
      </c>
      <c r="P627" s="52" t="e">
        <f t="shared" si="95"/>
        <v>#VALUE!</v>
      </c>
      <c r="Q627">
        <v>0.51</v>
      </c>
      <c r="R627" t="s">
        <v>5411</v>
      </c>
      <c r="S627" t="s">
        <v>5411</v>
      </c>
      <c r="T627" s="46">
        <v>0.50600000000000001</v>
      </c>
      <c r="U627" s="46"/>
      <c r="V627" s="22"/>
      <c r="W627" s="52">
        <f t="shared" si="96"/>
        <v>4.0000000000000036E-3</v>
      </c>
      <c r="X627" s="52" t="e">
        <f t="shared" si="97"/>
        <v>#VALUE!</v>
      </c>
      <c r="Y627" s="52" t="e">
        <f t="shared" si="91"/>
        <v>#VALUE!</v>
      </c>
      <c r="Z627" t="s">
        <v>5568</v>
      </c>
      <c r="AA627" t="s">
        <v>5411</v>
      </c>
      <c r="AB627" t="s">
        <v>5411</v>
      </c>
      <c r="AC627" s="79" t="s">
        <v>88</v>
      </c>
      <c r="AD627" s="61"/>
      <c r="AE627" s="22"/>
      <c r="AF627">
        <v>0</v>
      </c>
      <c r="AG627" t="s">
        <v>5411</v>
      </c>
      <c r="AH627" t="s">
        <v>5411</v>
      </c>
      <c r="AI627" s="65">
        <v>0</v>
      </c>
      <c r="AJ627" s="46"/>
      <c r="AK627" s="22"/>
      <c r="AL627" s="52">
        <f t="shared" si="98"/>
        <v>0</v>
      </c>
      <c r="AM627" s="52" t="e">
        <f t="shared" si="99"/>
        <v>#VALUE!</v>
      </c>
      <c r="AN627" s="52" t="e">
        <f t="shared" si="92"/>
        <v>#VALUE!</v>
      </c>
      <c r="AO627">
        <v>0.19</v>
      </c>
      <c r="AP627" s="46">
        <v>0.191</v>
      </c>
      <c r="AQ627" s="52">
        <f t="shared" si="100"/>
        <v>-1.0000000000000009E-3</v>
      </c>
    </row>
    <row r="628" spans="1:43" x14ac:dyDescent="0.25">
      <c r="A628" t="s">
        <v>5533</v>
      </c>
      <c r="B628" t="s">
        <v>1795</v>
      </c>
      <c r="D628">
        <v>1</v>
      </c>
      <c r="E628">
        <v>1</v>
      </c>
      <c r="F628">
        <v>1</v>
      </c>
      <c r="G628" s="13">
        <v>37151</v>
      </c>
      <c r="H628">
        <v>0.6</v>
      </c>
      <c r="I628" t="s">
        <v>5411</v>
      </c>
      <c r="J628" t="s">
        <v>5411</v>
      </c>
      <c r="K628" s="46">
        <v>0.59599906998372476</v>
      </c>
      <c r="L628" s="46"/>
      <c r="M628" s="22"/>
      <c r="N628" s="52">
        <f t="shared" si="93"/>
        <v>4.000930016275217E-3</v>
      </c>
      <c r="O628" s="52" t="e">
        <f t="shared" si="94"/>
        <v>#VALUE!</v>
      </c>
      <c r="P628" s="52" t="e">
        <f t="shared" si="95"/>
        <v>#VALUE!</v>
      </c>
      <c r="Q628">
        <v>0</v>
      </c>
      <c r="R628" t="s">
        <v>5411</v>
      </c>
      <c r="S628" t="s">
        <v>5411</v>
      </c>
      <c r="T628" s="65">
        <v>0</v>
      </c>
      <c r="U628" s="46"/>
      <c r="V628" s="22"/>
      <c r="W628" s="52">
        <f t="shared" si="96"/>
        <v>0</v>
      </c>
      <c r="X628" s="52" t="e">
        <f t="shared" si="97"/>
        <v>#VALUE!</v>
      </c>
      <c r="Y628" s="52" t="e">
        <f t="shared" si="91"/>
        <v>#VALUE!</v>
      </c>
      <c r="Z628" t="s">
        <v>5568</v>
      </c>
      <c r="AA628" t="s">
        <v>5411</v>
      </c>
      <c r="AB628" t="s">
        <v>5411</v>
      </c>
      <c r="AC628" s="79" t="s">
        <v>88</v>
      </c>
      <c r="AD628" s="61"/>
      <c r="AE628" s="22"/>
      <c r="AF628">
        <v>0</v>
      </c>
      <c r="AG628" t="s">
        <v>5411</v>
      </c>
      <c r="AH628" t="s">
        <v>5411</v>
      </c>
      <c r="AI628" s="65">
        <v>0</v>
      </c>
      <c r="AJ628" s="46"/>
      <c r="AK628" s="22"/>
      <c r="AL628" s="52">
        <f t="shared" si="98"/>
        <v>0</v>
      </c>
      <c r="AM628" s="52" t="e">
        <f t="shared" si="99"/>
        <v>#VALUE!</v>
      </c>
      <c r="AN628" s="52" t="e">
        <f t="shared" si="92"/>
        <v>#VALUE!</v>
      </c>
      <c r="AO628">
        <v>0.6</v>
      </c>
      <c r="AP628" s="46">
        <v>0.603162520344106</v>
      </c>
      <c r="AQ628" s="52">
        <f t="shared" si="100"/>
        <v>-3.1625203441060235E-3</v>
      </c>
    </row>
    <row r="629" spans="1:43" x14ac:dyDescent="0.25">
      <c r="A629" t="s">
        <v>5533</v>
      </c>
      <c r="B629" t="s">
        <v>1796</v>
      </c>
      <c r="D629">
        <v>1</v>
      </c>
      <c r="E629">
        <v>1</v>
      </c>
      <c r="F629">
        <v>1</v>
      </c>
      <c r="G629" s="13">
        <v>37151</v>
      </c>
      <c r="H629">
        <v>1.92</v>
      </c>
      <c r="I629" t="s">
        <v>5411</v>
      </c>
      <c r="J629" t="s">
        <v>5411</v>
      </c>
      <c r="K629" s="46">
        <v>1.9186194339996043</v>
      </c>
      <c r="L629" s="46"/>
      <c r="M629" s="22"/>
      <c r="N629" s="52">
        <f t="shared" si="93"/>
        <v>1.3805660003956E-3</v>
      </c>
      <c r="O629" s="52" t="e">
        <f t="shared" si="94"/>
        <v>#VALUE!</v>
      </c>
      <c r="P629" s="52" t="e">
        <f t="shared" si="95"/>
        <v>#VALUE!</v>
      </c>
      <c r="Q629">
        <v>0.83</v>
      </c>
      <c r="R629" t="s">
        <v>5411</v>
      </c>
      <c r="S629" t="s">
        <v>5411</v>
      </c>
      <c r="T629" s="46">
        <v>0.83162002770631316</v>
      </c>
      <c r="U629" s="46"/>
      <c r="V629" s="22"/>
      <c r="W629" s="52">
        <f t="shared" si="96"/>
        <v>-1.6200277063131985E-3</v>
      </c>
      <c r="X629" s="52" t="e">
        <f t="shared" si="97"/>
        <v>#VALUE!</v>
      </c>
      <c r="Y629" s="52" t="e">
        <f t="shared" si="91"/>
        <v>#VALUE!</v>
      </c>
      <c r="Z629" t="s">
        <v>5568</v>
      </c>
      <c r="AA629" t="s">
        <v>5411</v>
      </c>
      <c r="AB629" t="s">
        <v>5411</v>
      </c>
      <c r="AC629" s="79" t="s">
        <v>88</v>
      </c>
      <c r="AD629" s="61"/>
      <c r="AE629" s="22"/>
      <c r="AF629">
        <v>6.33</v>
      </c>
      <c r="AG629" t="s">
        <v>5411</v>
      </c>
      <c r="AH629" t="s">
        <v>5411</v>
      </c>
      <c r="AI629" s="46">
        <v>6.3277334916551222</v>
      </c>
      <c r="AJ629" s="46"/>
      <c r="AK629" s="22"/>
      <c r="AL629" s="52">
        <f t="shared" si="98"/>
        <v>2.2665083448778489E-3</v>
      </c>
      <c r="AM629" s="52" t="e">
        <f t="shared" si="99"/>
        <v>#VALUE!</v>
      </c>
      <c r="AN629" s="52" t="e">
        <f t="shared" si="92"/>
        <v>#VALUE!</v>
      </c>
      <c r="AO629">
        <v>0.55000000000000004</v>
      </c>
      <c r="AP629" s="46">
        <v>0.54568243287815821</v>
      </c>
      <c r="AQ629" s="52">
        <f t="shared" si="100"/>
        <v>4.3175671218418366E-3</v>
      </c>
    </row>
    <row r="630" spans="1:43" x14ac:dyDescent="0.25">
      <c r="A630" t="s">
        <v>5533</v>
      </c>
      <c r="B630" t="s">
        <v>1797</v>
      </c>
      <c r="D630">
        <v>1</v>
      </c>
      <c r="E630">
        <v>1</v>
      </c>
      <c r="F630">
        <v>1</v>
      </c>
      <c r="G630" s="13">
        <v>37151</v>
      </c>
      <c r="H630">
        <v>1.68</v>
      </c>
      <c r="I630" t="s">
        <v>5411</v>
      </c>
      <c r="J630" t="s">
        <v>5411</v>
      </c>
      <c r="K630" s="46">
        <v>1.6753935617860851</v>
      </c>
      <c r="L630" s="46"/>
      <c r="M630" s="22"/>
      <c r="N630" s="52">
        <f t="shared" si="93"/>
        <v>4.6064382139148208E-3</v>
      </c>
      <c r="O630" s="52" t="e">
        <f t="shared" si="94"/>
        <v>#VALUE!</v>
      </c>
      <c r="P630" s="52" t="e">
        <f t="shared" si="95"/>
        <v>#VALUE!</v>
      </c>
      <c r="Q630">
        <v>2.15</v>
      </c>
      <c r="R630" t="s">
        <v>5411</v>
      </c>
      <c r="S630" t="s">
        <v>5411</v>
      </c>
      <c r="T630" s="46">
        <v>2.146072689511942</v>
      </c>
      <c r="U630" s="46"/>
      <c r="V630" s="22"/>
      <c r="W630" s="52">
        <f t="shared" si="96"/>
        <v>3.9273104880579446E-3</v>
      </c>
      <c r="X630" s="52" t="e">
        <f t="shared" si="97"/>
        <v>#VALUE!</v>
      </c>
      <c r="Y630" s="52" t="e">
        <f t="shared" si="91"/>
        <v>#VALUE!</v>
      </c>
      <c r="Z630" t="s">
        <v>5568</v>
      </c>
      <c r="AA630" t="s">
        <v>5411</v>
      </c>
      <c r="AB630" t="s">
        <v>5411</v>
      </c>
      <c r="AC630" s="79" t="s">
        <v>88</v>
      </c>
      <c r="AD630" s="61"/>
      <c r="AE630" s="22"/>
      <c r="AF630">
        <v>2.54</v>
      </c>
      <c r="AG630" t="s">
        <v>5411</v>
      </c>
      <c r="AH630" t="s">
        <v>5411</v>
      </c>
      <c r="AI630" s="46">
        <v>2.5439086188992732</v>
      </c>
      <c r="AJ630" s="46"/>
      <c r="AK630" s="22"/>
      <c r="AL630" s="52">
        <f t="shared" si="98"/>
        <v>-3.9086188992731863E-3</v>
      </c>
      <c r="AM630" s="52" t="e">
        <f t="shared" si="99"/>
        <v>#VALUE!</v>
      </c>
      <c r="AN630" s="52" t="e">
        <f t="shared" si="92"/>
        <v>#VALUE!</v>
      </c>
      <c r="AO630">
        <v>0.77</v>
      </c>
      <c r="AP630" s="46">
        <v>0.77045690550363455</v>
      </c>
      <c r="AQ630" s="52">
        <f t="shared" si="100"/>
        <v>-4.5690550363453042E-4</v>
      </c>
    </row>
    <row r="631" spans="1:43" x14ac:dyDescent="0.25">
      <c r="A631" t="s">
        <v>5533</v>
      </c>
      <c r="B631" t="s">
        <v>1798</v>
      </c>
      <c r="D631">
        <v>1</v>
      </c>
      <c r="E631">
        <v>1</v>
      </c>
      <c r="F631">
        <v>1</v>
      </c>
      <c r="G631" s="13">
        <v>37151</v>
      </c>
      <c r="H631">
        <v>4.01</v>
      </c>
      <c r="I631" t="s">
        <v>5411</v>
      </c>
      <c r="J631" t="s">
        <v>5411</v>
      </c>
      <c r="K631" s="46">
        <v>4.0050779398359158</v>
      </c>
      <c r="L631" s="46"/>
      <c r="M631" s="22"/>
      <c r="N631" s="52">
        <f t="shared" si="93"/>
        <v>4.92206016408403E-3</v>
      </c>
      <c r="O631" s="52" t="e">
        <f t="shared" si="94"/>
        <v>#VALUE!</v>
      </c>
      <c r="P631" s="52" t="e">
        <f t="shared" si="95"/>
        <v>#VALUE!</v>
      </c>
      <c r="Q631">
        <v>3.23</v>
      </c>
      <c r="R631" t="s">
        <v>5411</v>
      </c>
      <c r="S631" t="s">
        <v>5411</v>
      </c>
      <c r="T631" s="46">
        <v>3.2327488605287145</v>
      </c>
      <c r="U631" s="46"/>
      <c r="V631" s="22"/>
      <c r="W631" s="52">
        <f t="shared" si="96"/>
        <v>-2.7488605287144807E-3</v>
      </c>
      <c r="X631" s="52" t="e">
        <f t="shared" si="97"/>
        <v>#VALUE!</v>
      </c>
      <c r="Y631" s="52" t="e">
        <f t="shared" si="91"/>
        <v>#VALUE!</v>
      </c>
      <c r="Z631" t="s">
        <v>5568</v>
      </c>
      <c r="AA631" t="s">
        <v>5411</v>
      </c>
      <c r="AB631" t="s">
        <v>5411</v>
      </c>
      <c r="AC631" s="79" t="s">
        <v>88</v>
      </c>
      <c r="AD631" s="61"/>
      <c r="AE631" s="22"/>
      <c r="AF631">
        <v>14.16</v>
      </c>
      <c r="AG631" t="s">
        <v>5411</v>
      </c>
      <c r="AH631" t="s">
        <v>5411</v>
      </c>
      <c r="AI631" s="46">
        <v>14.15568869644485</v>
      </c>
      <c r="AJ631" s="46"/>
      <c r="AK631" s="22"/>
      <c r="AL631" s="52">
        <f t="shared" si="98"/>
        <v>4.3113035551503032E-3</v>
      </c>
      <c r="AM631" s="52" t="e">
        <f t="shared" si="99"/>
        <v>#VALUE!</v>
      </c>
      <c r="AN631" s="52" t="e">
        <f t="shared" si="92"/>
        <v>#VALUE!</v>
      </c>
      <c r="AO631">
        <v>1.56</v>
      </c>
      <c r="AP631" s="46">
        <v>1.5630469462169552</v>
      </c>
      <c r="AQ631" s="52">
        <f t="shared" si="100"/>
        <v>-3.0469462169551154E-3</v>
      </c>
    </row>
    <row r="632" spans="1:43" x14ac:dyDescent="0.25">
      <c r="A632" t="s">
        <v>5533</v>
      </c>
      <c r="B632" t="s">
        <v>1799</v>
      </c>
      <c r="D632">
        <v>1</v>
      </c>
      <c r="E632">
        <v>1</v>
      </c>
      <c r="F632">
        <v>1</v>
      </c>
      <c r="G632" s="13">
        <v>37151</v>
      </c>
      <c r="H632">
        <v>2.08</v>
      </c>
      <c r="I632" t="s">
        <v>5411</v>
      </c>
      <c r="J632" t="s">
        <v>5411</v>
      </c>
      <c r="K632" s="46">
        <v>2.0810600734015838</v>
      </c>
      <c r="L632" s="46"/>
      <c r="M632" s="22"/>
      <c r="N632" s="52">
        <f t="shared" si="93"/>
        <v>-1.060073401583761E-3</v>
      </c>
      <c r="O632" s="52" t="e">
        <f t="shared" si="94"/>
        <v>#VALUE!</v>
      </c>
      <c r="P632" s="52" t="e">
        <f t="shared" si="95"/>
        <v>#VALUE!</v>
      </c>
      <c r="Q632">
        <v>0.41</v>
      </c>
      <c r="R632" t="s">
        <v>5411</v>
      </c>
      <c r="S632" t="s">
        <v>5411</v>
      </c>
      <c r="T632" s="46">
        <v>0.40946783851651536</v>
      </c>
      <c r="U632" s="46"/>
      <c r="V632" s="22"/>
      <c r="W632" s="52">
        <f t="shared" si="96"/>
        <v>5.3216148348461667E-4</v>
      </c>
      <c r="X632" s="52" t="e">
        <f t="shared" si="97"/>
        <v>#VALUE!</v>
      </c>
      <c r="Y632" s="52" t="e">
        <f t="shared" si="91"/>
        <v>#VALUE!</v>
      </c>
      <c r="Z632" t="s">
        <v>5568</v>
      </c>
      <c r="AA632" t="s">
        <v>5411</v>
      </c>
      <c r="AB632" t="s">
        <v>5411</v>
      </c>
      <c r="AC632" s="79" t="s">
        <v>88</v>
      </c>
      <c r="AD632" s="61"/>
      <c r="AE632" s="22"/>
      <c r="AF632">
        <v>0</v>
      </c>
      <c r="AG632" t="s">
        <v>5411</v>
      </c>
      <c r="AH632" t="s">
        <v>5411</v>
      </c>
      <c r="AI632" s="65">
        <v>0</v>
      </c>
      <c r="AJ632" s="46"/>
      <c r="AK632" s="22"/>
      <c r="AL632" s="52">
        <f t="shared" si="98"/>
        <v>0</v>
      </c>
      <c r="AM632" s="52" t="e">
        <f t="shared" si="99"/>
        <v>#VALUE!</v>
      </c>
      <c r="AN632" s="52" t="e">
        <f t="shared" si="92"/>
        <v>#VALUE!</v>
      </c>
      <c r="AO632">
        <v>0.22</v>
      </c>
      <c r="AP632" s="46">
        <v>0.21677709097933162</v>
      </c>
      <c r="AQ632" s="52">
        <f t="shared" si="100"/>
        <v>3.2229090206683797E-3</v>
      </c>
    </row>
    <row r="633" spans="1:43" x14ac:dyDescent="0.25">
      <c r="A633" t="s">
        <v>5533</v>
      </c>
      <c r="B633" t="s">
        <v>1800</v>
      </c>
      <c r="D633">
        <v>1</v>
      </c>
      <c r="E633">
        <v>1</v>
      </c>
      <c r="F633">
        <v>1</v>
      </c>
      <c r="G633" s="13">
        <v>37151</v>
      </c>
      <c r="H633">
        <v>1.47</v>
      </c>
      <c r="I633" t="s">
        <v>5411</v>
      </c>
      <c r="J633" t="s">
        <v>5411</v>
      </c>
      <c r="K633" s="46">
        <v>1.4708271396702757</v>
      </c>
      <c r="L633" s="46"/>
      <c r="M633" s="22"/>
      <c r="N633" s="52">
        <f t="shared" si="93"/>
        <v>-8.2713967027570057E-4</v>
      </c>
      <c r="O633" s="52" t="e">
        <f t="shared" si="94"/>
        <v>#VALUE!</v>
      </c>
      <c r="P633" s="52" t="e">
        <f t="shared" si="95"/>
        <v>#VALUE!</v>
      </c>
      <c r="Q633">
        <v>0.17</v>
      </c>
      <c r="R633" t="s">
        <v>5411</v>
      </c>
      <c r="S633" t="s">
        <v>5411</v>
      </c>
      <c r="T633" s="46">
        <v>0.16898865008977637</v>
      </c>
      <c r="U633" s="46"/>
      <c r="V633" s="22"/>
      <c r="W633" s="52">
        <f t="shared" si="96"/>
        <v>1.0113499102236412E-3</v>
      </c>
      <c r="X633" s="52" t="e">
        <f t="shared" si="97"/>
        <v>#VALUE!</v>
      </c>
      <c r="Y633" s="52" t="e">
        <f t="shared" si="91"/>
        <v>#VALUE!</v>
      </c>
      <c r="Z633" t="s">
        <v>5568</v>
      </c>
      <c r="AA633" t="s">
        <v>5411</v>
      </c>
      <c r="AB633" t="s">
        <v>5411</v>
      </c>
      <c r="AC633" s="79" t="s">
        <v>88</v>
      </c>
      <c r="AD633" s="61"/>
      <c r="AE633" s="22"/>
      <c r="AF633">
        <v>0</v>
      </c>
      <c r="AG633" t="s">
        <v>5411</v>
      </c>
      <c r="AH633" t="s">
        <v>5411</v>
      </c>
      <c r="AI633" s="65">
        <v>0</v>
      </c>
      <c r="AJ633" s="46"/>
      <c r="AK633" s="22"/>
      <c r="AL633" s="52">
        <f t="shared" si="98"/>
        <v>0</v>
      </c>
      <c r="AM633" s="52" t="e">
        <f t="shared" si="99"/>
        <v>#VALUE!</v>
      </c>
      <c r="AN633" s="52" t="e">
        <f t="shared" si="92"/>
        <v>#VALUE!</v>
      </c>
      <c r="AO633">
        <v>0.42</v>
      </c>
      <c r="AP633" s="46">
        <v>0.42247162522444093</v>
      </c>
      <c r="AQ633" s="52">
        <f t="shared" si="100"/>
        <v>-2.4716252244409431E-3</v>
      </c>
    </row>
    <row r="634" spans="1:43" x14ac:dyDescent="0.25">
      <c r="A634" t="s">
        <v>5533</v>
      </c>
      <c r="B634" t="s">
        <v>1801</v>
      </c>
      <c r="D634">
        <v>1</v>
      </c>
      <c r="E634">
        <v>1</v>
      </c>
      <c r="F634">
        <v>1</v>
      </c>
      <c r="G634" s="13">
        <v>37151</v>
      </c>
      <c r="H634">
        <v>2.02</v>
      </c>
      <c r="I634" t="s">
        <v>5411</v>
      </c>
      <c r="J634" t="s">
        <v>5411</v>
      </c>
      <c r="K634" s="46">
        <v>2.0179999999999998</v>
      </c>
      <c r="L634" s="46"/>
      <c r="M634" s="22"/>
      <c r="N634" s="52">
        <f t="shared" si="93"/>
        <v>2.0000000000002238E-3</v>
      </c>
      <c r="O634" s="52" t="e">
        <f t="shared" si="94"/>
        <v>#VALUE!</v>
      </c>
      <c r="P634" s="52" t="e">
        <f t="shared" si="95"/>
        <v>#VALUE!</v>
      </c>
      <c r="Q634">
        <v>1.38</v>
      </c>
      <c r="R634" t="s">
        <v>5411</v>
      </c>
      <c r="S634" t="s">
        <v>5411</v>
      </c>
      <c r="T634" s="46">
        <v>1.375</v>
      </c>
      <c r="U634" s="46"/>
      <c r="V634" s="22"/>
      <c r="W634" s="52">
        <f t="shared" si="96"/>
        <v>4.9999999999998934E-3</v>
      </c>
      <c r="X634" s="52" t="e">
        <f t="shared" si="97"/>
        <v>#VALUE!</v>
      </c>
      <c r="Y634" s="52" t="e">
        <f t="shared" si="91"/>
        <v>#VALUE!</v>
      </c>
      <c r="Z634" t="s">
        <v>5568</v>
      </c>
      <c r="AA634" t="s">
        <v>5411</v>
      </c>
      <c r="AB634" t="s">
        <v>5411</v>
      </c>
      <c r="AC634" s="79" t="s">
        <v>88</v>
      </c>
      <c r="AD634" s="61"/>
      <c r="AE634" s="22"/>
      <c r="AF634">
        <v>0</v>
      </c>
      <c r="AG634" t="s">
        <v>5411</v>
      </c>
      <c r="AH634" t="s">
        <v>5411</v>
      </c>
      <c r="AI634" s="65">
        <v>0</v>
      </c>
      <c r="AJ634" s="46"/>
      <c r="AK634" s="22"/>
      <c r="AL634" s="52">
        <f t="shared" si="98"/>
        <v>0</v>
      </c>
      <c r="AM634" s="52" t="e">
        <f t="shared" si="99"/>
        <v>#VALUE!</v>
      </c>
      <c r="AN634" s="52" t="e">
        <f t="shared" si="92"/>
        <v>#VALUE!</v>
      </c>
      <c r="AO634">
        <v>0.91</v>
      </c>
      <c r="AP634" s="46">
        <v>0.91</v>
      </c>
      <c r="AQ634" s="52">
        <f t="shared" si="100"/>
        <v>0</v>
      </c>
    </row>
    <row r="635" spans="1:43" x14ac:dyDescent="0.25">
      <c r="A635" t="s">
        <v>5533</v>
      </c>
      <c r="B635" t="s">
        <v>1802</v>
      </c>
      <c r="D635">
        <v>1</v>
      </c>
      <c r="E635">
        <v>1</v>
      </c>
      <c r="F635">
        <v>1</v>
      </c>
      <c r="G635" s="13">
        <v>37151</v>
      </c>
      <c r="H635">
        <v>1.9</v>
      </c>
      <c r="I635" t="s">
        <v>5411</v>
      </c>
      <c r="J635" t="s">
        <v>5411</v>
      </c>
      <c r="K635" s="46">
        <v>1.9042818988807408</v>
      </c>
      <c r="L635" s="46"/>
      <c r="M635" s="22"/>
      <c r="N635" s="52">
        <f t="shared" si="93"/>
        <v>-4.2818988807409308E-3</v>
      </c>
      <c r="O635" s="52" t="e">
        <f t="shared" si="94"/>
        <v>#VALUE!</v>
      </c>
      <c r="P635" s="52" t="e">
        <f t="shared" si="95"/>
        <v>#VALUE!</v>
      </c>
      <c r="Q635">
        <v>0.51</v>
      </c>
      <c r="R635" t="s">
        <v>5411</v>
      </c>
      <c r="S635" t="s">
        <v>5411</v>
      </c>
      <c r="T635" s="46">
        <v>0.50466329602470084</v>
      </c>
      <c r="U635" s="46"/>
      <c r="V635" s="22"/>
      <c r="W635" s="52">
        <f t="shared" si="96"/>
        <v>5.336703975299173E-3</v>
      </c>
      <c r="X635" s="52" t="e">
        <f t="shared" si="97"/>
        <v>#VALUE!</v>
      </c>
      <c r="Y635" s="52" t="e">
        <f t="shared" si="91"/>
        <v>#VALUE!</v>
      </c>
      <c r="Z635" t="s">
        <v>5568</v>
      </c>
      <c r="AA635" t="s">
        <v>5411</v>
      </c>
      <c r="AB635" t="s">
        <v>5411</v>
      </c>
      <c r="AC635" s="79" t="s">
        <v>88</v>
      </c>
      <c r="AD635" s="61"/>
      <c r="AE635" s="22"/>
      <c r="AF635">
        <v>0</v>
      </c>
      <c r="AG635" t="s">
        <v>5411</v>
      </c>
      <c r="AH635" t="s">
        <v>5411</v>
      </c>
      <c r="AI635" s="65">
        <v>0</v>
      </c>
      <c r="AJ635" s="46"/>
      <c r="AK635" s="22"/>
      <c r="AL635" s="52">
        <f t="shared" si="98"/>
        <v>0</v>
      </c>
      <c r="AM635" s="52" t="e">
        <f t="shared" si="99"/>
        <v>#VALUE!</v>
      </c>
      <c r="AN635" s="52" t="e">
        <f t="shared" si="92"/>
        <v>#VALUE!</v>
      </c>
      <c r="AO635">
        <v>0.34</v>
      </c>
      <c r="AP635" s="46">
        <v>0.34311385565418751</v>
      </c>
      <c r="AQ635" s="52">
        <f t="shared" si="100"/>
        <v>-3.1138556541874807E-3</v>
      </c>
    </row>
    <row r="636" spans="1:43" x14ac:dyDescent="0.25">
      <c r="A636" t="s">
        <v>5533</v>
      </c>
      <c r="B636" t="s">
        <v>1803</v>
      </c>
      <c r="D636">
        <v>1</v>
      </c>
      <c r="E636">
        <v>1</v>
      </c>
      <c r="F636">
        <v>1</v>
      </c>
      <c r="G636" s="13">
        <v>37151</v>
      </c>
      <c r="H636">
        <v>1.88</v>
      </c>
      <c r="I636" t="s">
        <v>5411</v>
      </c>
      <c r="J636" t="s">
        <v>5411</v>
      </c>
      <c r="K636" s="46">
        <v>1.8822002052148719</v>
      </c>
      <c r="L636" s="46"/>
      <c r="M636" s="22"/>
      <c r="N636" s="52">
        <f t="shared" si="93"/>
        <v>-2.2002052148719642E-3</v>
      </c>
      <c r="O636" s="52" t="e">
        <f t="shared" si="94"/>
        <v>#VALUE!</v>
      </c>
      <c r="P636" s="52" t="e">
        <f t="shared" si="95"/>
        <v>#VALUE!</v>
      </c>
      <c r="Q636">
        <v>1.66</v>
      </c>
      <c r="R636" t="s">
        <v>5411</v>
      </c>
      <c r="S636" t="s">
        <v>5411</v>
      </c>
      <c r="T636" s="46">
        <v>1.6603612988894252</v>
      </c>
      <c r="U636" s="46"/>
      <c r="V636" s="22"/>
      <c r="W636" s="52">
        <f t="shared" si="96"/>
        <v>-3.6129888942526556E-4</v>
      </c>
      <c r="X636" s="52" t="e">
        <f t="shared" si="97"/>
        <v>#VALUE!</v>
      </c>
      <c r="Y636" s="52" t="e">
        <f t="shared" si="91"/>
        <v>#VALUE!</v>
      </c>
      <c r="Z636" t="s">
        <v>5568</v>
      </c>
      <c r="AA636" t="s">
        <v>5411</v>
      </c>
      <c r="AB636" t="s">
        <v>5411</v>
      </c>
      <c r="AC636" s="79" t="s">
        <v>88</v>
      </c>
      <c r="AD636" s="61"/>
      <c r="AE636" s="22"/>
      <c r="AF636">
        <v>0</v>
      </c>
      <c r="AG636" t="s">
        <v>5411</v>
      </c>
      <c r="AH636" t="s">
        <v>5411</v>
      </c>
      <c r="AI636" s="65">
        <v>0</v>
      </c>
      <c r="AJ636" s="46"/>
      <c r="AK636" s="22"/>
      <c r="AL636" s="52">
        <f t="shared" si="98"/>
        <v>0</v>
      </c>
      <c r="AM636" s="52" t="e">
        <f t="shared" si="99"/>
        <v>#VALUE!</v>
      </c>
      <c r="AN636" s="52" t="e">
        <f t="shared" si="92"/>
        <v>#VALUE!</v>
      </c>
      <c r="AO636">
        <v>0.41</v>
      </c>
      <c r="AP636" s="46">
        <v>0.40708582810236593</v>
      </c>
      <c r="AQ636" s="52">
        <f t="shared" si="100"/>
        <v>2.9141718976340436E-3</v>
      </c>
    </row>
    <row r="637" spans="1:43" x14ac:dyDescent="0.25">
      <c r="A637" t="s">
        <v>5533</v>
      </c>
      <c r="B637" t="s">
        <v>1804</v>
      </c>
      <c r="D637">
        <v>1</v>
      </c>
      <c r="E637">
        <v>1</v>
      </c>
      <c r="F637">
        <v>1</v>
      </c>
      <c r="G637" s="13">
        <v>37151</v>
      </c>
      <c r="H637">
        <v>0.7</v>
      </c>
      <c r="I637" t="s">
        <v>5411</v>
      </c>
      <c r="J637" t="s">
        <v>5411</v>
      </c>
      <c r="K637" s="46">
        <v>0.70253922767779131</v>
      </c>
      <c r="L637" s="46"/>
      <c r="M637" s="22"/>
      <c r="N637" s="52">
        <f t="shared" si="93"/>
        <v>-2.5392276777913558E-3</v>
      </c>
      <c r="O637" s="52" t="e">
        <f t="shared" si="94"/>
        <v>#VALUE!</v>
      </c>
      <c r="P637" s="52" t="e">
        <f t="shared" si="95"/>
        <v>#VALUE!</v>
      </c>
      <c r="Q637">
        <v>0.13</v>
      </c>
      <c r="R637" t="s">
        <v>5411</v>
      </c>
      <c r="S637" t="s">
        <v>5411</v>
      </c>
      <c r="T637" s="46">
        <v>0.12803284990389655</v>
      </c>
      <c r="U637" s="46"/>
      <c r="V637" s="22"/>
      <c r="W637" s="52">
        <f t="shared" si="96"/>
        <v>1.9671500961034594E-3</v>
      </c>
      <c r="X637" s="52" t="e">
        <f t="shared" si="97"/>
        <v>#VALUE!</v>
      </c>
      <c r="Y637" s="52" t="e">
        <f t="shared" si="91"/>
        <v>#VALUE!</v>
      </c>
      <c r="Z637" t="s">
        <v>5568</v>
      </c>
      <c r="AA637" t="s">
        <v>5411</v>
      </c>
      <c r="AB637" t="s">
        <v>5411</v>
      </c>
      <c r="AC637" s="79" t="s">
        <v>88</v>
      </c>
      <c r="AD637" s="61"/>
      <c r="AE637" s="22"/>
      <c r="AF637">
        <v>0</v>
      </c>
      <c r="AG637" t="s">
        <v>5411</v>
      </c>
      <c r="AH637" t="s">
        <v>5411</v>
      </c>
      <c r="AI637" s="65">
        <v>0</v>
      </c>
      <c r="AJ637" s="46"/>
      <c r="AK637" s="22"/>
      <c r="AL637" s="52">
        <f t="shared" si="98"/>
        <v>0</v>
      </c>
      <c r="AM637" s="52" t="e">
        <f t="shared" si="99"/>
        <v>#VALUE!</v>
      </c>
      <c r="AN637" s="52" t="e">
        <f t="shared" si="92"/>
        <v>#VALUE!</v>
      </c>
      <c r="AO637">
        <v>0.05</v>
      </c>
      <c r="AP637" s="46">
        <v>4.760195701555129E-2</v>
      </c>
      <c r="AQ637" s="52">
        <f t="shared" si="100"/>
        <v>2.3980429844487131E-3</v>
      </c>
    </row>
    <row r="638" spans="1:43" x14ac:dyDescent="0.25">
      <c r="A638" t="s">
        <v>5533</v>
      </c>
      <c r="B638" t="s">
        <v>1805</v>
      </c>
      <c r="D638">
        <v>1</v>
      </c>
      <c r="E638">
        <v>1</v>
      </c>
      <c r="F638">
        <v>1</v>
      </c>
      <c r="G638" s="13">
        <v>37151</v>
      </c>
      <c r="H638">
        <v>2.76</v>
      </c>
      <c r="I638" t="s">
        <v>5411</v>
      </c>
      <c r="J638" t="s">
        <v>5411</v>
      </c>
      <c r="K638" s="46">
        <v>2.7621093550202036</v>
      </c>
      <c r="L638" s="46"/>
      <c r="M638" s="22"/>
      <c r="N638" s="52">
        <f t="shared" si="93"/>
        <v>-2.109355020203818E-3</v>
      </c>
      <c r="O638" s="52" t="e">
        <f t="shared" si="94"/>
        <v>#VALUE!</v>
      </c>
      <c r="P638" s="52" t="e">
        <f t="shared" si="95"/>
        <v>#VALUE!</v>
      </c>
      <c r="Q638">
        <v>0</v>
      </c>
      <c r="R638" t="s">
        <v>5411</v>
      </c>
      <c r="S638" t="s">
        <v>5411</v>
      </c>
      <c r="T638" s="65">
        <v>0</v>
      </c>
      <c r="U638" s="46"/>
      <c r="V638" s="22"/>
      <c r="W638" s="52">
        <f t="shared" si="96"/>
        <v>0</v>
      </c>
      <c r="X638" s="52" t="e">
        <f t="shared" si="97"/>
        <v>#VALUE!</v>
      </c>
      <c r="Y638" s="52" t="e">
        <f t="shared" si="91"/>
        <v>#VALUE!</v>
      </c>
      <c r="Z638" t="s">
        <v>5568</v>
      </c>
      <c r="AA638" t="s">
        <v>5411</v>
      </c>
      <c r="AB638" t="s">
        <v>5411</v>
      </c>
      <c r="AC638" s="79" t="s">
        <v>88</v>
      </c>
      <c r="AD638" s="61"/>
      <c r="AE638" s="22"/>
      <c r="AF638">
        <v>0</v>
      </c>
      <c r="AG638" t="s">
        <v>5411</v>
      </c>
      <c r="AH638" t="s">
        <v>5411</v>
      </c>
      <c r="AI638" s="65">
        <v>0</v>
      </c>
      <c r="AJ638" s="46"/>
      <c r="AK638" s="22"/>
      <c r="AL638" s="52">
        <f t="shared" si="98"/>
        <v>0</v>
      </c>
      <c r="AM638" s="52" t="e">
        <f t="shared" si="99"/>
        <v>#VALUE!</v>
      </c>
      <c r="AN638" s="52" t="e">
        <f t="shared" si="92"/>
        <v>#VALUE!</v>
      </c>
      <c r="AO638">
        <v>0.16</v>
      </c>
      <c r="AP638" s="46">
        <v>0.15592552810597923</v>
      </c>
      <c r="AQ638" s="52">
        <f t="shared" si="100"/>
        <v>4.0744718940207703E-3</v>
      </c>
    </row>
    <row r="639" spans="1:43" x14ac:dyDescent="0.25">
      <c r="A639" t="s">
        <v>5533</v>
      </c>
      <c r="B639" t="s">
        <v>1806</v>
      </c>
      <c r="D639">
        <v>1</v>
      </c>
      <c r="E639">
        <v>1</v>
      </c>
      <c r="F639">
        <v>1</v>
      </c>
      <c r="G639" s="13">
        <v>37151</v>
      </c>
      <c r="H639">
        <v>0.96</v>
      </c>
      <c r="I639" t="s">
        <v>5411</v>
      </c>
      <c r="J639" t="s">
        <v>5411</v>
      </c>
      <c r="K639" s="46">
        <v>0.96323811330983999</v>
      </c>
      <c r="L639" s="46"/>
      <c r="M639" s="22"/>
      <c r="N639" s="52">
        <f t="shared" si="93"/>
        <v>-3.2381133098400294E-3</v>
      </c>
      <c r="O639" s="52" t="e">
        <f t="shared" si="94"/>
        <v>#VALUE!</v>
      </c>
      <c r="P639" s="52" t="e">
        <f t="shared" si="95"/>
        <v>#VALUE!</v>
      </c>
      <c r="Q639">
        <v>0</v>
      </c>
      <c r="R639" t="s">
        <v>5411</v>
      </c>
      <c r="S639" t="s">
        <v>5411</v>
      </c>
      <c r="T639" s="65">
        <v>0</v>
      </c>
      <c r="U639" s="46"/>
      <c r="V639" s="22"/>
      <c r="W639" s="52">
        <f t="shared" si="96"/>
        <v>0</v>
      </c>
      <c r="X639" s="52" t="e">
        <f t="shared" si="97"/>
        <v>#VALUE!</v>
      </c>
      <c r="Y639" s="52" t="e">
        <f t="shared" si="91"/>
        <v>#VALUE!</v>
      </c>
      <c r="Z639" t="s">
        <v>5568</v>
      </c>
      <c r="AA639" t="s">
        <v>5411</v>
      </c>
      <c r="AB639" t="s">
        <v>5411</v>
      </c>
      <c r="AC639" s="79" t="s">
        <v>88</v>
      </c>
      <c r="AD639" s="61"/>
      <c r="AE639" s="22"/>
      <c r="AF639">
        <v>0</v>
      </c>
      <c r="AG639" t="s">
        <v>5411</v>
      </c>
      <c r="AH639" t="s">
        <v>5411</v>
      </c>
      <c r="AI639" s="65">
        <v>0</v>
      </c>
      <c r="AJ639" s="46"/>
      <c r="AK639" s="22"/>
      <c r="AL639" s="52">
        <f t="shared" si="98"/>
        <v>0</v>
      </c>
      <c r="AM639" s="52" t="e">
        <f t="shared" si="99"/>
        <v>#VALUE!</v>
      </c>
      <c r="AN639" s="52" t="e">
        <f t="shared" si="92"/>
        <v>#VALUE!</v>
      </c>
      <c r="AO639">
        <v>0.09</v>
      </c>
      <c r="AP639" s="46">
        <v>8.9085605855245317E-2</v>
      </c>
      <c r="AQ639" s="52">
        <f t="shared" si="100"/>
        <v>9.1439414475467939E-4</v>
      </c>
    </row>
    <row r="640" spans="1:43" x14ac:dyDescent="0.25">
      <c r="A640" t="s">
        <v>5533</v>
      </c>
      <c r="B640" t="s">
        <v>1807</v>
      </c>
      <c r="D640">
        <v>1</v>
      </c>
      <c r="E640">
        <v>1</v>
      </c>
      <c r="F640">
        <v>1</v>
      </c>
      <c r="G640" s="13">
        <v>37151</v>
      </c>
      <c r="H640">
        <v>0.34</v>
      </c>
      <c r="I640" t="s">
        <v>5411</v>
      </c>
      <c r="J640" t="s">
        <v>5411</v>
      </c>
      <c r="K640" s="46">
        <v>0.34388762632610986</v>
      </c>
      <c r="L640" s="46"/>
      <c r="M640" s="22"/>
      <c r="N640" s="52">
        <f t="shared" si="93"/>
        <v>-3.8876263261098387E-3</v>
      </c>
      <c r="O640" s="52" t="e">
        <f t="shared" si="94"/>
        <v>#VALUE!</v>
      </c>
      <c r="P640" s="52" t="e">
        <f t="shared" si="95"/>
        <v>#VALUE!</v>
      </c>
      <c r="Q640">
        <v>0</v>
      </c>
      <c r="R640" t="s">
        <v>5411</v>
      </c>
      <c r="S640" t="s">
        <v>5411</v>
      </c>
      <c r="T640" s="65">
        <v>0</v>
      </c>
      <c r="U640" s="46"/>
      <c r="V640" s="22"/>
      <c r="W640" s="52">
        <f t="shared" si="96"/>
        <v>0</v>
      </c>
      <c r="X640" s="52" t="e">
        <f t="shared" si="97"/>
        <v>#VALUE!</v>
      </c>
      <c r="Y640" s="52" t="e">
        <f t="shared" si="91"/>
        <v>#VALUE!</v>
      </c>
      <c r="Z640" t="s">
        <v>5568</v>
      </c>
      <c r="AA640" t="s">
        <v>5411</v>
      </c>
      <c r="AB640" t="s">
        <v>5411</v>
      </c>
      <c r="AC640" s="79" t="s">
        <v>88</v>
      </c>
      <c r="AD640" s="61"/>
      <c r="AE640" s="22"/>
      <c r="AF640">
        <v>0</v>
      </c>
      <c r="AG640" t="s">
        <v>5411</v>
      </c>
      <c r="AH640" t="s">
        <v>5411</v>
      </c>
      <c r="AI640" s="65">
        <v>0</v>
      </c>
      <c r="AJ640" s="46"/>
      <c r="AK640" s="22"/>
      <c r="AL640" s="52">
        <f t="shared" si="98"/>
        <v>0</v>
      </c>
      <c r="AM640" s="52" t="e">
        <f t="shared" si="99"/>
        <v>#VALUE!</v>
      </c>
      <c r="AN640" s="52" t="e">
        <f t="shared" si="92"/>
        <v>#VALUE!</v>
      </c>
      <c r="AO640">
        <v>0.02</v>
      </c>
      <c r="AP640" s="46">
        <v>1.4633516013877015E-2</v>
      </c>
      <c r="AQ640" s="52">
        <f t="shared" si="100"/>
        <v>5.3664839861229854E-3</v>
      </c>
    </row>
    <row r="641" spans="1:43" x14ac:dyDescent="0.25">
      <c r="A641" t="s">
        <v>5533</v>
      </c>
      <c r="B641" t="s">
        <v>1808</v>
      </c>
      <c r="D641">
        <v>1</v>
      </c>
      <c r="E641">
        <v>1</v>
      </c>
      <c r="F641">
        <v>2</v>
      </c>
      <c r="G641" s="13">
        <v>37151</v>
      </c>
      <c r="H641">
        <v>1.1100000000000001</v>
      </c>
      <c r="I641" t="s">
        <v>5411</v>
      </c>
      <c r="J641" t="s">
        <v>5411</v>
      </c>
      <c r="K641" s="46">
        <v>1.1082729970326408</v>
      </c>
      <c r="L641" s="46"/>
      <c r="M641" s="22"/>
      <c r="N641" s="52">
        <f t="shared" si="93"/>
        <v>1.7270029673592813E-3</v>
      </c>
      <c r="O641" s="52" t="e">
        <f t="shared" si="94"/>
        <v>#VALUE!</v>
      </c>
      <c r="P641" s="52" t="e">
        <f t="shared" si="95"/>
        <v>#VALUE!</v>
      </c>
      <c r="Q641">
        <v>1.17</v>
      </c>
      <c r="R641" t="s">
        <v>5411</v>
      </c>
      <c r="S641" t="s">
        <v>5411</v>
      </c>
      <c r="T641" s="46">
        <v>1.1708367952522254</v>
      </c>
      <c r="U641" s="46"/>
      <c r="V641" s="22"/>
      <c r="W641" s="52">
        <f t="shared" si="96"/>
        <v>-8.3679525222546403E-4</v>
      </c>
      <c r="X641" s="52" t="e">
        <f t="shared" si="97"/>
        <v>#VALUE!</v>
      </c>
      <c r="Y641" s="52" t="e">
        <f t="shared" si="91"/>
        <v>#VALUE!</v>
      </c>
      <c r="Z641" t="s">
        <v>5568</v>
      </c>
      <c r="AA641" t="s">
        <v>5411</v>
      </c>
      <c r="AB641" t="s">
        <v>5411</v>
      </c>
      <c r="AC641" s="79" t="s">
        <v>88</v>
      </c>
      <c r="AD641" s="61"/>
      <c r="AE641" s="22"/>
      <c r="AF641">
        <v>0.71</v>
      </c>
      <c r="AG641" t="s">
        <v>5411</v>
      </c>
      <c r="AH641" t="s">
        <v>5411</v>
      </c>
      <c r="AI641" s="46">
        <v>0.71203560830860524</v>
      </c>
      <c r="AJ641" s="46"/>
      <c r="AK641" s="22"/>
      <c r="AL641" s="52">
        <f t="shared" si="98"/>
        <v>-2.0356083086052745E-3</v>
      </c>
      <c r="AM641" s="52" t="e">
        <f t="shared" si="99"/>
        <v>#VALUE!</v>
      </c>
      <c r="AN641" s="52" t="e">
        <f t="shared" si="92"/>
        <v>#VALUE!</v>
      </c>
      <c r="AO641">
        <v>0.54</v>
      </c>
      <c r="AP641" s="46">
        <v>0.54221958456973285</v>
      </c>
      <c r="AQ641" s="52">
        <f t="shared" si="100"/>
        <v>-2.2195845697328132E-3</v>
      </c>
    </row>
    <row r="642" spans="1:43" x14ac:dyDescent="0.25">
      <c r="A642" t="s">
        <v>5533</v>
      </c>
      <c r="B642" t="s">
        <v>1809</v>
      </c>
      <c r="D642">
        <v>1</v>
      </c>
      <c r="E642">
        <v>1</v>
      </c>
      <c r="F642">
        <v>1</v>
      </c>
      <c r="G642" s="13">
        <v>37151</v>
      </c>
      <c r="H642">
        <v>0.97</v>
      </c>
      <c r="I642" t="s">
        <v>5411</v>
      </c>
      <c r="J642" t="s">
        <v>5411</v>
      </c>
      <c r="K642" s="46">
        <v>0.97418923773259558</v>
      </c>
      <c r="L642" s="46"/>
      <c r="M642" s="22"/>
      <c r="N642" s="52">
        <f t="shared" si="93"/>
        <v>-4.1892377325956076E-3</v>
      </c>
      <c r="O642" s="52" t="e">
        <f t="shared" si="94"/>
        <v>#VALUE!</v>
      </c>
      <c r="P642" s="52" t="e">
        <f t="shared" si="95"/>
        <v>#VALUE!</v>
      </c>
      <c r="Q642">
        <v>0.45</v>
      </c>
      <c r="R642" t="s">
        <v>5411</v>
      </c>
      <c r="S642" t="s">
        <v>5411</v>
      </c>
      <c r="T642" s="46">
        <v>0.45049213305553559</v>
      </c>
      <c r="U642" s="46"/>
      <c r="V642" s="22"/>
      <c r="W642" s="52">
        <f t="shared" si="96"/>
        <v>-4.9213305553558184E-4</v>
      </c>
      <c r="X642" s="52" t="e">
        <f t="shared" si="97"/>
        <v>#VALUE!</v>
      </c>
      <c r="Y642" s="52" t="e">
        <f t="shared" si="91"/>
        <v>#VALUE!</v>
      </c>
      <c r="Z642" t="s">
        <v>5568</v>
      </c>
      <c r="AA642" t="s">
        <v>5411</v>
      </c>
      <c r="AB642" t="s">
        <v>5411</v>
      </c>
      <c r="AC642" s="79" t="s">
        <v>88</v>
      </c>
      <c r="AD642" s="61"/>
      <c r="AE642" s="22"/>
      <c r="AF642">
        <v>0</v>
      </c>
      <c r="AG642" t="s">
        <v>5411</v>
      </c>
      <c r="AH642" t="s">
        <v>5411</v>
      </c>
      <c r="AI642" s="65">
        <v>0</v>
      </c>
      <c r="AJ642" s="46"/>
      <c r="AK642" s="22"/>
      <c r="AL642" s="52">
        <f t="shared" si="98"/>
        <v>0</v>
      </c>
      <c r="AM642" s="52" t="e">
        <f t="shared" si="99"/>
        <v>#VALUE!</v>
      </c>
      <c r="AN642" s="52" t="e">
        <f t="shared" si="92"/>
        <v>#VALUE!</v>
      </c>
      <c r="AO642">
        <v>1.05</v>
      </c>
      <c r="AP642" s="46">
        <v>1.0488019972699187</v>
      </c>
      <c r="AQ642" s="52">
        <f t="shared" si="100"/>
        <v>1.1980027300813045E-3</v>
      </c>
    </row>
    <row r="643" spans="1:43" x14ac:dyDescent="0.25">
      <c r="A643" t="s">
        <v>5533</v>
      </c>
      <c r="B643" t="s">
        <v>1810</v>
      </c>
      <c r="D643">
        <v>1</v>
      </c>
      <c r="E643">
        <v>1</v>
      </c>
      <c r="F643">
        <v>1</v>
      </c>
      <c r="G643" s="13">
        <v>37151</v>
      </c>
      <c r="H643">
        <v>4.5999999999999996</v>
      </c>
      <c r="I643" t="s">
        <v>5411</v>
      </c>
      <c r="J643" t="s">
        <v>5411</v>
      </c>
      <c r="K643" s="46">
        <v>4.603359227319765</v>
      </c>
      <c r="L643" s="46"/>
      <c r="M643" s="22"/>
      <c r="N643" s="52">
        <f t="shared" si="93"/>
        <v>-3.3592273197653455E-3</v>
      </c>
      <c r="O643" s="52" t="e">
        <f t="shared" si="94"/>
        <v>#VALUE!</v>
      </c>
      <c r="P643" s="52" t="e">
        <f t="shared" si="95"/>
        <v>#VALUE!</v>
      </c>
      <c r="Q643">
        <v>3.34</v>
      </c>
      <c r="R643" t="s">
        <v>5411</v>
      </c>
      <c r="S643" t="s">
        <v>5411</v>
      </c>
      <c r="T643" s="46">
        <v>3.335292583649534</v>
      </c>
      <c r="U643" s="46"/>
      <c r="V643" s="22"/>
      <c r="W643" s="52">
        <f t="shared" si="96"/>
        <v>4.7074163504658983E-3</v>
      </c>
      <c r="X643" s="52" t="e">
        <f t="shared" si="97"/>
        <v>#VALUE!</v>
      </c>
      <c r="Y643" s="52" t="e">
        <f t="shared" si="91"/>
        <v>#VALUE!</v>
      </c>
      <c r="Z643" t="s">
        <v>5568</v>
      </c>
      <c r="AA643" t="s">
        <v>5411</v>
      </c>
      <c r="AB643" t="s">
        <v>5411</v>
      </c>
      <c r="AC643" s="79" t="s">
        <v>88</v>
      </c>
      <c r="AD643" s="61"/>
      <c r="AE643" s="22"/>
      <c r="AF643">
        <v>2.4500000000000002</v>
      </c>
      <c r="AG643" t="s">
        <v>5411</v>
      </c>
      <c r="AH643" t="s">
        <v>5411</v>
      </c>
      <c r="AI643" s="46">
        <v>2.4504190410486371</v>
      </c>
      <c r="AJ643" s="46"/>
      <c r="AK643" s="22"/>
      <c r="AL643" s="52">
        <f t="shared" si="98"/>
        <v>-4.1904104863688119E-4</v>
      </c>
      <c r="AM643" s="52" t="e">
        <f t="shared" si="99"/>
        <v>#VALUE!</v>
      </c>
      <c r="AN643" s="52" t="e">
        <f t="shared" si="92"/>
        <v>#VALUE!</v>
      </c>
      <c r="AO643">
        <v>1.34</v>
      </c>
      <c r="AP643" s="46">
        <v>1.3386548464987926</v>
      </c>
      <c r="AQ643" s="52">
        <f t="shared" si="100"/>
        <v>1.3451535012074523E-3</v>
      </c>
    </row>
    <row r="644" spans="1:43" x14ac:dyDescent="0.25">
      <c r="A644" t="s">
        <v>5533</v>
      </c>
      <c r="B644" t="s">
        <v>1811</v>
      </c>
      <c r="D644">
        <v>1</v>
      </c>
      <c r="E644">
        <v>1</v>
      </c>
      <c r="F644">
        <v>1</v>
      </c>
      <c r="G644" s="13">
        <v>37151</v>
      </c>
      <c r="H644">
        <v>1.76</v>
      </c>
      <c r="I644" t="s">
        <v>5411</v>
      </c>
      <c r="J644" t="s">
        <v>5411</v>
      </c>
      <c r="K644" s="46">
        <v>1.7603664028776977</v>
      </c>
      <c r="L644" s="46"/>
      <c r="M644" s="22"/>
      <c r="N644" s="52">
        <f t="shared" si="93"/>
        <v>-3.6640287769773572E-4</v>
      </c>
      <c r="O644" s="52" t="e">
        <f t="shared" si="94"/>
        <v>#VALUE!</v>
      </c>
      <c r="P644" s="52" t="e">
        <f t="shared" si="95"/>
        <v>#VALUE!</v>
      </c>
      <c r="Q644">
        <v>6.1</v>
      </c>
      <c r="R644" t="s">
        <v>5411</v>
      </c>
      <c r="S644" t="s">
        <v>5411</v>
      </c>
      <c r="T644" s="46">
        <v>6.0993827338129503</v>
      </c>
      <c r="U644" s="46"/>
      <c r="V644" s="22"/>
      <c r="W644" s="52">
        <f t="shared" si="96"/>
        <v>6.1726618704938119E-4</v>
      </c>
      <c r="X644" s="52" t="e">
        <f t="shared" si="97"/>
        <v>#VALUE!</v>
      </c>
      <c r="Y644" s="52" t="e">
        <f t="shared" ref="Y644:Y707" si="101">S644-V644</f>
        <v>#VALUE!</v>
      </c>
      <c r="Z644" t="s">
        <v>5568</v>
      </c>
      <c r="AA644" t="s">
        <v>5411</v>
      </c>
      <c r="AB644" t="s">
        <v>5411</v>
      </c>
      <c r="AC644" s="79" t="s">
        <v>88</v>
      </c>
      <c r="AD644" s="61"/>
      <c r="AE644" s="22"/>
      <c r="AF644">
        <v>0</v>
      </c>
      <c r="AG644" t="s">
        <v>5411</v>
      </c>
      <c r="AH644" t="s">
        <v>5411</v>
      </c>
      <c r="AI644" s="65">
        <v>0</v>
      </c>
      <c r="AJ644" s="46"/>
      <c r="AK644" s="22"/>
      <c r="AL644" s="52">
        <f t="shared" si="98"/>
        <v>0</v>
      </c>
      <c r="AM644" s="52" t="e">
        <f t="shared" si="99"/>
        <v>#VALUE!</v>
      </c>
      <c r="AN644" s="52" t="e">
        <f t="shared" ref="AN644:AN707" si="102">AH644-AK644</f>
        <v>#VALUE!</v>
      </c>
      <c r="AO644">
        <v>0.73</v>
      </c>
      <c r="AP644" s="46">
        <v>0.72769863309352523</v>
      </c>
      <c r="AQ644" s="52">
        <f t="shared" si="100"/>
        <v>2.3013669064747555E-3</v>
      </c>
    </row>
    <row r="645" spans="1:43" x14ac:dyDescent="0.25">
      <c r="A645" t="s">
        <v>5533</v>
      </c>
      <c r="B645" t="s">
        <v>1812</v>
      </c>
      <c r="D645">
        <v>1</v>
      </c>
      <c r="E645">
        <v>1</v>
      </c>
      <c r="F645">
        <v>1</v>
      </c>
      <c r="G645" s="13">
        <v>37151</v>
      </c>
      <c r="H645">
        <v>2.44</v>
      </c>
      <c r="I645" t="s">
        <v>5411</v>
      </c>
      <c r="J645" t="s">
        <v>5411</v>
      </c>
      <c r="K645" s="46">
        <v>2.435925484351714</v>
      </c>
      <c r="L645" s="46"/>
      <c r="M645" s="22"/>
      <c r="N645" s="52">
        <f t="shared" ref="N645:N708" si="103">H645-K645</f>
        <v>4.0745156482859812E-3</v>
      </c>
      <c r="O645" s="52" t="e">
        <f t="shared" ref="O645:O708" si="104">I645-L645</f>
        <v>#VALUE!</v>
      </c>
      <c r="P645" s="52" t="e">
        <f t="shared" ref="P645:P708" si="105">J645-M645</f>
        <v>#VALUE!</v>
      </c>
      <c r="Q645">
        <v>0.97</v>
      </c>
      <c r="R645" t="s">
        <v>5411</v>
      </c>
      <c r="S645" t="s">
        <v>5411</v>
      </c>
      <c r="T645" s="46">
        <v>0.97361251862891218</v>
      </c>
      <c r="U645" s="46"/>
      <c r="V645" s="22"/>
      <c r="W645" s="52">
        <f t="shared" ref="W645:W708" si="106">Q645-T645</f>
        <v>-3.6125186289122091E-3</v>
      </c>
      <c r="X645" s="52" t="e">
        <f t="shared" ref="X645:X708" si="107">R645-U645</f>
        <v>#VALUE!</v>
      </c>
      <c r="Y645" s="52" t="e">
        <f t="shared" si="101"/>
        <v>#VALUE!</v>
      </c>
      <c r="Z645" t="s">
        <v>5568</v>
      </c>
      <c r="AA645" t="s">
        <v>5411</v>
      </c>
      <c r="AB645" t="s">
        <v>5411</v>
      </c>
      <c r="AC645" s="79" t="s">
        <v>88</v>
      </c>
      <c r="AD645" s="61"/>
      <c r="AE645" s="22"/>
      <c r="AF645">
        <v>8.8699999999999992</v>
      </c>
      <c r="AG645" t="s">
        <v>5411</v>
      </c>
      <c r="AH645" t="s">
        <v>5411</v>
      </c>
      <c r="AI645" s="46">
        <v>8.868587183308497</v>
      </c>
      <c r="AJ645" s="46"/>
      <c r="AK645" s="22"/>
      <c r="AL645" s="52">
        <f t="shared" ref="AL645:AL708" si="108">AF645-AI645</f>
        <v>1.4128166915021723E-3</v>
      </c>
      <c r="AM645" s="52" t="e">
        <f t="shared" ref="AM645:AM708" si="109">AG645-AJ645</f>
        <v>#VALUE!</v>
      </c>
      <c r="AN645" s="52" t="e">
        <f t="shared" si="102"/>
        <v>#VALUE!</v>
      </c>
      <c r="AO645">
        <v>1.34</v>
      </c>
      <c r="AP645" s="46">
        <v>1.3372965722801788</v>
      </c>
      <c r="AQ645" s="52">
        <f t="shared" ref="AQ645:AQ708" si="110">AO645-AP645</f>
        <v>2.7034277198212386E-3</v>
      </c>
    </row>
    <row r="646" spans="1:43" x14ac:dyDescent="0.25">
      <c r="A646" t="s">
        <v>5533</v>
      </c>
      <c r="B646" t="s">
        <v>1813</v>
      </c>
      <c r="D646">
        <v>1</v>
      </c>
      <c r="E646">
        <v>1</v>
      </c>
      <c r="F646">
        <v>1</v>
      </c>
      <c r="G646" s="13">
        <v>37151</v>
      </c>
      <c r="H646">
        <v>0.46</v>
      </c>
      <c r="I646" t="s">
        <v>5411</v>
      </c>
      <c r="J646" t="s">
        <v>5411</v>
      </c>
      <c r="K646" s="46">
        <v>0.46399952499703118</v>
      </c>
      <c r="L646" s="46"/>
      <c r="M646" s="22"/>
      <c r="N646" s="52">
        <f t="shared" si="103"/>
        <v>-3.9995249970311564E-3</v>
      </c>
      <c r="O646" s="52" t="e">
        <f t="shared" si="104"/>
        <v>#VALUE!</v>
      </c>
      <c r="P646" s="52" t="e">
        <f t="shared" si="105"/>
        <v>#VALUE!</v>
      </c>
      <c r="Q646">
        <v>0</v>
      </c>
      <c r="R646" t="s">
        <v>5411</v>
      </c>
      <c r="S646" t="s">
        <v>5411</v>
      </c>
      <c r="T646" s="65">
        <v>0</v>
      </c>
      <c r="U646" s="46"/>
      <c r="V646" s="22"/>
      <c r="W646" s="52">
        <f t="shared" si="106"/>
        <v>0</v>
      </c>
      <c r="X646" s="52" t="e">
        <f t="shared" si="107"/>
        <v>#VALUE!</v>
      </c>
      <c r="Y646" s="52" t="e">
        <f t="shared" si="101"/>
        <v>#VALUE!</v>
      </c>
      <c r="Z646" t="s">
        <v>5568</v>
      </c>
      <c r="AA646" t="s">
        <v>5411</v>
      </c>
      <c r="AB646" t="s">
        <v>5411</v>
      </c>
      <c r="AC646" s="79" t="s">
        <v>88</v>
      </c>
      <c r="AD646" s="61"/>
      <c r="AE646" s="22"/>
      <c r="AF646">
        <v>0</v>
      </c>
      <c r="AG646" t="s">
        <v>5411</v>
      </c>
      <c r="AH646" t="s">
        <v>5411</v>
      </c>
      <c r="AI646" s="65">
        <v>0</v>
      </c>
      <c r="AJ646" s="46"/>
      <c r="AK646" s="22"/>
      <c r="AL646" s="52">
        <f t="shared" si="108"/>
        <v>0</v>
      </c>
      <c r="AM646" s="52" t="e">
        <f t="shared" si="109"/>
        <v>#VALUE!</v>
      </c>
      <c r="AN646" s="52" t="e">
        <f t="shared" si="102"/>
        <v>#VALUE!</v>
      </c>
      <c r="AO646">
        <v>0.06</v>
      </c>
      <c r="AP646" s="46">
        <v>6.1670822942643387E-2</v>
      </c>
      <c r="AQ646" s="52">
        <f t="shared" si="110"/>
        <v>-1.6708229426433893E-3</v>
      </c>
    </row>
    <row r="647" spans="1:43" x14ac:dyDescent="0.25">
      <c r="A647" t="s">
        <v>5533</v>
      </c>
      <c r="B647" t="s">
        <v>1814</v>
      </c>
      <c r="D647">
        <v>1</v>
      </c>
      <c r="E647">
        <v>1</v>
      </c>
      <c r="F647">
        <v>1</v>
      </c>
      <c r="G647" s="13">
        <v>37151</v>
      </c>
      <c r="H647">
        <v>0.04</v>
      </c>
      <c r="I647" t="s">
        <v>5411</v>
      </c>
      <c r="J647" t="s">
        <v>5411</v>
      </c>
      <c r="K647" s="46">
        <v>4.2080968517991563E-2</v>
      </c>
      <c r="L647" s="46"/>
      <c r="M647" s="22"/>
      <c r="N647" s="52">
        <f t="shared" si="103"/>
        <v>-2.0809685179915619E-3</v>
      </c>
      <c r="O647" s="52" t="e">
        <f t="shared" si="104"/>
        <v>#VALUE!</v>
      </c>
      <c r="P647" s="52" t="e">
        <f t="shared" si="105"/>
        <v>#VALUE!</v>
      </c>
      <c r="Q647">
        <v>0</v>
      </c>
      <c r="R647" t="s">
        <v>5411</v>
      </c>
      <c r="S647" t="s">
        <v>5411</v>
      </c>
      <c r="T647" s="65">
        <v>0</v>
      </c>
      <c r="U647" s="46"/>
      <c r="V647" s="22"/>
      <c r="W647" s="52">
        <f t="shared" si="106"/>
        <v>0</v>
      </c>
      <c r="X647" s="52" t="e">
        <f t="shared" si="107"/>
        <v>#VALUE!</v>
      </c>
      <c r="Y647" s="52" t="e">
        <f t="shared" si="101"/>
        <v>#VALUE!</v>
      </c>
      <c r="Z647" t="s">
        <v>5568</v>
      </c>
      <c r="AA647" t="s">
        <v>5411</v>
      </c>
      <c r="AB647" t="s">
        <v>5411</v>
      </c>
      <c r="AC647" s="79" t="s">
        <v>88</v>
      </c>
      <c r="AD647" s="61"/>
      <c r="AE647" s="22"/>
      <c r="AF647">
        <v>0</v>
      </c>
      <c r="AG647" t="s">
        <v>5411</v>
      </c>
      <c r="AH647" t="s">
        <v>5411</v>
      </c>
      <c r="AI647" s="65">
        <v>0</v>
      </c>
      <c r="AJ647" s="46"/>
      <c r="AK647" s="22"/>
      <c r="AL647" s="52">
        <f t="shared" si="108"/>
        <v>0</v>
      </c>
      <c r="AM647" s="52" t="e">
        <f t="shared" si="109"/>
        <v>#VALUE!</v>
      </c>
      <c r="AN647" s="52" t="e">
        <f t="shared" si="102"/>
        <v>#VALUE!</v>
      </c>
      <c r="AO647">
        <v>0.08</v>
      </c>
      <c r="AP647" s="46">
        <v>7.6510851850893763E-2</v>
      </c>
      <c r="AQ647" s="52">
        <f t="shared" si="110"/>
        <v>3.4891481491062387E-3</v>
      </c>
    </row>
    <row r="648" spans="1:43" x14ac:dyDescent="0.25">
      <c r="A648" t="s">
        <v>5533</v>
      </c>
      <c r="B648" t="s">
        <v>1815</v>
      </c>
      <c r="D648">
        <v>1</v>
      </c>
      <c r="E648">
        <v>1</v>
      </c>
      <c r="F648">
        <v>1</v>
      </c>
      <c r="G648" s="13">
        <v>37151</v>
      </c>
      <c r="H648">
        <v>0.57999999999999996</v>
      </c>
      <c r="I648" t="s">
        <v>5411</v>
      </c>
      <c r="J648" t="s">
        <v>5411</v>
      </c>
      <c r="K648" s="65">
        <v>0.58199999999999996</v>
      </c>
      <c r="L648" s="46"/>
      <c r="M648" s="22"/>
      <c r="N648" s="52">
        <f t="shared" si="103"/>
        <v>-2.0000000000000018E-3</v>
      </c>
      <c r="O648" s="52" t="e">
        <f t="shared" si="104"/>
        <v>#VALUE!</v>
      </c>
      <c r="P648" s="52" t="e">
        <f t="shared" si="105"/>
        <v>#VALUE!</v>
      </c>
      <c r="Q648">
        <v>0.36</v>
      </c>
      <c r="R648" t="s">
        <v>5411</v>
      </c>
      <c r="S648" t="s">
        <v>5411</v>
      </c>
      <c r="T648" s="65">
        <v>0.35499999999999998</v>
      </c>
      <c r="U648" s="46"/>
      <c r="V648" s="22"/>
      <c r="W648" s="52">
        <f t="shared" si="106"/>
        <v>5.0000000000000044E-3</v>
      </c>
      <c r="X648" s="52" t="e">
        <f t="shared" si="107"/>
        <v>#VALUE!</v>
      </c>
      <c r="Y648" s="52" t="e">
        <f t="shared" si="101"/>
        <v>#VALUE!</v>
      </c>
      <c r="Z648" t="s">
        <v>5568</v>
      </c>
      <c r="AA648" t="s">
        <v>5411</v>
      </c>
      <c r="AB648" t="s">
        <v>5411</v>
      </c>
      <c r="AC648" s="61" t="s">
        <v>88</v>
      </c>
      <c r="AD648" s="61"/>
      <c r="AE648" s="22"/>
      <c r="AF648">
        <v>0</v>
      </c>
      <c r="AG648" t="s">
        <v>5411</v>
      </c>
      <c r="AH648" t="s">
        <v>5411</v>
      </c>
      <c r="AI648" s="65">
        <v>0</v>
      </c>
      <c r="AJ648" s="46"/>
      <c r="AK648" s="22"/>
      <c r="AL648" s="52">
        <f t="shared" si="108"/>
        <v>0</v>
      </c>
      <c r="AM648" s="52" t="e">
        <f t="shared" si="109"/>
        <v>#VALUE!</v>
      </c>
      <c r="AN648" s="52" t="e">
        <f t="shared" si="102"/>
        <v>#VALUE!</v>
      </c>
      <c r="AO648">
        <v>7.0000000000000007E-2</v>
      </c>
      <c r="AP648" s="65">
        <v>7.3999999999999996E-2</v>
      </c>
      <c r="AQ648" s="52">
        <f t="shared" si="110"/>
        <v>-3.9999999999999897E-3</v>
      </c>
    </row>
    <row r="649" spans="1:43" x14ac:dyDescent="0.25">
      <c r="A649" t="s">
        <v>5533</v>
      </c>
      <c r="B649" t="s">
        <v>1816</v>
      </c>
      <c r="D649">
        <v>1</v>
      </c>
      <c r="E649">
        <v>1</v>
      </c>
      <c r="F649">
        <v>1</v>
      </c>
      <c r="G649" s="13">
        <v>37151</v>
      </c>
      <c r="H649">
        <v>0.48</v>
      </c>
      <c r="I649" t="s">
        <v>5411</v>
      </c>
      <c r="J649" t="s">
        <v>5411</v>
      </c>
      <c r="K649" s="65">
        <v>0.48399999999999999</v>
      </c>
      <c r="L649" s="46"/>
      <c r="M649" s="22"/>
      <c r="N649" s="52">
        <f t="shared" si="103"/>
        <v>-4.0000000000000036E-3</v>
      </c>
      <c r="O649" s="52" t="e">
        <f t="shared" si="104"/>
        <v>#VALUE!</v>
      </c>
      <c r="P649" s="52" t="e">
        <f t="shared" si="105"/>
        <v>#VALUE!</v>
      </c>
      <c r="Q649">
        <v>0.62</v>
      </c>
      <c r="R649" t="s">
        <v>5411</v>
      </c>
      <c r="S649" t="s">
        <v>5411</v>
      </c>
      <c r="T649" s="65">
        <v>0.61599999999999999</v>
      </c>
      <c r="U649" s="46"/>
      <c r="V649" s="22"/>
      <c r="W649" s="52">
        <f t="shared" si="106"/>
        <v>4.0000000000000036E-3</v>
      </c>
      <c r="X649" s="52" t="e">
        <f t="shared" si="107"/>
        <v>#VALUE!</v>
      </c>
      <c r="Y649" s="52" t="e">
        <f t="shared" si="101"/>
        <v>#VALUE!</v>
      </c>
      <c r="Z649" t="s">
        <v>5568</v>
      </c>
      <c r="AA649" t="s">
        <v>5411</v>
      </c>
      <c r="AB649" t="s">
        <v>5411</v>
      </c>
      <c r="AC649" s="61" t="s">
        <v>88</v>
      </c>
      <c r="AD649" s="61"/>
      <c r="AE649" s="22"/>
      <c r="AF649">
        <v>0.87</v>
      </c>
      <c r="AG649" t="s">
        <v>5411</v>
      </c>
      <c r="AH649" t="s">
        <v>5411</v>
      </c>
      <c r="AI649" s="65">
        <v>0.872</v>
      </c>
      <c r="AJ649" s="46"/>
      <c r="AK649" s="22"/>
      <c r="AL649" s="52">
        <f t="shared" si="108"/>
        <v>-2.0000000000000018E-3</v>
      </c>
      <c r="AM649" s="52" t="e">
        <f t="shared" si="109"/>
        <v>#VALUE!</v>
      </c>
      <c r="AN649" s="52" t="e">
        <f t="shared" si="102"/>
        <v>#VALUE!</v>
      </c>
      <c r="AO649">
        <v>0.23</v>
      </c>
      <c r="AP649" s="65">
        <v>0.22600000000000001</v>
      </c>
      <c r="AQ649" s="52">
        <f t="shared" si="110"/>
        <v>4.0000000000000036E-3</v>
      </c>
    </row>
    <row r="650" spans="1:43" x14ac:dyDescent="0.25">
      <c r="A650" t="s">
        <v>5533</v>
      </c>
      <c r="B650" t="s">
        <v>1817</v>
      </c>
      <c r="D650">
        <v>1</v>
      </c>
      <c r="E650">
        <v>1</v>
      </c>
      <c r="F650">
        <v>1</v>
      </c>
      <c r="G650" s="13">
        <v>37151</v>
      </c>
      <c r="H650">
        <v>3.37</v>
      </c>
      <c r="I650" t="s">
        <v>5411</v>
      </c>
      <c r="J650" t="s">
        <v>5411</v>
      </c>
      <c r="K650" s="65">
        <v>3.373525348705543</v>
      </c>
      <c r="L650" s="46"/>
      <c r="M650" s="22"/>
      <c r="N650" s="52">
        <f t="shared" si="103"/>
        <v>-3.5253487055428856E-3</v>
      </c>
      <c r="O650" s="52" t="e">
        <f t="shared" si="104"/>
        <v>#VALUE!</v>
      </c>
      <c r="P650" s="52" t="e">
        <f t="shared" si="105"/>
        <v>#VALUE!</v>
      </c>
      <c r="Q650">
        <v>0.67</v>
      </c>
      <c r="R650" t="s">
        <v>5411</v>
      </c>
      <c r="S650" t="s">
        <v>5411</v>
      </c>
      <c r="T650" s="65">
        <v>0.66464110350506966</v>
      </c>
      <c r="U650" s="46"/>
      <c r="V650" s="22"/>
      <c r="W650" s="52">
        <f t="shared" si="106"/>
        <v>5.3588964949303763E-3</v>
      </c>
      <c r="X650" s="52" t="e">
        <f t="shared" si="107"/>
        <v>#VALUE!</v>
      </c>
      <c r="Y650" s="52" t="e">
        <f t="shared" si="101"/>
        <v>#VALUE!</v>
      </c>
      <c r="Z650" t="s">
        <v>5568</v>
      </c>
      <c r="AA650" t="s">
        <v>5411</v>
      </c>
      <c r="AB650" t="s">
        <v>5411</v>
      </c>
      <c r="AC650" s="61" t="s">
        <v>88</v>
      </c>
      <c r="AD650" s="61"/>
      <c r="AE650" s="22"/>
      <c r="AF650">
        <v>1.5</v>
      </c>
      <c r="AG650" t="s">
        <v>5411</v>
      </c>
      <c r="AH650" t="s">
        <v>5411</v>
      </c>
      <c r="AI650" s="65">
        <v>1.4970149776107877</v>
      </c>
      <c r="AJ650" s="46"/>
      <c r="AK650" s="22"/>
      <c r="AL650" s="52">
        <f t="shared" si="108"/>
        <v>2.9850223892122774E-3</v>
      </c>
      <c r="AM650" s="52" t="e">
        <f t="shared" si="109"/>
        <v>#VALUE!</v>
      </c>
      <c r="AN650" s="52" t="e">
        <f t="shared" si="102"/>
        <v>#VALUE!</v>
      </c>
      <c r="AO650">
        <v>0.61</v>
      </c>
      <c r="AP650" s="65">
        <v>0.60593463379484269</v>
      </c>
      <c r="AQ650" s="52">
        <f t="shared" si="110"/>
        <v>4.0653662051572947E-3</v>
      </c>
    </row>
    <row r="651" spans="1:43" x14ac:dyDescent="0.25">
      <c r="A651" t="s">
        <v>5533</v>
      </c>
      <c r="B651" t="s">
        <v>1818</v>
      </c>
      <c r="D651">
        <v>1</v>
      </c>
      <c r="E651">
        <v>1</v>
      </c>
      <c r="F651">
        <v>1</v>
      </c>
      <c r="G651" s="13">
        <v>37151</v>
      </c>
      <c r="H651">
        <v>1.77</v>
      </c>
      <c r="I651" t="s">
        <v>5411</v>
      </c>
      <c r="J651" t="s">
        <v>5411</v>
      </c>
      <c r="K651" s="65">
        <v>1.7683721777130372</v>
      </c>
      <c r="L651" s="46"/>
      <c r="M651" s="22"/>
      <c r="N651" s="52">
        <f t="shared" si="103"/>
        <v>1.6278222869627879E-3</v>
      </c>
      <c r="O651" s="52" t="e">
        <f t="shared" si="104"/>
        <v>#VALUE!</v>
      </c>
      <c r="P651" s="52" t="e">
        <f t="shared" si="105"/>
        <v>#VALUE!</v>
      </c>
      <c r="Q651">
        <v>1.03</v>
      </c>
      <c r="R651" t="s">
        <v>5411</v>
      </c>
      <c r="S651" t="s">
        <v>5411</v>
      </c>
      <c r="T651" s="65">
        <v>1.0282756737072103</v>
      </c>
      <c r="U651" s="46"/>
      <c r="V651" s="22"/>
      <c r="W651" s="52">
        <f t="shared" si="106"/>
        <v>1.7243262927897351E-3</v>
      </c>
      <c r="X651" s="52" t="e">
        <f t="shared" si="107"/>
        <v>#VALUE!</v>
      </c>
      <c r="Y651" s="52" t="e">
        <f t="shared" si="101"/>
        <v>#VALUE!</v>
      </c>
      <c r="Z651" t="s">
        <v>5568</v>
      </c>
      <c r="AA651" t="s">
        <v>5411</v>
      </c>
      <c r="AB651" t="s">
        <v>5411</v>
      </c>
      <c r="AC651" s="61" t="s">
        <v>88</v>
      </c>
      <c r="AD651" s="61"/>
      <c r="AE651" s="22"/>
      <c r="AF651">
        <v>0</v>
      </c>
      <c r="AG651" t="s">
        <v>5411</v>
      </c>
      <c r="AH651" t="s">
        <v>5411</v>
      </c>
      <c r="AI651" s="65">
        <v>0</v>
      </c>
      <c r="AJ651" s="46"/>
      <c r="AK651" s="22"/>
      <c r="AL651" s="52">
        <f t="shared" si="108"/>
        <v>0</v>
      </c>
      <c r="AM651" s="52" t="e">
        <f t="shared" si="109"/>
        <v>#VALUE!</v>
      </c>
      <c r="AN651" s="52" t="e">
        <f t="shared" si="102"/>
        <v>#VALUE!</v>
      </c>
      <c r="AO651">
        <v>0.2</v>
      </c>
      <c r="AP651" s="65">
        <v>0.19648579752367079</v>
      </c>
      <c r="AQ651" s="52">
        <f t="shared" si="110"/>
        <v>3.5142024763292201E-3</v>
      </c>
    </row>
    <row r="652" spans="1:43" x14ac:dyDescent="0.25">
      <c r="A652" t="s">
        <v>5533</v>
      </c>
      <c r="B652" t="s">
        <v>1819</v>
      </c>
      <c r="D652">
        <v>1</v>
      </c>
      <c r="E652">
        <v>1</v>
      </c>
      <c r="F652">
        <v>1</v>
      </c>
      <c r="G652" s="13">
        <v>37151</v>
      </c>
      <c r="H652">
        <v>2.4900000000000002</v>
      </c>
      <c r="I652" t="s">
        <v>5411</v>
      </c>
      <c r="J652" t="s">
        <v>5411</v>
      </c>
      <c r="K652" s="65">
        <v>2.4906753163798956</v>
      </c>
      <c r="L652" s="46"/>
      <c r="M652" s="22"/>
      <c r="N652" s="52">
        <f t="shared" si="103"/>
        <v>-6.753163798953743E-4</v>
      </c>
      <c r="O652" s="52" t="e">
        <f t="shared" si="104"/>
        <v>#VALUE!</v>
      </c>
      <c r="P652" s="52" t="e">
        <f t="shared" si="105"/>
        <v>#VALUE!</v>
      </c>
      <c r="Q652">
        <v>0.42</v>
      </c>
      <c r="R652" t="s">
        <v>5411</v>
      </c>
      <c r="S652" t="s">
        <v>5411</v>
      </c>
      <c r="T652" s="65">
        <v>0.42337666174298377</v>
      </c>
      <c r="U652" s="46"/>
      <c r="V652" s="22"/>
      <c r="W652" s="52">
        <f t="shared" si="106"/>
        <v>-3.3766617429837886E-3</v>
      </c>
      <c r="X652" s="52" t="e">
        <f t="shared" si="107"/>
        <v>#VALUE!</v>
      </c>
      <c r="Y652" s="52" t="e">
        <f t="shared" si="101"/>
        <v>#VALUE!</v>
      </c>
      <c r="Z652" t="s">
        <v>5568</v>
      </c>
      <c r="AA652" t="s">
        <v>5411</v>
      </c>
      <c r="AB652" t="s">
        <v>5411</v>
      </c>
      <c r="AC652" s="61" t="s">
        <v>88</v>
      </c>
      <c r="AD652" s="61"/>
      <c r="AE652" s="22"/>
      <c r="AF652">
        <v>0</v>
      </c>
      <c r="AG652" t="s">
        <v>5411</v>
      </c>
      <c r="AH652" t="s">
        <v>5411</v>
      </c>
      <c r="AI652" s="65">
        <v>0</v>
      </c>
      <c r="AJ652" s="46"/>
      <c r="AK652" s="22"/>
      <c r="AL652" s="52">
        <f t="shared" si="108"/>
        <v>0</v>
      </c>
      <c r="AM652" s="52" t="e">
        <f t="shared" si="109"/>
        <v>#VALUE!</v>
      </c>
      <c r="AN652" s="52" t="e">
        <f t="shared" si="102"/>
        <v>#VALUE!</v>
      </c>
      <c r="AO652">
        <v>0.76</v>
      </c>
      <c r="AP652" s="65">
        <v>0.76284083196934016</v>
      </c>
      <c r="AQ652" s="52">
        <f t="shared" si="110"/>
        <v>-2.8408319693401518E-3</v>
      </c>
    </row>
    <row r="653" spans="1:43" x14ac:dyDescent="0.25">
      <c r="A653" t="s">
        <v>5533</v>
      </c>
      <c r="B653" t="s">
        <v>1820</v>
      </c>
      <c r="D653">
        <v>1</v>
      </c>
      <c r="E653">
        <v>1</v>
      </c>
      <c r="F653">
        <v>1</v>
      </c>
      <c r="G653" s="13">
        <v>37151</v>
      </c>
      <c r="H653">
        <v>1.86</v>
      </c>
      <c r="I653" t="s">
        <v>5411</v>
      </c>
      <c r="J653" t="s">
        <v>5411</v>
      </c>
      <c r="K653" s="65">
        <v>1.8634084931579928</v>
      </c>
      <c r="L653" s="46"/>
      <c r="M653" s="22"/>
      <c r="N653" s="52">
        <f t="shared" si="103"/>
        <v>-3.4084931579927424E-3</v>
      </c>
      <c r="O653" s="52" t="e">
        <f t="shared" si="104"/>
        <v>#VALUE!</v>
      </c>
      <c r="P653" s="52" t="e">
        <f t="shared" si="105"/>
        <v>#VALUE!</v>
      </c>
      <c r="Q653">
        <v>0.28000000000000003</v>
      </c>
      <c r="R653" t="s">
        <v>5411</v>
      </c>
      <c r="S653" t="s">
        <v>5411</v>
      </c>
      <c r="T653" s="65">
        <v>0.27990002400704206</v>
      </c>
      <c r="U653" s="46"/>
      <c r="V653" s="22"/>
      <c r="W653" s="52">
        <f t="shared" si="106"/>
        <v>9.9975992957967996E-5</v>
      </c>
      <c r="X653" s="52" t="e">
        <f t="shared" si="107"/>
        <v>#VALUE!</v>
      </c>
      <c r="Y653" s="52" t="e">
        <f t="shared" si="101"/>
        <v>#VALUE!</v>
      </c>
      <c r="Z653" t="s">
        <v>5568</v>
      </c>
      <c r="AA653" t="s">
        <v>5411</v>
      </c>
      <c r="AB653" t="s">
        <v>5411</v>
      </c>
      <c r="AC653" s="61" t="s">
        <v>88</v>
      </c>
      <c r="AD653" s="61"/>
      <c r="AE653" s="22"/>
      <c r="AF653">
        <v>2.2799999999999998</v>
      </c>
      <c r="AG653" t="s">
        <v>5411</v>
      </c>
      <c r="AH653" t="s">
        <v>5411</v>
      </c>
      <c r="AI653" s="65">
        <v>2.2832585291685561</v>
      </c>
      <c r="AJ653" s="46"/>
      <c r="AK653" s="22"/>
      <c r="AL653" s="52">
        <f t="shared" si="108"/>
        <v>-3.25852916855629E-3</v>
      </c>
      <c r="AM653" s="52" t="e">
        <f t="shared" si="109"/>
        <v>#VALUE!</v>
      </c>
      <c r="AN653" s="52" t="e">
        <f t="shared" si="102"/>
        <v>#VALUE!</v>
      </c>
      <c r="AO653">
        <v>0.14000000000000001</v>
      </c>
      <c r="AP653" s="65">
        <v>0.13476667822561283</v>
      </c>
      <c r="AQ653" s="52">
        <f t="shared" si="110"/>
        <v>5.2333217743871785E-3</v>
      </c>
    </row>
    <row r="654" spans="1:43" x14ac:dyDescent="0.25">
      <c r="A654" t="s">
        <v>5533</v>
      </c>
      <c r="B654" t="s">
        <v>1821</v>
      </c>
      <c r="D654">
        <v>1</v>
      </c>
      <c r="E654">
        <v>1</v>
      </c>
      <c r="F654">
        <v>1</v>
      </c>
      <c r="G654" s="13">
        <v>37151</v>
      </c>
      <c r="H654">
        <v>0.4</v>
      </c>
      <c r="I654" t="s">
        <v>5411</v>
      </c>
      <c r="J654" t="s">
        <v>5411</v>
      </c>
      <c r="K654" s="65">
        <v>0.40200000000000002</v>
      </c>
      <c r="L654" s="46"/>
      <c r="M654" s="22"/>
      <c r="N654" s="52">
        <f t="shared" si="103"/>
        <v>-2.0000000000000018E-3</v>
      </c>
      <c r="O654" s="52" t="e">
        <f t="shared" si="104"/>
        <v>#VALUE!</v>
      </c>
      <c r="P654" s="52" t="e">
        <f t="shared" si="105"/>
        <v>#VALUE!</v>
      </c>
      <c r="Q654">
        <v>0.73</v>
      </c>
      <c r="R654" t="s">
        <v>5411</v>
      </c>
      <c r="S654" t="s">
        <v>5411</v>
      </c>
      <c r="T654" s="65">
        <v>0.72699999999999998</v>
      </c>
      <c r="U654" s="46"/>
      <c r="V654" s="22"/>
      <c r="W654" s="52">
        <f t="shared" si="106"/>
        <v>3.0000000000000027E-3</v>
      </c>
      <c r="X654" s="52" t="e">
        <f t="shared" si="107"/>
        <v>#VALUE!</v>
      </c>
      <c r="Y654" s="52" t="e">
        <f t="shared" si="101"/>
        <v>#VALUE!</v>
      </c>
      <c r="Z654" t="s">
        <v>5568</v>
      </c>
      <c r="AA654" t="s">
        <v>5411</v>
      </c>
      <c r="AB654" t="s">
        <v>5411</v>
      </c>
      <c r="AC654" s="61" t="s">
        <v>88</v>
      </c>
      <c r="AD654" s="61"/>
      <c r="AE654" s="22"/>
      <c r="AF654">
        <v>2.74</v>
      </c>
      <c r="AG654" t="s">
        <v>5411</v>
      </c>
      <c r="AH654" t="s">
        <v>5411</v>
      </c>
      <c r="AI654" s="65">
        <v>2.7370000000000001</v>
      </c>
      <c r="AJ654" s="46"/>
      <c r="AK654" s="22"/>
      <c r="AL654" s="52">
        <f t="shared" si="108"/>
        <v>3.0000000000001137E-3</v>
      </c>
      <c r="AM654" s="52" t="e">
        <f t="shared" si="109"/>
        <v>#VALUE!</v>
      </c>
      <c r="AN654" s="52" t="e">
        <f t="shared" si="102"/>
        <v>#VALUE!</v>
      </c>
      <c r="AO654">
        <v>0.03</v>
      </c>
      <c r="AP654" s="65">
        <v>3.3000000000000002E-2</v>
      </c>
      <c r="AQ654" s="52">
        <f t="shared" si="110"/>
        <v>-3.0000000000000027E-3</v>
      </c>
    </row>
    <row r="655" spans="1:43" x14ac:dyDescent="0.25">
      <c r="A655" t="s">
        <v>5533</v>
      </c>
      <c r="B655" t="s">
        <v>1822</v>
      </c>
      <c r="D655">
        <v>1</v>
      </c>
      <c r="E655">
        <v>1</v>
      </c>
      <c r="F655">
        <v>1</v>
      </c>
      <c r="G655" s="13">
        <v>37151</v>
      </c>
      <c r="H655">
        <v>0.21</v>
      </c>
      <c r="I655" t="s">
        <v>5411</v>
      </c>
      <c r="J655" t="s">
        <v>5411</v>
      </c>
      <c r="K655" s="65">
        <v>0.21076687477047373</v>
      </c>
      <c r="L655" s="46"/>
      <c r="M655" s="22"/>
      <c r="N655" s="52">
        <f t="shared" si="103"/>
        <v>-7.6687477047374109E-4</v>
      </c>
      <c r="O655" s="52" t="e">
        <f t="shared" si="104"/>
        <v>#VALUE!</v>
      </c>
      <c r="P655" s="52" t="e">
        <f t="shared" si="105"/>
        <v>#VALUE!</v>
      </c>
      <c r="Q655">
        <v>0.09</v>
      </c>
      <c r="R655" t="s">
        <v>5411</v>
      </c>
      <c r="S655" t="s">
        <v>5411</v>
      </c>
      <c r="T655" s="65">
        <v>9.3359823723834015E-2</v>
      </c>
      <c r="U655" s="46"/>
      <c r="V655" s="22"/>
      <c r="W655" s="52">
        <f t="shared" si="106"/>
        <v>-3.3598237238340184E-3</v>
      </c>
      <c r="X655" s="52" t="e">
        <f t="shared" si="107"/>
        <v>#VALUE!</v>
      </c>
      <c r="Y655" s="52" t="e">
        <f t="shared" si="101"/>
        <v>#VALUE!</v>
      </c>
      <c r="Z655" t="s">
        <v>5568</v>
      </c>
      <c r="AA655" t="s">
        <v>5411</v>
      </c>
      <c r="AB655" t="s">
        <v>5411</v>
      </c>
      <c r="AC655" s="61" t="s">
        <v>88</v>
      </c>
      <c r="AD655" s="61"/>
      <c r="AE655" s="22"/>
      <c r="AF655">
        <v>0</v>
      </c>
      <c r="AG655" t="s">
        <v>5411</v>
      </c>
      <c r="AH655" t="s">
        <v>5411</v>
      </c>
      <c r="AI655" s="65">
        <v>0</v>
      </c>
      <c r="AJ655" s="46"/>
      <c r="AK655" s="22"/>
      <c r="AL655" s="52">
        <f t="shared" si="108"/>
        <v>0</v>
      </c>
      <c r="AM655" s="52" t="e">
        <f t="shared" si="109"/>
        <v>#VALUE!</v>
      </c>
      <c r="AN655" s="52" t="e">
        <f t="shared" si="102"/>
        <v>#VALUE!</v>
      </c>
      <c r="AO655">
        <v>7.0000000000000007E-2</v>
      </c>
      <c r="AP655" s="65">
        <v>7.2141681968417179E-2</v>
      </c>
      <c r="AQ655" s="52">
        <f t="shared" si="110"/>
        <v>-2.1416819684171723E-3</v>
      </c>
    </row>
    <row r="656" spans="1:43" x14ac:dyDescent="0.25">
      <c r="A656" t="s">
        <v>5533</v>
      </c>
      <c r="B656" t="s">
        <v>1823</v>
      </c>
      <c r="D656">
        <v>1</v>
      </c>
      <c r="E656">
        <v>1</v>
      </c>
      <c r="F656">
        <v>1</v>
      </c>
      <c r="G656" s="13">
        <v>37151</v>
      </c>
      <c r="H656">
        <v>0.51</v>
      </c>
      <c r="I656" t="s">
        <v>5411</v>
      </c>
      <c r="J656" t="s">
        <v>5411</v>
      </c>
      <c r="K656" s="65">
        <v>0.51100000000000001</v>
      </c>
      <c r="L656" s="46"/>
      <c r="M656" s="22"/>
      <c r="N656" s="52">
        <f t="shared" si="103"/>
        <v>-1.0000000000000009E-3</v>
      </c>
      <c r="O656" s="52" t="e">
        <f t="shared" si="104"/>
        <v>#VALUE!</v>
      </c>
      <c r="P656" s="52" t="e">
        <f t="shared" si="105"/>
        <v>#VALUE!</v>
      </c>
      <c r="Q656">
        <v>0.11</v>
      </c>
      <c r="R656" t="s">
        <v>5411</v>
      </c>
      <c r="S656" t="s">
        <v>5411</v>
      </c>
      <c r="T656" s="65">
        <v>0.106</v>
      </c>
      <c r="U656" s="46"/>
      <c r="V656" s="22"/>
      <c r="W656" s="52">
        <f t="shared" si="106"/>
        <v>4.0000000000000036E-3</v>
      </c>
      <c r="X656" s="52" t="e">
        <f t="shared" si="107"/>
        <v>#VALUE!</v>
      </c>
      <c r="Y656" s="52" t="e">
        <f t="shared" si="101"/>
        <v>#VALUE!</v>
      </c>
      <c r="Z656" t="s">
        <v>5568</v>
      </c>
      <c r="AA656" t="s">
        <v>5411</v>
      </c>
      <c r="AB656" t="s">
        <v>5411</v>
      </c>
      <c r="AC656" s="61" t="s">
        <v>88</v>
      </c>
      <c r="AD656" s="61"/>
      <c r="AE656" s="22"/>
      <c r="AF656">
        <v>0</v>
      </c>
      <c r="AG656" t="s">
        <v>5411</v>
      </c>
      <c r="AH656" t="s">
        <v>5411</v>
      </c>
      <c r="AI656" s="65">
        <v>0</v>
      </c>
      <c r="AJ656" s="46"/>
      <c r="AK656" s="22"/>
      <c r="AL656" s="52">
        <f t="shared" si="108"/>
        <v>0</v>
      </c>
      <c r="AM656" s="52" t="e">
        <f t="shared" si="109"/>
        <v>#VALUE!</v>
      </c>
      <c r="AN656" s="52" t="e">
        <f t="shared" si="102"/>
        <v>#VALUE!</v>
      </c>
      <c r="AO656">
        <v>0.04</v>
      </c>
      <c r="AP656" s="65">
        <v>4.2999999999999997E-2</v>
      </c>
      <c r="AQ656" s="52">
        <f t="shared" si="110"/>
        <v>-2.9999999999999957E-3</v>
      </c>
    </row>
    <row r="657" spans="1:43" x14ac:dyDescent="0.25">
      <c r="A657" t="s">
        <v>5533</v>
      </c>
      <c r="B657" t="s">
        <v>1824</v>
      </c>
      <c r="D657">
        <v>1</v>
      </c>
      <c r="E657">
        <v>1</v>
      </c>
      <c r="F657">
        <v>1</v>
      </c>
      <c r="G657" s="13">
        <v>37151</v>
      </c>
      <c r="H657">
        <v>1.27</v>
      </c>
      <c r="I657" t="s">
        <v>5411</v>
      </c>
      <c r="J657" t="s">
        <v>5411</v>
      </c>
      <c r="K657" s="65">
        <v>1.2711425018839486</v>
      </c>
      <c r="L657" s="46"/>
      <c r="M657" s="22"/>
      <c r="N657" s="52">
        <f t="shared" si="103"/>
        <v>-1.142501883948599E-3</v>
      </c>
      <c r="O657" s="52" t="e">
        <f t="shared" si="104"/>
        <v>#VALUE!</v>
      </c>
      <c r="P657" s="52" t="e">
        <f t="shared" si="105"/>
        <v>#VALUE!</v>
      </c>
      <c r="Q657">
        <v>0.44</v>
      </c>
      <c r="R657" t="s">
        <v>5411</v>
      </c>
      <c r="S657" t="s">
        <v>5411</v>
      </c>
      <c r="T657" s="65">
        <v>0.4419384325546345</v>
      </c>
      <c r="U657" s="46"/>
      <c r="V657" s="22"/>
      <c r="W657" s="52">
        <f t="shared" si="106"/>
        <v>-1.9384325546344949E-3</v>
      </c>
      <c r="X657" s="52" t="e">
        <f t="shared" si="107"/>
        <v>#VALUE!</v>
      </c>
      <c r="Y657" s="52" t="e">
        <f t="shared" si="101"/>
        <v>#VALUE!</v>
      </c>
      <c r="Z657" t="s">
        <v>5568</v>
      </c>
      <c r="AA657" t="s">
        <v>5411</v>
      </c>
      <c r="AB657" t="s">
        <v>5411</v>
      </c>
      <c r="AC657" s="61" t="s">
        <v>88</v>
      </c>
      <c r="AD657" s="61"/>
      <c r="AE657" s="22"/>
      <c r="AF657">
        <v>0</v>
      </c>
      <c r="AG657" t="s">
        <v>5411</v>
      </c>
      <c r="AH657" t="s">
        <v>5411</v>
      </c>
      <c r="AI657" s="65">
        <v>0</v>
      </c>
      <c r="AJ657" s="46"/>
      <c r="AK657" s="22"/>
      <c r="AL657" s="52">
        <f t="shared" si="108"/>
        <v>0</v>
      </c>
      <c r="AM657" s="52" t="e">
        <f t="shared" si="109"/>
        <v>#VALUE!</v>
      </c>
      <c r="AN657" s="52" t="e">
        <f t="shared" si="102"/>
        <v>#VALUE!</v>
      </c>
      <c r="AO657">
        <v>0.13</v>
      </c>
      <c r="AP657" s="65">
        <v>0.12756985681989449</v>
      </c>
      <c r="AQ657" s="52">
        <f t="shared" si="110"/>
        <v>2.4301431801055096E-3</v>
      </c>
    </row>
    <row r="658" spans="1:43" x14ac:dyDescent="0.25">
      <c r="A658" t="s">
        <v>5533</v>
      </c>
      <c r="B658" t="s">
        <v>1825</v>
      </c>
      <c r="D658">
        <v>1</v>
      </c>
      <c r="E658">
        <v>1</v>
      </c>
      <c r="F658">
        <v>1</v>
      </c>
      <c r="G658" s="13">
        <v>37151</v>
      </c>
      <c r="H658">
        <v>2.2400000000000002</v>
      </c>
      <c r="I658" t="s">
        <v>5411</v>
      </c>
      <c r="J658" t="s">
        <v>5411</v>
      </c>
      <c r="K658" s="65">
        <v>2.2415404199676954</v>
      </c>
      <c r="L658" s="46"/>
      <c r="M658" s="22"/>
      <c r="N658" s="52">
        <f t="shared" si="103"/>
        <v>-1.5404199676951613E-3</v>
      </c>
      <c r="O658" s="52" t="e">
        <f t="shared" si="104"/>
        <v>#VALUE!</v>
      </c>
      <c r="P658" s="52" t="e">
        <f t="shared" si="105"/>
        <v>#VALUE!</v>
      </c>
      <c r="Q658">
        <v>2.68</v>
      </c>
      <c r="R658" t="s">
        <v>5411</v>
      </c>
      <c r="S658" t="s">
        <v>5411</v>
      </c>
      <c r="T658" s="65">
        <v>2.6833413583570498</v>
      </c>
      <c r="U658" s="46"/>
      <c r="V658" s="22"/>
      <c r="W658" s="52">
        <f t="shared" si="106"/>
        <v>-3.3413583570496286E-3</v>
      </c>
      <c r="X658" s="52" t="e">
        <f t="shared" si="107"/>
        <v>#VALUE!</v>
      </c>
      <c r="Y658" s="52" t="e">
        <f t="shared" si="101"/>
        <v>#VALUE!</v>
      </c>
      <c r="Z658" t="s">
        <v>5568</v>
      </c>
      <c r="AA658" t="s">
        <v>5411</v>
      </c>
      <c r="AB658" t="s">
        <v>5411</v>
      </c>
      <c r="AC658" s="61" t="s">
        <v>88</v>
      </c>
      <c r="AD658" s="61"/>
      <c r="AE658" s="22"/>
      <c r="AF658">
        <v>0</v>
      </c>
      <c r="AG658" t="s">
        <v>5411</v>
      </c>
      <c r="AH658" t="s">
        <v>5411</v>
      </c>
      <c r="AI658" s="65">
        <v>0</v>
      </c>
      <c r="AJ658" s="46"/>
      <c r="AK658" s="22"/>
      <c r="AL658" s="52">
        <f t="shared" si="108"/>
        <v>0</v>
      </c>
      <c r="AM658" s="52" t="e">
        <f t="shared" si="109"/>
        <v>#VALUE!</v>
      </c>
      <c r="AN658" s="52" t="e">
        <f t="shared" si="102"/>
        <v>#VALUE!</v>
      </c>
      <c r="AO658">
        <v>0.28999999999999998</v>
      </c>
      <c r="AP658" s="65">
        <v>0.28597192523652032</v>
      </c>
      <c r="AQ658" s="52">
        <f t="shared" si="110"/>
        <v>4.028074763479661E-3</v>
      </c>
    </row>
    <row r="659" spans="1:43" x14ac:dyDescent="0.25">
      <c r="A659" t="s">
        <v>5533</v>
      </c>
      <c r="B659" t="s">
        <v>1826</v>
      </c>
      <c r="D659">
        <v>1</v>
      </c>
      <c r="E659">
        <v>1</v>
      </c>
      <c r="F659">
        <v>1</v>
      </c>
      <c r="G659" s="13">
        <v>37151</v>
      </c>
      <c r="H659">
        <v>2.37</v>
      </c>
      <c r="I659" t="s">
        <v>5411</v>
      </c>
      <c r="J659" t="s">
        <v>5411</v>
      </c>
      <c r="K659" s="65">
        <v>2.3718448093220341</v>
      </c>
      <c r="L659" s="46"/>
      <c r="M659" s="22"/>
      <c r="N659" s="52">
        <f t="shared" si="103"/>
        <v>-1.8448093220340134E-3</v>
      </c>
      <c r="O659" s="52" t="e">
        <f t="shared" si="104"/>
        <v>#VALUE!</v>
      </c>
      <c r="P659" s="52" t="e">
        <f t="shared" si="105"/>
        <v>#VALUE!</v>
      </c>
      <c r="Q659">
        <v>2.94</v>
      </c>
      <c r="R659" t="s">
        <v>5411</v>
      </c>
      <c r="S659" t="s">
        <v>5411</v>
      </c>
      <c r="T659" s="65">
        <v>2.9416175847457628</v>
      </c>
      <c r="U659" s="46"/>
      <c r="V659" s="22"/>
      <c r="W659" s="52">
        <f t="shared" si="106"/>
        <v>-1.6175847457629011E-3</v>
      </c>
      <c r="X659" s="52" t="e">
        <f t="shared" si="107"/>
        <v>#VALUE!</v>
      </c>
      <c r="Y659" s="52" t="e">
        <f t="shared" si="101"/>
        <v>#VALUE!</v>
      </c>
      <c r="Z659" t="s">
        <v>5568</v>
      </c>
      <c r="AA659" t="s">
        <v>5411</v>
      </c>
      <c r="AB659" t="s">
        <v>5411</v>
      </c>
      <c r="AC659" s="61" t="s">
        <v>88</v>
      </c>
      <c r="AD659" s="61"/>
      <c r="AE659" s="22"/>
      <c r="AF659">
        <v>4.45</v>
      </c>
      <c r="AG659" t="s">
        <v>5411</v>
      </c>
      <c r="AH659" t="s">
        <v>5411</v>
      </c>
      <c r="AI659" s="65">
        <v>4.4455527012711871</v>
      </c>
      <c r="AJ659" s="46"/>
      <c r="AK659" s="22"/>
      <c r="AL659" s="52">
        <f t="shared" si="108"/>
        <v>4.4472987288131094E-3</v>
      </c>
      <c r="AM659" s="52" t="e">
        <f t="shared" si="109"/>
        <v>#VALUE!</v>
      </c>
      <c r="AN659" s="52" t="e">
        <f t="shared" si="102"/>
        <v>#VALUE!</v>
      </c>
      <c r="AO659">
        <v>0.19</v>
      </c>
      <c r="AP659" s="65">
        <v>0.19213268008474579</v>
      </c>
      <c r="AQ659" s="52">
        <f t="shared" si="110"/>
        <v>-2.1326800847457916E-3</v>
      </c>
    </row>
    <row r="660" spans="1:43" x14ac:dyDescent="0.25">
      <c r="A660" t="s">
        <v>5533</v>
      </c>
      <c r="B660" t="s">
        <v>1827</v>
      </c>
      <c r="D660">
        <v>1</v>
      </c>
      <c r="E660">
        <v>1</v>
      </c>
      <c r="F660">
        <v>1</v>
      </c>
      <c r="G660" s="13">
        <v>37151</v>
      </c>
      <c r="H660">
        <v>0.05</v>
      </c>
      <c r="I660" t="s">
        <v>5411</v>
      </c>
      <c r="J660" t="s">
        <v>5411</v>
      </c>
      <c r="K660" s="65">
        <v>5.1584288400809003E-2</v>
      </c>
      <c r="L660" s="46"/>
      <c r="M660" s="22"/>
      <c r="N660" s="52">
        <f t="shared" si="103"/>
        <v>-1.5842884008090002E-3</v>
      </c>
      <c r="O660" s="52" t="e">
        <f t="shared" si="104"/>
        <v>#VALUE!</v>
      </c>
      <c r="P660" s="52" t="e">
        <f t="shared" si="105"/>
        <v>#VALUE!</v>
      </c>
      <c r="Q660">
        <v>0</v>
      </c>
      <c r="R660" t="s">
        <v>5411</v>
      </c>
      <c r="S660" t="s">
        <v>5411</v>
      </c>
      <c r="T660" s="65">
        <v>0</v>
      </c>
      <c r="U660" s="46"/>
      <c r="V660" s="22"/>
      <c r="W660" s="52">
        <f t="shared" si="106"/>
        <v>0</v>
      </c>
      <c r="X660" s="52" t="e">
        <f t="shared" si="107"/>
        <v>#VALUE!</v>
      </c>
      <c r="Y660" s="52" t="e">
        <f t="shared" si="101"/>
        <v>#VALUE!</v>
      </c>
      <c r="Z660" t="s">
        <v>5568</v>
      </c>
      <c r="AA660" t="s">
        <v>5411</v>
      </c>
      <c r="AB660" t="s">
        <v>5411</v>
      </c>
      <c r="AC660" s="61" t="s">
        <v>88</v>
      </c>
      <c r="AD660" s="61"/>
      <c r="AE660" s="22"/>
      <c r="AF660">
        <v>0</v>
      </c>
      <c r="AG660" t="s">
        <v>5411</v>
      </c>
      <c r="AH660" t="s">
        <v>5411</v>
      </c>
      <c r="AI660" s="65">
        <v>0</v>
      </c>
      <c r="AJ660" s="46"/>
      <c r="AK660" s="22"/>
      <c r="AL660" s="52">
        <f t="shared" si="108"/>
        <v>0</v>
      </c>
      <c r="AM660" s="52" t="e">
        <f t="shared" si="109"/>
        <v>#VALUE!</v>
      </c>
      <c r="AN660" s="52" t="e">
        <f t="shared" si="102"/>
        <v>#VALUE!</v>
      </c>
      <c r="AO660">
        <v>0</v>
      </c>
      <c r="AP660" s="65">
        <v>0</v>
      </c>
      <c r="AQ660" s="52">
        <f t="shared" si="110"/>
        <v>0</v>
      </c>
    </row>
    <row r="661" spans="1:43" x14ac:dyDescent="0.25">
      <c r="A661" t="s">
        <v>5533</v>
      </c>
      <c r="B661" t="s">
        <v>1828</v>
      </c>
      <c r="D661">
        <v>1</v>
      </c>
      <c r="E661">
        <v>1</v>
      </c>
      <c r="F661">
        <v>1</v>
      </c>
      <c r="G661" s="13">
        <v>37151</v>
      </c>
      <c r="H661">
        <v>0.14000000000000001</v>
      </c>
      <c r="I661" t="s">
        <v>5411</v>
      </c>
      <c r="J661" t="s">
        <v>5411</v>
      </c>
      <c r="K661" s="65">
        <v>0.13900000000000001</v>
      </c>
      <c r="L661" s="46"/>
      <c r="M661" s="22"/>
      <c r="N661" s="52">
        <f t="shared" si="103"/>
        <v>1.0000000000000009E-3</v>
      </c>
      <c r="O661" s="52" t="e">
        <f t="shared" si="104"/>
        <v>#VALUE!</v>
      </c>
      <c r="P661" s="52" t="e">
        <f t="shared" si="105"/>
        <v>#VALUE!</v>
      </c>
      <c r="Q661">
        <v>0.2</v>
      </c>
      <c r="R661" t="s">
        <v>5411</v>
      </c>
      <c r="S661" t="s">
        <v>5411</v>
      </c>
      <c r="T661" s="65">
        <v>0.20300000000000001</v>
      </c>
      <c r="U661" s="46"/>
      <c r="V661" s="22"/>
      <c r="W661" s="52">
        <f t="shared" si="106"/>
        <v>-3.0000000000000027E-3</v>
      </c>
      <c r="X661" s="52" t="e">
        <f t="shared" si="107"/>
        <v>#VALUE!</v>
      </c>
      <c r="Y661" s="52" t="e">
        <f t="shared" si="101"/>
        <v>#VALUE!</v>
      </c>
      <c r="Z661" t="s">
        <v>5568</v>
      </c>
      <c r="AA661" t="s">
        <v>5411</v>
      </c>
      <c r="AB661" t="s">
        <v>5411</v>
      </c>
      <c r="AC661" s="61" t="s">
        <v>88</v>
      </c>
      <c r="AD661" s="61"/>
      <c r="AE661" s="22"/>
      <c r="AF661">
        <v>0</v>
      </c>
      <c r="AG661" t="s">
        <v>5411</v>
      </c>
      <c r="AH661" t="s">
        <v>5411</v>
      </c>
      <c r="AI661" s="65">
        <v>0</v>
      </c>
      <c r="AJ661" s="46"/>
      <c r="AK661" s="22"/>
      <c r="AL661" s="52">
        <f t="shared" si="108"/>
        <v>0</v>
      </c>
      <c r="AM661" s="52" t="e">
        <f t="shared" si="109"/>
        <v>#VALUE!</v>
      </c>
      <c r="AN661" s="52" t="e">
        <f t="shared" si="102"/>
        <v>#VALUE!</v>
      </c>
      <c r="AO661">
        <v>0.01</v>
      </c>
      <c r="AP661" s="65">
        <v>1.0999999999999999E-2</v>
      </c>
      <c r="AQ661" s="52">
        <f t="shared" si="110"/>
        <v>-9.9999999999999915E-4</v>
      </c>
    </row>
    <row r="662" spans="1:43" x14ac:dyDescent="0.25">
      <c r="A662" t="s">
        <v>5533</v>
      </c>
      <c r="B662" t="s">
        <v>1829</v>
      </c>
      <c r="D662">
        <v>1</v>
      </c>
      <c r="E662">
        <v>1</v>
      </c>
      <c r="F662">
        <v>2</v>
      </c>
      <c r="G662" s="13">
        <v>37151</v>
      </c>
      <c r="H662">
        <v>0.24</v>
      </c>
      <c r="I662" t="s">
        <v>5411</v>
      </c>
      <c r="J662" t="s">
        <v>5411</v>
      </c>
      <c r="K662" s="65">
        <v>0.24</v>
      </c>
      <c r="L662" s="46"/>
      <c r="M662" s="22"/>
      <c r="N662" s="52">
        <f t="shared" si="103"/>
        <v>0</v>
      </c>
      <c r="O662" s="52" t="e">
        <f t="shared" si="104"/>
        <v>#VALUE!</v>
      </c>
      <c r="P662" s="52" t="e">
        <f t="shared" si="105"/>
        <v>#VALUE!</v>
      </c>
      <c r="Q662">
        <v>0.47</v>
      </c>
      <c r="R662" t="s">
        <v>5411</v>
      </c>
      <c r="S662" t="s">
        <v>5411</v>
      </c>
      <c r="T662" s="65">
        <v>0.46600000000000003</v>
      </c>
      <c r="U662" s="46"/>
      <c r="V662" s="22"/>
      <c r="W662" s="52">
        <f t="shared" si="106"/>
        <v>3.999999999999948E-3</v>
      </c>
      <c r="X662" s="52" t="e">
        <f t="shared" si="107"/>
        <v>#VALUE!</v>
      </c>
      <c r="Y662" s="52" t="e">
        <f t="shared" si="101"/>
        <v>#VALUE!</v>
      </c>
      <c r="Z662" t="s">
        <v>5568</v>
      </c>
      <c r="AA662" t="s">
        <v>5411</v>
      </c>
      <c r="AB662" t="s">
        <v>5411</v>
      </c>
      <c r="AC662" s="61" t="s">
        <v>88</v>
      </c>
      <c r="AD662" s="61"/>
      <c r="AE662" s="22"/>
      <c r="AF662">
        <v>0</v>
      </c>
      <c r="AG662" t="s">
        <v>5411</v>
      </c>
      <c r="AH662" t="s">
        <v>5411</v>
      </c>
      <c r="AI662" s="65">
        <v>0</v>
      </c>
      <c r="AJ662" s="46"/>
      <c r="AK662" s="22"/>
      <c r="AL662" s="52">
        <f t="shared" si="108"/>
        <v>0</v>
      </c>
      <c r="AM662" s="52" t="e">
        <f t="shared" si="109"/>
        <v>#VALUE!</v>
      </c>
      <c r="AN662" s="52" t="e">
        <f t="shared" si="102"/>
        <v>#VALUE!</v>
      </c>
      <c r="AO662">
        <v>7.0000000000000007E-2</v>
      </c>
      <c r="AP662" s="65">
        <v>6.9000000000000006E-2</v>
      </c>
      <c r="AQ662" s="52">
        <f t="shared" si="110"/>
        <v>1.0000000000000009E-3</v>
      </c>
    </row>
    <row r="663" spans="1:43" x14ac:dyDescent="0.25">
      <c r="A663" t="s">
        <v>5533</v>
      </c>
      <c r="B663" t="s">
        <v>1830</v>
      </c>
      <c r="D663">
        <v>1</v>
      </c>
      <c r="E663">
        <v>1</v>
      </c>
      <c r="F663">
        <v>2</v>
      </c>
      <c r="G663" s="13">
        <v>37151</v>
      </c>
      <c r="H663">
        <v>0.41</v>
      </c>
      <c r="I663" t="s">
        <v>5411</v>
      </c>
      <c r="J663" t="s">
        <v>5411</v>
      </c>
      <c r="K663" s="65">
        <v>0.41099999999999998</v>
      </c>
      <c r="L663" s="46"/>
      <c r="M663" s="22"/>
      <c r="N663" s="52">
        <f t="shared" si="103"/>
        <v>-1.0000000000000009E-3</v>
      </c>
      <c r="O663" s="52" t="e">
        <f t="shared" si="104"/>
        <v>#VALUE!</v>
      </c>
      <c r="P663" s="52" t="e">
        <f t="shared" si="105"/>
        <v>#VALUE!</v>
      </c>
      <c r="Q663">
        <v>0.4</v>
      </c>
      <c r="R663" t="s">
        <v>5411</v>
      </c>
      <c r="S663" t="s">
        <v>5411</v>
      </c>
      <c r="T663" s="65">
        <v>0.40100000000000002</v>
      </c>
      <c r="U663" s="46"/>
      <c r="V663" s="22"/>
      <c r="W663" s="52">
        <f t="shared" si="106"/>
        <v>-1.0000000000000009E-3</v>
      </c>
      <c r="X663" s="52" t="e">
        <f t="shared" si="107"/>
        <v>#VALUE!</v>
      </c>
      <c r="Y663" s="52" t="e">
        <f t="shared" si="101"/>
        <v>#VALUE!</v>
      </c>
      <c r="Z663" t="s">
        <v>5568</v>
      </c>
      <c r="AA663" t="s">
        <v>5411</v>
      </c>
      <c r="AB663" t="s">
        <v>5411</v>
      </c>
      <c r="AC663" s="61" t="s">
        <v>88</v>
      </c>
      <c r="AD663" s="61"/>
      <c r="AE663" s="22"/>
      <c r="AF663">
        <v>0</v>
      </c>
      <c r="AG663" t="s">
        <v>5411</v>
      </c>
      <c r="AH663" t="s">
        <v>5411</v>
      </c>
      <c r="AI663" s="65">
        <v>0</v>
      </c>
      <c r="AJ663" s="46"/>
      <c r="AK663" s="22"/>
      <c r="AL663" s="52">
        <f t="shared" si="108"/>
        <v>0</v>
      </c>
      <c r="AM663" s="52" t="e">
        <f t="shared" si="109"/>
        <v>#VALUE!</v>
      </c>
      <c r="AN663" s="52" t="e">
        <f t="shared" si="102"/>
        <v>#VALUE!</v>
      </c>
      <c r="AO663">
        <v>0.14000000000000001</v>
      </c>
      <c r="AP663" s="65">
        <v>0.14000000000000001</v>
      </c>
      <c r="AQ663" s="52">
        <f t="shared" si="110"/>
        <v>0</v>
      </c>
    </row>
    <row r="664" spans="1:43" x14ac:dyDescent="0.25">
      <c r="A664" t="s">
        <v>5533</v>
      </c>
      <c r="B664" t="s">
        <v>1831</v>
      </c>
      <c r="D664">
        <v>1</v>
      </c>
      <c r="E664">
        <v>1</v>
      </c>
      <c r="F664">
        <v>2</v>
      </c>
      <c r="G664" s="13">
        <v>37151</v>
      </c>
      <c r="H664">
        <v>1.56</v>
      </c>
      <c r="I664" t="s">
        <v>5411</v>
      </c>
      <c r="J664" t="s">
        <v>5411</v>
      </c>
      <c r="K664" s="65">
        <v>1.561425037238521</v>
      </c>
      <c r="L664" s="46"/>
      <c r="M664" s="22"/>
      <c r="N664" s="52">
        <f t="shared" si="103"/>
        <v>-1.4250372385209431E-3</v>
      </c>
      <c r="O664" s="52" t="e">
        <f t="shared" si="104"/>
        <v>#VALUE!</v>
      </c>
      <c r="P664" s="52" t="e">
        <f t="shared" si="105"/>
        <v>#VALUE!</v>
      </c>
      <c r="Q664">
        <v>0.71</v>
      </c>
      <c r="R664" t="s">
        <v>5411</v>
      </c>
      <c r="S664" t="s">
        <v>5411</v>
      </c>
      <c r="T664" s="65">
        <v>0.71042328864710835</v>
      </c>
      <c r="U664" s="46"/>
      <c r="V664" s="22"/>
      <c r="W664" s="52">
        <f t="shared" si="106"/>
        <v>-4.2328864710838854E-4</v>
      </c>
      <c r="X664" s="52" t="e">
        <f t="shared" si="107"/>
        <v>#VALUE!</v>
      </c>
      <c r="Y664" s="52" t="e">
        <f t="shared" si="101"/>
        <v>#VALUE!</v>
      </c>
      <c r="Z664" t="s">
        <v>5568</v>
      </c>
      <c r="AA664" t="s">
        <v>5411</v>
      </c>
      <c r="AB664" t="s">
        <v>5411</v>
      </c>
      <c r="AC664" s="61" t="s">
        <v>88</v>
      </c>
      <c r="AD664" s="61"/>
      <c r="AE664" s="22"/>
      <c r="AF664">
        <v>2.63</v>
      </c>
      <c r="AG664" t="s">
        <v>5411</v>
      </c>
      <c r="AH664" t="s">
        <v>5411</v>
      </c>
      <c r="AI664" s="65">
        <v>2.6333357943138398</v>
      </c>
      <c r="AJ664" s="46"/>
      <c r="AK664" s="22"/>
      <c r="AL664" s="52">
        <f t="shared" si="108"/>
        <v>-3.3357943138399015E-3</v>
      </c>
      <c r="AM664" s="52" t="e">
        <f t="shared" si="109"/>
        <v>#VALUE!</v>
      </c>
      <c r="AN664" s="52" t="e">
        <f t="shared" si="102"/>
        <v>#VALUE!</v>
      </c>
      <c r="AO664">
        <v>0.71</v>
      </c>
      <c r="AP664" s="65">
        <v>0.71293361828897084</v>
      </c>
      <c r="AQ664" s="52">
        <f t="shared" si="110"/>
        <v>-2.933618288970874E-3</v>
      </c>
    </row>
    <row r="665" spans="1:43" x14ac:dyDescent="0.25">
      <c r="A665" t="s">
        <v>5533</v>
      </c>
      <c r="B665" t="s">
        <v>1832</v>
      </c>
      <c r="D665">
        <v>1</v>
      </c>
      <c r="E665">
        <v>1</v>
      </c>
      <c r="F665">
        <v>1</v>
      </c>
      <c r="G665" s="13">
        <v>37151</v>
      </c>
      <c r="H665">
        <v>2.11</v>
      </c>
      <c r="I665" t="s">
        <v>5411</v>
      </c>
      <c r="J665" t="s">
        <v>5411</v>
      </c>
      <c r="K665" s="65">
        <v>2.1131433224755698</v>
      </c>
      <c r="L665" s="46"/>
      <c r="M665" s="22"/>
      <c r="N665" s="52">
        <f t="shared" si="103"/>
        <v>-3.1433224755699207E-3</v>
      </c>
      <c r="O665" s="52" t="e">
        <f t="shared" si="104"/>
        <v>#VALUE!</v>
      </c>
      <c r="P665" s="52" t="e">
        <f t="shared" si="105"/>
        <v>#VALUE!</v>
      </c>
      <c r="Q665">
        <v>0</v>
      </c>
      <c r="R665" t="s">
        <v>5411</v>
      </c>
      <c r="S665" t="s">
        <v>5411</v>
      </c>
      <c r="T665" s="65">
        <v>0</v>
      </c>
      <c r="U665" s="46"/>
      <c r="V665" s="22"/>
      <c r="W665" s="52">
        <f t="shared" si="106"/>
        <v>0</v>
      </c>
      <c r="X665" s="52" t="e">
        <f t="shared" si="107"/>
        <v>#VALUE!</v>
      </c>
      <c r="Y665" s="52" t="e">
        <f t="shared" si="101"/>
        <v>#VALUE!</v>
      </c>
      <c r="Z665" t="s">
        <v>5568</v>
      </c>
      <c r="AA665" t="s">
        <v>5411</v>
      </c>
      <c r="AB665" t="s">
        <v>5411</v>
      </c>
      <c r="AC665" s="61" t="s">
        <v>88</v>
      </c>
      <c r="AD665" s="61"/>
      <c r="AE665" s="22"/>
      <c r="AF665">
        <v>1.6</v>
      </c>
      <c r="AG665" t="s">
        <v>5411</v>
      </c>
      <c r="AH665" t="s">
        <v>5411</v>
      </c>
      <c r="AI665" s="65">
        <v>1.5990146579804561</v>
      </c>
      <c r="AJ665" s="46"/>
      <c r="AK665" s="22"/>
      <c r="AL665" s="52">
        <f t="shared" si="108"/>
        <v>9.8534201954403322E-4</v>
      </c>
      <c r="AM665" s="52" t="e">
        <f t="shared" si="109"/>
        <v>#VALUE!</v>
      </c>
      <c r="AN665" s="52" t="e">
        <f t="shared" si="102"/>
        <v>#VALUE!</v>
      </c>
      <c r="AO665">
        <v>0.1</v>
      </c>
      <c r="AP665" s="65">
        <v>9.6864820846905536E-2</v>
      </c>
      <c r="AQ665" s="52">
        <f t="shared" si="110"/>
        <v>3.1351791530944695E-3</v>
      </c>
    </row>
    <row r="666" spans="1:43" x14ac:dyDescent="0.25">
      <c r="A666" t="s">
        <v>5533</v>
      </c>
      <c r="B666" t="s">
        <v>1833</v>
      </c>
      <c r="D666">
        <v>1</v>
      </c>
      <c r="E666">
        <v>1</v>
      </c>
      <c r="F666">
        <v>1</v>
      </c>
      <c r="G666" s="13">
        <v>37151</v>
      </c>
      <c r="H666">
        <v>1.34</v>
      </c>
      <c r="I666" t="s">
        <v>5411</v>
      </c>
      <c r="J666" t="s">
        <v>5411</v>
      </c>
      <c r="K666" s="65">
        <v>1.3424726628677039</v>
      </c>
      <c r="L666" s="46"/>
      <c r="M666" s="22"/>
      <c r="N666" s="52">
        <f t="shared" si="103"/>
        <v>-2.4726628677038676E-3</v>
      </c>
      <c r="O666" s="52" t="e">
        <f t="shared" si="104"/>
        <v>#VALUE!</v>
      </c>
      <c r="P666" s="52" t="e">
        <f t="shared" si="105"/>
        <v>#VALUE!</v>
      </c>
      <c r="Q666">
        <v>0</v>
      </c>
      <c r="R666" t="s">
        <v>5411</v>
      </c>
      <c r="S666" t="s">
        <v>5411</v>
      </c>
      <c r="T666" s="65">
        <v>0</v>
      </c>
      <c r="U666" s="46"/>
      <c r="V666" s="22"/>
      <c r="W666" s="52">
        <f t="shared" si="106"/>
        <v>0</v>
      </c>
      <c r="X666" s="52" t="e">
        <f t="shared" si="107"/>
        <v>#VALUE!</v>
      </c>
      <c r="Y666" s="52" t="e">
        <f t="shared" si="101"/>
        <v>#VALUE!</v>
      </c>
      <c r="Z666" t="s">
        <v>5568</v>
      </c>
      <c r="AA666" t="s">
        <v>5411</v>
      </c>
      <c r="AB666" t="s">
        <v>5411</v>
      </c>
      <c r="AC666" s="61" t="s">
        <v>88</v>
      </c>
      <c r="AD666" s="61"/>
      <c r="AE666" s="22"/>
      <c r="AF666">
        <v>0</v>
      </c>
      <c r="AG666" t="s">
        <v>5411</v>
      </c>
      <c r="AH666" t="s">
        <v>5411</v>
      </c>
      <c r="AI666" s="65">
        <v>0</v>
      </c>
      <c r="AJ666" s="46"/>
      <c r="AK666" s="22"/>
      <c r="AL666" s="52">
        <f t="shared" si="108"/>
        <v>0</v>
      </c>
      <c r="AM666" s="52" t="e">
        <f t="shared" si="109"/>
        <v>#VALUE!</v>
      </c>
      <c r="AN666" s="52" t="e">
        <f t="shared" si="102"/>
        <v>#VALUE!</v>
      </c>
      <c r="AO666">
        <v>0.16</v>
      </c>
      <c r="AP666" s="65">
        <v>0.15621500077006006</v>
      </c>
      <c r="AQ666" s="52">
        <f t="shared" si="110"/>
        <v>3.7849992299399393E-3</v>
      </c>
    </row>
    <row r="667" spans="1:43" x14ac:dyDescent="0.25">
      <c r="A667" t="s">
        <v>5533</v>
      </c>
      <c r="B667" t="s">
        <v>1834</v>
      </c>
      <c r="D667">
        <v>1</v>
      </c>
      <c r="E667">
        <v>1</v>
      </c>
      <c r="F667">
        <v>1</v>
      </c>
      <c r="G667" s="13">
        <v>37151</v>
      </c>
      <c r="H667">
        <v>1.31</v>
      </c>
      <c r="I667" t="s">
        <v>5411</v>
      </c>
      <c r="J667" t="s">
        <v>5411</v>
      </c>
      <c r="K667" s="65">
        <v>1.3111666100281132</v>
      </c>
      <c r="L667" s="46"/>
      <c r="M667" s="22"/>
      <c r="N667" s="52">
        <f t="shared" si="103"/>
        <v>-1.1666100281131353E-3</v>
      </c>
      <c r="O667" s="52" t="e">
        <f t="shared" si="104"/>
        <v>#VALUE!</v>
      </c>
      <c r="P667" s="52" t="e">
        <f t="shared" si="105"/>
        <v>#VALUE!</v>
      </c>
      <c r="Q667">
        <v>0</v>
      </c>
      <c r="R667" t="s">
        <v>5411</v>
      </c>
      <c r="S667" t="s">
        <v>5411</v>
      </c>
      <c r="T667" s="65">
        <v>0</v>
      </c>
      <c r="U667" s="46"/>
      <c r="V667" s="22"/>
      <c r="W667" s="52">
        <f t="shared" si="106"/>
        <v>0</v>
      </c>
      <c r="X667" s="52" t="e">
        <f t="shared" si="107"/>
        <v>#VALUE!</v>
      </c>
      <c r="Y667" s="52" t="e">
        <f t="shared" si="101"/>
        <v>#VALUE!</v>
      </c>
      <c r="Z667" t="s">
        <v>5568</v>
      </c>
      <c r="AA667" t="s">
        <v>5411</v>
      </c>
      <c r="AB667" t="s">
        <v>5411</v>
      </c>
      <c r="AC667" s="61" t="s">
        <v>88</v>
      </c>
      <c r="AD667" s="61"/>
      <c r="AE667" s="22"/>
      <c r="AF667">
        <v>0</v>
      </c>
      <c r="AG667" t="s">
        <v>5411</v>
      </c>
      <c r="AH667" t="s">
        <v>5411</v>
      </c>
      <c r="AI667" s="65">
        <v>0</v>
      </c>
      <c r="AJ667" s="46"/>
      <c r="AK667" s="22"/>
      <c r="AL667" s="52">
        <f t="shared" si="108"/>
        <v>0</v>
      </c>
      <c r="AM667" s="52" t="e">
        <f t="shared" si="109"/>
        <v>#VALUE!</v>
      </c>
      <c r="AN667" s="52" t="e">
        <f t="shared" si="102"/>
        <v>#VALUE!</v>
      </c>
      <c r="AO667">
        <v>0.14000000000000001</v>
      </c>
      <c r="AP667" s="65">
        <v>0.14183292656554111</v>
      </c>
      <c r="AQ667" s="52">
        <f t="shared" si="110"/>
        <v>-1.8329265655410987E-3</v>
      </c>
    </row>
    <row r="668" spans="1:43" x14ac:dyDescent="0.25">
      <c r="A668" t="s">
        <v>5533</v>
      </c>
      <c r="B668" t="s">
        <v>1835</v>
      </c>
      <c r="D668">
        <v>1</v>
      </c>
      <c r="E668">
        <v>1</v>
      </c>
      <c r="F668">
        <v>1</v>
      </c>
      <c r="G668" s="13">
        <v>37151</v>
      </c>
      <c r="H668" t="s">
        <v>5411</v>
      </c>
      <c r="I668" t="s">
        <v>5411</v>
      </c>
      <c r="J668" t="s">
        <v>5411</v>
      </c>
      <c r="K668" s="65"/>
      <c r="L668" s="46"/>
      <c r="M668" s="22"/>
      <c r="N668" s="52" t="e">
        <f t="shared" si="103"/>
        <v>#VALUE!</v>
      </c>
      <c r="O668" s="52" t="e">
        <f t="shared" si="104"/>
        <v>#VALUE!</v>
      </c>
      <c r="P668" s="52" t="e">
        <f t="shared" si="105"/>
        <v>#VALUE!</v>
      </c>
      <c r="Q668" t="s">
        <v>5411</v>
      </c>
      <c r="R668" t="s">
        <v>5411</v>
      </c>
      <c r="S668" t="s">
        <v>5411</v>
      </c>
      <c r="T668" s="65"/>
      <c r="U668" s="46"/>
      <c r="V668" s="22"/>
      <c r="W668" s="52" t="e">
        <f t="shared" si="106"/>
        <v>#VALUE!</v>
      </c>
      <c r="X668" s="52" t="e">
        <f t="shared" si="107"/>
        <v>#VALUE!</v>
      </c>
      <c r="Y668" s="52" t="e">
        <f t="shared" si="101"/>
        <v>#VALUE!</v>
      </c>
      <c r="Z668" t="s">
        <v>5568</v>
      </c>
      <c r="AA668" t="s">
        <v>5411</v>
      </c>
      <c r="AB668" t="s">
        <v>5411</v>
      </c>
      <c r="AC668" s="61" t="s">
        <v>88</v>
      </c>
      <c r="AD668" s="61"/>
      <c r="AE668" s="22"/>
      <c r="AF668" t="s">
        <v>5411</v>
      </c>
      <c r="AG668" t="s">
        <v>5411</v>
      </c>
      <c r="AH668" t="s">
        <v>5411</v>
      </c>
      <c r="AI668" s="65"/>
      <c r="AJ668" s="46"/>
      <c r="AK668" s="22"/>
      <c r="AL668" s="52" t="e">
        <f t="shared" si="108"/>
        <v>#VALUE!</v>
      </c>
      <c r="AM668" s="52" t="e">
        <f t="shared" si="109"/>
        <v>#VALUE!</v>
      </c>
      <c r="AN668" s="52" t="e">
        <f t="shared" si="102"/>
        <v>#VALUE!</v>
      </c>
      <c r="AO668" t="s">
        <v>5411</v>
      </c>
      <c r="AP668" s="65"/>
      <c r="AQ668" s="52" t="e">
        <f t="shared" si="110"/>
        <v>#VALUE!</v>
      </c>
    </row>
    <row r="669" spans="1:43" x14ac:dyDescent="0.25">
      <c r="A669" t="s">
        <v>5533</v>
      </c>
      <c r="B669" t="s">
        <v>1836</v>
      </c>
      <c r="D669">
        <v>1</v>
      </c>
      <c r="E669">
        <v>1</v>
      </c>
      <c r="F669">
        <v>1</v>
      </c>
      <c r="G669" s="13">
        <v>37151</v>
      </c>
      <c r="H669">
        <v>0.03</v>
      </c>
      <c r="I669" t="s">
        <v>5411</v>
      </c>
      <c r="J669" t="s">
        <v>5411</v>
      </c>
      <c r="K669" s="65">
        <v>2.639173789173789E-2</v>
      </c>
      <c r="L669" s="46"/>
      <c r="M669" s="22"/>
      <c r="N669" s="52">
        <f t="shared" si="103"/>
        <v>3.6082621082621086E-3</v>
      </c>
      <c r="O669" s="52" t="e">
        <f t="shared" si="104"/>
        <v>#VALUE!</v>
      </c>
      <c r="P669" s="52" t="e">
        <f t="shared" si="105"/>
        <v>#VALUE!</v>
      </c>
      <c r="Q669">
        <v>0</v>
      </c>
      <c r="R669" t="s">
        <v>5411</v>
      </c>
      <c r="S669" t="s">
        <v>5411</v>
      </c>
      <c r="T669" s="65">
        <v>0</v>
      </c>
      <c r="U669" s="46"/>
      <c r="V669" s="22"/>
      <c r="W669" s="52">
        <f t="shared" si="106"/>
        <v>0</v>
      </c>
      <c r="X669" s="52" t="e">
        <f t="shared" si="107"/>
        <v>#VALUE!</v>
      </c>
      <c r="Y669" s="52" t="e">
        <f t="shared" si="101"/>
        <v>#VALUE!</v>
      </c>
      <c r="Z669" t="s">
        <v>5568</v>
      </c>
      <c r="AA669" t="s">
        <v>5411</v>
      </c>
      <c r="AB669" t="s">
        <v>5411</v>
      </c>
      <c r="AC669" s="61" t="s">
        <v>88</v>
      </c>
      <c r="AD669" s="61"/>
      <c r="AE669" s="22"/>
      <c r="AF669">
        <v>0</v>
      </c>
      <c r="AG669" t="s">
        <v>5411</v>
      </c>
      <c r="AH669" t="s">
        <v>5411</v>
      </c>
      <c r="AI669" s="65">
        <v>0</v>
      </c>
      <c r="AJ669" s="46"/>
      <c r="AK669" s="22"/>
      <c r="AL669" s="52">
        <f t="shared" si="108"/>
        <v>0</v>
      </c>
      <c r="AM669" s="52" t="e">
        <f t="shared" si="109"/>
        <v>#VALUE!</v>
      </c>
      <c r="AN669" s="52" t="e">
        <f t="shared" si="102"/>
        <v>#VALUE!</v>
      </c>
      <c r="AO669">
        <v>0.64</v>
      </c>
      <c r="AP669" s="65">
        <v>0.63756882591093123</v>
      </c>
      <c r="AQ669" s="52">
        <f t="shared" si="110"/>
        <v>2.4311740890687883E-3</v>
      </c>
    </row>
    <row r="670" spans="1:43" x14ac:dyDescent="0.25">
      <c r="A670" t="s">
        <v>5533</v>
      </c>
      <c r="B670" t="s">
        <v>1837</v>
      </c>
      <c r="D670">
        <v>1</v>
      </c>
      <c r="E670">
        <v>1</v>
      </c>
      <c r="F670">
        <v>1</v>
      </c>
      <c r="G670" s="13">
        <v>37151</v>
      </c>
      <c r="H670">
        <v>0.45</v>
      </c>
      <c r="I670" t="s">
        <v>5411</v>
      </c>
      <c r="J670" t="s">
        <v>5411</v>
      </c>
      <c r="K670" s="65">
        <v>0.45216888688191459</v>
      </c>
      <c r="L670" s="46"/>
      <c r="M670" s="22"/>
      <c r="N670" s="52">
        <f t="shared" si="103"/>
        <v>-2.1688868819145779E-3</v>
      </c>
      <c r="O670" s="52" t="e">
        <f t="shared" si="104"/>
        <v>#VALUE!</v>
      </c>
      <c r="P670" s="52" t="e">
        <f t="shared" si="105"/>
        <v>#VALUE!</v>
      </c>
      <c r="Q670">
        <v>0.33</v>
      </c>
      <c r="R670" t="s">
        <v>5411</v>
      </c>
      <c r="S670" t="s">
        <v>5411</v>
      </c>
      <c r="T670" s="65">
        <v>0.326566418303605</v>
      </c>
      <c r="U670" s="46"/>
      <c r="V670" s="22"/>
      <c r="W670" s="52">
        <f t="shared" si="106"/>
        <v>3.4335816963950161E-3</v>
      </c>
      <c r="X670" s="52" t="e">
        <f t="shared" si="107"/>
        <v>#VALUE!</v>
      </c>
      <c r="Y670" s="52" t="e">
        <f t="shared" si="101"/>
        <v>#VALUE!</v>
      </c>
      <c r="Z670" t="s">
        <v>5568</v>
      </c>
      <c r="AA670" t="s">
        <v>5411</v>
      </c>
      <c r="AB670" t="s">
        <v>5411</v>
      </c>
      <c r="AC670" s="61" t="s">
        <v>88</v>
      </c>
      <c r="AD670" s="61"/>
      <c r="AE670" s="22"/>
      <c r="AF670">
        <v>0</v>
      </c>
      <c r="AG670" t="s">
        <v>5411</v>
      </c>
      <c r="AH670" t="s">
        <v>5411</v>
      </c>
      <c r="AI670" s="65">
        <v>0</v>
      </c>
      <c r="AJ670" s="46"/>
      <c r="AK670" s="22"/>
      <c r="AL670" s="52">
        <f t="shared" si="108"/>
        <v>0</v>
      </c>
      <c r="AM670" s="52" t="e">
        <f t="shared" si="109"/>
        <v>#VALUE!</v>
      </c>
      <c r="AN670" s="52" t="e">
        <f t="shared" si="102"/>
        <v>#VALUE!</v>
      </c>
      <c r="AO670">
        <v>0.77</v>
      </c>
      <c r="AP670" s="65">
        <v>0.76460502747045977</v>
      </c>
      <c r="AQ670" s="52">
        <f t="shared" si="110"/>
        <v>5.3949725295402429E-3</v>
      </c>
    </row>
    <row r="671" spans="1:43" x14ac:dyDescent="0.25">
      <c r="A671" t="s">
        <v>5533</v>
      </c>
      <c r="B671" t="s">
        <v>1838</v>
      </c>
      <c r="D671">
        <v>1</v>
      </c>
      <c r="E671">
        <v>1</v>
      </c>
      <c r="F671">
        <v>1</v>
      </c>
      <c r="G671" s="13">
        <v>37151</v>
      </c>
      <c r="H671">
        <v>5.94</v>
      </c>
      <c r="I671" t="s">
        <v>5411</v>
      </c>
      <c r="J671" t="s">
        <v>5411</v>
      </c>
      <c r="K671" s="65">
        <v>5.9407036000386064</v>
      </c>
      <c r="L671" s="46"/>
      <c r="M671" s="22"/>
      <c r="N671" s="52">
        <f t="shared" si="103"/>
        <v>-7.0360003860603371E-4</v>
      </c>
      <c r="O671" s="52" t="e">
        <f t="shared" si="104"/>
        <v>#VALUE!</v>
      </c>
      <c r="P671" s="52" t="e">
        <f t="shared" si="105"/>
        <v>#VALUE!</v>
      </c>
      <c r="Q671">
        <v>3.57</v>
      </c>
      <c r="R671" t="s">
        <v>5411</v>
      </c>
      <c r="S671" t="s">
        <v>5411</v>
      </c>
      <c r="T671" s="65">
        <v>3.5722260399575334</v>
      </c>
      <c r="U671" s="46"/>
      <c r="V671" s="22"/>
      <c r="W671" s="52">
        <f t="shared" si="106"/>
        <v>-2.2260399575335654E-3</v>
      </c>
      <c r="X671" s="52" t="e">
        <f t="shared" si="107"/>
        <v>#VALUE!</v>
      </c>
      <c r="Y671" s="52" t="e">
        <f t="shared" si="101"/>
        <v>#VALUE!</v>
      </c>
      <c r="Z671" t="s">
        <v>5568</v>
      </c>
      <c r="AA671" t="s">
        <v>5411</v>
      </c>
      <c r="AB671" t="s">
        <v>5411</v>
      </c>
      <c r="AC671" s="61" t="s">
        <v>88</v>
      </c>
      <c r="AD671" s="61"/>
      <c r="AE671" s="22"/>
      <c r="AF671">
        <v>4.88</v>
      </c>
      <c r="AG671" t="s">
        <v>5411</v>
      </c>
      <c r="AH671" t="s">
        <v>5411</v>
      </c>
      <c r="AI671" s="65">
        <v>4.8813268989479779</v>
      </c>
      <c r="AJ671" s="46"/>
      <c r="AK671" s="22"/>
      <c r="AL671" s="52">
        <f t="shared" si="108"/>
        <v>-1.3268989479779947E-3</v>
      </c>
      <c r="AM671" s="52" t="e">
        <f t="shared" si="109"/>
        <v>#VALUE!</v>
      </c>
      <c r="AN671" s="52" t="e">
        <f t="shared" si="102"/>
        <v>#VALUE!</v>
      </c>
      <c r="AO671">
        <v>0.63</v>
      </c>
      <c r="AP671" s="65">
        <v>0.63016330470031856</v>
      </c>
      <c r="AQ671" s="52">
        <f t="shared" si="110"/>
        <v>-1.6330470031855615E-4</v>
      </c>
    </row>
    <row r="672" spans="1:43" x14ac:dyDescent="0.25">
      <c r="A672" t="s">
        <v>5533</v>
      </c>
      <c r="B672" t="s">
        <v>1839</v>
      </c>
      <c r="D672">
        <v>1</v>
      </c>
      <c r="E672">
        <v>1</v>
      </c>
      <c r="F672">
        <v>1</v>
      </c>
      <c r="G672" s="13">
        <v>37151</v>
      </c>
      <c r="H672">
        <v>4.75</v>
      </c>
      <c r="I672" t="s">
        <v>5411</v>
      </c>
      <c r="J672" t="s">
        <v>5411</v>
      </c>
      <c r="K672" s="65">
        <v>4.746830445304937</v>
      </c>
      <c r="L672" s="46"/>
      <c r="M672" s="22"/>
      <c r="N672" s="52">
        <f t="shared" si="103"/>
        <v>3.1695546950629705E-3</v>
      </c>
      <c r="O672" s="52" t="e">
        <f t="shared" si="104"/>
        <v>#VALUE!</v>
      </c>
      <c r="P672" s="52" t="e">
        <f t="shared" si="105"/>
        <v>#VALUE!</v>
      </c>
      <c r="Q672">
        <v>0.82</v>
      </c>
      <c r="R672" t="s">
        <v>5411</v>
      </c>
      <c r="S672" t="s">
        <v>5411</v>
      </c>
      <c r="T672" s="65">
        <v>0.82206563407550826</v>
      </c>
      <c r="U672" s="46"/>
      <c r="V672" s="22"/>
      <c r="W672" s="52">
        <f t="shared" si="106"/>
        <v>-2.0656340755083047E-3</v>
      </c>
      <c r="X672" s="52" t="e">
        <f t="shared" si="107"/>
        <v>#VALUE!</v>
      </c>
      <c r="Y672" s="52" t="e">
        <f t="shared" si="101"/>
        <v>#VALUE!</v>
      </c>
      <c r="Z672" t="s">
        <v>5568</v>
      </c>
      <c r="AA672" t="s">
        <v>5411</v>
      </c>
      <c r="AB672" t="s">
        <v>5411</v>
      </c>
      <c r="AC672" s="61" t="s">
        <v>88</v>
      </c>
      <c r="AD672" s="61"/>
      <c r="AE672" s="22"/>
      <c r="AF672">
        <v>0</v>
      </c>
      <c r="AG672" t="s">
        <v>5411</v>
      </c>
      <c r="AH672" t="s">
        <v>5411</v>
      </c>
      <c r="AI672" s="65">
        <v>0</v>
      </c>
      <c r="AJ672" s="46"/>
      <c r="AK672" s="22"/>
      <c r="AL672" s="52">
        <f t="shared" si="108"/>
        <v>0</v>
      </c>
      <c r="AM672" s="52" t="e">
        <f t="shared" si="109"/>
        <v>#VALUE!</v>
      </c>
      <c r="AN672" s="52" t="e">
        <f t="shared" si="102"/>
        <v>#VALUE!</v>
      </c>
      <c r="AO672">
        <v>0.65</v>
      </c>
      <c r="AP672" s="65">
        <v>0.64647879961277832</v>
      </c>
      <c r="AQ672" s="52">
        <f t="shared" si="110"/>
        <v>3.5212003872217013E-3</v>
      </c>
    </row>
    <row r="673" spans="1:43" x14ac:dyDescent="0.25">
      <c r="A673" t="s">
        <v>5533</v>
      </c>
      <c r="B673" t="s">
        <v>1840</v>
      </c>
      <c r="D673">
        <v>1</v>
      </c>
      <c r="E673">
        <v>1</v>
      </c>
      <c r="F673">
        <v>1</v>
      </c>
      <c r="G673" s="13">
        <v>37151</v>
      </c>
      <c r="H673">
        <v>3.64</v>
      </c>
      <c r="I673" t="s">
        <v>5411</v>
      </c>
      <c r="J673" t="s">
        <v>5411</v>
      </c>
      <c r="K673" s="65">
        <v>3.6379268138801262</v>
      </c>
      <c r="L673" s="46"/>
      <c r="M673" s="22"/>
      <c r="N673" s="52">
        <f t="shared" si="103"/>
        <v>2.0731861198739487E-3</v>
      </c>
      <c r="O673" s="52" t="e">
        <f t="shared" si="104"/>
        <v>#VALUE!</v>
      </c>
      <c r="P673" s="52" t="e">
        <f t="shared" si="105"/>
        <v>#VALUE!</v>
      </c>
      <c r="Q673">
        <v>5.09</v>
      </c>
      <c r="R673" t="s">
        <v>5411</v>
      </c>
      <c r="S673" t="s">
        <v>5411</v>
      </c>
      <c r="T673" s="65">
        <v>5.0941123028391164</v>
      </c>
      <c r="U673" s="46"/>
      <c r="V673" s="22"/>
      <c r="W673" s="52">
        <f t="shared" si="106"/>
        <v>-4.1123028391165661E-3</v>
      </c>
      <c r="X673" s="52" t="e">
        <f t="shared" si="107"/>
        <v>#VALUE!</v>
      </c>
      <c r="Y673" s="52" t="e">
        <f t="shared" si="101"/>
        <v>#VALUE!</v>
      </c>
      <c r="Z673" t="s">
        <v>5568</v>
      </c>
      <c r="AA673" t="s">
        <v>5411</v>
      </c>
      <c r="AB673" t="s">
        <v>5411</v>
      </c>
      <c r="AC673" s="61" t="s">
        <v>88</v>
      </c>
      <c r="AD673" s="61"/>
      <c r="AE673" s="22"/>
      <c r="AF673">
        <v>0</v>
      </c>
      <c r="AG673" t="s">
        <v>5411</v>
      </c>
      <c r="AH673" t="s">
        <v>5411</v>
      </c>
      <c r="AI673" s="65">
        <v>0</v>
      </c>
      <c r="AJ673" s="46"/>
      <c r="AK673" s="22"/>
      <c r="AL673" s="52">
        <f t="shared" si="108"/>
        <v>0</v>
      </c>
      <c r="AM673" s="52" t="e">
        <f t="shared" si="109"/>
        <v>#VALUE!</v>
      </c>
      <c r="AN673" s="52" t="e">
        <f t="shared" si="102"/>
        <v>#VALUE!</v>
      </c>
      <c r="AO673">
        <v>0.83</v>
      </c>
      <c r="AP673" s="65">
        <v>0.82703217665615147</v>
      </c>
      <c r="AQ673" s="52">
        <f t="shared" si="110"/>
        <v>2.9678233438484858E-3</v>
      </c>
    </row>
    <row r="674" spans="1:43" x14ac:dyDescent="0.25">
      <c r="A674" t="s">
        <v>5533</v>
      </c>
      <c r="B674" t="s">
        <v>1841</v>
      </c>
      <c r="D674">
        <v>1</v>
      </c>
      <c r="E674">
        <v>1</v>
      </c>
      <c r="F674">
        <v>1</v>
      </c>
      <c r="G674" s="13">
        <v>37151</v>
      </c>
      <c r="H674">
        <v>17.22</v>
      </c>
      <c r="I674" t="s">
        <v>5411</v>
      </c>
      <c r="J674" t="s">
        <v>5411</v>
      </c>
      <c r="K674" s="65">
        <v>17.221806458123108</v>
      </c>
      <c r="L674" s="46"/>
      <c r="M674" s="22"/>
      <c r="N674" s="52">
        <f t="shared" si="103"/>
        <v>-1.8064581231094223E-3</v>
      </c>
      <c r="O674" s="52" t="e">
        <f t="shared" si="104"/>
        <v>#VALUE!</v>
      </c>
      <c r="P674" s="52" t="e">
        <f t="shared" si="105"/>
        <v>#VALUE!</v>
      </c>
      <c r="Q674">
        <v>15.48</v>
      </c>
      <c r="R674" t="s">
        <v>5411</v>
      </c>
      <c r="S674" t="s">
        <v>5411</v>
      </c>
      <c r="T674" s="65">
        <v>15.478522906155399</v>
      </c>
      <c r="U674" s="46"/>
      <c r="V674" s="22"/>
      <c r="W674" s="52">
        <f t="shared" si="106"/>
        <v>1.4770938446009296E-3</v>
      </c>
      <c r="X674" s="52" t="e">
        <f t="shared" si="107"/>
        <v>#VALUE!</v>
      </c>
      <c r="Y674" s="52" t="e">
        <f t="shared" si="101"/>
        <v>#VALUE!</v>
      </c>
      <c r="Z674" t="s">
        <v>5568</v>
      </c>
      <c r="AA674" t="s">
        <v>5411</v>
      </c>
      <c r="AB674" t="s">
        <v>5411</v>
      </c>
      <c r="AC674" s="61" t="s">
        <v>88</v>
      </c>
      <c r="AD674" s="61"/>
      <c r="AE674" s="22"/>
      <c r="AF674">
        <v>9.7100000000000009</v>
      </c>
      <c r="AG674" t="s">
        <v>5411</v>
      </c>
      <c r="AH674" t="s">
        <v>5411</v>
      </c>
      <c r="AI674" s="65">
        <v>9.7073368314833512</v>
      </c>
      <c r="AJ674" s="46"/>
      <c r="AK674" s="22"/>
      <c r="AL674" s="52">
        <f t="shared" si="108"/>
        <v>2.6631685166496055E-3</v>
      </c>
      <c r="AM674" s="52" t="e">
        <f t="shared" si="109"/>
        <v>#VALUE!</v>
      </c>
      <c r="AN674" s="52" t="e">
        <f t="shared" si="102"/>
        <v>#VALUE!</v>
      </c>
      <c r="AO674">
        <v>0.69</v>
      </c>
      <c r="AP674" s="65">
        <v>0.68813824419778002</v>
      </c>
      <c r="AQ674" s="52">
        <f t="shared" si="110"/>
        <v>1.8617558022199221E-3</v>
      </c>
    </row>
    <row r="675" spans="1:43" x14ac:dyDescent="0.25">
      <c r="A675" t="s">
        <v>5533</v>
      </c>
      <c r="B675" t="s">
        <v>1842</v>
      </c>
      <c r="D675">
        <v>1</v>
      </c>
      <c r="E675">
        <v>1</v>
      </c>
      <c r="F675">
        <v>1</v>
      </c>
      <c r="G675" s="13">
        <v>37151</v>
      </c>
      <c r="H675">
        <v>0.49</v>
      </c>
      <c r="I675" t="s">
        <v>5411</v>
      </c>
      <c r="J675" t="s">
        <v>5411</v>
      </c>
      <c r="K675" s="65">
        <v>0.48535310218978106</v>
      </c>
      <c r="L675" s="46"/>
      <c r="M675" s="22"/>
      <c r="N675" s="52">
        <f t="shared" si="103"/>
        <v>4.6468978102189307E-3</v>
      </c>
      <c r="O675" s="52" t="e">
        <f t="shared" si="104"/>
        <v>#VALUE!</v>
      </c>
      <c r="P675" s="52" t="e">
        <f t="shared" si="105"/>
        <v>#VALUE!</v>
      </c>
      <c r="Q675">
        <v>0</v>
      </c>
      <c r="R675" t="s">
        <v>5411</v>
      </c>
      <c r="S675" t="s">
        <v>5411</v>
      </c>
      <c r="T675" s="65">
        <v>0</v>
      </c>
      <c r="U675" s="46"/>
      <c r="V675" s="22"/>
      <c r="W675" s="52">
        <f t="shared" si="106"/>
        <v>0</v>
      </c>
      <c r="X675" s="52" t="e">
        <f t="shared" si="107"/>
        <v>#VALUE!</v>
      </c>
      <c r="Y675" s="52" t="e">
        <f t="shared" si="101"/>
        <v>#VALUE!</v>
      </c>
      <c r="Z675" t="s">
        <v>5568</v>
      </c>
      <c r="AA675" t="s">
        <v>5411</v>
      </c>
      <c r="AB675" t="s">
        <v>5411</v>
      </c>
      <c r="AC675" s="61" t="s">
        <v>88</v>
      </c>
      <c r="AD675" s="61"/>
      <c r="AE675" s="22"/>
      <c r="AF675">
        <v>0</v>
      </c>
      <c r="AG675" t="s">
        <v>5411</v>
      </c>
      <c r="AH675" t="s">
        <v>5411</v>
      </c>
      <c r="AI675" s="65">
        <v>0</v>
      </c>
      <c r="AJ675" s="46"/>
      <c r="AK675" s="22"/>
      <c r="AL675" s="52">
        <f t="shared" si="108"/>
        <v>0</v>
      </c>
      <c r="AM675" s="52" t="e">
        <f t="shared" si="109"/>
        <v>#VALUE!</v>
      </c>
      <c r="AN675" s="52" t="e">
        <f t="shared" si="102"/>
        <v>#VALUE!</v>
      </c>
      <c r="AO675">
        <v>0.04</v>
      </c>
      <c r="AP675" s="65">
        <v>3.5085766423357666E-2</v>
      </c>
      <c r="AQ675" s="52">
        <f t="shared" si="110"/>
        <v>4.9142335766423351E-3</v>
      </c>
    </row>
    <row r="676" spans="1:43" x14ac:dyDescent="0.25">
      <c r="A676" t="s">
        <v>5533</v>
      </c>
      <c r="B676" t="s">
        <v>1843</v>
      </c>
      <c r="D676">
        <v>1</v>
      </c>
      <c r="E676">
        <v>1</v>
      </c>
      <c r="F676">
        <v>1</v>
      </c>
      <c r="G676" s="13">
        <v>37151</v>
      </c>
      <c r="H676" t="s">
        <v>5411</v>
      </c>
      <c r="I676" t="s">
        <v>5411</v>
      </c>
      <c r="J676" t="s">
        <v>5411</v>
      </c>
      <c r="K676" s="65"/>
      <c r="L676" s="46"/>
      <c r="M676" s="22"/>
      <c r="N676" s="52" t="e">
        <f t="shared" si="103"/>
        <v>#VALUE!</v>
      </c>
      <c r="O676" s="52" t="e">
        <f t="shared" si="104"/>
        <v>#VALUE!</v>
      </c>
      <c r="P676" s="52" t="e">
        <f t="shared" si="105"/>
        <v>#VALUE!</v>
      </c>
      <c r="Q676" t="s">
        <v>5411</v>
      </c>
      <c r="R676" t="s">
        <v>5411</v>
      </c>
      <c r="S676" t="s">
        <v>5411</v>
      </c>
      <c r="T676" s="65"/>
      <c r="U676" s="46"/>
      <c r="V676" s="22"/>
      <c r="W676" s="52" t="e">
        <f t="shared" si="106"/>
        <v>#VALUE!</v>
      </c>
      <c r="X676" s="52" t="e">
        <f t="shared" si="107"/>
        <v>#VALUE!</v>
      </c>
      <c r="Y676" s="52" t="e">
        <f t="shared" si="101"/>
        <v>#VALUE!</v>
      </c>
      <c r="Z676" t="s">
        <v>5568</v>
      </c>
      <c r="AA676" t="s">
        <v>5411</v>
      </c>
      <c r="AB676" t="s">
        <v>5411</v>
      </c>
      <c r="AC676" s="61" t="s">
        <v>88</v>
      </c>
      <c r="AD676" s="61"/>
      <c r="AE676" s="22"/>
      <c r="AF676" t="s">
        <v>5411</v>
      </c>
      <c r="AG676" t="s">
        <v>5411</v>
      </c>
      <c r="AH676" t="s">
        <v>5411</v>
      </c>
      <c r="AI676" s="65"/>
      <c r="AJ676" s="46"/>
      <c r="AK676" s="22"/>
      <c r="AL676" s="52" t="e">
        <f t="shared" si="108"/>
        <v>#VALUE!</v>
      </c>
      <c r="AM676" s="52" t="e">
        <f t="shared" si="109"/>
        <v>#VALUE!</v>
      </c>
      <c r="AN676" s="52" t="e">
        <f t="shared" si="102"/>
        <v>#VALUE!</v>
      </c>
      <c r="AO676" t="s">
        <v>5411</v>
      </c>
      <c r="AP676" s="65"/>
      <c r="AQ676" s="52" t="e">
        <f t="shared" si="110"/>
        <v>#VALUE!</v>
      </c>
    </row>
    <row r="677" spans="1:43" x14ac:dyDescent="0.25">
      <c r="A677" t="s">
        <v>5533</v>
      </c>
      <c r="B677" t="s">
        <v>1844</v>
      </c>
      <c r="D677">
        <v>1</v>
      </c>
      <c r="E677">
        <v>1</v>
      </c>
      <c r="F677">
        <v>1</v>
      </c>
      <c r="G677" s="13">
        <v>37151</v>
      </c>
      <c r="H677">
        <v>0.57999999999999996</v>
      </c>
      <c r="I677" t="s">
        <v>5411</v>
      </c>
      <c r="J677" t="s">
        <v>5411</v>
      </c>
      <c r="K677" s="65">
        <v>0.58399999999999996</v>
      </c>
      <c r="L677" s="46"/>
      <c r="M677" s="22"/>
      <c r="N677" s="52">
        <f t="shared" si="103"/>
        <v>-4.0000000000000036E-3</v>
      </c>
      <c r="O677" s="52" t="e">
        <f t="shared" si="104"/>
        <v>#VALUE!</v>
      </c>
      <c r="P677" s="52" t="e">
        <f t="shared" si="105"/>
        <v>#VALUE!</v>
      </c>
      <c r="Q677">
        <v>0.45</v>
      </c>
      <c r="R677" t="s">
        <v>5411</v>
      </c>
      <c r="S677" t="s">
        <v>5411</v>
      </c>
      <c r="T677" s="65">
        <v>0.45400000000000001</v>
      </c>
      <c r="U677" s="46"/>
      <c r="V677" s="22"/>
      <c r="W677" s="52">
        <f t="shared" si="106"/>
        <v>-4.0000000000000036E-3</v>
      </c>
      <c r="X677" s="52" t="e">
        <f t="shared" si="107"/>
        <v>#VALUE!</v>
      </c>
      <c r="Y677" s="52" t="e">
        <f t="shared" si="101"/>
        <v>#VALUE!</v>
      </c>
      <c r="Z677" t="s">
        <v>5568</v>
      </c>
      <c r="AA677" t="s">
        <v>5411</v>
      </c>
      <c r="AB677" t="s">
        <v>5411</v>
      </c>
      <c r="AC677" s="61" t="s">
        <v>88</v>
      </c>
      <c r="AD677" s="61"/>
      <c r="AE677" s="22"/>
      <c r="AF677">
        <v>0.8</v>
      </c>
      <c r="AG677" t="s">
        <v>5411</v>
      </c>
      <c r="AH677" t="s">
        <v>5411</v>
      </c>
      <c r="AI677" s="65">
        <v>0.79700000000000004</v>
      </c>
      <c r="AJ677" s="46"/>
      <c r="AK677" s="22"/>
      <c r="AL677" s="52">
        <f t="shared" si="108"/>
        <v>3.0000000000000027E-3</v>
      </c>
      <c r="AM677" s="52" t="e">
        <f t="shared" si="109"/>
        <v>#VALUE!</v>
      </c>
      <c r="AN677" s="52" t="e">
        <f t="shared" si="102"/>
        <v>#VALUE!</v>
      </c>
      <c r="AO677">
        <v>0.12</v>
      </c>
      <c r="AP677" s="65">
        <v>0.123</v>
      </c>
      <c r="AQ677" s="52">
        <f t="shared" si="110"/>
        <v>-3.0000000000000027E-3</v>
      </c>
    </row>
    <row r="678" spans="1:43" x14ac:dyDescent="0.25">
      <c r="A678" t="s">
        <v>5533</v>
      </c>
      <c r="B678" t="s">
        <v>1845</v>
      </c>
      <c r="D678">
        <v>1</v>
      </c>
      <c r="E678">
        <v>1</v>
      </c>
      <c r="F678">
        <v>1</v>
      </c>
      <c r="G678" s="13">
        <v>37151</v>
      </c>
      <c r="H678">
        <v>0.97</v>
      </c>
      <c r="I678" t="s">
        <v>5411</v>
      </c>
      <c r="J678" t="s">
        <v>5411</v>
      </c>
      <c r="K678" s="65">
        <v>0.96953209093099846</v>
      </c>
      <c r="L678" s="46"/>
      <c r="M678" s="22"/>
      <c r="N678" s="52">
        <f t="shared" si="103"/>
        <v>4.679090690015153E-4</v>
      </c>
      <c r="O678" s="52" t="e">
        <f t="shared" si="104"/>
        <v>#VALUE!</v>
      </c>
      <c r="P678" s="52" t="e">
        <f t="shared" si="105"/>
        <v>#VALUE!</v>
      </c>
      <c r="Q678">
        <v>0.21</v>
      </c>
      <c r="R678" t="s">
        <v>5411</v>
      </c>
      <c r="S678" t="s">
        <v>5411</v>
      </c>
      <c r="T678" s="65">
        <v>0.21159169411197687</v>
      </c>
      <c r="U678" s="46"/>
      <c r="V678" s="22"/>
      <c r="W678" s="52">
        <f t="shared" si="106"/>
        <v>-1.5916941119768768E-3</v>
      </c>
      <c r="X678" s="52" t="e">
        <f t="shared" si="107"/>
        <v>#VALUE!</v>
      </c>
      <c r="Y678" s="52" t="e">
        <f t="shared" si="101"/>
        <v>#VALUE!</v>
      </c>
      <c r="Z678" t="s">
        <v>5568</v>
      </c>
      <c r="AA678" t="s">
        <v>5411</v>
      </c>
      <c r="AB678" t="s">
        <v>5411</v>
      </c>
      <c r="AC678" s="61" t="s">
        <v>88</v>
      </c>
      <c r="AD678" s="61"/>
      <c r="AE678" s="22"/>
      <c r="AF678">
        <v>0</v>
      </c>
      <c r="AG678" t="s">
        <v>5411</v>
      </c>
      <c r="AH678" t="s">
        <v>5411</v>
      </c>
      <c r="AI678" s="65">
        <v>0</v>
      </c>
      <c r="AJ678" s="46"/>
      <c r="AK678" s="22"/>
      <c r="AL678" s="52">
        <f t="shared" si="108"/>
        <v>0</v>
      </c>
      <c r="AM678" s="52" t="e">
        <f t="shared" si="109"/>
        <v>#VALUE!</v>
      </c>
      <c r="AN678" s="52" t="e">
        <f t="shared" si="102"/>
        <v>#VALUE!</v>
      </c>
      <c r="AO678">
        <v>0.16</v>
      </c>
      <c r="AP678" s="65">
        <v>0.16422041931078801</v>
      </c>
      <c r="AQ678" s="52">
        <f t="shared" si="110"/>
        <v>-4.2204193107880095E-3</v>
      </c>
    </row>
    <row r="679" spans="1:43" x14ac:dyDescent="0.25">
      <c r="A679" t="s">
        <v>5533</v>
      </c>
      <c r="B679" t="s">
        <v>1846</v>
      </c>
      <c r="D679">
        <v>1</v>
      </c>
      <c r="E679">
        <v>1</v>
      </c>
      <c r="F679">
        <v>1</v>
      </c>
      <c r="G679" s="13">
        <v>37151</v>
      </c>
      <c r="H679">
        <v>5.47</v>
      </c>
      <c r="I679" t="s">
        <v>5411</v>
      </c>
      <c r="J679" t="s">
        <v>5411</v>
      </c>
      <c r="K679" s="65">
        <v>5.4712819938176196</v>
      </c>
      <c r="L679" s="46"/>
      <c r="M679" s="22"/>
      <c r="N679" s="52">
        <f t="shared" si="103"/>
        <v>-1.281993817619842E-3</v>
      </c>
      <c r="O679" s="52" t="e">
        <f t="shared" si="104"/>
        <v>#VALUE!</v>
      </c>
      <c r="P679" s="52" t="e">
        <f t="shared" si="105"/>
        <v>#VALUE!</v>
      </c>
      <c r="Q679">
        <v>6.84</v>
      </c>
      <c r="R679" t="s">
        <v>5411</v>
      </c>
      <c r="S679" t="s">
        <v>5411</v>
      </c>
      <c r="T679" s="65">
        <v>6.8429729520865532</v>
      </c>
      <c r="U679" s="46"/>
      <c r="V679" s="22"/>
      <c r="W679" s="52">
        <f t="shared" si="106"/>
        <v>-2.9729520865533487E-3</v>
      </c>
      <c r="X679" s="52" t="e">
        <f t="shared" si="107"/>
        <v>#VALUE!</v>
      </c>
      <c r="Y679" s="52" t="e">
        <f t="shared" si="101"/>
        <v>#VALUE!</v>
      </c>
      <c r="Z679" t="s">
        <v>5568</v>
      </c>
      <c r="AA679" t="s">
        <v>5411</v>
      </c>
      <c r="AB679" t="s">
        <v>5411</v>
      </c>
      <c r="AC679" s="61" t="s">
        <v>88</v>
      </c>
      <c r="AD679" s="61"/>
      <c r="AE679" s="22"/>
      <c r="AF679">
        <v>0</v>
      </c>
      <c r="AG679" t="s">
        <v>5411</v>
      </c>
      <c r="AH679" t="s">
        <v>5411</v>
      </c>
      <c r="AI679" s="65">
        <v>0</v>
      </c>
      <c r="AJ679" s="46"/>
      <c r="AK679" s="22"/>
      <c r="AL679" s="52">
        <f t="shared" si="108"/>
        <v>0</v>
      </c>
      <c r="AM679" s="52" t="e">
        <f t="shared" si="109"/>
        <v>#VALUE!</v>
      </c>
      <c r="AN679" s="52" t="e">
        <f t="shared" si="102"/>
        <v>#VALUE!</v>
      </c>
      <c r="AO679">
        <v>2.86</v>
      </c>
      <c r="AP679" s="65">
        <v>2.8548511591962908</v>
      </c>
      <c r="AQ679" s="52">
        <f t="shared" si="110"/>
        <v>5.1488408037090316E-3</v>
      </c>
    </row>
    <row r="680" spans="1:43" x14ac:dyDescent="0.25">
      <c r="A680" t="s">
        <v>5533</v>
      </c>
      <c r="B680" t="s">
        <v>1847</v>
      </c>
      <c r="D680">
        <v>1</v>
      </c>
      <c r="E680">
        <v>1</v>
      </c>
      <c r="F680">
        <v>1</v>
      </c>
      <c r="G680" s="13">
        <v>37151</v>
      </c>
      <c r="H680">
        <v>3.75</v>
      </c>
      <c r="I680" t="s">
        <v>5411</v>
      </c>
      <c r="J680" t="s">
        <v>5411</v>
      </c>
      <c r="K680" s="65">
        <v>3.7490334639734697</v>
      </c>
      <c r="L680" s="46"/>
      <c r="M680" s="22"/>
      <c r="N680" s="52">
        <f t="shared" si="103"/>
        <v>9.665360265302958E-4</v>
      </c>
      <c r="O680" s="52" t="e">
        <f t="shared" si="104"/>
        <v>#VALUE!</v>
      </c>
      <c r="P680" s="52" t="e">
        <f t="shared" si="105"/>
        <v>#VALUE!</v>
      </c>
      <c r="Q680">
        <v>2.91</v>
      </c>
      <c r="R680" t="s">
        <v>5411</v>
      </c>
      <c r="S680" t="s">
        <v>5411</v>
      </c>
      <c r="T680" s="65">
        <v>2.9099957793186615</v>
      </c>
      <c r="U680" s="46"/>
      <c r="V680" s="22"/>
      <c r="W680" s="52">
        <f t="shared" si="106"/>
        <v>4.2206813386513886E-6</v>
      </c>
      <c r="X680" s="52" t="e">
        <f t="shared" si="107"/>
        <v>#VALUE!</v>
      </c>
      <c r="Y680" s="52" t="e">
        <f t="shared" si="101"/>
        <v>#VALUE!</v>
      </c>
      <c r="Z680" t="s">
        <v>5568</v>
      </c>
      <c r="AA680" t="s">
        <v>5411</v>
      </c>
      <c r="AB680" t="s">
        <v>5411</v>
      </c>
      <c r="AC680" s="61" t="s">
        <v>88</v>
      </c>
      <c r="AD680" s="61"/>
      <c r="AE680" s="22"/>
      <c r="AF680">
        <v>3.03</v>
      </c>
      <c r="AG680" t="s">
        <v>5411</v>
      </c>
      <c r="AH680" t="s">
        <v>5411</v>
      </c>
      <c r="AI680" s="65">
        <v>3.0298583056979198</v>
      </c>
      <c r="AJ680" s="46"/>
      <c r="AK680" s="22"/>
      <c r="AL680" s="52">
        <f t="shared" si="108"/>
        <v>1.4169430207999767E-4</v>
      </c>
      <c r="AM680" s="52" t="e">
        <f t="shared" si="109"/>
        <v>#VALUE!</v>
      </c>
      <c r="AN680" s="52" t="e">
        <f t="shared" si="102"/>
        <v>#VALUE!</v>
      </c>
      <c r="AO680">
        <v>0.91</v>
      </c>
      <c r="AP680" s="65">
        <v>0.90895749170937601</v>
      </c>
      <c r="AQ680" s="52">
        <f t="shared" si="110"/>
        <v>1.0425082906240224E-3</v>
      </c>
    </row>
    <row r="681" spans="1:43" x14ac:dyDescent="0.25">
      <c r="A681" t="s">
        <v>5533</v>
      </c>
      <c r="B681" t="s">
        <v>1848</v>
      </c>
      <c r="D681">
        <v>1</v>
      </c>
      <c r="E681">
        <v>1</v>
      </c>
      <c r="F681">
        <v>1</v>
      </c>
      <c r="G681" s="13">
        <v>37151</v>
      </c>
      <c r="H681">
        <v>0.74</v>
      </c>
      <c r="I681" t="s">
        <v>5411</v>
      </c>
      <c r="J681" t="s">
        <v>5411</v>
      </c>
      <c r="K681" s="65">
        <v>0.74237993947007763</v>
      </c>
      <c r="L681" s="46"/>
      <c r="M681" s="22"/>
      <c r="N681" s="52">
        <f t="shared" si="103"/>
        <v>-2.3799394700776411E-3</v>
      </c>
      <c r="O681" s="52" t="e">
        <f t="shared" si="104"/>
        <v>#VALUE!</v>
      </c>
      <c r="P681" s="52" t="e">
        <f t="shared" si="105"/>
        <v>#VALUE!</v>
      </c>
      <c r="Q681">
        <v>3.27</v>
      </c>
      <c r="R681" t="s">
        <v>5411</v>
      </c>
      <c r="S681" t="s">
        <v>5411</v>
      </c>
      <c r="T681" s="65">
        <v>3.2725319780721795</v>
      </c>
      <c r="U681" s="46"/>
      <c r="V681" s="22"/>
      <c r="W681" s="52">
        <f t="shared" si="106"/>
        <v>-2.5319780721795304E-3</v>
      </c>
      <c r="X681" s="52" t="e">
        <f t="shared" si="107"/>
        <v>#VALUE!</v>
      </c>
      <c r="Y681" s="52" t="e">
        <f t="shared" si="101"/>
        <v>#VALUE!</v>
      </c>
      <c r="Z681" t="s">
        <v>5568</v>
      </c>
      <c r="AA681" t="s">
        <v>5411</v>
      </c>
      <c r="AB681" t="s">
        <v>5411</v>
      </c>
      <c r="AC681" s="61" t="s">
        <v>88</v>
      </c>
      <c r="AD681" s="61"/>
      <c r="AE681" s="22"/>
      <c r="AF681">
        <v>0</v>
      </c>
      <c r="AG681" t="s">
        <v>5411</v>
      </c>
      <c r="AH681" t="s">
        <v>5411</v>
      </c>
      <c r="AI681" s="65">
        <v>0</v>
      </c>
      <c r="AJ681" s="46"/>
      <c r="AK681" s="22"/>
      <c r="AL681" s="52">
        <f t="shared" si="108"/>
        <v>0</v>
      </c>
      <c r="AM681" s="52" t="e">
        <f t="shared" si="109"/>
        <v>#VALUE!</v>
      </c>
      <c r="AN681" s="52" t="e">
        <f t="shared" si="102"/>
        <v>#VALUE!</v>
      </c>
      <c r="AO681">
        <v>0.13</v>
      </c>
      <c r="AP681" s="65">
        <v>0.13332537688442211</v>
      </c>
      <c r="AQ681" s="52">
        <f t="shared" si="110"/>
        <v>-3.3253768844221099E-3</v>
      </c>
    </row>
    <row r="682" spans="1:43" x14ac:dyDescent="0.25">
      <c r="A682" t="s">
        <v>5533</v>
      </c>
      <c r="B682" t="s">
        <v>1849</v>
      </c>
      <c r="D682">
        <v>1</v>
      </c>
      <c r="E682">
        <v>1</v>
      </c>
      <c r="F682">
        <v>1</v>
      </c>
      <c r="G682" s="13">
        <v>37151</v>
      </c>
      <c r="H682" t="s">
        <v>5411</v>
      </c>
      <c r="I682" t="s">
        <v>5411</v>
      </c>
      <c r="J682" t="s">
        <v>5411</v>
      </c>
      <c r="K682" s="65"/>
      <c r="L682" s="46"/>
      <c r="M682" s="22"/>
      <c r="N682" s="52" t="e">
        <f t="shared" si="103"/>
        <v>#VALUE!</v>
      </c>
      <c r="O682" s="52" t="e">
        <f t="shared" si="104"/>
        <v>#VALUE!</v>
      </c>
      <c r="P682" s="52" t="e">
        <f t="shared" si="105"/>
        <v>#VALUE!</v>
      </c>
      <c r="Q682" t="s">
        <v>5411</v>
      </c>
      <c r="R682" t="s">
        <v>5411</v>
      </c>
      <c r="S682" t="s">
        <v>5411</v>
      </c>
      <c r="T682" s="65"/>
      <c r="U682" s="46"/>
      <c r="V682" s="22"/>
      <c r="W682" s="52" t="e">
        <f t="shared" si="106"/>
        <v>#VALUE!</v>
      </c>
      <c r="X682" s="52" t="e">
        <f t="shared" si="107"/>
        <v>#VALUE!</v>
      </c>
      <c r="Y682" s="52" t="e">
        <f t="shared" si="101"/>
        <v>#VALUE!</v>
      </c>
      <c r="Z682" t="s">
        <v>5568</v>
      </c>
      <c r="AA682" t="s">
        <v>5411</v>
      </c>
      <c r="AB682" t="s">
        <v>5411</v>
      </c>
      <c r="AC682" s="61" t="s">
        <v>88</v>
      </c>
      <c r="AD682" s="61"/>
      <c r="AE682" s="22"/>
      <c r="AF682" t="s">
        <v>5411</v>
      </c>
      <c r="AG682" t="s">
        <v>5411</v>
      </c>
      <c r="AH682" t="s">
        <v>5411</v>
      </c>
      <c r="AI682" s="65"/>
      <c r="AJ682" s="46"/>
      <c r="AK682" s="22"/>
      <c r="AL682" s="52" t="e">
        <f t="shared" si="108"/>
        <v>#VALUE!</v>
      </c>
      <c r="AM682" s="52" t="e">
        <f t="shared" si="109"/>
        <v>#VALUE!</v>
      </c>
      <c r="AN682" s="52" t="e">
        <f t="shared" si="102"/>
        <v>#VALUE!</v>
      </c>
      <c r="AO682" t="s">
        <v>5411</v>
      </c>
      <c r="AP682" s="65"/>
      <c r="AQ682" s="52" t="e">
        <f t="shared" si="110"/>
        <v>#VALUE!</v>
      </c>
    </row>
    <row r="683" spans="1:43" x14ac:dyDescent="0.25">
      <c r="A683" t="s">
        <v>5533</v>
      </c>
      <c r="B683" t="s">
        <v>1850</v>
      </c>
      <c r="D683">
        <v>1</v>
      </c>
      <c r="E683">
        <v>1</v>
      </c>
      <c r="F683">
        <v>0</v>
      </c>
      <c r="G683" s="13">
        <v>43431</v>
      </c>
      <c r="H683">
        <v>1.86</v>
      </c>
      <c r="I683" t="s">
        <v>5411</v>
      </c>
      <c r="J683" t="s">
        <v>5411</v>
      </c>
      <c r="K683" s="65">
        <v>1.857</v>
      </c>
      <c r="L683" s="46"/>
      <c r="M683" s="22"/>
      <c r="N683" s="52">
        <f t="shared" si="103"/>
        <v>3.0000000000001137E-3</v>
      </c>
      <c r="O683" s="52" t="e">
        <f t="shared" si="104"/>
        <v>#VALUE!</v>
      </c>
      <c r="P683" s="52" t="e">
        <f t="shared" si="105"/>
        <v>#VALUE!</v>
      </c>
      <c r="Q683">
        <v>0.89</v>
      </c>
      <c r="R683" t="s">
        <v>5411</v>
      </c>
      <c r="S683" t="s">
        <v>5411</v>
      </c>
      <c r="T683" s="65">
        <v>0.88600000000000001</v>
      </c>
      <c r="U683" s="46"/>
      <c r="V683" s="22"/>
      <c r="W683" s="52">
        <f t="shared" si="106"/>
        <v>4.0000000000000036E-3</v>
      </c>
      <c r="X683" s="52" t="e">
        <f t="shared" si="107"/>
        <v>#VALUE!</v>
      </c>
      <c r="Y683" s="52" t="e">
        <f t="shared" si="101"/>
        <v>#VALUE!</v>
      </c>
      <c r="Z683" t="s">
        <v>5568</v>
      </c>
      <c r="AA683" t="s">
        <v>5411</v>
      </c>
      <c r="AB683" t="s">
        <v>5411</v>
      </c>
      <c r="AC683" s="79" t="s">
        <v>88</v>
      </c>
      <c r="AD683" s="61"/>
      <c r="AE683" s="22"/>
      <c r="AF683">
        <v>0</v>
      </c>
      <c r="AG683" t="s">
        <v>5411</v>
      </c>
      <c r="AH683" t="s">
        <v>5411</v>
      </c>
      <c r="AI683" s="65">
        <v>0</v>
      </c>
      <c r="AJ683" s="46"/>
      <c r="AK683" s="22"/>
      <c r="AL683" s="52">
        <f t="shared" si="108"/>
        <v>0</v>
      </c>
      <c r="AM683" s="52" t="e">
        <f t="shared" si="109"/>
        <v>#VALUE!</v>
      </c>
      <c r="AN683" s="52" t="e">
        <f t="shared" si="102"/>
        <v>#VALUE!</v>
      </c>
      <c r="AO683">
        <v>0.41</v>
      </c>
      <c r="AP683" s="65">
        <v>0.40600000000000003</v>
      </c>
      <c r="AQ683" s="52">
        <f t="shared" si="110"/>
        <v>3.999999999999948E-3</v>
      </c>
    </row>
    <row r="684" spans="1:43" x14ac:dyDescent="0.25">
      <c r="A684" t="s">
        <v>5533</v>
      </c>
      <c r="B684" t="s">
        <v>1851</v>
      </c>
      <c r="D684">
        <v>1</v>
      </c>
      <c r="E684">
        <v>1</v>
      </c>
      <c r="F684">
        <v>1</v>
      </c>
      <c r="G684" s="13">
        <v>37151</v>
      </c>
      <c r="H684">
        <v>2.0499999999999998</v>
      </c>
      <c r="I684" t="s">
        <v>5411</v>
      </c>
      <c r="J684" t="s">
        <v>5411</v>
      </c>
      <c r="K684" s="65">
        <v>2.0531371666666667</v>
      </c>
      <c r="L684" s="46"/>
      <c r="M684" s="22"/>
      <c r="N684" s="52">
        <f t="shared" si="103"/>
        <v>-3.1371666666668574E-3</v>
      </c>
      <c r="O684" s="52" t="e">
        <f t="shared" si="104"/>
        <v>#VALUE!</v>
      </c>
      <c r="P684" s="52" t="e">
        <f t="shared" si="105"/>
        <v>#VALUE!</v>
      </c>
      <c r="Q684">
        <v>0.87</v>
      </c>
      <c r="R684" t="s">
        <v>5411</v>
      </c>
      <c r="S684" t="s">
        <v>5411</v>
      </c>
      <c r="T684" s="65">
        <v>0.87112116666666661</v>
      </c>
      <c r="U684" s="46"/>
      <c r="V684" s="22"/>
      <c r="W684" s="52">
        <f t="shared" si="106"/>
        <v>-1.1211666666666176E-3</v>
      </c>
      <c r="X684" s="52" t="e">
        <f t="shared" si="107"/>
        <v>#VALUE!</v>
      </c>
      <c r="Y684" s="52" t="e">
        <f t="shared" si="101"/>
        <v>#VALUE!</v>
      </c>
      <c r="Z684" t="s">
        <v>5568</v>
      </c>
      <c r="AA684" t="s">
        <v>5411</v>
      </c>
      <c r="AB684" t="s">
        <v>5411</v>
      </c>
      <c r="AC684" s="79" t="s">
        <v>88</v>
      </c>
      <c r="AD684" s="61"/>
      <c r="AE684" s="22"/>
      <c r="AF684">
        <v>19.559999999999999</v>
      </c>
      <c r="AG684" t="s">
        <v>5411</v>
      </c>
      <c r="AH684" t="s">
        <v>5411</v>
      </c>
      <c r="AI684" s="65">
        <v>19.560210083333335</v>
      </c>
      <c r="AJ684" s="46"/>
      <c r="AK684" s="22"/>
      <c r="AL684" s="52">
        <f t="shared" si="108"/>
        <v>-2.1008333333583096E-4</v>
      </c>
      <c r="AM684" s="52" t="e">
        <f t="shared" si="109"/>
        <v>#VALUE!</v>
      </c>
      <c r="AN684" s="52" t="e">
        <f t="shared" si="102"/>
        <v>#VALUE!</v>
      </c>
      <c r="AO684">
        <v>2.39</v>
      </c>
      <c r="AP684" s="65">
        <v>2.3932745833333331</v>
      </c>
      <c r="AQ684" s="52">
        <f t="shared" si="110"/>
        <v>-3.2745833333329699E-3</v>
      </c>
    </row>
    <row r="685" spans="1:43" x14ac:dyDescent="0.25">
      <c r="A685" t="s">
        <v>5533</v>
      </c>
      <c r="B685" t="s">
        <v>1852</v>
      </c>
      <c r="D685">
        <v>1</v>
      </c>
      <c r="E685">
        <v>1</v>
      </c>
      <c r="F685">
        <v>1</v>
      </c>
      <c r="G685" s="13">
        <v>37151</v>
      </c>
      <c r="H685">
        <v>0.93</v>
      </c>
      <c r="I685" t="s">
        <v>5411</v>
      </c>
      <c r="J685" t="s">
        <v>5411</v>
      </c>
      <c r="K685" s="65">
        <v>0.92761540201800829</v>
      </c>
      <c r="L685" s="46"/>
      <c r="M685" s="22"/>
      <c r="N685" s="52">
        <f t="shared" si="103"/>
        <v>2.384597981991754E-3</v>
      </c>
      <c r="O685" s="52" t="e">
        <f t="shared" si="104"/>
        <v>#VALUE!</v>
      </c>
      <c r="P685" s="52" t="e">
        <f t="shared" si="105"/>
        <v>#VALUE!</v>
      </c>
      <c r="Q685">
        <v>1.1399999999999999</v>
      </c>
      <c r="R685" t="s">
        <v>5411</v>
      </c>
      <c r="S685" t="s">
        <v>5411</v>
      </c>
      <c r="T685" s="65">
        <v>1.1442846930003168</v>
      </c>
      <c r="U685" s="46"/>
      <c r="V685" s="22"/>
      <c r="W685" s="52">
        <f t="shared" si="106"/>
        <v>-4.2846930003168637E-3</v>
      </c>
      <c r="X685" s="52" t="e">
        <f t="shared" si="107"/>
        <v>#VALUE!</v>
      </c>
      <c r="Y685" s="52" t="e">
        <f t="shared" si="101"/>
        <v>#VALUE!</v>
      </c>
      <c r="Z685" t="s">
        <v>5568</v>
      </c>
      <c r="AA685" t="s">
        <v>5411</v>
      </c>
      <c r="AB685" t="s">
        <v>5411</v>
      </c>
      <c r="AC685" s="79" t="s">
        <v>88</v>
      </c>
      <c r="AD685" s="61"/>
      <c r="AE685" s="22"/>
      <c r="AF685">
        <v>3.36</v>
      </c>
      <c r="AG685" t="s">
        <v>5411</v>
      </c>
      <c r="AH685" t="s">
        <v>5411</v>
      </c>
      <c r="AI685" s="65">
        <v>3.3583740102257815</v>
      </c>
      <c r="AJ685" s="46"/>
      <c r="AK685" s="22"/>
      <c r="AL685" s="52">
        <f t="shared" si="108"/>
        <v>1.6259897742183504E-3</v>
      </c>
      <c r="AM685" s="52" t="e">
        <f t="shared" si="109"/>
        <v>#VALUE!</v>
      </c>
      <c r="AN685" s="52" t="e">
        <f t="shared" si="102"/>
        <v>#VALUE!</v>
      </c>
      <c r="AO685">
        <v>0.34</v>
      </c>
      <c r="AP685" s="65">
        <v>0.33685303832405777</v>
      </c>
      <c r="AQ685" s="52">
        <f t="shared" si="110"/>
        <v>3.1469616759422503E-3</v>
      </c>
    </row>
    <row r="686" spans="1:43" x14ac:dyDescent="0.25">
      <c r="A686" t="s">
        <v>5533</v>
      </c>
      <c r="B686" t="s">
        <v>1853</v>
      </c>
      <c r="D686">
        <v>1</v>
      </c>
      <c r="E686">
        <v>1</v>
      </c>
      <c r="F686">
        <v>0</v>
      </c>
      <c r="G686" s="13">
        <v>43431</v>
      </c>
      <c r="H686">
        <v>2.02</v>
      </c>
      <c r="I686" t="s">
        <v>5411</v>
      </c>
      <c r="J686" t="s">
        <v>5411</v>
      </c>
      <c r="K686" s="65">
        <v>2.0209999999999999</v>
      </c>
      <c r="L686" s="46"/>
      <c r="M686" s="22"/>
      <c r="N686" s="52">
        <f t="shared" si="103"/>
        <v>-9.9999999999988987E-4</v>
      </c>
      <c r="O686" s="52" t="e">
        <f t="shared" si="104"/>
        <v>#VALUE!</v>
      </c>
      <c r="P686" s="52" t="e">
        <f t="shared" si="105"/>
        <v>#VALUE!</v>
      </c>
      <c r="Q686">
        <v>2.02</v>
      </c>
      <c r="R686" t="s">
        <v>5411</v>
      </c>
      <c r="S686" t="s">
        <v>5411</v>
      </c>
      <c r="T686" s="65">
        <v>2.02</v>
      </c>
      <c r="U686" s="46"/>
      <c r="V686" s="22"/>
      <c r="W686" s="52">
        <f t="shared" si="106"/>
        <v>0</v>
      </c>
      <c r="X686" s="52" t="e">
        <f t="shared" si="107"/>
        <v>#VALUE!</v>
      </c>
      <c r="Y686" s="52" t="e">
        <f t="shared" si="101"/>
        <v>#VALUE!</v>
      </c>
      <c r="Z686" t="s">
        <v>5568</v>
      </c>
      <c r="AA686" t="s">
        <v>5411</v>
      </c>
      <c r="AB686" t="s">
        <v>5411</v>
      </c>
      <c r="AC686" s="79" t="s">
        <v>88</v>
      </c>
      <c r="AD686" s="61"/>
      <c r="AE686" s="22"/>
      <c r="AF686">
        <v>1.91</v>
      </c>
      <c r="AG686" t="s">
        <v>5411</v>
      </c>
      <c r="AH686" t="s">
        <v>5411</v>
      </c>
      <c r="AI686" s="65">
        <v>1.91</v>
      </c>
      <c r="AJ686" s="46"/>
      <c r="AK686" s="22"/>
      <c r="AL686" s="52">
        <f t="shared" si="108"/>
        <v>0</v>
      </c>
      <c r="AM686" s="52" t="e">
        <f t="shared" si="109"/>
        <v>#VALUE!</v>
      </c>
      <c r="AN686" s="52" t="e">
        <f t="shared" si="102"/>
        <v>#VALUE!</v>
      </c>
      <c r="AO686">
        <v>0.94</v>
      </c>
      <c r="AP686" s="65">
        <v>0.93899999999999995</v>
      </c>
      <c r="AQ686" s="52">
        <f t="shared" si="110"/>
        <v>1.0000000000000009E-3</v>
      </c>
    </row>
    <row r="687" spans="1:43" x14ac:dyDescent="0.25">
      <c r="A687" t="s">
        <v>5533</v>
      </c>
      <c r="B687" t="s">
        <v>1854</v>
      </c>
      <c r="D687">
        <v>1</v>
      </c>
      <c r="E687">
        <v>1</v>
      </c>
      <c r="F687">
        <v>1</v>
      </c>
      <c r="G687" s="13">
        <v>37151</v>
      </c>
      <c r="H687">
        <v>4.76</v>
      </c>
      <c r="I687" t="s">
        <v>5411</v>
      </c>
      <c r="J687" t="s">
        <v>5411</v>
      </c>
      <c r="K687" s="65">
        <v>4.7579758296806514</v>
      </c>
      <c r="L687" s="46"/>
      <c r="M687" s="22"/>
      <c r="N687" s="52">
        <f t="shared" si="103"/>
        <v>2.0241703193484284E-3</v>
      </c>
      <c r="O687" s="52" t="e">
        <f t="shared" si="104"/>
        <v>#VALUE!</v>
      </c>
      <c r="P687" s="52" t="e">
        <f t="shared" si="105"/>
        <v>#VALUE!</v>
      </c>
      <c r="Q687">
        <v>7.46</v>
      </c>
      <c r="R687" t="s">
        <v>5411</v>
      </c>
      <c r="S687" t="s">
        <v>5411</v>
      </c>
      <c r="T687" s="65">
        <v>7.4573757044458366</v>
      </c>
      <c r="U687" s="46"/>
      <c r="V687" s="22"/>
      <c r="W687" s="52">
        <f t="shared" si="106"/>
        <v>2.6242955541633251E-3</v>
      </c>
      <c r="X687" s="52" t="e">
        <f t="shared" si="107"/>
        <v>#VALUE!</v>
      </c>
      <c r="Y687" s="52" t="e">
        <f t="shared" si="101"/>
        <v>#VALUE!</v>
      </c>
      <c r="Z687" t="s">
        <v>5568</v>
      </c>
      <c r="AA687" t="s">
        <v>5411</v>
      </c>
      <c r="AB687" t="s">
        <v>5411</v>
      </c>
      <c r="AC687" s="79" t="s">
        <v>88</v>
      </c>
      <c r="AD687" s="61"/>
      <c r="AE687" s="22"/>
      <c r="AF687">
        <v>2.14</v>
      </c>
      <c r="AG687" t="s">
        <v>5411</v>
      </c>
      <c r="AH687" t="s">
        <v>5411</v>
      </c>
      <c r="AI687" s="65">
        <v>2.1351345648090172</v>
      </c>
      <c r="AJ687" s="46"/>
      <c r="AK687" s="22"/>
      <c r="AL687" s="52">
        <f t="shared" si="108"/>
        <v>4.8654351909829252E-3</v>
      </c>
      <c r="AM687" s="52" t="e">
        <f t="shared" si="109"/>
        <v>#VALUE!</v>
      </c>
      <c r="AN687" s="52" t="e">
        <f t="shared" si="102"/>
        <v>#VALUE!</v>
      </c>
      <c r="AO687">
        <v>2.2999999999999998</v>
      </c>
      <c r="AP687" s="65">
        <v>2.3024293049467754</v>
      </c>
      <c r="AQ687" s="52">
        <f t="shared" si="110"/>
        <v>-2.4293049467756234E-3</v>
      </c>
    </row>
    <row r="688" spans="1:43" x14ac:dyDescent="0.25">
      <c r="A688" t="s">
        <v>5533</v>
      </c>
      <c r="B688" t="s">
        <v>1855</v>
      </c>
      <c r="D688">
        <v>1</v>
      </c>
      <c r="E688">
        <v>1</v>
      </c>
      <c r="F688">
        <v>1</v>
      </c>
      <c r="G688" s="13">
        <v>37151</v>
      </c>
      <c r="H688">
        <v>1.1299999999999999</v>
      </c>
      <c r="I688" t="s">
        <v>5411</v>
      </c>
      <c r="J688" t="s">
        <v>5411</v>
      </c>
      <c r="K688" s="65">
        <v>1.1287802683859358</v>
      </c>
      <c r="L688" s="46"/>
      <c r="M688" s="22"/>
      <c r="N688" s="52">
        <f t="shared" si="103"/>
        <v>1.219731614064079E-3</v>
      </c>
      <c r="O688" s="52" t="e">
        <f t="shared" si="104"/>
        <v>#VALUE!</v>
      </c>
      <c r="P688" s="52" t="e">
        <f t="shared" si="105"/>
        <v>#VALUE!</v>
      </c>
      <c r="Q688">
        <v>0</v>
      </c>
      <c r="R688" t="s">
        <v>5411</v>
      </c>
      <c r="S688" t="s">
        <v>5411</v>
      </c>
      <c r="T688" s="65">
        <v>0</v>
      </c>
      <c r="U688" s="46"/>
      <c r="V688" s="22"/>
      <c r="W688" s="52">
        <f t="shared" si="106"/>
        <v>0</v>
      </c>
      <c r="X688" s="52" t="e">
        <f t="shared" si="107"/>
        <v>#VALUE!</v>
      </c>
      <c r="Y688" s="52" t="e">
        <f t="shared" si="101"/>
        <v>#VALUE!</v>
      </c>
      <c r="Z688" t="s">
        <v>5568</v>
      </c>
      <c r="AA688" t="s">
        <v>5411</v>
      </c>
      <c r="AB688" t="s">
        <v>5411</v>
      </c>
      <c r="AC688" s="79" t="s">
        <v>88</v>
      </c>
      <c r="AD688" s="61"/>
      <c r="AE688" s="22"/>
      <c r="AF688">
        <v>0</v>
      </c>
      <c r="AG688" t="s">
        <v>5411</v>
      </c>
      <c r="AH688" t="s">
        <v>5411</v>
      </c>
      <c r="AI688" s="65">
        <v>0</v>
      </c>
      <c r="AJ688" s="46"/>
      <c r="AK688" s="22"/>
      <c r="AL688" s="52">
        <f t="shared" si="108"/>
        <v>0</v>
      </c>
      <c r="AM688" s="52" t="e">
        <f t="shared" si="109"/>
        <v>#VALUE!</v>
      </c>
      <c r="AN688" s="52" t="e">
        <f t="shared" si="102"/>
        <v>#VALUE!</v>
      </c>
      <c r="AO688">
        <v>0.13</v>
      </c>
      <c r="AP688" s="65">
        <v>0.13009670889871805</v>
      </c>
      <c r="AQ688" s="52">
        <f t="shared" si="110"/>
        <v>-9.6708898718045333E-5</v>
      </c>
    </row>
    <row r="689" spans="1:43" x14ac:dyDescent="0.25">
      <c r="A689" t="s">
        <v>5533</v>
      </c>
      <c r="B689" t="s">
        <v>1856</v>
      </c>
      <c r="D689">
        <v>1</v>
      </c>
      <c r="E689">
        <v>1</v>
      </c>
      <c r="F689">
        <v>1</v>
      </c>
      <c r="G689" s="13">
        <v>37151</v>
      </c>
      <c r="H689">
        <v>2.23</v>
      </c>
      <c r="I689" t="s">
        <v>5411</v>
      </c>
      <c r="J689" t="s">
        <v>5411</v>
      </c>
      <c r="K689" s="65">
        <v>2.2252406886858749</v>
      </c>
      <c r="L689" s="46"/>
      <c r="M689" s="22"/>
      <c r="N689" s="52">
        <f t="shared" si="103"/>
        <v>4.7593113141251031E-3</v>
      </c>
      <c r="O689" s="52" t="e">
        <f t="shared" si="104"/>
        <v>#VALUE!</v>
      </c>
      <c r="P689" s="52" t="e">
        <f t="shared" si="105"/>
        <v>#VALUE!</v>
      </c>
      <c r="Q689">
        <v>0</v>
      </c>
      <c r="R689" t="s">
        <v>5411</v>
      </c>
      <c r="S689" t="s">
        <v>5411</v>
      </c>
      <c r="T689" s="65">
        <v>0</v>
      </c>
      <c r="U689" s="46"/>
      <c r="V689" s="22"/>
      <c r="W689" s="52">
        <f t="shared" si="106"/>
        <v>0</v>
      </c>
      <c r="X689" s="52" t="e">
        <f t="shared" si="107"/>
        <v>#VALUE!</v>
      </c>
      <c r="Y689" s="52" t="e">
        <f t="shared" si="101"/>
        <v>#VALUE!</v>
      </c>
      <c r="Z689" t="s">
        <v>5568</v>
      </c>
      <c r="AA689" t="s">
        <v>5411</v>
      </c>
      <c r="AB689" t="s">
        <v>5411</v>
      </c>
      <c r="AC689" s="79" t="s">
        <v>88</v>
      </c>
      <c r="AD689" s="61"/>
      <c r="AE689" s="22"/>
      <c r="AF689">
        <v>0</v>
      </c>
      <c r="AG689" t="s">
        <v>5411</v>
      </c>
      <c r="AH689" t="s">
        <v>5411</v>
      </c>
      <c r="AI689" s="65">
        <v>0</v>
      </c>
      <c r="AJ689" s="46"/>
      <c r="AK689" s="22"/>
      <c r="AL689" s="52">
        <f t="shared" si="108"/>
        <v>0</v>
      </c>
      <c r="AM689" s="52" t="e">
        <f t="shared" si="109"/>
        <v>#VALUE!</v>
      </c>
      <c r="AN689" s="52" t="e">
        <f t="shared" si="102"/>
        <v>#VALUE!</v>
      </c>
      <c r="AO689">
        <v>0</v>
      </c>
      <c r="AP689" s="65">
        <v>0</v>
      </c>
      <c r="AQ689" s="52">
        <f t="shared" si="110"/>
        <v>0</v>
      </c>
    </row>
    <row r="690" spans="1:43" x14ac:dyDescent="0.25">
      <c r="A690" t="s">
        <v>5533</v>
      </c>
      <c r="B690" t="s">
        <v>1857</v>
      </c>
      <c r="D690">
        <v>1</v>
      </c>
      <c r="E690">
        <v>1</v>
      </c>
      <c r="F690">
        <v>0</v>
      </c>
      <c r="G690" s="13">
        <v>43431</v>
      </c>
      <c r="H690">
        <v>2.58</v>
      </c>
      <c r="I690" t="s">
        <v>5411</v>
      </c>
      <c r="J690" t="s">
        <v>5411</v>
      </c>
      <c r="K690" s="65">
        <v>2.5830000000000002</v>
      </c>
      <c r="L690" s="46"/>
      <c r="M690" s="22"/>
      <c r="N690" s="52">
        <f t="shared" si="103"/>
        <v>-3.0000000000001137E-3</v>
      </c>
      <c r="O690" s="52" t="e">
        <f t="shared" si="104"/>
        <v>#VALUE!</v>
      </c>
      <c r="P690" s="52" t="e">
        <f t="shared" si="105"/>
        <v>#VALUE!</v>
      </c>
      <c r="Q690">
        <v>0.19</v>
      </c>
      <c r="R690" t="s">
        <v>5411</v>
      </c>
      <c r="S690" t="s">
        <v>5411</v>
      </c>
      <c r="T690" s="65">
        <v>0.19400000000000001</v>
      </c>
      <c r="U690" s="46"/>
      <c r="V690" s="22"/>
      <c r="W690" s="52">
        <f t="shared" si="106"/>
        <v>-4.0000000000000036E-3</v>
      </c>
      <c r="X690" s="52" t="e">
        <f t="shared" si="107"/>
        <v>#VALUE!</v>
      </c>
      <c r="Y690" s="52" t="e">
        <f t="shared" si="101"/>
        <v>#VALUE!</v>
      </c>
      <c r="Z690" t="s">
        <v>5568</v>
      </c>
      <c r="AA690" t="s">
        <v>5411</v>
      </c>
      <c r="AB690" t="s">
        <v>5411</v>
      </c>
      <c r="AC690" s="79" t="s">
        <v>88</v>
      </c>
      <c r="AD690" s="61"/>
      <c r="AE690" s="22"/>
      <c r="AF690">
        <v>0</v>
      </c>
      <c r="AG690" t="s">
        <v>5411</v>
      </c>
      <c r="AH690" t="s">
        <v>5411</v>
      </c>
      <c r="AI690" s="65">
        <v>0</v>
      </c>
      <c r="AJ690" s="46"/>
      <c r="AK690" s="22"/>
      <c r="AL690" s="52">
        <f t="shared" si="108"/>
        <v>0</v>
      </c>
      <c r="AM690" s="52" t="e">
        <f t="shared" si="109"/>
        <v>#VALUE!</v>
      </c>
      <c r="AN690" s="52" t="e">
        <f t="shared" si="102"/>
        <v>#VALUE!</v>
      </c>
      <c r="AO690">
        <v>1.06</v>
      </c>
      <c r="AP690" s="65">
        <v>1.0629999999999999</v>
      </c>
      <c r="AQ690" s="52">
        <f t="shared" si="110"/>
        <v>-2.9999999999998916E-3</v>
      </c>
    </row>
    <row r="691" spans="1:43" x14ac:dyDescent="0.25">
      <c r="A691" t="s">
        <v>5533</v>
      </c>
      <c r="B691" t="s">
        <v>1858</v>
      </c>
      <c r="D691">
        <v>1</v>
      </c>
      <c r="E691">
        <v>1</v>
      </c>
      <c r="F691">
        <v>1</v>
      </c>
      <c r="G691" s="13">
        <v>37151</v>
      </c>
      <c r="H691">
        <v>0.98</v>
      </c>
      <c r="I691" t="s">
        <v>5411</v>
      </c>
      <c r="J691" t="s">
        <v>5411</v>
      </c>
      <c r="K691" s="65">
        <v>0.97806488862079366</v>
      </c>
      <c r="L691" s="46"/>
      <c r="M691" s="22"/>
      <c r="N691" s="52">
        <f t="shared" si="103"/>
        <v>1.9351113792063224E-3</v>
      </c>
      <c r="O691" s="52" t="e">
        <f t="shared" si="104"/>
        <v>#VALUE!</v>
      </c>
      <c r="P691" s="52" t="e">
        <f t="shared" si="105"/>
        <v>#VALUE!</v>
      </c>
      <c r="Q691">
        <v>0.5</v>
      </c>
      <c r="R691" t="s">
        <v>5411</v>
      </c>
      <c r="S691" t="s">
        <v>5411</v>
      </c>
      <c r="T691" s="65">
        <v>0.49917187298030941</v>
      </c>
      <c r="U691" s="46"/>
      <c r="V691" s="22"/>
      <c r="W691" s="52">
        <f t="shared" si="106"/>
        <v>8.2812701969059432E-4</v>
      </c>
      <c r="X691" s="52" t="e">
        <f t="shared" si="107"/>
        <v>#VALUE!</v>
      </c>
      <c r="Y691" s="52" t="e">
        <f t="shared" si="101"/>
        <v>#VALUE!</v>
      </c>
      <c r="Z691" t="s">
        <v>5568</v>
      </c>
      <c r="AA691" t="s">
        <v>5411</v>
      </c>
      <c r="AB691" t="s">
        <v>5411</v>
      </c>
      <c r="AC691" s="79" t="s">
        <v>88</v>
      </c>
      <c r="AD691" s="61"/>
      <c r="AE691" s="22"/>
      <c r="AF691">
        <v>0</v>
      </c>
      <c r="AG691" t="s">
        <v>5411</v>
      </c>
      <c r="AH691" t="s">
        <v>5411</v>
      </c>
      <c r="AI691" s="65">
        <v>0</v>
      </c>
      <c r="AJ691" s="46"/>
      <c r="AK691" s="22"/>
      <c r="AL691" s="52">
        <f t="shared" si="108"/>
        <v>0</v>
      </c>
      <c r="AM691" s="52" t="e">
        <f t="shared" si="109"/>
        <v>#VALUE!</v>
      </c>
      <c r="AN691" s="52" t="e">
        <f t="shared" si="102"/>
        <v>#VALUE!</v>
      </c>
      <c r="AO691">
        <v>1.99</v>
      </c>
      <c r="AP691" s="65">
        <v>1.9904478435089836</v>
      </c>
      <c r="AQ691" s="52">
        <f t="shared" si="110"/>
        <v>-4.4784350898363634E-4</v>
      </c>
    </row>
    <row r="692" spans="1:43" x14ac:dyDescent="0.25">
      <c r="A692" t="s">
        <v>5533</v>
      </c>
      <c r="B692" t="s">
        <v>1859</v>
      </c>
      <c r="D692">
        <v>1</v>
      </c>
      <c r="E692">
        <v>1</v>
      </c>
      <c r="F692">
        <v>1</v>
      </c>
      <c r="G692" s="13">
        <v>37151</v>
      </c>
      <c r="H692">
        <v>0.6</v>
      </c>
      <c r="I692" t="s">
        <v>5411</v>
      </c>
      <c r="J692" t="s">
        <v>5411</v>
      </c>
      <c r="K692" s="65">
        <v>0.60134730538922154</v>
      </c>
      <c r="L692" s="46"/>
      <c r="M692" s="22"/>
      <c r="N692" s="52">
        <f t="shared" si="103"/>
        <v>-1.3473053892215647E-3</v>
      </c>
      <c r="O692" s="52" t="e">
        <f t="shared" si="104"/>
        <v>#VALUE!</v>
      </c>
      <c r="P692" s="52" t="e">
        <f t="shared" si="105"/>
        <v>#VALUE!</v>
      </c>
      <c r="Q692">
        <v>0</v>
      </c>
      <c r="R692" t="s">
        <v>5411</v>
      </c>
      <c r="S692" t="s">
        <v>5411</v>
      </c>
      <c r="T692" s="65">
        <v>0</v>
      </c>
      <c r="U692" s="46"/>
      <c r="V692" s="22"/>
      <c r="W692" s="52">
        <f t="shared" si="106"/>
        <v>0</v>
      </c>
      <c r="X692" s="52" t="e">
        <f t="shared" si="107"/>
        <v>#VALUE!</v>
      </c>
      <c r="Y692" s="52" t="e">
        <f t="shared" si="101"/>
        <v>#VALUE!</v>
      </c>
      <c r="Z692" t="s">
        <v>5568</v>
      </c>
      <c r="AA692" t="s">
        <v>5411</v>
      </c>
      <c r="AB692" t="s">
        <v>5411</v>
      </c>
      <c r="AC692" s="79" t="s">
        <v>88</v>
      </c>
      <c r="AD692" s="61"/>
      <c r="AE692" s="22"/>
      <c r="AF692">
        <v>1.44</v>
      </c>
      <c r="AG692" t="s">
        <v>5411</v>
      </c>
      <c r="AH692" t="s">
        <v>5411</v>
      </c>
      <c r="AI692" s="65">
        <v>1.4401197604790419</v>
      </c>
      <c r="AJ692" s="46"/>
      <c r="AK692" s="22"/>
      <c r="AL692" s="52">
        <f t="shared" si="108"/>
        <v>-1.1976047904194154E-4</v>
      </c>
      <c r="AM692" s="52" t="e">
        <f t="shared" si="109"/>
        <v>#VALUE!</v>
      </c>
      <c r="AN692" s="52" t="e">
        <f t="shared" si="102"/>
        <v>#VALUE!</v>
      </c>
      <c r="AO692">
        <v>0.49</v>
      </c>
      <c r="AP692" s="65">
        <v>0.49041916167664673</v>
      </c>
      <c r="AQ692" s="52">
        <f t="shared" si="110"/>
        <v>-4.1916167664673987E-4</v>
      </c>
    </row>
    <row r="693" spans="1:43" x14ac:dyDescent="0.25">
      <c r="A693" t="s">
        <v>5533</v>
      </c>
      <c r="B693" t="s">
        <v>1860</v>
      </c>
      <c r="D693">
        <v>1</v>
      </c>
      <c r="E693">
        <v>1</v>
      </c>
      <c r="F693">
        <v>1</v>
      </c>
      <c r="G693" s="13">
        <v>37151</v>
      </c>
      <c r="H693">
        <v>1.36</v>
      </c>
      <c r="I693" t="s">
        <v>5411</v>
      </c>
      <c r="J693" t="s">
        <v>5411</v>
      </c>
      <c r="K693" s="65">
        <v>1.3580516855942055</v>
      </c>
      <c r="L693" s="46"/>
      <c r="M693" s="22"/>
      <c r="N693" s="52">
        <f t="shared" si="103"/>
        <v>1.9483144057945712E-3</v>
      </c>
      <c r="O693" s="52" t="e">
        <f t="shared" si="104"/>
        <v>#VALUE!</v>
      </c>
      <c r="P693" s="52" t="e">
        <f t="shared" si="105"/>
        <v>#VALUE!</v>
      </c>
      <c r="Q693">
        <v>0.23</v>
      </c>
      <c r="R693" t="s">
        <v>5411</v>
      </c>
      <c r="S693" t="s">
        <v>5411</v>
      </c>
      <c r="T693" s="65">
        <v>0.22806974872574445</v>
      </c>
      <c r="U693" s="46"/>
      <c r="V693" s="22"/>
      <c r="W693" s="52">
        <f t="shared" si="106"/>
        <v>1.9302512742555566E-3</v>
      </c>
      <c r="X693" s="52" t="e">
        <f t="shared" si="107"/>
        <v>#VALUE!</v>
      </c>
      <c r="Y693" s="52" t="e">
        <f t="shared" si="101"/>
        <v>#VALUE!</v>
      </c>
      <c r="Z693" t="s">
        <v>5568</v>
      </c>
      <c r="AA693" t="s">
        <v>5411</v>
      </c>
      <c r="AB693" t="s">
        <v>5411</v>
      </c>
      <c r="AC693" s="79" t="s">
        <v>88</v>
      </c>
      <c r="AD693" s="61"/>
      <c r="AE693" s="22"/>
      <c r="AF693">
        <v>6.93</v>
      </c>
      <c r="AG693" t="s">
        <v>5411</v>
      </c>
      <c r="AH693" t="s">
        <v>5411</v>
      </c>
      <c r="AI693" s="65">
        <v>6.9250269158544224</v>
      </c>
      <c r="AJ693" s="46"/>
      <c r="AK693" s="22"/>
      <c r="AL693" s="52">
        <f t="shared" si="108"/>
        <v>4.973084145577289E-3</v>
      </c>
      <c r="AM693" s="52" t="e">
        <f t="shared" si="109"/>
        <v>#VALUE!</v>
      </c>
      <c r="AN693" s="52" t="e">
        <f t="shared" si="102"/>
        <v>#VALUE!</v>
      </c>
      <c r="AO693">
        <v>0.51</v>
      </c>
      <c r="AP693" s="65">
        <v>0.50797353125279443</v>
      </c>
      <c r="AQ693" s="52">
        <f t="shared" si="110"/>
        <v>2.0264687472055787E-3</v>
      </c>
    </row>
    <row r="694" spans="1:43" x14ac:dyDescent="0.25">
      <c r="A694" t="s">
        <v>5533</v>
      </c>
      <c r="B694" t="s">
        <v>1861</v>
      </c>
      <c r="D694">
        <v>1</v>
      </c>
      <c r="E694">
        <v>1</v>
      </c>
      <c r="F694">
        <v>1</v>
      </c>
      <c r="G694" s="13">
        <v>37151</v>
      </c>
      <c r="H694">
        <v>3.68</v>
      </c>
      <c r="I694" t="s">
        <v>5411</v>
      </c>
      <c r="J694" t="s">
        <v>5411</v>
      </c>
      <c r="K694" s="65">
        <v>3.6749570673385699</v>
      </c>
      <c r="L694" s="46"/>
      <c r="M694" s="22"/>
      <c r="N694" s="52">
        <f t="shared" si="103"/>
        <v>5.0429326614302994E-3</v>
      </c>
      <c r="O694" s="52" t="e">
        <f t="shared" si="104"/>
        <v>#VALUE!</v>
      </c>
      <c r="P694" s="52" t="e">
        <f t="shared" si="105"/>
        <v>#VALUE!</v>
      </c>
      <c r="Q694">
        <v>2.4900000000000002</v>
      </c>
      <c r="R694" t="s">
        <v>5411</v>
      </c>
      <c r="S694" t="s">
        <v>5411</v>
      </c>
      <c r="T694" s="65">
        <v>2.48779753964725</v>
      </c>
      <c r="U694" s="46"/>
      <c r="V694" s="22"/>
      <c r="W694" s="52">
        <f t="shared" si="106"/>
        <v>2.2024603527501796E-3</v>
      </c>
      <c r="X694" s="52" t="e">
        <f t="shared" si="107"/>
        <v>#VALUE!</v>
      </c>
      <c r="Y694" s="52" t="e">
        <f t="shared" si="101"/>
        <v>#VALUE!</v>
      </c>
      <c r="Z694" t="s">
        <v>5568</v>
      </c>
      <c r="AA694" t="s">
        <v>5411</v>
      </c>
      <c r="AB694" t="s">
        <v>5411</v>
      </c>
      <c r="AC694" s="79" t="s">
        <v>88</v>
      </c>
      <c r="AD694" s="61"/>
      <c r="AE694" s="22"/>
      <c r="AF694">
        <v>0</v>
      </c>
      <c r="AG694" t="s">
        <v>5411</v>
      </c>
      <c r="AH694" t="s">
        <v>5411</v>
      </c>
      <c r="AI694" s="65">
        <v>0</v>
      </c>
      <c r="AJ694" s="46"/>
      <c r="AK694" s="22"/>
      <c r="AL694" s="52">
        <f t="shared" si="108"/>
        <v>0</v>
      </c>
      <c r="AM694" s="52" t="e">
        <f t="shared" si="109"/>
        <v>#VALUE!</v>
      </c>
      <c r="AN694" s="52" t="e">
        <f t="shared" si="102"/>
        <v>#VALUE!</v>
      </c>
      <c r="AO694">
        <v>1.08</v>
      </c>
      <c r="AP694" s="65">
        <v>1.0780456005138086</v>
      </c>
      <c r="AQ694" s="52">
        <f t="shared" si="110"/>
        <v>1.9543994861914715E-3</v>
      </c>
    </row>
    <row r="695" spans="1:43" x14ac:dyDescent="0.25">
      <c r="A695" t="s">
        <v>5533</v>
      </c>
      <c r="B695" t="s">
        <v>1862</v>
      </c>
      <c r="D695">
        <v>1</v>
      </c>
      <c r="E695">
        <v>1</v>
      </c>
      <c r="F695">
        <v>1</v>
      </c>
      <c r="G695" s="13">
        <v>37151</v>
      </c>
      <c r="H695">
        <v>1.1200000000000001</v>
      </c>
      <c r="I695" t="s">
        <v>5411</v>
      </c>
      <c r="J695" t="s">
        <v>5411</v>
      </c>
      <c r="K695" s="65">
        <v>1.1203724617222284</v>
      </c>
      <c r="L695" s="46"/>
      <c r="M695" s="22"/>
      <c r="N695" s="52">
        <f t="shared" si="103"/>
        <v>-3.7246172222826779E-4</v>
      </c>
      <c r="O695" s="52" t="e">
        <f t="shared" si="104"/>
        <v>#VALUE!</v>
      </c>
      <c r="P695" s="52" t="e">
        <f t="shared" si="105"/>
        <v>#VALUE!</v>
      </c>
      <c r="Q695">
        <v>4.3499999999999996</v>
      </c>
      <c r="R695" t="s">
        <v>5411</v>
      </c>
      <c r="S695" t="s">
        <v>5411</v>
      </c>
      <c r="T695" s="65">
        <v>4.3498905418612237</v>
      </c>
      <c r="U695" s="46"/>
      <c r="V695" s="22"/>
      <c r="W695" s="52">
        <f t="shared" si="106"/>
        <v>1.094581387759419E-4</v>
      </c>
      <c r="X695" s="52" t="e">
        <f t="shared" si="107"/>
        <v>#VALUE!</v>
      </c>
      <c r="Y695" s="52" t="e">
        <f t="shared" si="101"/>
        <v>#VALUE!</v>
      </c>
      <c r="Z695" t="s">
        <v>5568</v>
      </c>
      <c r="AA695" t="s">
        <v>5411</v>
      </c>
      <c r="AB695" t="s">
        <v>5411</v>
      </c>
      <c r="AC695" s="79" t="s">
        <v>88</v>
      </c>
      <c r="AD695" s="61"/>
      <c r="AE695" s="22"/>
      <c r="AF695">
        <v>0</v>
      </c>
      <c r="AG695" t="s">
        <v>5411</v>
      </c>
      <c r="AH695" t="s">
        <v>5411</v>
      </c>
      <c r="AI695" s="65">
        <v>0</v>
      </c>
      <c r="AJ695" s="46"/>
      <c r="AK695" s="22"/>
      <c r="AL695" s="52">
        <f t="shared" si="108"/>
        <v>0</v>
      </c>
      <c r="AM695" s="52" t="e">
        <f t="shared" si="109"/>
        <v>#VALUE!</v>
      </c>
      <c r="AN695" s="52" t="e">
        <f t="shared" si="102"/>
        <v>#VALUE!</v>
      </c>
      <c r="AO695">
        <v>0.09</v>
      </c>
      <c r="AP695" s="65">
        <v>8.5361711369312643E-2</v>
      </c>
      <c r="AQ695" s="52">
        <f t="shared" si="110"/>
        <v>4.6382886306873539E-3</v>
      </c>
    </row>
    <row r="696" spans="1:43" x14ac:dyDescent="0.25">
      <c r="A696" t="s">
        <v>5533</v>
      </c>
      <c r="B696" t="s">
        <v>1863</v>
      </c>
      <c r="D696">
        <v>1</v>
      </c>
      <c r="E696">
        <v>1</v>
      </c>
      <c r="F696">
        <v>1</v>
      </c>
      <c r="G696" s="13">
        <v>37151</v>
      </c>
      <c r="H696">
        <v>0.26</v>
      </c>
      <c r="I696" t="s">
        <v>5411</v>
      </c>
      <c r="J696" t="s">
        <v>5411</v>
      </c>
      <c r="K696" s="65">
        <v>0.26023538441003735</v>
      </c>
      <c r="L696" s="46"/>
      <c r="M696" s="22"/>
      <c r="N696" s="52">
        <f t="shared" si="103"/>
        <v>-2.3538441003734256E-4</v>
      </c>
      <c r="O696" s="52" t="e">
        <f t="shared" si="104"/>
        <v>#VALUE!</v>
      </c>
      <c r="P696" s="52" t="e">
        <f t="shared" si="105"/>
        <v>#VALUE!</v>
      </c>
      <c r="Q696">
        <v>0</v>
      </c>
      <c r="R696" t="s">
        <v>5411</v>
      </c>
      <c r="S696" t="s">
        <v>5411</v>
      </c>
      <c r="T696" s="65">
        <v>0</v>
      </c>
      <c r="U696" s="46"/>
      <c r="V696" s="22"/>
      <c r="W696" s="52">
        <f t="shared" si="106"/>
        <v>0</v>
      </c>
      <c r="X696" s="52" t="e">
        <f t="shared" si="107"/>
        <v>#VALUE!</v>
      </c>
      <c r="Y696" s="52" t="e">
        <f t="shared" si="101"/>
        <v>#VALUE!</v>
      </c>
      <c r="Z696" t="s">
        <v>5568</v>
      </c>
      <c r="AA696" t="s">
        <v>5411</v>
      </c>
      <c r="AB696" t="s">
        <v>5411</v>
      </c>
      <c r="AC696" s="79" t="s">
        <v>88</v>
      </c>
      <c r="AD696" s="61"/>
      <c r="AE696" s="22"/>
      <c r="AF696">
        <v>0</v>
      </c>
      <c r="AG696" t="s">
        <v>5411</v>
      </c>
      <c r="AH696" t="s">
        <v>5411</v>
      </c>
      <c r="AI696" s="65">
        <v>0</v>
      </c>
      <c r="AJ696" s="46"/>
      <c r="AK696" s="22"/>
      <c r="AL696" s="52">
        <f t="shared" si="108"/>
        <v>0</v>
      </c>
      <c r="AM696" s="52" t="e">
        <f t="shared" si="109"/>
        <v>#VALUE!</v>
      </c>
      <c r="AN696" s="52" t="e">
        <f t="shared" si="102"/>
        <v>#VALUE!</v>
      </c>
      <c r="AO696">
        <v>0.06</v>
      </c>
      <c r="AP696" s="65">
        <v>6.410486930044125E-2</v>
      </c>
      <c r="AQ696" s="52">
        <f t="shared" si="110"/>
        <v>-4.1048693004412523E-3</v>
      </c>
    </row>
    <row r="697" spans="1:43" x14ac:dyDescent="0.25">
      <c r="A697" t="s">
        <v>5533</v>
      </c>
      <c r="B697" t="s">
        <v>1864</v>
      </c>
      <c r="D697">
        <v>1</v>
      </c>
      <c r="E697">
        <v>1</v>
      </c>
      <c r="F697">
        <v>1</v>
      </c>
      <c r="G697" s="13">
        <v>37151</v>
      </c>
      <c r="H697">
        <v>1.73</v>
      </c>
      <c r="I697" t="s">
        <v>5411</v>
      </c>
      <c r="J697" t="s">
        <v>5411</v>
      </c>
      <c r="K697" s="65">
        <v>1.7311286932871803</v>
      </c>
      <c r="L697" s="46"/>
      <c r="M697" s="22"/>
      <c r="N697" s="52">
        <f t="shared" si="103"/>
        <v>-1.128693287180349E-3</v>
      </c>
      <c r="O697" s="52" t="e">
        <f t="shared" si="104"/>
        <v>#VALUE!</v>
      </c>
      <c r="P697" s="52" t="e">
        <f t="shared" si="105"/>
        <v>#VALUE!</v>
      </c>
      <c r="Q697">
        <v>1.17</v>
      </c>
      <c r="R697" t="s">
        <v>5411</v>
      </c>
      <c r="S697" t="s">
        <v>5411</v>
      </c>
      <c r="T697" s="65">
        <v>1.1694736061317841</v>
      </c>
      <c r="U697" s="46"/>
      <c r="V697" s="22"/>
      <c r="W697" s="52">
        <f t="shared" si="106"/>
        <v>5.2639386821584644E-4</v>
      </c>
      <c r="X697" s="52" t="e">
        <f t="shared" si="107"/>
        <v>#VALUE!</v>
      </c>
      <c r="Y697" s="52" t="e">
        <f t="shared" si="101"/>
        <v>#VALUE!</v>
      </c>
      <c r="Z697" t="s">
        <v>5568</v>
      </c>
      <c r="AA697" t="s">
        <v>5411</v>
      </c>
      <c r="AB697" t="s">
        <v>5411</v>
      </c>
      <c r="AC697" s="79" t="s">
        <v>88</v>
      </c>
      <c r="AD697" s="61"/>
      <c r="AE697" s="22"/>
      <c r="AF697">
        <v>0.21</v>
      </c>
      <c r="AG697" t="s">
        <v>5411</v>
      </c>
      <c r="AH697" t="s">
        <v>5411</v>
      </c>
      <c r="AI697" s="65">
        <v>0.21350587217208558</v>
      </c>
      <c r="AJ697" s="46"/>
      <c r="AK697" s="22"/>
      <c r="AL697" s="52">
        <f t="shared" si="108"/>
        <v>-3.505872172085589E-3</v>
      </c>
      <c r="AM697" s="52" t="e">
        <f t="shared" si="109"/>
        <v>#VALUE!</v>
      </c>
      <c r="AN697" s="52" t="e">
        <f t="shared" si="102"/>
        <v>#VALUE!</v>
      </c>
      <c r="AO697">
        <v>0.77</v>
      </c>
      <c r="AP697" s="65">
        <v>0.76554357769810866</v>
      </c>
      <c r="AQ697" s="52">
        <f t="shared" si="110"/>
        <v>4.4564223018913607E-3</v>
      </c>
    </row>
    <row r="698" spans="1:43" x14ac:dyDescent="0.25">
      <c r="A698" t="s">
        <v>5533</v>
      </c>
      <c r="B698" t="s">
        <v>1865</v>
      </c>
      <c r="D698">
        <v>1</v>
      </c>
      <c r="E698">
        <v>1</v>
      </c>
      <c r="F698">
        <v>1</v>
      </c>
      <c r="G698" s="13">
        <v>37151</v>
      </c>
      <c r="H698">
        <v>1.54</v>
      </c>
      <c r="I698" t="s">
        <v>5411</v>
      </c>
      <c r="J698" t="s">
        <v>5411</v>
      </c>
      <c r="K698" s="65">
        <v>1.541389721745865</v>
      </c>
      <c r="L698" s="46"/>
      <c r="M698" s="22"/>
      <c r="N698" s="52">
        <f t="shared" si="103"/>
        <v>-1.3897217458649358E-3</v>
      </c>
      <c r="O698" s="52" t="e">
        <f t="shared" si="104"/>
        <v>#VALUE!</v>
      </c>
      <c r="P698" s="52" t="e">
        <f t="shared" si="105"/>
        <v>#VALUE!</v>
      </c>
      <c r="Q698">
        <v>0.4</v>
      </c>
      <c r="R698" t="s">
        <v>5411</v>
      </c>
      <c r="S698" t="s">
        <v>5411</v>
      </c>
      <c r="T698" s="65">
        <v>0.40390523870111189</v>
      </c>
      <c r="U698" s="46"/>
      <c r="V698" s="22"/>
      <c r="W698" s="52">
        <f t="shared" si="106"/>
        <v>-3.9052387011118683E-3</v>
      </c>
      <c r="X698" s="52" t="e">
        <f t="shared" si="107"/>
        <v>#VALUE!</v>
      </c>
      <c r="Y698" s="52" t="e">
        <f t="shared" si="101"/>
        <v>#VALUE!</v>
      </c>
      <c r="Z698" t="s">
        <v>5568</v>
      </c>
      <c r="AA698" t="s">
        <v>5411</v>
      </c>
      <c r="AB698" t="s">
        <v>5411</v>
      </c>
      <c r="AC698" s="79" t="s">
        <v>88</v>
      </c>
      <c r="AD698" s="61"/>
      <c r="AE698" s="22"/>
      <c r="AF698">
        <v>2.09</v>
      </c>
      <c r="AG698" t="s">
        <v>5411</v>
      </c>
      <c r="AH698" t="s">
        <v>5411</v>
      </c>
      <c r="AI698" s="65">
        <v>2.0850243403219562</v>
      </c>
      <c r="AJ698" s="46"/>
      <c r="AK698" s="22"/>
      <c r="AL698" s="52">
        <f t="shared" si="108"/>
        <v>4.9756596780436979E-3</v>
      </c>
      <c r="AM698" s="52" t="e">
        <f t="shared" si="109"/>
        <v>#VALUE!</v>
      </c>
      <c r="AN698" s="52" t="e">
        <f t="shared" si="102"/>
        <v>#VALUE!</v>
      </c>
      <c r="AO698">
        <v>0.82</v>
      </c>
      <c r="AP698" s="65">
        <v>0.81654356364441005</v>
      </c>
      <c r="AQ698" s="52">
        <f t="shared" si="110"/>
        <v>3.456436355589898E-3</v>
      </c>
    </row>
    <row r="699" spans="1:43" x14ac:dyDescent="0.25">
      <c r="A699" t="s">
        <v>5533</v>
      </c>
      <c r="B699" t="s">
        <v>1866</v>
      </c>
      <c r="D699">
        <v>1</v>
      </c>
      <c r="E699">
        <v>1</v>
      </c>
      <c r="F699">
        <v>1</v>
      </c>
      <c r="G699" s="13">
        <v>37151</v>
      </c>
      <c r="H699">
        <v>1.48</v>
      </c>
      <c r="I699" t="s">
        <v>5411</v>
      </c>
      <c r="J699" t="s">
        <v>5411</v>
      </c>
      <c r="K699" s="65">
        <v>1.4817559232991859</v>
      </c>
      <c r="L699" s="46"/>
      <c r="M699" s="22"/>
      <c r="N699" s="52">
        <f t="shared" si="103"/>
        <v>-1.7559232991859464E-3</v>
      </c>
      <c r="O699" s="52" t="e">
        <f t="shared" si="104"/>
        <v>#VALUE!</v>
      </c>
      <c r="P699" s="52" t="e">
        <f t="shared" si="105"/>
        <v>#VALUE!</v>
      </c>
      <c r="Q699">
        <v>1.2</v>
      </c>
      <c r="R699" t="s">
        <v>5411</v>
      </c>
      <c r="S699" t="s">
        <v>5411</v>
      </c>
      <c r="T699" s="65">
        <v>1.1999731021801945</v>
      </c>
      <c r="U699" s="46"/>
      <c r="V699" s="22"/>
      <c r="W699" s="52">
        <f t="shared" si="106"/>
        <v>2.6897819805471457E-5</v>
      </c>
      <c r="X699" s="52" t="e">
        <f t="shared" si="107"/>
        <v>#VALUE!</v>
      </c>
      <c r="Y699" s="52" t="e">
        <f t="shared" si="101"/>
        <v>#VALUE!</v>
      </c>
      <c r="Z699" t="s">
        <v>5568</v>
      </c>
      <c r="AA699" t="s">
        <v>5411</v>
      </c>
      <c r="AB699" t="s">
        <v>5411</v>
      </c>
      <c r="AC699" s="79" t="s">
        <v>88</v>
      </c>
      <c r="AD699" s="61"/>
      <c r="AE699" s="22"/>
      <c r="AF699">
        <v>1.8</v>
      </c>
      <c r="AG699" t="s">
        <v>5411</v>
      </c>
      <c r="AH699" t="s">
        <v>5411</v>
      </c>
      <c r="AI699" s="65">
        <v>1.8018765432098767</v>
      </c>
      <c r="AJ699" s="46"/>
      <c r="AK699" s="22"/>
      <c r="AL699" s="52">
        <f t="shared" si="108"/>
        <v>-1.8765432098766244E-3</v>
      </c>
      <c r="AM699" s="52" t="e">
        <f t="shared" si="109"/>
        <v>#VALUE!</v>
      </c>
      <c r="AN699" s="52" t="e">
        <f t="shared" si="102"/>
        <v>#VALUE!</v>
      </c>
      <c r="AO699">
        <v>0.59</v>
      </c>
      <c r="AP699" s="65">
        <v>0.59040210139217231</v>
      </c>
      <c r="AQ699" s="52">
        <f t="shared" si="110"/>
        <v>-4.021013921723382E-4</v>
      </c>
    </row>
    <row r="700" spans="1:43" x14ac:dyDescent="0.25">
      <c r="A700" t="s">
        <v>5533</v>
      </c>
      <c r="B700" t="s">
        <v>1867</v>
      </c>
      <c r="D700">
        <v>1</v>
      </c>
      <c r="E700">
        <v>1</v>
      </c>
      <c r="F700">
        <v>1</v>
      </c>
      <c r="G700" s="13">
        <v>37151</v>
      </c>
      <c r="H700">
        <v>1.37</v>
      </c>
      <c r="I700" t="s">
        <v>5411</v>
      </c>
      <c r="J700" t="s">
        <v>5411</v>
      </c>
      <c r="K700" s="65">
        <v>1.3741614768683272</v>
      </c>
      <c r="L700" s="46"/>
      <c r="M700" s="22"/>
      <c r="N700" s="52">
        <f t="shared" si="103"/>
        <v>-4.1614768683271297E-3</v>
      </c>
      <c r="O700" s="52" t="e">
        <f t="shared" si="104"/>
        <v>#VALUE!</v>
      </c>
      <c r="P700" s="52" t="e">
        <f t="shared" si="105"/>
        <v>#VALUE!</v>
      </c>
      <c r="Q700">
        <v>0.64</v>
      </c>
      <c r="R700" t="s">
        <v>5411</v>
      </c>
      <c r="S700" t="s">
        <v>5411</v>
      </c>
      <c r="T700" s="65">
        <v>0.63645373665480431</v>
      </c>
      <c r="U700" s="46"/>
      <c r="V700" s="22"/>
      <c r="W700" s="52">
        <f t="shared" si="106"/>
        <v>3.5462633451956993E-3</v>
      </c>
      <c r="X700" s="52" t="e">
        <f t="shared" si="107"/>
        <v>#VALUE!</v>
      </c>
      <c r="Y700" s="52" t="e">
        <f t="shared" si="101"/>
        <v>#VALUE!</v>
      </c>
      <c r="Z700" t="s">
        <v>5568</v>
      </c>
      <c r="AA700" t="s">
        <v>5411</v>
      </c>
      <c r="AB700" t="s">
        <v>5411</v>
      </c>
      <c r="AC700" s="79" t="s">
        <v>88</v>
      </c>
      <c r="AD700" s="61"/>
      <c r="AE700" s="22"/>
      <c r="AF700">
        <v>2.59</v>
      </c>
      <c r="AG700" t="s">
        <v>5411</v>
      </c>
      <c r="AH700" t="s">
        <v>5411</v>
      </c>
      <c r="AI700" s="65">
        <v>2.5908167259786476</v>
      </c>
      <c r="AJ700" s="46"/>
      <c r="AK700" s="22"/>
      <c r="AL700" s="52">
        <f t="shared" si="108"/>
        <v>-8.1672597864779206E-4</v>
      </c>
      <c r="AM700" s="52" t="e">
        <f t="shared" si="109"/>
        <v>#VALUE!</v>
      </c>
      <c r="AN700" s="52" t="e">
        <f t="shared" si="102"/>
        <v>#VALUE!</v>
      </c>
      <c r="AO700">
        <v>0.41</v>
      </c>
      <c r="AP700" s="65">
        <v>0.40823042704626333</v>
      </c>
      <c r="AQ700" s="52">
        <f t="shared" si="110"/>
        <v>1.7695729537366423E-3</v>
      </c>
    </row>
    <row r="701" spans="1:43" x14ac:dyDescent="0.25">
      <c r="A701" t="s">
        <v>5533</v>
      </c>
      <c r="B701" t="s">
        <v>1868</v>
      </c>
      <c r="D701">
        <v>1</v>
      </c>
      <c r="E701">
        <v>1</v>
      </c>
      <c r="F701">
        <v>1</v>
      </c>
      <c r="G701" s="13">
        <v>37151</v>
      </c>
      <c r="H701">
        <v>7.26</v>
      </c>
      <c r="I701" t="s">
        <v>5411</v>
      </c>
      <c r="J701" t="s">
        <v>5411</v>
      </c>
      <c r="K701" s="65">
        <v>7.2566731453599775</v>
      </c>
      <c r="L701" s="46"/>
      <c r="M701" s="22"/>
      <c r="N701" s="52">
        <f t="shared" si="103"/>
        <v>3.3268546400222476E-3</v>
      </c>
      <c r="O701" s="52" t="e">
        <f t="shared" si="104"/>
        <v>#VALUE!</v>
      </c>
      <c r="P701" s="52" t="e">
        <f t="shared" si="105"/>
        <v>#VALUE!</v>
      </c>
      <c r="Q701">
        <v>7.22</v>
      </c>
      <c r="R701" t="s">
        <v>5411</v>
      </c>
      <c r="S701" t="s">
        <v>5411</v>
      </c>
      <c r="T701" s="65">
        <v>7.2195546126471388</v>
      </c>
      <c r="U701" s="46"/>
      <c r="V701" s="22"/>
      <c r="W701" s="52">
        <f t="shared" si="106"/>
        <v>4.4538735286092646E-4</v>
      </c>
      <c r="X701" s="52" t="e">
        <f t="shared" si="107"/>
        <v>#VALUE!</v>
      </c>
      <c r="Y701" s="52" t="e">
        <f t="shared" si="101"/>
        <v>#VALUE!</v>
      </c>
      <c r="Z701" t="s">
        <v>5568</v>
      </c>
      <c r="AA701" t="s">
        <v>5411</v>
      </c>
      <c r="AB701" t="s">
        <v>5411</v>
      </c>
      <c r="AC701" s="79" t="s">
        <v>88</v>
      </c>
      <c r="AD701" s="61"/>
      <c r="AE701" s="22"/>
      <c r="AF701">
        <v>8.6999999999999993</v>
      </c>
      <c r="AG701" t="s">
        <v>5411</v>
      </c>
      <c r="AH701" t="s">
        <v>5411</v>
      </c>
      <c r="AI701" s="65">
        <v>8.7012027101012865</v>
      </c>
      <c r="AJ701" s="46"/>
      <c r="AK701" s="22"/>
      <c r="AL701" s="52">
        <f t="shared" si="108"/>
        <v>-1.2027101012872521E-3</v>
      </c>
      <c r="AM701" s="52" t="e">
        <f t="shared" si="109"/>
        <v>#VALUE!</v>
      </c>
      <c r="AN701" s="52" t="e">
        <f t="shared" si="102"/>
        <v>#VALUE!</v>
      </c>
      <c r="AO701">
        <v>0.48</v>
      </c>
      <c r="AP701" s="65">
        <v>0.4825409252669039</v>
      </c>
      <c r="AQ701" s="52">
        <f t="shared" si="110"/>
        <v>-2.5409252669039151E-3</v>
      </c>
    </row>
    <row r="702" spans="1:43" x14ac:dyDescent="0.25">
      <c r="A702" t="s">
        <v>5533</v>
      </c>
      <c r="B702" t="s">
        <v>1869</v>
      </c>
      <c r="D702">
        <v>1</v>
      </c>
      <c r="E702">
        <v>1</v>
      </c>
      <c r="F702">
        <v>1</v>
      </c>
      <c r="G702" s="13">
        <v>37151</v>
      </c>
      <c r="H702">
        <v>2.72</v>
      </c>
      <c r="I702" t="s">
        <v>5411</v>
      </c>
      <c r="J702" t="s">
        <v>5411</v>
      </c>
      <c r="K702" s="65">
        <v>2.7146923336606923</v>
      </c>
      <c r="L702" s="46"/>
      <c r="M702" s="22"/>
      <c r="N702" s="52">
        <f t="shared" si="103"/>
        <v>5.3076663393079038E-3</v>
      </c>
      <c r="O702" s="52" t="e">
        <f t="shared" si="104"/>
        <v>#VALUE!</v>
      </c>
      <c r="P702" s="52" t="e">
        <f t="shared" si="105"/>
        <v>#VALUE!</v>
      </c>
      <c r="Q702">
        <v>3.13</v>
      </c>
      <c r="R702" t="s">
        <v>5411</v>
      </c>
      <c r="S702" t="s">
        <v>5411</v>
      </c>
      <c r="T702" s="65">
        <v>3.1302374171372449</v>
      </c>
      <c r="U702" s="46"/>
      <c r="V702" s="22"/>
      <c r="W702" s="52">
        <f t="shared" si="106"/>
        <v>-2.3741713724501068E-4</v>
      </c>
      <c r="X702" s="52" t="e">
        <f t="shared" si="107"/>
        <v>#VALUE!</v>
      </c>
      <c r="Y702" s="52" t="e">
        <f t="shared" si="101"/>
        <v>#VALUE!</v>
      </c>
      <c r="Z702" t="s">
        <v>5568</v>
      </c>
      <c r="AA702" t="s">
        <v>5411</v>
      </c>
      <c r="AB702" t="s">
        <v>5411</v>
      </c>
      <c r="AC702" s="79" t="s">
        <v>88</v>
      </c>
      <c r="AD702" s="61"/>
      <c r="AE702" s="22"/>
      <c r="AF702">
        <v>2.06</v>
      </c>
      <c r="AG702" t="s">
        <v>5411</v>
      </c>
      <c r="AH702" t="s">
        <v>5411</v>
      </c>
      <c r="AI702" s="65">
        <v>2.0595263626319666</v>
      </c>
      <c r="AJ702" s="46"/>
      <c r="AK702" s="22"/>
      <c r="AL702" s="52">
        <f t="shared" si="108"/>
        <v>4.7363736803340828E-4</v>
      </c>
      <c r="AM702" s="52" t="e">
        <f t="shared" si="109"/>
        <v>#VALUE!</v>
      </c>
      <c r="AN702" s="52" t="e">
        <f t="shared" si="102"/>
        <v>#VALUE!</v>
      </c>
      <c r="AO702">
        <v>0.39</v>
      </c>
      <c r="AP702" s="65">
        <v>0.38824650135035599</v>
      </c>
      <c r="AQ702" s="52">
        <f t="shared" si="110"/>
        <v>1.7534986496440252E-3</v>
      </c>
    </row>
    <row r="703" spans="1:43" x14ac:dyDescent="0.25">
      <c r="A703" t="s">
        <v>5533</v>
      </c>
      <c r="B703" t="s">
        <v>1870</v>
      </c>
      <c r="D703">
        <v>1</v>
      </c>
      <c r="E703">
        <v>1</v>
      </c>
      <c r="F703">
        <v>1</v>
      </c>
      <c r="G703" s="13">
        <v>37151</v>
      </c>
      <c r="H703">
        <v>0.31</v>
      </c>
      <c r="I703" t="s">
        <v>5411</v>
      </c>
      <c r="J703" t="s">
        <v>5411</v>
      </c>
      <c r="K703" s="65">
        <v>0.30850468350837351</v>
      </c>
      <c r="L703" s="46"/>
      <c r="M703" s="22"/>
      <c r="N703" s="52">
        <f t="shared" si="103"/>
        <v>1.4953164916264861E-3</v>
      </c>
      <c r="O703" s="52" t="e">
        <f t="shared" si="104"/>
        <v>#VALUE!</v>
      </c>
      <c r="P703" s="52" t="e">
        <f t="shared" si="105"/>
        <v>#VALUE!</v>
      </c>
      <c r="Q703">
        <v>1.56</v>
      </c>
      <c r="R703" t="s">
        <v>5411</v>
      </c>
      <c r="S703" t="s">
        <v>5411</v>
      </c>
      <c r="T703" s="65">
        <v>1.5572632311977714</v>
      </c>
      <c r="U703" s="46"/>
      <c r="V703" s="22"/>
      <c r="W703" s="52">
        <f t="shared" si="106"/>
        <v>2.7367688022286174E-3</v>
      </c>
      <c r="X703" s="52" t="e">
        <f t="shared" si="107"/>
        <v>#VALUE!</v>
      </c>
      <c r="Y703" s="52" t="e">
        <f t="shared" si="101"/>
        <v>#VALUE!</v>
      </c>
      <c r="Z703" t="s">
        <v>5568</v>
      </c>
      <c r="AA703" t="s">
        <v>5411</v>
      </c>
      <c r="AB703" t="s">
        <v>5411</v>
      </c>
      <c r="AC703" s="79" t="s">
        <v>88</v>
      </c>
      <c r="AD703" s="61"/>
      <c r="AE703" s="22"/>
      <c r="AF703">
        <v>0</v>
      </c>
      <c r="AG703" t="s">
        <v>5411</v>
      </c>
      <c r="AH703" t="s">
        <v>5411</v>
      </c>
      <c r="AI703" s="65">
        <v>0</v>
      </c>
      <c r="AJ703" s="46"/>
      <c r="AK703" s="22"/>
      <c r="AL703" s="52">
        <f t="shared" si="108"/>
        <v>0</v>
      </c>
      <c r="AM703" s="52" t="e">
        <f t="shared" si="109"/>
        <v>#VALUE!</v>
      </c>
      <c r="AN703" s="52" t="e">
        <f t="shared" si="102"/>
        <v>#VALUE!</v>
      </c>
      <c r="AO703">
        <v>1.04</v>
      </c>
      <c r="AP703" s="65">
        <v>1.0381754874651812</v>
      </c>
      <c r="AQ703" s="52">
        <f t="shared" si="110"/>
        <v>1.8245125348188562E-3</v>
      </c>
    </row>
    <row r="704" spans="1:43" x14ac:dyDescent="0.25">
      <c r="A704" t="s">
        <v>5533</v>
      </c>
      <c r="B704" t="s">
        <v>1871</v>
      </c>
      <c r="D704">
        <v>1</v>
      </c>
      <c r="E704">
        <v>1</v>
      </c>
      <c r="F704">
        <v>1</v>
      </c>
      <c r="G704" s="13">
        <v>37151</v>
      </c>
      <c r="H704">
        <v>2.2999999999999998</v>
      </c>
      <c r="I704" t="s">
        <v>5411</v>
      </c>
      <c r="J704" t="s">
        <v>5411</v>
      </c>
      <c r="K704" s="65">
        <v>2.3036429126860698</v>
      </c>
      <c r="L704" s="46"/>
      <c r="M704" s="22"/>
      <c r="N704" s="52">
        <f t="shared" si="103"/>
        <v>-3.6429126860699768E-3</v>
      </c>
      <c r="O704" s="52" t="e">
        <f t="shared" si="104"/>
        <v>#VALUE!</v>
      </c>
      <c r="P704" s="52" t="e">
        <f t="shared" si="105"/>
        <v>#VALUE!</v>
      </c>
      <c r="Q704">
        <v>0.85</v>
      </c>
      <c r="R704" t="s">
        <v>5411</v>
      </c>
      <c r="S704" t="s">
        <v>5411</v>
      </c>
      <c r="T704" s="65">
        <v>0.85449661186403025</v>
      </c>
      <c r="U704" s="46"/>
      <c r="V704" s="22"/>
      <c r="W704" s="52">
        <f t="shared" si="106"/>
        <v>-4.4966118640302755E-3</v>
      </c>
      <c r="X704" s="52" t="e">
        <f t="shared" si="107"/>
        <v>#VALUE!</v>
      </c>
      <c r="Y704" s="52" t="e">
        <f t="shared" si="101"/>
        <v>#VALUE!</v>
      </c>
      <c r="Z704" t="s">
        <v>5568</v>
      </c>
      <c r="AA704" t="s">
        <v>5411</v>
      </c>
      <c r="AB704" t="s">
        <v>5411</v>
      </c>
      <c r="AC704" s="79" t="s">
        <v>88</v>
      </c>
      <c r="AD704" s="61"/>
      <c r="AE704" s="22"/>
      <c r="AF704">
        <v>0</v>
      </c>
      <c r="AG704" t="s">
        <v>5411</v>
      </c>
      <c r="AH704" t="s">
        <v>5411</v>
      </c>
      <c r="AI704" s="65">
        <v>0</v>
      </c>
      <c r="AJ704" s="46"/>
      <c r="AK704" s="22"/>
      <c r="AL704" s="52">
        <f t="shared" si="108"/>
        <v>0</v>
      </c>
      <c r="AM704" s="52" t="e">
        <f t="shared" si="109"/>
        <v>#VALUE!</v>
      </c>
      <c r="AN704" s="52" t="e">
        <f t="shared" si="102"/>
        <v>#VALUE!</v>
      </c>
      <c r="AO704">
        <v>0.65</v>
      </c>
      <c r="AP704" s="65">
        <v>0.65294867807153967</v>
      </c>
      <c r="AQ704" s="52">
        <f t="shared" si="110"/>
        <v>-2.9486780715396455E-3</v>
      </c>
    </row>
    <row r="705" spans="1:43" x14ac:dyDescent="0.25">
      <c r="A705" t="s">
        <v>5533</v>
      </c>
      <c r="B705" t="s">
        <v>1872</v>
      </c>
      <c r="D705">
        <v>1</v>
      </c>
      <c r="E705">
        <v>1</v>
      </c>
      <c r="F705">
        <v>1</v>
      </c>
      <c r="G705" s="13">
        <v>37151</v>
      </c>
      <c r="H705">
        <v>3.44</v>
      </c>
      <c r="I705" t="s">
        <v>5411</v>
      </c>
      <c r="J705" t="s">
        <v>5411</v>
      </c>
      <c r="K705" s="65">
        <v>3.436871237458194</v>
      </c>
      <c r="L705" s="46"/>
      <c r="M705" s="22"/>
      <c r="N705" s="52">
        <f t="shared" si="103"/>
        <v>3.1287625418059406E-3</v>
      </c>
      <c r="O705" s="52" t="e">
        <f t="shared" si="104"/>
        <v>#VALUE!</v>
      </c>
      <c r="P705" s="52" t="e">
        <f t="shared" si="105"/>
        <v>#VALUE!</v>
      </c>
      <c r="Q705">
        <v>0.43</v>
      </c>
      <c r="R705" t="s">
        <v>5411</v>
      </c>
      <c r="S705" t="s">
        <v>5411</v>
      </c>
      <c r="T705" s="65">
        <v>0.42561872909698995</v>
      </c>
      <c r="U705" s="46"/>
      <c r="V705" s="22"/>
      <c r="W705" s="52">
        <f t="shared" si="106"/>
        <v>4.3812709030100483E-3</v>
      </c>
      <c r="X705" s="52" t="e">
        <f t="shared" si="107"/>
        <v>#VALUE!</v>
      </c>
      <c r="Y705" s="52" t="e">
        <f t="shared" si="101"/>
        <v>#VALUE!</v>
      </c>
      <c r="Z705" t="s">
        <v>5568</v>
      </c>
      <c r="AA705" t="s">
        <v>5411</v>
      </c>
      <c r="AB705" t="s">
        <v>5411</v>
      </c>
      <c r="AC705" s="79" t="s">
        <v>88</v>
      </c>
      <c r="AD705" s="61"/>
      <c r="AE705" s="22"/>
      <c r="AF705">
        <v>2.19</v>
      </c>
      <c r="AG705" t="s">
        <v>5411</v>
      </c>
      <c r="AH705" t="s">
        <v>5411</v>
      </c>
      <c r="AI705" s="65">
        <v>2.1901630434782611</v>
      </c>
      <c r="AJ705" s="46"/>
      <c r="AK705" s="22"/>
      <c r="AL705" s="52">
        <f t="shared" si="108"/>
        <v>-1.6304347826112675E-4</v>
      </c>
      <c r="AM705" s="52" t="e">
        <f t="shared" si="109"/>
        <v>#VALUE!</v>
      </c>
      <c r="AN705" s="52" t="e">
        <f t="shared" si="102"/>
        <v>#VALUE!</v>
      </c>
      <c r="AO705">
        <v>1.66</v>
      </c>
      <c r="AP705" s="65">
        <v>1.6545928093645486</v>
      </c>
      <c r="AQ705" s="52">
        <f t="shared" si="110"/>
        <v>5.4071906354513644E-3</v>
      </c>
    </row>
    <row r="706" spans="1:43" x14ac:dyDescent="0.25">
      <c r="A706" t="s">
        <v>5533</v>
      </c>
      <c r="B706" t="s">
        <v>1873</v>
      </c>
      <c r="D706">
        <v>1</v>
      </c>
      <c r="E706">
        <v>1</v>
      </c>
      <c r="F706">
        <v>1</v>
      </c>
      <c r="G706" s="13">
        <v>37151</v>
      </c>
      <c r="H706">
        <v>1.39</v>
      </c>
      <c r="I706" t="s">
        <v>5411</v>
      </c>
      <c r="J706" t="s">
        <v>5411</v>
      </c>
      <c r="K706" s="65">
        <v>1.3932426570663388</v>
      </c>
      <c r="L706" s="46"/>
      <c r="M706" s="22"/>
      <c r="N706" s="52">
        <f t="shared" si="103"/>
        <v>-3.242657066338861E-3</v>
      </c>
      <c r="O706" s="52" t="e">
        <f t="shared" si="104"/>
        <v>#VALUE!</v>
      </c>
      <c r="P706" s="52" t="e">
        <f t="shared" si="105"/>
        <v>#VALUE!</v>
      </c>
      <c r="Q706">
        <v>2.29</v>
      </c>
      <c r="R706" t="s">
        <v>5411</v>
      </c>
      <c r="S706" t="s">
        <v>5411</v>
      </c>
      <c r="T706" s="65">
        <v>2.2944542301444439</v>
      </c>
      <c r="U706" s="46"/>
      <c r="V706" s="22"/>
      <c r="W706" s="52">
        <f t="shared" si="106"/>
        <v>-4.4542301444439047E-3</v>
      </c>
      <c r="X706" s="52" t="e">
        <f t="shared" si="107"/>
        <v>#VALUE!</v>
      </c>
      <c r="Y706" s="52" t="e">
        <f t="shared" si="101"/>
        <v>#VALUE!</v>
      </c>
      <c r="Z706" t="s">
        <v>5568</v>
      </c>
      <c r="AA706" t="s">
        <v>5411</v>
      </c>
      <c r="AB706" t="s">
        <v>5411</v>
      </c>
      <c r="AC706" s="79" t="s">
        <v>88</v>
      </c>
      <c r="AD706" s="61"/>
      <c r="AE706" s="22"/>
      <c r="AF706">
        <v>5.8</v>
      </c>
      <c r="AG706" t="s">
        <v>5411</v>
      </c>
      <c r="AH706" t="s">
        <v>5411</v>
      </c>
      <c r="AI706" s="65">
        <v>5.79615998595074</v>
      </c>
      <c r="AJ706" s="46"/>
      <c r="AK706" s="22"/>
      <c r="AL706" s="52">
        <f t="shared" si="108"/>
        <v>3.8400140492598211E-3</v>
      </c>
      <c r="AM706" s="52" t="e">
        <f t="shared" si="109"/>
        <v>#VALUE!</v>
      </c>
      <c r="AN706" s="52" t="e">
        <f t="shared" si="102"/>
        <v>#VALUE!</v>
      </c>
      <c r="AO706">
        <v>1.63</v>
      </c>
      <c r="AP706" s="65">
        <v>1.6333402994248585</v>
      </c>
      <c r="AQ706" s="52">
        <f t="shared" si="110"/>
        <v>-3.3402994248585838E-3</v>
      </c>
    </row>
    <row r="707" spans="1:43" x14ac:dyDescent="0.25">
      <c r="A707" t="s">
        <v>5533</v>
      </c>
      <c r="B707" t="s">
        <v>1874</v>
      </c>
      <c r="D707">
        <v>1</v>
      </c>
      <c r="E707">
        <v>1</v>
      </c>
      <c r="F707">
        <v>1</v>
      </c>
      <c r="G707" s="13">
        <v>37151</v>
      </c>
      <c r="H707">
        <v>1.58</v>
      </c>
      <c r="I707" t="s">
        <v>5411</v>
      </c>
      <c r="J707" t="s">
        <v>5411</v>
      </c>
      <c r="K707" s="65">
        <v>1.5804151179585939</v>
      </c>
      <c r="L707" s="46"/>
      <c r="M707" s="22"/>
      <c r="N707" s="52">
        <f t="shared" si="103"/>
        <v>-4.1511795859383582E-4</v>
      </c>
      <c r="O707" s="52" t="e">
        <f t="shared" si="104"/>
        <v>#VALUE!</v>
      </c>
      <c r="P707" s="52" t="e">
        <f t="shared" si="105"/>
        <v>#VALUE!</v>
      </c>
      <c r="Q707">
        <v>2.41</v>
      </c>
      <c r="R707" t="s">
        <v>5411</v>
      </c>
      <c r="S707" t="s">
        <v>5411</v>
      </c>
      <c r="T707" s="65">
        <v>2.4062349542609534</v>
      </c>
      <c r="U707" s="46"/>
      <c r="V707" s="22"/>
      <c r="W707" s="52">
        <f t="shared" si="106"/>
        <v>3.7650457390467906E-3</v>
      </c>
      <c r="X707" s="52" t="e">
        <f t="shared" si="107"/>
        <v>#VALUE!</v>
      </c>
      <c r="Y707" s="52" t="e">
        <f t="shared" si="101"/>
        <v>#VALUE!</v>
      </c>
      <c r="Z707" t="s">
        <v>5568</v>
      </c>
      <c r="AA707" t="s">
        <v>5411</v>
      </c>
      <c r="AB707" t="s">
        <v>5411</v>
      </c>
      <c r="AC707" s="79" t="s">
        <v>88</v>
      </c>
      <c r="AD707" s="61"/>
      <c r="AE707" s="22"/>
      <c r="AF707">
        <v>2.59</v>
      </c>
      <c r="AG707" t="s">
        <v>5411</v>
      </c>
      <c r="AH707" t="s">
        <v>5411</v>
      </c>
      <c r="AI707" s="65">
        <v>2.5852588348579681</v>
      </c>
      <c r="AJ707" s="46"/>
      <c r="AK707" s="22"/>
      <c r="AL707" s="52">
        <f t="shared" si="108"/>
        <v>4.7411651420317114E-3</v>
      </c>
      <c r="AM707" s="52" t="e">
        <f t="shared" si="109"/>
        <v>#VALUE!</v>
      </c>
      <c r="AN707" s="52" t="e">
        <f t="shared" si="102"/>
        <v>#VALUE!</v>
      </c>
      <c r="AO707">
        <v>0.46</v>
      </c>
      <c r="AP707" s="65">
        <v>0.46007212325469421</v>
      </c>
      <c r="AQ707" s="52">
        <f t="shared" si="110"/>
        <v>-7.2123254694189676E-5</v>
      </c>
    </row>
    <row r="708" spans="1:43" x14ac:dyDescent="0.25">
      <c r="A708" t="s">
        <v>5533</v>
      </c>
      <c r="B708" t="s">
        <v>1875</v>
      </c>
      <c r="D708">
        <v>1</v>
      </c>
      <c r="E708">
        <v>1</v>
      </c>
      <c r="F708">
        <v>1</v>
      </c>
      <c r="G708" s="13">
        <v>37151</v>
      </c>
      <c r="H708">
        <v>4.8499999999999996</v>
      </c>
      <c r="I708" t="s">
        <v>5411</v>
      </c>
      <c r="J708" t="s">
        <v>5411</v>
      </c>
      <c r="K708" s="65">
        <v>4.8532771834107669</v>
      </c>
      <c r="L708" s="46"/>
      <c r="M708" s="22"/>
      <c r="N708" s="52">
        <f t="shared" si="103"/>
        <v>-3.2771834107672149E-3</v>
      </c>
      <c r="O708" s="52" t="e">
        <f t="shared" si="104"/>
        <v>#VALUE!</v>
      </c>
      <c r="P708" s="52" t="e">
        <f t="shared" si="105"/>
        <v>#VALUE!</v>
      </c>
      <c r="Q708">
        <v>1.56</v>
      </c>
      <c r="R708" t="s">
        <v>5411</v>
      </c>
      <c r="S708" t="s">
        <v>5411</v>
      </c>
      <c r="T708" s="65">
        <v>1.5615203955500616</v>
      </c>
      <c r="U708" s="46"/>
      <c r="V708" s="22"/>
      <c r="W708" s="52">
        <f t="shared" si="106"/>
        <v>-1.5203955500615596E-3</v>
      </c>
      <c r="X708" s="52" t="e">
        <f t="shared" si="107"/>
        <v>#VALUE!</v>
      </c>
      <c r="Y708" s="52" t="e">
        <f t="shared" ref="Y708:Y771" si="111">S708-V708</f>
        <v>#VALUE!</v>
      </c>
      <c r="Z708" t="s">
        <v>5568</v>
      </c>
      <c r="AA708" t="s">
        <v>5411</v>
      </c>
      <c r="AB708" t="s">
        <v>5411</v>
      </c>
      <c r="AC708" s="79" t="s">
        <v>88</v>
      </c>
      <c r="AD708" s="61"/>
      <c r="AE708" s="22"/>
      <c r="AF708">
        <v>3.55</v>
      </c>
      <c r="AG708" t="s">
        <v>5411</v>
      </c>
      <c r="AH708" t="s">
        <v>5411</v>
      </c>
      <c r="AI708" s="65">
        <v>3.5466256340309448</v>
      </c>
      <c r="AJ708" s="46"/>
      <c r="AK708" s="22"/>
      <c r="AL708" s="52">
        <f t="shared" si="108"/>
        <v>3.3743659690550487E-3</v>
      </c>
      <c r="AM708" s="52" t="e">
        <f t="shared" si="109"/>
        <v>#VALUE!</v>
      </c>
      <c r="AN708" s="52" t="e">
        <f t="shared" ref="AN708:AN771" si="112">AH708-AK708</f>
        <v>#VALUE!</v>
      </c>
      <c r="AO708">
        <v>0.47</v>
      </c>
      <c r="AP708" s="65">
        <v>0.4702509696943864</v>
      </c>
      <c r="AQ708" s="52">
        <f t="shared" si="110"/>
        <v>-2.5096969438642702E-4</v>
      </c>
    </row>
    <row r="709" spans="1:43" x14ac:dyDescent="0.25">
      <c r="A709" t="s">
        <v>5533</v>
      </c>
      <c r="B709" t="s">
        <v>1876</v>
      </c>
      <c r="D709">
        <v>1</v>
      </c>
      <c r="E709">
        <v>1</v>
      </c>
      <c r="F709">
        <v>1</v>
      </c>
      <c r="G709" s="13">
        <v>37151</v>
      </c>
      <c r="H709">
        <v>1.28</v>
      </c>
      <c r="I709" t="s">
        <v>5411</v>
      </c>
      <c r="J709" t="s">
        <v>5411</v>
      </c>
      <c r="K709" s="65">
        <v>1.2834927588703839</v>
      </c>
      <c r="L709" s="46"/>
      <c r="M709" s="22"/>
      <c r="N709" s="52">
        <f t="shared" ref="N709:N772" si="113">H709-K709</f>
        <v>-3.4927588703839163E-3</v>
      </c>
      <c r="O709" s="52" t="e">
        <f t="shared" ref="O709:O772" si="114">I709-L709</f>
        <v>#VALUE!</v>
      </c>
      <c r="P709" s="52" t="e">
        <f t="shared" ref="P709:P772" si="115">J709-M709</f>
        <v>#VALUE!</v>
      </c>
      <c r="Q709">
        <v>1.2</v>
      </c>
      <c r="R709" t="s">
        <v>5411</v>
      </c>
      <c r="S709" t="s">
        <v>5411</v>
      </c>
      <c r="T709" s="65">
        <v>1.1986974414675355</v>
      </c>
      <c r="U709" s="46"/>
      <c r="V709" s="22"/>
      <c r="W709" s="52">
        <f t="shared" ref="W709:W772" si="116">Q709-T709</f>
        <v>1.3025585324644151E-3</v>
      </c>
      <c r="X709" s="52" t="e">
        <f t="shared" ref="X709:X772" si="117">R709-U709</f>
        <v>#VALUE!</v>
      </c>
      <c r="Y709" s="52" t="e">
        <f t="shared" si="111"/>
        <v>#VALUE!</v>
      </c>
      <c r="Z709" t="s">
        <v>5568</v>
      </c>
      <c r="AA709" t="s">
        <v>5411</v>
      </c>
      <c r="AB709" t="s">
        <v>5411</v>
      </c>
      <c r="AC709" s="79" t="s">
        <v>88</v>
      </c>
      <c r="AD709" s="61"/>
      <c r="AE709" s="22"/>
      <c r="AF709">
        <v>0</v>
      </c>
      <c r="AG709" t="s">
        <v>5411</v>
      </c>
      <c r="AH709" t="s">
        <v>5411</v>
      </c>
      <c r="AI709" s="65">
        <v>0</v>
      </c>
      <c r="AJ709" s="46"/>
      <c r="AK709" s="22"/>
      <c r="AL709" s="52">
        <f t="shared" ref="AL709:AL772" si="118">AF709-AI709</f>
        <v>0</v>
      </c>
      <c r="AM709" s="52" t="e">
        <f t="shared" ref="AM709:AM772" si="119">AG709-AJ709</f>
        <v>#VALUE!</v>
      </c>
      <c r="AN709" s="52" t="e">
        <f t="shared" si="112"/>
        <v>#VALUE!</v>
      </c>
      <c r="AO709">
        <v>0.05</v>
      </c>
      <c r="AP709" s="65">
        <v>5.0106323919864831E-2</v>
      </c>
      <c r="AQ709" s="52">
        <f t="shared" ref="AQ709:AQ772" si="120">AO709-AP709</f>
        <v>-1.0632391986482859E-4</v>
      </c>
    </row>
    <row r="710" spans="1:43" x14ac:dyDescent="0.25">
      <c r="A710" t="s">
        <v>5533</v>
      </c>
      <c r="B710" t="s">
        <v>1877</v>
      </c>
      <c r="D710">
        <v>1</v>
      </c>
      <c r="E710">
        <v>1</v>
      </c>
      <c r="F710">
        <v>1</v>
      </c>
      <c r="G710" s="13">
        <v>37151</v>
      </c>
      <c r="H710">
        <v>0.91</v>
      </c>
      <c r="I710" t="s">
        <v>5411</v>
      </c>
      <c r="J710" t="s">
        <v>5411</v>
      </c>
      <c r="K710" s="65">
        <v>0.90703753115378982</v>
      </c>
      <c r="L710" s="46"/>
      <c r="M710" s="22"/>
      <c r="N710" s="52">
        <f t="shared" si="113"/>
        <v>2.9624688462102089E-3</v>
      </c>
      <c r="O710" s="52" t="e">
        <f t="shared" si="114"/>
        <v>#VALUE!</v>
      </c>
      <c r="P710" s="52" t="e">
        <f t="shared" si="115"/>
        <v>#VALUE!</v>
      </c>
      <c r="Q710">
        <v>0</v>
      </c>
      <c r="R710" t="s">
        <v>5411</v>
      </c>
      <c r="S710" t="s">
        <v>5411</v>
      </c>
      <c r="T710" s="65">
        <v>0</v>
      </c>
      <c r="U710" s="46"/>
      <c r="V710" s="22"/>
      <c r="W710" s="52">
        <f t="shared" si="116"/>
        <v>0</v>
      </c>
      <c r="X710" s="52" t="e">
        <f t="shared" si="117"/>
        <v>#VALUE!</v>
      </c>
      <c r="Y710" s="52" t="e">
        <f t="shared" si="111"/>
        <v>#VALUE!</v>
      </c>
      <c r="Z710" t="s">
        <v>5568</v>
      </c>
      <c r="AA710" t="s">
        <v>5411</v>
      </c>
      <c r="AB710" t="s">
        <v>5411</v>
      </c>
      <c r="AC710" s="79" t="s">
        <v>88</v>
      </c>
      <c r="AD710" s="61"/>
      <c r="AE710" s="22"/>
      <c r="AF710">
        <v>0</v>
      </c>
      <c r="AG710" t="s">
        <v>5411</v>
      </c>
      <c r="AH710" t="s">
        <v>5411</v>
      </c>
      <c r="AI710" s="65">
        <v>0</v>
      </c>
      <c r="AJ710" s="46"/>
      <c r="AK710" s="22"/>
      <c r="AL710" s="52">
        <f t="shared" si="118"/>
        <v>0</v>
      </c>
      <c r="AM710" s="52" t="e">
        <f t="shared" si="119"/>
        <v>#VALUE!</v>
      </c>
      <c r="AN710" s="52" t="e">
        <f t="shared" si="112"/>
        <v>#VALUE!</v>
      </c>
      <c r="AO710">
        <v>0.06</v>
      </c>
      <c r="AP710" s="65">
        <v>5.6335207308503166E-2</v>
      </c>
      <c r="AQ710" s="52">
        <f t="shared" si="120"/>
        <v>3.6647926914968321E-3</v>
      </c>
    </row>
    <row r="711" spans="1:43" x14ac:dyDescent="0.25">
      <c r="A711" t="s">
        <v>5533</v>
      </c>
      <c r="B711" t="s">
        <v>1878</v>
      </c>
      <c r="D711">
        <v>1</v>
      </c>
      <c r="E711">
        <v>1</v>
      </c>
      <c r="F711">
        <v>1</v>
      </c>
      <c r="G711" s="13">
        <v>37151</v>
      </c>
      <c r="H711">
        <v>1.25</v>
      </c>
      <c r="I711" t="s">
        <v>5411</v>
      </c>
      <c r="J711" t="s">
        <v>5411</v>
      </c>
      <c r="K711" s="65">
        <v>1.2451550126805031</v>
      </c>
      <c r="L711" s="46"/>
      <c r="M711" s="22"/>
      <c r="N711" s="52">
        <f t="shared" si="113"/>
        <v>4.8449873194968962E-3</v>
      </c>
      <c r="O711" s="52" t="e">
        <f t="shared" si="114"/>
        <v>#VALUE!</v>
      </c>
      <c r="P711" s="52" t="e">
        <f t="shared" si="115"/>
        <v>#VALUE!</v>
      </c>
      <c r="Q711">
        <v>0.45</v>
      </c>
      <c r="R711" t="s">
        <v>5411</v>
      </c>
      <c r="S711" t="s">
        <v>5411</v>
      </c>
      <c r="T711" s="65">
        <v>0.45421851871021174</v>
      </c>
      <c r="U711" s="46"/>
      <c r="V711" s="22"/>
      <c r="W711" s="52">
        <f t="shared" si="116"/>
        <v>-4.2185187102117272E-3</v>
      </c>
      <c r="X711" s="52" t="e">
        <f t="shared" si="117"/>
        <v>#VALUE!</v>
      </c>
      <c r="Y711" s="52" t="e">
        <f t="shared" si="111"/>
        <v>#VALUE!</v>
      </c>
      <c r="Z711" t="s">
        <v>5568</v>
      </c>
      <c r="AA711" t="s">
        <v>5411</v>
      </c>
      <c r="AB711" t="s">
        <v>5411</v>
      </c>
      <c r="AC711" s="79" t="s">
        <v>88</v>
      </c>
      <c r="AD711" s="61"/>
      <c r="AE711" s="22"/>
      <c r="AF711">
        <v>0</v>
      </c>
      <c r="AG711" t="s">
        <v>5411</v>
      </c>
      <c r="AH711" t="s">
        <v>5411</v>
      </c>
      <c r="AI711" s="65">
        <v>0</v>
      </c>
      <c r="AJ711" s="46"/>
      <c r="AK711" s="22"/>
      <c r="AL711" s="52">
        <f t="shared" si="118"/>
        <v>0</v>
      </c>
      <c r="AM711" s="52" t="e">
        <f t="shared" si="119"/>
        <v>#VALUE!</v>
      </c>
      <c r="AN711" s="52" t="e">
        <f t="shared" si="112"/>
        <v>#VALUE!</v>
      </c>
      <c r="AO711">
        <v>0.55000000000000004</v>
      </c>
      <c r="AP711" s="65">
        <v>0.55242792816106834</v>
      </c>
      <c r="AQ711" s="52">
        <f t="shared" si="120"/>
        <v>-2.4279281610682935E-3</v>
      </c>
    </row>
    <row r="712" spans="1:43" x14ac:dyDescent="0.25">
      <c r="A712" t="s">
        <v>5533</v>
      </c>
      <c r="B712" t="s">
        <v>1879</v>
      </c>
      <c r="D712">
        <v>1</v>
      </c>
      <c r="E712">
        <v>1</v>
      </c>
      <c r="F712">
        <v>1</v>
      </c>
      <c r="G712" s="13">
        <v>37151</v>
      </c>
      <c r="H712">
        <v>0.23</v>
      </c>
      <c r="I712" t="s">
        <v>5411</v>
      </c>
      <c r="J712" t="s">
        <v>5411</v>
      </c>
      <c r="K712" s="65">
        <v>0.22806760718211805</v>
      </c>
      <c r="L712" s="46"/>
      <c r="M712" s="22"/>
      <c r="N712" s="52">
        <f t="shared" si="113"/>
        <v>1.9323928178819616E-3</v>
      </c>
      <c r="O712" s="52" t="e">
        <f t="shared" si="114"/>
        <v>#VALUE!</v>
      </c>
      <c r="P712" s="52" t="e">
        <f t="shared" si="115"/>
        <v>#VALUE!</v>
      </c>
      <c r="Q712">
        <v>0.16</v>
      </c>
      <c r="R712" t="s">
        <v>5411</v>
      </c>
      <c r="S712" t="s">
        <v>5411</v>
      </c>
      <c r="T712" s="65">
        <v>0.16168972150971053</v>
      </c>
      <c r="U712" s="46"/>
      <c r="V712" s="22"/>
      <c r="W712" s="52">
        <f t="shared" si="116"/>
        <v>-1.6897215097105289E-3</v>
      </c>
      <c r="X712" s="52" t="e">
        <f t="shared" si="117"/>
        <v>#VALUE!</v>
      </c>
      <c r="Y712" s="52" t="e">
        <f t="shared" si="111"/>
        <v>#VALUE!</v>
      </c>
      <c r="Z712" t="s">
        <v>5568</v>
      </c>
      <c r="AA712" t="s">
        <v>5411</v>
      </c>
      <c r="AB712" t="s">
        <v>5411</v>
      </c>
      <c r="AC712" s="79" t="s">
        <v>88</v>
      </c>
      <c r="AD712" s="61"/>
      <c r="AE712" s="22"/>
      <c r="AF712">
        <v>2.16</v>
      </c>
      <c r="AG712" t="s">
        <v>5411</v>
      </c>
      <c r="AH712" t="s">
        <v>5411</v>
      </c>
      <c r="AI712" s="65">
        <v>2.1564302858189812</v>
      </c>
      <c r="AJ712" s="46"/>
      <c r="AK712" s="22"/>
      <c r="AL712" s="52">
        <f t="shared" si="118"/>
        <v>3.5697141810189237E-3</v>
      </c>
      <c r="AM712" s="52" t="e">
        <f t="shared" si="119"/>
        <v>#VALUE!</v>
      </c>
      <c r="AN712" s="52" t="e">
        <f t="shared" si="112"/>
        <v>#VALUE!</v>
      </c>
      <c r="AO712">
        <v>0.28000000000000003</v>
      </c>
      <c r="AP712" s="65">
        <v>0.28423351044338591</v>
      </c>
      <c r="AQ712" s="52">
        <f t="shared" si="120"/>
        <v>-4.2335104433858795E-3</v>
      </c>
    </row>
    <row r="713" spans="1:43" x14ac:dyDescent="0.25">
      <c r="A713" t="s">
        <v>5533</v>
      </c>
      <c r="B713" t="s">
        <v>1880</v>
      </c>
      <c r="D713">
        <v>1</v>
      </c>
      <c r="E713">
        <v>1</v>
      </c>
      <c r="F713">
        <v>1</v>
      </c>
      <c r="G713" s="13">
        <v>37151</v>
      </c>
      <c r="H713">
        <v>1.56</v>
      </c>
      <c r="I713" t="s">
        <v>5411</v>
      </c>
      <c r="J713" t="s">
        <v>5411</v>
      </c>
      <c r="K713" s="65">
        <v>1.5562282378442285</v>
      </c>
      <c r="L713" s="46"/>
      <c r="M713" s="22"/>
      <c r="N713" s="52">
        <f t="shared" si="113"/>
        <v>3.7717621557715741E-3</v>
      </c>
      <c r="O713" s="52" t="e">
        <f t="shared" si="114"/>
        <v>#VALUE!</v>
      </c>
      <c r="P713" s="52" t="e">
        <f t="shared" si="115"/>
        <v>#VALUE!</v>
      </c>
      <c r="Q713">
        <v>1.32</v>
      </c>
      <c r="R713" t="s">
        <v>5411</v>
      </c>
      <c r="S713" t="s">
        <v>5411</v>
      </c>
      <c r="T713" s="65">
        <v>1.3147132371052759</v>
      </c>
      <c r="U713" s="46"/>
      <c r="V713" s="22"/>
      <c r="W713" s="52">
        <f t="shared" si="116"/>
        <v>5.286762894724184E-3</v>
      </c>
      <c r="X713" s="52" t="e">
        <f t="shared" si="117"/>
        <v>#VALUE!</v>
      </c>
      <c r="Y713" s="52" t="e">
        <f t="shared" si="111"/>
        <v>#VALUE!</v>
      </c>
      <c r="Z713" t="s">
        <v>5568</v>
      </c>
      <c r="AA713" t="s">
        <v>5411</v>
      </c>
      <c r="AB713" t="s">
        <v>5411</v>
      </c>
      <c r="AC713" s="79" t="s">
        <v>88</v>
      </c>
      <c r="AD713" s="61"/>
      <c r="AE713" s="22"/>
      <c r="AF713">
        <v>1</v>
      </c>
      <c r="AG713" t="s">
        <v>5411</v>
      </c>
      <c r="AH713" t="s">
        <v>5411</v>
      </c>
      <c r="AI713" s="65">
        <v>1.0041939504409083</v>
      </c>
      <c r="AJ713" s="46"/>
      <c r="AK713" s="22"/>
      <c r="AL713" s="52">
        <f t="shared" si="118"/>
        <v>-4.1939504409083117E-3</v>
      </c>
      <c r="AM713" s="52" t="e">
        <f t="shared" si="119"/>
        <v>#VALUE!</v>
      </c>
      <c r="AN713" s="52" t="e">
        <f t="shared" si="112"/>
        <v>#VALUE!</v>
      </c>
      <c r="AO713">
        <v>0.55000000000000004</v>
      </c>
      <c r="AP713" s="65">
        <v>0.55021838514212518</v>
      </c>
      <c r="AQ713" s="52">
        <f t="shared" si="120"/>
        <v>-2.183851421251326E-4</v>
      </c>
    </row>
    <row r="714" spans="1:43" x14ac:dyDescent="0.25">
      <c r="A714" t="s">
        <v>5533</v>
      </c>
      <c r="B714" t="s">
        <v>1881</v>
      </c>
      <c r="D714">
        <v>1</v>
      </c>
      <c r="E714">
        <v>1</v>
      </c>
      <c r="F714">
        <v>1</v>
      </c>
      <c r="G714" s="13">
        <v>37151</v>
      </c>
      <c r="H714">
        <v>0.91</v>
      </c>
      <c r="I714" t="s">
        <v>5411</v>
      </c>
      <c r="J714" t="s">
        <v>5411</v>
      </c>
      <c r="K714" s="65">
        <v>0.9103302963556269</v>
      </c>
      <c r="L714" s="46"/>
      <c r="M714" s="22"/>
      <c r="N714" s="52">
        <f t="shared" si="113"/>
        <v>-3.3029635562686899E-4</v>
      </c>
      <c r="O714" s="52" t="e">
        <f t="shared" si="114"/>
        <v>#VALUE!</v>
      </c>
      <c r="P714" s="52" t="e">
        <f t="shared" si="115"/>
        <v>#VALUE!</v>
      </c>
      <c r="Q714">
        <v>0.95</v>
      </c>
      <c r="R714" t="s">
        <v>5411</v>
      </c>
      <c r="S714" t="s">
        <v>5411</v>
      </c>
      <c r="T714" s="65">
        <v>0.94707008410092131</v>
      </c>
      <c r="U714" s="46"/>
      <c r="V714" s="22"/>
      <c r="W714" s="52">
        <f t="shared" si="116"/>
        <v>2.92991589907865E-3</v>
      </c>
      <c r="X714" s="52" t="e">
        <f t="shared" si="117"/>
        <v>#VALUE!</v>
      </c>
      <c r="Y714" s="52" t="e">
        <f t="shared" si="111"/>
        <v>#VALUE!</v>
      </c>
      <c r="Z714" t="s">
        <v>5568</v>
      </c>
      <c r="AA714" t="s">
        <v>5411</v>
      </c>
      <c r="AB714" t="s">
        <v>5411</v>
      </c>
      <c r="AC714" s="79" t="s">
        <v>88</v>
      </c>
      <c r="AD714" s="61"/>
      <c r="AE714" s="22"/>
      <c r="AF714">
        <v>2.94</v>
      </c>
      <c r="AG714" t="s">
        <v>5411</v>
      </c>
      <c r="AH714" t="s">
        <v>5411</v>
      </c>
      <c r="AI714" s="65">
        <v>2.9351008209851828</v>
      </c>
      <c r="AJ714" s="46"/>
      <c r="AK714" s="22"/>
      <c r="AL714" s="52">
        <f t="shared" si="118"/>
        <v>4.8991790148171788E-3</v>
      </c>
      <c r="AM714" s="52" t="e">
        <f t="shared" si="119"/>
        <v>#VALUE!</v>
      </c>
      <c r="AN714" s="52" t="e">
        <f t="shared" si="112"/>
        <v>#VALUE!</v>
      </c>
      <c r="AO714">
        <v>0.4</v>
      </c>
      <c r="AP714" s="65">
        <v>0.39597326792150589</v>
      </c>
      <c r="AQ714" s="52">
        <f t="shared" si="120"/>
        <v>4.0267320784941329E-3</v>
      </c>
    </row>
    <row r="715" spans="1:43" x14ac:dyDescent="0.25">
      <c r="A715" t="s">
        <v>5533</v>
      </c>
      <c r="B715" t="s">
        <v>1882</v>
      </c>
      <c r="D715">
        <v>1</v>
      </c>
      <c r="E715">
        <v>1</v>
      </c>
      <c r="F715">
        <v>1</v>
      </c>
      <c r="G715" s="13">
        <v>37151</v>
      </c>
      <c r="H715">
        <v>1.78</v>
      </c>
      <c r="I715" t="s">
        <v>5411</v>
      </c>
      <c r="J715" t="s">
        <v>5411</v>
      </c>
      <c r="K715" s="65">
        <v>1.7745672602288933</v>
      </c>
      <c r="L715" s="46"/>
      <c r="M715" s="22"/>
      <c r="N715" s="52">
        <f t="shared" si="113"/>
        <v>5.4327397711066983E-3</v>
      </c>
      <c r="O715" s="52" t="e">
        <f t="shared" si="114"/>
        <v>#VALUE!</v>
      </c>
      <c r="P715" s="52" t="e">
        <f t="shared" si="115"/>
        <v>#VALUE!</v>
      </c>
      <c r="Q715">
        <v>3.37</v>
      </c>
      <c r="R715" t="s">
        <v>5411</v>
      </c>
      <c r="S715" t="s">
        <v>5411</v>
      </c>
      <c r="T715" s="65">
        <v>3.371677794434897</v>
      </c>
      <c r="U715" s="46"/>
      <c r="V715" s="22"/>
      <c r="W715" s="52">
        <f t="shared" si="116"/>
        <v>-1.6777944348969065E-3</v>
      </c>
      <c r="X715" s="52" t="e">
        <f t="shared" si="117"/>
        <v>#VALUE!</v>
      </c>
      <c r="Y715" s="52" t="e">
        <f t="shared" si="111"/>
        <v>#VALUE!</v>
      </c>
      <c r="Z715" t="s">
        <v>5568</v>
      </c>
      <c r="AA715" t="s">
        <v>5411</v>
      </c>
      <c r="AB715" t="s">
        <v>5411</v>
      </c>
      <c r="AC715" s="79" t="s">
        <v>88</v>
      </c>
      <c r="AD715" s="61"/>
      <c r="AE715" s="22"/>
      <c r="AF715">
        <v>0</v>
      </c>
      <c r="AG715" t="s">
        <v>5411</v>
      </c>
      <c r="AH715" t="s">
        <v>5411</v>
      </c>
      <c r="AI715" s="65">
        <v>0</v>
      </c>
      <c r="AJ715" s="46"/>
      <c r="AK715" s="22"/>
      <c r="AL715" s="52">
        <f t="shared" si="118"/>
        <v>0</v>
      </c>
      <c r="AM715" s="52" t="e">
        <f t="shared" si="119"/>
        <v>#VALUE!</v>
      </c>
      <c r="AN715" s="52" t="e">
        <f t="shared" si="112"/>
        <v>#VALUE!</v>
      </c>
      <c r="AO715">
        <v>0.22</v>
      </c>
      <c r="AP715" s="65">
        <v>0.21840827818201763</v>
      </c>
      <c r="AQ715" s="52">
        <f t="shared" si="120"/>
        <v>1.5917218179823667E-3</v>
      </c>
    </row>
    <row r="716" spans="1:43" x14ac:dyDescent="0.25">
      <c r="A716" t="s">
        <v>5533</v>
      </c>
      <c r="B716" t="s">
        <v>1883</v>
      </c>
      <c r="D716">
        <v>1</v>
      </c>
      <c r="E716">
        <v>1</v>
      </c>
      <c r="F716">
        <v>1</v>
      </c>
      <c r="G716" s="13">
        <v>37151</v>
      </c>
      <c r="H716">
        <v>0.36</v>
      </c>
      <c r="I716" t="s">
        <v>5411</v>
      </c>
      <c r="J716" t="s">
        <v>5411</v>
      </c>
      <c r="K716" s="65">
        <v>0.36363460171845724</v>
      </c>
      <c r="L716" s="46"/>
      <c r="M716" s="22"/>
      <c r="N716" s="52">
        <f t="shared" si="113"/>
        <v>-3.6346017184572532E-3</v>
      </c>
      <c r="O716" s="52" t="e">
        <f t="shared" si="114"/>
        <v>#VALUE!</v>
      </c>
      <c r="P716" s="52" t="e">
        <f t="shared" si="115"/>
        <v>#VALUE!</v>
      </c>
      <c r="Q716">
        <v>0</v>
      </c>
      <c r="R716" t="s">
        <v>5411</v>
      </c>
      <c r="S716" t="s">
        <v>5411</v>
      </c>
      <c r="T716" s="65">
        <v>0</v>
      </c>
      <c r="U716" s="46"/>
      <c r="V716" s="22"/>
      <c r="W716" s="52">
        <f t="shared" si="116"/>
        <v>0</v>
      </c>
      <c r="X716" s="52" t="e">
        <f t="shared" si="117"/>
        <v>#VALUE!</v>
      </c>
      <c r="Y716" s="52" t="e">
        <f t="shared" si="111"/>
        <v>#VALUE!</v>
      </c>
      <c r="Z716" t="s">
        <v>5568</v>
      </c>
      <c r="AA716" t="s">
        <v>5411</v>
      </c>
      <c r="AB716" t="s">
        <v>5411</v>
      </c>
      <c r="AC716" s="79" t="s">
        <v>88</v>
      </c>
      <c r="AD716" s="61"/>
      <c r="AE716" s="22"/>
      <c r="AF716">
        <v>0</v>
      </c>
      <c r="AG716" t="s">
        <v>5411</v>
      </c>
      <c r="AH716" t="s">
        <v>5411</v>
      </c>
      <c r="AI716" s="65">
        <v>0</v>
      </c>
      <c r="AJ716" s="46"/>
      <c r="AK716" s="22"/>
      <c r="AL716" s="52">
        <f t="shared" si="118"/>
        <v>0</v>
      </c>
      <c r="AM716" s="52" t="e">
        <f t="shared" si="119"/>
        <v>#VALUE!</v>
      </c>
      <c r="AN716" s="52" t="e">
        <f t="shared" si="112"/>
        <v>#VALUE!</v>
      </c>
      <c r="AO716">
        <v>0.28000000000000003</v>
      </c>
      <c r="AP716" s="65">
        <v>0.28429614316170293</v>
      </c>
      <c r="AQ716" s="52">
        <f t="shared" si="120"/>
        <v>-4.2961431617029033E-3</v>
      </c>
    </row>
    <row r="717" spans="1:43" x14ac:dyDescent="0.25">
      <c r="A717" t="s">
        <v>5533</v>
      </c>
      <c r="B717" t="s">
        <v>1884</v>
      </c>
      <c r="D717">
        <v>1</v>
      </c>
      <c r="E717">
        <v>1</v>
      </c>
      <c r="F717">
        <v>1</v>
      </c>
      <c r="G717" s="13">
        <v>37151</v>
      </c>
      <c r="H717">
        <v>0</v>
      </c>
      <c r="I717" t="s">
        <v>5411</v>
      </c>
      <c r="J717" t="s">
        <v>5411</v>
      </c>
      <c r="K717" s="65">
        <v>0</v>
      </c>
      <c r="L717" s="46"/>
      <c r="M717" s="22"/>
      <c r="N717" s="52">
        <f t="shared" si="113"/>
        <v>0</v>
      </c>
      <c r="O717" s="52" t="e">
        <f t="shared" si="114"/>
        <v>#VALUE!</v>
      </c>
      <c r="P717" s="52" t="e">
        <f t="shared" si="115"/>
        <v>#VALUE!</v>
      </c>
      <c r="Q717">
        <v>0</v>
      </c>
      <c r="R717" t="s">
        <v>5411</v>
      </c>
      <c r="S717" t="s">
        <v>5411</v>
      </c>
      <c r="T717" s="65">
        <v>0</v>
      </c>
      <c r="U717" s="46"/>
      <c r="V717" s="22"/>
      <c r="W717" s="52">
        <f t="shared" si="116"/>
        <v>0</v>
      </c>
      <c r="X717" s="52" t="e">
        <f t="shared" si="117"/>
        <v>#VALUE!</v>
      </c>
      <c r="Y717" s="52" t="e">
        <f t="shared" si="111"/>
        <v>#VALUE!</v>
      </c>
      <c r="Z717" t="s">
        <v>5568</v>
      </c>
      <c r="AA717" t="s">
        <v>5411</v>
      </c>
      <c r="AB717" t="s">
        <v>5411</v>
      </c>
      <c r="AC717" s="79" t="s">
        <v>88</v>
      </c>
      <c r="AD717" s="61"/>
      <c r="AE717" s="22"/>
      <c r="AF717">
        <v>0</v>
      </c>
      <c r="AG717" t="s">
        <v>5411</v>
      </c>
      <c r="AH717" t="s">
        <v>5411</v>
      </c>
      <c r="AI717" s="65">
        <v>0</v>
      </c>
      <c r="AJ717" s="46"/>
      <c r="AK717" s="22"/>
      <c r="AL717" s="52">
        <f t="shared" si="118"/>
        <v>0</v>
      </c>
      <c r="AM717" s="52" t="e">
        <f t="shared" si="119"/>
        <v>#VALUE!</v>
      </c>
      <c r="AN717" s="52" t="e">
        <f t="shared" si="112"/>
        <v>#VALUE!</v>
      </c>
      <c r="AO717">
        <v>0</v>
      </c>
      <c r="AP717" s="65">
        <v>0</v>
      </c>
      <c r="AQ717" s="52">
        <f t="shared" si="120"/>
        <v>0</v>
      </c>
    </row>
    <row r="718" spans="1:43" x14ac:dyDescent="0.25">
      <c r="A718" t="s">
        <v>5533</v>
      </c>
      <c r="B718" t="s">
        <v>1885</v>
      </c>
      <c r="D718">
        <v>1</v>
      </c>
      <c r="E718">
        <v>1</v>
      </c>
      <c r="F718">
        <v>1</v>
      </c>
      <c r="G718" s="13">
        <v>37151</v>
      </c>
      <c r="H718">
        <v>1.61</v>
      </c>
      <c r="I718" t="s">
        <v>5411</v>
      </c>
      <c r="J718" t="s">
        <v>5411</v>
      </c>
      <c r="K718" s="65">
        <v>1.6130586952210986</v>
      </c>
      <c r="L718" s="46"/>
      <c r="M718" s="22"/>
      <c r="N718" s="52">
        <f t="shared" si="113"/>
        <v>-3.058695221098473E-3</v>
      </c>
      <c r="O718" s="52" t="e">
        <f t="shared" si="114"/>
        <v>#VALUE!</v>
      </c>
      <c r="P718" s="52" t="e">
        <f t="shared" si="115"/>
        <v>#VALUE!</v>
      </c>
      <c r="Q718">
        <v>2.12</v>
      </c>
      <c r="R718" t="s">
        <v>5411</v>
      </c>
      <c r="S718" t="s">
        <v>5411</v>
      </c>
      <c r="T718" s="65">
        <v>2.1225384361160682</v>
      </c>
      <c r="U718" s="46"/>
      <c r="V718" s="22"/>
      <c r="W718" s="52">
        <f t="shared" si="116"/>
        <v>-2.5384361160680768E-3</v>
      </c>
      <c r="X718" s="52" t="e">
        <f t="shared" si="117"/>
        <v>#VALUE!</v>
      </c>
      <c r="Y718" s="52" t="e">
        <f t="shared" si="111"/>
        <v>#VALUE!</v>
      </c>
      <c r="Z718" t="s">
        <v>77</v>
      </c>
      <c r="AA718" t="s">
        <v>5411</v>
      </c>
      <c r="AB718" t="s">
        <v>5411</v>
      </c>
      <c r="AC718" s="79" t="s">
        <v>77</v>
      </c>
      <c r="AD718" s="61"/>
      <c r="AE718" s="22"/>
      <c r="AF718">
        <v>4.01</v>
      </c>
      <c r="AG718" t="s">
        <v>5411</v>
      </c>
      <c r="AH718" t="s">
        <v>5411</v>
      </c>
      <c r="AI718" s="65">
        <v>4.0141362284354551</v>
      </c>
      <c r="AJ718" s="46"/>
      <c r="AK718" s="22"/>
      <c r="AL718" s="52">
        <f t="shared" si="118"/>
        <v>-4.136228435455358E-3</v>
      </c>
      <c r="AM718" s="52" t="e">
        <f t="shared" si="119"/>
        <v>#VALUE!</v>
      </c>
      <c r="AN718" s="52" t="e">
        <f t="shared" si="112"/>
        <v>#VALUE!</v>
      </c>
      <c r="AO718">
        <v>2.85</v>
      </c>
      <c r="AP718" s="65">
        <v>2.8488555753850222</v>
      </c>
      <c r="AQ718" s="52">
        <f t="shared" si="120"/>
        <v>1.1444246149778792E-3</v>
      </c>
    </row>
    <row r="719" spans="1:43" x14ac:dyDescent="0.25">
      <c r="A719" t="s">
        <v>5533</v>
      </c>
      <c r="B719" t="s">
        <v>1886</v>
      </c>
      <c r="D719">
        <v>1</v>
      </c>
      <c r="E719">
        <v>1</v>
      </c>
      <c r="F719">
        <v>1</v>
      </c>
      <c r="G719" s="13">
        <v>37151</v>
      </c>
      <c r="H719">
        <v>1.37</v>
      </c>
      <c r="I719" t="s">
        <v>5411</v>
      </c>
      <c r="J719" t="s">
        <v>5411</v>
      </c>
      <c r="K719" s="65">
        <v>1.3692386369621319</v>
      </c>
      <c r="L719" s="46"/>
      <c r="M719" s="22"/>
      <c r="N719" s="52">
        <f t="shared" si="113"/>
        <v>7.6136303786822346E-4</v>
      </c>
      <c r="O719" s="52" t="e">
        <f t="shared" si="114"/>
        <v>#VALUE!</v>
      </c>
      <c r="P719" s="52" t="e">
        <f t="shared" si="115"/>
        <v>#VALUE!</v>
      </c>
      <c r="Q719">
        <v>0</v>
      </c>
      <c r="R719" t="s">
        <v>5411</v>
      </c>
      <c r="S719" t="s">
        <v>5411</v>
      </c>
      <c r="T719" s="65">
        <v>0</v>
      </c>
      <c r="U719" s="46"/>
      <c r="V719" s="22"/>
      <c r="W719" s="52">
        <f t="shared" si="116"/>
        <v>0</v>
      </c>
      <c r="X719" s="52" t="e">
        <f t="shared" si="117"/>
        <v>#VALUE!</v>
      </c>
      <c r="Y719" s="52" t="e">
        <f t="shared" si="111"/>
        <v>#VALUE!</v>
      </c>
      <c r="Z719" t="s">
        <v>77</v>
      </c>
      <c r="AA719" t="s">
        <v>5411</v>
      </c>
      <c r="AB719" t="s">
        <v>5411</v>
      </c>
      <c r="AC719" s="79" t="s">
        <v>77</v>
      </c>
      <c r="AD719" s="61"/>
      <c r="AE719" s="22"/>
      <c r="AF719">
        <v>0</v>
      </c>
      <c r="AG719" t="s">
        <v>5411</v>
      </c>
      <c r="AH719" t="s">
        <v>5411</v>
      </c>
      <c r="AI719" s="65">
        <v>0</v>
      </c>
      <c r="AJ719" s="46"/>
      <c r="AK719" s="22"/>
      <c r="AL719" s="52">
        <f t="shared" si="118"/>
        <v>0</v>
      </c>
      <c r="AM719" s="52" t="e">
        <f t="shared" si="119"/>
        <v>#VALUE!</v>
      </c>
      <c r="AN719" s="52" t="e">
        <f t="shared" si="112"/>
        <v>#VALUE!</v>
      </c>
      <c r="AO719">
        <v>0.99</v>
      </c>
      <c r="AP719" s="65">
        <v>0.99060673092115648</v>
      </c>
      <c r="AQ719" s="52">
        <f t="shared" si="120"/>
        <v>-6.0673092115648419E-4</v>
      </c>
    </row>
    <row r="720" spans="1:43" x14ac:dyDescent="0.25">
      <c r="A720" t="s">
        <v>5533</v>
      </c>
      <c r="B720" t="s">
        <v>1887</v>
      </c>
      <c r="D720">
        <v>1</v>
      </c>
      <c r="E720">
        <v>1</v>
      </c>
      <c r="F720">
        <v>1</v>
      </c>
      <c r="G720" s="13">
        <v>37151</v>
      </c>
      <c r="H720">
        <v>0.28000000000000003</v>
      </c>
      <c r="I720" t="s">
        <v>5411</v>
      </c>
      <c r="J720" t="s">
        <v>5411</v>
      </c>
      <c r="K720" s="65">
        <v>0.27950788166702656</v>
      </c>
      <c r="L720" s="46"/>
      <c r="M720" s="22"/>
      <c r="N720" s="52">
        <f t="shared" si="113"/>
        <v>4.9211833297346796E-4</v>
      </c>
      <c r="O720" s="52" t="e">
        <f t="shared" si="114"/>
        <v>#VALUE!</v>
      </c>
      <c r="P720" s="52" t="e">
        <f t="shared" si="115"/>
        <v>#VALUE!</v>
      </c>
      <c r="Q720">
        <v>0</v>
      </c>
      <c r="R720" t="s">
        <v>5411</v>
      </c>
      <c r="S720" t="s">
        <v>5411</v>
      </c>
      <c r="T720" s="65">
        <v>0</v>
      </c>
      <c r="U720" s="46"/>
      <c r="V720" s="22"/>
      <c r="W720" s="52">
        <f t="shared" si="116"/>
        <v>0</v>
      </c>
      <c r="X720" s="52" t="e">
        <f t="shared" si="117"/>
        <v>#VALUE!</v>
      </c>
      <c r="Y720" s="52" t="e">
        <f t="shared" si="111"/>
        <v>#VALUE!</v>
      </c>
      <c r="Z720" t="s">
        <v>77</v>
      </c>
      <c r="AA720" t="s">
        <v>5411</v>
      </c>
      <c r="AB720" t="s">
        <v>5411</v>
      </c>
      <c r="AC720" s="79" t="s">
        <v>77</v>
      </c>
      <c r="AD720" s="61"/>
      <c r="AE720" s="22"/>
      <c r="AF720">
        <v>0</v>
      </c>
      <c r="AG720" t="s">
        <v>5411</v>
      </c>
      <c r="AH720" t="s">
        <v>5411</v>
      </c>
      <c r="AI720" s="65">
        <v>0</v>
      </c>
      <c r="AJ720" s="46"/>
      <c r="AK720" s="22"/>
      <c r="AL720" s="52">
        <f t="shared" si="118"/>
        <v>0</v>
      </c>
      <c r="AM720" s="52" t="e">
        <f t="shared" si="119"/>
        <v>#VALUE!</v>
      </c>
      <c r="AN720" s="52" t="e">
        <f t="shared" si="112"/>
        <v>#VALUE!</v>
      </c>
      <c r="AO720">
        <v>0.14000000000000001</v>
      </c>
      <c r="AP720" s="65">
        <v>0.13738522997192831</v>
      </c>
      <c r="AQ720" s="52">
        <f t="shared" si="120"/>
        <v>2.6147700280717001E-3</v>
      </c>
    </row>
    <row r="721" spans="1:43" x14ac:dyDescent="0.25">
      <c r="A721" t="s">
        <v>5533</v>
      </c>
      <c r="B721" t="s">
        <v>1888</v>
      </c>
      <c r="D721">
        <v>1</v>
      </c>
      <c r="E721">
        <v>1</v>
      </c>
      <c r="F721">
        <v>1</v>
      </c>
      <c r="G721" s="13">
        <v>37151</v>
      </c>
      <c r="H721">
        <v>0</v>
      </c>
      <c r="I721" t="s">
        <v>5411</v>
      </c>
      <c r="J721" t="s">
        <v>5411</v>
      </c>
      <c r="K721" s="65">
        <v>0</v>
      </c>
      <c r="L721" s="46"/>
      <c r="M721" s="22"/>
      <c r="N721" s="52">
        <f t="shared" si="113"/>
        <v>0</v>
      </c>
      <c r="O721" s="52" t="e">
        <f t="shared" si="114"/>
        <v>#VALUE!</v>
      </c>
      <c r="P721" s="52" t="e">
        <f t="shared" si="115"/>
        <v>#VALUE!</v>
      </c>
      <c r="Q721">
        <v>0</v>
      </c>
      <c r="R721" t="s">
        <v>5411</v>
      </c>
      <c r="S721" t="s">
        <v>5411</v>
      </c>
      <c r="T721" s="65">
        <v>0</v>
      </c>
      <c r="U721" s="46"/>
      <c r="V721" s="22"/>
      <c r="W721" s="52">
        <f t="shared" si="116"/>
        <v>0</v>
      </c>
      <c r="X721" s="52" t="e">
        <f t="shared" si="117"/>
        <v>#VALUE!</v>
      </c>
      <c r="Y721" s="52" t="e">
        <f t="shared" si="111"/>
        <v>#VALUE!</v>
      </c>
      <c r="Z721" t="s">
        <v>77</v>
      </c>
      <c r="AA721" t="s">
        <v>5411</v>
      </c>
      <c r="AB721" t="s">
        <v>5411</v>
      </c>
      <c r="AC721" s="79" t="s">
        <v>77</v>
      </c>
      <c r="AD721" s="61"/>
      <c r="AE721" s="22"/>
      <c r="AF721">
        <v>1.24</v>
      </c>
      <c r="AG721" t="s">
        <v>5411</v>
      </c>
      <c r="AH721" t="s">
        <v>5411</v>
      </c>
      <c r="AI721" s="65">
        <v>1.2412833168805526</v>
      </c>
      <c r="AJ721" s="46"/>
      <c r="AK721" s="22"/>
      <c r="AL721" s="52">
        <f t="shared" si="118"/>
        <v>-1.2833168805526096E-3</v>
      </c>
      <c r="AM721" s="52" t="e">
        <f t="shared" si="119"/>
        <v>#VALUE!</v>
      </c>
      <c r="AN721" s="52" t="e">
        <f t="shared" si="112"/>
        <v>#VALUE!</v>
      </c>
      <c r="AO721">
        <v>1.29</v>
      </c>
      <c r="AP721" s="65">
        <v>1.2913701875616979</v>
      </c>
      <c r="AQ721" s="52">
        <f t="shared" si="120"/>
        <v>-1.3701875616978221E-3</v>
      </c>
    </row>
    <row r="722" spans="1:43" x14ac:dyDescent="0.25">
      <c r="A722" t="s">
        <v>5533</v>
      </c>
      <c r="B722" t="s">
        <v>1889</v>
      </c>
      <c r="D722">
        <v>1</v>
      </c>
      <c r="E722">
        <v>1</v>
      </c>
      <c r="F722">
        <v>1</v>
      </c>
      <c r="G722" s="13">
        <v>37151</v>
      </c>
      <c r="H722">
        <v>0.59</v>
      </c>
      <c r="I722" t="s">
        <v>5411</v>
      </c>
      <c r="J722" t="s">
        <v>5411</v>
      </c>
      <c r="K722" s="65">
        <v>0.59290032231518308</v>
      </c>
      <c r="L722" s="46"/>
      <c r="M722" s="22"/>
      <c r="N722" s="52">
        <f t="shared" si="113"/>
        <v>-2.9003223151831126E-3</v>
      </c>
      <c r="O722" s="52" t="e">
        <f t="shared" si="114"/>
        <v>#VALUE!</v>
      </c>
      <c r="P722" s="52" t="e">
        <f t="shared" si="115"/>
        <v>#VALUE!</v>
      </c>
      <c r="Q722">
        <v>0.86</v>
      </c>
      <c r="R722" t="s">
        <v>5411</v>
      </c>
      <c r="S722" t="s">
        <v>5411</v>
      </c>
      <c r="T722" s="65">
        <v>0.85540580853106563</v>
      </c>
      <c r="U722" s="46"/>
      <c r="V722" s="22"/>
      <c r="W722" s="52">
        <f t="shared" si="116"/>
        <v>4.594191468934361E-3</v>
      </c>
      <c r="X722" s="52" t="e">
        <f t="shared" si="117"/>
        <v>#VALUE!</v>
      </c>
      <c r="Y722" s="52" t="e">
        <f t="shared" si="111"/>
        <v>#VALUE!</v>
      </c>
      <c r="Z722" t="s">
        <v>77</v>
      </c>
      <c r="AA722" t="s">
        <v>5411</v>
      </c>
      <c r="AB722" t="s">
        <v>5411</v>
      </c>
      <c r="AC722" s="79" t="s">
        <v>77</v>
      </c>
      <c r="AD722" s="61"/>
      <c r="AE722" s="22"/>
      <c r="AF722">
        <v>0</v>
      </c>
      <c r="AG722" t="s">
        <v>5411</v>
      </c>
      <c r="AH722" t="s">
        <v>5411</v>
      </c>
      <c r="AI722" s="65">
        <v>0</v>
      </c>
      <c r="AJ722" s="46"/>
      <c r="AK722" s="22"/>
      <c r="AL722" s="52">
        <f t="shared" si="118"/>
        <v>0</v>
      </c>
      <c r="AM722" s="52" t="e">
        <f t="shared" si="119"/>
        <v>#VALUE!</v>
      </c>
      <c r="AN722" s="52" t="e">
        <f t="shared" si="112"/>
        <v>#VALUE!</v>
      </c>
      <c r="AO722">
        <v>0.13</v>
      </c>
      <c r="AP722" s="65">
        <v>0.12672678644904675</v>
      </c>
      <c r="AQ722" s="52">
        <f t="shared" si="120"/>
        <v>3.2732135509532523E-3</v>
      </c>
    </row>
    <row r="723" spans="1:43" x14ac:dyDescent="0.25">
      <c r="A723" t="s">
        <v>5533</v>
      </c>
      <c r="B723" t="s">
        <v>1890</v>
      </c>
      <c r="D723">
        <v>1</v>
      </c>
      <c r="E723">
        <v>1</v>
      </c>
      <c r="F723">
        <v>1</v>
      </c>
      <c r="G723" s="13">
        <v>37151</v>
      </c>
      <c r="H723">
        <v>0.59</v>
      </c>
      <c r="I723" t="s">
        <v>5411</v>
      </c>
      <c r="J723" t="s">
        <v>5411</v>
      </c>
      <c r="K723" s="65">
        <v>0.59346833356230255</v>
      </c>
      <c r="L723" s="46"/>
      <c r="M723" s="22"/>
      <c r="N723" s="52">
        <f t="shared" si="113"/>
        <v>-3.4683335623025835E-3</v>
      </c>
      <c r="O723" s="52" t="e">
        <f t="shared" si="114"/>
        <v>#VALUE!</v>
      </c>
      <c r="P723" s="52" t="e">
        <f t="shared" si="115"/>
        <v>#VALUE!</v>
      </c>
      <c r="Q723">
        <v>2.37</v>
      </c>
      <c r="R723" t="s">
        <v>5411</v>
      </c>
      <c r="S723" t="s">
        <v>5411</v>
      </c>
      <c r="T723" s="65">
        <v>2.3648127490039839</v>
      </c>
      <c r="U723" s="46"/>
      <c r="V723" s="22"/>
      <c r="W723" s="52">
        <f t="shared" si="116"/>
        <v>5.1872509960162461E-3</v>
      </c>
      <c r="X723" s="52" t="e">
        <f t="shared" si="117"/>
        <v>#VALUE!</v>
      </c>
      <c r="Y723" s="52" t="e">
        <f t="shared" si="111"/>
        <v>#VALUE!</v>
      </c>
      <c r="Z723" t="s">
        <v>77</v>
      </c>
      <c r="AA723" t="s">
        <v>5411</v>
      </c>
      <c r="AB723" t="s">
        <v>5411</v>
      </c>
      <c r="AC723" s="79" t="s">
        <v>77</v>
      </c>
      <c r="AD723" s="61"/>
      <c r="AE723" s="22"/>
      <c r="AF723">
        <v>5.6</v>
      </c>
      <c r="AG723" t="s">
        <v>5411</v>
      </c>
      <c r="AH723" t="s">
        <v>5411</v>
      </c>
      <c r="AI723" s="65">
        <v>5.5994416815496635</v>
      </c>
      <c r="AJ723" s="46"/>
      <c r="AK723" s="22"/>
      <c r="AL723" s="52">
        <f t="shared" si="118"/>
        <v>5.5831845033615934E-4</v>
      </c>
      <c r="AM723" s="52" t="e">
        <f t="shared" si="119"/>
        <v>#VALUE!</v>
      </c>
      <c r="AN723" s="52" t="e">
        <f t="shared" si="112"/>
        <v>#VALUE!</v>
      </c>
      <c r="AO723">
        <v>3.08</v>
      </c>
      <c r="AP723" s="65">
        <v>3.0760686907542247</v>
      </c>
      <c r="AQ723" s="52">
        <f t="shared" si="120"/>
        <v>3.9313092457753385E-3</v>
      </c>
    </row>
    <row r="724" spans="1:43" x14ac:dyDescent="0.25">
      <c r="A724" t="s">
        <v>5533</v>
      </c>
      <c r="B724" t="s">
        <v>1891</v>
      </c>
      <c r="D724">
        <v>1</v>
      </c>
      <c r="E724">
        <v>1</v>
      </c>
      <c r="F724">
        <v>1</v>
      </c>
      <c r="G724" s="13">
        <v>37151</v>
      </c>
      <c r="H724">
        <v>0.05</v>
      </c>
      <c r="I724" t="s">
        <v>5411</v>
      </c>
      <c r="J724" t="s">
        <v>5411</v>
      </c>
      <c r="K724" s="65">
        <v>5.3514576271186436E-2</v>
      </c>
      <c r="L724" s="46"/>
      <c r="M724" s="22"/>
      <c r="N724" s="52">
        <f t="shared" si="113"/>
        <v>-3.5145762711864328E-3</v>
      </c>
      <c r="O724" s="52" t="e">
        <f t="shared" si="114"/>
        <v>#VALUE!</v>
      </c>
      <c r="P724" s="52" t="e">
        <f t="shared" si="115"/>
        <v>#VALUE!</v>
      </c>
      <c r="Q724">
        <v>0.47</v>
      </c>
      <c r="R724" t="s">
        <v>5411</v>
      </c>
      <c r="S724" t="s">
        <v>5411</v>
      </c>
      <c r="T724" s="65">
        <v>0.4741986064030132</v>
      </c>
      <c r="U724" s="46"/>
      <c r="V724" s="22"/>
      <c r="W724" s="52">
        <f t="shared" si="116"/>
        <v>-4.1986064030132275E-3</v>
      </c>
      <c r="X724" s="52" t="e">
        <f t="shared" si="117"/>
        <v>#VALUE!</v>
      </c>
      <c r="Y724" s="52" t="e">
        <f t="shared" si="111"/>
        <v>#VALUE!</v>
      </c>
      <c r="Z724" t="s">
        <v>77</v>
      </c>
      <c r="AA724" t="s">
        <v>5411</v>
      </c>
      <c r="AB724" t="s">
        <v>5411</v>
      </c>
      <c r="AC724" s="79" t="s">
        <v>77</v>
      </c>
      <c r="AD724" s="61"/>
      <c r="AE724" s="22"/>
      <c r="AF724">
        <v>0</v>
      </c>
      <c r="AG724" t="s">
        <v>5411</v>
      </c>
      <c r="AH724" t="s">
        <v>5411</v>
      </c>
      <c r="AI724" s="65">
        <v>0</v>
      </c>
      <c r="AJ724" s="46"/>
      <c r="AK724" s="22"/>
      <c r="AL724" s="52">
        <f t="shared" si="118"/>
        <v>0</v>
      </c>
      <c r="AM724" s="52" t="e">
        <f t="shared" si="119"/>
        <v>#VALUE!</v>
      </c>
      <c r="AN724" s="52" t="e">
        <f t="shared" si="112"/>
        <v>#VALUE!</v>
      </c>
      <c r="AO724">
        <v>0.06</v>
      </c>
      <c r="AP724" s="65">
        <v>5.9460640301318264E-2</v>
      </c>
      <c r="AQ724" s="52">
        <f t="shared" si="120"/>
        <v>5.3935969868173367E-4</v>
      </c>
    </row>
    <row r="725" spans="1:43" x14ac:dyDescent="0.25">
      <c r="A725" t="s">
        <v>5533</v>
      </c>
      <c r="B725" t="s">
        <v>1892</v>
      </c>
      <c r="D725">
        <v>1</v>
      </c>
      <c r="E725">
        <v>1</v>
      </c>
      <c r="F725">
        <v>1</v>
      </c>
      <c r="G725" s="13">
        <v>37151</v>
      </c>
      <c r="H725">
        <v>1.74</v>
      </c>
      <c r="I725" t="s">
        <v>5411</v>
      </c>
      <c r="J725" t="s">
        <v>5411</v>
      </c>
      <c r="K725" s="65">
        <v>1.7371831464492014</v>
      </c>
      <c r="L725" s="46"/>
      <c r="M725" s="22"/>
      <c r="N725" s="52">
        <f t="shared" si="113"/>
        <v>2.816853550798637E-3</v>
      </c>
      <c r="O725" s="52" t="e">
        <f t="shared" si="114"/>
        <v>#VALUE!</v>
      </c>
      <c r="P725" s="52" t="e">
        <f t="shared" si="115"/>
        <v>#VALUE!</v>
      </c>
      <c r="Q725">
        <v>0.65</v>
      </c>
      <c r="R725" t="s">
        <v>5411</v>
      </c>
      <c r="S725" t="s">
        <v>5411</v>
      </c>
      <c r="T725" s="65">
        <v>0.6520611620795107</v>
      </c>
      <c r="U725" s="46"/>
      <c r="V725" s="22"/>
      <c r="W725" s="52">
        <f t="shared" si="116"/>
        <v>-2.0611620795106811E-3</v>
      </c>
      <c r="X725" s="52" t="e">
        <f t="shared" si="117"/>
        <v>#VALUE!</v>
      </c>
      <c r="Y725" s="52" t="e">
        <f t="shared" si="111"/>
        <v>#VALUE!</v>
      </c>
      <c r="Z725" t="s">
        <v>77</v>
      </c>
      <c r="AA725" t="s">
        <v>5411</v>
      </c>
      <c r="AB725" t="s">
        <v>5411</v>
      </c>
      <c r="AC725" s="79" t="s">
        <v>77</v>
      </c>
      <c r="AD725" s="61"/>
      <c r="AE725" s="22"/>
      <c r="AF725">
        <v>10.66</v>
      </c>
      <c r="AG725" t="s">
        <v>5411</v>
      </c>
      <c r="AH725" t="s">
        <v>5411</v>
      </c>
      <c r="AI725" s="65">
        <v>10.660212028542304</v>
      </c>
      <c r="AJ725" s="46"/>
      <c r="AK725" s="22"/>
      <c r="AL725" s="52">
        <f t="shared" si="118"/>
        <v>-2.1202854230395474E-4</v>
      </c>
      <c r="AM725" s="52" t="e">
        <f t="shared" si="119"/>
        <v>#VALUE!</v>
      </c>
      <c r="AN725" s="52" t="e">
        <f t="shared" si="112"/>
        <v>#VALUE!</v>
      </c>
      <c r="AO725">
        <v>0.98</v>
      </c>
      <c r="AP725" s="65">
        <v>0.9813849813115868</v>
      </c>
      <c r="AQ725" s="52">
        <f t="shared" si="120"/>
        <v>-1.3849813115868193E-3</v>
      </c>
    </row>
    <row r="726" spans="1:43" x14ac:dyDescent="0.25">
      <c r="A726" t="s">
        <v>5533</v>
      </c>
      <c r="B726" t="s">
        <v>1893</v>
      </c>
      <c r="D726">
        <v>1</v>
      </c>
      <c r="E726">
        <v>1</v>
      </c>
      <c r="F726">
        <v>1</v>
      </c>
      <c r="G726" s="13">
        <v>37151</v>
      </c>
      <c r="H726">
        <v>2.4300000000000002</v>
      </c>
      <c r="I726" t="s">
        <v>5411</v>
      </c>
      <c r="J726" t="s">
        <v>5411</v>
      </c>
      <c r="K726" s="65">
        <v>2.4309480738245202</v>
      </c>
      <c r="L726" s="46"/>
      <c r="M726" s="22"/>
      <c r="N726" s="52">
        <f t="shared" si="113"/>
        <v>-9.4807382452000155E-4</v>
      </c>
      <c r="O726" s="52" t="e">
        <f t="shared" si="114"/>
        <v>#VALUE!</v>
      </c>
      <c r="P726" s="52" t="e">
        <f t="shared" si="115"/>
        <v>#VALUE!</v>
      </c>
      <c r="Q726">
        <v>0.51</v>
      </c>
      <c r="R726" t="s">
        <v>5411</v>
      </c>
      <c r="S726" t="s">
        <v>5411</v>
      </c>
      <c r="T726" s="65">
        <v>0.50595342024315226</v>
      </c>
      <c r="U726" s="46"/>
      <c r="V726" s="22"/>
      <c r="W726" s="52">
        <f t="shared" si="116"/>
        <v>4.0465797568477457E-3</v>
      </c>
      <c r="X726" s="52" t="e">
        <f t="shared" si="117"/>
        <v>#VALUE!</v>
      </c>
      <c r="Y726" s="52" t="e">
        <f t="shared" si="111"/>
        <v>#VALUE!</v>
      </c>
      <c r="Z726" t="s">
        <v>77</v>
      </c>
      <c r="AA726" t="s">
        <v>5411</v>
      </c>
      <c r="AB726" t="s">
        <v>5411</v>
      </c>
      <c r="AC726" s="79" t="s">
        <v>77</v>
      </c>
      <c r="AD726" s="61"/>
      <c r="AE726" s="22"/>
      <c r="AF726">
        <v>23.42</v>
      </c>
      <c r="AG726" t="s">
        <v>5411</v>
      </c>
      <c r="AH726" t="s">
        <v>5411</v>
      </c>
      <c r="AI726" s="65">
        <v>23.420109491724038</v>
      </c>
      <c r="AJ726" s="46"/>
      <c r="AK726" s="22"/>
      <c r="AL726" s="52">
        <f t="shared" si="118"/>
        <v>-1.0949172403584839E-4</v>
      </c>
      <c r="AM726" s="52" t="e">
        <f t="shared" si="119"/>
        <v>#VALUE!</v>
      </c>
      <c r="AN726" s="52" t="e">
        <f t="shared" si="112"/>
        <v>#VALUE!</v>
      </c>
      <c r="AO726">
        <v>6.76</v>
      </c>
      <c r="AP726" s="65">
        <v>6.7592214735608618</v>
      </c>
      <c r="AQ726" s="52">
        <f t="shared" si="120"/>
        <v>7.7852643913800534E-4</v>
      </c>
    </row>
    <row r="727" spans="1:43" x14ac:dyDescent="0.25">
      <c r="A727" t="s">
        <v>5533</v>
      </c>
      <c r="B727" t="s">
        <v>1894</v>
      </c>
      <c r="D727">
        <v>1</v>
      </c>
      <c r="E727">
        <v>1</v>
      </c>
      <c r="F727">
        <v>1</v>
      </c>
      <c r="G727" s="13">
        <v>37151</v>
      </c>
      <c r="H727">
        <v>1.7</v>
      </c>
      <c r="I727" t="s">
        <v>5411</v>
      </c>
      <c r="J727" t="s">
        <v>5411</v>
      </c>
      <c r="K727" s="65">
        <v>1.6954560923137099</v>
      </c>
      <c r="L727" s="46"/>
      <c r="M727" s="22"/>
      <c r="N727" s="52">
        <f t="shared" si="113"/>
        <v>4.543907686290094E-3</v>
      </c>
      <c r="O727" s="52" t="e">
        <f t="shared" si="114"/>
        <v>#VALUE!</v>
      </c>
      <c r="P727" s="52" t="e">
        <f t="shared" si="115"/>
        <v>#VALUE!</v>
      </c>
      <c r="Q727">
        <v>0</v>
      </c>
      <c r="R727" t="s">
        <v>5411</v>
      </c>
      <c r="S727" t="s">
        <v>5411</v>
      </c>
      <c r="T727" s="65">
        <v>0</v>
      </c>
      <c r="U727" s="46"/>
      <c r="V727" s="22"/>
      <c r="W727" s="52">
        <f t="shared" si="116"/>
        <v>0</v>
      </c>
      <c r="X727" s="52" t="e">
        <f t="shared" si="117"/>
        <v>#VALUE!</v>
      </c>
      <c r="Y727" s="52" t="e">
        <f t="shared" si="111"/>
        <v>#VALUE!</v>
      </c>
      <c r="Z727" t="s">
        <v>77</v>
      </c>
      <c r="AA727" t="s">
        <v>5411</v>
      </c>
      <c r="AB727" t="s">
        <v>5411</v>
      </c>
      <c r="AC727" s="79" t="s">
        <v>77</v>
      </c>
      <c r="AD727" s="61"/>
      <c r="AE727" s="22"/>
      <c r="AF727">
        <v>0</v>
      </c>
      <c r="AG727" t="s">
        <v>5411</v>
      </c>
      <c r="AH727" t="s">
        <v>5411</v>
      </c>
      <c r="AI727" s="65">
        <v>0</v>
      </c>
      <c r="AJ727" s="46"/>
      <c r="AK727" s="22"/>
      <c r="AL727" s="52">
        <f t="shared" si="118"/>
        <v>0</v>
      </c>
      <c r="AM727" s="52" t="e">
        <f t="shared" si="119"/>
        <v>#VALUE!</v>
      </c>
      <c r="AN727" s="52" t="e">
        <f t="shared" si="112"/>
        <v>#VALUE!</v>
      </c>
      <c r="AO727">
        <v>0.02</v>
      </c>
      <c r="AP727" s="65">
        <v>2.3812585566203789E-2</v>
      </c>
      <c r="AQ727" s="52">
        <f t="shared" si="120"/>
        <v>-3.812585566203789E-3</v>
      </c>
    </row>
    <row r="728" spans="1:43" x14ac:dyDescent="0.25">
      <c r="A728" t="s">
        <v>5533</v>
      </c>
      <c r="B728" t="s">
        <v>1895</v>
      </c>
      <c r="D728">
        <v>1</v>
      </c>
      <c r="E728">
        <v>1</v>
      </c>
      <c r="F728">
        <v>1</v>
      </c>
      <c r="G728" s="13">
        <v>37151</v>
      </c>
      <c r="H728">
        <v>0.64</v>
      </c>
      <c r="I728" t="s">
        <v>5411</v>
      </c>
      <c r="J728" t="s">
        <v>5411</v>
      </c>
      <c r="K728" s="65">
        <v>0.64299679487179495</v>
      </c>
      <c r="L728" s="46"/>
      <c r="M728" s="22"/>
      <c r="N728" s="52">
        <f t="shared" si="113"/>
        <v>-2.9967948717949389E-3</v>
      </c>
      <c r="O728" s="52" t="e">
        <f t="shared" si="114"/>
        <v>#VALUE!</v>
      </c>
      <c r="P728" s="52" t="e">
        <f t="shared" si="115"/>
        <v>#VALUE!</v>
      </c>
      <c r="Q728">
        <v>1.43</v>
      </c>
      <c r="R728" t="s">
        <v>5411</v>
      </c>
      <c r="S728" t="s">
        <v>5411</v>
      </c>
      <c r="T728" s="65">
        <v>1.4260750343406594</v>
      </c>
      <c r="U728" s="46"/>
      <c r="V728" s="22"/>
      <c r="W728" s="52">
        <f t="shared" si="116"/>
        <v>3.9249656593405291E-3</v>
      </c>
      <c r="X728" s="52" t="e">
        <f t="shared" si="117"/>
        <v>#VALUE!</v>
      </c>
      <c r="Y728" s="52" t="e">
        <f t="shared" si="111"/>
        <v>#VALUE!</v>
      </c>
      <c r="Z728" t="s">
        <v>77</v>
      </c>
      <c r="AA728" t="s">
        <v>5411</v>
      </c>
      <c r="AB728" t="s">
        <v>5411</v>
      </c>
      <c r="AC728" s="79" t="s">
        <v>77</v>
      </c>
      <c r="AD728" s="61"/>
      <c r="AE728" s="22"/>
      <c r="AF728">
        <v>0</v>
      </c>
      <c r="AG728" t="s">
        <v>5411</v>
      </c>
      <c r="AH728" t="s">
        <v>5411</v>
      </c>
      <c r="AI728" s="65">
        <v>0</v>
      </c>
      <c r="AJ728" s="46"/>
      <c r="AK728" s="22"/>
      <c r="AL728" s="52">
        <f t="shared" si="118"/>
        <v>0</v>
      </c>
      <c r="AM728" s="52" t="e">
        <f t="shared" si="119"/>
        <v>#VALUE!</v>
      </c>
      <c r="AN728" s="52" t="e">
        <f t="shared" si="112"/>
        <v>#VALUE!</v>
      </c>
      <c r="AO728">
        <v>0.15</v>
      </c>
      <c r="AP728" s="65">
        <v>0.14697069597069598</v>
      </c>
      <c r="AQ728" s="52">
        <f t="shared" si="120"/>
        <v>3.0293040293040141E-3</v>
      </c>
    </row>
    <row r="729" spans="1:43" x14ac:dyDescent="0.25">
      <c r="A729" t="s">
        <v>5533</v>
      </c>
      <c r="B729" t="s">
        <v>1896</v>
      </c>
      <c r="D729">
        <v>1</v>
      </c>
      <c r="E729">
        <v>1</v>
      </c>
      <c r="F729">
        <v>1</v>
      </c>
      <c r="G729" s="13">
        <v>37151</v>
      </c>
      <c r="H729">
        <v>1.05</v>
      </c>
      <c r="I729" t="s">
        <v>5411</v>
      </c>
      <c r="J729" t="s">
        <v>5411</v>
      </c>
      <c r="K729" s="65">
        <v>1.0452316210807204</v>
      </c>
      <c r="L729" s="46"/>
      <c r="M729" s="22"/>
      <c r="N729" s="52">
        <f t="shared" si="113"/>
        <v>4.7683789192796144E-3</v>
      </c>
      <c r="O729" s="52" t="e">
        <f t="shared" si="114"/>
        <v>#VALUE!</v>
      </c>
      <c r="P729" s="52" t="e">
        <f t="shared" si="115"/>
        <v>#VALUE!</v>
      </c>
      <c r="Q729">
        <v>2.71</v>
      </c>
      <c r="R729" t="s">
        <v>5411</v>
      </c>
      <c r="S729" t="s">
        <v>5411</v>
      </c>
      <c r="T729" s="65">
        <v>2.7136511674449628</v>
      </c>
      <c r="U729" s="46"/>
      <c r="V729" s="22"/>
      <c r="W729" s="52">
        <f t="shared" si="116"/>
        <v>-3.6511674449628551E-3</v>
      </c>
      <c r="X729" s="52" t="e">
        <f t="shared" si="117"/>
        <v>#VALUE!</v>
      </c>
      <c r="Y729" s="52" t="e">
        <f t="shared" si="111"/>
        <v>#VALUE!</v>
      </c>
      <c r="Z729" t="s">
        <v>77</v>
      </c>
      <c r="AA729" t="s">
        <v>5411</v>
      </c>
      <c r="AB729" t="s">
        <v>5411</v>
      </c>
      <c r="AC729" s="79" t="s">
        <v>77</v>
      </c>
      <c r="AD729" s="61"/>
      <c r="AE729" s="22"/>
      <c r="AF729">
        <v>0.21</v>
      </c>
      <c r="AG729" t="s">
        <v>5411</v>
      </c>
      <c r="AH729" t="s">
        <v>5411</v>
      </c>
      <c r="AI729" s="65">
        <v>0.20473609072715143</v>
      </c>
      <c r="AJ729" s="46"/>
      <c r="AK729" s="22"/>
      <c r="AL729" s="52">
        <f t="shared" si="118"/>
        <v>5.2639092728485604E-3</v>
      </c>
      <c r="AM729" s="52" t="e">
        <f t="shared" si="119"/>
        <v>#VALUE!</v>
      </c>
      <c r="AN729" s="52" t="e">
        <f t="shared" si="112"/>
        <v>#VALUE!</v>
      </c>
      <c r="AO729">
        <v>0.38</v>
      </c>
      <c r="AP729" s="65">
        <v>0.37534949966644426</v>
      </c>
      <c r="AQ729" s="52">
        <f t="shared" si="120"/>
        <v>4.6505003335557404E-3</v>
      </c>
    </row>
    <row r="730" spans="1:43" x14ac:dyDescent="0.25">
      <c r="A730" t="s">
        <v>5533</v>
      </c>
      <c r="B730" t="s">
        <v>1897</v>
      </c>
      <c r="D730">
        <v>1</v>
      </c>
      <c r="E730">
        <v>1</v>
      </c>
      <c r="F730">
        <v>1</v>
      </c>
      <c r="G730" s="13">
        <v>37151</v>
      </c>
      <c r="H730">
        <v>2.25</v>
      </c>
      <c r="I730" t="s">
        <v>5411</v>
      </c>
      <c r="J730" t="s">
        <v>5411</v>
      </c>
      <c r="K730" s="65">
        <v>2.2459071992110453</v>
      </c>
      <c r="L730" s="46"/>
      <c r="M730" s="22"/>
      <c r="N730" s="52">
        <f t="shared" si="113"/>
        <v>4.0928007889546869E-3</v>
      </c>
      <c r="O730" s="52" t="e">
        <f t="shared" si="114"/>
        <v>#VALUE!</v>
      </c>
      <c r="P730" s="52" t="e">
        <f t="shared" si="115"/>
        <v>#VALUE!</v>
      </c>
      <c r="Q730">
        <v>3.42</v>
      </c>
      <c r="R730" t="s">
        <v>5411</v>
      </c>
      <c r="S730" t="s">
        <v>5411</v>
      </c>
      <c r="T730" s="65">
        <v>3.4154349112426039</v>
      </c>
      <c r="U730" s="46"/>
      <c r="V730" s="22"/>
      <c r="W730" s="52">
        <f t="shared" si="116"/>
        <v>4.5650887573960297E-3</v>
      </c>
      <c r="X730" s="52" t="e">
        <f t="shared" si="117"/>
        <v>#VALUE!</v>
      </c>
      <c r="Y730" s="52" t="e">
        <f t="shared" si="111"/>
        <v>#VALUE!</v>
      </c>
      <c r="Z730" t="s">
        <v>77</v>
      </c>
      <c r="AA730" t="s">
        <v>5411</v>
      </c>
      <c r="AB730" t="s">
        <v>5411</v>
      </c>
      <c r="AC730" s="79" t="s">
        <v>77</v>
      </c>
      <c r="AD730" s="61"/>
      <c r="AE730" s="22"/>
      <c r="AF730">
        <v>0</v>
      </c>
      <c r="AG730" t="s">
        <v>5411</v>
      </c>
      <c r="AH730" t="s">
        <v>5411</v>
      </c>
      <c r="AI730" s="65">
        <v>0</v>
      </c>
      <c r="AJ730" s="46"/>
      <c r="AK730" s="22"/>
      <c r="AL730" s="52">
        <f t="shared" si="118"/>
        <v>0</v>
      </c>
      <c r="AM730" s="52" t="e">
        <f t="shared" si="119"/>
        <v>#VALUE!</v>
      </c>
      <c r="AN730" s="52" t="e">
        <f t="shared" si="112"/>
        <v>#VALUE!</v>
      </c>
      <c r="AO730">
        <v>0.89</v>
      </c>
      <c r="AP730" s="65">
        <v>0.88490813609467467</v>
      </c>
      <c r="AQ730" s="52">
        <f t="shared" si="120"/>
        <v>5.0918639053253445E-3</v>
      </c>
    </row>
    <row r="731" spans="1:43" x14ac:dyDescent="0.25">
      <c r="A731" t="s">
        <v>5533</v>
      </c>
      <c r="B731" t="s">
        <v>1898</v>
      </c>
      <c r="D731">
        <v>1</v>
      </c>
      <c r="E731">
        <v>1</v>
      </c>
      <c r="F731">
        <v>1</v>
      </c>
      <c r="G731" s="13">
        <v>37151</v>
      </c>
      <c r="H731">
        <v>0.14000000000000001</v>
      </c>
      <c r="I731" t="s">
        <v>5411</v>
      </c>
      <c r="J731" t="s">
        <v>5411</v>
      </c>
      <c r="K731" s="65">
        <v>0.13722926409057348</v>
      </c>
      <c r="L731" s="46"/>
      <c r="M731" s="22"/>
      <c r="N731" s="52">
        <f t="shared" si="113"/>
        <v>2.7707359094265305E-3</v>
      </c>
      <c r="O731" s="52" t="e">
        <f t="shared" si="114"/>
        <v>#VALUE!</v>
      </c>
      <c r="P731" s="52" t="e">
        <f t="shared" si="115"/>
        <v>#VALUE!</v>
      </c>
      <c r="Q731">
        <v>0</v>
      </c>
      <c r="R731" t="s">
        <v>5411</v>
      </c>
      <c r="S731" t="s">
        <v>5411</v>
      </c>
      <c r="T731" s="65">
        <v>0</v>
      </c>
      <c r="U731" s="46"/>
      <c r="V731" s="22"/>
      <c r="W731" s="52">
        <f t="shared" si="116"/>
        <v>0</v>
      </c>
      <c r="X731" s="52" t="e">
        <f t="shared" si="117"/>
        <v>#VALUE!</v>
      </c>
      <c r="Y731" s="52" t="e">
        <f t="shared" si="111"/>
        <v>#VALUE!</v>
      </c>
      <c r="Z731" t="s">
        <v>77</v>
      </c>
      <c r="AA731" t="s">
        <v>5411</v>
      </c>
      <c r="AB731" t="s">
        <v>5411</v>
      </c>
      <c r="AC731" s="79" t="s">
        <v>77</v>
      </c>
      <c r="AD731" s="61"/>
      <c r="AE731" s="22"/>
      <c r="AF731">
        <v>0</v>
      </c>
      <c r="AG731" t="s">
        <v>5411</v>
      </c>
      <c r="AH731" t="s">
        <v>5411</v>
      </c>
      <c r="AI731" s="65">
        <v>0</v>
      </c>
      <c r="AJ731" s="46"/>
      <c r="AK731" s="22"/>
      <c r="AL731" s="52">
        <f t="shared" si="118"/>
        <v>0</v>
      </c>
      <c r="AM731" s="52" t="e">
        <f t="shared" si="119"/>
        <v>#VALUE!</v>
      </c>
      <c r="AN731" s="52" t="e">
        <f t="shared" si="112"/>
        <v>#VALUE!</v>
      </c>
      <c r="AO731">
        <v>0.04</v>
      </c>
      <c r="AP731" s="65">
        <v>3.4931085404873247E-2</v>
      </c>
      <c r="AQ731" s="52">
        <f t="shared" si="120"/>
        <v>5.0689145951267542E-3</v>
      </c>
    </row>
    <row r="732" spans="1:43" x14ac:dyDescent="0.25">
      <c r="A732" t="s">
        <v>5533</v>
      </c>
      <c r="B732" t="s">
        <v>1899</v>
      </c>
      <c r="D732">
        <v>1</v>
      </c>
      <c r="E732">
        <v>1</v>
      </c>
      <c r="F732">
        <v>1</v>
      </c>
      <c r="G732" s="13">
        <v>37151</v>
      </c>
      <c r="H732">
        <v>1.29</v>
      </c>
      <c r="I732" t="s">
        <v>5411</v>
      </c>
      <c r="J732" t="s">
        <v>5411</v>
      </c>
      <c r="K732" s="65">
        <v>1.2887958885526452</v>
      </c>
      <c r="L732" s="46"/>
      <c r="M732" s="22"/>
      <c r="N732" s="52">
        <f t="shared" si="113"/>
        <v>1.2041114473548831E-3</v>
      </c>
      <c r="O732" s="52" t="e">
        <f t="shared" si="114"/>
        <v>#VALUE!</v>
      </c>
      <c r="P732" s="52" t="e">
        <f t="shared" si="115"/>
        <v>#VALUE!</v>
      </c>
      <c r="Q732">
        <v>1.86</v>
      </c>
      <c r="R732" t="s">
        <v>5411</v>
      </c>
      <c r="S732" t="s">
        <v>5411</v>
      </c>
      <c r="T732" s="65">
        <v>1.8610853594907646</v>
      </c>
      <c r="U732" s="46"/>
      <c r="V732" s="22"/>
      <c r="W732" s="52">
        <f t="shared" si="116"/>
        <v>-1.0853594907644926E-3</v>
      </c>
      <c r="X732" s="52" t="e">
        <f t="shared" si="117"/>
        <v>#VALUE!</v>
      </c>
      <c r="Y732" s="52" t="e">
        <f t="shared" si="111"/>
        <v>#VALUE!</v>
      </c>
      <c r="Z732" t="s">
        <v>77</v>
      </c>
      <c r="AA732" t="s">
        <v>5411</v>
      </c>
      <c r="AB732" t="s">
        <v>5411</v>
      </c>
      <c r="AC732" s="79" t="s">
        <v>77</v>
      </c>
      <c r="AD732" s="61"/>
      <c r="AE732" s="22"/>
      <c r="AF732">
        <v>0</v>
      </c>
      <c r="AG732" t="s">
        <v>5411</v>
      </c>
      <c r="AH732" t="s">
        <v>5411</v>
      </c>
      <c r="AI732" s="65">
        <v>0</v>
      </c>
      <c r="AJ732" s="46"/>
      <c r="AK732" s="22"/>
      <c r="AL732" s="52">
        <f t="shared" si="118"/>
        <v>0</v>
      </c>
      <c r="AM732" s="52" t="e">
        <f t="shared" si="119"/>
        <v>#VALUE!</v>
      </c>
      <c r="AN732" s="52" t="e">
        <f t="shared" si="112"/>
        <v>#VALUE!</v>
      </c>
      <c r="AO732">
        <v>0.54</v>
      </c>
      <c r="AP732" s="65">
        <v>0.54024126056558486</v>
      </c>
      <c r="AQ732" s="52">
        <f t="shared" si="120"/>
        <v>-2.4126056558482212E-4</v>
      </c>
    </row>
    <row r="733" spans="1:43" x14ac:dyDescent="0.25">
      <c r="A733" t="s">
        <v>5533</v>
      </c>
      <c r="B733" t="s">
        <v>1900</v>
      </c>
      <c r="D733">
        <v>1</v>
      </c>
      <c r="E733">
        <v>1</v>
      </c>
      <c r="F733">
        <v>1</v>
      </c>
      <c r="G733" s="13">
        <v>37151</v>
      </c>
      <c r="H733">
        <v>0.44</v>
      </c>
      <c r="I733" t="s">
        <v>5411</v>
      </c>
      <c r="J733" t="s">
        <v>5411</v>
      </c>
      <c r="K733" s="65">
        <v>0.43936746065764498</v>
      </c>
      <c r="L733" s="46"/>
      <c r="M733" s="22"/>
      <c r="N733" s="52">
        <f t="shared" si="113"/>
        <v>6.3253934235502074E-4</v>
      </c>
      <c r="O733" s="52" t="e">
        <f t="shared" si="114"/>
        <v>#VALUE!</v>
      </c>
      <c r="P733" s="52" t="e">
        <f t="shared" si="115"/>
        <v>#VALUE!</v>
      </c>
      <c r="Q733">
        <v>0</v>
      </c>
      <c r="R733" t="s">
        <v>5411</v>
      </c>
      <c r="S733" t="s">
        <v>5411</v>
      </c>
      <c r="T733" s="65">
        <v>0</v>
      </c>
      <c r="U733" s="46"/>
      <c r="V733" s="22"/>
      <c r="W733" s="52">
        <f t="shared" si="116"/>
        <v>0</v>
      </c>
      <c r="X733" s="52" t="e">
        <f t="shared" si="117"/>
        <v>#VALUE!</v>
      </c>
      <c r="Y733" s="52" t="e">
        <f t="shared" si="111"/>
        <v>#VALUE!</v>
      </c>
      <c r="Z733" t="s">
        <v>77</v>
      </c>
      <c r="AA733" t="s">
        <v>5411</v>
      </c>
      <c r="AB733" t="s">
        <v>5411</v>
      </c>
      <c r="AC733" s="79" t="s">
        <v>77</v>
      </c>
      <c r="AD733" s="61"/>
      <c r="AE733" s="22"/>
      <c r="AF733">
        <v>0</v>
      </c>
      <c r="AG733" t="s">
        <v>5411</v>
      </c>
      <c r="AH733" t="s">
        <v>5411</v>
      </c>
      <c r="AI733" s="65">
        <v>0</v>
      </c>
      <c r="AJ733" s="46"/>
      <c r="AK733" s="22"/>
      <c r="AL733" s="52">
        <f t="shared" si="118"/>
        <v>0</v>
      </c>
      <c r="AM733" s="52" t="e">
        <f t="shared" si="119"/>
        <v>#VALUE!</v>
      </c>
      <c r="AN733" s="52" t="e">
        <f t="shared" si="112"/>
        <v>#VALUE!</v>
      </c>
      <c r="AO733">
        <v>0.22</v>
      </c>
      <c r="AP733" s="65">
        <v>0.21777343702161533</v>
      </c>
      <c r="AQ733" s="52">
        <f t="shared" si="120"/>
        <v>2.2265629783846663E-3</v>
      </c>
    </row>
    <row r="734" spans="1:43" x14ac:dyDescent="0.25">
      <c r="A734" t="s">
        <v>5533</v>
      </c>
      <c r="B734" t="s">
        <v>1901</v>
      </c>
      <c r="D734">
        <v>1</v>
      </c>
      <c r="E734">
        <v>1</v>
      </c>
      <c r="F734">
        <v>1</v>
      </c>
      <c r="G734" s="13">
        <v>37151</v>
      </c>
      <c r="H734">
        <v>2.21</v>
      </c>
      <c r="I734" t="s">
        <v>5411</v>
      </c>
      <c r="J734" t="s">
        <v>5411</v>
      </c>
      <c r="K734" s="65">
        <v>2.2066902153996497</v>
      </c>
      <c r="L734" s="46"/>
      <c r="M734" s="22"/>
      <c r="N734" s="52">
        <f t="shared" si="113"/>
        <v>3.3097846003502518E-3</v>
      </c>
      <c r="O734" s="52" t="e">
        <f t="shared" si="114"/>
        <v>#VALUE!</v>
      </c>
      <c r="P734" s="52" t="e">
        <f t="shared" si="115"/>
        <v>#VALUE!</v>
      </c>
      <c r="Q734">
        <v>0.33</v>
      </c>
      <c r="R734" t="s">
        <v>5411</v>
      </c>
      <c r="S734" t="s">
        <v>5411</v>
      </c>
      <c r="T734" s="65">
        <v>0.33251496396433078</v>
      </c>
      <c r="U734" s="46"/>
      <c r="V734" s="22"/>
      <c r="W734" s="52">
        <f t="shared" si="116"/>
        <v>-2.5149639643307631E-3</v>
      </c>
      <c r="X734" s="52" t="e">
        <f t="shared" si="117"/>
        <v>#VALUE!</v>
      </c>
      <c r="Y734" s="52" t="e">
        <f t="shared" si="111"/>
        <v>#VALUE!</v>
      </c>
      <c r="Z734" t="s">
        <v>77</v>
      </c>
      <c r="AA734" t="s">
        <v>5411</v>
      </c>
      <c r="AB734" t="s">
        <v>5411</v>
      </c>
      <c r="AC734" s="79" t="s">
        <v>77</v>
      </c>
      <c r="AD734" s="61"/>
      <c r="AE734" s="22"/>
      <c r="AF734">
        <v>0</v>
      </c>
      <c r="AG734" t="s">
        <v>5411</v>
      </c>
      <c r="AH734" t="s">
        <v>5411</v>
      </c>
      <c r="AI734" s="65">
        <v>0</v>
      </c>
      <c r="AJ734" s="46"/>
      <c r="AK734" s="22"/>
      <c r="AL734" s="52">
        <f t="shared" si="118"/>
        <v>0</v>
      </c>
      <c r="AM734" s="52" t="e">
        <f t="shared" si="119"/>
        <v>#VALUE!</v>
      </c>
      <c r="AN734" s="52" t="e">
        <f t="shared" si="112"/>
        <v>#VALUE!</v>
      </c>
      <c r="AO734">
        <v>0.43</v>
      </c>
      <c r="AP734" s="65">
        <v>0.43183761553809197</v>
      </c>
      <c r="AQ734" s="52">
        <f t="shared" si="120"/>
        <v>-1.8376155380919745E-3</v>
      </c>
    </row>
    <row r="735" spans="1:43" x14ac:dyDescent="0.25">
      <c r="A735" t="s">
        <v>5533</v>
      </c>
      <c r="B735" t="s">
        <v>1902</v>
      </c>
      <c r="D735">
        <v>1</v>
      </c>
      <c r="E735">
        <v>1</v>
      </c>
      <c r="F735">
        <v>1</v>
      </c>
      <c r="G735" s="13">
        <v>37151</v>
      </c>
      <c r="H735">
        <v>0.77</v>
      </c>
      <c r="I735" t="s">
        <v>5411</v>
      </c>
      <c r="J735" t="s">
        <v>5411</v>
      </c>
      <c r="K735" s="65">
        <v>0.77220044274501909</v>
      </c>
      <c r="L735" s="46"/>
      <c r="M735" s="22"/>
      <c r="N735" s="52">
        <f t="shared" si="113"/>
        <v>-2.2004427450190711E-3</v>
      </c>
      <c r="O735" s="52" t="e">
        <f t="shared" si="114"/>
        <v>#VALUE!</v>
      </c>
      <c r="P735" s="52" t="e">
        <f t="shared" si="115"/>
        <v>#VALUE!</v>
      </c>
      <c r="Q735">
        <v>0.78</v>
      </c>
      <c r="R735" t="s">
        <v>5411</v>
      </c>
      <c r="S735" t="s">
        <v>5411</v>
      </c>
      <c r="T735" s="65">
        <v>0.77571044475749651</v>
      </c>
      <c r="U735" s="46"/>
      <c r="V735" s="22"/>
      <c r="W735" s="52">
        <f t="shared" si="116"/>
        <v>4.2895552425035177E-3</v>
      </c>
      <c r="X735" s="52" t="e">
        <f t="shared" si="117"/>
        <v>#VALUE!</v>
      </c>
      <c r="Y735" s="52" t="e">
        <f t="shared" si="111"/>
        <v>#VALUE!</v>
      </c>
      <c r="Z735" t="s">
        <v>77</v>
      </c>
      <c r="AA735" t="s">
        <v>5411</v>
      </c>
      <c r="AB735" t="s">
        <v>5411</v>
      </c>
      <c r="AC735" s="79" t="s">
        <v>77</v>
      </c>
      <c r="AD735" s="61"/>
      <c r="AE735" s="22"/>
      <c r="AF735">
        <v>0</v>
      </c>
      <c r="AG735" t="s">
        <v>5411</v>
      </c>
      <c r="AH735" t="s">
        <v>5411</v>
      </c>
      <c r="AI735" s="65">
        <v>0</v>
      </c>
      <c r="AJ735" s="46"/>
      <c r="AK735" s="22"/>
      <c r="AL735" s="52">
        <f t="shared" si="118"/>
        <v>0</v>
      </c>
      <c r="AM735" s="52" t="e">
        <f t="shared" si="119"/>
        <v>#VALUE!</v>
      </c>
      <c r="AN735" s="52" t="e">
        <f t="shared" si="112"/>
        <v>#VALUE!</v>
      </c>
      <c r="AO735">
        <v>0.26</v>
      </c>
      <c r="AP735" s="65">
        <v>0.26325015093580195</v>
      </c>
      <c r="AQ735" s="52">
        <f t="shared" si="120"/>
        <v>-3.2501509358019431E-3</v>
      </c>
    </row>
    <row r="736" spans="1:43" x14ac:dyDescent="0.25">
      <c r="A736" t="s">
        <v>5533</v>
      </c>
      <c r="B736" t="s">
        <v>1903</v>
      </c>
      <c r="D736">
        <v>1</v>
      </c>
      <c r="E736">
        <v>1</v>
      </c>
      <c r="F736">
        <v>1</v>
      </c>
      <c r="G736" s="13">
        <v>37151</v>
      </c>
      <c r="H736">
        <v>0.23</v>
      </c>
      <c r="I736" t="s">
        <v>5411</v>
      </c>
      <c r="J736" t="s">
        <v>5411</v>
      </c>
      <c r="K736" s="65">
        <v>0.22573176116878849</v>
      </c>
      <c r="L736" s="46"/>
      <c r="M736" s="22"/>
      <c r="N736" s="52">
        <f t="shared" si="113"/>
        <v>4.2682388312115238E-3</v>
      </c>
      <c r="O736" s="52" t="e">
        <f t="shared" si="114"/>
        <v>#VALUE!</v>
      </c>
      <c r="P736" s="52" t="e">
        <f t="shared" si="115"/>
        <v>#VALUE!</v>
      </c>
      <c r="Q736">
        <v>0.28000000000000003</v>
      </c>
      <c r="R736" t="s">
        <v>5411</v>
      </c>
      <c r="S736" t="s">
        <v>5411</v>
      </c>
      <c r="T736" s="65">
        <v>0.27718532437637994</v>
      </c>
      <c r="U736" s="46"/>
      <c r="V736" s="22"/>
      <c r="W736" s="52">
        <f t="shared" si="116"/>
        <v>2.8146756236200887E-3</v>
      </c>
      <c r="X736" s="52" t="e">
        <f t="shared" si="117"/>
        <v>#VALUE!</v>
      </c>
      <c r="Y736" s="52" t="e">
        <f t="shared" si="111"/>
        <v>#VALUE!</v>
      </c>
      <c r="Z736" t="s">
        <v>77</v>
      </c>
      <c r="AA736" t="s">
        <v>5411</v>
      </c>
      <c r="AB736" t="s">
        <v>5411</v>
      </c>
      <c r="AC736" s="79" t="s">
        <v>77</v>
      </c>
      <c r="AD736" s="61"/>
      <c r="AE736" s="22"/>
      <c r="AF736">
        <v>0</v>
      </c>
      <c r="AG736" t="s">
        <v>5411</v>
      </c>
      <c r="AH736" t="s">
        <v>5411</v>
      </c>
      <c r="AI736" s="65">
        <v>0</v>
      </c>
      <c r="AJ736" s="46"/>
      <c r="AK736" s="22"/>
      <c r="AL736" s="52">
        <f t="shared" si="118"/>
        <v>0</v>
      </c>
      <c r="AM736" s="52" t="e">
        <f t="shared" si="119"/>
        <v>#VALUE!</v>
      </c>
      <c r="AN736" s="52" t="e">
        <f t="shared" si="112"/>
        <v>#VALUE!</v>
      </c>
      <c r="AO736">
        <v>0.05</v>
      </c>
      <c r="AP736" s="65">
        <v>4.6474186122985858E-2</v>
      </c>
      <c r="AQ736" s="52">
        <f t="shared" si="120"/>
        <v>3.5258138770141445E-3</v>
      </c>
    </row>
    <row r="737" spans="1:43" x14ac:dyDescent="0.25">
      <c r="A737" t="s">
        <v>5533</v>
      </c>
      <c r="B737" t="s">
        <v>1904</v>
      </c>
      <c r="D737">
        <v>1</v>
      </c>
      <c r="E737">
        <v>1</v>
      </c>
      <c r="F737">
        <v>1</v>
      </c>
      <c r="G737" s="13">
        <v>37151</v>
      </c>
      <c r="H737">
        <v>3.19</v>
      </c>
      <c r="I737" t="s">
        <v>5411</v>
      </c>
      <c r="J737" t="s">
        <v>5411</v>
      </c>
      <c r="K737" s="65">
        <v>3.1870118690491718</v>
      </c>
      <c r="L737" s="46"/>
      <c r="M737" s="22"/>
      <c r="N737" s="52">
        <f t="shared" si="113"/>
        <v>2.9881309508281717E-3</v>
      </c>
      <c r="O737" s="52" t="e">
        <f t="shared" si="114"/>
        <v>#VALUE!</v>
      </c>
      <c r="P737" s="52" t="e">
        <f t="shared" si="115"/>
        <v>#VALUE!</v>
      </c>
      <c r="Q737">
        <v>5.79</v>
      </c>
      <c r="R737" t="s">
        <v>5411</v>
      </c>
      <c r="S737" t="s">
        <v>5411</v>
      </c>
      <c r="T737" s="65">
        <v>5.7914516760140859</v>
      </c>
      <c r="U737" s="46"/>
      <c r="V737" s="22"/>
      <c r="W737" s="52">
        <f t="shared" si="116"/>
        <v>-1.451676014085912E-3</v>
      </c>
      <c r="X737" s="52" t="e">
        <f t="shared" si="117"/>
        <v>#VALUE!</v>
      </c>
      <c r="Y737" s="52" t="e">
        <f t="shared" si="111"/>
        <v>#VALUE!</v>
      </c>
      <c r="Z737" t="s">
        <v>77</v>
      </c>
      <c r="AA737" t="s">
        <v>5411</v>
      </c>
      <c r="AB737" t="s">
        <v>5411</v>
      </c>
      <c r="AC737" s="79" t="s">
        <v>77</v>
      </c>
      <c r="AD737" s="61"/>
      <c r="AE737" s="22"/>
      <c r="AF737">
        <v>21.4</v>
      </c>
      <c r="AG737" t="s">
        <v>5411</v>
      </c>
      <c r="AH737" t="s">
        <v>5411</v>
      </c>
      <c r="AI737" s="65">
        <v>21.397529150906482</v>
      </c>
      <c r="AJ737" s="46"/>
      <c r="AK737" s="22"/>
      <c r="AL737" s="52">
        <f t="shared" si="118"/>
        <v>2.4708490935161365E-3</v>
      </c>
      <c r="AM737" s="52" t="e">
        <f t="shared" si="119"/>
        <v>#VALUE!</v>
      </c>
      <c r="AN737" s="52" t="e">
        <f t="shared" si="112"/>
        <v>#VALUE!</v>
      </c>
      <c r="AO737">
        <v>0.62</v>
      </c>
      <c r="AP737" s="65">
        <v>0.61684100691274291</v>
      </c>
      <c r="AQ737" s="52">
        <f t="shared" si="120"/>
        <v>3.1589930872570893E-3</v>
      </c>
    </row>
    <row r="738" spans="1:43" x14ac:dyDescent="0.25">
      <c r="A738" t="s">
        <v>5533</v>
      </c>
      <c r="B738" t="s">
        <v>1905</v>
      </c>
      <c r="D738">
        <v>1</v>
      </c>
      <c r="E738">
        <v>1</v>
      </c>
      <c r="F738">
        <v>1</v>
      </c>
      <c r="G738" s="13">
        <v>37151</v>
      </c>
      <c r="H738">
        <v>0</v>
      </c>
      <c r="I738" t="s">
        <v>5411</v>
      </c>
      <c r="J738" t="s">
        <v>5411</v>
      </c>
      <c r="K738" s="46">
        <v>0</v>
      </c>
      <c r="L738" s="46"/>
      <c r="M738" s="22"/>
      <c r="N738" s="52">
        <f t="shared" si="113"/>
        <v>0</v>
      </c>
      <c r="O738" s="52" t="e">
        <f t="shared" si="114"/>
        <v>#VALUE!</v>
      </c>
      <c r="P738" s="52" t="e">
        <f t="shared" si="115"/>
        <v>#VALUE!</v>
      </c>
      <c r="Q738">
        <v>0</v>
      </c>
      <c r="R738" t="s">
        <v>5411</v>
      </c>
      <c r="S738" t="s">
        <v>5411</v>
      </c>
      <c r="T738" s="65">
        <v>0</v>
      </c>
      <c r="U738" s="46"/>
      <c r="V738" s="22"/>
      <c r="W738" s="52">
        <f t="shared" si="116"/>
        <v>0</v>
      </c>
      <c r="X738" s="52" t="e">
        <f t="shared" si="117"/>
        <v>#VALUE!</v>
      </c>
      <c r="Y738" s="52" t="e">
        <f t="shared" si="111"/>
        <v>#VALUE!</v>
      </c>
      <c r="Z738" t="s">
        <v>77</v>
      </c>
      <c r="AA738" t="s">
        <v>5411</v>
      </c>
      <c r="AB738" t="s">
        <v>5411</v>
      </c>
      <c r="AC738" s="79" t="s">
        <v>77</v>
      </c>
      <c r="AD738" s="61"/>
      <c r="AE738" s="22"/>
      <c r="AF738">
        <v>0</v>
      </c>
      <c r="AG738" t="s">
        <v>5411</v>
      </c>
      <c r="AH738" t="s">
        <v>5411</v>
      </c>
      <c r="AI738" s="65">
        <v>0</v>
      </c>
      <c r="AJ738" s="46"/>
      <c r="AK738" s="22"/>
      <c r="AL738" s="52">
        <f t="shared" si="118"/>
        <v>0</v>
      </c>
      <c r="AM738" s="52" t="e">
        <f t="shared" si="119"/>
        <v>#VALUE!</v>
      </c>
      <c r="AN738" s="52" t="e">
        <f t="shared" si="112"/>
        <v>#VALUE!</v>
      </c>
      <c r="AO738">
        <v>0.13</v>
      </c>
      <c r="AP738" s="65">
        <v>0.13</v>
      </c>
      <c r="AQ738" s="52">
        <f t="shared" si="120"/>
        <v>0</v>
      </c>
    </row>
    <row r="739" spans="1:43" x14ac:dyDescent="0.25">
      <c r="A739" t="s">
        <v>5533</v>
      </c>
      <c r="B739" t="s">
        <v>1906</v>
      </c>
      <c r="D739">
        <v>1</v>
      </c>
      <c r="E739">
        <v>1</v>
      </c>
      <c r="F739">
        <v>1</v>
      </c>
      <c r="G739" s="13">
        <v>37151</v>
      </c>
      <c r="H739">
        <v>4.0999999999999996</v>
      </c>
      <c r="I739" t="s">
        <v>5411</v>
      </c>
      <c r="J739" t="s">
        <v>5411</v>
      </c>
      <c r="K739" s="65">
        <v>4.0983847816366081</v>
      </c>
      <c r="L739" s="46"/>
      <c r="M739" s="22"/>
      <c r="N739" s="52">
        <f t="shared" si="113"/>
        <v>1.6152183633915129E-3</v>
      </c>
      <c r="O739" s="52" t="e">
        <f t="shared" si="114"/>
        <v>#VALUE!</v>
      </c>
      <c r="P739" s="52" t="e">
        <f t="shared" si="115"/>
        <v>#VALUE!</v>
      </c>
      <c r="Q739">
        <v>0.95</v>
      </c>
      <c r="R739" t="s">
        <v>5411</v>
      </c>
      <c r="S739" t="s">
        <v>5411</v>
      </c>
      <c r="T739" s="65">
        <v>0.95413929050529167</v>
      </c>
      <c r="U739" s="46"/>
      <c r="V739" s="22"/>
      <c r="W739" s="52">
        <f t="shared" si="116"/>
        <v>-4.139290505291715E-3</v>
      </c>
      <c r="X739" s="52" t="e">
        <f t="shared" si="117"/>
        <v>#VALUE!</v>
      </c>
      <c r="Y739" s="52" t="e">
        <f t="shared" si="111"/>
        <v>#VALUE!</v>
      </c>
      <c r="Z739" t="s">
        <v>77</v>
      </c>
      <c r="AA739" t="s">
        <v>5411</v>
      </c>
      <c r="AB739" t="s">
        <v>5411</v>
      </c>
      <c r="AC739" s="79" t="s">
        <v>77</v>
      </c>
      <c r="AD739" s="61"/>
      <c r="AE739" s="22"/>
      <c r="AF739">
        <v>3.53</v>
      </c>
      <c r="AG739" t="s">
        <v>5411</v>
      </c>
      <c r="AH739" t="s">
        <v>5411</v>
      </c>
      <c r="AI739" s="65">
        <v>3.5313340289163819</v>
      </c>
      <c r="AJ739" s="46"/>
      <c r="AK739" s="22"/>
      <c r="AL739" s="52">
        <f t="shared" si="118"/>
        <v>-1.334028916382124E-3</v>
      </c>
      <c r="AM739" s="52" t="e">
        <f t="shared" si="119"/>
        <v>#VALUE!</v>
      </c>
      <c r="AN739" s="52" t="e">
        <f t="shared" si="112"/>
        <v>#VALUE!</v>
      </c>
      <c r="AO739">
        <v>0.05</v>
      </c>
      <c r="AP739" s="65">
        <v>5.0932702340140114E-2</v>
      </c>
      <c r="AQ739" s="52">
        <f t="shared" si="120"/>
        <v>-9.3270234014011105E-4</v>
      </c>
    </row>
    <row r="740" spans="1:43" x14ac:dyDescent="0.25">
      <c r="A740" t="s">
        <v>5533</v>
      </c>
      <c r="B740" t="s">
        <v>1907</v>
      </c>
      <c r="D740">
        <v>1</v>
      </c>
      <c r="E740">
        <v>1</v>
      </c>
      <c r="F740">
        <v>1</v>
      </c>
      <c r="G740" s="13">
        <v>37151</v>
      </c>
      <c r="H740">
        <v>1.98</v>
      </c>
      <c r="I740" t="s">
        <v>5411</v>
      </c>
      <c r="J740" t="s">
        <v>5411</v>
      </c>
      <c r="K740" s="65">
        <v>1.9750631600407746</v>
      </c>
      <c r="L740" s="46"/>
      <c r="M740" s="22"/>
      <c r="N740" s="52">
        <f t="shared" si="113"/>
        <v>4.9368399592253365E-3</v>
      </c>
      <c r="O740" s="52" t="e">
        <f t="shared" si="114"/>
        <v>#VALUE!</v>
      </c>
      <c r="P740" s="52" t="e">
        <f t="shared" si="115"/>
        <v>#VALUE!</v>
      </c>
      <c r="Q740">
        <v>0.27</v>
      </c>
      <c r="R740" t="s">
        <v>5411</v>
      </c>
      <c r="S740" t="s">
        <v>5411</v>
      </c>
      <c r="T740" s="65">
        <v>0.26893871559633026</v>
      </c>
      <c r="U740" s="46"/>
      <c r="V740" s="22"/>
      <c r="W740" s="52">
        <f t="shared" si="116"/>
        <v>1.06128440366976E-3</v>
      </c>
      <c r="X740" s="52" t="e">
        <f t="shared" si="117"/>
        <v>#VALUE!</v>
      </c>
      <c r="Y740" s="52" t="e">
        <f t="shared" si="111"/>
        <v>#VALUE!</v>
      </c>
      <c r="Z740" t="s">
        <v>77</v>
      </c>
      <c r="AA740" t="s">
        <v>5411</v>
      </c>
      <c r="AB740" t="s">
        <v>5411</v>
      </c>
      <c r="AC740" s="79" t="s">
        <v>77</v>
      </c>
      <c r="AD740" s="61"/>
      <c r="AE740" s="22"/>
      <c r="AF740">
        <v>0</v>
      </c>
      <c r="AG740" t="s">
        <v>5411</v>
      </c>
      <c r="AH740" t="s">
        <v>5411</v>
      </c>
      <c r="AI740" s="65">
        <v>0</v>
      </c>
      <c r="AJ740" s="46"/>
      <c r="AK740" s="22"/>
      <c r="AL740" s="52">
        <f t="shared" si="118"/>
        <v>0</v>
      </c>
      <c r="AM740" s="52" t="e">
        <f t="shared" si="119"/>
        <v>#VALUE!</v>
      </c>
      <c r="AN740" s="52" t="e">
        <f t="shared" si="112"/>
        <v>#VALUE!</v>
      </c>
      <c r="AO740">
        <v>1.29</v>
      </c>
      <c r="AP740" s="65">
        <v>1.2934671559633029</v>
      </c>
      <c r="AQ740" s="52">
        <f t="shared" si="120"/>
        <v>-3.4671559633028259E-3</v>
      </c>
    </row>
    <row r="741" spans="1:43" x14ac:dyDescent="0.25">
      <c r="A741" t="s">
        <v>5533</v>
      </c>
      <c r="B741" t="s">
        <v>1908</v>
      </c>
      <c r="D741">
        <v>1</v>
      </c>
      <c r="E741">
        <v>1</v>
      </c>
      <c r="F741">
        <v>0</v>
      </c>
      <c r="G741" s="13">
        <v>43431</v>
      </c>
      <c r="H741">
        <v>1.88</v>
      </c>
      <c r="I741" t="s">
        <v>5411</v>
      </c>
      <c r="J741" t="s">
        <v>5411</v>
      </c>
      <c r="K741" s="65">
        <v>1.8756956482238576</v>
      </c>
      <c r="L741" s="46"/>
      <c r="M741" s="22"/>
      <c r="N741" s="52">
        <f t="shared" si="113"/>
        <v>4.3043517761423011E-3</v>
      </c>
      <c r="O741" s="52" t="e">
        <f t="shared" si="114"/>
        <v>#VALUE!</v>
      </c>
      <c r="P741" s="52" t="e">
        <f t="shared" si="115"/>
        <v>#VALUE!</v>
      </c>
      <c r="Q741">
        <v>3.3</v>
      </c>
      <c r="R741" t="s">
        <v>5411</v>
      </c>
      <c r="S741" t="s">
        <v>5411</v>
      </c>
      <c r="T741" s="65">
        <v>3.2964651131098388</v>
      </c>
      <c r="U741" s="46"/>
      <c r="V741" s="22"/>
      <c r="W741" s="52">
        <f t="shared" si="116"/>
        <v>3.5348868901610153E-3</v>
      </c>
      <c r="X741" s="52" t="e">
        <f t="shared" si="117"/>
        <v>#VALUE!</v>
      </c>
      <c r="Y741" s="52" t="e">
        <f t="shared" si="111"/>
        <v>#VALUE!</v>
      </c>
      <c r="Z741" t="s">
        <v>77</v>
      </c>
      <c r="AA741" t="s">
        <v>5411</v>
      </c>
      <c r="AB741" t="s">
        <v>5411</v>
      </c>
      <c r="AC741" s="79" t="s">
        <v>77</v>
      </c>
      <c r="AD741" s="61"/>
      <c r="AE741" s="22"/>
      <c r="AF741">
        <v>4.1399999999999997</v>
      </c>
      <c r="AG741" t="s">
        <v>5411</v>
      </c>
      <c r="AH741" t="s">
        <v>5411</v>
      </c>
      <c r="AI741" s="65">
        <v>4.1363288361951485</v>
      </c>
      <c r="AJ741" s="46"/>
      <c r="AK741" s="22"/>
      <c r="AL741" s="52">
        <f t="shared" si="118"/>
        <v>3.6711638048512185E-3</v>
      </c>
      <c r="AM741" s="52" t="e">
        <f t="shared" si="119"/>
        <v>#VALUE!</v>
      </c>
      <c r="AN741" s="52" t="e">
        <f t="shared" si="112"/>
        <v>#VALUE!</v>
      </c>
      <c r="AO741">
        <v>1.62</v>
      </c>
      <c r="AP741" s="65">
        <v>1.6167376669392206</v>
      </c>
      <c r="AQ741" s="52">
        <f t="shared" si="120"/>
        <v>3.2623330607794987E-3</v>
      </c>
    </row>
    <row r="742" spans="1:43" x14ac:dyDescent="0.25">
      <c r="A742" t="s">
        <v>5533</v>
      </c>
      <c r="B742" t="s">
        <v>1909</v>
      </c>
      <c r="D742">
        <v>1</v>
      </c>
      <c r="E742">
        <v>1</v>
      </c>
      <c r="F742">
        <v>1</v>
      </c>
      <c r="G742" s="13">
        <v>37151</v>
      </c>
      <c r="H742">
        <v>2.39</v>
      </c>
      <c r="I742" t="s">
        <v>5411</v>
      </c>
      <c r="J742" t="s">
        <v>5411</v>
      </c>
      <c r="K742" s="65">
        <v>2.3908588153310109</v>
      </c>
      <c r="L742" s="46"/>
      <c r="M742" s="22"/>
      <c r="N742" s="52">
        <f t="shared" si="113"/>
        <v>-8.588153310107316E-4</v>
      </c>
      <c r="O742" s="52" t="e">
        <f t="shared" si="114"/>
        <v>#VALUE!</v>
      </c>
      <c r="P742" s="52" t="e">
        <f t="shared" si="115"/>
        <v>#VALUE!</v>
      </c>
      <c r="Q742">
        <v>1.28</v>
      </c>
      <c r="R742" t="s">
        <v>5411</v>
      </c>
      <c r="S742" t="s">
        <v>5411</v>
      </c>
      <c r="T742" s="65">
        <v>1.2835612543554007</v>
      </c>
      <c r="U742" s="46"/>
      <c r="V742" s="22"/>
      <c r="W742" s="52">
        <f t="shared" si="116"/>
        <v>-3.561254355400667E-3</v>
      </c>
      <c r="X742" s="52" t="e">
        <f t="shared" si="117"/>
        <v>#VALUE!</v>
      </c>
      <c r="Y742" s="52" t="e">
        <f t="shared" si="111"/>
        <v>#VALUE!</v>
      </c>
      <c r="Z742" t="s">
        <v>77</v>
      </c>
      <c r="AA742" t="s">
        <v>5411</v>
      </c>
      <c r="AB742" t="s">
        <v>5411</v>
      </c>
      <c r="AC742" s="79" t="s">
        <v>77</v>
      </c>
      <c r="AD742" s="61"/>
      <c r="AE742" s="22"/>
      <c r="AF742">
        <v>0</v>
      </c>
      <c r="AG742" t="s">
        <v>5411</v>
      </c>
      <c r="AH742" t="s">
        <v>5411</v>
      </c>
      <c r="AI742" s="65">
        <v>0</v>
      </c>
      <c r="AJ742" s="46"/>
      <c r="AK742" s="22"/>
      <c r="AL742" s="52">
        <f t="shared" si="118"/>
        <v>0</v>
      </c>
      <c r="AM742" s="52" t="e">
        <f t="shared" si="119"/>
        <v>#VALUE!</v>
      </c>
      <c r="AN742" s="52" t="e">
        <f t="shared" si="112"/>
        <v>#VALUE!</v>
      </c>
      <c r="AO742">
        <v>0.84</v>
      </c>
      <c r="AP742" s="65">
        <v>0.83612264808362369</v>
      </c>
      <c r="AQ742" s="52">
        <f t="shared" si="120"/>
        <v>3.8773519163762815E-3</v>
      </c>
    </row>
    <row r="743" spans="1:43" x14ac:dyDescent="0.25">
      <c r="A743" t="s">
        <v>5533</v>
      </c>
      <c r="B743" t="s">
        <v>1910</v>
      </c>
      <c r="D743">
        <v>1</v>
      </c>
      <c r="E743">
        <v>1</v>
      </c>
      <c r="F743">
        <v>1</v>
      </c>
      <c r="G743" s="13">
        <v>37151</v>
      </c>
      <c r="H743">
        <v>0.68</v>
      </c>
      <c r="I743" t="s">
        <v>5411</v>
      </c>
      <c r="J743" t="s">
        <v>5411</v>
      </c>
      <c r="K743" s="65">
        <v>0.68386000679578662</v>
      </c>
      <c r="L743" s="46"/>
      <c r="M743" s="22"/>
      <c r="N743" s="52">
        <f t="shared" si="113"/>
        <v>-3.8600067957865747E-3</v>
      </c>
      <c r="O743" s="52" t="e">
        <f t="shared" si="114"/>
        <v>#VALUE!</v>
      </c>
      <c r="P743" s="52" t="e">
        <f t="shared" si="115"/>
        <v>#VALUE!</v>
      </c>
      <c r="Q743">
        <v>0.38</v>
      </c>
      <c r="R743" t="s">
        <v>5411</v>
      </c>
      <c r="S743" t="s">
        <v>5411</v>
      </c>
      <c r="T743" s="65">
        <v>0.38100771807193828</v>
      </c>
      <c r="U743" s="46"/>
      <c r="V743" s="22"/>
      <c r="W743" s="52">
        <f t="shared" si="116"/>
        <v>-1.0077180719382794E-3</v>
      </c>
      <c r="X743" s="52" t="e">
        <f t="shared" si="117"/>
        <v>#VALUE!</v>
      </c>
      <c r="Y743" s="52" t="e">
        <f t="shared" si="111"/>
        <v>#VALUE!</v>
      </c>
      <c r="Z743" t="s">
        <v>77</v>
      </c>
      <c r="AA743" t="s">
        <v>5411</v>
      </c>
      <c r="AB743" t="s">
        <v>5411</v>
      </c>
      <c r="AC743" s="79" t="s">
        <v>77</v>
      </c>
      <c r="AD743" s="61"/>
      <c r="AE743" s="22"/>
      <c r="AF743">
        <v>0</v>
      </c>
      <c r="AG743" t="s">
        <v>5411</v>
      </c>
      <c r="AH743" t="s">
        <v>5411</v>
      </c>
      <c r="AI743" s="65">
        <v>0</v>
      </c>
      <c r="AJ743" s="46"/>
      <c r="AK743" s="22"/>
      <c r="AL743" s="52">
        <f t="shared" si="118"/>
        <v>0</v>
      </c>
      <c r="AM743" s="52" t="e">
        <f t="shared" si="119"/>
        <v>#VALUE!</v>
      </c>
      <c r="AN743" s="52" t="e">
        <f t="shared" si="112"/>
        <v>#VALUE!</v>
      </c>
      <c r="AO743">
        <v>0.27</v>
      </c>
      <c r="AP743" s="65">
        <v>0.26768234551720793</v>
      </c>
      <c r="AQ743" s="52">
        <f t="shared" si="120"/>
        <v>2.3176544827920864E-3</v>
      </c>
    </row>
    <row r="744" spans="1:43" x14ac:dyDescent="0.25">
      <c r="A744" t="s">
        <v>5533</v>
      </c>
      <c r="B744" t="s">
        <v>1911</v>
      </c>
      <c r="D744">
        <v>1</v>
      </c>
      <c r="E744">
        <v>1</v>
      </c>
      <c r="F744">
        <v>1</v>
      </c>
      <c r="G744" s="13">
        <v>37151</v>
      </c>
      <c r="H744">
        <v>0.22</v>
      </c>
      <c r="I744" t="s">
        <v>5411</v>
      </c>
      <c r="J744" t="s">
        <v>5411</v>
      </c>
      <c r="K744" s="65">
        <v>0.22316808438244298</v>
      </c>
      <c r="L744" s="46"/>
      <c r="M744" s="22"/>
      <c r="N744" s="52">
        <f t="shared" si="113"/>
        <v>-3.1680843824429816E-3</v>
      </c>
      <c r="O744" s="52" t="e">
        <f t="shared" si="114"/>
        <v>#VALUE!</v>
      </c>
      <c r="P744" s="52" t="e">
        <f t="shared" si="115"/>
        <v>#VALUE!</v>
      </c>
      <c r="Q744">
        <v>0.08</v>
      </c>
      <c r="R744" t="s">
        <v>5411</v>
      </c>
      <c r="S744" t="s">
        <v>5411</v>
      </c>
      <c r="T744" s="65">
        <v>8.0858001587841663E-2</v>
      </c>
      <c r="U744" s="46"/>
      <c r="V744" s="22"/>
      <c r="W744" s="52">
        <f t="shared" si="116"/>
        <v>-8.5800158784166136E-4</v>
      </c>
      <c r="X744" s="52" t="e">
        <f t="shared" si="117"/>
        <v>#VALUE!</v>
      </c>
      <c r="Y744" s="52" t="e">
        <f t="shared" si="111"/>
        <v>#VALUE!</v>
      </c>
      <c r="Z744" t="s">
        <v>77</v>
      </c>
      <c r="AA744" t="s">
        <v>5411</v>
      </c>
      <c r="AB744" t="s">
        <v>5411</v>
      </c>
      <c r="AC744" s="79" t="s">
        <v>77</v>
      </c>
      <c r="AD744" s="61"/>
      <c r="AE744" s="22"/>
      <c r="AF744">
        <v>1.41</v>
      </c>
      <c r="AG744" t="s">
        <v>5411</v>
      </c>
      <c r="AH744" t="s">
        <v>5411</v>
      </c>
      <c r="AI744" s="65">
        <v>1.4101635476919585</v>
      </c>
      <c r="AJ744" s="46"/>
      <c r="AK744" s="22"/>
      <c r="AL744" s="52">
        <f t="shared" si="118"/>
        <v>-1.6354769195858765E-4</v>
      </c>
      <c r="AM744" s="52" t="e">
        <f t="shared" si="119"/>
        <v>#VALUE!</v>
      </c>
      <c r="AN744" s="52" t="e">
        <f t="shared" si="112"/>
        <v>#VALUE!</v>
      </c>
      <c r="AO744">
        <v>0.21</v>
      </c>
      <c r="AP744" s="65">
        <v>0.20699648406487464</v>
      </c>
      <c r="AQ744" s="52">
        <f t="shared" si="120"/>
        <v>3.0035159351253504E-3</v>
      </c>
    </row>
    <row r="745" spans="1:43" x14ac:dyDescent="0.25">
      <c r="A745" t="s">
        <v>5533</v>
      </c>
      <c r="B745" t="s">
        <v>1912</v>
      </c>
      <c r="D745">
        <v>1</v>
      </c>
      <c r="E745">
        <v>1</v>
      </c>
      <c r="F745">
        <v>1</v>
      </c>
      <c r="G745" s="13">
        <v>37151</v>
      </c>
      <c r="H745">
        <v>1.41</v>
      </c>
      <c r="I745" t="s">
        <v>5411</v>
      </c>
      <c r="J745" t="s">
        <v>5411</v>
      </c>
      <c r="K745" s="65">
        <v>1.4138301468140972</v>
      </c>
      <c r="L745" s="46"/>
      <c r="M745" s="22"/>
      <c r="N745" s="52">
        <f t="shared" si="113"/>
        <v>-3.8301468140973238E-3</v>
      </c>
      <c r="O745" s="52" t="e">
        <f t="shared" si="114"/>
        <v>#VALUE!</v>
      </c>
      <c r="P745" s="52" t="e">
        <f t="shared" si="115"/>
        <v>#VALUE!</v>
      </c>
      <c r="Q745">
        <v>1.67</v>
      </c>
      <c r="R745" t="s">
        <v>5411</v>
      </c>
      <c r="S745" t="s">
        <v>5411</v>
      </c>
      <c r="T745" s="65">
        <v>1.6715793424799381</v>
      </c>
      <c r="U745" s="46"/>
      <c r="V745" s="22"/>
      <c r="W745" s="52">
        <f t="shared" si="116"/>
        <v>-1.5793424799381839E-3</v>
      </c>
      <c r="X745" s="52" t="e">
        <f t="shared" si="117"/>
        <v>#VALUE!</v>
      </c>
      <c r="Y745" s="52" t="e">
        <f t="shared" si="111"/>
        <v>#VALUE!</v>
      </c>
      <c r="Z745" t="s">
        <v>77</v>
      </c>
      <c r="AA745" t="s">
        <v>5411</v>
      </c>
      <c r="AB745" t="s">
        <v>5411</v>
      </c>
      <c r="AC745" s="79" t="s">
        <v>77</v>
      </c>
      <c r="AD745" s="61"/>
      <c r="AE745" s="22"/>
      <c r="AF745">
        <v>0.68</v>
      </c>
      <c r="AG745" t="s">
        <v>5411</v>
      </c>
      <c r="AH745" t="s">
        <v>5411</v>
      </c>
      <c r="AI745" s="65">
        <v>0.67469642394881846</v>
      </c>
      <c r="AJ745" s="46"/>
      <c r="AK745" s="22"/>
      <c r="AL745" s="52">
        <f t="shared" si="118"/>
        <v>5.303576051181591E-3</v>
      </c>
      <c r="AM745" s="52" t="e">
        <f t="shared" si="119"/>
        <v>#VALUE!</v>
      </c>
      <c r="AN745" s="52" t="e">
        <f t="shared" si="112"/>
        <v>#VALUE!</v>
      </c>
      <c r="AO745">
        <v>0.57999999999999996</v>
      </c>
      <c r="AP745" s="65">
        <v>0.57993569024814173</v>
      </c>
      <c r="AQ745" s="52">
        <f t="shared" si="120"/>
        <v>6.430975185822696E-5</v>
      </c>
    </row>
    <row r="746" spans="1:43" x14ac:dyDescent="0.25">
      <c r="A746" t="s">
        <v>5533</v>
      </c>
      <c r="B746" t="s">
        <v>1913</v>
      </c>
      <c r="D746">
        <v>1</v>
      </c>
      <c r="E746">
        <v>1</v>
      </c>
      <c r="F746">
        <v>1</v>
      </c>
      <c r="G746" s="13">
        <v>37151</v>
      </c>
      <c r="H746">
        <v>4.5</v>
      </c>
      <c r="I746" t="s">
        <v>5411</v>
      </c>
      <c r="J746" t="s">
        <v>5411</v>
      </c>
      <c r="K746" s="65">
        <v>4.4953682913472068</v>
      </c>
      <c r="L746" s="46"/>
      <c r="M746" s="22"/>
      <c r="N746" s="52">
        <f t="shared" si="113"/>
        <v>4.631708652793165E-3</v>
      </c>
      <c r="O746" s="52" t="e">
        <f t="shared" si="114"/>
        <v>#VALUE!</v>
      </c>
      <c r="P746" s="52" t="e">
        <f t="shared" si="115"/>
        <v>#VALUE!</v>
      </c>
      <c r="Q746">
        <v>1.1399999999999999</v>
      </c>
      <c r="R746" t="s">
        <v>5411</v>
      </c>
      <c r="S746" t="s">
        <v>5411</v>
      </c>
      <c r="T746" s="65">
        <v>1.13599171686747</v>
      </c>
      <c r="U746" s="46"/>
      <c r="V746" s="22"/>
      <c r="W746" s="52">
        <f t="shared" si="116"/>
        <v>4.0082831325298773E-3</v>
      </c>
      <c r="X746" s="52" t="e">
        <f t="shared" si="117"/>
        <v>#VALUE!</v>
      </c>
      <c r="Y746" s="52" t="e">
        <f t="shared" si="111"/>
        <v>#VALUE!</v>
      </c>
      <c r="Z746" t="s">
        <v>77</v>
      </c>
      <c r="AA746" t="s">
        <v>5411</v>
      </c>
      <c r="AB746" t="s">
        <v>5411</v>
      </c>
      <c r="AC746" s="79" t="s">
        <v>77</v>
      </c>
      <c r="AD746" s="61"/>
      <c r="AE746" s="22"/>
      <c r="AF746">
        <v>1.82</v>
      </c>
      <c r="AG746" t="s">
        <v>5411</v>
      </c>
      <c r="AH746" t="s">
        <v>5411</v>
      </c>
      <c r="AI746" s="65">
        <v>1.8163717825848851</v>
      </c>
      <c r="AJ746" s="46"/>
      <c r="AK746" s="22"/>
      <c r="AL746" s="52">
        <f t="shared" si="118"/>
        <v>3.6282174151149871E-3</v>
      </c>
      <c r="AM746" s="52" t="e">
        <f t="shared" si="119"/>
        <v>#VALUE!</v>
      </c>
      <c r="AN746" s="52" t="e">
        <f t="shared" si="112"/>
        <v>#VALUE!</v>
      </c>
      <c r="AO746">
        <v>2.2999999999999998</v>
      </c>
      <c r="AP746" s="65">
        <v>2.3023575438116102</v>
      </c>
      <c r="AQ746" s="52">
        <f t="shared" si="120"/>
        <v>-2.357543811610352E-3</v>
      </c>
    </row>
    <row r="747" spans="1:43" x14ac:dyDescent="0.25">
      <c r="A747" t="s">
        <v>5533</v>
      </c>
      <c r="B747" t="s">
        <v>1914</v>
      </c>
      <c r="D747">
        <v>1</v>
      </c>
      <c r="E747">
        <v>1</v>
      </c>
      <c r="F747">
        <v>1</v>
      </c>
      <c r="G747" s="13">
        <v>37151</v>
      </c>
      <c r="H747">
        <v>1.3</v>
      </c>
      <c r="I747" t="s">
        <v>5411</v>
      </c>
      <c r="J747" t="s">
        <v>5411</v>
      </c>
      <c r="K747" s="65">
        <v>1.3039730849975775</v>
      </c>
      <c r="L747" s="46"/>
      <c r="M747" s="22"/>
      <c r="N747" s="52">
        <f t="shared" si="113"/>
        <v>-3.9730849975774252E-3</v>
      </c>
      <c r="O747" s="52" t="e">
        <f t="shared" si="114"/>
        <v>#VALUE!</v>
      </c>
      <c r="P747" s="52" t="e">
        <f t="shared" si="115"/>
        <v>#VALUE!</v>
      </c>
      <c r="Q747">
        <v>0.72</v>
      </c>
      <c r="R747" t="s">
        <v>5411</v>
      </c>
      <c r="S747" t="s">
        <v>5411</v>
      </c>
      <c r="T747" s="65">
        <v>0.72369403025246271</v>
      </c>
      <c r="U747" s="46"/>
      <c r="V747" s="22"/>
      <c r="W747" s="52">
        <f t="shared" si="116"/>
        <v>-3.6940302524627322E-3</v>
      </c>
      <c r="X747" s="52" t="e">
        <f t="shared" si="117"/>
        <v>#VALUE!</v>
      </c>
      <c r="Y747" s="52" t="e">
        <f t="shared" si="111"/>
        <v>#VALUE!</v>
      </c>
      <c r="Z747" t="s">
        <v>77</v>
      </c>
      <c r="AA747" t="s">
        <v>5411</v>
      </c>
      <c r="AB747" t="s">
        <v>5411</v>
      </c>
      <c r="AC747" s="79" t="s">
        <v>77</v>
      </c>
      <c r="AD747" s="61"/>
      <c r="AE747" s="22"/>
      <c r="AF747">
        <v>0.91</v>
      </c>
      <c r="AG747" t="s">
        <v>5411</v>
      </c>
      <c r="AH747" t="s">
        <v>5411</v>
      </c>
      <c r="AI747" s="65">
        <v>0.90682392205415285</v>
      </c>
      <c r="AJ747" s="46"/>
      <c r="AK747" s="22"/>
      <c r="AL747" s="52">
        <f t="shared" si="118"/>
        <v>3.1760779458471777E-3</v>
      </c>
      <c r="AM747" s="52" t="e">
        <f t="shared" si="119"/>
        <v>#VALUE!</v>
      </c>
      <c r="AN747" s="52" t="e">
        <f t="shared" si="112"/>
        <v>#VALUE!</v>
      </c>
      <c r="AO747">
        <v>0.72</v>
      </c>
      <c r="AP747" s="65">
        <v>0.72148764601388815</v>
      </c>
      <c r="AQ747" s="52">
        <f t="shared" si="120"/>
        <v>-1.4876460138881775E-3</v>
      </c>
    </row>
    <row r="748" spans="1:43" x14ac:dyDescent="0.25">
      <c r="A748" t="s">
        <v>5533</v>
      </c>
      <c r="B748" t="s">
        <v>1915</v>
      </c>
      <c r="D748">
        <v>1</v>
      </c>
      <c r="E748">
        <v>1</v>
      </c>
      <c r="F748">
        <v>1</v>
      </c>
      <c r="G748" s="13">
        <v>37151</v>
      </c>
      <c r="H748">
        <v>0.73</v>
      </c>
      <c r="I748" t="s">
        <v>5411</v>
      </c>
      <c r="J748" t="s">
        <v>5411</v>
      </c>
      <c r="K748" s="65">
        <v>0.73330292926887353</v>
      </c>
      <c r="L748" s="46"/>
      <c r="M748" s="22"/>
      <c r="N748" s="52">
        <f t="shared" si="113"/>
        <v>-3.3029292688735445E-3</v>
      </c>
      <c r="O748" s="52" t="e">
        <f t="shared" si="114"/>
        <v>#VALUE!</v>
      </c>
      <c r="P748" s="52" t="e">
        <f t="shared" si="115"/>
        <v>#VALUE!</v>
      </c>
      <c r="Q748">
        <v>0</v>
      </c>
      <c r="R748" t="s">
        <v>5411</v>
      </c>
      <c r="S748" t="s">
        <v>5411</v>
      </c>
      <c r="T748" s="65">
        <v>0</v>
      </c>
      <c r="U748" s="46"/>
      <c r="V748" s="22"/>
      <c r="W748" s="52">
        <f t="shared" si="116"/>
        <v>0</v>
      </c>
      <c r="X748" s="52" t="e">
        <f t="shared" si="117"/>
        <v>#VALUE!</v>
      </c>
      <c r="Y748" s="52" t="e">
        <f t="shared" si="111"/>
        <v>#VALUE!</v>
      </c>
      <c r="Z748" t="s">
        <v>77</v>
      </c>
      <c r="AA748" t="s">
        <v>5411</v>
      </c>
      <c r="AB748" t="s">
        <v>5411</v>
      </c>
      <c r="AC748" s="79" t="s">
        <v>77</v>
      </c>
      <c r="AD748" s="61"/>
      <c r="AE748" s="22"/>
      <c r="AF748">
        <v>1.32</v>
      </c>
      <c r="AG748" t="s">
        <v>5411</v>
      </c>
      <c r="AH748" t="s">
        <v>5411</v>
      </c>
      <c r="AI748" s="65">
        <v>1.315833293641343</v>
      </c>
      <c r="AJ748" s="46"/>
      <c r="AK748" s="22"/>
      <c r="AL748" s="52">
        <f t="shared" si="118"/>
        <v>4.166706358657013E-3</v>
      </c>
      <c r="AM748" s="52" t="e">
        <f t="shared" si="119"/>
        <v>#VALUE!</v>
      </c>
      <c r="AN748" s="52" t="e">
        <f t="shared" si="112"/>
        <v>#VALUE!</v>
      </c>
      <c r="AO748">
        <v>0.4</v>
      </c>
      <c r="AP748" s="65">
        <v>0.39749130745415573</v>
      </c>
      <c r="AQ748" s="52">
        <f t="shared" si="120"/>
        <v>2.5086925458442932E-3</v>
      </c>
    </row>
    <row r="749" spans="1:43" x14ac:dyDescent="0.25">
      <c r="A749" t="s">
        <v>5533</v>
      </c>
      <c r="B749" t="s">
        <v>1916</v>
      </c>
      <c r="D749">
        <v>1</v>
      </c>
      <c r="E749">
        <v>1</v>
      </c>
      <c r="F749">
        <v>1</v>
      </c>
      <c r="G749" s="13">
        <v>37151</v>
      </c>
      <c r="H749">
        <v>1</v>
      </c>
      <c r="I749" t="s">
        <v>5411</v>
      </c>
      <c r="J749" t="s">
        <v>5411</v>
      </c>
      <c r="K749" s="65">
        <v>0.99848412429104672</v>
      </c>
      <c r="L749" s="46"/>
      <c r="M749" s="22"/>
      <c r="N749" s="52">
        <f t="shared" si="113"/>
        <v>1.5158757089532848E-3</v>
      </c>
      <c r="O749" s="52" t="e">
        <f t="shared" si="114"/>
        <v>#VALUE!</v>
      </c>
      <c r="P749" s="52" t="e">
        <f t="shared" si="115"/>
        <v>#VALUE!</v>
      </c>
      <c r="Q749">
        <v>0</v>
      </c>
      <c r="R749" t="s">
        <v>5411</v>
      </c>
      <c r="S749" t="s">
        <v>5411</v>
      </c>
      <c r="T749" s="65">
        <v>0</v>
      </c>
      <c r="U749" s="46"/>
      <c r="V749" s="22"/>
      <c r="W749" s="52">
        <f t="shared" si="116"/>
        <v>0</v>
      </c>
      <c r="X749" s="52" t="e">
        <f t="shared" si="117"/>
        <v>#VALUE!</v>
      </c>
      <c r="Y749" s="52" t="e">
        <f t="shared" si="111"/>
        <v>#VALUE!</v>
      </c>
      <c r="Z749" t="s">
        <v>77</v>
      </c>
      <c r="AA749" t="s">
        <v>5411</v>
      </c>
      <c r="AB749" t="s">
        <v>5411</v>
      </c>
      <c r="AC749" s="79" t="s">
        <v>77</v>
      </c>
      <c r="AD749" s="61"/>
      <c r="AE749" s="22"/>
      <c r="AF749">
        <v>0</v>
      </c>
      <c r="AG749" t="s">
        <v>5411</v>
      </c>
      <c r="AH749" t="s">
        <v>5411</v>
      </c>
      <c r="AI749" s="65">
        <v>0</v>
      </c>
      <c r="AJ749" s="46"/>
      <c r="AK749" s="22"/>
      <c r="AL749" s="52">
        <f t="shared" si="118"/>
        <v>0</v>
      </c>
      <c r="AM749" s="52" t="e">
        <f t="shared" si="119"/>
        <v>#VALUE!</v>
      </c>
      <c r="AN749" s="52" t="e">
        <f t="shared" si="112"/>
        <v>#VALUE!</v>
      </c>
      <c r="AO749">
        <v>0.3</v>
      </c>
      <c r="AP749" s="65">
        <v>0.29903839255417131</v>
      </c>
      <c r="AQ749" s="52">
        <f t="shared" si="120"/>
        <v>9.6160744582868274E-4</v>
      </c>
    </row>
    <row r="750" spans="1:43" x14ac:dyDescent="0.25">
      <c r="A750" t="s">
        <v>5533</v>
      </c>
      <c r="B750" t="s">
        <v>1917</v>
      </c>
      <c r="D750">
        <v>1</v>
      </c>
      <c r="E750">
        <v>1</v>
      </c>
      <c r="F750">
        <v>1</v>
      </c>
      <c r="G750" s="13">
        <v>37151</v>
      </c>
      <c r="H750">
        <v>0.17</v>
      </c>
      <c r="I750" t="s">
        <v>5411</v>
      </c>
      <c r="J750" t="s">
        <v>5411</v>
      </c>
      <c r="K750" s="65">
        <v>0.17251085240726124</v>
      </c>
      <c r="L750" s="46"/>
      <c r="M750" s="22"/>
      <c r="N750" s="52">
        <f t="shared" si="113"/>
        <v>-2.5108524072612326E-3</v>
      </c>
      <c r="O750" s="52" t="e">
        <f t="shared" si="114"/>
        <v>#VALUE!</v>
      </c>
      <c r="P750" s="52" t="e">
        <f t="shared" si="115"/>
        <v>#VALUE!</v>
      </c>
      <c r="Q750">
        <v>0.35</v>
      </c>
      <c r="R750" t="s">
        <v>5411</v>
      </c>
      <c r="S750" t="s">
        <v>5411</v>
      </c>
      <c r="T750" s="65">
        <v>0.35410122336227307</v>
      </c>
      <c r="U750" s="46"/>
      <c r="V750" s="22"/>
      <c r="W750" s="52">
        <f t="shared" si="116"/>
        <v>-4.1012233622730876E-3</v>
      </c>
      <c r="X750" s="52" t="e">
        <f t="shared" si="117"/>
        <v>#VALUE!</v>
      </c>
      <c r="Y750" s="52" t="e">
        <f t="shared" si="111"/>
        <v>#VALUE!</v>
      </c>
      <c r="Z750" t="s">
        <v>77</v>
      </c>
      <c r="AA750" t="s">
        <v>5411</v>
      </c>
      <c r="AB750" t="s">
        <v>5411</v>
      </c>
      <c r="AC750" s="79" t="s">
        <v>77</v>
      </c>
      <c r="AD750" s="61"/>
      <c r="AE750" s="22"/>
      <c r="AF750">
        <v>5.73</v>
      </c>
      <c r="AG750" t="s">
        <v>5411</v>
      </c>
      <c r="AH750" t="s">
        <v>5411</v>
      </c>
      <c r="AI750" s="65">
        <v>5.7314460832675609</v>
      </c>
      <c r="AJ750" s="46"/>
      <c r="AK750" s="22"/>
      <c r="AL750" s="52">
        <f t="shared" si="118"/>
        <v>-1.4460832675604607E-3</v>
      </c>
      <c r="AM750" s="52" t="e">
        <f t="shared" si="119"/>
        <v>#VALUE!</v>
      </c>
      <c r="AN750" s="52" t="e">
        <f t="shared" si="112"/>
        <v>#VALUE!</v>
      </c>
      <c r="AO750">
        <v>0.4</v>
      </c>
      <c r="AP750" s="65">
        <v>0.40176869573796364</v>
      </c>
      <c r="AQ750" s="52">
        <f t="shared" si="120"/>
        <v>-1.7686957379636215E-3</v>
      </c>
    </row>
    <row r="751" spans="1:43" x14ac:dyDescent="0.25">
      <c r="A751" t="s">
        <v>5533</v>
      </c>
      <c r="B751" t="s">
        <v>1918</v>
      </c>
      <c r="D751">
        <v>1</v>
      </c>
      <c r="E751">
        <v>1</v>
      </c>
      <c r="F751">
        <v>1</v>
      </c>
      <c r="G751" s="13">
        <v>37151</v>
      </c>
      <c r="H751">
        <v>7.0000000000000007E-2</v>
      </c>
      <c r="I751" t="s">
        <v>5411</v>
      </c>
      <c r="J751" t="s">
        <v>5411</v>
      </c>
      <c r="K751" s="65">
        <v>7.0605245107928177E-2</v>
      </c>
      <c r="L751" s="46"/>
      <c r="M751" s="22"/>
      <c r="N751" s="52">
        <f t="shared" si="113"/>
        <v>-6.0524510792817066E-4</v>
      </c>
      <c r="O751" s="52" t="e">
        <f t="shared" si="114"/>
        <v>#VALUE!</v>
      </c>
      <c r="P751" s="52" t="e">
        <f t="shared" si="115"/>
        <v>#VALUE!</v>
      </c>
      <c r="Q751">
        <v>0.46</v>
      </c>
      <c r="R751" t="s">
        <v>5411</v>
      </c>
      <c r="S751" t="s">
        <v>5411</v>
      </c>
      <c r="T751" s="65">
        <v>0.45968521283034092</v>
      </c>
      <c r="U751" s="46"/>
      <c r="V751" s="22"/>
      <c r="W751" s="52">
        <f t="shared" si="116"/>
        <v>3.1478716965910314E-4</v>
      </c>
      <c r="X751" s="52" t="e">
        <f t="shared" si="117"/>
        <v>#VALUE!</v>
      </c>
      <c r="Y751" s="52" t="e">
        <f t="shared" si="111"/>
        <v>#VALUE!</v>
      </c>
      <c r="Z751" t="s">
        <v>77</v>
      </c>
      <c r="AA751" t="s">
        <v>5411</v>
      </c>
      <c r="AB751" t="s">
        <v>5411</v>
      </c>
      <c r="AC751" s="79" t="s">
        <v>77</v>
      </c>
      <c r="AD751" s="61"/>
      <c r="AE751" s="22"/>
      <c r="AF751">
        <v>0</v>
      </c>
      <c r="AG751" t="s">
        <v>5411</v>
      </c>
      <c r="AH751" t="s">
        <v>5411</v>
      </c>
      <c r="AI751" s="65">
        <v>0</v>
      </c>
      <c r="AJ751" s="46"/>
      <c r="AK751" s="22"/>
      <c r="AL751" s="52">
        <f t="shared" si="118"/>
        <v>0</v>
      </c>
      <c r="AM751" s="52" t="e">
        <f t="shared" si="119"/>
        <v>#VALUE!</v>
      </c>
      <c r="AN751" s="52" t="e">
        <f t="shared" si="112"/>
        <v>#VALUE!</v>
      </c>
      <c r="AO751">
        <v>0.04</v>
      </c>
      <c r="AP751" s="65">
        <v>3.905822069800282E-2</v>
      </c>
      <c r="AQ751" s="52">
        <f t="shared" si="120"/>
        <v>9.4177930199718096E-4</v>
      </c>
    </row>
    <row r="752" spans="1:43" x14ac:dyDescent="0.25">
      <c r="A752" t="s">
        <v>5533</v>
      </c>
      <c r="B752" t="s">
        <v>1919</v>
      </c>
      <c r="D752">
        <v>1</v>
      </c>
      <c r="E752">
        <v>1</v>
      </c>
      <c r="F752">
        <v>1</v>
      </c>
      <c r="G752" s="13">
        <v>37151</v>
      </c>
      <c r="H752">
        <v>0.53</v>
      </c>
      <c r="I752" t="s">
        <v>5411</v>
      </c>
      <c r="J752" t="s">
        <v>5411</v>
      </c>
      <c r="K752" s="65">
        <v>0.52727858002406736</v>
      </c>
      <c r="L752" s="46"/>
      <c r="M752" s="22"/>
      <c r="N752" s="52">
        <f t="shared" si="113"/>
        <v>2.7214199759326707E-3</v>
      </c>
      <c r="O752" s="52" t="e">
        <f t="shared" si="114"/>
        <v>#VALUE!</v>
      </c>
      <c r="P752" s="52" t="e">
        <f t="shared" si="115"/>
        <v>#VALUE!</v>
      </c>
      <c r="Q752">
        <v>3.08</v>
      </c>
      <c r="R752" t="s">
        <v>5411</v>
      </c>
      <c r="S752" t="s">
        <v>5411</v>
      </c>
      <c r="T752" s="65">
        <v>3.0746504211793022</v>
      </c>
      <c r="U752" s="46"/>
      <c r="V752" s="22"/>
      <c r="W752" s="52">
        <f t="shared" si="116"/>
        <v>5.3495788206978645E-3</v>
      </c>
      <c r="X752" s="52" t="e">
        <f t="shared" si="117"/>
        <v>#VALUE!</v>
      </c>
      <c r="Y752" s="52" t="e">
        <f t="shared" si="111"/>
        <v>#VALUE!</v>
      </c>
      <c r="Z752" t="s">
        <v>77</v>
      </c>
      <c r="AA752" t="s">
        <v>5411</v>
      </c>
      <c r="AB752" t="s">
        <v>5411</v>
      </c>
      <c r="AC752" s="79" t="s">
        <v>77</v>
      </c>
      <c r="AD752" s="61"/>
      <c r="AE752" s="22"/>
      <c r="AF752">
        <v>6.58</v>
      </c>
      <c r="AG752" t="s">
        <v>5411</v>
      </c>
      <c r="AH752" t="s">
        <v>5411</v>
      </c>
      <c r="AI752" s="65">
        <v>6.580710589651023</v>
      </c>
      <c r="AJ752" s="46"/>
      <c r="AK752" s="22"/>
      <c r="AL752" s="52">
        <f t="shared" si="118"/>
        <v>-7.1058965102288596E-4</v>
      </c>
      <c r="AM752" s="52" t="e">
        <f t="shared" si="119"/>
        <v>#VALUE!</v>
      </c>
      <c r="AN752" s="52" t="e">
        <f t="shared" si="112"/>
        <v>#VALUE!</v>
      </c>
      <c r="AO752">
        <v>0.21</v>
      </c>
      <c r="AP752" s="65">
        <v>0.20543321299638989</v>
      </c>
      <c r="AQ752" s="52">
        <f t="shared" si="120"/>
        <v>4.566787003610101E-3</v>
      </c>
    </row>
    <row r="753" spans="1:43" x14ac:dyDescent="0.25">
      <c r="A753" t="s">
        <v>5533</v>
      </c>
      <c r="B753" t="s">
        <v>1588</v>
      </c>
      <c r="D753">
        <v>1</v>
      </c>
      <c r="E753">
        <v>1</v>
      </c>
      <c r="F753">
        <v>1</v>
      </c>
      <c r="G753" s="13">
        <v>37358</v>
      </c>
      <c r="H753">
        <v>0.27</v>
      </c>
      <c r="I753" t="s">
        <v>5411</v>
      </c>
      <c r="J753" t="s">
        <v>5411</v>
      </c>
      <c r="K753" s="65">
        <v>0.26857836783489591</v>
      </c>
      <c r="L753" s="46"/>
      <c r="M753" s="22"/>
      <c r="N753" s="52">
        <f t="shared" si="113"/>
        <v>1.4216321651041031E-3</v>
      </c>
      <c r="O753" s="52" t="e">
        <f t="shared" si="114"/>
        <v>#VALUE!</v>
      </c>
      <c r="P753" s="52" t="e">
        <f t="shared" si="115"/>
        <v>#VALUE!</v>
      </c>
      <c r="Q753">
        <v>0.7</v>
      </c>
      <c r="R753" t="s">
        <v>5411</v>
      </c>
      <c r="S753" t="s">
        <v>5411</v>
      </c>
      <c r="T753" s="65">
        <v>0.69454023784055885</v>
      </c>
      <c r="U753" s="46"/>
      <c r="V753" s="22"/>
      <c r="W753" s="52">
        <f t="shared" si="116"/>
        <v>5.4597621594411061E-3</v>
      </c>
      <c r="X753" s="52" t="e">
        <f t="shared" si="117"/>
        <v>#VALUE!</v>
      </c>
      <c r="Y753" s="52" t="e">
        <f t="shared" si="111"/>
        <v>#VALUE!</v>
      </c>
      <c r="Z753" t="s">
        <v>114</v>
      </c>
      <c r="AA753" t="s">
        <v>5411</v>
      </c>
      <c r="AB753" t="s">
        <v>5411</v>
      </c>
      <c r="AC753" s="79" t="s">
        <v>114</v>
      </c>
      <c r="AD753" s="61"/>
      <c r="AE753" s="22"/>
      <c r="AF753">
        <v>8.1300000000000008</v>
      </c>
      <c r="AG753" t="s">
        <v>5411</v>
      </c>
      <c r="AH753" t="s">
        <v>5411</v>
      </c>
      <c r="AI753" s="65">
        <v>8.1309107154092999</v>
      </c>
      <c r="AJ753" s="46"/>
      <c r="AK753" s="22"/>
      <c r="AL753" s="52">
        <f t="shared" si="118"/>
        <v>-9.10715409299101E-4</v>
      </c>
      <c r="AM753" s="52" t="e">
        <f t="shared" si="119"/>
        <v>#VALUE!</v>
      </c>
      <c r="AN753" s="52" t="e">
        <f t="shared" si="112"/>
        <v>#VALUE!</v>
      </c>
      <c r="AO753">
        <v>0.48</v>
      </c>
      <c r="AP753" s="65">
        <v>0.48241464795822059</v>
      </c>
      <c r="AQ753" s="52">
        <f t="shared" si="120"/>
        <v>-2.414647958220606E-3</v>
      </c>
    </row>
    <row r="754" spans="1:43" x14ac:dyDescent="0.25">
      <c r="A754" t="s">
        <v>5533</v>
      </c>
      <c r="B754" t="s">
        <v>1589</v>
      </c>
      <c r="D754">
        <v>1</v>
      </c>
      <c r="E754">
        <v>1</v>
      </c>
      <c r="F754">
        <v>1</v>
      </c>
      <c r="G754" s="13">
        <v>37358</v>
      </c>
      <c r="H754">
        <v>0.62</v>
      </c>
      <c r="I754" t="s">
        <v>5411</v>
      </c>
      <c r="J754" t="s">
        <v>5411</v>
      </c>
      <c r="K754" s="65">
        <v>0.61912184483375043</v>
      </c>
      <c r="L754" s="46"/>
      <c r="M754" s="22"/>
      <c r="N754" s="52">
        <f t="shared" si="113"/>
        <v>8.7815516624956125E-4</v>
      </c>
      <c r="O754" s="52" t="e">
        <f t="shared" si="114"/>
        <v>#VALUE!</v>
      </c>
      <c r="P754" s="52" t="e">
        <f t="shared" si="115"/>
        <v>#VALUE!</v>
      </c>
      <c r="Q754">
        <v>0.36</v>
      </c>
      <c r="R754" t="s">
        <v>5411</v>
      </c>
      <c r="S754" t="s">
        <v>5411</v>
      </c>
      <c r="T754" s="65">
        <v>0.3621740436181623</v>
      </c>
      <c r="U754" s="46"/>
      <c r="V754" s="22"/>
      <c r="W754" s="52">
        <f t="shared" si="116"/>
        <v>-2.1740436181623135E-3</v>
      </c>
      <c r="X754" s="52" t="e">
        <f t="shared" si="117"/>
        <v>#VALUE!</v>
      </c>
      <c r="Y754" s="52" t="e">
        <f t="shared" si="111"/>
        <v>#VALUE!</v>
      </c>
      <c r="Z754" t="s">
        <v>114</v>
      </c>
      <c r="AA754" t="s">
        <v>5411</v>
      </c>
      <c r="AB754" t="s">
        <v>5411</v>
      </c>
      <c r="AC754" s="79" t="s">
        <v>114</v>
      </c>
      <c r="AD754" s="61"/>
      <c r="AE754" s="22"/>
      <c r="AF754">
        <v>2.39</v>
      </c>
      <c r="AG754" t="s">
        <v>5411</v>
      </c>
      <c r="AH754" t="s">
        <v>5411</v>
      </c>
      <c r="AI754" s="65">
        <v>2.385943868430461</v>
      </c>
      <c r="AJ754" s="46"/>
      <c r="AK754" s="22"/>
      <c r="AL754" s="52">
        <f t="shared" si="118"/>
        <v>4.0561315695391009E-3</v>
      </c>
      <c r="AM754" s="52" t="e">
        <f t="shared" si="119"/>
        <v>#VALUE!</v>
      </c>
      <c r="AN754" s="52" t="e">
        <f t="shared" si="112"/>
        <v>#VALUE!</v>
      </c>
      <c r="AO754">
        <v>0.78</v>
      </c>
      <c r="AP754" s="65">
        <v>0.78063189131212019</v>
      </c>
      <c r="AQ754" s="52">
        <f t="shared" si="120"/>
        <v>-6.3189131212015859E-4</v>
      </c>
    </row>
    <row r="755" spans="1:43" x14ac:dyDescent="0.25">
      <c r="A755" t="s">
        <v>5533</v>
      </c>
      <c r="B755" t="s">
        <v>1590</v>
      </c>
      <c r="D755">
        <v>1</v>
      </c>
      <c r="E755">
        <v>1</v>
      </c>
      <c r="F755">
        <v>1</v>
      </c>
      <c r="G755" s="13">
        <v>37358</v>
      </c>
      <c r="H755">
        <v>1.27</v>
      </c>
      <c r="I755" t="s">
        <v>5411</v>
      </c>
      <c r="J755" t="s">
        <v>5411</v>
      </c>
      <c r="K755" s="65">
        <v>1.273946167595416</v>
      </c>
      <c r="L755" s="46"/>
      <c r="M755" s="22"/>
      <c r="N755" s="52">
        <f t="shared" si="113"/>
        <v>-3.9461675954159947E-3</v>
      </c>
      <c r="O755" s="52" t="e">
        <f t="shared" si="114"/>
        <v>#VALUE!</v>
      </c>
      <c r="P755" s="52" t="e">
        <f t="shared" si="115"/>
        <v>#VALUE!</v>
      </c>
      <c r="Q755">
        <v>1.38</v>
      </c>
      <c r="R755" t="s">
        <v>5411</v>
      </c>
      <c r="S755" t="s">
        <v>5411</v>
      </c>
      <c r="T755" s="65">
        <v>1.3818679423825044</v>
      </c>
      <c r="U755" s="46"/>
      <c r="V755" s="22"/>
      <c r="W755" s="52">
        <f t="shared" si="116"/>
        <v>-1.8679423825045394E-3</v>
      </c>
      <c r="X755" s="52" t="e">
        <f t="shared" si="117"/>
        <v>#VALUE!</v>
      </c>
      <c r="Y755" s="52" t="e">
        <f t="shared" si="111"/>
        <v>#VALUE!</v>
      </c>
      <c r="Z755" t="s">
        <v>114</v>
      </c>
      <c r="AA755" t="s">
        <v>5411</v>
      </c>
      <c r="AB755" t="s">
        <v>5411</v>
      </c>
      <c r="AC755" s="79" t="s">
        <v>114</v>
      </c>
      <c r="AD755" s="61"/>
      <c r="AE755" s="22"/>
      <c r="AF755">
        <v>0</v>
      </c>
      <c r="AG755" t="s">
        <v>5411</v>
      </c>
      <c r="AH755" t="s">
        <v>5411</v>
      </c>
      <c r="AI755" s="65">
        <v>0</v>
      </c>
      <c r="AJ755" s="46"/>
      <c r="AK755" s="22"/>
      <c r="AL755" s="52">
        <f t="shared" si="118"/>
        <v>0</v>
      </c>
      <c r="AM755" s="52" t="e">
        <f t="shared" si="119"/>
        <v>#VALUE!</v>
      </c>
      <c r="AN755" s="52" t="e">
        <f t="shared" si="112"/>
        <v>#VALUE!</v>
      </c>
      <c r="AO755">
        <v>0.38</v>
      </c>
      <c r="AP755" s="65">
        <v>0.38241846283250974</v>
      </c>
      <c r="AQ755" s="52">
        <f t="shared" si="120"/>
        <v>-2.4184628325097379E-3</v>
      </c>
    </row>
    <row r="756" spans="1:43" x14ac:dyDescent="0.25">
      <c r="A756" t="s">
        <v>5533</v>
      </c>
      <c r="B756" t="s">
        <v>1591</v>
      </c>
      <c r="D756">
        <v>1</v>
      </c>
      <c r="E756">
        <v>1</v>
      </c>
      <c r="F756">
        <v>1</v>
      </c>
      <c r="G756" s="13">
        <v>37358</v>
      </c>
      <c r="H756">
        <v>0.35</v>
      </c>
      <c r="I756" t="s">
        <v>5411</v>
      </c>
      <c r="J756" t="s">
        <v>5411</v>
      </c>
      <c r="K756" s="65">
        <v>0.3480597205874828</v>
      </c>
      <c r="L756" s="46"/>
      <c r="M756" s="22"/>
      <c r="N756" s="52">
        <f t="shared" si="113"/>
        <v>1.9402794125171763E-3</v>
      </c>
      <c r="O756" s="52" t="e">
        <f t="shared" si="114"/>
        <v>#VALUE!</v>
      </c>
      <c r="P756" s="52" t="e">
        <f t="shared" si="115"/>
        <v>#VALUE!</v>
      </c>
      <c r="Q756">
        <v>0.83</v>
      </c>
      <c r="R756" t="s">
        <v>5411</v>
      </c>
      <c r="S756" t="s">
        <v>5411</v>
      </c>
      <c r="T756" s="65">
        <v>0.82760866895245899</v>
      </c>
      <c r="U756" s="46"/>
      <c r="V756" s="22"/>
      <c r="W756" s="52">
        <f t="shared" si="116"/>
        <v>2.3913310475409677E-3</v>
      </c>
      <c r="X756" s="52" t="e">
        <f t="shared" si="117"/>
        <v>#VALUE!</v>
      </c>
      <c r="Y756" s="52" t="e">
        <f t="shared" si="111"/>
        <v>#VALUE!</v>
      </c>
      <c r="Z756" t="s">
        <v>114</v>
      </c>
      <c r="AA756" t="s">
        <v>5411</v>
      </c>
      <c r="AB756" t="s">
        <v>5411</v>
      </c>
      <c r="AC756" s="79" t="s">
        <v>114</v>
      </c>
      <c r="AD756" s="61"/>
      <c r="AE756" s="22"/>
      <c r="AF756">
        <v>0</v>
      </c>
      <c r="AG756" t="s">
        <v>5411</v>
      </c>
      <c r="AH756" t="s">
        <v>5411</v>
      </c>
      <c r="AI756" s="65">
        <v>0</v>
      </c>
      <c r="AJ756" s="46"/>
      <c r="AK756" s="22"/>
      <c r="AL756" s="52">
        <f t="shared" si="118"/>
        <v>0</v>
      </c>
      <c r="AM756" s="52" t="e">
        <f t="shared" si="119"/>
        <v>#VALUE!</v>
      </c>
      <c r="AN756" s="52" t="e">
        <f t="shared" si="112"/>
        <v>#VALUE!</v>
      </c>
      <c r="AO756">
        <v>1.1499999999999999</v>
      </c>
      <c r="AP756" s="65">
        <v>1.1524644081674429</v>
      </c>
      <c r="AQ756" s="52">
        <f t="shared" si="120"/>
        <v>-2.4644081674429774E-3</v>
      </c>
    </row>
    <row r="757" spans="1:43" x14ac:dyDescent="0.25">
      <c r="A757" t="s">
        <v>5533</v>
      </c>
      <c r="B757" t="s">
        <v>1592</v>
      </c>
      <c r="D757">
        <v>1</v>
      </c>
      <c r="E757">
        <v>1</v>
      </c>
      <c r="F757">
        <v>1</v>
      </c>
      <c r="G757" s="13">
        <v>37358</v>
      </c>
      <c r="H757">
        <v>1.31</v>
      </c>
      <c r="I757" t="s">
        <v>5411</v>
      </c>
      <c r="J757" t="s">
        <v>5411</v>
      </c>
      <c r="K757" s="65">
        <v>1.3102793119217646</v>
      </c>
      <c r="L757" s="46"/>
      <c r="M757" s="22"/>
      <c r="N757" s="52">
        <f t="shared" si="113"/>
        <v>-2.7931192176455788E-4</v>
      </c>
      <c r="O757" s="52" t="e">
        <f t="shared" si="114"/>
        <v>#VALUE!</v>
      </c>
      <c r="P757" s="52" t="e">
        <f t="shared" si="115"/>
        <v>#VALUE!</v>
      </c>
      <c r="Q757">
        <v>2.62</v>
      </c>
      <c r="R757" t="s">
        <v>5411</v>
      </c>
      <c r="S757" t="s">
        <v>5411</v>
      </c>
      <c r="T757" s="65">
        <v>2.6168676962043129</v>
      </c>
      <c r="U757" s="46"/>
      <c r="V757" s="22"/>
      <c r="W757" s="52">
        <f t="shared" si="116"/>
        <v>3.1323037956871858E-3</v>
      </c>
      <c r="X757" s="52" t="e">
        <f t="shared" si="117"/>
        <v>#VALUE!</v>
      </c>
      <c r="Y757" s="52" t="e">
        <f t="shared" si="111"/>
        <v>#VALUE!</v>
      </c>
      <c r="Z757" t="s">
        <v>114</v>
      </c>
      <c r="AA757" t="s">
        <v>5411</v>
      </c>
      <c r="AB757" t="s">
        <v>5411</v>
      </c>
      <c r="AC757" s="79" t="s">
        <v>114</v>
      </c>
      <c r="AD757" s="61"/>
      <c r="AE757" s="22"/>
      <c r="AF757">
        <v>0</v>
      </c>
      <c r="AG757" t="s">
        <v>5411</v>
      </c>
      <c r="AH757" t="s">
        <v>5411</v>
      </c>
      <c r="AI757" s="65">
        <v>0</v>
      </c>
      <c r="AJ757" s="46"/>
      <c r="AK757" s="22"/>
      <c r="AL757" s="52">
        <f t="shared" si="118"/>
        <v>0</v>
      </c>
      <c r="AM757" s="52" t="e">
        <f t="shared" si="119"/>
        <v>#VALUE!</v>
      </c>
      <c r="AN757" s="52" t="e">
        <f t="shared" si="112"/>
        <v>#VALUE!</v>
      </c>
      <c r="AO757">
        <v>1.1200000000000001</v>
      </c>
      <c r="AP757" s="65">
        <v>1.1220420023217366</v>
      </c>
      <c r="AQ757" s="52">
        <f t="shared" si="120"/>
        <v>-2.042002321736458E-3</v>
      </c>
    </row>
    <row r="758" spans="1:43" x14ac:dyDescent="0.25">
      <c r="A758" t="s">
        <v>5533</v>
      </c>
      <c r="B758" t="s">
        <v>1593</v>
      </c>
      <c r="D758">
        <v>1</v>
      </c>
      <c r="E758">
        <v>1</v>
      </c>
      <c r="F758">
        <v>1</v>
      </c>
      <c r="G758" s="13">
        <v>37358</v>
      </c>
      <c r="H758">
        <v>0.23</v>
      </c>
      <c r="I758" t="s">
        <v>5411</v>
      </c>
      <c r="J758" t="s">
        <v>5411</v>
      </c>
      <c r="K758" s="65">
        <v>0.22678231172940258</v>
      </c>
      <c r="L758" s="46"/>
      <c r="M758" s="22"/>
      <c r="N758" s="52">
        <f t="shared" si="113"/>
        <v>3.2176882705974297E-3</v>
      </c>
      <c r="O758" s="52" t="e">
        <f t="shared" si="114"/>
        <v>#VALUE!</v>
      </c>
      <c r="P758" s="52" t="e">
        <f t="shared" si="115"/>
        <v>#VALUE!</v>
      </c>
      <c r="Q758">
        <v>0.99</v>
      </c>
      <c r="R758" t="s">
        <v>5411</v>
      </c>
      <c r="S758" t="s">
        <v>5411</v>
      </c>
      <c r="T758" s="65">
        <v>0.98853828189739601</v>
      </c>
      <c r="U758" s="46"/>
      <c r="V758" s="22"/>
      <c r="W758" s="52">
        <f t="shared" si="116"/>
        <v>1.4617181026039816E-3</v>
      </c>
      <c r="X758" s="52" t="e">
        <f t="shared" si="117"/>
        <v>#VALUE!</v>
      </c>
      <c r="Y758" s="52" t="e">
        <f t="shared" si="111"/>
        <v>#VALUE!</v>
      </c>
      <c r="Z758" t="s">
        <v>114</v>
      </c>
      <c r="AA758" t="s">
        <v>5411</v>
      </c>
      <c r="AB758" t="s">
        <v>5411</v>
      </c>
      <c r="AC758" s="79" t="s">
        <v>114</v>
      </c>
      <c r="AD758" s="61"/>
      <c r="AE758" s="22"/>
      <c r="AF758">
        <v>0</v>
      </c>
      <c r="AG758" t="s">
        <v>5411</v>
      </c>
      <c r="AH758" t="s">
        <v>5411</v>
      </c>
      <c r="AI758" s="65">
        <v>0</v>
      </c>
      <c r="AJ758" s="46"/>
      <c r="AK758" s="22"/>
      <c r="AL758" s="52">
        <f t="shared" si="118"/>
        <v>0</v>
      </c>
      <c r="AM758" s="52" t="e">
        <f t="shared" si="119"/>
        <v>#VALUE!</v>
      </c>
      <c r="AN758" s="52" t="e">
        <f t="shared" si="112"/>
        <v>#VALUE!</v>
      </c>
      <c r="AO758">
        <v>0.14000000000000001</v>
      </c>
      <c r="AP758" s="65">
        <v>0.1424658112146247</v>
      </c>
      <c r="AQ758" s="52">
        <f t="shared" si="120"/>
        <v>-2.4658112146246913E-3</v>
      </c>
    </row>
    <row r="759" spans="1:43" x14ac:dyDescent="0.25">
      <c r="A759" t="s">
        <v>5533</v>
      </c>
      <c r="B759" t="s">
        <v>1594</v>
      </c>
      <c r="D759">
        <v>1</v>
      </c>
      <c r="E759">
        <v>1</v>
      </c>
      <c r="F759">
        <v>1</v>
      </c>
      <c r="G759" s="13">
        <v>37358</v>
      </c>
      <c r="H759">
        <v>0</v>
      </c>
      <c r="I759" t="s">
        <v>5411</v>
      </c>
      <c r="J759" t="s">
        <v>5411</v>
      </c>
      <c r="K759" s="65">
        <v>0</v>
      </c>
      <c r="L759" s="46"/>
      <c r="M759" s="22"/>
      <c r="N759" s="52">
        <f t="shared" si="113"/>
        <v>0</v>
      </c>
      <c r="O759" s="52" t="e">
        <f t="shared" si="114"/>
        <v>#VALUE!</v>
      </c>
      <c r="P759" s="52" t="e">
        <f t="shared" si="115"/>
        <v>#VALUE!</v>
      </c>
      <c r="Q759">
        <v>0</v>
      </c>
      <c r="R759" t="s">
        <v>5411</v>
      </c>
      <c r="S759" t="s">
        <v>5411</v>
      </c>
      <c r="T759" s="65">
        <v>0</v>
      </c>
      <c r="U759" s="46"/>
      <c r="V759" s="22"/>
      <c r="W759" s="52">
        <f t="shared" si="116"/>
        <v>0</v>
      </c>
      <c r="X759" s="52" t="e">
        <f t="shared" si="117"/>
        <v>#VALUE!</v>
      </c>
      <c r="Y759" s="52" t="e">
        <f t="shared" si="111"/>
        <v>#VALUE!</v>
      </c>
      <c r="Z759" t="s">
        <v>114</v>
      </c>
      <c r="AA759" t="s">
        <v>5411</v>
      </c>
      <c r="AB759" t="s">
        <v>5411</v>
      </c>
      <c r="AC759" s="79" t="s">
        <v>114</v>
      </c>
      <c r="AD759" s="61"/>
      <c r="AE759" s="22"/>
      <c r="AF759">
        <v>0</v>
      </c>
      <c r="AG759" t="s">
        <v>5411</v>
      </c>
      <c r="AH759" t="s">
        <v>5411</v>
      </c>
      <c r="AI759" s="65">
        <v>0</v>
      </c>
      <c r="AJ759" s="46"/>
      <c r="AK759" s="22"/>
      <c r="AL759" s="52">
        <f t="shared" si="118"/>
        <v>0</v>
      </c>
      <c r="AM759" s="52" t="e">
        <f t="shared" si="119"/>
        <v>#VALUE!</v>
      </c>
      <c r="AN759" s="52" t="e">
        <f t="shared" si="112"/>
        <v>#VALUE!</v>
      </c>
      <c r="AO759">
        <v>0</v>
      </c>
      <c r="AP759" s="65">
        <v>0</v>
      </c>
      <c r="AQ759" s="52">
        <f t="shared" si="120"/>
        <v>0</v>
      </c>
    </row>
    <row r="760" spans="1:43" x14ac:dyDescent="0.25">
      <c r="A760" t="s">
        <v>5533</v>
      </c>
      <c r="B760" t="s">
        <v>1595</v>
      </c>
      <c r="D760">
        <v>1</v>
      </c>
      <c r="E760">
        <v>1</v>
      </c>
      <c r="F760">
        <v>1</v>
      </c>
      <c r="G760" s="13">
        <v>37358</v>
      </c>
      <c r="H760">
        <v>2.42</v>
      </c>
      <c r="I760" t="s">
        <v>5411</v>
      </c>
      <c r="J760" t="s">
        <v>5411</v>
      </c>
      <c r="K760" s="65">
        <v>2.4193163609135158</v>
      </c>
      <c r="L760" s="46"/>
      <c r="M760" s="22"/>
      <c r="N760" s="52">
        <f t="shared" si="113"/>
        <v>6.8363908648416682E-4</v>
      </c>
      <c r="O760" s="52" t="e">
        <f t="shared" si="114"/>
        <v>#VALUE!</v>
      </c>
      <c r="P760" s="52" t="e">
        <f t="shared" si="115"/>
        <v>#VALUE!</v>
      </c>
      <c r="Q760">
        <v>0.15</v>
      </c>
      <c r="R760" t="s">
        <v>5411</v>
      </c>
      <c r="S760" t="s">
        <v>5411</v>
      </c>
      <c r="T760" s="65">
        <v>0.15252564582553352</v>
      </c>
      <c r="U760" s="46"/>
      <c r="V760" s="22"/>
      <c r="W760" s="52">
        <f t="shared" si="116"/>
        <v>-2.5256458255335235E-3</v>
      </c>
      <c r="X760" s="52" t="e">
        <f t="shared" si="117"/>
        <v>#VALUE!</v>
      </c>
      <c r="Y760" s="52" t="e">
        <f t="shared" si="111"/>
        <v>#VALUE!</v>
      </c>
      <c r="Z760" t="s">
        <v>114</v>
      </c>
      <c r="AA760" t="s">
        <v>5411</v>
      </c>
      <c r="AB760" t="s">
        <v>5411</v>
      </c>
      <c r="AC760" s="79" t="s">
        <v>114</v>
      </c>
      <c r="AD760" s="61"/>
      <c r="AE760" s="22"/>
      <c r="AF760">
        <v>0</v>
      </c>
      <c r="AG760" t="s">
        <v>5411</v>
      </c>
      <c r="AH760" t="s">
        <v>5411</v>
      </c>
      <c r="AI760" s="65">
        <v>0</v>
      </c>
      <c r="AJ760" s="46"/>
      <c r="AK760" s="22"/>
      <c r="AL760" s="52">
        <f t="shared" si="118"/>
        <v>0</v>
      </c>
      <c r="AM760" s="52" t="e">
        <f t="shared" si="119"/>
        <v>#VALUE!</v>
      </c>
      <c r="AN760" s="52" t="e">
        <f t="shared" si="112"/>
        <v>#VALUE!</v>
      </c>
      <c r="AO760">
        <v>0.26</v>
      </c>
      <c r="AP760" s="65">
        <v>0.25799550730063647</v>
      </c>
      <c r="AQ760" s="52">
        <f t="shared" si="120"/>
        <v>2.0044926993635359E-3</v>
      </c>
    </row>
    <row r="761" spans="1:43" x14ac:dyDescent="0.25">
      <c r="A761" t="s">
        <v>5533</v>
      </c>
      <c r="B761" t="s">
        <v>1596</v>
      </c>
      <c r="D761">
        <v>1</v>
      </c>
      <c r="E761">
        <v>1</v>
      </c>
      <c r="F761">
        <v>1</v>
      </c>
      <c r="G761" s="13">
        <v>37358</v>
      </c>
      <c r="H761">
        <v>2.5299999999999998</v>
      </c>
      <c r="I761" t="s">
        <v>5411</v>
      </c>
      <c r="J761" t="s">
        <v>5411</v>
      </c>
      <c r="K761" s="65">
        <v>2.5268197263569387</v>
      </c>
      <c r="L761" s="46"/>
      <c r="M761" s="22"/>
      <c r="N761" s="52">
        <f t="shared" si="113"/>
        <v>3.1802736430610601E-3</v>
      </c>
      <c r="O761" s="52" t="e">
        <f t="shared" si="114"/>
        <v>#VALUE!</v>
      </c>
      <c r="P761" s="52" t="e">
        <f t="shared" si="115"/>
        <v>#VALUE!</v>
      </c>
      <c r="Q761">
        <v>2.5099999999999998</v>
      </c>
      <c r="R761" t="s">
        <v>5411</v>
      </c>
      <c r="S761" t="s">
        <v>5411</v>
      </c>
      <c r="T761" s="65">
        <v>2.5066320854006916</v>
      </c>
      <c r="U761" s="46"/>
      <c r="V761" s="22"/>
      <c r="W761" s="52">
        <f t="shared" si="116"/>
        <v>3.367914599308186E-3</v>
      </c>
      <c r="X761" s="52" t="e">
        <f t="shared" si="117"/>
        <v>#VALUE!</v>
      </c>
      <c r="Y761" s="52" t="e">
        <f t="shared" si="111"/>
        <v>#VALUE!</v>
      </c>
      <c r="Z761" t="s">
        <v>114</v>
      </c>
      <c r="AA761" t="s">
        <v>5411</v>
      </c>
      <c r="AB761" t="s">
        <v>5411</v>
      </c>
      <c r="AC761" s="79" t="s">
        <v>114</v>
      </c>
      <c r="AD761" s="61"/>
      <c r="AE761" s="22"/>
      <c r="AF761">
        <v>0</v>
      </c>
      <c r="AG761" t="s">
        <v>5411</v>
      </c>
      <c r="AH761" t="s">
        <v>5411</v>
      </c>
      <c r="AI761" s="65">
        <v>0</v>
      </c>
      <c r="AJ761" s="46"/>
      <c r="AK761" s="22"/>
      <c r="AL761" s="52">
        <f t="shared" si="118"/>
        <v>0</v>
      </c>
      <c r="AM761" s="52" t="e">
        <f t="shared" si="119"/>
        <v>#VALUE!</v>
      </c>
      <c r="AN761" s="52" t="e">
        <f t="shared" si="112"/>
        <v>#VALUE!</v>
      </c>
      <c r="AO761">
        <v>0.47</v>
      </c>
      <c r="AP761" s="65">
        <v>0.46936265223274698</v>
      </c>
      <c r="AQ761" s="52">
        <f t="shared" si="120"/>
        <v>6.3734776725299369E-4</v>
      </c>
    </row>
    <row r="762" spans="1:43" x14ac:dyDescent="0.25">
      <c r="A762" t="s">
        <v>5533</v>
      </c>
      <c r="B762" t="s">
        <v>1597</v>
      </c>
      <c r="D762">
        <v>1</v>
      </c>
      <c r="E762">
        <v>1</v>
      </c>
      <c r="F762">
        <v>1</v>
      </c>
      <c r="G762" s="13">
        <v>37358</v>
      </c>
      <c r="H762">
        <v>0.88</v>
      </c>
      <c r="I762" t="s">
        <v>5411</v>
      </c>
      <c r="J762" t="s">
        <v>5411</v>
      </c>
      <c r="K762" s="65">
        <v>0.8753388325513346</v>
      </c>
      <c r="L762" s="46"/>
      <c r="M762" s="22"/>
      <c r="N762" s="52">
        <f t="shared" si="113"/>
        <v>4.6611674486654042E-3</v>
      </c>
      <c r="O762" s="52" t="e">
        <f t="shared" si="114"/>
        <v>#VALUE!</v>
      </c>
      <c r="P762" s="52" t="e">
        <f t="shared" si="115"/>
        <v>#VALUE!</v>
      </c>
      <c r="Q762">
        <v>0.56999999999999995</v>
      </c>
      <c r="R762" t="s">
        <v>5411</v>
      </c>
      <c r="S762" t="s">
        <v>5411</v>
      </c>
      <c r="T762" s="65">
        <v>0.56665511326371021</v>
      </c>
      <c r="U762" s="46"/>
      <c r="V762" s="22"/>
      <c r="W762" s="52">
        <f t="shared" si="116"/>
        <v>3.3448867362897428E-3</v>
      </c>
      <c r="X762" s="52" t="e">
        <f t="shared" si="117"/>
        <v>#VALUE!</v>
      </c>
      <c r="Y762" s="52" t="e">
        <f t="shared" si="111"/>
        <v>#VALUE!</v>
      </c>
      <c r="Z762" t="s">
        <v>114</v>
      </c>
      <c r="AA762" t="s">
        <v>5411</v>
      </c>
      <c r="AB762" t="s">
        <v>5411</v>
      </c>
      <c r="AC762" s="79" t="s">
        <v>114</v>
      </c>
      <c r="AD762" s="61"/>
      <c r="AE762" s="22"/>
      <c r="AF762">
        <v>0</v>
      </c>
      <c r="AG762" t="s">
        <v>5411</v>
      </c>
      <c r="AH762" t="s">
        <v>5411</v>
      </c>
      <c r="AI762" s="65">
        <v>0</v>
      </c>
      <c r="AJ762" s="46"/>
      <c r="AK762" s="22"/>
      <c r="AL762" s="52">
        <f t="shared" si="118"/>
        <v>0</v>
      </c>
      <c r="AM762" s="52" t="e">
        <f t="shared" si="119"/>
        <v>#VALUE!</v>
      </c>
      <c r="AN762" s="52" t="e">
        <f t="shared" si="112"/>
        <v>#VALUE!</v>
      </c>
      <c r="AO762">
        <v>0.04</v>
      </c>
      <c r="AP762" s="65">
        <v>4.1892790474749003E-2</v>
      </c>
      <c r="AQ762" s="52">
        <f t="shared" si="120"/>
        <v>-1.8927904747490024E-3</v>
      </c>
    </row>
    <row r="763" spans="1:43" x14ac:dyDescent="0.25">
      <c r="A763" t="s">
        <v>5533</v>
      </c>
      <c r="B763" t="s">
        <v>1598</v>
      </c>
      <c r="D763">
        <v>1</v>
      </c>
      <c r="E763">
        <v>1</v>
      </c>
      <c r="F763">
        <v>1</v>
      </c>
      <c r="G763" s="13">
        <v>37358</v>
      </c>
      <c r="H763">
        <v>0.65</v>
      </c>
      <c r="I763" t="s">
        <v>5411</v>
      </c>
      <c r="J763" t="s">
        <v>5411</v>
      </c>
      <c r="K763" s="65">
        <v>0.64567627494456759</v>
      </c>
      <c r="L763" s="46"/>
      <c r="M763" s="22"/>
      <c r="N763" s="52">
        <f t="shared" si="113"/>
        <v>4.3237250554324369E-3</v>
      </c>
      <c r="O763" s="52" t="e">
        <f t="shared" si="114"/>
        <v>#VALUE!</v>
      </c>
      <c r="P763" s="52" t="e">
        <f t="shared" si="115"/>
        <v>#VALUE!</v>
      </c>
      <c r="Q763">
        <v>0.69</v>
      </c>
      <c r="R763" t="s">
        <v>5411</v>
      </c>
      <c r="S763" t="s">
        <v>5411</v>
      </c>
      <c r="T763" s="65">
        <v>0.69137028824833691</v>
      </c>
      <c r="U763" s="46"/>
      <c r="V763" s="22"/>
      <c r="W763" s="52">
        <f t="shared" si="116"/>
        <v>-1.3702882483369594E-3</v>
      </c>
      <c r="X763" s="52" t="e">
        <f t="shared" si="117"/>
        <v>#VALUE!</v>
      </c>
      <c r="Y763" s="52" t="e">
        <f t="shared" si="111"/>
        <v>#VALUE!</v>
      </c>
      <c r="Z763" t="s">
        <v>114</v>
      </c>
      <c r="AA763" t="s">
        <v>5411</v>
      </c>
      <c r="AB763" t="s">
        <v>5411</v>
      </c>
      <c r="AC763" s="79" t="s">
        <v>114</v>
      </c>
      <c r="AD763" s="61"/>
      <c r="AE763" s="22"/>
      <c r="AF763">
        <v>0</v>
      </c>
      <c r="AG763" t="s">
        <v>5411</v>
      </c>
      <c r="AH763" t="s">
        <v>5411</v>
      </c>
      <c r="AI763" s="65">
        <v>0</v>
      </c>
      <c r="AJ763" s="46"/>
      <c r="AK763" s="22"/>
      <c r="AL763" s="52">
        <f t="shared" si="118"/>
        <v>0</v>
      </c>
      <c r="AM763" s="52" t="e">
        <f t="shared" si="119"/>
        <v>#VALUE!</v>
      </c>
      <c r="AN763" s="52" t="e">
        <f t="shared" si="112"/>
        <v>#VALUE!</v>
      </c>
      <c r="AO763">
        <v>0.39</v>
      </c>
      <c r="AP763" s="65">
        <v>0.38939246119733922</v>
      </c>
      <c r="AQ763" s="52">
        <f t="shared" si="120"/>
        <v>6.0753880266078975E-4</v>
      </c>
    </row>
    <row r="764" spans="1:43" x14ac:dyDescent="0.25">
      <c r="A764" t="s">
        <v>5533</v>
      </c>
      <c r="B764" t="s">
        <v>1599</v>
      </c>
      <c r="D764">
        <v>1</v>
      </c>
      <c r="E764">
        <v>1</v>
      </c>
      <c r="F764">
        <v>1</v>
      </c>
      <c r="G764" s="13">
        <v>37358</v>
      </c>
      <c r="H764">
        <v>2.11</v>
      </c>
      <c r="I764" t="s">
        <v>5411</v>
      </c>
      <c r="J764" t="s">
        <v>5411</v>
      </c>
      <c r="K764" s="65">
        <v>2.105367336376041</v>
      </c>
      <c r="L764" s="46"/>
      <c r="M764" s="22"/>
      <c r="N764" s="52">
        <f t="shared" si="113"/>
        <v>4.6326636239588659E-3</v>
      </c>
      <c r="O764" s="52" t="e">
        <f t="shared" si="114"/>
        <v>#VALUE!</v>
      </c>
      <c r="P764" s="52" t="e">
        <f t="shared" si="115"/>
        <v>#VALUE!</v>
      </c>
      <c r="Q764">
        <v>0.22</v>
      </c>
      <c r="R764" t="s">
        <v>5411</v>
      </c>
      <c r="S764" t="s">
        <v>5411</v>
      </c>
      <c r="T764" s="65">
        <v>0.2172970874700042</v>
      </c>
      <c r="U764" s="46"/>
      <c r="V764" s="22"/>
      <c r="W764" s="52">
        <f t="shared" si="116"/>
        <v>2.702912529995799E-3</v>
      </c>
      <c r="X764" s="52" t="e">
        <f t="shared" si="117"/>
        <v>#VALUE!</v>
      </c>
      <c r="Y764" s="52" t="e">
        <f t="shared" si="111"/>
        <v>#VALUE!</v>
      </c>
      <c r="Z764" t="s">
        <v>114</v>
      </c>
      <c r="AA764" t="s">
        <v>5411</v>
      </c>
      <c r="AB764" t="s">
        <v>5411</v>
      </c>
      <c r="AC764" s="79" t="s">
        <v>114</v>
      </c>
      <c r="AD764" s="61"/>
      <c r="AE764" s="22"/>
      <c r="AF764">
        <v>0</v>
      </c>
      <c r="AG764" t="s">
        <v>5411</v>
      </c>
      <c r="AH764" t="s">
        <v>5411</v>
      </c>
      <c r="AI764" s="65">
        <v>0</v>
      </c>
      <c r="AJ764" s="46"/>
      <c r="AK764" s="22"/>
      <c r="AL764" s="52">
        <f t="shared" si="118"/>
        <v>0</v>
      </c>
      <c r="AM764" s="52" t="e">
        <f t="shared" si="119"/>
        <v>#VALUE!</v>
      </c>
      <c r="AN764" s="52" t="e">
        <f t="shared" si="112"/>
        <v>#VALUE!</v>
      </c>
      <c r="AO764">
        <v>0.68</v>
      </c>
      <c r="AP764" s="65">
        <v>0.68086420740601317</v>
      </c>
      <c r="AQ764" s="52">
        <f t="shared" si="120"/>
        <v>-8.6420740601311774E-4</v>
      </c>
    </row>
    <row r="765" spans="1:43" x14ac:dyDescent="0.25">
      <c r="A765" t="s">
        <v>5533</v>
      </c>
      <c r="B765" t="s">
        <v>1600</v>
      </c>
      <c r="D765">
        <v>1</v>
      </c>
      <c r="E765">
        <v>1</v>
      </c>
      <c r="F765">
        <v>1</v>
      </c>
      <c r="G765" s="13">
        <v>37358</v>
      </c>
      <c r="H765">
        <v>1.17</v>
      </c>
      <c r="I765" t="s">
        <v>5411</v>
      </c>
      <c r="J765" t="s">
        <v>5411</v>
      </c>
      <c r="K765" s="65">
        <v>1.1734951956074127</v>
      </c>
      <c r="L765" s="46"/>
      <c r="M765" s="22"/>
      <c r="N765" s="52">
        <f t="shared" si="113"/>
        <v>-3.4951956074127377E-3</v>
      </c>
      <c r="O765" s="52" t="e">
        <f t="shared" si="114"/>
        <v>#VALUE!</v>
      </c>
      <c r="P765" s="52" t="e">
        <f t="shared" si="115"/>
        <v>#VALUE!</v>
      </c>
      <c r="Q765">
        <v>0</v>
      </c>
      <c r="R765" t="s">
        <v>5411</v>
      </c>
      <c r="S765" t="s">
        <v>5411</v>
      </c>
      <c r="T765" s="65">
        <v>0</v>
      </c>
      <c r="U765" s="46"/>
      <c r="V765" s="22"/>
      <c r="W765" s="52">
        <f t="shared" si="116"/>
        <v>0</v>
      </c>
      <c r="X765" s="52" t="e">
        <f t="shared" si="117"/>
        <v>#VALUE!</v>
      </c>
      <c r="Y765" s="52" t="e">
        <f t="shared" si="111"/>
        <v>#VALUE!</v>
      </c>
      <c r="Z765" t="s">
        <v>114</v>
      </c>
      <c r="AA765" t="s">
        <v>5411</v>
      </c>
      <c r="AB765" t="s">
        <v>5411</v>
      </c>
      <c r="AC765" s="79" t="s">
        <v>114</v>
      </c>
      <c r="AD765" s="61"/>
      <c r="AE765" s="22"/>
      <c r="AF765">
        <v>0</v>
      </c>
      <c r="AG765" t="s">
        <v>5411</v>
      </c>
      <c r="AH765" t="s">
        <v>5411</v>
      </c>
      <c r="AI765" s="65">
        <v>0</v>
      </c>
      <c r="AJ765" s="46"/>
      <c r="AK765" s="22"/>
      <c r="AL765" s="52">
        <f t="shared" si="118"/>
        <v>0</v>
      </c>
      <c r="AM765" s="52" t="e">
        <f t="shared" si="119"/>
        <v>#VALUE!</v>
      </c>
      <c r="AN765" s="52" t="e">
        <f t="shared" si="112"/>
        <v>#VALUE!</v>
      </c>
      <c r="AO765">
        <v>0</v>
      </c>
      <c r="AP765" s="65">
        <v>0</v>
      </c>
      <c r="AQ765" s="52">
        <f t="shared" si="120"/>
        <v>0</v>
      </c>
    </row>
    <row r="766" spans="1:43" x14ac:dyDescent="0.25">
      <c r="A766" t="s">
        <v>5533</v>
      </c>
      <c r="B766" t="s">
        <v>1601</v>
      </c>
      <c r="D766">
        <v>1</v>
      </c>
      <c r="E766">
        <v>1</v>
      </c>
      <c r="F766">
        <v>1</v>
      </c>
      <c r="G766" s="13">
        <v>37358</v>
      </c>
      <c r="H766">
        <v>0.96</v>
      </c>
      <c r="I766" t="s">
        <v>5411</v>
      </c>
      <c r="J766" t="s">
        <v>5411</v>
      </c>
      <c r="K766" s="65">
        <v>0.96129006085192703</v>
      </c>
      <c r="L766" s="46"/>
      <c r="M766" s="22"/>
      <c r="N766" s="52">
        <f t="shared" si="113"/>
        <v>-1.2900608519270662E-3</v>
      </c>
      <c r="O766" s="52" t="e">
        <f t="shared" si="114"/>
        <v>#VALUE!</v>
      </c>
      <c r="P766" s="52" t="e">
        <f t="shared" si="115"/>
        <v>#VALUE!</v>
      </c>
      <c r="Q766">
        <v>0</v>
      </c>
      <c r="R766" t="s">
        <v>5411</v>
      </c>
      <c r="S766" t="s">
        <v>5411</v>
      </c>
      <c r="T766" s="65">
        <v>0</v>
      </c>
      <c r="U766" s="46"/>
      <c r="V766" s="22"/>
      <c r="W766" s="52">
        <f t="shared" si="116"/>
        <v>0</v>
      </c>
      <c r="X766" s="52" t="e">
        <f t="shared" si="117"/>
        <v>#VALUE!</v>
      </c>
      <c r="Y766" s="52" t="e">
        <f t="shared" si="111"/>
        <v>#VALUE!</v>
      </c>
      <c r="Z766" t="s">
        <v>114</v>
      </c>
      <c r="AA766" t="s">
        <v>5411</v>
      </c>
      <c r="AB766" t="s">
        <v>5411</v>
      </c>
      <c r="AC766" s="79" t="s">
        <v>114</v>
      </c>
      <c r="AD766" s="61"/>
      <c r="AE766" s="22"/>
      <c r="AF766">
        <v>0</v>
      </c>
      <c r="AG766" t="s">
        <v>5411</v>
      </c>
      <c r="AH766" t="s">
        <v>5411</v>
      </c>
      <c r="AI766" s="65">
        <v>0</v>
      </c>
      <c r="AJ766" s="46"/>
      <c r="AK766" s="22"/>
      <c r="AL766" s="52">
        <f t="shared" si="118"/>
        <v>0</v>
      </c>
      <c r="AM766" s="52" t="e">
        <f t="shared" si="119"/>
        <v>#VALUE!</v>
      </c>
      <c r="AN766" s="52" t="e">
        <f t="shared" si="112"/>
        <v>#VALUE!</v>
      </c>
      <c r="AO766">
        <v>0.01</v>
      </c>
      <c r="AP766" s="65">
        <v>1.3168356997971602E-2</v>
      </c>
      <c r="AQ766" s="52">
        <f t="shared" si="120"/>
        <v>-3.1683569979716018E-3</v>
      </c>
    </row>
    <row r="767" spans="1:43" x14ac:dyDescent="0.25">
      <c r="A767" t="s">
        <v>5533</v>
      </c>
      <c r="B767" t="s">
        <v>1602</v>
      </c>
      <c r="D767">
        <v>1</v>
      </c>
      <c r="E767">
        <v>1</v>
      </c>
      <c r="F767">
        <v>1</v>
      </c>
      <c r="G767" s="13">
        <v>37358</v>
      </c>
      <c r="H767">
        <v>0.84</v>
      </c>
      <c r="I767" t="s">
        <v>5411</v>
      </c>
      <c r="J767" t="s">
        <v>5411</v>
      </c>
      <c r="K767" s="65">
        <v>0.84025357119346988</v>
      </c>
      <c r="L767" s="46"/>
      <c r="M767" s="22"/>
      <c r="N767" s="52">
        <f t="shared" si="113"/>
        <v>-2.5357119346991475E-4</v>
      </c>
      <c r="O767" s="52" t="e">
        <f t="shared" si="114"/>
        <v>#VALUE!</v>
      </c>
      <c r="P767" s="52" t="e">
        <f t="shared" si="115"/>
        <v>#VALUE!</v>
      </c>
      <c r="Q767">
        <v>0.99</v>
      </c>
      <c r="R767" t="s">
        <v>5411</v>
      </c>
      <c r="S767" t="s">
        <v>5411</v>
      </c>
      <c r="T767" s="65">
        <v>0.9933230202093345</v>
      </c>
      <c r="U767" s="46"/>
      <c r="V767" s="22"/>
      <c r="W767" s="52">
        <f t="shared" si="116"/>
        <v>-3.323020209334504E-3</v>
      </c>
      <c r="X767" s="52" t="e">
        <f t="shared" si="117"/>
        <v>#VALUE!</v>
      </c>
      <c r="Y767" s="52" t="e">
        <f t="shared" si="111"/>
        <v>#VALUE!</v>
      </c>
      <c r="Z767" t="s">
        <v>114</v>
      </c>
      <c r="AA767" t="s">
        <v>5411</v>
      </c>
      <c r="AB767" t="s">
        <v>5411</v>
      </c>
      <c r="AC767" s="79" t="s">
        <v>114</v>
      </c>
      <c r="AD767" s="61"/>
      <c r="AE767" s="22"/>
      <c r="AF767">
        <v>0</v>
      </c>
      <c r="AG767" t="s">
        <v>5411</v>
      </c>
      <c r="AH767" t="s">
        <v>5411</v>
      </c>
      <c r="AI767" s="65">
        <v>0</v>
      </c>
      <c r="AJ767" s="46"/>
      <c r="AK767" s="22"/>
      <c r="AL767" s="52">
        <f t="shared" si="118"/>
        <v>0</v>
      </c>
      <c r="AM767" s="52" t="e">
        <f t="shared" si="119"/>
        <v>#VALUE!</v>
      </c>
      <c r="AN767" s="52" t="e">
        <f t="shared" si="112"/>
        <v>#VALUE!</v>
      </c>
      <c r="AO767">
        <v>0.05</v>
      </c>
      <c r="AP767" s="65">
        <v>5.3737146994931213E-2</v>
      </c>
      <c r="AQ767" s="52">
        <f t="shared" si="120"/>
        <v>-3.7371469949312106E-3</v>
      </c>
    </row>
    <row r="768" spans="1:43" x14ac:dyDescent="0.25">
      <c r="A768" t="s">
        <v>5533</v>
      </c>
      <c r="B768" t="s">
        <v>1603</v>
      </c>
      <c r="D768">
        <v>1</v>
      </c>
      <c r="E768">
        <v>1</v>
      </c>
      <c r="F768">
        <v>1</v>
      </c>
      <c r="G768" s="13">
        <v>37358</v>
      </c>
      <c r="H768">
        <v>1.44</v>
      </c>
      <c r="I768" t="s">
        <v>5411</v>
      </c>
      <c r="J768" t="s">
        <v>5411</v>
      </c>
      <c r="K768" s="65">
        <v>1.4347645331116652</v>
      </c>
      <c r="L768" s="46"/>
      <c r="M768" s="22"/>
      <c r="N768" s="52">
        <f t="shared" si="113"/>
        <v>5.235466888334761E-3</v>
      </c>
      <c r="O768" s="52" t="e">
        <f t="shared" si="114"/>
        <v>#VALUE!</v>
      </c>
      <c r="P768" s="52" t="e">
        <f t="shared" si="115"/>
        <v>#VALUE!</v>
      </c>
      <c r="Q768">
        <v>1.25</v>
      </c>
      <c r="R768" t="s">
        <v>5411</v>
      </c>
      <c r="S768" t="s">
        <v>5411</v>
      </c>
      <c r="T768" s="65">
        <v>1.2471552230534773</v>
      </c>
      <c r="U768" s="46"/>
      <c r="V768" s="22"/>
      <c r="W768" s="52">
        <f t="shared" si="116"/>
        <v>2.8447769465227424E-3</v>
      </c>
      <c r="X768" s="52" t="e">
        <f t="shared" si="117"/>
        <v>#VALUE!</v>
      </c>
      <c r="Y768" s="52" t="e">
        <f t="shared" si="111"/>
        <v>#VALUE!</v>
      </c>
      <c r="Z768" t="s">
        <v>114</v>
      </c>
      <c r="AA768" t="s">
        <v>5411</v>
      </c>
      <c r="AB768" t="s">
        <v>5411</v>
      </c>
      <c r="AC768" s="79" t="s">
        <v>114</v>
      </c>
      <c r="AD768" s="61"/>
      <c r="AE768" s="22"/>
      <c r="AF768">
        <v>0</v>
      </c>
      <c r="AG768" t="s">
        <v>5411</v>
      </c>
      <c r="AH768" t="s">
        <v>5411</v>
      </c>
      <c r="AI768" s="65">
        <v>0</v>
      </c>
      <c r="AJ768" s="46"/>
      <c r="AK768" s="22"/>
      <c r="AL768" s="52">
        <f t="shared" si="118"/>
        <v>0</v>
      </c>
      <c r="AM768" s="52" t="e">
        <f t="shared" si="119"/>
        <v>#VALUE!</v>
      </c>
      <c r="AN768" s="52" t="e">
        <f t="shared" si="112"/>
        <v>#VALUE!</v>
      </c>
      <c r="AO768">
        <v>0.46</v>
      </c>
      <c r="AP768" s="65">
        <v>0.45562261014131333</v>
      </c>
      <c r="AQ768" s="52">
        <f t="shared" si="120"/>
        <v>4.3773898586866866E-3</v>
      </c>
    </row>
    <row r="769" spans="1:43" x14ac:dyDescent="0.25">
      <c r="A769" t="s">
        <v>5533</v>
      </c>
      <c r="B769" t="s">
        <v>1604</v>
      </c>
      <c r="D769">
        <v>1</v>
      </c>
      <c r="E769">
        <v>1</v>
      </c>
      <c r="F769">
        <v>1</v>
      </c>
      <c r="G769" s="13">
        <v>37358</v>
      </c>
      <c r="H769">
        <v>0.87</v>
      </c>
      <c r="I769" t="s">
        <v>5411</v>
      </c>
      <c r="J769" t="s">
        <v>5411</v>
      </c>
      <c r="K769" s="65">
        <v>0.87356936447582845</v>
      </c>
      <c r="L769" s="46"/>
      <c r="M769" s="22"/>
      <c r="N769" s="52">
        <f t="shared" si="113"/>
        <v>-3.5693644758284515E-3</v>
      </c>
      <c r="O769" s="52" t="e">
        <f t="shared" si="114"/>
        <v>#VALUE!</v>
      </c>
      <c r="P769" s="52" t="e">
        <f t="shared" si="115"/>
        <v>#VALUE!</v>
      </c>
      <c r="Q769">
        <v>0</v>
      </c>
      <c r="R769" t="s">
        <v>5411</v>
      </c>
      <c r="S769" t="s">
        <v>5411</v>
      </c>
      <c r="T769" s="65">
        <v>0</v>
      </c>
      <c r="U769" s="46"/>
      <c r="V769" s="22"/>
      <c r="W769" s="52">
        <f t="shared" si="116"/>
        <v>0</v>
      </c>
      <c r="X769" s="52" t="e">
        <f t="shared" si="117"/>
        <v>#VALUE!</v>
      </c>
      <c r="Y769" s="52" t="e">
        <f t="shared" si="111"/>
        <v>#VALUE!</v>
      </c>
      <c r="Z769" t="s">
        <v>114</v>
      </c>
      <c r="AA769" t="s">
        <v>5411</v>
      </c>
      <c r="AB769" t="s">
        <v>5411</v>
      </c>
      <c r="AC769" s="79" t="s">
        <v>114</v>
      </c>
      <c r="AD769" s="61"/>
      <c r="AE769" s="22"/>
      <c r="AF769">
        <v>0</v>
      </c>
      <c r="AG769" t="s">
        <v>5411</v>
      </c>
      <c r="AH769" t="s">
        <v>5411</v>
      </c>
      <c r="AI769" s="65">
        <v>0</v>
      </c>
      <c r="AJ769" s="46"/>
      <c r="AK769" s="22"/>
      <c r="AL769" s="52">
        <f t="shared" si="118"/>
        <v>0</v>
      </c>
      <c r="AM769" s="52" t="e">
        <f t="shared" si="119"/>
        <v>#VALUE!</v>
      </c>
      <c r="AN769" s="52" t="e">
        <f t="shared" si="112"/>
        <v>#VALUE!</v>
      </c>
      <c r="AO769">
        <v>0.08</v>
      </c>
      <c r="AP769" s="65">
        <v>7.6057034220532324E-2</v>
      </c>
      <c r="AQ769" s="52">
        <f t="shared" si="120"/>
        <v>3.9429657794676776E-3</v>
      </c>
    </row>
    <row r="770" spans="1:43" x14ac:dyDescent="0.25">
      <c r="A770" t="s">
        <v>5533</v>
      </c>
      <c r="B770" t="s">
        <v>1605</v>
      </c>
      <c r="D770">
        <v>1</v>
      </c>
      <c r="E770">
        <v>1</v>
      </c>
      <c r="F770">
        <v>1</v>
      </c>
      <c r="G770" s="13">
        <v>37358</v>
      </c>
      <c r="H770">
        <v>0.78</v>
      </c>
      <c r="I770" t="s">
        <v>5411</v>
      </c>
      <c r="J770" t="s">
        <v>5411</v>
      </c>
      <c r="K770" s="65">
        <v>0.78440839145945362</v>
      </c>
      <c r="L770" s="46"/>
      <c r="M770" s="22"/>
      <c r="N770" s="52">
        <f t="shared" si="113"/>
        <v>-4.4083914594535978E-3</v>
      </c>
      <c r="O770" s="52" t="e">
        <f t="shared" si="114"/>
        <v>#VALUE!</v>
      </c>
      <c r="P770" s="52" t="e">
        <f t="shared" si="115"/>
        <v>#VALUE!</v>
      </c>
      <c r="Q770">
        <v>1.3</v>
      </c>
      <c r="R770" t="s">
        <v>5411</v>
      </c>
      <c r="S770" t="s">
        <v>5411</v>
      </c>
      <c r="T770" s="65">
        <v>1.2951291198551727</v>
      </c>
      <c r="U770" s="46"/>
      <c r="V770" s="22"/>
      <c r="W770" s="52">
        <f t="shared" si="116"/>
        <v>4.8708801448273942E-3</v>
      </c>
      <c r="X770" s="52" t="e">
        <f t="shared" si="117"/>
        <v>#VALUE!</v>
      </c>
      <c r="Y770" s="52" t="e">
        <f t="shared" si="111"/>
        <v>#VALUE!</v>
      </c>
      <c r="Z770" t="s">
        <v>114</v>
      </c>
      <c r="AA770" t="s">
        <v>5411</v>
      </c>
      <c r="AB770" t="s">
        <v>5411</v>
      </c>
      <c r="AC770" s="79" t="s">
        <v>114</v>
      </c>
      <c r="AD770" s="61"/>
      <c r="AE770" s="22"/>
      <c r="AF770">
        <v>0</v>
      </c>
      <c r="AG770" t="s">
        <v>5411</v>
      </c>
      <c r="AH770" t="s">
        <v>5411</v>
      </c>
      <c r="AI770" s="65">
        <v>0</v>
      </c>
      <c r="AJ770" s="46"/>
      <c r="AK770" s="22"/>
      <c r="AL770" s="52">
        <f t="shared" si="118"/>
        <v>0</v>
      </c>
      <c r="AM770" s="52" t="e">
        <f t="shared" si="119"/>
        <v>#VALUE!</v>
      </c>
      <c r="AN770" s="52" t="e">
        <f t="shared" si="112"/>
        <v>#VALUE!</v>
      </c>
      <c r="AO770">
        <v>0.2</v>
      </c>
      <c r="AP770" s="65">
        <v>0.19549118790266756</v>
      </c>
      <c r="AQ770" s="52">
        <f t="shared" si="120"/>
        <v>4.5088120973324486E-3</v>
      </c>
    </row>
    <row r="771" spans="1:43" x14ac:dyDescent="0.25">
      <c r="A771" t="s">
        <v>5533</v>
      </c>
      <c r="B771" t="s">
        <v>1606</v>
      </c>
      <c r="D771">
        <v>1</v>
      </c>
      <c r="E771">
        <v>1</v>
      </c>
      <c r="F771">
        <v>1</v>
      </c>
      <c r="G771" s="13">
        <v>37358</v>
      </c>
      <c r="H771">
        <v>4.16</v>
      </c>
      <c r="I771" t="s">
        <v>5411</v>
      </c>
      <c r="J771" t="s">
        <v>5411</v>
      </c>
      <c r="K771" s="65">
        <v>4.1626181330430381</v>
      </c>
      <c r="L771" s="46"/>
      <c r="M771" s="22"/>
      <c r="N771" s="52">
        <f t="shared" si="113"/>
        <v>-2.618133043037929E-3</v>
      </c>
      <c r="O771" s="52" t="e">
        <f t="shared" si="114"/>
        <v>#VALUE!</v>
      </c>
      <c r="P771" s="52" t="e">
        <f t="shared" si="115"/>
        <v>#VALUE!</v>
      </c>
      <c r="Q771">
        <v>4.9400000000000004</v>
      </c>
      <c r="R771" t="s">
        <v>5411</v>
      </c>
      <c r="S771" t="s">
        <v>5411</v>
      </c>
      <c r="T771" s="65">
        <v>4.93843248707282</v>
      </c>
      <c r="U771" s="46"/>
      <c r="V771" s="22"/>
      <c r="W771" s="52">
        <f t="shared" si="116"/>
        <v>1.5675129271803812E-3</v>
      </c>
      <c r="X771" s="52" t="e">
        <f t="shared" si="117"/>
        <v>#VALUE!</v>
      </c>
      <c r="Y771" s="52" t="e">
        <f t="shared" si="111"/>
        <v>#VALUE!</v>
      </c>
      <c r="Z771" t="s">
        <v>114</v>
      </c>
      <c r="AA771" t="s">
        <v>5411</v>
      </c>
      <c r="AB771" t="s">
        <v>5411</v>
      </c>
      <c r="AC771" s="79" t="s">
        <v>114</v>
      </c>
      <c r="AD771" s="61"/>
      <c r="AE771" s="22"/>
      <c r="AF771">
        <v>0</v>
      </c>
      <c r="AG771" t="s">
        <v>5411</v>
      </c>
      <c r="AH771" t="s">
        <v>5411</v>
      </c>
      <c r="AI771" s="65">
        <v>0</v>
      </c>
      <c r="AJ771" s="46"/>
      <c r="AK771" s="22"/>
      <c r="AL771" s="52">
        <f t="shared" si="118"/>
        <v>0</v>
      </c>
      <c r="AM771" s="52" t="e">
        <f t="shared" si="119"/>
        <v>#VALUE!</v>
      </c>
      <c r="AN771" s="52" t="e">
        <f t="shared" si="112"/>
        <v>#VALUE!</v>
      </c>
      <c r="AO771">
        <v>0.11</v>
      </c>
      <c r="AP771" s="65">
        <v>0.10632988608529995</v>
      </c>
      <c r="AQ771" s="52">
        <f t="shared" si="120"/>
        <v>3.6701139147000544E-3</v>
      </c>
    </row>
    <row r="772" spans="1:43" x14ac:dyDescent="0.25">
      <c r="A772" t="s">
        <v>5533</v>
      </c>
      <c r="B772" t="s">
        <v>1607</v>
      </c>
      <c r="D772">
        <v>1</v>
      </c>
      <c r="E772">
        <v>1</v>
      </c>
      <c r="F772">
        <v>1</v>
      </c>
      <c r="G772" s="13">
        <v>37358</v>
      </c>
      <c r="H772">
        <v>0.44</v>
      </c>
      <c r="I772" t="s">
        <v>5411</v>
      </c>
      <c r="J772" t="s">
        <v>5411</v>
      </c>
      <c r="K772" s="65">
        <v>0.43514982842147765</v>
      </c>
      <c r="L772" s="46"/>
      <c r="M772" s="22"/>
      <c r="N772" s="52">
        <f t="shared" si="113"/>
        <v>4.8501715785223554E-3</v>
      </c>
      <c r="O772" s="52" t="e">
        <f t="shared" si="114"/>
        <v>#VALUE!</v>
      </c>
      <c r="P772" s="52" t="e">
        <f t="shared" si="115"/>
        <v>#VALUE!</v>
      </c>
      <c r="Q772">
        <v>0</v>
      </c>
      <c r="R772" t="s">
        <v>5411</v>
      </c>
      <c r="S772" t="s">
        <v>5411</v>
      </c>
      <c r="T772" s="65">
        <v>0</v>
      </c>
      <c r="U772" s="46"/>
      <c r="V772" s="22"/>
      <c r="W772" s="52">
        <f t="shared" si="116"/>
        <v>0</v>
      </c>
      <c r="X772" s="52" t="e">
        <f t="shared" si="117"/>
        <v>#VALUE!</v>
      </c>
      <c r="Y772" s="52" t="e">
        <f t="shared" ref="Y772:Y835" si="121">S772-V772</f>
        <v>#VALUE!</v>
      </c>
      <c r="Z772" t="s">
        <v>114</v>
      </c>
      <c r="AA772" t="s">
        <v>5411</v>
      </c>
      <c r="AB772" t="s">
        <v>5411</v>
      </c>
      <c r="AC772" s="79" t="s">
        <v>114</v>
      </c>
      <c r="AD772" s="61"/>
      <c r="AE772" s="22"/>
      <c r="AF772">
        <v>0</v>
      </c>
      <c r="AG772" t="s">
        <v>5411</v>
      </c>
      <c r="AH772" t="s">
        <v>5411</v>
      </c>
      <c r="AI772" s="65">
        <v>0</v>
      </c>
      <c r="AJ772" s="46"/>
      <c r="AK772" s="22"/>
      <c r="AL772" s="52">
        <f t="shared" si="118"/>
        <v>0</v>
      </c>
      <c r="AM772" s="52" t="e">
        <f t="shared" si="119"/>
        <v>#VALUE!</v>
      </c>
      <c r="AN772" s="52" t="e">
        <f t="shared" ref="AN772:AN835" si="122">AH772-AK772</f>
        <v>#VALUE!</v>
      </c>
      <c r="AO772">
        <v>0.18</v>
      </c>
      <c r="AP772" s="65">
        <v>0.18177144731530079</v>
      </c>
      <c r="AQ772" s="52">
        <f t="shared" si="120"/>
        <v>-1.7714473153007948E-3</v>
      </c>
    </row>
    <row r="773" spans="1:43" x14ac:dyDescent="0.25">
      <c r="A773" t="s">
        <v>5533</v>
      </c>
      <c r="B773" t="s">
        <v>1608</v>
      </c>
      <c r="D773">
        <v>1</v>
      </c>
      <c r="E773">
        <v>1</v>
      </c>
      <c r="F773">
        <v>1</v>
      </c>
      <c r="G773" s="13">
        <v>37358</v>
      </c>
      <c r="H773">
        <v>0</v>
      </c>
      <c r="I773" t="s">
        <v>5411</v>
      </c>
      <c r="J773" t="s">
        <v>5411</v>
      </c>
      <c r="K773" s="65">
        <v>0</v>
      </c>
      <c r="L773" s="46"/>
      <c r="M773" s="22"/>
      <c r="N773" s="52">
        <f t="shared" ref="N773:N836" si="123">H773-K773</f>
        <v>0</v>
      </c>
      <c r="O773" s="52" t="e">
        <f t="shared" ref="O773:O836" si="124">I773-L773</f>
        <v>#VALUE!</v>
      </c>
      <c r="P773" s="52" t="e">
        <f t="shared" ref="P773:P836" si="125">J773-M773</f>
        <v>#VALUE!</v>
      </c>
      <c r="Q773">
        <v>0</v>
      </c>
      <c r="R773" t="s">
        <v>5411</v>
      </c>
      <c r="S773" t="s">
        <v>5411</v>
      </c>
      <c r="T773" s="65">
        <v>0</v>
      </c>
      <c r="U773" s="46"/>
      <c r="V773" s="22"/>
      <c r="W773" s="52">
        <f t="shared" ref="W773:W836" si="126">Q773-T773</f>
        <v>0</v>
      </c>
      <c r="X773" s="52" t="e">
        <f t="shared" ref="X773:X836" si="127">R773-U773</f>
        <v>#VALUE!</v>
      </c>
      <c r="Y773" s="52" t="e">
        <f t="shared" si="121"/>
        <v>#VALUE!</v>
      </c>
      <c r="Z773" t="s">
        <v>114</v>
      </c>
      <c r="AA773" t="s">
        <v>5411</v>
      </c>
      <c r="AB773" t="s">
        <v>5411</v>
      </c>
      <c r="AC773" s="79" t="s">
        <v>114</v>
      </c>
      <c r="AD773" s="61"/>
      <c r="AE773" s="22"/>
      <c r="AF773">
        <v>0</v>
      </c>
      <c r="AG773" t="s">
        <v>5411</v>
      </c>
      <c r="AH773" t="s">
        <v>5411</v>
      </c>
      <c r="AI773" s="65">
        <v>0</v>
      </c>
      <c r="AJ773" s="46"/>
      <c r="AK773" s="22"/>
      <c r="AL773" s="52">
        <f t="shared" ref="AL773:AL836" si="128">AF773-AI773</f>
        <v>0</v>
      </c>
      <c r="AM773" s="52" t="e">
        <f t="shared" ref="AM773:AM836" si="129">AG773-AJ773</f>
        <v>#VALUE!</v>
      </c>
      <c r="AN773" s="52" t="e">
        <f t="shared" si="122"/>
        <v>#VALUE!</v>
      </c>
      <c r="AO773">
        <v>0.2</v>
      </c>
      <c r="AP773" s="65">
        <v>0.20242320657326451</v>
      </c>
      <c r="AQ773" s="52">
        <f t="shared" ref="AQ773:AQ836" si="130">AO773-AP773</f>
        <v>-2.4232065732645025E-3</v>
      </c>
    </row>
    <row r="774" spans="1:43" x14ac:dyDescent="0.25">
      <c r="A774" t="s">
        <v>5533</v>
      </c>
      <c r="B774" t="s">
        <v>1609</v>
      </c>
      <c r="D774">
        <v>1</v>
      </c>
      <c r="E774">
        <v>1</v>
      </c>
      <c r="F774">
        <v>1</v>
      </c>
      <c r="G774" s="13">
        <v>37358</v>
      </c>
      <c r="H774">
        <v>1.92</v>
      </c>
      <c r="I774" t="s">
        <v>5411</v>
      </c>
      <c r="J774" t="s">
        <v>5411</v>
      </c>
      <c r="K774" s="65">
        <v>1.9171894736842106</v>
      </c>
      <c r="L774" s="46"/>
      <c r="M774" s="22"/>
      <c r="N774" s="52">
        <f t="shared" si="123"/>
        <v>2.8105263157893745E-3</v>
      </c>
      <c r="O774" s="52" t="e">
        <f t="shared" si="124"/>
        <v>#VALUE!</v>
      </c>
      <c r="P774" s="52" t="e">
        <f t="shared" si="125"/>
        <v>#VALUE!</v>
      </c>
      <c r="Q774">
        <v>1.03</v>
      </c>
      <c r="R774" t="s">
        <v>5411</v>
      </c>
      <c r="S774" t="s">
        <v>5411</v>
      </c>
      <c r="T774" s="65">
        <v>1.0270657894736843</v>
      </c>
      <c r="U774" s="46"/>
      <c r="V774" s="22"/>
      <c r="W774" s="52">
        <f t="shared" si="126"/>
        <v>2.9342105263157059E-3</v>
      </c>
      <c r="X774" s="52" t="e">
        <f t="shared" si="127"/>
        <v>#VALUE!</v>
      </c>
      <c r="Y774" s="52" t="e">
        <f t="shared" si="121"/>
        <v>#VALUE!</v>
      </c>
      <c r="Z774" t="s">
        <v>114</v>
      </c>
      <c r="AA774" t="s">
        <v>5411</v>
      </c>
      <c r="AB774" t="s">
        <v>5411</v>
      </c>
      <c r="AC774" s="79" t="s">
        <v>114</v>
      </c>
      <c r="AD774" s="61"/>
      <c r="AE774" s="22"/>
      <c r="AF774">
        <v>0</v>
      </c>
      <c r="AG774" t="s">
        <v>5411</v>
      </c>
      <c r="AH774" t="s">
        <v>5411</v>
      </c>
      <c r="AI774" s="65">
        <v>0</v>
      </c>
      <c r="AJ774" s="46"/>
      <c r="AK774" s="22"/>
      <c r="AL774" s="52">
        <f t="shared" si="128"/>
        <v>0</v>
      </c>
      <c r="AM774" s="52" t="e">
        <f t="shared" si="129"/>
        <v>#VALUE!</v>
      </c>
      <c r="AN774" s="52" t="e">
        <f t="shared" si="122"/>
        <v>#VALUE!</v>
      </c>
      <c r="AO774">
        <v>0.46</v>
      </c>
      <c r="AP774" s="65">
        <v>0.45595496411483255</v>
      </c>
      <c r="AQ774" s="52">
        <f t="shared" si="130"/>
        <v>4.0450358851674695E-3</v>
      </c>
    </row>
    <row r="775" spans="1:43" x14ac:dyDescent="0.25">
      <c r="A775" t="s">
        <v>5533</v>
      </c>
      <c r="B775" t="s">
        <v>1610</v>
      </c>
      <c r="D775">
        <v>1</v>
      </c>
      <c r="E775">
        <v>1</v>
      </c>
      <c r="F775">
        <v>1</v>
      </c>
      <c r="G775" s="13">
        <v>37358</v>
      </c>
      <c r="H775">
        <v>2.67</v>
      </c>
      <c r="I775" t="s">
        <v>5411</v>
      </c>
      <c r="J775" t="s">
        <v>5411</v>
      </c>
      <c r="K775" s="65">
        <v>2.6723663042832535</v>
      </c>
      <c r="L775" s="46"/>
      <c r="M775" s="22"/>
      <c r="N775" s="52">
        <f t="shared" si="123"/>
        <v>-2.366304283253573E-3</v>
      </c>
      <c r="O775" s="52" t="e">
        <f t="shared" si="124"/>
        <v>#VALUE!</v>
      </c>
      <c r="P775" s="52" t="e">
        <f t="shared" si="125"/>
        <v>#VALUE!</v>
      </c>
      <c r="Q775">
        <v>2.48</v>
      </c>
      <c r="R775" t="s">
        <v>5411</v>
      </c>
      <c r="S775" t="s">
        <v>5411</v>
      </c>
      <c r="T775" s="65">
        <v>2.4789454048595023</v>
      </c>
      <c r="U775" s="46"/>
      <c r="V775" s="22"/>
      <c r="W775" s="52">
        <f t="shared" si="126"/>
        <v>1.0545951404976606E-3</v>
      </c>
      <c r="X775" s="52" t="e">
        <f t="shared" si="127"/>
        <v>#VALUE!</v>
      </c>
      <c r="Y775" s="52" t="e">
        <f t="shared" si="121"/>
        <v>#VALUE!</v>
      </c>
      <c r="Z775" t="s">
        <v>114</v>
      </c>
      <c r="AA775" t="s">
        <v>5411</v>
      </c>
      <c r="AB775" t="s">
        <v>5411</v>
      </c>
      <c r="AC775" s="79" t="s">
        <v>114</v>
      </c>
      <c r="AD775" s="61"/>
      <c r="AE775" s="22"/>
      <c r="AF775">
        <v>5.22</v>
      </c>
      <c r="AG775" t="s">
        <v>5411</v>
      </c>
      <c r="AH775" t="s">
        <v>5411</v>
      </c>
      <c r="AI775" s="65">
        <v>5.2203906017940955</v>
      </c>
      <c r="AJ775" s="46"/>
      <c r="AK775" s="22"/>
      <c r="AL775" s="52">
        <f t="shared" si="128"/>
        <v>-3.9060179409577955E-4</v>
      </c>
      <c r="AM775" s="52" t="e">
        <f t="shared" si="129"/>
        <v>#VALUE!</v>
      </c>
      <c r="AN775" s="52" t="e">
        <f t="shared" si="122"/>
        <v>#VALUE!</v>
      </c>
      <c r="AO775">
        <v>1.2</v>
      </c>
      <c r="AP775" s="65">
        <v>1.1960516841917661</v>
      </c>
      <c r="AQ775" s="52">
        <f t="shared" si="130"/>
        <v>3.9483158082338488E-3</v>
      </c>
    </row>
    <row r="776" spans="1:43" x14ac:dyDescent="0.25">
      <c r="A776" t="s">
        <v>5533</v>
      </c>
      <c r="B776" t="s">
        <v>1611</v>
      </c>
      <c r="D776">
        <v>1</v>
      </c>
      <c r="E776">
        <v>1</v>
      </c>
      <c r="F776">
        <v>1</v>
      </c>
      <c r="G776" s="13">
        <v>37358</v>
      </c>
      <c r="H776">
        <v>2.76</v>
      </c>
      <c r="I776" t="s">
        <v>5411</v>
      </c>
      <c r="J776" t="s">
        <v>5411</v>
      </c>
      <c r="K776" s="65">
        <v>2.7604462840781774</v>
      </c>
      <c r="L776" s="46"/>
      <c r="M776" s="22"/>
      <c r="N776" s="52">
        <f t="shared" si="123"/>
        <v>-4.4628407817759452E-4</v>
      </c>
      <c r="O776" s="52" t="e">
        <f t="shared" si="124"/>
        <v>#VALUE!</v>
      </c>
      <c r="P776" s="52" t="e">
        <f t="shared" si="125"/>
        <v>#VALUE!</v>
      </c>
      <c r="Q776">
        <v>4.05</v>
      </c>
      <c r="R776" t="s">
        <v>5411</v>
      </c>
      <c r="S776" t="s">
        <v>5411</v>
      </c>
      <c r="T776" s="65">
        <v>4.0449060126976226</v>
      </c>
      <c r="U776" s="46"/>
      <c r="V776" s="22"/>
      <c r="W776" s="52">
        <f t="shared" si="126"/>
        <v>5.0939873023772009E-3</v>
      </c>
      <c r="X776" s="52" t="e">
        <f t="shared" si="127"/>
        <v>#VALUE!</v>
      </c>
      <c r="Y776" s="52" t="e">
        <f t="shared" si="121"/>
        <v>#VALUE!</v>
      </c>
      <c r="Z776" t="s">
        <v>114</v>
      </c>
      <c r="AA776" t="s">
        <v>5411</v>
      </c>
      <c r="AB776" t="s">
        <v>5411</v>
      </c>
      <c r="AC776" s="79" t="s">
        <v>114</v>
      </c>
      <c r="AD776" s="61"/>
      <c r="AE776" s="22"/>
      <c r="AF776">
        <v>1.35</v>
      </c>
      <c r="AG776" t="s">
        <v>5411</v>
      </c>
      <c r="AH776" t="s">
        <v>5411</v>
      </c>
      <c r="AI776" s="65">
        <v>1.3477162952819619</v>
      </c>
      <c r="AJ776" s="46"/>
      <c r="AK776" s="22"/>
      <c r="AL776" s="52">
        <f t="shared" si="128"/>
        <v>2.283704718038182E-3</v>
      </c>
      <c r="AM776" s="52" t="e">
        <f t="shared" si="129"/>
        <v>#VALUE!</v>
      </c>
      <c r="AN776" s="52" t="e">
        <f t="shared" si="122"/>
        <v>#VALUE!</v>
      </c>
      <c r="AO776">
        <v>2.42</v>
      </c>
      <c r="AP776" s="65">
        <v>2.4195636748412799</v>
      </c>
      <c r="AQ776" s="52">
        <f t="shared" si="130"/>
        <v>4.3632515872005229E-4</v>
      </c>
    </row>
    <row r="777" spans="1:43" x14ac:dyDescent="0.25">
      <c r="A777" t="s">
        <v>5533</v>
      </c>
      <c r="B777" t="s">
        <v>1612</v>
      </c>
      <c r="D777">
        <v>1</v>
      </c>
      <c r="E777">
        <v>1</v>
      </c>
      <c r="F777">
        <v>1</v>
      </c>
      <c r="G777" s="13">
        <v>37358</v>
      </c>
      <c r="H777">
        <v>1.29</v>
      </c>
      <c r="I777" t="s">
        <v>5411</v>
      </c>
      <c r="J777" t="s">
        <v>5411</v>
      </c>
      <c r="K777" s="65">
        <v>1.2883916641738957</v>
      </c>
      <c r="L777" s="46"/>
      <c r="M777" s="22"/>
      <c r="N777" s="52">
        <f t="shared" si="123"/>
        <v>1.6083358261043124E-3</v>
      </c>
      <c r="O777" s="52" t="e">
        <f t="shared" si="124"/>
        <v>#VALUE!</v>
      </c>
      <c r="P777" s="52" t="e">
        <f t="shared" si="125"/>
        <v>#VALUE!</v>
      </c>
      <c r="Q777">
        <v>0.85</v>
      </c>
      <c r="R777" t="s">
        <v>5411</v>
      </c>
      <c r="S777" t="s">
        <v>5411</v>
      </c>
      <c r="T777" s="65">
        <v>0.85100408814438122</v>
      </c>
      <c r="U777" s="46"/>
      <c r="V777" s="22"/>
      <c r="W777" s="52">
        <f t="shared" si="126"/>
        <v>-1.0040881443812433E-3</v>
      </c>
      <c r="X777" s="52" t="e">
        <f t="shared" si="127"/>
        <v>#VALUE!</v>
      </c>
      <c r="Y777" s="52" t="e">
        <f t="shared" si="121"/>
        <v>#VALUE!</v>
      </c>
      <c r="Z777" t="s">
        <v>114</v>
      </c>
      <c r="AA777" t="s">
        <v>5411</v>
      </c>
      <c r="AB777" t="s">
        <v>5411</v>
      </c>
      <c r="AC777" s="79" t="s">
        <v>114</v>
      </c>
      <c r="AD777" s="61"/>
      <c r="AE777" s="22"/>
      <c r="AF777">
        <v>0</v>
      </c>
      <c r="AG777" t="s">
        <v>5411</v>
      </c>
      <c r="AH777" t="s">
        <v>5411</v>
      </c>
      <c r="AI777" s="65">
        <v>0</v>
      </c>
      <c r="AJ777" s="46"/>
      <c r="AK777" s="22"/>
      <c r="AL777" s="52">
        <f t="shared" si="128"/>
        <v>0</v>
      </c>
      <c r="AM777" s="52" t="e">
        <f t="shared" si="129"/>
        <v>#VALUE!</v>
      </c>
      <c r="AN777" s="52" t="e">
        <f t="shared" si="122"/>
        <v>#VALUE!</v>
      </c>
      <c r="AO777">
        <v>7.0000000000000007E-2</v>
      </c>
      <c r="AP777" s="65">
        <v>6.8936085352477819E-2</v>
      </c>
      <c r="AQ777" s="52">
        <f t="shared" si="130"/>
        <v>1.0639146475221878E-3</v>
      </c>
    </row>
    <row r="778" spans="1:43" x14ac:dyDescent="0.25">
      <c r="A778" t="s">
        <v>5533</v>
      </c>
      <c r="B778" t="s">
        <v>1613</v>
      </c>
      <c r="D778">
        <v>1</v>
      </c>
      <c r="E778">
        <v>1</v>
      </c>
      <c r="F778">
        <v>1</v>
      </c>
      <c r="G778" s="13">
        <v>37358</v>
      </c>
      <c r="H778">
        <v>2.96</v>
      </c>
      <c r="I778" t="s">
        <v>5411</v>
      </c>
      <c r="J778" t="s">
        <v>5411</v>
      </c>
      <c r="K778" s="65">
        <v>2.9618997527260933</v>
      </c>
      <c r="L778" s="46"/>
      <c r="M778" s="22"/>
      <c r="N778" s="52">
        <f t="shared" si="123"/>
        <v>-1.8997527260933289E-3</v>
      </c>
      <c r="O778" s="52" t="e">
        <f t="shared" si="124"/>
        <v>#VALUE!</v>
      </c>
      <c r="P778" s="52" t="e">
        <f t="shared" si="125"/>
        <v>#VALUE!</v>
      </c>
      <c r="Q778">
        <v>1.93</v>
      </c>
      <c r="R778" t="s">
        <v>5411</v>
      </c>
      <c r="S778" t="s">
        <v>5411</v>
      </c>
      <c r="T778" s="65">
        <v>1.9246270623049169</v>
      </c>
      <c r="U778" s="46"/>
      <c r="V778" s="22"/>
      <c r="W778" s="52">
        <f t="shared" si="126"/>
        <v>5.3729376950830687E-3</v>
      </c>
      <c r="X778" s="52" t="e">
        <f t="shared" si="127"/>
        <v>#VALUE!</v>
      </c>
      <c r="Y778" s="52" t="e">
        <f t="shared" si="121"/>
        <v>#VALUE!</v>
      </c>
      <c r="Z778" t="s">
        <v>114</v>
      </c>
      <c r="AA778" t="s">
        <v>5411</v>
      </c>
      <c r="AB778" t="s">
        <v>5411</v>
      </c>
      <c r="AC778" s="79" t="s">
        <v>114</v>
      </c>
      <c r="AD778" s="61"/>
      <c r="AE778" s="22"/>
      <c r="AF778">
        <v>10.199999999999999</v>
      </c>
      <c r="AG778" t="s">
        <v>5411</v>
      </c>
      <c r="AH778" t="s">
        <v>5411</v>
      </c>
      <c r="AI778" s="65">
        <v>10.202549353439538</v>
      </c>
      <c r="AJ778" s="46"/>
      <c r="AK778" s="22"/>
      <c r="AL778" s="52">
        <f t="shared" si="128"/>
        <v>-2.5493534395391038E-3</v>
      </c>
      <c r="AM778" s="52" t="e">
        <f t="shared" si="129"/>
        <v>#VALUE!</v>
      </c>
      <c r="AN778" s="52" t="e">
        <f t="shared" si="122"/>
        <v>#VALUE!</v>
      </c>
      <c r="AO778">
        <v>0.28999999999999998</v>
      </c>
      <c r="AP778" s="65">
        <v>0.28768109773399808</v>
      </c>
      <c r="AQ778" s="52">
        <f t="shared" si="130"/>
        <v>2.3189022660018987E-3</v>
      </c>
    </row>
    <row r="779" spans="1:43" x14ac:dyDescent="0.25">
      <c r="A779" t="s">
        <v>5533</v>
      </c>
      <c r="B779" t="s">
        <v>1614</v>
      </c>
      <c r="D779">
        <v>1</v>
      </c>
      <c r="E779">
        <v>1</v>
      </c>
      <c r="F779">
        <v>1</v>
      </c>
      <c r="G779" s="13">
        <v>37358</v>
      </c>
      <c r="H779">
        <v>1.01</v>
      </c>
      <c r="I779" t="s">
        <v>5411</v>
      </c>
      <c r="J779" t="s">
        <v>5411</v>
      </c>
      <c r="K779" s="65">
        <v>1.0137924718380804</v>
      </c>
      <c r="L779" s="46"/>
      <c r="M779" s="22"/>
      <c r="N779" s="52">
        <f t="shared" si="123"/>
        <v>-3.7924718380804023E-3</v>
      </c>
      <c r="O779" s="52" t="e">
        <f t="shared" si="124"/>
        <v>#VALUE!</v>
      </c>
      <c r="P779" s="52" t="e">
        <f t="shared" si="125"/>
        <v>#VALUE!</v>
      </c>
      <c r="Q779">
        <v>3.18</v>
      </c>
      <c r="R779" t="s">
        <v>5411</v>
      </c>
      <c r="S779" t="s">
        <v>5411</v>
      </c>
      <c r="T779" s="65">
        <v>3.1833083615715725</v>
      </c>
      <c r="U779" s="46"/>
      <c r="V779" s="22"/>
      <c r="W779" s="52">
        <f t="shared" si="126"/>
        <v>-3.3083615715723269E-3</v>
      </c>
      <c r="X779" s="52" t="e">
        <f t="shared" si="127"/>
        <v>#VALUE!</v>
      </c>
      <c r="Y779" s="52" t="e">
        <f t="shared" si="121"/>
        <v>#VALUE!</v>
      </c>
      <c r="Z779" t="s">
        <v>114</v>
      </c>
      <c r="AA779" t="s">
        <v>5411</v>
      </c>
      <c r="AB779" t="s">
        <v>5411</v>
      </c>
      <c r="AC779" s="79" t="s">
        <v>114</v>
      </c>
      <c r="AD779" s="61"/>
      <c r="AE779" s="22"/>
      <c r="AF779">
        <v>13.12</v>
      </c>
      <c r="AG779" t="s">
        <v>5411</v>
      </c>
      <c r="AH779" t="s">
        <v>5411</v>
      </c>
      <c r="AI779" s="65">
        <v>13.11847458558476</v>
      </c>
      <c r="AJ779" s="46"/>
      <c r="AK779" s="22"/>
      <c r="AL779" s="52">
        <f t="shared" si="128"/>
        <v>1.5254144152390126E-3</v>
      </c>
      <c r="AM779" s="52" t="e">
        <f t="shared" si="129"/>
        <v>#VALUE!</v>
      </c>
      <c r="AN779" s="52" t="e">
        <f t="shared" si="122"/>
        <v>#VALUE!</v>
      </c>
      <c r="AO779">
        <v>0.74</v>
      </c>
      <c r="AP779" s="65">
        <v>0.74006850444179861</v>
      </c>
      <c r="AQ779" s="52">
        <f t="shared" si="130"/>
        <v>-6.8504441798622473E-5</v>
      </c>
    </row>
    <row r="780" spans="1:43" x14ac:dyDescent="0.25">
      <c r="A780" t="s">
        <v>5533</v>
      </c>
      <c r="B780" t="s">
        <v>1615</v>
      </c>
      <c r="D780">
        <v>1</v>
      </c>
      <c r="E780">
        <v>1</v>
      </c>
      <c r="F780">
        <v>1</v>
      </c>
      <c r="G780" s="13">
        <v>37358</v>
      </c>
      <c r="H780">
        <v>4.17</v>
      </c>
      <c r="I780" t="s">
        <v>5411</v>
      </c>
      <c r="J780" t="s">
        <v>5411</v>
      </c>
      <c r="K780" s="65">
        <v>4.166024139969263</v>
      </c>
      <c r="L780" s="46"/>
      <c r="M780" s="22"/>
      <c r="N780" s="52">
        <f t="shared" si="123"/>
        <v>3.9758600307369107E-3</v>
      </c>
      <c r="O780" s="52" t="e">
        <f t="shared" si="124"/>
        <v>#VALUE!</v>
      </c>
      <c r="P780" s="52" t="e">
        <f t="shared" si="125"/>
        <v>#VALUE!</v>
      </c>
      <c r="Q780">
        <v>3.08</v>
      </c>
      <c r="R780" t="s">
        <v>5411</v>
      </c>
      <c r="S780" t="s">
        <v>5411</v>
      </c>
      <c r="T780" s="65">
        <v>3.0768675020688026</v>
      </c>
      <c r="U780" s="46"/>
      <c r="V780" s="22"/>
      <c r="W780" s="52">
        <f t="shared" si="126"/>
        <v>3.1324979311975198E-3</v>
      </c>
      <c r="X780" s="52" t="e">
        <f t="shared" si="127"/>
        <v>#VALUE!</v>
      </c>
      <c r="Y780" s="52" t="e">
        <f t="shared" si="121"/>
        <v>#VALUE!</v>
      </c>
      <c r="Z780" t="s">
        <v>114</v>
      </c>
      <c r="AA780" t="s">
        <v>5411</v>
      </c>
      <c r="AB780" t="s">
        <v>5411</v>
      </c>
      <c r="AC780" s="79" t="s">
        <v>114</v>
      </c>
      <c r="AD780" s="61"/>
      <c r="AE780" s="22"/>
      <c r="AF780">
        <v>7.87</v>
      </c>
      <c r="AG780" t="s">
        <v>5411</v>
      </c>
      <c r="AH780" t="s">
        <v>5411</v>
      </c>
      <c r="AI780" s="65">
        <v>7.8652668636954708</v>
      </c>
      <c r="AJ780" s="46"/>
      <c r="AK780" s="22"/>
      <c r="AL780" s="52">
        <f t="shared" si="128"/>
        <v>4.7331363045293173E-3</v>
      </c>
      <c r="AM780" s="52" t="e">
        <f t="shared" si="129"/>
        <v>#VALUE!</v>
      </c>
      <c r="AN780" s="52" t="e">
        <f t="shared" si="122"/>
        <v>#VALUE!</v>
      </c>
      <c r="AO780">
        <v>1.0900000000000001</v>
      </c>
      <c r="AP780" s="65">
        <v>1.0891566379004611</v>
      </c>
      <c r="AQ780" s="52">
        <f t="shared" si="130"/>
        <v>8.4336209953894681E-4</v>
      </c>
    </row>
    <row r="781" spans="1:43" x14ac:dyDescent="0.25">
      <c r="A781" t="s">
        <v>5533</v>
      </c>
      <c r="B781" t="s">
        <v>1616</v>
      </c>
      <c r="D781">
        <v>1</v>
      </c>
      <c r="E781">
        <v>1</v>
      </c>
      <c r="F781">
        <v>1</v>
      </c>
      <c r="G781" s="13">
        <v>37358</v>
      </c>
      <c r="H781">
        <v>0.62</v>
      </c>
      <c r="I781" t="s">
        <v>5411</v>
      </c>
      <c r="J781" t="s">
        <v>5411</v>
      </c>
      <c r="K781" s="65">
        <v>0.61785625485625484</v>
      </c>
      <c r="L781" s="46"/>
      <c r="M781" s="22"/>
      <c r="N781" s="52">
        <f t="shared" si="123"/>
        <v>2.1437451437451571E-3</v>
      </c>
      <c r="O781" s="52" t="e">
        <f t="shared" si="124"/>
        <v>#VALUE!</v>
      </c>
      <c r="P781" s="52" t="e">
        <f t="shared" si="125"/>
        <v>#VALUE!</v>
      </c>
      <c r="Q781">
        <v>0</v>
      </c>
      <c r="R781" t="s">
        <v>5411</v>
      </c>
      <c r="S781" t="s">
        <v>5411</v>
      </c>
      <c r="T781" s="65">
        <v>0</v>
      </c>
      <c r="U781" s="46"/>
      <c r="V781" s="22"/>
      <c r="W781" s="52">
        <f t="shared" si="126"/>
        <v>0</v>
      </c>
      <c r="X781" s="52" t="e">
        <f t="shared" si="127"/>
        <v>#VALUE!</v>
      </c>
      <c r="Y781" s="52" t="e">
        <f t="shared" si="121"/>
        <v>#VALUE!</v>
      </c>
      <c r="Z781" t="s">
        <v>114</v>
      </c>
      <c r="AA781" t="s">
        <v>5411</v>
      </c>
      <c r="AB781" t="s">
        <v>5411</v>
      </c>
      <c r="AC781" s="79" t="s">
        <v>114</v>
      </c>
      <c r="AD781" s="61"/>
      <c r="AE781" s="22"/>
      <c r="AF781">
        <v>0</v>
      </c>
      <c r="AG781" t="s">
        <v>5411</v>
      </c>
      <c r="AH781" t="s">
        <v>5411</v>
      </c>
      <c r="AI781" s="65">
        <v>0</v>
      </c>
      <c r="AJ781" s="46"/>
      <c r="AK781" s="22"/>
      <c r="AL781" s="52">
        <f t="shared" si="128"/>
        <v>0</v>
      </c>
      <c r="AM781" s="52" t="e">
        <f t="shared" si="129"/>
        <v>#VALUE!</v>
      </c>
      <c r="AN781" s="52" t="e">
        <f t="shared" si="122"/>
        <v>#VALUE!</v>
      </c>
      <c r="AO781">
        <v>0.16</v>
      </c>
      <c r="AP781" s="65">
        <v>0.16110767935767936</v>
      </c>
      <c r="AQ781" s="52">
        <f t="shared" si="130"/>
        <v>-1.1076793576793587E-3</v>
      </c>
    </row>
    <row r="782" spans="1:43" x14ac:dyDescent="0.25">
      <c r="A782" t="s">
        <v>5533</v>
      </c>
      <c r="B782" t="s">
        <v>1617</v>
      </c>
      <c r="D782">
        <v>1</v>
      </c>
      <c r="E782">
        <v>1</v>
      </c>
      <c r="F782">
        <v>1</v>
      </c>
      <c r="G782" s="13">
        <v>37358</v>
      </c>
      <c r="H782">
        <v>1.82</v>
      </c>
      <c r="I782" t="s">
        <v>5411</v>
      </c>
      <c r="J782" t="s">
        <v>5411</v>
      </c>
      <c r="K782" s="65">
        <v>1.8175627796646721</v>
      </c>
      <c r="L782" s="46"/>
      <c r="M782" s="22"/>
      <c r="N782" s="52">
        <f t="shared" si="123"/>
        <v>2.4372203353280053E-3</v>
      </c>
      <c r="O782" s="52" t="e">
        <f t="shared" si="124"/>
        <v>#VALUE!</v>
      </c>
      <c r="P782" s="52" t="e">
        <f t="shared" si="125"/>
        <v>#VALUE!</v>
      </c>
      <c r="Q782">
        <v>2.88</v>
      </c>
      <c r="R782" t="s">
        <v>5411</v>
      </c>
      <c r="S782" t="s">
        <v>5411</v>
      </c>
      <c r="T782" s="65">
        <v>2.8809501320825923</v>
      </c>
      <c r="U782" s="46"/>
      <c r="V782" s="22"/>
      <c r="W782" s="52">
        <f t="shared" si="126"/>
        <v>-9.5013208259242532E-4</v>
      </c>
      <c r="X782" s="52" t="e">
        <f t="shared" si="127"/>
        <v>#VALUE!</v>
      </c>
      <c r="Y782" s="52" t="e">
        <f t="shared" si="121"/>
        <v>#VALUE!</v>
      </c>
      <c r="Z782" t="s">
        <v>114</v>
      </c>
      <c r="AA782" t="s">
        <v>5411</v>
      </c>
      <c r="AB782" t="s">
        <v>5411</v>
      </c>
      <c r="AC782" s="79" t="s">
        <v>114</v>
      </c>
      <c r="AD782" s="61"/>
      <c r="AE782" s="22"/>
      <c r="AF782">
        <v>1.32</v>
      </c>
      <c r="AG782" t="s">
        <v>5411</v>
      </c>
      <c r="AH782" t="s">
        <v>5411</v>
      </c>
      <c r="AI782" s="65">
        <v>1.3198069976818156</v>
      </c>
      <c r="AJ782" s="46"/>
      <c r="AK782" s="22"/>
      <c r="AL782" s="52">
        <f t="shared" si="128"/>
        <v>1.9300231818442093E-4</v>
      </c>
      <c r="AM782" s="52" t="e">
        <f t="shared" si="129"/>
        <v>#VALUE!</v>
      </c>
      <c r="AN782" s="52" t="e">
        <f t="shared" si="122"/>
        <v>#VALUE!</v>
      </c>
      <c r="AO782">
        <v>0.37</v>
      </c>
      <c r="AP782" s="65">
        <v>0.36954595935090845</v>
      </c>
      <c r="AQ782" s="52">
        <f t="shared" si="130"/>
        <v>4.5404064909154718E-4</v>
      </c>
    </row>
    <row r="783" spans="1:43" x14ac:dyDescent="0.25">
      <c r="A783" t="s">
        <v>5533</v>
      </c>
      <c r="B783" t="s">
        <v>1618</v>
      </c>
      <c r="D783">
        <v>1</v>
      </c>
      <c r="E783">
        <v>1</v>
      </c>
      <c r="F783">
        <v>1</v>
      </c>
      <c r="G783" s="13">
        <v>37358</v>
      </c>
      <c r="H783">
        <v>1.3</v>
      </c>
      <c r="I783" t="s">
        <v>5411</v>
      </c>
      <c r="J783" t="s">
        <v>5411</v>
      </c>
      <c r="K783" s="65">
        <v>1.2950487667106008</v>
      </c>
      <c r="L783" s="46"/>
      <c r="M783" s="22"/>
      <c r="N783" s="52">
        <f t="shared" si="123"/>
        <v>4.9512332893992816E-3</v>
      </c>
      <c r="O783" s="52" t="e">
        <f t="shared" si="124"/>
        <v>#VALUE!</v>
      </c>
      <c r="P783" s="52" t="e">
        <f t="shared" si="125"/>
        <v>#VALUE!</v>
      </c>
      <c r="Q783">
        <v>0</v>
      </c>
      <c r="R783" t="s">
        <v>5411</v>
      </c>
      <c r="S783" t="s">
        <v>5411</v>
      </c>
      <c r="T783" s="65">
        <v>0</v>
      </c>
      <c r="U783" s="46"/>
      <c r="V783" s="22"/>
      <c r="W783" s="52">
        <f t="shared" si="126"/>
        <v>0</v>
      </c>
      <c r="X783" s="52" t="e">
        <f t="shared" si="127"/>
        <v>#VALUE!</v>
      </c>
      <c r="Y783" s="52" t="e">
        <f t="shared" si="121"/>
        <v>#VALUE!</v>
      </c>
      <c r="Z783" t="s">
        <v>114</v>
      </c>
      <c r="AA783" t="s">
        <v>5411</v>
      </c>
      <c r="AB783" t="s">
        <v>5411</v>
      </c>
      <c r="AC783" s="79" t="s">
        <v>114</v>
      </c>
      <c r="AD783" s="61"/>
      <c r="AE783" s="22"/>
      <c r="AF783">
        <v>2.4500000000000002</v>
      </c>
      <c r="AG783" t="s">
        <v>5411</v>
      </c>
      <c r="AH783" t="s">
        <v>5411</v>
      </c>
      <c r="AI783" s="65">
        <v>2.4525923554886084</v>
      </c>
      <c r="AJ783" s="46"/>
      <c r="AK783" s="22"/>
      <c r="AL783" s="52">
        <f t="shared" si="128"/>
        <v>-2.5923554886082556E-3</v>
      </c>
      <c r="AM783" s="52" t="e">
        <f t="shared" si="129"/>
        <v>#VALUE!</v>
      </c>
      <c r="AN783" s="52" t="e">
        <f t="shared" si="122"/>
        <v>#VALUE!</v>
      </c>
      <c r="AO783">
        <v>0.44</v>
      </c>
      <c r="AP783" s="65">
        <v>0.43501638109583879</v>
      </c>
      <c r="AQ783" s="52">
        <f t="shared" si="130"/>
        <v>4.9836189041612133E-3</v>
      </c>
    </row>
    <row r="784" spans="1:43" x14ac:dyDescent="0.25">
      <c r="A784" t="s">
        <v>5533</v>
      </c>
      <c r="B784" t="s">
        <v>1619</v>
      </c>
      <c r="D784">
        <v>1</v>
      </c>
      <c r="E784">
        <v>1</v>
      </c>
      <c r="F784">
        <v>1</v>
      </c>
      <c r="G784" s="13">
        <v>37358</v>
      </c>
      <c r="H784">
        <v>0.32</v>
      </c>
      <c r="I784" t="s">
        <v>5411</v>
      </c>
      <c r="J784" t="s">
        <v>5411</v>
      </c>
      <c r="K784" s="65">
        <v>0.32185757271815452</v>
      </c>
      <c r="L784" s="46"/>
      <c r="M784" s="22"/>
      <c r="N784" s="52">
        <f t="shared" si="123"/>
        <v>-1.8575727181545099E-3</v>
      </c>
      <c r="O784" s="52" t="e">
        <f t="shared" si="124"/>
        <v>#VALUE!</v>
      </c>
      <c r="P784" s="52" t="e">
        <f t="shared" si="125"/>
        <v>#VALUE!</v>
      </c>
      <c r="Q784">
        <v>0</v>
      </c>
      <c r="R784" t="s">
        <v>5411</v>
      </c>
      <c r="S784" t="s">
        <v>5411</v>
      </c>
      <c r="T784" s="65">
        <v>0</v>
      </c>
      <c r="U784" s="46"/>
      <c r="V784" s="22"/>
      <c r="W784" s="52">
        <f t="shared" si="126"/>
        <v>0</v>
      </c>
      <c r="X784" s="52" t="e">
        <f t="shared" si="127"/>
        <v>#VALUE!</v>
      </c>
      <c r="Y784" s="52" t="e">
        <f t="shared" si="121"/>
        <v>#VALUE!</v>
      </c>
      <c r="Z784" t="s">
        <v>114</v>
      </c>
      <c r="AA784" t="s">
        <v>5411</v>
      </c>
      <c r="AB784" t="s">
        <v>5411</v>
      </c>
      <c r="AC784" s="79" t="s">
        <v>114</v>
      </c>
      <c r="AD784" s="61"/>
      <c r="AE784" s="22"/>
      <c r="AF784">
        <v>0</v>
      </c>
      <c r="AG784" t="s">
        <v>5411</v>
      </c>
      <c r="AH784" t="s">
        <v>5411</v>
      </c>
      <c r="AI784" s="65">
        <v>0</v>
      </c>
      <c r="AJ784" s="46"/>
      <c r="AK784" s="22"/>
      <c r="AL784" s="52">
        <f t="shared" si="128"/>
        <v>0</v>
      </c>
      <c r="AM784" s="52" t="e">
        <f t="shared" si="129"/>
        <v>#VALUE!</v>
      </c>
      <c r="AN784" s="52" t="e">
        <f t="shared" si="122"/>
        <v>#VALUE!</v>
      </c>
      <c r="AO784">
        <v>0.11</v>
      </c>
      <c r="AP784" s="65">
        <v>0.10646058174523571</v>
      </c>
      <c r="AQ784" s="52">
        <f t="shared" si="130"/>
        <v>3.5394182547642955E-3</v>
      </c>
    </row>
    <row r="785" spans="1:43" x14ac:dyDescent="0.25">
      <c r="A785" t="s">
        <v>5533</v>
      </c>
      <c r="B785" t="s">
        <v>1620</v>
      </c>
      <c r="D785">
        <v>1</v>
      </c>
      <c r="E785">
        <v>1</v>
      </c>
      <c r="F785">
        <v>1</v>
      </c>
      <c r="G785" s="13">
        <v>37358</v>
      </c>
      <c r="H785">
        <v>2.09</v>
      </c>
      <c r="I785" t="s">
        <v>5411</v>
      </c>
      <c r="J785" t="s">
        <v>5411</v>
      </c>
      <c r="K785" s="65">
        <v>2.0862173462514897</v>
      </c>
      <c r="L785" s="46"/>
      <c r="M785" s="22"/>
      <c r="N785" s="52">
        <f t="shared" si="123"/>
        <v>3.7826537485101674E-3</v>
      </c>
      <c r="O785" s="52" t="e">
        <f t="shared" si="124"/>
        <v>#VALUE!</v>
      </c>
      <c r="P785" s="52" t="e">
        <f t="shared" si="125"/>
        <v>#VALUE!</v>
      </c>
      <c r="Q785">
        <v>3.95</v>
      </c>
      <c r="R785" t="s">
        <v>5411</v>
      </c>
      <c r="S785" t="s">
        <v>5411</v>
      </c>
      <c r="T785" s="65">
        <v>3.9541686441117045</v>
      </c>
      <c r="U785" s="46"/>
      <c r="V785" s="22"/>
      <c r="W785" s="52">
        <f t="shared" si="126"/>
        <v>-4.1686441117043671E-3</v>
      </c>
      <c r="X785" s="52" t="e">
        <f t="shared" si="127"/>
        <v>#VALUE!</v>
      </c>
      <c r="Y785" s="52" t="e">
        <f t="shared" si="121"/>
        <v>#VALUE!</v>
      </c>
      <c r="Z785" t="s">
        <v>114</v>
      </c>
      <c r="AA785" t="s">
        <v>5411</v>
      </c>
      <c r="AB785" t="s">
        <v>5411</v>
      </c>
      <c r="AC785" s="79" t="s">
        <v>114</v>
      </c>
      <c r="AD785" s="61"/>
      <c r="AE785" s="22"/>
      <c r="AF785">
        <v>0</v>
      </c>
      <c r="AG785" t="s">
        <v>5411</v>
      </c>
      <c r="AH785" t="s">
        <v>5411</v>
      </c>
      <c r="AI785" s="65">
        <v>0</v>
      </c>
      <c r="AJ785" s="46"/>
      <c r="AK785" s="22"/>
      <c r="AL785" s="52">
        <f t="shared" si="128"/>
        <v>0</v>
      </c>
      <c r="AM785" s="52" t="e">
        <f t="shared" si="129"/>
        <v>#VALUE!</v>
      </c>
      <c r="AN785" s="52" t="e">
        <f t="shared" si="122"/>
        <v>#VALUE!</v>
      </c>
      <c r="AO785">
        <v>0.93</v>
      </c>
      <c r="AP785" s="65">
        <v>0.92889969431635666</v>
      </c>
      <c r="AQ785" s="52">
        <f t="shared" si="130"/>
        <v>1.1003056836433878E-3</v>
      </c>
    </row>
    <row r="786" spans="1:43" x14ac:dyDescent="0.25">
      <c r="A786" t="s">
        <v>5533</v>
      </c>
      <c r="B786" t="s">
        <v>1621</v>
      </c>
      <c r="D786">
        <v>1</v>
      </c>
      <c r="E786">
        <v>1</v>
      </c>
      <c r="F786">
        <v>1</v>
      </c>
      <c r="G786" s="13">
        <v>37358</v>
      </c>
      <c r="H786">
        <v>1.81</v>
      </c>
      <c r="I786" t="s">
        <v>5411</v>
      </c>
      <c r="J786" t="s">
        <v>5411</v>
      </c>
      <c r="K786" s="65">
        <v>1.8055292221744736</v>
      </c>
      <c r="L786" s="46"/>
      <c r="M786" s="22"/>
      <c r="N786" s="52">
        <f t="shared" si="123"/>
        <v>4.4707778255264063E-3</v>
      </c>
      <c r="O786" s="52" t="e">
        <f t="shared" si="124"/>
        <v>#VALUE!</v>
      </c>
      <c r="P786" s="52" t="e">
        <f t="shared" si="125"/>
        <v>#VALUE!</v>
      </c>
      <c r="Q786">
        <v>3.68</v>
      </c>
      <c r="R786" t="s">
        <v>5411</v>
      </c>
      <c r="S786" t="s">
        <v>5411</v>
      </c>
      <c r="T786" s="65">
        <v>3.6814037387193812</v>
      </c>
      <c r="U786" s="46"/>
      <c r="V786" s="22"/>
      <c r="W786" s="52">
        <f t="shared" si="126"/>
        <v>-1.4037387193810424E-3</v>
      </c>
      <c r="X786" s="52" t="e">
        <f t="shared" si="127"/>
        <v>#VALUE!</v>
      </c>
      <c r="Y786" s="52" t="e">
        <f t="shared" si="121"/>
        <v>#VALUE!</v>
      </c>
      <c r="Z786" t="s">
        <v>114</v>
      </c>
      <c r="AA786" t="s">
        <v>5411</v>
      </c>
      <c r="AB786" t="s">
        <v>5411</v>
      </c>
      <c r="AC786" s="79" t="s">
        <v>114</v>
      </c>
      <c r="AD786" s="61"/>
      <c r="AE786" s="22"/>
      <c r="AF786">
        <v>7.22</v>
      </c>
      <c r="AG786" t="s">
        <v>5411</v>
      </c>
      <c r="AH786" t="s">
        <v>5411</v>
      </c>
      <c r="AI786" s="65">
        <v>7.2162547808336921</v>
      </c>
      <c r="AJ786" s="46"/>
      <c r="AK786" s="22"/>
      <c r="AL786" s="52">
        <f t="shared" si="128"/>
        <v>3.7452191663076562E-3</v>
      </c>
      <c r="AM786" s="52" t="e">
        <f t="shared" si="129"/>
        <v>#VALUE!</v>
      </c>
      <c r="AN786" s="52" t="e">
        <f t="shared" si="122"/>
        <v>#VALUE!</v>
      </c>
      <c r="AO786">
        <v>0.25</v>
      </c>
      <c r="AP786" s="65">
        <v>0.25207063816072195</v>
      </c>
      <c r="AQ786" s="52">
        <f t="shared" si="130"/>
        <v>-2.0706381607219493E-3</v>
      </c>
    </row>
    <row r="787" spans="1:43" x14ac:dyDescent="0.25">
      <c r="A787" t="s">
        <v>5533</v>
      </c>
      <c r="B787" t="s">
        <v>1622</v>
      </c>
      <c r="D787">
        <v>1</v>
      </c>
      <c r="E787">
        <v>1</v>
      </c>
      <c r="F787">
        <v>1</v>
      </c>
      <c r="G787" s="13">
        <v>37358</v>
      </c>
      <c r="H787">
        <v>0.09</v>
      </c>
      <c r="I787" t="s">
        <v>5411</v>
      </c>
      <c r="J787" t="s">
        <v>5411</v>
      </c>
      <c r="K787" s="65">
        <v>9.1438491852167431E-2</v>
      </c>
      <c r="L787" s="46"/>
      <c r="M787" s="22"/>
      <c r="N787" s="52">
        <f t="shared" si="123"/>
        <v>-1.4384918521674339E-3</v>
      </c>
      <c r="O787" s="52" t="e">
        <f t="shared" si="124"/>
        <v>#VALUE!</v>
      </c>
      <c r="P787" s="52" t="e">
        <f t="shared" si="125"/>
        <v>#VALUE!</v>
      </c>
      <c r="Q787">
        <v>0</v>
      </c>
      <c r="R787" t="s">
        <v>5411</v>
      </c>
      <c r="S787" t="s">
        <v>5411</v>
      </c>
      <c r="T787" s="65">
        <v>0</v>
      </c>
      <c r="U787" s="46"/>
      <c r="V787" s="22"/>
      <c r="W787" s="52">
        <f t="shared" si="126"/>
        <v>0</v>
      </c>
      <c r="X787" s="52" t="e">
        <f t="shared" si="127"/>
        <v>#VALUE!</v>
      </c>
      <c r="Y787" s="52" t="e">
        <f t="shared" si="121"/>
        <v>#VALUE!</v>
      </c>
      <c r="Z787" t="s">
        <v>114</v>
      </c>
      <c r="AA787" t="s">
        <v>5411</v>
      </c>
      <c r="AB787" t="s">
        <v>5411</v>
      </c>
      <c r="AC787" s="79" t="s">
        <v>114</v>
      </c>
      <c r="AD787" s="61"/>
      <c r="AE787" s="22"/>
      <c r="AF787">
        <v>0</v>
      </c>
      <c r="AG787" t="s">
        <v>5411</v>
      </c>
      <c r="AH787" t="s">
        <v>5411</v>
      </c>
      <c r="AI787" s="65">
        <v>0</v>
      </c>
      <c r="AJ787" s="46"/>
      <c r="AK787" s="22"/>
      <c r="AL787" s="52">
        <f t="shared" si="128"/>
        <v>0</v>
      </c>
      <c r="AM787" s="52" t="e">
        <f t="shared" si="129"/>
        <v>#VALUE!</v>
      </c>
      <c r="AN787" s="52" t="e">
        <f t="shared" si="122"/>
        <v>#VALUE!</v>
      </c>
      <c r="AO787">
        <v>0</v>
      </c>
      <c r="AP787" s="65">
        <v>0</v>
      </c>
      <c r="AQ787" s="52">
        <f t="shared" si="130"/>
        <v>0</v>
      </c>
    </row>
    <row r="788" spans="1:43" x14ac:dyDescent="0.25">
      <c r="A788" t="s">
        <v>5533</v>
      </c>
      <c r="B788" t="s">
        <v>1623</v>
      </c>
      <c r="D788">
        <v>1</v>
      </c>
      <c r="E788">
        <v>1</v>
      </c>
      <c r="F788">
        <v>1</v>
      </c>
      <c r="G788" s="13">
        <v>37358</v>
      </c>
      <c r="H788">
        <v>0</v>
      </c>
      <c r="I788" t="s">
        <v>5411</v>
      </c>
      <c r="J788" t="s">
        <v>5411</v>
      </c>
      <c r="K788" s="65">
        <v>0</v>
      </c>
      <c r="L788" s="46"/>
      <c r="M788" s="22"/>
      <c r="N788" s="52">
        <f t="shared" si="123"/>
        <v>0</v>
      </c>
      <c r="O788" s="52" t="e">
        <f t="shared" si="124"/>
        <v>#VALUE!</v>
      </c>
      <c r="P788" s="52" t="e">
        <f t="shared" si="125"/>
        <v>#VALUE!</v>
      </c>
      <c r="Q788">
        <v>0</v>
      </c>
      <c r="R788" t="s">
        <v>5411</v>
      </c>
      <c r="S788" t="s">
        <v>5411</v>
      </c>
      <c r="T788" s="65">
        <v>0</v>
      </c>
      <c r="U788" s="46"/>
      <c r="V788" s="22"/>
      <c r="W788" s="52">
        <f t="shared" si="126"/>
        <v>0</v>
      </c>
      <c r="X788" s="52" t="e">
        <f t="shared" si="127"/>
        <v>#VALUE!</v>
      </c>
      <c r="Y788" s="52" t="e">
        <f t="shared" si="121"/>
        <v>#VALUE!</v>
      </c>
      <c r="Z788" t="s">
        <v>114</v>
      </c>
      <c r="AA788" t="s">
        <v>5411</v>
      </c>
      <c r="AB788" t="s">
        <v>5411</v>
      </c>
      <c r="AC788" s="79" t="s">
        <v>114</v>
      </c>
      <c r="AD788" s="61"/>
      <c r="AE788" s="22"/>
      <c r="AF788">
        <v>0</v>
      </c>
      <c r="AG788" t="s">
        <v>5411</v>
      </c>
      <c r="AH788" t="s">
        <v>5411</v>
      </c>
      <c r="AI788" s="65">
        <v>0</v>
      </c>
      <c r="AJ788" s="46"/>
      <c r="AK788" s="22"/>
      <c r="AL788" s="52">
        <f t="shared" si="128"/>
        <v>0</v>
      </c>
      <c r="AM788" s="52" t="e">
        <f t="shared" si="129"/>
        <v>#VALUE!</v>
      </c>
      <c r="AN788" s="52" t="e">
        <f t="shared" si="122"/>
        <v>#VALUE!</v>
      </c>
      <c r="AO788">
        <v>0</v>
      </c>
      <c r="AP788" s="65">
        <v>0</v>
      </c>
      <c r="AQ788" s="52">
        <f t="shared" si="130"/>
        <v>0</v>
      </c>
    </row>
    <row r="789" spans="1:43" x14ac:dyDescent="0.25">
      <c r="A789" t="s">
        <v>5533</v>
      </c>
      <c r="B789" t="s">
        <v>1624</v>
      </c>
      <c r="D789">
        <v>1</v>
      </c>
      <c r="E789">
        <v>1</v>
      </c>
      <c r="F789">
        <v>1</v>
      </c>
      <c r="G789" s="13">
        <v>37358</v>
      </c>
      <c r="H789">
        <v>0.92</v>
      </c>
      <c r="I789" t="s">
        <v>5411</v>
      </c>
      <c r="J789" t="s">
        <v>5411</v>
      </c>
      <c r="K789" s="65">
        <v>0.91872912307399668</v>
      </c>
      <c r="L789" s="46"/>
      <c r="M789" s="22"/>
      <c r="N789" s="52">
        <f t="shared" si="123"/>
        <v>1.2708769260033614E-3</v>
      </c>
      <c r="O789" s="52" t="e">
        <f t="shared" si="124"/>
        <v>#VALUE!</v>
      </c>
      <c r="P789" s="52" t="e">
        <f t="shared" si="125"/>
        <v>#VALUE!</v>
      </c>
      <c r="Q789">
        <v>1.2</v>
      </c>
      <c r="R789" t="s">
        <v>5411</v>
      </c>
      <c r="S789" t="s">
        <v>5411</v>
      </c>
      <c r="T789" s="65">
        <v>1.1998480121742439</v>
      </c>
      <c r="U789" s="46"/>
      <c r="V789" s="22"/>
      <c r="W789" s="52">
        <f t="shared" si="126"/>
        <v>1.5198782575609471E-4</v>
      </c>
      <c r="X789" s="52" t="e">
        <f t="shared" si="127"/>
        <v>#VALUE!</v>
      </c>
      <c r="Y789" s="52" t="e">
        <f t="shared" si="121"/>
        <v>#VALUE!</v>
      </c>
      <c r="Z789" t="s">
        <v>114</v>
      </c>
      <c r="AA789" t="s">
        <v>5411</v>
      </c>
      <c r="AB789" t="s">
        <v>5411</v>
      </c>
      <c r="AC789" s="79" t="s">
        <v>114</v>
      </c>
      <c r="AD789" s="61"/>
      <c r="AE789" s="22"/>
      <c r="AF789">
        <v>0</v>
      </c>
      <c r="AG789" t="s">
        <v>5411</v>
      </c>
      <c r="AH789" t="s">
        <v>5411</v>
      </c>
      <c r="AI789" s="65">
        <v>0</v>
      </c>
      <c r="AJ789" s="46"/>
      <c r="AK789" s="22"/>
      <c r="AL789" s="52">
        <f t="shared" si="128"/>
        <v>0</v>
      </c>
      <c r="AM789" s="52" t="e">
        <f t="shared" si="129"/>
        <v>#VALUE!</v>
      </c>
      <c r="AN789" s="52" t="e">
        <f t="shared" si="122"/>
        <v>#VALUE!</v>
      </c>
      <c r="AO789">
        <v>0.43</v>
      </c>
      <c r="AP789" s="65">
        <v>0.42982670724747957</v>
      </c>
      <c r="AQ789" s="52">
        <f t="shared" si="130"/>
        <v>1.7329275252042642E-4</v>
      </c>
    </row>
    <row r="790" spans="1:43" x14ac:dyDescent="0.25">
      <c r="A790" t="s">
        <v>5533</v>
      </c>
      <c r="B790" t="s">
        <v>1625</v>
      </c>
      <c r="D790">
        <v>1</v>
      </c>
      <c r="E790">
        <v>1</v>
      </c>
      <c r="F790">
        <v>1</v>
      </c>
      <c r="G790" s="13">
        <v>37358</v>
      </c>
      <c r="H790">
        <v>0.37</v>
      </c>
      <c r="I790" t="s">
        <v>5411</v>
      </c>
      <c r="J790" t="s">
        <v>5411</v>
      </c>
      <c r="K790" s="65">
        <v>0.36897702991452985</v>
      </c>
      <c r="L790" s="46"/>
      <c r="M790" s="22"/>
      <c r="N790" s="52">
        <f t="shared" si="123"/>
        <v>1.0229700854701429E-3</v>
      </c>
      <c r="O790" s="52" t="e">
        <f t="shared" si="124"/>
        <v>#VALUE!</v>
      </c>
      <c r="P790" s="52" t="e">
        <f t="shared" si="125"/>
        <v>#VALUE!</v>
      </c>
      <c r="Q790">
        <v>0</v>
      </c>
      <c r="R790" t="s">
        <v>5411</v>
      </c>
      <c r="S790" t="s">
        <v>5411</v>
      </c>
      <c r="T790" s="65">
        <v>0</v>
      </c>
      <c r="U790" s="46"/>
      <c r="V790" s="22"/>
      <c r="W790" s="52">
        <f t="shared" si="126"/>
        <v>0</v>
      </c>
      <c r="X790" s="52" t="e">
        <f t="shared" si="127"/>
        <v>#VALUE!</v>
      </c>
      <c r="Y790" s="52" t="e">
        <f t="shared" si="121"/>
        <v>#VALUE!</v>
      </c>
      <c r="Z790" t="s">
        <v>114</v>
      </c>
      <c r="AA790" t="s">
        <v>5411</v>
      </c>
      <c r="AB790" t="s">
        <v>5411</v>
      </c>
      <c r="AC790" s="79" t="s">
        <v>114</v>
      </c>
      <c r="AD790" s="61"/>
      <c r="AE790" s="22"/>
      <c r="AF790">
        <v>0</v>
      </c>
      <c r="AG790" t="s">
        <v>5411</v>
      </c>
      <c r="AH790" t="s">
        <v>5411</v>
      </c>
      <c r="AI790" s="65">
        <v>0</v>
      </c>
      <c r="AJ790" s="46"/>
      <c r="AK790" s="22"/>
      <c r="AL790" s="52">
        <f t="shared" si="128"/>
        <v>0</v>
      </c>
      <c r="AM790" s="52" t="e">
        <f t="shared" si="129"/>
        <v>#VALUE!</v>
      </c>
      <c r="AN790" s="52" t="e">
        <f t="shared" si="122"/>
        <v>#VALUE!</v>
      </c>
      <c r="AO790">
        <v>0.84</v>
      </c>
      <c r="AP790" s="65">
        <v>0.84126762820512824</v>
      </c>
      <c r="AQ790" s="52">
        <f t="shared" si="130"/>
        <v>-1.2676282051282683E-3</v>
      </c>
    </row>
    <row r="791" spans="1:43" x14ac:dyDescent="0.25">
      <c r="A791" t="s">
        <v>5533</v>
      </c>
      <c r="B791" t="s">
        <v>1626</v>
      </c>
      <c r="D791">
        <v>1</v>
      </c>
      <c r="E791">
        <v>1</v>
      </c>
      <c r="F791">
        <v>1</v>
      </c>
      <c r="G791" s="13">
        <v>37358</v>
      </c>
      <c r="H791">
        <v>0.34</v>
      </c>
      <c r="I791" t="s">
        <v>5411</v>
      </c>
      <c r="J791" t="s">
        <v>5411</v>
      </c>
      <c r="K791" s="65">
        <v>0.33936966872657276</v>
      </c>
      <c r="L791" s="46"/>
      <c r="M791" s="22"/>
      <c r="N791" s="52">
        <f t="shared" si="123"/>
        <v>6.303312734272648E-4</v>
      </c>
      <c r="O791" s="52" t="e">
        <f t="shared" si="124"/>
        <v>#VALUE!</v>
      </c>
      <c r="P791" s="52" t="e">
        <f t="shared" si="125"/>
        <v>#VALUE!</v>
      </c>
      <c r="Q791">
        <v>0</v>
      </c>
      <c r="R791" t="s">
        <v>5411</v>
      </c>
      <c r="S791" t="s">
        <v>5411</v>
      </c>
      <c r="T791" s="65">
        <v>0</v>
      </c>
      <c r="U791" s="46"/>
      <c r="V791" s="22"/>
      <c r="W791" s="52">
        <f t="shared" si="126"/>
        <v>0</v>
      </c>
      <c r="X791" s="52" t="e">
        <f t="shared" si="127"/>
        <v>#VALUE!</v>
      </c>
      <c r="Y791" s="52" t="e">
        <f t="shared" si="121"/>
        <v>#VALUE!</v>
      </c>
      <c r="Z791" t="s">
        <v>114</v>
      </c>
      <c r="AA791" t="s">
        <v>5411</v>
      </c>
      <c r="AB791" t="s">
        <v>5411</v>
      </c>
      <c r="AC791" s="79" t="s">
        <v>114</v>
      </c>
      <c r="AD791" s="61"/>
      <c r="AE791" s="22"/>
      <c r="AF791">
        <v>2.09</v>
      </c>
      <c r="AG791" t="s">
        <v>5411</v>
      </c>
      <c r="AH791" t="s">
        <v>5411</v>
      </c>
      <c r="AI791" s="65">
        <v>2.086055516158444</v>
      </c>
      <c r="AJ791" s="46"/>
      <c r="AK791" s="22"/>
      <c r="AL791" s="52">
        <f t="shared" si="128"/>
        <v>3.9444838415558792E-3</v>
      </c>
      <c r="AM791" s="52" t="e">
        <f t="shared" si="129"/>
        <v>#VALUE!</v>
      </c>
      <c r="AN791" s="52" t="e">
        <f t="shared" si="122"/>
        <v>#VALUE!</v>
      </c>
      <c r="AO791">
        <v>0.38</v>
      </c>
      <c r="AP791" s="65">
        <v>0.37971431465910244</v>
      </c>
      <c r="AQ791" s="52">
        <f t="shared" si="130"/>
        <v>2.8568534089756792E-4</v>
      </c>
    </row>
    <row r="792" spans="1:43" x14ac:dyDescent="0.25">
      <c r="A792" t="s">
        <v>5533</v>
      </c>
      <c r="B792" t="s">
        <v>1627</v>
      </c>
      <c r="D792">
        <v>1</v>
      </c>
      <c r="E792">
        <v>1</v>
      </c>
      <c r="F792">
        <v>1</v>
      </c>
      <c r="G792" s="13">
        <v>37358</v>
      </c>
      <c r="H792">
        <v>0.18</v>
      </c>
      <c r="I792" t="s">
        <v>5411</v>
      </c>
      <c r="J792" t="s">
        <v>5411</v>
      </c>
      <c r="K792" s="65">
        <v>0.18048346527934858</v>
      </c>
      <c r="L792" s="46"/>
      <c r="M792" s="22"/>
      <c r="N792" s="52">
        <f t="shared" si="123"/>
        <v>-4.8346527934858829E-4</v>
      </c>
      <c r="O792" s="52" t="e">
        <f t="shared" si="124"/>
        <v>#VALUE!</v>
      </c>
      <c r="P792" s="52" t="e">
        <f t="shared" si="125"/>
        <v>#VALUE!</v>
      </c>
      <c r="Q792">
        <v>0</v>
      </c>
      <c r="R792" t="s">
        <v>5411</v>
      </c>
      <c r="S792" t="s">
        <v>5411</v>
      </c>
      <c r="T792" s="65">
        <v>0</v>
      </c>
      <c r="U792" s="46"/>
      <c r="V792" s="22"/>
      <c r="W792" s="52">
        <f t="shared" si="126"/>
        <v>0</v>
      </c>
      <c r="X792" s="52" t="e">
        <f t="shared" si="127"/>
        <v>#VALUE!</v>
      </c>
      <c r="Y792" s="52" t="e">
        <f t="shared" si="121"/>
        <v>#VALUE!</v>
      </c>
      <c r="Z792" t="s">
        <v>114</v>
      </c>
      <c r="AA792" t="s">
        <v>5411</v>
      </c>
      <c r="AB792" t="s">
        <v>5411</v>
      </c>
      <c r="AC792" s="79" t="s">
        <v>114</v>
      </c>
      <c r="AD792" s="61"/>
      <c r="AE792" s="22"/>
      <c r="AF792">
        <v>14.44</v>
      </c>
      <c r="AG792" t="s">
        <v>5411</v>
      </c>
      <c r="AH792" t="s">
        <v>5411</v>
      </c>
      <c r="AI792" s="65">
        <v>14.438677222347884</v>
      </c>
      <c r="AJ792" s="46"/>
      <c r="AK792" s="22"/>
      <c r="AL792" s="52">
        <f t="shared" si="128"/>
        <v>1.3227776521151924E-3</v>
      </c>
      <c r="AM792" s="52" t="e">
        <f t="shared" si="129"/>
        <v>#VALUE!</v>
      </c>
      <c r="AN792" s="52" t="e">
        <f t="shared" si="122"/>
        <v>#VALUE!</v>
      </c>
      <c r="AO792">
        <v>0.56999999999999995</v>
      </c>
      <c r="AP792" s="65">
        <v>0.57226464600769056</v>
      </c>
      <c r="AQ792" s="52">
        <f t="shared" si="130"/>
        <v>-2.2646460076906072E-3</v>
      </c>
    </row>
    <row r="793" spans="1:43" x14ac:dyDescent="0.25">
      <c r="A793" t="s">
        <v>5533</v>
      </c>
      <c r="B793" t="s">
        <v>1628</v>
      </c>
      <c r="D793">
        <v>1</v>
      </c>
      <c r="E793">
        <v>1</v>
      </c>
      <c r="F793">
        <v>1</v>
      </c>
      <c r="G793" s="13">
        <v>37358</v>
      </c>
      <c r="H793">
        <v>0.17</v>
      </c>
      <c r="I793" t="s">
        <v>5411</v>
      </c>
      <c r="J793" t="s">
        <v>5411</v>
      </c>
      <c r="K793" s="65">
        <v>0.16552948137476847</v>
      </c>
      <c r="L793" s="46"/>
      <c r="M793" s="22"/>
      <c r="N793" s="52">
        <f t="shared" si="123"/>
        <v>4.4705186252315399E-3</v>
      </c>
      <c r="O793" s="52" t="e">
        <f t="shared" si="124"/>
        <v>#VALUE!</v>
      </c>
      <c r="P793" s="52" t="e">
        <f t="shared" si="125"/>
        <v>#VALUE!</v>
      </c>
      <c r="Q793">
        <v>0.75</v>
      </c>
      <c r="R793" t="s">
        <v>5411</v>
      </c>
      <c r="S793" t="s">
        <v>5411</v>
      </c>
      <c r="T793" s="65">
        <v>0.7534445359127393</v>
      </c>
      <c r="U793" s="46"/>
      <c r="V793" s="22"/>
      <c r="W793" s="52">
        <f t="shared" si="126"/>
        <v>-3.4445359127392994E-3</v>
      </c>
      <c r="X793" s="52" t="e">
        <f t="shared" si="127"/>
        <v>#VALUE!</v>
      </c>
      <c r="Y793" s="52" t="e">
        <f t="shared" si="121"/>
        <v>#VALUE!</v>
      </c>
      <c r="Z793" t="s">
        <v>114</v>
      </c>
      <c r="AA793" t="s">
        <v>5411</v>
      </c>
      <c r="AB793" t="s">
        <v>5411</v>
      </c>
      <c r="AC793" s="79" t="s">
        <v>114</v>
      </c>
      <c r="AD793" s="61"/>
      <c r="AE793" s="22"/>
      <c r="AF793">
        <v>0</v>
      </c>
      <c r="AG793" t="s">
        <v>5411</v>
      </c>
      <c r="AH793" t="s">
        <v>5411</v>
      </c>
      <c r="AI793" s="65">
        <v>0</v>
      </c>
      <c r="AJ793" s="46"/>
      <c r="AK793" s="22"/>
      <c r="AL793" s="52">
        <f t="shared" si="128"/>
        <v>0</v>
      </c>
      <c r="AM793" s="52" t="e">
        <f t="shared" si="129"/>
        <v>#VALUE!</v>
      </c>
      <c r="AN793" s="52" t="e">
        <f t="shared" si="122"/>
        <v>#VALUE!</v>
      </c>
      <c r="AO793">
        <v>0.08</v>
      </c>
      <c r="AP793" s="65">
        <v>7.9910784111957192E-2</v>
      </c>
      <c r="AQ793" s="52">
        <f t="shared" si="130"/>
        <v>8.9215888042809555E-5</v>
      </c>
    </row>
    <row r="794" spans="1:43" x14ac:dyDescent="0.25">
      <c r="A794" t="s">
        <v>5533</v>
      </c>
      <c r="B794" t="s">
        <v>1629</v>
      </c>
      <c r="D794">
        <v>1</v>
      </c>
      <c r="E794">
        <v>1</v>
      </c>
      <c r="F794">
        <v>1</v>
      </c>
      <c r="G794" s="13">
        <v>37358</v>
      </c>
      <c r="H794">
        <v>0</v>
      </c>
      <c r="I794" t="s">
        <v>5411</v>
      </c>
      <c r="J794" t="s">
        <v>5411</v>
      </c>
      <c r="K794" s="65">
        <v>0</v>
      </c>
      <c r="L794" s="46"/>
      <c r="M794" s="22"/>
      <c r="N794" s="52">
        <f t="shared" si="123"/>
        <v>0</v>
      </c>
      <c r="O794" s="52" t="e">
        <f t="shared" si="124"/>
        <v>#VALUE!</v>
      </c>
      <c r="P794" s="52" t="e">
        <f t="shared" si="125"/>
        <v>#VALUE!</v>
      </c>
      <c r="Q794">
        <v>2.99</v>
      </c>
      <c r="R794" t="s">
        <v>5411</v>
      </c>
      <c r="S794" t="s">
        <v>5411</v>
      </c>
      <c r="T794" s="65">
        <v>2.9940327821711001</v>
      </c>
      <c r="U794" s="46"/>
      <c r="V794" s="22"/>
      <c r="W794" s="52">
        <f t="shared" si="126"/>
        <v>-4.0327821710999245E-3</v>
      </c>
      <c r="X794" s="52" t="e">
        <f t="shared" si="127"/>
        <v>#VALUE!</v>
      </c>
      <c r="Y794" s="52" t="e">
        <f t="shared" si="121"/>
        <v>#VALUE!</v>
      </c>
      <c r="Z794" t="s">
        <v>114</v>
      </c>
      <c r="AA794" t="s">
        <v>5411</v>
      </c>
      <c r="AB794" t="s">
        <v>5411</v>
      </c>
      <c r="AC794" s="79" t="s">
        <v>114</v>
      </c>
      <c r="AD794" s="61"/>
      <c r="AE794" s="22"/>
      <c r="AF794">
        <v>0</v>
      </c>
      <c r="AG794" t="s">
        <v>5411</v>
      </c>
      <c r="AH794" t="s">
        <v>5411</v>
      </c>
      <c r="AI794" s="65">
        <v>0</v>
      </c>
      <c r="AJ794" s="46"/>
      <c r="AK794" s="22"/>
      <c r="AL794" s="52">
        <f t="shared" si="128"/>
        <v>0</v>
      </c>
      <c r="AM794" s="52" t="e">
        <f t="shared" si="129"/>
        <v>#VALUE!</v>
      </c>
      <c r="AN794" s="52" t="e">
        <f t="shared" si="122"/>
        <v>#VALUE!</v>
      </c>
      <c r="AO794">
        <v>0.02</v>
      </c>
      <c r="AP794" s="65">
        <v>1.5236808051761322E-2</v>
      </c>
      <c r="AQ794" s="52">
        <f t="shared" si="130"/>
        <v>4.7631919482386785E-3</v>
      </c>
    </row>
    <row r="795" spans="1:43" x14ac:dyDescent="0.25">
      <c r="A795" t="s">
        <v>5533</v>
      </c>
      <c r="B795" t="s">
        <v>1630</v>
      </c>
      <c r="D795">
        <v>1</v>
      </c>
      <c r="E795">
        <v>1</v>
      </c>
      <c r="F795">
        <v>1</v>
      </c>
      <c r="G795" s="13">
        <v>37358</v>
      </c>
      <c r="H795">
        <v>0.44</v>
      </c>
      <c r="I795" t="s">
        <v>5411</v>
      </c>
      <c r="J795" t="s">
        <v>5411</v>
      </c>
      <c r="K795" s="65">
        <v>0.44105345211581293</v>
      </c>
      <c r="L795" s="46"/>
      <c r="M795" s="22"/>
      <c r="N795" s="52">
        <f t="shared" si="123"/>
        <v>-1.0534521158129251E-3</v>
      </c>
      <c r="O795" s="52" t="e">
        <f t="shared" si="124"/>
        <v>#VALUE!</v>
      </c>
      <c r="P795" s="52" t="e">
        <f t="shared" si="125"/>
        <v>#VALUE!</v>
      </c>
      <c r="Q795">
        <v>1.19</v>
      </c>
      <c r="R795" t="s">
        <v>5411</v>
      </c>
      <c r="S795" t="s">
        <v>5411</v>
      </c>
      <c r="T795" s="65">
        <v>1.1899795100222716</v>
      </c>
      <c r="U795" s="46"/>
      <c r="V795" s="22"/>
      <c r="W795" s="52">
        <f t="shared" si="126"/>
        <v>2.0489977728299635E-5</v>
      </c>
      <c r="X795" s="52" t="e">
        <f t="shared" si="127"/>
        <v>#VALUE!</v>
      </c>
      <c r="Y795" s="52" t="e">
        <f t="shared" si="121"/>
        <v>#VALUE!</v>
      </c>
      <c r="Z795" t="s">
        <v>114</v>
      </c>
      <c r="AA795" t="s">
        <v>5411</v>
      </c>
      <c r="AB795" t="s">
        <v>5411</v>
      </c>
      <c r="AC795" s="79" t="s">
        <v>114</v>
      </c>
      <c r="AD795" s="61"/>
      <c r="AE795" s="22"/>
      <c r="AF795">
        <v>0</v>
      </c>
      <c r="AG795" t="s">
        <v>5411</v>
      </c>
      <c r="AH795" t="s">
        <v>5411</v>
      </c>
      <c r="AI795" s="65">
        <v>0</v>
      </c>
      <c r="AJ795" s="46"/>
      <c r="AK795" s="22"/>
      <c r="AL795" s="52">
        <f t="shared" si="128"/>
        <v>0</v>
      </c>
      <c r="AM795" s="52" t="e">
        <f t="shared" si="129"/>
        <v>#VALUE!</v>
      </c>
      <c r="AN795" s="52" t="e">
        <f t="shared" si="122"/>
        <v>#VALUE!</v>
      </c>
      <c r="AO795">
        <v>1.71</v>
      </c>
      <c r="AP795" s="65">
        <v>1.7054066815144766</v>
      </c>
      <c r="AQ795" s="52">
        <f t="shared" si="130"/>
        <v>4.5933184855233566E-3</v>
      </c>
    </row>
    <row r="796" spans="1:43" x14ac:dyDescent="0.25">
      <c r="A796" t="s">
        <v>5533</v>
      </c>
      <c r="B796" t="s">
        <v>1631</v>
      </c>
      <c r="D796">
        <v>1</v>
      </c>
      <c r="E796">
        <v>1</v>
      </c>
      <c r="F796">
        <v>1</v>
      </c>
      <c r="G796" s="13">
        <v>37358</v>
      </c>
      <c r="H796">
        <v>1.22</v>
      </c>
      <c r="I796" t="s">
        <v>5411</v>
      </c>
      <c r="J796" t="s">
        <v>5411</v>
      </c>
      <c r="K796" s="65">
        <v>1.2216141973298598</v>
      </c>
      <c r="L796" s="46"/>
      <c r="M796" s="22"/>
      <c r="N796" s="52">
        <f t="shared" si="123"/>
        <v>-1.61419732985979E-3</v>
      </c>
      <c r="O796" s="52" t="e">
        <f t="shared" si="124"/>
        <v>#VALUE!</v>
      </c>
      <c r="P796" s="52" t="e">
        <f t="shared" si="125"/>
        <v>#VALUE!</v>
      </c>
      <c r="Q796">
        <v>0.48</v>
      </c>
      <c r="R796" t="s">
        <v>5411</v>
      </c>
      <c r="S796" t="s">
        <v>5411</v>
      </c>
      <c r="T796" s="65">
        <v>0.47556326929338977</v>
      </c>
      <c r="U796" s="46"/>
      <c r="V796" s="22"/>
      <c r="W796" s="52">
        <f t="shared" si="126"/>
        <v>4.4367307066102146E-3</v>
      </c>
      <c r="X796" s="52" t="e">
        <f t="shared" si="127"/>
        <v>#VALUE!</v>
      </c>
      <c r="Y796" s="52" t="e">
        <f t="shared" si="121"/>
        <v>#VALUE!</v>
      </c>
      <c r="Z796" t="s">
        <v>114</v>
      </c>
      <c r="AA796" t="s">
        <v>5411</v>
      </c>
      <c r="AB796" t="s">
        <v>5411</v>
      </c>
      <c r="AC796" s="79" t="s">
        <v>114</v>
      </c>
      <c r="AD796" s="61"/>
      <c r="AE796" s="22"/>
      <c r="AF796">
        <v>7.44</v>
      </c>
      <c r="AG796" t="s">
        <v>5411</v>
      </c>
      <c r="AH796" t="s">
        <v>5411</v>
      </c>
      <c r="AI796" s="65">
        <v>7.4410624552263096</v>
      </c>
      <c r="AJ796" s="46"/>
      <c r="AK796" s="22"/>
      <c r="AL796" s="52">
        <f t="shared" si="128"/>
        <v>-1.0624552263092113E-3</v>
      </c>
      <c r="AM796" s="52" t="e">
        <f t="shared" si="129"/>
        <v>#VALUE!</v>
      </c>
      <c r="AN796" s="52" t="e">
        <f t="shared" si="122"/>
        <v>#VALUE!</v>
      </c>
      <c r="AO796">
        <v>0.63</v>
      </c>
      <c r="AP796" s="65">
        <v>0.62936997720612176</v>
      </c>
      <c r="AQ796" s="52">
        <f t="shared" si="130"/>
        <v>6.3002279387824878E-4</v>
      </c>
    </row>
    <row r="797" spans="1:43" x14ac:dyDescent="0.25">
      <c r="A797" t="s">
        <v>5533</v>
      </c>
      <c r="B797" t="s">
        <v>1632</v>
      </c>
      <c r="D797">
        <v>1</v>
      </c>
      <c r="E797">
        <v>1</v>
      </c>
      <c r="F797">
        <v>1</v>
      </c>
      <c r="G797" s="13">
        <v>37358</v>
      </c>
      <c r="H797">
        <v>2.69</v>
      </c>
      <c r="I797" t="s">
        <v>5411</v>
      </c>
      <c r="J797" t="s">
        <v>5411</v>
      </c>
      <c r="K797" s="65">
        <v>2.6914642653596261</v>
      </c>
      <c r="L797" s="46"/>
      <c r="M797" s="22"/>
      <c r="N797" s="52">
        <f t="shared" si="123"/>
        <v>-1.4642653596261823E-3</v>
      </c>
      <c r="O797" s="52" t="e">
        <f t="shared" si="124"/>
        <v>#VALUE!</v>
      </c>
      <c r="P797" s="52" t="e">
        <f t="shared" si="125"/>
        <v>#VALUE!</v>
      </c>
      <c r="Q797">
        <v>0.56999999999999995</v>
      </c>
      <c r="R797" t="s">
        <v>5411</v>
      </c>
      <c r="S797" t="s">
        <v>5411</v>
      </c>
      <c r="T797" s="65">
        <v>0.57235495269577108</v>
      </c>
      <c r="U797" s="46"/>
      <c r="V797" s="22"/>
      <c r="W797" s="52">
        <f t="shared" si="126"/>
        <v>-2.3549526957711286E-3</v>
      </c>
      <c r="X797" s="52" t="e">
        <f t="shared" si="127"/>
        <v>#VALUE!</v>
      </c>
      <c r="Y797" s="52" t="e">
        <f t="shared" si="121"/>
        <v>#VALUE!</v>
      </c>
      <c r="Z797" t="s">
        <v>114</v>
      </c>
      <c r="AA797" t="s">
        <v>5411</v>
      </c>
      <c r="AB797" t="s">
        <v>5411</v>
      </c>
      <c r="AC797" s="79" t="s">
        <v>114</v>
      </c>
      <c r="AD797" s="61"/>
      <c r="AE797" s="22"/>
      <c r="AF797">
        <v>11</v>
      </c>
      <c r="AG797" t="s">
        <v>5411</v>
      </c>
      <c r="AH797" t="s">
        <v>5411</v>
      </c>
      <c r="AI797" s="65">
        <v>10.994799042516814</v>
      </c>
      <c r="AJ797" s="46"/>
      <c r="AK797" s="22"/>
      <c r="AL797" s="52">
        <f t="shared" si="128"/>
        <v>5.2009574831863858E-3</v>
      </c>
      <c r="AM797" s="52" t="e">
        <f t="shared" si="129"/>
        <v>#VALUE!</v>
      </c>
      <c r="AN797" s="52" t="e">
        <f t="shared" si="122"/>
        <v>#VALUE!</v>
      </c>
      <c r="AO797">
        <v>1.0900000000000001</v>
      </c>
      <c r="AP797" s="65">
        <v>1.0930583608799727</v>
      </c>
      <c r="AQ797" s="52">
        <f t="shared" si="130"/>
        <v>-3.058360879972577E-3</v>
      </c>
    </row>
    <row r="798" spans="1:43" x14ac:dyDescent="0.25">
      <c r="A798" t="s">
        <v>5533</v>
      </c>
      <c r="B798" t="s">
        <v>1633</v>
      </c>
      <c r="D798">
        <v>1</v>
      </c>
      <c r="E798">
        <v>1</v>
      </c>
      <c r="F798">
        <v>1</v>
      </c>
      <c r="G798" s="13">
        <v>37358</v>
      </c>
      <c r="H798">
        <v>2.73</v>
      </c>
      <c r="I798" t="s">
        <v>5411</v>
      </c>
      <c r="J798" t="s">
        <v>5411</v>
      </c>
      <c r="K798" s="65">
        <v>2.7283464927920127</v>
      </c>
      <c r="L798" s="46"/>
      <c r="M798" s="22"/>
      <c r="N798" s="52">
        <f t="shared" si="123"/>
        <v>1.6535072079872926E-3</v>
      </c>
      <c r="O798" s="52" t="e">
        <f t="shared" si="124"/>
        <v>#VALUE!</v>
      </c>
      <c r="P798" s="52" t="e">
        <f t="shared" si="125"/>
        <v>#VALUE!</v>
      </c>
      <c r="Q798">
        <v>3.89</v>
      </c>
      <c r="R798" t="s">
        <v>5411</v>
      </c>
      <c r="S798" t="s">
        <v>5411</v>
      </c>
      <c r="T798" s="65">
        <v>3.8888701543477158</v>
      </c>
      <c r="U798" s="46"/>
      <c r="V798" s="22"/>
      <c r="W798" s="52">
        <f t="shared" si="126"/>
        <v>1.1298456522843559E-3</v>
      </c>
      <c r="X798" s="52" t="e">
        <f t="shared" si="127"/>
        <v>#VALUE!</v>
      </c>
      <c r="Y798" s="52" t="e">
        <f t="shared" si="121"/>
        <v>#VALUE!</v>
      </c>
      <c r="Z798" t="s">
        <v>114</v>
      </c>
      <c r="AA798" t="s">
        <v>5411</v>
      </c>
      <c r="AB798" t="s">
        <v>5411</v>
      </c>
      <c r="AC798" s="79" t="s">
        <v>114</v>
      </c>
      <c r="AD798" s="61"/>
      <c r="AE798" s="22"/>
      <c r="AF798">
        <v>10.17</v>
      </c>
      <c r="AG798" t="s">
        <v>5411</v>
      </c>
      <c r="AH798" t="s">
        <v>5411</v>
      </c>
      <c r="AI798" s="65">
        <v>10.167600733533696</v>
      </c>
      <c r="AJ798" s="46"/>
      <c r="AK798" s="22"/>
      <c r="AL798" s="52">
        <f t="shared" si="128"/>
        <v>2.3992664663037289E-3</v>
      </c>
      <c r="AM798" s="52" t="e">
        <f t="shared" si="129"/>
        <v>#VALUE!</v>
      </c>
      <c r="AN798" s="52" t="e">
        <f t="shared" si="122"/>
        <v>#VALUE!</v>
      </c>
      <c r="AO798">
        <v>1.65</v>
      </c>
      <c r="AP798" s="65">
        <v>1.6459350007640976</v>
      </c>
      <c r="AQ798" s="52">
        <f t="shared" si="130"/>
        <v>4.0649992359023113E-3</v>
      </c>
    </row>
    <row r="799" spans="1:43" x14ac:dyDescent="0.25">
      <c r="A799" t="s">
        <v>5533</v>
      </c>
      <c r="B799" t="s">
        <v>1634</v>
      </c>
      <c r="D799">
        <v>1</v>
      </c>
      <c r="E799">
        <v>1</v>
      </c>
      <c r="F799">
        <v>1</v>
      </c>
      <c r="G799" s="13">
        <v>37358</v>
      </c>
      <c r="H799">
        <v>3.44</v>
      </c>
      <c r="I799" t="s">
        <v>5411</v>
      </c>
      <c r="J799" t="s">
        <v>5411</v>
      </c>
      <c r="K799" s="65">
        <v>3.4441975599160095</v>
      </c>
      <c r="L799" s="46"/>
      <c r="M799" s="22"/>
      <c r="N799" s="52">
        <f t="shared" si="123"/>
        <v>-4.1975599160095634E-3</v>
      </c>
      <c r="O799" s="52" t="e">
        <f t="shared" si="124"/>
        <v>#VALUE!</v>
      </c>
      <c r="P799" s="52" t="e">
        <f t="shared" si="125"/>
        <v>#VALUE!</v>
      </c>
      <c r="Q799">
        <v>0.76</v>
      </c>
      <c r="R799" t="s">
        <v>5411</v>
      </c>
      <c r="S799" t="s">
        <v>5411</v>
      </c>
      <c r="T799" s="65">
        <v>0.75925421765259582</v>
      </c>
      <c r="U799" s="46"/>
      <c r="V799" s="22"/>
      <c r="W799" s="52">
        <f t="shared" si="126"/>
        <v>7.4578234740418914E-4</v>
      </c>
      <c r="X799" s="52" t="e">
        <f t="shared" si="127"/>
        <v>#VALUE!</v>
      </c>
      <c r="Y799" s="52" t="e">
        <f t="shared" si="121"/>
        <v>#VALUE!</v>
      </c>
      <c r="Z799" t="s">
        <v>114</v>
      </c>
      <c r="AA799" t="s">
        <v>5411</v>
      </c>
      <c r="AB799" t="s">
        <v>5411</v>
      </c>
      <c r="AC799" s="79" t="s">
        <v>114</v>
      </c>
      <c r="AD799" s="61"/>
      <c r="AE799" s="22"/>
      <c r="AF799">
        <v>4.1500000000000004</v>
      </c>
      <c r="AG799" t="s">
        <v>5411</v>
      </c>
      <c r="AH799" t="s">
        <v>5411</v>
      </c>
      <c r="AI799" s="65">
        <v>4.1452831076678018</v>
      </c>
      <c r="AJ799" s="46"/>
      <c r="AK799" s="22"/>
      <c r="AL799" s="52">
        <f t="shared" si="128"/>
        <v>4.716892332198519E-3</v>
      </c>
      <c r="AM799" s="52" t="e">
        <f t="shared" si="129"/>
        <v>#VALUE!</v>
      </c>
      <c r="AN799" s="52" t="e">
        <f t="shared" si="122"/>
        <v>#VALUE!</v>
      </c>
      <c r="AO799">
        <v>3.99</v>
      </c>
      <c r="AP799" s="65">
        <v>3.9860846426761283</v>
      </c>
      <c r="AQ799" s="52">
        <f t="shared" si="130"/>
        <v>3.9153573238719375E-3</v>
      </c>
    </row>
    <row r="800" spans="1:43" x14ac:dyDescent="0.25">
      <c r="A800" t="s">
        <v>5533</v>
      </c>
      <c r="B800" t="s">
        <v>1635</v>
      </c>
      <c r="D800">
        <v>1</v>
      </c>
      <c r="E800">
        <v>1</v>
      </c>
      <c r="F800">
        <v>1</v>
      </c>
      <c r="G800" s="13">
        <v>37358</v>
      </c>
      <c r="H800">
        <v>0</v>
      </c>
      <c r="I800" t="s">
        <v>5411</v>
      </c>
      <c r="J800" t="s">
        <v>5411</v>
      </c>
      <c r="K800" s="65">
        <v>0</v>
      </c>
      <c r="L800" s="46"/>
      <c r="M800" s="22"/>
      <c r="N800" s="52">
        <f t="shared" si="123"/>
        <v>0</v>
      </c>
      <c r="O800" s="52" t="e">
        <f t="shared" si="124"/>
        <v>#VALUE!</v>
      </c>
      <c r="P800" s="52" t="e">
        <f t="shared" si="125"/>
        <v>#VALUE!</v>
      </c>
      <c r="Q800">
        <v>0</v>
      </c>
      <c r="R800" t="s">
        <v>5411</v>
      </c>
      <c r="S800" t="s">
        <v>5411</v>
      </c>
      <c r="T800" s="65">
        <v>0</v>
      </c>
      <c r="U800" s="46"/>
      <c r="V800" s="22"/>
      <c r="W800" s="52">
        <f t="shared" si="126"/>
        <v>0</v>
      </c>
      <c r="X800" s="52" t="e">
        <f t="shared" si="127"/>
        <v>#VALUE!</v>
      </c>
      <c r="Y800" s="52" t="e">
        <f t="shared" si="121"/>
        <v>#VALUE!</v>
      </c>
      <c r="Z800" t="s">
        <v>114</v>
      </c>
      <c r="AA800" t="s">
        <v>5411</v>
      </c>
      <c r="AB800" t="s">
        <v>5411</v>
      </c>
      <c r="AC800" s="79" t="s">
        <v>114</v>
      </c>
      <c r="AD800" s="61"/>
      <c r="AE800" s="22"/>
      <c r="AF800">
        <v>0</v>
      </c>
      <c r="AG800" t="s">
        <v>5411</v>
      </c>
      <c r="AH800" t="s">
        <v>5411</v>
      </c>
      <c r="AI800" s="65">
        <v>0</v>
      </c>
      <c r="AJ800" s="46"/>
      <c r="AK800" s="22"/>
      <c r="AL800" s="52">
        <f t="shared" si="128"/>
        <v>0</v>
      </c>
      <c r="AM800" s="52" t="e">
        <f t="shared" si="129"/>
        <v>#VALUE!</v>
      </c>
      <c r="AN800" s="52" t="e">
        <f t="shared" si="122"/>
        <v>#VALUE!</v>
      </c>
      <c r="AO800">
        <v>0</v>
      </c>
      <c r="AP800" s="65">
        <v>0</v>
      </c>
      <c r="AQ800" s="52">
        <f t="shared" si="130"/>
        <v>0</v>
      </c>
    </row>
    <row r="801" spans="1:43" x14ac:dyDescent="0.25">
      <c r="A801" t="s">
        <v>5533</v>
      </c>
      <c r="B801" t="s">
        <v>1636</v>
      </c>
      <c r="D801">
        <v>1</v>
      </c>
      <c r="E801">
        <v>1</v>
      </c>
      <c r="F801">
        <v>1</v>
      </c>
      <c r="G801" s="13">
        <v>37358</v>
      </c>
      <c r="H801">
        <v>0</v>
      </c>
      <c r="I801" t="s">
        <v>5411</v>
      </c>
      <c r="J801" t="s">
        <v>5411</v>
      </c>
      <c r="K801" s="65">
        <v>0</v>
      </c>
      <c r="L801" s="46"/>
      <c r="M801" s="22"/>
      <c r="N801" s="52">
        <f t="shared" si="123"/>
        <v>0</v>
      </c>
      <c r="O801" s="52" t="e">
        <f t="shared" si="124"/>
        <v>#VALUE!</v>
      </c>
      <c r="P801" s="52" t="e">
        <f t="shared" si="125"/>
        <v>#VALUE!</v>
      </c>
      <c r="Q801">
        <v>0</v>
      </c>
      <c r="R801" t="s">
        <v>5411</v>
      </c>
      <c r="S801" t="s">
        <v>5411</v>
      </c>
      <c r="T801" s="65">
        <v>0</v>
      </c>
      <c r="U801" s="46"/>
      <c r="V801" s="22"/>
      <c r="W801" s="52">
        <f t="shared" si="126"/>
        <v>0</v>
      </c>
      <c r="X801" s="52" t="e">
        <f t="shared" si="127"/>
        <v>#VALUE!</v>
      </c>
      <c r="Y801" s="52" t="e">
        <f t="shared" si="121"/>
        <v>#VALUE!</v>
      </c>
      <c r="Z801" t="s">
        <v>114</v>
      </c>
      <c r="AA801" t="s">
        <v>5411</v>
      </c>
      <c r="AB801" t="s">
        <v>5411</v>
      </c>
      <c r="AC801" s="79" t="s">
        <v>114</v>
      </c>
      <c r="AD801" s="61"/>
      <c r="AE801" s="22"/>
      <c r="AF801">
        <v>0</v>
      </c>
      <c r="AG801" t="s">
        <v>5411</v>
      </c>
      <c r="AH801" t="s">
        <v>5411</v>
      </c>
      <c r="AI801" s="65">
        <v>0</v>
      </c>
      <c r="AJ801" s="46"/>
      <c r="AK801" s="22"/>
      <c r="AL801" s="52">
        <f t="shared" si="128"/>
        <v>0</v>
      </c>
      <c r="AM801" s="52" t="e">
        <f t="shared" si="129"/>
        <v>#VALUE!</v>
      </c>
      <c r="AN801" s="52" t="e">
        <f t="shared" si="122"/>
        <v>#VALUE!</v>
      </c>
      <c r="AO801">
        <v>0.13</v>
      </c>
      <c r="AP801" s="65">
        <v>0.128</v>
      </c>
      <c r="AQ801" s="52">
        <f t="shared" si="130"/>
        <v>2.0000000000000018E-3</v>
      </c>
    </row>
    <row r="802" spans="1:43" x14ac:dyDescent="0.25">
      <c r="A802" t="s">
        <v>5533</v>
      </c>
      <c r="B802" t="s">
        <v>1637</v>
      </c>
      <c r="D802">
        <v>1</v>
      </c>
      <c r="E802">
        <v>1</v>
      </c>
      <c r="F802">
        <v>1</v>
      </c>
      <c r="G802" s="13">
        <v>37358</v>
      </c>
      <c r="H802">
        <v>0.22</v>
      </c>
      <c r="I802" t="s">
        <v>5411</v>
      </c>
      <c r="J802" t="s">
        <v>5411</v>
      </c>
      <c r="K802" s="65">
        <v>0.21952718591890544</v>
      </c>
      <c r="L802" s="46"/>
      <c r="M802" s="22"/>
      <c r="N802" s="52">
        <f t="shared" si="123"/>
        <v>4.7281408109456358E-4</v>
      </c>
      <c r="O802" s="52" t="e">
        <f t="shared" si="124"/>
        <v>#VALUE!</v>
      </c>
      <c r="P802" s="52" t="e">
        <f t="shared" si="125"/>
        <v>#VALUE!</v>
      </c>
      <c r="Q802">
        <v>0</v>
      </c>
      <c r="R802" t="s">
        <v>5411</v>
      </c>
      <c r="S802" t="s">
        <v>5411</v>
      </c>
      <c r="T802" s="65">
        <v>0</v>
      </c>
      <c r="U802" s="46"/>
      <c r="V802" s="22"/>
      <c r="W802" s="52">
        <f t="shared" si="126"/>
        <v>0</v>
      </c>
      <c r="X802" s="52" t="e">
        <f t="shared" si="127"/>
        <v>#VALUE!</v>
      </c>
      <c r="Y802" s="52" t="e">
        <f t="shared" si="121"/>
        <v>#VALUE!</v>
      </c>
      <c r="Z802" t="s">
        <v>114</v>
      </c>
      <c r="AA802" t="s">
        <v>5411</v>
      </c>
      <c r="AB802" t="s">
        <v>5411</v>
      </c>
      <c r="AC802" s="79" t="s">
        <v>114</v>
      </c>
      <c r="AD802" s="61"/>
      <c r="AE802" s="22"/>
      <c r="AF802">
        <v>0</v>
      </c>
      <c r="AG802" t="s">
        <v>5411</v>
      </c>
      <c r="AH802" t="s">
        <v>5411</v>
      </c>
      <c r="AI802" s="65">
        <v>0</v>
      </c>
      <c r="AJ802" s="46"/>
      <c r="AK802" s="22"/>
      <c r="AL802" s="52">
        <f t="shared" si="128"/>
        <v>0</v>
      </c>
      <c r="AM802" s="52" t="e">
        <f t="shared" si="129"/>
        <v>#VALUE!</v>
      </c>
      <c r="AN802" s="52" t="e">
        <f t="shared" si="122"/>
        <v>#VALUE!</v>
      </c>
      <c r="AO802">
        <v>0.26</v>
      </c>
      <c r="AP802" s="65">
        <v>0.25640775315328151</v>
      </c>
      <c r="AQ802" s="52">
        <f t="shared" si="130"/>
        <v>3.5922468467184943E-3</v>
      </c>
    </row>
    <row r="803" spans="1:43" x14ac:dyDescent="0.25">
      <c r="A803" t="s">
        <v>5533</v>
      </c>
      <c r="B803" t="s">
        <v>1638</v>
      </c>
      <c r="D803">
        <v>1</v>
      </c>
      <c r="E803">
        <v>1</v>
      </c>
      <c r="F803">
        <v>1</v>
      </c>
      <c r="G803" s="13">
        <v>37358</v>
      </c>
      <c r="H803">
        <v>0.89</v>
      </c>
      <c r="I803" t="s">
        <v>5411</v>
      </c>
      <c r="J803" t="s">
        <v>5411</v>
      </c>
      <c r="K803" s="65">
        <v>0.8871456029011785</v>
      </c>
      <c r="L803" s="46"/>
      <c r="M803" s="22"/>
      <c r="N803" s="52">
        <f t="shared" si="123"/>
        <v>2.854397098821515E-3</v>
      </c>
      <c r="O803" s="52" t="e">
        <f t="shared" si="124"/>
        <v>#VALUE!</v>
      </c>
      <c r="P803" s="52" t="e">
        <f t="shared" si="125"/>
        <v>#VALUE!</v>
      </c>
      <c r="Q803">
        <v>0.55000000000000004</v>
      </c>
      <c r="R803" t="s">
        <v>5411</v>
      </c>
      <c r="S803" t="s">
        <v>5411</v>
      </c>
      <c r="T803" s="65">
        <v>0.55422955575702626</v>
      </c>
      <c r="U803" s="46"/>
      <c r="V803" s="22"/>
      <c r="W803" s="52">
        <f t="shared" si="126"/>
        <v>-4.2295557570262154E-3</v>
      </c>
      <c r="X803" s="52" t="e">
        <f t="shared" si="127"/>
        <v>#VALUE!</v>
      </c>
      <c r="Y803" s="52" t="e">
        <f t="shared" si="121"/>
        <v>#VALUE!</v>
      </c>
      <c r="Z803" t="s">
        <v>114</v>
      </c>
      <c r="AA803" t="s">
        <v>5411</v>
      </c>
      <c r="AB803" t="s">
        <v>5411</v>
      </c>
      <c r="AC803" s="79" t="s">
        <v>114</v>
      </c>
      <c r="AD803" s="61"/>
      <c r="AE803" s="22"/>
      <c r="AF803">
        <v>0</v>
      </c>
      <c r="AG803" t="s">
        <v>5411</v>
      </c>
      <c r="AH803" t="s">
        <v>5411</v>
      </c>
      <c r="AI803" s="65">
        <v>0</v>
      </c>
      <c r="AJ803" s="46"/>
      <c r="AK803" s="22"/>
      <c r="AL803" s="52">
        <f t="shared" si="128"/>
        <v>0</v>
      </c>
      <c r="AM803" s="52" t="e">
        <f t="shared" si="129"/>
        <v>#VALUE!</v>
      </c>
      <c r="AN803" s="52" t="e">
        <f t="shared" si="122"/>
        <v>#VALUE!</v>
      </c>
      <c r="AO803">
        <v>0.45</v>
      </c>
      <c r="AP803" s="65">
        <v>0.45019329102447864</v>
      </c>
      <c r="AQ803" s="52">
        <f t="shared" si="130"/>
        <v>-1.9329102447862567E-4</v>
      </c>
    </row>
    <row r="804" spans="1:43" x14ac:dyDescent="0.25">
      <c r="A804" t="s">
        <v>5533</v>
      </c>
      <c r="B804" t="s">
        <v>1639</v>
      </c>
      <c r="D804">
        <v>1</v>
      </c>
      <c r="E804">
        <v>1</v>
      </c>
      <c r="F804">
        <v>1</v>
      </c>
      <c r="G804" s="13">
        <v>37358</v>
      </c>
      <c r="H804">
        <v>0.54</v>
      </c>
      <c r="I804" t="s">
        <v>5411</v>
      </c>
      <c r="J804" t="s">
        <v>5411</v>
      </c>
      <c r="K804" s="65">
        <v>0.53874445570903562</v>
      </c>
      <c r="L804" s="46"/>
      <c r="M804" s="22"/>
      <c r="N804" s="52">
        <f t="shared" si="123"/>
        <v>1.2555442909644166E-3</v>
      </c>
      <c r="O804" s="52" t="e">
        <f t="shared" si="124"/>
        <v>#VALUE!</v>
      </c>
      <c r="P804" s="52" t="e">
        <f t="shared" si="125"/>
        <v>#VALUE!</v>
      </c>
      <c r="Q804">
        <v>0.22</v>
      </c>
      <c r="R804" t="s">
        <v>5411</v>
      </c>
      <c r="S804" t="s">
        <v>5411</v>
      </c>
      <c r="T804" s="65">
        <v>0.21761050563933595</v>
      </c>
      <c r="U804" s="46"/>
      <c r="V804" s="22"/>
      <c r="W804" s="52">
        <f t="shared" si="126"/>
        <v>2.3894943606640462E-3</v>
      </c>
      <c r="X804" s="52" t="e">
        <f t="shared" si="127"/>
        <v>#VALUE!</v>
      </c>
      <c r="Y804" s="52" t="e">
        <f t="shared" si="121"/>
        <v>#VALUE!</v>
      </c>
      <c r="Z804" t="s">
        <v>114</v>
      </c>
      <c r="AA804" t="s">
        <v>5411</v>
      </c>
      <c r="AB804" t="s">
        <v>5411</v>
      </c>
      <c r="AC804" s="79" t="s">
        <v>114</v>
      </c>
      <c r="AD804" s="61"/>
      <c r="AE804" s="22"/>
      <c r="AF804">
        <v>0</v>
      </c>
      <c r="AG804" t="s">
        <v>5411</v>
      </c>
      <c r="AH804" t="s">
        <v>5411</v>
      </c>
      <c r="AI804" s="65">
        <v>0</v>
      </c>
      <c r="AJ804" s="46"/>
      <c r="AK804" s="22"/>
      <c r="AL804" s="52">
        <f t="shared" si="128"/>
        <v>0</v>
      </c>
      <c r="AM804" s="52" t="e">
        <f t="shared" si="129"/>
        <v>#VALUE!</v>
      </c>
      <c r="AN804" s="52" t="e">
        <f t="shared" si="122"/>
        <v>#VALUE!</v>
      </c>
      <c r="AO804">
        <v>0.36</v>
      </c>
      <c r="AP804" s="65">
        <v>0.36338841718413384</v>
      </c>
      <c r="AQ804" s="52">
        <f t="shared" si="130"/>
        <v>-3.3884171841338517E-3</v>
      </c>
    </row>
    <row r="805" spans="1:43" x14ac:dyDescent="0.25">
      <c r="A805" t="s">
        <v>5533</v>
      </c>
      <c r="B805" t="s">
        <v>1640</v>
      </c>
      <c r="D805">
        <v>1</v>
      </c>
      <c r="E805">
        <v>1</v>
      </c>
      <c r="F805">
        <v>1</v>
      </c>
      <c r="G805" s="13">
        <v>37358</v>
      </c>
      <c r="H805">
        <v>0.28000000000000003</v>
      </c>
      <c r="I805" t="s">
        <v>5411</v>
      </c>
      <c r="J805" t="s">
        <v>5411</v>
      </c>
      <c r="K805" s="65">
        <v>0.27828598982991409</v>
      </c>
      <c r="L805" s="46"/>
      <c r="M805" s="22"/>
      <c r="N805" s="52">
        <f t="shared" si="123"/>
        <v>1.7140101700859334E-3</v>
      </c>
      <c r="O805" s="52" t="e">
        <f t="shared" si="124"/>
        <v>#VALUE!</v>
      </c>
      <c r="P805" s="52" t="e">
        <f t="shared" si="125"/>
        <v>#VALUE!</v>
      </c>
      <c r="Q805">
        <v>0</v>
      </c>
      <c r="R805" t="s">
        <v>5411</v>
      </c>
      <c r="S805" t="s">
        <v>5411</v>
      </c>
      <c r="T805" s="65">
        <v>0</v>
      </c>
      <c r="U805" s="46"/>
      <c r="V805" s="22"/>
      <c r="W805" s="52">
        <f t="shared" si="126"/>
        <v>0</v>
      </c>
      <c r="X805" s="52" t="e">
        <f t="shared" si="127"/>
        <v>#VALUE!</v>
      </c>
      <c r="Y805" s="52" t="e">
        <f t="shared" si="121"/>
        <v>#VALUE!</v>
      </c>
      <c r="Z805" t="s">
        <v>114</v>
      </c>
      <c r="AA805" t="s">
        <v>5411</v>
      </c>
      <c r="AB805" t="s">
        <v>5411</v>
      </c>
      <c r="AC805" s="79" t="s">
        <v>114</v>
      </c>
      <c r="AD805" s="61"/>
      <c r="AE805" s="22"/>
      <c r="AF805">
        <v>0</v>
      </c>
      <c r="AG805" t="s">
        <v>5411</v>
      </c>
      <c r="AH805" t="s">
        <v>5411</v>
      </c>
      <c r="AI805" s="65">
        <v>0</v>
      </c>
      <c r="AJ805" s="46"/>
      <c r="AK805" s="22"/>
      <c r="AL805" s="52">
        <f t="shared" si="128"/>
        <v>0</v>
      </c>
      <c r="AM805" s="52" t="e">
        <f t="shared" si="129"/>
        <v>#VALUE!</v>
      </c>
      <c r="AN805" s="52" t="e">
        <f t="shared" si="122"/>
        <v>#VALUE!</v>
      </c>
      <c r="AO805">
        <v>0.52</v>
      </c>
      <c r="AP805" s="65">
        <v>0.51833421006487812</v>
      </c>
      <c r="AQ805" s="52">
        <f t="shared" si="130"/>
        <v>1.6657899351218974E-3</v>
      </c>
    </row>
    <row r="806" spans="1:43" x14ac:dyDescent="0.25">
      <c r="A806" t="s">
        <v>5533</v>
      </c>
      <c r="B806" t="s">
        <v>1641</v>
      </c>
      <c r="D806">
        <v>1</v>
      </c>
      <c r="E806">
        <v>1</v>
      </c>
      <c r="F806">
        <v>1</v>
      </c>
      <c r="G806" s="13">
        <v>37358</v>
      </c>
      <c r="H806">
        <v>2.2999999999999998</v>
      </c>
      <c r="I806" t="s">
        <v>5411</v>
      </c>
      <c r="J806" t="s">
        <v>5411</v>
      </c>
      <c r="K806" s="65">
        <v>2.2977693899131073</v>
      </c>
      <c r="L806" s="46"/>
      <c r="M806" s="22"/>
      <c r="N806" s="52">
        <f t="shared" si="123"/>
        <v>2.2306100868925149E-3</v>
      </c>
      <c r="O806" s="52" t="e">
        <f t="shared" si="124"/>
        <v>#VALUE!</v>
      </c>
      <c r="P806" s="52" t="e">
        <f t="shared" si="125"/>
        <v>#VALUE!</v>
      </c>
      <c r="Q806">
        <v>2.15</v>
      </c>
      <c r="R806" t="s">
        <v>5411</v>
      </c>
      <c r="S806" t="s">
        <v>5411</v>
      </c>
      <c r="T806" s="65">
        <v>2.1518792699186249</v>
      </c>
      <c r="U806" s="46"/>
      <c r="V806" s="22"/>
      <c r="W806" s="52">
        <f t="shared" si="126"/>
        <v>-1.8792699186249706E-3</v>
      </c>
      <c r="X806" s="52" t="e">
        <f t="shared" si="127"/>
        <v>#VALUE!</v>
      </c>
      <c r="Y806" s="52" t="e">
        <f t="shared" si="121"/>
        <v>#VALUE!</v>
      </c>
      <c r="Z806" t="s">
        <v>114</v>
      </c>
      <c r="AA806" t="s">
        <v>5411</v>
      </c>
      <c r="AB806" t="s">
        <v>5411</v>
      </c>
      <c r="AC806" s="79" t="s">
        <v>114</v>
      </c>
      <c r="AD806" s="61"/>
      <c r="AE806" s="22"/>
      <c r="AF806">
        <v>0</v>
      </c>
      <c r="AG806" t="s">
        <v>5411</v>
      </c>
      <c r="AH806" t="s">
        <v>5411</v>
      </c>
      <c r="AI806" s="65">
        <v>0</v>
      </c>
      <c r="AJ806" s="46"/>
      <c r="AK806" s="22"/>
      <c r="AL806" s="52">
        <f t="shared" si="128"/>
        <v>0</v>
      </c>
      <c r="AM806" s="52" t="e">
        <f t="shared" si="129"/>
        <v>#VALUE!</v>
      </c>
      <c r="AN806" s="52" t="e">
        <f t="shared" si="122"/>
        <v>#VALUE!</v>
      </c>
      <c r="AO806">
        <v>0.82</v>
      </c>
      <c r="AP806" s="65">
        <v>0.8186056733023771</v>
      </c>
      <c r="AQ806" s="52">
        <f t="shared" si="130"/>
        <v>1.3943266976228497E-3</v>
      </c>
    </row>
    <row r="807" spans="1:43" x14ac:dyDescent="0.25">
      <c r="A807" t="s">
        <v>5533</v>
      </c>
      <c r="B807" t="s">
        <v>1642</v>
      </c>
      <c r="D807">
        <v>1</v>
      </c>
      <c r="E807">
        <v>1</v>
      </c>
      <c r="F807">
        <v>1</v>
      </c>
      <c r="G807" s="13">
        <v>37358</v>
      </c>
      <c r="H807">
        <v>1.56</v>
      </c>
      <c r="I807" t="s">
        <v>5411</v>
      </c>
      <c r="J807" t="s">
        <v>5411</v>
      </c>
      <c r="K807" s="65">
        <v>1.5623922574241045</v>
      </c>
      <c r="L807" s="46"/>
      <c r="M807" s="22"/>
      <c r="N807" s="52">
        <f t="shared" si="123"/>
        <v>-2.392257424104427E-3</v>
      </c>
      <c r="O807" s="52" t="e">
        <f t="shared" si="124"/>
        <v>#VALUE!</v>
      </c>
      <c r="P807" s="52" t="e">
        <f t="shared" si="125"/>
        <v>#VALUE!</v>
      </c>
      <c r="Q807">
        <v>2.14</v>
      </c>
      <c r="R807" t="s">
        <v>5411</v>
      </c>
      <c r="S807" t="s">
        <v>5411</v>
      </c>
      <c r="T807" s="65">
        <v>2.1408996608487056</v>
      </c>
      <c r="U807" s="46"/>
      <c r="V807" s="22"/>
      <c r="W807" s="52">
        <f t="shared" si="126"/>
        <v>-8.996608487055191E-4</v>
      </c>
      <c r="X807" s="52" t="e">
        <f t="shared" si="127"/>
        <v>#VALUE!</v>
      </c>
      <c r="Y807" s="52" t="e">
        <f t="shared" si="121"/>
        <v>#VALUE!</v>
      </c>
      <c r="Z807" t="s">
        <v>114</v>
      </c>
      <c r="AA807" t="s">
        <v>5411</v>
      </c>
      <c r="AB807" t="s">
        <v>5411</v>
      </c>
      <c r="AC807" s="79" t="s">
        <v>114</v>
      </c>
      <c r="AD807" s="61"/>
      <c r="AE807" s="22"/>
      <c r="AF807">
        <v>0</v>
      </c>
      <c r="AG807" t="s">
        <v>5411</v>
      </c>
      <c r="AH807" t="s">
        <v>5411</v>
      </c>
      <c r="AI807" s="65">
        <v>0</v>
      </c>
      <c r="AJ807" s="46"/>
      <c r="AK807" s="22"/>
      <c r="AL807" s="52">
        <f t="shared" si="128"/>
        <v>0</v>
      </c>
      <c r="AM807" s="52" t="e">
        <f t="shared" si="129"/>
        <v>#VALUE!</v>
      </c>
      <c r="AN807" s="52" t="e">
        <f t="shared" si="122"/>
        <v>#VALUE!</v>
      </c>
      <c r="AO807">
        <v>0.83</v>
      </c>
      <c r="AP807" s="65">
        <v>0.82764562825709331</v>
      </c>
      <c r="AQ807" s="52">
        <f t="shared" si="130"/>
        <v>2.3543717429066469E-3</v>
      </c>
    </row>
    <row r="808" spans="1:43" x14ac:dyDescent="0.25">
      <c r="A808" t="s">
        <v>5533</v>
      </c>
      <c r="B808" t="s">
        <v>1643</v>
      </c>
      <c r="D808">
        <v>1</v>
      </c>
      <c r="E808">
        <v>1</v>
      </c>
      <c r="F808">
        <v>1</v>
      </c>
      <c r="G808" s="13">
        <v>37358</v>
      </c>
      <c r="H808">
        <v>0.21</v>
      </c>
      <c r="I808" t="s">
        <v>5411</v>
      </c>
      <c r="J808" t="s">
        <v>5411</v>
      </c>
      <c r="K808" s="65">
        <v>0.21003044172891749</v>
      </c>
      <c r="L808" s="46"/>
      <c r="M808" s="22"/>
      <c r="N808" s="52">
        <f t="shared" si="123"/>
        <v>-3.0441728917501854E-5</v>
      </c>
      <c r="O808" s="52" t="e">
        <f t="shared" si="124"/>
        <v>#VALUE!</v>
      </c>
      <c r="P808" s="52" t="e">
        <f t="shared" si="125"/>
        <v>#VALUE!</v>
      </c>
      <c r="Q808">
        <v>0</v>
      </c>
      <c r="R808" t="s">
        <v>5411</v>
      </c>
      <c r="S808" t="s">
        <v>5411</v>
      </c>
      <c r="T808" s="65">
        <v>0</v>
      </c>
      <c r="U808" s="46"/>
      <c r="V808" s="22"/>
      <c r="W808" s="52">
        <f t="shared" si="126"/>
        <v>0</v>
      </c>
      <c r="X808" s="52" t="e">
        <f t="shared" si="127"/>
        <v>#VALUE!</v>
      </c>
      <c r="Y808" s="52" t="e">
        <f t="shared" si="121"/>
        <v>#VALUE!</v>
      </c>
      <c r="Z808" t="s">
        <v>114</v>
      </c>
      <c r="AA808" t="s">
        <v>5411</v>
      </c>
      <c r="AB808" t="s">
        <v>5411</v>
      </c>
      <c r="AC808" s="79" t="s">
        <v>114</v>
      </c>
      <c r="AD808" s="61"/>
      <c r="AE808" s="22"/>
      <c r="AF808">
        <v>0</v>
      </c>
      <c r="AG808" t="s">
        <v>5411</v>
      </c>
      <c r="AH808" t="s">
        <v>5411</v>
      </c>
      <c r="AI808" s="65">
        <v>0</v>
      </c>
      <c r="AJ808" s="46"/>
      <c r="AK808" s="22"/>
      <c r="AL808" s="52">
        <f t="shared" si="128"/>
        <v>0</v>
      </c>
      <c r="AM808" s="52" t="e">
        <f t="shared" si="129"/>
        <v>#VALUE!</v>
      </c>
      <c r="AN808" s="52" t="e">
        <f t="shared" si="122"/>
        <v>#VALUE!</v>
      </c>
      <c r="AO808">
        <v>0.18</v>
      </c>
      <c r="AP808" s="65">
        <v>0.17735903968219699</v>
      </c>
      <c r="AQ808" s="52">
        <f t="shared" si="130"/>
        <v>2.6409603178030039E-3</v>
      </c>
    </row>
    <row r="809" spans="1:43" x14ac:dyDescent="0.25">
      <c r="A809" t="s">
        <v>5533</v>
      </c>
      <c r="B809" t="s">
        <v>1644</v>
      </c>
      <c r="D809">
        <v>1</v>
      </c>
      <c r="E809">
        <v>1</v>
      </c>
      <c r="F809">
        <v>1</v>
      </c>
      <c r="G809" s="13">
        <v>37358</v>
      </c>
      <c r="H809">
        <v>0.52</v>
      </c>
      <c r="I809" t="s">
        <v>5411</v>
      </c>
      <c r="J809" t="s">
        <v>5411</v>
      </c>
      <c r="K809" s="65">
        <v>0.51863899566533078</v>
      </c>
      <c r="L809" s="46"/>
      <c r="M809" s="22"/>
      <c r="N809" s="52">
        <f t="shared" si="123"/>
        <v>1.3610043346692358E-3</v>
      </c>
      <c r="O809" s="52" t="e">
        <f t="shared" si="124"/>
        <v>#VALUE!</v>
      </c>
      <c r="P809" s="52" t="e">
        <f t="shared" si="125"/>
        <v>#VALUE!</v>
      </c>
      <c r="Q809">
        <v>0</v>
      </c>
      <c r="R809" t="s">
        <v>5411</v>
      </c>
      <c r="S809" t="s">
        <v>5411</v>
      </c>
      <c r="T809" s="65">
        <v>0</v>
      </c>
      <c r="U809" s="46"/>
      <c r="V809" s="22"/>
      <c r="W809" s="52">
        <f t="shared" si="126"/>
        <v>0</v>
      </c>
      <c r="X809" s="52" t="e">
        <f t="shared" si="127"/>
        <v>#VALUE!</v>
      </c>
      <c r="Y809" s="52" t="e">
        <f t="shared" si="121"/>
        <v>#VALUE!</v>
      </c>
      <c r="Z809" t="s">
        <v>114</v>
      </c>
      <c r="AA809" t="s">
        <v>5411</v>
      </c>
      <c r="AB809" t="s">
        <v>5411</v>
      </c>
      <c r="AC809" s="79" t="s">
        <v>114</v>
      </c>
      <c r="AD809" s="61"/>
      <c r="AE809" s="22"/>
      <c r="AF809">
        <v>0</v>
      </c>
      <c r="AG809" t="s">
        <v>5411</v>
      </c>
      <c r="AH809" t="s">
        <v>5411</v>
      </c>
      <c r="AI809" s="65">
        <v>0</v>
      </c>
      <c r="AJ809" s="46"/>
      <c r="AK809" s="22"/>
      <c r="AL809" s="52">
        <f t="shared" si="128"/>
        <v>0</v>
      </c>
      <c r="AM809" s="52" t="e">
        <f t="shared" si="129"/>
        <v>#VALUE!</v>
      </c>
      <c r="AN809" s="52" t="e">
        <f t="shared" si="122"/>
        <v>#VALUE!</v>
      </c>
      <c r="AO809">
        <v>0.74</v>
      </c>
      <c r="AP809" s="65">
        <v>0.74344156375235138</v>
      </c>
      <c r="AQ809" s="52">
        <f t="shared" si="130"/>
        <v>-3.4415637523513842E-3</v>
      </c>
    </row>
    <row r="810" spans="1:43" x14ac:dyDescent="0.25">
      <c r="A810" t="s">
        <v>5533</v>
      </c>
      <c r="B810" t="s">
        <v>1645</v>
      </c>
      <c r="D810">
        <v>1</v>
      </c>
      <c r="E810">
        <v>1</v>
      </c>
      <c r="F810">
        <v>1</v>
      </c>
      <c r="G810" s="13">
        <v>37358</v>
      </c>
      <c r="H810">
        <v>0.89</v>
      </c>
      <c r="I810" t="s">
        <v>5411</v>
      </c>
      <c r="J810" t="s">
        <v>5411</v>
      </c>
      <c r="K810" s="65">
        <v>0.89080290432134912</v>
      </c>
      <c r="L810" s="46"/>
      <c r="M810" s="22"/>
      <c r="N810" s="52">
        <f t="shared" si="123"/>
        <v>-8.0290432134910716E-4</v>
      </c>
      <c r="O810" s="52" t="e">
        <f t="shared" si="124"/>
        <v>#VALUE!</v>
      </c>
      <c r="P810" s="52" t="e">
        <f t="shared" si="125"/>
        <v>#VALUE!</v>
      </c>
      <c r="Q810">
        <v>0.53</v>
      </c>
      <c r="R810" t="s">
        <v>5411</v>
      </c>
      <c r="S810" t="s">
        <v>5411</v>
      </c>
      <c r="T810" s="65">
        <v>0.53230905258226957</v>
      </c>
      <c r="U810" s="46"/>
      <c r="V810" s="22"/>
      <c r="W810" s="52">
        <f t="shared" si="126"/>
        <v>-2.309052582269544E-3</v>
      </c>
      <c r="X810" s="52" t="e">
        <f t="shared" si="127"/>
        <v>#VALUE!</v>
      </c>
      <c r="Y810" s="52" t="e">
        <f t="shared" si="121"/>
        <v>#VALUE!</v>
      </c>
      <c r="Z810" t="s">
        <v>114</v>
      </c>
      <c r="AA810" t="s">
        <v>5411</v>
      </c>
      <c r="AB810" t="s">
        <v>5411</v>
      </c>
      <c r="AC810" s="79" t="s">
        <v>114</v>
      </c>
      <c r="AD810" s="61"/>
      <c r="AE810" s="22"/>
      <c r="AF810">
        <v>0</v>
      </c>
      <c r="AG810" t="s">
        <v>5411</v>
      </c>
      <c r="AH810" t="s">
        <v>5411</v>
      </c>
      <c r="AI810" s="65">
        <v>0</v>
      </c>
      <c r="AJ810" s="46"/>
      <c r="AK810" s="22"/>
      <c r="AL810" s="52">
        <f t="shared" si="128"/>
        <v>0</v>
      </c>
      <c r="AM810" s="52" t="e">
        <f t="shared" si="129"/>
        <v>#VALUE!</v>
      </c>
      <c r="AN810" s="52" t="e">
        <f t="shared" si="122"/>
        <v>#VALUE!</v>
      </c>
      <c r="AO810">
        <v>0.32</v>
      </c>
      <c r="AP810" s="65">
        <v>0.32409292657219813</v>
      </c>
      <c r="AQ810" s="52">
        <f t="shared" si="130"/>
        <v>-4.092926572198119E-3</v>
      </c>
    </row>
    <row r="811" spans="1:43" x14ac:dyDescent="0.25">
      <c r="A811" t="s">
        <v>5533</v>
      </c>
      <c r="B811" t="s">
        <v>1646</v>
      </c>
      <c r="D811">
        <v>1</v>
      </c>
      <c r="E811">
        <v>1</v>
      </c>
      <c r="F811">
        <v>1</v>
      </c>
      <c r="G811" s="13">
        <v>37358</v>
      </c>
      <c r="H811">
        <v>1.34</v>
      </c>
      <c r="I811" t="s">
        <v>5411</v>
      </c>
      <c r="J811" t="s">
        <v>5411</v>
      </c>
      <c r="K811" s="65">
        <v>1.3437914931745112</v>
      </c>
      <c r="L811" s="46"/>
      <c r="M811" s="22"/>
      <c r="N811" s="52">
        <f t="shared" si="123"/>
        <v>-3.7914931745111069E-3</v>
      </c>
      <c r="O811" s="52" t="e">
        <f t="shared" si="124"/>
        <v>#VALUE!</v>
      </c>
      <c r="P811" s="52" t="e">
        <f t="shared" si="125"/>
        <v>#VALUE!</v>
      </c>
      <c r="Q811">
        <v>0</v>
      </c>
      <c r="R811" t="s">
        <v>5411</v>
      </c>
      <c r="S811" t="s">
        <v>5411</v>
      </c>
      <c r="T811" s="65">
        <v>0</v>
      </c>
      <c r="U811" s="46"/>
      <c r="V811" s="22"/>
      <c r="W811" s="52">
        <f t="shared" si="126"/>
        <v>0</v>
      </c>
      <c r="X811" s="52" t="e">
        <f t="shared" si="127"/>
        <v>#VALUE!</v>
      </c>
      <c r="Y811" s="52" t="e">
        <f t="shared" si="121"/>
        <v>#VALUE!</v>
      </c>
      <c r="Z811" t="s">
        <v>114</v>
      </c>
      <c r="AA811" t="s">
        <v>5411</v>
      </c>
      <c r="AB811" t="s">
        <v>5411</v>
      </c>
      <c r="AC811" s="79" t="s">
        <v>114</v>
      </c>
      <c r="AD811" s="61"/>
      <c r="AE811" s="22"/>
      <c r="AF811">
        <v>19.93</v>
      </c>
      <c r="AG811" t="s">
        <v>5411</v>
      </c>
      <c r="AH811" t="s">
        <v>5411</v>
      </c>
      <c r="AI811" s="65">
        <v>19.928748642808205</v>
      </c>
      <c r="AJ811" s="46"/>
      <c r="AK811" s="22"/>
      <c r="AL811" s="52">
        <f t="shared" si="128"/>
        <v>1.2513571917942556E-3</v>
      </c>
      <c r="AM811" s="52" t="e">
        <f t="shared" si="129"/>
        <v>#VALUE!</v>
      </c>
      <c r="AN811" s="52" t="e">
        <f t="shared" si="122"/>
        <v>#VALUE!</v>
      </c>
      <c r="AO811">
        <v>0.36</v>
      </c>
      <c r="AP811" s="65">
        <v>0.36357223422758661</v>
      </c>
      <c r="AQ811" s="52">
        <f t="shared" si="130"/>
        <v>-3.5722342275866237E-3</v>
      </c>
    </row>
    <row r="812" spans="1:43" x14ac:dyDescent="0.25">
      <c r="A812" t="s">
        <v>5533</v>
      </c>
      <c r="B812" t="s">
        <v>1647</v>
      </c>
      <c r="D812">
        <v>1</v>
      </c>
      <c r="E812">
        <v>1</v>
      </c>
      <c r="F812">
        <v>1</v>
      </c>
      <c r="G812" s="13">
        <v>37358</v>
      </c>
      <c r="H812">
        <v>1.37</v>
      </c>
      <c r="I812" t="s">
        <v>5411</v>
      </c>
      <c r="J812" t="s">
        <v>5411</v>
      </c>
      <c r="K812" s="65">
        <v>1.3702956992277777</v>
      </c>
      <c r="L812" s="46"/>
      <c r="M812" s="22"/>
      <c r="N812" s="52">
        <f t="shared" si="123"/>
        <v>-2.9569922777761271E-4</v>
      </c>
      <c r="O812" s="52" t="e">
        <f t="shared" si="124"/>
        <v>#VALUE!</v>
      </c>
      <c r="P812" s="52" t="e">
        <f t="shared" si="125"/>
        <v>#VALUE!</v>
      </c>
      <c r="Q812">
        <v>0.72</v>
      </c>
      <c r="R812" t="s">
        <v>5411</v>
      </c>
      <c r="S812" t="s">
        <v>5411</v>
      </c>
      <c r="T812" s="65">
        <v>0.72028363677357543</v>
      </c>
      <c r="U812" s="46"/>
      <c r="V812" s="22"/>
      <c r="W812" s="52">
        <f t="shared" si="126"/>
        <v>-2.8363677357545747E-4</v>
      </c>
      <c r="X812" s="52" t="e">
        <f t="shared" si="127"/>
        <v>#VALUE!</v>
      </c>
      <c r="Y812" s="52" t="e">
        <f t="shared" si="121"/>
        <v>#VALUE!</v>
      </c>
      <c r="Z812" t="s">
        <v>114</v>
      </c>
      <c r="AA812" t="s">
        <v>5411</v>
      </c>
      <c r="AB812" t="s">
        <v>5411</v>
      </c>
      <c r="AC812" s="79" t="s">
        <v>114</v>
      </c>
      <c r="AD812" s="61"/>
      <c r="AE812" s="22"/>
      <c r="AF812">
        <v>0</v>
      </c>
      <c r="AG812" t="s">
        <v>5411</v>
      </c>
      <c r="AH812" t="s">
        <v>5411</v>
      </c>
      <c r="AI812" s="65">
        <v>0</v>
      </c>
      <c r="AJ812" s="46"/>
      <c r="AK812" s="22"/>
      <c r="AL812" s="52">
        <f t="shared" si="128"/>
        <v>0</v>
      </c>
      <c r="AM812" s="52" t="e">
        <f t="shared" si="129"/>
        <v>#VALUE!</v>
      </c>
      <c r="AN812" s="52" t="e">
        <f t="shared" si="122"/>
        <v>#VALUE!</v>
      </c>
      <c r="AO812">
        <v>2.08</v>
      </c>
      <c r="AP812" s="65">
        <v>2.0774034158164705</v>
      </c>
      <c r="AQ812" s="52">
        <f t="shared" si="130"/>
        <v>2.5965841835295933E-3</v>
      </c>
    </row>
    <row r="813" spans="1:43" x14ac:dyDescent="0.25">
      <c r="A813" t="s">
        <v>5533</v>
      </c>
      <c r="B813" t="s">
        <v>1648</v>
      </c>
      <c r="D813">
        <v>1</v>
      </c>
      <c r="E813">
        <v>1</v>
      </c>
      <c r="F813">
        <v>1</v>
      </c>
      <c r="G813" s="13">
        <v>37358</v>
      </c>
      <c r="H813">
        <v>1.78</v>
      </c>
      <c r="I813" t="s">
        <v>5411</v>
      </c>
      <c r="J813" t="s">
        <v>5411</v>
      </c>
      <c r="K813" s="65">
        <v>1.7790990606319381</v>
      </c>
      <c r="L813" s="46"/>
      <c r="M813" s="22"/>
      <c r="N813" s="52">
        <f t="shared" si="123"/>
        <v>9.0093936806190378E-4</v>
      </c>
      <c r="O813" s="52" t="e">
        <f t="shared" si="124"/>
        <v>#VALUE!</v>
      </c>
      <c r="P813" s="52" t="e">
        <f t="shared" si="125"/>
        <v>#VALUE!</v>
      </c>
      <c r="Q813">
        <v>1.24</v>
      </c>
      <c r="R813" t="s">
        <v>5411</v>
      </c>
      <c r="S813" t="s">
        <v>5411</v>
      </c>
      <c r="T813" s="65">
        <v>1.24349660658906</v>
      </c>
      <c r="U813" s="46"/>
      <c r="V813" s="22"/>
      <c r="W813" s="52">
        <f t="shared" si="126"/>
        <v>-3.4966065890600362E-3</v>
      </c>
      <c r="X813" s="52" t="e">
        <f t="shared" si="127"/>
        <v>#VALUE!</v>
      </c>
      <c r="Y813" s="52" t="e">
        <f t="shared" si="121"/>
        <v>#VALUE!</v>
      </c>
      <c r="Z813" t="s">
        <v>114</v>
      </c>
      <c r="AA813" t="s">
        <v>5411</v>
      </c>
      <c r="AB813" t="s">
        <v>5411</v>
      </c>
      <c r="AC813" s="79" t="s">
        <v>114</v>
      </c>
      <c r="AD813" s="61"/>
      <c r="AE813" s="22"/>
      <c r="AF813">
        <v>0</v>
      </c>
      <c r="AG813" t="s">
        <v>5411</v>
      </c>
      <c r="AH813" t="s">
        <v>5411</v>
      </c>
      <c r="AI813" s="65">
        <v>0</v>
      </c>
      <c r="AJ813" s="46"/>
      <c r="AK813" s="22"/>
      <c r="AL813" s="52">
        <f t="shared" si="128"/>
        <v>0</v>
      </c>
      <c r="AM813" s="52" t="e">
        <f t="shared" si="129"/>
        <v>#VALUE!</v>
      </c>
      <c r="AN813" s="52" t="e">
        <f t="shared" si="122"/>
        <v>#VALUE!</v>
      </c>
      <c r="AO813">
        <v>5.9</v>
      </c>
      <c r="AP813" s="65">
        <v>5.8991179378848475</v>
      </c>
      <c r="AQ813" s="52">
        <f t="shared" si="130"/>
        <v>8.8206211515284849E-4</v>
      </c>
    </row>
    <row r="814" spans="1:43" x14ac:dyDescent="0.25">
      <c r="A814" t="s">
        <v>5533</v>
      </c>
      <c r="B814" t="s">
        <v>1649</v>
      </c>
      <c r="D814">
        <v>1</v>
      </c>
      <c r="E814">
        <v>1</v>
      </c>
      <c r="F814">
        <v>1</v>
      </c>
      <c r="G814" s="13">
        <v>37358</v>
      </c>
      <c r="H814">
        <v>1.08</v>
      </c>
      <c r="I814" t="s">
        <v>5411</v>
      </c>
      <c r="J814" t="s">
        <v>5411</v>
      </c>
      <c r="K814" s="65">
        <v>1.0811972945891786</v>
      </c>
      <c r="L814" s="46"/>
      <c r="M814" s="22"/>
      <c r="N814" s="52">
        <f t="shared" si="123"/>
        <v>-1.1972945891784992E-3</v>
      </c>
      <c r="O814" s="52" t="e">
        <f t="shared" si="124"/>
        <v>#VALUE!</v>
      </c>
      <c r="P814" s="52" t="e">
        <f t="shared" si="125"/>
        <v>#VALUE!</v>
      </c>
      <c r="Q814">
        <v>9.8000000000000007</v>
      </c>
      <c r="R814" t="s">
        <v>5411</v>
      </c>
      <c r="S814" t="s">
        <v>5411</v>
      </c>
      <c r="T814" s="65">
        <v>9.7998932865731483</v>
      </c>
      <c r="U814" s="46"/>
      <c r="V814" s="22"/>
      <c r="W814" s="52">
        <f t="shared" si="126"/>
        <v>1.067134268524228E-4</v>
      </c>
      <c r="X814" s="52" t="e">
        <f t="shared" si="127"/>
        <v>#VALUE!</v>
      </c>
      <c r="Y814" s="52" t="e">
        <f t="shared" si="121"/>
        <v>#VALUE!</v>
      </c>
      <c r="Z814" t="s">
        <v>114</v>
      </c>
      <c r="AA814" t="s">
        <v>5411</v>
      </c>
      <c r="AB814" t="s">
        <v>5411</v>
      </c>
      <c r="AC814" s="79" t="s">
        <v>114</v>
      </c>
      <c r="AD814" s="61"/>
      <c r="AE814" s="22"/>
      <c r="AF814">
        <v>0</v>
      </c>
      <c r="AG814" t="s">
        <v>5411</v>
      </c>
      <c r="AH814" t="s">
        <v>5411</v>
      </c>
      <c r="AI814" s="65">
        <v>0</v>
      </c>
      <c r="AJ814" s="46"/>
      <c r="AK814" s="22"/>
      <c r="AL814" s="52">
        <f t="shared" si="128"/>
        <v>0</v>
      </c>
      <c r="AM814" s="52" t="e">
        <f t="shared" si="129"/>
        <v>#VALUE!</v>
      </c>
      <c r="AN814" s="52" t="e">
        <f t="shared" si="122"/>
        <v>#VALUE!</v>
      </c>
      <c r="AO814">
        <v>6.77</v>
      </c>
      <c r="AP814" s="65">
        <v>6.7735282565130275</v>
      </c>
      <c r="AQ814" s="52">
        <f t="shared" si="130"/>
        <v>-3.5282565130279053E-3</v>
      </c>
    </row>
    <row r="815" spans="1:43" x14ac:dyDescent="0.25">
      <c r="A815" t="s">
        <v>5533</v>
      </c>
      <c r="B815" t="s">
        <v>1650</v>
      </c>
      <c r="D815">
        <v>1</v>
      </c>
      <c r="E815">
        <v>1</v>
      </c>
      <c r="F815">
        <v>1</v>
      </c>
      <c r="G815" s="13">
        <v>37358</v>
      </c>
      <c r="H815">
        <v>0</v>
      </c>
      <c r="I815" t="s">
        <v>5411</v>
      </c>
      <c r="J815" t="s">
        <v>5411</v>
      </c>
      <c r="K815" s="65">
        <v>0</v>
      </c>
      <c r="L815" s="46"/>
      <c r="M815" s="22"/>
      <c r="N815" s="52">
        <f t="shared" si="123"/>
        <v>0</v>
      </c>
      <c r="O815" s="52" t="e">
        <f t="shared" si="124"/>
        <v>#VALUE!</v>
      </c>
      <c r="P815" s="52" t="e">
        <f t="shared" si="125"/>
        <v>#VALUE!</v>
      </c>
      <c r="Q815">
        <v>0</v>
      </c>
      <c r="R815" t="s">
        <v>5411</v>
      </c>
      <c r="S815" t="s">
        <v>5411</v>
      </c>
      <c r="T815" s="65">
        <v>0</v>
      </c>
      <c r="U815" s="46"/>
      <c r="V815" s="22"/>
      <c r="W815" s="52">
        <f t="shared" si="126"/>
        <v>0</v>
      </c>
      <c r="X815" s="52" t="e">
        <f t="shared" si="127"/>
        <v>#VALUE!</v>
      </c>
      <c r="Y815" s="52" t="e">
        <f t="shared" si="121"/>
        <v>#VALUE!</v>
      </c>
      <c r="Z815" t="s">
        <v>114</v>
      </c>
      <c r="AA815" t="s">
        <v>5411</v>
      </c>
      <c r="AB815" t="s">
        <v>5411</v>
      </c>
      <c r="AC815" s="79" t="s">
        <v>114</v>
      </c>
      <c r="AD815" s="61"/>
      <c r="AE815" s="22"/>
      <c r="AF815">
        <v>0</v>
      </c>
      <c r="AG815" t="s">
        <v>5411</v>
      </c>
      <c r="AH815" t="s">
        <v>5411</v>
      </c>
      <c r="AI815" s="65">
        <v>0</v>
      </c>
      <c r="AJ815" s="46"/>
      <c r="AK815" s="22"/>
      <c r="AL815" s="52">
        <f t="shared" si="128"/>
        <v>0</v>
      </c>
      <c r="AM815" s="52" t="e">
        <f t="shared" si="129"/>
        <v>#VALUE!</v>
      </c>
      <c r="AN815" s="52" t="e">
        <f t="shared" si="122"/>
        <v>#VALUE!</v>
      </c>
      <c r="AO815">
        <v>0</v>
      </c>
      <c r="AP815" s="65">
        <v>0</v>
      </c>
      <c r="AQ815" s="52">
        <f t="shared" si="130"/>
        <v>0</v>
      </c>
    </row>
    <row r="816" spans="1:43" x14ac:dyDescent="0.25">
      <c r="A816" t="s">
        <v>5533</v>
      </c>
      <c r="B816" t="s">
        <v>1651</v>
      </c>
      <c r="D816">
        <v>1</v>
      </c>
      <c r="E816">
        <v>1</v>
      </c>
      <c r="F816">
        <v>1</v>
      </c>
      <c r="G816" s="13">
        <v>37358</v>
      </c>
      <c r="H816">
        <v>1.35</v>
      </c>
      <c r="I816" t="s">
        <v>5411</v>
      </c>
      <c r="J816" t="s">
        <v>5411</v>
      </c>
      <c r="K816" s="65">
        <v>1.3460972794723827</v>
      </c>
      <c r="L816" s="46"/>
      <c r="M816" s="22"/>
      <c r="N816" s="52">
        <f t="shared" si="123"/>
        <v>3.9027205276174204E-3</v>
      </c>
      <c r="O816" s="52" t="e">
        <f t="shared" si="124"/>
        <v>#VALUE!</v>
      </c>
      <c r="P816" s="52" t="e">
        <f t="shared" si="125"/>
        <v>#VALUE!</v>
      </c>
      <c r="Q816">
        <v>0</v>
      </c>
      <c r="R816" t="s">
        <v>5411</v>
      </c>
      <c r="S816" t="s">
        <v>5411</v>
      </c>
      <c r="T816" s="65">
        <v>0</v>
      </c>
      <c r="U816" s="46"/>
      <c r="V816" s="22"/>
      <c r="W816" s="52">
        <f t="shared" si="126"/>
        <v>0</v>
      </c>
      <c r="X816" s="52" t="e">
        <f t="shared" si="127"/>
        <v>#VALUE!</v>
      </c>
      <c r="Y816" s="52" t="e">
        <f t="shared" si="121"/>
        <v>#VALUE!</v>
      </c>
      <c r="Z816" t="s">
        <v>114</v>
      </c>
      <c r="AA816" t="s">
        <v>5411</v>
      </c>
      <c r="AB816" t="s">
        <v>5411</v>
      </c>
      <c r="AC816" s="79" t="s">
        <v>114</v>
      </c>
      <c r="AD816" s="61"/>
      <c r="AE816" s="22"/>
      <c r="AF816">
        <v>0</v>
      </c>
      <c r="AG816" t="s">
        <v>5411</v>
      </c>
      <c r="AH816" t="s">
        <v>5411</v>
      </c>
      <c r="AI816" s="65">
        <v>0</v>
      </c>
      <c r="AJ816" s="46"/>
      <c r="AK816" s="22"/>
      <c r="AL816" s="52">
        <f t="shared" si="128"/>
        <v>0</v>
      </c>
      <c r="AM816" s="52" t="e">
        <f t="shared" si="129"/>
        <v>#VALUE!</v>
      </c>
      <c r="AN816" s="52" t="e">
        <f t="shared" si="122"/>
        <v>#VALUE!</v>
      </c>
      <c r="AO816">
        <v>0.41</v>
      </c>
      <c r="AP816" s="65">
        <v>0.40470898598516081</v>
      </c>
      <c r="AQ816" s="52">
        <f t="shared" si="130"/>
        <v>5.2910140148391682E-3</v>
      </c>
    </row>
    <row r="817" spans="1:43" x14ac:dyDescent="0.25">
      <c r="A817" t="s">
        <v>5533</v>
      </c>
      <c r="B817" t="s">
        <v>1652</v>
      </c>
      <c r="D817">
        <v>1</v>
      </c>
      <c r="E817">
        <v>1</v>
      </c>
      <c r="F817">
        <v>1</v>
      </c>
      <c r="G817" s="13">
        <v>37358</v>
      </c>
      <c r="H817">
        <v>1.59</v>
      </c>
      <c r="I817" t="s">
        <v>5411</v>
      </c>
      <c r="J817" t="s">
        <v>5411</v>
      </c>
      <c r="K817" s="65">
        <v>1.5865292439372325</v>
      </c>
      <c r="L817" s="46"/>
      <c r="M817" s="22"/>
      <c r="N817" s="52">
        <f t="shared" si="123"/>
        <v>3.4707560627675882E-3</v>
      </c>
      <c r="O817" s="52" t="e">
        <f t="shared" si="124"/>
        <v>#VALUE!</v>
      </c>
      <c r="P817" s="52" t="e">
        <f t="shared" si="125"/>
        <v>#VALUE!</v>
      </c>
      <c r="Q817">
        <v>1.38</v>
      </c>
      <c r="R817" t="s">
        <v>5411</v>
      </c>
      <c r="S817" t="s">
        <v>5411</v>
      </c>
      <c r="T817" s="65">
        <v>1.3812136947218261</v>
      </c>
      <c r="U817" s="46"/>
      <c r="V817" s="22"/>
      <c r="W817" s="52">
        <f t="shared" si="126"/>
        <v>-1.2136947218261973E-3</v>
      </c>
      <c r="X817" s="52" t="e">
        <f t="shared" si="127"/>
        <v>#VALUE!</v>
      </c>
      <c r="Y817" s="52" t="e">
        <f t="shared" si="121"/>
        <v>#VALUE!</v>
      </c>
      <c r="Z817" t="s">
        <v>114</v>
      </c>
      <c r="AA817" t="s">
        <v>5411</v>
      </c>
      <c r="AB817" t="s">
        <v>5411</v>
      </c>
      <c r="AC817" s="79" t="s">
        <v>114</v>
      </c>
      <c r="AD817" s="61"/>
      <c r="AE817" s="22"/>
      <c r="AF817">
        <v>0</v>
      </c>
      <c r="AG817" t="s">
        <v>5411</v>
      </c>
      <c r="AH817" t="s">
        <v>5411</v>
      </c>
      <c r="AI817" s="65">
        <v>0</v>
      </c>
      <c r="AJ817" s="46"/>
      <c r="AK817" s="22"/>
      <c r="AL817" s="52">
        <f t="shared" si="128"/>
        <v>0</v>
      </c>
      <c r="AM817" s="52" t="e">
        <f t="shared" si="129"/>
        <v>#VALUE!</v>
      </c>
      <c r="AN817" s="52" t="e">
        <f t="shared" si="122"/>
        <v>#VALUE!</v>
      </c>
      <c r="AO817">
        <v>2.12</v>
      </c>
      <c r="AP817" s="65">
        <v>2.1236679029957206</v>
      </c>
      <c r="AQ817" s="52">
        <f t="shared" si="130"/>
        <v>-3.6679029957205067E-3</v>
      </c>
    </row>
    <row r="818" spans="1:43" x14ac:dyDescent="0.25">
      <c r="A818" t="s">
        <v>5533</v>
      </c>
      <c r="B818" t="s">
        <v>1653</v>
      </c>
      <c r="D818">
        <v>1</v>
      </c>
      <c r="E818">
        <v>1</v>
      </c>
      <c r="F818">
        <v>1</v>
      </c>
      <c r="G818" s="13">
        <v>37358</v>
      </c>
      <c r="H818">
        <v>2.5099999999999998</v>
      </c>
      <c r="I818" t="s">
        <v>5411</v>
      </c>
      <c r="J818" t="s">
        <v>5411</v>
      </c>
      <c r="K818" s="65">
        <v>2.5060635696821514</v>
      </c>
      <c r="L818" s="46"/>
      <c r="M818" s="22"/>
      <c r="N818" s="52">
        <f t="shared" si="123"/>
        <v>3.936430317848405E-3</v>
      </c>
      <c r="O818" s="52" t="e">
        <f t="shared" si="124"/>
        <v>#VALUE!</v>
      </c>
      <c r="P818" s="52" t="e">
        <f t="shared" si="125"/>
        <v>#VALUE!</v>
      </c>
      <c r="Q818">
        <v>0.86</v>
      </c>
      <c r="R818" t="s">
        <v>5411</v>
      </c>
      <c r="S818" t="s">
        <v>5411</v>
      </c>
      <c r="T818" s="65">
        <v>0.85980392390720961</v>
      </c>
      <c r="U818" s="46"/>
      <c r="V818" s="22"/>
      <c r="W818" s="52">
        <f t="shared" si="126"/>
        <v>1.9607609279037597E-4</v>
      </c>
      <c r="X818" s="52" t="e">
        <f t="shared" si="127"/>
        <v>#VALUE!</v>
      </c>
      <c r="Y818" s="52" t="e">
        <f t="shared" si="121"/>
        <v>#VALUE!</v>
      </c>
      <c r="Z818" t="s">
        <v>114</v>
      </c>
      <c r="AA818" t="s">
        <v>5411</v>
      </c>
      <c r="AB818" t="s">
        <v>5411</v>
      </c>
      <c r="AC818" s="79" t="s">
        <v>114</v>
      </c>
      <c r="AD818" s="61"/>
      <c r="AE818" s="22"/>
      <c r="AF818">
        <v>0</v>
      </c>
      <c r="AG818" t="s">
        <v>5411</v>
      </c>
      <c r="AH818" t="s">
        <v>5411</v>
      </c>
      <c r="AI818" s="65">
        <v>0</v>
      </c>
      <c r="AJ818" s="46"/>
      <c r="AK818" s="22"/>
      <c r="AL818" s="52">
        <f t="shared" si="128"/>
        <v>0</v>
      </c>
      <c r="AM818" s="52" t="e">
        <f t="shared" si="129"/>
        <v>#VALUE!</v>
      </c>
      <c r="AN818" s="52" t="e">
        <f t="shared" si="122"/>
        <v>#VALUE!</v>
      </c>
      <c r="AO818">
        <v>0.93</v>
      </c>
      <c r="AP818" s="65">
        <v>0.9270397757767308</v>
      </c>
      <c r="AQ818" s="52">
        <f t="shared" si="130"/>
        <v>2.9602242232692477E-3</v>
      </c>
    </row>
    <row r="819" spans="1:43" x14ac:dyDescent="0.25">
      <c r="A819" t="s">
        <v>5533</v>
      </c>
      <c r="B819" t="s">
        <v>1654</v>
      </c>
      <c r="D819">
        <v>1</v>
      </c>
      <c r="E819">
        <v>1</v>
      </c>
      <c r="F819">
        <v>1</v>
      </c>
      <c r="G819" s="13">
        <v>37358</v>
      </c>
      <c r="H819">
        <v>0.73</v>
      </c>
      <c r="I819" t="s">
        <v>5411</v>
      </c>
      <c r="J819" t="s">
        <v>5411</v>
      </c>
      <c r="K819" s="65">
        <v>0.73429697913422609</v>
      </c>
      <c r="L819" s="46"/>
      <c r="M819" s="22"/>
      <c r="N819" s="52">
        <f t="shared" si="123"/>
        <v>-4.2969791342261088E-3</v>
      </c>
      <c r="O819" s="52" t="e">
        <f t="shared" si="124"/>
        <v>#VALUE!</v>
      </c>
      <c r="P819" s="52" t="e">
        <f t="shared" si="125"/>
        <v>#VALUE!</v>
      </c>
      <c r="Q819">
        <v>3.84</v>
      </c>
      <c r="R819" t="s">
        <v>5411</v>
      </c>
      <c r="S819" t="s">
        <v>5411</v>
      </c>
      <c r="T819" s="65">
        <v>3.8426706944876985</v>
      </c>
      <c r="U819" s="46"/>
      <c r="V819" s="22"/>
      <c r="W819" s="52">
        <f t="shared" si="126"/>
        <v>-2.6706944876986327E-3</v>
      </c>
      <c r="X819" s="52" t="e">
        <f t="shared" si="127"/>
        <v>#VALUE!</v>
      </c>
      <c r="Y819" s="52" t="e">
        <f t="shared" si="121"/>
        <v>#VALUE!</v>
      </c>
      <c r="Z819" t="s">
        <v>114</v>
      </c>
      <c r="AA819" t="s">
        <v>5411</v>
      </c>
      <c r="AB819" t="s">
        <v>5411</v>
      </c>
      <c r="AC819" s="79" t="s">
        <v>114</v>
      </c>
      <c r="AD819" s="61"/>
      <c r="AE819" s="22"/>
      <c r="AF819">
        <v>32.549999999999997</v>
      </c>
      <c r="AG819" t="s">
        <v>5411</v>
      </c>
      <c r="AH819" t="s">
        <v>5411</v>
      </c>
      <c r="AI819" s="65">
        <v>32.547826222360634</v>
      </c>
      <c r="AJ819" s="46"/>
      <c r="AK819" s="22"/>
      <c r="AL819" s="52">
        <f t="shared" si="128"/>
        <v>2.17377763936355E-3</v>
      </c>
      <c r="AM819" s="52" t="e">
        <f t="shared" si="129"/>
        <v>#VALUE!</v>
      </c>
      <c r="AN819" s="52" t="e">
        <f t="shared" si="122"/>
        <v>#VALUE!</v>
      </c>
      <c r="AO819">
        <v>0.87</v>
      </c>
      <c r="AP819" s="65">
        <v>0.86944366241046411</v>
      </c>
      <c r="AQ819" s="52">
        <f t="shared" si="130"/>
        <v>5.5633758953588242E-4</v>
      </c>
    </row>
    <row r="820" spans="1:43" x14ac:dyDescent="0.25">
      <c r="A820" t="s">
        <v>5533</v>
      </c>
      <c r="B820" t="s">
        <v>1655</v>
      </c>
      <c r="D820">
        <v>1</v>
      </c>
      <c r="E820">
        <v>1</v>
      </c>
      <c r="F820">
        <v>1</v>
      </c>
      <c r="G820" s="13">
        <v>37358</v>
      </c>
      <c r="H820">
        <v>3.43</v>
      </c>
      <c r="I820" t="s">
        <v>5411</v>
      </c>
      <c r="J820" t="s">
        <v>5411</v>
      </c>
      <c r="K820" s="65">
        <v>3.4266897061541299</v>
      </c>
      <c r="L820" s="46"/>
      <c r="M820" s="22"/>
      <c r="N820" s="52">
        <f t="shared" si="123"/>
        <v>3.3102938458702269E-3</v>
      </c>
      <c r="O820" s="52" t="e">
        <f t="shared" si="124"/>
        <v>#VALUE!</v>
      </c>
      <c r="P820" s="52" t="e">
        <f t="shared" si="125"/>
        <v>#VALUE!</v>
      </c>
      <c r="Q820">
        <v>3.68</v>
      </c>
      <c r="R820" t="s">
        <v>5411</v>
      </c>
      <c r="S820" t="s">
        <v>5411</v>
      </c>
      <c r="T820" s="65">
        <v>3.6832775827019031</v>
      </c>
      <c r="U820" s="46"/>
      <c r="V820" s="22"/>
      <c r="W820" s="52">
        <f t="shared" si="126"/>
        <v>-3.2775827019029258E-3</v>
      </c>
      <c r="X820" s="52" t="e">
        <f t="shared" si="127"/>
        <v>#VALUE!</v>
      </c>
      <c r="Y820" s="52" t="e">
        <f t="shared" si="121"/>
        <v>#VALUE!</v>
      </c>
      <c r="Z820" t="s">
        <v>114</v>
      </c>
      <c r="AA820" t="s">
        <v>5411</v>
      </c>
      <c r="AB820" t="s">
        <v>5411</v>
      </c>
      <c r="AC820" s="79" t="s">
        <v>114</v>
      </c>
      <c r="AD820" s="61"/>
      <c r="AE820" s="22"/>
      <c r="AF820">
        <v>8.48</v>
      </c>
      <c r="AG820" t="s">
        <v>5411</v>
      </c>
      <c r="AH820" t="s">
        <v>5411</v>
      </c>
      <c r="AI820" s="65">
        <v>8.4756769543522434</v>
      </c>
      <c r="AJ820" s="46"/>
      <c r="AK820" s="22"/>
      <c r="AL820" s="52">
        <f t="shared" si="128"/>
        <v>4.3230456477569845E-3</v>
      </c>
      <c r="AM820" s="52" t="e">
        <f t="shared" si="129"/>
        <v>#VALUE!</v>
      </c>
      <c r="AN820" s="52" t="e">
        <f t="shared" si="122"/>
        <v>#VALUE!</v>
      </c>
      <c r="AO820">
        <v>2.63</v>
      </c>
      <c r="AP820" s="65">
        <v>2.6279564775457396</v>
      </c>
      <c r="AQ820" s="52">
        <f t="shared" si="130"/>
        <v>2.0435224542603159E-3</v>
      </c>
    </row>
    <row r="821" spans="1:43" x14ac:dyDescent="0.25">
      <c r="A821" t="s">
        <v>5533</v>
      </c>
      <c r="B821" t="s">
        <v>1656</v>
      </c>
      <c r="D821">
        <v>1</v>
      </c>
      <c r="E821">
        <v>1</v>
      </c>
      <c r="F821">
        <v>1</v>
      </c>
      <c r="G821" s="13">
        <v>37358</v>
      </c>
      <c r="H821">
        <v>1.27</v>
      </c>
      <c r="I821" t="s">
        <v>5411</v>
      </c>
      <c r="J821" t="s">
        <v>5411</v>
      </c>
      <c r="K821" s="65">
        <v>1.266272106670925</v>
      </c>
      <c r="L821" s="46"/>
      <c r="M821" s="22"/>
      <c r="N821" s="52">
        <f t="shared" si="123"/>
        <v>3.7278933290749716E-3</v>
      </c>
      <c r="O821" s="52" t="e">
        <f t="shared" si="124"/>
        <v>#VALUE!</v>
      </c>
      <c r="P821" s="52" t="e">
        <f t="shared" si="125"/>
        <v>#VALUE!</v>
      </c>
      <c r="Q821">
        <v>4.1100000000000003</v>
      </c>
      <c r="R821" t="s">
        <v>5411</v>
      </c>
      <c r="S821" t="s">
        <v>5411</v>
      </c>
      <c r="T821" s="65">
        <v>4.1143598546848175</v>
      </c>
      <c r="U821" s="46"/>
      <c r="V821" s="22"/>
      <c r="W821" s="52">
        <f t="shared" si="126"/>
        <v>-4.3598546848171438E-3</v>
      </c>
      <c r="X821" s="52" t="e">
        <f t="shared" si="127"/>
        <v>#VALUE!</v>
      </c>
      <c r="Y821" s="52" t="e">
        <f t="shared" si="121"/>
        <v>#VALUE!</v>
      </c>
      <c r="Z821" t="s">
        <v>114</v>
      </c>
      <c r="AA821" t="s">
        <v>5411</v>
      </c>
      <c r="AB821" t="s">
        <v>5411</v>
      </c>
      <c r="AC821" s="79" t="s">
        <v>114</v>
      </c>
      <c r="AD821" s="61"/>
      <c r="AE821" s="22"/>
      <c r="AF821">
        <v>4.7699999999999996</v>
      </c>
      <c r="AG821" t="s">
        <v>5411</v>
      </c>
      <c r="AH821" t="s">
        <v>5411</v>
      </c>
      <c r="AI821" s="65">
        <v>4.7659367639426726</v>
      </c>
      <c r="AJ821" s="46"/>
      <c r="AK821" s="22"/>
      <c r="AL821" s="52">
        <f t="shared" si="128"/>
        <v>4.0632360573269466E-3</v>
      </c>
      <c r="AM821" s="52" t="e">
        <f t="shared" si="129"/>
        <v>#VALUE!</v>
      </c>
      <c r="AN821" s="52" t="e">
        <f t="shared" si="122"/>
        <v>#VALUE!</v>
      </c>
      <c r="AO821">
        <v>10.17</v>
      </c>
      <c r="AP821" s="65">
        <v>10.171156533194939</v>
      </c>
      <c r="AQ821" s="52">
        <f t="shared" si="130"/>
        <v>-1.1565331949388025E-3</v>
      </c>
    </row>
    <row r="822" spans="1:43" x14ac:dyDescent="0.25">
      <c r="A822" t="s">
        <v>5533</v>
      </c>
      <c r="B822" t="s">
        <v>1657</v>
      </c>
      <c r="D822">
        <v>1</v>
      </c>
      <c r="E822">
        <v>1</v>
      </c>
      <c r="F822">
        <v>1</v>
      </c>
      <c r="G822" s="13">
        <v>37358</v>
      </c>
      <c r="H822">
        <v>0.27</v>
      </c>
      <c r="I822" t="s">
        <v>5411</v>
      </c>
      <c r="J822" t="s">
        <v>5411</v>
      </c>
      <c r="K822" s="65">
        <v>0.27250339797778889</v>
      </c>
      <c r="L822" s="46"/>
      <c r="M822" s="22"/>
      <c r="N822" s="52">
        <f t="shared" si="123"/>
        <v>-2.5033979777888682E-3</v>
      </c>
      <c r="O822" s="52" t="e">
        <f t="shared" si="124"/>
        <v>#VALUE!</v>
      </c>
      <c r="P822" s="52" t="e">
        <f t="shared" si="125"/>
        <v>#VALUE!</v>
      </c>
      <c r="Q822">
        <v>0</v>
      </c>
      <c r="R822" t="s">
        <v>5411</v>
      </c>
      <c r="S822" t="s">
        <v>5411</v>
      </c>
      <c r="T822" s="65">
        <v>0</v>
      </c>
      <c r="U822" s="46"/>
      <c r="V822" s="22"/>
      <c r="W822" s="52">
        <f t="shared" si="126"/>
        <v>0</v>
      </c>
      <c r="X822" s="52" t="e">
        <f t="shared" si="127"/>
        <v>#VALUE!</v>
      </c>
      <c r="Y822" s="52" t="e">
        <f t="shared" si="121"/>
        <v>#VALUE!</v>
      </c>
      <c r="Z822" t="s">
        <v>114</v>
      </c>
      <c r="AA822" t="s">
        <v>5411</v>
      </c>
      <c r="AB822" t="s">
        <v>5411</v>
      </c>
      <c r="AC822" s="79" t="s">
        <v>114</v>
      </c>
      <c r="AD822" s="61"/>
      <c r="AE822" s="22"/>
      <c r="AF822">
        <v>0</v>
      </c>
      <c r="AG822" t="s">
        <v>5411</v>
      </c>
      <c r="AH822" t="s">
        <v>5411</v>
      </c>
      <c r="AI822" s="65">
        <v>0</v>
      </c>
      <c r="AJ822" s="46"/>
      <c r="AK822" s="22"/>
      <c r="AL822" s="52">
        <f t="shared" si="128"/>
        <v>0</v>
      </c>
      <c r="AM822" s="52" t="e">
        <f t="shared" si="129"/>
        <v>#VALUE!</v>
      </c>
      <c r="AN822" s="52" t="e">
        <f t="shared" si="122"/>
        <v>#VALUE!</v>
      </c>
      <c r="AO822">
        <v>0.35</v>
      </c>
      <c r="AP822" s="65">
        <v>0.34780038952428316</v>
      </c>
      <c r="AQ822" s="52">
        <f t="shared" si="130"/>
        <v>2.1996104757168178E-3</v>
      </c>
    </row>
    <row r="823" spans="1:43" x14ac:dyDescent="0.25">
      <c r="A823" t="s">
        <v>5533</v>
      </c>
      <c r="B823" t="s">
        <v>1658</v>
      </c>
      <c r="D823">
        <v>1</v>
      </c>
      <c r="E823">
        <v>1</v>
      </c>
      <c r="F823">
        <v>1</v>
      </c>
      <c r="G823" s="13">
        <v>37358</v>
      </c>
      <c r="H823">
        <v>0.17</v>
      </c>
      <c r="I823" t="s">
        <v>5411</v>
      </c>
      <c r="J823" t="s">
        <v>5411</v>
      </c>
      <c r="K823" s="65">
        <v>0.16915637860082305</v>
      </c>
      <c r="L823" s="46"/>
      <c r="M823" s="22"/>
      <c r="N823" s="52">
        <f t="shared" si="123"/>
        <v>8.4362139917695811E-4</v>
      </c>
      <c r="O823" s="52" t="e">
        <f t="shared" si="124"/>
        <v>#VALUE!</v>
      </c>
      <c r="P823" s="52" t="e">
        <f t="shared" si="125"/>
        <v>#VALUE!</v>
      </c>
      <c r="Q823">
        <v>0</v>
      </c>
      <c r="R823" t="s">
        <v>5411</v>
      </c>
      <c r="S823" t="s">
        <v>5411</v>
      </c>
      <c r="T823" s="65">
        <v>0</v>
      </c>
      <c r="U823" s="46"/>
      <c r="V823" s="22"/>
      <c r="W823" s="52">
        <f t="shared" si="126"/>
        <v>0</v>
      </c>
      <c r="X823" s="52" t="e">
        <f t="shared" si="127"/>
        <v>#VALUE!</v>
      </c>
      <c r="Y823" s="52" t="e">
        <f t="shared" si="121"/>
        <v>#VALUE!</v>
      </c>
      <c r="Z823" t="s">
        <v>114</v>
      </c>
      <c r="AA823" t="s">
        <v>5411</v>
      </c>
      <c r="AB823" t="s">
        <v>5411</v>
      </c>
      <c r="AC823" s="79" t="s">
        <v>114</v>
      </c>
      <c r="AD823" s="61"/>
      <c r="AE823" s="22"/>
      <c r="AF823">
        <v>0</v>
      </c>
      <c r="AG823" t="s">
        <v>5411</v>
      </c>
      <c r="AH823" t="s">
        <v>5411</v>
      </c>
      <c r="AI823" s="65">
        <v>0</v>
      </c>
      <c r="AJ823" s="46"/>
      <c r="AK823" s="22"/>
      <c r="AL823" s="52">
        <f t="shared" si="128"/>
        <v>0</v>
      </c>
      <c r="AM823" s="52" t="e">
        <f t="shared" si="129"/>
        <v>#VALUE!</v>
      </c>
      <c r="AN823" s="52" t="e">
        <f t="shared" si="122"/>
        <v>#VALUE!</v>
      </c>
      <c r="AO823">
        <v>0.03</v>
      </c>
      <c r="AP823" s="65">
        <v>2.9320438957475995E-2</v>
      </c>
      <c r="AQ823" s="52">
        <f t="shared" si="130"/>
        <v>6.7956104252400382E-4</v>
      </c>
    </row>
    <row r="824" spans="1:43" x14ac:dyDescent="0.25">
      <c r="A824" t="s">
        <v>5533</v>
      </c>
      <c r="B824" t="s">
        <v>1659</v>
      </c>
      <c r="D824">
        <v>1</v>
      </c>
      <c r="E824">
        <v>1</v>
      </c>
      <c r="F824">
        <v>1</v>
      </c>
      <c r="G824" s="13">
        <v>37358</v>
      </c>
      <c r="H824">
        <v>0.74</v>
      </c>
      <c r="I824" t="s">
        <v>5411</v>
      </c>
      <c r="J824" t="s">
        <v>5411</v>
      </c>
      <c r="K824" s="65">
        <v>0.73590276883451389</v>
      </c>
      <c r="L824" s="46"/>
      <c r="M824" s="22"/>
      <c r="N824" s="52">
        <f t="shared" si="123"/>
        <v>4.0972311654861038E-3</v>
      </c>
      <c r="O824" s="52" t="e">
        <f t="shared" si="124"/>
        <v>#VALUE!</v>
      </c>
      <c r="P824" s="52" t="e">
        <f t="shared" si="125"/>
        <v>#VALUE!</v>
      </c>
      <c r="Q824">
        <v>0</v>
      </c>
      <c r="R824" t="s">
        <v>5411</v>
      </c>
      <c r="S824" t="s">
        <v>5411</v>
      </c>
      <c r="T824" s="65">
        <v>0</v>
      </c>
      <c r="U824" s="46"/>
      <c r="V824" s="22"/>
      <c r="W824" s="52">
        <f t="shared" si="126"/>
        <v>0</v>
      </c>
      <c r="X824" s="52" t="e">
        <f t="shared" si="127"/>
        <v>#VALUE!</v>
      </c>
      <c r="Y824" s="52" t="e">
        <f t="shared" si="121"/>
        <v>#VALUE!</v>
      </c>
      <c r="Z824" t="s">
        <v>114</v>
      </c>
      <c r="AA824" t="s">
        <v>5411</v>
      </c>
      <c r="AB824" t="s">
        <v>5411</v>
      </c>
      <c r="AC824" s="79" t="s">
        <v>114</v>
      </c>
      <c r="AD824" s="61"/>
      <c r="AE824" s="22"/>
      <c r="AF824">
        <v>0</v>
      </c>
      <c r="AG824" t="s">
        <v>5411</v>
      </c>
      <c r="AH824" t="s">
        <v>5411</v>
      </c>
      <c r="AI824" s="65">
        <v>0</v>
      </c>
      <c r="AJ824" s="46"/>
      <c r="AK824" s="22"/>
      <c r="AL824" s="52">
        <f t="shared" si="128"/>
        <v>0</v>
      </c>
      <c r="AM824" s="52" t="e">
        <f t="shared" si="129"/>
        <v>#VALUE!</v>
      </c>
      <c r="AN824" s="52" t="e">
        <f t="shared" si="122"/>
        <v>#VALUE!</v>
      </c>
      <c r="AO824">
        <v>0.12</v>
      </c>
      <c r="AP824" s="65">
        <v>0.11833612363168063</v>
      </c>
      <c r="AQ824" s="52">
        <f t="shared" si="130"/>
        <v>1.6638763683193697E-3</v>
      </c>
    </row>
    <row r="825" spans="1:43" x14ac:dyDescent="0.25">
      <c r="A825" t="s">
        <v>5533</v>
      </c>
      <c r="B825" t="s">
        <v>1660</v>
      </c>
      <c r="D825">
        <v>1</v>
      </c>
      <c r="E825">
        <v>1</v>
      </c>
      <c r="F825">
        <v>1</v>
      </c>
      <c r="G825" s="13">
        <v>37358</v>
      </c>
      <c r="H825">
        <v>0.67</v>
      </c>
      <c r="I825" t="s">
        <v>5411</v>
      </c>
      <c r="J825" t="s">
        <v>5411</v>
      </c>
      <c r="K825" s="65">
        <v>0.66828069117942546</v>
      </c>
      <c r="L825" s="46"/>
      <c r="M825" s="22"/>
      <c r="N825" s="52">
        <f t="shared" si="123"/>
        <v>1.7193088205745832E-3</v>
      </c>
      <c r="O825" s="52" t="e">
        <f t="shared" si="124"/>
        <v>#VALUE!</v>
      </c>
      <c r="P825" s="52" t="e">
        <f t="shared" si="125"/>
        <v>#VALUE!</v>
      </c>
      <c r="Q825">
        <v>0</v>
      </c>
      <c r="R825" t="s">
        <v>5411</v>
      </c>
      <c r="S825" t="s">
        <v>5411</v>
      </c>
      <c r="T825" s="65">
        <v>0</v>
      </c>
      <c r="U825" s="46"/>
      <c r="V825" s="22"/>
      <c r="W825" s="52">
        <f t="shared" si="126"/>
        <v>0</v>
      </c>
      <c r="X825" s="52" t="e">
        <f t="shared" si="127"/>
        <v>#VALUE!</v>
      </c>
      <c r="Y825" s="52" t="e">
        <f t="shared" si="121"/>
        <v>#VALUE!</v>
      </c>
      <c r="Z825" t="s">
        <v>114</v>
      </c>
      <c r="AA825" t="s">
        <v>5411</v>
      </c>
      <c r="AB825" t="s">
        <v>5411</v>
      </c>
      <c r="AC825" s="79" t="s">
        <v>114</v>
      </c>
      <c r="AD825" s="61"/>
      <c r="AE825" s="22"/>
      <c r="AF825">
        <v>0</v>
      </c>
      <c r="AG825" t="s">
        <v>5411</v>
      </c>
      <c r="AH825" t="s">
        <v>5411</v>
      </c>
      <c r="AI825" s="65">
        <v>0</v>
      </c>
      <c r="AJ825" s="46"/>
      <c r="AK825" s="22"/>
      <c r="AL825" s="52">
        <f t="shared" si="128"/>
        <v>0</v>
      </c>
      <c r="AM825" s="52" t="e">
        <f t="shared" si="129"/>
        <v>#VALUE!</v>
      </c>
      <c r="AN825" s="52" t="e">
        <f t="shared" si="122"/>
        <v>#VALUE!</v>
      </c>
      <c r="AO825">
        <v>0.88</v>
      </c>
      <c r="AP825" s="65">
        <v>0.8749654410287323</v>
      </c>
      <c r="AQ825" s="52">
        <f t="shared" si="130"/>
        <v>5.0345589712676997E-3</v>
      </c>
    </row>
    <row r="826" spans="1:43" x14ac:dyDescent="0.25">
      <c r="A826" t="s">
        <v>5533</v>
      </c>
      <c r="B826" t="s">
        <v>1661</v>
      </c>
      <c r="D826">
        <v>1</v>
      </c>
      <c r="E826">
        <v>1</v>
      </c>
      <c r="F826">
        <v>1</v>
      </c>
      <c r="G826" s="13">
        <v>37358</v>
      </c>
      <c r="H826">
        <v>0.59</v>
      </c>
      <c r="I826" t="s">
        <v>5411</v>
      </c>
      <c r="J826" t="s">
        <v>5411</v>
      </c>
      <c r="K826" s="65">
        <v>0.58527264051434025</v>
      </c>
      <c r="L826" s="46"/>
      <c r="M826" s="22"/>
      <c r="N826" s="52">
        <f t="shared" si="123"/>
        <v>4.7273594856597212E-3</v>
      </c>
      <c r="O826" s="52" t="e">
        <f t="shared" si="124"/>
        <v>#VALUE!</v>
      </c>
      <c r="P826" s="52" t="e">
        <f t="shared" si="125"/>
        <v>#VALUE!</v>
      </c>
      <c r="Q826">
        <v>0</v>
      </c>
      <c r="R826" t="s">
        <v>5411</v>
      </c>
      <c r="S826" t="s">
        <v>5411</v>
      </c>
      <c r="T826" s="65">
        <v>0</v>
      </c>
      <c r="U826" s="46"/>
      <c r="V826" s="22"/>
      <c r="W826" s="52">
        <f t="shared" si="126"/>
        <v>0</v>
      </c>
      <c r="X826" s="52" t="e">
        <f t="shared" si="127"/>
        <v>#VALUE!</v>
      </c>
      <c r="Y826" s="52" t="e">
        <f t="shared" si="121"/>
        <v>#VALUE!</v>
      </c>
      <c r="Z826" t="s">
        <v>114</v>
      </c>
      <c r="AA826" t="s">
        <v>5411</v>
      </c>
      <c r="AB826" t="s">
        <v>5411</v>
      </c>
      <c r="AC826" s="79" t="s">
        <v>114</v>
      </c>
      <c r="AD826" s="61"/>
      <c r="AE826" s="22"/>
      <c r="AF826">
        <v>0</v>
      </c>
      <c r="AG826" t="s">
        <v>5411</v>
      </c>
      <c r="AH826" t="s">
        <v>5411</v>
      </c>
      <c r="AI826" s="65">
        <v>0</v>
      </c>
      <c r="AJ826" s="46"/>
      <c r="AK826" s="22"/>
      <c r="AL826" s="52">
        <f t="shared" si="128"/>
        <v>0</v>
      </c>
      <c r="AM826" s="52" t="e">
        <f t="shared" si="129"/>
        <v>#VALUE!</v>
      </c>
      <c r="AN826" s="52" t="e">
        <f t="shared" si="122"/>
        <v>#VALUE!</v>
      </c>
      <c r="AO826">
        <v>0.28000000000000003</v>
      </c>
      <c r="AP826" s="65">
        <v>0.27573635039429401</v>
      </c>
      <c r="AQ826" s="52">
        <f t="shared" si="130"/>
        <v>4.2636496057060214E-3</v>
      </c>
    </row>
    <row r="827" spans="1:43" x14ac:dyDescent="0.25">
      <c r="A827" t="s">
        <v>5533</v>
      </c>
      <c r="B827" t="s">
        <v>1662</v>
      </c>
      <c r="D827">
        <v>1</v>
      </c>
      <c r="E827">
        <v>1</v>
      </c>
      <c r="F827">
        <v>1</v>
      </c>
      <c r="G827" s="13">
        <v>37358</v>
      </c>
      <c r="H827">
        <v>3.31</v>
      </c>
      <c r="I827" t="s">
        <v>5411</v>
      </c>
      <c r="J827" t="s">
        <v>5411</v>
      </c>
      <c r="K827" s="65">
        <v>3.311726222307104</v>
      </c>
      <c r="L827" s="46"/>
      <c r="M827" s="22"/>
      <c r="N827" s="52">
        <f t="shared" si="123"/>
        <v>-1.7262223071039529E-3</v>
      </c>
      <c r="O827" s="52" t="e">
        <f t="shared" si="124"/>
        <v>#VALUE!</v>
      </c>
      <c r="P827" s="52" t="e">
        <f t="shared" si="125"/>
        <v>#VALUE!</v>
      </c>
      <c r="Q827">
        <v>1.03</v>
      </c>
      <c r="R827" t="s">
        <v>5411</v>
      </c>
      <c r="S827" t="s">
        <v>5411</v>
      </c>
      <c r="T827" s="65">
        <v>1.0341599503437737</v>
      </c>
      <c r="U827" s="46"/>
      <c r="V827" s="22"/>
      <c r="W827" s="52">
        <f t="shared" si="126"/>
        <v>-4.1599503437736995E-3</v>
      </c>
      <c r="X827" s="52" t="e">
        <f t="shared" si="127"/>
        <v>#VALUE!</v>
      </c>
      <c r="Y827" s="52" t="e">
        <f t="shared" si="121"/>
        <v>#VALUE!</v>
      </c>
      <c r="Z827" t="s">
        <v>114</v>
      </c>
      <c r="AA827" t="s">
        <v>5411</v>
      </c>
      <c r="AB827" t="s">
        <v>5411</v>
      </c>
      <c r="AC827" s="79" t="s">
        <v>114</v>
      </c>
      <c r="AD827" s="61"/>
      <c r="AE827" s="22"/>
      <c r="AF827">
        <v>10.81</v>
      </c>
      <c r="AG827" t="s">
        <v>5411</v>
      </c>
      <c r="AH827" t="s">
        <v>5411</v>
      </c>
      <c r="AI827" s="65">
        <v>10.812403838808248</v>
      </c>
      <c r="AJ827" s="46"/>
      <c r="AK827" s="22"/>
      <c r="AL827" s="52">
        <f t="shared" si="128"/>
        <v>-2.4038388082470163E-3</v>
      </c>
      <c r="AM827" s="52" t="e">
        <f t="shared" si="129"/>
        <v>#VALUE!</v>
      </c>
      <c r="AN827" s="52" t="e">
        <f t="shared" si="122"/>
        <v>#VALUE!</v>
      </c>
      <c r="AO827">
        <v>1.43</v>
      </c>
      <c r="AP827" s="65">
        <v>1.4325328495034375</v>
      </c>
      <c r="AQ827" s="52">
        <f t="shared" si="130"/>
        <v>-2.5328495034375731E-3</v>
      </c>
    </row>
    <row r="828" spans="1:43" x14ac:dyDescent="0.25">
      <c r="A828" t="s">
        <v>5533</v>
      </c>
      <c r="B828" t="s">
        <v>1663</v>
      </c>
      <c r="D828">
        <v>1</v>
      </c>
      <c r="E828">
        <v>1</v>
      </c>
      <c r="F828">
        <v>1</v>
      </c>
      <c r="G828" s="13">
        <v>37358</v>
      </c>
      <c r="H828">
        <v>0.12</v>
      </c>
      <c r="I828" t="s">
        <v>5411</v>
      </c>
      <c r="J828" t="s">
        <v>5411</v>
      </c>
      <c r="K828" s="65">
        <v>0.12047882321145903</v>
      </c>
      <c r="L828" s="46"/>
      <c r="M828" s="22"/>
      <c r="N828" s="52">
        <f t="shared" si="123"/>
        <v>-4.7882321145903406E-4</v>
      </c>
      <c r="O828" s="52" t="e">
        <f t="shared" si="124"/>
        <v>#VALUE!</v>
      </c>
      <c r="P828" s="52" t="e">
        <f t="shared" si="125"/>
        <v>#VALUE!</v>
      </c>
      <c r="Q828">
        <v>0</v>
      </c>
      <c r="R828" t="s">
        <v>5411</v>
      </c>
      <c r="S828" t="s">
        <v>5411</v>
      </c>
      <c r="T828" s="65">
        <v>0</v>
      </c>
      <c r="U828" s="46"/>
      <c r="V828" s="22"/>
      <c r="W828" s="52">
        <f t="shared" si="126"/>
        <v>0</v>
      </c>
      <c r="X828" s="52" t="e">
        <f t="shared" si="127"/>
        <v>#VALUE!</v>
      </c>
      <c r="Y828" s="52" t="e">
        <f t="shared" si="121"/>
        <v>#VALUE!</v>
      </c>
      <c r="Z828" t="s">
        <v>114</v>
      </c>
      <c r="AA828" t="s">
        <v>5411</v>
      </c>
      <c r="AB828" t="s">
        <v>5411</v>
      </c>
      <c r="AC828" s="79" t="s">
        <v>114</v>
      </c>
      <c r="AD828" s="61"/>
      <c r="AE828" s="22"/>
      <c r="AF828">
        <v>0</v>
      </c>
      <c r="AG828" t="s">
        <v>5411</v>
      </c>
      <c r="AH828" t="s">
        <v>5411</v>
      </c>
      <c r="AI828" s="65">
        <v>0</v>
      </c>
      <c r="AJ828" s="46"/>
      <c r="AK828" s="22"/>
      <c r="AL828" s="52">
        <f t="shared" si="128"/>
        <v>0</v>
      </c>
      <c r="AM828" s="52" t="e">
        <f t="shared" si="129"/>
        <v>#VALUE!</v>
      </c>
      <c r="AN828" s="52" t="e">
        <f t="shared" si="122"/>
        <v>#VALUE!</v>
      </c>
      <c r="AO828">
        <v>0.21</v>
      </c>
      <c r="AP828" s="65">
        <v>0.20597992355507511</v>
      </c>
      <c r="AQ828" s="52">
        <f t="shared" si="130"/>
        <v>4.020076444924886E-3</v>
      </c>
    </row>
    <row r="829" spans="1:43" x14ac:dyDescent="0.25">
      <c r="A829" t="s">
        <v>5533</v>
      </c>
      <c r="B829" t="s">
        <v>1664</v>
      </c>
      <c r="D829">
        <v>1</v>
      </c>
      <c r="E829">
        <v>1</v>
      </c>
      <c r="F829">
        <v>1</v>
      </c>
      <c r="G829" s="13">
        <v>37358</v>
      </c>
      <c r="H829" t="s">
        <v>5411</v>
      </c>
      <c r="I829" t="s">
        <v>5411</v>
      </c>
      <c r="J829" t="s">
        <v>5411</v>
      </c>
      <c r="K829" s="65"/>
      <c r="L829" s="46"/>
      <c r="M829" s="22"/>
      <c r="N829" s="52" t="e">
        <f t="shared" si="123"/>
        <v>#VALUE!</v>
      </c>
      <c r="O829" s="52" t="e">
        <f t="shared" si="124"/>
        <v>#VALUE!</v>
      </c>
      <c r="P829" s="52" t="e">
        <f t="shared" si="125"/>
        <v>#VALUE!</v>
      </c>
      <c r="Q829" t="s">
        <v>5411</v>
      </c>
      <c r="R829" t="s">
        <v>5411</v>
      </c>
      <c r="S829" t="s">
        <v>5411</v>
      </c>
      <c r="T829" s="65"/>
      <c r="U829" s="46"/>
      <c r="V829" s="22"/>
      <c r="W829" s="52" t="e">
        <f t="shared" si="126"/>
        <v>#VALUE!</v>
      </c>
      <c r="X829" s="52" t="e">
        <f t="shared" si="127"/>
        <v>#VALUE!</v>
      </c>
      <c r="Y829" s="52" t="e">
        <f t="shared" si="121"/>
        <v>#VALUE!</v>
      </c>
      <c r="Z829" t="s">
        <v>114</v>
      </c>
      <c r="AA829" t="s">
        <v>5411</v>
      </c>
      <c r="AB829" t="s">
        <v>5411</v>
      </c>
      <c r="AC829" s="79" t="s">
        <v>114</v>
      </c>
      <c r="AD829" s="61"/>
      <c r="AE829" s="22"/>
      <c r="AF829" t="s">
        <v>5411</v>
      </c>
      <c r="AG829" t="s">
        <v>5411</v>
      </c>
      <c r="AH829" t="s">
        <v>5411</v>
      </c>
      <c r="AI829" s="65"/>
      <c r="AJ829" s="46"/>
      <c r="AK829" s="22"/>
      <c r="AL829" s="52" t="e">
        <f t="shared" si="128"/>
        <v>#VALUE!</v>
      </c>
      <c r="AM829" s="52" t="e">
        <f t="shared" si="129"/>
        <v>#VALUE!</v>
      </c>
      <c r="AN829" s="52" t="e">
        <f t="shared" si="122"/>
        <v>#VALUE!</v>
      </c>
      <c r="AO829" t="s">
        <v>5411</v>
      </c>
      <c r="AP829" s="65"/>
      <c r="AQ829" s="52" t="e">
        <f t="shared" si="130"/>
        <v>#VALUE!</v>
      </c>
    </row>
    <row r="830" spans="1:43" x14ac:dyDescent="0.25">
      <c r="A830" t="s">
        <v>5533</v>
      </c>
      <c r="B830" t="s">
        <v>1665</v>
      </c>
      <c r="D830">
        <v>1</v>
      </c>
      <c r="E830">
        <v>1</v>
      </c>
      <c r="F830">
        <v>1</v>
      </c>
      <c r="G830" s="13">
        <v>37358</v>
      </c>
      <c r="H830">
        <v>3.52</v>
      </c>
      <c r="I830" t="s">
        <v>5411</v>
      </c>
      <c r="J830" t="s">
        <v>5411</v>
      </c>
      <c r="K830" s="65">
        <v>3.5235634569377989</v>
      </c>
      <c r="L830" s="46"/>
      <c r="M830" s="22"/>
      <c r="N830" s="52">
        <f t="shared" si="123"/>
        <v>-3.5634569377989145E-3</v>
      </c>
      <c r="O830" s="52" t="e">
        <f t="shared" si="124"/>
        <v>#VALUE!</v>
      </c>
      <c r="P830" s="52" t="e">
        <f t="shared" si="125"/>
        <v>#VALUE!</v>
      </c>
      <c r="Q830">
        <v>0.24</v>
      </c>
      <c r="R830" t="s">
        <v>5411</v>
      </c>
      <c r="S830" t="s">
        <v>5411</v>
      </c>
      <c r="T830" s="65">
        <v>0.242390490430622</v>
      </c>
      <c r="U830" s="46"/>
      <c r="V830" s="22"/>
      <c r="W830" s="52">
        <f t="shared" si="126"/>
        <v>-2.3904904306220054E-3</v>
      </c>
      <c r="X830" s="52" t="e">
        <f t="shared" si="127"/>
        <v>#VALUE!</v>
      </c>
      <c r="Y830" s="52" t="e">
        <f t="shared" si="121"/>
        <v>#VALUE!</v>
      </c>
      <c r="Z830" t="s">
        <v>114</v>
      </c>
      <c r="AA830" t="s">
        <v>5411</v>
      </c>
      <c r="AB830" t="s">
        <v>5411</v>
      </c>
      <c r="AC830" s="79" t="s">
        <v>114</v>
      </c>
      <c r="AD830" s="61"/>
      <c r="AE830" s="22"/>
      <c r="AF830">
        <v>9.4600000000000009</v>
      </c>
      <c r="AG830" t="s">
        <v>5411</v>
      </c>
      <c r="AH830" t="s">
        <v>5411</v>
      </c>
      <c r="AI830" s="65">
        <v>9.4573374401913863</v>
      </c>
      <c r="AJ830" s="46"/>
      <c r="AK830" s="22"/>
      <c r="AL830" s="52">
        <f t="shared" si="128"/>
        <v>2.6625598086145175E-3</v>
      </c>
      <c r="AM830" s="52" t="e">
        <f t="shared" si="129"/>
        <v>#VALUE!</v>
      </c>
      <c r="AN830" s="52" t="e">
        <f t="shared" si="122"/>
        <v>#VALUE!</v>
      </c>
      <c r="AO830">
        <v>0.44</v>
      </c>
      <c r="AP830" s="65">
        <v>0.44095897129186601</v>
      </c>
      <c r="AQ830" s="52">
        <f t="shared" si="130"/>
        <v>-9.5897129186600649E-4</v>
      </c>
    </row>
    <row r="831" spans="1:43" x14ac:dyDescent="0.25">
      <c r="A831" t="s">
        <v>5533</v>
      </c>
      <c r="B831" t="s">
        <v>1666</v>
      </c>
      <c r="D831">
        <v>1</v>
      </c>
      <c r="E831">
        <v>1</v>
      </c>
      <c r="F831">
        <v>1</v>
      </c>
      <c r="G831" s="13">
        <v>37358</v>
      </c>
      <c r="H831">
        <v>3.41</v>
      </c>
      <c r="I831" t="s">
        <v>5411</v>
      </c>
      <c r="J831" t="s">
        <v>5411</v>
      </c>
      <c r="K831" s="65">
        <v>3.4116111305157761</v>
      </c>
      <c r="L831" s="46"/>
      <c r="M831" s="22"/>
      <c r="N831" s="52">
        <f t="shared" si="123"/>
        <v>-1.6111305157759936E-3</v>
      </c>
      <c r="O831" s="52" t="e">
        <f t="shared" si="124"/>
        <v>#VALUE!</v>
      </c>
      <c r="P831" s="52" t="e">
        <f t="shared" si="125"/>
        <v>#VALUE!</v>
      </c>
      <c r="Q831">
        <v>1.1599999999999999</v>
      </c>
      <c r="R831" t="s">
        <v>5411</v>
      </c>
      <c r="S831" t="s">
        <v>5411</v>
      </c>
      <c r="T831" s="65">
        <v>1.1595248573757133</v>
      </c>
      <c r="U831" s="46"/>
      <c r="V831" s="22"/>
      <c r="W831" s="52">
        <f t="shared" si="126"/>
        <v>4.7514262428660636E-4</v>
      </c>
      <c r="X831" s="52" t="e">
        <f t="shared" si="127"/>
        <v>#VALUE!</v>
      </c>
      <c r="Y831" s="52" t="e">
        <f t="shared" si="121"/>
        <v>#VALUE!</v>
      </c>
      <c r="Z831" t="s">
        <v>114</v>
      </c>
      <c r="AA831" t="s">
        <v>5411</v>
      </c>
      <c r="AB831" t="s">
        <v>5411</v>
      </c>
      <c r="AC831" s="79" t="s">
        <v>114</v>
      </c>
      <c r="AD831" s="61"/>
      <c r="AE831" s="22"/>
      <c r="AF831">
        <v>0</v>
      </c>
      <c r="AG831" t="s">
        <v>5411</v>
      </c>
      <c r="AH831" t="s">
        <v>5411</v>
      </c>
      <c r="AI831" s="65">
        <v>0</v>
      </c>
      <c r="AJ831" s="46"/>
      <c r="AK831" s="22"/>
      <c r="AL831" s="52">
        <f t="shared" si="128"/>
        <v>0</v>
      </c>
      <c r="AM831" s="52" t="e">
        <f t="shared" si="129"/>
        <v>#VALUE!</v>
      </c>
      <c r="AN831" s="52" t="e">
        <f t="shared" si="122"/>
        <v>#VALUE!</v>
      </c>
      <c r="AO831">
        <v>0.13</v>
      </c>
      <c r="AP831" s="65">
        <v>0.13040249155897077</v>
      </c>
      <c r="AQ831" s="52">
        <f t="shared" si="130"/>
        <v>-4.0249155897076339E-4</v>
      </c>
    </row>
    <row r="832" spans="1:43" x14ac:dyDescent="0.25">
      <c r="A832" t="s">
        <v>5533</v>
      </c>
      <c r="B832" t="s">
        <v>1667</v>
      </c>
      <c r="D832">
        <v>1</v>
      </c>
      <c r="E832">
        <v>1</v>
      </c>
      <c r="F832">
        <v>1</v>
      </c>
      <c r="G832" s="13">
        <v>37358</v>
      </c>
      <c r="H832">
        <v>5.03</v>
      </c>
      <c r="I832" t="s">
        <v>5411</v>
      </c>
      <c r="J832" t="s">
        <v>5411</v>
      </c>
      <c r="K832" s="65">
        <v>5.026206744868035</v>
      </c>
      <c r="L832" s="46"/>
      <c r="M832" s="22"/>
      <c r="N832" s="52">
        <f t="shared" si="123"/>
        <v>3.7932551319652674E-3</v>
      </c>
      <c r="O832" s="52" t="e">
        <f t="shared" si="124"/>
        <v>#VALUE!</v>
      </c>
      <c r="P832" s="52" t="e">
        <f t="shared" si="125"/>
        <v>#VALUE!</v>
      </c>
      <c r="Q832">
        <v>0.35</v>
      </c>
      <c r="R832" t="s">
        <v>5411</v>
      </c>
      <c r="S832" t="s">
        <v>5411</v>
      </c>
      <c r="T832" s="65">
        <v>0.34456259869163092</v>
      </c>
      <c r="U832" s="46"/>
      <c r="V832" s="22"/>
      <c r="W832" s="52">
        <f t="shared" si="126"/>
        <v>5.4374013083690609E-3</v>
      </c>
      <c r="X832" s="52" t="e">
        <f t="shared" si="127"/>
        <v>#VALUE!</v>
      </c>
      <c r="Y832" s="52" t="e">
        <f t="shared" si="121"/>
        <v>#VALUE!</v>
      </c>
      <c r="Z832" t="s">
        <v>114</v>
      </c>
      <c r="AA832" t="s">
        <v>5411</v>
      </c>
      <c r="AB832" t="s">
        <v>5411</v>
      </c>
      <c r="AC832" s="79" t="s">
        <v>114</v>
      </c>
      <c r="AD832" s="61"/>
      <c r="AE832" s="22"/>
      <c r="AF832">
        <v>0</v>
      </c>
      <c r="AG832" t="s">
        <v>5411</v>
      </c>
      <c r="AH832" t="s">
        <v>5411</v>
      </c>
      <c r="AI832" s="65">
        <v>0</v>
      </c>
      <c r="AJ832" s="46"/>
      <c r="AK832" s="22"/>
      <c r="AL832" s="52">
        <f t="shared" si="128"/>
        <v>0</v>
      </c>
      <c r="AM832" s="52" t="e">
        <f t="shared" si="129"/>
        <v>#VALUE!</v>
      </c>
      <c r="AN832" s="52" t="e">
        <f t="shared" si="122"/>
        <v>#VALUE!</v>
      </c>
      <c r="AO832">
        <v>1.3</v>
      </c>
      <c r="AP832" s="65">
        <v>1.3001228287841191</v>
      </c>
      <c r="AQ832" s="52">
        <f t="shared" si="130"/>
        <v>-1.2282878411906673E-4</v>
      </c>
    </row>
    <row r="833" spans="1:43" x14ac:dyDescent="0.25">
      <c r="A833" t="s">
        <v>5533</v>
      </c>
      <c r="B833" t="s">
        <v>1668</v>
      </c>
      <c r="D833">
        <v>1</v>
      </c>
      <c r="E833">
        <v>1</v>
      </c>
      <c r="F833">
        <v>1</v>
      </c>
      <c r="G833" s="13">
        <v>37358</v>
      </c>
      <c r="H833">
        <v>4.0199999999999996</v>
      </c>
      <c r="I833" t="s">
        <v>5411</v>
      </c>
      <c r="J833" t="s">
        <v>5411</v>
      </c>
      <c r="K833" s="65">
        <v>4.0161488545310915</v>
      </c>
      <c r="L833" s="46"/>
      <c r="M833" s="22"/>
      <c r="N833" s="52">
        <f t="shared" si="123"/>
        <v>3.8511454689080793E-3</v>
      </c>
      <c r="O833" s="52" t="e">
        <f t="shared" si="124"/>
        <v>#VALUE!</v>
      </c>
      <c r="P833" s="52" t="e">
        <f t="shared" si="125"/>
        <v>#VALUE!</v>
      </c>
      <c r="Q833">
        <v>2.29</v>
      </c>
      <c r="R833" t="s">
        <v>5411</v>
      </c>
      <c r="S833" t="s">
        <v>5411</v>
      </c>
      <c r="T833" s="65">
        <v>2.2933746191174809</v>
      </c>
      <c r="U833" s="46"/>
      <c r="V833" s="22"/>
      <c r="W833" s="52">
        <f t="shared" si="126"/>
        <v>-3.374619117480826E-3</v>
      </c>
      <c r="X833" s="52" t="e">
        <f t="shared" si="127"/>
        <v>#VALUE!</v>
      </c>
      <c r="Y833" s="52" t="e">
        <f t="shared" si="121"/>
        <v>#VALUE!</v>
      </c>
      <c r="Z833" t="s">
        <v>114</v>
      </c>
      <c r="AA833" t="s">
        <v>5411</v>
      </c>
      <c r="AB833" t="s">
        <v>5411</v>
      </c>
      <c r="AC833" s="79" t="s">
        <v>114</v>
      </c>
      <c r="AD833" s="61"/>
      <c r="AE833" s="22"/>
      <c r="AF833">
        <v>82.1</v>
      </c>
      <c r="AG833" t="s">
        <v>5411</v>
      </c>
      <c r="AH833" t="s">
        <v>5411</v>
      </c>
      <c r="AI833" s="65">
        <v>82.098422130685023</v>
      </c>
      <c r="AJ833" s="46"/>
      <c r="AK833" s="22"/>
      <c r="AL833" s="52">
        <f t="shared" si="128"/>
        <v>1.5778693149712808E-3</v>
      </c>
      <c r="AM833" s="52" t="e">
        <f t="shared" si="129"/>
        <v>#VALUE!</v>
      </c>
      <c r="AN833" s="52" t="e">
        <f t="shared" si="122"/>
        <v>#VALUE!</v>
      </c>
      <c r="AO833">
        <v>4.68</v>
      </c>
      <c r="AP833" s="65">
        <v>4.6745339126509426</v>
      </c>
      <c r="AQ833" s="52">
        <f t="shared" si="130"/>
        <v>5.4660873490570694E-3</v>
      </c>
    </row>
    <row r="834" spans="1:43" x14ac:dyDescent="0.25">
      <c r="A834" t="s">
        <v>5533</v>
      </c>
      <c r="B834" t="s">
        <v>1669</v>
      </c>
      <c r="D834">
        <v>1</v>
      </c>
      <c r="E834">
        <v>1</v>
      </c>
      <c r="F834">
        <v>1</v>
      </c>
      <c r="G834" s="13">
        <v>37358</v>
      </c>
      <c r="H834">
        <v>7.01</v>
      </c>
      <c r="I834" t="s">
        <v>5411</v>
      </c>
      <c r="J834" t="s">
        <v>5411</v>
      </c>
      <c r="K834" s="65">
        <v>7.0055540910473484</v>
      </c>
      <c r="L834" s="46"/>
      <c r="M834" s="22"/>
      <c r="N834" s="52">
        <f t="shared" si="123"/>
        <v>4.4459089526514006E-3</v>
      </c>
      <c r="O834" s="52" t="e">
        <f t="shared" si="124"/>
        <v>#VALUE!</v>
      </c>
      <c r="P834" s="52" t="e">
        <f t="shared" si="125"/>
        <v>#VALUE!</v>
      </c>
      <c r="Q834">
        <v>10.56</v>
      </c>
      <c r="R834" t="s">
        <v>5411</v>
      </c>
      <c r="S834" t="s">
        <v>5411</v>
      </c>
      <c r="T834" s="65">
        <v>10.561672918990165</v>
      </c>
      <c r="U834" s="46"/>
      <c r="V834" s="22"/>
      <c r="W834" s="52">
        <f t="shared" si="126"/>
        <v>-1.6729189901649733E-3</v>
      </c>
      <c r="X834" s="52" t="e">
        <f t="shared" si="127"/>
        <v>#VALUE!</v>
      </c>
      <c r="Y834" s="52" t="e">
        <f t="shared" si="121"/>
        <v>#VALUE!</v>
      </c>
      <c r="Z834" t="s">
        <v>114</v>
      </c>
      <c r="AA834" t="s">
        <v>5411</v>
      </c>
      <c r="AB834" t="s">
        <v>5411</v>
      </c>
      <c r="AC834" s="79" t="s">
        <v>114</v>
      </c>
      <c r="AD834" s="61"/>
      <c r="AE834" s="22"/>
      <c r="AF834">
        <v>24.15</v>
      </c>
      <c r="AG834" t="s">
        <v>5411</v>
      </c>
      <c r="AH834" t="s">
        <v>5411</v>
      </c>
      <c r="AI834" s="65">
        <v>24.146046841731724</v>
      </c>
      <c r="AJ834" s="46"/>
      <c r="AK834" s="22"/>
      <c r="AL834" s="52">
        <f t="shared" si="128"/>
        <v>3.9531582682741373E-3</v>
      </c>
      <c r="AM834" s="52" t="e">
        <f t="shared" si="129"/>
        <v>#VALUE!</v>
      </c>
      <c r="AN834" s="52" t="e">
        <f t="shared" si="122"/>
        <v>#VALUE!</v>
      </c>
      <c r="AO834">
        <v>10.56</v>
      </c>
      <c r="AP834" s="65">
        <v>10.558709486633548</v>
      </c>
      <c r="AQ834" s="52">
        <f t="shared" si="130"/>
        <v>1.2905133664524726E-3</v>
      </c>
    </row>
    <row r="835" spans="1:43" x14ac:dyDescent="0.25">
      <c r="A835" t="s">
        <v>5533</v>
      </c>
      <c r="B835" t="s">
        <v>1670</v>
      </c>
      <c r="D835">
        <v>1</v>
      </c>
      <c r="E835">
        <v>1</v>
      </c>
      <c r="F835">
        <v>1</v>
      </c>
      <c r="G835" s="13">
        <v>37358</v>
      </c>
      <c r="H835">
        <v>0.71</v>
      </c>
      <c r="I835" t="s">
        <v>5411</v>
      </c>
      <c r="J835" t="s">
        <v>5411</v>
      </c>
      <c r="K835" s="65">
        <v>0.70703026841804684</v>
      </c>
      <c r="L835" s="46"/>
      <c r="M835" s="22"/>
      <c r="N835" s="52">
        <f t="shared" si="123"/>
        <v>2.9697315819531278E-3</v>
      </c>
      <c r="O835" s="52" t="e">
        <f t="shared" si="124"/>
        <v>#VALUE!</v>
      </c>
      <c r="P835" s="52" t="e">
        <f t="shared" si="125"/>
        <v>#VALUE!</v>
      </c>
      <c r="Q835">
        <v>0</v>
      </c>
      <c r="R835" t="s">
        <v>5411</v>
      </c>
      <c r="S835" t="s">
        <v>5411</v>
      </c>
      <c r="T835" s="65">
        <v>0</v>
      </c>
      <c r="U835" s="46"/>
      <c r="V835" s="22"/>
      <c r="W835" s="52">
        <f t="shared" si="126"/>
        <v>0</v>
      </c>
      <c r="X835" s="52" t="e">
        <f t="shared" si="127"/>
        <v>#VALUE!</v>
      </c>
      <c r="Y835" s="52" t="e">
        <f t="shared" si="121"/>
        <v>#VALUE!</v>
      </c>
      <c r="Z835" t="s">
        <v>114</v>
      </c>
      <c r="AA835" t="s">
        <v>5411</v>
      </c>
      <c r="AB835" t="s">
        <v>5411</v>
      </c>
      <c r="AC835" s="79" t="s">
        <v>114</v>
      </c>
      <c r="AD835" s="61"/>
      <c r="AE835" s="22"/>
      <c r="AF835">
        <v>0</v>
      </c>
      <c r="AG835" t="s">
        <v>5411</v>
      </c>
      <c r="AH835" t="s">
        <v>5411</v>
      </c>
      <c r="AI835" s="65">
        <v>0</v>
      </c>
      <c r="AJ835" s="46"/>
      <c r="AK835" s="22"/>
      <c r="AL835" s="52">
        <f t="shared" si="128"/>
        <v>0</v>
      </c>
      <c r="AM835" s="52" t="e">
        <f t="shared" si="129"/>
        <v>#VALUE!</v>
      </c>
      <c r="AN835" s="52" t="e">
        <f t="shared" si="122"/>
        <v>#VALUE!</v>
      </c>
      <c r="AO835">
        <v>3.77</v>
      </c>
      <c r="AP835" s="65">
        <v>3.7667647058823528</v>
      </c>
      <c r="AQ835" s="52">
        <f t="shared" si="130"/>
        <v>3.235294117647225E-3</v>
      </c>
    </row>
    <row r="836" spans="1:43" x14ac:dyDescent="0.25">
      <c r="A836" t="s">
        <v>5533</v>
      </c>
      <c r="B836" t="s">
        <v>1671</v>
      </c>
      <c r="D836">
        <v>1</v>
      </c>
      <c r="E836">
        <v>1</v>
      </c>
      <c r="F836">
        <v>1</v>
      </c>
      <c r="G836" s="13">
        <v>37358</v>
      </c>
      <c r="H836">
        <v>0.16</v>
      </c>
      <c r="I836" t="s">
        <v>5411</v>
      </c>
      <c r="J836" t="s">
        <v>5411</v>
      </c>
      <c r="K836" s="65">
        <v>0.15673149025586092</v>
      </c>
      <c r="L836" s="46"/>
      <c r="M836" s="22"/>
      <c r="N836" s="52">
        <f t="shared" si="123"/>
        <v>3.2685097441390865E-3</v>
      </c>
      <c r="O836" s="52" t="e">
        <f t="shared" si="124"/>
        <v>#VALUE!</v>
      </c>
      <c r="P836" s="52" t="e">
        <f t="shared" si="125"/>
        <v>#VALUE!</v>
      </c>
      <c r="Q836">
        <v>0</v>
      </c>
      <c r="R836" t="s">
        <v>5411</v>
      </c>
      <c r="S836" t="s">
        <v>5411</v>
      </c>
      <c r="T836" s="65">
        <v>0</v>
      </c>
      <c r="U836" s="46"/>
      <c r="V836" s="22"/>
      <c r="W836" s="52">
        <f t="shared" si="126"/>
        <v>0</v>
      </c>
      <c r="X836" s="52" t="e">
        <f t="shared" si="127"/>
        <v>#VALUE!</v>
      </c>
      <c r="Y836" s="52" t="e">
        <f t="shared" ref="Y836:Y899" si="131">S836-V836</f>
        <v>#VALUE!</v>
      </c>
      <c r="Z836" t="s">
        <v>114</v>
      </c>
      <c r="AA836" t="s">
        <v>5411</v>
      </c>
      <c r="AB836" t="s">
        <v>5411</v>
      </c>
      <c r="AC836" s="79" t="s">
        <v>114</v>
      </c>
      <c r="AD836" s="61"/>
      <c r="AE836" s="22"/>
      <c r="AF836">
        <v>0</v>
      </c>
      <c r="AG836" t="s">
        <v>5411</v>
      </c>
      <c r="AH836" t="s">
        <v>5411</v>
      </c>
      <c r="AI836" s="65">
        <v>0</v>
      </c>
      <c r="AJ836" s="46"/>
      <c r="AK836" s="22"/>
      <c r="AL836" s="52">
        <f t="shared" si="128"/>
        <v>0</v>
      </c>
      <c r="AM836" s="52" t="e">
        <f t="shared" si="129"/>
        <v>#VALUE!</v>
      </c>
      <c r="AN836" s="52" t="e">
        <f t="shared" ref="AN836:AN899" si="132">AH836-AK836</f>
        <v>#VALUE!</v>
      </c>
      <c r="AO836">
        <v>0.04</v>
      </c>
      <c r="AP836" s="65">
        <v>4.1795064068229582E-2</v>
      </c>
      <c r="AQ836" s="52">
        <f t="shared" si="130"/>
        <v>-1.7950640682295807E-3</v>
      </c>
    </row>
    <row r="837" spans="1:43" x14ac:dyDescent="0.25">
      <c r="A837" t="s">
        <v>5533</v>
      </c>
      <c r="B837" t="s">
        <v>513</v>
      </c>
      <c r="D837">
        <v>1</v>
      </c>
      <c r="E837">
        <v>1</v>
      </c>
      <c r="F837">
        <v>1</v>
      </c>
      <c r="G837" s="13">
        <v>37706</v>
      </c>
      <c r="H837">
        <v>2.08</v>
      </c>
      <c r="I837">
        <v>0</v>
      </c>
      <c r="J837" t="s">
        <v>5411</v>
      </c>
      <c r="K837" s="65">
        <v>2.0776425007337838</v>
      </c>
      <c r="L837" s="65">
        <v>0</v>
      </c>
      <c r="M837" s="22"/>
      <c r="N837" s="52">
        <f t="shared" ref="N837:N900" si="133">H837-K837</f>
        <v>2.3574992662163119E-3</v>
      </c>
      <c r="O837" s="52">
        <f t="shared" ref="O837:O900" si="134">I837-L837</f>
        <v>0</v>
      </c>
      <c r="P837" s="52" t="e">
        <f t="shared" ref="P837:P900" si="135">J837-M837</f>
        <v>#VALUE!</v>
      </c>
      <c r="Q837">
        <v>0.76</v>
      </c>
      <c r="R837">
        <v>0.31</v>
      </c>
      <c r="S837" t="s">
        <v>5411</v>
      </c>
      <c r="T837" s="65">
        <v>0.76383915468153807</v>
      </c>
      <c r="U837" s="65">
        <v>0.30553566187261527</v>
      </c>
      <c r="V837" s="22"/>
      <c r="W837" s="52">
        <f t="shared" ref="W837:W900" si="136">Q837-T837</f>
        <v>-3.8391546815380595E-3</v>
      </c>
      <c r="X837" s="52">
        <f t="shared" ref="X837:X900" si="137">R837-U837</f>
        <v>4.464338127384726E-3</v>
      </c>
      <c r="Y837" s="52" t="e">
        <f t="shared" si="131"/>
        <v>#VALUE!</v>
      </c>
      <c r="Z837" t="s">
        <v>114</v>
      </c>
      <c r="AA837" t="s">
        <v>77</v>
      </c>
      <c r="AB837" t="s">
        <v>5411</v>
      </c>
      <c r="AC837" s="86" t="s">
        <v>114</v>
      </c>
      <c r="AD837" s="68" t="s">
        <v>77</v>
      </c>
      <c r="AE837" s="22"/>
      <c r="AF837">
        <v>0</v>
      </c>
      <c r="AG837">
        <v>3.59</v>
      </c>
      <c r="AH837" t="s">
        <v>5411</v>
      </c>
      <c r="AI837" s="65">
        <v>0</v>
      </c>
      <c r="AJ837" s="65">
        <v>3.5900440270032292</v>
      </c>
      <c r="AK837" s="22"/>
      <c r="AL837" s="52">
        <f t="shared" ref="AL837:AL900" si="138">AF837-AI837</f>
        <v>0</v>
      </c>
      <c r="AM837" s="52">
        <f t="shared" ref="AM837:AM900" si="139">AG837-AJ837</f>
        <v>-4.402700322936326E-5</v>
      </c>
      <c r="AN837" s="52" t="e">
        <f t="shared" si="132"/>
        <v>#VALUE!</v>
      </c>
      <c r="AO837">
        <v>1.85</v>
      </c>
      <c r="AP837" s="65">
        <v>1.8484907543293221</v>
      </c>
      <c r="AQ837" s="52">
        <f t="shared" ref="AQ837:AQ900" si="140">AO837-AP837</f>
        <v>1.5092456706780055E-3</v>
      </c>
    </row>
    <row r="838" spans="1:43" x14ac:dyDescent="0.25">
      <c r="A838" t="s">
        <v>5533</v>
      </c>
      <c r="B838" t="s">
        <v>514</v>
      </c>
      <c r="D838">
        <v>1</v>
      </c>
      <c r="E838">
        <v>1</v>
      </c>
      <c r="F838">
        <v>1</v>
      </c>
      <c r="G838" s="13">
        <v>37706</v>
      </c>
      <c r="H838">
        <v>0.71</v>
      </c>
      <c r="I838">
        <v>0.11</v>
      </c>
      <c r="J838" t="s">
        <v>5411</v>
      </c>
      <c r="K838" s="65">
        <v>0.70711092964284183</v>
      </c>
      <c r="L838" s="65">
        <v>0.10531439377659348</v>
      </c>
      <c r="M838" s="22"/>
      <c r="N838" s="52">
        <f t="shared" si="133"/>
        <v>2.88907035715813E-3</v>
      </c>
      <c r="O838" s="52">
        <f t="shared" si="134"/>
        <v>4.6856062234065243E-3</v>
      </c>
      <c r="P838" s="52" t="e">
        <f t="shared" si="135"/>
        <v>#VALUE!</v>
      </c>
      <c r="Q838">
        <v>0</v>
      </c>
      <c r="R838">
        <v>0.68</v>
      </c>
      <c r="S838" t="s">
        <v>5411</v>
      </c>
      <c r="T838" s="65">
        <v>0</v>
      </c>
      <c r="U838" s="65">
        <v>0.67702110284952943</v>
      </c>
      <c r="V838" s="22"/>
      <c r="W838" s="52">
        <f t="shared" si="136"/>
        <v>0</v>
      </c>
      <c r="X838" s="52">
        <f t="shared" si="137"/>
        <v>2.9788971504706163E-3</v>
      </c>
      <c r="Y838" s="52" t="e">
        <f t="shared" si="131"/>
        <v>#VALUE!</v>
      </c>
      <c r="Z838" t="s">
        <v>114</v>
      </c>
      <c r="AA838" t="s">
        <v>77</v>
      </c>
      <c r="AB838" t="s">
        <v>5411</v>
      </c>
      <c r="AC838" s="86" t="s">
        <v>114</v>
      </c>
      <c r="AD838" s="68" t="s">
        <v>77</v>
      </c>
      <c r="AE838" s="22"/>
      <c r="AF838">
        <v>0</v>
      </c>
      <c r="AG838">
        <v>0</v>
      </c>
      <c r="AH838" t="s">
        <v>5411</v>
      </c>
      <c r="AI838" s="65">
        <v>0</v>
      </c>
      <c r="AJ838" s="65">
        <v>0</v>
      </c>
      <c r="AK838" s="22"/>
      <c r="AL838" s="52">
        <f t="shared" si="138"/>
        <v>0</v>
      </c>
      <c r="AM838" s="52">
        <f t="shared" si="139"/>
        <v>0</v>
      </c>
      <c r="AN838" s="52" t="e">
        <f t="shared" si="132"/>
        <v>#VALUE!</v>
      </c>
      <c r="AO838">
        <v>1.6</v>
      </c>
      <c r="AP838" s="65">
        <v>1.5947608200455583</v>
      </c>
      <c r="AQ838" s="52">
        <f t="shared" si="140"/>
        <v>5.2391799544417861E-3</v>
      </c>
    </row>
    <row r="839" spans="1:43" x14ac:dyDescent="0.25">
      <c r="A839" t="s">
        <v>5533</v>
      </c>
      <c r="B839" t="s">
        <v>515</v>
      </c>
      <c r="D839">
        <v>1</v>
      </c>
      <c r="E839">
        <v>1</v>
      </c>
      <c r="F839">
        <v>1</v>
      </c>
      <c r="G839" s="13">
        <v>37706</v>
      </c>
      <c r="H839">
        <v>0.67</v>
      </c>
      <c r="I839">
        <v>0</v>
      </c>
      <c r="J839" t="s">
        <v>5411</v>
      </c>
      <c r="K839" s="65">
        <v>0.67346580012784996</v>
      </c>
      <c r="L839" s="65">
        <v>0</v>
      </c>
      <c r="M839" s="22"/>
      <c r="N839" s="52">
        <f t="shared" si="133"/>
        <v>-3.4658001278499162E-3</v>
      </c>
      <c r="O839" s="52">
        <f t="shared" si="134"/>
        <v>0</v>
      </c>
      <c r="P839" s="52" t="e">
        <f t="shared" si="135"/>
        <v>#VALUE!</v>
      </c>
      <c r="Q839">
        <v>0.35</v>
      </c>
      <c r="R839">
        <v>0</v>
      </c>
      <c r="S839" t="s">
        <v>5411</v>
      </c>
      <c r="T839" s="65">
        <v>0.34693692733858938</v>
      </c>
      <c r="U839" s="65">
        <v>0</v>
      </c>
      <c r="V839" s="22"/>
      <c r="W839" s="52">
        <f t="shared" si="136"/>
        <v>3.063072661410593E-3</v>
      </c>
      <c r="X839" s="52">
        <f t="shared" si="137"/>
        <v>0</v>
      </c>
      <c r="Y839" s="52" t="e">
        <f t="shared" si="131"/>
        <v>#VALUE!</v>
      </c>
      <c r="Z839" t="s">
        <v>114</v>
      </c>
      <c r="AA839" t="s">
        <v>77</v>
      </c>
      <c r="AB839" t="s">
        <v>5411</v>
      </c>
      <c r="AC839" s="86" t="s">
        <v>114</v>
      </c>
      <c r="AD839" s="68" t="s">
        <v>77</v>
      </c>
      <c r="AE839" s="22"/>
      <c r="AF839">
        <v>0</v>
      </c>
      <c r="AG839">
        <v>0</v>
      </c>
      <c r="AH839" t="s">
        <v>5411</v>
      </c>
      <c r="AI839" s="65">
        <v>0</v>
      </c>
      <c r="AJ839" s="65">
        <v>0</v>
      </c>
      <c r="AK839" s="22"/>
      <c r="AL839" s="52">
        <f t="shared" si="138"/>
        <v>0</v>
      </c>
      <c r="AM839" s="52">
        <f t="shared" si="139"/>
        <v>0</v>
      </c>
      <c r="AN839" s="52" t="e">
        <f t="shared" si="132"/>
        <v>#VALUE!</v>
      </c>
      <c r="AO839">
        <v>0.56999999999999995</v>
      </c>
      <c r="AP839" s="65">
        <v>0.57142552738120611</v>
      </c>
      <c r="AQ839" s="52">
        <f t="shared" si="140"/>
        <v>-1.4255273812061597E-3</v>
      </c>
    </row>
    <row r="840" spans="1:43" x14ac:dyDescent="0.25">
      <c r="A840" t="s">
        <v>5533</v>
      </c>
      <c r="B840" t="s">
        <v>516</v>
      </c>
      <c r="D840">
        <v>1</v>
      </c>
      <c r="E840">
        <v>1</v>
      </c>
      <c r="F840">
        <v>1</v>
      </c>
      <c r="G840" s="13">
        <v>37706</v>
      </c>
      <c r="H840">
        <v>0.34</v>
      </c>
      <c r="I840">
        <v>0.03</v>
      </c>
      <c r="J840" t="s">
        <v>5411</v>
      </c>
      <c r="K840" s="65">
        <v>0.33668996854246769</v>
      </c>
      <c r="L840" s="65">
        <v>3.0608178958406153E-2</v>
      </c>
      <c r="M840" s="22"/>
      <c r="N840" s="52">
        <f t="shared" si="133"/>
        <v>3.3100314575323364E-3</v>
      </c>
      <c r="O840" s="52">
        <f t="shared" si="134"/>
        <v>-6.0817895840615394E-4</v>
      </c>
      <c r="P840" s="52" t="e">
        <f t="shared" si="135"/>
        <v>#VALUE!</v>
      </c>
      <c r="Q840">
        <v>0</v>
      </c>
      <c r="R840">
        <v>0</v>
      </c>
      <c r="S840" t="s">
        <v>5411</v>
      </c>
      <c r="T840" s="65">
        <v>0</v>
      </c>
      <c r="U840" s="65">
        <v>0</v>
      </c>
      <c r="V840" s="22"/>
      <c r="W840" s="52">
        <f t="shared" si="136"/>
        <v>0</v>
      </c>
      <c r="X840" s="52">
        <f t="shared" si="137"/>
        <v>0</v>
      </c>
      <c r="Y840" s="52" t="e">
        <f t="shared" si="131"/>
        <v>#VALUE!</v>
      </c>
      <c r="Z840" t="s">
        <v>114</v>
      </c>
      <c r="AA840" t="s">
        <v>77</v>
      </c>
      <c r="AB840" t="s">
        <v>5411</v>
      </c>
      <c r="AC840" s="86" t="s">
        <v>114</v>
      </c>
      <c r="AD840" s="68" t="s">
        <v>77</v>
      </c>
      <c r="AE840" s="22"/>
      <c r="AF840">
        <v>0</v>
      </c>
      <c r="AG840">
        <v>0</v>
      </c>
      <c r="AH840" t="s">
        <v>5411</v>
      </c>
      <c r="AI840" s="65">
        <v>0</v>
      </c>
      <c r="AJ840" s="65">
        <v>0</v>
      </c>
      <c r="AK840" s="22"/>
      <c r="AL840" s="52">
        <f t="shared" si="138"/>
        <v>0</v>
      </c>
      <c r="AM840" s="52">
        <f t="shared" si="139"/>
        <v>0</v>
      </c>
      <c r="AN840" s="52" t="e">
        <f t="shared" si="132"/>
        <v>#VALUE!</v>
      </c>
      <c r="AO840">
        <v>0.49</v>
      </c>
      <c r="AP840" s="65">
        <v>0.48973086333449845</v>
      </c>
      <c r="AQ840" s="52">
        <f t="shared" si="140"/>
        <v>2.6913666550154591E-4</v>
      </c>
    </row>
    <row r="841" spans="1:43" x14ac:dyDescent="0.25">
      <c r="A841" t="s">
        <v>5533</v>
      </c>
      <c r="B841" t="s">
        <v>517</v>
      </c>
      <c r="D841">
        <v>1</v>
      </c>
      <c r="E841">
        <v>1</v>
      </c>
      <c r="F841">
        <v>1</v>
      </c>
      <c r="G841" s="13">
        <v>37706</v>
      </c>
      <c r="H841">
        <v>5.0599999999999996</v>
      </c>
      <c r="I841">
        <v>0</v>
      </c>
      <c r="J841" t="s">
        <v>5411</v>
      </c>
      <c r="K841" s="65">
        <v>5.0642831255834384</v>
      </c>
      <c r="L841" s="65">
        <v>0</v>
      </c>
      <c r="M841" s="22"/>
      <c r="N841" s="52">
        <f t="shared" si="133"/>
        <v>-4.283125583438796E-3</v>
      </c>
      <c r="O841" s="52">
        <f t="shared" si="134"/>
        <v>0</v>
      </c>
      <c r="P841" s="52" t="e">
        <f t="shared" si="135"/>
        <v>#VALUE!</v>
      </c>
      <c r="Q841">
        <v>0</v>
      </c>
      <c r="R841">
        <v>0</v>
      </c>
      <c r="S841" t="s">
        <v>5411</v>
      </c>
      <c r="T841" s="65">
        <v>0</v>
      </c>
      <c r="U841" s="65">
        <v>0</v>
      </c>
      <c r="V841" s="22"/>
      <c r="W841" s="52">
        <f t="shared" si="136"/>
        <v>0</v>
      </c>
      <c r="X841" s="52">
        <f t="shared" si="137"/>
        <v>0</v>
      </c>
      <c r="Y841" s="52" t="e">
        <f t="shared" si="131"/>
        <v>#VALUE!</v>
      </c>
      <c r="Z841" t="s">
        <v>114</v>
      </c>
      <c r="AA841" t="s">
        <v>77</v>
      </c>
      <c r="AB841" t="s">
        <v>5411</v>
      </c>
      <c r="AC841" s="86" t="s">
        <v>114</v>
      </c>
      <c r="AD841" s="68" t="s">
        <v>77</v>
      </c>
      <c r="AE841" s="22"/>
      <c r="AF841">
        <v>0</v>
      </c>
      <c r="AG841">
        <v>0</v>
      </c>
      <c r="AH841" t="s">
        <v>5411</v>
      </c>
      <c r="AI841" s="65">
        <v>0</v>
      </c>
      <c r="AJ841" s="65">
        <v>0</v>
      </c>
      <c r="AK841" s="22"/>
      <c r="AL841" s="52">
        <f t="shared" si="138"/>
        <v>0</v>
      </c>
      <c r="AM841" s="52">
        <f t="shared" si="139"/>
        <v>0</v>
      </c>
      <c r="AN841" s="52" t="e">
        <f t="shared" si="132"/>
        <v>#VALUE!</v>
      </c>
      <c r="AO841">
        <v>0.37</v>
      </c>
      <c r="AP841" s="65">
        <v>0.36546373071220695</v>
      </c>
      <c r="AQ841" s="52">
        <f t="shared" si="140"/>
        <v>4.5362692877930488E-3</v>
      </c>
    </row>
    <row r="842" spans="1:43" x14ac:dyDescent="0.25">
      <c r="A842" t="s">
        <v>5533</v>
      </c>
      <c r="B842" t="s">
        <v>518</v>
      </c>
      <c r="D842">
        <v>1</v>
      </c>
      <c r="E842">
        <v>1</v>
      </c>
      <c r="F842">
        <v>1</v>
      </c>
      <c r="G842" s="13">
        <v>37706</v>
      </c>
      <c r="H842">
        <v>0.24</v>
      </c>
      <c r="I842">
        <v>0.04</v>
      </c>
      <c r="J842" t="s">
        <v>5411</v>
      </c>
      <c r="K842" s="65">
        <v>0.2395090016366612</v>
      </c>
      <c r="L842" s="65">
        <v>3.9918166939443535E-2</v>
      </c>
      <c r="M842" s="22"/>
      <c r="N842" s="52">
        <f t="shared" si="133"/>
        <v>4.9099836333879598E-4</v>
      </c>
      <c r="O842" s="52">
        <f t="shared" si="134"/>
        <v>8.1833060556465997E-5</v>
      </c>
      <c r="P842" s="52" t="e">
        <f t="shared" si="135"/>
        <v>#VALUE!</v>
      </c>
      <c r="Q842">
        <v>0</v>
      </c>
      <c r="R842">
        <v>0</v>
      </c>
      <c r="S842" t="s">
        <v>5411</v>
      </c>
      <c r="T842" s="65">
        <v>0</v>
      </c>
      <c r="U842" s="65">
        <v>0</v>
      </c>
      <c r="V842" s="22"/>
      <c r="W842" s="52">
        <f t="shared" si="136"/>
        <v>0</v>
      </c>
      <c r="X842" s="52">
        <f t="shared" si="137"/>
        <v>0</v>
      </c>
      <c r="Y842" s="52" t="e">
        <f t="shared" si="131"/>
        <v>#VALUE!</v>
      </c>
      <c r="Z842" t="s">
        <v>114</v>
      </c>
      <c r="AA842" t="s">
        <v>77</v>
      </c>
      <c r="AB842" t="s">
        <v>5411</v>
      </c>
      <c r="AC842" s="86" t="s">
        <v>114</v>
      </c>
      <c r="AD842" s="68" t="s">
        <v>77</v>
      </c>
      <c r="AE842" s="22"/>
      <c r="AF842">
        <v>0</v>
      </c>
      <c r="AG842">
        <v>0</v>
      </c>
      <c r="AH842" t="s">
        <v>5411</v>
      </c>
      <c r="AI842" s="65">
        <v>0</v>
      </c>
      <c r="AJ842" s="65">
        <v>0</v>
      </c>
      <c r="AK842" s="22"/>
      <c r="AL842" s="52">
        <f t="shared" si="138"/>
        <v>0</v>
      </c>
      <c r="AM842" s="52">
        <f t="shared" si="139"/>
        <v>0</v>
      </c>
      <c r="AN842" s="52" t="e">
        <f t="shared" si="132"/>
        <v>#VALUE!</v>
      </c>
      <c r="AO842">
        <v>0.12</v>
      </c>
      <c r="AP842" s="65">
        <v>0.1197545008183306</v>
      </c>
      <c r="AQ842" s="52">
        <f t="shared" si="140"/>
        <v>2.4549918166939799E-4</v>
      </c>
    </row>
    <row r="843" spans="1:43" x14ac:dyDescent="0.25">
      <c r="A843" t="s">
        <v>5533</v>
      </c>
      <c r="B843" t="s">
        <v>519</v>
      </c>
      <c r="D843">
        <v>1</v>
      </c>
      <c r="E843">
        <v>1</v>
      </c>
      <c r="F843">
        <v>1</v>
      </c>
      <c r="G843" s="13">
        <v>37706</v>
      </c>
      <c r="H843">
        <v>0</v>
      </c>
      <c r="I843">
        <v>0</v>
      </c>
      <c r="J843" t="s">
        <v>5411</v>
      </c>
      <c r="K843" s="65">
        <v>0</v>
      </c>
      <c r="L843" s="65">
        <v>0</v>
      </c>
      <c r="M843" s="22"/>
      <c r="N843" s="52">
        <f t="shared" si="133"/>
        <v>0</v>
      </c>
      <c r="O843" s="52">
        <f t="shared" si="134"/>
        <v>0</v>
      </c>
      <c r="P843" s="52" t="e">
        <f t="shared" si="135"/>
        <v>#VALUE!</v>
      </c>
      <c r="Q843">
        <v>0</v>
      </c>
      <c r="R843">
        <v>0</v>
      </c>
      <c r="S843" t="s">
        <v>5411</v>
      </c>
      <c r="T843" s="65">
        <v>0</v>
      </c>
      <c r="U843" s="65">
        <v>0</v>
      </c>
      <c r="V843" s="22"/>
      <c r="W843" s="52">
        <f t="shared" si="136"/>
        <v>0</v>
      </c>
      <c r="X843" s="52">
        <f t="shared" si="137"/>
        <v>0</v>
      </c>
      <c r="Y843" s="52" t="e">
        <f t="shared" si="131"/>
        <v>#VALUE!</v>
      </c>
      <c r="Z843" t="s">
        <v>114</v>
      </c>
      <c r="AA843" t="s">
        <v>77</v>
      </c>
      <c r="AB843" t="s">
        <v>5411</v>
      </c>
      <c r="AC843" s="86" t="s">
        <v>114</v>
      </c>
      <c r="AD843" s="68" t="s">
        <v>77</v>
      </c>
      <c r="AE843" s="22"/>
      <c r="AF843">
        <v>0</v>
      </c>
      <c r="AG843">
        <v>0</v>
      </c>
      <c r="AH843" t="s">
        <v>5411</v>
      </c>
      <c r="AI843" s="65">
        <v>0</v>
      </c>
      <c r="AJ843" s="65">
        <v>0</v>
      </c>
      <c r="AK843" s="22"/>
      <c r="AL843" s="52">
        <f t="shared" si="138"/>
        <v>0</v>
      </c>
      <c r="AM843" s="52">
        <f t="shared" si="139"/>
        <v>0</v>
      </c>
      <c r="AN843" s="52" t="e">
        <f t="shared" si="132"/>
        <v>#VALUE!</v>
      </c>
      <c r="AO843">
        <v>7.0000000000000007E-2</v>
      </c>
      <c r="AP843" s="65">
        <v>7.3673058645943978E-2</v>
      </c>
      <c r="AQ843" s="52">
        <f t="shared" si="140"/>
        <v>-3.6730586459439718E-3</v>
      </c>
    </row>
    <row r="844" spans="1:43" x14ac:dyDescent="0.25">
      <c r="A844" t="s">
        <v>5533</v>
      </c>
      <c r="B844" t="s">
        <v>520</v>
      </c>
      <c r="D844">
        <v>1</v>
      </c>
      <c r="E844">
        <v>1</v>
      </c>
      <c r="F844">
        <v>1</v>
      </c>
      <c r="G844" s="13">
        <v>37706</v>
      </c>
      <c r="H844">
        <v>1.8</v>
      </c>
      <c r="I844">
        <v>0</v>
      </c>
      <c r="J844" t="s">
        <v>5411</v>
      </c>
      <c r="K844" s="65">
        <v>1.7981851961950064</v>
      </c>
      <c r="L844" s="65">
        <v>0</v>
      </c>
      <c r="M844" s="22"/>
      <c r="N844" s="52">
        <f t="shared" si="133"/>
        <v>1.8148038049936588E-3</v>
      </c>
      <c r="O844" s="52">
        <f t="shared" si="134"/>
        <v>0</v>
      </c>
      <c r="P844" s="52" t="e">
        <f t="shared" si="135"/>
        <v>#VALUE!</v>
      </c>
      <c r="Q844">
        <v>0</v>
      </c>
      <c r="R844">
        <v>0</v>
      </c>
      <c r="S844" t="s">
        <v>5411</v>
      </c>
      <c r="T844" s="65">
        <v>0</v>
      </c>
      <c r="U844" s="65">
        <v>0</v>
      </c>
      <c r="V844" s="22"/>
      <c r="W844" s="52">
        <f t="shared" si="136"/>
        <v>0</v>
      </c>
      <c r="X844" s="52">
        <f t="shared" si="137"/>
        <v>0</v>
      </c>
      <c r="Y844" s="52" t="e">
        <f t="shared" si="131"/>
        <v>#VALUE!</v>
      </c>
      <c r="Z844" t="s">
        <v>114</v>
      </c>
      <c r="AA844" t="s">
        <v>77</v>
      </c>
      <c r="AB844" t="s">
        <v>5411</v>
      </c>
      <c r="AC844" s="86" t="s">
        <v>114</v>
      </c>
      <c r="AD844" s="68" t="s">
        <v>77</v>
      </c>
      <c r="AE844" s="22"/>
      <c r="AF844">
        <v>0</v>
      </c>
      <c r="AG844">
        <v>0</v>
      </c>
      <c r="AH844" t="s">
        <v>5411</v>
      </c>
      <c r="AI844" s="65">
        <v>0</v>
      </c>
      <c r="AJ844" s="65">
        <v>0</v>
      </c>
      <c r="AK844" s="22"/>
      <c r="AL844" s="52">
        <f t="shared" si="138"/>
        <v>0</v>
      </c>
      <c r="AM844" s="52">
        <f t="shared" si="139"/>
        <v>0</v>
      </c>
      <c r="AN844" s="52" t="e">
        <f t="shared" si="132"/>
        <v>#VALUE!</v>
      </c>
      <c r="AO844">
        <v>0.86</v>
      </c>
      <c r="AP844" s="65">
        <v>0.85883472057074928</v>
      </c>
      <c r="AQ844" s="52">
        <f t="shared" si="140"/>
        <v>1.1652794292507096E-3</v>
      </c>
    </row>
    <row r="845" spans="1:43" x14ac:dyDescent="0.25">
      <c r="A845" t="s">
        <v>5533</v>
      </c>
      <c r="B845" t="s">
        <v>521</v>
      </c>
      <c r="D845">
        <v>1</v>
      </c>
      <c r="E845">
        <v>1</v>
      </c>
      <c r="F845">
        <v>1</v>
      </c>
      <c r="G845" s="13">
        <v>37706</v>
      </c>
      <c r="H845">
        <v>0</v>
      </c>
      <c r="I845">
        <v>1.9</v>
      </c>
      <c r="J845" t="s">
        <v>5411</v>
      </c>
      <c r="K845" s="65">
        <v>0</v>
      </c>
      <c r="L845" s="65">
        <v>1.902269076305221</v>
      </c>
      <c r="M845" s="22"/>
      <c r="N845" s="52">
        <f t="shared" si="133"/>
        <v>0</v>
      </c>
      <c r="O845" s="52">
        <f t="shared" si="134"/>
        <v>-2.2690763052211071E-3</v>
      </c>
      <c r="P845" s="52" t="e">
        <f t="shared" si="135"/>
        <v>#VALUE!</v>
      </c>
      <c r="Q845">
        <v>0</v>
      </c>
      <c r="R845">
        <v>0</v>
      </c>
      <c r="S845" t="s">
        <v>5411</v>
      </c>
      <c r="T845" s="65">
        <v>0</v>
      </c>
      <c r="U845" s="65">
        <v>0</v>
      </c>
      <c r="V845" s="22"/>
      <c r="W845" s="52">
        <f t="shared" si="136"/>
        <v>0</v>
      </c>
      <c r="X845" s="52">
        <f t="shared" si="137"/>
        <v>0</v>
      </c>
      <c r="Y845" s="52" t="e">
        <f t="shared" si="131"/>
        <v>#VALUE!</v>
      </c>
      <c r="Z845" t="s">
        <v>114</v>
      </c>
      <c r="AA845" t="s">
        <v>77</v>
      </c>
      <c r="AB845" t="s">
        <v>5411</v>
      </c>
      <c r="AC845" s="86" t="s">
        <v>114</v>
      </c>
      <c r="AD845" s="68" t="s">
        <v>77</v>
      </c>
      <c r="AE845" s="22"/>
      <c r="AF845">
        <v>0</v>
      </c>
      <c r="AG845">
        <v>0</v>
      </c>
      <c r="AH845" t="s">
        <v>5411</v>
      </c>
      <c r="AI845" s="65">
        <v>0</v>
      </c>
      <c r="AJ845" s="65">
        <v>0</v>
      </c>
      <c r="AK845" s="22"/>
      <c r="AL845" s="52">
        <f t="shared" si="138"/>
        <v>0</v>
      </c>
      <c r="AM845" s="52">
        <f t="shared" si="139"/>
        <v>0</v>
      </c>
      <c r="AN845" s="52" t="e">
        <f t="shared" si="132"/>
        <v>#VALUE!</v>
      </c>
      <c r="AO845">
        <v>0.3</v>
      </c>
      <c r="AP845" s="65">
        <v>0.29625502008032129</v>
      </c>
      <c r="AQ845" s="52">
        <f t="shared" si="140"/>
        <v>3.7449799196787037E-3</v>
      </c>
    </row>
    <row r="846" spans="1:43" x14ac:dyDescent="0.25">
      <c r="A846" t="s">
        <v>5533</v>
      </c>
      <c r="B846" t="s">
        <v>522</v>
      </c>
      <c r="D846">
        <v>1</v>
      </c>
      <c r="E846">
        <v>1</v>
      </c>
      <c r="F846">
        <v>2</v>
      </c>
      <c r="G846" s="13">
        <v>37706</v>
      </c>
      <c r="H846">
        <v>0.44</v>
      </c>
      <c r="I846">
        <v>0</v>
      </c>
      <c r="J846" t="s">
        <v>5411</v>
      </c>
      <c r="K846" s="65">
        <v>0.43597003651013472</v>
      </c>
      <c r="L846" s="65">
        <v>0</v>
      </c>
      <c r="M846" s="22"/>
      <c r="N846" s="52">
        <f t="shared" si="133"/>
        <v>4.0299634898652847E-3</v>
      </c>
      <c r="O846" s="52">
        <f t="shared" si="134"/>
        <v>0</v>
      </c>
      <c r="P846" s="52" t="e">
        <f t="shared" si="135"/>
        <v>#VALUE!</v>
      </c>
      <c r="Q846">
        <v>0</v>
      </c>
      <c r="R846">
        <v>1.67</v>
      </c>
      <c r="S846" t="s">
        <v>5411</v>
      </c>
      <c r="T846" s="65">
        <v>0</v>
      </c>
      <c r="U846" s="65">
        <v>1.6646128666750597</v>
      </c>
      <c r="V846" s="22"/>
      <c r="W846" s="52">
        <f t="shared" si="136"/>
        <v>0</v>
      </c>
      <c r="X846" s="52">
        <f t="shared" si="137"/>
        <v>5.3871333249402298E-3</v>
      </c>
      <c r="Y846" s="52" t="e">
        <f t="shared" si="131"/>
        <v>#VALUE!</v>
      </c>
      <c r="Z846" t="s">
        <v>114</v>
      </c>
      <c r="AA846" t="s">
        <v>77</v>
      </c>
      <c r="AB846" t="s">
        <v>5411</v>
      </c>
      <c r="AC846" s="86" t="s">
        <v>114</v>
      </c>
      <c r="AD846" s="68" t="s">
        <v>77</v>
      </c>
      <c r="AE846" s="22"/>
      <c r="AF846">
        <v>0</v>
      </c>
      <c r="AG846">
        <v>0</v>
      </c>
      <c r="AH846" t="s">
        <v>5411</v>
      </c>
      <c r="AI846" s="65">
        <v>0</v>
      </c>
      <c r="AJ846" s="65">
        <v>0</v>
      </c>
      <c r="AK846" s="22"/>
      <c r="AL846" s="52">
        <f t="shared" si="138"/>
        <v>0</v>
      </c>
      <c r="AM846" s="52">
        <f t="shared" si="139"/>
        <v>0</v>
      </c>
      <c r="AN846" s="52" t="e">
        <f t="shared" si="132"/>
        <v>#VALUE!</v>
      </c>
      <c r="AO846">
        <v>0.63</v>
      </c>
      <c r="AP846" s="65">
        <v>0.63413823492383237</v>
      </c>
      <c r="AQ846" s="52">
        <f t="shared" si="140"/>
        <v>-4.1382349238323624E-3</v>
      </c>
    </row>
    <row r="847" spans="1:43" x14ac:dyDescent="0.25">
      <c r="A847" t="s">
        <v>5533</v>
      </c>
      <c r="B847" t="s">
        <v>523</v>
      </c>
      <c r="D847">
        <v>1</v>
      </c>
      <c r="E847">
        <v>1</v>
      </c>
      <c r="F847">
        <v>1</v>
      </c>
      <c r="G847" s="13">
        <v>37706</v>
      </c>
      <c r="H847">
        <v>0</v>
      </c>
      <c r="I847">
        <v>1.7</v>
      </c>
      <c r="J847" t="s">
        <v>5411</v>
      </c>
      <c r="K847" s="65">
        <v>0</v>
      </c>
      <c r="L847" s="65">
        <v>1.6990026270092169</v>
      </c>
      <c r="M847" s="22"/>
      <c r="N847" s="52">
        <f t="shared" si="133"/>
        <v>0</v>
      </c>
      <c r="O847" s="52">
        <f t="shared" si="134"/>
        <v>9.9737299078306307E-4</v>
      </c>
      <c r="P847" s="52" t="e">
        <f t="shared" si="135"/>
        <v>#VALUE!</v>
      </c>
      <c r="Q847">
        <v>0.73</v>
      </c>
      <c r="R847">
        <v>0.11</v>
      </c>
      <c r="S847" t="s">
        <v>5411</v>
      </c>
      <c r="T847" s="65">
        <v>0.72593748608575626</v>
      </c>
      <c r="U847" s="65">
        <v>0.10811834899149562</v>
      </c>
      <c r="V847" s="22"/>
      <c r="W847" s="52">
        <f t="shared" si="136"/>
        <v>4.0625139142437261E-3</v>
      </c>
      <c r="X847" s="52">
        <f t="shared" si="137"/>
        <v>1.8816510085043758E-3</v>
      </c>
      <c r="Y847" s="52" t="e">
        <f t="shared" si="131"/>
        <v>#VALUE!</v>
      </c>
      <c r="Z847" t="s">
        <v>114</v>
      </c>
      <c r="AA847" t="s">
        <v>77</v>
      </c>
      <c r="AB847" t="s">
        <v>5411</v>
      </c>
      <c r="AC847" s="86" t="s">
        <v>114</v>
      </c>
      <c r="AD847" s="68" t="s">
        <v>77</v>
      </c>
      <c r="AE847" s="22"/>
      <c r="AF847">
        <v>9.1300000000000008</v>
      </c>
      <c r="AG847">
        <v>0</v>
      </c>
      <c r="AH847" t="s">
        <v>5411</v>
      </c>
      <c r="AI847" s="65">
        <v>9.1282777505677011</v>
      </c>
      <c r="AJ847" s="65">
        <v>0</v>
      </c>
      <c r="AK847" s="22"/>
      <c r="AL847" s="52">
        <f t="shared" si="138"/>
        <v>1.7222494322997051E-3</v>
      </c>
      <c r="AM847" s="52">
        <f t="shared" si="139"/>
        <v>0</v>
      </c>
      <c r="AN847" s="52" t="e">
        <f t="shared" si="132"/>
        <v>#VALUE!</v>
      </c>
      <c r="AO847">
        <v>1.1399999999999999</v>
      </c>
      <c r="AP847" s="65">
        <v>1.1429654036243821</v>
      </c>
      <c r="AQ847" s="52">
        <f t="shared" si="140"/>
        <v>-2.9654036243822457E-3</v>
      </c>
    </row>
    <row r="848" spans="1:43" x14ac:dyDescent="0.25">
      <c r="A848" t="s">
        <v>5533</v>
      </c>
      <c r="B848" t="s">
        <v>524</v>
      </c>
      <c r="D848">
        <v>1</v>
      </c>
      <c r="E848">
        <v>1</v>
      </c>
      <c r="F848">
        <v>1</v>
      </c>
      <c r="G848" s="13">
        <v>37706</v>
      </c>
      <c r="H848">
        <v>0.89</v>
      </c>
      <c r="I848">
        <v>0.3</v>
      </c>
      <c r="J848" t="s">
        <v>5411</v>
      </c>
      <c r="K848" s="65">
        <v>0.88471571700780616</v>
      </c>
      <c r="L848" s="65">
        <v>0.30412102772143335</v>
      </c>
      <c r="M848" s="22"/>
      <c r="N848" s="52">
        <f t="shared" si="133"/>
        <v>5.2842829921938561E-3</v>
      </c>
      <c r="O848" s="52">
        <f t="shared" si="134"/>
        <v>-4.1210277214333568E-3</v>
      </c>
      <c r="P848" s="52" t="e">
        <f t="shared" si="135"/>
        <v>#VALUE!</v>
      </c>
      <c r="Q848">
        <v>1.22</v>
      </c>
      <c r="R848">
        <v>0</v>
      </c>
      <c r="S848" t="s">
        <v>5411</v>
      </c>
      <c r="T848" s="65">
        <v>1.2164841108857334</v>
      </c>
      <c r="U848" s="65">
        <v>0</v>
      </c>
      <c r="V848" s="22"/>
      <c r="W848" s="52">
        <f t="shared" si="136"/>
        <v>3.5158891142665905E-3</v>
      </c>
      <c r="X848" s="52">
        <f t="shared" si="137"/>
        <v>0</v>
      </c>
      <c r="Y848" s="52" t="e">
        <f t="shared" si="131"/>
        <v>#VALUE!</v>
      </c>
      <c r="Z848" t="s">
        <v>114</v>
      </c>
      <c r="AA848" t="s">
        <v>77</v>
      </c>
      <c r="AB848" t="s">
        <v>5411</v>
      </c>
      <c r="AC848" s="86" t="s">
        <v>114</v>
      </c>
      <c r="AD848" s="68" t="s">
        <v>77</v>
      </c>
      <c r="AE848" s="22"/>
      <c r="AF848">
        <v>10.92</v>
      </c>
      <c r="AG848">
        <v>0</v>
      </c>
      <c r="AH848" t="s">
        <v>5411</v>
      </c>
      <c r="AI848" s="65">
        <v>10.920709631815107</v>
      </c>
      <c r="AJ848" s="65">
        <v>0</v>
      </c>
      <c r="AK848" s="22"/>
      <c r="AL848" s="52">
        <f t="shared" si="138"/>
        <v>-7.0963181510741435E-4</v>
      </c>
      <c r="AM848" s="52">
        <f t="shared" si="139"/>
        <v>0</v>
      </c>
      <c r="AN848" s="52" t="e">
        <f t="shared" si="132"/>
        <v>#VALUE!</v>
      </c>
      <c r="AO848">
        <v>1.33</v>
      </c>
      <c r="AP848" s="65">
        <v>1.3270735755117091</v>
      </c>
      <c r="AQ848" s="52">
        <f t="shared" si="140"/>
        <v>2.9264244882909463E-3</v>
      </c>
    </row>
    <row r="849" spans="1:43" x14ac:dyDescent="0.25">
      <c r="A849" t="s">
        <v>5533</v>
      </c>
      <c r="B849" t="s">
        <v>525</v>
      </c>
      <c r="D849">
        <v>1</v>
      </c>
      <c r="E849">
        <v>1</v>
      </c>
      <c r="F849">
        <v>1</v>
      </c>
      <c r="G849" s="13">
        <v>37706</v>
      </c>
      <c r="H849">
        <v>0.85</v>
      </c>
      <c r="I849">
        <v>0.3</v>
      </c>
      <c r="J849" t="s">
        <v>5411</v>
      </c>
      <c r="K849" s="65">
        <v>0.84925029750099168</v>
      </c>
      <c r="L849" s="65">
        <v>0.29723760412534711</v>
      </c>
      <c r="M849" s="22"/>
      <c r="N849" s="52">
        <f t="shared" si="133"/>
        <v>7.4970249900829788E-4</v>
      </c>
      <c r="O849" s="52">
        <f t="shared" si="134"/>
        <v>2.7623958746528787E-3</v>
      </c>
      <c r="P849" s="52" t="e">
        <f t="shared" si="135"/>
        <v>#VALUE!</v>
      </c>
      <c r="Q849">
        <v>0</v>
      </c>
      <c r="R849">
        <v>0</v>
      </c>
      <c r="S849" t="s">
        <v>5411</v>
      </c>
      <c r="T849" s="65">
        <v>0</v>
      </c>
      <c r="U849" s="65">
        <v>0</v>
      </c>
      <c r="V849" s="22"/>
      <c r="W849" s="52">
        <f t="shared" si="136"/>
        <v>0</v>
      </c>
      <c r="X849" s="52">
        <f t="shared" si="137"/>
        <v>0</v>
      </c>
      <c r="Y849" s="52" t="e">
        <f t="shared" si="131"/>
        <v>#VALUE!</v>
      </c>
      <c r="Z849" t="s">
        <v>114</v>
      </c>
      <c r="AA849" t="s">
        <v>77</v>
      </c>
      <c r="AB849" t="s">
        <v>5411</v>
      </c>
      <c r="AC849" s="86" t="s">
        <v>114</v>
      </c>
      <c r="AD849" s="68" t="s">
        <v>77</v>
      </c>
      <c r="AE849" s="22"/>
      <c r="AF849">
        <v>0</v>
      </c>
      <c r="AG849">
        <v>0</v>
      </c>
      <c r="AH849" t="s">
        <v>5411</v>
      </c>
      <c r="AI849" s="65">
        <v>0</v>
      </c>
      <c r="AJ849" s="65">
        <v>0</v>
      </c>
      <c r="AK849" s="22"/>
      <c r="AL849" s="52">
        <f t="shared" si="138"/>
        <v>0</v>
      </c>
      <c r="AM849" s="52">
        <f t="shared" si="139"/>
        <v>0</v>
      </c>
      <c r="AN849" s="52" t="e">
        <f t="shared" si="132"/>
        <v>#VALUE!</v>
      </c>
      <c r="AO849">
        <v>0.17</v>
      </c>
      <c r="AP849" s="65">
        <v>0.16985005950019832</v>
      </c>
      <c r="AQ849" s="52">
        <f t="shared" si="140"/>
        <v>1.4994049980168733E-4</v>
      </c>
    </row>
    <row r="850" spans="1:43" x14ac:dyDescent="0.25">
      <c r="A850" t="s">
        <v>5533</v>
      </c>
      <c r="B850" t="s">
        <v>526</v>
      </c>
      <c r="D850">
        <v>1</v>
      </c>
      <c r="E850">
        <v>1</v>
      </c>
      <c r="F850">
        <v>1</v>
      </c>
      <c r="G850" s="13">
        <v>37706</v>
      </c>
      <c r="H850">
        <v>3</v>
      </c>
      <c r="I850">
        <v>0</v>
      </c>
      <c r="J850" t="s">
        <v>5411</v>
      </c>
      <c r="K850" s="65">
        <v>3.0013212221304704</v>
      </c>
      <c r="L850" s="65">
        <v>0</v>
      </c>
      <c r="M850" s="22"/>
      <c r="N850" s="52">
        <f t="shared" si="133"/>
        <v>-1.3212221304703675E-3</v>
      </c>
      <c r="O850" s="52">
        <f t="shared" si="134"/>
        <v>0</v>
      </c>
      <c r="P850" s="52" t="e">
        <f t="shared" si="135"/>
        <v>#VALUE!</v>
      </c>
      <c r="Q850">
        <v>2.15</v>
      </c>
      <c r="R850">
        <v>2.2200000000000002</v>
      </c>
      <c r="S850" t="s">
        <v>5411</v>
      </c>
      <c r="T850" s="65">
        <v>2.1531217463109895</v>
      </c>
      <c r="U850" s="65">
        <v>2.2183678598355652</v>
      </c>
      <c r="V850" s="22"/>
      <c r="W850" s="52">
        <f t="shared" si="136"/>
        <v>-3.1217463109896038E-3</v>
      </c>
      <c r="X850" s="52">
        <f t="shared" si="137"/>
        <v>1.6321401644350253E-3</v>
      </c>
      <c r="Y850" s="52" t="e">
        <f t="shared" si="131"/>
        <v>#VALUE!</v>
      </c>
      <c r="Z850" t="s">
        <v>114</v>
      </c>
      <c r="AA850" t="s">
        <v>77</v>
      </c>
      <c r="AB850" t="s">
        <v>5411</v>
      </c>
      <c r="AC850" s="86" t="s">
        <v>114</v>
      </c>
      <c r="AD850" s="68" t="s">
        <v>77</v>
      </c>
      <c r="AE850" s="22"/>
      <c r="AF850">
        <v>0</v>
      </c>
      <c r="AG850">
        <v>0</v>
      </c>
      <c r="AH850" t="s">
        <v>5411</v>
      </c>
      <c r="AI850" s="65">
        <v>0</v>
      </c>
      <c r="AJ850" s="65">
        <v>0</v>
      </c>
      <c r="AK850" s="22"/>
      <c r="AL850" s="52">
        <f t="shared" si="138"/>
        <v>0</v>
      </c>
      <c r="AM850" s="52">
        <f t="shared" si="139"/>
        <v>0</v>
      </c>
      <c r="AN850" s="52" t="e">
        <f t="shared" si="132"/>
        <v>#VALUE!</v>
      </c>
      <c r="AO850">
        <v>1.1100000000000001</v>
      </c>
      <c r="AP850" s="65">
        <v>1.1091839299177826</v>
      </c>
      <c r="AQ850" s="52">
        <f t="shared" si="140"/>
        <v>8.1607008221751265E-4</v>
      </c>
    </row>
    <row r="851" spans="1:43" x14ac:dyDescent="0.25">
      <c r="A851" t="s">
        <v>5533</v>
      </c>
      <c r="B851" t="s">
        <v>527</v>
      </c>
      <c r="D851">
        <v>1</v>
      </c>
      <c r="E851">
        <v>1</v>
      </c>
      <c r="F851">
        <v>1</v>
      </c>
      <c r="G851" s="13">
        <v>37706</v>
      </c>
      <c r="H851">
        <v>3.6</v>
      </c>
      <c r="I851">
        <v>0</v>
      </c>
      <c r="J851" t="s">
        <v>5411</v>
      </c>
      <c r="K851" s="65">
        <v>3.5961521686455056</v>
      </c>
      <c r="L851" s="65">
        <v>0</v>
      </c>
      <c r="M851" s="22"/>
      <c r="N851" s="52">
        <f t="shared" si="133"/>
        <v>3.8478313544945131E-3</v>
      </c>
      <c r="O851" s="52">
        <f t="shared" si="134"/>
        <v>0</v>
      </c>
      <c r="P851" s="52" t="e">
        <f t="shared" si="135"/>
        <v>#VALUE!</v>
      </c>
      <c r="Q851">
        <v>0.56999999999999995</v>
      </c>
      <c r="R851">
        <v>0</v>
      </c>
      <c r="S851" t="s">
        <v>5411</v>
      </c>
      <c r="T851" s="65">
        <v>0.57054337291010426</v>
      </c>
      <c r="U851" s="65">
        <v>0</v>
      </c>
      <c r="V851" s="22"/>
      <c r="W851" s="52">
        <f t="shared" si="136"/>
        <v>-5.4337291010431166E-4</v>
      </c>
      <c r="X851" s="52">
        <f t="shared" si="137"/>
        <v>0</v>
      </c>
      <c r="Y851" s="52" t="e">
        <f t="shared" si="131"/>
        <v>#VALUE!</v>
      </c>
      <c r="Z851" t="s">
        <v>114</v>
      </c>
      <c r="AA851" t="s">
        <v>77</v>
      </c>
      <c r="AB851" t="s">
        <v>5411</v>
      </c>
      <c r="AC851" s="86" t="s">
        <v>114</v>
      </c>
      <c r="AD851" s="68" t="s">
        <v>77</v>
      </c>
      <c r="AE851" s="22"/>
      <c r="AF851">
        <v>2.91</v>
      </c>
      <c r="AG851">
        <v>0</v>
      </c>
      <c r="AH851" t="s">
        <v>5411</v>
      </c>
      <c r="AI851" s="65">
        <v>2.9045844439059851</v>
      </c>
      <c r="AJ851" s="65">
        <v>0</v>
      </c>
      <c r="AK851" s="22"/>
      <c r="AL851" s="52">
        <f t="shared" si="138"/>
        <v>5.415556094015006E-3</v>
      </c>
      <c r="AM851" s="52">
        <f t="shared" si="139"/>
        <v>0</v>
      </c>
      <c r="AN851" s="52" t="e">
        <f t="shared" si="132"/>
        <v>#VALUE!</v>
      </c>
      <c r="AO851">
        <v>0.24</v>
      </c>
      <c r="AP851" s="65">
        <v>0.2420487036588321</v>
      </c>
      <c r="AQ851" s="52">
        <f t="shared" si="140"/>
        <v>-2.0487036588321128E-3</v>
      </c>
    </row>
    <row r="852" spans="1:43" x14ac:dyDescent="0.25">
      <c r="A852" t="s">
        <v>5533</v>
      </c>
      <c r="B852" t="s">
        <v>528</v>
      </c>
      <c r="D852">
        <v>1</v>
      </c>
      <c r="E852">
        <v>1</v>
      </c>
      <c r="F852">
        <v>1</v>
      </c>
      <c r="G852" s="13">
        <v>37706</v>
      </c>
      <c r="H852">
        <v>2.41</v>
      </c>
      <c r="I852">
        <v>0</v>
      </c>
      <c r="J852" t="s">
        <v>5411</v>
      </c>
      <c r="K852" s="65">
        <v>2.4089471384884233</v>
      </c>
      <c r="L852" s="65">
        <v>0</v>
      </c>
      <c r="M852" s="22"/>
      <c r="N852" s="52">
        <f t="shared" si="133"/>
        <v>1.052861511576797E-3</v>
      </c>
      <c r="O852" s="52">
        <f t="shared" si="134"/>
        <v>0</v>
      </c>
      <c r="P852" s="52" t="e">
        <f t="shared" si="135"/>
        <v>#VALUE!</v>
      </c>
      <c r="Q852">
        <v>1.69</v>
      </c>
      <c r="R852">
        <v>0</v>
      </c>
      <c r="S852" t="s">
        <v>5411</v>
      </c>
      <c r="T852" s="65">
        <v>1.6908955875928355</v>
      </c>
      <c r="U852" s="65">
        <v>0</v>
      </c>
      <c r="V852" s="22"/>
      <c r="W852" s="52">
        <f t="shared" si="136"/>
        <v>-8.9558759283558942E-4</v>
      </c>
      <c r="X852" s="52">
        <f t="shared" si="137"/>
        <v>0</v>
      </c>
      <c r="Y852" s="52" t="e">
        <f t="shared" si="131"/>
        <v>#VALUE!</v>
      </c>
      <c r="Z852" t="s">
        <v>114</v>
      </c>
      <c r="AA852" t="s">
        <v>77</v>
      </c>
      <c r="AB852" t="s">
        <v>5411</v>
      </c>
      <c r="AC852" s="86" t="s">
        <v>114</v>
      </c>
      <c r="AD852" s="68" t="s">
        <v>77</v>
      </c>
      <c r="AE852" s="22"/>
      <c r="AF852">
        <v>3.27</v>
      </c>
      <c r="AG852">
        <v>0</v>
      </c>
      <c r="AH852" t="s">
        <v>5411</v>
      </c>
      <c r="AI852" s="65">
        <v>3.2659764089121888</v>
      </c>
      <c r="AJ852" s="65">
        <v>0</v>
      </c>
      <c r="AK852" s="22"/>
      <c r="AL852" s="52">
        <f t="shared" si="138"/>
        <v>4.0235910878112513E-3</v>
      </c>
      <c r="AM852" s="52">
        <f t="shared" si="139"/>
        <v>0</v>
      </c>
      <c r="AN852" s="52" t="e">
        <f t="shared" si="132"/>
        <v>#VALUE!</v>
      </c>
      <c r="AO852">
        <v>0.26</v>
      </c>
      <c r="AP852" s="65">
        <v>0.25479248580166014</v>
      </c>
      <c r="AQ852" s="52">
        <f t="shared" si="140"/>
        <v>5.2075141983398687E-3</v>
      </c>
    </row>
    <row r="853" spans="1:43" x14ac:dyDescent="0.25">
      <c r="A853" t="s">
        <v>5533</v>
      </c>
      <c r="B853" t="s">
        <v>529</v>
      </c>
      <c r="D853">
        <v>1</v>
      </c>
      <c r="E853">
        <v>1</v>
      </c>
      <c r="F853">
        <v>1</v>
      </c>
      <c r="G853" s="13">
        <v>37706</v>
      </c>
      <c r="H853">
        <v>2.7</v>
      </c>
      <c r="I853">
        <v>0</v>
      </c>
      <c r="J853" t="s">
        <v>5411</v>
      </c>
      <c r="K853" s="65">
        <v>2.6983255024058872</v>
      </c>
      <c r="L853" s="65">
        <v>0</v>
      </c>
      <c r="M853" s="22"/>
      <c r="N853" s="52">
        <f t="shared" si="133"/>
        <v>1.674497594112978E-3</v>
      </c>
      <c r="O853" s="52">
        <f t="shared" si="134"/>
        <v>0</v>
      </c>
      <c r="P853" s="52" t="e">
        <f t="shared" si="135"/>
        <v>#VALUE!</v>
      </c>
      <c r="Q853">
        <v>2.78</v>
      </c>
      <c r="R853">
        <v>0</v>
      </c>
      <c r="S853" t="s">
        <v>5411</v>
      </c>
      <c r="T853" s="65">
        <v>2.7826481743560714</v>
      </c>
      <c r="U853" s="65">
        <v>0</v>
      </c>
      <c r="V853" s="22"/>
      <c r="W853" s="52">
        <f t="shared" si="136"/>
        <v>-2.6481743560715643E-3</v>
      </c>
      <c r="X853" s="52">
        <f t="shared" si="137"/>
        <v>0</v>
      </c>
      <c r="Y853" s="52" t="e">
        <f t="shared" si="131"/>
        <v>#VALUE!</v>
      </c>
      <c r="Z853" t="s">
        <v>114</v>
      </c>
      <c r="AA853" t="s">
        <v>77</v>
      </c>
      <c r="AB853" t="s">
        <v>5411</v>
      </c>
      <c r="AC853" s="86" t="s">
        <v>114</v>
      </c>
      <c r="AD853" s="68" t="s">
        <v>77</v>
      </c>
      <c r="AE853" s="22"/>
      <c r="AF853">
        <v>0</v>
      </c>
      <c r="AG853">
        <v>0</v>
      </c>
      <c r="AH853" t="s">
        <v>5411</v>
      </c>
      <c r="AI853" s="65">
        <v>0</v>
      </c>
      <c r="AJ853" s="65">
        <v>0</v>
      </c>
      <c r="AK853" s="22"/>
      <c r="AL853" s="52">
        <f t="shared" si="138"/>
        <v>0</v>
      </c>
      <c r="AM853" s="52">
        <f t="shared" si="139"/>
        <v>0</v>
      </c>
      <c r="AN853" s="52" t="e">
        <f t="shared" si="132"/>
        <v>#VALUE!</v>
      </c>
      <c r="AO853">
        <v>0.65</v>
      </c>
      <c r="AP853" s="65">
        <v>0.65350070761392576</v>
      </c>
      <c r="AQ853" s="52">
        <f t="shared" si="140"/>
        <v>-3.5007076139257354E-3</v>
      </c>
    </row>
    <row r="854" spans="1:43" x14ac:dyDescent="0.25">
      <c r="A854" t="s">
        <v>5533</v>
      </c>
      <c r="B854" t="s">
        <v>530</v>
      </c>
      <c r="D854">
        <v>1</v>
      </c>
      <c r="E854">
        <v>1</v>
      </c>
      <c r="F854">
        <v>1</v>
      </c>
      <c r="G854" s="13">
        <v>37706</v>
      </c>
      <c r="H854">
        <v>0</v>
      </c>
      <c r="I854">
        <v>0</v>
      </c>
      <c r="J854" t="s">
        <v>5411</v>
      </c>
      <c r="K854" s="65">
        <v>0</v>
      </c>
      <c r="L854" s="65">
        <v>0</v>
      </c>
      <c r="M854" s="22"/>
      <c r="N854" s="52">
        <f t="shared" si="133"/>
        <v>0</v>
      </c>
      <c r="O854" s="52">
        <f t="shared" si="134"/>
        <v>0</v>
      </c>
      <c r="P854" s="52" t="e">
        <f t="shared" si="135"/>
        <v>#VALUE!</v>
      </c>
      <c r="Q854">
        <v>0</v>
      </c>
      <c r="R854">
        <v>0</v>
      </c>
      <c r="S854" t="s">
        <v>5411</v>
      </c>
      <c r="T854" s="65">
        <v>0</v>
      </c>
      <c r="U854" s="65">
        <v>0</v>
      </c>
      <c r="V854" s="22"/>
      <c r="W854" s="52">
        <f t="shared" si="136"/>
        <v>0</v>
      </c>
      <c r="X854" s="52">
        <f t="shared" si="137"/>
        <v>0</v>
      </c>
      <c r="Y854" s="52" t="e">
        <f t="shared" si="131"/>
        <v>#VALUE!</v>
      </c>
      <c r="Z854" t="s">
        <v>114</v>
      </c>
      <c r="AA854" t="s">
        <v>77</v>
      </c>
      <c r="AB854" t="s">
        <v>5411</v>
      </c>
      <c r="AC854" s="86" t="s">
        <v>114</v>
      </c>
      <c r="AD854" s="68" t="s">
        <v>77</v>
      </c>
      <c r="AE854" s="22"/>
      <c r="AF854">
        <v>0</v>
      </c>
      <c r="AG854">
        <v>0</v>
      </c>
      <c r="AH854" t="s">
        <v>5411</v>
      </c>
      <c r="AI854" s="65">
        <v>0</v>
      </c>
      <c r="AJ854" s="65">
        <v>0</v>
      </c>
      <c r="AK854" s="22"/>
      <c r="AL854" s="52">
        <f t="shared" si="138"/>
        <v>0</v>
      </c>
      <c r="AM854" s="52">
        <f t="shared" si="139"/>
        <v>0</v>
      </c>
      <c r="AN854" s="52" t="e">
        <f t="shared" si="132"/>
        <v>#VALUE!</v>
      </c>
      <c r="AO854">
        <v>1.42</v>
      </c>
      <c r="AP854" s="65">
        <v>1.421098901098901</v>
      </c>
      <c r="AQ854" s="52">
        <f t="shared" si="140"/>
        <v>-1.098901098901095E-3</v>
      </c>
    </row>
    <row r="855" spans="1:43" x14ac:dyDescent="0.25">
      <c r="A855" t="s">
        <v>5533</v>
      </c>
      <c r="B855" t="s">
        <v>531</v>
      </c>
      <c r="D855">
        <v>1</v>
      </c>
      <c r="E855">
        <v>1</v>
      </c>
      <c r="F855">
        <v>1</v>
      </c>
      <c r="G855" s="13">
        <v>37706</v>
      </c>
      <c r="H855">
        <v>0.92</v>
      </c>
      <c r="I855">
        <v>0</v>
      </c>
      <c r="J855" t="s">
        <v>5411</v>
      </c>
      <c r="K855" s="65">
        <v>0.91785819142689362</v>
      </c>
      <c r="L855" s="65">
        <v>0</v>
      </c>
      <c r="M855" s="22"/>
      <c r="N855" s="52">
        <f t="shared" si="133"/>
        <v>2.1418085731064185E-3</v>
      </c>
      <c r="O855" s="52">
        <f t="shared" si="134"/>
        <v>0</v>
      </c>
      <c r="P855" s="52" t="e">
        <f t="shared" si="135"/>
        <v>#VALUE!</v>
      </c>
      <c r="Q855">
        <v>0</v>
      </c>
      <c r="R855">
        <v>0</v>
      </c>
      <c r="S855" t="s">
        <v>5411</v>
      </c>
      <c r="T855" s="65">
        <v>0</v>
      </c>
      <c r="U855" s="65">
        <v>0</v>
      </c>
      <c r="V855" s="22"/>
      <c r="W855" s="52">
        <f t="shared" si="136"/>
        <v>0</v>
      </c>
      <c r="X855" s="52">
        <f t="shared" si="137"/>
        <v>0</v>
      </c>
      <c r="Y855" s="52" t="e">
        <f t="shared" si="131"/>
        <v>#VALUE!</v>
      </c>
      <c r="Z855" t="s">
        <v>114</v>
      </c>
      <c r="AA855" t="s">
        <v>77</v>
      </c>
      <c r="AB855" t="s">
        <v>5411</v>
      </c>
      <c r="AC855" s="86" t="s">
        <v>114</v>
      </c>
      <c r="AD855" s="68" t="s">
        <v>77</v>
      </c>
      <c r="AE855" s="22"/>
      <c r="AF855">
        <v>0</v>
      </c>
      <c r="AG855">
        <v>0</v>
      </c>
      <c r="AH855" t="s">
        <v>5411</v>
      </c>
      <c r="AI855" s="65">
        <v>0</v>
      </c>
      <c r="AJ855" s="65">
        <v>0</v>
      </c>
      <c r="AK855" s="22"/>
      <c r="AL855" s="52">
        <f t="shared" si="138"/>
        <v>0</v>
      </c>
      <c r="AM855" s="52">
        <f t="shared" si="139"/>
        <v>0</v>
      </c>
      <c r="AN855" s="52" t="e">
        <f t="shared" si="132"/>
        <v>#VALUE!</v>
      </c>
      <c r="AO855">
        <v>2.97</v>
      </c>
      <c r="AP855" s="65">
        <v>2.9677414856136228</v>
      </c>
      <c r="AQ855" s="52">
        <f t="shared" si="140"/>
        <v>2.2585143863773638E-3</v>
      </c>
    </row>
    <row r="856" spans="1:43" x14ac:dyDescent="0.25">
      <c r="A856" t="s">
        <v>5533</v>
      </c>
      <c r="B856" t="s">
        <v>532</v>
      </c>
      <c r="D856">
        <v>1</v>
      </c>
      <c r="E856">
        <v>1</v>
      </c>
      <c r="F856">
        <v>1</v>
      </c>
      <c r="G856" s="13">
        <v>37706</v>
      </c>
      <c r="H856">
        <v>1.68</v>
      </c>
      <c r="I856">
        <v>0</v>
      </c>
      <c r="J856" t="s">
        <v>5411</v>
      </c>
      <c r="K856" s="65">
        <v>1.68294253657797</v>
      </c>
      <c r="L856" s="65">
        <v>0</v>
      </c>
      <c r="M856" s="22"/>
      <c r="N856" s="52">
        <f t="shared" si="133"/>
        <v>-2.9425365779700563E-3</v>
      </c>
      <c r="O856" s="52">
        <f t="shared" si="134"/>
        <v>0</v>
      </c>
      <c r="P856" s="52" t="e">
        <f t="shared" si="135"/>
        <v>#VALUE!</v>
      </c>
      <c r="Q856">
        <v>0</v>
      </c>
      <c r="R856">
        <v>0</v>
      </c>
      <c r="S856" t="s">
        <v>5411</v>
      </c>
      <c r="T856" s="65">
        <v>0</v>
      </c>
      <c r="U856" s="65">
        <v>0</v>
      </c>
      <c r="V856" s="22"/>
      <c r="W856" s="52">
        <f t="shared" si="136"/>
        <v>0</v>
      </c>
      <c r="X856" s="52">
        <f t="shared" si="137"/>
        <v>0</v>
      </c>
      <c r="Y856" s="52" t="e">
        <f t="shared" si="131"/>
        <v>#VALUE!</v>
      </c>
      <c r="Z856" t="s">
        <v>114</v>
      </c>
      <c r="AA856" t="s">
        <v>77</v>
      </c>
      <c r="AB856" t="s">
        <v>5411</v>
      </c>
      <c r="AC856" s="86" t="s">
        <v>114</v>
      </c>
      <c r="AD856" s="68" t="s">
        <v>77</v>
      </c>
      <c r="AE856" s="22"/>
      <c r="AF856">
        <v>0</v>
      </c>
      <c r="AG856">
        <v>0</v>
      </c>
      <c r="AH856" t="s">
        <v>5411</v>
      </c>
      <c r="AI856" s="65">
        <v>0</v>
      </c>
      <c r="AJ856" s="65">
        <v>0</v>
      </c>
      <c r="AK856" s="22"/>
      <c r="AL856" s="52">
        <f t="shared" si="138"/>
        <v>0</v>
      </c>
      <c r="AM856" s="52">
        <f t="shared" si="139"/>
        <v>0</v>
      </c>
      <c r="AN856" s="52" t="e">
        <f t="shared" si="132"/>
        <v>#VALUE!</v>
      </c>
      <c r="AO856">
        <v>0.89</v>
      </c>
      <c r="AP856" s="65">
        <v>0.89298991736790245</v>
      </c>
      <c r="AQ856" s="52">
        <f t="shared" si="140"/>
        <v>-2.9899173679024393E-3</v>
      </c>
    </row>
    <row r="857" spans="1:43" x14ac:dyDescent="0.25">
      <c r="A857" t="s">
        <v>5533</v>
      </c>
      <c r="B857" t="s">
        <v>533</v>
      </c>
      <c r="D857">
        <v>1</v>
      </c>
      <c r="E857">
        <v>1</v>
      </c>
      <c r="F857">
        <v>1</v>
      </c>
      <c r="G857" s="13">
        <v>37706</v>
      </c>
      <c r="H857" t="s">
        <v>5411</v>
      </c>
      <c r="I857" t="s">
        <v>5411</v>
      </c>
      <c r="J857" t="s">
        <v>5411</v>
      </c>
      <c r="K857" s="65"/>
      <c r="L857" s="65"/>
      <c r="M857" s="22"/>
      <c r="N857" s="52" t="e">
        <f t="shared" si="133"/>
        <v>#VALUE!</v>
      </c>
      <c r="O857" s="52" t="e">
        <f t="shared" si="134"/>
        <v>#VALUE!</v>
      </c>
      <c r="P857" s="52" t="e">
        <f t="shared" si="135"/>
        <v>#VALUE!</v>
      </c>
      <c r="Q857" t="s">
        <v>5411</v>
      </c>
      <c r="R857" t="s">
        <v>5411</v>
      </c>
      <c r="S857" t="s">
        <v>5411</v>
      </c>
      <c r="T857" s="65"/>
      <c r="U857" s="65"/>
      <c r="V857" s="22"/>
      <c r="W857" s="52" t="e">
        <f t="shared" si="136"/>
        <v>#VALUE!</v>
      </c>
      <c r="X857" s="52" t="e">
        <f t="shared" si="137"/>
        <v>#VALUE!</v>
      </c>
      <c r="Y857" s="52" t="e">
        <f t="shared" si="131"/>
        <v>#VALUE!</v>
      </c>
      <c r="Z857" t="s">
        <v>114</v>
      </c>
      <c r="AA857" t="s">
        <v>77</v>
      </c>
      <c r="AB857" t="s">
        <v>5411</v>
      </c>
      <c r="AC857" s="86" t="s">
        <v>114</v>
      </c>
      <c r="AD857" s="68" t="s">
        <v>77</v>
      </c>
      <c r="AE857" s="22"/>
      <c r="AF857" t="s">
        <v>5411</v>
      </c>
      <c r="AG857" t="s">
        <v>5411</v>
      </c>
      <c r="AH857" t="s">
        <v>5411</v>
      </c>
      <c r="AI857" s="65"/>
      <c r="AJ857" s="65"/>
      <c r="AK857" s="22"/>
      <c r="AL857" s="52" t="e">
        <f t="shared" si="138"/>
        <v>#VALUE!</v>
      </c>
      <c r="AM857" s="52" t="e">
        <f t="shared" si="139"/>
        <v>#VALUE!</v>
      </c>
      <c r="AN857" s="52" t="e">
        <f t="shared" si="132"/>
        <v>#VALUE!</v>
      </c>
      <c r="AO857" t="s">
        <v>5411</v>
      </c>
      <c r="AP857" s="65"/>
      <c r="AQ857" s="52" t="e">
        <f t="shared" si="140"/>
        <v>#VALUE!</v>
      </c>
    </row>
    <row r="858" spans="1:43" x14ac:dyDescent="0.25">
      <c r="A858" t="s">
        <v>5533</v>
      </c>
      <c r="B858" t="s">
        <v>534</v>
      </c>
      <c r="D858">
        <v>1</v>
      </c>
      <c r="E858">
        <v>1</v>
      </c>
      <c r="F858">
        <v>1</v>
      </c>
      <c r="G858" s="13">
        <v>37706</v>
      </c>
      <c r="H858">
        <v>4.1900000000000004</v>
      </c>
      <c r="I858">
        <v>0</v>
      </c>
      <c r="J858" t="s">
        <v>5411</v>
      </c>
      <c r="K858" s="65">
        <v>4.1846975476839239</v>
      </c>
      <c r="L858" s="65">
        <v>0</v>
      </c>
      <c r="M858" s="22"/>
      <c r="N858" s="52">
        <f t="shared" si="133"/>
        <v>5.3024523160765114E-3</v>
      </c>
      <c r="O858" s="52">
        <f t="shared" si="134"/>
        <v>0</v>
      </c>
      <c r="P858" s="52" t="e">
        <f t="shared" si="135"/>
        <v>#VALUE!</v>
      </c>
      <c r="Q858">
        <v>0.49</v>
      </c>
      <c r="R858">
        <v>0</v>
      </c>
      <c r="S858" t="s">
        <v>5411</v>
      </c>
      <c r="T858" s="65">
        <v>0.48586376021798366</v>
      </c>
      <c r="U858" s="65">
        <v>0</v>
      </c>
      <c r="V858" s="22"/>
      <c r="W858" s="52">
        <f t="shared" si="136"/>
        <v>4.1362397820163266E-3</v>
      </c>
      <c r="X858" s="52">
        <f t="shared" si="137"/>
        <v>0</v>
      </c>
      <c r="Y858" s="52" t="e">
        <f t="shared" si="131"/>
        <v>#VALUE!</v>
      </c>
      <c r="Z858" t="s">
        <v>114</v>
      </c>
      <c r="AA858" t="s">
        <v>77</v>
      </c>
      <c r="AB858" t="s">
        <v>5411</v>
      </c>
      <c r="AC858" s="86" t="s">
        <v>114</v>
      </c>
      <c r="AD858" s="68" t="s">
        <v>77</v>
      </c>
      <c r="AE858" s="22"/>
      <c r="AF858">
        <v>0</v>
      </c>
      <c r="AG858">
        <v>0</v>
      </c>
      <c r="AH858" t="s">
        <v>5411</v>
      </c>
      <c r="AI858" s="65">
        <v>0</v>
      </c>
      <c r="AJ858" s="65">
        <v>0</v>
      </c>
      <c r="AK858" s="22"/>
      <c r="AL858" s="52">
        <f t="shared" si="138"/>
        <v>0</v>
      </c>
      <c r="AM858" s="52">
        <f t="shared" si="139"/>
        <v>0</v>
      </c>
      <c r="AN858" s="52" t="e">
        <f t="shared" si="132"/>
        <v>#VALUE!</v>
      </c>
      <c r="AO858">
        <v>0.44</v>
      </c>
      <c r="AP858" s="65">
        <v>0.4388446866485014</v>
      </c>
      <c r="AQ858" s="52">
        <f t="shared" si="140"/>
        <v>1.1553133514985992E-3</v>
      </c>
    </row>
    <row r="859" spans="1:43" x14ac:dyDescent="0.25">
      <c r="A859" t="s">
        <v>5533</v>
      </c>
      <c r="B859" t="s">
        <v>535</v>
      </c>
      <c r="D859">
        <v>1</v>
      </c>
      <c r="E859">
        <v>1</v>
      </c>
      <c r="F859">
        <v>1</v>
      </c>
      <c r="G859" s="13">
        <v>37706</v>
      </c>
      <c r="H859" t="s">
        <v>5411</v>
      </c>
      <c r="I859" t="s">
        <v>5411</v>
      </c>
      <c r="J859" t="s">
        <v>5411</v>
      </c>
      <c r="K859" s="65"/>
      <c r="L859" s="65"/>
      <c r="M859" s="22"/>
      <c r="N859" s="52" t="e">
        <f t="shared" si="133"/>
        <v>#VALUE!</v>
      </c>
      <c r="O859" s="52" t="e">
        <f t="shared" si="134"/>
        <v>#VALUE!</v>
      </c>
      <c r="P859" s="52" t="e">
        <f t="shared" si="135"/>
        <v>#VALUE!</v>
      </c>
      <c r="Q859" t="s">
        <v>5411</v>
      </c>
      <c r="R859" t="s">
        <v>5411</v>
      </c>
      <c r="S859" t="s">
        <v>5411</v>
      </c>
      <c r="T859" s="65"/>
      <c r="U859" s="65"/>
      <c r="V859" s="22"/>
      <c r="W859" s="52" t="e">
        <f t="shared" si="136"/>
        <v>#VALUE!</v>
      </c>
      <c r="X859" s="52" t="e">
        <f t="shared" si="137"/>
        <v>#VALUE!</v>
      </c>
      <c r="Y859" s="52" t="e">
        <f t="shared" si="131"/>
        <v>#VALUE!</v>
      </c>
      <c r="Z859" t="s">
        <v>114</v>
      </c>
      <c r="AA859" t="s">
        <v>77</v>
      </c>
      <c r="AB859" t="s">
        <v>5411</v>
      </c>
      <c r="AC859" s="86" t="s">
        <v>114</v>
      </c>
      <c r="AD859" s="68" t="s">
        <v>77</v>
      </c>
      <c r="AE859" s="22"/>
      <c r="AF859" t="s">
        <v>5411</v>
      </c>
      <c r="AG859" t="s">
        <v>5411</v>
      </c>
      <c r="AH859" t="s">
        <v>5411</v>
      </c>
      <c r="AI859" s="65"/>
      <c r="AJ859" s="65"/>
      <c r="AK859" s="22"/>
      <c r="AL859" s="52" t="e">
        <f t="shared" si="138"/>
        <v>#VALUE!</v>
      </c>
      <c r="AM859" s="52" t="e">
        <f t="shared" si="139"/>
        <v>#VALUE!</v>
      </c>
      <c r="AN859" s="52" t="e">
        <f t="shared" si="132"/>
        <v>#VALUE!</v>
      </c>
      <c r="AO859" t="s">
        <v>5411</v>
      </c>
      <c r="AP859" s="65"/>
      <c r="AQ859" s="52" t="e">
        <f t="shared" si="140"/>
        <v>#VALUE!</v>
      </c>
    </row>
    <row r="860" spans="1:43" x14ac:dyDescent="0.25">
      <c r="A860" t="s">
        <v>5533</v>
      </c>
      <c r="B860" t="s">
        <v>536</v>
      </c>
      <c r="D860">
        <v>1</v>
      </c>
      <c r="E860">
        <v>1</v>
      </c>
      <c r="F860">
        <v>1</v>
      </c>
      <c r="G860" s="13">
        <v>37706</v>
      </c>
      <c r="H860">
        <v>0.99</v>
      </c>
      <c r="I860">
        <v>0</v>
      </c>
      <c r="J860" t="s">
        <v>5411</v>
      </c>
      <c r="K860" s="65">
        <v>0.98949286498353461</v>
      </c>
      <c r="L860" s="65">
        <v>0</v>
      </c>
      <c r="M860" s="22"/>
      <c r="N860" s="52">
        <f t="shared" si="133"/>
        <v>5.0713501646537651E-4</v>
      </c>
      <c r="O860" s="52">
        <f t="shared" si="134"/>
        <v>0</v>
      </c>
      <c r="P860" s="52" t="e">
        <f t="shared" si="135"/>
        <v>#VALUE!</v>
      </c>
      <c r="Q860">
        <v>0.43</v>
      </c>
      <c r="R860">
        <v>0</v>
      </c>
      <c r="S860" t="s">
        <v>5411</v>
      </c>
      <c r="T860" s="65">
        <v>0.43177870472008778</v>
      </c>
      <c r="U860" s="65">
        <v>0</v>
      </c>
      <c r="V860" s="22"/>
      <c r="W860" s="52">
        <f t="shared" si="136"/>
        <v>-1.778704720087787E-3</v>
      </c>
      <c r="X860" s="52">
        <f t="shared" si="137"/>
        <v>0</v>
      </c>
      <c r="Y860" s="52" t="e">
        <f t="shared" si="131"/>
        <v>#VALUE!</v>
      </c>
      <c r="Z860" t="s">
        <v>114</v>
      </c>
      <c r="AA860" t="s">
        <v>77</v>
      </c>
      <c r="AB860" t="s">
        <v>5411</v>
      </c>
      <c r="AC860" s="86" t="s">
        <v>114</v>
      </c>
      <c r="AD860" s="68" t="s">
        <v>77</v>
      </c>
      <c r="AE860" s="22"/>
      <c r="AF860">
        <v>0</v>
      </c>
      <c r="AG860">
        <v>0</v>
      </c>
      <c r="AH860" t="s">
        <v>5411</v>
      </c>
      <c r="AI860" s="65">
        <v>0</v>
      </c>
      <c r="AJ860" s="65">
        <v>0</v>
      </c>
      <c r="AK860" s="22"/>
      <c r="AL860" s="52">
        <f t="shared" si="138"/>
        <v>0</v>
      </c>
      <c r="AM860" s="52">
        <f t="shared" si="139"/>
        <v>0</v>
      </c>
      <c r="AN860" s="52" t="e">
        <f t="shared" si="132"/>
        <v>#VALUE!</v>
      </c>
      <c r="AO860">
        <v>3.4</v>
      </c>
      <c r="AP860" s="65">
        <v>3.4002572996706912</v>
      </c>
      <c r="AQ860" s="52">
        <f t="shared" si="140"/>
        <v>-2.5729967069132442E-4</v>
      </c>
    </row>
    <row r="861" spans="1:43" x14ac:dyDescent="0.25">
      <c r="A861" t="s">
        <v>5533</v>
      </c>
      <c r="B861" t="s">
        <v>537</v>
      </c>
      <c r="D861">
        <v>1</v>
      </c>
      <c r="E861">
        <v>1</v>
      </c>
      <c r="F861">
        <v>1</v>
      </c>
      <c r="G861" s="13">
        <v>37706</v>
      </c>
      <c r="H861">
        <v>2.11</v>
      </c>
      <c r="I861">
        <v>0.41</v>
      </c>
      <c r="J861" t="s">
        <v>5411</v>
      </c>
      <c r="K861" s="65">
        <v>2.1090098482832045</v>
      </c>
      <c r="L861" s="65">
        <v>0.41325192973116842</v>
      </c>
      <c r="M861" s="22"/>
      <c r="N861" s="52">
        <f t="shared" si="133"/>
        <v>9.9015171679539549E-4</v>
      </c>
      <c r="O861" s="52">
        <f t="shared" si="134"/>
        <v>-3.2519297311684459E-3</v>
      </c>
      <c r="P861" s="52" t="e">
        <f t="shared" si="135"/>
        <v>#VALUE!</v>
      </c>
      <c r="Q861">
        <v>0</v>
      </c>
      <c r="R861">
        <v>0</v>
      </c>
      <c r="S861" t="s">
        <v>5411</v>
      </c>
      <c r="T861" s="65">
        <v>0</v>
      </c>
      <c r="U861" s="65">
        <v>0</v>
      </c>
      <c r="V861" s="22"/>
      <c r="W861" s="52">
        <f t="shared" si="136"/>
        <v>0</v>
      </c>
      <c r="X861" s="52">
        <f t="shared" si="137"/>
        <v>0</v>
      </c>
      <c r="Y861" s="52" t="e">
        <f t="shared" si="131"/>
        <v>#VALUE!</v>
      </c>
      <c r="Z861" t="s">
        <v>114</v>
      </c>
      <c r="AA861" t="s">
        <v>77</v>
      </c>
      <c r="AB861" t="s">
        <v>5411</v>
      </c>
      <c r="AC861" s="86" t="s">
        <v>114</v>
      </c>
      <c r="AD861" s="68" t="s">
        <v>77</v>
      </c>
      <c r="AE861" s="22"/>
      <c r="AF861">
        <v>0</v>
      </c>
      <c r="AG861">
        <v>0</v>
      </c>
      <c r="AH861" t="s">
        <v>5411</v>
      </c>
      <c r="AI861" s="65">
        <v>0</v>
      </c>
      <c r="AJ861" s="65">
        <v>0</v>
      </c>
      <c r="AK861" s="22"/>
      <c r="AL861" s="52">
        <f t="shared" si="138"/>
        <v>0</v>
      </c>
      <c r="AM861" s="52">
        <f t="shared" si="139"/>
        <v>0</v>
      </c>
      <c r="AN861" s="52" t="e">
        <f t="shared" si="132"/>
        <v>#VALUE!</v>
      </c>
      <c r="AO861">
        <v>2.39</v>
      </c>
      <c r="AP861" s="65">
        <v>2.3940111791322862</v>
      </c>
      <c r="AQ861" s="52">
        <f t="shared" si="140"/>
        <v>-4.0111791322861023E-3</v>
      </c>
    </row>
    <row r="862" spans="1:43" x14ac:dyDescent="0.25">
      <c r="A862" t="s">
        <v>5533</v>
      </c>
      <c r="B862" t="s">
        <v>538</v>
      </c>
      <c r="D862">
        <v>1</v>
      </c>
      <c r="E862">
        <v>1</v>
      </c>
      <c r="F862">
        <v>1</v>
      </c>
      <c r="G862" s="13">
        <v>37706</v>
      </c>
      <c r="H862">
        <v>7.91</v>
      </c>
      <c r="I862">
        <v>0</v>
      </c>
      <c r="J862" t="s">
        <v>5411</v>
      </c>
      <c r="K862" s="65">
        <v>7.9124704534059163</v>
      </c>
      <c r="L862" s="65">
        <v>0</v>
      </c>
      <c r="M862" s="22"/>
      <c r="N862" s="52">
        <f t="shared" si="133"/>
        <v>-2.4704534059161176E-3</v>
      </c>
      <c r="O862" s="52">
        <f t="shared" si="134"/>
        <v>0</v>
      </c>
      <c r="P862" s="52" t="e">
        <f t="shared" si="135"/>
        <v>#VALUE!</v>
      </c>
      <c r="Q862">
        <v>5.52</v>
      </c>
      <c r="R862">
        <v>0</v>
      </c>
      <c r="S862" t="s">
        <v>5411</v>
      </c>
      <c r="T862" s="65">
        <v>5.5232146694362871</v>
      </c>
      <c r="U862" s="65">
        <v>0</v>
      </c>
      <c r="V862" s="22"/>
      <c r="W862" s="52">
        <f t="shared" si="136"/>
        <v>-3.214669436287565E-3</v>
      </c>
      <c r="X862" s="52">
        <f t="shared" si="137"/>
        <v>0</v>
      </c>
      <c r="Y862" s="52" t="e">
        <f t="shared" si="131"/>
        <v>#VALUE!</v>
      </c>
      <c r="Z862" t="s">
        <v>114</v>
      </c>
      <c r="AA862" t="s">
        <v>77</v>
      </c>
      <c r="AB862" t="s">
        <v>5411</v>
      </c>
      <c r="AC862" s="86" t="s">
        <v>114</v>
      </c>
      <c r="AD862" s="68" t="s">
        <v>77</v>
      </c>
      <c r="AE862" s="22"/>
      <c r="AF862">
        <v>11.54</v>
      </c>
      <c r="AG862">
        <v>0</v>
      </c>
      <c r="AH862" t="s">
        <v>5411</v>
      </c>
      <c r="AI862" s="65">
        <v>11.542898073203926</v>
      </c>
      <c r="AJ862" s="65">
        <v>0</v>
      </c>
      <c r="AK862" s="22"/>
      <c r="AL862" s="52">
        <f t="shared" si="138"/>
        <v>-2.8980732039265433E-3</v>
      </c>
      <c r="AM862" s="52">
        <f t="shared" si="139"/>
        <v>0</v>
      </c>
      <c r="AN862" s="52" t="e">
        <f t="shared" si="132"/>
        <v>#VALUE!</v>
      </c>
      <c r="AO862">
        <v>2.67</v>
      </c>
      <c r="AP862" s="65">
        <v>2.6685194470310147</v>
      </c>
      <c r="AQ862" s="52">
        <f t="shared" si="140"/>
        <v>1.4805529689851937E-3</v>
      </c>
    </row>
    <row r="863" spans="1:43" x14ac:dyDescent="0.25">
      <c r="A863" t="s">
        <v>5533</v>
      </c>
      <c r="B863" t="s">
        <v>539</v>
      </c>
      <c r="D863">
        <v>1</v>
      </c>
      <c r="E863">
        <v>1</v>
      </c>
      <c r="F863">
        <v>1</v>
      </c>
      <c r="G863" s="13">
        <v>37706</v>
      </c>
      <c r="H863" t="s">
        <v>5411</v>
      </c>
      <c r="I863" t="s">
        <v>5411</v>
      </c>
      <c r="J863" t="s">
        <v>5411</v>
      </c>
      <c r="K863" s="65"/>
      <c r="L863" s="65"/>
      <c r="M863" s="22"/>
      <c r="N863" s="52" t="e">
        <f t="shared" si="133"/>
        <v>#VALUE!</v>
      </c>
      <c r="O863" s="52" t="e">
        <f t="shared" si="134"/>
        <v>#VALUE!</v>
      </c>
      <c r="P863" s="52" t="e">
        <f t="shared" si="135"/>
        <v>#VALUE!</v>
      </c>
      <c r="Q863" t="s">
        <v>5411</v>
      </c>
      <c r="R863" t="s">
        <v>5411</v>
      </c>
      <c r="S863" t="s">
        <v>5411</v>
      </c>
      <c r="T863" s="65"/>
      <c r="U863" s="65"/>
      <c r="V863" s="22"/>
      <c r="W863" s="52" t="e">
        <f t="shared" si="136"/>
        <v>#VALUE!</v>
      </c>
      <c r="X863" s="52" t="e">
        <f t="shared" si="137"/>
        <v>#VALUE!</v>
      </c>
      <c r="Y863" s="52" t="e">
        <f t="shared" si="131"/>
        <v>#VALUE!</v>
      </c>
      <c r="Z863" t="s">
        <v>114</v>
      </c>
      <c r="AA863" t="s">
        <v>77</v>
      </c>
      <c r="AB863" t="s">
        <v>5411</v>
      </c>
      <c r="AC863" s="86" t="s">
        <v>114</v>
      </c>
      <c r="AD863" s="68" t="s">
        <v>77</v>
      </c>
      <c r="AE863" s="22"/>
      <c r="AF863" t="s">
        <v>5411</v>
      </c>
      <c r="AG863" t="s">
        <v>5411</v>
      </c>
      <c r="AH863" t="s">
        <v>5411</v>
      </c>
      <c r="AI863" s="65"/>
      <c r="AJ863" s="65"/>
      <c r="AK863" s="22"/>
      <c r="AL863" s="52" t="e">
        <f t="shared" si="138"/>
        <v>#VALUE!</v>
      </c>
      <c r="AM863" s="52" t="e">
        <f t="shared" si="139"/>
        <v>#VALUE!</v>
      </c>
      <c r="AN863" s="52" t="e">
        <f t="shared" si="132"/>
        <v>#VALUE!</v>
      </c>
      <c r="AO863" t="s">
        <v>5411</v>
      </c>
      <c r="AP863" s="65"/>
      <c r="AQ863" s="52" t="e">
        <f t="shared" si="140"/>
        <v>#VALUE!</v>
      </c>
    </row>
    <row r="864" spans="1:43" x14ac:dyDescent="0.25">
      <c r="A864" t="s">
        <v>5533</v>
      </c>
      <c r="B864" t="s">
        <v>540</v>
      </c>
      <c r="D864">
        <v>1</v>
      </c>
      <c r="E864">
        <v>1</v>
      </c>
      <c r="F864">
        <v>1</v>
      </c>
      <c r="G864" s="13">
        <v>37706</v>
      </c>
      <c r="H864" t="s">
        <v>5411</v>
      </c>
      <c r="I864" t="s">
        <v>5411</v>
      </c>
      <c r="J864" t="s">
        <v>5411</v>
      </c>
      <c r="K864" s="65"/>
      <c r="L864" s="65"/>
      <c r="M864" s="22"/>
      <c r="N864" s="52" t="e">
        <f t="shared" si="133"/>
        <v>#VALUE!</v>
      </c>
      <c r="O864" s="52" t="e">
        <f t="shared" si="134"/>
        <v>#VALUE!</v>
      </c>
      <c r="P864" s="52" t="e">
        <f t="shared" si="135"/>
        <v>#VALUE!</v>
      </c>
      <c r="Q864" t="s">
        <v>5411</v>
      </c>
      <c r="R864" t="s">
        <v>5411</v>
      </c>
      <c r="S864" t="s">
        <v>5411</v>
      </c>
      <c r="T864" s="65"/>
      <c r="U864" s="65"/>
      <c r="V864" s="22"/>
      <c r="W864" s="52" t="e">
        <f t="shared" si="136"/>
        <v>#VALUE!</v>
      </c>
      <c r="X864" s="52" t="e">
        <f t="shared" si="137"/>
        <v>#VALUE!</v>
      </c>
      <c r="Y864" s="52" t="e">
        <f t="shared" si="131"/>
        <v>#VALUE!</v>
      </c>
      <c r="Z864" t="s">
        <v>114</v>
      </c>
      <c r="AA864" t="s">
        <v>77</v>
      </c>
      <c r="AB864" t="s">
        <v>5411</v>
      </c>
      <c r="AC864" s="86" t="s">
        <v>114</v>
      </c>
      <c r="AD864" s="68" t="s">
        <v>77</v>
      </c>
      <c r="AE864" s="22"/>
      <c r="AF864" t="s">
        <v>5411</v>
      </c>
      <c r="AG864" t="s">
        <v>5411</v>
      </c>
      <c r="AH864" t="s">
        <v>5411</v>
      </c>
      <c r="AI864" s="65"/>
      <c r="AJ864" s="65"/>
      <c r="AK864" s="22"/>
      <c r="AL864" s="52" t="e">
        <f t="shared" si="138"/>
        <v>#VALUE!</v>
      </c>
      <c r="AM864" s="52" t="e">
        <f t="shared" si="139"/>
        <v>#VALUE!</v>
      </c>
      <c r="AN864" s="52" t="e">
        <f t="shared" si="132"/>
        <v>#VALUE!</v>
      </c>
      <c r="AO864" t="s">
        <v>5411</v>
      </c>
      <c r="AP864" s="65"/>
      <c r="AQ864" s="52" t="e">
        <f t="shared" si="140"/>
        <v>#VALUE!</v>
      </c>
    </row>
    <row r="865" spans="1:43" x14ac:dyDescent="0.25">
      <c r="A865" t="s">
        <v>5533</v>
      </c>
      <c r="B865" t="s">
        <v>541</v>
      </c>
      <c r="D865">
        <v>1</v>
      </c>
      <c r="E865">
        <v>1</v>
      </c>
      <c r="F865">
        <v>1</v>
      </c>
      <c r="G865" s="13">
        <v>37706</v>
      </c>
      <c r="H865">
        <v>3.47</v>
      </c>
      <c r="I865">
        <v>0.22</v>
      </c>
      <c r="J865" t="s">
        <v>5411</v>
      </c>
      <c r="K865" s="65">
        <v>3.4703185352395289</v>
      </c>
      <c r="L865" s="65">
        <v>0.21689490845247056</v>
      </c>
      <c r="M865" s="22"/>
      <c r="N865" s="52">
        <f t="shared" si="133"/>
        <v>-3.1853523952873886E-4</v>
      </c>
      <c r="O865" s="52">
        <f t="shared" si="134"/>
        <v>3.1050915475294427E-3</v>
      </c>
      <c r="P865" s="52" t="e">
        <f t="shared" si="135"/>
        <v>#VALUE!</v>
      </c>
      <c r="Q865">
        <v>0</v>
      </c>
      <c r="R865">
        <v>0</v>
      </c>
      <c r="S865" t="s">
        <v>5411</v>
      </c>
      <c r="T865" s="65">
        <v>0</v>
      </c>
      <c r="U865" s="65">
        <v>0</v>
      </c>
      <c r="V865" s="22"/>
      <c r="W865" s="52">
        <f t="shared" si="136"/>
        <v>0</v>
      </c>
      <c r="X865" s="52">
        <f t="shared" si="137"/>
        <v>0</v>
      </c>
      <c r="Y865" s="52" t="e">
        <f t="shared" si="131"/>
        <v>#VALUE!</v>
      </c>
      <c r="Z865" t="s">
        <v>114</v>
      </c>
      <c r="AA865" t="s">
        <v>77</v>
      </c>
      <c r="AB865" t="s">
        <v>5411</v>
      </c>
      <c r="AC865" s="86" t="s">
        <v>114</v>
      </c>
      <c r="AD865" s="68" t="s">
        <v>77</v>
      </c>
      <c r="AE865" s="22"/>
      <c r="AF865">
        <v>0</v>
      </c>
      <c r="AG865">
        <v>0</v>
      </c>
      <c r="AH865" t="s">
        <v>5411</v>
      </c>
      <c r="AI865" s="65">
        <v>0</v>
      </c>
      <c r="AJ865" s="65">
        <v>0</v>
      </c>
      <c r="AK865" s="22"/>
      <c r="AL865" s="52">
        <f t="shared" si="138"/>
        <v>0</v>
      </c>
      <c r="AM865" s="52">
        <f t="shared" si="139"/>
        <v>0</v>
      </c>
      <c r="AN865" s="52" t="e">
        <f t="shared" si="132"/>
        <v>#VALUE!</v>
      </c>
      <c r="AO865">
        <v>1.34</v>
      </c>
      <c r="AP865" s="65">
        <v>1.3347378981690496</v>
      </c>
      <c r="AQ865" s="52">
        <f t="shared" si="140"/>
        <v>5.2621018309504386E-3</v>
      </c>
    </row>
    <row r="866" spans="1:43" x14ac:dyDescent="0.25">
      <c r="A866" t="s">
        <v>5533</v>
      </c>
      <c r="B866" t="s">
        <v>542</v>
      </c>
      <c r="D866">
        <v>1</v>
      </c>
      <c r="E866">
        <v>1</v>
      </c>
      <c r="F866">
        <v>1</v>
      </c>
      <c r="G866" s="13">
        <v>37706</v>
      </c>
      <c r="H866">
        <v>2.2799999999999998</v>
      </c>
      <c r="I866">
        <v>0.31</v>
      </c>
      <c r="J866" t="s">
        <v>5411</v>
      </c>
      <c r="K866" s="65">
        <v>2.2785307392996108</v>
      </c>
      <c r="L866" s="65">
        <v>0.30672529182879377</v>
      </c>
      <c r="M866" s="22"/>
      <c r="N866" s="52">
        <f t="shared" si="133"/>
        <v>1.4692607003889968E-3</v>
      </c>
      <c r="O866" s="52">
        <f t="shared" si="134"/>
        <v>3.2747081712062309E-3</v>
      </c>
      <c r="P866" s="52" t="e">
        <f t="shared" si="135"/>
        <v>#VALUE!</v>
      </c>
      <c r="Q866">
        <v>0</v>
      </c>
      <c r="R866">
        <v>0</v>
      </c>
      <c r="S866" t="s">
        <v>5411</v>
      </c>
      <c r="T866" s="65">
        <v>0</v>
      </c>
      <c r="U866" s="65">
        <v>0</v>
      </c>
      <c r="V866" s="22"/>
      <c r="W866" s="52">
        <f t="shared" si="136"/>
        <v>0</v>
      </c>
      <c r="X866" s="52">
        <f t="shared" si="137"/>
        <v>0</v>
      </c>
      <c r="Y866" s="52" t="e">
        <f t="shared" si="131"/>
        <v>#VALUE!</v>
      </c>
      <c r="Z866" t="s">
        <v>114</v>
      </c>
      <c r="AA866" t="s">
        <v>77</v>
      </c>
      <c r="AB866" t="s">
        <v>5411</v>
      </c>
      <c r="AC866" s="86" t="s">
        <v>114</v>
      </c>
      <c r="AD866" s="68" t="s">
        <v>77</v>
      </c>
      <c r="AE866" s="22"/>
      <c r="AF866">
        <v>0.86</v>
      </c>
      <c r="AG866">
        <v>0</v>
      </c>
      <c r="AH866" t="s">
        <v>5411</v>
      </c>
      <c r="AI866" s="65">
        <v>0.8617520103761348</v>
      </c>
      <c r="AJ866" s="65">
        <v>0</v>
      </c>
      <c r="AK866" s="22"/>
      <c r="AL866" s="52">
        <f t="shared" si="138"/>
        <v>-1.752010376134816E-3</v>
      </c>
      <c r="AM866" s="52">
        <f t="shared" si="139"/>
        <v>0</v>
      </c>
      <c r="AN866" s="52" t="e">
        <f t="shared" si="132"/>
        <v>#VALUE!</v>
      </c>
      <c r="AO866">
        <v>0.66</v>
      </c>
      <c r="AP866" s="65">
        <v>0.65726848249027237</v>
      </c>
      <c r="AQ866" s="52">
        <f t="shared" si="140"/>
        <v>2.7315175097276656E-3</v>
      </c>
    </row>
    <row r="867" spans="1:43" x14ac:dyDescent="0.25">
      <c r="A867" t="s">
        <v>5533</v>
      </c>
      <c r="B867" t="s">
        <v>543</v>
      </c>
      <c r="D867">
        <v>1</v>
      </c>
      <c r="E867">
        <v>1</v>
      </c>
      <c r="F867">
        <v>1</v>
      </c>
      <c r="G867" s="13">
        <v>37706</v>
      </c>
      <c r="H867">
        <v>1.61</v>
      </c>
      <c r="I867">
        <v>0</v>
      </c>
      <c r="J867" t="s">
        <v>5411</v>
      </c>
      <c r="K867" s="65">
        <v>1.6122648775497923</v>
      </c>
      <c r="L867" s="65">
        <v>0</v>
      </c>
      <c r="M867" s="22"/>
      <c r="N867" s="52">
        <f t="shared" si="133"/>
        <v>-2.2648775497922102E-3</v>
      </c>
      <c r="O867" s="52">
        <f t="shared" si="134"/>
        <v>0</v>
      </c>
      <c r="P867" s="52" t="e">
        <f t="shared" si="135"/>
        <v>#VALUE!</v>
      </c>
      <c r="Q867">
        <v>1.34</v>
      </c>
      <c r="R867">
        <v>0</v>
      </c>
      <c r="S867" t="s">
        <v>5411</v>
      </c>
      <c r="T867" s="65">
        <v>1.3348859738853118</v>
      </c>
      <c r="U867" s="65">
        <v>0</v>
      </c>
      <c r="V867" s="22"/>
      <c r="W867" s="52">
        <f t="shared" si="136"/>
        <v>5.1140261146882526E-3</v>
      </c>
      <c r="X867" s="52">
        <f t="shared" si="137"/>
        <v>0</v>
      </c>
      <c r="Y867" s="52" t="e">
        <f t="shared" si="131"/>
        <v>#VALUE!</v>
      </c>
      <c r="Z867" t="s">
        <v>114</v>
      </c>
      <c r="AA867" t="s">
        <v>77</v>
      </c>
      <c r="AB867" t="s">
        <v>5411</v>
      </c>
      <c r="AC867" s="86" t="s">
        <v>114</v>
      </c>
      <c r="AD867" s="68" t="s">
        <v>77</v>
      </c>
      <c r="AE867" s="22"/>
      <c r="AF867">
        <v>0</v>
      </c>
      <c r="AG867">
        <v>0</v>
      </c>
      <c r="AH867" t="s">
        <v>5411</v>
      </c>
      <c r="AI867" s="65">
        <v>0</v>
      </c>
      <c r="AJ867" s="65">
        <v>0</v>
      </c>
      <c r="AK867" s="22"/>
      <c r="AL867" s="52">
        <f t="shared" si="138"/>
        <v>0</v>
      </c>
      <c r="AM867" s="52">
        <f t="shared" si="139"/>
        <v>0</v>
      </c>
      <c r="AN867" s="52" t="e">
        <f t="shared" si="132"/>
        <v>#VALUE!</v>
      </c>
      <c r="AO867">
        <v>0.64</v>
      </c>
      <c r="AP867" s="65">
        <v>0.64143871472411085</v>
      </c>
      <c r="AQ867" s="52">
        <f t="shared" si="140"/>
        <v>-1.4387147241108345E-3</v>
      </c>
    </row>
    <row r="868" spans="1:43" x14ac:dyDescent="0.25">
      <c r="A868" t="s">
        <v>5533</v>
      </c>
      <c r="B868" t="s">
        <v>544</v>
      </c>
      <c r="D868">
        <v>1</v>
      </c>
      <c r="E868">
        <v>1</v>
      </c>
      <c r="F868">
        <v>1</v>
      </c>
      <c r="G868" s="13">
        <v>37706</v>
      </c>
      <c r="H868">
        <v>2.42</v>
      </c>
      <c r="I868">
        <v>0</v>
      </c>
      <c r="J868" t="s">
        <v>5411</v>
      </c>
      <c r="K868" s="65">
        <v>2.4188099722991692</v>
      </c>
      <c r="L868" s="65">
        <v>0</v>
      </c>
      <c r="M868" s="22"/>
      <c r="N868" s="52">
        <f t="shared" si="133"/>
        <v>1.1900277008307647E-3</v>
      </c>
      <c r="O868" s="52">
        <f t="shared" si="134"/>
        <v>0</v>
      </c>
      <c r="P868" s="52" t="e">
        <f t="shared" si="135"/>
        <v>#VALUE!</v>
      </c>
      <c r="Q868">
        <v>1.76</v>
      </c>
      <c r="R868">
        <v>0</v>
      </c>
      <c r="S868" t="s">
        <v>5411</v>
      </c>
      <c r="T868" s="65">
        <v>1.7574166204986152</v>
      </c>
      <c r="U868" s="65">
        <v>0</v>
      </c>
      <c r="V868" s="22"/>
      <c r="W868" s="52">
        <f t="shared" si="136"/>
        <v>2.5833795013847638E-3</v>
      </c>
      <c r="X868" s="52">
        <f t="shared" si="137"/>
        <v>0</v>
      </c>
      <c r="Y868" s="52" t="e">
        <f t="shared" si="131"/>
        <v>#VALUE!</v>
      </c>
      <c r="Z868" t="s">
        <v>114</v>
      </c>
      <c r="AA868" t="s">
        <v>77</v>
      </c>
      <c r="AB868" t="s">
        <v>5411</v>
      </c>
      <c r="AC868" s="86" t="s">
        <v>114</v>
      </c>
      <c r="AD868" s="68" t="s">
        <v>77</v>
      </c>
      <c r="AE868" s="22"/>
      <c r="AF868">
        <v>0</v>
      </c>
      <c r="AG868">
        <v>0</v>
      </c>
      <c r="AH868" t="s">
        <v>5411</v>
      </c>
      <c r="AI868" s="65">
        <v>0</v>
      </c>
      <c r="AJ868" s="65">
        <v>0</v>
      </c>
      <c r="AK868" s="22"/>
      <c r="AL868" s="52">
        <f t="shared" si="138"/>
        <v>0</v>
      </c>
      <c r="AM868" s="52">
        <f t="shared" si="139"/>
        <v>0</v>
      </c>
      <c r="AN868" s="52" t="e">
        <f t="shared" si="132"/>
        <v>#VALUE!</v>
      </c>
      <c r="AO868">
        <v>1.27</v>
      </c>
      <c r="AP868" s="65">
        <v>1.2660958448753463</v>
      </c>
      <c r="AQ868" s="52">
        <f t="shared" si="140"/>
        <v>3.9041551246536965E-3</v>
      </c>
    </row>
    <row r="869" spans="1:43" x14ac:dyDescent="0.25">
      <c r="A869" t="s">
        <v>5533</v>
      </c>
      <c r="B869" t="s">
        <v>545</v>
      </c>
      <c r="D869">
        <v>1</v>
      </c>
      <c r="E869">
        <v>1</v>
      </c>
      <c r="F869">
        <v>1</v>
      </c>
      <c r="G869" s="13">
        <v>37706</v>
      </c>
      <c r="H869">
        <v>5.98</v>
      </c>
      <c r="I869">
        <v>0</v>
      </c>
      <c r="J869" t="s">
        <v>5411</v>
      </c>
      <c r="K869" s="65">
        <v>5.9823656768763147</v>
      </c>
      <c r="L869" s="65">
        <v>0</v>
      </c>
      <c r="M869" s="22"/>
      <c r="N869" s="52">
        <f t="shared" si="133"/>
        <v>-2.3656768763142821E-3</v>
      </c>
      <c r="O869" s="52">
        <f t="shared" si="134"/>
        <v>0</v>
      </c>
      <c r="P869" s="52" t="e">
        <f t="shared" si="135"/>
        <v>#VALUE!</v>
      </c>
      <c r="Q869">
        <v>6.95</v>
      </c>
      <c r="R869">
        <v>0</v>
      </c>
      <c r="S869" t="s">
        <v>5411</v>
      </c>
      <c r="T869" s="65">
        <v>6.9459682020107554</v>
      </c>
      <c r="U869" s="65">
        <v>0</v>
      </c>
      <c r="V869" s="22"/>
      <c r="W869" s="52">
        <f t="shared" si="136"/>
        <v>4.0317979892448008E-3</v>
      </c>
      <c r="X869" s="52">
        <f t="shared" si="137"/>
        <v>0</v>
      </c>
      <c r="Y869" s="52" t="e">
        <f t="shared" si="131"/>
        <v>#VALUE!</v>
      </c>
      <c r="Z869" t="s">
        <v>114</v>
      </c>
      <c r="AA869" t="s">
        <v>77</v>
      </c>
      <c r="AB869" t="s">
        <v>5411</v>
      </c>
      <c r="AC869" s="86" t="s">
        <v>114</v>
      </c>
      <c r="AD869" s="68" t="s">
        <v>77</v>
      </c>
      <c r="AE869" s="22"/>
      <c r="AF869">
        <v>3.98</v>
      </c>
      <c r="AG869">
        <v>0</v>
      </c>
      <c r="AH869" t="s">
        <v>5411</v>
      </c>
      <c r="AI869" s="65">
        <v>3.9748604161795651</v>
      </c>
      <c r="AJ869" s="65">
        <v>0</v>
      </c>
      <c r="AK869" s="22"/>
      <c r="AL869" s="52">
        <f t="shared" si="138"/>
        <v>5.1395838204348898E-3</v>
      </c>
      <c r="AM869" s="52">
        <f t="shared" si="139"/>
        <v>0</v>
      </c>
      <c r="AN869" s="52" t="e">
        <f t="shared" si="132"/>
        <v>#VALUE!</v>
      </c>
      <c r="AO869">
        <v>3.33</v>
      </c>
      <c r="AP869" s="65">
        <v>3.3324587327566051</v>
      </c>
      <c r="AQ869" s="52">
        <f t="shared" si="140"/>
        <v>-2.4587327566050199E-3</v>
      </c>
    </row>
    <row r="870" spans="1:43" x14ac:dyDescent="0.25">
      <c r="A870" t="s">
        <v>5533</v>
      </c>
      <c r="B870" t="s">
        <v>546</v>
      </c>
      <c r="D870">
        <v>1</v>
      </c>
      <c r="E870">
        <v>1</v>
      </c>
      <c r="F870">
        <v>1</v>
      </c>
      <c r="G870" s="13">
        <v>37706</v>
      </c>
      <c r="H870">
        <v>0</v>
      </c>
      <c r="I870">
        <v>2.09</v>
      </c>
      <c r="J870" t="s">
        <v>5411</v>
      </c>
      <c r="K870" s="65">
        <v>0</v>
      </c>
      <c r="L870" s="65">
        <v>2.0912187159956472</v>
      </c>
      <c r="M870" s="22"/>
      <c r="N870" s="52">
        <f t="shared" si="133"/>
        <v>0</v>
      </c>
      <c r="O870" s="52">
        <f t="shared" si="134"/>
        <v>-1.2187159956473792E-3</v>
      </c>
      <c r="P870" s="52" t="e">
        <f t="shared" si="135"/>
        <v>#VALUE!</v>
      </c>
      <c r="Q870">
        <v>0</v>
      </c>
      <c r="R870">
        <v>4.45</v>
      </c>
      <c r="S870" t="s">
        <v>5411</v>
      </c>
      <c r="T870" s="65">
        <v>0</v>
      </c>
      <c r="U870" s="65">
        <v>4.4494015233949948</v>
      </c>
      <c r="V870" s="22"/>
      <c r="W870" s="52">
        <f t="shared" si="136"/>
        <v>0</v>
      </c>
      <c r="X870" s="52">
        <f t="shared" si="137"/>
        <v>5.9847660500533806E-4</v>
      </c>
      <c r="Y870" s="52" t="e">
        <f t="shared" si="131"/>
        <v>#VALUE!</v>
      </c>
      <c r="Z870" t="s">
        <v>114</v>
      </c>
      <c r="AA870" t="s">
        <v>77</v>
      </c>
      <c r="AB870" t="s">
        <v>5411</v>
      </c>
      <c r="AC870" s="86" t="s">
        <v>114</v>
      </c>
      <c r="AD870" s="68" t="s">
        <v>77</v>
      </c>
      <c r="AE870" s="22"/>
      <c r="AF870">
        <v>0</v>
      </c>
      <c r="AG870">
        <v>0</v>
      </c>
      <c r="AH870" t="s">
        <v>5411</v>
      </c>
      <c r="AI870" s="65">
        <v>0</v>
      </c>
      <c r="AJ870" s="65">
        <v>0</v>
      </c>
      <c r="AK870" s="22"/>
      <c r="AL870" s="52">
        <f t="shared" si="138"/>
        <v>0</v>
      </c>
      <c r="AM870" s="52">
        <f t="shared" si="139"/>
        <v>0</v>
      </c>
      <c r="AN870" s="52" t="e">
        <f t="shared" si="132"/>
        <v>#VALUE!</v>
      </c>
      <c r="AO870">
        <v>5.03</v>
      </c>
      <c r="AP870" s="65">
        <v>5.0278237214363433</v>
      </c>
      <c r="AQ870" s="52">
        <f t="shared" si="140"/>
        <v>2.1762785636569859E-3</v>
      </c>
    </row>
    <row r="871" spans="1:43" x14ac:dyDescent="0.25">
      <c r="A871" t="s">
        <v>5533</v>
      </c>
      <c r="B871" t="s">
        <v>547</v>
      </c>
      <c r="D871">
        <v>1</v>
      </c>
      <c r="E871">
        <v>1</v>
      </c>
      <c r="F871">
        <v>1</v>
      </c>
      <c r="G871" s="13">
        <v>37706</v>
      </c>
      <c r="H871">
        <v>2.09</v>
      </c>
      <c r="I871">
        <v>0</v>
      </c>
      <c r="J871" t="s">
        <v>5411</v>
      </c>
      <c r="K871" s="65">
        <v>2.0865738260122328</v>
      </c>
      <c r="L871" s="65">
        <v>0</v>
      </c>
      <c r="M871" s="22"/>
      <c r="N871" s="52">
        <f t="shared" si="133"/>
        <v>3.4261739877670117E-3</v>
      </c>
      <c r="O871" s="52">
        <f t="shared" si="134"/>
        <v>0</v>
      </c>
      <c r="P871" s="52" t="e">
        <f t="shared" si="135"/>
        <v>#VALUE!</v>
      </c>
      <c r="Q871">
        <v>5.19</v>
      </c>
      <c r="R871">
        <v>0</v>
      </c>
      <c r="S871" t="s">
        <v>5411</v>
      </c>
      <c r="T871" s="65">
        <v>5.194236971136835</v>
      </c>
      <c r="U871" s="65">
        <v>0</v>
      </c>
      <c r="V871" s="22"/>
      <c r="W871" s="52">
        <f t="shared" si="136"/>
        <v>-4.236971136834633E-3</v>
      </c>
      <c r="X871" s="52">
        <f t="shared" si="137"/>
        <v>0</v>
      </c>
      <c r="Y871" s="52" t="e">
        <f t="shared" si="131"/>
        <v>#VALUE!</v>
      </c>
      <c r="Z871" t="s">
        <v>114</v>
      </c>
      <c r="AA871" t="s">
        <v>77</v>
      </c>
      <c r="AB871" t="s">
        <v>5411</v>
      </c>
      <c r="AC871" s="86" t="s">
        <v>114</v>
      </c>
      <c r="AD871" s="68" t="s">
        <v>77</v>
      </c>
      <c r="AE871" s="22"/>
      <c r="AF871">
        <v>0</v>
      </c>
      <c r="AG871">
        <v>0</v>
      </c>
      <c r="AH871" t="s">
        <v>5411</v>
      </c>
      <c r="AI871" s="65">
        <v>0</v>
      </c>
      <c r="AJ871" s="65">
        <v>0</v>
      </c>
      <c r="AK871" s="22"/>
      <c r="AL871" s="52">
        <f t="shared" si="138"/>
        <v>0</v>
      </c>
      <c r="AM871" s="52">
        <f t="shared" si="139"/>
        <v>0</v>
      </c>
      <c r="AN871" s="52" t="e">
        <f t="shared" si="132"/>
        <v>#VALUE!</v>
      </c>
      <c r="AO871">
        <v>0.98</v>
      </c>
      <c r="AP871" s="65">
        <v>0.97669413132487493</v>
      </c>
      <c r="AQ871" s="52">
        <f t="shared" si="140"/>
        <v>3.3058686751250566E-3</v>
      </c>
    </row>
    <row r="872" spans="1:43" x14ac:dyDescent="0.25">
      <c r="A872" t="s">
        <v>5533</v>
      </c>
      <c r="B872" t="s">
        <v>548</v>
      </c>
      <c r="D872">
        <v>1</v>
      </c>
      <c r="E872">
        <v>1</v>
      </c>
      <c r="F872">
        <v>1</v>
      </c>
      <c r="G872" s="13">
        <v>37706</v>
      </c>
      <c r="H872" t="s">
        <v>5411</v>
      </c>
      <c r="I872" t="s">
        <v>5411</v>
      </c>
      <c r="J872" t="s">
        <v>5411</v>
      </c>
      <c r="K872" s="65"/>
      <c r="L872" s="65"/>
      <c r="M872" s="22"/>
      <c r="N872" s="52" t="e">
        <f t="shared" si="133"/>
        <v>#VALUE!</v>
      </c>
      <c r="O872" s="52" t="e">
        <f t="shared" si="134"/>
        <v>#VALUE!</v>
      </c>
      <c r="P872" s="52" t="e">
        <f t="shared" si="135"/>
        <v>#VALUE!</v>
      </c>
      <c r="Q872" t="s">
        <v>5411</v>
      </c>
      <c r="R872" t="s">
        <v>5411</v>
      </c>
      <c r="S872" t="s">
        <v>5411</v>
      </c>
      <c r="T872" s="65"/>
      <c r="U872" s="65"/>
      <c r="V872" s="22"/>
      <c r="W872" s="52" t="e">
        <f t="shared" si="136"/>
        <v>#VALUE!</v>
      </c>
      <c r="X872" s="52" t="e">
        <f t="shared" si="137"/>
        <v>#VALUE!</v>
      </c>
      <c r="Y872" s="52" t="e">
        <f t="shared" si="131"/>
        <v>#VALUE!</v>
      </c>
      <c r="Z872" t="s">
        <v>114</v>
      </c>
      <c r="AA872" t="s">
        <v>77</v>
      </c>
      <c r="AB872" t="s">
        <v>5411</v>
      </c>
      <c r="AC872" s="86" t="s">
        <v>114</v>
      </c>
      <c r="AD872" s="68" t="s">
        <v>77</v>
      </c>
      <c r="AE872" s="22"/>
      <c r="AF872" t="s">
        <v>5411</v>
      </c>
      <c r="AG872" t="s">
        <v>5411</v>
      </c>
      <c r="AH872" t="s">
        <v>5411</v>
      </c>
      <c r="AI872" s="65"/>
      <c r="AJ872" s="65"/>
      <c r="AK872" s="22"/>
      <c r="AL872" s="52" t="e">
        <f t="shared" si="138"/>
        <v>#VALUE!</v>
      </c>
      <c r="AM872" s="52" t="e">
        <f t="shared" si="139"/>
        <v>#VALUE!</v>
      </c>
      <c r="AN872" s="52" t="e">
        <f t="shared" si="132"/>
        <v>#VALUE!</v>
      </c>
      <c r="AO872" t="s">
        <v>5411</v>
      </c>
      <c r="AP872" s="65"/>
      <c r="AQ872" s="52" t="e">
        <f t="shared" si="140"/>
        <v>#VALUE!</v>
      </c>
    </row>
    <row r="873" spans="1:43" x14ac:dyDescent="0.25">
      <c r="A873" t="s">
        <v>5533</v>
      </c>
      <c r="B873" t="s">
        <v>549</v>
      </c>
      <c r="D873">
        <v>1</v>
      </c>
      <c r="E873">
        <v>1</v>
      </c>
      <c r="F873">
        <v>1</v>
      </c>
      <c r="G873" s="13">
        <v>37706</v>
      </c>
      <c r="H873" t="s">
        <v>5411</v>
      </c>
      <c r="I873" t="s">
        <v>5411</v>
      </c>
      <c r="J873" t="s">
        <v>5411</v>
      </c>
      <c r="K873" s="65"/>
      <c r="L873" s="65"/>
      <c r="M873" s="22"/>
      <c r="N873" s="52" t="e">
        <f t="shared" si="133"/>
        <v>#VALUE!</v>
      </c>
      <c r="O873" s="52" t="e">
        <f t="shared" si="134"/>
        <v>#VALUE!</v>
      </c>
      <c r="P873" s="52" t="e">
        <f t="shared" si="135"/>
        <v>#VALUE!</v>
      </c>
      <c r="Q873" t="s">
        <v>5411</v>
      </c>
      <c r="R873" t="s">
        <v>5411</v>
      </c>
      <c r="S873" t="s">
        <v>5411</v>
      </c>
      <c r="T873" s="65"/>
      <c r="U873" s="65"/>
      <c r="V873" s="22"/>
      <c r="W873" s="52" t="e">
        <f t="shared" si="136"/>
        <v>#VALUE!</v>
      </c>
      <c r="X873" s="52" t="e">
        <f t="shared" si="137"/>
        <v>#VALUE!</v>
      </c>
      <c r="Y873" s="52" t="e">
        <f t="shared" si="131"/>
        <v>#VALUE!</v>
      </c>
      <c r="Z873" t="s">
        <v>114</v>
      </c>
      <c r="AA873" t="s">
        <v>77</v>
      </c>
      <c r="AB873" t="s">
        <v>5411</v>
      </c>
      <c r="AC873" s="86" t="s">
        <v>114</v>
      </c>
      <c r="AD873" s="68" t="s">
        <v>77</v>
      </c>
      <c r="AE873" s="22"/>
      <c r="AF873" t="s">
        <v>5411</v>
      </c>
      <c r="AG873" t="s">
        <v>5411</v>
      </c>
      <c r="AH873" t="s">
        <v>5411</v>
      </c>
      <c r="AI873" s="65"/>
      <c r="AJ873" s="65"/>
      <c r="AK873" s="22"/>
      <c r="AL873" s="52" t="e">
        <f t="shared" si="138"/>
        <v>#VALUE!</v>
      </c>
      <c r="AM873" s="52" t="e">
        <f t="shared" si="139"/>
        <v>#VALUE!</v>
      </c>
      <c r="AN873" s="52" t="e">
        <f t="shared" si="132"/>
        <v>#VALUE!</v>
      </c>
      <c r="AO873" t="s">
        <v>5411</v>
      </c>
      <c r="AP873" s="65"/>
      <c r="AQ873" s="52" t="e">
        <f t="shared" si="140"/>
        <v>#VALUE!</v>
      </c>
    </row>
    <row r="874" spans="1:43" x14ac:dyDescent="0.25">
      <c r="A874" t="s">
        <v>5533</v>
      </c>
      <c r="B874" t="s">
        <v>550</v>
      </c>
      <c r="D874">
        <v>1</v>
      </c>
      <c r="E874">
        <v>1</v>
      </c>
      <c r="F874">
        <v>1</v>
      </c>
      <c r="G874" s="13">
        <v>37706</v>
      </c>
      <c r="H874">
        <v>1.38</v>
      </c>
      <c r="I874">
        <v>0</v>
      </c>
      <c r="J874" t="s">
        <v>5411</v>
      </c>
      <c r="K874" s="65">
        <v>1.3776113207547172</v>
      </c>
      <c r="L874" s="65">
        <v>0</v>
      </c>
      <c r="M874" s="22"/>
      <c r="N874" s="52">
        <f t="shared" si="133"/>
        <v>2.3886792452827432E-3</v>
      </c>
      <c r="O874" s="52">
        <f t="shared" si="134"/>
        <v>0</v>
      </c>
      <c r="P874" s="52" t="e">
        <f t="shared" si="135"/>
        <v>#VALUE!</v>
      </c>
      <c r="Q874">
        <v>0</v>
      </c>
      <c r="R874">
        <v>0</v>
      </c>
      <c r="S874" t="s">
        <v>5411</v>
      </c>
      <c r="T874" s="65">
        <v>0</v>
      </c>
      <c r="U874" s="65">
        <v>0</v>
      </c>
      <c r="V874" s="22"/>
      <c r="W874" s="52">
        <f t="shared" si="136"/>
        <v>0</v>
      </c>
      <c r="X874" s="52">
        <f t="shared" si="137"/>
        <v>0</v>
      </c>
      <c r="Y874" s="52" t="e">
        <f t="shared" si="131"/>
        <v>#VALUE!</v>
      </c>
      <c r="Z874" t="s">
        <v>114</v>
      </c>
      <c r="AA874" t="s">
        <v>77</v>
      </c>
      <c r="AB874" t="s">
        <v>5411</v>
      </c>
      <c r="AC874" s="86" t="s">
        <v>114</v>
      </c>
      <c r="AD874" s="68" t="s">
        <v>77</v>
      </c>
      <c r="AE874" s="22"/>
      <c r="AF874">
        <v>0</v>
      </c>
      <c r="AG874">
        <v>0</v>
      </c>
      <c r="AH874" t="s">
        <v>5411</v>
      </c>
      <c r="AI874" s="65">
        <v>0</v>
      </c>
      <c r="AJ874" s="65">
        <v>0</v>
      </c>
      <c r="AK874" s="22"/>
      <c r="AL874" s="52">
        <f t="shared" si="138"/>
        <v>0</v>
      </c>
      <c r="AM874" s="52">
        <f t="shared" si="139"/>
        <v>0</v>
      </c>
      <c r="AN874" s="52" t="e">
        <f t="shared" si="132"/>
        <v>#VALUE!</v>
      </c>
      <c r="AO874">
        <v>1.03</v>
      </c>
      <c r="AP874" s="65">
        <v>1.0255550943396228</v>
      </c>
      <c r="AQ874" s="52">
        <f t="shared" si="140"/>
        <v>4.4449056603772519E-3</v>
      </c>
    </row>
    <row r="875" spans="1:43" x14ac:dyDescent="0.25">
      <c r="A875" t="s">
        <v>5533</v>
      </c>
      <c r="B875" t="s">
        <v>551</v>
      </c>
      <c r="D875">
        <v>1</v>
      </c>
      <c r="E875">
        <v>1</v>
      </c>
      <c r="F875">
        <v>1</v>
      </c>
      <c r="G875" s="13">
        <v>37706</v>
      </c>
      <c r="H875">
        <v>0.73</v>
      </c>
      <c r="I875">
        <v>0</v>
      </c>
      <c r="J875" t="s">
        <v>5411</v>
      </c>
      <c r="K875" s="46">
        <v>0.72457151246008733</v>
      </c>
      <c r="L875" s="46">
        <v>0</v>
      </c>
      <c r="M875" s="22"/>
      <c r="N875" s="52">
        <f t="shared" si="133"/>
        <v>5.428487539912652E-3</v>
      </c>
      <c r="O875" s="52">
        <f t="shared" si="134"/>
        <v>0</v>
      </c>
      <c r="P875" s="52" t="e">
        <f t="shared" si="135"/>
        <v>#VALUE!</v>
      </c>
      <c r="Q875">
        <v>1.34</v>
      </c>
      <c r="R875">
        <v>0</v>
      </c>
      <c r="S875" t="s">
        <v>5411</v>
      </c>
      <c r="T875" s="46">
        <v>1.3434763460197454</v>
      </c>
      <c r="U875" s="46">
        <v>0</v>
      </c>
      <c r="V875" s="22"/>
      <c r="W875" s="52">
        <f t="shared" si="136"/>
        <v>-3.4763460197453355E-3</v>
      </c>
      <c r="X875" s="52">
        <f t="shared" si="137"/>
        <v>0</v>
      </c>
      <c r="Y875" s="52" t="e">
        <f t="shared" si="131"/>
        <v>#VALUE!</v>
      </c>
      <c r="Z875" t="s">
        <v>114</v>
      </c>
      <c r="AA875" t="s">
        <v>77</v>
      </c>
      <c r="AB875" t="s">
        <v>5411</v>
      </c>
      <c r="AC875" s="86" t="s">
        <v>114</v>
      </c>
      <c r="AD875" s="61" t="s">
        <v>77</v>
      </c>
      <c r="AE875" s="22"/>
      <c r="AF875">
        <v>0</v>
      </c>
      <c r="AG875">
        <v>0</v>
      </c>
      <c r="AH875" t="s">
        <v>5411</v>
      </c>
      <c r="AI875" s="65">
        <v>0</v>
      </c>
      <c r="AJ875" s="46">
        <v>0</v>
      </c>
      <c r="AK875" s="22"/>
      <c r="AL875" s="52">
        <f t="shared" si="138"/>
        <v>0</v>
      </c>
      <c r="AM875" s="52">
        <f t="shared" si="139"/>
        <v>0</v>
      </c>
      <c r="AN875" s="52" t="e">
        <f t="shared" si="132"/>
        <v>#VALUE!</v>
      </c>
      <c r="AO875">
        <v>1</v>
      </c>
      <c r="AP875" s="46">
        <v>0.99628582963262013</v>
      </c>
      <c r="AQ875" s="52">
        <f t="shared" si="140"/>
        <v>3.7141703673798654E-3</v>
      </c>
    </row>
    <row r="876" spans="1:43" x14ac:dyDescent="0.25">
      <c r="A876" t="s">
        <v>5533</v>
      </c>
      <c r="B876" t="s">
        <v>552</v>
      </c>
      <c r="D876">
        <v>1</v>
      </c>
      <c r="E876">
        <v>1</v>
      </c>
      <c r="F876">
        <v>1</v>
      </c>
      <c r="G876" s="13">
        <v>37706</v>
      </c>
      <c r="H876">
        <v>5.99</v>
      </c>
      <c r="I876">
        <v>0</v>
      </c>
      <c r="J876" t="s">
        <v>5411</v>
      </c>
      <c r="K876" s="46">
        <v>5.9931599253266965</v>
      </c>
      <c r="L876" s="46">
        <v>0</v>
      </c>
      <c r="M876" s="22"/>
      <c r="N876" s="52">
        <f t="shared" si="133"/>
        <v>-3.159925326696289E-3</v>
      </c>
      <c r="O876" s="52">
        <f t="shared" si="134"/>
        <v>0</v>
      </c>
      <c r="P876" s="52" t="e">
        <f t="shared" si="135"/>
        <v>#VALUE!</v>
      </c>
      <c r="Q876">
        <v>8.6</v>
      </c>
      <c r="R876">
        <v>0</v>
      </c>
      <c r="S876" t="s">
        <v>5411</v>
      </c>
      <c r="T876" s="46">
        <v>8.6012943372744246</v>
      </c>
      <c r="U876" s="46">
        <v>0</v>
      </c>
      <c r="V876" s="22"/>
      <c r="W876" s="52">
        <f t="shared" si="136"/>
        <v>-1.2943372744249615E-3</v>
      </c>
      <c r="X876" s="52">
        <f t="shared" si="137"/>
        <v>0</v>
      </c>
      <c r="Y876" s="52" t="e">
        <f t="shared" si="131"/>
        <v>#VALUE!</v>
      </c>
      <c r="Z876" t="s">
        <v>114</v>
      </c>
      <c r="AA876" t="s">
        <v>77</v>
      </c>
      <c r="AB876" t="s">
        <v>5411</v>
      </c>
      <c r="AC876" s="86" t="s">
        <v>114</v>
      </c>
      <c r="AD876" s="61" t="s">
        <v>77</v>
      </c>
      <c r="AE876" s="22"/>
      <c r="AF876">
        <v>59.02</v>
      </c>
      <c r="AG876">
        <v>0</v>
      </c>
      <c r="AH876" t="s">
        <v>5411</v>
      </c>
      <c r="AI876" s="46">
        <v>59.01597759800871</v>
      </c>
      <c r="AJ876" s="46">
        <v>0</v>
      </c>
      <c r="AK876" s="22"/>
      <c r="AL876" s="52">
        <f t="shared" si="138"/>
        <v>4.0224019912926678E-3</v>
      </c>
      <c r="AM876" s="52">
        <f t="shared" si="139"/>
        <v>0</v>
      </c>
      <c r="AN876" s="52" t="e">
        <f t="shared" si="132"/>
        <v>#VALUE!</v>
      </c>
      <c r="AO876">
        <v>1.03</v>
      </c>
      <c r="AP876" s="46">
        <v>1.0266060983198506</v>
      </c>
      <c r="AQ876" s="52">
        <f t="shared" si="140"/>
        <v>3.3939016801494137E-3</v>
      </c>
    </row>
    <row r="877" spans="1:43" x14ac:dyDescent="0.25">
      <c r="A877" t="s">
        <v>5533</v>
      </c>
      <c r="B877" t="s">
        <v>553</v>
      </c>
      <c r="D877">
        <v>1</v>
      </c>
      <c r="E877">
        <v>1</v>
      </c>
      <c r="F877">
        <v>1</v>
      </c>
      <c r="G877" s="13">
        <v>37706</v>
      </c>
      <c r="H877">
        <v>1.95</v>
      </c>
      <c r="I877">
        <v>0</v>
      </c>
      <c r="J877" t="s">
        <v>5411</v>
      </c>
      <c r="K877" s="46">
        <v>1.9456298656624547</v>
      </c>
      <c r="L877" s="46">
        <v>0</v>
      </c>
      <c r="M877" s="22"/>
      <c r="N877" s="52">
        <f t="shared" si="133"/>
        <v>4.370134337545295E-3</v>
      </c>
      <c r="O877" s="52">
        <f t="shared" si="134"/>
        <v>0</v>
      </c>
      <c r="P877" s="52" t="e">
        <f t="shared" si="135"/>
        <v>#VALUE!</v>
      </c>
      <c r="Q877">
        <v>0</v>
      </c>
      <c r="R877">
        <v>0</v>
      </c>
      <c r="S877" t="s">
        <v>5411</v>
      </c>
      <c r="T877" s="46">
        <v>0</v>
      </c>
      <c r="U877" s="46">
        <v>0</v>
      </c>
      <c r="V877" s="22"/>
      <c r="W877" s="52">
        <f t="shared" si="136"/>
        <v>0</v>
      </c>
      <c r="X877" s="52">
        <f t="shared" si="137"/>
        <v>0</v>
      </c>
      <c r="Y877" s="52" t="e">
        <f t="shared" si="131"/>
        <v>#VALUE!</v>
      </c>
      <c r="Z877" t="s">
        <v>114</v>
      </c>
      <c r="AA877" t="s">
        <v>77</v>
      </c>
      <c r="AB877" t="s">
        <v>5411</v>
      </c>
      <c r="AC877" s="86" t="s">
        <v>114</v>
      </c>
      <c r="AD877" s="61" t="s">
        <v>77</v>
      </c>
      <c r="AE877" s="22"/>
      <c r="AF877">
        <v>0</v>
      </c>
      <c r="AG877">
        <v>0</v>
      </c>
      <c r="AH877" t="s">
        <v>5411</v>
      </c>
      <c r="AI877" s="46">
        <v>0</v>
      </c>
      <c r="AJ877" s="46">
        <v>0</v>
      </c>
      <c r="AK877" s="22"/>
      <c r="AL877" s="52">
        <f t="shared" si="138"/>
        <v>0</v>
      </c>
      <c r="AM877" s="52">
        <f t="shared" si="139"/>
        <v>0</v>
      </c>
      <c r="AN877" s="52" t="e">
        <f t="shared" si="132"/>
        <v>#VALUE!</v>
      </c>
      <c r="AO877">
        <v>0.48</v>
      </c>
      <c r="AP877" s="46">
        <v>0.47722996704928128</v>
      </c>
      <c r="AQ877" s="52">
        <f t="shared" si="140"/>
        <v>2.7700329507187038E-3</v>
      </c>
    </row>
    <row r="878" spans="1:43" x14ac:dyDescent="0.25">
      <c r="A878" t="s">
        <v>5533</v>
      </c>
      <c r="B878" t="s">
        <v>554</v>
      </c>
      <c r="D878">
        <v>1</v>
      </c>
      <c r="E878">
        <v>1</v>
      </c>
      <c r="F878">
        <v>1</v>
      </c>
      <c r="G878" s="13">
        <v>37706</v>
      </c>
      <c r="H878" t="s">
        <v>5411</v>
      </c>
      <c r="I878" t="s">
        <v>5411</v>
      </c>
      <c r="J878" t="s">
        <v>5411</v>
      </c>
      <c r="K878" s="46"/>
      <c r="L878" s="46"/>
      <c r="M878" s="22"/>
      <c r="N878" s="52" t="e">
        <f t="shared" si="133"/>
        <v>#VALUE!</v>
      </c>
      <c r="O878" s="52" t="e">
        <f t="shared" si="134"/>
        <v>#VALUE!</v>
      </c>
      <c r="P878" s="52" t="e">
        <f t="shared" si="135"/>
        <v>#VALUE!</v>
      </c>
      <c r="Q878" t="s">
        <v>5411</v>
      </c>
      <c r="R878" t="s">
        <v>5411</v>
      </c>
      <c r="S878" t="s">
        <v>5411</v>
      </c>
      <c r="T878" s="46"/>
      <c r="U878" s="46"/>
      <c r="V878" s="22"/>
      <c r="W878" s="52" t="e">
        <f t="shared" si="136"/>
        <v>#VALUE!</v>
      </c>
      <c r="X878" s="52" t="e">
        <f t="shared" si="137"/>
        <v>#VALUE!</v>
      </c>
      <c r="Y878" s="52" t="e">
        <f t="shared" si="131"/>
        <v>#VALUE!</v>
      </c>
      <c r="Z878" t="s">
        <v>114</v>
      </c>
      <c r="AA878" t="s">
        <v>77</v>
      </c>
      <c r="AB878" t="s">
        <v>5411</v>
      </c>
      <c r="AC878" s="86" t="s">
        <v>114</v>
      </c>
      <c r="AD878" s="61" t="s">
        <v>77</v>
      </c>
      <c r="AE878" s="22"/>
      <c r="AF878" t="s">
        <v>5411</v>
      </c>
      <c r="AG878" t="s">
        <v>5411</v>
      </c>
      <c r="AH878" t="s">
        <v>5411</v>
      </c>
      <c r="AI878" s="46"/>
      <c r="AJ878" s="46"/>
      <c r="AK878" s="22"/>
      <c r="AL878" s="52" t="e">
        <f t="shared" si="138"/>
        <v>#VALUE!</v>
      </c>
      <c r="AM878" s="52" t="e">
        <f t="shared" si="139"/>
        <v>#VALUE!</v>
      </c>
      <c r="AN878" s="52" t="e">
        <f t="shared" si="132"/>
        <v>#VALUE!</v>
      </c>
      <c r="AO878" t="s">
        <v>5411</v>
      </c>
      <c r="AP878" s="46"/>
      <c r="AQ878" s="52" t="e">
        <f t="shared" si="140"/>
        <v>#VALUE!</v>
      </c>
    </row>
    <row r="879" spans="1:43" x14ac:dyDescent="0.25">
      <c r="A879" t="s">
        <v>5533</v>
      </c>
      <c r="B879" t="s">
        <v>1202</v>
      </c>
      <c r="D879">
        <v>1</v>
      </c>
      <c r="E879">
        <v>1</v>
      </c>
      <c r="F879">
        <v>1</v>
      </c>
      <c r="G879" s="13">
        <v>37862</v>
      </c>
      <c r="H879">
        <v>0.97</v>
      </c>
      <c r="I879" t="s">
        <v>5411</v>
      </c>
      <c r="J879" t="s">
        <v>5411</v>
      </c>
      <c r="K879" s="46">
        <v>0.97226831896551724</v>
      </c>
      <c r="L879" s="46"/>
      <c r="M879" s="22"/>
      <c r="N879" s="52">
        <f t="shared" si="133"/>
        <v>-2.2683189655172686E-3</v>
      </c>
      <c r="O879" s="52" t="e">
        <f t="shared" si="134"/>
        <v>#VALUE!</v>
      </c>
      <c r="P879" s="52" t="e">
        <f t="shared" si="135"/>
        <v>#VALUE!</v>
      </c>
      <c r="Q879">
        <v>0</v>
      </c>
      <c r="R879" t="s">
        <v>5411</v>
      </c>
      <c r="S879" t="s">
        <v>5411</v>
      </c>
      <c r="T879" s="46">
        <v>0</v>
      </c>
      <c r="U879" s="46"/>
      <c r="V879" s="22"/>
      <c r="W879" s="52">
        <f t="shared" si="136"/>
        <v>0</v>
      </c>
      <c r="X879" s="52" t="e">
        <f t="shared" si="137"/>
        <v>#VALUE!</v>
      </c>
      <c r="Y879" s="52" t="e">
        <f t="shared" si="131"/>
        <v>#VALUE!</v>
      </c>
      <c r="Z879" t="s">
        <v>114</v>
      </c>
      <c r="AA879" t="s">
        <v>5411</v>
      </c>
      <c r="AB879" t="s">
        <v>5411</v>
      </c>
      <c r="AC879" s="86" t="s">
        <v>114</v>
      </c>
      <c r="AD879" s="61"/>
      <c r="AE879" s="22"/>
      <c r="AF879">
        <v>0</v>
      </c>
      <c r="AG879" t="s">
        <v>5411</v>
      </c>
      <c r="AH879" t="s">
        <v>5411</v>
      </c>
      <c r="AI879" s="46">
        <v>0</v>
      </c>
      <c r="AJ879" s="46"/>
      <c r="AK879" s="22"/>
      <c r="AL879" s="52">
        <f t="shared" si="138"/>
        <v>0</v>
      </c>
      <c r="AM879" s="52" t="e">
        <f t="shared" si="139"/>
        <v>#VALUE!</v>
      </c>
      <c r="AN879" s="52" t="e">
        <f t="shared" si="132"/>
        <v>#VALUE!</v>
      </c>
      <c r="AO879">
        <v>2.4500000000000002</v>
      </c>
      <c r="AP879" s="46">
        <v>2.4538200431034483</v>
      </c>
      <c r="AQ879" s="52">
        <f t="shared" si="140"/>
        <v>-3.8200431034480786E-3</v>
      </c>
    </row>
    <row r="880" spans="1:43" x14ac:dyDescent="0.25">
      <c r="A880" t="s">
        <v>5533</v>
      </c>
      <c r="B880" t="s">
        <v>1203</v>
      </c>
      <c r="D880">
        <v>1</v>
      </c>
      <c r="E880">
        <v>1</v>
      </c>
      <c r="F880">
        <v>1</v>
      </c>
      <c r="G880" s="13">
        <v>37862</v>
      </c>
      <c r="H880">
        <v>0.14000000000000001</v>
      </c>
      <c r="I880" t="s">
        <v>5411</v>
      </c>
      <c r="J880" t="s">
        <v>5411</v>
      </c>
      <c r="K880" s="46">
        <v>0.13785771128441829</v>
      </c>
      <c r="L880" s="46"/>
      <c r="M880" s="22"/>
      <c r="N880" s="52">
        <f t="shared" si="133"/>
        <v>2.142288715581725E-3</v>
      </c>
      <c r="O880" s="52" t="e">
        <f t="shared" si="134"/>
        <v>#VALUE!</v>
      </c>
      <c r="P880" s="52" t="e">
        <f t="shared" si="135"/>
        <v>#VALUE!</v>
      </c>
      <c r="Q880">
        <v>0</v>
      </c>
      <c r="R880" t="s">
        <v>5411</v>
      </c>
      <c r="S880" t="s">
        <v>5411</v>
      </c>
      <c r="T880" s="46">
        <v>0</v>
      </c>
      <c r="U880" s="46"/>
      <c r="V880" s="22"/>
      <c r="W880" s="52">
        <f t="shared" si="136"/>
        <v>0</v>
      </c>
      <c r="X880" s="52" t="e">
        <f t="shared" si="137"/>
        <v>#VALUE!</v>
      </c>
      <c r="Y880" s="52" t="e">
        <f t="shared" si="131"/>
        <v>#VALUE!</v>
      </c>
      <c r="Z880" t="s">
        <v>114</v>
      </c>
      <c r="AA880" t="s">
        <v>5411</v>
      </c>
      <c r="AB880" t="s">
        <v>5411</v>
      </c>
      <c r="AC880" s="86" t="s">
        <v>114</v>
      </c>
      <c r="AD880" s="61"/>
      <c r="AE880" s="22"/>
      <c r="AF880">
        <v>0</v>
      </c>
      <c r="AG880" t="s">
        <v>5411</v>
      </c>
      <c r="AH880" t="s">
        <v>5411</v>
      </c>
      <c r="AI880" s="46">
        <v>0</v>
      </c>
      <c r="AJ880" s="46"/>
      <c r="AK880" s="22"/>
      <c r="AL880" s="52">
        <f t="shared" si="138"/>
        <v>0</v>
      </c>
      <c r="AM880" s="52" t="e">
        <f t="shared" si="139"/>
        <v>#VALUE!</v>
      </c>
      <c r="AN880" s="52" t="e">
        <f t="shared" si="132"/>
        <v>#VALUE!</v>
      </c>
      <c r="AO880">
        <v>0.76</v>
      </c>
      <c r="AP880" s="46">
        <v>0.7582174120643006</v>
      </c>
      <c r="AQ880" s="52">
        <f t="shared" si="140"/>
        <v>1.782587935699409E-3</v>
      </c>
    </row>
    <row r="881" spans="1:43" x14ac:dyDescent="0.25">
      <c r="A881" t="s">
        <v>5533</v>
      </c>
      <c r="B881" t="s">
        <v>1204</v>
      </c>
      <c r="D881">
        <v>1</v>
      </c>
      <c r="E881">
        <v>1</v>
      </c>
      <c r="F881">
        <v>1</v>
      </c>
      <c r="G881" s="13">
        <v>37862</v>
      </c>
      <c r="H881">
        <v>1.06</v>
      </c>
      <c r="I881" t="s">
        <v>5411</v>
      </c>
      <c r="J881" t="s">
        <v>5411</v>
      </c>
      <c r="K881" s="46">
        <v>1.0558111161319474</v>
      </c>
      <c r="L881" s="46"/>
      <c r="M881" s="22"/>
      <c r="N881" s="52">
        <f t="shared" si="133"/>
        <v>4.1888838680526064E-3</v>
      </c>
      <c r="O881" s="52" t="e">
        <f t="shared" si="134"/>
        <v>#VALUE!</v>
      </c>
      <c r="P881" s="52" t="e">
        <f t="shared" si="135"/>
        <v>#VALUE!</v>
      </c>
      <c r="Q881">
        <v>0</v>
      </c>
      <c r="R881" t="s">
        <v>5411</v>
      </c>
      <c r="S881" t="s">
        <v>5411</v>
      </c>
      <c r="T881" s="46">
        <v>0</v>
      </c>
      <c r="U881" s="46"/>
      <c r="V881" s="22"/>
      <c r="W881" s="52">
        <f t="shared" si="136"/>
        <v>0</v>
      </c>
      <c r="X881" s="52" t="e">
        <f t="shared" si="137"/>
        <v>#VALUE!</v>
      </c>
      <c r="Y881" s="52" t="e">
        <f t="shared" si="131"/>
        <v>#VALUE!</v>
      </c>
      <c r="Z881" t="s">
        <v>114</v>
      </c>
      <c r="AA881" t="s">
        <v>5411</v>
      </c>
      <c r="AB881" t="s">
        <v>5411</v>
      </c>
      <c r="AC881" s="86" t="s">
        <v>114</v>
      </c>
      <c r="AD881" s="61"/>
      <c r="AE881" s="22"/>
      <c r="AF881">
        <v>0</v>
      </c>
      <c r="AG881" t="s">
        <v>5411</v>
      </c>
      <c r="AH881" t="s">
        <v>5411</v>
      </c>
      <c r="AI881" s="46">
        <v>0</v>
      </c>
      <c r="AJ881" s="46"/>
      <c r="AK881" s="22"/>
      <c r="AL881" s="52">
        <f t="shared" si="138"/>
        <v>0</v>
      </c>
      <c r="AM881" s="52" t="e">
        <f t="shared" si="139"/>
        <v>#VALUE!</v>
      </c>
      <c r="AN881" s="52" t="e">
        <f t="shared" si="132"/>
        <v>#VALUE!</v>
      </c>
      <c r="AO881">
        <v>1.1499999999999999</v>
      </c>
      <c r="AP881" s="46">
        <v>1.1517939448712153</v>
      </c>
      <c r="AQ881" s="52">
        <f t="shared" si="140"/>
        <v>-1.7939448712154249E-3</v>
      </c>
    </row>
    <row r="882" spans="1:43" x14ac:dyDescent="0.25">
      <c r="A882" t="s">
        <v>5533</v>
      </c>
      <c r="B882" t="s">
        <v>1205</v>
      </c>
      <c r="D882">
        <v>1</v>
      </c>
      <c r="E882">
        <v>1</v>
      </c>
      <c r="F882">
        <v>1</v>
      </c>
      <c r="G882" s="13">
        <v>37862</v>
      </c>
      <c r="H882">
        <v>7.0000000000000007E-2</v>
      </c>
      <c r="I882" t="s">
        <v>5411</v>
      </c>
      <c r="J882" t="s">
        <v>5411</v>
      </c>
      <c r="K882" s="46">
        <v>6.6243639007165844E-2</v>
      </c>
      <c r="L882" s="46"/>
      <c r="M882" s="22"/>
      <c r="N882" s="52">
        <f t="shared" si="133"/>
        <v>3.7563609928341624E-3</v>
      </c>
      <c r="O882" s="52" t="e">
        <f t="shared" si="134"/>
        <v>#VALUE!</v>
      </c>
      <c r="P882" s="52" t="e">
        <f t="shared" si="135"/>
        <v>#VALUE!</v>
      </c>
      <c r="Q882">
        <v>0.62</v>
      </c>
      <c r="R882" t="s">
        <v>5411</v>
      </c>
      <c r="S882" t="s">
        <v>5411</v>
      </c>
      <c r="T882" s="46">
        <v>0.61827396406688129</v>
      </c>
      <c r="U882" s="46"/>
      <c r="V882" s="22"/>
      <c r="W882" s="52">
        <f t="shared" si="136"/>
        <v>1.7260359331187081E-3</v>
      </c>
      <c r="X882" s="52" t="e">
        <f t="shared" si="137"/>
        <v>#VALUE!</v>
      </c>
      <c r="Y882" s="52" t="e">
        <f t="shared" si="131"/>
        <v>#VALUE!</v>
      </c>
      <c r="Z882" t="s">
        <v>114</v>
      </c>
      <c r="AA882" t="s">
        <v>5411</v>
      </c>
      <c r="AB882" t="s">
        <v>5411</v>
      </c>
      <c r="AC882" s="86" t="s">
        <v>114</v>
      </c>
      <c r="AD882" s="61"/>
      <c r="AE882" s="22"/>
      <c r="AF882">
        <v>4.13</v>
      </c>
      <c r="AG882" t="s">
        <v>5411</v>
      </c>
      <c r="AH882" t="s">
        <v>5411</v>
      </c>
      <c r="AI882" s="46">
        <v>4.1291868314466713</v>
      </c>
      <c r="AJ882" s="46"/>
      <c r="AK882" s="22"/>
      <c r="AL882" s="52">
        <f t="shared" si="138"/>
        <v>8.131685533285804E-4</v>
      </c>
      <c r="AM882" s="52" t="e">
        <f t="shared" si="139"/>
        <v>#VALUE!</v>
      </c>
      <c r="AN882" s="52" t="e">
        <f t="shared" si="132"/>
        <v>#VALUE!</v>
      </c>
      <c r="AO882">
        <v>12.52</v>
      </c>
      <c r="AP882" s="46">
        <v>12.520047772354344</v>
      </c>
      <c r="AQ882" s="52">
        <f t="shared" si="140"/>
        <v>-4.7772354344388646E-5</v>
      </c>
    </row>
    <row r="883" spans="1:43" x14ac:dyDescent="0.25">
      <c r="A883" t="s">
        <v>5533</v>
      </c>
      <c r="B883" t="s">
        <v>1206</v>
      </c>
      <c r="D883">
        <v>1</v>
      </c>
      <c r="E883">
        <v>1</v>
      </c>
      <c r="F883">
        <v>1</v>
      </c>
      <c r="G883" s="13">
        <v>37862</v>
      </c>
      <c r="H883">
        <v>0.21</v>
      </c>
      <c r="I883" t="s">
        <v>5411</v>
      </c>
      <c r="J883" t="s">
        <v>5411</v>
      </c>
      <c r="K883" s="46">
        <v>0.2142149385439647</v>
      </c>
      <c r="L883" s="46"/>
      <c r="M883" s="22"/>
      <c r="N883" s="52">
        <f t="shared" si="133"/>
        <v>-4.214938543964708E-3</v>
      </c>
      <c r="O883" s="52" t="e">
        <f t="shared" si="134"/>
        <v>#VALUE!</v>
      </c>
      <c r="P883" s="52" t="e">
        <f t="shared" si="135"/>
        <v>#VALUE!</v>
      </c>
      <c r="Q883">
        <v>0</v>
      </c>
      <c r="R883" t="s">
        <v>5411</v>
      </c>
      <c r="S883" t="s">
        <v>5411</v>
      </c>
      <c r="T883" s="46">
        <v>0</v>
      </c>
      <c r="U883" s="46"/>
      <c r="V883" s="22"/>
      <c r="W883" s="52">
        <f t="shared" si="136"/>
        <v>0</v>
      </c>
      <c r="X883" s="52" t="e">
        <f t="shared" si="137"/>
        <v>#VALUE!</v>
      </c>
      <c r="Y883" s="52" t="e">
        <f t="shared" si="131"/>
        <v>#VALUE!</v>
      </c>
      <c r="Z883" t="s">
        <v>114</v>
      </c>
      <c r="AA883" t="s">
        <v>5411</v>
      </c>
      <c r="AB883" t="s">
        <v>5411</v>
      </c>
      <c r="AC883" s="86" t="s">
        <v>114</v>
      </c>
      <c r="AD883" s="61"/>
      <c r="AE883" s="22"/>
      <c r="AF883">
        <v>0</v>
      </c>
      <c r="AG883" t="s">
        <v>5411</v>
      </c>
      <c r="AH883" t="s">
        <v>5411</v>
      </c>
      <c r="AI883" s="46">
        <v>0</v>
      </c>
      <c r="AJ883" s="46"/>
      <c r="AK883" s="22"/>
      <c r="AL883" s="52">
        <f t="shared" si="138"/>
        <v>0</v>
      </c>
      <c r="AM883" s="52" t="e">
        <f t="shared" si="139"/>
        <v>#VALUE!</v>
      </c>
      <c r="AN883" s="52" t="e">
        <f t="shared" si="132"/>
        <v>#VALUE!</v>
      </c>
      <c r="AO883">
        <v>0.46</v>
      </c>
      <c r="AP883" s="46">
        <v>0.46413236684525688</v>
      </c>
      <c r="AQ883" s="52">
        <f t="shared" si="140"/>
        <v>-4.1323668452568629E-3</v>
      </c>
    </row>
    <row r="884" spans="1:43" x14ac:dyDescent="0.25">
      <c r="A884" t="s">
        <v>5533</v>
      </c>
      <c r="B884" t="s">
        <v>1207</v>
      </c>
      <c r="D884">
        <v>1</v>
      </c>
      <c r="E884">
        <v>1</v>
      </c>
      <c r="F884">
        <v>2</v>
      </c>
      <c r="G884" s="13">
        <v>37862</v>
      </c>
      <c r="H884">
        <v>0.06</v>
      </c>
      <c r="I884" t="s">
        <v>5411</v>
      </c>
      <c r="J884" t="s">
        <v>5411</v>
      </c>
      <c r="K884" s="46">
        <v>5.6142642190791459E-2</v>
      </c>
      <c r="L884" s="46"/>
      <c r="M884" s="22"/>
      <c r="N884" s="52">
        <f t="shared" si="133"/>
        <v>3.8573578092085392E-3</v>
      </c>
      <c r="O884" s="52" t="e">
        <f t="shared" si="134"/>
        <v>#VALUE!</v>
      </c>
      <c r="P884" s="52" t="e">
        <f t="shared" si="135"/>
        <v>#VALUE!</v>
      </c>
      <c r="Q884">
        <v>0</v>
      </c>
      <c r="R884" t="s">
        <v>5411</v>
      </c>
      <c r="S884" t="s">
        <v>5411</v>
      </c>
      <c r="T884" s="46">
        <v>0</v>
      </c>
      <c r="U884" s="46"/>
      <c r="V884" s="22"/>
      <c r="W884" s="52">
        <f t="shared" si="136"/>
        <v>0</v>
      </c>
      <c r="X884" s="52" t="e">
        <f t="shared" si="137"/>
        <v>#VALUE!</v>
      </c>
      <c r="Y884" s="52" t="e">
        <f t="shared" si="131"/>
        <v>#VALUE!</v>
      </c>
      <c r="Z884" t="s">
        <v>114</v>
      </c>
      <c r="AA884" t="s">
        <v>5411</v>
      </c>
      <c r="AB884" t="s">
        <v>5411</v>
      </c>
      <c r="AC884" s="86" t="s">
        <v>114</v>
      </c>
      <c r="AD884" s="61"/>
      <c r="AE884" s="22"/>
      <c r="AF884">
        <v>0</v>
      </c>
      <c r="AG884" t="s">
        <v>5411</v>
      </c>
      <c r="AH884" t="s">
        <v>5411</v>
      </c>
      <c r="AI884" s="46">
        <v>0</v>
      </c>
      <c r="AJ884" s="46"/>
      <c r="AK884" s="22"/>
      <c r="AL884" s="52">
        <f t="shared" si="138"/>
        <v>0</v>
      </c>
      <c r="AM884" s="52" t="e">
        <f t="shared" si="139"/>
        <v>#VALUE!</v>
      </c>
      <c r="AN884" s="52" t="e">
        <f t="shared" si="132"/>
        <v>#VALUE!</v>
      </c>
      <c r="AO884">
        <v>0.11</v>
      </c>
      <c r="AP884" s="46">
        <v>0.11228528438158292</v>
      </c>
      <c r="AQ884" s="52">
        <f t="shared" si="140"/>
        <v>-2.2852843815829166E-3</v>
      </c>
    </row>
    <row r="885" spans="1:43" x14ac:dyDescent="0.25">
      <c r="A885" t="s">
        <v>5533</v>
      </c>
      <c r="B885" t="s">
        <v>1208</v>
      </c>
      <c r="D885">
        <v>1</v>
      </c>
      <c r="E885">
        <v>1</v>
      </c>
      <c r="F885">
        <v>2</v>
      </c>
      <c r="G885" s="13">
        <v>37862</v>
      </c>
      <c r="H885">
        <v>0.13</v>
      </c>
      <c r="I885" t="s">
        <v>5411</v>
      </c>
      <c r="J885" t="s">
        <v>5411</v>
      </c>
      <c r="K885" s="46">
        <v>0.128</v>
      </c>
      <c r="L885" s="46"/>
      <c r="M885" s="22"/>
      <c r="N885" s="52">
        <f t="shared" si="133"/>
        <v>2.0000000000000018E-3</v>
      </c>
      <c r="O885" s="52" t="e">
        <f t="shared" si="134"/>
        <v>#VALUE!</v>
      </c>
      <c r="P885" s="52" t="e">
        <f t="shared" si="135"/>
        <v>#VALUE!</v>
      </c>
      <c r="Q885">
        <v>0</v>
      </c>
      <c r="R885" t="s">
        <v>5411</v>
      </c>
      <c r="S885" t="s">
        <v>5411</v>
      </c>
      <c r="T885" s="46">
        <v>0</v>
      </c>
      <c r="U885" s="46"/>
      <c r="V885" s="22"/>
      <c r="W885" s="52">
        <f t="shared" si="136"/>
        <v>0</v>
      </c>
      <c r="X885" s="52" t="e">
        <f t="shared" si="137"/>
        <v>#VALUE!</v>
      </c>
      <c r="Y885" s="52" t="e">
        <f t="shared" si="131"/>
        <v>#VALUE!</v>
      </c>
      <c r="Z885" t="s">
        <v>114</v>
      </c>
      <c r="AA885" t="s">
        <v>5411</v>
      </c>
      <c r="AB885" t="s">
        <v>5411</v>
      </c>
      <c r="AC885" s="86" t="s">
        <v>114</v>
      </c>
      <c r="AD885" s="61"/>
      <c r="AE885" s="22"/>
      <c r="AF885">
        <v>0</v>
      </c>
      <c r="AG885" t="s">
        <v>5411</v>
      </c>
      <c r="AH885" t="s">
        <v>5411</v>
      </c>
      <c r="AI885" s="46">
        <v>0</v>
      </c>
      <c r="AJ885" s="46"/>
      <c r="AK885" s="22"/>
      <c r="AL885" s="52">
        <f t="shared" si="138"/>
        <v>0</v>
      </c>
      <c r="AM885" s="52" t="e">
        <f t="shared" si="139"/>
        <v>#VALUE!</v>
      </c>
      <c r="AN885" s="52" t="e">
        <f t="shared" si="132"/>
        <v>#VALUE!</v>
      </c>
      <c r="AO885">
        <v>2.88</v>
      </c>
      <c r="AP885" s="46">
        <v>2.88</v>
      </c>
      <c r="AQ885" s="52">
        <f t="shared" si="140"/>
        <v>0</v>
      </c>
    </row>
    <row r="886" spans="1:43" x14ac:dyDescent="0.25">
      <c r="A886" t="s">
        <v>5533</v>
      </c>
      <c r="B886" t="s">
        <v>1209</v>
      </c>
      <c r="D886">
        <v>1</v>
      </c>
      <c r="E886">
        <v>1</v>
      </c>
      <c r="F886">
        <v>1</v>
      </c>
      <c r="G886" s="13">
        <v>37862</v>
      </c>
      <c r="H886">
        <v>0.02</v>
      </c>
      <c r="I886" t="s">
        <v>5411</v>
      </c>
      <c r="J886" t="s">
        <v>5411</v>
      </c>
      <c r="K886" s="46">
        <v>1.5475578406169664E-2</v>
      </c>
      <c r="L886" s="46"/>
      <c r="M886" s="22"/>
      <c r="N886" s="52">
        <f t="shared" si="133"/>
        <v>4.5244215938303363E-3</v>
      </c>
      <c r="O886" s="52" t="e">
        <f t="shared" si="134"/>
        <v>#VALUE!</v>
      </c>
      <c r="P886" s="52" t="e">
        <f t="shared" si="135"/>
        <v>#VALUE!</v>
      </c>
      <c r="Q886">
        <v>0</v>
      </c>
      <c r="R886" t="s">
        <v>5411</v>
      </c>
      <c r="S886" t="s">
        <v>5411</v>
      </c>
      <c r="T886" s="46">
        <v>0</v>
      </c>
      <c r="U886" s="46"/>
      <c r="V886" s="22"/>
      <c r="W886" s="52">
        <f t="shared" si="136"/>
        <v>0</v>
      </c>
      <c r="X886" s="52" t="e">
        <f t="shared" si="137"/>
        <v>#VALUE!</v>
      </c>
      <c r="Y886" s="52" t="e">
        <f t="shared" si="131"/>
        <v>#VALUE!</v>
      </c>
      <c r="Z886" t="s">
        <v>114</v>
      </c>
      <c r="AA886" t="s">
        <v>5411</v>
      </c>
      <c r="AB886" t="s">
        <v>5411</v>
      </c>
      <c r="AC886" s="86" t="s">
        <v>114</v>
      </c>
      <c r="AD886" s="61"/>
      <c r="AE886" s="22"/>
      <c r="AF886">
        <v>0</v>
      </c>
      <c r="AG886" t="s">
        <v>5411</v>
      </c>
      <c r="AH886" t="s">
        <v>5411</v>
      </c>
      <c r="AI886" s="46">
        <v>0</v>
      </c>
      <c r="AJ886" s="46"/>
      <c r="AK886" s="22"/>
      <c r="AL886" s="52">
        <f t="shared" si="138"/>
        <v>0</v>
      </c>
      <c r="AM886" s="52" t="e">
        <f t="shared" si="139"/>
        <v>#VALUE!</v>
      </c>
      <c r="AN886" s="52" t="e">
        <f t="shared" si="132"/>
        <v>#VALUE!</v>
      </c>
      <c r="AO886">
        <v>3.9</v>
      </c>
      <c r="AP886" s="46">
        <v>3.899845758354755</v>
      </c>
      <c r="AQ886" s="52">
        <f t="shared" si="140"/>
        <v>1.5424164524491246E-4</v>
      </c>
    </row>
    <row r="887" spans="1:43" x14ac:dyDescent="0.25">
      <c r="A887" t="s">
        <v>5533</v>
      </c>
      <c r="B887" t="s">
        <v>1210</v>
      </c>
      <c r="D887">
        <v>1</v>
      </c>
      <c r="E887">
        <v>1</v>
      </c>
      <c r="F887">
        <v>1</v>
      </c>
      <c r="G887" s="13">
        <v>37862</v>
      </c>
      <c r="H887">
        <v>0.45</v>
      </c>
      <c r="I887" t="s">
        <v>5411</v>
      </c>
      <c r="J887" t="s">
        <v>5411</v>
      </c>
      <c r="K887" s="46">
        <v>0.45199488491048601</v>
      </c>
      <c r="L887" s="46"/>
      <c r="M887" s="22"/>
      <c r="N887" s="52">
        <f t="shared" si="133"/>
        <v>-1.9948849104859945E-3</v>
      </c>
      <c r="O887" s="52" t="e">
        <f t="shared" si="134"/>
        <v>#VALUE!</v>
      </c>
      <c r="P887" s="52" t="e">
        <f t="shared" si="135"/>
        <v>#VALUE!</v>
      </c>
      <c r="Q887">
        <v>0.28000000000000003</v>
      </c>
      <c r="R887" t="s">
        <v>5411</v>
      </c>
      <c r="S887" t="s">
        <v>5411</v>
      </c>
      <c r="T887" s="46">
        <v>0.27980635732553899</v>
      </c>
      <c r="U887" s="46"/>
      <c r="V887" s="22"/>
      <c r="W887" s="52">
        <f t="shared" si="136"/>
        <v>1.9364267446103645E-4</v>
      </c>
      <c r="X887" s="52" t="e">
        <f t="shared" si="137"/>
        <v>#VALUE!</v>
      </c>
      <c r="Y887" s="52" t="e">
        <f t="shared" si="131"/>
        <v>#VALUE!</v>
      </c>
      <c r="Z887" t="s">
        <v>114</v>
      </c>
      <c r="AA887" t="s">
        <v>5411</v>
      </c>
      <c r="AB887" t="s">
        <v>5411</v>
      </c>
      <c r="AC887" s="86" t="s">
        <v>114</v>
      </c>
      <c r="AD887" s="61"/>
      <c r="AE887" s="22"/>
      <c r="AF887">
        <v>0</v>
      </c>
      <c r="AG887" t="s">
        <v>5411</v>
      </c>
      <c r="AH887" t="s">
        <v>5411</v>
      </c>
      <c r="AI887" s="46">
        <v>0</v>
      </c>
      <c r="AJ887" s="46"/>
      <c r="AK887" s="22"/>
      <c r="AL887" s="52">
        <f t="shared" si="138"/>
        <v>0</v>
      </c>
      <c r="AM887" s="52" t="e">
        <f t="shared" si="139"/>
        <v>#VALUE!</v>
      </c>
      <c r="AN887" s="52" t="e">
        <f t="shared" si="132"/>
        <v>#VALUE!</v>
      </c>
      <c r="AO887">
        <v>0.09</v>
      </c>
      <c r="AP887" s="46">
        <v>8.6094263792473522E-2</v>
      </c>
      <c r="AQ887" s="52">
        <f t="shared" si="140"/>
        <v>3.9057362075264751E-3</v>
      </c>
    </row>
    <row r="888" spans="1:43" x14ac:dyDescent="0.25">
      <c r="A888" t="s">
        <v>5533</v>
      </c>
      <c r="B888" t="s">
        <v>1211</v>
      </c>
      <c r="D888">
        <v>1</v>
      </c>
      <c r="E888">
        <v>1</v>
      </c>
      <c r="F888">
        <v>1</v>
      </c>
      <c r="G888" s="13">
        <v>37862</v>
      </c>
      <c r="H888">
        <v>0</v>
      </c>
      <c r="I888" t="s">
        <v>5411</v>
      </c>
      <c r="J888" t="s">
        <v>5411</v>
      </c>
      <c r="K888" s="46">
        <v>0</v>
      </c>
      <c r="L888" s="46"/>
      <c r="M888" s="22"/>
      <c r="N888" s="52">
        <f t="shared" si="133"/>
        <v>0</v>
      </c>
      <c r="O888" s="52" t="e">
        <f t="shared" si="134"/>
        <v>#VALUE!</v>
      </c>
      <c r="P888" s="52" t="e">
        <f t="shared" si="135"/>
        <v>#VALUE!</v>
      </c>
      <c r="Q888">
        <v>0</v>
      </c>
      <c r="R888" t="s">
        <v>5411</v>
      </c>
      <c r="S888" t="s">
        <v>5411</v>
      </c>
      <c r="T888" s="46">
        <v>0</v>
      </c>
      <c r="U888" s="46"/>
      <c r="V888" s="22"/>
      <c r="W888" s="52">
        <f t="shared" si="136"/>
        <v>0</v>
      </c>
      <c r="X888" s="52" t="e">
        <f t="shared" si="137"/>
        <v>#VALUE!</v>
      </c>
      <c r="Y888" s="52" t="e">
        <f t="shared" si="131"/>
        <v>#VALUE!</v>
      </c>
      <c r="Z888" t="s">
        <v>114</v>
      </c>
      <c r="AA888" t="s">
        <v>5411</v>
      </c>
      <c r="AB888" t="s">
        <v>5411</v>
      </c>
      <c r="AC888" s="86" t="s">
        <v>114</v>
      </c>
      <c r="AD888" s="61"/>
      <c r="AE888" s="22"/>
      <c r="AF888">
        <v>0</v>
      </c>
      <c r="AG888" t="s">
        <v>5411</v>
      </c>
      <c r="AH888" t="s">
        <v>5411</v>
      </c>
      <c r="AI888" s="46">
        <v>0</v>
      </c>
      <c r="AJ888" s="46"/>
      <c r="AK888" s="22"/>
      <c r="AL888" s="52">
        <f t="shared" si="138"/>
        <v>0</v>
      </c>
      <c r="AM888" s="52" t="e">
        <f t="shared" si="139"/>
        <v>#VALUE!</v>
      </c>
      <c r="AN888" s="52" t="e">
        <f t="shared" si="132"/>
        <v>#VALUE!</v>
      </c>
      <c r="AO888">
        <v>7.75</v>
      </c>
      <c r="AP888" s="46">
        <v>7.7482173913043475</v>
      </c>
      <c r="AQ888" s="52">
        <f t="shared" si="140"/>
        <v>1.7826086956524989E-3</v>
      </c>
    </row>
    <row r="889" spans="1:43" x14ac:dyDescent="0.25">
      <c r="A889" t="s">
        <v>5533</v>
      </c>
      <c r="B889" t="s">
        <v>1212</v>
      </c>
      <c r="D889">
        <v>1</v>
      </c>
      <c r="E889">
        <v>1</v>
      </c>
      <c r="F889">
        <v>1</v>
      </c>
      <c r="G889" s="13">
        <v>37862</v>
      </c>
      <c r="H889">
        <v>0</v>
      </c>
      <c r="I889" t="s">
        <v>5411</v>
      </c>
      <c r="J889" t="s">
        <v>5411</v>
      </c>
      <c r="K889" s="46">
        <v>0</v>
      </c>
      <c r="L889" s="46"/>
      <c r="M889" s="22"/>
      <c r="N889" s="52">
        <f t="shared" si="133"/>
        <v>0</v>
      </c>
      <c r="O889" s="52" t="e">
        <f t="shared" si="134"/>
        <v>#VALUE!</v>
      </c>
      <c r="P889" s="52" t="e">
        <f t="shared" si="135"/>
        <v>#VALUE!</v>
      </c>
      <c r="Q889">
        <v>0</v>
      </c>
      <c r="R889" t="s">
        <v>5411</v>
      </c>
      <c r="S889" t="s">
        <v>5411</v>
      </c>
      <c r="T889" s="46">
        <v>0</v>
      </c>
      <c r="U889" s="46"/>
      <c r="V889" s="22"/>
      <c r="W889" s="52">
        <f t="shared" si="136"/>
        <v>0</v>
      </c>
      <c r="X889" s="52" t="e">
        <f t="shared" si="137"/>
        <v>#VALUE!</v>
      </c>
      <c r="Y889" s="52" t="e">
        <f t="shared" si="131"/>
        <v>#VALUE!</v>
      </c>
      <c r="Z889" t="s">
        <v>114</v>
      </c>
      <c r="AA889" t="s">
        <v>5411</v>
      </c>
      <c r="AB889" t="s">
        <v>5411</v>
      </c>
      <c r="AC889" s="86" t="s">
        <v>114</v>
      </c>
      <c r="AD889" s="61"/>
      <c r="AE889" s="22"/>
      <c r="AF889">
        <v>0</v>
      </c>
      <c r="AG889" t="s">
        <v>5411</v>
      </c>
      <c r="AH889" t="s">
        <v>5411</v>
      </c>
      <c r="AI889" s="46">
        <v>0</v>
      </c>
      <c r="AJ889" s="46"/>
      <c r="AK889" s="22"/>
      <c r="AL889" s="52">
        <f t="shared" si="138"/>
        <v>0</v>
      </c>
      <c r="AM889" s="52" t="e">
        <f t="shared" si="139"/>
        <v>#VALUE!</v>
      </c>
      <c r="AN889" s="52" t="e">
        <f t="shared" si="132"/>
        <v>#VALUE!</v>
      </c>
      <c r="AO889">
        <v>0</v>
      </c>
      <c r="AP889" s="46">
        <v>0</v>
      </c>
      <c r="AQ889" s="52">
        <f t="shared" si="140"/>
        <v>0</v>
      </c>
    </row>
    <row r="890" spans="1:43" x14ac:dyDescent="0.25">
      <c r="A890" t="s">
        <v>5533</v>
      </c>
      <c r="B890" t="s">
        <v>1213</v>
      </c>
      <c r="D890">
        <v>1</v>
      </c>
      <c r="E890">
        <v>1</v>
      </c>
      <c r="F890">
        <v>1</v>
      </c>
      <c r="G890" s="13">
        <v>37862</v>
      </c>
      <c r="H890">
        <v>0.05</v>
      </c>
      <c r="I890" t="s">
        <v>5411</v>
      </c>
      <c r="J890" t="s">
        <v>5411</v>
      </c>
      <c r="K890" s="46">
        <v>4.6534111976269936E-2</v>
      </c>
      <c r="L890" s="46"/>
      <c r="M890" s="22"/>
      <c r="N890" s="52">
        <f t="shared" si="133"/>
        <v>3.4658880237300668E-3</v>
      </c>
      <c r="O890" s="52" t="e">
        <f t="shared" si="134"/>
        <v>#VALUE!</v>
      </c>
      <c r="P890" s="52" t="e">
        <f t="shared" si="135"/>
        <v>#VALUE!</v>
      </c>
      <c r="Q890">
        <v>0</v>
      </c>
      <c r="R890" t="s">
        <v>5411</v>
      </c>
      <c r="S890" t="s">
        <v>5411</v>
      </c>
      <c r="T890" s="46">
        <v>0</v>
      </c>
      <c r="U890" s="46"/>
      <c r="V890" s="22"/>
      <c r="W890" s="52">
        <f t="shared" si="136"/>
        <v>0</v>
      </c>
      <c r="X890" s="52" t="e">
        <f t="shared" si="137"/>
        <v>#VALUE!</v>
      </c>
      <c r="Y890" s="52" t="e">
        <f t="shared" si="131"/>
        <v>#VALUE!</v>
      </c>
      <c r="Z890" t="s">
        <v>114</v>
      </c>
      <c r="AA890" t="s">
        <v>5411</v>
      </c>
      <c r="AB890" t="s">
        <v>5411</v>
      </c>
      <c r="AC890" s="86" t="s">
        <v>114</v>
      </c>
      <c r="AD890" s="61"/>
      <c r="AE890" s="22"/>
      <c r="AF890">
        <v>0</v>
      </c>
      <c r="AG890" t="s">
        <v>5411</v>
      </c>
      <c r="AH890" t="s">
        <v>5411</v>
      </c>
      <c r="AI890" s="46">
        <v>0</v>
      </c>
      <c r="AJ890" s="46"/>
      <c r="AK890" s="22"/>
      <c r="AL890" s="52">
        <f t="shared" si="138"/>
        <v>0</v>
      </c>
      <c r="AM890" s="52" t="e">
        <f t="shared" si="139"/>
        <v>#VALUE!</v>
      </c>
      <c r="AN890" s="52" t="e">
        <f t="shared" si="132"/>
        <v>#VALUE!</v>
      </c>
      <c r="AO890">
        <v>0.05</v>
      </c>
      <c r="AP890" s="46">
        <v>4.6534111976269936E-2</v>
      </c>
      <c r="AQ890" s="52">
        <f t="shared" si="140"/>
        <v>3.4658880237300668E-3</v>
      </c>
    </row>
    <row r="891" spans="1:43" x14ac:dyDescent="0.25">
      <c r="A891" t="s">
        <v>5533</v>
      </c>
      <c r="B891" t="s">
        <v>1214</v>
      </c>
      <c r="D891">
        <v>1</v>
      </c>
      <c r="E891">
        <v>1</v>
      </c>
      <c r="F891">
        <v>2</v>
      </c>
      <c r="G891" s="13">
        <v>37862</v>
      </c>
      <c r="H891">
        <v>0.46</v>
      </c>
      <c r="I891" t="s">
        <v>5411</v>
      </c>
      <c r="J891" t="s">
        <v>5411</v>
      </c>
      <c r="K891" s="46">
        <v>0.46066754385964914</v>
      </c>
      <c r="L891" s="46"/>
      <c r="M891" s="22"/>
      <c r="N891" s="52">
        <f t="shared" si="133"/>
        <v>-6.6754385964912233E-4</v>
      </c>
      <c r="O891" s="52" t="e">
        <f t="shared" si="134"/>
        <v>#VALUE!</v>
      </c>
      <c r="P891" s="52" t="e">
        <f t="shared" si="135"/>
        <v>#VALUE!</v>
      </c>
      <c r="Q891">
        <v>0</v>
      </c>
      <c r="R891" t="s">
        <v>5411</v>
      </c>
      <c r="S891" t="s">
        <v>5411</v>
      </c>
      <c r="T891" s="46">
        <v>0</v>
      </c>
      <c r="U891" s="46"/>
      <c r="V891" s="22"/>
      <c r="W891" s="52">
        <f t="shared" si="136"/>
        <v>0</v>
      </c>
      <c r="X891" s="52" t="e">
        <f t="shared" si="137"/>
        <v>#VALUE!</v>
      </c>
      <c r="Y891" s="52" t="e">
        <f t="shared" si="131"/>
        <v>#VALUE!</v>
      </c>
      <c r="Z891" t="s">
        <v>114</v>
      </c>
      <c r="AA891" t="s">
        <v>5411</v>
      </c>
      <c r="AB891" t="s">
        <v>5411</v>
      </c>
      <c r="AC891" s="86" t="s">
        <v>114</v>
      </c>
      <c r="AD891" s="61"/>
      <c r="AE891" s="22"/>
      <c r="AF891">
        <v>0</v>
      </c>
      <c r="AG891" t="s">
        <v>5411</v>
      </c>
      <c r="AH891" t="s">
        <v>5411</v>
      </c>
      <c r="AI891" s="46">
        <v>0</v>
      </c>
      <c r="AJ891" s="46"/>
      <c r="AK891" s="22"/>
      <c r="AL891" s="52">
        <f t="shared" si="138"/>
        <v>0</v>
      </c>
      <c r="AM891" s="52" t="e">
        <f t="shared" si="139"/>
        <v>#VALUE!</v>
      </c>
      <c r="AN891" s="52" t="e">
        <f t="shared" si="132"/>
        <v>#VALUE!</v>
      </c>
      <c r="AO891">
        <v>0</v>
      </c>
      <c r="AP891" s="46">
        <v>0</v>
      </c>
      <c r="AQ891" s="52">
        <f t="shared" si="140"/>
        <v>0</v>
      </c>
    </row>
    <row r="892" spans="1:43" x14ac:dyDescent="0.25">
      <c r="A892" t="s">
        <v>5533</v>
      </c>
      <c r="B892" t="s">
        <v>1215</v>
      </c>
      <c r="D892">
        <v>1</v>
      </c>
      <c r="E892">
        <v>1</v>
      </c>
      <c r="F892">
        <v>2</v>
      </c>
      <c r="G892" s="13">
        <v>37862</v>
      </c>
      <c r="H892">
        <v>0</v>
      </c>
      <c r="I892" t="s">
        <v>5411</v>
      </c>
      <c r="J892" t="s">
        <v>5411</v>
      </c>
      <c r="K892" s="46">
        <v>0</v>
      </c>
      <c r="L892" s="46"/>
      <c r="M892" s="22"/>
      <c r="N892" s="52">
        <f t="shared" si="133"/>
        <v>0</v>
      </c>
      <c r="O892" s="52" t="e">
        <f t="shared" si="134"/>
        <v>#VALUE!</v>
      </c>
      <c r="P892" s="52" t="e">
        <f t="shared" si="135"/>
        <v>#VALUE!</v>
      </c>
      <c r="Q892">
        <v>0</v>
      </c>
      <c r="R892" t="s">
        <v>5411</v>
      </c>
      <c r="S892" t="s">
        <v>5411</v>
      </c>
      <c r="T892" s="46">
        <v>0</v>
      </c>
      <c r="U892" s="46"/>
      <c r="V892" s="22"/>
      <c r="W892" s="52">
        <f t="shared" si="136"/>
        <v>0</v>
      </c>
      <c r="X892" s="52" t="e">
        <f t="shared" si="137"/>
        <v>#VALUE!</v>
      </c>
      <c r="Y892" s="52" t="e">
        <f t="shared" si="131"/>
        <v>#VALUE!</v>
      </c>
      <c r="Z892" t="s">
        <v>114</v>
      </c>
      <c r="AA892" t="s">
        <v>5411</v>
      </c>
      <c r="AB892" t="s">
        <v>5411</v>
      </c>
      <c r="AC892" s="86" t="s">
        <v>114</v>
      </c>
      <c r="AD892" s="61"/>
      <c r="AE892" s="22"/>
      <c r="AF892">
        <v>0</v>
      </c>
      <c r="AG892" t="s">
        <v>5411</v>
      </c>
      <c r="AH892" t="s">
        <v>5411</v>
      </c>
      <c r="AI892" s="46">
        <v>0</v>
      </c>
      <c r="AJ892" s="46"/>
      <c r="AK892" s="22"/>
      <c r="AL892" s="52">
        <f t="shared" si="138"/>
        <v>0</v>
      </c>
      <c r="AM892" s="52" t="e">
        <f t="shared" si="139"/>
        <v>#VALUE!</v>
      </c>
      <c r="AN892" s="52" t="e">
        <f t="shared" si="132"/>
        <v>#VALUE!</v>
      </c>
      <c r="AO892">
        <v>0.06</v>
      </c>
      <c r="AP892" s="46">
        <v>6.291495572156533E-2</v>
      </c>
      <c r="AQ892" s="52">
        <f t="shared" si="140"/>
        <v>-2.9149557215653321E-3</v>
      </c>
    </row>
    <row r="893" spans="1:43" x14ac:dyDescent="0.25">
      <c r="A893" t="s">
        <v>5533</v>
      </c>
      <c r="B893" t="s">
        <v>1216</v>
      </c>
      <c r="D893">
        <v>1</v>
      </c>
      <c r="E893">
        <v>1</v>
      </c>
      <c r="F893">
        <v>1</v>
      </c>
      <c r="G893" s="13">
        <v>37862</v>
      </c>
      <c r="H893">
        <v>1.02</v>
      </c>
      <c r="I893" t="s">
        <v>5411</v>
      </c>
      <c r="J893" t="s">
        <v>5411</v>
      </c>
      <c r="K893" s="46">
        <v>1.0232251521298175</v>
      </c>
      <c r="L893" s="46"/>
      <c r="M893" s="22"/>
      <c r="N893" s="52">
        <f t="shared" si="133"/>
        <v>-3.2251521298174435E-3</v>
      </c>
      <c r="O893" s="52" t="e">
        <f t="shared" si="134"/>
        <v>#VALUE!</v>
      </c>
      <c r="P893" s="52" t="e">
        <f t="shared" si="135"/>
        <v>#VALUE!</v>
      </c>
      <c r="Q893">
        <v>0</v>
      </c>
      <c r="R893" t="s">
        <v>5411</v>
      </c>
      <c r="S893" t="s">
        <v>5411</v>
      </c>
      <c r="T893" s="46">
        <v>0</v>
      </c>
      <c r="U893" s="46"/>
      <c r="V893" s="22"/>
      <c r="W893" s="52">
        <f t="shared" si="136"/>
        <v>0</v>
      </c>
      <c r="X893" s="52" t="e">
        <f t="shared" si="137"/>
        <v>#VALUE!</v>
      </c>
      <c r="Y893" s="52" t="e">
        <f t="shared" si="131"/>
        <v>#VALUE!</v>
      </c>
      <c r="Z893" t="s">
        <v>114</v>
      </c>
      <c r="AA893" t="s">
        <v>5411</v>
      </c>
      <c r="AB893" t="s">
        <v>5411</v>
      </c>
      <c r="AC893" s="86" t="s">
        <v>114</v>
      </c>
      <c r="AD893" s="61"/>
      <c r="AE893" s="22"/>
      <c r="AF893">
        <v>0</v>
      </c>
      <c r="AG893" t="s">
        <v>5411</v>
      </c>
      <c r="AH893" t="s">
        <v>5411</v>
      </c>
      <c r="AI893" s="46">
        <v>0</v>
      </c>
      <c r="AJ893" s="46"/>
      <c r="AK893" s="22"/>
      <c r="AL893" s="52">
        <f t="shared" si="138"/>
        <v>0</v>
      </c>
      <c r="AM893" s="52" t="e">
        <f t="shared" si="139"/>
        <v>#VALUE!</v>
      </c>
      <c r="AN893" s="52" t="e">
        <f t="shared" si="132"/>
        <v>#VALUE!</v>
      </c>
      <c r="AO893">
        <v>1.65</v>
      </c>
      <c r="AP893" s="46">
        <v>1.6475659229208925</v>
      </c>
      <c r="AQ893" s="52">
        <f t="shared" si="140"/>
        <v>2.4340770791073663E-3</v>
      </c>
    </row>
    <row r="894" spans="1:43" x14ac:dyDescent="0.25">
      <c r="A894" t="s">
        <v>5533</v>
      </c>
      <c r="B894" t="s">
        <v>1217</v>
      </c>
      <c r="D894">
        <v>1</v>
      </c>
      <c r="E894">
        <v>1</v>
      </c>
      <c r="F894">
        <v>1</v>
      </c>
      <c r="G894" s="13">
        <v>37862</v>
      </c>
      <c r="H894">
        <v>0.45</v>
      </c>
      <c r="I894" t="s">
        <v>5411</v>
      </c>
      <c r="J894" t="s">
        <v>5411</v>
      </c>
      <c r="K894" s="46">
        <v>0.44910477453580899</v>
      </c>
      <c r="L894" s="46"/>
      <c r="M894" s="22"/>
      <c r="N894" s="52">
        <f t="shared" si="133"/>
        <v>8.9522546419101845E-4</v>
      </c>
      <c r="O894" s="52" t="e">
        <f t="shared" si="134"/>
        <v>#VALUE!</v>
      </c>
      <c r="P894" s="52" t="e">
        <f t="shared" si="135"/>
        <v>#VALUE!</v>
      </c>
      <c r="Q894">
        <v>0</v>
      </c>
      <c r="R894" t="s">
        <v>5411</v>
      </c>
      <c r="S894" t="s">
        <v>5411</v>
      </c>
      <c r="T894" s="46">
        <v>0</v>
      </c>
      <c r="U894" s="46"/>
      <c r="V894" s="22"/>
      <c r="W894" s="52">
        <f t="shared" si="136"/>
        <v>0</v>
      </c>
      <c r="X894" s="52" t="e">
        <f t="shared" si="137"/>
        <v>#VALUE!</v>
      </c>
      <c r="Y894" s="52" t="e">
        <f t="shared" si="131"/>
        <v>#VALUE!</v>
      </c>
      <c r="Z894" t="s">
        <v>114</v>
      </c>
      <c r="AA894" t="s">
        <v>5411</v>
      </c>
      <c r="AB894" t="s">
        <v>5411</v>
      </c>
      <c r="AC894" s="86" t="s">
        <v>114</v>
      </c>
      <c r="AD894" s="61"/>
      <c r="AE894" s="22"/>
      <c r="AF894">
        <v>2.71</v>
      </c>
      <c r="AG894" t="s">
        <v>5411</v>
      </c>
      <c r="AH894" t="s">
        <v>5411</v>
      </c>
      <c r="AI894" s="46">
        <v>2.7095988063660479</v>
      </c>
      <c r="AJ894" s="46"/>
      <c r="AK894" s="22"/>
      <c r="AL894" s="52">
        <f t="shared" si="138"/>
        <v>4.0119363395207941E-4</v>
      </c>
      <c r="AM894" s="52" t="e">
        <f t="shared" si="139"/>
        <v>#VALUE!</v>
      </c>
      <c r="AN894" s="52" t="e">
        <f t="shared" si="132"/>
        <v>#VALUE!</v>
      </c>
      <c r="AO894">
        <v>0.78</v>
      </c>
      <c r="AP894" s="46">
        <v>0.77844827586206899</v>
      </c>
      <c r="AQ894" s="52">
        <f t="shared" si="140"/>
        <v>1.551724137931032E-3</v>
      </c>
    </row>
    <row r="895" spans="1:43" x14ac:dyDescent="0.25">
      <c r="A895" t="s">
        <v>5533</v>
      </c>
      <c r="B895" t="s">
        <v>1218</v>
      </c>
      <c r="D895">
        <v>1</v>
      </c>
      <c r="E895">
        <v>1</v>
      </c>
      <c r="F895">
        <v>1</v>
      </c>
      <c r="G895" s="13">
        <v>37862</v>
      </c>
      <c r="H895">
        <v>1.57</v>
      </c>
      <c r="I895" t="s">
        <v>5411</v>
      </c>
      <c r="J895" t="s">
        <v>5411</v>
      </c>
      <c r="K895" s="46">
        <v>1.5666666666666664</v>
      </c>
      <c r="L895" s="46"/>
      <c r="M895" s="22"/>
      <c r="N895" s="52">
        <f t="shared" si="133"/>
        <v>3.3333333333336324E-3</v>
      </c>
      <c r="O895" s="52" t="e">
        <f t="shared" si="134"/>
        <v>#VALUE!</v>
      </c>
      <c r="P895" s="52" t="e">
        <f t="shared" si="135"/>
        <v>#VALUE!</v>
      </c>
      <c r="Q895">
        <v>1.25</v>
      </c>
      <c r="R895" t="s">
        <v>5411</v>
      </c>
      <c r="S895" t="s">
        <v>5411</v>
      </c>
      <c r="T895" s="46">
        <v>1.25</v>
      </c>
      <c r="U895" s="46"/>
      <c r="V895" s="22"/>
      <c r="W895" s="52">
        <f t="shared" si="136"/>
        <v>0</v>
      </c>
      <c r="X895" s="52" t="e">
        <f t="shared" si="137"/>
        <v>#VALUE!</v>
      </c>
      <c r="Y895" s="52" t="e">
        <f t="shared" si="131"/>
        <v>#VALUE!</v>
      </c>
      <c r="Z895" t="s">
        <v>114</v>
      </c>
      <c r="AA895" t="s">
        <v>5411</v>
      </c>
      <c r="AB895" t="s">
        <v>5411</v>
      </c>
      <c r="AC895" s="86" t="s">
        <v>114</v>
      </c>
      <c r="AD895" s="61"/>
      <c r="AE895" s="22"/>
      <c r="AF895">
        <v>4.28</v>
      </c>
      <c r="AG895" t="s">
        <v>5411</v>
      </c>
      <c r="AH895" t="s">
        <v>5411</v>
      </c>
      <c r="AI895" s="46">
        <v>4.2833333333333323</v>
      </c>
      <c r="AJ895" s="46"/>
      <c r="AK895" s="22"/>
      <c r="AL895" s="52">
        <f t="shared" si="138"/>
        <v>-3.333333333332078E-3</v>
      </c>
      <c r="AM895" s="52" t="e">
        <f t="shared" si="139"/>
        <v>#VALUE!</v>
      </c>
      <c r="AN895" s="52" t="e">
        <f t="shared" si="132"/>
        <v>#VALUE!</v>
      </c>
      <c r="AO895">
        <v>0.17</v>
      </c>
      <c r="AP895" s="46">
        <v>0.16666666666666666</v>
      </c>
      <c r="AQ895" s="52">
        <f t="shared" si="140"/>
        <v>3.3333333333333548E-3</v>
      </c>
    </row>
    <row r="896" spans="1:43" x14ac:dyDescent="0.25">
      <c r="A896" t="s">
        <v>5533</v>
      </c>
      <c r="B896" t="s">
        <v>1219</v>
      </c>
      <c r="D896">
        <v>1</v>
      </c>
      <c r="E896">
        <v>1</v>
      </c>
      <c r="F896">
        <v>1</v>
      </c>
      <c r="G896" s="13">
        <v>37862</v>
      </c>
      <c r="H896">
        <v>1.01</v>
      </c>
      <c r="I896" t="s">
        <v>5411</v>
      </c>
      <c r="J896" t="s">
        <v>5411</v>
      </c>
      <c r="K896" s="46">
        <v>1.0068899760383385</v>
      </c>
      <c r="L896" s="46"/>
      <c r="M896" s="22"/>
      <c r="N896" s="52">
        <f t="shared" si="133"/>
        <v>3.11002396166149E-3</v>
      </c>
      <c r="O896" s="52" t="e">
        <f t="shared" si="134"/>
        <v>#VALUE!</v>
      </c>
      <c r="P896" s="52" t="e">
        <f t="shared" si="135"/>
        <v>#VALUE!</v>
      </c>
      <c r="Q896">
        <v>1.08</v>
      </c>
      <c r="R896" t="s">
        <v>5411</v>
      </c>
      <c r="S896" t="s">
        <v>5411</v>
      </c>
      <c r="T896" s="46">
        <v>1.0775489217252394</v>
      </c>
      <c r="U896" s="46"/>
      <c r="V896" s="22"/>
      <c r="W896" s="52">
        <f t="shared" si="136"/>
        <v>2.4510782747606541E-3</v>
      </c>
      <c r="X896" s="52" t="e">
        <f t="shared" si="137"/>
        <v>#VALUE!</v>
      </c>
      <c r="Y896" s="52" t="e">
        <f t="shared" si="131"/>
        <v>#VALUE!</v>
      </c>
      <c r="Z896" t="s">
        <v>114</v>
      </c>
      <c r="AA896" t="s">
        <v>5411</v>
      </c>
      <c r="AB896" t="s">
        <v>5411</v>
      </c>
      <c r="AC896" s="86" t="s">
        <v>114</v>
      </c>
      <c r="AD896" s="61"/>
      <c r="AE896" s="22"/>
      <c r="AF896">
        <v>1.96</v>
      </c>
      <c r="AG896" t="s">
        <v>5411</v>
      </c>
      <c r="AH896" t="s">
        <v>5411</v>
      </c>
      <c r="AI896" s="46">
        <v>1.9607857428115016</v>
      </c>
      <c r="AJ896" s="46"/>
      <c r="AK896" s="22"/>
      <c r="AL896" s="52">
        <f t="shared" si="138"/>
        <v>-7.8574281150167735E-4</v>
      </c>
      <c r="AM896" s="52" t="e">
        <f t="shared" si="139"/>
        <v>#VALUE!</v>
      </c>
      <c r="AN896" s="52" t="e">
        <f t="shared" si="132"/>
        <v>#VALUE!</v>
      </c>
      <c r="AO896">
        <v>0.14000000000000001</v>
      </c>
      <c r="AP896" s="46">
        <v>0.14131789137380191</v>
      </c>
      <c r="AQ896" s="52">
        <f t="shared" si="140"/>
        <v>-1.3178913738018938E-3</v>
      </c>
    </row>
    <row r="897" spans="1:43" x14ac:dyDescent="0.25">
      <c r="A897" t="s">
        <v>5533</v>
      </c>
      <c r="B897" t="s">
        <v>1220</v>
      </c>
      <c r="D897">
        <v>1</v>
      </c>
      <c r="E897">
        <v>1</v>
      </c>
      <c r="F897">
        <v>1</v>
      </c>
      <c r="G897" s="13">
        <v>37862</v>
      </c>
      <c r="H897">
        <v>0.69</v>
      </c>
      <c r="I897" t="s">
        <v>5411</v>
      </c>
      <c r="J897" t="s">
        <v>5411</v>
      </c>
      <c r="K897" s="46">
        <v>0.68517634771430858</v>
      </c>
      <c r="L897" s="46"/>
      <c r="M897" s="22"/>
      <c r="N897" s="52">
        <f t="shared" si="133"/>
        <v>4.8236522856913711E-3</v>
      </c>
      <c r="O897" s="52" t="e">
        <f t="shared" si="134"/>
        <v>#VALUE!</v>
      </c>
      <c r="P897" s="52" t="e">
        <f t="shared" si="135"/>
        <v>#VALUE!</v>
      </c>
      <c r="Q897">
        <v>0</v>
      </c>
      <c r="R897" t="s">
        <v>5411</v>
      </c>
      <c r="S897" t="s">
        <v>5411</v>
      </c>
      <c r="T897" s="46">
        <v>0</v>
      </c>
      <c r="U897" s="46"/>
      <c r="V897" s="22"/>
      <c r="W897" s="52">
        <f t="shared" si="136"/>
        <v>0</v>
      </c>
      <c r="X897" s="52" t="e">
        <f t="shared" si="137"/>
        <v>#VALUE!</v>
      </c>
      <c r="Y897" s="52" t="e">
        <f t="shared" si="131"/>
        <v>#VALUE!</v>
      </c>
      <c r="Z897" t="s">
        <v>114</v>
      </c>
      <c r="AA897" t="s">
        <v>5411</v>
      </c>
      <c r="AB897" t="s">
        <v>5411</v>
      </c>
      <c r="AC897" s="86" t="s">
        <v>114</v>
      </c>
      <c r="AD897" s="61"/>
      <c r="AE897" s="22"/>
      <c r="AF897">
        <v>0</v>
      </c>
      <c r="AG897" t="s">
        <v>5411</v>
      </c>
      <c r="AH897" t="s">
        <v>5411</v>
      </c>
      <c r="AI897" s="46">
        <v>0</v>
      </c>
      <c r="AJ897" s="46"/>
      <c r="AK897" s="22"/>
      <c r="AL897" s="52">
        <f t="shared" si="138"/>
        <v>0</v>
      </c>
      <c r="AM897" s="52" t="e">
        <f t="shared" si="139"/>
        <v>#VALUE!</v>
      </c>
      <c r="AN897" s="52" t="e">
        <f t="shared" si="132"/>
        <v>#VALUE!</v>
      </c>
      <c r="AO897">
        <v>0.16</v>
      </c>
      <c r="AP897" s="46">
        <v>0.1612179641680726</v>
      </c>
      <c r="AQ897" s="52">
        <f t="shared" si="140"/>
        <v>-1.2179641680725994E-3</v>
      </c>
    </row>
    <row r="898" spans="1:43" x14ac:dyDescent="0.25">
      <c r="A898" t="s">
        <v>5533</v>
      </c>
      <c r="B898" t="s">
        <v>1221</v>
      </c>
      <c r="D898">
        <v>1</v>
      </c>
      <c r="E898">
        <v>1</v>
      </c>
      <c r="F898">
        <v>2</v>
      </c>
      <c r="G898" s="13">
        <v>37862</v>
      </c>
      <c r="H898">
        <v>0.11</v>
      </c>
      <c r="I898" t="s">
        <v>5411</v>
      </c>
      <c r="J898" t="s">
        <v>5411</v>
      </c>
      <c r="K898" s="46">
        <v>0.10865497556367816</v>
      </c>
      <c r="L898" s="46"/>
      <c r="M898" s="22"/>
      <c r="N898" s="52">
        <f t="shared" si="133"/>
        <v>1.34502443632184E-3</v>
      </c>
      <c r="O898" s="52" t="e">
        <f t="shared" si="134"/>
        <v>#VALUE!</v>
      </c>
      <c r="P898" s="52" t="e">
        <f t="shared" si="135"/>
        <v>#VALUE!</v>
      </c>
      <c r="Q898">
        <v>0</v>
      </c>
      <c r="R898" t="s">
        <v>5411</v>
      </c>
      <c r="S898" t="s">
        <v>5411</v>
      </c>
      <c r="T898" s="46">
        <v>0</v>
      </c>
      <c r="U898" s="46"/>
      <c r="V898" s="22"/>
      <c r="W898" s="52">
        <f t="shared" si="136"/>
        <v>0</v>
      </c>
      <c r="X898" s="52" t="e">
        <f t="shared" si="137"/>
        <v>#VALUE!</v>
      </c>
      <c r="Y898" s="52" t="e">
        <f t="shared" si="131"/>
        <v>#VALUE!</v>
      </c>
      <c r="Z898" t="s">
        <v>114</v>
      </c>
      <c r="AA898" t="s">
        <v>5411</v>
      </c>
      <c r="AB898" t="s">
        <v>5411</v>
      </c>
      <c r="AC898" s="86" t="s">
        <v>114</v>
      </c>
      <c r="AD898" s="61"/>
      <c r="AE898" s="22"/>
      <c r="AF898">
        <v>0</v>
      </c>
      <c r="AG898" t="s">
        <v>5411</v>
      </c>
      <c r="AH898" t="s">
        <v>5411</v>
      </c>
      <c r="AI898" s="46">
        <v>0</v>
      </c>
      <c r="AJ898" s="46"/>
      <c r="AK898" s="22"/>
      <c r="AL898" s="52">
        <f t="shared" si="138"/>
        <v>0</v>
      </c>
      <c r="AM898" s="52" t="e">
        <f t="shared" si="139"/>
        <v>#VALUE!</v>
      </c>
      <c r="AN898" s="52" t="e">
        <f t="shared" si="132"/>
        <v>#VALUE!</v>
      </c>
      <c r="AO898">
        <v>22.09</v>
      </c>
      <c r="AP898" s="46">
        <v>22.093178364614559</v>
      </c>
      <c r="AQ898" s="52">
        <f t="shared" si="140"/>
        <v>-3.1783646145591149E-3</v>
      </c>
    </row>
    <row r="899" spans="1:43" x14ac:dyDescent="0.25">
      <c r="A899" t="s">
        <v>5533</v>
      </c>
      <c r="B899" t="s">
        <v>1222</v>
      </c>
      <c r="D899">
        <v>1</v>
      </c>
      <c r="E899">
        <v>1</v>
      </c>
      <c r="F899">
        <v>2</v>
      </c>
      <c r="G899" s="13">
        <v>37862</v>
      </c>
      <c r="H899">
        <v>0</v>
      </c>
      <c r="I899" t="s">
        <v>5411</v>
      </c>
      <c r="J899" t="s">
        <v>5411</v>
      </c>
      <c r="K899" s="46">
        <v>0</v>
      </c>
      <c r="L899" s="46"/>
      <c r="M899" s="22"/>
      <c r="N899" s="52">
        <f t="shared" si="133"/>
        <v>0</v>
      </c>
      <c r="O899" s="52" t="e">
        <f t="shared" si="134"/>
        <v>#VALUE!</v>
      </c>
      <c r="P899" s="52" t="e">
        <f t="shared" si="135"/>
        <v>#VALUE!</v>
      </c>
      <c r="Q899">
        <v>0</v>
      </c>
      <c r="R899" t="s">
        <v>5411</v>
      </c>
      <c r="S899" t="s">
        <v>5411</v>
      </c>
      <c r="T899" s="46">
        <v>0</v>
      </c>
      <c r="U899" s="46"/>
      <c r="V899" s="22"/>
      <c r="W899" s="52">
        <f t="shared" si="136"/>
        <v>0</v>
      </c>
      <c r="X899" s="52" t="e">
        <f t="shared" si="137"/>
        <v>#VALUE!</v>
      </c>
      <c r="Y899" s="52" t="e">
        <f t="shared" si="131"/>
        <v>#VALUE!</v>
      </c>
      <c r="Z899" t="s">
        <v>114</v>
      </c>
      <c r="AA899" t="s">
        <v>5411</v>
      </c>
      <c r="AB899" t="s">
        <v>5411</v>
      </c>
      <c r="AC899" s="86" t="s">
        <v>114</v>
      </c>
      <c r="AD899" s="61"/>
      <c r="AE899" s="22"/>
      <c r="AF899">
        <v>0</v>
      </c>
      <c r="AG899" t="s">
        <v>5411</v>
      </c>
      <c r="AH899" t="s">
        <v>5411</v>
      </c>
      <c r="AI899" s="46">
        <v>0</v>
      </c>
      <c r="AJ899" s="46"/>
      <c r="AK899" s="22"/>
      <c r="AL899" s="52">
        <f t="shared" si="138"/>
        <v>0</v>
      </c>
      <c r="AM899" s="52" t="e">
        <f t="shared" si="139"/>
        <v>#VALUE!</v>
      </c>
      <c r="AN899" s="52" t="e">
        <f t="shared" si="132"/>
        <v>#VALUE!</v>
      </c>
      <c r="AO899">
        <v>0</v>
      </c>
      <c r="AP899" s="46">
        <v>0</v>
      </c>
      <c r="AQ899" s="52">
        <f t="shared" si="140"/>
        <v>0</v>
      </c>
    </row>
    <row r="900" spans="1:43" x14ac:dyDescent="0.25">
      <c r="A900" t="s">
        <v>5533</v>
      </c>
      <c r="B900" t="s">
        <v>1223</v>
      </c>
      <c r="D900">
        <v>1</v>
      </c>
      <c r="E900">
        <v>1</v>
      </c>
      <c r="F900">
        <v>1</v>
      </c>
      <c r="G900" s="13">
        <v>37862</v>
      </c>
      <c r="H900">
        <v>4.21</v>
      </c>
      <c r="I900" t="s">
        <v>5411</v>
      </c>
      <c r="J900" t="s">
        <v>5411</v>
      </c>
      <c r="K900" s="46">
        <v>4.211410459587956</v>
      </c>
      <c r="L900" s="46"/>
      <c r="M900" s="22"/>
      <c r="N900" s="52">
        <f t="shared" si="133"/>
        <v>-1.4104595879560478E-3</v>
      </c>
      <c r="O900" s="52" t="e">
        <f t="shared" si="134"/>
        <v>#VALUE!</v>
      </c>
      <c r="P900" s="52" t="e">
        <f t="shared" si="135"/>
        <v>#VALUE!</v>
      </c>
      <c r="Q900">
        <v>1.22</v>
      </c>
      <c r="R900" t="s">
        <v>5411</v>
      </c>
      <c r="S900" t="s">
        <v>5411</v>
      </c>
      <c r="T900" s="46">
        <v>1.2164025356576862</v>
      </c>
      <c r="U900" s="46"/>
      <c r="V900" s="22"/>
      <c r="W900" s="52">
        <f t="shared" si="136"/>
        <v>3.5974643423137831E-3</v>
      </c>
      <c r="X900" s="52" t="e">
        <f t="shared" si="137"/>
        <v>#VALUE!</v>
      </c>
      <c r="Y900" s="52" t="e">
        <f t="shared" ref="Y900:Y963" si="141">S900-V900</f>
        <v>#VALUE!</v>
      </c>
      <c r="Z900" t="s">
        <v>114</v>
      </c>
      <c r="AA900" t="s">
        <v>5411</v>
      </c>
      <c r="AB900" t="s">
        <v>5411</v>
      </c>
      <c r="AC900" s="86" t="s">
        <v>114</v>
      </c>
      <c r="AD900" s="61"/>
      <c r="AE900" s="22"/>
      <c r="AF900">
        <v>0</v>
      </c>
      <c r="AG900" t="s">
        <v>5411</v>
      </c>
      <c r="AH900" t="s">
        <v>5411</v>
      </c>
      <c r="AI900" s="46">
        <v>0</v>
      </c>
      <c r="AJ900" s="46"/>
      <c r="AK900" s="22"/>
      <c r="AL900" s="52">
        <f t="shared" si="138"/>
        <v>0</v>
      </c>
      <c r="AM900" s="52" t="e">
        <f t="shared" si="139"/>
        <v>#VALUE!</v>
      </c>
      <c r="AN900" s="52" t="e">
        <f t="shared" ref="AN900:AN963" si="142">AH900-AK900</f>
        <v>#VALUE!</v>
      </c>
      <c r="AO900">
        <v>0.01</v>
      </c>
      <c r="AP900" s="46">
        <v>1.0221870047543583E-2</v>
      </c>
      <c r="AQ900" s="52">
        <f t="shared" si="140"/>
        <v>-2.2187004754358267E-4</v>
      </c>
    </row>
    <row r="901" spans="1:43" x14ac:dyDescent="0.25">
      <c r="A901" t="s">
        <v>5533</v>
      </c>
      <c r="B901" t="s">
        <v>1224</v>
      </c>
      <c r="D901">
        <v>1</v>
      </c>
      <c r="E901">
        <v>1</v>
      </c>
      <c r="F901">
        <v>1</v>
      </c>
      <c r="G901" s="13">
        <v>37862</v>
      </c>
      <c r="H901">
        <v>1.32</v>
      </c>
      <c r="I901" t="s">
        <v>5411</v>
      </c>
      <c r="J901" t="s">
        <v>5411</v>
      </c>
      <c r="K901" s="46">
        <v>1.3146482921880287</v>
      </c>
      <c r="L901" s="46"/>
      <c r="M901" s="22"/>
      <c r="N901" s="52">
        <f t="shared" ref="N901:N964" si="143">H901-K901</f>
        <v>5.3517078119713624E-3</v>
      </c>
      <c r="O901" s="52" t="e">
        <f t="shared" ref="O901:O964" si="144">I901-L901</f>
        <v>#VALUE!</v>
      </c>
      <c r="P901" s="52" t="e">
        <f t="shared" ref="P901:P964" si="145">J901-M901</f>
        <v>#VALUE!</v>
      </c>
      <c r="Q901">
        <v>0</v>
      </c>
      <c r="R901" t="s">
        <v>5411</v>
      </c>
      <c r="S901" t="s">
        <v>5411</v>
      </c>
      <c r="T901" s="46">
        <v>0</v>
      </c>
      <c r="U901" s="46"/>
      <c r="V901" s="22"/>
      <c r="W901" s="52">
        <f t="shared" ref="W901:W964" si="146">Q901-T901</f>
        <v>0</v>
      </c>
      <c r="X901" s="52" t="e">
        <f t="shared" ref="X901:X964" si="147">R901-U901</f>
        <v>#VALUE!</v>
      </c>
      <c r="Y901" s="52" t="e">
        <f t="shared" si="141"/>
        <v>#VALUE!</v>
      </c>
      <c r="Z901" t="s">
        <v>114</v>
      </c>
      <c r="AA901" t="s">
        <v>5411</v>
      </c>
      <c r="AB901" t="s">
        <v>5411</v>
      </c>
      <c r="AC901" s="86" t="s">
        <v>114</v>
      </c>
      <c r="AD901" s="61"/>
      <c r="AE901" s="22"/>
      <c r="AF901">
        <v>0</v>
      </c>
      <c r="AG901" t="s">
        <v>5411</v>
      </c>
      <c r="AH901" t="s">
        <v>5411</v>
      </c>
      <c r="AI901" s="46">
        <v>0</v>
      </c>
      <c r="AJ901" s="46"/>
      <c r="AK901" s="22"/>
      <c r="AL901" s="52">
        <f t="shared" ref="AL901:AL964" si="148">AF901-AI901</f>
        <v>0</v>
      </c>
      <c r="AM901" s="52" t="e">
        <f t="shared" ref="AM901:AM964" si="149">AG901-AJ901</f>
        <v>#VALUE!</v>
      </c>
      <c r="AN901" s="52" t="e">
        <f t="shared" si="142"/>
        <v>#VALUE!</v>
      </c>
      <c r="AO901">
        <v>0.47</v>
      </c>
      <c r="AP901" s="46">
        <v>0.46878931349340558</v>
      </c>
      <c r="AQ901" s="52">
        <f t="shared" ref="AQ901:AQ964" si="150">AO901-AP901</f>
        <v>1.2106865065943939E-3</v>
      </c>
    </row>
    <row r="902" spans="1:43" x14ac:dyDescent="0.25">
      <c r="A902" t="s">
        <v>5533</v>
      </c>
      <c r="B902" t="s">
        <v>1225</v>
      </c>
      <c r="D902">
        <v>1</v>
      </c>
      <c r="E902">
        <v>1</v>
      </c>
      <c r="F902">
        <v>1</v>
      </c>
      <c r="G902" s="13">
        <v>37862</v>
      </c>
      <c r="H902">
        <v>0.54</v>
      </c>
      <c r="I902" t="s">
        <v>5411</v>
      </c>
      <c r="J902" t="s">
        <v>5411</v>
      </c>
      <c r="K902" s="46">
        <v>0.54404994676217211</v>
      </c>
      <c r="L902" s="46"/>
      <c r="M902" s="22"/>
      <c r="N902" s="52">
        <f t="shared" si="143"/>
        <v>-4.0499467621720742E-3</v>
      </c>
      <c r="O902" s="52" t="e">
        <f t="shared" si="144"/>
        <v>#VALUE!</v>
      </c>
      <c r="P902" s="52" t="e">
        <f t="shared" si="145"/>
        <v>#VALUE!</v>
      </c>
      <c r="Q902">
        <v>0.56000000000000005</v>
      </c>
      <c r="R902" t="s">
        <v>5411</v>
      </c>
      <c r="S902" t="s">
        <v>5411</v>
      </c>
      <c r="T902" s="46">
        <v>0.55836705062433456</v>
      </c>
      <c r="U902" s="46"/>
      <c r="V902" s="22"/>
      <c r="W902" s="52">
        <f t="shared" si="146"/>
        <v>1.6329493756654934E-3</v>
      </c>
      <c r="X902" s="52" t="e">
        <f t="shared" si="147"/>
        <v>#VALUE!</v>
      </c>
      <c r="Y902" s="52" t="e">
        <f t="shared" si="141"/>
        <v>#VALUE!</v>
      </c>
      <c r="Z902" t="s">
        <v>114</v>
      </c>
      <c r="AA902" t="s">
        <v>5411</v>
      </c>
      <c r="AB902" t="s">
        <v>5411</v>
      </c>
      <c r="AC902" s="86" t="s">
        <v>114</v>
      </c>
      <c r="AD902" s="61"/>
      <c r="AE902" s="22"/>
      <c r="AF902">
        <v>2.46</v>
      </c>
      <c r="AG902" t="s">
        <v>5411</v>
      </c>
      <c r="AH902" t="s">
        <v>5411</v>
      </c>
      <c r="AI902" s="46">
        <v>2.462541864291937</v>
      </c>
      <c r="AJ902" s="46"/>
      <c r="AK902" s="22"/>
      <c r="AL902" s="52">
        <f t="shared" si="148"/>
        <v>-2.5418642919370349E-3</v>
      </c>
      <c r="AM902" s="52" t="e">
        <f t="shared" si="149"/>
        <v>#VALUE!</v>
      </c>
      <c r="AN902" s="52" t="e">
        <f t="shared" si="142"/>
        <v>#VALUE!</v>
      </c>
      <c r="AO902">
        <v>0.32</v>
      </c>
      <c r="AP902" s="46">
        <v>0.31497628496757329</v>
      </c>
      <c r="AQ902" s="52">
        <f t="shared" si="150"/>
        <v>5.0237150324267121E-3</v>
      </c>
    </row>
    <row r="903" spans="1:43" x14ac:dyDescent="0.25">
      <c r="A903" t="s">
        <v>5533</v>
      </c>
      <c r="B903" t="s">
        <v>1226</v>
      </c>
      <c r="D903">
        <v>1</v>
      </c>
      <c r="E903">
        <v>1</v>
      </c>
      <c r="F903">
        <v>1</v>
      </c>
      <c r="G903" s="13">
        <v>37862</v>
      </c>
      <c r="H903">
        <v>0</v>
      </c>
      <c r="I903" t="s">
        <v>5411</v>
      </c>
      <c r="J903" t="s">
        <v>5411</v>
      </c>
      <c r="K903" s="46">
        <v>0</v>
      </c>
      <c r="L903" s="46"/>
      <c r="M903" s="22"/>
      <c r="N903" s="52">
        <f t="shared" si="143"/>
        <v>0</v>
      </c>
      <c r="O903" s="52" t="e">
        <f t="shared" si="144"/>
        <v>#VALUE!</v>
      </c>
      <c r="P903" s="52" t="e">
        <f t="shared" si="145"/>
        <v>#VALUE!</v>
      </c>
      <c r="Q903">
        <v>0</v>
      </c>
      <c r="R903" t="s">
        <v>5411</v>
      </c>
      <c r="S903" t="s">
        <v>5411</v>
      </c>
      <c r="T903" s="46">
        <v>0</v>
      </c>
      <c r="U903" s="46"/>
      <c r="V903" s="22"/>
      <c r="W903" s="52">
        <f t="shared" si="146"/>
        <v>0</v>
      </c>
      <c r="X903" s="52" t="e">
        <f t="shared" si="147"/>
        <v>#VALUE!</v>
      </c>
      <c r="Y903" s="52" t="e">
        <f t="shared" si="141"/>
        <v>#VALUE!</v>
      </c>
      <c r="Z903" t="s">
        <v>114</v>
      </c>
      <c r="AA903" t="s">
        <v>5411</v>
      </c>
      <c r="AB903" t="s">
        <v>5411</v>
      </c>
      <c r="AC903" s="86" t="s">
        <v>114</v>
      </c>
      <c r="AD903" s="61"/>
      <c r="AE903" s="22"/>
      <c r="AF903">
        <v>0</v>
      </c>
      <c r="AG903" t="s">
        <v>5411</v>
      </c>
      <c r="AH903" t="s">
        <v>5411</v>
      </c>
      <c r="AI903" s="46">
        <v>0</v>
      </c>
      <c r="AJ903" s="46"/>
      <c r="AK903" s="22"/>
      <c r="AL903" s="52">
        <f t="shared" si="148"/>
        <v>0</v>
      </c>
      <c r="AM903" s="52" t="e">
        <f t="shared" si="149"/>
        <v>#VALUE!</v>
      </c>
      <c r="AN903" s="52" t="e">
        <f t="shared" si="142"/>
        <v>#VALUE!</v>
      </c>
      <c r="AO903">
        <v>0</v>
      </c>
      <c r="AP903" s="46">
        <v>0</v>
      </c>
      <c r="AQ903" s="52">
        <f t="shared" si="150"/>
        <v>0</v>
      </c>
    </row>
    <row r="904" spans="1:43" x14ac:dyDescent="0.25">
      <c r="A904" t="s">
        <v>5533</v>
      </c>
      <c r="B904" t="s">
        <v>1227</v>
      </c>
      <c r="D904">
        <v>1</v>
      </c>
      <c r="E904">
        <v>1</v>
      </c>
      <c r="F904">
        <v>1</v>
      </c>
      <c r="G904" s="13">
        <v>37862</v>
      </c>
      <c r="H904">
        <v>1.54</v>
      </c>
      <c r="I904" t="s">
        <v>5411</v>
      </c>
      <c r="J904" t="s">
        <v>5411</v>
      </c>
      <c r="K904" s="46">
        <v>1.541248914132977</v>
      </c>
      <c r="L904" s="46"/>
      <c r="M904" s="22"/>
      <c r="N904" s="52">
        <f t="shared" si="143"/>
        <v>-1.2489141329770082E-3</v>
      </c>
      <c r="O904" s="52" t="e">
        <f t="shared" si="144"/>
        <v>#VALUE!</v>
      </c>
      <c r="P904" s="52" t="e">
        <f t="shared" si="145"/>
        <v>#VALUE!</v>
      </c>
      <c r="Q904">
        <v>0</v>
      </c>
      <c r="R904" t="s">
        <v>5411</v>
      </c>
      <c r="S904" t="s">
        <v>5411</v>
      </c>
      <c r="T904" s="46">
        <v>0</v>
      </c>
      <c r="U904" s="46"/>
      <c r="V904" s="22"/>
      <c r="W904" s="52">
        <f t="shared" si="146"/>
        <v>0</v>
      </c>
      <c r="X904" s="52" t="e">
        <f t="shared" si="147"/>
        <v>#VALUE!</v>
      </c>
      <c r="Y904" s="52" t="e">
        <f t="shared" si="141"/>
        <v>#VALUE!</v>
      </c>
      <c r="Z904" t="s">
        <v>114</v>
      </c>
      <c r="AA904" t="s">
        <v>5411</v>
      </c>
      <c r="AB904" t="s">
        <v>5411</v>
      </c>
      <c r="AC904" s="86" t="s">
        <v>114</v>
      </c>
      <c r="AD904" s="61"/>
      <c r="AE904" s="22"/>
      <c r="AF904">
        <v>0</v>
      </c>
      <c r="AG904" t="s">
        <v>5411</v>
      </c>
      <c r="AH904" t="s">
        <v>5411</v>
      </c>
      <c r="AI904" s="46">
        <v>0</v>
      </c>
      <c r="AJ904" s="46"/>
      <c r="AK904" s="22"/>
      <c r="AL904" s="52">
        <f t="shared" si="148"/>
        <v>0</v>
      </c>
      <c r="AM904" s="52" t="e">
        <f t="shared" si="149"/>
        <v>#VALUE!</v>
      </c>
      <c r="AN904" s="52" t="e">
        <f t="shared" si="142"/>
        <v>#VALUE!</v>
      </c>
      <c r="AO904">
        <v>0.06</v>
      </c>
      <c r="AP904" s="46">
        <v>6.2908118944203145E-2</v>
      </c>
      <c r="AQ904" s="52">
        <f t="shared" si="150"/>
        <v>-2.9081189442031474E-3</v>
      </c>
    </row>
    <row r="905" spans="1:43" x14ac:dyDescent="0.25">
      <c r="A905" t="s">
        <v>5533</v>
      </c>
      <c r="B905" t="s">
        <v>1228</v>
      </c>
      <c r="D905">
        <v>1</v>
      </c>
      <c r="E905">
        <v>1</v>
      </c>
      <c r="F905">
        <v>2</v>
      </c>
      <c r="G905" s="13">
        <v>37862</v>
      </c>
      <c r="H905">
        <v>1.39</v>
      </c>
      <c r="I905" t="s">
        <v>5411</v>
      </c>
      <c r="J905" t="s">
        <v>5411</v>
      </c>
      <c r="K905" s="46">
        <v>1.3903508771929824</v>
      </c>
      <c r="L905" s="46"/>
      <c r="M905" s="22"/>
      <c r="N905" s="52">
        <f t="shared" si="143"/>
        <v>-3.5087719298254605E-4</v>
      </c>
      <c r="O905" s="52" t="e">
        <f t="shared" si="144"/>
        <v>#VALUE!</v>
      </c>
      <c r="P905" s="52" t="e">
        <f t="shared" si="145"/>
        <v>#VALUE!</v>
      </c>
      <c r="Q905">
        <v>0.89</v>
      </c>
      <c r="R905" t="s">
        <v>5411</v>
      </c>
      <c r="S905" t="s">
        <v>5411</v>
      </c>
      <c r="T905" s="46">
        <v>0.88982456140350874</v>
      </c>
      <c r="U905" s="46"/>
      <c r="V905" s="22"/>
      <c r="W905" s="52">
        <f t="shared" si="146"/>
        <v>1.7543859649127302E-4</v>
      </c>
      <c r="X905" s="52" t="e">
        <f t="shared" si="147"/>
        <v>#VALUE!</v>
      </c>
      <c r="Y905" s="52" t="e">
        <f t="shared" si="141"/>
        <v>#VALUE!</v>
      </c>
      <c r="Z905" t="s">
        <v>114</v>
      </c>
      <c r="AA905" t="s">
        <v>5411</v>
      </c>
      <c r="AB905" t="s">
        <v>5411</v>
      </c>
      <c r="AC905" s="86" t="s">
        <v>114</v>
      </c>
      <c r="AD905" s="61"/>
      <c r="AE905" s="22"/>
      <c r="AF905">
        <v>0</v>
      </c>
      <c r="AG905" t="s">
        <v>5411</v>
      </c>
      <c r="AH905" t="s">
        <v>5411</v>
      </c>
      <c r="AI905" s="46">
        <v>0</v>
      </c>
      <c r="AJ905" s="46"/>
      <c r="AK905" s="22"/>
      <c r="AL905" s="52">
        <f t="shared" si="148"/>
        <v>0</v>
      </c>
      <c r="AM905" s="52" t="e">
        <f t="shared" si="149"/>
        <v>#VALUE!</v>
      </c>
      <c r="AN905" s="52" t="e">
        <f t="shared" si="142"/>
        <v>#VALUE!</v>
      </c>
      <c r="AO905">
        <v>0.06</v>
      </c>
      <c r="AP905" s="46">
        <v>5.5614035087719296E-2</v>
      </c>
      <c r="AQ905" s="52">
        <f t="shared" si="150"/>
        <v>4.3859649122807015E-3</v>
      </c>
    </row>
    <row r="906" spans="1:43" x14ac:dyDescent="0.25">
      <c r="A906" t="s">
        <v>5533</v>
      </c>
      <c r="B906" t="s">
        <v>1229</v>
      </c>
      <c r="D906">
        <v>1</v>
      </c>
      <c r="E906">
        <v>1</v>
      </c>
      <c r="F906">
        <v>2</v>
      </c>
      <c r="G906" s="13">
        <v>37862</v>
      </c>
      <c r="H906">
        <v>0.5</v>
      </c>
      <c r="I906" t="s">
        <v>5411</v>
      </c>
      <c r="J906" t="s">
        <v>5411</v>
      </c>
      <c r="K906" s="46">
        <v>0.49800838778893991</v>
      </c>
      <c r="L906" s="46"/>
      <c r="M906" s="22"/>
      <c r="N906" s="52">
        <f t="shared" si="143"/>
        <v>1.9916122110600898E-3</v>
      </c>
      <c r="O906" s="52" t="e">
        <f t="shared" si="144"/>
        <v>#VALUE!</v>
      </c>
      <c r="P906" s="52" t="e">
        <f t="shared" si="145"/>
        <v>#VALUE!</v>
      </c>
      <c r="Q906">
        <v>2.4300000000000002</v>
      </c>
      <c r="R906" t="s">
        <v>5411</v>
      </c>
      <c r="S906" t="s">
        <v>5411</v>
      </c>
      <c r="T906" s="46">
        <v>2.4277908904710821</v>
      </c>
      <c r="U906" s="46"/>
      <c r="V906" s="22"/>
      <c r="W906" s="52">
        <f t="shared" si="146"/>
        <v>2.2091095289180629E-3</v>
      </c>
      <c r="X906" s="52" t="e">
        <f t="shared" si="147"/>
        <v>#VALUE!</v>
      </c>
      <c r="Y906" s="52" t="e">
        <f t="shared" si="141"/>
        <v>#VALUE!</v>
      </c>
      <c r="Z906" t="s">
        <v>114</v>
      </c>
      <c r="AA906" t="s">
        <v>5411</v>
      </c>
      <c r="AB906" t="s">
        <v>5411</v>
      </c>
      <c r="AC906" s="86" t="s">
        <v>114</v>
      </c>
      <c r="AD906" s="61"/>
      <c r="AE906" s="22"/>
      <c r="AF906">
        <v>0</v>
      </c>
      <c r="AG906" t="s">
        <v>5411</v>
      </c>
      <c r="AH906" t="s">
        <v>5411</v>
      </c>
      <c r="AI906" s="46">
        <v>0</v>
      </c>
      <c r="AJ906" s="46"/>
      <c r="AK906" s="22"/>
      <c r="AL906" s="52">
        <f t="shared" si="148"/>
        <v>0</v>
      </c>
      <c r="AM906" s="52" t="e">
        <f t="shared" si="149"/>
        <v>#VALUE!</v>
      </c>
      <c r="AN906" s="52" t="e">
        <f t="shared" si="142"/>
        <v>#VALUE!</v>
      </c>
      <c r="AO906">
        <v>1.18</v>
      </c>
      <c r="AP906" s="46">
        <v>1.1827699209987323</v>
      </c>
      <c r="AQ906" s="52">
        <f t="shared" si="150"/>
        <v>-2.7699209987324114E-3</v>
      </c>
    </row>
    <row r="907" spans="1:43" x14ac:dyDescent="0.25">
      <c r="A907" t="s">
        <v>5533</v>
      </c>
      <c r="B907" t="s">
        <v>1230</v>
      </c>
      <c r="D907">
        <v>1</v>
      </c>
      <c r="E907">
        <v>1</v>
      </c>
      <c r="F907">
        <v>1</v>
      </c>
      <c r="G907" s="13">
        <v>37862</v>
      </c>
      <c r="H907">
        <v>7.35</v>
      </c>
      <c r="I907" t="s">
        <v>5411</v>
      </c>
      <c r="J907" t="s">
        <v>5411</v>
      </c>
      <c r="K907" s="46">
        <v>7.35</v>
      </c>
      <c r="L907" s="46"/>
      <c r="M907" s="22"/>
      <c r="N907" s="52">
        <f t="shared" si="143"/>
        <v>0</v>
      </c>
      <c r="O907" s="52" t="e">
        <f t="shared" si="144"/>
        <v>#VALUE!</v>
      </c>
      <c r="P907" s="52" t="e">
        <f t="shared" si="145"/>
        <v>#VALUE!</v>
      </c>
      <c r="Q907">
        <v>0</v>
      </c>
      <c r="R907" t="s">
        <v>5411</v>
      </c>
      <c r="S907" t="s">
        <v>5411</v>
      </c>
      <c r="T907" s="46">
        <v>0</v>
      </c>
      <c r="U907" s="46"/>
      <c r="V907" s="22"/>
      <c r="W907" s="52">
        <f t="shared" si="146"/>
        <v>0</v>
      </c>
      <c r="X907" s="52" t="e">
        <f t="shared" si="147"/>
        <v>#VALUE!</v>
      </c>
      <c r="Y907" s="52" t="e">
        <f t="shared" si="141"/>
        <v>#VALUE!</v>
      </c>
      <c r="Z907" t="s">
        <v>114</v>
      </c>
      <c r="AA907" t="s">
        <v>5411</v>
      </c>
      <c r="AB907" t="s">
        <v>5411</v>
      </c>
      <c r="AC907" s="86" t="s">
        <v>114</v>
      </c>
      <c r="AD907" s="61"/>
      <c r="AE907" s="22"/>
      <c r="AF907">
        <v>0</v>
      </c>
      <c r="AG907" t="s">
        <v>5411</v>
      </c>
      <c r="AH907" t="s">
        <v>5411</v>
      </c>
      <c r="AI907" s="46">
        <v>0</v>
      </c>
      <c r="AJ907" s="46"/>
      <c r="AK907" s="22"/>
      <c r="AL907" s="52">
        <f t="shared" si="148"/>
        <v>0</v>
      </c>
      <c r="AM907" s="52" t="e">
        <f t="shared" si="149"/>
        <v>#VALUE!</v>
      </c>
      <c r="AN907" s="52" t="e">
        <f t="shared" si="142"/>
        <v>#VALUE!</v>
      </c>
      <c r="AO907">
        <v>0.52</v>
      </c>
      <c r="AP907" s="46">
        <v>0.52</v>
      </c>
      <c r="AQ907" s="52">
        <f t="shared" si="150"/>
        <v>0</v>
      </c>
    </row>
    <row r="908" spans="1:43" x14ac:dyDescent="0.25">
      <c r="A908" t="s">
        <v>5533</v>
      </c>
      <c r="B908" t="s">
        <v>1231</v>
      </c>
      <c r="D908">
        <v>1</v>
      </c>
      <c r="E908">
        <v>1</v>
      </c>
      <c r="F908">
        <v>1</v>
      </c>
      <c r="G908" s="13">
        <v>37862</v>
      </c>
      <c r="H908">
        <v>1.99</v>
      </c>
      <c r="I908" t="s">
        <v>5411</v>
      </c>
      <c r="J908" t="s">
        <v>5411</v>
      </c>
      <c r="K908" s="46">
        <v>1.9923606921733605</v>
      </c>
      <c r="L908" s="46"/>
      <c r="M908" s="22"/>
      <c r="N908" s="52">
        <f t="shared" si="143"/>
        <v>-2.3606921733605457E-3</v>
      </c>
      <c r="O908" s="52" t="e">
        <f t="shared" si="144"/>
        <v>#VALUE!</v>
      </c>
      <c r="P908" s="52" t="e">
        <f t="shared" si="145"/>
        <v>#VALUE!</v>
      </c>
      <c r="Q908">
        <v>0</v>
      </c>
      <c r="R908" t="s">
        <v>5411</v>
      </c>
      <c r="S908" t="s">
        <v>5411</v>
      </c>
      <c r="T908" s="46">
        <v>0</v>
      </c>
      <c r="U908" s="46"/>
      <c r="V908" s="22"/>
      <c r="W908" s="52">
        <f t="shared" si="146"/>
        <v>0</v>
      </c>
      <c r="X908" s="52" t="e">
        <f t="shared" si="147"/>
        <v>#VALUE!</v>
      </c>
      <c r="Y908" s="52" t="e">
        <f t="shared" si="141"/>
        <v>#VALUE!</v>
      </c>
      <c r="Z908" t="s">
        <v>114</v>
      </c>
      <c r="AA908" t="s">
        <v>5411</v>
      </c>
      <c r="AB908" t="s">
        <v>5411</v>
      </c>
      <c r="AC908" s="86" t="s">
        <v>114</v>
      </c>
      <c r="AD908" s="61"/>
      <c r="AE908" s="22"/>
      <c r="AF908">
        <v>0</v>
      </c>
      <c r="AG908" t="s">
        <v>5411</v>
      </c>
      <c r="AH908" t="s">
        <v>5411</v>
      </c>
      <c r="AI908" s="46">
        <v>0</v>
      </c>
      <c r="AJ908" s="46"/>
      <c r="AK908" s="22"/>
      <c r="AL908" s="52">
        <f t="shared" si="148"/>
        <v>0</v>
      </c>
      <c r="AM908" s="52" t="e">
        <f t="shared" si="149"/>
        <v>#VALUE!</v>
      </c>
      <c r="AN908" s="52" t="e">
        <f t="shared" si="142"/>
        <v>#VALUE!</v>
      </c>
      <c r="AO908">
        <v>1.59</v>
      </c>
      <c r="AP908" s="46">
        <v>1.5857564692808381</v>
      </c>
      <c r="AQ908" s="52">
        <f t="shared" si="150"/>
        <v>4.2435307191619476E-3</v>
      </c>
    </row>
    <row r="909" spans="1:43" x14ac:dyDescent="0.25">
      <c r="A909" t="s">
        <v>5533</v>
      </c>
      <c r="B909" t="s">
        <v>1232</v>
      </c>
      <c r="D909">
        <v>1</v>
      </c>
      <c r="E909">
        <v>1</v>
      </c>
      <c r="F909">
        <v>1</v>
      </c>
      <c r="G909" s="13">
        <v>37862</v>
      </c>
      <c r="H909">
        <v>0.51</v>
      </c>
      <c r="I909" t="s">
        <v>5411</v>
      </c>
      <c r="J909" t="s">
        <v>5411</v>
      </c>
      <c r="K909" s="46">
        <v>0.50657324124638603</v>
      </c>
      <c r="L909" s="46"/>
      <c r="M909" s="22"/>
      <c r="N909" s="52">
        <f t="shared" si="143"/>
        <v>3.4267587536139787E-3</v>
      </c>
      <c r="O909" s="52" t="e">
        <f t="shared" si="144"/>
        <v>#VALUE!</v>
      </c>
      <c r="P909" s="52" t="e">
        <f t="shared" si="145"/>
        <v>#VALUE!</v>
      </c>
      <c r="Q909">
        <v>0</v>
      </c>
      <c r="R909" t="s">
        <v>5411</v>
      </c>
      <c r="S909" t="s">
        <v>5411</v>
      </c>
      <c r="T909" s="46">
        <v>0</v>
      </c>
      <c r="U909" s="46"/>
      <c r="V909" s="22"/>
      <c r="W909" s="52">
        <f t="shared" si="146"/>
        <v>0</v>
      </c>
      <c r="X909" s="52" t="e">
        <f t="shared" si="147"/>
        <v>#VALUE!</v>
      </c>
      <c r="Y909" s="52" t="e">
        <f t="shared" si="141"/>
        <v>#VALUE!</v>
      </c>
      <c r="Z909" t="s">
        <v>114</v>
      </c>
      <c r="AA909" t="s">
        <v>5411</v>
      </c>
      <c r="AB909" t="s">
        <v>5411</v>
      </c>
      <c r="AC909" s="86" t="s">
        <v>114</v>
      </c>
      <c r="AD909" s="61"/>
      <c r="AE909" s="22"/>
      <c r="AF909">
        <v>0</v>
      </c>
      <c r="AG909" t="s">
        <v>5411</v>
      </c>
      <c r="AH909" t="s">
        <v>5411</v>
      </c>
      <c r="AI909" s="46">
        <v>0</v>
      </c>
      <c r="AJ909" s="46"/>
      <c r="AK909" s="22"/>
      <c r="AL909" s="52">
        <f t="shared" si="148"/>
        <v>0</v>
      </c>
      <c r="AM909" s="52" t="e">
        <f t="shared" si="149"/>
        <v>#VALUE!</v>
      </c>
      <c r="AN909" s="52" t="e">
        <f t="shared" si="142"/>
        <v>#VALUE!</v>
      </c>
      <c r="AO909">
        <v>0.82</v>
      </c>
      <c r="AP909" s="46">
        <v>0.81545936395759711</v>
      </c>
      <c r="AQ909" s="52">
        <f t="shared" si="150"/>
        <v>4.5406360424028458E-3</v>
      </c>
    </row>
    <row r="910" spans="1:43" x14ac:dyDescent="0.25">
      <c r="A910" t="s">
        <v>5533</v>
      </c>
      <c r="B910" t="s">
        <v>1233</v>
      </c>
      <c r="D910">
        <v>1</v>
      </c>
      <c r="E910">
        <v>1</v>
      </c>
      <c r="F910">
        <v>1</v>
      </c>
      <c r="G910" s="13">
        <v>37862</v>
      </c>
      <c r="H910">
        <v>0.85</v>
      </c>
      <c r="I910" t="s">
        <v>5411</v>
      </c>
      <c r="J910" t="s">
        <v>5411</v>
      </c>
      <c r="K910" s="46">
        <v>0.84829180031252571</v>
      </c>
      <c r="L910" s="46"/>
      <c r="M910" s="22"/>
      <c r="N910" s="52">
        <f t="shared" si="143"/>
        <v>1.7081996874742655E-3</v>
      </c>
      <c r="O910" s="52" t="e">
        <f t="shared" si="144"/>
        <v>#VALUE!</v>
      </c>
      <c r="P910" s="52" t="e">
        <f t="shared" si="145"/>
        <v>#VALUE!</v>
      </c>
      <c r="Q910">
        <v>0</v>
      </c>
      <c r="R910" t="s">
        <v>5411</v>
      </c>
      <c r="S910" t="s">
        <v>5411</v>
      </c>
      <c r="T910" s="46">
        <v>0</v>
      </c>
      <c r="U910" s="46"/>
      <c r="V910" s="22"/>
      <c r="W910" s="52">
        <f t="shared" si="146"/>
        <v>0</v>
      </c>
      <c r="X910" s="52" t="e">
        <f t="shared" si="147"/>
        <v>#VALUE!</v>
      </c>
      <c r="Y910" s="52" t="e">
        <f t="shared" si="141"/>
        <v>#VALUE!</v>
      </c>
      <c r="Z910" t="s">
        <v>114</v>
      </c>
      <c r="AA910" t="s">
        <v>5411</v>
      </c>
      <c r="AB910" t="s">
        <v>5411</v>
      </c>
      <c r="AC910" s="86" t="s">
        <v>114</v>
      </c>
      <c r="AD910" s="61"/>
      <c r="AE910" s="22"/>
      <c r="AF910">
        <v>2.73</v>
      </c>
      <c r="AG910" t="s">
        <v>5411</v>
      </c>
      <c r="AH910" t="s">
        <v>5411</v>
      </c>
      <c r="AI910" s="46">
        <v>2.7317871535488116</v>
      </c>
      <c r="AJ910" s="46"/>
      <c r="AK910" s="22"/>
      <c r="AL910" s="52">
        <f t="shared" si="148"/>
        <v>-1.7871535488116486E-3</v>
      </c>
      <c r="AM910" s="52" t="e">
        <f t="shared" si="149"/>
        <v>#VALUE!</v>
      </c>
      <c r="AN910" s="52" t="e">
        <f t="shared" si="142"/>
        <v>#VALUE!</v>
      </c>
      <c r="AO910">
        <v>1.94</v>
      </c>
      <c r="AP910" s="46">
        <v>1.9410066617320505</v>
      </c>
      <c r="AQ910" s="52">
        <f t="shared" si="150"/>
        <v>-1.0066617320505511E-3</v>
      </c>
    </row>
    <row r="911" spans="1:43" x14ac:dyDescent="0.25">
      <c r="A911" t="s">
        <v>5533</v>
      </c>
      <c r="B911" t="s">
        <v>1234</v>
      </c>
      <c r="D911">
        <v>1</v>
      </c>
      <c r="E911">
        <v>1</v>
      </c>
      <c r="F911">
        <v>1</v>
      </c>
      <c r="G911" s="13">
        <v>37862</v>
      </c>
      <c r="H911">
        <v>1.23</v>
      </c>
      <c r="I911" t="s">
        <v>5411</v>
      </c>
      <c r="J911" t="s">
        <v>5411</v>
      </c>
      <c r="K911" s="46">
        <v>1.2256234813342171</v>
      </c>
      <c r="L911" s="46"/>
      <c r="M911" s="22"/>
      <c r="N911" s="52">
        <f t="shared" si="143"/>
        <v>4.3765186657829247E-3</v>
      </c>
      <c r="O911" s="52" t="e">
        <f t="shared" si="144"/>
        <v>#VALUE!</v>
      </c>
      <c r="P911" s="52" t="e">
        <f t="shared" si="145"/>
        <v>#VALUE!</v>
      </c>
      <c r="Q911">
        <v>0</v>
      </c>
      <c r="R911" t="s">
        <v>5411</v>
      </c>
      <c r="S911" t="s">
        <v>5411</v>
      </c>
      <c r="T911" s="46">
        <v>0</v>
      </c>
      <c r="U911" s="46"/>
      <c r="V911" s="22"/>
      <c r="W911" s="52">
        <f t="shared" si="146"/>
        <v>0</v>
      </c>
      <c r="X911" s="52" t="e">
        <f t="shared" si="147"/>
        <v>#VALUE!</v>
      </c>
      <c r="Y911" s="52" t="e">
        <f t="shared" si="141"/>
        <v>#VALUE!</v>
      </c>
      <c r="Z911" t="s">
        <v>114</v>
      </c>
      <c r="AA911" t="s">
        <v>5411</v>
      </c>
      <c r="AB911" t="s">
        <v>5411</v>
      </c>
      <c r="AC911" s="86" t="s">
        <v>114</v>
      </c>
      <c r="AD911" s="61"/>
      <c r="AE911" s="22"/>
      <c r="AF911">
        <v>0</v>
      </c>
      <c r="AG911" t="s">
        <v>5411</v>
      </c>
      <c r="AH911" t="s">
        <v>5411</v>
      </c>
      <c r="AI911" s="46">
        <v>0</v>
      </c>
      <c r="AJ911" s="46"/>
      <c r="AK911" s="22"/>
      <c r="AL911" s="52">
        <f t="shared" si="148"/>
        <v>0</v>
      </c>
      <c r="AM911" s="52" t="e">
        <f t="shared" si="149"/>
        <v>#VALUE!</v>
      </c>
      <c r="AN911" s="52" t="e">
        <f t="shared" si="142"/>
        <v>#VALUE!</v>
      </c>
      <c r="AO911">
        <v>5.22</v>
      </c>
      <c r="AP911" s="46">
        <v>5.2160255135851568</v>
      </c>
      <c r="AQ911" s="52">
        <f t="shared" si="150"/>
        <v>3.9744864148429926E-3</v>
      </c>
    </row>
    <row r="912" spans="1:43" x14ac:dyDescent="0.25">
      <c r="A912" t="s">
        <v>5533</v>
      </c>
      <c r="B912" t="s">
        <v>1235</v>
      </c>
      <c r="D912">
        <v>1</v>
      </c>
      <c r="E912">
        <v>1</v>
      </c>
      <c r="F912">
        <v>1</v>
      </c>
      <c r="G912" s="13">
        <v>37862</v>
      </c>
      <c r="H912">
        <v>0</v>
      </c>
      <c r="I912" t="s">
        <v>5411</v>
      </c>
      <c r="J912" t="s">
        <v>5411</v>
      </c>
      <c r="K912" s="46">
        <v>0</v>
      </c>
      <c r="L912" s="46"/>
      <c r="M912" s="22"/>
      <c r="N912" s="52">
        <f t="shared" si="143"/>
        <v>0</v>
      </c>
      <c r="O912" s="52" t="e">
        <f t="shared" si="144"/>
        <v>#VALUE!</v>
      </c>
      <c r="P912" s="52" t="e">
        <f t="shared" si="145"/>
        <v>#VALUE!</v>
      </c>
      <c r="Q912">
        <v>0</v>
      </c>
      <c r="R912" t="s">
        <v>5411</v>
      </c>
      <c r="S912" t="s">
        <v>5411</v>
      </c>
      <c r="T912" s="46">
        <v>0</v>
      </c>
      <c r="U912" s="46"/>
      <c r="V912" s="22"/>
      <c r="W912" s="52">
        <f t="shared" si="146"/>
        <v>0</v>
      </c>
      <c r="X912" s="52" t="e">
        <f t="shared" si="147"/>
        <v>#VALUE!</v>
      </c>
      <c r="Y912" s="52" t="e">
        <f t="shared" si="141"/>
        <v>#VALUE!</v>
      </c>
      <c r="Z912" t="s">
        <v>114</v>
      </c>
      <c r="AA912" t="s">
        <v>5411</v>
      </c>
      <c r="AB912" t="s">
        <v>5411</v>
      </c>
      <c r="AC912" s="86" t="s">
        <v>114</v>
      </c>
      <c r="AD912" s="61"/>
      <c r="AE912" s="22"/>
      <c r="AF912">
        <v>0</v>
      </c>
      <c r="AG912" t="s">
        <v>5411</v>
      </c>
      <c r="AH912" t="s">
        <v>5411</v>
      </c>
      <c r="AI912" s="46">
        <v>0</v>
      </c>
      <c r="AJ912" s="46"/>
      <c r="AK912" s="22"/>
      <c r="AL912" s="52">
        <f t="shared" si="148"/>
        <v>0</v>
      </c>
      <c r="AM912" s="52" t="e">
        <f t="shared" si="149"/>
        <v>#VALUE!</v>
      </c>
      <c r="AN912" s="52" t="e">
        <f t="shared" si="142"/>
        <v>#VALUE!</v>
      </c>
      <c r="AO912">
        <v>0.53</v>
      </c>
      <c r="AP912" s="46">
        <v>0.53035912287960285</v>
      </c>
      <c r="AQ912" s="52">
        <f t="shared" si="150"/>
        <v>-3.5912287960282452E-4</v>
      </c>
    </row>
    <row r="913" spans="1:43" x14ac:dyDescent="0.25">
      <c r="A913" t="s">
        <v>5533</v>
      </c>
      <c r="B913" t="s">
        <v>1236</v>
      </c>
      <c r="D913">
        <v>1</v>
      </c>
      <c r="E913">
        <v>1</v>
      </c>
      <c r="F913">
        <v>1</v>
      </c>
      <c r="G913" s="13">
        <v>37862</v>
      </c>
      <c r="H913">
        <v>0</v>
      </c>
      <c r="I913" t="s">
        <v>5411</v>
      </c>
      <c r="J913" t="s">
        <v>5411</v>
      </c>
      <c r="K913" s="46">
        <v>0</v>
      </c>
      <c r="L913" s="46"/>
      <c r="M913" s="22"/>
      <c r="N913" s="52">
        <f t="shared" si="143"/>
        <v>0</v>
      </c>
      <c r="O913" s="52" t="e">
        <f t="shared" si="144"/>
        <v>#VALUE!</v>
      </c>
      <c r="P913" s="52" t="e">
        <f t="shared" si="145"/>
        <v>#VALUE!</v>
      </c>
      <c r="Q913">
        <v>0</v>
      </c>
      <c r="R913" t="s">
        <v>5411</v>
      </c>
      <c r="S913" t="s">
        <v>5411</v>
      </c>
      <c r="T913" s="46">
        <v>0</v>
      </c>
      <c r="U913" s="46"/>
      <c r="V913" s="22"/>
      <c r="W913" s="52">
        <f t="shared" si="146"/>
        <v>0</v>
      </c>
      <c r="X913" s="52" t="e">
        <f t="shared" si="147"/>
        <v>#VALUE!</v>
      </c>
      <c r="Y913" s="52" t="e">
        <f t="shared" si="141"/>
        <v>#VALUE!</v>
      </c>
      <c r="Z913" t="s">
        <v>114</v>
      </c>
      <c r="AA913" t="s">
        <v>5411</v>
      </c>
      <c r="AB913" t="s">
        <v>5411</v>
      </c>
      <c r="AC913" s="86" t="s">
        <v>114</v>
      </c>
      <c r="AD913" s="61"/>
      <c r="AE913" s="22"/>
      <c r="AF913">
        <v>0</v>
      </c>
      <c r="AG913" t="s">
        <v>5411</v>
      </c>
      <c r="AH913" t="s">
        <v>5411</v>
      </c>
      <c r="AI913" s="46">
        <v>0</v>
      </c>
      <c r="AJ913" s="46"/>
      <c r="AK913" s="22"/>
      <c r="AL913" s="52">
        <f t="shared" si="148"/>
        <v>0</v>
      </c>
      <c r="AM913" s="52" t="e">
        <f t="shared" si="149"/>
        <v>#VALUE!</v>
      </c>
      <c r="AN913" s="52" t="e">
        <f t="shared" si="142"/>
        <v>#VALUE!</v>
      </c>
      <c r="AO913">
        <v>0</v>
      </c>
      <c r="AP913" s="46">
        <v>0</v>
      </c>
      <c r="AQ913" s="52">
        <f t="shared" si="150"/>
        <v>0</v>
      </c>
    </row>
    <row r="914" spans="1:43" x14ac:dyDescent="0.25">
      <c r="A914" t="s">
        <v>5533</v>
      </c>
      <c r="B914" t="s">
        <v>1237</v>
      </c>
      <c r="D914">
        <v>1</v>
      </c>
      <c r="E914">
        <v>1</v>
      </c>
      <c r="F914">
        <v>1</v>
      </c>
      <c r="G914" s="13">
        <v>37862</v>
      </c>
      <c r="H914">
        <v>1.87</v>
      </c>
      <c r="I914" t="s">
        <v>5411</v>
      </c>
      <c r="J914" t="s">
        <v>5411</v>
      </c>
      <c r="K914" s="46">
        <v>1.8717660550458715</v>
      </c>
      <c r="L914" s="46"/>
      <c r="M914" s="22"/>
      <c r="N914" s="52">
        <f t="shared" si="143"/>
        <v>-1.7660550458713509E-3</v>
      </c>
      <c r="O914" s="52" t="e">
        <f t="shared" si="144"/>
        <v>#VALUE!</v>
      </c>
      <c r="P914" s="52" t="e">
        <f t="shared" si="145"/>
        <v>#VALUE!</v>
      </c>
      <c r="Q914">
        <v>0</v>
      </c>
      <c r="R914" t="s">
        <v>5411</v>
      </c>
      <c r="S914" t="s">
        <v>5411</v>
      </c>
      <c r="T914" s="46">
        <v>0</v>
      </c>
      <c r="U914" s="46"/>
      <c r="V914" s="22"/>
      <c r="W914" s="52">
        <f t="shared" si="146"/>
        <v>0</v>
      </c>
      <c r="X914" s="52" t="e">
        <f t="shared" si="147"/>
        <v>#VALUE!</v>
      </c>
      <c r="Y914" s="52" t="e">
        <f t="shared" si="141"/>
        <v>#VALUE!</v>
      </c>
      <c r="Z914" t="s">
        <v>114</v>
      </c>
      <c r="AA914" t="s">
        <v>5411</v>
      </c>
      <c r="AB914" t="s">
        <v>5411</v>
      </c>
      <c r="AC914" s="86" t="s">
        <v>114</v>
      </c>
      <c r="AD914" s="61"/>
      <c r="AE914" s="22"/>
      <c r="AF914">
        <v>0</v>
      </c>
      <c r="AG914" t="s">
        <v>5411</v>
      </c>
      <c r="AH914" t="s">
        <v>5411</v>
      </c>
      <c r="AI914" s="46">
        <v>0</v>
      </c>
      <c r="AJ914" s="46"/>
      <c r="AK914" s="22"/>
      <c r="AL914" s="52">
        <f t="shared" si="148"/>
        <v>0</v>
      </c>
      <c r="AM914" s="52" t="e">
        <f t="shared" si="149"/>
        <v>#VALUE!</v>
      </c>
      <c r="AN914" s="52" t="e">
        <f t="shared" si="142"/>
        <v>#VALUE!</v>
      </c>
      <c r="AO914">
        <v>1.58</v>
      </c>
      <c r="AP914" s="46">
        <v>1.5778523769808173</v>
      </c>
      <c r="AQ914" s="52">
        <f t="shared" si="150"/>
        <v>2.1476230191828094E-3</v>
      </c>
    </row>
    <row r="915" spans="1:43" x14ac:dyDescent="0.25">
      <c r="A915" t="s">
        <v>5533</v>
      </c>
      <c r="B915" t="s">
        <v>1238</v>
      </c>
      <c r="D915">
        <v>1</v>
      </c>
      <c r="E915">
        <v>1</v>
      </c>
      <c r="F915">
        <v>1</v>
      </c>
      <c r="G915" s="13">
        <v>37862</v>
      </c>
      <c r="H915">
        <v>0</v>
      </c>
      <c r="I915" t="s">
        <v>5411</v>
      </c>
      <c r="J915" t="s">
        <v>5411</v>
      </c>
      <c r="K915" s="46">
        <v>0</v>
      </c>
      <c r="L915" s="46"/>
      <c r="M915" s="22"/>
      <c r="N915" s="52">
        <f t="shared" si="143"/>
        <v>0</v>
      </c>
      <c r="O915" s="52" t="e">
        <f t="shared" si="144"/>
        <v>#VALUE!</v>
      </c>
      <c r="P915" s="52" t="e">
        <f t="shared" si="145"/>
        <v>#VALUE!</v>
      </c>
      <c r="Q915">
        <v>0</v>
      </c>
      <c r="R915" t="s">
        <v>5411</v>
      </c>
      <c r="S915" t="s">
        <v>5411</v>
      </c>
      <c r="T915" s="46">
        <v>0</v>
      </c>
      <c r="U915" s="46"/>
      <c r="V915" s="22"/>
      <c r="W915" s="52">
        <f t="shared" si="146"/>
        <v>0</v>
      </c>
      <c r="X915" s="52" t="e">
        <f t="shared" si="147"/>
        <v>#VALUE!</v>
      </c>
      <c r="Y915" s="52" t="e">
        <f t="shared" si="141"/>
        <v>#VALUE!</v>
      </c>
      <c r="Z915" t="s">
        <v>114</v>
      </c>
      <c r="AA915" t="s">
        <v>5411</v>
      </c>
      <c r="AB915" t="s">
        <v>5411</v>
      </c>
      <c r="AC915" s="86" t="s">
        <v>114</v>
      </c>
      <c r="AD915" s="61"/>
      <c r="AE915" s="22"/>
      <c r="AF915">
        <v>0</v>
      </c>
      <c r="AG915" t="s">
        <v>5411</v>
      </c>
      <c r="AH915" t="s">
        <v>5411</v>
      </c>
      <c r="AI915" s="46">
        <v>0</v>
      </c>
      <c r="AJ915" s="46"/>
      <c r="AK915" s="22"/>
      <c r="AL915" s="52">
        <f t="shared" si="148"/>
        <v>0</v>
      </c>
      <c r="AM915" s="52" t="e">
        <f t="shared" si="149"/>
        <v>#VALUE!</v>
      </c>
      <c r="AN915" s="52" t="e">
        <f t="shared" si="142"/>
        <v>#VALUE!</v>
      </c>
      <c r="AO915">
        <v>1</v>
      </c>
      <c r="AP915" s="46">
        <v>0.99745541022592143</v>
      </c>
      <c r="AQ915" s="52">
        <f t="shared" si="150"/>
        <v>2.544589774078565E-3</v>
      </c>
    </row>
    <row r="916" spans="1:43" x14ac:dyDescent="0.25">
      <c r="A916" t="s">
        <v>5533</v>
      </c>
      <c r="B916" t="s">
        <v>1239</v>
      </c>
      <c r="D916">
        <v>1</v>
      </c>
      <c r="E916">
        <v>1</v>
      </c>
      <c r="F916">
        <v>1</v>
      </c>
      <c r="G916" s="13">
        <v>37862</v>
      </c>
      <c r="H916">
        <v>0.71</v>
      </c>
      <c r="I916" t="s">
        <v>5411</v>
      </c>
      <c r="J916" t="s">
        <v>5411</v>
      </c>
      <c r="K916" s="46">
        <v>0.70984003615002256</v>
      </c>
      <c r="L916" s="46"/>
      <c r="M916" s="22"/>
      <c r="N916" s="52">
        <f t="shared" si="143"/>
        <v>1.5996384997740698E-4</v>
      </c>
      <c r="O916" s="52" t="e">
        <f t="shared" si="144"/>
        <v>#VALUE!</v>
      </c>
      <c r="P916" s="52" t="e">
        <f t="shared" si="145"/>
        <v>#VALUE!</v>
      </c>
      <c r="Q916">
        <v>0.33</v>
      </c>
      <c r="R916" t="s">
        <v>5411</v>
      </c>
      <c r="S916" t="s">
        <v>5411</v>
      </c>
      <c r="T916" s="46">
        <v>0.33015815634884771</v>
      </c>
      <c r="U916" s="46"/>
      <c r="V916" s="22"/>
      <c r="W916" s="52">
        <f t="shared" si="146"/>
        <v>-1.5815634884769336E-4</v>
      </c>
      <c r="X916" s="52" t="e">
        <f t="shared" si="147"/>
        <v>#VALUE!</v>
      </c>
      <c r="Y916" s="52" t="e">
        <f t="shared" si="141"/>
        <v>#VALUE!</v>
      </c>
      <c r="Z916" t="s">
        <v>114</v>
      </c>
      <c r="AA916" t="s">
        <v>5411</v>
      </c>
      <c r="AB916" t="s">
        <v>5411</v>
      </c>
      <c r="AC916" s="86" t="s">
        <v>114</v>
      </c>
      <c r="AD916" s="61"/>
      <c r="AE916" s="22"/>
      <c r="AF916">
        <v>0</v>
      </c>
      <c r="AG916" t="s">
        <v>5411</v>
      </c>
      <c r="AH916" t="s">
        <v>5411</v>
      </c>
      <c r="AI916" s="46">
        <v>0</v>
      </c>
      <c r="AJ916" s="46"/>
      <c r="AK916" s="22"/>
      <c r="AL916" s="52">
        <f t="shared" si="148"/>
        <v>0</v>
      </c>
      <c r="AM916" s="52" t="e">
        <f t="shared" si="149"/>
        <v>#VALUE!</v>
      </c>
      <c r="AN916" s="52" t="e">
        <f t="shared" si="142"/>
        <v>#VALUE!</v>
      </c>
      <c r="AO916">
        <v>0.89</v>
      </c>
      <c r="AP916" s="46">
        <v>0.89142702214188885</v>
      </c>
      <c r="AQ916" s="52">
        <f t="shared" si="150"/>
        <v>-1.427022141888834E-3</v>
      </c>
    </row>
    <row r="917" spans="1:43" x14ac:dyDescent="0.25">
      <c r="A917" t="s">
        <v>5533</v>
      </c>
      <c r="B917" t="s">
        <v>1240</v>
      </c>
      <c r="D917">
        <v>1</v>
      </c>
      <c r="E917">
        <v>1</v>
      </c>
      <c r="F917">
        <v>1</v>
      </c>
      <c r="G917" s="13">
        <v>37862</v>
      </c>
      <c r="H917">
        <v>0</v>
      </c>
      <c r="I917" t="s">
        <v>5411</v>
      </c>
      <c r="J917" t="s">
        <v>5411</v>
      </c>
      <c r="K917" s="46">
        <v>0</v>
      </c>
      <c r="L917" s="46"/>
      <c r="M917" s="22"/>
      <c r="N917" s="52">
        <f t="shared" si="143"/>
        <v>0</v>
      </c>
      <c r="O917" s="52" t="e">
        <f t="shared" si="144"/>
        <v>#VALUE!</v>
      </c>
      <c r="P917" s="52" t="e">
        <f t="shared" si="145"/>
        <v>#VALUE!</v>
      </c>
      <c r="Q917">
        <v>0</v>
      </c>
      <c r="R917" t="s">
        <v>5411</v>
      </c>
      <c r="S917" t="s">
        <v>5411</v>
      </c>
      <c r="T917" s="46">
        <v>0</v>
      </c>
      <c r="U917" s="46"/>
      <c r="V917" s="22"/>
      <c r="W917" s="52">
        <f t="shared" si="146"/>
        <v>0</v>
      </c>
      <c r="X917" s="52" t="e">
        <f t="shared" si="147"/>
        <v>#VALUE!</v>
      </c>
      <c r="Y917" s="52" t="e">
        <f t="shared" si="141"/>
        <v>#VALUE!</v>
      </c>
      <c r="Z917" t="s">
        <v>114</v>
      </c>
      <c r="AA917" t="s">
        <v>5411</v>
      </c>
      <c r="AB917" t="s">
        <v>5411</v>
      </c>
      <c r="AC917" s="86" t="s">
        <v>114</v>
      </c>
      <c r="AD917" s="61"/>
      <c r="AE917" s="22"/>
      <c r="AF917">
        <v>0</v>
      </c>
      <c r="AG917" t="s">
        <v>5411</v>
      </c>
      <c r="AH917" t="s">
        <v>5411</v>
      </c>
      <c r="AI917" s="46">
        <v>0</v>
      </c>
      <c r="AJ917" s="46"/>
      <c r="AK917" s="22"/>
      <c r="AL917" s="52">
        <f t="shared" si="148"/>
        <v>0</v>
      </c>
      <c r="AM917" s="52" t="e">
        <f t="shared" si="149"/>
        <v>#VALUE!</v>
      </c>
      <c r="AN917" s="52" t="e">
        <f t="shared" si="142"/>
        <v>#VALUE!</v>
      </c>
      <c r="AO917">
        <v>0.96</v>
      </c>
      <c r="AP917" s="46">
        <v>0.96093430656934309</v>
      </c>
      <c r="AQ917" s="52">
        <f t="shared" si="150"/>
        <v>-9.3430656934312406E-4</v>
      </c>
    </row>
    <row r="918" spans="1:43" x14ac:dyDescent="0.25">
      <c r="A918" t="s">
        <v>5533</v>
      </c>
      <c r="B918" t="s">
        <v>1241</v>
      </c>
      <c r="D918">
        <v>1</v>
      </c>
      <c r="E918">
        <v>1</v>
      </c>
      <c r="F918">
        <v>1</v>
      </c>
      <c r="G918" s="13">
        <v>37862</v>
      </c>
      <c r="H918">
        <v>0</v>
      </c>
      <c r="I918" t="s">
        <v>5411</v>
      </c>
      <c r="J918" t="s">
        <v>5411</v>
      </c>
      <c r="K918" s="46">
        <v>0</v>
      </c>
      <c r="L918" s="46"/>
      <c r="M918" s="22"/>
      <c r="N918" s="52">
        <f t="shared" si="143"/>
        <v>0</v>
      </c>
      <c r="O918" s="52" t="e">
        <f t="shared" si="144"/>
        <v>#VALUE!</v>
      </c>
      <c r="P918" s="52" t="e">
        <f t="shared" si="145"/>
        <v>#VALUE!</v>
      </c>
      <c r="Q918">
        <v>0</v>
      </c>
      <c r="R918" t="s">
        <v>5411</v>
      </c>
      <c r="S918" t="s">
        <v>5411</v>
      </c>
      <c r="T918" s="46">
        <v>0</v>
      </c>
      <c r="U918" s="46"/>
      <c r="V918" s="22"/>
      <c r="W918" s="52">
        <f t="shared" si="146"/>
        <v>0</v>
      </c>
      <c r="X918" s="52" t="e">
        <f t="shared" si="147"/>
        <v>#VALUE!</v>
      </c>
      <c r="Y918" s="52" t="e">
        <f t="shared" si="141"/>
        <v>#VALUE!</v>
      </c>
      <c r="Z918" t="s">
        <v>114</v>
      </c>
      <c r="AA918" t="s">
        <v>5411</v>
      </c>
      <c r="AB918" t="s">
        <v>5411</v>
      </c>
      <c r="AC918" s="86" t="s">
        <v>114</v>
      </c>
      <c r="AD918" s="61"/>
      <c r="AE918" s="22"/>
      <c r="AF918">
        <v>0</v>
      </c>
      <c r="AG918" t="s">
        <v>5411</v>
      </c>
      <c r="AH918" t="s">
        <v>5411</v>
      </c>
      <c r="AI918" s="46">
        <v>0</v>
      </c>
      <c r="AJ918" s="46"/>
      <c r="AK918" s="22"/>
      <c r="AL918" s="52">
        <f t="shared" si="148"/>
        <v>0</v>
      </c>
      <c r="AM918" s="52" t="e">
        <f t="shared" si="149"/>
        <v>#VALUE!</v>
      </c>
      <c r="AN918" s="52" t="e">
        <f t="shared" si="142"/>
        <v>#VALUE!</v>
      </c>
      <c r="AO918">
        <v>0.93</v>
      </c>
      <c r="AP918" s="46">
        <v>0.92994004158406263</v>
      </c>
      <c r="AQ918" s="52">
        <f t="shared" si="150"/>
        <v>5.9958415937422238E-5</v>
      </c>
    </row>
    <row r="919" spans="1:43" x14ac:dyDescent="0.25">
      <c r="A919" t="s">
        <v>5533</v>
      </c>
      <c r="B919" t="s">
        <v>1242</v>
      </c>
      <c r="D919">
        <v>1</v>
      </c>
      <c r="E919">
        <v>1</v>
      </c>
      <c r="F919">
        <v>1</v>
      </c>
      <c r="G919" s="13">
        <v>37862</v>
      </c>
      <c r="H919">
        <v>0</v>
      </c>
      <c r="I919" t="s">
        <v>5411</v>
      </c>
      <c r="J919" t="s">
        <v>5411</v>
      </c>
      <c r="K919" s="46">
        <v>0</v>
      </c>
      <c r="L919" s="46"/>
      <c r="M919" s="22"/>
      <c r="N919" s="52">
        <f t="shared" si="143"/>
        <v>0</v>
      </c>
      <c r="O919" s="52" t="e">
        <f t="shared" si="144"/>
        <v>#VALUE!</v>
      </c>
      <c r="P919" s="52" t="e">
        <f t="shared" si="145"/>
        <v>#VALUE!</v>
      </c>
      <c r="Q919">
        <v>0</v>
      </c>
      <c r="R919" t="s">
        <v>5411</v>
      </c>
      <c r="S919" t="s">
        <v>5411</v>
      </c>
      <c r="T919" s="46">
        <v>0</v>
      </c>
      <c r="U919" s="46"/>
      <c r="V919" s="22"/>
      <c r="W919" s="52">
        <f t="shared" si="146"/>
        <v>0</v>
      </c>
      <c r="X919" s="52" t="e">
        <f t="shared" si="147"/>
        <v>#VALUE!</v>
      </c>
      <c r="Y919" s="52" t="e">
        <f t="shared" si="141"/>
        <v>#VALUE!</v>
      </c>
      <c r="Z919" t="s">
        <v>114</v>
      </c>
      <c r="AA919" t="s">
        <v>5411</v>
      </c>
      <c r="AB919" t="s">
        <v>5411</v>
      </c>
      <c r="AC919" s="86" t="s">
        <v>114</v>
      </c>
      <c r="AD919" s="61"/>
      <c r="AE919" s="22"/>
      <c r="AF919">
        <v>0</v>
      </c>
      <c r="AG919" t="s">
        <v>5411</v>
      </c>
      <c r="AH919" t="s">
        <v>5411</v>
      </c>
      <c r="AI919" s="46">
        <v>0</v>
      </c>
      <c r="AJ919" s="46"/>
      <c r="AK919" s="22"/>
      <c r="AL919" s="52">
        <f t="shared" si="148"/>
        <v>0</v>
      </c>
      <c r="AM919" s="52" t="e">
        <f t="shared" si="149"/>
        <v>#VALUE!</v>
      </c>
      <c r="AN919" s="52" t="e">
        <f t="shared" si="142"/>
        <v>#VALUE!</v>
      </c>
      <c r="AO919">
        <v>0.08</v>
      </c>
      <c r="AP919" s="46">
        <v>7.5787419732500805E-2</v>
      </c>
      <c r="AQ919" s="52">
        <f t="shared" si="150"/>
        <v>4.2125802674991969E-3</v>
      </c>
    </row>
    <row r="920" spans="1:43" x14ac:dyDescent="0.25">
      <c r="A920" t="s">
        <v>5533</v>
      </c>
      <c r="B920" t="s">
        <v>1243</v>
      </c>
      <c r="D920">
        <v>1</v>
      </c>
      <c r="E920">
        <v>1</v>
      </c>
      <c r="F920">
        <v>1</v>
      </c>
      <c r="G920" s="13">
        <v>37862</v>
      </c>
      <c r="H920">
        <v>0</v>
      </c>
      <c r="I920" t="s">
        <v>5411</v>
      </c>
      <c r="J920" t="s">
        <v>5411</v>
      </c>
      <c r="K920" s="46">
        <v>0</v>
      </c>
      <c r="L920" s="46"/>
      <c r="M920" s="22"/>
      <c r="N920" s="52">
        <f t="shared" si="143"/>
        <v>0</v>
      </c>
      <c r="O920" s="52" t="e">
        <f t="shared" si="144"/>
        <v>#VALUE!</v>
      </c>
      <c r="P920" s="52" t="e">
        <f t="shared" si="145"/>
        <v>#VALUE!</v>
      </c>
      <c r="Q920">
        <v>0</v>
      </c>
      <c r="R920" t="s">
        <v>5411</v>
      </c>
      <c r="S920" t="s">
        <v>5411</v>
      </c>
      <c r="T920" s="46">
        <v>0</v>
      </c>
      <c r="U920" s="46"/>
      <c r="V920" s="22"/>
      <c r="W920" s="52">
        <f t="shared" si="146"/>
        <v>0</v>
      </c>
      <c r="X920" s="52" t="e">
        <f t="shared" si="147"/>
        <v>#VALUE!</v>
      </c>
      <c r="Y920" s="52" t="e">
        <f t="shared" si="141"/>
        <v>#VALUE!</v>
      </c>
      <c r="Z920" t="s">
        <v>114</v>
      </c>
      <c r="AA920" t="s">
        <v>5411</v>
      </c>
      <c r="AB920" t="s">
        <v>5411</v>
      </c>
      <c r="AC920" s="86" t="s">
        <v>114</v>
      </c>
      <c r="AD920" s="61"/>
      <c r="AE920" s="22"/>
      <c r="AF920">
        <v>0</v>
      </c>
      <c r="AG920" t="s">
        <v>5411</v>
      </c>
      <c r="AH920" t="s">
        <v>5411</v>
      </c>
      <c r="AI920" s="46">
        <v>0</v>
      </c>
      <c r="AJ920" s="46"/>
      <c r="AK920" s="22"/>
      <c r="AL920" s="52">
        <f t="shared" si="148"/>
        <v>0</v>
      </c>
      <c r="AM920" s="52" t="e">
        <f t="shared" si="149"/>
        <v>#VALUE!</v>
      </c>
      <c r="AN920" s="52" t="e">
        <f t="shared" si="142"/>
        <v>#VALUE!</v>
      </c>
      <c r="AO920">
        <v>0</v>
      </c>
      <c r="AP920" s="46">
        <v>0</v>
      </c>
      <c r="AQ920" s="52">
        <f t="shared" si="150"/>
        <v>0</v>
      </c>
    </row>
    <row r="921" spans="1:43" x14ac:dyDescent="0.25">
      <c r="A921" t="s">
        <v>5533</v>
      </c>
      <c r="B921" t="s">
        <v>1003</v>
      </c>
      <c r="D921">
        <v>1</v>
      </c>
      <c r="E921">
        <v>1</v>
      </c>
      <c r="F921">
        <v>1</v>
      </c>
      <c r="G921" s="13">
        <v>38063</v>
      </c>
      <c r="H921">
        <v>1.95</v>
      </c>
      <c r="I921" t="s">
        <v>5411</v>
      </c>
      <c r="J921" t="s">
        <v>5411</v>
      </c>
      <c r="K921" s="46">
        <v>1.9533979043761558</v>
      </c>
      <c r="L921" s="46"/>
      <c r="M921" s="22"/>
      <c r="N921" s="52">
        <f t="shared" si="143"/>
        <v>-3.3979043761558358E-3</v>
      </c>
      <c r="O921" s="52" t="e">
        <f t="shared" si="144"/>
        <v>#VALUE!</v>
      </c>
      <c r="P921" s="52" t="e">
        <f t="shared" si="145"/>
        <v>#VALUE!</v>
      </c>
      <c r="Q921">
        <v>0</v>
      </c>
      <c r="R921" t="s">
        <v>5411</v>
      </c>
      <c r="S921" t="s">
        <v>5411</v>
      </c>
      <c r="T921" s="46">
        <v>0</v>
      </c>
      <c r="U921" s="46"/>
      <c r="V921" s="22"/>
      <c r="W921" s="52">
        <f t="shared" si="146"/>
        <v>0</v>
      </c>
      <c r="X921" s="52" t="e">
        <f t="shared" si="147"/>
        <v>#VALUE!</v>
      </c>
      <c r="Y921" s="52" t="e">
        <f t="shared" si="141"/>
        <v>#VALUE!</v>
      </c>
      <c r="Z921" t="s">
        <v>113</v>
      </c>
      <c r="AA921" t="s">
        <v>5411</v>
      </c>
      <c r="AB921" t="s">
        <v>5411</v>
      </c>
      <c r="AC921" s="79" t="s">
        <v>113</v>
      </c>
      <c r="AD921" s="61"/>
      <c r="AE921" s="22"/>
      <c r="AF921">
        <v>0</v>
      </c>
      <c r="AG921" t="s">
        <v>5411</v>
      </c>
      <c r="AH921" t="s">
        <v>5411</v>
      </c>
      <c r="AI921" s="46">
        <v>0</v>
      </c>
      <c r="AJ921" s="46"/>
      <c r="AK921" s="22"/>
      <c r="AL921" s="52">
        <f t="shared" si="148"/>
        <v>0</v>
      </c>
      <c r="AM921" s="52" t="e">
        <f t="shared" si="149"/>
        <v>#VALUE!</v>
      </c>
      <c r="AN921" s="52" t="e">
        <f t="shared" si="142"/>
        <v>#VALUE!</v>
      </c>
      <c r="AO921">
        <v>4.6100000000000003</v>
      </c>
      <c r="AP921" s="46">
        <v>4.6070705291890466</v>
      </c>
      <c r="AQ921" s="52">
        <f t="shared" si="150"/>
        <v>2.9294708109537382E-3</v>
      </c>
    </row>
    <row r="922" spans="1:43" x14ac:dyDescent="0.25">
      <c r="A922" t="s">
        <v>5533</v>
      </c>
      <c r="B922" t="s">
        <v>1006</v>
      </c>
      <c r="D922">
        <v>1</v>
      </c>
      <c r="E922">
        <v>1</v>
      </c>
      <c r="F922">
        <v>1</v>
      </c>
      <c r="G922" s="13">
        <v>38063</v>
      </c>
      <c r="H922">
        <v>0.89</v>
      </c>
      <c r="I922" t="s">
        <v>5411</v>
      </c>
      <c r="J922" t="s">
        <v>5411</v>
      </c>
      <c r="K922" s="46">
        <v>0.89194318999934541</v>
      </c>
      <c r="L922" s="46"/>
      <c r="M922" s="22"/>
      <c r="N922" s="52">
        <f t="shared" si="143"/>
        <v>-1.943189999345396E-3</v>
      </c>
      <c r="O922" s="52" t="e">
        <f t="shared" si="144"/>
        <v>#VALUE!</v>
      </c>
      <c r="P922" s="52" t="e">
        <f t="shared" si="145"/>
        <v>#VALUE!</v>
      </c>
      <c r="Q922">
        <v>1.93</v>
      </c>
      <c r="R922" t="s">
        <v>5411</v>
      </c>
      <c r="S922" t="s">
        <v>5411</v>
      </c>
      <c r="T922" s="46">
        <v>1.9265972903985862</v>
      </c>
      <c r="U922" s="46"/>
      <c r="V922" s="22"/>
      <c r="W922" s="52">
        <f t="shared" si="146"/>
        <v>3.4027096014137559E-3</v>
      </c>
      <c r="X922" s="52" t="e">
        <f t="shared" si="147"/>
        <v>#VALUE!</v>
      </c>
      <c r="Y922" s="52" t="e">
        <f t="shared" si="141"/>
        <v>#VALUE!</v>
      </c>
      <c r="Z922" t="s">
        <v>113</v>
      </c>
      <c r="AA922" t="s">
        <v>5411</v>
      </c>
      <c r="AB922" t="s">
        <v>5411</v>
      </c>
      <c r="AC922" s="79" t="s">
        <v>113</v>
      </c>
      <c r="AD922" s="61"/>
      <c r="AE922" s="22"/>
      <c r="AF922">
        <v>0</v>
      </c>
      <c r="AG922" t="s">
        <v>5411</v>
      </c>
      <c r="AH922" t="s">
        <v>5411</v>
      </c>
      <c r="AI922" s="46">
        <v>0</v>
      </c>
      <c r="AJ922" s="46"/>
      <c r="AK922" s="22"/>
      <c r="AL922" s="52">
        <f t="shared" si="148"/>
        <v>0</v>
      </c>
      <c r="AM922" s="52" t="e">
        <f t="shared" si="149"/>
        <v>#VALUE!</v>
      </c>
      <c r="AN922" s="52" t="e">
        <f t="shared" si="142"/>
        <v>#VALUE!</v>
      </c>
      <c r="AO922">
        <v>10.130000000000001</v>
      </c>
      <c r="AP922" s="46">
        <v>10.132474638392564</v>
      </c>
      <c r="AQ922" s="52">
        <f t="shared" si="150"/>
        <v>-2.4746383925631221E-3</v>
      </c>
    </row>
    <row r="923" spans="1:43" x14ac:dyDescent="0.25">
      <c r="A923" t="s">
        <v>5533</v>
      </c>
      <c r="B923" t="s">
        <v>1009</v>
      </c>
      <c r="D923">
        <v>1</v>
      </c>
      <c r="E923">
        <v>1</v>
      </c>
      <c r="F923">
        <v>1</v>
      </c>
      <c r="G923" s="13">
        <v>38063</v>
      </c>
      <c r="H923">
        <v>1.51</v>
      </c>
      <c r="I923" t="s">
        <v>5411</v>
      </c>
      <c r="J923" t="s">
        <v>5411</v>
      </c>
      <c r="K923" s="46">
        <v>1.5052618911900688</v>
      </c>
      <c r="L923" s="46"/>
      <c r="M923" s="22"/>
      <c r="N923" s="52">
        <f t="shared" si="143"/>
        <v>4.7381088099311963E-3</v>
      </c>
      <c r="O923" s="52" t="e">
        <f t="shared" si="144"/>
        <v>#VALUE!</v>
      </c>
      <c r="P923" s="52" t="e">
        <f t="shared" si="145"/>
        <v>#VALUE!</v>
      </c>
      <c r="Q923">
        <v>0</v>
      </c>
      <c r="R923" t="s">
        <v>5411</v>
      </c>
      <c r="S923" t="s">
        <v>5411</v>
      </c>
      <c r="T923" s="46">
        <v>0</v>
      </c>
      <c r="U923" s="46"/>
      <c r="V923" s="22"/>
      <c r="W923" s="52">
        <f t="shared" si="146"/>
        <v>0</v>
      </c>
      <c r="X923" s="52" t="e">
        <f t="shared" si="147"/>
        <v>#VALUE!</v>
      </c>
      <c r="Y923" s="52" t="e">
        <f t="shared" si="141"/>
        <v>#VALUE!</v>
      </c>
      <c r="Z923" t="s">
        <v>113</v>
      </c>
      <c r="AA923" t="s">
        <v>5411</v>
      </c>
      <c r="AB923" t="s">
        <v>5411</v>
      </c>
      <c r="AC923" s="79" t="s">
        <v>113</v>
      </c>
      <c r="AD923" s="61"/>
      <c r="AE923" s="22"/>
      <c r="AF923">
        <v>0</v>
      </c>
      <c r="AG923" t="s">
        <v>5411</v>
      </c>
      <c r="AH923" t="s">
        <v>5411</v>
      </c>
      <c r="AI923" s="46">
        <v>0</v>
      </c>
      <c r="AJ923" s="46"/>
      <c r="AK923" s="22"/>
      <c r="AL923" s="52">
        <f t="shared" si="148"/>
        <v>0</v>
      </c>
      <c r="AM923" s="52" t="e">
        <f t="shared" si="149"/>
        <v>#VALUE!</v>
      </c>
      <c r="AN923" s="52" t="e">
        <f t="shared" si="142"/>
        <v>#VALUE!</v>
      </c>
      <c r="AO923">
        <v>1.57</v>
      </c>
      <c r="AP923" s="46">
        <v>1.5662860219139905</v>
      </c>
      <c r="AQ923" s="52">
        <f t="shared" si="150"/>
        <v>3.713978086009595E-3</v>
      </c>
    </row>
    <row r="924" spans="1:43" x14ac:dyDescent="0.25">
      <c r="A924" t="s">
        <v>5533</v>
      </c>
      <c r="B924" t="s">
        <v>1012</v>
      </c>
      <c r="D924">
        <v>1</v>
      </c>
      <c r="E924">
        <v>1</v>
      </c>
      <c r="F924">
        <v>1</v>
      </c>
      <c r="G924" s="13">
        <v>38063</v>
      </c>
      <c r="H924">
        <v>0.1</v>
      </c>
      <c r="I924" t="s">
        <v>5411</v>
      </c>
      <c r="J924" t="s">
        <v>5411</v>
      </c>
      <c r="K924" s="46">
        <v>9.7987886633686253E-2</v>
      </c>
      <c r="L924" s="46"/>
      <c r="M924" s="22"/>
      <c r="N924" s="52">
        <f t="shared" si="143"/>
        <v>2.012113366313753E-3</v>
      </c>
      <c r="O924" s="52" t="e">
        <f t="shared" si="144"/>
        <v>#VALUE!</v>
      </c>
      <c r="P924" s="52" t="e">
        <f t="shared" si="145"/>
        <v>#VALUE!</v>
      </c>
      <c r="Q924">
        <v>0</v>
      </c>
      <c r="R924" t="s">
        <v>5411</v>
      </c>
      <c r="S924" t="s">
        <v>5411</v>
      </c>
      <c r="T924" s="46">
        <v>0</v>
      </c>
      <c r="U924" s="46"/>
      <c r="V924" s="22"/>
      <c r="W924" s="52">
        <f t="shared" si="146"/>
        <v>0</v>
      </c>
      <c r="X924" s="52" t="e">
        <f t="shared" si="147"/>
        <v>#VALUE!</v>
      </c>
      <c r="Y924" s="52" t="e">
        <f t="shared" si="141"/>
        <v>#VALUE!</v>
      </c>
      <c r="Z924" t="s">
        <v>113</v>
      </c>
      <c r="AA924" t="s">
        <v>5411</v>
      </c>
      <c r="AB924" t="s">
        <v>5411</v>
      </c>
      <c r="AC924" s="79" t="s">
        <v>113</v>
      </c>
      <c r="AD924" s="61"/>
      <c r="AE924" s="22"/>
      <c r="AF924">
        <v>0</v>
      </c>
      <c r="AG924" t="s">
        <v>5411</v>
      </c>
      <c r="AH924" t="s">
        <v>5411</v>
      </c>
      <c r="AI924" s="46">
        <v>0</v>
      </c>
      <c r="AJ924" s="46"/>
      <c r="AK924" s="22"/>
      <c r="AL924" s="52">
        <f t="shared" si="148"/>
        <v>0</v>
      </c>
      <c r="AM924" s="52" t="e">
        <f t="shared" si="149"/>
        <v>#VALUE!</v>
      </c>
      <c r="AN924" s="52" t="e">
        <f t="shared" si="142"/>
        <v>#VALUE!</v>
      </c>
      <c r="AO924">
        <v>0.49</v>
      </c>
      <c r="AP924" s="46">
        <v>0.48993943316843125</v>
      </c>
      <c r="AQ924" s="52">
        <f t="shared" si="150"/>
        <v>6.056683156874243E-5</v>
      </c>
    </row>
    <row r="925" spans="1:43" x14ac:dyDescent="0.25">
      <c r="A925" t="s">
        <v>5533</v>
      </c>
      <c r="B925" t="s">
        <v>1015</v>
      </c>
      <c r="D925">
        <v>1</v>
      </c>
      <c r="E925">
        <v>1</v>
      </c>
      <c r="F925">
        <v>1</v>
      </c>
      <c r="G925" s="13">
        <v>38063</v>
      </c>
      <c r="H925">
        <v>2.37</v>
      </c>
      <c r="I925" t="s">
        <v>5411</v>
      </c>
      <c r="J925" t="s">
        <v>5411</v>
      </c>
      <c r="K925" s="46">
        <v>2.3742125237191649</v>
      </c>
      <c r="L925" s="46"/>
      <c r="M925" s="22"/>
      <c r="N925" s="52">
        <f t="shared" si="143"/>
        <v>-4.2125237191648068E-3</v>
      </c>
      <c r="O925" s="52" t="e">
        <f t="shared" si="144"/>
        <v>#VALUE!</v>
      </c>
      <c r="P925" s="52" t="e">
        <f t="shared" si="145"/>
        <v>#VALUE!</v>
      </c>
      <c r="Q925">
        <v>0</v>
      </c>
      <c r="R925" t="s">
        <v>5411</v>
      </c>
      <c r="S925" t="s">
        <v>5411</v>
      </c>
      <c r="T925" s="46">
        <v>0</v>
      </c>
      <c r="U925" s="46"/>
      <c r="V925" s="22"/>
      <c r="W925" s="52">
        <f t="shared" si="146"/>
        <v>0</v>
      </c>
      <c r="X925" s="52" t="e">
        <f t="shared" si="147"/>
        <v>#VALUE!</v>
      </c>
      <c r="Y925" s="52" t="e">
        <f t="shared" si="141"/>
        <v>#VALUE!</v>
      </c>
      <c r="Z925" t="s">
        <v>113</v>
      </c>
      <c r="AA925" t="s">
        <v>5411</v>
      </c>
      <c r="AB925" t="s">
        <v>5411</v>
      </c>
      <c r="AC925" s="79" t="s">
        <v>113</v>
      </c>
      <c r="AD925" s="61"/>
      <c r="AE925" s="22"/>
      <c r="AF925">
        <v>0</v>
      </c>
      <c r="AG925" t="s">
        <v>5411</v>
      </c>
      <c r="AH925" t="s">
        <v>5411</v>
      </c>
      <c r="AI925" s="46">
        <v>0</v>
      </c>
      <c r="AJ925" s="46"/>
      <c r="AK925" s="22"/>
      <c r="AL925" s="52">
        <f t="shared" si="148"/>
        <v>0</v>
      </c>
      <c r="AM925" s="52" t="e">
        <f t="shared" si="149"/>
        <v>#VALUE!</v>
      </c>
      <c r="AN925" s="52" t="e">
        <f t="shared" si="142"/>
        <v>#VALUE!</v>
      </c>
      <c r="AO925">
        <v>0.83</v>
      </c>
      <c r="AP925" s="46">
        <v>0.83305702586637376</v>
      </c>
      <c r="AQ925" s="52">
        <f t="shared" si="150"/>
        <v>-3.057025866373797E-3</v>
      </c>
    </row>
    <row r="926" spans="1:43" x14ac:dyDescent="0.25">
      <c r="A926" t="s">
        <v>5533</v>
      </c>
      <c r="B926" t="s">
        <v>1018</v>
      </c>
      <c r="D926">
        <v>1</v>
      </c>
      <c r="E926">
        <v>1</v>
      </c>
      <c r="F926">
        <v>1</v>
      </c>
      <c r="G926" s="13">
        <v>38063</v>
      </c>
      <c r="H926">
        <v>0.23</v>
      </c>
      <c r="I926" t="s">
        <v>5411</v>
      </c>
      <c r="J926" t="s">
        <v>5411</v>
      </c>
      <c r="K926" s="46">
        <v>0.22976385148133899</v>
      </c>
      <c r="L926" s="46"/>
      <c r="M926" s="22"/>
      <c r="N926" s="52">
        <f t="shared" si="143"/>
        <v>2.3614851866102238E-4</v>
      </c>
      <c r="O926" s="52" t="e">
        <f t="shared" si="144"/>
        <v>#VALUE!</v>
      </c>
      <c r="P926" s="52" t="e">
        <f t="shared" si="145"/>
        <v>#VALUE!</v>
      </c>
      <c r="Q926">
        <v>0</v>
      </c>
      <c r="R926" t="s">
        <v>5411</v>
      </c>
      <c r="S926" t="s">
        <v>5411</v>
      </c>
      <c r="T926" s="46">
        <v>0</v>
      </c>
      <c r="U926" s="46"/>
      <c r="V926" s="22"/>
      <c r="W926" s="52">
        <f t="shared" si="146"/>
        <v>0</v>
      </c>
      <c r="X926" s="52" t="e">
        <f t="shared" si="147"/>
        <v>#VALUE!</v>
      </c>
      <c r="Y926" s="52" t="e">
        <f t="shared" si="141"/>
        <v>#VALUE!</v>
      </c>
      <c r="Z926" t="s">
        <v>113</v>
      </c>
      <c r="AA926" t="s">
        <v>5411</v>
      </c>
      <c r="AB926" t="s">
        <v>5411</v>
      </c>
      <c r="AC926" s="79" t="s">
        <v>113</v>
      </c>
      <c r="AD926" s="61"/>
      <c r="AE926" s="22"/>
      <c r="AF926">
        <v>0</v>
      </c>
      <c r="AG926" t="s">
        <v>5411</v>
      </c>
      <c r="AH926" t="s">
        <v>5411</v>
      </c>
      <c r="AI926" s="46">
        <v>0</v>
      </c>
      <c r="AJ926" s="46"/>
      <c r="AK926" s="22"/>
      <c r="AL926" s="52">
        <f t="shared" si="148"/>
        <v>0</v>
      </c>
      <c r="AM926" s="52" t="e">
        <f t="shared" si="149"/>
        <v>#VALUE!</v>
      </c>
      <c r="AN926" s="52" t="e">
        <f t="shared" si="142"/>
        <v>#VALUE!</v>
      </c>
      <c r="AO926">
        <v>0.37</v>
      </c>
      <c r="AP926" s="46">
        <v>0.36762216237014239</v>
      </c>
      <c r="AQ926" s="52">
        <f t="shared" si="150"/>
        <v>2.3778376298576043E-3</v>
      </c>
    </row>
    <row r="927" spans="1:43" x14ac:dyDescent="0.25">
      <c r="A927" t="s">
        <v>5533</v>
      </c>
      <c r="B927" t="s">
        <v>1021</v>
      </c>
      <c r="D927">
        <v>1</v>
      </c>
      <c r="E927">
        <v>1</v>
      </c>
      <c r="F927">
        <v>1</v>
      </c>
      <c r="G927" s="13">
        <v>38063</v>
      </c>
      <c r="H927">
        <v>0.05</v>
      </c>
      <c r="I927" t="s">
        <v>5411</v>
      </c>
      <c r="J927" t="s">
        <v>5411</v>
      </c>
      <c r="K927" s="46">
        <v>4.9184599567483257E-2</v>
      </c>
      <c r="L927" s="46"/>
      <c r="M927" s="22"/>
      <c r="N927" s="52">
        <f t="shared" si="143"/>
        <v>8.1540043251674549E-4</v>
      </c>
      <c r="O927" s="52" t="e">
        <f t="shared" si="144"/>
        <v>#VALUE!</v>
      </c>
      <c r="P927" s="52" t="e">
        <f t="shared" si="145"/>
        <v>#VALUE!</v>
      </c>
      <c r="Q927">
        <v>0</v>
      </c>
      <c r="R927" t="s">
        <v>5411</v>
      </c>
      <c r="S927" t="s">
        <v>5411</v>
      </c>
      <c r="T927" s="46">
        <v>0</v>
      </c>
      <c r="U927" s="46"/>
      <c r="V927" s="22"/>
      <c r="W927" s="52">
        <f t="shared" si="146"/>
        <v>0</v>
      </c>
      <c r="X927" s="52" t="e">
        <f t="shared" si="147"/>
        <v>#VALUE!</v>
      </c>
      <c r="Y927" s="52" t="e">
        <f t="shared" si="141"/>
        <v>#VALUE!</v>
      </c>
      <c r="Z927" t="s">
        <v>113</v>
      </c>
      <c r="AA927" t="s">
        <v>5411</v>
      </c>
      <c r="AB927" t="s">
        <v>5411</v>
      </c>
      <c r="AC927" s="79" t="s">
        <v>113</v>
      </c>
      <c r="AD927" s="61"/>
      <c r="AE927" s="22"/>
      <c r="AF927">
        <v>0</v>
      </c>
      <c r="AG927" t="s">
        <v>5411</v>
      </c>
      <c r="AH927" t="s">
        <v>5411</v>
      </c>
      <c r="AI927" s="46">
        <v>0</v>
      </c>
      <c r="AJ927" s="46"/>
      <c r="AK927" s="22"/>
      <c r="AL927" s="52">
        <f t="shared" si="148"/>
        <v>0</v>
      </c>
      <c r="AM927" s="52" t="e">
        <f t="shared" si="149"/>
        <v>#VALUE!</v>
      </c>
      <c r="AN927" s="52" t="e">
        <f t="shared" si="142"/>
        <v>#VALUE!</v>
      </c>
      <c r="AO927">
        <v>0.05</v>
      </c>
      <c r="AP927" s="46">
        <v>4.9184599567483257E-2</v>
      </c>
      <c r="AQ927" s="52">
        <f t="shared" si="150"/>
        <v>8.1540043251674549E-4</v>
      </c>
    </row>
    <row r="928" spans="1:43" x14ac:dyDescent="0.25">
      <c r="A928" t="s">
        <v>5533</v>
      </c>
      <c r="B928" t="s">
        <v>1024</v>
      </c>
      <c r="D928">
        <v>1</v>
      </c>
      <c r="E928">
        <v>1</v>
      </c>
      <c r="F928">
        <v>8</v>
      </c>
      <c r="G928" s="13">
        <v>38063</v>
      </c>
      <c r="H928">
        <v>1.37</v>
      </c>
      <c r="I928" t="s">
        <v>5411</v>
      </c>
      <c r="J928" t="s">
        <v>5411</v>
      </c>
      <c r="K928" s="46">
        <v>1.3702017397741992</v>
      </c>
      <c r="L928" s="46"/>
      <c r="M928" s="22"/>
      <c r="N928" s="52">
        <f t="shared" si="143"/>
        <v>-2.0173977419912781E-4</v>
      </c>
      <c r="O928" s="52" t="e">
        <f t="shared" si="144"/>
        <v>#VALUE!</v>
      </c>
      <c r="P928" s="52" t="e">
        <f t="shared" si="145"/>
        <v>#VALUE!</v>
      </c>
      <c r="Q928">
        <v>0.59</v>
      </c>
      <c r="R928" t="s">
        <v>5411</v>
      </c>
      <c r="S928" t="s">
        <v>5411</v>
      </c>
      <c r="T928" s="46">
        <v>0.58722931704608539</v>
      </c>
      <c r="U928" s="46"/>
      <c r="V928" s="22"/>
      <c r="W928" s="52">
        <f t="shared" si="146"/>
        <v>2.7706829539145827E-3</v>
      </c>
      <c r="X928" s="52" t="e">
        <f t="shared" si="147"/>
        <v>#VALUE!</v>
      </c>
      <c r="Y928" s="52" t="e">
        <f t="shared" si="141"/>
        <v>#VALUE!</v>
      </c>
      <c r="Z928" t="s">
        <v>113</v>
      </c>
      <c r="AA928" t="s">
        <v>5411</v>
      </c>
      <c r="AB928" t="s">
        <v>5411</v>
      </c>
      <c r="AC928" s="79" t="s">
        <v>113</v>
      </c>
      <c r="AD928" s="61"/>
      <c r="AE928" s="22"/>
      <c r="AF928">
        <v>0</v>
      </c>
      <c r="AG928" t="s">
        <v>5411</v>
      </c>
      <c r="AH928" t="s">
        <v>5411</v>
      </c>
      <c r="AI928" s="46">
        <v>0</v>
      </c>
      <c r="AJ928" s="46"/>
      <c r="AK928" s="22"/>
      <c r="AL928" s="52">
        <f t="shared" si="148"/>
        <v>0</v>
      </c>
      <c r="AM928" s="52" t="e">
        <f t="shared" si="149"/>
        <v>#VALUE!</v>
      </c>
      <c r="AN928" s="52" t="e">
        <f t="shared" si="142"/>
        <v>#VALUE!</v>
      </c>
      <c r="AO928">
        <v>3.15</v>
      </c>
      <c r="AP928" s="46">
        <v>3.1482016163859581</v>
      </c>
      <c r="AQ928" s="52">
        <f t="shared" si="150"/>
        <v>1.7983836140418319E-3</v>
      </c>
    </row>
    <row r="929" spans="1:43" x14ac:dyDescent="0.25">
      <c r="A929" t="s">
        <v>5533</v>
      </c>
      <c r="B929" t="s">
        <v>1027</v>
      </c>
      <c r="D929">
        <v>1</v>
      </c>
      <c r="E929">
        <v>1</v>
      </c>
      <c r="F929">
        <v>1</v>
      </c>
      <c r="G929" s="13">
        <v>38063</v>
      </c>
      <c r="H929">
        <v>0.77</v>
      </c>
      <c r="I929" t="s">
        <v>5411</v>
      </c>
      <c r="J929" t="s">
        <v>5411</v>
      </c>
      <c r="K929" s="46">
        <v>0.77146638433033354</v>
      </c>
      <c r="L929" s="46"/>
      <c r="M929" s="22"/>
      <c r="N929" s="52">
        <f t="shared" si="143"/>
        <v>-1.4663843303335256E-3</v>
      </c>
      <c r="O929" s="52" t="e">
        <f t="shared" si="144"/>
        <v>#VALUE!</v>
      </c>
      <c r="P929" s="52" t="e">
        <f t="shared" si="145"/>
        <v>#VALUE!</v>
      </c>
      <c r="Q929">
        <v>0</v>
      </c>
      <c r="R929" t="s">
        <v>5411</v>
      </c>
      <c r="S929" t="s">
        <v>5411</v>
      </c>
      <c r="T929" s="46">
        <v>0</v>
      </c>
      <c r="U929" s="46"/>
      <c r="V929" s="22"/>
      <c r="W929" s="52">
        <f t="shared" si="146"/>
        <v>0</v>
      </c>
      <c r="X929" s="52" t="e">
        <f t="shared" si="147"/>
        <v>#VALUE!</v>
      </c>
      <c r="Y929" s="52" t="e">
        <f t="shared" si="141"/>
        <v>#VALUE!</v>
      </c>
      <c r="Z929" t="s">
        <v>113</v>
      </c>
      <c r="AA929" t="s">
        <v>5411</v>
      </c>
      <c r="AB929" t="s">
        <v>5411</v>
      </c>
      <c r="AC929" s="79" t="s">
        <v>113</v>
      </c>
      <c r="AD929" s="61"/>
      <c r="AE929" s="22"/>
      <c r="AF929">
        <v>0</v>
      </c>
      <c r="AG929" t="s">
        <v>5411</v>
      </c>
      <c r="AH929" t="s">
        <v>5411</v>
      </c>
      <c r="AI929" s="46">
        <v>0</v>
      </c>
      <c r="AJ929" s="46"/>
      <c r="AK929" s="22"/>
      <c r="AL929" s="52">
        <f t="shared" si="148"/>
        <v>0</v>
      </c>
      <c r="AM929" s="52" t="e">
        <f t="shared" si="149"/>
        <v>#VALUE!</v>
      </c>
      <c r="AN929" s="52" t="e">
        <f t="shared" si="142"/>
        <v>#VALUE!</v>
      </c>
      <c r="AO929">
        <v>4.33</v>
      </c>
      <c r="AP929" s="46">
        <v>4.3320804658549497</v>
      </c>
      <c r="AQ929" s="52">
        <f t="shared" si="150"/>
        <v>-2.0804658549495869E-3</v>
      </c>
    </row>
    <row r="930" spans="1:43" x14ac:dyDescent="0.25">
      <c r="A930" t="s">
        <v>5533</v>
      </c>
      <c r="B930" t="s">
        <v>1030</v>
      </c>
      <c r="D930">
        <v>1</v>
      </c>
      <c r="E930">
        <v>1</v>
      </c>
      <c r="F930">
        <v>1</v>
      </c>
      <c r="G930" s="13">
        <v>38063</v>
      </c>
      <c r="H930">
        <v>2.77</v>
      </c>
      <c r="I930" t="s">
        <v>5411</v>
      </c>
      <c r="J930" t="s">
        <v>5411</v>
      </c>
      <c r="K930" s="46">
        <v>2.7652469014361598</v>
      </c>
      <c r="L930" s="46"/>
      <c r="M930" s="22"/>
      <c r="N930" s="52">
        <f t="shared" si="143"/>
        <v>4.7530985638402079E-3</v>
      </c>
      <c r="O930" s="52" t="e">
        <f t="shared" si="144"/>
        <v>#VALUE!</v>
      </c>
      <c r="P930" s="52" t="e">
        <f t="shared" si="145"/>
        <v>#VALUE!</v>
      </c>
      <c r="Q930">
        <v>0</v>
      </c>
      <c r="R930" t="s">
        <v>5411</v>
      </c>
      <c r="S930" t="s">
        <v>5411</v>
      </c>
      <c r="T930" s="46">
        <v>0</v>
      </c>
      <c r="U930" s="46"/>
      <c r="V930" s="22"/>
      <c r="W930" s="52">
        <f t="shared" si="146"/>
        <v>0</v>
      </c>
      <c r="X930" s="52" t="e">
        <f t="shared" si="147"/>
        <v>#VALUE!</v>
      </c>
      <c r="Y930" s="52" t="e">
        <f t="shared" si="141"/>
        <v>#VALUE!</v>
      </c>
      <c r="Z930" t="s">
        <v>113</v>
      </c>
      <c r="AA930" t="s">
        <v>5411</v>
      </c>
      <c r="AB930" t="s">
        <v>5411</v>
      </c>
      <c r="AC930" s="79" t="s">
        <v>113</v>
      </c>
      <c r="AD930" s="61"/>
      <c r="AE930" s="22"/>
      <c r="AF930">
        <v>0.92</v>
      </c>
      <c r="AG930" t="s">
        <v>5411</v>
      </c>
      <c r="AH930" t="s">
        <v>5411</v>
      </c>
      <c r="AI930" s="46">
        <v>0.92174896714538657</v>
      </c>
      <c r="AJ930" s="46"/>
      <c r="AK930" s="22"/>
      <c r="AL930" s="52">
        <f t="shared" si="148"/>
        <v>-1.7489671453865263E-3</v>
      </c>
      <c r="AM930" s="52" t="e">
        <f t="shared" si="149"/>
        <v>#VALUE!</v>
      </c>
      <c r="AN930" s="52" t="e">
        <f t="shared" si="142"/>
        <v>#VALUE!</v>
      </c>
      <c r="AO930">
        <v>7.44</v>
      </c>
      <c r="AP930" s="46">
        <v>7.435441668306118</v>
      </c>
      <c r="AQ930" s="52">
        <f t="shared" si="150"/>
        <v>4.5583316938824225E-3</v>
      </c>
    </row>
    <row r="931" spans="1:43" x14ac:dyDescent="0.25">
      <c r="A931" t="s">
        <v>5533</v>
      </c>
      <c r="B931" t="s">
        <v>1033</v>
      </c>
      <c r="D931">
        <v>1</v>
      </c>
      <c r="E931">
        <v>1</v>
      </c>
      <c r="F931">
        <v>1</v>
      </c>
      <c r="G931" s="13">
        <v>38063</v>
      </c>
      <c r="H931">
        <v>0.43</v>
      </c>
      <c r="I931" t="s">
        <v>5411</v>
      </c>
      <c r="J931" t="s">
        <v>5411</v>
      </c>
      <c r="K931" s="46">
        <v>0.43314136125654451</v>
      </c>
      <c r="L931" s="46"/>
      <c r="M931" s="22"/>
      <c r="N931" s="52">
        <f t="shared" si="143"/>
        <v>-3.141361256544517E-3</v>
      </c>
      <c r="O931" s="52" t="e">
        <f t="shared" si="144"/>
        <v>#VALUE!</v>
      </c>
      <c r="P931" s="52" t="e">
        <f t="shared" si="145"/>
        <v>#VALUE!</v>
      </c>
      <c r="Q931">
        <v>0</v>
      </c>
      <c r="R931" t="s">
        <v>5411</v>
      </c>
      <c r="S931" t="s">
        <v>5411</v>
      </c>
      <c r="T931" s="46">
        <v>0</v>
      </c>
      <c r="U931" s="46"/>
      <c r="V931" s="22"/>
      <c r="W931" s="52">
        <f t="shared" si="146"/>
        <v>0</v>
      </c>
      <c r="X931" s="52" t="e">
        <f t="shared" si="147"/>
        <v>#VALUE!</v>
      </c>
      <c r="Y931" s="52" t="e">
        <f t="shared" si="141"/>
        <v>#VALUE!</v>
      </c>
      <c r="Z931" t="s">
        <v>113</v>
      </c>
      <c r="AA931" t="s">
        <v>5411</v>
      </c>
      <c r="AB931" t="s">
        <v>5411</v>
      </c>
      <c r="AC931" s="79" t="s">
        <v>113</v>
      </c>
      <c r="AD931" s="61"/>
      <c r="AE931" s="22"/>
      <c r="AF931">
        <v>0</v>
      </c>
      <c r="AG931" t="s">
        <v>5411</v>
      </c>
      <c r="AH931" t="s">
        <v>5411</v>
      </c>
      <c r="AI931" s="46">
        <v>0</v>
      </c>
      <c r="AJ931" s="46"/>
      <c r="AK931" s="22"/>
      <c r="AL931" s="52">
        <f t="shared" si="148"/>
        <v>0</v>
      </c>
      <c r="AM931" s="52" t="e">
        <f t="shared" si="149"/>
        <v>#VALUE!</v>
      </c>
      <c r="AN931" s="52" t="e">
        <f t="shared" si="142"/>
        <v>#VALUE!</v>
      </c>
      <c r="AO931">
        <v>0.32</v>
      </c>
      <c r="AP931" s="46">
        <v>0.32014796266788076</v>
      </c>
      <c r="AQ931" s="52">
        <f t="shared" si="150"/>
        <v>-1.4796266788075219E-4</v>
      </c>
    </row>
    <row r="932" spans="1:43" x14ac:dyDescent="0.25">
      <c r="A932" t="s">
        <v>5533</v>
      </c>
      <c r="B932" t="s">
        <v>1036</v>
      </c>
      <c r="D932">
        <v>1</v>
      </c>
      <c r="E932">
        <v>1</v>
      </c>
      <c r="F932">
        <v>1</v>
      </c>
      <c r="G932" s="13">
        <v>38063</v>
      </c>
      <c r="H932">
        <v>2.66</v>
      </c>
      <c r="I932" t="s">
        <v>5411</v>
      </c>
      <c r="J932" t="s">
        <v>5411</v>
      </c>
      <c r="K932" s="46">
        <v>2.6600983883058471</v>
      </c>
      <c r="L932" s="46"/>
      <c r="M932" s="22"/>
      <c r="N932" s="52">
        <f t="shared" si="143"/>
        <v>-9.8388305846963675E-5</v>
      </c>
      <c r="O932" s="52" t="e">
        <f t="shared" si="144"/>
        <v>#VALUE!</v>
      </c>
      <c r="P932" s="52" t="e">
        <f t="shared" si="145"/>
        <v>#VALUE!</v>
      </c>
      <c r="Q932">
        <v>0</v>
      </c>
      <c r="R932" t="s">
        <v>5411</v>
      </c>
      <c r="S932" t="s">
        <v>5411</v>
      </c>
      <c r="T932" s="46">
        <v>0</v>
      </c>
      <c r="U932" s="46"/>
      <c r="V932" s="22"/>
      <c r="W932" s="52">
        <f t="shared" si="146"/>
        <v>0</v>
      </c>
      <c r="X932" s="52" t="e">
        <f t="shared" si="147"/>
        <v>#VALUE!</v>
      </c>
      <c r="Y932" s="52" t="e">
        <f t="shared" si="141"/>
        <v>#VALUE!</v>
      </c>
      <c r="Z932" t="s">
        <v>113</v>
      </c>
      <c r="AA932" t="s">
        <v>5411</v>
      </c>
      <c r="AB932" t="s">
        <v>5411</v>
      </c>
      <c r="AC932" s="79" t="s">
        <v>113</v>
      </c>
      <c r="AD932" s="61"/>
      <c r="AE932" s="22"/>
      <c r="AF932">
        <v>0</v>
      </c>
      <c r="AG932" t="s">
        <v>5411</v>
      </c>
      <c r="AH932" t="s">
        <v>5411</v>
      </c>
      <c r="AI932" s="46">
        <v>0</v>
      </c>
      <c r="AJ932" s="46"/>
      <c r="AK932" s="22"/>
      <c r="AL932" s="52">
        <f t="shared" si="148"/>
        <v>0</v>
      </c>
      <c r="AM932" s="52" t="e">
        <f t="shared" si="149"/>
        <v>#VALUE!</v>
      </c>
      <c r="AN932" s="52" t="e">
        <f t="shared" si="142"/>
        <v>#VALUE!</v>
      </c>
      <c r="AO932">
        <v>1.59</v>
      </c>
      <c r="AP932" s="46">
        <v>1.5881184407796103</v>
      </c>
      <c r="AQ932" s="52">
        <f t="shared" si="150"/>
        <v>1.8815592203897946E-3</v>
      </c>
    </row>
    <row r="933" spans="1:43" x14ac:dyDescent="0.25">
      <c r="A933" t="s">
        <v>5533</v>
      </c>
      <c r="B933" t="s">
        <v>1039</v>
      </c>
      <c r="D933">
        <v>1</v>
      </c>
      <c r="E933">
        <v>1</v>
      </c>
      <c r="F933">
        <v>1</v>
      </c>
      <c r="G933" s="13">
        <v>38063</v>
      </c>
      <c r="H933">
        <v>2.73</v>
      </c>
      <c r="I933" t="s">
        <v>5411</v>
      </c>
      <c r="J933" t="s">
        <v>5411</v>
      </c>
      <c r="K933" s="46">
        <v>2.7308700491938671</v>
      </c>
      <c r="L933" s="46"/>
      <c r="M933" s="22"/>
      <c r="N933" s="52">
        <f t="shared" si="143"/>
        <v>-8.7004919386712842E-4</v>
      </c>
      <c r="O933" s="52" t="e">
        <f t="shared" si="144"/>
        <v>#VALUE!</v>
      </c>
      <c r="P933" s="52" t="e">
        <f t="shared" si="145"/>
        <v>#VALUE!</v>
      </c>
      <c r="Q933">
        <v>3.38</v>
      </c>
      <c r="R933" t="s">
        <v>5411</v>
      </c>
      <c r="S933" t="s">
        <v>5411</v>
      </c>
      <c r="T933" s="46">
        <v>3.3794516858774104</v>
      </c>
      <c r="U933" s="46"/>
      <c r="V933" s="22"/>
      <c r="W933" s="52">
        <f t="shared" si="146"/>
        <v>5.4831412258948831E-4</v>
      </c>
      <c r="X933" s="52" t="e">
        <f t="shared" si="147"/>
        <v>#VALUE!</v>
      </c>
      <c r="Y933" s="52" t="e">
        <f t="shared" si="141"/>
        <v>#VALUE!</v>
      </c>
      <c r="Z933" t="s">
        <v>113</v>
      </c>
      <c r="AA933" t="s">
        <v>5411</v>
      </c>
      <c r="AB933" t="s">
        <v>5411</v>
      </c>
      <c r="AC933" s="79" t="s">
        <v>113</v>
      </c>
      <c r="AD933" s="61"/>
      <c r="AE933" s="22"/>
      <c r="AF933">
        <v>0</v>
      </c>
      <c r="AG933" t="s">
        <v>5411</v>
      </c>
      <c r="AH933" t="s">
        <v>5411</v>
      </c>
      <c r="AI933" s="46">
        <v>0</v>
      </c>
      <c r="AJ933" s="46"/>
      <c r="AK933" s="22"/>
      <c r="AL933" s="52">
        <f t="shared" si="148"/>
        <v>0</v>
      </c>
      <c r="AM933" s="52" t="e">
        <f t="shared" si="149"/>
        <v>#VALUE!</v>
      </c>
      <c r="AN933" s="52" t="e">
        <f t="shared" si="142"/>
        <v>#VALUE!</v>
      </c>
      <c r="AO933">
        <v>3.21</v>
      </c>
      <c r="AP933" s="46">
        <v>3.2087723078027937</v>
      </c>
      <c r="AQ933" s="52">
        <f t="shared" si="150"/>
        <v>1.2276921972063093E-3</v>
      </c>
    </row>
    <row r="934" spans="1:43" x14ac:dyDescent="0.25">
      <c r="A934" t="s">
        <v>5533</v>
      </c>
      <c r="B934" t="s">
        <v>1042</v>
      </c>
      <c r="D934">
        <v>1</v>
      </c>
      <c r="E934">
        <v>1</v>
      </c>
      <c r="F934">
        <v>1</v>
      </c>
      <c r="G934" s="13">
        <v>38063</v>
      </c>
      <c r="H934">
        <v>0.15</v>
      </c>
      <c r="I934" t="s">
        <v>5411</v>
      </c>
      <c r="J934" t="s">
        <v>5411</v>
      </c>
      <c r="K934" s="46">
        <v>0.14676106753697954</v>
      </c>
      <c r="L934" s="46"/>
      <c r="M934" s="22"/>
      <c r="N934" s="52">
        <f t="shared" si="143"/>
        <v>3.2389324630204552E-3</v>
      </c>
      <c r="O934" s="52" t="e">
        <f t="shared" si="144"/>
        <v>#VALUE!</v>
      </c>
      <c r="P934" s="52" t="e">
        <f t="shared" si="145"/>
        <v>#VALUE!</v>
      </c>
      <c r="Q934">
        <v>0</v>
      </c>
      <c r="R934" t="s">
        <v>5411</v>
      </c>
      <c r="S934" t="s">
        <v>5411</v>
      </c>
      <c r="T934" s="46">
        <v>0</v>
      </c>
      <c r="U934" s="46"/>
      <c r="V934" s="22"/>
      <c r="W934" s="52">
        <f t="shared" si="146"/>
        <v>0</v>
      </c>
      <c r="X934" s="52" t="e">
        <f t="shared" si="147"/>
        <v>#VALUE!</v>
      </c>
      <c r="Y934" s="52" t="e">
        <f t="shared" si="141"/>
        <v>#VALUE!</v>
      </c>
      <c r="Z934" t="s">
        <v>113</v>
      </c>
      <c r="AA934" t="s">
        <v>5411</v>
      </c>
      <c r="AB934" t="s">
        <v>5411</v>
      </c>
      <c r="AC934" s="79" t="s">
        <v>113</v>
      </c>
      <c r="AD934" s="61"/>
      <c r="AE934" s="22"/>
      <c r="AF934">
        <v>0</v>
      </c>
      <c r="AG934" t="s">
        <v>5411</v>
      </c>
      <c r="AH934" t="s">
        <v>5411</v>
      </c>
      <c r="AI934" s="46">
        <v>0</v>
      </c>
      <c r="AJ934" s="46"/>
      <c r="AK934" s="22"/>
      <c r="AL934" s="52">
        <f t="shared" si="148"/>
        <v>0</v>
      </c>
      <c r="AM934" s="52" t="e">
        <f t="shared" si="149"/>
        <v>#VALUE!</v>
      </c>
      <c r="AN934" s="52" t="e">
        <f t="shared" si="142"/>
        <v>#VALUE!</v>
      </c>
      <c r="AO934">
        <v>7.0000000000000007E-2</v>
      </c>
      <c r="AP934" s="46">
        <v>7.338053376848977E-2</v>
      </c>
      <c r="AQ934" s="52">
        <f t="shared" si="150"/>
        <v>-3.3805337684897629E-3</v>
      </c>
    </row>
    <row r="935" spans="1:43" x14ac:dyDescent="0.25">
      <c r="A935" t="s">
        <v>5533</v>
      </c>
      <c r="B935" t="s">
        <v>1045</v>
      </c>
      <c r="D935">
        <v>1</v>
      </c>
      <c r="E935">
        <v>1</v>
      </c>
      <c r="F935">
        <v>1</v>
      </c>
      <c r="G935" s="13">
        <v>38063</v>
      </c>
      <c r="H935">
        <v>0.9</v>
      </c>
      <c r="I935" t="s">
        <v>5411</v>
      </c>
      <c r="J935" t="s">
        <v>5411</v>
      </c>
      <c r="K935" s="46">
        <v>0.89494850669412984</v>
      </c>
      <c r="L935" s="46"/>
      <c r="M935" s="22"/>
      <c r="N935" s="52">
        <f t="shared" si="143"/>
        <v>5.0514933058701805E-3</v>
      </c>
      <c r="O935" s="52" t="e">
        <f t="shared" si="144"/>
        <v>#VALUE!</v>
      </c>
      <c r="P935" s="52" t="e">
        <f t="shared" si="145"/>
        <v>#VALUE!</v>
      </c>
      <c r="Q935">
        <v>1.41</v>
      </c>
      <c r="R935" t="s">
        <v>5411</v>
      </c>
      <c r="S935" t="s">
        <v>5411</v>
      </c>
      <c r="T935" s="46">
        <v>1.4087152420185376</v>
      </c>
      <c r="U935" s="46"/>
      <c r="V935" s="22"/>
      <c r="W935" s="52">
        <f t="shared" si="146"/>
        <v>1.2847579814623256E-3</v>
      </c>
      <c r="X935" s="52" t="e">
        <f t="shared" si="147"/>
        <v>#VALUE!</v>
      </c>
      <c r="Y935" s="52" t="e">
        <f t="shared" si="141"/>
        <v>#VALUE!</v>
      </c>
      <c r="Z935" t="s">
        <v>113</v>
      </c>
      <c r="AA935" t="s">
        <v>5411</v>
      </c>
      <c r="AB935" t="s">
        <v>5411</v>
      </c>
      <c r="AC935" s="79" t="s">
        <v>113</v>
      </c>
      <c r="AD935" s="61"/>
      <c r="AE935" s="22"/>
      <c r="AF935">
        <v>2.82</v>
      </c>
      <c r="AG935" t="s">
        <v>5411</v>
      </c>
      <c r="AH935" t="s">
        <v>5411</v>
      </c>
      <c r="AI935" s="46">
        <v>2.8174304840370752</v>
      </c>
      <c r="AJ935" s="46"/>
      <c r="AK935" s="22"/>
      <c r="AL935" s="52">
        <f t="shared" si="148"/>
        <v>2.5695159629246511E-3</v>
      </c>
      <c r="AM935" s="52" t="e">
        <f t="shared" si="149"/>
        <v>#VALUE!</v>
      </c>
      <c r="AN935" s="52" t="e">
        <f t="shared" si="142"/>
        <v>#VALUE!</v>
      </c>
      <c r="AO935">
        <v>2.67</v>
      </c>
      <c r="AP935" s="46">
        <v>2.6682723995880537</v>
      </c>
      <c r="AQ935" s="52">
        <f t="shared" si="150"/>
        <v>1.7276004119461952E-3</v>
      </c>
    </row>
    <row r="936" spans="1:43" x14ac:dyDescent="0.25">
      <c r="A936" t="s">
        <v>5533</v>
      </c>
      <c r="B936" t="s">
        <v>1048</v>
      </c>
      <c r="D936">
        <v>1</v>
      </c>
      <c r="E936">
        <v>1</v>
      </c>
      <c r="F936">
        <v>1</v>
      </c>
      <c r="G936" s="13">
        <v>38063</v>
      </c>
      <c r="H936">
        <v>1.3</v>
      </c>
      <c r="I936" t="s">
        <v>5411</v>
      </c>
      <c r="J936" t="s">
        <v>5411</v>
      </c>
      <c r="K936" s="46">
        <v>1.2986790438616846</v>
      </c>
      <c r="L936" s="46"/>
      <c r="M936" s="22"/>
      <c r="N936" s="52">
        <f t="shared" si="143"/>
        <v>1.3209561383153989E-3</v>
      </c>
      <c r="O936" s="52" t="e">
        <f t="shared" si="144"/>
        <v>#VALUE!</v>
      </c>
      <c r="P936" s="52" t="e">
        <f t="shared" si="145"/>
        <v>#VALUE!</v>
      </c>
      <c r="Q936">
        <v>0.44</v>
      </c>
      <c r="R936" t="s">
        <v>5411</v>
      </c>
      <c r="S936" t="s">
        <v>5411</v>
      </c>
      <c r="T936" s="46">
        <v>0.4421035042933395</v>
      </c>
      <c r="U936" s="46"/>
      <c r="V936" s="22"/>
      <c r="W936" s="52">
        <f t="shared" si="146"/>
        <v>-2.1035042933394976E-3</v>
      </c>
      <c r="X936" s="52" t="e">
        <f t="shared" si="147"/>
        <v>#VALUE!</v>
      </c>
      <c r="Y936" s="52" t="e">
        <f t="shared" si="141"/>
        <v>#VALUE!</v>
      </c>
      <c r="Z936" t="s">
        <v>113</v>
      </c>
      <c r="AA936" t="s">
        <v>5411</v>
      </c>
      <c r="AB936" t="s">
        <v>5411</v>
      </c>
      <c r="AC936" s="79" t="s">
        <v>113</v>
      </c>
      <c r="AD936" s="61"/>
      <c r="AE936" s="22"/>
      <c r="AF936">
        <v>0</v>
      </c>
      <c r="AG936" t="s">
        <v>5411</v>
      </c>
      <c r="AH936" t="s">
        <v>5411</v>
      </c>
      <c r="AI936" s="46">
        <v>0</v>
      </c>
      <c r="AJ936" s="46"/>
      <c r="AK936" s="22"/>
      <c r="AL936" s="52">
        <f t="shared" si="148"/>
        <v>0</v>
      </c>
      <c r="AM936" s="52" t="e">
        <f t="shared" si="149"/>
        <v>#VALUE!</v>
      </c>
      <c r="AN936" s="52" t="e">
        <f t="shared" si="142"/>
        <v>#VALUE!</v>
      </c>
      <c r="AO936">
        <v>0.8</v>
      </c>
      <c r="AP936" s="46">
        <v>0.80131260153167783</v>
      </c>
      <c r="AQ936" s="52">
        <f t="shared" si="150"/>
        <v>-1.3126015316777817E-3</v>
      </c>
    </row>
    <row r="937" spans="1:43" x14ac:dyDescent="0.25">
      <c r="A937" t="s">
        <v>5533</v>
      </c>
      <c r="B937" t="s">
        <v>1051</v>
      </c>
      <c r="D937">
        <v>1</v>
      </c>
      <c r="E937">
        <v>1</v>
      </c>
      <c r="F937">
        <v>1</v>
      </c>
      <c r="G937" s="13">
        <v>38063</v>
      </c>
      <c r="H937">
        <v>1.1100000000000001</v>
      </c>
      <c r="I937" t="s">
        <v>5411</v>
      </c>
      <c r="J937" t="s">
        <v>5411</v>
      </c>
      <c r="K937" s="46">
        <v>1.1065435498677034</v>
      </c>
      <c r="L937" s="46"/>
      <c r="M937" s="22"/>
      <c r="N937" s="52">
        <f t="shared" si="143"/>
        <v>3.4564501322966734E-3</v>
      </c>
      <c r="O937" s="52" t="e">
        <f t="shared" si="144"/>
        <v>#VALUE!</v>
      </c>
      <c r="P937" s="52" t="e">
        <f t="shared" si="145"/>
        <v>#VALUE!</v>
      </c>
      <c r="Q937">
        <v>1.1499999999999999</v>
      </c>
      <c r="R937" t="s">
        <v>5411</v>
      </c>
      <c r="S937" t="s">
        <v>5411</v>
      </c>
      <c r="T937" s="46">
        <v>1.1460629623629783</v>
      </c>
      <c r="U937" s="46"/>
      <c r="V937" s="22"/>
      <c r="W937" s="52">
        <f t="shared" si="146"/>
        <v>3.9370376370215787E-3</v>
      </c>
      <c r="X937" s="52" t="e">
        <f t="shared" si="147"/>
        <v>#VALUE!</v>
      </c>
      <c r="Y937" s="52" t="e">
        <f t="shared" si="141"/>
        <v>#VALUE!</v>
      </c>
      <c r="Z937" t="s">
        <v>113</v>
      </c>
      <c r="AA937" t="s">
        <v>5411</v>
      </c>
      <c r="AB937" t="s">
        <v>5411</v>
      </c>
      <c r="AC937" s="79" t="s">
        <v>113</v>
      </c>
      <c r="AD937" s="61"/>
      <c r="AE937" s="22"/>
      <c r="AF937">
        <v>55.6</v>
      </c>
      <c r="AG937" t="s">
        <v>5411</v>
      </c>
      <c r="AH937" t="s">
        <v>5411</v>
      </c>
      <c r="AI937" s="46">
        <v>55.603813380852095</v>
      </c>
      <c r="AJ937" s="46"/>
      <c r="AK937" s="22"/>
      <c r="AL937" s="52">
        <f t="shared" si="148"/>
        <v>-3.8133808520939283E-3</v>
      </c>
      <c r="AM937" s="52" t="e">
        <f t="shared" si="149"/>
        <v>#VALUE!</v>
      </c>
      <c r="AN937" s="52" t="e">
        <f t="shared" si="142"/>
        <v>#VALUE!</v>
      </c>
      <c r="AO937">
        <v>1.8</v>
      </c>
      <c r="AP937" s="46">
        <v>1.798133268535018</v>
      </c>
      <c r="AQ937" s="52">
        <f t="shared" si="150"/>
        <v>1.8667314649820632E-3</v>
      </c>
    </row>
    <row r="938" spans="1:43" x14ac:dyDescent="0.25">
      <c r="A938" t="s">
        <v>5533</v>
      </c>
      <c r="B938" t="s">
        <v>1054</v>
      </c>
      <c r="D938">
        <v>1</v>
      </c>
      <c r="E938">
        <v>1</v>
      </c>
      <c r="F938">
        <v>1</v>
      </c>
      <c r="G938" s="13">
        <v>38063</v>
      </c>
      <c r="H938">
        <v>0.91</v>
      </c>
      <c r="I938" t="s">
        <v>5411</v>
      </c>
      <c r="J938" t="s">
        <v>5411</v>
      </c>
      <c r="K938" s="46">
        <v>0.91101533360961451</v>
      </c>
      <c r="L938" s="46"/>
      <c r="M938" s="22"/>
      <c r="N938" s="52">
        <f t="shared" si="143"/>
        <v>-1.0153336096144772E-3</v>
      </c>
      <c r="O938" s="52" t="e">
        <f t="shared" si="144"/>
        <v>#VALUE!</v>
      </c>
      <c r="P938" s="52" t="e">
        <f t="shared" si="145"/>
        <v>#VALUE!</v>
      </c>
      <c r="Q938">
        <v>1.59</v>
      </c>
      <c r="R938" t="s">
        <v>5411</v>
      </c>
      <c r="S938" t="s">
        <v>5411</v>
      </c>
      <c r="T938" s="46">
        <v>1.5942768338168254</v>
      </c>
      <c r="U938" s="46"/>
      <c r="V938" s="22"/>
      <c r="W938" s="52">
        <f t="shared" si="146"/>
        <v>-4.2768338168253095E-3</v>
      </c>
      <c r="X938" s="52" t="e">
        <f t="shared" si="147"/>
        <v>#VALUE!</v>
      </c>
      <c r="Y938" s="52" t="e">
        <f t="shared" si="141"/>
        <v>#VALUE!</v>
      </c>
      <c r="Z938" t="s">
        <v>113</v>
      </c>
      <c r="AA938" t="s">
        <v>5411</v>
      </c>
      <c r="AB938" t="s">
        <v>5411</v>
      </c>
      <c r="AC938" s="79" t="s">
        <v>113</v>
      </c>
      <c r="AD938" s="61"/>
      <c r="AE938" s="22"/>
      <c r="AF938">
        <v>0</v>
      </c>
      <c r="AG938" t="s">
        <v>5411</v>
      </c>
      <c r="AH938" t="s">
        <v>5411</v>
      </c>
      <c r="AI938" s="46">
        <v>0</v>
      </c>
      <c r="AJ938" s="46"/>
      <c r="AK938" s="22"/>
      <c r="AL938" s="52">
        <f t="shared" si="148"/>
        <v>0</v>
      </c>
      <c r="AM938" s="52" t="e">
        <f t="shared" si="149"/>
        <v>#VALUE!</v>
      </c>
      <c r="AN938" s="52" t="e">
        <f t="shared" si="142"/>
        <v>#VALUE!</v>
      </c>
      <c r="AO938">
        <v>3.87</v>
      </c>
      <c r="AP938" s="46">
        <v>3.8718151678408619</v>
      </c>
      <c r="AQ938" s="52">
        <f t="shared" si="150"/>
        <v>-1.8151678408617755E-3</v>
      </c>
    </row>
    <row r="939" spans="1:43" x14ac:dyDescent="0.25">
      <c r="A939" t="s">
        <v>5533</v>
      </c>
      <c r="B939" t="s">
        <v>1057</v>
      </c>
      <c r="D939">
        <v>1</v>
      </c>
      <c r="E939">
        <v>1</v>
      </c>
      <c r="F939">
        <v>1</v>
      </c>
      <c r="G939" s="13">
        <v>38063</v>
      </c>
      <c r="H939">
        <v>2.13</v>
      </c>
      <c r="I939" t="s">
        <v>5411</v>
      </c>
      <c r="J939" t="s">
        <v>5411</v>
      </c>
      <c r="K939" s="46">
        <v>2.1343106103023515</v>
      </c>
      <c r="L939" s="46"/>
      <c r="M939" s="22"/>
      <c r="N939" s="52">
        <f t="shared" si="143"/>
        <v>-4.3106103023515807E-3</v>
      </c>
      <c r="O939" s="52" t="e">
        <f t="shared" si="144"/>
        <v>#VALUE!</v>
      </c>
      <c r="P939" s="52" t="e">
        <f t="shared" si="145"/>
        <v>#VALUE!</v>
      </c>
      <c r="Q939">
        <v>1.79</v>
      </c>
      <c r="R939" t="s">
        <v>5411</v>
      </c>
      <c r="S939" t="s">
        <v>5411</v>
      </c>
      <c r="T939" s="46">
        <v>1.7882061870100783</v>
      </c>
      <c r="U939" s="46"/>
      <c r="V939" s="22"/>
      <c r="W939" s="52">
        <f t="shared" si="146"/>
        <v>1.7938129899217614E-3</v>
      </c>
      <c r="X939" s="52" t="e">
        <f t="shared" si="147"/>
        <v>#VALUE!</v>
      </c>
      <c r="Y939" s="52" t="e">
        <f t="shared" si="141"/>
        <v>#VALUE!</v>
      </c>
      <c r="Z939" t="s">
        <v>113</v>
      </c>
      <c r="AA939" t="s">
        <v>5411</v>
      </c>
      <c r="AB939" t="s">
        <v>5411</v>
      </c>
      <c r="AC939" s="79" t="s">
        <v>113</v>
      </c>
      <c r="AD939" s="61"/>
      <c r="AE939" s="22"/>
      <c r="AF939">
        <v>0</v>
      </c>
      <c r="AG939" t="s">
        <v>5411</v>
      </c>
      <c r="AH939" t="s">
        <v>5411</v>
      </c>
      <c r="AI939" s="46">
        <v>0</v>
      </c>
      <c r="AJ939" s="46"/>
      <c r="AK939" s="22"/>
      <c r="AL939" s="52">
        <f t="shared" si="148"/>
        <v>0</v>
      </c>
      <c r="AM939" s="52" t="e">
        <f t="shared" si="149"/>
        <v>#VALUE!</v>
      </c>
      <c r="AN939" s="52" t="e">
        <f t="shared" si="142"/>
        <v>#VALUE!</v>
      </c>
      <c r="AO939">
        <v>4.96</v>
      </c>
      <c r="AP939" s="46">
        <v>4.9608300671892493</v>
      </c>
      <c r="AQ939" s="52">
        <f t="shared" si="150"/>
        <v>-8.3006718924938383E-4</v>
      </c>
    </row>
    <row r="940" spans="1:43" x14ac:dyDescent="0.25">
      <c r="A940" t="s">
        <v>5533</v>
      </c>
      <c r="B940" t="s">
        <v>1060</v>
      </c>
      <c r="D940">
        <v>1</v>
      </c>
      <c r="E940">
        <v>1</v>
      </c>
      <c r="F940">
        <v>1</v>
      </c>
      <c r="G940" s="13">
        <v>38063</v>
      </c>
      <c r="H940">
        <v>1.01</v>
      </c>
      <c r="I940" t="s">
        <v>5411</v>
      </c>
      <c r="J940" t="s">
        <v>5411</v>
      </c>
      <c r="K940" s="46">
        <v>1.0089905384483056</v>
      </c>
      <c r="L940" s="46"/>
      <c r="M940" s="22"/>
      <c r="N940" s="52">
        <f t="shared" si="143"/>
        <v>1.0094615516944572E-3</v>
      </c>
      <c r="O940" s="52" t="e">
        <f t="shared" si="144"/>
        <v>#VALUE!</v>
      </c>
      <c r="P940" s="52" t="e">
        <f t="shared" si="145"/>
        <v>#VALUE!</v>
      </c>
      <c r="Q940">
        <v>1.24</v>
      </c>
      <c r="R940" t="s">
        <v>5411</v>
      </c>
      <c r="S940" t="s">
        <v>5411</v>
      </c>
      <c r="T940" s="46">
        <v>1.2368271116463101</v>
      </c>
      <c r="U940" s="46"/>
      <c r="V940" s="22"/>
      <c r="W940" s="52">
        <f t="shared" si="146"/>
        <v>3.1728883536898955E-3</v>
      </c>
      <c r="X940" s="52" t="e">
        <f t="shared" si="147"/>
        <v>#VALUE!</v>
      </c>
      <c r="Y940" s="52" t="e">
        <f t="shared" si="141"/>
        <v>#VALUE!</v>
      </c>
      <c r="Z940" t="s">
        <v>113</v>
      </c>
      <c r="AA940" t="s">
        <v>5411</v>
      </c>
      <c r="AB940" t="s">
        <v>5411</v>
      </c>
      <c r="AC940" s="79" t="s">
        <v>113</v>
      </c>
      <c r="AD940" s="61"/>
      <c r="AE940" s="22"/>
      <c r="AF940">
        <v>0</v>
      </c>
      <c r="AG940" t="s">
        <v>5411</v>
      </c>
      <c r="AH940" t="s">
        <v>5411</v>
      </c>
      <c r="AI940" s="46">
        <v>0</v>
      </c>
      <c r="AJ940" s="46"/>
      <c r="AK940" s="22"/>
      <c r="AL940" s="52">
        <f t="shared" si="148"/>
        <v>0</v>
      </c>
      <c r="AM940" s="52" t="e">
        <f t="shared" si="149"/>
        <v>#VALUE!</v>
      </c>
      <c r="AN940" s="52" t="e">
        <f t="shared" si="142"/>
        <v>#VALUE!</v>
      </c>
      <c r="AO940">
        <v>9.6</v>
      </c>
      <c r="AP940" s="46">
        <v>9.6016841562016175</v>
      </c>
      <c r="AQ940" s="52">
        <f t="shared" si="150"/>
        <v>-1.6841562016178813E-3</v>
      </c>
    </row>
    <row r="941" spans="1:43" x14ac:dyDescent="0.25">
      <c r="A941" t="s">
        <v>5533</v>
      </c>
      <c r="B941" t="s">
        <v>1063</v>
      </c>
      <c r="D941">
        <v>1</v>
      </c>
      <c r="E941">
        <v>1</v>
      </c>
      <c r="F941">
        <v>3</v>
      </c>
      <c r="G941" s="13">
        <v>38063</v>
      </c>
      <c r="H941">
        <v>0.52</v>
      </c>
      <c r="I941" t="s">
        <v>5411</v>
      </c>
      <c r="J941" t="s">
        <v>5411</v>
      </c>
      <c r="K941" s="46">
        <v>0.52439522879464295</v>
      </c>
      <c r="L941" s="46"/>
      <c r="M941" s="22"/>
      <c r="N941" s="52">
        <f t="shared" si="143"/>
        <v>-4.3952287946429358E-3</v>
      </c>
      <c r="O941" s="52" t="e">
        <f t="shared" si="144"/>
        <v>#VALUE!</v>
      </c>
      <c r="P941" s="52" t="e">
        <f t="shared" si="145"/>
        <v>#VALUE!</v>
      </c>
      <c r="Q941">
        <v>0</v>
      </c>
      <c r="R941" t="s">
        <v>5411</v>
      </c>
      <c r="S941" t="s">
        <v>5411</v>
      </c>
      <c r="T941" s="46">
        <v>0</v>
      </c>
      <c r="U941" s="46"/>
      <c r="V941" s="22"/>
      <c r="W941" s="52">
        <f t="shared" si="146"/>
        <v>0</v>
      </c>
      <c r="X941" s="52" t="e">
        <f t="shared" si="147"/>
        <v>#VALUE!</v>
      </c>
      <c r="Y941" s="52" t="e">
        <f t="shared" si="141"/>
        <v>#VALUE!</v>
      </c>
      <c r="Z941" t="s">
        <v>113</v>
      </c>
      <c r="AA941" t="s">
        <v>5411</v>
      </c>
      <c r="AB941" t="s">
        <v>5411</v>
      </c>
      <c r="AC941" s="79" t="s">
        <v>113</v>
      </c>
      <c r="AD941" s="61"/>
      <c r="AE941" s="22"/>
      <c r="AF941">
        <v>0</v>
      </c>
      <c r="AG941" t="s">
        <v>5411</v>
      </c>
      <c r="AH941" t="s">
        <v>5411</v>
      </c>
      <c r="AI941" s="46">
        <v>0</v>
      </c>
      <c r="AJ941" s="46"/>
      <c r="AK941" s="22"/>
      <c r="AL941" s="52">
        <f t="shared" si="148"/>
        <v>0</v>
      </c>
      <c r="AM941" s="52" t="e">
        <f t="shared" si="149"/>
        <v>#VALUE!</v>
      </c>
      <c r="AN941" s="52" t="e">
        <f t="shared" si="142"/>
        <v>#VALUE!</v>
      </c>
      <c r="AO941">
        <v>0.95</v>
      </c>
      <c r="AP941" s="46">
        <v>0.9534458705357145</v>
      </c>
      <c r="AQ941" s="52">
        <f t="shared" si="150"/>
        <v>-3.4458705357145458E-3</v>
      </c>
    </row>
    <row r="942" spans="1:43" x14ac:dyDescent="0.25">
      <c r="A942" t="s">
        <v>5533</v>
      </c>
      <c r="B942" t="s">
        <v>1066</v>
      </c>
      <c r="D942">
        <v>1</v>
      </c>
      <c r="E942">
        <v>1</v>
      </c>
      <c r="F942">
        <v>1</v>
      </c>
      <c r="G942" s="13">
        <v>38063</v>
      </c>
      <c r="H942">
        <v>0</v>
      </c>
      <c r="I942" t="s">
        <v>5411</v>
      </c>
      <c r="J942" t="s">
        <v>5411</v>
      </c>
      <c r="K942" s="46">
        <v>0</v>
      </c>
      <c r="L942" s="46"/>
      <c r="M942" s="22"/>
      <c r="N942" s="52">
        <f t="shared" si="143"/>
        <v>0</v>
      </c>
      <c r="O942" s="52" t="e">
        <f t="shared" si="144"/>
        <v>#VALUE!</v>
      </c>
      <c r="P942" s="52" t="e">
        <f t="shared" si="145"/>
        <v>#VALUE!</v>
      </c>
      <c r="Q942">
        <v>1.85</v>
      </c>
      <c r="R942" t="s">
        <v>5411</v>
      </c>
      <c r="S942" t="s">
        <v>5411</v>
      </c>
      <c r="T942" s="46">
        <v>1.85</v>
      </c>
      <c r="U942" s="46"/>
      <c r="V942" s="22"/>
      <c r="W942" s="52">
        <f t="shared" si="146"/>
        <v>0</v>
      </c>
      <c r="X942" s="52" t="e">
        <f t="shared" si="147"/>
        <v>#VALUE!</v>
      </c>
      <c r="Y942" s="52" t="e">
        <f t="shared" si="141"/>
        <v>#VALUE!</v>
      </c>
      <c r="Z942" t="s">
        <v>113</v>
      </c>
      <c r="AA942" t="s">
        <v>5411</v>
      </c>
      <c r="AB942" t="s">
        <v>5411</v>
      </c>
      <c r="AC942" s="79" t="s">
        <v>113</v>
      </c>
      <c r="AD942" s="61"/>
      <c r="AE942" s="22"/>
      <c r="AF942">
        <v>0</v>
      </c>
      <c r="AG942" t="s">
        <v>5411</v>
      </c>
      <c r="AH942" t="s">
        <v>5411</v>
      </c>
      <c r="AI942" s="46">
        <v>0</v>
      </c>
      <c r="AJ942" s="46"/>
      <c r="AK942" s="22"/>
      <c r="AL942" s="52">
        <f t="shared" si="148"/>
        <v>0</v>
      </c>
      <c r="AM942" s="52" t="e">
        <f t="shared" si="149"/>
        <v>#VALUE!</v>
      </c>
      <c r="AN942" s="52" t="e">
        <f t="shared" si="142"/>
        <v>#VALUE!</v>
      </c>
      <c r="AO942">
        <v>12.06</v>
      </c>
      <c r="AP942" s="46">
        <v>12.06</v>
      </c>
      <c r="AQ942" s="52">
        <f t="shared" si="150"/>
        <v>0</v>
      </c>
    </row>
    <row r="943" spans="1:43" x14ac:dyDescent="0.25">
      <c r="A943" t="s">
        <v>5533</v>
      </c>
      <c r="B943" t="s">
        <v>1069</v>
      </c>
      <c r="D943">
        <v>1</v>
      </c>
      <c r="E943">
        <v>1</v>
      </c>
      <c r="F943">
        <v>1</v>
      </c>
      <c r="G943" s="13">
        <v>38063</v>
      </c>
      <c r="H943">
        <v>8.98</v>
      </c>
      <c r="I943" t="s">
        <v>5411</v>
      </c>
      <c r="J943" t="s">
        <v>5411</v>
      </c>
      <c r="K943" s="46">
        <v>8.9752760963557741</v>
      </c>
      <c r="L943" s="46"/>
      <c r="M943" s="22"/>
      <c r="N943" s="52">
        <f t="shared" si="143"/>
        <v>4.7239036442263682E-3</v>
      </c>
      <c r="O943" s="52" t="e">
        <f t="shared" si="144"/>
        <v>#VALUE!</v>
      </c>
      <c r="P943" s="52" t="e">
        <f t="shared" si="145"/>
        <v>#VALUE!</v>
      </c>
      <c r="Q943">
        <v>0</v>
      </c>
      <c r="R943" t="s">
        <v>5411</v>
      </c>
      <c r="S943" t="s">
        <v>5411</v>
      </c>
      <c r="T943" s="46">
        <v>0</v>
      </c>
      <c r="U943" s="46"/>
      <c r="V943" s="22"/>
      <c r="W943" s="52">
        <f t="shared" si="146"/>
        <v>0</v>
      </c>
      <c r="X943" s="52" t="e">
        <f t="shared" si="147"/>
        <v>#VALUE!</v>
      </c>
      <c r="Y943" s="52" t="e">
        <f t="shared" si="141"/>
        <v>#VALUE!</v>
      </c>
      <c r="Z943" t="s">
        <v>113</v>
      </c>
      <c r="AA943" t="s">
        <v>5411</v>
      </c>
      <c r="AB943" t="s">
        <v>5411</v>
      </c>
      <c r="AC943" s="79" t="s">
        <v>113</v>
      </c>
      <c r="AD943" s="61"/>
      <c r="AE943" s="22"/>
      <c r="AF943">
        <v>1.37</v>
      </c>
      <c r="AG943" t="s">
        <v>5411</v>
      </c>
      <c r="AH943" t="s">
        <v>5411</v>
      </c>
      <c r="AI943" s="46">
        <v>1.3682816553428039</v>
      </c>
      <c r="AJ943" s="46"/>
      <c r="AK943" s="22"/>
      <c r="AL943" s="52">
        <f t="shared" si="148"/>
        <v>1.7183446571962246E-3</v>
      </c>
      <c r="AM943" s="52" t="e">
        <f t="shared" si="149"/>
        <v>#VALUE!</v>
      </c>
      <c r="AN943" s="52" t="e">
        <f t="shared" si="142"/>
        <v>#VALUE!</v>
      </c>
      <c r="AO943">
        <v>7.18</v>
      </c>
      <c r="AP943" s="46">
        <v>7.1834786905497214</v>
      </c>
      <c r="AQ943" s="52">
        <f t="shared" si="150"/>
        <v>-3.4786905497217191E-3</v>
      </c>
    </row>
    <row r="944" spans="1:43" x14ac:dyDescent="0.25">
      <c r="A944" t="s">
        <v>5533</v>
      </c>
      <c r="B944" t="s">
        <v>1072</v>
      </c>
      <c r="D944">
        <v>1</v>
      </c>
      <c r="E944">
        <v>1</v>
      </c>
      <c r="F944">
        <v>1</v>
      </c>
      <c r="G944" s="13">
        <v>38063</v>
      </c>
      <c r="H944">
        <v>1.42</v>
      </c>
      <c r="I944" t="s">
        <v>5411</v>
      </c>
      <c r="J944" t="s">
        <v>5411</v>
      </c>
      <c r="K944" s="46">
        <v>1.420450864257222</v>
      </c>
      <c r="L944" s="46"/>
      <c r="M944" s="22"/>
      <c r="N944" s="52">
        <f t="shared" si="143"/>
        <v>-4.5086425722207224E-4</v>
      </c>
      <c r="O944" s="52" t="e">
        <f t="shared" si="144"/>
        <v>#VALUE!</v>
      </c>
      <c r="P944" s="52" t="e">
        <f t="shared" si="145"/>
        <v>#VALUE!</v>
      </c>
      <c r="Q944">
        <v>0</v>
      </c>
      <c r="R944" t="s">
        <v>5411</v>
      </c>
      <c r="S944" t="s">
        <v>5411</v>
      </c>
      <c r="T944" s="46">
        <v>0</v>
      </c>
      <c r="U944" s="46"/>
      <c r="V944" s="22"/>
      <c r="W944" s="52">
        <f t="shared" si="146"/>
        <v>0</v>
      </c>
      <c r="X944" s="52" t="e">
        <f t="shared" si="147"/>
        <v>#VALUE!</v>
      </c>
      <c r="Y944" s="52" t="e">
        <f t="shared" si="141"/>
        <v>#VALUE!</v>
      </c>
      <c r="Z944" t="s">
        <v>113</v>
      </c>
      <c r="AA944" t="s">
        <v>5411</v>
      </c>
      <c r="AB944" t="s">
        <v>5411</v>
      </c>
      <c r="AC944" s="79" t="s">
        <v>113</v>
      </c>
      <c r="AD944" s="61"/>
      <c r="AE944" s="22"/>
      <c r="AF944">
        <v>0</v>
      </c>
      <c r="AG944" t="s">
        <v>5411</v>
      </c>
      <c r="AH944" t="s">
        <v>5411</v>
      </c>
      <c r="AI944" s="46">
        <v>0</v>
      </c>
      <c r="AJ944" s="46"/>
      <c r="AK944" s="22"/>
      <c r="AL944" s="52">
        <f t="shared" si="148"/>
        <v>0</v>
      </c>
      <c r="AM944" s="52" t="e">
        <f t="shared" si="149"/>
        <v>#VALUE!</v>
      </c>
      <c r="AN944" s="52" t="e">
        <f t="shared" si="142"/>
        <v>#VALUE!</v>
      </c>
      <c r="AO944">
        <v>2.41</v>
      </c>
      <c r="AP944" s="46">
        <v>2.4085905959144198</v>
      </c>
      <c r="AQ944" s="52">
        <f t="shared" si="150"/>
        <v>1.4094040855803236E-3</v>
      </c>
    </row>
    <row r="945" spans="1:43" x14ac:dyDescent="0.25">
      <c r="A945" t="s">
        <v>5533</v>
      </c>
      <c r="B945" t="s">
        <v>1075</v>
      </c>
      <c r="D945">
        <v>1</v>
      </c>
      <c r="E945">
        <v>1</v>
      </c>
      <c r="F945">
        <v>1</v>
      </c>
      <c r="G945" s="13">
        <v>38063</v>
      </c>
      <c r="H945">
        <v>0.51</v>
      </c>
      <c r="I945" t="s">
        <v>5411</v>
      </c>
      <c r="J945" t="s">
        <v>5411</v>
      </c>
      <c r="K945" s="46">
        <v>0.51098868954758192</v>
      </c>
      <c r="L945" s="46"/>
      <c r="M945" s="22"/>
      <c r="N945" s="52">
        <f t="shared" si="143"/>
        <v>-9.886895475819113E-4</v>
      </c>
      <c r="O945" s="52" t="e">
        <f t="shared" si="144"/>
        <v>#VALUE!</v>
      </c>
      <c r="P945" s="52" t="e">
        <f t="shared" si="145"/>
        <v>#VALUE!</v>
      </c>
      <c r="Q945">
        <v>0</v>
      </c>
      <c r="R945" t="s">
        <v>5411</v>
      </c>
      <c r="S945" t="s">
        <v>5411</v>
      </c>
      <c r="T945" s="46">
        <v>0</v>
      </c>
      <c r="U945" s="46"/>
      <c r="V945" s="22"/>
      <c r="W945" s="52">
        <f t="shared" si="146"/>
        <v>0</v>
      </c>
      <c r="X945" s="52" t="e">
        <f t="shared" si="147"/>
        <v>#VALUE!</v>
      </c>
      <c r="Y945" s="52" t="e">
        <f t="shared" si="141"/>
        <v>#VALUE!</v>
      </c>
      <c r="Z945" t="s">
        <v>113</v>
      </c>
      <c r="AA945" t="s">
        <v>5411</v>
      </c>
      <c r="AB945" t="s">
        <v>5411</v>
      </c>
      <c r="AC945" s="79" t="s">
        <v>113</v>
      </c>
      <c r="AD945" s="61"/>
      <c r="AE945" s="22"/>
      <c r="AF945">
        <v>7.38</v>
      </c>
      <c r="AG945" t="s">
        <v>5411</v>
      </c>
      <c r="AH945" t="s">
        <v>5411</v>
      </c>
      <c r="AI945" s="46">
        <v>7.3752700858034332</v>
      </c>
      <c r="AJ945" s="46"/>
      <c r="AK945" s="22"/>
      <c r="AL945" s="52">
        <f t="shared" si="148"/>
        <v>4.7299141965666536E-3</v>
      </c>
      <c r="AM945" s="52" t="e">
        <f t="shared" si="149"/>
        <v>#VALUE!</v>
      </c>
      <c r="AN945" s="52" t="e">
        <f t="shared" si="142"/>
        <v>#VALUE!</v>
      </c>
      <c r="AO945">
        <v>1.86</v>
      </c>
      <c r="AP945" s="46">
        <v>1.8565922386895479</v>
      </c>
      <c r="AQ945" s="52">
        <f t="shared" si="150"/>
        <v>3.4077613104521731E-3</v>
      </c>
    </row>
    <row r="946" spans="1:43" x14ac:dyDescent="0.25">
      <c r="A946" t="s">
        <v>5533</v>
      </c>
      <c r="B946" t="s">
        <v>1078</v>
      </c>
      <c r="D946">
        <v>1</v>
      </c>
      <c r="E946">
        <v>1</v>
      </c>
      <c r="F946">
        <v>1</v>
      </c>
      <c r="G946" s="13">
        <v>38063</v>
      </c>
      <c r="H946">
        <v>1.94</v>
      </c>
      <c r="I946" t="s">
        <v>5411</v>
      </c>
      <c r="J946" t="s">
        <v>5411</v>
      </c>
      <c r="K946" s="46">
        <v>1.9354140914709519</v>
      </c>
      <c r="L946" s="46"/>
      <c r="M946" s="22"/>
      <c r="N946" s="52">
        <f t="shared" si="143"/>
        <v>4.585908529048055E-3</v>
      </c>
      <c r="O946" s="52" t="e">
        <f t="shared" si="144"/>
        <v>#VALUE!</v>
      </c>
      <c r="P946" s="52" t="e">
        <f t="shared" si="145"/>
        <v>#VALUE!</v>
      </c>
      <c r="Q946">
        <v>0</v>
      </c>
      <c r="R946" t="s">
        <v>5411</v>
      </c>
      <c r="S946" t="s">
        <v>5411</v>
      </c>
      <c r="T946" s="46">
        <v>0</v>
      </c>
      <c r="U946" s="46"/>
      <c r="V946" s="22"/>
      <c r="W946" s="52">
        <f t="shared" si="146"/>
        <v>0</v>
      </c>
      <c r="X946" s="52" t="e">
        <f t="shared" si="147"/>
        <v>#VALUE!</v>
      </c>
      <c r="Y946" s="52" t="e">
        <f t="shared" si="141"/>
        <v>#VALUE!</v>
      </c>
      <c r="Z946" t="s">
        <v>113</v>
      </c>
      <c r="AA946" t="s">
        <v>5411</v>
      </c>
      <c r="AB946" t="s">
        <v>5411</v>
      </c>
      <c r="AC946" s="79" t="s">
        <v>113</v>
      </c>
      <c r="AD946" s="61"/>
      <c r="AE946" s="22"/>
      <c r="AF946">
        <v>0</v>
      </c>
      <c r="AG946" t="s">
        <v>5411</v>
      </c>
      <c r="AH946" t="s">
        <v>5411</v>
      </c>
      <c r="AI946" s="46">
        <v>0</v>
      </c>
      <c r="AJ946" s="46"/>
      <c r="AK946" s="22"/>
      <c r="AL946" s="52">
        <f t="shared" si="148"/>
        <v>0</v>
      </c>
      <c r="AM946" s="52" t="e">
        <f t="shared" si="149"/>
        <v>#VALUE!</v>
      </c>
      <c r="AN946" s="52" t="e">
        <f t="shared" si="142"/>
        <v>#VALUE!</v>
      </c>
      <c r="AO946">
        <v>1.63</v>
      </c>
      <c r="AP946" s="46">
        <v>1.6257478368355995</v>
      </c>
      <c r="AQ946" s="52">
        <f t="shared" si="150"/>
        <v>4.2521631644003577E-3</v>
      </c>
    </row>
    <row r="947" spans="1:43" x14ac:dyDescent="0.25">
      <c r="A947" t="s">
        <v>5533</v>
      </c>
      <c r="B947" t="s">
        <v>1081</v>
      </c>
      <c r="D947">
        <v>1</v>
      </c>
      <c r="E947">
        <v>1</v>
      </c>
      <c r="F947">
        <v>1</v>
      </c>
      <c r="G947" s="13">
        <v>38063</v>
      </c>
      <c r="H947">
        <v>0.18</v>
      </c>
      <c r="I947" t="s">
        <v>5411</v>
      </c>
      <c r="J947" t="s">
        <v>5411</v>
      </c>
      <c r="K947" s="46">
        <v>0.17756202874266933</v>
      </c>
      <c r="L947" s="46"/>
      <c r="M947" s="22"/>
      <c r="N947" s="52">
        <f t="shared" si="143"/>
        <v>2.4379712573306678E-3</v>
      </c>
      <c r="O947" s="52" t="e">
        <f t="shared" si="144"/>
        <v>#VALUE!</v>
      </c>
      <c r="P947" s="52" t="e">
        <f t="shared" si="145"/>
        <v>#VALUE!</v>
      </c>
      <c r="Q947">
        <v>0</v>
      </c>
      <c r="R947" t="s">
        <v>5411</v>
      </c>
      <c r="S947" t="s">
        <v>5411</v>
      </c>
      <c r="T947" s="46">
        <v>0</v>
      </c>
      <c r="U947" s="46"/>
      <c r="V947" s="22"/>
      <c r="W947" s="52">
        <f t="shared" si="146"/>
        <v>0</v>
      </c>
      <c r="X947" s="52" t="e">
        <f t="shared" si="147"/>
        <v>#VALUE!</v>
      </c>
      <c r="Y947" s="52" t="e">
        <f t="shared" si="141"/>
        <v>#VALUE!</v>
      </c>
      <c r="Z947" t="s">
        <v>113</v>
      </c>
      <c r="AA947" t="s">
        <v>5411</v>
      </c>
      <c r="AB947" t="s">
        <v>5411</v>
      </c>
      <c r="AC947" s="79" t="s">
        <v>113</v>
      </c>
      <c r="AD947" s="61"/>
      <c r="AE947" s="22"/>
      <c r="AF947">
        <v>0</v>
      </c>
      <c r="AG947" t="s">
        <v>5411</v>
      </c>
      <c r="AH947" t="s">
        <v>5411</v>
      </c>
      <c r="AI947" s="46">
        <v>0</v>
      </c>
      <c r="AJ947" s="46"/>
      <c r="AK947" s="22"/>
      <c r="AL947" s="52">
        <f t="shared" si="148"/>
        <v>0</v>
      </c>
      <c r="AM947" s="52" t="e">
        <f t="shared" si="149"/>
        <v>#VALUE!</v>
      </c>
      <c r="AN947" s="52" t="e">
        <f t="shared" si="142"/>
        <v>#VALUE!</v>
      </c>
      <c r="AO947">
        <v>1.86</v>
      </c>
      <c r="AP947" s="46">
        <v>1.8644013017980279</v>
      </c>
      <c r="AQ947" s="52">
        <f t="shared" si="150"/>
        <v>-4.4013017980277791E-3</v>
      </c>
    </row>
    <row r="948" spans="1:43" x14ac:dyDescent="0.25">
      <c r="A948" t="s">
        <v>5533</v>
      </c>
      <c r="B948" t="s">
        <v>1084</v>
      </c>
      <c r="D948">
        <v>1</v>
      </c>
      <c r="E948">
        <v>1</v>
      </c>
      <c r="F948">
        <v>1</v>
      </c>
      <c r="G948" s="13">
        <v>38063</v>
      </c>
      <c r="H948">
        <v>1.24</v>
      </c>
      <c r="I948" t="s">
        <v>5411</v>
      </c>
      <c r="J948" t="s">
        <v>5411</v>
      </c>
      <c r="K948" s="46">
        <v>1.2444879600492544</v>
      </c>
      <c r="L948" s="46"/>
      <c r="M948" s="22"/>
      <c r="N948" s="52">
        <f t="shared" si="143"/>
        <v>-4.4879600492544469E-3</v>
      </c>
      <c r="O948" s="52" t="e">
        <f t="shared" si="144"/>
        <v>#VALUE!</v>
      </c>
      <c r="P948" s="52" t="e">
        <f t="shared" si="145"/>
        <v>#VALUE!</v>
      </c>
      <c r="Q948">
        <v>0</v>
      </c>
      <c r="R948" t="s">
        <v>5411</v>
      </c>
      <c r="S948" t="s">
        <v>5411</v>
      </c>
      <c r="T948" s="46">
        <v>0</v>
      </c>
      <c r="U948" s="46"/>
      <c r="V948" s="22"/>
      <c r="W948" s="52">
        <f t="shared" si="146"/>
        <v>0</v>
      </c>
      <c r="X948" s="52" t="e">
        <f t="shared" si="147"/>
        <v>#VALUE!</v>
      </c>
      <c r="Y948" s="52" t="e">
        <f t="shared" si="141"/>
        <v>#VALUE!</v>
      </c>
      <c r="Z948" t="s">
        <v>113</v>
      </c>
      <c r="AA948" t="s">
        <v>5411</v>
      </c>
      <c r="AB948" t="s">
        <v>5411</v>
      </c>
      <c r="AC948" s="79" t="s">
        <v>113</v>
      </c>
      <c r="AD948" s="61"/>
      <c r="AE948" s="22"/>
      <c r="AF948">
        <v>0</v>
      </c>
      <c r="AG948" t="s">
        <v>5411</v>
      </c>
      <c r="AH948" t="s">
        <v>5411</v>
      </c>
      <c r="AI948" s="46">
        <v>0</v>
      </c>
      <c r="AJ948" s="46"/>
      <c r="AK948" s="22"/>
      <c r="AL948" s="52">
        <f t="shared" si="148"/>
        <v>0</v>
      </c>
      <c r="AM948" s="52" t="e">
        <f t="shared" si="149"/>
        <v>#VALUE!</v>
      </c>
      <c r="AN948" s="52" t="e">
        <f t="shared" si="142"/>
        <v>#VALUE!</v>
      </c>
      <c r="AO948">
        <v>1.8</v>
      </c>
      <c r="AP948" s="46">
        <v>1.7975937200711454</v>
      </c>
      <c r="AQ948" s="52">
        <f t="shared" si="150"/>
        <v>2.406279928854671E-3</v>
      </c>
    </row>
    <row r="949" spans="1:43" x14ac:dyDescent="0.25">
      <c r="A949" t="s">
        <v>5533</v>
      </c>
      <c r="B949" t="s">
        <v>1087</v>
      </c>
      <c r="D949">
        <v>1</v>
      </c>
      <c r="E949">
        <v>1</v>
      </c>
      <c r="F949">
        <v>1</v>
      </c>
      <c r="G949" s="13">
        <v>38063</v>
      </c>
      <c r="H949">
        <v>2.81</v>
      </c>
      <c r="I949" t="s">
        <v>5411</v>
      </c>
      <c r="J949" t="s">
        <v>5411</v>
      </c>
      <c r="K949" s="46">
        <v>2.8103954423592494</v>
      </c>
      <c r="L949" s="46"/>
      <c r="M949" s="22"/>
      <c r="N949" s="52">
        <f t="shared" si="143"/>
        <v>-3.954423592493761E-4</v>
      </c>
      <c r="O949" s="52" t="e">
        <f t="shared" si="144"/>
        <v>#VALUE!</v>
      </c>
      <c r="P949" s="52" t="e">
        <f t="shared" si="145"/>
        <v>#VALUE!</v>
      </c>
      <c r="Q949">
        <v>0.54</v>
      </c>
      <c r="R949" t="s">
        <v>5411</v>
      </c>
      <c r="S949" t="s">
        <v>5411</v>
      </c>
      <c r="T949" s="46">
        <v>0.53787472581038276</v>
      </c>
      <c r="U949" s="46"/>
      <c r="V949" s="22"/>
      <c r="W949" s="52">
        <f t="shared" si="146"/>
        <v>2.1252741896172767E-3</v>
      </c>
      <c r="X949" s="52" t="e">
        <f t="shared" si="147"/>
        <v>#VALUE!</v>
      </c>
      <c r="Y949" s="52" t="e">
        <f t="shared" si="141"/>
        <v>#VALUE!</v>
      </c>
      <c r="Z949" t="s">
        <v>113</v>
      </c>
      <c r="AA949" t="s">
        <v>5411</v>
      </c>
      <c r="AB949" t="s">
        <v>5411</v>
      </c>
      <c r="AC949" s="79" t="s">
        <v>113</v>
      </c>
      <c r="AD949" s="61"/>
      <c r="AE949" s="22"/>
      <c r="AF949">
        <v>2.74</v>
      </c>
      <c r="AG949" t="s">
        <v>5411</v>
      </c>
      <c r="AH949" t="s">
        <v>5411</v>
      </c>
      <c r="AI949" s="46">
        <v>2.7431611016329516</v>
      </c>
      <c r="AJ949" s="46"/>
      <c r="AK949" s="22"/>
      <c r="AL949" s="52">
        <f t="shared" si="148"/>
        <v>-3.1611016329513575E-3</v>
      </c>
      <c r="AM949" s="52" t="e">
        <f t="shared" si="149"/>
        <v>#VALUE!</v>
      </c>
      <c r="AN949" s="52" t="e">
        <f t="shared" si="142"/>
        <v>#VALUE!</v>
      </c>
      <c r="AO949">
        <v>4.21</v>
      </c>
      <c r="AP949" s="46">
        <v>4.2088697294662447</v>
      </c>
      <c r="AQ949" s="52">
        <f t="shared" si="150"/>
        <v>1.130270533755251E-3</v>
      </c>
    </row>
    <row r="950" spans="1:43" x14ac:dyDescent="0.25">
      <c r="A950" t="s">
        <v>5533</v>
      </c>
      <c r="B950" t="s">
        <v>1090</v>
      </c>
      <c r="D950">
        <v>1</v>
      </c>
      <c r="E950">
        <v>1</v>
      </c>
      <c r="F950">
        <v>1</v>
      </c>
      <c r="G950" s="13">
        <v>38063</v>
      </c>
      <c r="H950">
        <v>0.98</v>
      </c>
      <c r="I950" t="s">
        <v>5411</v>
      </c>
      <c r="J950" t="s">
        <v>5411</v>
      </c>
      <c r="K950" s="46">
        <v>0.97549574616084311</v>
      </c>
      <c r="L950" s="46"/>
      <c r="M950" s="22"/>
      <c r="N950" s="52">
        <f t="shared" si="143"/>
        <v>4.5042538391568687E-3</v>
      </c>
      <c r="O950" s="52" t="e">
        <f t="shared" si="144"/>
        <v>#VALUE!</v>
      </c>
      <c r="P950" s="52" t="e">
        <f t="shared" si="145"/>
        <v>#VALUE!</v>
      </c>
      <c r="Q950">
        <v>0</v>
      </c>
      <c r="R950" t="s">
        <v>5411</v>
      </c>
      <c r="S950" t="s">
        <v>5411</v>
      </c>
      <c r="T950" s="46">
        <v>0</v>
      </c>
      <c r="U950" s="46"/>
      <c r="V950" s="22"/>
      <c r="W950" s="52">
        <f t="shared" si="146"/>
        <v>0</v>
      </c>
      <c r="X950" s="52" t="e">
        <f t="shared" si="147"/>
        <v>#VALUE!</v>
      </c>
      <c r="Y950" s="52" t="e">
        <f t="shared" si="141"/>
        <v>#VALUE!</v>
      </c>
      <c r="Z950" t="s">
        <v>113</v>
      </c>
      <c r="AA950" t="s">
        <v>5411</v>
      </c>
      <c r="AB950" t="s">
        <v>5411</v>
      </c>
      <c r="AC950" s="79" t="s">
        <v>113</v>
      </c>
      <c r="AD950" s="61"/>
      <c r="AE950" s="22"/>
      <c r="AF950">
        <v>0</v>
      </c>
      <c r="AG950" t="s">
        <v>5411</v>
      </c>
      <c r="AH950" t="s">
        <v>5411</v>
      </c>
      <c r="AI950" s="46">
        <v>0</v>
      </c>
      <c r="AJ950" s="46"/>
      <c r="AK950" s="22"/>
      <c r="AL950" s="52">
        <f t="shared" si="148"/>
        <v>0</v>
      </c>
      <c r="AM950" s="52" t="e">
        <f t="shared" si="149"/>
        <v>#VALUE!</v>
      </c>
      <c r="AN950" s="52" t="e">
        <f t="shared" si="142"/>
        <v>#VALUE!</v>
      </c>
      <c r="AO950">
        <v>1.45</v>
      </c>
      <c r="AP950" s="46">
        <v>1.4480014982075016</v>
      </c>
      <c r="AQ950" s="52">
        <f t="shared" si="150"/>
        <v>1.9985017924983861E-3</v>
      </c>
    </row>
    <row r="951" spans="1:43" x14ac:dyDescent="0.25">
      <c r="A951" t="s">
        <v>5533</v>
      </c>
      <c r="B951" t="s">
        <v>1093</v>
      </c>
      <c r="D951">
        <v>1</v>
      </c>
      <c r="E951">
        <v>1</v>
      </c>
      <c r="F951">
        <v>1</v>
      </c>
      <c r="G951" s="13">
        <v>38063</v>
      </c>
      <c r="H951">
        <v>1.89</v>
      </c>
      <c r="I951" t="s">
        <v>5411</v>
      </c>
      <c r="J951" t="s">
        <v>5411</v>
      </c>
      <c r="K951" s="46">
        <v>1.8854870444783152</v>
      </c>
      <c r="L951" s="46"/>
      <c r="M951" s="22"/>
      <c r="N951" s="52">
        <f t="shared" si="143"/>
        <v>4.5129555216847361E-3</v>
      </c>
      <c r="O951" s="52" t="e">
        <f t="shared" si="144"/>
        <v>#VALUE!</v>
      </c>
      <c r="P951" s="52" t="e">
        <f t="shared" si="145"/>
        <v>#VALUE!</v>
      </c>
      <c r="Q951">
        <v>0</v>
      </c>
      <c r="R951" t="s">
        <v>5411</v>
      </c>
      <c r="S951" t="s">
        <v>5411</v>
      </c>
      <c r="T951" s="46">
        <v>0</v>
      </c>
      <c r="U951" s="46"/>
      <c r="V951" s="22"/>
      <c r="W951" s="52">
        <f t="shared" si="146"/>
        <v>0</v>
      </c>
      <c r="X951" s="52" t="e">
        <f t="shared" si="147"/>
        <v>#VALUE!</v>
      </c>
      <c r="Y951" s="52" t="e">
        <f t="shared" si="141"/>
        <v>#VALUE!</v>
      </c>
      <c r="Z951" t="s">
        <v>113</v>
      </c>
      <c r="AA951" t="s">
        <v>5411</v>
      </c>
      <c r="AB951" t="s">
        <v>5411</v>
      </c>
      <c r="AC951" s="79" t="s">
        <v>113</v>
      </c>
      <c r="AD951" s="61"/>
      <c r="AE951" s="22"/>
      <c r="AF951">
        <v>4.34</v>
      </c>
      <c r="AG951" t="s">
        <v>5411</v>
      </c>
      <c r="AH951" t="s">
        <v>5411</v>
      </c>
      <c r="AI951" s="46">
        <v>4.3418096161840092</v>
      </c>
      <c r="AJ951" s="46"/>
      <c r="AK951" s="22"/>
      <c r="AL951" s="52">
        <f t="shared" si="148"/>
        <v>-1.8096161840093217E-3</v>
      </c>
      <c r="AM951" s="52" t="e">
        <f t="shared" si="149"/>
        <v>#VALUE!</v>
      </c>
      <c r="AN951" s="52" t="e">
        <f t="shared" si="142"/>
        <v>#VALUE!</v>
      </c>
      <c r="AO951">
        <v>2.66</v>
      </c>
      <c r="AP951" s="46">
        <v>2.6638991270611059</v>
      </c>
      <c r="AQ951" s="52">
        <f t="shared" si="150"/>
        <v>-3.8991270611057338E-3</v>
      </c>
    </row>
    <row r="952" spans="1:43" x14ac:dyDescent="0.25">
      <c r="A952" t="s">
        <v>5533</v>
      </c>
      <c r="B952" t="s">
        <v>1096</v>
      </c>
      <c r="D952">
        <v>1</v>
      </c>
      <c r="E952">
        <v>1</v>
      </c>
      <c r="F952">
        <v>1</v>
      </c>
      <c r="G952" s="13">
        <v>38063</v>
      </c>
      <c r="H952">
        <v>2.0299999999999998</v>
      </c>
      <c r="I952" t="s">
        <v>5411</v>
      </c>
      <c r="J952" t="s">
        <v>5411</v>
      </c>
      <c r="K952" s="46">
        <v>2.0343447913933352</v>
      </c>
      <c r="L952" s="46"/>
      <c r="M952" s="22"/>
      <c r="N952" s="52">
        <f t="shared" si="143"/>
        <v>-4.3447913933354343E-3</v>
      </c>
      <c r="O952" s="52" t="e">
        <f t="shared" si="144"/>
        <v>#VALUE!</v>
      </c>
      <c r="P952" s="52" t="e">
        <f t="shared" si="145"/>
        <v>#VALUE!</v>
      </c>
      <c r="Q952">
        <v>0</v>
      </c>
      <c r="R952" t="s">
        <v>5411</v>
      </c>
      <c r="S952" t="s">
        <v>5411</v>
      </c>
      <c r="T952" s="46">
        <v>0</v>
      </c>
      <c r="U952" s="46"/>
      <c r="V952" s="22"/>
      <c r="W952" s="52">
        <f t="shared" si="146"/>
        <v>0</v>
      </c>
      <c r="X952" s="52" t="e">
        <f t="shared" si="147"/>
        <v>#VALUE!</v>
      </c>
      <c r="Y952" s="52" t="e">
        <f t="shared" si="141"/>
        <v>#VALUE!</v>
      </c>
      <c r="Z952" t="s">
        <v>113</v>
      </c>
      <c r="AA952" t="s">
        <v>5411</v>
      </c>
      <c r="AB952" t="s">
        <v>5411</v>
      </c>
      <c r="AC952" s="79" t="s">
        <v>113</v>
      </c>
      <c r="AD952" s="61"/>
      <c r="AE952" s="22"/>
      <c r="AF952">
        <v>0</v>
      </c>
      <c r="AG952" t="s">
        <v>5411</v>
      </c>
      <c r="AH952" t="s">
        <v>5411</v>
      </c>
      <c r="AI952" s="46">
        <v>0</v>
      </c>
      <c r="AJ952" s="46"/>
      <c r="AK952" s="22"/>
      <c r="AL952" s="52">
        <f t="shared" si="148"/>
        <v>0</v>
      </c>
      <c r="AM952" s="52" t="e">
        <f t="shared" si="149"/>
        <v>#VALUE!</v>
      </c>
      <c r="AN952" s="52" t="e">
        <f t="shared" si="142"/>
        <v>#VALUE!</v>
      </c>
      <c r="AO952">
        <v>0.95</v>
      </c>
      <c r="AP952" s="46">
        <v>0.94525111519286287</v>
      </c>
      <c r="AQ952" s="52">
        <f t="shared" si="150"/>
        <v>4.7488848071370882E-3</v>
      </c>
    </row>
    <row r="953" spans="1:43" x14ac:dyDescent="0.25">
      <c r="A953" t="s">
        <v>5533</v>
      </c>
      <c r="B953" t="s">
        <v>1099</v>
      </c>
      <c r="D953">
        <v>1</v>
      </c>
      <c r="E953">
        <v>1</v>
      </c>
      <c r="F953">
        <v>1</v>
      </c>
      <c r="G953" s="13">
        <v>38063</v>
      </c>
      <c r="H953">
        <v>1.04</v>
      </c>
      <c r="I953" t="s">
        <v>5411</v>
      </c>
      <c r="J953" t="s">
        <v>5411</v>
      </c>
      <c r="K953" s="46">
        <v>1.0395528373771805</v>
      </c>
      <c r="L953" s="46"/>
      <c r="M953" s="22"/>
      <c r="N953" s="52">
        <f t="shared" si="143"/>
        <v>4.4716262281951913E-4</v>
      </c>
      <c r="O953" s="52" t="e">
        <f t="shared" si="144"/>
        <v>#VALUE!</v>
      </c>
      <c r="P953" s="52" t="e">
        <f t="shared" si="145"/>
        <v>#VALUE!</v>
      </c>
      <c r="Q953">
        <v>1.1200000000000001</v>
      </c>
      <c r="R953" t="s">
        <v>5411</v>
      </c>
      <c r="S953" t="s">
        <v>5411</v>
      </c>
      <c r="T953" s="46">
        <v>1.122717064367355</v>
      </c>
      <c r="U953" s="46"/>
      <c r="V953" s="22"/>
      <c r="W953" s="52">
        <f t="shared" si="146"/>
        <v>-2.71706436735486E-3</v>
      </c>
      <c r="X953" s="52" t="e">
        <f t="shared" si="147"/>
        <v>#VALUE!</v>
      </c>
      <c r="Y953" s="52" t="e">
        <f t="shared" si="141"/>
        <v>#VALUE!</v>
      </c>
      <c r="Z953" t="s">
        <v>113</v>
      </c>
      <c r="AA953" t="s">
        <v>5411</v>
      </c>
      <c r="AB953" t="s">
        <v>5411</v>
      </c>
      <c r="AC953" s="79" t="s">
        <v>113</v>
      </c>
      <c r="AD953" s="61"/>
      <c r="AE953" s="22"/>
      <c r="AF953">
        <v>0</v>
      </c>
      <c r="AG953" t="s">
        <v>5411</v>
      </c>
      <c r="AH953" t="s">
        <v>5411</v>
      </c>
      <c r="AI953" s="46">
        <v>0</v>
      </c>
      <c r="AJ953" s="46"/>
      <c r="AK953" s="22"/>
      <c r="AL953" s="52">
        <f t="shared" si="148"/>
        <v>0</v>
      </c>
      <c r="AM953" s="52" t="e">
        <f t="shared" si="149"/>
        <v>#VALUE!</v>
      </c>
      <c r="AN953" s="52" t="e">
        <f t="shared" si="142"/>
        <v>#VALUE!</v>
      </c>
      <c r="AO953">
        <v>1.25</v>
      </c>
      <c r="AP953" s="46">
        <v>1.2474634048526165</v>
      </c>
      <c r="AQ953" s="52">
        <f t="shared" si="150"/>
        <v>2.5365951473834691E-3</v>
      </c>
    </row>
    <row r="954" spans="1:43" x14ac:dyDescent="0.25">
      <c r="A954" t="s">
        <v>5533</v>
      </c>
      <c r="B954" t="s">
        <v>1102</v>
      </c>
      <c r="D954">
        <v>1</v>
      </c>
      <c r="E954">
        <v>1</v>
      </c>
      <c r="F954">
        <v>1</v>
      </c>
      <c r="G954" s="13">
        <v>38063</v>
      </c>
      <c r="H954">
        <v>1.61</v>
      </c>
      <c r="I954" t="s">
        <v>5411</v>
      </c>
      <c r="J954" t="s">
        <v>5411</v>
      </c>
      <c r="K954" s="46">
        <v>1.6091694250649284</v>
      </c>
      <c r="L954" s="46"/>
      <c r="M954" s="22"/>
      <c r="N954" s="52">
        <f t="shared" si="143"/>
        <v>8.3057493507165958E-4</v>
      </c>
      <c r="O954" s="52" t="e">
        <f t="shared" si="144"/>
        <v>#VALUE!</v>
      </c>
      <c r="P954" s="52" t="e">
        <f t="shared" si="145"/>
        <v>#VALUE!</v>
      </c>
      <c r="Q954">
        <v>0</v>
      </c>
      <c r="R954" t="s">
        <v>5411</v>
      </c>
      <c r="S954" t="s">
        <v>5411</v>
      </c>
      <c r="T954" s="46">
        <v>0</v>
      </c>
      <c r="U954" s="46"/>
      <c r="V954" s="22"/>
      <c r="W954" s="52">
        <f t="shared" si="146"/>
        <v>0</v>
      </c>
      <c r="X954" s="52" t="e">
        <f t="shared" si="147"/>
        <v>#VALUE!</v>
      </c>
      <c r="Y954" s="52" t="e">
        <f t="shared" si="141"/>
        <v>#VALUE!</v>
      </c>
      <c r="Z954" t="s">
        <v>113</v>
      </c>
      <c r="AA954" t="s">
        <v>5411</v>
      </c>
      <c r="AB954" t="s">
        <v>5411</v>
      </c>
      <c r="AC954" s="79" t="s">
        <v>113</v>
      </c>
      <c r="AD954" s="61"/>
      <c r="AE954" s="22"/>
      <c r="AF954">
        <v>0</v>
      </c>
      <c r="AG954" t="s">
        <v>5411</v>
      </c>
      <c r="AH954" t="s">
        <v>5411</v>
      </c>
      <c r="AI954" s="46">
        <v>0</v>
      </c>
      <c r="AJ954" s="46"/>
      <c r="AK954" s="22"/>
      <c r="AL954" s="52">
        <f t="shared" si="148"/>
        <v>0</v>
      </c>
      <c r="AM954" s="52" t="e">
        <f t="shared" si="149"/>
        <v>#VALUE!</v>
      </c>
      <c r="AN954" s="52" t="e">
        <f t="shared" si="142"/>
        <v>#VALUE!</v>
      </c>
      <c r="AO954">
        <v>0.66</v>
      </c>
      <c r="AP954" s="46">
        <v>0.66259917502673527</v>
      </c>
      <c r="AQ954" s="52">
        <f t="shared" si="150"/>
        <v>-2.5991750267352343E-3</v>
      </c>
    </row>
    <row r="955" spans="1:43" x14ac:dyDescent="0.25">
      <c r="A955" t="s">
        <v>5533</v>
      </c>
      <c r="B955" t="s">
        <v>1105</v>
      </c>
      <c r="D955">
        <v>1</v>
      </c>
      <c r="E955">
        <v>1</v>
      </c>
      <c r="F955">
        <v>1</v>
      </c>
      <c r="G955" s="13">
        <v>38063</v>
      </c>
      <c r="H955">
        <v>0.34</v>
      </c>
      <c r="I955" t="s">
        <v>5411</v>
      </c>
      <c r="J955" t="s">
        <v>5411</v>
      </c>
      <c r="K955" s="46">
        <v>0.33456387603421683</v>
      </c>
      <c r="L955" s="46"/>
      <c r="M955" s="22"/>
      <c r="N955" s="52">
        <f t="shared" si="143"/>
        <v>5.4361239657831906E-3</v>
      </c>
      <c r="O955" s="52" t="e">
        <f t="shared" si="144"/>
        <v>#VALUE!</v>
      </c>
      <c r="P955" s="52" t="e">
        <f t="shared" si="145"/>
        <v>#VALUE!</v>
      </c>
      <c r="Q955">
        <v>0</v>
      </c>
      <c r="R955" t="s">
        <v>5411</v>
      </c>
      <c r="S955" t="s">
        <v>5411</v>
      </c>
      <c r="T955" s="46">
        <v>0</v>
      </c>
      <c r="U955" s="46"/>
      <c r="V955" s="22"/>
      <c r="W955" s="52">
        <f t="shared" si="146"/>
        <v>0</v>
      </c>
      <c r="X955" s="52" t="e">
        <f t="shared" si="147"/>
        <v>#VALUE!</v>
      </c>
      <c r="Y955" s="52" t="e">
        <f t="shared" si="141"/>
        <v>#VALUE!</v>
      </c>
      <c r="Z955" t="s">
        <v>113</v>
      </c>
      <c r="AA955" t="s">
        <v>5411</v>
      </c>
      <c r="AB955" t="s">
        <v>5411</v>
      </c>
      <c r="AC955" s="79" t="s">
        <v>113</v>
      </c>
      <c r="AD955" s="61"/>
      <c r="AE955" s="22"/>
      <c r="AF955">
        <v>0</v>
      </c>
      <c r="AG955" t="s">
        <v>5411</v>
      </c>
      <c r="AH955" t="s">
        <v>5411</v>
      </c>
      <c r="AI955" s="46">
        <v>0</v>
      </c>
      <c r="AJ955" s="46"/>
      <c r="AK955" s="22"/>
      <c r="AL955" s="52">
        <f t="shared" si="148"/>
        <v>0</v>
      </c>
      <c r="AM955" s="52" t="e">
        <f t="shared" si="149"/>
        <v>#VALUE!</v>
      </c>
      <c r="AN955" s="52" t="e">
        <f t="shared" si="142"/>
        <v>#VALUE!</v>
      </c>
      <c r="AO955">
        <v>0.14000000000000001</v>
      </c>
      <c r="AP955" s="46">
        <v>0.14338451830037863</v>
      </c>
      <c r="AQ955" s="52">
        <f t="shared" si="150"/>
        <v>-3.3845183003786139E-3</v>
      </c>
    </row>
    <row r="956" spans="1:43" x14ac:dyDescent="0.25">
      <c r="A956" t="s">
        <v>5533</v>
      </c>
      <c r="B956" t="s">
        <v>1108</v>
      </c>
      <c r="D956">
        <v>1</v>
      </c>
      <c r="E956">
        <v>1</v>
      </c>
      <c r="F956">
        <v>1</v>
      </c>
      <c r="G956" s="13">
        <v>38063</v>
      </c>
      <c r="H956">
        <v>1.43</v>
      </c>
      <c r="I956" t="s">
        <v>5411</v>
      </c>
      <c r="J956" t="s">
        <v>5411</v>
      </c>
      <c r="K956" s="46">
        <v>1.4312367270455966</v>
      </c>
      <c r="L956" s="46"/>
      <c r="M956" s="22"/>
      <c r="N956" s="52">
        <f t="shared" si="143"/>
        <v>-1.2367270455966306E-3</v>
      </c>
      <c r="O956" s="52" t="e">
        <f t="shared" si="144"/>
        <v>#VALUE!</v>
      </c>
      <c r="P956" s="52" t="e">
        <f t="shared" si="145"/>
        <v>#VALUE!</v>
      </c>
      <c r="Q956">
        <v>0.48</v>
      </c>
      <c r="R956" t="s">
        <v>5411</v>
      </c>
      <c r="S956" t="s">
        <v>5411</v>
      </c>
      <c r="T956" s="46">
        <v>0.47707890901519878</v>
      </c>
      <c r="U956" s="46"/>
      <c r="V956" s="22"/>
      <c r="W956" s="52">
        <f t="shared" si="146"/>
        <v>2.9210909848012001E-3</v>
      </c>
      <c r="X956" s="52" t="e">
        <f t="shared" si="147"/>
        <v>#VALUE!</v>
      </c>
      <c r="Y956" s="52" t="e">
        <f t="shared" si="141"/>
        <v>#VALUE!</v>
      </c>
      <c r="Z956" t="s">
        <v>113</v>
      </c>
      <c r="AA956" t="s">
        <v>5411</v>
      </c>
      <c r="AB956" t="s">
        <v>5411</v>
      </c>
      <c r="AC956" s="79" t="s">
        <v>113</v>
      </c>
      <c r="AD956" s="61"/>
      <c r="AE956" s="22"/>
      <c r="AF956">
        <v>0.89</v>
      </c>
      <c r="AG956" t="s">
        <v>5411</v>
      </c>
      <c r="AH956" t="s">
        <v>5411</v>
      </c>
      <c r="AI956" s="46">
        <v>0.88968769519050583</v>
      </c>
      <c r="AJ956" s="46"/>
      <c r="AK956" s="22"/>
      <c r="AL956" s="52">
        <f t="shared" si="148"/>
        <v>3.1230480949417938E-4</v>
      </c>
      <c r="AM956" s="52" t="e">
        <f t="shared" si="149"/>
        <v>#VALUE!</v>
      </c>
      <c r="AN956" s="52" t="e">
        <f t="shared" si="142"/>
        <v>#VALUE!</v>
      </c>
      <c r="AO956">
        <v>9.06</v>
      </c>
      <c r="AP956" s="46">
        <v>9.0644992712887777</v>
      </c>
      <c r="AQ956" s="52">
        <f t="shared" si="150"/>
        <v>-4.4992712887772512E-3</v>
      </c>
    </row>
    <row r="957" spans="1:43" x14ac:dyDescent="0.25">
      <c r="A957" t="s">
        <v>5533</v>
      </c>
      <c r="B957" t="s">
        <v>1111</v>
      </c>
      <c r="D957">
        <v>1</v>
      </c>
      <c r="E957">
        <v>1</v>
      </c>
      <c r="F957">
        <v>1</v>
      </c>
      <c r="G957" s="13">
        <v>38063</v>
      </c>
      <c r="H957">
        <v>2.14</v>
      </c>
      <c r="I957" t="s">
        <v>5411</v>
      </c>
      <c r="J957" t="s">
        <v>5411</v>
      </c>
      <c r="K957" s="46">
        <v>2.1422376286436187</v>
      </c>
      <c r="L957" s="46"/>
      <c r="M957" s="22"/>
      <c r="N957" s="52">
        <f t="shared" si="143"/>
        <v>-2.2376286436185389E-3</v>
      </c>
      <c r="O957" s="52" t="e">
        <f t="shared" si="144"/>
        <v>#VALUE!</v>
      </c>
      <c r="P957" s="52" t="e">
        <f t="shared" si="145"/>
        <v>#VALUE!</v>
      </c>
      <c r="Q957">
        <v>0</v>
      </c>
      <c r="R957" t="s">
        <v>5411</v>
      </c>
      <c r="S957" t="s">
        <v>5411</v>
      </c>
      <c r="T957" s="46">
        <v>0</v>
      </c>
      <c r="U957" s="46"/>
      <c r="V957" s="22"/>
      <c r="W957" s="52">
        <f t="shared" si="146"/>
        <v>0</v>
      </c>
      <c r="X957" s="52" t="e">
        <f t="shared" si="147"/>
        <v>#VALUE!</v>
      </c>
      <c r="Y957" s="52" t="e">
        <f t="shared" si="141"/>
        <v>#VALUE!</v>
      </c>
      <c r="Z957" t="s">
        <v>113</v>
      </c>
      <c r="AA957" t="s">
        <v>5411</v>
      </c>
      <c r="AB957" t="s">
        <v>5411</v>
      </c>
      <c r="AC957" s="79" t="s">
        <v>113</v>
      </c>
      <c r="AD957" s="61"/>
      <c r="AE957" s="22"/>
      <c r="AF957">
        <v>0</v>
      </c>
      <c r="AG957" t="s">
        <v>5411</v>
      </c>
      <c r="AH957" t="s">
        <v>5411</v>
      </c>
      <c r="AI957" s="46">
        <v>0</v>
      </c>
      <c r="AJ957" s="46"/>
      <c r="AK957" s="22"/>
      <c r="AL957" s="52">
        <f t="shared" si="148"/>
        <v>0</v>
      </c>
      <c r="AM957" s="52" t="e">
        <f t="shared" si="149"/>
        <v>#VALUE!</v>
      </c>
      <c r="AN957" s="52" t="e">
        <f t="shared" si="142"/>
        <v>#VALUE!</v>
      </c>
      <c r="AO957">
        <v>8.16</v>
      </c>
      <c r="AP957" s="46">
        <v>8.1617483207000685</v>
      </c>
      <c r="AQ957" s="52">
        <f t="shared" si="150"/>
        <v>-1.748320700068362E-3</v>
      </c>
    </row>
    <row r="958" spans="1:43" x14ac:dyDescent="0.25">
      <c r="A958" t="s">
        <v>5533</v>
      </c>
      <c r="B958" t="s">
        <v>1114</v>
      </c>
      <c r="D958">
        <v>1</v>
      </c>
      <c r="E958">
        <v>1</v>
      </c>
      <c r="F958">
        <v>1</v>
      </c>
      <c r="G958" s="13">
        <v>38063</v>
      </c>
      <c r="H958">
        <v>0.56000000000000005</v>
      </c>
      <c r="I958" t="s">
        <v>5411</v>
      </c>
      <c r="J958" t="s">
        <v>5411</v>
      </c>
      <c r="K958" s="46">
        <v>0.55482428425606378</v>
      </c>
      <c r="L958" s="46"/>
      <c r="M958" s="22"/>
      <c r="N958" s="52">
        <f t="shared" si="143"/>
        <v>5.1757157439362711E-3</v>
      </c>
      <c r="O958" s="52" t="e">
        <f t="shared" si="144"/>
        <v>#VALUE!</v>
      </c>
      <c r="P958" s="52" t="e">
        <f t="shared" si="145"/>
        <v>#VALUE!</v>
      </c>
      <c r="Q958">
        <v>0</v>
      </c>
      <c r="R958" t="s">
        <v>5411</v>
      </c>
      <c r="S958" t="s">
        <v>5411</v>
      </c>
      <c r="T958" s="46">
        <v>0</v>
      </c>
      <c r="U958" s="46"/>
      <c r="V958" s="22"/>
      <c r="W958" s="52">
        <f t="shared" si="146"/>
        <v>0</v>
      </c>
      <c r="X958" s="52" t="e">
        <f t="shared" si="147"/>
        <v>#VALUE!</v>
      </c>
      <c r="Y958" s="52" t="e">
        <f t="shared" si="141"/>
        <v>#VALUE!</v>
      </c>
      <c r="Z958" t="s">
        <v>113</v>
      </c>
      <c r="AA958" t="s">
        <v>5411</v>
      </c>
      <c r="AB958" t="s">
        <v>5411</v>
      </c>
      <c r="AC958" s="79" t="s">
        <v>113</v>
      </c>
      <c r="AD958" s="61"/>
      <c r="AE958" s="22"/>
      <c r="AF958">
        <v>0</v>
      </c>
      <c r="AG958" t="s">
        <v>5411</v>
      </c>
      <c r="AH958" t="s">
        <v>5411</v>
      </c>
      <c r="AI958" s="46">
        <v>0</v>
      </c>
      <c r="AJ958" s="46"/>
      <c r="AK958" s="22"/>
      <c r="AL958" s="52">
        <f t="shared" si="148"/>
        <v>0</v>
      </c>
      <c r="AM958" s="52" t="e">
        <f t="shared" si="149"/>
        <v>#VALUE!</v>
      </c>
      <c r="AN958" s="52" t="e">
        <f t="shared" si="142"/>
        <v>#VALUE!</v>
      </c>
      <c r="AO958">
        <v>0.87</v>
      </c>
      <c r="AP958" s="46">
        <v>0.86691294415009956</v>
      </c>
      <c r="AQ958" s="52">
        <f t="shared" si="150"/>
        <v>3.087055849900433E-3</v>
      </c>
    </row>
    <row r="959" spans="1:43" x14ac:dyDescent="0.25">
      <c r="A959" t="s">
        <v>5533</v>
      </c>
      <c r="B959" t="s">
        <v>1117</v>
      </c>
      <c r="D959">
        <v>1</v>
      </c>
      <c r="E959">
        <v>1</v>
      </c>
      <c r="F959">
        <v>1</v>
      </c>
      <c r="G959" s="13">
        <v>38063</v>
      </c>
      <c r="H959">
        <v>1.55</v>
      </c>
      <c r="I959" t="s">
        <v>5411</v>
      </c>
      <c r="J959" t="s">
        <v>5411</v>
      </c>
      <c r="K959" s="46">
        <v>1.5537872198059552</v>
      </c>
      <c r="L959" s="46"/>
      <c r="M959" s="22"/>
      <c r="N959" s="52">
        <f t="shared" si="143"/>
        <v>-3.7872198059551998E-3</v>
      </c>
      <c r="O959" s="52" t="e">
        <f t="shared" si="144"/>
        <v>#VALUE!</v>
      </c>
      <c r="P959" s="52" t="e">
        <f t="shared" si="145"/>
        <v>#VALUE!</v>
      </c>
      <c r="Q959">
        <v>0</v>
      </c>
      <c r="R959" t="s">
        <v>5411</v>
      </c>
      <c r="S959" t="s">
        <v>5411</v>
      </c>
      <c r="T959" s="46">
        <v>0</v>
      </c>
      <c r="U959" s="46"/>
      <c r="V959" s="22"/>
      <c r="W959" s="52">
        <f t="shared" si="146"/>
        <v>0</v>
      </c>
      <c r="X959" s="52" t="e">
        <f t="shared" si="147"/>
        <v>#VALUE!</v>
      </c>
      <c r="Y959" s="52" t="e">
        <f t="shared" si="141"/>
        <v>#VALUE!</v>
      </c>
      <c r="Z959" t="s">
        <v>113</v>
      </c>
      <c r="AA959" t="s">
        <v>5411</v>
      </c>
      <c r="AB959" t="s">
        <v>5411</v>
      </c>
      <c r="AC959" s="79" t="s">
        <v>113</v>
      </c>
      <c r="AD959" s="61"/>
      <c r="AE959" s="22"/>
      <c r="AF959">
        <v>0</v>
      </c>
      <c r="AG959" t="s">
        <v>5411</v>
      </c>
      <c r="AH959" t="s">
        <v>5411</v>
      </c>
      <c r="AI959" s="46">
        <v>0</v>
      </c>
      <c r="AJ959" s="46"/>
      <c r="AK959" s="22"/>
      <c r="AL959" s="52">
        <f t="shared" si="148"/>
        <v>0</v>
      </c>
      <c r="AM959" s="52" t="e">
        <f t="shared" si="149"/>
        <v>#VALUE!</v>
      </c>
      <c r="AN959" s="52" t="e">
        <f t="shared" si="142"/>
        <v>#VALUE!</v>
      </c>
      <c r="AO959">
        <v>1.07</v>
      </c>
      <c r="AP959" s="46">
        <v>1.0742232630757222</v>
      </c>
      <c r="AQ959" s="52">
        <f t="shared" si="150"/>
        <v>-4.2232630757221834E-3</v>
      </c>
    </row>
    <row r="960" spans="1:43" x14ac:dyDescent="0.25">
      <c r="A960" t="s">
        <v>5533</v>
      </c>
      <c r="B960" t="s">
        <v>1120</v>
      </c>
      <c r="D960">
        <v>1</v>
      </c>
      <c r="E960">
        <v>1</v>
      </c>
      <c r="F960">
        <v>1</v>
      </c>
      <c r="G960" s="13">
        <v>38063</v>
      </c>
      <c r="H960">
        <v>11.08</v>
      </c>
      <c r="I960" t="s">
        <v>5411</v>
      </c>
      <c r="J960" t="s">
        <v>5411</v>
      </c>
      <c r="K960" s="46">
        <v>11.08</v>
      </c>
      <c r="L960" s="46"/>
      <c r="M960" s="22"/>
      <c r="N960" s="52">
        <f t="shared" si="143"/>
        <v>0</v>
      </c>
      <c r="O960" s="52" t="e">
        <f t="shared" si="144"/>
        <v>#VALUE!</v>
      </c>
      <c r="P960" s="52" t="e">
        <f t="shared" si="145"/>
        <v>#VALUE!</v>
      </c>
      <c r="Q960">
        <v>0</v>
      </c>
      <c r="R960" t="s">
        <v>5411</v>
      </c>
      <c r="S960" t="s">
        <v>5411</v>
      </c>
      <c r="T960" s="46">
        <v>0</v>
      </c>
      <c r="U960" s="46"/>
      <c r="V960" s="22"/>
      <c r="W960" s="52">
        <f t="shared" si="146"/>
        <v>0</v>
      </c>
      <c r="X960" s="52" t="e">
        <f t="shared" si="147"/>
        <v>#VALUE!</v>
      </c>
      <c r="Y960" s="52" t="e">
        <f t="shared" si="141"/>
        <v>#VALUE!</v>
      </c>
      <c r="Z960" t="s">
        <v>113</v>
      </c>
      <c r="AA960" t="s">
        <v>5411</v>
      </c>
      <c r="AB960" t="s">
        <v>5411</v>
      </c>
      <c r="AC960" s="79" t="s">
        <v>113</v>
      </c>
      <c r="AD960" s="61"/>
      <c r="AE960" s="22"/>
      <c r="AF960">
        <v>53.57</v>
      </c>
      <c r="AG960" t="s">
        <v>5411</v>
      </c>
      <c r="AH960" t="s">
        <v>5411</v>
      </c>
      <c r="AI960" s="46">
        <v>53.57</v>
      </c>
      <c r="AJ960" s="46"/>
      <c r="AK960" s="22"/>
      <c r="AL960" s="52">
        <f t="shared" si="148"/>
        <v>0</v>
      </c>
      <c r="AM960" s="52" t="e">
        <f t="shared" si="149"/>
        <v>#VALUE!</v>
      </c>
      <c r="AN960" s="52" t="e">
        <f t="shared" si="142"/>
        <v>#VALUE!</v>
      </c>
      <c r="AO960">
        <v>0</v>
      </c>
      <c r="AP960" s="46">
        <v>0</v>
      </c>
      <c r="AQ960" s="52">
        <f t="shared" si="150"/>
        <v>0</v>
      </c>
    </row>
    <row r="961" spans="1:43" x14ac:dyDescent="0.25">
      <c r="A961" t="s">
        <v>5533</v>
      </c>
      <c r="B961" t="s">
        <v>1123</v>
      </c>
      <c r="D961">
        <v>1</v>
      </c>
      <c r="E961">
        <v>1</v>
      </c>
      <c r="F961">
        <v>1</v>
      </c>
      <c r="G961" s="13">
        <v>38063</v>
      </c>
      <c r="H961">
        <v>0.06</v>
      </c>
      <c r="I961" t="s">
        <v>5411</v>
      </c>
      <c r="J961" t="s">
        <v>5411</v>
      </c>
      <c r="K961" s="46">
        <v>6.366563891743747E-2</v>
      </c>
      <c r="L961" s="46"/>
      <c r="M961" s="22"/>
      <c r="N961" s="52">
        <f t="shared" si="143"/>
        <v>-3.6656389174374721E-3</v>
      </c>
      <c r="O961" s="52" t="e">
        <f t="shared" si="144"/>
        <v>#VALUE!</v>
      </c>
      <c r="P961" s="52" t="e">
        <f t="shared" si="145"/>
        <v>#VALUE!</v>
      </c>
      <c r="Q961">
        <v>0</v>
      </c>
      <c r="R961" t="s">
        <v>5411</v>
      </c>
      <c r="S961" t="s">
        <v>5411</v>
      </c>
      <c r="T961" s="46">
        <v>0</v>
      </c>
      <c r="U961" s="46"/>
      <c r="V961" s="22"/>
      <c r="W961" s="52">
        <f t="shared" si="146"/>
        <v>0</v>
      </c>
      <c r="X961" s="52" t="e">
        <f t="shared" si="147"/>
        <v>#VALUE!</v>
      </c>
      <c r="Y961" s="52" t="e">
        <f t="shared" si="141"/>
        <v>#VALUE!</v>
      </c>
      <c r="Z961" t="s">
        <v>113</v>
      </c>
      <c r="AA961" t="s">
        <v>5411</v>
      </c>
      <c r="AB961" t="s">
        <v>5411</v>
      </c>
      <c r="AC961" s="79" t="s">
        <v>113</v>
      </c>
      <c r="AD961" s="61"/>
      <c r="AE961" s="22"/>
      <c r="AF961">
        <v>3.53</v>
      </c>
      <c r="AG961" t="s">
        <v>5411</v>
      </c>
      <c r="AH961" t="s">
        <v>5411</v>
      </c>
      <c r="AI961" s="46">
        <v>3.5334429599177803</v>
      </c>
      <c r="AJ961" s="46"/>
      <c r="AK961" s="22"/>
      <c r="AL961" s="52">
        <f t="shared" si="148"/>
        <v>-3.4429599177805414E-3</v>
      </c>
      <c r="AM961" s="52" t="e">
        <f t="shared" si="149"/>
        <v>#VALUE!</v>
      </c>
      <c r="AN961" s="52" t="e">
        <f t="shared" si="142"/>
        <v>#VALUE!</v>
      </c>
      <c r="AO961">
        <v>7.86</v>
      </c>
      <c r="AP961" s="46">
        <v>7.8627064063035288</v>
      </c>
      <c r="AQ961" s="52">
        <f t="shared" si="150"/>
        <v>-2.7064063035284747E-3</v>
      </c>
    </row>
    <row r="962" spans="1:43" x14ac:dyDescent="0.25">
      <c r="A962" t="s">
        <v>5533</v>
      </c>
      <c r="B962" t="s">
        <v>1125</v>
      </c>
      <c r="D962">
        <v>1</v>
      </c>
      <c r="E962">
        <v>1</v>
      </c>
      <c r="F962">
        <v>1</v>
      </c>
      <c r="G962" s="13">
        <v>38063</v>
      </c>
      <c r="H962">
        <v>4.88</v>
      </c>
      <c r="I962" t="s">
        <v>5411</v>
      </c>
      <c r="J962" t="s">
        <v>5411</v>
      </c>
      <c r="K962" s="46">
        <v>4.88</v>
      </c>
      <c r="L962" s="46"/>
      <c r="M962" s="22"/>
      <c r="N962" s="52">
        <f t="shared" si="143"/>
        <v>0</v>
      </c>
      <c r="O962" s="52" t="e">
        <f t="shared" si="144"/>
        <v>#VALUE!</v>
      </c>
      <c r="P962" s="52" t="e">
        <f t="shared" si="145"/>
        <v>#VALUE!</v>
      </c>
      <c r="Q962">
        <v>0</v>
      </c>
      <c r="R962" t="s">
        <v>5411</v>
      </c>
      <c r="S962" t="s">
        <v>5411</v>
      </c>
      <c r="T962" s="46">
        <v>0</v>
      </c>
      <c r="U962" s="46"/>
      <c r="V962" s="22"/>
      <c r="W962" s="52">
        <f t="shared" si="146"/>
        <v>0</v>
      </c>
      <c r="X962" s="52" t="e">
        <f t="shared" si="147"/>
        <v>#VALUE!</v>
      </c>
      <c r="Y962" s="52" t="e">
        <f t="shared" si="141"/>
        <v>#VALUE!</v>
      </c>
      <c r="Z962" t="s">
        <v>113</v>
      </c>
      <c r="AA962" t="s">
        <v>5411</v>
      </c>
      <c r="AB962" t="s">
        <v>5411</v>
      </c>
      <c r="AC962" s="79" t="s">
        <v>113</v>
      </c>
      <c r="AD962" s="61"/>
      <c r="AE962" s="22"/>
      <c r="AF962">
        <v>4.51</v>
      </c>
      <c r="AG962" t="s">
        <v>5411</v>
      </c>
      <c r="AH962" t="s">
        <v>5411</v>
      </c>
      <c r="AI962" s="46">
        <v>4.51</v>
      </c>
      <c r="AJ962" s="46"/>
      <c r="AK962" s="22"/>
      <c r="AL962" s="52">
        <f t="shared" si="148"/>
        <v>0</v>
      </c>
      <c r="AM962" s="52" t="e">
        <f t="shared" si="149"/>
        <v>#VALUE!</v>
      </c>
      <c r="AN962" s="52" t="e">
        <f t="shared" si="142"/>
        <v>#VALUE!</v>
      </c>
      <c r="AO962">
        <v>16.29</v>
      </c>
      <c r="AP962" s="46">
        <v>16.29</v>
      </c>
      <c r="AQ962" s="52">
        <f t="shared" si="150"/>
        <v>0</v>
      </c>
    </row>
    <row r="963" spans="1:43" x14ac:dyDescent="0.25">
      <c r="A963" t="s">
        <v>5533</v>
      </c>
      <c r="B963" t="s">
        <v>1148</v>
      </c>
      <c r="D963">
        <v>1</v>
      </c>
      <c r="E963">
        <v>1</v>
      </c>
      <c r="F963">
        <v>1</v>
      </c>
      <c r="G963" s="13">
        <v>38173</v>
      </c>
      <c r="H963">
        <v>1.51</v>
      </c>
      <c r="I963">
        <v>1.0900000000000001</v>
      </c>
      <c r="J963">
        <v>0</v>
      </c>
      <c r="K963" s="46">
        <v>1.5070072992700732</v>
      </c>
      <c r="L963" s="46">
        <v>1.0883941605839416</v>
      </c>
      <c r="M963" s="46">
        <v>0</v>
      </c>
      <c r="N963" s="52">
        <f t="shared" si="143"/>
        <v>2.992700729926856E-3</v>
      </c>
      <c r="O963" s="52">
        <f t="shared" si="144"/>
        <v>1.6058394160585188E-3</v>
      </c>
      <c r="P963" s="52">
        <f t="shared" si="145"/>
        <v>0</v>
      </c>
      <c r="Q963">
        <v>0</v>
      </c>
      <c r="R963">
        <v>0</v>
      </c>
      <c r="S963">
        <v>0</v>
      </c>
      <c r="T963" s="46">
        <v>0</v>
      </c>
      <c r="U963" s="46">
        <v>0</v>
      </c>
      <c r="V963" s="46">
        <v>0</v>
      </c>
      <c r="W963" s="52">
        <f t="shared" si="146"/>
        <v>0</v>
      </c>
      <c r="X963" s="52">
        <f t="shared" si="147"/>
        <v>0</v>
      </c>
      <c r="Y963" s="52">
        <f t="shared" si="141"/>
        <v>0</v>
      </c>
      <c r="Z963" t="s">
        <v>5568</v>
      </c>
      <c r="AA963" t="s">
        <v>229</v>
      </c>
      <c r="AB963" t="s">
        <v>230</v>
      </c>
      <c r="AC963" s="61" t="s">
        <v>88</v>
      </c>
      <c r="AD963" s="61" t="s">
        <v>229</v>
      </c>
      <c r="AE963" s="22" t="s">
        <v>230</v>
      </c>
      <c r="AF963">
        <v>2.16</v>
      </c>
      <c r="AG963">
        <v>0</v>
      </c>
      <c r="AH963">
        <v>0</v>
      </c>
      <c r="AI963" s="46">
        <v>2.1628345498783457</v>
      </c>
      <c r="AJ963" s="46">
        <v>0</v>
      </c>
      <c r="AK963" s="46">
        <v>0</v>
      </c>
      <c r="AL963" s="52">
        <f t="shared" si="148"/>
        <v>-2.834549878345527E-3</v>
      </c>
      <c r="AM963" s="52">
        <f t="shared" si="149"/>
        <v>0</v>
      </c>
      <c r="AN963" s="52">
        <f t="shared" si="142"/>
        <v>0</v>
      </c>
      <c r="AO963">
        <v>0.25</v>
      </c>
      <c r="AP963" s="46">
        <v>0.25116788321167882</v>
      </c>
      <c r="AQ963" s="52">
        <f t="shared" si="150"/>
        <v>-1.1678832116788218E-3</v>
      </c>
    </row>
    <row r="964" spans="1:43" x14ac:dyDescent="0.25">
      <c r="A964" t="s">
        <v>5533</v>
      </c>
      <c r="B964" t="s">
        <v>1149</v>
      </c>
      <c r="D964">
        <v>1</v>
      </c>
      <c r="E964">
        <v>1</v>
      </c>
      <c r="F964">
        <v>1</v>
      </c>
      <c r="G964" s="13">
        <v>38173</v>
      </c>
      <c r="H964">
        <v>2.68</v>
      </c>
      <c r="I964">
        <v>0.61</v>
      </c>
      <c r="J964">
        <v>0</v>
      </c>
      <c r="K964" s="46">
        <v>2.6826860841423947</v>
      </c>
      <c r="L964" s="46">
        <v>0.60625674217907233</v>
      </c>
      <c r="M964" s="46">
        <v>0</v>
      </c>
      <c r="N964" s="52">
        <f t="shared" si="143"/>
        <v>-2.6860841423945736E-3</v>
      </c>
      <c r="O964" s="52">
        <f t="shared" si="144"/>
        <v>3.743257820927659E-3</v>
      </c>
      <c r="P964" s="52">
        <f t="shared" si="145"/>
        <v>0</v>
      </c>
      <c r="Q964">
        <v>0.35</v>
      </c>
      <c r="R964">
        <v>0</v>
      </c>
      <c r="S964">
        <v>0</v>
      </c>
      <c r="T964" s="46">
        <v>0.34859762675296657</v>
      </c>
      <c r="U964" s="46">
        <v>0</v>
      </c>
      <c r="V964" s="46">
        <v>0</v>
      </c>
      <c r="W964" s="52">
        <f t="shared" si="146"/>
        <v>1.402373247033406E-3</v>
      </c>
      <c r="X964" s="52">
        <f t="shared" si="147"/>
        <v>0</v>
      </c>
      <c r="Y964" s="52">
        <f t="shared" ref="Y964:Y1027" si="151">S964-V964</f>
        <v>0</v>
      </c>
      <c r="Z964" t="s">
        <v>5568</v>
      </c>
      <c r="AA964" t="s">
        <v>229</v>
      </c>
      <c r="AB964" t="s">
        <v>230</v>
      </c>
      <c r="AC964" s="61" t="s">
        <v>88</v>
      </c>
      <c r="AD964" s="61" t="s">
        <v>229</v>
      </c>
      <c r="AE964" s="22" t="s">
        <v>230</v>
      </c>
      <c r="AF964">
        <v>2.0499999999999998</v>
      </c>
      <c r="AG964">
        <v>4.0199999999999996</v>
      </c>
      <c r="AH964">
        <v>0</v>
      </c>
      <c r="AI964" s="46">
        <v>2.046116504854369</v>
      </c>
      <c r="AJ964" s="46">
        <v>4.0164509169363534</v>
      </c>
      <c r="AK964" s="46">
        <v>0</v>
      </c>
      <c r="AL964" s="52">
        <f t="shared" si="148"/>
        <v>3.8834951456307998E-3</v>
      </c>
      <c r="AM964" s="52">
        <f t="shared" si="149"/>
        <v>3.5490830636462078E-3</v>
      </c>
      <c r="AN964" s="52">
        <f t="shared" ref="AN964:AN1027" si="152">AH964-AK964</f>
        <v>0</v>
      </c>
      <c r="AO964">
        <v>0.74</v>
      </c>
      <c r="AP964" s="46">
        <v>0.74266450916936355</v>
      </c>
      <c r="AQ964" s="52">
        <f t="shared" si="150"/>
        <v>-2.6645091693635603E-3</v>
      </c>
    </row>
    <row r="965" spans="1:43" x14ac:dyDescent="0.25">
      <c r="A965" t="s">
        <v>5533</v>
      </c>
      <c r="B965" t="s">
        <v>1150</v>
      </c>
      <c r="D965">
        <v>1</v>
      </c>
      <c r="E965">
        <v>1</v>
      </c>
      <c r="F965">
        <v>1</v>
      </c>
      <c r="G965" s="13">
        <v>38173</v>
      </c>
      <c r="H965">
        <v>2.0299999999999998</v>
      </c>
      <c r="I965">
        <v>0.87</v>
      </c>
      <c r="J965">
        <v>0.36</v>
      </c>
      <c r="K965" s="46">
        <v>2.0328564500484969</v>
      </c>
      <c r="L965" s="46">
        <v>0.87337536372453928</v>
      </c>
      <c r="M965" s="46">
        <v>0.36139670223084386</v>
      </c>
      <c r="N965" s="52">
        <f t="shared" ref="N965:N1028" si="153">H965-K965</f>
        <v>-2.8564500484971056E-3</v>
      </c>
      <c r="O965" s="52">
        <f t="shared" ref="O965:O1028" si="154">I965-L965</f>
        <v>-3.375363724539282E-3</v>
      </c>
      <c r="P965" s="52">
        <f t="shared" ref="P965:P1028" si="155">J965-M965</f>
        <v>-1.3967022308438715E-3</v>
      </c>
      <c r="Q965">
        <v>2.89</v>
      </c>
      <c r="R965">
        <v>0.89</v>
      </c>
      <c r="S965">
        <v>0</v>
      </c>
      <c r="T965" s="46">
        <v>2.8911736178467509</v>
      </c>
      <c r="U965" s="46">
        <v>0.88843355965082438</v>
      </c>
      <c r="V965" s="46">
        <v>0</v>
      </c>
      <c r="W965" s="52">
        <f t="shared" ref="W965:W1028" si="156">Q965-T965</f>
        <v>-1.1736178467507408E-3</v>
      </c>
      <c r="X965" s="52">
        <f t="shared" ref="X965:X1028" si="157">R965-U965</f>
        <v>1.5664403491756351E-3</v>
      </c>
      <c r="Y965" s="52">
        <f t="shared" si="151"/>
        <v>0</v>
      </c>
      <c r="Z965" t="s">
        <v>5568</v>
      </c>
      <c r="AA965" t="s">
        <v>229</v>
      </c>
      <c r="AB965" t="s">
        <v>230</v>
      </c>
      <c r="AC965" s="61" t="s">
        <v>88</v>
      </c>
      <c r="AD965" s="61" t="s">
        <v>229</v>
      </c>
      <c r="AE965" s="22" t="s">
        <v>230</v>
      </c>
      <c r="AF965">
        <v>7.14</v>
      </c>
      <c r="AG965">
        <v>0</v>
      </c>
      <c r="AH965">
        <v>0</v>
      </c>
      <c r="AI965" s="46">
        <v>7.1375848690591663</v>
      </c>
      <c r="AJ965" s="46">
        <v>0</v>
      </c>
      <c r="AK965" s="46">
        <v>0</v>
      </c>
      <c r="AL965" s="52">
        <f t="shared" ref="AL965:AL1028" si="158">AF965-AI965</f>
        <v>2.4151309408333432E-3</v>
      </c>
      <c r="AM965" s="52">
        <f t="shared" ref="AM965:AM1028" si="159">AG965-AJ965</f>
        <v>0</v>
      </c>
      <c r="AN965" s="52">
        <f t="shared" si="152"/>
        <v>0</v>
      </c>
      <c r="AO965">
        <v>1.58</v>
      </c>
      <c r="AP965" s="46">
        <v>1.5811105722599419</v>
      </c>
      <c r="AQ965" s="52">
        <f t="shared" ref="AQ965:AQ1028" si="160">AO965-AP965</f>
        <v>-1.1105722599418222E-3</v>
      </c>
    </row>
    <row r="966" spans="1:43" x14ac:dyDescent="0.25">
      <c r="A966" t="s">
        <v>5533</v>
      </c>
      <c r="B966" t="s">
        <v>1151</v>
      </c>
      <c r="D966">
        <v>1</v>
      </c>
      <c r="E966">
        <v>1</v>
      </c>
      <c r="F966">
        <v>1</v>
      </c>
      <c r="G966" s="13">
        <v>38173</v>
      </c>
      <c r="H966">
        <v>1.48</v>
      </c>
      <c r="I966">
        <v>0.37</v>
      </c>
      <c r="J966">
        <v>0</v>
      </c>
      <c r="K966" s="46">
        <v>1.48</v>
      </c>
      <c r="L966" s="46">
        <v>0.37</v>
      </c>
      <c r="M966" s="46">
        <v>0</v>
      </c>
      <c r="N966" s="52">
        <f t="shared" si="153"/>
        <v>0</v>
      </c>
      <c r="O966" s="52">
        <f t="shared" si="154"/>
        <v>0</v>
      </c>
      <c r="P966" s="52">
        <f t="shared" si="155"/>
        <v>0</v>
      </c>
      <c r="Q966">
        <v>1.38</v>
      </c>
      <c r="R966">
        <v>0</v>
      </c>
      <c r="S966">
        <v>0</v>
      </c>
      <c r="T966" s="46">
        <v>1.38</v>
      </c>
      <c r="U966" s="46">
        <v>0</v>
      </c>
      <c r="V966" s="46">
        <v>0</v>
      </c>
      <c r="W966" s="52">
        <f t="shared" si="156"/>
        <v>0</v>
      </c>
      <c r="X966" s="52">
        <f t="shared" si="157"/>
        <v>0</v>
      </c>
      <c r="Y966" s="52">
        <f t="shared" si="151"/>
        <v>0</v>
      </c>
      <c r="Z966" t="s">
        <v>5568</v>
      </c>
      <c r="AA966" t="s">
        <v>229</v>
      </c>
      <c r="AB966" t="s">
        <v>230</v>
      </c>
      <c r="AC966" s="61" t="s">
        <v>88</v>
      </c>
      <c r="AD966" s="61" t="s">
        <v>229</v>
      </c>
      <c r="AE966" s="22" t="s">
        <v>230</v>
      </c>
      <c r="AF966">
        <v>0</v>
      </c>
      <c r="AG966">
        <v>0</v>
      </c>
      <c r="AH966">
        <v>0</v>
      </c>
      <c r="AI966" s="46">
        <v>0</v>
      </c>
      <c r="AJ966" s="46">
        <v>0</v>
      </c>
      <c r="AK966" s="46">
        <v>0</v>
      </c>
      <c r="AL966" s="52">
        <f t="shared" si="158"/>
        <v>0</v>
      </c>
      <c r="AM966" s="52">
        <f t="shared" si="159"/>
        <v>0</v>
      </c>
      <c r="AN966" s="52">
        <f t="shared" si="152"/>
        <v>0</v>
      </c>
      <c r="AO966">
        <v>0.16</v>
      </c>
      <c r="AP966" s="46">
        <v>0.16</v>
      </c>
      <c r="AQ966" s="52">
        <f t="shared" si="160"/>
        <v>0</v>
      </c>
    </row>
    <row r="967" spans="1:43" x14ac:dyDescent="0.25">
      <c r="A967" t="s">
        <v>5533</v>
      </c>
      <c r="B967" t="s">
        <v>1152</v>
      </c>
      <c r="D967">
        <v>1</v>
      </c>
      <c r="E967">
        <v>1</v>
      </c>
      <c r="F967">
        <v>1</v>
      </c>
      <c r="G967" s="13">
        <v>38173</v>
      </c>
      <c r="H967">
        <v>0.55000000000000004</v>
      </c>
      <c r="I967">
        <v>0.02</v>
      </c>
      <c r="J967">
        <v>0</v>
      </c>
      <c r="K967" s="46">
        <v>0.55000000000000004</v>
      </c>
      <c r="L967" s="46">
        <v>0.02</v>
      </c>
      <c r="M967" s="46">
        <v>0</v>
      </c>
      <c r="N967" s="52">
        <f t="shared" si="153"/>
        <v>0</v>
      </c>
      <c r="O967" s="52">
        <f t="shared" si="154"/>
        <v>0</v>
      </c>
      <c r="P967" s="52">
        <f t="shared" si="155"/>
        <v>0</v>
      </c>
      <c r="Q967">
        <v>0</v>
      </c>
      <c r="R967">
        <v>0.24</v>
      </c>
      <c r="S967">
        <v>0</v>
      </c>
      <c r="T967" s="46">
        <v>0</v>
      </c>
      <c r="U967" s="46">
        <v>0.24</v>
      </c>
      <c r="V967" s="46">
        <v>0</v>
      </c>
      <c r="W967" s="52">
        <f t="shared" si="156"/>
        <v>0</v>
      </c>
      <c r="X967" s="52">
        <f t="shared" si="157"/>
        <v>0</v>
      </c>
      <c r="Y967" s="52">
        <f t="shared" si="151"/>
        <v>0</v>
      </c>
      <c r="Z967" t="s">
        <v>5568</v>
      </c>
      <c r="AA967" t="s">
        <v>229</v>
      </c>
      <c r="AB967" t="s">
        <v>230</v>
      </c>
      <c r="AC967" s="61" t="s">
        <v>88</v>
      </c>
      <c r="AD967" s="61" t="s">
        <v>229</v>
      </c>
      <c r="AE967" s="22" t="s">
        <v>230</v>
      </c>
      <c r="AF967">
        <v>0</v>
      </c>
      <c r="AG967">
        <v>0</v>
      </c>
      <c r="AH967">
        <v>0</v>
      </c>
      <c r="AI967" s="46">
        <v>0</v>
      </c>
      <c r="AJ967" s="46">
        <v>0</v>
      </c>
      <c r="AK967" s="46">
        <v>0</v>
      </c>
      <c r="AL967" s="52">
        <f t="shared" si="158"/>
        <v>0</v>
      </c>
      <c r="AM967" s="52">
        <f t="shared" si="159"/>
        <v>0</v>
      </c>
      <c r="AN967" s="52">
        <f t="shared" si="152"/>
        <v>0</v>
      </c>
      <c r="AO967">
        <v>0.05</v>
      </c>
      <c r="AP967" s="46">
        <v>0.05</v>
      </c>
      <c r="AQ967" s="52">
        <f t="shared" si="160"/>
        <v>0</v>
      </c>
    </row>
    <row r="968" spans="1:43" x14ac:dyDescent="0.25">
      <c r="A968" t="s">
        <v>5533</v>
      </c>
      <c r="B968" t="s">
        <v>1153</v>
      </c>
      <c r="D968">
        <v>1</v>
      </c>
      <c r="E968">
        <v>1</v>
      </c>
      <c r="F968">
        <v>1</v>
      </c>
      <c r="G968" s="13">
        <v>38173</v>
      </c>
      <c r="H968">
        <v>0.6</v>
      </c>
      <c r="I968">
        <v>0.15</v>
      </c>
      <c r="J968">
        <v>0</v>
      </c>
      <c r="K968" s="46">
        <v>0.6</v>
      </c>
      <c r="L968" s="46">
        <v>0.15</v>
      </c>
      <c r="M968" s="46">
        <v>0</v>
      </c>
      <c r="N968" s="52">
        <f t="shared" si="153"/>
        <v>0</v>
      </c>
      <c r="O968" s="52">
        <f t="shared" si="154"/>
        <v>0</v>
      </c>
      <c r="P968" s="52">
        <f t="shared" si="155"/>
        <v>0</v>
      </c>
      <c r="Q968">
        <v>0</v>
      </c>
      <c r="R968">
        <v>0</v>
      </c>
      <c r="S968">
        <v>0</v>
      </c>
      <c r="T968" s="46">
        <v>0</v>
      </c>
      <c r="U968" s="46">
        <v>0</v>
      </c>
      <c r="V968" s="46">
        <v>0</v>
      </c>
      <c r="W968" s="52">
        <f t="shared" si="156"/>
        <v>0</v>
      </c>
      <c r="X968" s="52">
        <f t="shared" si="157"/>
        <v>0</v>
      </c>
      <c r="Y968" s="52">
        <f t="shared" si="151"/>
        <v>0</v>
      </c>
      <c r="Z968" t="s">
        <v>5568</v>
      </c>
      <c r="AA968" t="s">
        <v>229</v>
      </c>
      <c r="AB968" t="s">
        <v>230</v>
      </c>
      <c r="AC968" s="61" t="s">
        <v>88</v>
      </c>
      <c r="AD968" s="61" t="s">
        <v>229</v>
      </c>
      <c r="AE968" s="22" t="s">
        <v>230</v>
      </c>
      <c r="AF968">
        <v>0</v>
      </c>
      <c r="AG968">
        <v>0</v>
      </c>
      <c r="AH968">
        <v>0</v>
      </c>
      <c r="AI968" s="46">
        <v>0</v>
      </c>
      <c r="AJ968" s="46">
        <v>0</v>
      </c>
      <c r="AK968" s="46">
        <v>0</v>
      </c>
      <c r="AL968" s="52">
        <f t="shared" si="158"/>
        <v>0</v>
      </c>
      <c r="AM968" s="52">
        <f t="shared" si="159"/>
        <v>0</v>
      </c>
      <c r="AN968" s="52">
        <f t="shared" si="152"/>
        <v>0</v>
      </c>
      <c r="AO968">
        <v>22.62</v>
      </c>
      <c r="AP968" s="46">
        <v>22.62</v>
      </c>
      <c r="AQ968" s="52">
        <f t="shared" si="160"/>
        <v>0</v>
      </c>
    </row>
    <row r="969" spans="1:43" x14ac:dyDescent="0.25">
      <c r="A969" t="s">
        <v>5533</v>
      </c>
      <c r="B969" t="s">
        <v>1154</v>
      </c>
      <c r="D969">
        <v>1</v>
      </c>
      <c r="E969">
        <v>1</v>
      </c>
      <c r="F969">
        <v>1</v>
      </c>
      <c r="G969" s="13">
        <v>38173</v>
      </c>
      <c r="H969">
        <v>0.27</v>
      </c>
      <c r="I969">
        <v>0.1</v>
      </c>
      <c r="J969">
        <v>0</v>
      </c>
      <c r="K969" s="46">
        <v>0.27</v>
      </c>
      <c r="L969" s="46">
        <v>0.1</v>
      </c>
      <c r="M969" s="46">
        <v>0</v>
      </c>
      <c r="N969" s="52">
        <f t="shared" si="153"/>
        <v>0</v>
      </c>
      <c r="O969" s="52">
        <f t="shared" si="154"/>
        <v>0</v>
      </c>
      <c r="P969" s="52">
        <f t="shared" si="155"/>
        <v>0</v>
      </c>
      <c r="Q969">
        <v>0.12</v>
      </c>
      <c r="R969">
        <v>0</v>
      </c>
      <c r="S969">
        <v>0</v>
      </c>
      <c r="T969" s="46">
        <v>0.12</v>
      </c>
      <c r="U969" s="46">
        <v>0</v>
      </c>
      <c r="V969" s="46">
        <v>0</v>
      </c>
      <c r="W969" s="52">
        <f t="shared" si="156"/>
        <v>0</v>
      </c>
      <c r="X969" s="52">
        <f t="shared" si="157"/>
        <v>0</v>
      </c>
      <c r="Y969" s="52">
        <f t="shared" si="151"/>
        <v>0</v>
      </c>
      <c r="Z969" t="s">
        <v>5568</v>
      </c>
      <c r="AA969" t="s">
        <v>229</v>
      </c>
      <c r="AB969" t="s">
        <v>230</v>
      </c>
      <c r="AC969" s="61" t="s">
        <v>88</v>
      </c>
      <c r="AD969" s="61" t="s">
        <v>229</v>
      </c>
      <c r="AE969" s="22" t="s">
        <v>230</v>
      </c>
      <c r="AF969">
        <v>4.03</v>
      </c>
      <c r="AG969">
        <v>0</v>
      </c>
      <c r="AH969">
        <v>0</v>
      </c>
      <c r="AI969" s="46">
        <v>4.03</v>
      </c>
      <c r="AJ969" s="46">
        <v>0</v>
      </c>
      <c r="AK969" s="46">
        <v>0</v>
      </c>
      <c r="AL969" s="52">
        <f t="shared" si="158"/>
        <v>0</v>
      </c>
      <c r="AM969" s="52">
        <f t="shared" si="159"/>
        <v>0</v>
      </c>
      <c r="AN969" s="52">
        <f t="shared" si="152"/>
        <v>0</v>
      </c>
      <c r="AO969">
        <v>0.28000000000000003</v>
      </c>
      <c r="AP969" s="46">
        <v>0.28000000000000003</v>
      </c>
      <c r="AQ969" s="52">
        <f t="shared" si="160"/>
        <v>0</v>
      </c>
    </row>
    <row r="970" spans="1:43" x14ac:dyDescent="0.25">
      <c r="A970" t="s">
        <v>5533</v>
      </c>
      <c r="B970" t="s">
        <v>1155</v>
      </c>
      <c r="D970">
        <v>1</v>
      </c>
      <c r="E970">
        <v>1</v>
      </c>
      <c r="F970">
        <v>1</v>
      </c>
      <c r="G970" s="13">
        <v>38173</v>
      </c>
      <c r="H970">
        <v>0.38</v>
      </c>
      <c r="I970">
        <v>0</v>
      </c>
      <c r="J970">
        <v>0</v>
      </c>
      <c r="K970" s="46">
        <v>0.38</v>
      </c>
      <c r="L970" s="46">
        <v>0</v>
      </c>
      <c r="M970" s="46">
        <v>0</v>
      </c>
      <c r="N970" s="52">
        <f t="shared" si="153"/>
        <v>0</v>
      </c>
      <c r="O970" s="52">
        <f t="shared" si="154"/>
        <v>0</v>
      </c>
      <c r="P970" s="52">
        <f t="shared" si="155"/>
        <v>0</v>
      </c>
      <c r="Q970">
        <v>0</v>
      </c>
      <c r="R970">
        <v>0</v>
      </c>
      <c r="S970">
        <v>0</v>
      </c>
      <c r="T970" s="46">
        <v>0</v>
      </c>
      <c r="U970" s="46">
        <v>0</v>
      </c>
      <c r="V970" s="46">
        <v>0</v>
      </c>
      <c r="W970" s="52">
        <f t="shared" si="156"/>
        <v>0</v>
      </c>
      <c r="X970" s="52">
        <f t="shared" si="157"/>
        <v>0</v>
      </c>
      <c r="Y970" s="52">
        <f t="shared" si="151"/>
        <v>0</v>
      </c>
      <c r="Z970" t="s">
        <v>5568</v>
      </c>
      <c r="AA970" t="s">
        <v>229</v>
      </c>
      <c r="AB970" t="s">
        <v>230</v>
      </c>
      <c r="AC970" s="61" t="s">
        <v>88</v>
      </c>
      <c r="AD970" s="61" t="s">
        <v>229</v>
      </c>
      <c r="AE970" s="22" t="s">
        <v>230</v>
      </c>
      <c r="AF970">
        <v>0</v>
      </c>
      <c r="AG970">
        <v>0</v>
      </c>
      <c r="AH970">
        <v>0</v>
      </c>
      <c r="AI970" s="46">
        <v>0</v>
      </c>
      <c r="AJ970" s="46">
        <v>0</v>
      </c>
      <c r="AK970" s="46">
        <v>0</v>
      </c>
      <c r="AL970" s="52">
        <f t="shared" si="158"/>
        <v>0</v>
      </c>
      <c r="AM970" s="52">
        <f t="shared" si="159"/>
        <v>0</v>
      </c>
      <c r="AN970" s="52">
        <f t="shared" si="152"/>
        <v>0</v>
      </c>
      <c r="AO970">
        <v>0.39</v>
      </c>
      <c r="AP970" s="46">
        <v>0.39</v>
      </c>
      <c r="AQ970" s="52">
        <f t="shared" si="160"/>
        <v>0</v>
      </c>
    </row>
    <row r="971" spans="1:43" x14ac:dyDescent="0.25">
      <c r="A971" t="s">
        <v>5533</v>
      </c>
      <c r="B971" t="s">
        <v>1156</v>
      </c>
      <c r="D971">
        <v>1</v>
      </c>
      <c r="E971">
        <v>1</v>
      </c>
      <c r="F971">
        <v>1</v>
      </c>
      <c r="G971" s="13">
        <v>38173</v>
      </c>
      <c r="H971">
        <v>0.24</v>
      </c>
      <c r="I971">
        <v>0</v>
      </c>
      <c r="J971">
        <v>0</v>
      </c>
      <c r="K971" s="46">
        <v>0.24</v>
      </c>
      <c r="L971" s="46">
        <v>0</v>
      </c>
      <c r="M971" s="46">
        <v>0</v>
      </c>
      <c r="N971" s="52">
        <f t="shared" si="153"/>
        <v>0</v>
      </c>
      <c r="O971" s="52">
        <f t="shared" si="154"/>
        <v>0</v>
      </c>
      <c r="P971" s="52">
        <f t="shared" si="155"/>
        <v>0</v>
      </c>
      <c r="Q971">
        <v>0</v>
      </c>
      <c r="R971">
        <v>0</v>
      </c>
      <c r="S971">
        <v>0</v>
      </c>
      <c r="T971" s="46">
        <v>0</v>
      </c>
      <c r="U971" s="46">
        <v>0</v>
      </c>
      <c r="V971" s="46">
        <v>0</v>
      </c>
      <c r="W971" s="52">
        <f t="shared" si="156"/>
        <v>0</v>
      </c>
      <c r="X971" s="52">
        <f t="shared" si="157"/>
        <v>0</v>
      </c>
      <c r="Y971" s="52">
        <f t="shared" si="151"/>
        <v>0</v>
      </c>
      <c r="Z971" t="s">
        <v>5568</v>
      </c>
      <c r="AA971" t="s">
        <v>229</v>
      </c>
      <c r="AB971" t="s">
        <v>230</v>
      </c>
      <c r="AC971" s="61" t="s">
        <v>88</v>
      </c>
      <c r="AD971" s="61" t="s">
        <v>229</v>
      </c>
      <c r="AE971" s="22" t="s">
        <v>230</v>
      </c>
      <c r="AF971">
        <v>0</v>
      </c>
      <c r="AG971">
        <v>0</v>
      </c>
      <c r="AH971">
        <v>0</v>
      </c>
      <c r="AI971" s="46">
        <v>0</v>
      </c>
      <c r="AJ971" s="46">
        <v>0</v>
      </c>
      <c r="AK971" s="46">
        <v>0</v>
      </c>
      <c r="AL971" s="52">
        <f t="shared" si="158"/>
        <v>0</v>
      </c>
      <c r="AM971" s="52">
        <f t="shared" si="159"/>
        <v>0</v>
      </c>
      <c r="AN971" s="52">
        <f t="shared" si="152"/>
        <v>0</v>
      </c>
      <c r="AO971">
        <v>0.04</v>
      </c>
      <c r="AP971" s="46">
        <v>0.04</v>
      </c>
      <c r="AQ971" s="52">
        <f t="shared" si="160"/>
        <v>0</v>
      </c>
    </row>
    <row r="972" spans="1:43" x14ac:dyDescent="0.25">
      <c r="A972" t="s">
        <v>5533</v>
      </c>
      <c r="B972" t="s">
        <v>1157</v>
      </c>
      <c r="D972">
        <v>1</v>
      </c>
      <c r="E972">
        <v>1</v>
      </c>
      <c r="F972">
        <v>2</v>
      </c>
      <c r="G972" s="13">
        <v>38173</v>
      </c>
      <c r="H972">
        <v>1.1299999999999999</v>
      </c>
      <c r="I972">
        <v>0.34</v>
      </c>
      <c r="J972">
        <v>0</v>
      </c>
      <c r="K972" s="46">
        <v>1.1265154159394997</v>
      </c>
      <c r="L972" s="46">
        <v>0.3409191390343223</v>
      </c>
      <c r="M972" s="46">
        <v>0</v>
      </c>
      <c r="N972" s="52">
        <f t="shared" si="153"/>
        <v>3.4845840605002287E-3</v>
      </c>
      <c r="O972" s="52">
        <f t="shared" si="154"/>
        <v>-9.191390343222805E-4</v>
      </c>
      <c r="P972" s="52">
        <f t="shared" si="155"/>
        <v>0</v>
      </c>
      <c r="Q972">
        <v>0</v>
      </c>
      <c r="R972">
        <v>0</v>
      </c>
      <c r="S972">
        <v>0</v>
      </c>
      <c r="T972" s="46">
        <v>0</v>
      </c>
      <c r="U972" s="46">
        <v>0</v>
      </c>
      <c r="V972" s="46">
        <v>0</v>
      </c>
      <c r="W972" s="52">
        <f t="shared" si="156"/>
        <v>0</v>
      </c>
      <c r="X972" s="52">
        <f t="shared" si="157"/>
        <v>0</v>
      </c>
      <c r="Y972" s="52">
        <f t="shared" si="151"/>
        <v>0</v>
      </c>
      <c r="Z972" t="s">
        <v>5568</v>
      </c>
      <c r="AA972" t="s">
        <v>229</v>
      </c>
      <c r="AB972" t="s">
        <v>230</v>
      </c>
      <c r="AC972" s="61" t="s">
        <v>88</v>
      </c>
      <c r="AD972" s="61" t="s">
        <v>229</v>
      </c>
      <c r="AE972" s="22" t="s">
        <v>230</v>
      </c>
      <c r="AF972">
        <v>0</v>
      </c>
      <c r="AG972">
        <v>0</v>
      </c>
      <c r="AH972">
        <v>0</v>
      </c>
      <c r="AI972" s="46">
        <v>0</v>
      </c>
      <c r="AJ972" s="46">
        <v>0</v>
      </c>
      <c r="AK972" s="46">
        <v>0</v>
      </c>
      <c r="AL972" s="52">
        <f t="shared" si="158"/>
        <v>0</v>
      </c>
      <c r="AM972" s="52">
        <f t="shared" si="159"/>
        <v>0</v>
      </c>
      <c r="AN972" s="52">
        <f t="shared" si="152"/>
        <v>0</v>
      </c>
      <c r="AO972">
        <v>0.46</v>
      </c>
      <c r="AP972" s="46">
        <v>0.45949970913321703</v>
      </c>
      <c r="AQ972" s="52">
        <f t="shared" si="160"/>
        <v>5.0029086678299306E-4</v>
      </c>
    </row>
    <row r="973" spans="1:43" x14ac:dyDescent="0.25">
      <c r="A973" t="s">
        <v>5533</v>
      </c>
      <c r="B973" t="s">
        <v>1158</v>
      </c>
      <c r="D973">
        <v>1</v>
      </c>
      <c r="E973">
        <v>1</v>
      </c>
      <c r="F973">
        <v>1</v>
      </c>
      <c r="G973" s="13">
        <v>38173</v>
      </c>
      <c r="H973">
        <v>1.71</v>
      </c>
      <c r="I973">
        <v>0.28000000000000003</v>
      </c>
      <c r="J973">
        <v>0</v>
      </c>
      <c r="K973" s="46">
        <v>1.7071897989210398</v>
      </c>
      <c r="L973" s="46">
        <v>0.27684158901422262</v>
      </c>
      <c r="M973" s="46">
        <v>0</v>
      </c>
      <c r="N973" s="52">
        <f t="shared" si="153"/>
        <v>2.8102010789601284E-3</v>
      </c>
      <c r="O973" s="52">
        <f t="shared" si="154"/>
        <v>3.1584109857774045E-3</v>
      </c>
      <c r="P973" s="52">
        <f t="shared" si="155"/>
        <v>0</v>
      </c>
      <c r="Q973">
        <v>0.88</v>
      </c>
      <c r="R973">
        <v>0</v>
      </c>
      <c r="S973">
        <v>0</v>
      </c>
      <c r="T973" s="46">
        <v>0.87666503187837164</v>
      </c>
      <c r="U973" s="46">
        <v>0</v>
      </c>
      <c r="V973" s="46">
        <v>0</v>
      </c>
      <c r="W973" s="52">
        <f t="shared" si="156"/>
        <v>3.3349681216283678E-3</v>
      </c>
      <c r="X973" s="52">
        <f t="shared" si="157"/>
        <v>0</v>
      </c>
      <c r="Y973" s="52">
        <f t="shared" si="151"/>
        <v>0</v>
      </c>
      <c r="Z973" t="s">
        <v>5568</v>
      </c>
      <c r="AA973" t="s">
        <v>229</v>
      </c>
      <c r="AB973" t="s">
        <v>230</v>
      </c>
      <c r="AC973" s="61" t="s">
        <v>88</v>
      </c>
      <c r="AD973" s="61" t="s">
        <v>229</v>
      </c>
      <c r="AE973" s="22" t="s">
        <v>230</v>
      </c>
      <c r="AF973">
        <v>1.18</v>
      </c>
      <c r="AG973">
        <v>0</v>
      </c>
      <c r="AH973">
        <v>0</v>
      </c>
      <c r="AI973" s="46">
        <v>1.1842667974497303</v>
      </c>
      <c r="AJ973" s="46">
        <v>0</v>
      </c>
      <c r="AK973" s="46">
        <v>0</v>
      </c>
      <c r="AL973" s="52">
        <f t="shared" si="158"/>
        <v>-4.2667974497303529E-3</v>
      </c>
      <c r="AM973" s="52">
        <f t="shared" si="159"/>
        <v>0</v>
      </c>
      <c r="AN973" s="52">
        <f t="shared" si="152"/>
        <v>0</v>
      </c>
      <c r="AO973">
        <v>0.05</v>
      </c>
      <c r="AP973" s="46">
        <v>4.614026483570377E-2</v>
      </c>
      <c r="AQ973" s="52">
        <f t="shared" si="160"/>
        <v>3.8597351642962324E-3</v>
      </c>
    </row>
    <row r="974" spans="1:43" x14ac:dyDescent="0.25">
      <c r="A974" t="s">
        <v>5533</v>
      </c>
      <c r="B974" t="s">
        <v>1159</v>
      </c>
      <c r="D974">
        <v>1</v>
      </c>
      <c r="E974">
        <v>1</v>
      </c>
      <c r="F974">
        <v>1</v>
      </c>
      <c r="G974" s="13">
        <v>38173</v>
      </c>
      <c r="H974">
        <v>1.86</v>
      </c>
      <c r="I974">
        <v>0.15</v>
      </c>
      <c r="J974">
        <v>0</v>
      </c>
      <c r="K974" s="46">
        <v>1.8617007874015747</v>
      </c>
      <c r="L974" s="46">
        <v>0.14697637795275589</v>
      </c>
      <c r="M974" s="46">
        <v>0</v>
      </c>
      <c r="N974" s="52">
        <f t="shared" si="153"/>
        <v>-1.7007874015746438E-3</v>
      </c>
      <c r="O974" s="52">
        <f t="shared" si="154"/>
        <v>3.0236220472441011E-3</v>
      </c>
      <c r="P974" s="52">
        <f t="shared" si="155"/>
        <v>0</v>
      </c>
      <c r="Q974">
        <v>1.39</v>
      </c>
      <c r="R974">
        <v>0</v>
      </c>
      <c r="S974">
        <v>0</v>
      </c>
      <c r="T974" s="46">
        <v>1.3881102362204725</v>
      </c>
      <c r="U974" s="46">
        <v>0</v>
      </c>
      <c r="V974" s="46">
        <v>0</v>
      </c>
      <c r="W974" s="52">
        <f t="shared" si="156"/>
        <v>1.8897637795274314E-3</v>
      </c>
      <c r="X974" s="52">
        <f t="shared" si="157"/>
        <v>0</v>
      </c>
      <c r="Y974" s="52">
        <f t="shared" si="151"/>
        <v>0</v>
      </c>
      <c r="Z974" t="s">
        <v>5568</v>
      </c>
      <c r="AA974" t="s">
        <v>229</v>
      </c>
      <c r="AB974" t="s">
        <v>230</v>
      </c>
      <c r="AC974" s="61" t="s">
        <v>88</v>
      </c>
      <c r="AD974" s="61" t="s">
        <v>229</v>
      </c>
      <c r="AE974" s="22" t="s">
        <v>230</v>
      </c>
      <c r="AF974">
        <v>7.1</v>
      </c>
      <c r="AG974">
        <v>0</v>
      </c>
      <c r="AH974">
        <v>0</v>
      </c>
      <c r="AI974" s="46">
        <v>7.1038582677165349</v>
      </c>
      <c r="AJ974" s="46">
        <v>0</v>
      </c>
      <c r="AK974" s="46">
        <v>0</v>
      </c>
      <c r="AL974" s="52">
        <f t="shared" si="158"/>
        <v>-3.8582677165353019E-3</v>
      </c>
      <c r="AM974" s="52">
        <f t="shared" si="159"/>
        <v>0</v>
      </c>
      <c r="AN974" s="52">
        <f t="shared" si="152"/>
        <v>0</v>
      </c>
      <c r="AO974">
        <v>0.56999999999999995</v>
      </c>
      <c r="AP974" s="46">
        <v>0.57157480314960629</v>
      </c>
      <c r="AQ974" s="52">
        <f t="shared" si="160"/>
        <v>-1.5748031496063408E-3</v>
      </c>
    </row>
    <row r="975" spans="1:43" x14ac:dyDescent="0.25">
      <c r="A975" t="s">
        <v>5533</v>
      </c>
      <c r="B975" t="s">
        <v>1160</v>
      </c>
      <c r="D975">
        <v>1</v>
      </c>
      <c r="E975">
        <v>1</v>
      </c>
      <c r="F975">
        <v>1</v>
      </c>
      <c r="G975" s="13">
        <v>38173</v>
      </c>
      <c r="H975">
        <v>2.13</v>
      </c>
      <c r="I975">
        <v>0</v>
      </c>
      <c r="J975">
        <v>0</v>
      </c>
      <c r="K975" s="46">
        <v>2.13</v>
      </c>
      <c r="L975" s="46">
        <v>0</v>
      </c>
      <c r="M975" s="46">
        <v>0</v>
      </c>
      <c r="N975" s="52">
        <f t="shared" si="153"/>
        <v>0</v>
      </c>
      <c r="O975" s="52">
        <f t="shared" si="154"/>
        <v>0</v>
      </c>
      <c r="P975" s="52">
        <f t="shared" si="155"/>
        <v>0</v>
      </c>
      <c r="Q975">
        <v>1.56</v>
      </c>
      <c r="R975">
        <v>0</v>
      </c>
      <c r="S975">
        <v>0</v>
      </c>
      <c r="T975" s="46">
        <v>1.56</v>
      </c>
      <c r="U975" s="46">
        <v>0</v>
      </c>
      <c r="V975" s="46">
        <v>0</v>
      </c>
      <c r="W975" s="52">
        <f t="shared" si="156"/>
        <v>0</v>
      </c>
      <c r="X975" s="52">
        <f t="shared" si="157"/>
        <v>0</v>
      </c>
      <c r="Y975" s="52">
        <f t="shared" si="151"/>
        <v>0</v>
      </c>
      <c r="Z975" t="s">
        <v>5568</v>
      </c>
      <c r="AA975" t="s">
        <v>229</v>
      </c>
      <c r="AB975" t="s">
        <v>230</v>
      </c>
      <c r="AC975" s="61" t="s">
        <v>88</v>
      </c>
      <c r="AD975" s="61" t="s">
        <v>229</v>
      </c>
      <c r="AE975" s="22" t="s">
        <v>230</v>
      </c>
      <c r="AF975">
        <v>1.36</v>
      </c>
      <c r="AG975">
        <v>0</v>
      </c>
      <c r="AH975">
        <v>0</v>
      </c>
      <c r="AI975" s="46">
        <v>1.36</v>
      </c>
      <c r="AJ975" s="46">
        <v>0</v>
      </c>
      <c r="AK975" s="46">
        <v>0</v>
      </c>
      <c r="AL975" s="52">
        <f t="shared" si="158"/>
        <v>0</v>
      </c>
      <c r="AM975" s="52">
        <f t="shared" si="159"/>
        <v>0</v>
      </c>
      <c r="AN975" s="52">
        <f t="shared" si="152"/>
        <v>0</v>
      </c>
      <c r="AO975">
        <v>0.17</v>
      </c>
      <c r="AP975" s="46">
        <v>0.17</v>
      </c>
      <c r="AQ975" s="52">
        <f t="shared" si="160"/>
        <v>0</v>
      </c>
    </row>
    <row r="976" spans="1:43" x14ac:dyDescent="0.25">
      <c r="A976" t="s">
        <v>5533</v>
      </c>
      <c r="B976" t="s">
        <v>1161</v>
      </c>
      <c r="D976">
        <v>1</v>
      </c>
      <c r="E976">
        <v>1</v>
      </c>
      <c r="F976">
        <v>1</v>
      </c>
      <c r="G976" s="13">
        <v>38173</v>
      </c>
      <c r="H976">
        <v>0.63</v>
      </c>
      <c r="I976">
        <v>0</v>
      </c>
      <c r="J976">
        <v>0</v>
      </c>
      <c r="K976" s="46">
        <v>0.63</v>
      </c>
      <c r="L976" s="46">
        <v>0</v>
      </c>
      <c r="M976" s="46">
        <v>0</v>
      </c>
      <c r="N976" s="52">
        <f t="shared" si="153"/>
        <v>0</v>
      </c>
      <c r="O976" s="52">
        <f t="shared" si="154"/>
        <v>0</v>
      </c>
      <c r="P976" s="52">
        <f t="shared" si="155"/>
        <v>0</v>
      </c>
      <c r="Q976">
        <v>1.22</v>
      </c>
      <c r="R976">
        <v>0</v>
      </c>
      <c r="S976">
        <v>0</v>
      </c>
      <c r="T976" s="46">
        <v>1.22</v>
      </c>
      <c r="U976" s="46">
        <v>0</v>
      </c>
      <c r="V976" s="46">
        <v>0</v>
      </c>
      <c r="W976" s="52">
        <f t="shared" si="156"/>
        <v>0</v>
      </c>
      <c r="X976" s="52">
        <f t="shared" si="157"/>
        <v>0</v>
      </c>
      <c r="Y976" s="52">
        <f t="shared" si="151"/>
        <v>0</v>
      </c>
      <c r="Z976" t="s">
        <v>5568</v>
      </c>
      <c r="AA976" t="s">
        <v>229</v>
      </c>
      <c r="AB976" t="s">
        <v>230</v>
      </c>
      <c r="AC976" s="61" t="s">
        <v>88</v>
      </c>
      <c r="AD976" s="61" t="s">
        <v>229</v>
      </c>
      <c r="AE976" s="22" t="s">
        <v>230</v>
      </c>
      <c r="AF976">
        <v>0</v>
      </c>
      <c r="AG976">
        <v>0</v>
      </c>
      <c r="AH976">
        <v>0</v>
      </c>
      <c r="AI976" s="46">
        <v>0</v>
      </c>
      <c r="AJ976" s="46">
        <v>0</v>
      </c>
      <c r="AK976" s="46">
        <v>0</v>
      </c>
      <c r="AL976" s="52">
        <f t="shared" si="158"/>
        <v>0</v>
      </c>
      <c r="AM976" s="52">
        <f t="shared" si="159"/>
        <v>0</v>
      </c>
      <c r="AN976" s="52">
        <f t="shared" si="152"/>
        <v>0</v>
      </c>
      <c r="AO976">
        <v>0.04</v>
      </c>
      <c r="AP976" s="46">
        <v>0.04</v>
      </c>
      <c r="AQ976" s="52">
        <f t="shared" si="160"/>
        <v>0</v>
      </c>
    </row>
    <row r="977" spans="1:43" x14ac:dyDescent="0.25">
      <c r="A977" t="s">
        <v>5533</v>
      </c>
      <c r="B977" t="s">
        <v>1162</v>
      </c>
      <c r="D977">
        <v>1</v>
      </c>
      <c r="E977">
        <v>1</v>
      </c>
      <c r="F977">
        <v>2</v>
      </c>
      <c r="G977" s="13">
        <v>38173</v>
      </c>
      <c r="H977">
        <v>0</v>
      </c>
      <c r="I977">
        <v>0</v>
      </c>
      <c r="J977">
        <v>0.64</v>
      </c>
      <c r="K977" s="46">
        <v>0</v>
      </c>
      <c r="L977" s="46">
        <v>0</v>
      </c>
      <c r="M977" s="46">
        <v>0.64</v>
      </c>
      <c r="N977" s="52">
        <f t="shared" si="153"/>
        <v>0</v>
      </c>
      <c r="O977" s="52">
        <f t="shared" si="154"/>
        <v>0</v>
      </c>
      <c r="P977" s="52">
        <f t="shared" si="155"/>
        <v>0</v>
      </c>
      <c r="Q977">
        <v>0</v>
      </c>
      <c r="R977">
        <v>0</v>
      </c>
      <c r="S977">
        <v>0</v>
      </c>
      <c r="T977" s="46">
        <v>0</v>
      </c>
      <c r="U977" s="46">
        <v>0</v>
      </c>
      <c r="V977" s="46">
        <v>0</v>
      </c>
      <c r="W977" s="52">
        <f t="shared" si="156"/>
        <v>0</v>
      </c>
      <c r="X977" s="52">
        <f t="shared" si="157"/>
        <v>0</v>
      </c>
      <c r="Y977" s="52">
        <f t="shared" si="151"/>
        <v>0</v>
      </c>
      <c r="Z977" t="s">
        <v>5568</v>
      </c>
      <c r="AA977" t="s">
        <v>229</v>
      </c>
      <c r="AB977" t="s">
        <v>230</v>
      </c>
      <c r="AC977" s="61" t="s">
        <v>88</v>
      </c>
      <c r="AD977" s="61" t="s">
        <v>229</v>
      </c>
      <c r="AE977" s="22" t="s">
        <v>230</v>
      </c>
      <c r="AF977">
        <v>0</v>
      </c>
      <c r="AG977">
        <v>0</v>
      </c>
      <c r="AH977">
        <v>0</v>
      </c>
      <c r="AI977" s="46">
        <v>0</v>
      </c>
      <c r="AJ977" s="46">
        <v>0</v>
      </c>
      <c r="AK977" s="46">
        <v>0</v>
      </c>
      <c r="AL977" s="52">
        <f t="shared" si="158"/>
        <v>0</v>
      </c>
      <c r="AM977" s="52">
        <f t="shared" si="159"/>
        <v>0</v>
      </c>
      <c r="AN977" s="52">
        <f t="shared" si="152"/>
        <v>0</v>
      </c>
      <c r="AO977">
        <v>0.03</v>
      </c>
      <c r="AP977" s="46">
        <v>0.03</v>
      </c>
      <c r="AQ977" s="52">
        <f t="shared" si="160"/>
        <v>0</v>
      </c>
    </row>
    <row r="978" spans="1:43" x14ac:dyDescent="0.25">
      <c r="A978" t="s">
        <v>5533</v>
      </c>
      <c r="B978" t="s">
        <v>1163</v>
      </c>
      <c r="D978">
        <v>1</v>
      </c>
      <c r="E978">
        <v>1</v>
      </c>
      <c r="F978">
        <v>1</v>
      </c>
      <c r="G978" s="13">
        <v>38173</v>
      </c>
      <c r="H978">
        <v>0.39</v>
      </c>
      <c r="I978">
        <v>0</v>
      </c>
      <c r="J978">
        <v>0</v>
      </c>
      <c r="K978" s="46">
        <v>0.39</v>
      </c>
      <c r="L978" s="46">
        <v>0</v>
      </c>
      <c r="M978" s="46">
        <v>0</v>
      </c>
      <c r="N978" s="52">
        <f t="shared" si="153"/>
        <v>0</v>
      </c>
      <c r="O978" s="52">
        <f t="shared" si="154"/>
        <v>0</v>
      </c>
      <c r="P978" s="52">
        <f t="shared" si="155"/>
        <v>0</v>
      </c>
      <c r="Q978">
        <v>0</v>
      </c>
      <c r="R978">
        <v>0</v>
      </c>
      <c r="S978">
        <v>0</v>
      </c>
      <c r="T978" s="46">
        <v>0</v>
      </c>
      <c r="U978" s="46">
        <v>0</v>
      </c>
      <c r="V978" s="46">
        <v>0</v>
      </c>
      <c r="W978" s="52">
        <f t="shared" si="156"/>
        <v>0</v>
      </c>
      <c r="X978" s="52">
        <f t="shared" si="157"/>
        <v>0</v>
      </c>
      <c r="Y978" s="52">
        <f t="shared" si="151"/>
        <v>0</v>
      </c>
      <c r="Z978" t="s">
        <v>5568</v>
      </c>
      <c r="AA978" t="s">
        <v>229</v>
      </c>
      <c r="AB978" t="s">
        <v>230</v>
      </c>
      <c r="AC978" s="61" t="s">
        <v>88</v>
      </c>
      <c r="AD978" s="61" t="s">
        <v>229</v>
      </c>
      <c r="AE978" s="22" t="s">
        <v>230</v>
      </c>
      <c r="AF978">
        <v>0</v>
      </c>
      <c r="AG978">
        <v>0</v>
      </c>
      <c r="AH978">
        <v>0</v>
      </c>
      <c r="AI978" s="46">
        <v>0</v>
      </c>
      <c r="AJ978" s="46">
        <v>0</v>
      </c>
      <c r="AK978" s="46">
        <v>0</v>
      </c>
      <c r="AL978" s="52">
        <f t="shared" si="158"/>
        <v>0</v>
      </c>
      <c r="AM978" s="52">
        <f t="shared" si="159"/>
        <v>0</v>
      </c>
      <c r="AN978" s="52">
        <f t="shared" si="152"/>
        <v>0</v>
      </c>
      <c r="AO978">
        <v>0</v>
      </c>
      <c r="AP978" s="46">
        <v>0</v>
      </c>
      <c r="AQ978" s="52">
        <f t="shared" si="160"/>
        <v>0</v>
      </c>
    </row>
    <row r="979" spans="1:43" x14ac:dyDescent="0.25">
      <c r="A979" t="s">
        <v>5533</v>
      </c>
      <c r="B979" t="s">
        <v>1164</v>
      </c>
      <c r="D979">
        <v>1</v>
      </c>
      <c r="E979">
        <v>1</v>
      </c>
      <c r="F979">
        <v>8</v>
      </c>
      <c r="G979" s="13">
        <v>38173</v>
      </c>
      <c r="H979">
        <v>0.06</v>
      </c>
      <c r="I979">
        <v>0</v>
      </c>
      <c r="J979">
        <v>0</v>
      </c>
      <c r="K979" s="46">
        <v>0.06</v>
      </c>
      <c r="L979" s="46">
        <v>0</v>
      </c>
      <c r="M979" s="46">
        <v>0</v>
      </c>
      <c r="N979" s="52">
        <f t="shared" si="153"/>
        <v>0</v>
      </c>
      <c r="O979" s="52">
        <f t="shared" si="154"/>
        <v>0</v>
      </c>
      <c r="P979" s="52">
        <f t="shared" si="155"/>
        <v>0</v>
      </c>
      <c r="Q979">
        <v>0</v>
      </c>
      <c r="R979">
        <v>0</v>
      </c>
      <c r="S979">
        <v>0</v>
      </c>
      <c r="T979" s="46">
        <v>0</v>
      </c>
      <c r="U979" s="46">
        <v>0</v>
      </c>
      <c r="V979" s="46">
        <v>0</v>
      </c>
      <c r="W979" s="52">
        <f t="shared" si="156"/>
        <v>0</v>
      </c>
      <c r="X979" s="52">
        <f t="shared" si="157"/>
        <v>0</v>
      </c>
      <c r="Y979" s="52">
        <f t="shared" si="151"/>
        <v>0</v>
      </c>
      <c r="Z979" t="s">
        <v>5568</v>
      </c>
      <c r="AA979" t="s">
        <v>229</v>
      </c>
      <c r="AB979" t="s">
        <v>230</v>
      </c>
      <c r="AC979" s="61" t="s">
        <v>88</v>
      </c>
      <c r="AD979" s="61" t="s">
        <v>229</v>
      </c>
      <c r="AE979" s="22" t="s">
        <v>230</v>
      </c>
      <c r="AF979">
        <v>0</v>
      </c>
      <c r="AG979">
        <v>0</v>
      </c>
      <c r="AH979">
        <v>0</v>
      </c>
      <c r="AI979" s="46">
        <v>0</v>
      </c>
      <c r="AJ979" s="46">
        <v>0</v>
      </c>
      <c r="AK979" s="46">
        <v>0</v>
      </c>
      <c r="AL979" s="52">
        <f t="shared" si="158"/>
        <v>0</v>
      </c>
      <c r="AM979" s="52">
        <f t="shared" si="159"/>
        <v>0</v>
      </c>
      <c r="AN979" s="52">
        <f t="shared" si="152"/>
        <v>0</v>
      </c>
      <c r="AO979">
        <v>0.04</v>
      </c>
      <c r="AP979" s="46">
        <v>0.04</v>
      </c>
      <c r="AQ979" s="52">
        <f t="shared" si="160"/>
        <v>0</v>
      </c>
    </row>
    <row r="980" spans="1:43" x14ac:dyDescent="0.25">
      <c r="A980" t="s">
        <v>5533</v>
      </c>
      <c r="B980" t="s">
        <v>1165</v>
      </c>
      <c r="D980">
        <v>1</v>
      </c>
      <c r="E980">
        <v>1</v>
      </c>
      <c r="F980">
        <v>1</v>
      </c>
      <c r="G980" s="13">
        <v>38173</v>
      </c>
      <c r="H980">
        <v>0.01</v>
      </c>
      <c r="I980">
        <v>0</v>
      </c>
      <c r="J980">
        <v>0</v>
      </c>
      <c r="K980" s="46">
        <v>0.01</v>
      </c>
      <c r="L980" s="46">
        <v>0</v>
      </c>
      <c r="M980" s="46">
        <v>0</v>
      </c>
      <c r="N980" s="52">
        <f t="shared" si="153"/>
        <v>0</v>
      </c>
      <c r="O980" s="52">
        <f t="shared" si="154"/>
        <v>0</v>
      </c>
      <c r="P980" s="52">
        <f t="shared" si="155"/>
        <v>0</v>
      </c>
      <c r="Q980">
        <v>0</v>
      </c>
      <c r="R980">
        <v>0</v>
      </c>
      <c r="S980">
        <v>0</v>
      </c>
      <c r="T980" s="46">
        <v>0</v>
      </c>
      <c r="U980" s="46">
        <v>0</v>
      </c>
      <c r="V980" s="46">
        <v>0</v>
      </c>
      <c r="W980" s="52">
        <f t="shared" si="156"/>
        <v>0</v>
      </c>
      <c r="X980" s="52">
        <f t="shared" si="157"/>
        <v>0</v>
      </c>
      <c r="Y980" s="52">
        <f t="shared" si="151"/>
        <v>0</v>
      </c>
      <c r="Z980" t="s">
        <v>5568</v>
      </c>
      <c r="AA980" t="s">
        <v>229</v>
      </c>
      <c r="AB980" t="s">
        <v>230</v>
      </c>
      <c r="AC980" s="61" t="s">
        <v>88</v>
      </c>
      <c r="AD980" s="61" t="s">
        <v>229</v>
      </c>
      <c r="AE980" s="22" t="s">
        <v>230</v>
      </c>
      <c r="AF980">
        <v>0</v>
      </c>
      <c r="AG980">
        <v>0</v>
      </c>
      <c r="AH980">
        <v>0</v>
      </c>
      <c r="AI980" s="46">
        <v>0</v>
      </c>
      <c r="AJ980" s="46">
        <v>0</v>
      </c>
      <c r="AK980" s="46">
        <v>0</v>
      </c>
      <c r="AL980" s="52">
        <f t="shared" si="158"/>
        <v>0</v>
      </c>
      <c r="AM980" s="52">
        <f t="shared" si="159"/>
        <v>0</v>
      </c>
      <c r="AN980" s="52">
        <f t="shared" si="152"/>
        <v>0</v>
      </c>
      <c r="AO980">
        <v>0</v>
      </c>
      <c r="AP980" s="46">
        <v>0</v>
      </c>
      <c r="AQ980" s="52">
        <f t="shared" si="160"/>
        <v>0</v>
      </c>
    </row>
    <row r="981" spans="1:43" x14ac:dyDescent="0.25">
      <c r="A981" t="s">
        <v>5533</v>
      </c>
      <c r="B981" t="s">
        <v>1166</v>
      </c>
      <c r="D981">
        <v>1</v>
      </c>
      <c r="E981">
        <v>1</v>
      </c>
      <c r="F981">
        <v>3</v>
      </c>
      <c r="G981" s="13">
        <v>38173</v>
      </c>
      <c r="H981">
        <v>2.5099999999999998</v>
      </c>
      <c r="I981">
        <v>0.51</v>
      </c>
      <c r="J981">
        <v>0</v>
      </c>
      <c r="K981" s="46">
        <v>2.5098922291548496</v>
      </c>
      <c r="L981" s="46">
        <v>0.5127736812251843</v>
      </c>
      <c r="M981" s="46">
        <v>0</v>
      </c>
      <c r="N981" s="52">
        <f t="shared" si="153"/>
        <v>1.0777084515023461E-4</v>
      </c>
      <c r="O981" s="52">
        <f t="shared" si="154"/>
        <v>-2.7736812251842879E-3</v>
      </c>
      <c r="P981" s="52">
        <f t="shared" si="155"/>
        <v>0</v>
      </c>
      <c r="Q981">
        <v>1.48</v>
      </c>
      <c r="R981">
        <v>0</v>
      </c>
      <c r="S981">
        <v>0</v>
      </c>
      <c r="T981" s="46">
        <v>1.484344866704481</v>
      </c>
      <c r="U981" s="46">
        <v>0</v>
      </c>
      <c r="V981" s="46">
        <v>0</v>
      </c>
      <c r="W981" s="52">
        <f t="shared" si="156"/>
        <v>-4.3448667044809763E-3</v>
      </c>
      <c r="X981" s="52">
        <f t="shared" si="157"/>
        <v>0</v>
      </c>
      <c r="Y981" s="52">
        <f t="shared" si="151"/>
        <v>0</v>
      </c>
      <c r="Z981" t="s">
        <v>5568</v>
      </c>
      <c r="AA981" t="s">
        <v>229</v>
      </c>
      <c r="AB981" t="s">
        <v>230</v>
      </c>
      <c r="AC981" s="61" t="s">
        <v>88</v>
      </c>
      <c r="AD981" s="61" t="s">
        <v>229</v>
      </c>
      <c r="AE981" s="22" t="s">
        <v>230</v>
      </c>
      <c r="AF981">
        <v>0</v>
      </c>
      <c r="AG981">
        <v>0</v>
      </c>
      <c r="AH981">
        <v>0</v>
      </c>
      <c r="AI981" s="46">
        <v>0</v>
      </c>
      <c r="AJ981" s="46">
        <v>0</v>
      </c>
      <c r="AK981" s="46">
        <v>0</v>
      </c>
      <c r="AL981" s="52">
        <f t="shared" si="158"/>
        <v>0</v>
      </c>
      <c r="AM981" s="52">
        <f t="shared" si="159"/>
        <v>0</v>
      </c>
      <c r="AN981" s="52">
        <f t="shared" si="152"/>
        <v>0</v>
      </c>
      <c r="AO981">
        <v>1.34</v>
      </c>
      <c r="AP981" s="46">
        <v>1.3359103800340328</v>
      </c>
      <c r="AQ981" s="52">
        <f t="shared" si="160"/>
        <v>4.0896199659672394E-3</v>
      </c>
    </row>
    <row r="982" spans="1:43" x14ac:dyDescent="0.25">
      <c r="A982" t="s">
        <v>5533</v>
      </c>
      <c r="B982" t="s">
        <v>1167</v>
      </c>
      <c r="D982">
        <v>1</v>
      </c>
      <c r="E982">
        <v>1</v>
      </c>
      <c r="F982">
        <v>1</v>
      </c>
      <c r="G982" s="13">
        <v>38173</v>
      </c>
      <c r="H982">
        <v>0</v>
      </c>
      <c r="I982">
        <v>0.23</v>
      </c>
      <c r="J982">
        <v>1.27</v>
      </c>
      <c r="K982" s="46">
        <v>0</v>
      </c>
      <c r="L982" s="46">
        <v>0.23328125</v>
      </c>
      <c r="M982" s="46">
        <v>1.2684667968750001</v>
      </c>
      <c r="N982" s="52">
        <f t="shared" si="153"/>
        <v>0</v>
      </c>
      <c r="O982" s="52">
        <f t="shared" si="154"/>
        <v>-3.2812499999999856E-3</v>
      </c>
      <c r="P982" s="52">
        <f t="shared" si="155"/>
        <v>1.5332031249999378E-3</v>
      </c>
      <c r="Q982">
        <v>0</v>
      </c>
      <c r="R982">
        <v>0</v>
      </c>
      <c r="S982">
        <v>0</v>
      </c>
      <c r="T982" s="46">
        <v>0</v>
      </c>
      <c r="U982" s="46">
        <v>0</v>
      </c>
      <c r="V982" s="46">
        <v>0</v>
      </c>
      <c r="W982" s="52">
        <f t="shared" si="156"/>
        <v>0</v>
      </c>
      <c r="X982" s="52">
        <f t="shared" si="157"/>
        <v>0</v>
      </c>
      <c r="Y982" s="52">
        <f t="shared" si="151"/>
        <v>0</v>
      </c>
      <c r="Z982" t="s">
        <v>5568</v>
      </c>
      <c r="AA982" t="s">
        <v>229</v>
      </c>
      <c r="AB982" t="s">
        <v>230</v>
      </c>
      <c r="AC982" s="61" t="s">
        <v>88</v>
      </c>
      <c r="AD982" s="61" t="s">
        <v>229</v>
      </c>
      <c r="AE982" s="22" t="s">
        <v>230</v>
      </c>
      <c r="AF982">
        <v>0</v>
      </c>
      <c r="AG982">
        <v>0</v>
      </c>
      <c r="AH982">
        <v>0</v>
      </c>
      <c r="AI982" s="46">
        <v>0</v>
      </c>
      <c r="AJ982" s="46">
        <v>0</v>
      </c>
      <c r="AK982" s="46">
        <v>0</v>
      </c>
      <c r="AL982" s="52">
        <f t="shared" si="158"/>
        <v>0</v>
      </c>
      <c r="AM982" s="52">
        <f t="shared" si="159"/>
        <v>0</v>
      </c>
      <c r="AN982" s="52">
        <f t="shared" si="152"/>
        <v>0</v>
      </c>
      <c r="AO982">
        <v>0.04</v>
      </c>
      <c r="AP982" s="46">
        <v>4.3740234374999999E-2</v>
      </c>
      <c r="AQ982" s="52">
        <f t="shared" si="160"/>
        <v>-3.7402343749999983E-3</v>
      </c>
    </row>
    <row r="983" spans="1:43" x14ac:dyDescent="0.25">
      <c r="A983" t="s">
        <v>5533</v>
      </c>
      <c r="B983" t="s">
        <v>1168</v>
      </c>
      <c r="D983">
        <v>1</v>
      </c>
      <c r="E983">
        <v>1</v>
      </c>
      <c r="F983">
        <v>2</v>
      </c>
      <c r="G983" s="13">
        <v>38173</v>
      </c>
      <c r="H983">
        <v>2.62</v>
      </c>
      <c r="I983">
        <v>0</v>
      </c>
      <c r="J983">
        <v>0</v>
      </c>
      <c r="K983" s="46">
        <v>2.62</v>
      </c>
      <c r="L983" s="46">
        <v>0</v>
      </c>
      <c r="M983" s="46">
        <v>0</v>
      </c>
      <c r="N983" s="52">
        <f t="shared" si="153"/>
        <v>0</v>
      </c>
      <c r="O983" s="52">
        <f t="shared" si="154"/>
        <v>0</v>
      </c>
      <c r="P983" s="52">
        <f t="shared" si="155"/>
        <v>0</v>
      </c>
      <c r="Q983">
        <v>2.61</v>
      </c>
      <c r="R983">
        <v>0</v>
      </c>
      <c r="S983">
        <v>0</v>
      </c>
      <c r="T983" s="46">
        <v>2.61</v>
      </c>
      <c r="U983" s="46">
        <v>0</v>
      </c>
      <c r="V983" s="46">
        <v>0</v>
      </c>
      <c r="W983" s="52">
        <f t="shared" si="156"/>
        <v>0</v>
      </c>
      <c r="X983" s="52">
        <f t="shared" si="157"/>
        <v>0</v>
      </c>
      <c r="Y983" s="52">
        <f t="shared" si="151"/>
        <v>0</v>
      </c>
      <c r="Z983" t="s">
        <v>5568</v>
      </c>
      <c r="AA983" t="s">
        <v>229</v>
      </c>
      <c r="AB983" t="s">
        <v>230</v>
      </c>
      <c r="AC983" s="61" t="s">
        <v>88</v>
      </c>
      <c r="AD983" s="61" t="s">
        <v>229</v>
      </c>
      <c r="AE983" s="22" t="s">
        <v>230</v>
      </c>
      <c r="AF983">
        <v>2.13</v>
      </c>
      <c r="AG983">
        <v>0</v>
      </c>
      <c r="AH983">
        <v>0</v>
      </c>
      <c r="AI983" s="46">
        <v>2.13</v>
      </c>
      <c r="AJ983" s="46">
        <v>0</v>
      </c>
      <c r="AK983" s="46">
        <v>0</v>
      </c>
      <c r="AL983" s="52">
        <f t="shared" si="158"/>
        <v>0</v>
      </c>
      <c r="AM983" s="52">
        <f t="shared" si="159"/>
        <v>0</v>
      </c>
      <c r="AN983" s="52">
        <f t="shared" si="152"/>
        <v>0</v>
      </c>
      <c r="AO983">
        <v>0.23</v>
      </c>
      <c r="AP983" s="46">
        <v>0.23</v>
      </c>
      <c r="AQ983" s="52">
        <f t="shared" si="160"/>
        <v>0</v>
      </c>
    </row>
    <row r="984" spans="1:43" x14ac:dyDescent="0.25">
      <c r="A984" t="s">
        <v>5533</v>
      </c>
      <c r="B984" t="s">
        <v>1169</v>
      </c>
      <c r="D984">
        <v>1</v>
      </c>
      <c r="E984">
        <v>1</v>
      </c>
      <c r="F984">
        <v>1</v>
      </c>
      <c r="G984" s="13">
        <v>38173</v>
      </c>
      <c r="H984">
        <v>0.81</v>
      </c>
      <c r="I984">
        <v>0.09</v>
      </c>
      <c r="J984">
        <v>0</v>
      </c>
      <c r="K984" s="46">
        <v>0.81</v>
      </c>
      <c r="L984" s="46">
        <v>0.09</v>
      </c>
      <c r="M984" s="46">
        <v>0</v>
      </c>
      <c r="N984" s="52">
        <f t="shared" si="153"/>
        <v>0</v>
      </c>
      <c r="O984" s="52">
        <f t="shared" si="154"/>
        <v>0</v>
      </c>
      <c r="P984" s="52">
        <f t="shared" si="155"/>
        <v>0</v>
      </c>
      <c r="Q984">
        <v>0.89</v>
      </c>
      <c r="R984">
        <v>0</v>
      </c>
      <c r="S984">
        <v>0</v>
      </c>
      <c r="T984" s="46">
        <v>0.89</v>
      </c>
      <c r="U984" s="46">
        <v>0</v>
      </c>
      <c r="V984" s="46">
        <v>0</v>
      </c>
      <c r="W984" s="52">
        <f t="shared" si="156"/>
        <v>0</v>
      </c>
      <c r="X984" s="52">
        <f t="shared" si="157"/>
        <v>0</v>
      </c>
      <c r="Y984" s="52">
        <f t="shared" si="151"/>
        <v>0</v>
      </c>
      <c r="Z984" t="s">
        <v>5568</v>
      </c>
      <c r="AA984" t="s">
        <v>229</v>
      </c>
      <c r="AB984" t="s">
        <v>230</v>
      </c>
      <c r="AC984" s="61" t="s">
        <v>88</v>
      </c>
      <c r="AD984" s="61" t="s">
        <v>229</v>
      </c>
      <c r="AE984" s="22" t="s">
        <v>230</v>
      </c>
      <c r="AF984">
        <v>0.43</v>
      </c>
      <c r="AG984">
        <v>0</v>
      </c>
      <c r="AH984">
        <v>0</v>
      </c>
      <c r="AI984" s="46">
        <v>0.43</v>
      </c>
      <c r="AJ984" s="46">
        <v>0</v>
      </c>
      <c r="AK984" s="46">
        <v>0</v>
      </c>
      <c r="AL984" s="52">
        <f t="shared" si="158"/>
        <v>0</v>
      </c>
      <c r="AM984" s="52">
        <f t="shared" si="159"/>
        <v>0</v>
      </c>
      <c r="AN984" s="52">
        <f t="shared" si="152"/>
        <v>0</v>
      </c>
      <c r="AO984">
        <v>0.1</v>
      </c>
      <c r="AP984" s="46">
        <v>0.1</v>
      </c>
      <c r="AQ984" s="52">
        <f t="shared" si="160"/>
        <v>0</v>
      </c>
    </row>
    <row r="985" spans="1:43" x14ac:dyDescent="0.25">
      <c r="A985" t="s">
        <v>5533</v>
      </c>
      <c r="B985" t="s">
        <v>1170</v>
      </c>
      <c r="D985">
        <v>1</v>
      </c>
      <c r="E985">
        <v>1</v>
      </c>
      <c r="F985">
        <v>1</v>
      </c>
      <c r="G985" s="13">
        <v>38173</v>
      </c>
      <c r="H985">
        <v>0</v>
      </c>
      <c r="I985">
        <v>0.02</v>
      </c>
      <c r="J985">
        <v>2.21</v>
      </c>
      <c r="K985" s="46">
        <v>0</v>
      </c>
      <c r="L985" s="46">
        <v>0.02</v>
      </c>
      <c r="M985" s="46">
        <v>2.21</v>
      </c>
      <c r="N985" s="52">
        <f t="shared" si="153"/>
        <v>0</v>
      </c>
      <c r="O985" s="52">
        <f t="shared" si="154"/>
        <v>0</v>
      </c>
      <c r="P985" s="52">
        <f t="shared" si="155"/>
        <v>0</v>
      </c>
      <c r="Q985">
        <v>0</v>
      </c>
      <c r="R985">
        <v>0</v>
      </c>
      <c r="S985">
        <v>0</v>
      </c>
      <c r="T985" s="46">
        <v>0</v>
      </c>
      <c r="U985" s="46">
        <v>0</v>
      </c>
      <c r="V985" s="46">
        <v>0</v>
      </c>
      <c r="W985" s="52">
        <f t="shared" si="156"/>
        <v>0</v>
      </c>
      <c r="X985" s="52">
        <f t="shared" si="157"/>
        <v>0</v>
      </c>
      <c r="Y985" s="52">
        <f t="shared" si="151"/>
        <v>0</v>
      </c>
      <c r="Z985" t="s">
        <v>5568</v>
      </c>
      <c r="AA985" t="s">
        <v>229</v>
      </c>
      <c r="AB985" t="s">
        <v>230</v>
      </c>
      <c r="AC985" s="61" t="s">
        <v>88</v>
      </c>
      <c r="AD985" s="61" t="s">
        <v>229</v>
      </c>
      <c r="AE985" s="22" t="s">
        <v>230</v>
      </c>
      <c r="AF985">
        <v>0</v>
      </c>
      <c r="AG985">
        <v>0</v>
      </c>
      <c r="AH985">
        <v>0</v>
      </c>
      <c r="AI985" s="46">
        <v>0</v>
      </c>
      <c r="AJ985" s="46">
        <v>0</v>
      </c>
      <c r="AK985" s="46">
        <v>0</v>
      </c>
      <c r="AL985" s="52">
        <f t="shared" si="158"/>
        <v>0</v>
      </c>
      <c r="AM985" s="52">
        <f t="shared" si="159"/>
        <v>0</v>
      </c>
      <c r="AN985" s="52">
        <f t="shared" si="152"/>
        <v>0</v>
      </c>
      <c r="AO985">
        <v>2.21</v>
      </c>
      <c r="AP985" s="46">
        <v>2.21</v>
      </c>
      <c r="AQ985" s="52">
        <f t="shared" si="160"/>
        <v>0</v>
      </c>
    </row>
    <row r="986" spans="1:43" x14ac:dyDescent="0.25">
      <c r="A986" t="s">
        <v>5533</v>
      </c>
      <c r="B986" t="s">
        <v>1171</v>
      </c>
      <c r="D986">
        <v>1</v>
      </c>
      <c r="E986">
        <v>1</v>
      </c>
      <c r="F986">
        <v>1</v>
      </c>
      <c r="G986" s="13">
        <v>38173</v>
      </c>
      <c r="H986">
        <v>0.16</v>
      </c>
      <c r="I986">
        <v>0</v>
      </c>
      <c r="J986">
        <v>0</v>
      </c>
      <c r="K986" s="46">
        <v>0.16</v>
      </c>
      <c r="L986" s="46">
        <v>0</v>
      </c>
      <c r="M986" s="46">
        <v>0</v>
      </c>
      <c r="N986" s="52">
        <f t="shared" si="153"/>
        <v>0</v>
      </c>
      <c r="O986" s="52">
        <f t="shared" si="154"/>
        <v>0</v>
      </c>
      <c r="P986" s="52">
        <f t="shared" si="155"/>
        <v>0</v>
      </c>
      <c r="Q986">
        <v>0</v>
      </c>
      <c r="R986">
        <v>0</v>
      </c>
      <c r="S986">
        <v>0</v>
      </c>
      <c r="T986" s="46">
        <v>0</v>
      </c>
      <c r="U986" s="46">
        <v>0</v>
      </c>
      <c r="V986" s="46">
        <v>0</v>
      </c>
      <c r="W986" s="52">
        <f t="shared" si="156"/>
        <v>0</v>
      </c>
      <c r="X986" s="52">
        <f t="shared" si="157"/>
        <v>0</v>
      </c>
      <c r="Y986" s="52">
        <f t="shared" si="151"/>
        <v>0</v>
      </c>
      <c r="Z986" t="s">
        <v>5568</v>
      </c>
      <c r="AA986" t="s">
        <v>229</v>
      </c>
      <c r="AB986" t="s">
        <v>230</v>
      </c>
      <c r="AC986" s="61" t="s">
        <v>88</v>
      </c>
      <c r="AD986" s="61" t="s">
        <v>229</v>
      </c>
      <c r="AE986" s="22" t="s">
        <v>230</v>
      </c>
      <c r="AF986">
        <v>0</v>
      </c>
      <c r="AG986">
        <v>0</v>
      </c>
      <c r="AH986">
        <v>0</v>
      </c>
      <c r="AI986" s="46">
        <v>0</v>
      </c>
      <c r="AJ986" s="46">
        <v>0</v>
      </c>
      <c r="AK986" s="46">
        <v>0</v>
      </c>
      <c r="AL986" s="52">
        <f t="shared" si="158"/>
        <v>0</v>
      </c>
      <c r="AM986" s="52">
        <f t="shared" si="159"/>
        <v>0</v>
      </c>
      <c r="AN986" s="52">
        <f t="shared" si="152"/>
        <v>0</v>
      </c>
      <c r="AO986">
        <v>0.56999999999999995</v>
      </c>
      <c r="AP986" s="46">
        <v>0.56999999999999995</v>
      </c>
      <c r="AQ986" s="52">
        <f t="shared" si="160"/>
        <v>0</v>
      </c>
    </row>
    <row r="987" spans="1:43" x14ac:dyDescent="0.25">
      <c r="A987" t="s">
        <v>5533</v>
      </c>
      <c r="B987" t="s">
        <v>1172</v>
      </c>
      <c r="D987">
        <v>1</v>
      </c>
      <c r="E987">
        <v>1</v>
      </c>
      <c r="F987">
        <v>1</v>
      </c>
      <c r="G987" s="13">
        <v>38173</v>
      </c>
      <c r="H987">
        <v>0.09</v>
      </c>
      <c r="I987">
        <v>0</v>
      </c>
      <c r="J987">
        <v>0</v>
      </c>
      <c r="K987" s="46">
        <v>0.09</v>
      </c>
      <c r="L987" s="46">
        <v>0</v>
      </c>
      <c r="M987" s="46">
        <v>0</v>
      </c>
      <c r="N987" s="52">
        <f t="shared" si="153"/>
        <v>0</v>
      </c>
      <c r="O987" s="52">
        <f t="shared" si="154"/>
        <v>0</v>
      </c>
      <c r="P987" s="52">
        <f t="shared" si="155"/>
        <v>0</v>
      </c>
      <c r="Q987">
        <v>0</v>
      </c>
      <c r="R987">
        <v>0</v>
      </c>
      <c r="S987">
        <v>0</v>
      </c>
      <c r="T987" s="46">
        <v>0</v>
      </c>
      <c r="U987" s="46">
        <v>0</v>
      </c>
      <c r="V987" s="46">
        <v>0</v>
      </c>
      <c r="W987" s="52">
        <f t="shared" si="156"/>
        <v>0</v>
      </c>
      <c r="X987" s="52">
        <f t="shared" si="157"/>
        <v>0</v>
      </c>
      <c r="Y987" s="52">
        <f t="shared" si="151"/>
        <v>0</v>
      </c>
      <c r="Z987" t="s">
        <v>5568</v>
      </c>
      <c r="AA987" t="s">
        <v>229</v>
      </c>
      <c r="AB987" t="s">
        <v>230</v>
      </c>
      <c r="AC987" s="61" t="s">
        <v>88</v>
      </c>
      <c r="AD987" s="61" t="s">
        <v>229</v>
      </c>
      <c r="AE987" s="22" t="s">
        <v>230</v>
      </c>
      <c r="AF987">
        <v>0</v>
      </c>
      <c r="AG987">
        <v>0</v>
      </c>
      <c r="AH987">
        <v>0</v>
      </c>
      <c r="AI987" s="46">
        <v>0</v>
      </c>
      <c r="AJ987" s="46">
        <v>0</v>
      </c>
      <c r="AK987" s="46">
        <v>0</v>
      </c>
      <c r="AL987" s="52">
        <f t="shared" si="158"/>
        <v>0</v>
      </c>
      <c r="AM987" s="52">
        <f t="shared" si="159"/>
        <v>0</v>
      </c>
      <c r="AN987" s="52">
        <f t="shared" si="152"/>
        <v>0</v>
      </c>
      <c r="AO987">
        <v>0.01</v>
      </c>
      <c r="AP987" s="46">
        <v>0.01</v>
      </c>
      <c r="AQ987" s="52">
        <f t="shared" si="160"/>
        <v>0</v>
      </c>
    </row>
    <row r="988" spans="1:43" x14ac:dyDescent="0.25">
      <c r="A988" t="s">
        <v>5533</v>
      </c>
      <c r="B988" t="s">
        <v>1173</v>
      </c>
      <c r="D988">
        <v>1</v>
      </c>
      <c r="E988">
        <v>1</v>
      </c>
      <c r="F988">
        <v>1</v>
      </c>
      <c r="G988" s="13">
        <v>38173</v>
      </c>
      <c r="H988">
        <v>0.03</v>
      </c>
      <c r="I988">
        <v>0</v>
      </c>
      <c r="J988">
        <v>0</v>
      </c>
      <c r="K988" s="46">
        <v>0.03</v>
      </c>
      <c r="L988" s="46">
        <v>0</v>
      </c>
      <c r="M988" s="46">
        <v>0</v>
      </c>
      <c r="N988" s="52">
        <f t="shared" si="153"/>
        <v>0</v>
      </c>
      <c r="O988" s="52">
        <f t="shared" si="154"/>
        <v>0</v>
      </c>
      <c r="P988" s="52">
        <f t="shared" si="155"/>
        <v>0</v>
      </c>
      <c r="Q988">
        <v>0</v>
      </c>
      <c r="R988">
        <v>0</v>
      </c>
      <c r="S988">
        <v>0</v>
      </c>
      <c r="T988" s="46">
        <v>0</v>
      </c>
      <c r="U988" s="46">
        <v>0</v>
      </c>
      <c r="V988" s="46">
        <v>0</v>
      </c>
      <c r="W988" s="52">
        <f t="shared" si="156"/>
        <v>0</v>
      </c>
      <c r="X988" s="52">
        <f t="shared" si="157"/>
        <v>0</v>
      </c>
      <c r="Y988" s="52">
        <f t="shared" si="151"/>
        <v>0</v>
      </c>
      <c r="Z988" t="s">
        <v>5568</v>
      </c>
      <c r="AA988" t="s">
        <v>229</v>
      </c>
      <c r="AB988" t="s">
        <v>230</v>
      </c>
      <c r="AC988" s="61" t="s">
        <v>88</v>
      </c>
      <c r="AD988" s="61" t="s">
        <v>229</v>
      </c>
      <c r="AE988" s="22" t="s">
        <v>230</v>
      </c>
      <c r="AF988">
        <v>0</v>
      </c>
      <c r="AG988">
        <v>0</v>
      </c>
      <c r="AH988">
        <v>0</v>
      </c>
      <c r="AI988" s="46">
        <v>0</v>
      </c>
      <c r="AJ988" s="46">
        <v>0</v>
      </c>
      <c r="AK988" s="46">
        <v>0</v>
      </c>
      <c r="AL988" s="52">
        <f t="shared" si="158"/>
        <v>0</v>
      </c>
      <c r="AM988" s="52">
        <f t="shared" si="159"/>
        <v>0</v>
      </c>
      <c r="AN988" s="52">
        <f t="shared" si="152"/>
        <v>0</v>
      </c>
      <c r="AO988">
        <v>0.01</v>
      </c>
      <c r="AP988" s="46">
        <v>0.01</v>
      </c>
      <c r="AQ988" s="52">
        <f t="shared" si="160"/>
        <v>0</v>
      </c>
    </row>
    <row r="989" spans="1:43" x14ac:dyDescent="0.25">
      <c r="A989" t="s">
        <v>5533</v>
      </c>
      <c r="B989" t="s">
        <v>1174</v>
      </c>
      <c r="D989">
        <v>1</v>
      </c>
      <c r="E989">
        <v>1</v>
      </c>
      <c r="F989">
        <v>2</v>
      </c>
      <c r="G989" s="13">
        <v>38173</v>
      </c>
      <c r="H989">
        <v>7.0000000000000007E-2</v>
      </c>
      <c r="I989">
        <v>0</v>
      </c>
      <c r="J989">
        <v>0</v>
      </c>
      <c r="K989" s="46">
        <v>7.0000000000000007E-2</v>
      </c>
      <c r="L989" s="46">
        <v>0</v>
      </c>
      <c r="M989" s="46">
        <v>0</v>
      </c>
      <c r="N989" s="52">
        <f t="shared" si="153"/>
        <v>0</v>
      </c>
      <c r="O989" s="52">
        <f t="shared" si="154"/>
        <v>0</v>
      </c>
      <c r="P989" s="52">
        <f t="shared" si="155"/>
        <v>0</v>
      </c>
      <c r="Q989">
        <v>0</v>
      </c>
      <c r="R989">
        <v>0</v>
      </c>
      <c r="S989">
        <v>0</v>
      </c>
      <c r="T989" s="46">
        <v>0</v>
      </c>
      <c r="U989" s="46">
        <v>0</v>
      </c>
      <c r="V989" s="46">
        <v>0</v>
      </c>
      <c r="W989" s="52">
        <f t="shared" si="156"/>
        <v>0</v>
      </c>
      <c r="X989" s="52">
        <f t="shared" si="157"/>
        <v>0</v>
      </c>
      <c r="Y989" s="52">
        <f t="shared" si="151"/>
        <v>0</v>
      </c>
      <c r="Z989" t="s">
        <v>5568</v>
      </c>
      <c r="AA989" t="s">
        <v>229</v>
      </c>
      <c r="AB989" t="s">
        <v>230</v>
      </c>
      <c r="AC989" s="61" t="s">
        <v>88</v>
      </c>
      <c r="AD989" s="61" t="s">
        <v>229</v>
      </c>
      <c r="AE989" s="22" t="s">
        <v>230</v>
      </c>
      <c r="AF989">
        <v>0</v>
      </c>
      <c r="AG989">
        <v>0</v>
      </c>
      <c r="AH989">
        <v>0</v>
      </c>
      <c r="AI989" s="46">
        <v>0</v>
      </c>
      <c r="AJ989" s="46">
        <v>0</v>
      </c>
      <c r="AK989" s="46">
        <v>0</v>
      </c>
      <c r="AL989" s="52">
        <f t="shared" si="158"/>
        <v>0</v>
      </c>
      <c r="AM989" s="52">
        <f t="shared" si="159"/>
        <v>0</v>
      </c>
      <c r="AN989" s="52">
        <f t="shared" si="152"/>
        <v>0</v>
      </c>
      <c r="AO989">
        <v>0.01</v>
      </c>
      <c r="AP989" s="46">
        <v>0.01</v>
      </c>
      <c r="AQ989" s="52">
        <f t="shared" si="160"/>
        <v>0</v>
      </c>
    </row>
    <row r="990" spans="1:43" x14ac:dyDescent="0.25">
      <c r="A990" t="s">
        <v>5533</v>
      </c>
      <c r="B990" t="s">
        <v>1175</v>
      </c>
      <c r="D990">
        <v>1</v>
      </c>
      <c r="E990">
        <v>1</v>
      </c>
      <c r="F990">
        <v>1</v>
      </c>
      <c r="G990" s="13">
        <v>38173</v>
      </c>
      <c r="H990">
        <v>4.32</v>
      </c>
      <c r="I990">
        <v>0.18</v>
      </c>
      <c r="J990">
        <v>0</v>
      </c>
      <c r="K990" s="46">
        <v>4.3161132561132556</v>
      </c>
      <c r="L990" s="46">
        <v>0.17737451737451737</v>
      </c>
      <c r="M990" s="46">
        <v>0</v>
      </c>
      <c r="N990" s="52">
        <f t="shared" si="153"/>
        <v>3.8867438867447035E-3</v>
      </c>
      <c r="O990" s="52">
        <f t="shared" si="154"/>
        <v>2.6254826254826225E-3</v>
      </c>
      <c r="P990" s="52">
        <f t="shared" si="155"/>
        <v>0</v>
      </c>
      <c r="Q990">
        <v>0</v>
      </c>
      <c r="R990">
        <v>0</v>
      </c>
      <c r="S990">
        <v>0</v>
      </c>
      <c r="T990" s="46">
        <v>0</v>
      </c>
      <c r="U990" s="46">
        <v>0</v>
      </c>
      <c r="V990" s="46">
        <v>0</v>
      </c>
      <c r="W990" s="52">
        <f t="shared" si="156"/>
        <v>0</v>
      </c>
      <c r="X990" s="52">
        <f t="shared" si="157"/>
        <v>0</v>
      </c>
      <c r="Y990" s="52">
        <f t="shared" si="151"/>
        <v>0</v>
      </c>
      <c r="Z990" t="s">
        <v>5568</v>
      </c>
      <c r="AA990" t="s">
        <v>229</v>
      </c>
      <c r="AB990" t="s">
        <v>230</v>
      </c>
      <c r="AC990" s="61" t="s">
        <v>88</v>
      </c>
      <c r="AD990" s="61" t="s">
        <v>229</v>
      </c>
      <c r="AE990" s="22" t="s">
        <v>230</v>
      </c>
      <c r="AF990">
        <v>0</v>
      </c>
      <c r="AG990">
        <v>0</v>
      </c>
      <c r="AH990">
        <v>0</v>
      </c>
      <c r="AI990" s="46">
        <v>0</v>
      </c>
      <c r="AJ990" s="46">
        <v>0</v>
      </c>
      <c r="AK990" s="46">
        <v>0</v>
      </c>
      <c r="AL990" s="52">
        <f t="shared" si="158"/>
        <v>0</v>
      </c>
      <c r="AM990" s="52">
        <f t="shared" si="159"/>
        <v>0</v>
      </c>
      <c r="AN990" s="52">
        <f t="shared" si="152"/>
        <v>0</v>
      </c>
      <c r="AO990">
        <v>1.33</v>
      </c>
      <c r="AP990" s="46">
        <v>1.3303088803088803</v>
      </c>
      <c r="AQ990" s="52">
        <f t="shared" si="160"/>
        <v>-3.0888030888021056E-4</v>
      </c>
    </row>
    <row r="991" spans="1:43" x14ac:dyDescent="0.25">
      <c r="A991" t="s">
        <v>5533</v>
      </c>
      <c r="B991" t="s">
        <v>1176</v>
      </c>
      <c r="D991">
        <v>1</v>
      </c>
      <c r="E991">
        <v>1</v>
      </c>
      <c r="F991">
        <v>2</v>
      </c>
      <c r="G991" s="13">
        <v>38173</v>
      </c>
      <c r="H991">
        <v>1.54</v>
      </c>
      <c r="I991">
        <v>0.05</v>
      </c>
      <c r="J991">
        <v>0</v>
      </c>
      <c r="K991" s="46">
        <v>1.5417980422462647</v>
      </c>
      <c r="L991" s="46">
        <v>4.5795981452859347E-2</v>
      </c>
      <c r="M991" s="46">
        <v>0</v>
      </c>
      <c r="N991" s="52">
        <f t="shared" si="153"/>
        <v>-1.798042246264675E-3</v>
      </c>
      <c r="O991" s="52">
        <f t="shared" si="154"/>
        <v>4.204018547140656E-3</v>
      </c>
      <c r="P991" s="52">
        <f t="shared" si="155"/>
        <v>0</v>
      </c>
      <c r="Q991">
        <v>0</v>
      </c>
      <c r="R991">
        <v>0</v>
      </c>
      <c r="S991">
        <v>0</v>
      </c>
      <c r="T991" s="46">
        <v>0</v>
      </c>
      <c r="U991" s="46">
        <v>0</v>
      </c>
      <c r="V991" s="46">
        <v>0</v>
      </c>
      <c r="W991" s="52">
        <f t="shared" si="156"/>
        <v>0</v>
      </c>
      <c r="X991" s="52">
        <f t="shared" si="157"/>
        <v>0</v>
      </c>
      <c r="Y991" s="52">
        <f t="shared" si="151"/>
        <v>0</v>
      </c>
      <c r="Z991" t="s">
        <v>5568</v>
      </c>
      <c r="AA991" t="s">
        <v>229</v>
      </c>
      <c r="AB991" t="s">
        <v>230</v>
      </c>
      <c r="AC991" s="61" t="s">
        <v>88</v>
      </c>
      <c r="AD991" s="61" t="s">
        <v>229</v>
      </c>
      <c r="AE991" s="22" t="s">
        <v>230</v>
      </c>
      <c r="AF991">
        <v>0.82</v>
      </c>
      <c r="AG991">
        <v>0</v>
      </c>
      <c r="AH991">
        <v>0</v>
      </c>
      <c r="AI991" s="46">
        <v>0.82432766615146835</v>
      </c>
      <c r="AJ991" s="46">
        <v>0</v>
      </c>
      <c r="AK991" s="46">
        <v>0</v>
      </c>
      <c r="AL991" s="52">
        <f t="shared" si="158"/>
        <v>-4.3276661514684012E-3</v>
      </c>
      <c r="AM991" s="52">
        <f t="shared" si="159"/>
        <v>0</v>
      </c>
      <c r="AN991" s="52">
        <f t="shared" si="152"/>
        <v>0</v>
      </c>
      <c r="AO991">
        <v>0.66</v>
      </c>
      <c r="AP991" s="46">
        <v>0.65640906749098404</v>
      </c>
      <c r="AQ991" s="52">
        <f t="shared" si="160"/>
        <v>3.5909325090159872E-3</v>
      </c>
    </row>
    <row r="992" spans="1:43" x14ac:dyDescent="0.25">
      <c r="A992" t="s">
        <v>5533</v>
      </c>
      <c r="B992" t="s">
        <v>1177</v>
      </c>
      <c r="D992">
        <v>1</v>
      </c>
      <c r="E992">
        <v>1</v>
      </c>
      <c r="F992">
        <v>1</v>
      </c>
      <c r="G992" s="13">
        <v>38173</v>
      </c>
      <c r="H992">
        <v>1.58</v>
      </c>
      <c r="I992">
        <v>0.01</v>
      </c>
      <c r="J992">
        <v>0</v>
      </c>
      <c r="K992" s="46">
        <v>1.58</v>
      </c>
      <c r="L992" s="46">
        <v>0.01</v>
      </c>
      <c r="M992" s="46">
        <v>0</v>
      </c>
      <c r="N992" s="52">
        <f t="shared" si="153"/>
        <v>0</v>
      </c>
      <c r="O992" s="52">
        <f t="shared" si="154"/>
        <v>0</v>
      </c>
      <c r="P992" s="52">
        <f t="shared" si="155"/>
        <v>0</v>
      </c>
      <c r="Q992">
        <v>0</v>
      </c>
      <c r="R992">
        <v>0</v>
      </c>
      <c r="S992">
        <v>0</v>
      </c>
      <c r="T992" s="46">
        <v>0</v>
      </c>
      <c r="U992" s="46">
        <v>0</v>
      </c>
      <c r="V992" s="46">
        <v>0</v>
      </c>
      <c r="W992" s="52">
        <f t="shared" si="156"/>
        <v>0</v>
      </c>
      <c r="X992" s="52">
        <f t="shared" si="157"/>
        <v>0</v>
      </c>
      <c r="Y992" s="52">
        <f t="shared" si="151"/>
        <v>0</v>
      </c>
      <c r="Z992" t="s">
        <v>5568</v>
      </c>
      <c r="AA992" t="s">
        <v>229</v>
      </c>
      <c r="AB992" t="s">
        <v>230</v>
      </c>
      <c r="AC992" s="61" t="s">
        <v>88</v>
      </c>
      <c r="AD992" s="61" t="s">
        <v>229</v>
      </c>
      <c r="AE992" s="22" t="s">
        <v>230</v>
      </c>
      <c r="AF992">
        <v>1.99</v>
      </c>
      <c r="AG992">
        <v>0</v>
      </c>
      <c r="AH992">
        <v>0</v>
      </c>
      <c r="AI992" s="46">
        <v>1.99</v>
      </c>
      <c r="AJ992" s="46">
        <v>0</v>
      </c>
      <c r="AK992" s="46">
        <v>0</v>
      </c>
      <c r="AL992" s="52">
        <f t="shared" si="158"/>
        <v>0</v>
      </c>
      <c r="AM992" s="52">
        <f t="shared" si="159"/>
        <v>0</v>
      </c>
      <c r="AN992" s="52">
        <f t="shared" si="152"/>
        <v>0</v>
      </c>
      <c r="AO992">
        <v>0.02</v>
      </c>
      <c r="AP992" s="46">
        <v>0.02</v>
      </c>
      <c r="AQ992" s="52">
        <f t="shared" si="160"/>
        <v>0</v>
      </c>
    </row>
    <row r="993" spans="1:43" x14ac:dyDescent="0.25">
      <c r="A993" t="s">
        <v>5533</v>
      </c>
      <c r="B993" t="s">
        <v>1178</v>
      </c>
      <c r="D993">
        <v>1</v>
      </c>
      <c r="E993">
        <v>1</v>
      </c>
      <c r="F993">
        <v>1</v>
      </c>
      <c r="G993" s="13">
        <v>38173</v>
      </c>
      <c r="H993">
        <v>0.63</v>
      </c>
      <c r="I993">
        <v>0</v>
      </c>
      <c r="J993">
        <v>0</v>
      </c>
      <c r="K993" s="46">
        <v>0.63</v>
      </c>
      <c r="L993" s="46">
        <v>0</v>
      </c>
      <c r="M993" s="46">
        <v>0</v>
      </c>
      <c r="N993" s="52">
        <f t="shared" si="153"/>
        <v>0</v>
      </c>
      <c r="O993" s="52">
        <f t="shared" si="154"/>
        <v>0</v>
      </c>
      <c r="P993" s="52">
        <f t="shared" si="155"/>
        <v>0</v>
      </c>
      <c r="Q993">
        <v>0</v>
      </c>
      <c r="R993">
        <v>0</v>
      </c>
      <c r="S993">
        <v>0</v>
      </c>
      <c r="T993" s="46">
        <v>0</v>
      </c>
      <c r="U993" s="46">
        <v>0</v>
      </c>
      <c r="V993" s="46">
        <v>0</v>
      </c>
      <c r="W993" s="52">
        <f t="shared" si="156"/>
        <v>0</v>
      </c>
      <c r="X993" s="52">
        <f t="shared" si="157"/>
        <v>0</v>
      </c>
      <c r="Y993" s="52">
        <f t="shared" si="151"/>
        <v>0</v>
      </c>
      <c r="Z993" t="s">
        <v>5568</v>
      </c>
      <c r="AA993" t="s">
        <v>229</v>
      </c>
      <c r="AB993" t="s">
        <v>230</v>
      </c>
      <c r="AC993" s="61" t="s">
        <v>88</v>
      </c>
      <c r="AD993" s="61" t="s">
        <v>229</v>
      </c>
      <c r="AE993" s="22" t="s">
        <v>230</v>
      </c>
      <c r="AF993">
        <v>0</v>
      </c>
      <c r="AG993">
        <v>0</v>
      </c>
      <c r="AH993">
        <v>0</v>
      </c>
      <c r="AI993" s="46">
        <v>0</v>
      </c>
      <c r="AJ993" s="46">
        <v>0</v>
      </c>
      <c r="AK993" s="46">
        <v>0</v>
      </c>
      <c r="AL993" s="52">
        <f t="shared" si="158"/>
        <v>0</v>
      </c>
      <c r="AM993" s="52">
        <f t="shared" si="159"/>
        <v>0</v>
      </c>
      <c r="AN993" s="52">
        <f t="shared" si="152"/>
        <v>0</v>
      </c>
      <c r="AO993">
        <v>12.62</v>
      </c>
      <c r="AP993" s="46">
        <v>12.62</v>
      </c>
      <c r="AQ993" s="52">
        <f t="shared" si="160"/>
        <v>0</v>
      </c>
    </row>
    <row r="994" spans="1:43" x14ac:dyDescent="0.25">
      <c r="A994" t="s">
        <v>5533</v>
      </c>
      <c r="B994" t="s">
        <v>1179</v>
      </c>
      <c r="D994">
        <v>1</v>
      </c>
      <c r="E994">
        <v>1</v>
      </c>
      <c r="F994">
        <v>1</v>
      </c>
      <c r="G994" s="13">
        <v>38173</v>
      </c>
      <c r="H994">
        <v>0.27</v>
      </c>
      <c r="I994">
        <v>0</v>
      </c>
      <c r="J994">
        <v>0</v>
      </c>
      <c r="K994" s="46">
        <v>0.27</v>
      </c>
      <c r="L994" s="46">
        <v>0</v>
      </c>
      <c r="M994" s="46">
        <v>0</v>
      </c>
      <c r="N994" s="52">
        <f t="shared" si="153"/>
        <v>0</v>
      </c>
      <c r="O994" s="52">
        <f t="shared" si="154"/>
        <v>0</v>
      </c>
      <c r="P994" s="52">
        <f t="shared" si="155"/>
        <v>0</v>
      </c>
      <c r="Q994">
        <v>0</v>
      </c>
      <c r="R994">
        <v>0</v>
      </c>
      <c r="S994">
        <v>0</v>
      </c>
      <c r="T994" s="46">
        <v>0</v>
      </c>
      <c r="U994" s="46">
        <v>0</v>
      </c>
      <c r="V994" s="46">
        <v>0</v>
      </c>
      <c r="W994" s="52">
        <f t="shared" si="156"/>
        <v>0</v>
      </c>
      <c r="X994" s="52">
        <f t="shared" si="157"/>
        <v>0</v>
      </c>
      <c r="Y994" s="52">
        <f t="shared" si="151"/>
        <v>0</v>
      </c>
      <c r="Z994" t="s">
        <v>5568</v>
      </c>
      <c r="AA994" t="s">
        <v>229</v>
      </c>
      <c r="AB994" t="s">
        <v>230</v>
      </c>
      <c r="AC994" s="61" t="s">
        <v>88</v>
      </c>
      <c r="AD994" s="61" t="s">
        <v>229</v>
      </c>
      <c r="AE994" s="22" t="s">
        <v>230</v>
      </c>
      <c r="AF994">
        <v>0</v>
      </c>
      <c r="AG994">
        <v>0</v>
      </c>
      <c r="AH994">
        <v>0</v>
      </c>
      <c r="AI994" s="46">
        <v>0</v>
      </c>
      <c r="AJ994" s="46">
        <v>0</v>
      </c>
      <c r="AK994" s="46">
        <v>0</v>
      </c>
      <c r="AL994" s="52">
        <f t="shared" si="158"/>
        <v>0</v>
      </c>
      <c r="AM994" s="52">
        <f t="shared" si="159"/>
        <v>0</v>
      </c>
      <c r="AN994" s="52">
        <f t="shared" si="152"/>
        <v>0</v>
      </c>
      <c r="AO994">
        <v>0</v>
      </c>
      <c r="AP994" s="46">
        <v>0</v>
      </c>
      <c r="AQ994" s="52">
        <f t="shared" si="160"/>
        <v>0</v>
      </c>
    </row>
    <row r="995" spans="1:43" x14ac:dyDescent="0.25">
      <c r="A995" t="s">
        <v>5533</v>
      </c>
      <c r="B995" t="s">
        <v>1180</v>
      </c>
      <c r="D995">
        <v>1</v>
      </c>
      <c r="E995">
        <v>1</v>
      </c>
      <c r="F995">
        <v>1</v>
      </c>
      <c r="G995" s="13">
        <v>38173</v>
      </c>
      <c r="H995">
        <v>0.11</v>
      </c>
      <c r="I995">
        <v>0</v>
      </c>
      <c r="J995">
        <v>0</v>
      </c>
      <c r="K995" s="46">
        <v>0.11</v>
      </c>
      <c r="L995" s="46">
        <v>0</v>
      </c>
      <c r="M995" s="46">
        <v>0</v>
      </c>
      <c r="N995" s="52">
        <f t="shared" si="153"/>
        <v>0</v>
      </c>
      <c r="O995" s="52">
        <f t="shared" si="154"/>
        <v>0</v>
      </c>
      <c r="P995" s="52">
        <f t="shared" si="155"/>
        <v>0</v>
      </c>
      <c r="Q995">
        <v>0</v>
      </c>
      <c r="R995">
        <v>0</v>
      </c>
      <c r="S995">
        <v>0</v>
      </c>
      <c r="T995" s="46">
        <v>0</v>
      </c>
      <c r="U995" s="46">
        <v>0</v>
      </c>
      <c r="V995" s="46">
        <v>0</v>
      </c>
      <c r="W995" s="52">
        <f t="shared" si="156"/>
        <v>0</v>
      </c>
      <c r="X995" s="52">
        <f t="shared" si="157"/>
        <v>0</v>
      </c>
      <c r="Y995" s="52">
        <f t="shared" si="151"/>
        <v>0</v>
      </c>
      <c r="Z995" t="s">
        <v>5568</v>
      </c>
      <c r="AA995" t="s">
        <v>229</v>
      </c>
      <c r="AB995" t="s">
        <v>230</v>
      </c>
      <c r="AC995" s="61" t="s">
        <v>88</v>
      </c>
      <c r="AD995" s="61" t="s">
        <v>229</v>
      </c>
      <c r="AE995" s="22" t="s">
        <v>230</v>
      </c>
      <c r="AF995">
        <v>0</v>
      </c>
      <c r="AG995">
        <v>0</v>
      </c>
      <c r="AH995">
        <v>0</v>
      </c>
      <c r="AI995" s="46">
        <v>0</v>
      </c>
      <c r="AJ995" s="46">
        <v>0</v>
      </c>
      <c r="AK995" s="46">
        <v>0</v>
      </c>
      <c r="AL995" s="52">
        <f t="shared" si="158"/>
        <v>0</v>
      </c>
      <c r="AM995" s="52">
        <f t="shared" si="159"/>
        <v>0</v>
      </c>
      <c r="AN995" s="52">
        <f t="shared" si="152"/>
        <v>0</v>
      </c>
      <c r="AO995">
        <v>7.0000000000000007E-2</v>
      </c>
      <c r="AP995" s="46">
        <v>7.0000000000000007E-2</v>
      </c>
      <c r="AQ995" s="52">
        <f t="shared" si="160"/>
        <v>0</v>
      </c>
    </row>
    <row r="996" spans="1:43" x14ac:dyDescent="0.25">
      <c r="A996" t="s">
        <v>5533</v>
      </c>
      <c r="B996" t="s">
        <v>1181</v>
      </c>
      <c r="D996">
        <v>1</v>
      </c>
      <c r="E996">
        <v>1</v>
      </c>
      <c r="F996">
        <v>1</v>
      </c>
      <c r="G996" s="13">
        <v>38173</v>
      </c>
      <c r="H996">
        <v>0.04</v>
      </c>
      <c r="I996">
        <v>0</v>
      </c>
      <c r="J996">
        <v>0</v>
      </c>
      <c r="K996" s="46">
        <v>0.04</v>
      </c>
      <c r="L996" s="46">
        <v>0</v>
      </c>
      <c r="M996" s="46">
        <v>0</v>
      </c>
      <c r="N996" s="52">
        <f t="shared" si="153"/>
        <v>0</v>
      </c>
      <c r="O996" s="52">
        <f t="shared" si="154"/>
        <v>0</v>
      </c>
      <c r="P996" s="52">
        <f t="shared" si="155"/>
        <v>0</v>
      </c>
      <c r="Q996">
        <v>0</v>
      </c>
      <c r="R996">
        <v>0</v>
      </c>
      <c r="S996">
        <v>0</v>
      </c>
      <c r="T996" s="46">
        <v>0</v>
      </c>
      <c r="U996" s="46">
        <v>0</v>
      </c>
      <c r="V996" s="46">
        <v>0</v>
      </c>
      <c r="W996" s="52">
        <f t="shared" si="156"/>
        <v>0</v>
      </c>
      <c r="X996" s="52">
        <f t="shared" si="157"/>
        <v>0</v>
      </c>
      <c r="Y996" s="52">
        <f t="shared" si="151"/>
        <v>0</v>
      </c>
      <c r="Z996" t="s">
        <v>5568</v>
      </c>
      <c r="AA996" t="s">
        <v>229</v>
      </c>
      <c r="AB996" t="s">
        <v>230</v>
      </c>
      <c r="AC996" s="61" t="s">
        <v>88</v>
      </c>
      <c r="AD996" s="61" t="s">
        <v>229</v>
      </c>
      <c r="AE996" s="22" t="s">
        <v>230</v>
      </c>
      <c r="AF996">
        <v>0</v>
      </c>
      <c r="AG996">
        <v>0</v>
      </c>
      <c r="AH996">
        <v>0</v>
      </c>
      <c r="AI996" s="46">
        <v>0</v>
      </c>
      <c r="AJ996" s="46">
        <v>0</v>
      </c>
      <c r="AK996" s="46">
        <v>0</v>
      </c>
      <c r="AL996" s="52">
        <f t="shared" si="158"/>
        <v>0</v>
      </c>
      <c r="AM996" s="52">
        <f t="shared" si="159"/>
        <v>0</v>
      </c>
      <c r="AN996" s="52">
        <f t="shared" si="152"/>
        <v>0</v>
      </c>
      <c r="AO996">
        <v>0.16</v>
      </c>
      <c r="AP996" s="46">
        <v>0.16</v>
      </c>
      <c r="AQ996" s="52">
        <f t="shared" si="160"/>
        <v>0</v>
      </c>
    </row>
    <row r="997" spans="1:43" x14ac:dyDescent="0.25">
      <c r="A997" t="s">
        <v>5533</v>
      </c>
      <c r="B997" t="s">
        <v>1182</v>
      </c>
      <c r="D997">
        <v>1</v>
      </c>
      <c r="E997">
        <v>1</v>
      </c>
      <c r="F997">
        <v>1</v>
      </c>
      <c r="G997" s="13">
        <v>38173</v>
      </c>
      <c r="H997">
        <v>0.15</v>
      </c>
      <c r="I997">
        <v>0</v>
      </c>
      <c r="J997">
        <v>0</v>
      </c>
      <c r="K997" s="46">
        <v>0.15</v>
      </c>
      <c r="L997" s="46">
        <v>0</v>
      </c>
      <c r="M997" s="46">
        <v>0</v>
      </c>
      <c r="N997" s="52">
        <f t="shared" si="153"/>
        <v>0</v>
      </c>
      <c r="O997" s="52">
        <f t="shared" si="154"/>
        <v>0</v>
      </c>
      <c r="P997" s="52">
        <f t="shared" si="155"/>
        <v>0</v>
      </c>
      <c r="Q997">
        <v>0</v>
      </c>
      <c r="R997">
        <v>0</v>
      </c>
      <c r="S997">
        <v>0</v>
      </c>
      <c r="T997" s="46">
        <v>0</v>
      </c>
      <c r="U997" s="46">
        <v>0</v>
      </c>
      <c r="V997" s="46">
        <v>0</v>
      </c>
      <c r="W997" s="52">
        <f t="shared" si="156"/>
        <v>0</v>
      </c>
      <c r="X997" s="52">
        <f t="shared" si="157"/>
        <v>0</v>
      </c>
      <c r="Y997" s="52">
        <f t="shared" si="151"/>
        <v>0</v>
      </c>
      <c r="Z997" t="s">
        <v>5568</v>
      </c>
      <c r="AA997" t="s">
        <v>229</v>
      </c>
      <c r="AB997" t="s">
        <v>230</v>
      </c>
      <c r="AC997" s="61" t="s">
        <v>88</v>
      </c>
      <c r="AD997" s="61" t="s">
        <v>229</v>
      </c>
      <c r="AE997" s="22" t="s">
        <v>230</v>
      </c>
      <c r="AF997">
        <v>0</v>
      </c>
      <c r="AG997">
        <v>0</v>
      </c>
      <c r="AH997">
        <v>0</v>
      </c>
      <c r="AI997" s="46">
        <v>0</v>
      </c>
      <c r="AJ997" s="46">
        <v>0</v>
      </c>
      <c r="AK997" s="46">
        <v>0</v>
      </c>
      <c r="AL997" s="52">
        <f t="shared" si="158"/>
        <v>0</v>
      </c>
      <c r="AM997" s="52">
        <f t="shared" si="159"/>
        <v>0</v>
      </c>
      <c r="AN997" s="52">
        <f t="shared" si="152"/>
        <v>0</v>
      </c>
      <c r="AO997">
        <v>0</v>
      </c>
      <c r="AP997" s="46">
        <v>0</v>
      </c>
      <c r="AQ997" s="52">
        <f t="shared" si="160"/>
        <v>0</v>
      </c>
    </row>
    <row r="998" spans="1:43" x14ac:dyDescent="0.25">
      <c r="A998" t="s">
        <v>5533</v>
      </c>
      <c r="B998" t="s">
        <v>1183</v>
      </c>
      <c r="D998">
        <v>1</v>
      </c>
      <c r="E998">
        <v>1</v>
      </c>
      <c r="F998">
        <v>1</v>
      </c>
      <c r="G998" s="13">
        <v>38173</v>
      </c>
      <c r="H998">
        <v>0.09</v>
      </c>
      <c r="I998">
        <v>0</v>
      </c>
      <c r="J998">
        <v>0</v>
      </c>
      <c r="K998" s="46">
        <v>0.09</v>
      </c>
      <c r="L998" s="46">
        <v>0</v>
      </c>
      <c r="M998" s="46">
        <v>0</v>
      </c>
      <c r="N998" s="52">
        <f t="shared" si="153"/>
        <v>0</v>
      </c>
      <c r="O998" s="52">
        <f t="shared" si="154"/>
        <v>0</v>
      </c>
      <c r="P998" s="52">
        <f t="shared" si="155"/>
        <v>0</v>
      </c>
      <c r="Q998">
        <v>0</v>
      </c>
      <c r="R998">
        <v>0</v>
      </c>
      <c r="S998">
        <v>0</v>
      </c>
      <c r="T998" s="46">
        <v>0</v>
      </c>
      <c r="U998" s="46">
        <v>0</v>
      </c>
      <c r="V998" s="46">
        <v>0</v>
      </c>
      <c r="W998" s="52">
        <f t="shared" si="156"/>
        <v>0</v>
      </c>
      <c r="X998" s="52">
        <f t="shared" si="157"/>
        <v>0</v>
      </c>
      <c r="Y998" s="52">
        <f t="shared" si="151"/>
        <v>0</v>
      </c>
      <c r="Z998" t="s">
        <v>5568</v>
      </c>
      <c r="AA998" t="s">
        <v>229</v>
      </c>
      <c r="AB998" t="s">
        <v>230</v>
      </c>
      <c r="AC998" s="61" t="s">
        <v>88</v>
      </c>
      <c r="AD998" s="61" t="s">
        <v>229</v>
      </c>
      <c r="AE998" s="22" t="s">
        <v>230</v>
      </c>
      <c r="AF998">
        <v>0</v>
      </c>
      <c r="AG998">
        <v>0</v>
      </c>
      <c r="AH998">
        <v>0</v>
      </c>
      <c r="AI998" s="46">
        <v>0</v>
      </c>
      <c r="AJ998" s="46">
        <v>0</v>
      </c>
      <c r="AK998" s="46">
        <v>0</v>
      </c>
      <c r="AL998" s="52">
        <f t="shared" si="158"/>
        <v>0</v>
      </c>
      <c r="AM998" s="52">
        <f t="shared" si="159"/>
        <v>0</v>
      </c>
      <c r="AN998" s="52">
        <f t="shared" si="152"/>
        <v>0</v>
      </c>
      <c r="AO998">
        <v>0.01</v>
      </c>
      <c r="AP998" s="46">
        <v>0.01</v>
      </c>
      <c r="AQ998" s="52">
        <f t="shared" si="160"/>
        <v>0</v>
      </c>
    </row>
    <row r="999" spans="1:43" x14ac:dyDescent="0.25">
      <c r="A999" t="s">
        <v>5533</v>
      </c>
      <c r="B999" t="s">
        <v>1184</v>
      </c>
      <c r="D999">
        <v>1</v>
      </c>
      <c r="E999">
        <v>1</v>
      </c>
      <c r="F999">
        <v>1</v>
      </c>
      <c r="G999" s="13">
        <v>38173</v>
      </c>
      <c r="H999">
        <v>1.68</v>
      </c>
      <c r="I999">
        <v>0.37</v>
      </c>
      <c r="J999">
        <v>0</v>
      </c>
      <c r="K999" s="46">
        <v>1.6757602523659305</v>
      </c>
      <c r="L999" s="46">
        <v>0.36613249211356469</v>
      </c>
      <c r="M999" s="46">
        <v>0</v>
      </c>
      <c r="N999" s="52">
        <f t="shared" si="153"/>
        <v>4.239747634069424E-3</v>
      </c>
      <c r="O999" s="52">
        <f t="shared" si="154"/>
        <v>3.8675078864353063E-3</v>
      </c>
      <c r="P999" s="52">
        <f t="shared" si="155"/>
        <v>0</v>
      </c>
      <c r="Q999">
        <v>0</v>
      </c>
      <c r="R999">
        <v>0</v>
      </c>
      <c r="S999">
        <v>0</v>
      </c>
      <c r="T999" s="46">
        <v>0</v>
      </c>
      <c r="U999" s="46">
        <v>0</v>
      </c>
      <c r="V999" s="46">
        <v>0</v>
      </c>
      <c r="W999" s="52">
        <f t="shared" si="156"/>
        <v>0</v>
      </c>
      <c r="X999" s="52">
        <f t="shared" si="157"/>
        <v>0</v>
      </c>
      <c r="Y999" s="52">
        <f t="shared" si="151"/>
        <v>0</v>
      </c>
      <c r="Z999" t="s">
        <v>5568</v>
      </c>
      <c r="AA999" t="s">
        <v>229</v>
      </c>
      <c r="AB999" t="s">
        <v>230</v>
      </c>
      <c r="AC999" s="61" t="s">
        <v>88</v>
      </c>
      <c r="AD999" s="61" t="s">
        <v>229</v>
      </c>
      <c r="AE999" s="22" t="s">
        <v>230</v>
      </c>
      <c r="AF999">
        <v>5.13</v>
      </c>
      <c r="AG999">
        <v>0</v>
      </c>
      <c r="AH999">
        <v>0</v>
      </c>
      <c r="AI999" s="46">
        <v>5.1258548895899052</v>
      </c>
      <c r="AJ999" s="46">
        <v>0</v>
      </c>
      <c r="AK999" s="46">
        <v>0</v>
      </c>
      <c r="AL999" s="52">
        <f t="shared" si="158"/>
        <v>4.1451104100946878E-3</v>
      </c>
      <c r="AM999" s="52">
        <f t="shared" si="159"/>
        <v>0</v>
      </c>
      <c r="AN999" s="52">
        <f t="shared" si="152"/>
        <v>0</v>
      </c>
      <c r="AO999">
        <v>0.52</v>
      </c>
      <c r="AP999" s="46">
        <v>0.5210347003154574</v>
      </c>
      <c r="AQ999" s="52">
        <f t="shared" si="160"/>
        <v>-1.0347003154573819E-3</v>
      </c>
    </row>
    <row r="1000" spans="1:43" x14ac:dyDescent="0.25">
      <c r="A1000" t="s">
        <v>5533</v>
      </c>
      <c r="B1000" t="s">
        <v>1185</v>
      </c>
      <c r="D1000">
        <v>1</v>
      </c>
      <c r="E1000">
        <v>1</v>
      </c>
      <c r="F1000">
        <v>1</v>
      </c>
      <c r="G1000" s="13">
        <v>38173</v>
      </c>
      <c r="H1000">
        <v>3.42</v>
      </c>
      <c r="I1000">
        <v>0.68</v>
      </c>
      <c r="J1000">
        <v>0</v>
      </c>
      <c r="K1000" s="46">
        <v>3.4201593860684771</v>
      </c>
      <c r="L1000" s="46">
        <v>0.68403187721369541</v>
      </c>
      <c r="M1000" s="46">
        <v>0</v>
      </c>
      <c r="N1000" s="52">
        <f t="shared" si="153"/>
        <v>-1.5938606847720749E-4</v>
      </c>
      <c r="O1000" s="52">
        <f t="shared" si="154"/>
        <v>-4.0318772136953562E-3</v>
      </c>
      <c r="P1000" s="52">
        <f t="shared" si="155"/>
        <v>0</v>
      </c>
      <c r="Q1000">
        <v>1.2</v>
      </c>
      <c r="R1000">
        <v>0</v>
      </c>
      <c r="S1000">
        <v>0</v>
      </c>
      <c r="T1000" s="46">
        <v>1.2008559622195987</v>
      </c>
      <c r="U1000" s="46">
        <v>0</v>
      </c>
      <c r="V1000" s="46">
        <v>0</v>
      </c>
      <c r="W1000" s="52">
        <f t="shared" si="156"/>
        <v>-8.5596221959871599E-4</v>
      </c>
      <c r="X1000" s="52">
        <f t="shared" si="157"/>
        <v>0</v>
      </c>
      <c r="Y1000" s="52">
        <f t="shared" si="151"/>
        <v>0</v>
      </c>
      <c r="Z1000" t="s">
        <v>5568</v>
      </c>
      <c r="AA1000" t="s">
        <v>229</v>
      </c>
      <c r="AB1000" t="s">
        <v>230</v>
      </c>
      <c r="AC1000" s="61" t="s">
        <v>88</v>
      </c>
      <c r="AD1000" s="61" t="s">
        <v>229</v>
      </c>
      <c r="AE1000" s="22" t="s">
        <v>230</v>
      </c>
      <c r="AF1000">
        <v>1.46</v>
      </c>
      <c r="AG1000">
        <v>0</v>
      </c>
      <c r="AH1000">
        <v>0</v>
      </c>
      <c r="AI1000" s="46">
        <v>1.4592680047225501</v>
      </c>
      <c r="AJ1000" s="46">
        <v>0</v>
      </c>
      <c r="AK1000" s="46">
        <v>0</v>
      </c>
      <c r="AL1000" s="52">
        <f t="shared" si="158"/>
        <v>7.3199527744982618E-4</v>
      </c>
      <c r="AM1000" s="52">
        <f t="shared" si="159"/>
        <v>0</v>
      </c>
      <c r="AN1000" s="52">
        <f t="shared" si="152"/>
        <v>0</v>
      </c>
      <c r="AO1000">
        <v>0.26</v>
      </c>
      <c r="AP1000" s="46">
        <v>0.25841204250295163</v>
      </c>
      <c r="AQ1000" s="52">
        <f t="shared" si="160"/>
        <v>1.5879574970483756E-3</v>
      </c>
    </row>
    <row r="1001" spans="1:43" x14ac:dyDescent="0.25">
      <c r="A1001" t="s">
        <v>5533</v>
      </c>
      <c r="B1001" t="s">
        <v>1186</v>
      </c>
      <c r="D1001">
        <v>1</v>
      </c>
      <c r="E1001">
        <v>1</v>
      </c>
      <c r="F1001">
        <v>1</v>
      </c>
      <c r="G1001" s="13">
        <v>38173</v>
      </c>
      <c r="H1001">
        <v>2.84</v>
      </c>
      <c r="I1001">
        <v>1.1599999999999999</v>
      </c>
      <c r="J1001">
        <v>0</v>
      </c>
      <c r="K1001" s="46">
        <v>2.8414318354912411</v>
      </c>
      <c r="L1001" s="46">
        <v>1.1602513328255901</v>
      </c>
      <c r="M1001" s="46">
        <v>0</v>
      </c>
      <c r="N1001" s="52">
        <f t="shared" si="153"/>
        <v>-1.4318354912412623E-3</v>
      </c>
      <c r="O1001" s="52">
        <f t="shared" si="154"/>
        <v>-2.5133282559020031E-4</v>
      </c>
      <c r="P1001" s="52">
        <f t="shared" si="155"/>
        <v>0</v>
      </c>
      <c r="Q1001">
        <v>1.23</v>
      </c>
      <c r="R1001">
        <v>0</v>
      </c>
      <c r="S1001">
        <v>0</v>
      </c>
      <c r="T1001" s="46">
        <v>1.2312871287128713</v>
      </c>
      <c r="U1001" s="46">
        <v>0</v>
      </c>
      <c r="V1001" s="46">
        <v>0</v>
      </c>
      <c r="W1001" s="52">
        <f t="shared" si="156"/>
        <v>-1.2871287128712883E-3</v>
      </c>
      <c r="X1001" s="52">
        <f t="shared" si="157"/>
        <v>0</v>
      </c>
      <c r="Y1001" s="52">
        <f t="shared" si="151"/>
        <v>0</v>
      </c>
      <c r="Z1001" t="s">
        <v>5568</v>
      </c>
      <c r="AA1001" t="s">
        <v>229</v>
      </c>
      <c r="AB1001" t="s">
        <v>230</v>
      </c>
      <c r="AC1001" s="61" t="s">
        <v>88</v>
      </c>
      <c r="AD1001" s="61" t="s">
        <v>229</v>
      </c>
      <c r="AE1001" s="22" t="s">
        <v>230</v>
      </c>
      <c r="AF1001">
        <v>4.6399999999999997</v>
      </c>
      <c r="AG1001">
        <v>0</v>
      </c>
      <c r="AH1001">
        <v>0</v>
      </c>
      <c r="AI1001" s="46">
        <v>4.6410053313023605</v>
      </c>
      <c r="AJ1001" s="46">
        <v>0</v>
      </c>
      <c r="AK1001" s="46">
        <v>0</v>
      </c>
      <c r="AL1001" s="52">
        <f t="shared" si="158"/>
        <v>-1.0053313023608013E-3</v>
      </c>
      <c r="AM1001" s="52">
        <f t="shared" si="159"/>
        <v>0</v>
      </c>
      <c r="AN1001" s="52">
        <f t="shared" si="152"/>
        <v>0</v>
      </c>
      <c r="AO1001">
        <v>0.86</v>
      </c>
      <c r="AP1001" s="46">
        <v>0.86426884996191922</v>
      </c>
      <c r="AQ1001" s="52">
        <f t="shared" si="160"/>
        <v>-4.2688499619192299E-3</v>
      </c>
    </row>
    <row r="1002" spans="1:43" x14ac:dyDescent="0.25">
      <c r="A1002" t="s">
        <v>5533</v>
      </c>
      <c r="B1002" t="s">
        <v>1187</v>
      </c>
      <c r="D1002">
        <v>1</v>
      </c>
      <c r="E1002">
        <v>1</v>
      </c>
      <c r="F1002">
        <v>1</v>
      </c>
      <c r="G1002" s="13">
        <v>38173</v>
      </c>
      <c r="H1002">
        <v>1.7</v>
      </c>
      <c r="I1002">
        <v>0.11</v>
      </c>
      <c r="J1002">
        <v>0</v>
      </c>
      <c r="K1002" s="46">
        <v>1.7</v>
      </c>
      <c r="L1002" s="46">
        <v>0.11</v>
      </c>
      <c r="M1002" s="46">
        <v>0</v>
      </c>
      <c r="N1002" s="52">
        <f t="shared" si="153"/>
        <v>0</v>
      </c>
      <c r="O1002" s="52">
        <f t="shared" si="154"/>
        <v>0</v>
      </c>
      <c r="P1002" s="52">
        <f t="shared" si="155"/>
        <v>0</v>
      </c>
      <c r="Q1002">
        <v>0.53</v>
      </c>
      <c r="R1002">
        <v>0</v>
      </c>
      <c r="S1002">
        <v>0</v>
      </c>
      <c r="T1002" s="46">
        <v>0.53</v>
      </c>
      <c r="U1002" s="46">
        <v>0</v>
      </c>
      <c r="V1002" s="46">
        <v>0</v>
      </c>
      <c r="W1002" s="52">
        <f t="shared" si="156"/>
        <v>0</v>
      </c>
      <c r="X1002" s="52">
        <f t="shared" si="157"/>
        <v>0</v>
      </c>
      <c r="Y1002" s="52">
        <f t="shared" si="151"/>
        <v>0</v>
      </c>
      <c r="Z1002" t="s">
        <v>5568</v>
      </c>
      <c r="AA1002" t="s">
        <v>229</v>
      </c>
      <c r="AB1002" t="s">
        <v>230</v>
      </c>
      <c r="AC1002" s="61" t="s">
        <v>88</v>
      </c>
      <c r="AD1002" s="61" t="s">
        <v>229</v>
      </c>
      <c r="AE1002" s="22" t="s">
        <v>230</v>
      </c>
      <c r="AF1002">
        <v>1.1200000000000001</v>
      </c>
      <c r="AG1002">
        <v>0</v>
      </c>
      <c r="AH1002">
        <v>0</v>
      </c>
      <c r="AI1002" s="46">
        <v>1.1200000000000001</v>
      </c>
      <c r="AJ1002" s="46">
        <v>0</v>
      </c>
      <c r="AK1002" s="46">
        <v>0</v>
      </c>
      <c r="AL1002" s="52">
        <f t="shared" si="158"/>
        <v>0</v>
      </c>
      <c r="AM1002" s="52">
        <f t="shared" si="159"/>
        <v>0</v>
      </c>
      <c r="AN1002" s="52">
        <f t="shared" si="152"/>
        <v>0</v>
      </c>
      <c r="AO1002">
        <v>0.19</v>
      </c>
      <c r="AP1002" s="46">
        <v>0.19</v>
      </c>
      <c r="AQ1002" s="52">
        <f t="shared" si="160"/>
        <v>0</v>
      </c>
    </row>
    <row r="1003" spans="1:43" x14ac:dyDescent="0.25">
      <c r="A1003" t="s">
        <v>5533</v>
      </c>
      <c r="B1003" t="s">
        <v>1188</v>
      </c>
      <c r="D1003">
        <v>1</v>
      </c>
      <c r="E1003">
        <v>1</v>
      </c>
      <c r="F1003">
        <v>1</v>
      </c>
      <c r="G1003" s="13">
        <v>38173</v>
      </c>
      <c r="H1003">
        <v>1.08</v>
      </c>
      <c r="I1003">
        <v>0.01</v>
      </c>
      <c r="J1003">
        <v>0</v>
      </c>
      <c r="K1003" s="46">
        <v>1.08</v>
      </c>
      <c r="L1003" s="46">
        <v>0.01</v>
      </c>
      <c r="M1003" s="46">
        <v>0</v>
      </c>
      <c r="N1003" s="52">
        <f t="shared" si="153"/>
        <v>0</v>
      </c>
      <c r="O1003" s="52">
        <f t="shared" si="154"/>
        <v>0</v>
      </c>
      <c r="P1003" s="52">
        <f t="shared" si="155"/>
        <v>0</v>
      </c>
      <c r="Q1003">
        <v>0</v>
      </c>
      <c r="R1003">
        <v>0</v>
      </c>
      <c r="S1003">
        <v>0</v>
      </c>
      <c r="T1003" s="46">
        <v>0</v>
      </c>
      <c r="U1003" s="46">
        <v>0</v>
      </c>
      <c r="V1003" s="46">
        <v>0</v>
      </c>
      <c r="W1003" s="52">
        <f t="shared" si="156"/>
        <v>0</v>
      </c>
      <c r="X1003" s="52">
        <f t="shared" si="157"/>
        <v>0</v>
      </c>
      <c r="Y1003" s="52">
        <f t="shared" si="151"/>
        <v>0</v>
      </c>
      <c r="Z1003" t="s">
        <v>5568</v>
      </c>
      <c r="AA1003" t="s">
        <v>229</v>
      </c>
      <c r="AB1003" t="s">
        <v>230</v>
      </c>
      <c r="AC1003" s="61" t="s">
        <v>88</v>
      </c>
      <c r="AD1003" s="61" t="s">
        <v>229</v>
      </c>
      <c r="AE1003" s="22" t="s">
        <v>230</v>
      </c>
      <c r="AF1003">
        <v>1.27</v>
      </c>
      <c r="AG1003">
        <v>0</v>
      </c>
      <c r="AH1003">
        <v>0</v>
      </c>
      <c r="AI1003" s="46">
        <v>1.27</v>
      </c>
      <c r="AJ1003" s="46">
        <v>0</v>
      </c>
      <c r="AK1003" s="46">
        <v>0</v>
      </c>
      <c r="AL1003" s="52">
        <f t="shared" si="158"/>
        <v>0</v>
      </c>
      <c r="AM1003" s="52">
        <f t="shared" si="159"/>
        <v>0</v>
      </c>
      <c r="AN1003" s="52">
        <f t="shared" si="152"/>
        <v>0</v>
      </c>
      <c r="AO1003">
        <v>1.94</v>
      </c>
      <c r="AP1003" s="46">
        <v>1.94</v>
      </c>
      <c r="AQ1003" s="52">
        <f t="shared" si="160"/>
        <v>0</v>
      </c>
    </row>
    <row r="1004" spans="1:43" x14ac:dyDescent="0.25">
      <c r="A1004" t="s">
        <v>5533</v>
      </c>
      <c r="B1004" t="s">
        <v>1189</v>
      </c>
      <c r="D1004">
        <v>1</v>
      </c>
      <c r="E1004">
        <v>1</v>
      </c>
      <c r="F1004">
        <v>1</v>
      </c>
      <c r="G1004" s="13">
        <v>38173</v>
      </c>
      <c r="H1004">
        <v>0.65</v>
      </c>
      <c r="I1004">
        <v>0</v>
      </c>
      <c r="J1004">
        <v>0</v>
      </c>
      <c r="K1004" s="46">
        <v>0.65</v>
      </c>
      <c r="L1004" s="46">
        <v>0</v>
      </c>
      <c r="M1004" s="46">
        <v>0</v>
      </c>
      <c r="N1004" s="52">
        <f t="shared" si="153"/>
        <v>0</v>
      </c>
      <c r="O1004" s="52">
        <f t="shared" si="154"/>
        <v>0</v>
      </c>
      <c r="P1004" s="52">
        <f t="shared" si="155"/>
        <v>0</v>
      </c>
      <c r="Q1004">
        <v>0</v>
      </c>
      <c r="R1004">
        <v>0</v>
      </c>
      <c r="S1004">
        <v>0</v>
      </c>
      <c r="T1004" s="46">
        <v>0</v>
      </c>
      <c r="U1004" s="46">
        <v>0</v>
      </c>
      <c r="V1004" s="46">
        <v>0</v>
      </c>
      <c r="W1004" s="52">
        <f t="shared" si="156"/>
        <v>0</v>
      </c>
      <c r="X1004" s="52">
        <f t="shared" si="157"/>
        <v>0</v>
      </c>
      <c r="Y1004" s="52">
        <f t="shared" si="151"/>
        <v>0</v>
      </c>
      <c r="Z1004" t="s">
        <v>5568</v>
      </c>
      <c r="AA1004" t="s">
        <v>229</v>
      </c>
      <c r="AB1004" t="s">
        <v>230</v>
      </c>
      <c r="AC1004" s="61" t="s">
        <v>88</v>
      </c>
      <c r="AD1004" s="61" t="s">
        <v>229</v>
      </c>
      <c r="AE1004" s="22" t="s">
        <v>230</v>
      </c>
      <c r="AF1004">
        <v>0</v>
      </c>
      <c r="AG1004">
        <v>0</v>
      </c>
      <c r="AH1004">
        <v>0</v>
      </c>
      <c r="AI1004" s="46">
        <v>0</v>
      </c>
      <c r="AJ1004" s="46">
        <v>0</v>
      </c>
      <c r="AK1004" s="46">
        <v>0</v>
      </c>
      <c r="AL1004" s="52">
        <f t="shared" si="158"/>
        <v>0</v>
      </c>
      <c r="AM1004" s="52">
        <f t="shared" si="159"/>
        <v>0</v>
      </c>
      <c r="AN1004" s="52">
        <f t="shared" si="152"/>
        <v>0</v>
      </c>
      <c r="AO1004">
        <v>0.03</v>
      </c>
      <c r="AP1004" s="46">
        <v>0.03</v>
      </c>
      <c r="AQ1004" s="52">
        <f t="shared" si="160"/>
        <v>0</v>
      </c>
    </row>
    <row r="1005" spans="1:43" x14ac:dyDescent="0.25">
      <c r="A1005" t="s">
        <v>5533</v>
      </c>
      <c r="B1005" t="s">
        <v>1190</v>
      </c>
      <c r="D1005">
        <v>1</v>
      </c>
      <c r="E1005">
        <v>1</v>
      </c>
      <c r="F1005">
        <v>1</v>
      </c>
      <c r="G1005" s="13">
        <v>38173</v>
      </c>
      <c r="H1005">
        <v>1.6</v>
      </c>
      <c r="I1005">
        <v>0</v>
      </c>
      <c r="J1005">
        <v>0</v>
      </c>
      <c r="K1005" s="46">
        <v>1.6</v>
      </c>
      <c r="L1005" s="46">
        <v>0</v>
      </c>
      <c r="M1005" s="46">
        <v>0</v>
      </c>
      <c r="N1005" s="52">
        <f t="shared" si="153"/>
        <v>0</v>
      </c>
      <c r="O1005" s="52">
        <f t="shared" si="154"/>
        <v>0</v>
      </c>
      <c r="P1005" s="52">
        <f t="shared" si="155"/>
        <v>0</v>
      </c>
      <c r="Q1005">
        <v>1.31</v>
      </c>
      <c r="R1005">
        <v>0</v>
      </c>
      <c r="S1005">
        <v>0</v>
      </c>
      <c r="T1005" s="46">
        <v>1.31</v>
      </c>
      <c r="U1005" s="46">
        <v>0</v>
      </c>
      <c r="V1005" s="46">
        <v>0</v>
      </c>
      <c r="W1005" s="52">
        <f t="shared" si="156"/>
        <v>0</v>
      </c>
      <c r="X1005" s="52">
        <f t="shared" si="157"/>
        <v>0</v>
      </c>
      <c r="Y1005" s="52">
        <f t="shared" si="151"/>
        <v>0</v>
      </c>
      <c r="Z1005" t="s">
        <v>5568</v>
      </c>
      <c r="AA1005" t="s">
        <v>229</v>
      </c>
      <c r="AB1005" t="s">
        <v>230</v>
      </c>
      <c r="AC1005" s="61" t="s">
        <v>88</v>
      </c>
      <c r="AD1005" s="61" t="s">
        <v>229</v>
      </c>
      <c r="AE1005" s="22" t="s">
        <v>230</v>
      </c>
      <c r="AF1005">
        <v>5.03</v>
      </c>
      <c r="AG1005">
        <v>0</v>
      </c>
      <c r="AH1005">
        <v>0</v>
      </c>
      <c r="AI1005" s="46">
        <v>5.03</v>
      </c>
      <c r="AJ1005" s="46">
        <v>0</v>
      </c>
      <c r="AK1005" s="46">
        <v>0</v>
      </c>
      <c r="AL1005" s="52">
        <f t="shared" si="158"/>
        <v>0</v>
      </c>
      <c r="AM1005" s="52">
        <f t="shared" si="159"/>
        <v>0</v>
      </c>
      <c r="AN1005" s="52">
        <f t="shared" si="152"/>
        <v>0</v>
      </c>
      <c r="AO1005">
        <v>0</v>
      </c>
      <c r="AP1005" s="46">
        <v>0</v>
      </c>
      <c r="AQ1005" s="52">
        <f t="shared" si="160"/>
        <v>0</v>
      </c>
    </row>
    <row r="1006" spans="1:43" x14ac:dyDescent="0.25">
      <c r="A1006" t="s">
        <v>5533</v>
      </c>
      <c r="B1006" t="s">
        <v>1191</v>
      </c>
      <c r="D1006">
        <v>1</v>
      </c>
      <c r="E1006">
        <v>1</v>
      </c>
      <c r="F1006">
        <v>1</v>
      </c>
      <c r="G1006" s="13">
        <v>38173</v>
      </c>
      <c r="H1006">
        <v>0.8</v>
      </c>
      <c r="I1006">
        <v>0</v>
      </c>
      <c r="J1006">
        <v>0</v>
      </c>
      <c r="K1006" s="46">
        <v>0.8</v>
      </c>
      <c r="L1006" s="46">
        <v>0</v>
      </c>
      <c r="M1006" s="46">
        <v>0</v>
      </c>
      <c r="N1006" s="52">
        <f t="shared" si="153"/>
        <v>0</v>
      </c>
      <c r="O1006" s="52">
        <f t="shared" si="154"/>
        <v>0</v>
      </c>
      <c r="P1006" s="52">
        <f t="shared" si="155"/>
        <v>0</v>
      </c>
      <c r="Q1006">
        <v>0.46</v>
      </c>
      <c r="R1006">
        <v>0</v>
      </c>
      <c r="S1006">
        <v>0</v>
      </c>
      <c r="T1006" s="46">
        <v>0.46</v>
      </c>
      <c r="U1006" s="46">
        <v>0</v>
      </c>
      <c r="V1006" s="46">
        <v>0</v>
      </c>
      <c r="W1006" s="52">
        <f t="shared" si="156"/>
        <v>0</v>
      </c>
      <c r="X1006" s="52">
        <f t="shared" si="157"/>
        <v>0</v>
      </c>
      <c r="Y1006" s="52">
        <f t="shared" si="151"/>
        <v>0</v>
      </c>
      <c r="Z1006" t="s">
        <v>5568</v>
      </c>
      <c r="AA1006" t="s">
        <v>229</v>
      </c>
      <c r="AB1006" t="s">
        <v>230</v>
      </c>
      <c r="AC1006" s="61" t="s">
        <v>88</v>
      </c>
      <c r="AD1006" s="61" t="s">
        <v>229</v>
      </c>
      <c r="AE1006" s="22" t="s">
        <v>230</v>
      </c>
      <c r="AF1006">
        <v>0</v>
      </c>
      <c r="AG1006">
        <v>0</v>
      </c>
      <c r="AH1006">
        <v>0</v>
      </c>
      <c r="AI1006" s="46">
        <v>0</v>
      </c>
      <c r="AJ1006" s="46">
        <v>0</v>
      </c>
      <c r="AK1006" s="46">
        <v>0</v>
      </c>
      <c r="AL1006" s="52">
        <f t="shared" si="158"/>
        <v>0</v>
      </c>
      <c r="AM1006" s="52">
        <f t="shared" si="159"/>
        <v>0</v>
      </c>
      <c r="AN1006" s="52">
        <f t="shared" si="152"/>
        <v>0</v>
      </c>
      <c r="AO1006">
        <v>0</v>
      </c>
      <c r="AP1006" s="46">
        <v>0</v>
      </c>
      <c r="AQ1006" s="52">
        <f t="shared" si="160"/>
        <v>0</v>
      </c>
    </row>
    <row r="1007" spans="1:43" x14ac:dyDescent="0.25">
      <c r="A1007" t="s">
        <v>5533</v>
      </c>
      <c r="B1007" t="s">
        <v>1192</v>
      </c>
      <c r="D1007">
        <v>1</v>
      </c>
      <c r="E1007">
        <v>1</v>
      </c>
      <c r="F1007">
        <v>1</v>
      </c>
      <c r="G1007" s="13">
        <v>38173</v>
      </c>
      <c r="H1007">
        <v>0.02</v>
      </c>
      <c r="I1007">
        <v>0</v>
      </c>
      <c r="J1007">
        <v>0</v>
      </c>
      <c r="K1007" s="46">
        <v>0.02</v>
      </c>
      <c r="L1007" s="46">
        <v>0</v>
      </c>
      <c r="M1007" s="46">
        <v>0</v>
      </c>
      <c r="N1007" s="52">
        <f t="shared" si="153"/>
        <v>0</v>
      </c>
      <c r="O1007" s="52">
        <f t="shared" si="154"/>
        <v>0</v>
      </c>
      <c r="P1007" s="52">
        <f t="shared" si="155"/>
        <v>0</v>
      </c>
      <c r="Q1007">
        <v>0</v>
      </c>
      <c r="R1007">
        <v>0</v>
      </c>
      <c r="S1007">
        <v>0</v>
      </c>
      <c r="T1007" s="46">
        <v>0</v>
      </c>
      <c r="U1007" s="46">
        <v>0</v>
      </c>
      <c r="V1007" s="46">
        <v>0</v>
      </c>
      <c r="W1007" s="52">
        <f t="shared" si="156"/>
        <v>0</v>
      </c>
      <c r="X1007" s="52">
        <f t="shared" si="157"/>
        <v>0</v>
      </c>
      <c r="Y1007" s="52">
        <f t="shared" si="151"/>
        <v>0</v>
      </c>
      <c r="Z1007" t="s">
        <v>5568</v>
      </c>
      <c r="AA1007" t="s">
        <v>229</v>
      </c>
      <c r="AB1007" t="s">
        <v>230</v>
      </c>
      <c r="AC1007" s="61" t="s">
        <v>88</v>
      </c>
      <c r="AD1007" s="61" t="s">
        <v>229</v>
      </c>
      <c r="AE1007" s="22" t="s">
        <v>230</v>
      </c>
      <c r="AF1007">
        <v>0</v>
      </c>
      <c r="AG1007">
        <v>0</v>
      </c>
      <c r="AH1007">
        <v>0</v>
      </c>
      <c r="AI1007" s="46">
        <v>0</v>
      </c>
      <c r="AJ1007" s="46">
        <v>0</v>
      </c>
      <c r="AK1007" s="46">
        <v>0</v>
      </c>
      <c r="AL1007" s="52">
        <f t="shared" si="158"/>
        <v>0</v>
      </c>
      <c r="AM1007" s="52">
        <f t="shared" si="159"/>
        <v>0</v>
      </c>
      <c r="AN1007" s="52">
        <f t="shared" si="152"/>
        <v>0</v>
      </c>
      <c r="AO1007">
        <v>0</v>
      </c>
      <c r="AP1007" s="46">
        <v>0</v>
      </c>
      <c r="AQ1007" s="52">
        <f t="shared" si="160"/>
        <v>0</v>
      </c>
    </row>
    <row r="1008" spans="1:43" x14ac:dyDescent="0.25">
      <c r="A1008" t="s">
        <v>5533</v>
      </c>
      <c r="B1008" t="s">
        <v>1193</v>
      </c>
      <c r="D1008">
        <v>1</v>
      </c>
      <c r="E1008">
        <v>1</v>
      </c>
      <c r="F1008">
        <v>1</v>
      </c>
      <c r="G1008" s="13">
        <v>38173</v>
      </c>
      <c r="H1008">
        <v>1.92</v>
      </c>
      <c r="I1008">
        <v>0.11</v>
      </c>
      <c r="J1008">
        <v>0</v>
      </c>
      <c r="K1008" s="46">
        <v>1.91519595448799</v>
      </c>
      <c r="L1008" s="46">
        <v>0.11079646017699117</v>
      </c>
      <c r="M1008" s="46">
        <v>0</v>
      </c>
      <c r="N1008" s="52">
        <f t="shared" si="153"/>
        <v>4.804045512009969E-3</v>
      </c>
      <c r="O1008" s="52">
        <f t="shared" si="154"/>
        <v>-7.9646017699117055E-4</v>
      </c>
      <c r="P1008" s="52">
        <f t="shared" si="155"/>
        <v>0</v>
      </c>
      <c r="Q1008">
        <v>0</v>
      </c>
      <c r="R1008">
        <v>0</v>
      </c>
      <c r="S1008">
        <v>0</v>
      </c>
      <c r="T1008" s="46">
        <v>0</v>
      </c>
      <c r="U1008" s="46">
        <v>0</v>
      </c>
      <c r="V1008" s="46">
        <v>0</v>
      </c>
      <c r="W1008" s="52">
        <f t="shared" si="156"/>
        <v>0</v>
      </c>
      <c r="X1008" s="52">
        <f t="shared" si="157"/>
        <v>0</v>
      </c>
      <c r="Y1008" s="52">
        <f t="shared" si="151"/>
        <v>0</v>
      </c>
      <c r="Z1008" t="s">
        <v>5568</v>
      </c>
      <c r="AA1008" t="s">
        <v>229</v>
      </c>
      <c r="AB1008" t="s">
        <v>230</v>
      </c>
      <c r="AC1008" s="61" t="s">
        <v>88</v>
      </c>
      <c r="AD1008" s="61" t="s">
        <v>229</v>
      </c>
      <c r="AE1008" s="22" t="s">
        <v>230</v>
      </c>
      <c r="AF1008">
        <v>0</v>
      </c>
      <c r="AG1008">
        <v>0</v>
      </c>
      <c r="AH1008">
        <v>0</v>
      </c>
      <c r="AI1008" s="46">
        <v>0</v>
      </c>
      <c r="AJ1008" s="46">
        <v>0</v>
      </c>
      <c r="AK1008" s="46">
        <v>0</v>
      </c>
      <c r="AL1008" s="52">
        <f t="shared" si="158"/>
        <v>0</v>
      </c>
      <c r="AM1008" s="52">
        <f t="shared" si="159"/>
        <v>0</v>
      </c>
      <c r="AN1008" s="52">
        <f t="shared" si="152"/>
        <v>0</v>
      </c>
      <c r="AO1008">
        <v>0.97</v>
      </c>
      <c r="AP1008" s="46">
        <v>0.96551201011378007</v>
      </c>
      <c r="AQ1008" s="52">
        <f t="shared" si="160"/>
        <v>4.4879898862199008E-3</v>
      </c>
    </row>
    <row r="1009" spans="1:43" x14ac:dyDescent="0.25">
      <c r="A1009" t="s">
        <v>5533</v>
      </c>
      <c r="B1009" t="s">
        <v>1194</v>
      </c>
      <c r="D1009">
        <v>1</v>
      </c>
      <c r="E1009">
        <v>1</v>
      </c>
      <c r="F1009">
        <v>1</v>
      </c>
      <c r="G1009" s="13">
        <v>38173</v>
      </c>
      <c r="H1009">
        <v>2.77</v>
      </c>
      <c r="I1009">
        <v>0.96</v>
      </c>
      <c r="J1009">
        <v>0</v>
      </c>
      <c r="K1009" s="46">
        <v>2.7738356940509918</v>
      </c>
      <c r="L1009" s="46">
        <v>0.95595467422096325</v>
      </c>
      <c r="M1009" s="46">
        <v>0</v>
      </c>
      <c r="N1009" s="52">
        <f t="shared" si="153"/>
        <v>-3.8356940509918225E-3</v>
      </c>
      <c r="O1009" s="52">
        <f t="shared" si="154"/>
        <v>4.0453257790367125E-3</v>
      </c>
      <c r="P1009" s="52">
        <f t="shared" si="155"/>
        <v>0</v>
      </c>
      <c r="Q1009">
        <v>0.64</v>
      </c>
      <c r="R1009">
        <v>0</v>
      </c>
      <c r="S1009">
        <v>0</v>
      </c>
      <c r="T1009" s="46">
        <v>0.64252691218130309</v>
      </c>
      <c r="U1009" s="46">
        <v>0</v>
      </c>
      <c r="V1009" s="46">
        <v>0</v>
      </c>
      <c r="W1009" s="52">
        <f t="shared" si="156"/>
        <v>-2.5269121813030759E-3</v>
      </c>
      <c r="X1009" s="52">
        <f t="shared" si="157"/>
        <v>0</v>
      </c>
      <c r="Y1009" s="52">
        <f t="shared" si="151"/>
        <v>0</v>
      </c>
      <c r="Z1009" t="s">
        <v>5568</v>
      </c>
      <c r="AA1009" t="s">
        <v>229</v>
      </c>
      <c r="AB1009" t="s">
        <v>230</v>
      </c>
      <c r="AC1009" s="61" t="s">
        <v>88</v>
      </c>
      <c r="AD1009" s="61" t="s">
        <v>229</v>
      </c>
      <c r="AE1009" s="22" t="s">
        <v>230</v>
      </c>
      <c r="AF1009">
        <v>0</v>
      </c>
      <c r="AG1009">
        <v>0</v>
      </c>
      <c r="AH1009">
        <v>0</v>
      </c>
      <c r="AI1009" s="46">
        <v>0</v>
      </c>
      <c r="AJ1009" s="46">
        <v>0</v>
      </c>
      <c r="AK1009" s="46">
        <v>0</v>
      </c>
      <c r="AL1009" s="52">
        <f t="shared" si="158"/>
        <v>0</v>
      </c>
      <c r="AM1009" s="52">
        <f t="shared" si="159"/>
        <v>0</v>
      </c>
      <c r="AN1009" s="52">
        <f t="shared" si="152"/>
        <v>0</v>
      </c>
      <c r="AO1009">
        <v>0.96</v>
      </c>
      <c r="AP1009" s="46">
        <v>0.95595467422096325</v>
      </c>
      <c r="AQ1009" s="52">
        <f t="shared" si="160"/>
        <v>4.0453257790367125E-3</v>
      </c>
    </row>
    <row r="1010" spans="1:43" x14ac:dyDescent="0.25">
      <c r="A1010" t="s">
        <v>5533</v>
      </c>
      <c r="B1010" t="s">
        <v>1195</v>
      </c>
      <c r="D1010">
        <v>1</v>
      </c>
      <c r="E1010">
        <v>1</v>
      </c>
      <c r="F1010">
        <v>1</v>
      </c>
      <c r="G1010" s="13">
        <v>38173</v>
      </c>
      <c r="H1010">
        <v>2.5099999999999998</v>
      </c>
      <c r="I1010">
        <v>0</v>
      </c>
      <c r="J1010">
        <v>0</v>
      </c>
      <c r="K1010" s="46">
        <v>2.5073647388059701</v>
      </c>
      <c r="L1010" s="46">
        <v>0</v>
      </c>
      <c r="M1010" s="46">
        <v>0</v>
      </c>
      <c r="N1010" s="52">
        <f t="shared" si="153"/>
        <v>2.6352611940296811E-3</v>
      </c>
      <c r="O1010" s="52">
        <f t="shared" si="154"/>
        <v>0</v>
      </c>
      <c r="P1010" s="52">
        <f t="shared" si="155"/>
        <v>0</v>
      </c>
      <c r="Q1010">
        <v>0.98</v>
      </c>
      <c r="R1010">
        <v>0</v>
      </c>
      <c r="S1010">
        <v>0</v>
      </c>
      <c r="T1010" s="46">
        <v>0.97771455223880588</v>
      </c>
      <c r="U1010" s="46">
        <v>0</v>
      </c>
      <c r="V1010" s="46">
        <v>0</v>
      </c>
      <c r="W1010" s="52">
        <f t="shared" si="156"/>
        <v>2.2854477611941038E-3</v>
      </c>
      <c r="X1010" s="52">
        <f t="shared" si="157"/>
        <v>0</v>
      </c>
      <c r="Y1010" s="52">
        <f t="shared" si="151"/>
        <v>0</v>
      </c>
      <c r="Z1010" t="s">
        <v>5568</v>
      </c>
      <c r="AA1010" t="s">
        <v>229</v>
      </c>
      <c r="AB1010" t="s">
        <v>230</v>
      </c>
      <c r="AC1010" s="61" t="s">
        <v>88</v>
      </c>
      <c r="AD1010" s="61" t="s">
        <v>229</v>
      </c>
      <c r="AE1010" s="22" t="s">
        <v>230</v>
      </c>
      <c r="AF1010">
        <v>9.35</v>
      </c>
      <c r="AG1010">
        <v>0</v>
      </c>
      <c r="AH1010">
        <v>0</v>
      </c>
      <c r="AI1010" s="46">
        <v>9.3513666044776116</v>
      </c>
      <c r="AJ1010" s="46">
        <v>0</v>
      </c>
      <c r="AK1010" s="46">
        <v>0</v>
      </c>
      <c r="AL1010" s="52">
        <f t="shared" si="158"/>
        <v>-1.3666044776119435E-3</v>
      </c>
      <c r="AM1010" s="52">
        <f t="shared" si="159"/>
        <v>0</v>
      </c>
      <c r="AN1010" s="52">
        <f t="shared" si="152"/>
        <v>0</v>
      </c>
      <c r="AO1010">
        <v>6.04</v>
      </c>
      <c r="AP1010" s="46">
        <v>6.0397527985074628</v>
      </c>
      <c r="AQ1010" s="52">
        <f t="shared" si="160"/>
        <v>2.4720149253720791E-4</v>
      </c>
    </row>
    <row r="1011" spans="1:43" x14ac:dyDescent="0.25">
      <c r="A1011" t="s">
        <v>5533</v>
      </c>
      <c r="B1011" t="s">
        <v>1196</v>
      </c>
      <c r="D1011">
        <v>1</v>
      </c>
      <c r="E1011">
        <v>1</v>
      </c>
      <c r="F1011">
        <v>1</v>
      </c>
      <c r="G1011" s="13">
        <v>38173</v>
      </c>
      <c r="H1011">
        <v>1.66</v>
      </c>
      <c r="I1011">
        <v>0.04</v>
      </c>
      <c r="J1011">
        <v>0</v>
      </c>
      <c r="K1011" s="46">
        <v>1.66</v>
      </c>
      <c r="L1011" s="46">
        <v>0.04</v>
      </c>
      <c r="M1011" s="46">
        <v>0</v>
      </c>
      <c r="N1011" s="52">
        <f t="shared" si="153"/>
        <v>0</v>
      </c>
      <c r="O1011" s="52">
        <f t="shared" si="154"/>
        <v>0</v>
      </c>
      <c r="P1011" s="52">
        <f t="shared" si="155"/>
        <v>0</v>
      </c>
      <c r="Q1011">
        <v>0.82</v>
      </c>
      <c r="R1011">
        <v>0</v>
      </c>
      <c r="S1011">
        <v>0</v>
      </c>
      <c r="T1011" s="46">
        <v>0.82</v>
      </c>
      <c r="U1011" s="46">
        <v>0</v>
      </c>
      <c r="V1011" s="46">
        <v>0</v>
      </c>
      <c r="W1011" s="52">
        <f t="shared" si="156"/>
        <v>0</v>
      </c>
      <c r="X1011" s="52">
        <f t="shared" si="157"/>
        <v>0</v>
      </c>
      <c r="Y1011" s="52">
        <f t="shared" si="151"/>
        <v>0</v>
      </c>
      <c r="Z1011" t="s">
        <v>5568</v>
      </c>
      <c r="AA1011" t="s">
        <v>229</v>
      </c>
      <c r="AB1011" t="s">
        <v>230</v>
      </c>
      <c r="AC1011" s="61" t="s">
        <v>88</v>
      </c>
      <c r="AD1011" s="61" t="s">
        <v>229</v>
      </c>
      <c r="AE1011" s="22" t="s">
        <v>230</v>
      </c>
      <c r="AF1011">
        <v>5.76</v>
      </c>
      <c r="AG1011">
        <v>0</v>
      </c>
      <c r="AH1011">
        <v>0</v>
      </c>
      <c r="AI1011" s="46">
        <v>5.76</v>
      </c>
      <c r="AJ1011" s="46">
        <v>0</v>
      </c>
      <c r="AK1011" s="46">
        <v>0</v>
      </c>
      <c r="AL1011" s="52">
        <f t="shared" si="158"/>
        <v>0</v>
      </c>
      <c r="AM1011" s="52">
        <f t="shared" si="159"/>
        <v>0</v>
      </c>
      <c r="AN1011" s="52">
        <f t="shared" si="152"/>
        <v>0</v>
      </c>
      <c r="AO1011">
        <v>0.21</v>
      </c>
      <c r="AP1011" s="46">
        <v>0.21</v>
      </c>
      <c r="AQ1011" s="52">
        <f t="shared" si="160"/>
        <v>0</v>
      </c>
    </row>
    <row r="1012" spans="1:43" x14ac:dyDescent="0.25">
      <c r="A1012" t="s">
        <v>5533</v>
      </c>
      <c r="B1012" t="s">
        <v>1197</v>
      </c>
      <c r="D1012">
        <v>1</v>
      </c>
      <c r="E1012">
        <v>1</v>
      </c>
      <c r="F1012">
        <v>1</v>
      </c>
      <c r="G1012" s="13">
        <v>38173</v>
      </c>
      <c r="H1012">
        <v>0.43</v>
      </c>
      <c r="I1012">
        <v>0</v>
      </c>
      <c r="J1012">
        <v>0</v>
      </c>
      <c r="K1012" s="46">
        <v>0.43</v>
      </c>
      <c r="L1012" s="46">
        <v>0</v>
      </c>
      <c r="M1012" s="46">
        <v>0</v>
      </c>
      <c r="N1012" s="52">
        <f t="shared" si="153"/>
        <v>0</v>
      </c>
      <c r="O1012" s="52">
        <f t="shared" si="154"/>
        <v>0</v>
      </c>
      <c r="P1012" s="52">
        <f t="shared" si="155"/>
        <v>0</v>
      </c>
      <c r="Q1012">
        <v>0.49</v>
      </c>
      <c r="R1012">
        <v>0</v>
      </c>
      <c r="S1012">
        <v>0</v>
      </c>
      <c r="T1012" s="46">
        <v>0.49</v>
      </c>
      <c r="U1012" s="46">
        <v>0</v>
      </c>
      <c r="V1012" s="46">
        <v>0</v>
      </c>
      <c r="W1012" s="52">
        <f t="shared" si="156"/>
        <v>0</v>
      </c>
      <c r="X1012" s="52">
        <f t="shared" si="157"/>
        <v>0</v>
      </c>
      <c r="Y1012" s="52">
        <f t="shared" si="151"/>
        <v>0</v>
      </c>
      <c r="Z1012" t="s">
        <v>5568</v>
      </c>
      <c r="AA1012" t="s">
        <v>229</v>
      </c>
      <c r="AB1012" t="s">
        <v>230</v>
      </c>
      <c r="AC1012" s="61" t="s">
        <v>88</v>
      </c>
      <c r="AD1012" s="61" t="s">
        <v>229</v>
      </c>
      <c r="AE1012" s="22" t="s">
        <v>230</v>
      </c>
      <c r="AF1012">
        <v>0</v>
      </c>
      <c r="AG1012">
        <v>0</v>
      </c>
      <c r="AH1012">
        <v>0</v>
      </c>
      <c r="AI1012" s="46">
        <v>0</v>
      </c>
      <c r="AJ1012" s="46">
        <v>0</v>
      </c>
      <c r="AK1012" s="46">
        <v>0</v>
      </c>
      <c r="AL1012" s="52">
        <f t="shared" si="158"/>
        <v>0</v>
      </c>
      <c r="AM1012" s="52">
        <f t="shared" si="159"/>
        <v>0</v>
      </c>
      <c r="AN1012" s="52">
        <f t="shared" si="152"/>
        <v>0</v>
      </c>
      <c r="AO1012">
        <v>0.28999999999999998</v>
      </c>
      <c r="AP1012" s="46">
        <v>0.28999999999999998</v>
      </c>
      <c r="AQ1012" s="52">
        <f t="shared" si="160"/>
        <v>0</v>
      </c>
    </row>
    <row r="1013" spans="1:43" x14ac:dyDescent="0.25">
      <c r="A1013" t="s">
        <v>5533</v>
      </c>
      <c r="B1013" t="s">
        <v>1198</v>
      </c>
      <c r="D1013">
        <v>1</v>
      </c>
      <c r="E1013">
        <v>1</v>
      </c>
      <c r="F1013">
        <v>1</v>
      </c>
      <c r="G1013" s="13">
        <v>38173</v>
      </c>
      <c r="H1013">
        <v>0.75</v>
      </c>
      <c r="I1013">
        <v>0</v>
      </c>
      <c r="J1013">
        <v>0</v>
      </c>
      <c r="K1013" s="46">
        <v>0.75</v>
      </c>
      <c r="L1013" s="46">
        <v>0</v>
      </c>
      <c r="M1013" s="46">
        <v>0</v>
      </c>
      <c r="N1013" s="52">
        <f t="shared" si="153"/>
        <v>0</v>
      </c>
      <c r="O1013" s="52">
        <f t="shared" si="154"/>
        <v>0</v>
      </c>
      <c r="P1013" s="52">
        <f t="shared" si="155"/>
        <v>0</v>
      </c>
      <c r="Q1013">
        <v>0.18</v>
      </c>
      <c r="R1013">
        <v>0</v>
      </c>
      <c r="S1013">
        <v>0</v>
      </c>
      <c r="T1013" s="46">
        <v>0.18</v>
      </c>
      <c r="U1013" s="46">
        <v>0</v>
      </c>
      <c r="V1013" s="46">
        <v>0</v>
      </c>
      <c r="W1013" s="52">
        <f t="shared" si="156"/>
        <v>0</v>
      </c>
      <c r="X1013" s="52">
        <f t="shared" si="157"/>
        <v>0</v>
      </c>
      <c r="Y1013" s="52">
        <f t="shared" si="151"/>
        <v>0</v>
      </c>
      <c r="Z1013" t="s">
        <v>5568</v>
      </c>
      <c r="AA1013" t="s">
        <v>229</v>
      </c>
      <c r="AB1013" t="s">
        <v>230</v>
      </c>
      <c r="AC1013" s="61" t="s">
        <v>88</v>
      </c>
      <c r="AD1013" s="61" t="s">
        <v>229</v>
      </c>
      <c r="AE1013" s="22" t="s">
        <v>230</v>
      </c>
      <c r="AF1013">
        <v>1.38</v>
      </c>
      <c r="AG1013">
        <v>0</v>
      </c>
      <c r="AH1013">
        <v>0</v>
      </c>
      <c r="AI1013" s="46">
        <v>1.38</v>
      </c>
      <c r="AJ1013" s="46">
        <v>0</v>
      </c>
      <c r="AK1013" s="46">
        <v>0</v>
      </c>
      <c r="AL1013" s="52">
        <f t="shared" si="158"/>
        <v>0</v>
      </c>
      <c r="AM1013" s="52">
        <f t="shared" si="159"/>
        <v>0</v>
      </c>
      <c r="AN1013" s="52">
        <f t="shared" si="152"/>
        <v>0</v>
      </c>
      <c r="AO1013">
        <v>1.31</v>
      </c>
      <c r="AP1013" s="46">
        <v>1.31</v>
      </c>
      <c r="AQ1013" s="52">
        <f t="shared" si="160"/>
        <v>0</v>
      </c>
    </row>
    <row r="1014" spans="1:43" x14ac:dyDescent="0.25">
      <c r="A1014" t="s">
        <v>5533</v>
      </c>
      <c r="B1014" t="s">
        <v>1199</v>
      </c>
      <c r="D1014">
        <v>1</v>
      </c>
      <c r="E1014">
        <v>1</v>
      </c>
      <c r="F1014">
        <v>1</v>
      </c>
      <c r="G1014" s="13">
        <v>38173</v>
      </c>
      <c r="H1014">
        <v>1.24</v>
      </c>
      <c r="I1014">
        <v>0</v>
      </c>
      <c r="J1014">
        <v>0</v>
      </c>
      <c r="K1014" s="46">
        <v>1.24</v>
      </c>
      <c r="L1014" s="46">
        <v>0</v>
      </c>
      <c r="M1014" s="46">
        <v>0</v>
      </c>
      <c r="N1014" s="52">
        <f t="shared" si="153"/>
        <v>0</v>
      </c>
      <c r="O1014" s="52">
        <f t="shared" si="154"/>
        <v>0</v>
      </c>
      <c r="P1014" s="52">
        <f t="shared" si="155"/>
        <v>0</v>
      </c>
      <c r="Q1014">
        <v>0.23</v>
      </c>
      <c r="R1014">
        <v>0</v>
      </c>
      <c r="S1014">
        <v>0</v>
      </c>
      <c r="T1014" s="46">
        <v>0.23</v>
      </c>
      <c r="U1014" s="46">
        <v>0</v>
      </c>
      <c r="V1014" s="46">
        <v>0</v>
      </c>
      <c r="W1014" s="52">
        <f t="shared" si="156"/>
        <v>0</v>
      </c>
      <c r="X1014" s="52">
        <f t="shared" si="157"/>
        <v>0</v>
      </c>
      <c r="Y1014" s="52">
        <f t="shared" si="151"/>
        <v>0</v>
      </c>
      <c r="Z1014" t="s">
        <v>5568</v>
      </c>
      <c r="AA1014" t="s">
        <v>229</v>
      </c>
      <c r="AB1014" t="s">
        <v>230</v>
      </c>
      <c r="AC1014" s="61" t="s">
        <v>88</v>
      </c>
      <c r="AD1014" s="61" t="s">
        <v>229</v>
      </c>
      <c r="AE1014" s="22" t="s">
        <v>230</v>
      </c>
      <c r="AF1014">
        <v>0.23</v>
      </c>
      <c r="AG1014">
        <v>0</v>
      </c>
      <c r="AH1014">
        <v>0</v>
      </c>
      <c r="AI1014" s="46">
        <v>0.23</v>
      </c>
      <c r="AJ1014" s="46">
        <v>0</v>
      </c>
      <c r="AK1014" s="46">
        <v>0</v>
      </c>
      <c r="AL1014" s="52">
        <f t="shared" si="158"/>
        <v>0</v>
      </c>
      <c r="AM1014" s="52">
        <f t="shared" si="159"/>
        <v>0</v>
      </c>
      <c r="AN1014" s="52">
        <f t="shared" si="152"/>
        <v>0</v>
      </c>
      <c r="AO1014">
        <v>0</v>
      </c>
      <c r="AP1014" s="46">
        <v>0</v>
      </c>
      <c r="AQ1014" s="52">
        <f t="shared" si="160"/>
        <v>0</v>
      </c>
    </row>
    <row r="1015" spans="1:43" x14ac:dyDescent="0.25">
      <c r="A1015" t="s">
        <v>5533</v>
      </c>
      <c r="B1015" t="s">
        <v>1200</v>
      </c>
      <c r="D1015">
        <v>1</v>
      </c>
      <c r="E1015">
        <v>1</v>
      </c>
      <c r="F1015">
        <v>1</v>
      </c>
      <c r="G1015" s="13">
        <v>38173</v>
      </c>
      <c r="H1015">
        <v>0.21</v>
      </c>
      <c r="I1015">
        <v>0</v>
      </c>
      <c r="J1015">
        <v>0</v>
      </c>
      <c r="K1015" s="46">
        <v>0.21</v>
      </c>
      <c r="L1015" s="46">
        <v>0</v>
      </c>
      <c r="M1015" s="46">
        <v>0</v>
      </c>
      <c r="N1015" s="52">
        <f t="shared" si="153"/>
        <v>0</v>
      </c>
      <c r="O1015" s="52">
        <f t="shared" si="154"/>
        <v>0</v>
      </c>
      <c r="P1015" s="52">
        <f t="shared" si="155"/>
        <v>0</v>
      </c>
      <c r="Q1015">
        <v>0</v>
      </c>
      <c r="R1015">
        <v>0</v>
      </c>
      <c r="S1015">
        <v>0</v>
      </c>
      <c r="T1015" s="46">
        <v>0</v>
      </c>
      <c r="U1015" s="46">
        <v>0</v>
      </c>
      <c r="V1015" s="46">
        <v>0</v>
      </c>
      <c r="W1015" s="52">
        <f t="shared" si="156"/>
        <v>0</v>
      </c>
      <c r="X1015" s="52">
        <f t="shared" si="157"/>
        <v>0</v>
      </c>
      <c r="Y1015" s="52">
        <f t="shared" si="151"/>
        <v>0</v>
      </c>
      <c r="Z1015" t="s">
        <v>5568</v>
      </c>
      <c r="AA1015" t="s">
        <v>229</v>
      </c>
      <c r="AB1015" t="s">
        <v>230</v>
      </c>
      <c r="AC1015" s="61" t="s">
        <v>88</v>
      </c>
      <c r="AD1015" s="61" t="s">
        <v>229</v>
      </c>
      <c r="AE1015" s="22" t="s">
        <v>230</v>
      </c>
      <c r="AF1015">
        <v>0</v>
      </c>
      <c r="AG1015">
        <v>0</v>
      </c>
      <c r="AH1015">
        <v>0</v>
      </c>
      <c r="AI1015" s="46">
        <v>0</v>
      </c>
      <c r="AJ1015" s="46">
        <v>0</v>
      </c>
      <c r="AK1015" s="46">
        <v>0</v>
      </c>
      <c r="AL1015" s="52">
        <f t="shared" si="158"/>
        <v>0</v>
      </c>
      <c r="AM1015" s="52">
        <f t="shared" si="159"/>
        <v>0</v>
      </c>
      <c r="AN1015" s="52">
        <f t="shared" si="152"/>
        <v>0</v>
      </c>
      <c r="AO1015">
        <v>0.06</v>
      </c>
      <c r="AP1015" s="46">
        <v>0.06</v>
      </c>
      <c r="AQ1015" s="52">
        <f t="shared" si="160"/>
        <v>0</v>
      </c>
    </row>
    <row r="1016" spans="1:43" x14ac:dyDescent="0.25">
      <c r="A1016" t="s">
        <v>5533</v>
      </c>
      <c r="B1016" t="s">
        <v>1201</v>
      </c>
      <c r="D1016">
        <v>1</v>
      </c>
      <c r="E1016">
        <v>1</v>
      </c>
      <c r="F1016">
        <v>1</v>
      </c>
      <c r="G1016" s="13">
        <v>38173</v>
      </c>
      <c r="H1016">
        <v>0.4</v>
      </c>
      <c r="I1016">
        <v>0</v>
      </c>
      <c r="J1016">
        <v>0</v>
      </c>
      <c r="K1016" s="46">
        <v>0.4</v>
      </c>
      <c r="L1016" s="46">
        <v>0</v>
      </c>
      <c r="M1016" s="46">
        <v>0</v>
      </c>
      <c r="N1016" s="52">
        <f t="shared" si="153"/>
        <v>0</v>
      </c>
      <c r="O1016" s="52">
        <f t="shared" si="154"/>
        <v>0</v>
      </c>
      <c r="P1016" s="52">
        <f t="shared" si="155"/>
        <v>0</v>
      </c>
      <c r="Q1016">
        <v>0</v>
      </c>
      <c r="R1016">
        <v>0</v>
      </c>
      <c r="S1016">
        <v>0</v>
      </c>
      <c r="T1016" s="46">
        <v>0</v>
      </c>
      <c r="U1016" s="46">
        <v>0</v>
      </c>
      <c r="V1016" s="46">
        <v>0</v>
      </c>
      <c r="W1016" s="52">
        <f t="shared" si="156"/>
        <v>0</v>
      </c>
      <c r="X1016" s="52">
        <f t="shared" si="157"/>
        <v>0</v>
      </c>
      <c r="Y1016" s="52">
        <f t="shared" si="151"/>
        <v>0</v>
      </c>
      <c r="Z1016" t="s">
        <v>5568</v>
      </c>
      <c r="AA1016" t="s">
        <v>229</v>
      </c>
      <c r="AB1016" t="s">
        <v>230</v>
      </c>
      <c r="AC1016" s="61" t="s">
        <v>88</v>
      </c>
      <c r="AD1016" s="61" t="s">
        <v>229</v>
      </c>
      <c r="AE1016" s="22" t="s">
        <v>230</v>
      </c>
      <c r="AF1016">
        <v>0</v>
      </c>
      <c r="AG1016">
        <v>0</v>
      </c>
      <c r="AH1016">
        <v>0</v>
      </c>
      <c r="AI1016" s="46">
        <v>0</v>
      </c>
      <c r="AJ1016" s="46">
        <v>0</v>
      </c>
      <c r="AK1016" s="46">
        <v>0</v>
      </c>
      <c r="AL1016" s="52">
        <f t="shared" si="158"/>
        <v>0</v>
      </c>
      <c r="AM1016" s="52">
        <f t="shared" si="159"/>
        <v>0</v>
      </c>
      <c r="AN1016" s="52">
        <f t="shared" si="152"/>
        <v>0</v>
      </c>
      <c r="AO1016">
        <v>0.03</v>
      </c>
      <c r="AP1016" s="46">
        <v>0.03</v>
      </c>
      <c r="AQ1016" s="52">
        <f t="shared" si="160"/>
        <v>0</v>
      </c>
    </row>
    <row r="1017" spans="1:43" x14ac:dyDescent="0.25">
      <c r="A1017" t="s">
        <v>5533</v>
      </c>
      <c r="B1017" t="s">
        <v>1244</v>
      </c>
      <c r="D1017">
        <v>1</v>
      </c>
      <c r="E1017">
        <v>1</v>
      </c>
      <c r="F1017">
        <v>1</v>
      </c>
      <c r="G1017" s="13">
        <v>38582</v>
      </c>
      <c r="H1017">
        <v>0.8</v>
      </c>
      <c r="I1017" t="s">
        <v>5411</v>
      </c>
      <c r="J1017" t="s">
        <v>5411</v>
      </c>
      <c r="K1017" s="46">
        <v>0.79540913921360257</v>
      </c>
      <c r="L1017" s="46"/>
      <c r="M1017" s="22"/>
      <c r="N1017" s="52">
        <f t="shared" si="153"/>
        <v>4.5908607863974771E-3</v>
      </c>
      <c r="O1017" s="52" t="e">
        <f t="shared" si="154"/>
        <v>#VALUE!</v>
      </c>
      <c r="P1017" s="52" t="e">
        <f t="shared" si="155"/>
        <v>#VALUE!</v>
      </c>
      <c r="Q1017">
        <v>0.53</v>
      </c>
      <c r="R1017" t="s">
        <v>5411</v>
      </c>
      <c r="S1017" t="s">
        <v>5411</v>
      </c>
      <c r="T1017" s="46">
        <v>0.53441551540913923</v>
      </c>
      <c r="U1017" s="46"/>
      <c r="V1017" s="22"/>
      <c r="W1017" s="52">
        <f t="shared" si="156"/>
        <v>-4.4155154091392035E-3</v>
      </c>
      <c r="X1017" s="52" t="e">
        <f t="shared" si="157"/>
        <v>#VALUE!</v>
      </c>
      <c r="Y1017" s="52" t="e">
        <f t="shared" si="151"/>
        <v>#VALUE!</v>
      </c>
      <c r="Z1017" t="s">
        <v>77</v>
      </c>
      <c r="AA1017" t="s">
        <v>5411</v>
      </c>
      <c r="AB1017" t="s">
        <v>5411</v>
      </c>
      <c r="AC1017" s="61" t="s">
        <v>77</v>
      </c>
      <c r="AD1017" s="61"/>
      <c r="AE1017" s="22"/>
      <c r="AF1017">
        <v>0</v>
      </c>
      <c r="AG1017" t="s">
        <v>5411</v>
      </c>
      <c r="AH1017" t="s">
        <v>5411</v>
      </c>
      <c r="AI1017" s="46">
        <v>0</v>
      </c>
      <c r="AJ1017" s="46"/>
      <c r="AK1017" s="22"/>
      <c r="AL1017" s="52">
        <f t="shared" si="158"/>
        <v>0</v>
      </c>
      <c r="AM1017" s="52" t="e">
        <f t="shared" si="159"/>
        <v>#VALUE!</v>
      </c>
      <c r="AN1017" s="52" t="e">
        <f t="shared" si="152"/>
        <v>#VALUE!</v>
      </c>
      <c r="AO1017">
        <v>0.1</v>
      </c>
      <c r="AP1017" s="46">
        <v>9.9426142401700321E-2</v>
      </c>
      <c r="AQ1017" s="52">
        <f t="shared" si="160"/>
        <v>5.7385759829968463E-4</v>
      </c>
    </row>
    <row r="1018" spans="1:43" x14ac:dyDescent="0.25">
      <c r="A1018" t="s">
        <v>5533</v>
      </c>
      <c r="B1018" t="s">
        <v>1245</v>
      </c>
      <c r="D1018">
        <v>1</v>
      </c>
      <c r="E1018">
        <v>1</v>
      </c>
      <c r="F1018">
        <v>1</v>
      </c>
      <c r="G1018" s="13">
        <v>38582</v>
      </c>
      <c r="H1018">
        <v>1.08</v>
      </c>
      <c r="I1018" t="s">
        <v>5411</v>
      </c>
      <c r="J1018" t="s">
        <v>5411</v>
      </c>
      <c r="K1018" s="46">
        <v>1.0756584659913171</v>
      </c>
      <c r="L1018" s="46"/>
      <c r="M1018" s="22"/>
      <c r="N1018" s="52">
        <f t="shared" si="153"/>
        <v>4.341534008682979E-3</v>
      </c>
      <c r="O1018" s="52" t="e">
        <f t="shared" si="154"/>
        <v>#VALUE!</v>
      </c>
      <c r="P1018" s="52" t="e">
        <f t="shared" si="155"/>
        <v>#VALUE!</v>
      </c>
      <c r="Q1018">
        <v>0</v>
      </c>
      <c r="R1018" t="s">
        <v>5411</v>
      </c>
      <c r="S1018" t="s">
        <v>5411</v>
      </c>
      <c r="T1018" s="46">
        <v>0</v>
      </c>
      <c r="U1018" s="46"/>
      <c r="V1018" s="22"/>
      <c r="W1018" s="52">
        <f t="shared" si="156"/>
        <v>0</v>
      </c>
      <c r="X1018" s="52" t="e">
        <f t="shared" si="157"/>
        <v>#VALUE!</v>
      </c>
      <c r="Y1018" s="52" t="e">
        <f t="shared" si="151"/>
        <v>#VALUE!</v>
      </c>
      <c r="Z1018" t="s">
        <v>77</v>
      </c>
      <c r="AA1018" t="s">
        <v>5411</v>
      </c>
      <c r="AB1018" t="s">
        <v>5411</v>
      </c>
      <c r="AC1018" s="61" t="s">
        <v>77</v>
      </c>
      <c r="AD1018" s="61"/>
      <c r="AE1018" s="22"/>
      <c r="AF1018">
        <v>0</v>
      </c>
      <c r="AG1018" t="s">
        <v>5411</v>
      </c>
      <c r="AH1018" t="s">
        <v>5411</v>
      </c>
      <c r="AI1018" s="46">
        <v>0</v>
      </c>
      <c r="AJ1018" s="46"/>
      <c r="AK1018" s="22"/>
      <c r="AL1018" s="52">
        <f t="shared" si="158"/>
        <v>0</v>
      </c>
      <c r="AM1018" s="52" t="e">
        <f t="shared" si="159"/>
        <v>#VALUE!</v>
      </c>
      <c r="AN1018" s="52" t="e">
        <f t="shared" si="152"/>
        <v>#VALUE!</v>
      </c>
      <c r="AO1018">
        <v>0.3</v>
      </c>
      <c r="AP1018" s="46">
        <v>0.29722141823444281</v>
      </c>
      <c r="AQ1018" s="52">
        <f t="shared" si="160"/>
        <v>2.7785817655571754E-3</v>
      </c>
    </row>
    <row r="1019" spans="1:43" x14ac:dyDescent="0.25">
      <c r="A1019" t="s">
        <v>5533</v>
      </c>
      <c r="B1019" t="s">
        <v>1246</v>
      </c>
      <c r="D1019">
        <v>1</v>
      </c>
      <c r="E1019">
        <v>1</v>
      </c>
      <c r="F1019">
        <v>1</v>
      </c>
      <c r="G1019" s="13">
        <v>38582</v>
      </c>
      <c r="H1019">
        <v>1.96</v>
      </c>
      <c r="I1019" t="s">
        <v>5411</v>
      </c>
      <c r="J1019" t="s">
        <v>5411</v>
      </c>
      <c r="K1019" s="46">
        <v>1.9559136690647483</v>
      </c>
      <c r="L1019" s="46"/>
      <c r="M1019" s="22"/>
      <c r="N1019" s="52">
        <f t="shared" si="153"/>
        <v>4.0863309352516808E-3</v>
      </c>
      <c r="O1019" s="52" t="e">
        <f t="shared" si="154"/>
        <v>#VALUE!</v>
      </c>
      <c r="P1019" s="52" t="e">
        <f t="shared" si="155"/>
        <v>#VALUE!</v>
      </c>
      <c r="Q1019">
        <v>1.25</v>
      </c>
      <c r="R1019" t="s">
        <v>5411</v>
      </c>
      <c r="S1019" t="s">
        <v>5411</v>
      </c>
      <c r="T1019" s="46">
        <v>1.2530071942446044</v>
      </c>
      <c r="U1019" s="46"/>
      <c r="V1019" s="22"/>
      <c r="W1019" s="52">
        <f t="shared" si="156"/>
        <v>-3.0071942446043831E-3</v>
      </c>
      <c r="X1019" s="52" t="e">
        <f t="shared" si="157"/>
        <v>#VALUE!</v>
      </c>
      <c r="Y1019" s="52" t="e">
        <f t="shared" si="151"/>
        <v>#VALUE!</v>
      </c>
      <c r="Z1019" t="s">
        <v>77</v>
      </c>
      <c r="AA1019" t="s">
        <v>5411</v>
      </c>
      <c r="AB1019" t="s">
        <v>5411</v>
      </c>
      <c r="AC1019" s="61" t="s">
        <v>77</v>
      </c>
      <c r="AD1019" s="61"/>
      <c r="AE1019" s="22"/>
      <c r="AF1019">
        <v>2.16</v>
      </c>
      <c r="AG1019" t="s">
        <v>5411</v>
      </c>
      <c r="AH1019" t="s">
        <v>5411</v>
      </c>
      <c r="AI1019" s="46">
        <v>2.1545611510791365</v>
      </c>
      <c r="AJ1019" s="46"/>
      <c r="AK1019" s="22"/>
      <c r="AL1019" s="52">
        <f t="shared" si="158"/>
        <v>5.4388489208636592E-3</v>
      </c>
      <c r="AM1019" s="52" t="e">
        <f t="shared" si="159"/>
        <v>#VALUE!</v>
      </c>
      <c r="AN1019" s="52" t="e">
        <f t="shared" si="152"/>
        <v>#VALUE!</v>
      </c>
      <c r="AO1019">
        <v>1.41</v>
      </c>
      <c r="AP1019" s="46">
        <v>1.405812949640288</v>
      </c>
      <c r="AQ1019" s="52">
        <f t="shared" si="160"/>
        <v>4.1870503597118969E-3</v>
      </c>
    </row>
    <row r="1020" spans="1:43" x14ac:dyDescent="0.25">
      <c r="A1020" t="s">
        <v>5533</v>
      </c>
      <c r="B1020" t="s">
        <v>1247</v>
      </c>
      <c r="D1020">
        <v>1</v>
      </c>
      <c r="E1020">
        <v>1</v>
      </c>
      <c r="F1020">
        <v>1</v>
      </c>
      <c r="G1020" s="13">
        <v>38582</v>
      </c>
      <c r="H1020">
        <v>1.93</v>
      </c>
      <c r="I1020" t="s">
        <v>5411</v>
      </c>
      <c r="J1020" t="s">
        <v>5411</v>
      </c>
      <c r="K1020" s="46">
        <v>1.9281962864721487</v>
      </c>
      <c r="L1020" s="46"/>
      <c r="M1020" s="22"/>
      <c r="N1020" s="52">
        <f t="shared" si="153"/>
        <v>1.8037135278512473E-3</v>
      </c>
      <c r="O1020" s="52" t="e">
        <f t="shared" si="154"/>
        <v>#VALUE!</v>
      </c>
      <c r="P1020" s="52" t="e">
        <f t="shared" si="155"/>
        <v>#VALUE!</v>
      </c>
      <c r="Q1020">
        <v>0</v>
      </c>
      <c r="R1020" t="s">
        <v>5411</v>
      </c>
      <c r="S1020" t="s">
        <v>5411</v>
      </c>
      <c r="T1020" s="46">
        <v>0</v>
      </c>
      <c r="U1020" s="46"/>
      <c r="V1020" s="22"/>
      <c r="W1020" s="52">
        <f t="shared" si="156"/>
        <v>0</v>
      </c>
      <c r="X1020" s="52" t="e">
        <f t="shared" si="157"/>
        <v>#VALUE!</v>
      </c>
      <c r="Y1020" s="52" t="e">
        <f t="shared" si="151"/>
        <v>#VALUE!</v>
      </c>
      <c r="Z1020" t="s">
        <v>77</v>
      </c>
      <c r="AA1020" t="s">
        <v>5411</v>
      </c>
      <c r="AB1020" t="s">
        <v>5411</v>
      </c>
      <c r="AC1020" s="61" t="s">
        <v>77</v>
      </c>
      <c r="AD1020" s="61"/>
      <c r="AE1020" s="22"/>
      <c r="AF1020">
        <v>0</v>
      </c>
      <c r="AG1020" t="s">
        <v>5411</v>
      </c>
      <c r="AH1020" t="s">
        <v>5411</v>
      </c>
      <c r="AI1020" s="46">
        <v>0</v>
      </c>
      <c r="AJ1020" s="46"/>
      <c r="AK1020" s="22"/>
      <c r="AL1020" s="52">
        <f t="shared" si="158"/>
        <v>0</v>
      </c>
      <c r="AM1020" s="52" t="e">
        <f t="shared" si="159"/>
        <v>#VALUE!</v>
      </c>
      <c r="AN1020" s="52" t="e">
        <f t="shared" si="152"/>
        <v>#VALUE!</v>
      </c>
      <c r="AO1020">
        <v>2.12</v>
      </c>
      <c r="AP1020" s="46">
        <v>2.1163129973474804</v>
      </c>
      <c r="AQ1020" s="52">
        <f t="shared" si="160"/>
        <v>3.6870026525197552E-3</v>
      </c>
    </row>
    <row r="1021" spans="1:43" x14ac:dyDescent="0.25">
      <c r="A1021" t="s">
        <v>5533</v>
      </c>
      <c r="B1021" t="s">
        <v>1248</v>
      </c>
      <c r="D1021">
        <v>1</v>
      </c>
      <c r="E1021">
        <v>1</v>
      </c>
      <c r="F1021">
        <v>1</v>
      </c>
      <c r="G1021" s="13">
        <v>38582</v>
      </c>
      <c r="H1021">
        <v>1.73</v>
      </c>
      <c r="I1021" t="s">
        <v>5411</v>
      </c>
      <c r="J1021" t="s">
        <v>5411</v>
      </c>
      <c r="K1021" s="46">
        <v>1.7265468549422338</v>
      </c>
      <c r="L1021" s="46"/>
      <c r="M1021" s="22"/>
      <c r="N1021" s="52">
        <f t="shared" si="153"/>
        <v>3.4531450577661715E-3</v>
      </c>
      <c r="O1021" s="52" t="e">
        <f t="shared" si="154"/>
        <v>#VALUE!</v>
      </c>
      <c r="P1021" s="52" t="e">
        <f t="shared" si="155"/>
        <v>#VALUE!</v>
      </c>
      <c r="Q1021">
        <v>0</v>
      </c>
      <c r="R1021" t="s">
        <v>5411</v>
      </c>
      <c r="S1021" t="s">
        <v>5411</v>
      </c>
      <c r="T1021" s="46">
        <v>0</v>
      </c>
      <c r="U1021" s="46"/>
      <c r="V1021" s="22"/>
      <c r="W1021" s="52">
        <f t="shared" si="156"/>
        <v>0</v>
      </c>
      <c r="X1021" s="52" t="e">
        <f t="shared" si="157"/>
        <v>#VALUE!</v>
      </c>
      <c r="Y1021" s="52" t="e">
        <f t="shared" si="151"/>
        <v>#VALUE!</v>
      </c>
      <c r="Z1021" t="s">
        <v>77</v>
      </c>
      <c r="AA1021" t="s">
        <v>5411</v>
      </c>
      <c r="AB1021" t="s">
        <v>5411</v>
      </c>
      <c r="AC1021" s="61" t="s">
        <v>77</v>
      </c>
      <c r="AD1021" s="61"/>
      <c r="AE1021" s="22"/>
      <c r="AF1021">
        <v>0</v>
      </c>
      <c r="AG1021" t="s">
        <v>5411</v>
      </c>
      <c r="AH1021" t="s">
        <v>5411</v>
      </c>
      <c r="AI1021" s="46">
        <v>0</v>
      </c>
      <c r="AJ1021" s="46"/>
      <c r="AK1021" s="22"/>
      <c r="AL1021" s="52">
        <f t="shared" si="158"/>
        <v>0</v>
      </c>
      <c r="AM1021" s="52" t="e">
        <f t="shared" si="159"/>
        <v>#VALUE!</v>
      </c>
      <c r="AN1021" s="52" t="e">
        <f t="shared" si="152"/>
        <v>#VALUE!</v>
      </c>
      <c r="AO1021">
        <v>1.25</v>
      </c>
      <c r="AP1021" s="46">
        <v>1.2522207958921696</v>
      </c>
      <c r="AQ1021" s="52">
        <f t="shared" si="160"/>
        <v>-2.2207958921696136E-3</v>
      </c>
    </row>
    <row r="1022" spans="1:43" x14ac:dyDescent="0.25">
      <c r="A1022" t="s">
        <v>5533</v>
      </c>
      <c r="B1022" t="s">
        <v>1249</v>
      </c>
      <c r="D1022">
        <v>1</v>
      </c>
      <c r="E1022">
        <v>1</v>
      </c>
      <c r="F1022">
        <v>1</v>
      </c>
      <c r="G1022" s="13">
        <v>38582</v>
      </c>
      <c r="H1022">
        <v>0.16</v>
      </c>
      <c r="I1022" t="s">
        <v>5411</v>
      </c>
      <c r="J1022" t="s">
        <v>5411</v>
      </c>
      <c r="K1022" s="46">
        <v>0.1549519230769231</v>
      </c>
      <c r="L1022" s="46"/>
      <c r="M1022" s="22"/>
      <c r="N1022" s="52">
        <f t="shared" si="153"/>
        <v>5.0480769230769051E-3</v>
      </c>
      <c r="O1022" s="52" t="e">
        <f t="shared" si="154"/>
        <v>#VALUE!</v>
      </c>
      <c r="P1022" s="52" t="e">
        <f t="shared" si="155"/>
        <v>#VALUE!</v>
      </c>
      <c r="Q1022">
        <v>0</v>
      </c>
      <c r="R1022" t="s">
        <v>5411</v>
      </c>
      <c r="S1022" t="s">
        <v>5411</v>
      </c>
      <c r="T1022" s="46">
        <v>0</v>
      </c>
      <c r="U1022" s="46"/>
      <c r="V1022" s="22"/>
      <c r="W1022" s="52">
        <f t="shared" si="156"/>
        <v>0</v>
      </c>
      <c r="X1022" s="52" t="e">
        <f t="shared" si="157"/>
        <v>#VALUE!</v>
      </c>
      <c r="Y1022" s="52" t="e">
        <f t="shared" si="151"/>
        <v>#VALUE!</v>
      </c>
      <c r="Z1022" t="s">
        <v>77</v>
      </c>
      <c r="AA1022" t="s">
        <v>5411</v>
      </c>
      <c r="AB1022" t="s">
        <v>5411</v>
      </c>
      <c r="AC1022" s="61" t="s">
        <v>77</v>
      </c>
      <c r="AD1022" s="61"/>
      <c r="AE1022" s="22"/>
      <c r="AF1022">
        <v>3.24</v>
      </c>
      <c r="AG1022" t="s">
        <v>5411</v>
      </c>
      <c r="AH1022" t="s">
        <v>5411</v>
      </c>
      <c r="AI1022" s="46">
        <v>3.2399038461538461</v>
      </c>
      <c r="AJ1022" s="46"/>
      <c r="AK1022" s="22"/>
      <c r="AL1022" s="52">
        <f t="shared" si="158"/>
        <v>9.615384615413447E-5</v>
      </c>
      <c r="AM1022" s="52" t="e">
        <f t="shared" si="159"/>
        <v>#VALUE!</v>
      </c>
      <c r="AN1022" s="52" t="e">
        <f t="shared" si="152"/>
        <v>#VALUE!</v>
      </c>
      <c r="AO1022">
        <v>2.9</v>
      </c>
      <c r="AP1022" s="46">
        <v>2.9018269230769236</v>
      </c>
      <c r="AQ1022" s="52">
        <f t="shared" si="160"/>
        <v>-1.82692307692367E-3</v>
      </c>
    </row>
    <row r="1023" spans="1:43" x14ac:dyDescent="0.25">
      <c r="A1023" t="s">
        <v>5533</v>
      </c>
      <c r="B1023" t="s">
        <v>1250</v>
      </c>
      <c r="D1023">
        <v>1</v>
      </c>
      <c r="E1023">
        <v>1</v>
      </c>
      <c r="F1023">
        <v>1</v>
      </c>
      <c r="G1023" s="13">
        <v>38582</v>
      </c>
      <c r="H1023" t="s">
        <v>5411</v>
      </c>
      <c r="I1023" t="s">
        <v>5411</v>
      </c>
      <c r="J1023" t="s">
        <v>5411</v>
      </c>
      <c r="K1023" s="46"/>
      <c r="L1023" s="46"/>
      <c r="M1023" s="22"/>
      <c r="N1023" s="52" t="e">
        <f t="shared" si="153"/>
        <v>#VALUE!</v>
      </c>
      <c r="O1023" s="52" t="e">
        <f t="shared" si="154"/>
        <v>#VALUE!</v>
      </c>
      <c r="P1023" s="52" t="e">
        <f t="shared" si="155"/>
        <v>#VALUE!</v>
      </c>
      <c r="Q1023" t="s">
        <v>5411</v>
      </c>
      <c r="R1023" t="s">
        <v>5411</v>
      </c>
      <c r="S1023" t="s">
        <v>5411</v>
      </c>
      <c r="T1023" s="46"/>
      <c r="U1023" s="46"/>
      <c r="V1023" s="22"/>
      <c r="W1023" s="52" t="e">
        <f t="shared" si="156"/>
        <v>#VALUE!</v>
      </c>
      <c r="X1023" s="52" t="e">
        <f t="shared" si="157"/>
        <v>#VALUE!</v>
      </c>
      <c r="Y1023" s="52" t="e">
        <f t="shared" si="151"/>
        <v>#VALUE!</v>
      </c>
      <c r="Z1023" t="s">
        <v>77</v>
      </c>
      <c r="AA1023" t="s">
        <v>5411</v>
      </c>
      <c r="AB1023" t="s">
        <v>5411</v>
      </c>
      <c r="AC1023" s="61" t="s">
        <v>77</v>
      </c>
      <c r="AD1023" s="61"/>
      <c r="AE1023" s="22"/>
      <c r="AF1023" t="s">
        <v>5411</v>
      </c>
      <c r="AG1023" t="s">
        <v>5411</v>
      </c>
      <c r="AH1023" t="s">
        <v>5411</v>
      </c>
      <c r="AI1023" s="46"/>
      <c r="AJ1023" s="46"/>
      <c r="AK1023" s="22"/>
      <c r="AL1023" s="52" t="e">
        <f t="shared" si="158"/>
        <v>#VALUE!</v>
      </c>
      <c r="AM1023" s="52" t="e">
        <f t="shared" si="159"/>
        <v>#VALUE!</v>
      </c>
      <c r="AN1023" s="52" t="e">
        <f t="shared" si="152"/>
        <v>#VALUE!</v>
      </c>
      <c r="AO1023" t="s">
        <v>5411</v>
      </c>
      <c r="AP1023" s="46"/>
      <c r="AQ1023" s="52" t="e">
        <f t="shared" si="160"/>
        <v>#VALUE!</v>
      </c>
    </row>
    <row r="1024" spans="1:43" x14ac:dyDescent="0.25">
      <c r="A1024" t="s">
        <v>5533</v>
      </c>
      <c r="B1024" t="s">
        <v>1251</v>
      </c>
      <c r="D1024">
        <v>1</v>
      </c>
      <c r="E1024">
        <v>1</v>
      </c>
      <c r="F1024">
        <v>1</v>
      </c>
      <c r="G1024" s="13">
        <v>38582</v>
      </c>
      <c r="H1024">
        <v>0.67</v>
      </c>
      <c r="I1024" t="s">
        <v>5411</v>
      </c>
      <c r="J1024" t="s">
        <v>5411</v>
      </c>
      <c r="K1024" s="46">
        <v>0.67297992649137695</v>
      </c>
      <c r="L1024" s="46"/>
      <c r="M1024" s="22"/>
      <c r="N1024" s="52">
        <f t="shared" si="153"/>
        <v>-2.9799264913769052E-3</v>
      </c>
      <c r="O1024" s="52" t="e">
        <f t="shared" si="154"/>
        <v>#VALUE!</v>
      </c>
      <c r="P1024" s="52" t="e">
        <f t="shared" si="155"/>
        <v>#VALUE!</v>
      </c>
      <c r="Q1024">
        <v>1.03</v>
      </c>
      <c r="R1024" t="s">
        <v>5411</v>
      </c>
      <c r="S1024" t="s">
        <v>5411</v>
      </c>
      <c r="T1024" s="46">
        <v>1.025804353972293</v>
      </c>
      <c r="U1024" s="46"/>
      <c r="V1024" s="22"/>
      <c r="W1024" s="52">
        <f t="shared" si="156"/>
        <v>4.1956460277070562E-3</v>
      </c>
      <c r="X1024" s="52" t="e">
        <f t="shared" si="157"/>
        <v>#VALUE!</v>
      </c>
      <c r="Y1024" s="52" t="e">
        <f t="shared" si="151"/>
        <v>#VALUE!</v>
      </c>
      <c r="Z1024" t="s">
        <v>77</v>
      </c>
      <c r="AA1024" t="s">
        <v>5411</v>
      </c>
      <c r="AB1024" t="s">
        <v>5411</v>
      </c>
      <c r="AC1024" s="61" t="s">
        <v>77</v>
      </c>
      <c r="AD1024" s="61"/>
      <c r="AE1024" s="22"/>
      <c r="AF1024">
        <v>0</v>
      </c>
      <c r="AG1024" t="s">
        <v>5411</v>
      </c>
      <c r="AH1024" t="s">
        <v>5411</v>
      </c>
      <c r="AI1024" s="46">
        <v>0</v>
      </c>
      <c r="AJ1024" s="46"/>
      <c r="AK1024" s="22"/>
      <c r="AL1024" s="52">
        <f t="shared" si="158"/>
        <v>0</v>
      </c>
      <c r="AM1024" s="52" t="e">
        <f t="shared" si="159"/>
        <v>#VALUE!</v>
      </c>
      <c r="AN1024" s="52" t="e">
        <f t="shared" si="152"/>
        <v>#VALUE!</v>
      </c>
      <c r="AO1024">
        <v>0.05</v>
      </c>
      <c r="AP1024" s="46">
        <v>4.5736499858637265E-2</v>
      </c>
      <c r="AQ1024" s="52">
        <f t="shared" si="160"/>
        <v>4.2635001413627374E-3</v>
      </c>
    </row>
    <row r="1025" spans="1:43" x14ac:dyDescent="0.25">
      <c r="A1025" t="s">
        <v>5533</v>
      </c>
      <c r="B1025" t="s">
        <v>1252</v>
      </c>
      <c r="D1025">
        <v>1</v>
      </c>
      <c r="E1025">
        <v>1</v>
      </c>
      <c r="F1025">
        <v>1</v>
      </c>
      <c r="G1025" s="13">
        <v>38582</v>
      </c>
      <c r="H1025">
        <v>2.31</v>
      </c>
      <c r="I1025" t="s">
        <v>5411</v>
      </c>
      <c r="J1025" t="s">
        <v>5411</v>
      </c>
      <c r="K1025" s="46">
        <v>2.3112328767123289</v>
      </c>
      <c r="L1025" s="46"/>
      <c r="M1025" s="22"/>
      <c r="N1025" s="52">
        <f t="shared" si="153"/>
        <v>-1.2328767123288564E-3</v>
      </c>
      <c r="O1025" s="52" t="e">
        <f t="shared" si="154"/>
        <v>#VALUE!</v>
      </c>
      <c r="P1025" s="52" t="e">
        <f t="shared" si="155"/>
        <v>#VALUE!</v>
      </c>
      <c r="Q1025">
        <v>0</v>
      </c>
      <c r="R1025" t="s">
        <v>5411</v>
      </c>
      <c r="S1025" t="s">
        <v>5411</v>
      </c>
      <c r="T1025" s="46">
        <v>0</v>
      </c>
      <c r="U1025" s="46"/>
      <c r="V1025" s="22"/>
      <c r="W1025" s="52">
        <f t="shared" si="156"/>
        <v>0</v>
      </c>
      <c r="X1025" s="52" t="e">
        <f t="shared" si="157"/>
        <v>#VALUE!</v>
      </c>
      <c r="Y1025" s="52" t="e">
        <f t="shared" si="151"/>
        <v>#VALUE!</v>
      </c>
      <c r="Z1025" t="s">
        <v>77</v>
      </c>
      <c r="AA1025" t="s">
        <v>5411</v>
      </c>
      <c r="AB1025" t="s">
        <v>5411</v>
      </c>
      <c r="AC1025" s="61" t="s">
        <v>77</v>
      </c>
      <c r="AD1025" s="61"/>
      <c r="AE1025" s="22"/>
      <c r="AF1025">
        <v>0</v>
      </c>
      <c r="AG1025" t="s">
        <v>5411</v>
      </c>
      <c r="AH1025" t="s">
        <v>5411</v>
      </c>
      <c r="AI1025" s="46">
        <v>0</v>
      </c>
      <c r="AJ1025" s="46"/>
      <c r="AK1025" s="22"/>
      <c r="AL1025" s="52">
        <f t="shared" si="158"/>
        <v>0</v>
      </c>
      <c r="AM1025" s="52" t="e">
        <f t="shared" si="159"/>
        <v>#VALUE!</v>
      </c>
      <c r="AN1025" s="52" t="e">
        <f t="shared" si="152"/>
        <v>#VALUE!</v>
      </c>
      <c r="AO1025">
        <v>0.56000000000000005</v>
      </c>
      <c r="AP1025" s="46">
        <v>0.56219178082191779</v>
      </c>
      <c r="AQ1025" s="52">
        <f t="shared" si="160"/>
        <v>-2.1917808219177326E-3</v>
      </c>
    </row>
    <row r="1026" spans="1:43" x14ac:dyDescent="0.25">
      <c r="A1026" t="s">
        <v>5533</v>
      </c>
      <c r="B1026" t="s">
        <v>1253</v>
      </c>
      <c r="D1026">
        <v>1</v>
      </c>
      <c r="E1026">
        <v>1</v>
      </c>
      <c r="F1026">
        <v>1</v>
      </c>
      <c r="G1026" s="13">
        <v>38582</v>
      </c>
      <c r="H1026">
        <v>0.63</v>
      </c>
      <c r="I1026" t="s">
        <v>5411</v>
      </c>
      <c r="J1026" t="s">
        <v>5411</v>
      </c>
      <c r="K1026" s="46">
        <v>0.63184440559440558</v>
      </c>
      <c r="L1026" s="46"/>
      <c r="M1026" s="22"/>
      <c r="N1026" s="52">
        <f t="shared" si="153"/>
        <v>-1.8444055944055737E-3</v>
      </c>
      <c r="O1026" s="52" t="e">
        <f t="shared" si="154"/>
        <v>#VALUE!</v>
      </c>
      <c r="P1026" s="52" t="e">
        <f t="shared" si="155"/>
        <v>#VALUE!</v>
      </c>
      <c r="Q1026">
        <v>0</v>
      </c>
      <c r="R1026" t="s">
        <v>5411</v>
      </c>
      <c r="S1026" t="s">
        <v>5411</v>
      </c>
      <c r="T1026" s="46">
        <v>0</v>
      </c>
      <c r="U1026" s="46"/>
      <c r="V1026" s="22"/>
      <c r="W1026" s="52">
        <f t="shared" si="156"/>
        <v>0</v>
      </c>
      <c r="X1026" s="52" t="e">
        <f t="shared" si="157"/>
        <v>#VALUE!</v>
      </c>
      <c r="Y1026" s="52" t="e">
        <f t="shared" si="151"/>
        <v>#VALUE!</v>
      </c>
      <c r="Z1026" t="s">
        <v>77</v>
      </c>
      <c r="AA1026" t="s">
        <v>5411</v>
      </c>
      <c r="AB1026" t="s">
        <v>5411</v>
      </c>
      <c r="AC1026" s="61" t="s">
        <v>77</v>
      </c>
      <c r="AD1026" s="61"/>
      <c r="AE1026" s="22"/>
      <c r="AF1026">
        <v>0</v>
      </c>
      <c r="AG1026" t="s">
        <v>5411</v>
      </c>
      <c r="AH1026" t="s">
        <v>5411</v>
      </c>
      <c r="AI1026" s="46">
        <v>0</v>
      </c>
      <c r="AJ1026" s="46"/>
      <c r="AK1026" s="22"/>
      <c r="AL1026" s="52">
        <f t="shared" si="158"/>
        <v>0</v>
      </c>
      <c r="AM1026" s="52" t="e">
        <f t="shared" si="159"/>
        <v>#VALUE!</v>
      </c>
      <c r="AN1026" s="52" t="e">
        <f t="shared" si="152"/>
        <v>#VALUE!</v>
      </c>
      <c r="AO1026">
        <v>0.48</v>
      </c>
      <c r="AP1026" s="46">
        <v>0.47773601398601395</v>
      </c>
      <c r="AQ1026" s="52">
        <f t="shared" si="160"/>
        <v>2.2639860139860302E-3</v>
      </c>
    </row>
    <row r="1027" spans="1:43" x14ac:dyDescent="0.25">
      <c r="A1027" t="s">
        <v>5533</v>
      </c>
      <c r="B1027" t="s">
        <v>1254</v>
      </c>
      <c r="D1027">
        <v>1</v>
      </c>
      <c r="E1027">
        <v>1</v>
      </c>
      <c r="F1027">
        <v>1</v>
      </c>
      <c r="G1027" s="13">
        <v>38582</v>
      </c>
      <c r="H1027">
        <v>0.66</v>
      </c>
      <c r="I1027" t="s">
        <v>5411</v>
      </c>
      <c r="J1027" t="s">
        <v>5411</v>
      </c>
      <c r="K1027" s="46">
        <v>0.66035369774919617</v>
      </c>
      <c r="L1027" s="46"/>
      <c r="M1027" s="22"/>
      <c r="N1027" s="52">
        <f t="shared" si="153"/>
        <v>-3.5369774919613572E-4</v>
      </c>
      <c r="O1027" s="52" t="e">
        <f t="shared" si="154"/>
        <v>#VALUE!</v>
      </c>
      <c r="P1027" s="52" t="e">
        <f t="shared" si="155"/>
        <v>#VALUE!</v>
      </c>
      <c r="Q1027">
        <v>0.88</v>
      </c>
      <c r="R1027" t="s">
        <v>5411</v>
      </c>
      <c r="S1027" t="s">
        <v>5411</v>
      </c>
      <c r="T1027" s="46">
        <v>0.88047159699892819</v>
      </c>
      <c r="U1027" s="46"/>
      <c r="V1027" s="22"/>
      <c r="W1027" s="52">
        <f t="shared" si="156"/>
        <v>-4.7159699892818097E-4</v>
      </c>
      <c r="X1027" s="52" t="e">
        <f t="shared" si="157"/>
        <v>#VALUE!</v>
      </c>
      <c r="Y1027" s="52" t="e">
        <f t="shared" si="151"/>
        <v>#VALUE!</v>
      </c>
      <c r="Z1027" t="s">
        <v>77</v>
      </c>
      <c r="AA1027" t="s">
        <v>5411</v>
      </c>
      <c r="AB1027" t="s">
        <v>5411</v>
      </c>
      <c r="AC1027" s="61" t="s">
        <v>77</v>
      </c>
      <c r="AD1027" s="61"/>
      <c r="AE1027" s="22"/>
      <c r="AF1027">
        <v>0</v>
      </c>
      <c r="AG1027" t="s">
        <v>5411</v>
      </c>
      <c r="AH1027" t="s">
        <v>5411</v>
      </c>
      <c r="AI1027" s="46">
        <v>0</v>
      </c>
      <c r="AJ1027" s="46"/>
      <c r="AK1027" s="22"/>
      <c r="AL1027" s="52">
        <f t="shared" si="158"/>
        <v>0</v>
      </c>
      <c r="AM1027" s="52" t="e">
        <f t="shared" si="159"/>
        <v>#VALUE!</v>
      </c>
      <c r="AN1027" s="52" t="e">
        <f t="shared" si="152"/>
        <v>#VALUE!</v>
      </c>
      <c r="AO1027">
        <v>0.52</v>
      </c>
      <c r="AP1027" s="46">
        <v>0.52027867095391211</v>
      </c>
      <c r="AQ1027" s="52">
        <f t="shared" si="160"/>
        <v>-2.7867095391209684E-4</v>
      </c>
    </row>
    <row r="1028" spans="1:43" x14ac:dyDescent="0.25">
      <c r="A1028" t="s">
        <v>5533</v>
      </c>
      <c r="B1028" t="s">
        <v>1255</v>
      </c>
      <c r="D1028">
        <v>1</v>
      </c>
      <c r="E1028">
        <v>1</v>
      </c>
      <c r="F1028">
        <v>1</v>
      </c>
      <c r="G1028" s="13">
        <v>38582</v>
      </c>
      <c r="H1028">
        <v>0.75</v>
      </c>
      <c r="I1028" t="s">
        <v>5411</v>
      </c>
      <c r="J1028" t="s">
        <v>5411</v>
      </c>
      <c r="K1028" s="46">
        <v>0.74678087649402392</v>
      </c>
      <c r="L1028" s="46"/>
      <c r="M1028" s="22"/>
      <c r="N1028" s="52">
        <f t="shared" si="153"/>
        <v>3.2191235059760848E-3</v>
      </c>
      <c r="O1028" s="52" t="e">
        <f t="shared" si="154"/>
        <v>#VALUE!</v>
      </c>
      <c r="P1028" s="52" t="e">
        <f t="shared" si="155"/>
        <v>#VALUE!</v>
      </c>
      <c r="Q1028">
        <v>0</v>
      </c>
      <c r="R1028" t="s">
        <v>5411</v>
      </c>
      <c r="S1028" t="s">
        <v>5411</v>
      </c>
      <c r="T1028" s="46">
        <v>0</v>
      </c>
      <c r="U1028" s="46"/>
      <c r="V1028" s="22"/>
      <c r="W1028" s="52">
        <f t="shared" si="156"/>
        <v>0</v>
      </c>
      <c r="X1028" s="52" t="e">
        <f t="shared" si="157"/>
        <v>#VALUE!</v>
      </c>
      <c r="Y1028" s="52" t="e">
        <f t="shared" ref="Y1028:Y1091" si="161">S1028-V1028</f>
        <v>#VALUE!</v>
      </c>
      <c r="Z1028" t="s">
        <v>77</v>
      </c>
      <c r="AA1028" t="s">
        <v>5411</v>
      </c>
      <c r="AB1028" t="s">
        <v>5411</v>
      </c>
      <c r="AC1028" s="61" t="s">
        <v>77</v>
      </c>
      <c r="AD1028" s="61"/>
      <c r="AE1028" s="22"/>
      <c r="AF1028">
        <v>12.03</v>
      </c>
      <c r="AG1028" t="s">
        <v>5411</v>
      </c>
      <c r="AH1028" t="s">
        <v>5411</v>
      </c>
      <c r="AI1028" s="46">
        <v>12.029227091633468</v>
      </c>
      <c r="AJ1028" s="46"/>
      <c r="AK1028" s="22"/>
      <c r="AL1028" s="52">
        <f t="shared" si="158"/>
        <v>7.7290836653176598E-4</v>
      </c>
      <c r="AM1028" s="52" t="e">
        <f t="shared" si="159"/>
        <v>#VALUE!</v>
      </c>
      <c r="AN1028" s="52" t="e">
        <f t="shared" ref="AN1028:AN1091" si="162">AH1028-AK1028</f>
        <v>#VALUE!</v>
      </c>
      <c r="AO1028">
        <v>0.55000000000000004</v>
      </c>
      <c r="AP1028" s="46">
        <v>0.54494820717131487</v>
      </c>
      <c r="AQ1028" s="52">
        <f t="shared" si="160"/>
        <v>5.0517928286851754E-3</v>
      </c>
    </row>
    <row r="1029" spans="1:43" x14ac:dyDescent="0.25">
      <c r="A1029" t="s">
        <v>5533</v>
      </c>
      <c r="B1029" t="s">
        <v>1256</v>
      </c>
      <c r="D1029">
        <v>1</v>
      </c>
      <c r="E1029">
        <v>1</v>
      </c>
      <c r="F1029">
        <v>1</v>
      </c>
      <c r="G1029" s="13">
        <v>38582</v>
      </c>
      <c r="H1029">
        <v>0</v>
      </c>
      <c r="I1029" t="s">
        <v>5411</v>
      </c>
      <c r="J1029" t="s">
        <v>5411</v>
      </c>
      <c r="K1029" s="46">
        <v>0</v>
      </c>
      <c r="L1029" s="46"/>
      <c r="M1029" s="22"/>
      <c r="N1029" s="52">
        <f t="shared" ref="N1029:N1092" si="163">H1029-K1029</f>
        <v>0</v>
      </c>
      <c r="O1029" s="52" t="e">
        <f t="shared" ref="O1029:O1092" si="164">I1029-L1029</f>
        <v>#VALUE!</v>
      </c>
      <c r="P1029" s="52" t="e">
        <f t="shared" ref="P1029:P1092" si="165">J1029-M1029</f>
        <v>#VALUE!</v>
      </c>
      <c r="Q1029">
        <v>0</v>
      </c>
      <c r="R1029" t="s">
        <v>5411</v>
      </c>
      <c r="S1029" t="s">
        <v>5411</v>
      </c>
      <c r="T1029" s="46">
        <v>0</v>
      </c>
      <c r="U1029" s="46"/>
      <c r="V1029" s="22"/>
      <c r="W1029" s="52">
        <f t="shared" ref="W1029:W1092" si="166">Q1029-T1029</f>
        <v>0</v>
      </c>
      <c r="X1029" s="52" t="e">
        <f t="shared" ref="X1029:X1092" si="167">R1029-U1029</f>
        <v>#VALUE!</v>
      </c>
      <c r="Y1029" s="52" t="e">
        <f t="shared" si="161"/>
        <v>#VALUE!</v>
      </c>
      <c r="Z1029" t="s">
        <v>77</v>
      </c>
      <c r="AA1029" t="s">
        <v>5411</v>
      </c>
      <c r="AB1029" t="s">
        <v>5411</v>
      </c>
      <c r="AC1029" s="61" t="s">
        <v>77</v>
      </c>
      <c r="AD1029" s="61"/>
      <c r="AE1029" s="22"/>
      <c r="AF1029">
        <v>0</v>
      </c>
      <c r="AG1029" t="s">
        <v>5411</v>
      </c>
      <c r="AH1029" t="s">
        <v>5411</v>
      </c>
      <c r="AI1029" s="46">
        <v>0</v>
      </c>
      <c r="AJ1029" s="46"/>
      <c r="AK1029" s="22"/>
      <c r="AL1029" s="52">
        <f t="shared" ref="AL1029:AL1092" si="168">AF1029-AI1029</f>
        <v>0</v>
      </c>
      <c r="AM1029" s="52" t="e">
        <f t="shared" ref="AM1029:AM1092" si="169">AG1029-AJ1029</f>
        <v>#VALUE!</v>
      </c>
      <c r="AN1029" s="52" t="e">
        <f t="shared" si="162"/>
        <v>#VALUE!</v>
      </c>
      <c r="AO1029">
        <v>0.04</v>
      </c>
      <c r="AP1029" s="46">
        <v>3.9512084933363452E-2</v>
      </c>
      <c r="AQ1029" s="52">
        <f t="shared" ref="AQ1029:AQ1092" si="170">AO1029-AP1029</f>
        <v>4.8791506663654893E-4</v>
      </c>
    </row>
    <row r="1030" spans="1:43" x14ac:dyDescent="0.25">
      <c r="A1030" t="s">
        <v>5533</v>
      </c>
      <c r="B1030" t="s">
        <v>1257</v>
      </c>
      <c r="D1030">
        <v>1</v>
      </c>
      <c r="E1030">
        <v>1</v>
      </c>
      <c r="F1030">
        <v>1</v>
      </c>
      <c r="G1030" s="13">
        <v>38582</v>
      </c>
      <c r="H1030">
        <v>0</v>
      </c>
      <c r="I1030" t="s">
        <v>5411</v>
      </c>
      <c r="J1030" t="s">
        <v>5411</v>
      </c>
      <c r="K1030" s="46">
        <v>0</v>
      </c>
      <c r="L1030" s="46"/>
      <c r="M1030" s="22"/>
      <c r="N1030" s="52">
        <f t="shared" si="163"/>
        <v>0</v>
      </c>
      <c r="O1030" s="52" t="e">
        <f t="shared" si="164"/>
        <v>#VALUE!</v>
      </c>
      <c r="P1030" s="52" t="e">
        <f t="shared" si="165"/>
        <v>#VALUE!</v>
      </c>
      <c r="Q1030">
        <v>0</v>
      </c>
      <c r="R1030" t="s">
        <v>5411</v>
      </c>
      <c r="S1030" t="s">
        <v>5411</v>
      </c>
      <c r="T1030" s="46">
        <v>0</v>
      </c>
      <c r="U1030" s="46"/>
      <c r="V1030" s="22"/>
      <c r="W1030" s="52">
        <f t="shared" si="166"/>
        <v>0</v>
      </c>
      <c r="X1030" s="52" t="e">
        <f t="shared" si="167"/>
        <v>#VALUE!</v>
      </c>
      <c r="Y1030" s="52" t="e">
        <f t="shared" si="161"/>
        <v>#VALUE!</v>
      </c>
      <c r="Z1030" t="s">
        <v>77</v>
      </c>
      <c r="AA1030" t="s">
        <v>5411</v>
      </c>
      <c r="AB1030" t="s">
        <v>5411</v>
      </c>
      <c r="AC1030" s="61" t="s">
        <v>77</v>
      </c>
      <c r="AD1030" s="61"/>
      <c r="AE1030" s="22"/>
      <c r="AF1030">
        <v>0</v>
      </c>
      <c r="AG1030" t="s">
        <v>5411</v>
      </c>
      <c r="AH1030" t="s">
        <v>5411</v>
      </c>
      <c r="AI1030" s="46">
        <v>0</v>
      </c>
      <c r="AJ1030" s="46"/>
      <c r="AK1030" s="22"/>
      <c r="AL1030" s="52">
        <f t="shared" si="168"/>
        <v>0</v>
      </c>
      <c r="AM1030" s="52" t="e">
        <f t="shared" si="169"/>
        <v>#VALUE!</v>
      </c>
      <c r="AN1030" s="52" t="e">
        <f t="shared" si="162"/>
        <v>#VALUE!</v>
      </c>
      <c r="AO1030">
        <v>0</v>
      </c>
      <c r="AP1030" s="46">
        <v>0</v>
      </c>
      <c r="AQ1030" s="52">
        <f t="shared" si="170"/>
        <v>0</v>
      </c>
    </row>
    <row r="1031" spans="1:43" x14ac:dyDescent="0.25">
      <c r="A1031" t="s">
        <v>5533</v>
      </c>
      <c r="B1031" t="s">
        <v>1258</v>
      </c>
      <c r="D1031">
        <v>1</v>
      </c>
      <c r="E1031">
        <v>1</v>
      </c>
      <c r="F1031">
        <v>1</v>
      </c>
      <c r="G1031" s="13">
        <v>38582</v>
      </c>
      <c r="H1031">
        <v>2.4</v>
      </c>
      <c r="I1031" t="s">
        <v>5411</v>
      </c>
      <c r="J1031" t="s">
        <v>5411</v>
      </c>
      <c r="K1031" s="46">
        <v>2.4041862284820033</v>
      </c>
      <c r="L1031" s="46"/>
      <c r="M1031" s="22"/>
      <c r="N1031" s="52">
        <f t="shared" si="163"/>
        <v>-4.1862284820033402E-3</v>
      </c>
      <c r="O1031" s="52" t="e">
        <f t="shared" si="164"/>
        <v>#VALUE!</v>
      </c>
      <c r="P1031" s="52" t="e">
        <f t="shared" si="165"/>
        <v>#VALUE!</v>
      </c>
      <c r="Q1031">
        <v>0</v>
      </c>
      <c r="R1031" t="s">
        <v>5411</v>
      </c>
      <c r="S1031" t="s">
        <v>5411</v>
      </c>
      <c r="T1031" s="46">
        <v>0</v>
      </c>
      <c r="U1031" s="46"/>
      <c r="V1031" s="22"/>
      <c r="W1031" s="52">
        <f t="shared" si="166"/>
        <v>0</v>
      </c>
      <c r="X1031" s="52" t="e">
        <f t="shared" si="167"/>
        <v>#VALUE!</v>
      </c>
      <c r="Y1031" s="52" t="e">
        <f t="shared" si="161"/>
        <v>#VALUE!</v>
      </c>
      <c r="Z1031" t="s">
        <v>77</v>
      </c>
      <c r="AA1031" t="s">
        <v>5411</v>
      </c>
      <c r="AB1031" t="s">
        <v>5411</v>
      </c>
      <c r="AC1031" s="61" t="s">
        <v>77</v>
      </c>
      <c r="AD1031" s="61"/>
      <c r="AE1031" s="22"/>
      <c r="AF1031">
        <v>0.98</v>
      </c>
      <c r="AG1031" t="s">
        <v>5411</v>
      </c>
      <c r="AH1031" t="s">
        <v>5411</v>
      </c>
      <c r="AI1031" s="46">
        <v>0.97825508607198741</v>
      </c>
      <c r="AJ1031" s="46"/>
      <c r="AK1031" s="22"/>
      <c r="AL1031" s="52">
        <f t="shared" si="168"/>
        <v>1.7449139280125703E-3</v>
      </c>
      <c r="AM1031" s="52" t="e">
        <f t="shared" si="169"/>
        <v>#VALUE!</v>
      </c>
      <c r="AN1031" s="52" t="e">
        <f t="shared" si="162"/>
        <v>#VALUE!</v>
      </c>
      <c r="AO1031">
        <v>2.72</v>
      </c>
      <c r="AP1031" s="46">
        <v>2.7192175273865415</v>
      </c>
      <c r="AQ1031" s="52">
        <f t="shared" si="170"/>
        <v>7.8247261345865127E-4</v>
      </c>
    </row>
    <row r="1032" spans="1:43" x14ac:dyDescent="0.25">
      <c r="A1032" t="s">
        <v>5533</v>
      </c>
      <c r="B1032" t="s">
        <v>1259</v>
      </c>
      <c r="D1032">
        <v>1</v>
      </c>
      <c r="E1032">
        <v>1</v>
      </c>
      <c r="F1032">
        <v>1</v>
      </c>
      <c r="G1032" s="13">
        <v>38582</v>
      </c>
      <c r="H1032">
        <v>1.17</v>
      </c>
      <c r="I1032" t="s">
        <v>5411</v>
      </c>
      <c r="J1032" t="s">
        <v>5411</v>
      </c>
      <c r="K1032" s="46">
        <v>1.174400859752821</v>
      </c>
      <c r="L1032" s="46"/>
      <c r="M1032" s="22"/>
      <c r="N1032" s="52">
        <f t="shared" si="163"/>
        <v>-4.400859752821118E-3</v>
      </c>
      <c r="O1032" s="52" t="e">
        <f t="shared" si="164"/>
        <v>#VALUE!</v>
      </c>
      <c r="P1032" s="52" t="e">
        <f t="shared" si="165"/>
        <v>#VALUE!</v>
      </c>
      <c r="Q1032">
        <v>0</v>
      </c>
      <c r="R1032" t="s">
        <v>5411</v>
      </c>
      <c r="S1032" t="s">
        <v>5411</v>
      </c>
      <c r="T1032" s="46">
        <v>0</v>
      </c>
      <c r="U1032" s="46"/>
      <c r="V1032" s="22"/>
      <c r="W1032" s="52">
        <f t="shared" si="166"/>
        <v>0</v>
      </c>
      <c r="X1032" s="52" t="e">
        <f t="shared" si="167"/>
        <v>#VALUE!</v>
      </c>
      <c r="Y1032" s="52" t="e">
        <f t="shared" si="161"/>
        <v>#VALUE!</v>
      </c>
      <c r="Z1032" t="s">
        <v>77</v>
      </c>
      <c r="AA1032" t="s">
        <v>5411</v>
      </c>
      <c r="AB1032" t="s">
        <v>5411</v>
      </c>
      <c r="AC1032" s="61" t="s">
        <v>77</v>
      </c>
      <c r="AD1032" s="61"/>
      <c r="AE1032" s="22"/>
      <c r="AF1032">
        <v>0</v>
      </c>
      <c r="AG1032" t="s">
        <v>5411</v>
      </c>
      <c r="AH1032" t="s">
        <v>5411</v>
      </c>
      <c r="AI1032" s="46">
        <v>0</v>
      </c>
      <c r="AJ1032" s="46"/>
      <c r="AK1032" s="22"/>
      <c r="AL1032" s="52">
        <f t="shared" si="168"/>
        <v>0</v>
      </c>
      <c r="AM1032" s="52" t="e">
        <f t="shared" si="169"/>
        <v>#VALUE!</v>
      </c>
      <c r="AN1032" s="52" t="e">
        <f t="shared" si="162"/>
        <v>#VALUE!</v>
      </c>
      <c r="AO1032">
        <v>0.35</v>
      </c>
      <c r="AP1032" s="46">
        <v>0.3462976894142934</v>
      </c>
      <c r="AQ1032" s="52">
        <f t="shared" si="170"/>
        <v>3.7023105857065808E-3</v>
      </c>
    </row>
    <row r="1033" spans="1:43" x14ac:dyDescent="0.25">
      <c r="A1033" t="s">
        <v>5533</v>
      </c>
      <c r="B1033" t="s">
        <v>1260</v>
      </c>
      <c r="D1033">
        <v>1</v>
      </c>
      <c r="E1033">
        <v>1</v>
      </c>
      <c r="F1033">
        <v>1</v>
      </c>
      <c r="G1033" s="13">
        <v>38582</v>
      </c>
      <c r="H1033">
        <v>1.08</v>
      </c>
      <c r="I1033" t="s">
        <v>5411</v>
      </c>
      <c r="J1033" t="s">
        <v>5411</v>
      </c>
      <c r="K1033" s="46">
        <v>1.0796923076923077</v>
      </c>
      <c r="L1033" s="46"/>
      <c r="M1033" s="22"/>
      <c r="N1033" s="52">
        <f t="shared" si="163"/>
        <v>3.0769230769234213E-4</v>
      </c>
      <c r="O1033" s="52" t="e">
        <f t="shared" si="164"/>
        <v>#VALUE!</v>
      </c>
      <c r="P1033" s="52" t="e">
        <f t="shared" si="165"/>
        <v>#VALUE!</v>
      </c>
      <c r="Q1033">
        <v>0.23</v>
      </c>
      <c r="R1033" t="s">
        <v>5411</v>
      </c>
      <c r="S1033" t="s">
        <v>5411</v>
      </c>
      <c r="T1033" s="46">
        <v>0.22902564102564105</v>
      </c>
      <c r="U1033" s="46"/>
      <c r="V1033" s="22"/>
      <c r="W1033" s="52">
        <f t="shared" si="166"/>
        <v>9.7435897435896313E-4</v>
      </c>
      <c r="X1033" s="52" t="e">
        <f t="shared" si="167"/>
        <v>#VALUE!</v>
      </c>
      <c r="Y1033" s="52" t="e">
        <f t="shared" si="161"/>
        <v>#VALUE!</v>
      </c>
      <c r="Z1033" t="s">
        <v>77</v>
      </c>
      <c r="AA1033" t="s">
        <v>5411</v>
      </c>
      <c r="AB1033" t="s">
        <v>5411</v>
      </c>
      <c r="AC1033" s="61" t="s">
        <v>77</v>
      </c>
      <c r="AD1033" s="61"/>
      <c r="AE1033" s="22"/>
      <c r="AF1033">
        <v>0.93</v>
      </c>
      <c r="AG1033" t="s">
        <v>5411</v>
      </c>
      <c r="AH1033" t="s">
        <v>5411</v>
      </c>
      <c r="AI1033" s="46">
        <v>0.93246153846153834</v>
      </c>
      <c r="AJ1033" s="46"/>
      <c r="AK1033" s="22"/>
      <c r="AL1033" s="52">
        <f t="shared" si="168"/>
        <v>-2.4615384615382929E-3</v>
      </c>
      <c r="AM1033" s="52" t="e">
        <f t="shared" si="169"/>
        <v>#VALUE!</v>
      </c>
      <c r="AN1033" s="52" t="e">
        <f t="shared" si="162"/>
        <v>#VALUE!</v>
      </c>
      <c r="AO1033">
        <v>0.93</v>
      </c>
      <c r="AP1033" s="46">
        <v>0.93246153846153834</v>
      </c>
      <c r="AQ1033" s="52">
        <f t="shared" si="170"/>
        <v>-2.4615384615382929E-3</v>
      </c>
    </row>
    <row r="1034" spans="1:43" x14ac:dyDescent="0.25">
      <c r="A1034" t="s">
        <v>5533</v>
      </c>
      <c r="B1034" t="s">
        <v>1261</v>
      </c>
      <c r="D1034">
        <v>1</v>
      </c>
      <c r="E1034">
        <v>1</v>
      </c>
      <c r="F1034">
        <v>1</v>
      </c>
      <c r="G1034" s="13">
        <v>38582</v>
      </c>
      <c r="H1034">
        <v>2.66</v>
      </c>
      <c r="I1034" t="s">
        <v>5411</v>
      </c>
      <c r="J1034" t="s">
        <v>5411</v>
      </c>
      <c r="K1034" s="46">
        <v>2.663507233669443</v>
      </c>
      <c r="L1034" s="46"/>
      <c r="M1034" s="22"/>
      <c r="N1034" s="52">
        <f t="shared" si="163"/>
        <v>-3.507233669442833E-3</v>
      </c>
      <c r="O1034" s="52" t="e">
        <f t="shared" si="164"/>
        <v>#VALUE!</v>
      </c>
      <c r="P1034" s="52" t="e">
        <f t="shared" si="165"/>
        <v>#VALUE!</v>
      </c>
      <c r="Q1034">
        <v>3.13</v>
      </c>
      <c r="R1034" t="s">
        <v>5411</v>
      </c>
      <c r="S1034" t="s">
        <v>5411</v>
      </c>
      <c r="T1034" s="46">
        <v>3.126032441911442</v>
      </c>
      <c r="U1034" s="46"/>
      <c r="V1034" s="22"/>
      <c r="W1034" s="52">
        <f t="shared" si="166"/>
        <v>3.9675580885578654E-3</v>
      </c>
      <c r="X1034" s="52" t="e">
        <f t="shared" si="167"/>
        <v>#VALUE!</v>
      </c>
      <c r="Y1034" s="52" t="e">
        <f t="shared" si="161"/>
        <v>#VALUE!</v>
      </c>
      <c r="Z1034" t="s">
        <v>77</v>
      </c>
      <c r="AA1034" t="s">
        <v>5411</v>
      </c>
      <c r="AB1034" t="s">
        <v>5411</v>
      </c>
      <c r="AC1034" s="61" t="s">
        <v>77</v>
      </c>
      <c r="AD1034" s="61"/>
      <c r="AE1034" s="22"/>
      <c r="AF1034">
        <v>9.51</v>
      </c>
      <c r="AG1034" t="s">
        <v>5411</v>
      </c>
      <c r="AH1034" t="s">
        <v>5411</v>
      </c>
      <c r="AI1034" s="46">
        <v>9.5056904866286711</v>
      </c>
      <c r="AJ1034" s="46"/>
      <c r="AK1034" s="22"/>
      <c r="AL1034" s="52">
        <f t="shared" si="168"/>
        <v>4.3095133713286771E-3</v>
      </c>
      <c r="AM1034" s="52" t="e">
        <f t="shared" si="169"/>
        <v>#VALUE!</v>
      </c>
      <c r="AN1034" s="52" t="e">
        <f t="shared" si="162"/>
        <v>#VALUE!</v>
      </c>
      <c r="AO1034">
        <v>3.3</v>
      </c>
      <c r="AP1034" s="46">
        <v>3.3014730381411659</v>
      </c>
      <c r="AQ1034" s="52">
        <f t="shared" si="170"/>
        <v>-1.4730381411660609E-3</v>
      </c>
    </row>
    <row r="1035" spans="1:43" x14ac:dyDescent="0.25">
      <c r="A1035" t="s">
        <v>5533</v>
      </c>
      <c r="B1035" t="s">
        <v>1262</v>
      </c>
      <c r="D1035">
        <v>1</v>
      </c>
      <c r="E1035">
        <v>1</v>
      </c>
      <c r="F1035">
        <v>1</v>
      </c>
      <c r="G1035" s="13">
        <v>38582</v>
      </c>
      <c r="H1035">
        <v>0.94</v>
      </c>
      <c r="I1035" t="s">
        <v>5411</v>
      </c>
      <c r="J1035" t="s">
        <v>5411</v>
      </c>
      <c r="K1035" s="46">
        <v>0.9428256880733944</v>
      </c>
      <c r="L1035" s="46"/>
      <c r="M1035" s="22"/>
      <c r="N1035" s="52">
        <f t="shared" si="163"/>
        <v>-2.8256880733944501E-3</v>
      </c>
      <c r="O1035" s="52" t="e">
        <f t="shared" si="164"/>
        <v>#VALUE!</v>
      </c>
      <c r="P1035" s="52" t="e">
        <f t="shared" si="165"/>
        <v>#VALUE!</v>
      </c>
      <c r="Q1035">
        <v>0</v>
      </c>
      <c r="R1035" t="s">
        <v>5411</v>
      </c>
      <c r="S1035" t="s">
        <v>5411</v>
      </c>
      <c r="T1035" s="46">
        <v>0</v>
      </c>
      <c r="U1035" s="46"/>
      <c r="V1035" s="22"/>
      <c r="W1035" s="52">
        <f t="shared" si="166"/>
        <v>0</v>
      </c>
      <c r="X1035" s="52" t="e">
        <f t="shared" si="167"/>
        <v>#VALUE!</v>
      </c>
      <c r="Y1035" s="52" t="e">
        <f t="shared" si="161"/>
        <v>#VALUE!</v>
      </c>
      <c r="Z1035" t="s">
        <v>77</v>
      </c>
      <c r="AA1035" t="s">
        <v>5411</v>
      </c>
      <c r="AB1035" t="s">
        <v>5411</v>
      </c>
      <c r="AC1035" s="61" t="s">
        <v>77</v>
      </c>
      <c r="AD1035" s="61"/>
      <c r="AE1035" s="22"/>
      <c r="AF1035">
        <v>0</v>
      </c>
      <c r="AG1035" t="s">
        <v>5411</v>
      </c>
      <c r="AH1035" t="s">
        <v>5411</v>
      </c>
      <c r="AI1035" s="46">
        <v>0</v>
      </c>
      <c r="AJ1035" s="46"/>
      <c r="AK1035" s="22"/>
      <c r="AL1035" s="52">
        <f t="shared" si="168"/>
        <v>0</v>
      </c>
      <c r="AM1035" s="52" t="e">
        <f t="shared" si="169"/>
        <v>#VALUE!</v>
      </c>
      <c r="AN1035" s="52" t="e">
        <f t="shared" si="162"/>
        <v>#VALUE!</v>
      </c>
      <c r="AO1035">
        <v>2.5299999999999998</v>
      </c>
      <c r="AP1035" s="46">
        <v>2.5338440366972477</v>
      </c>
      <c r="AQ1035" s="52">
        <f t="shared" si="170"/>
        <v>-3.8440366972478657E-3</v>
      </c>
    </row>
    <row r="1036" spans="1:43" x14ac:dyDescent="0.25">
      <c r="A1036" t="s">
        <v>5533</v>
      </c>
      <c r="B1036" t="s">
        <v>1263</v>
      </c>
      <c r="D1036">
        <v>1</v>
      </c>
      <c r="E1036">
        <v>1</v>
      </c>
      <c r="F1036">
        <v>1</v>
      </c>
      <c r="G1036" s="13">
        <v>38582</v>
      </c>
      <c r="H1036">
        <v>0.01</v>
      </c>
      <c r="I1036" t="s">
        <v>5411</v>
      </c>
      <c r="J1036" t="s">
        <v>5411</v>
      </c>
      <c r="K1036" s="46">
        <v>1.2887128712871287E-2</v>
      </c>
      <c r="L1036" s="46"/>
      <c r="M1036" s="22"/>
      <c r="N1036" s="52">
        <f t="shared" si="163"/>
        <v>-2.8871287128712873E-3</v>
      </c>
      <c r="O1036" s="52" t="e">
        <f t="shared" si="164"/>
        <v>#VALUE!</v>
      </c>
      <c r="P1036" s="52" t="e">
        <f t="shared" si="165"/>
        <v>#VALUE!</v>
      </c>
      <c r="Q1036">
        <v>0</v>
      </c>
      <c r="R1036" t="s">
        <v>5411</v>
      </c>
      <c r="S1036" t="s">
        <v>5411</v>
      </c>
      <c r="T1036" s="46">
        <v>0</v>
      </c>
      <c r="U1036" s="46"/>
      <c r="V1036" s="22"/>
      <c r="W1036" s="52">
        <f t="shared" si="166"/>
        <v>0</v>
      </c>
      <c r="X1036" s="52" t="e">
        <f t="shared" si="167"/>
        <v>#VALUE!</v>
      </c>
      <c r="Y1036" s="52" t="e">
        <f t="shared" si="161"/>
        <v>#VALUE!</v>
      </c>
      <c r="Z1036" t="s">
        <v>77</v>
      </c>
      <c r="AA1036" t="s">
        <v>5411</v>
      </c>
      <c r="AB1036" t="s">
        <v>5411</v>
      </c>
      <c r="AC1036" s="61" t="s">
        <v>77</v>
      </c>
      <c r="AD1036" s="61"/>
      <c r="AE1036" s="22"/>
      <c r="AF1036">
        <v>0</v>
      </c>
      <c r="AG1036" t="s">
        <v>5411</v>
      </c>
      <c r="AH1036" t="s">
        <v>5411</v>
      </c>
      <c r="AI1036" s="46">
        <v>0</v>
      </c>
      <c r="AJ1036" s="46"/>
      <c r="AK1036" s="22"/>
      <c r="AL1036" s="52">
        <f t="shared" si="168"/>
        <v>0</v>
      </c>
      <c r="AM1036" s="52" t="e">
        <f t="shared" si="169"/>
        <v>#VALUE!</v>
      </c>
      <c r="AN1036" s="52" t="e">
        <f t="shared" si="162"/>
        <v>#VALUE!</v>
      </c>
      <c r="AO1036">
        <v>0.17</v>
      </c>
      <c r="AP1036" s="46">
        <v>0.16753267326732674</v>
      </c>
      <c r="AQ1036" s="52">
        <f t="shared" si="170"/>
        <v>2.4673267326732751E-3</v>
      </c>
    </row>
    <row r="1037" spans="1:43" x14ac:dyDescent="0.25">
      <c r="A1037" t="s">
        <v>5533</v>
      </c>
      <c r="B1037" t="s">
        <v>1264</v>
      </c>
      <c r="D1037">
        <v>1</v>
      </c>
      <c r="E1037">
        <v>1</v>
      </c>
      <c r="F1037">
        <v>1</v>
      </c>
      <c r="G1037" s="13">
        <v>38582</v>
      </c>
      <c r="H1037">
        <v>0</v>
      </c>
      <c r="I1037" t="s">
        <v>5411</v>
      </c>
      <c r="J1037" t="s">
        <v>5411</v>
      </c>
      <c r="K1037" s="46">
        <v>0</v>
      </c>
      <c r="L1037" s="46"/>
      <c r="M1037" s="22"/>
      <c r="N1037" s="52">
        <f t="shared" si="163"/>
        <v>0</v>
      </c>
      <c r="O1037" s="52" t="e">
        <f t="shared" si="164"/>
        <v>#VALUE!</v>
      </c>
      <c r="P1037" s="52" t="e">
        <f t="shared" si="165"/>
        <v>#VALUE!</v>
      </c>
      <c r="Q1037">
        <v>0</v>
      </c>
      <c r="R1037" t="s">
        <v>5411</v>
      </c>
      <c r="S1037" t="s">
        <v>5411</v>
      </c>
      <c r="T1037" s="46">
        <v>0</v>
      </c>
      <c r="U1037" s="46"/>
      <c r="V1037" s="22"/>
      <c r="W1037" s="52">
        <f t="shared" si="166"/>
        <v>0</v>
      </c>
      <c r="X1037" s="52" t="e">
        <f t="shared" si="167"/>
        <v>#VALUE!</v>
      </c>
      <c r="Y1037" s="52" t="e">
        <f t="shared" si="161"/>
        <v>#VALUE!</v>
      </c>
      <c r="Z1037" t="s">
        <v>77</v>
      </c>
      <c r="AA1037" t="s">
        <v>5411</v>
      </c>
      <c r="AB1037" t="s">
        <v>5411</v>
      </c>
      <c r="AC1037" s="61" t="s">
        <v>77</v>
      </c>
      <c r="AD1037" s="61"/>
      <c r="AE1037" s="22"/>
      <c r="AF1037">
        <v>0</v>
      </c>
      <c r="AG1037" t="s">
        <v>5411</v>
      </c>
      <c r="AH1037" t="s">
        <v>5411</v>
      </c>
      <c r="AI1037" s="46">
        <v>0</v>
      </c>
      <c r="AJ1037" s="46"/>
      <c r="AK1037" s="22"/>
      <c r="AL1037" s="52">
        <f t="shared" si="168"/>
        <v>0</v>
      </c>
      <c r="AM1037" s="52" t="e">
        <f t="shared" si="169"/>
        <v>#VALUE!</v>
      </c>
      <c r="AN1037" s="52" t="e">
        <f t="shared" si="162"/>
        <v>#VALUE!</v>
      </c>
      <c r="AO1037">
        <v>0</v>
      </c>
      <c r="AP1037" s="46">
        <v>0</v>
      </c>
      <c r="AQ1037" s="52">
        <f t="shared" si="170"/>
        <v>0</v>
      </c>
    </row>
    <row r="1038" spans="1:43" x14ac:dyDescent="0.25">
      <c r="A1038" t="s">
        <v>5533</v>
      </c>
      <c r="B1038" t="s">
        <v>1265</v>
      </c>
      <c r="D1038">
        <v>1</v>
      </c>
      <c r="E1038">
        <v>1</v>
      </c>
      <c r="F1038">
        <v>1</v>
      </c>
      <c r="G1038" s="13">
        <v>38582</v>
      </c>
      <c r="H1038">
        <v>1.36</v>
      </c>
      <c r="I1038" t="s">
        <v>5411</v>
      </c>
      <c r="J1038" t="s">
        <v>5411</v>
      </c>
      <c r="K1038" s="46">
        <v>1.3598181818181818</v>
      </c>
      <c r="L1038" s="46"/>
      <c r="M1038" s="22"/>
      <c r="N1038" s="52">
        <f t="shared" si="163"/>
        <v>1.8181818181828291E-4</v>
      </c>
      <c r="O1038" s="52" t="e">
        <f t="shared" si="164"/>
        <v>#VALUE!</v>
      </c>
      <c r="P1038" s="52" t="e">
        <f t="shared" si="165"/>
        <v>#VALUE!</v>
      </c>
      <c r="Q1038">
        <v>1.19</v>
      </c>
      <c r="R1038" t="s">
        <v>5411</v>
      </c>
      <c r="S1038" t="s">
        <v>5411</v>
      </c>
      <c r="T1038" s="46">
        <v>1.1878871473354233</v>
      </c>
      <c r="U1038" s="46"/>
      <c r="V1038" s="22"/>
      <c r="W1038" s="52">
        <f t="shared" si="166"/>
        <v>2.1128526645766144E-3</v>
      </c>
      <c r="X1038" s="52" t="e">
        <f t="shared" si="167"/>
        <v>#VALUE!</v>
      </c>
      <c r="Y1038" s="52" t="e">
        <f t="shared" si="161"/>
        <v>#VALUE!</v>
      </c>
      <c r="Z1038" t="s">
        <v>77</v>
      </c>
      <c r="AA1038" t="s">
        <v>5411</v>
      </c>
      <c r="AB1038" t="s">
        <v>5411</v>
      </c>
      <c r="AC1038" s="61" t="s">
        <v>77</v>
      </c>
      <c r="AD1038" s="61"/>
      <c r="AE1038" s="22"/>
      <c r="AF1038">
        <v>0</v>
      </c>
      <c r="AG1038" t="s">
        <v>5411</v>
      </c>
      <c r="AH1038" t="s">
        <v>5411</v>
      </c>
      <c r="AI1038" s="46">
        <v>0</v>
      </c>
      <c r="AJ1038" s="46"/>
      <c r="AK1038" s="22"/>
      <c r="AL1038" s="52">
        <f t="shared" si="168"/>
        <v>0</v>
      </c>
      <c r="AM1038" s="52" t="e">
        <f t="shared" si="169"/>
        <v>#VALUE!</v>
      </c>
      <c r="AN1038" s="52" t="e">
        <f t="shared" si="162"/>
        <v>#VALUE!</v>
      </c>
      <c r="AO1038">
        <v>1.39</v>
      </c>
      <c r="AP1038" s="46">
        <v>1.3910783699059561</v>
      </c>
      <c r="AQ1038" s="52">
        <f t="shared" si="170"/>
        <v>-1.0783699059562224E-3</v>
      </c>
    </row>
    <row r="1039" spans="1:43" x14ac:dyDescent="0.25">
      <c r="A1039" t="s">
        <v>5533</v>
      </c>
      <c r="B1039" t="s">
        <v>1266</v>
      </c>
      <c r="D1039">
        <v>1</v>
      </c>
      <c r="E1039">
        <v>1</v>
      </c>
      <c r="F1039">
        <v>1</v>
      </c>
      <c r="G1039" s="13">
        <v>38582</v>
      </c>
      <c r="H1039">
        <v>0.42</v>
      </c>
      <c r="I1039" t="s">
        <v>5411</v>
      </c>
      <c r="J1039" t="s">
        <v>5411</v>
      </c>
      <c r="K1039" s="46">
        <v>0.42040916530278233</v>
      </c>
      <c r="L1039" s="46"/>
      <c r="M1039" s="22"/>
      <c r="N1039" s="52">
        <f t="shared" si="163"/>
        <v>-4.0916530278234386E-4</v>
      </c>
      <c r="O1039" s="52" t="e">
        <f t="shared" si="164"/>
        <v>#VALUE!</v>
      </c>
      <c r="P1039" s="52" t="e">
        <f t="shared" si="165"/>
        <v>#VALUE!</v>
      </c>
      <c r="Q1039">
        <v>0</v>
      </c>
      <c r="R1039" t="s">
        <v>5411</v>
      </c>
      <c r="S1039" t="s">
        <v>5411</v>
      </c>
      <c r="T1039" s="46">
        <v>0</v>
      </c>
      <c r="U1039" s="46"/>
      <c r="V1039" s="22"/>
      <c r="W1039" s="52">
        <f t="shared" si="166"/>
        <v>0</v>
      </c>
      <c r="X1039" s="52" t="e">
        <f t="shared" si="167"/>
        <v>#VALUE!</v>
      </c>
      <c r="Y1039" s="52" t="e">
        <f t="shared" si="161"/>
        <v>#VALUE!</v>
      </c>
      <c r="Z1039" t="s">
        <v>77</v>
      </c>
      <c r="AA1039" t="s">
        <v>5411</v>
      </c>
      <c r="AB1039" t="s">
        <v>5411</v>
      </c>
      <c r="AC1039" s="61" t="s">
        <v>77</v>
      </c>
      <c r="AD1039" s="61"/>
      <c r="AE1039" s="22"/>
      <c r="AF1039">
        <v>1.34</v>
      </c>
      <c r="AG1039" t="s">
        <v>5411</v>
      </c>
      <c r="AH1039" t="s">
        <v>5411</v>
      </c>
      <c r="AI1039" s="46">
        <v>1.3354173486088379</v>
      </c>
      <c r="AJ1039" s="46"/>
      <c r="AK1039" s="22"/>
      <c r="AL1039" s="52">
        <f t="shared" si="168"/>
        <v>4.5826513911622069E-3</v>
      </c>
      <c r="AM1039" s="52" t="e">
        <f t="shared" si="169"/>
        <v>#VALUE!</v>
      </c>
      <c r="AN1039" s="52" t="e">
        <f t="shared" si="162"/>
        <v>#VALUE!</v>
      </c>
      <c r="AO1039">
        <v>0.11</v>
      </c>
      <c r="AP1039" s="46">
        <v>0.11128477905073648</v>
      </c>
      <c r="AQ1039" s="52">
        <f t="shared" si="170"/>
        <v>-1.2847790507364842E-3</v>
      </c>
    </row>
    <row r="1040" spans="1:43" x14ac:dyDescent="0.25">
      <c r="A1040" t="s">
        <v>5533</v>
      </c>
      <c r="B1040" t="s">
        <v>1267</v>
      </c>
      <c r="D1040">
        <v>1</v>
      </c>
      <c r="E1040">
        <v>1</v>
      </c>
      <c r="F1040">
        <v>1</v>
      </c>
      <c r="G1040" s="13">
        <v>38582</v>
      </c>
      <c r="H1040">
        <v>1.41</v>
      </c>
      <c r="I1040" t="s">
        <v>5411</v>
      </c>
      <c r="J1040" t="s">
        <v>5411</v>
      </c>
      <c r="K1040" s="46">
        <v>1.4133141210374638</v>
      </c>
      <c r="L1040" s="46"/>
      <c r="M1040" s="22"/>
      <c r="N1040" s="52">
        <f t="shared" si="163"/>
        <v>-3.3141210374638685E-3</v>
      </c>
      <c r="O1040" s="52" t="e">
        <f t="shared" si="164"/>
        <v>#VALUE!</v>
      </c>
      <c r="P1040" s="52" t="e">
        <f t="shared" si="165"/>
        <v>#VALUE!</v>
      </c>
      <c r="Q1040">
        <v>0</v>
      </c>
      <c r="R1040" t="s">
        <v>5411</v>
      </c>
      <c r="S1040" t="s">
        <v>5411</v>
      </c>
      <c r="T1040" s="46">
        <v>0</v>
      </c>
      <c r="U1040" s="46"/>
      <c r="V1040" s="22"/>
      <c r="W1040" s="52">
        <f t="shared" si="166"/>
        <v>0</v>
      </c>
      <c r="X1040" s="52" t="e">
        <f t="shared" si="167"/>
        <v>#VALUE!</v>
      </c>
      <c r="Y1040" s="52" t="e">
        <f t="shared" si="161"/>
        <v>#VALUE!</v>
      </c>
      <c r="Z1040" t="s">
        <v>77</v>
      </c>
      <c r="AA1040" t="s">
        <v>5411</v>
      </c>
      <c r="AB1040" t="s">
        <v>5411</v>
      </c>
      <c r="AC1040" s="61" t="s">
        <v>77</v>
      </c>
      <c r="AD1040" s="61"/>
      <c r="AE1040" s="22"/>
      <c r="AF1040">
        <v>0</v>
      </c>
      <c r="AG1040" t="s">
        <v>5411</v>
      </c>
      <c r="AH1040" t="s">
        <v>5411</v>
      </c>
      <c r="AI1040" s="46">
        <v>0</v>
      </c>
      <c r="AJ1040" s="46"/>
      <c r="AK1040" s="22"/>
      <c r="AL1040" s="52">
        <f t="shared" si="168"/>
        <v>0</v>
      </c>
      <c r="AM1040" s="52" t="e">
        <f t="shared" si="169"/>
        <v>#VALUE!</v>
      </c>
      <c r="AN1040" s="52" t="e">
        <f t="shared" si="162"/>
        <v>#VALUE!</v>
      </c>
      <c r="AO1040">
        <v>0.89</v>
      </c>
      <c r="AP1040" s="46">
        <v>0.89413750514615065</v>
      </c>
      <c r="AQ1040" s="52">
        <f t="shared" si="170"/>
        <v>-4.1375051461506329E-3</v>
      </c>
    </row>
    <row r="1041" spans="1:43" x14ac:dyDescent="0.25">
      <c r="A1041" t="s">
        <v>5533</v>
      </c>
      <c r="B1041" t="s">
        <v>1268</v>
      </c>
      <c r="D1041">
        <v>1</v>
      </c>
      <c r="E1041">
        <v>1</v>
      </c>
      <c r="F1041">
        <v>1</v>
      </c>
      <c r="G1041" s="13">
        <v>38582</v>
      </c>
      <c r="H1041">
        <v>0.42</v>
      </c>
      <c r="I1041" t="s">
        <v>5411</v>
      </c>
      <c r="J1041" t="s">
        <v>5411</v>
      </c>
      <c r="K1041" s="46">
        <v>0.41963924477410652</v>
      </c>
      <c r="L1041" s="46"/>
      <c r="M1041" s="22"/>
      <c r="N1041" s="52">
        <f t="shared" si="163"/>
        <v>3.6075522589346098E-4</v>
      </c>
      <c r="O1041" s="52" t="e">
        <f t="shared" si="164"/>
        <v>#VALUE!</v>
      </c>
      <c r="P1041" s="52" t="e">
        <f t="shared" si="165"/>
        <v>#VALUE!</v>
      </c>
      <c r="Q1041">
        <v>0</v>
      </c>
      <c r="R1041" t="s">
        <v>5411</v>
      </c>
      <c r="S1041" t="s">
        <v>5411</v>
      </c>
      <c r="T1041" s="46">
        <v>0</v>
      </c>
      <c r="U1041" s="46"/>
      <c r="V1041" s="22"/>
      <c r="W1041" s="52">
        <f t="shared" si="166"/>
        <v>0</v>
      </c>
      <c r="X1041" s="52" t="e">
        <f t="shared" si="167"/>
        <v>#VALUE!</v>
      </c>
      <c r="Y1041" s="52" t="e">
        <f t="shared" si="161"/>
        <v>#VALUE!</v>
      </c>
      <c r="Z1041" t="s">
        <v>77</v>
      </c>
      <c r="AA1041" t="s">
        <v>5411</v>
      </c>
      <c r="AB1041" t="s">
        <v>5411</v>
      </c>
      <c r="AC1041" s="61" t="s">
        <v>77</v>
      </c>
      <c r="AD1041" s="61"/>
      <c r="AE1041" s="22"/>
      <c r="AF1041">
        <v>0</v>
      </c>
      <c r="AG1041" t="s">
        <v>5411</v>
      </c>
      <c r="AH1041" t="s">
        <v>5411</v>
      </c>
      <c r="AI1041" s="46">
        <v>0</v>
      </c>
      <c r="AJ1041" s="46"/>
      <c r="AK1041" s="22"/>
      <c r="AL1041" s="52">
        <f t="shared" si="168"/>
        <v>0</v>
      </c>
      <c r="AM1041" s="52" t="e">
        <f t="shared" si="169"/>
        <v>#VALUE!</v>
      </c>
      <c r="AN1041" s="52" t="e">
        <f t="shared" si="162"/>
        <v>#VALUE!</v>
      </c>
      <c r="AO1041">
        <v>0.26</v>
      </c>
      <c r="AP1041" s="46">
        <v>0.25719824679703307</v>
      </c>
      <c r="AQ1041" s="52">
        <f t="shared" si="170"/>
        <v>2.801753202966939E-3</v>
      </c>
    </row>
    <row r="1042" spans="1:43" x14ac:dyDescent="0.25">
      <c r="A1042" t="s">
        <v>5533</v>
      </c>
      <c r="B1042" t="s">
        <v>1269</v>
      </c>
      <c r="D1042">
        <v>1</v>
      </c>
      <c r="E1042">
        <v>1</v>
      </c>
      <c r="F1042">
        <v>1</v>
      </c>
      <c r="G1042" s="13">
        <v>38582</v>
      </c>
      <c r="H1042">
        <v>0.81</v>
      </c>
      <c r="I1042" t="s">
        <v>5411</v>
      </c>
      <c r="J1042" t="s">
        <v>5411</v>
      </c>
      <c r="K1042" s="46">
        <v>0.80696402877697848</v>
      </c>
      <c r="L1042" s="46"/>
      <c r="M1042" s="22"/>
      <c r="N1042" s="52">
        <f t="shared" si="163"/>
        <v>3.0359712230215719E-3</v>
      </c>
      <c r="O1042" s="52" t="e">
        <f t="shared" si="164"/>
        <v>#VALUE!</v>
      </c>
      <c r="P1042" s="52" t="e">
        <f t="shared" si="165"/>
        <v>#VALUE!</v>
      </c>
      <c r="Q1042">
        <v>0.38</v>
      </c>
      <c r="R1042" t="s">
        <v>5411</v>
      </c>
      <c r="S1042" t="s">
        <v>5411</v>
      </c>
      <c r="T1042" s="46">
        <v>0.38426858513189449</v>
      </c>
      <c r="U1042" s="46"/>
      <c r="V1042" s="22"/>
      <c r="W1042" s="52">
        <f t="shared" si="166"/>
        <v>-4.2685851318944867E-3</v>
      </c>
      <c r="X1042" s="52" t="e">
        <f t="shared" si="167"/>
        <v>#VALUE!</v>
      </c>
      <c r="Y1042" s="52" t="e">
        <f t="shared" si="161"/>
        <v>#VALUE!</v>
      </c>
      <c r="Z1042" t="s">
        <v>77</v>
      </c>
      <c r="AA1042" t="s">
        <v>5411</v>
      </c>
      <c r="AB1042" t="s">
        <v>5411</v>
      </c>
      <c r="AC1042" s="61" t="s">
        <v>77</v>
      </c>
      <c r="AD1042" s="61"/>
      <c r="AE1042" s="22"/>
      <c r="AF1042">
        <v>1.52</v>
      </c>
      <c r="AG1042" t="s">
        <v>5411</v>
      </c>
      <c r="AH1042" t="s">
        <v>5411</v>
      </c>
      <c r="AI1042" s="46">
        <v>1.5242653876898482</v>
      </c>
      <c r="AJ1042" s="46"/>
      <c r="AK1042" s="22"/>
      <c r="AL1042" s="52">
        <f t="shared" si="168"/>
        <v>-4.2653876898481879E-3</v>
      </c>
      <c r="AM1042" s="52" t="e">
        <f t="shared" si="169"/>
        <v>#VALUE!</v>
      </c>
      <c r="AN1042" s="52" t="e">
        <f t="shared" si="162"/>
        <v>#VALUE!</v>
      </c>
      <c r="AO1042">
        <v>1.1000000000000001</v>
      </c>
      <c r="AP1042" s="46">
        <v>1.1015699440447642</v>
      </c>
      <c r="AQ1042" s="52">
        <f t="shared" si="170"/>
        <v>-1.5699440447640711E-3</v>
      </c>
    </row>
    <row r="1043" spans="1:43" x14ac:dyDescent="0.25">
      <c r="A1043" t="s">
        <v>5533</v>
      </c>
      <c r="B1043" t="s">
        <v>1270</v>
      </c>
      <c r="D1043">
        <v>1</v>
      </c>
      <c r="E1043">
        <v>1</v>
      </c>
      <c r="F1043">
        <v>1</v>
      </c>
      <c r="G1043" s="13">
        <v>38582</v>
      </c>
      <c r="H1043">
        <v>0.53</v>
      </c>
      <c r="I1043" t="s">
        <v>5411</v>
      </c>
      <c r="J1043" t="s">
        <v>5411</v>
      </c>
      <c r="K1043" s="46">
        <v>0.53027280625543005</v>
      </c>
      <c r="L1043" s="46"/>
      <c r="M1043" s="22"/>
      <c r="N1043" s="52">
        <f t="shared" si="163"/>
        <v>-2.7280625543002479E-4</v>
      </c>
      <c r="O1043" s="52" t="e">
        <f t="shared" si="164"/>
        <v>#VALUE!</v>
      </c>
      <c r="P1043" s="52" t="e">
        <f t="shared" si="165"/>
        <v>#VALUE!</v>
      </c>
      <c r="Q1043">
        <v>0.86</v>
      </c>
      <c r="R1043" t="s">
        <v>5411</v>
      </c>
      <c r="S1043" t="s">
        <v>5411</v>
      </c>
      <c r="T1043" s="46">
        <v>0.85853692441355345</v>
      </c>
      <c r="U1043" s="46"/>
      <c r="V1043" s="22"/>
      <c r="W1043" s="52">
        <f t="shared" si="166"/>
        <v>1.4630755864465383E-3</v>
      </c>
      <c r="X1043" s="52" t="e">
        <f t="shared" si="167"/>
        <v>#VALUE!</v>
      </c>
      <c r="Y1043" s="52" t="e">
        <f t="shared" si="161"/>
        <v>#VALUE!</v>
      </c>
      <c r="Z1043" t="s">
        <v>77</v>
      </c>
      <c r="AA1043" t="s">
        <v>5411</v>
      </c>
      <c r="AB1043" t="s">
        <v>5411</v>
      </c>
      <c r="AC1043" s="61" t="s">
        <v>77</v>
      </c>
      <c r="AD1043" s="61"/>
      <c r="AE1043" s="22"/>
      <c r="AF1043">
        <v>0</v>
      </c>
      <c r="AG1043" t="s">
        <v>5411</v>
      </c>
      <c r="AH1043" t="s">
        <v>5411</v>
      </c>
      <c r="AI1043" s="46">
        <v>0</v>
      </c>
      <c r="AJ1043" s="46"/>
      <c r="AK1043" s="22"/>
      <c r="AL1043" s="52">
        <f t="shared" si="168"/>
        <v>0</v>
      </c>
      <c r="AM1043" s="52" t="e">
        <f t="shared" si="169"/>
        <v>#VALUE!</v>
      </c>
      <c r="AN1043" s="52" t="e">
        <f t="shared" si="162"/>
        <v>#VALUE!</v>
      </c>
      <c r="AO1043">
        <v>0.75</v>
      </c>
      <c r="AP1043" s="46">
        <v>0.74490703735881836</v>
      </c>
      <c r="AQ1043" s="52">
        <f t="shared" si="170"/>
        <v>5.092962641181642E-3</v>
      </c>
    </row>
    <row r="1044" spans="1:43" x14ac:dyDescent="0.25">
      <c r="A1044" t="s">
        <v>5533</v>
      </c>
      <c r="B1044" t="s">
        <v>1271</v>
      </c>
      <c r="D1044">
        <v>1</v>
      </c>
      <c r="E1044">
        <v>1</v>
      </c>
      <c r="F1044">
        <v>1</v>
      </c>
      <c r="G1044" s="13">
        <v>38582</v>
      </c>
      <c r="H1044">
        <v>0</v>
      </c>
      <c r="I1044" t="s">
        <v>5411</v>
      </c>
      <c r="J1044" t="s">
        <v>5411</v>
      </c>
      <c r="K1044" s="46">
        <v>0</v>
      </c>
      <c r="L1044" s="46"/>
      <c r="M1044" s="22"/>
      <c r="N1044" s="52">
        <f t="shared" si="163"/>
        <v>0</v>
      </c>
      <c r="O1044" s="52" t="e">
        <f t="shared" si="164"/>
        <v>#VALUE!</v>
      </c>
      <c r="P1044" s="52" t="e">
        <f t="shared" si="165"/>
        <v>#VALUE!</v>
      </c>
      <c r="Q1044">
        <v>0</v>
      </c>
      <c r="R1044" t="s">
        <v>5411</v>
      </c>
      <c r="S1044" t="s">
        <v>5411</v>
      </c>
      <c r="T1044" s="46">
        <v>0</v>
      </c>
      <c r="U1044" s="46"/>
      <c r="V1044" s="22"/>
      <c r="W1044" s="52">
        <f t="shared" si="166"/>
        <v>0</v>
      </c>
      <c r="X1044" s="52" t="e">
        <f t="shared" si="167"/>
        <v>#VALUE!</v>
      </c>
      <c r="Y1044" s="52" t="e">
        <f t="shared" si="161"/>
        <v>#VALUE!</v>
      </c>
      <c r="Z1044" t="s">
        <v>77</v>
      </c>
      <c r="AA1044" t="s">
        <v>5411</v>
      </c>
      <c r="AB1044" t="s">
        <v>5411</v>
      </c>
      <c r="AC1044" s="61" t="s">
        <v>77</v>
      </c>
      <c r="AD1044" s="61"/>
      <c r="AE1044" s="22"/>
      <c r="AF1044">
        <v>0</v>
      </c>
      <c r="AG1044" t="s">
        <v>5411</v>
      </c>
      <c r="AH1044" t="s">
        <v>5411</v>
      </c>
      <c r="AI1044" s="46">
        <v>0</v>
      </c>
      <c r="AJ1044" s="46"/>
      <c r="AK1044" s="22"/>
      <c r="AL1044" s="52">
        <f t="shared" si="168"/>
        <v>0</v>
      </c>
      <c r="AM1044" s="52" t="e">
        <f t="shared" si="169"/>
        <v>#VALUE!</v>
      </c>
      <c r="AN1044" s="52" t="e">
        <f t="shared" si="162"/>
        <v>#VALUE!</v>
      </c>
      <c r="AO1044">
        <v>0</v>
      </c>
      <c r="AP1044" s="46">
        <v>0</v>
      </c>
      <c r="AQ1044" s="52">
        <f t="shared" si="170"/>
        <v>0</v>
      </c>
    </row>
    <row r="1045" spans="1:43" x14ac:dyDescent="0.25">
      <c r="A1045" t="s">
        <v>5533</v>
      </c>
      <c r="B1045" t="s">
        <v>1272</v>
      </c>
      <c r="D1045">
        <v>1</v>
      </c>
      <c r="E1045">
        <v>1</v>
      </c>
      <c r="F1045">
        <v>1</v>
      </c>
      <c r="G1045" s="13">
        <v>38582</v>
      </c>
      <c r="H1045">
        <v>2.16</v>
      </c>
      <c r="I1045" t="s">
        <v>5411</v>
      </c>
      <c r="J1045" t="s">
        <v>5411</v>
      </c>
      <c r="K1045" s="46">
        <v>2.1568489124044681</v>
      </c>
      <c r="L1045" s="46"/>
      <c r="M1045" s="22"/>
      <c r="N1045" s="52">
        <f t="shared" si="163"/>
        <v>3.151087595532065E-3</v>
      </c>
      <c r="O1045" s="52" t="e">
        <f t="shared" si="164"/>
        <v>#VALUE!</v>
      </c>
      <c r="P1045" s="52" t="e">
        <f t="shared" si="165"/>
        <v>#VALUE!</v>
      </c>
      <c r="Q1045">
        <v>0</v>
      </c>
      <c r="R1045" t="s">
        <v>5411</v>
      </c>
      <c r="S1045" t="s">
        <v>5411</v>
      </c>
      <c r="T1045" s="46">
        <v>0</v>
      </c>
      <c r="U1045" s="46"/>
      <c r="V1045" s="22"/>
      <c r="W1045" s="52">
        <f t="shared" si="166"/>
        <v>0</v>
      </c>
      <c r="X1045" s="52" t="e">
        <f t="shared" si="167"/>
        <v>#VALUE!</v>
      </c>
      <c r="Y1045" s="52" t="e">
        <f t="shared" si="161"/>
        <v>#VALUE!</v>
      </c>
      <c r="Z1045" t="s">
        <v>77</v>
      </c>
      <c r="AA1045" t="s">
        <v>5411</v>
      </c>
      <c r="AB1045" t="s">
        <v>5411</v>
      </c>
      <c r="AC1045" s="61" t="s">
        <v>77</v>
      </c>
      <c r="AD1045" s="61"/>
      <c r="AE1045" s="22"/>
      <c r="AF1045">
        <v>7.93</v>
      </c>
      <c r="AG1045" t="s">
        <v>5411</v>
      </c>
      <c r="AH1045" t="s">
        <v>5411</v>
      </c>
      <c r="AI1045" s="46">
        <v>7.9264197530864191</v>
      </c>
      <c r="AJ1045" s="46"/>
      <c r="AK1045" s="22"/>
      <c r="AL1045" s="52">
        <f t="shared" si="168"/>
        <v>3.5802469135806092E-3</v>
      </c>
      <c r="AM1045" s="52" t="e">
        <f t="shared" si="169"/>
        <v>#VALUE!</v>
      </c>
      <c r="AN1045" s="52" t="e">
        <f t="shared" si="162"/>
        <v>#VALUE!</v>
      </c>
      <c r="AO1045">
        <v>0.88</v>
      </c>
      <c r="AP1045" s="46">
        <v>0.87621987066431506</v>
      </c>
      <c r="AQ1045" s="52">
        <f t="shared" si="170"/>
        <v>3.7801293356849452E-3</v>
      </c>
    </row>
    <row r="1046" spans="1:43" x14ac:dyDescent="0.25">
      <c r="A1046" t="s">
        <v>5533</v>
      </c>
      <c r="B1046" t="s">
        <v>1273</v>
      </c>
      <c r="D1046">
        <v>1</v>
      </c>
      <c r="E1046">
        <v>1</v>
      </c>
      <c r="F1046">
        <v>1</v>
      </c>
      <c r="G1046" s="13">
        <v>38582</v>
      </c>
      <c r="H1046">
        <v>2.58</v>
      </c>
      <c r="I1046" t="s">
        <v>5411</v>
      </c>
      <c r="J1046" t="s">
        <v>5411</v>
      </c>
      <c r="K1046" s="46">
        <v>2.5780478821362802</v>
      </c>
      <c r="L1046" s="46"/>
      <c r="M1046" s="22"/>
      <c r="N1046" s="52">
        <f t="shared" si="163"/>
        <v>1.9521178637198489E-3</v>
      </c>
      <c r="O1046" s="52" t="e">
        <f t="shared" si="164"/>
        <v>#VALUE!</v>
      </c>
      <c r="P1046" s="52" t="e">
        <f t="shared" si="165"/>
        <v>#VALUE!</v>
      </c>
      <c r="Q1046">
        <v>0.33</v>
      </c>
      <c r="R1046" t="s">
        <v>5411</v>
      </c>
      <c r="S1046" t="s">
        <v>5411</v>
      </c>
      <c r="T1046" s="46">
        <v>0.32633517495395953</v>
      </c>
      <c r="U1046" s="46"/>
      <c r="V1046" s="22"/>
      <c r="W1046" s="52">
        <f t="shared" si="166"/>
        <v>3.6648250460404874E-3</v>
      </c>
      <c r="X1046" s="52" t="e">
        <f t="shared" si="167"/>
        <v>#VALUE!</v>
      </c>
      <c r="Y1046" s="52" t="e">
        <f t="shared" si="161"/>
        <v>#VALUE!</v>
      </c>
      <c r="Z1046" t="s">
        <v>77</v>
      </c>
      <c r="AA1046" t="s">
        <v>5411</v>
      </c>
      <c r="AB1046" t="s">
        <v>5411</v>
      </c>
      <c r="AC1046" s="61" t="s">
        <v>77</v>
      </c>
      <c r="AD1046" s="61"/>
      <c r="AE1046" s="22"/>
      <c r="AF1046">
        <v>0</v>
      </c>
      <c r="AG1046" t="s">
        <v>5411</v>
      </c>
      <c r="AH1046" t="s">
        <v>5411</v>
      </c>
      <c r="AI1046" s="46">
        <v>0</v>
      </c>
      <c r="AJ1046" s="46"/>
      <c r="AK1046" s="22"/>
      <c r="AL1046" s="52">
        <f t="shared" si="168"/>
        <v>0</v>
      </c>
      <c r="AM1046" s="52" t="e">
        <f t="shared" si="169"/>
        <v>#VALUE!</v>
      </c>
      <c r="AN1046" s="52" t="e">
        <f t="shared" si="162"/>
        <v>#VALUE!</v>
      </c>
      <c r="AO1046">
        <v>1.08</v>
      </c>
      <c r="AP1046" s="46">
        <v>1.0769060773480663</v>
      </c>
      <c r="AQ1046" s="52">
        <f t="shared" si="170"/>
        <v>3.0939226519337559E-3</v>
      </c>
    </row>
    <row r="1047" spans="1:43" x14ac:dyDescent="0.25">
      <c r="A1047" t="s">
        <v>5533</v>
      </c>
      <c r="B1047" t="s">
        <v>1274</v>
      </c>
      <c r="D1047">
        <v>1</v>
      </c>
      <c r="E1047">
        <v>1</v>
      </c>
      <c r="F1047">
        <v>1</v>
      </c>
      <c r="G1047" s="13">
        <v>38582</v>
      </c>
      <c r="H1047">
        <v>1.29</v>
      </c>
      <c r="I1047" t="s">
        <v>5411</v>
      </c>
      <c r="J1047" t="s">
        <v>5411</v>
      </c>
      <c r="K1047" s="46">
        <v>1.2922197004085338</v>
      </c>
      <c r="L1047" s="46"/>
      <c r="M1047" s="22"/>
      <c r="N1047" s="52">
        <f t="shared" si="163"/>
        <v>-2.219700408533809E-3</v>
      </c>
      <c r="O1047" s="52" t="e">
        <f t="shared" si="164"/>
        <v>#VALUE!</v>
      </c>
      <c r="P1047" s="52" t="e">
        <f t="shared" si="165"/>
        <v>#VALUE!</v>
      </c>
      <c r="Q1047">
        <v>3.95</v>
      </c>
      <c r="R1047" t="s">
        <v>5411</v>
      </c>
      <c r="S1047" t="s">
        <v>5411</v>
      </c>
      <c r="T1047" s="46">
        <v>3.9535769405356329</v>
      </c>
      <c r="U1047" s="46"/>
      <c r="V1047" s="22"/>
      <c r="W1047" s="52">
        <f t="shared" si="166"/>
        <v>-3.5769405356327333E-3</v>
      </c>
      <c r="X1047" s="52" t="e">
        <f t="shared" si="167"/>
        <v>#VALUE!</v>
      </c>
      <c r="Y1047" s="52" t="e">
        <f t="shared" si="161"/>
        <v>#VALUE!</v>
      </c>
      <c r="Z1047" t="s">
        <v>77</v>
      </c>
      <c r="AA1047" t="s">
        <v>5411</v>
      </c>
      <c r="AB1047" t="s">
        <v>5411</v>
      </c>
      <c r="AC1047" s="61" t="s">
        <v>77</v>
      </c>
      <c r="AD1047" s="61"/>
      <c r="AE1047" s="22"/>
      <c r="AF1047">
        <v>0</v>
      </c>
      <c r="AG1047" t="s">
        <v>5411</v>
      </c>
      <c r="AH1047" t="s">
        <v>5411</v>
      </c>
      <c r="AI1047" s="46">
        <v>0</v>
      </c>
      <c r="AJ1047" s="46"/>
      <c r="AK1047" s="22"/>
      <c r="AL1047" s="52">
        <f t="shared" si="168"/>
        <v>0</v>
      </c>
      <c r="AM1047" s="52" t="e">
        <f t="shared" si="169"/>
        <v>#VALUE!</v>
      </c>
      <c r="AN1047" s="52" t="e">
        <f t="shared" si="162"/>
        <v>#VALUE!</v>
      </c>
      <c r="AO1047">
        <v>0.85</v>
      </c>
      <c r="AP1047" s="46">
        <v>0.84609623241034959</v>
      </c>
      <c r="AQ1047" s="52">
        <f t="shared" si="170"/>
        <v>3.9037675896503865E-3</v>
      </c>
    </row>
    <row r="1048" spans="1:43" x14ac:dyDescent="0.25">
      <c r="A1048" t="s">
        <v>5533</v>
      </c>
      <c r="B1048" t="s">
        <v>1275</v>
      </c>
      <c r="D1048">
        <v>1</v>
      </c>
      <c r="E1048">
        <v>1</v>
      </c>
      <c r="F1048">
        <v>1</v>
      </c>
      <c r="G1048" s="13">
        <v>38582</v>
      </c>
      <c r="H1048">
        <v>1.74</v>
      </c>
      <c r="I1048" t="s">
        <v>5411</v>
      </c>
      <c r="J1048" t="s">
        <v>5411</v>
      </c>
      <c r="K1048" s="46">
        <v>1.7436177924217462</v>
      </c>
      <c r="L1048" s="46"/>
      <c r="M1048" s="22"/>
      <c r="N1048" s="52">
        <f t="shared" si="163"/>
        <v>-3.6177924217462021E-3</v>
      </c>
      <c r="O1048" s="52" t="e">
        <f t="shared" si="164"/>
        <v>#VALUE!</v>
      </c>
      <c r="P1048" s="52" t="e">
        <f t="shared" si="165"/>
        <v>#VALUE!</v>
      </c>
      <c r="Q1048">
        <v>0</v>
      </c>
      <c r="R1048" t="s">
        <v>5411</v>
      </c>
      <c r="S1048" t="s">
        <v>5411</v>
      </c>
      <c r="T1048" s="46">
        <v>0</v>
      </c>
      <c r="U1048" s="46"/>
      <c r="V1048" s="22"/>
      <c r="W1048" s="52">
        <f t="shared" si="166"/>
        <v>0</v>
      </c>
      <c r="X1048" s="52" t="e">
        <f t="shared" si="167"/>
        <v>#VALUE!</v>
      </c>
      <c r="Y1048" s="52" t="e">
        <f t="shared" si="161"/>
        <v>#VALUE!</v>
      </c>
      <c r="Z1048" t="s">
        <v>77</v>
      </c>
      <c r="AA1048" t="s">
        <v>5411</v>
      </c>
      <c r="AB1048" t="s">
        <v>5411</v>
      </c>
      <c r="AC1048" s="61" t="s">
        <v>77</v>
      </c>
      <c r="AD1048" s="61"/>
      <c r="AE1048" s="22"/>
      <c r="AF1048">
        <v>0</v>
      </c>
      <c r="AG1048" t="s">
        <v>5411</v>
      </c>
      <c r="AH1048" t="s">
        <v>5411</v>
      </c>
      <c r="AI1048" s="46">
        <v>0</v>
      </c>
      <c r="AJ1048" s="46"/>
      <c r="AK1048" s="22"/>
      <c r="AL1048" s="52">
        <f t="shared" si="168"/>
        <v>0</v>
      </c>
      <c r="AM1048" s="52" t="e">
        <f t="shared" si="169"/>
        <v>#VALUE!</v>
      </c>
      <c r="AN1048" s="52" t="e">
        <f t="shared" si="162"/>
        <v>#VALUE!</v>
      </c>
      <c r="AO1048">
        <v>0.7</v>
      </c>
      <c r="AP1048" s="46">
        <v>0.70356507413509073</v>
      </c>
      <c r="AQ1048" s="52">
        <f t="shared" si="170"/>
        <v>-3.5650741350907733E-3</v>
      </c>
    </row>
    <row r="1049" spans="1:43" x14ac:dyDescent="0.25">
      <c r="A1049" t="s">
        <v>5533</v>
      </c>
      <c r="B1049" t="s">
        <v>1276</v>
      </c>
      <c r="D1049">
        <v>1</v>
      </c>
      <c r="E1049">
        <v>1</v>
      </c>
      <c r="F1049">
        <v>1</v>
      </c>
      <c r="G1049" s="13">
        <v>38582</v>
      </c>
      <c r="H1049">
        <v>1.47</v>
      </c>
      <c r="I1049" t="s">
        <v>5411</v>
      </c>
      <c r="J1049" t="s">
        <v>5411</v>
      </c>
      <c r="K1049" s="46">
        <v>1.4693085655314757</v>
      </c>
      <c r="L1049" s="46"/>
      <c r="M1049" s="22"/>
      <c r="N1049" s="52">
        <f t="shared" si="163"/>
        <v>6.9143446852426571E-4</v>
      </c>
      <c r="O1049" s="52" t="e">
        <f t="shared" si="164"/>
        <v>#VALUE!</v>
      </c>
      <c r="P1049" s="52" t="e">
        <f t="shared" si="165"/>
        <v>#VALUE!</v>
      </c>
      <c r="Q1049">
        <v>1.21</v>
      </c>
      <c r="R1049" t="s">
        <v>5411</v>
      </c>
      <c r="S1049" t="s">
        <v>5411</v>
      </c>
      <c r="T1049" s="46">
        <v>1.2111867905056759</v>
      </c>
      <c r="U1049" s="46"/>
      <c r="V1049" s="22"/>
      <c r="W1049" s="52">
        <f t="shared" si="166"/>
        <v>-1.1867905056759387E-3</v>
      </c>
      <c r="X1049" s="52" t="e">
        <f t="shared" si="167"/>
        <v>#VALUE!</v>
      </c>
      <c r="Y1049" s="52" t="e">
        <f t="shared" si="161"/>
        <v>#VALUE!</v>
      </c>
      <c r="Z1049" t="s">
        <v>77</v>
      </c>
      <c r="AA1049" t="s">
        <v>5411</v>
      </c>
      <c r="AB1049" t="s">
        <v>5411</v>
      </c>
      <c r="AC1049" s="61" t="s">
        <v>77</v>
      </c>
      <c r="AD1049" s="61"/>
      <c r="AE1049" s="22"/>
      <c r="AF1049">
        <v>0</v>
      </c>
      <c r="AG1049" t="s">
        <v>5411</v>
      </c>
      <c r="AH1049" t="s">
        <v>5411</v>
      </c>
      <c r="AI1049" s="46">
        <v>0</v>
      </c>
      <c r="AJ1049" s="46"/>
      <c r="AK1049" s="22"/>
      <c r="AL1049" s="52">
        <f t="shared" si="168"/>
        <v>0</v>
      </c>
      <c r="AM1049" s="52" t="e">
        <f t="shared" si="169"/>
        <v>#VALUE!</v>
      </c>
      <c r="AN1049" s="52" t="e">
        <f t="shared" si="162"/>
        <v>#VALUE!</v>
      </c>
      <c r="AO1049">
        <v>0.81</v>
      </c>
      <c r="AP1049" s="46">
        <v>0.81407636738906086</v>
      </c>
      <c r="AQ1049" s="52">
        <f t="shared" si="170"/>
        <v>-4.0763673890608088E-3</v>
      </c>
    </row>
    <row r="1050" spans="1:43" x14ac:dyDescent="0.25">
      <c r="A1050" t="s">
        <v>5533</v>
      </c>
      <c r="B1050" t="s">
        <v>1277</v>
      </c>
      <c r="D1050">
        <v>1</v>
      </c>
      <c r="E1050">
        <v>1</v>
      </c>
      <c r="F1050">
        <v>1</v>
      </c>
      <c r="G1050" s="13">
        <v>38582</v>
      </c>
      <c r="H1050">
        <v>0.84</v>
      </c>
      <c r="I1050" t="s">
        <v>5411</v>
      </c>
      <c r="J1050" t="s">
        <v>5411</v>
      </c>
      <c r="K1050" s="46">
        <v>0.8435121951219513</v>
      </c>
      <c r="L1050" s="46"/>
      <c r="M1050" s="22"/>
      <c r="N1050" s="52">
        <f t="shared" si="163"/>
        <v>-3.5121951219513337E-3</v>
      </c>
      <c r="O1050" s="52" t="e">
        <f t="shared" si="164"/>
        <v>#VALUE!</v>
      </c>
      <c r="P1050" s="52" t="e">
        <f t="shared" si="165"/>
        <v>#VALUE!</v>
      </c>
      <c r="Q1050">
        <v>0</v>
      </c>
      <c r="R1050" t="s">
        <v>5411</v>
      </c>
      <c r="S1050" t="s">
        <v>5411</v>
      </c>
      <c r="T1050" s="46">
        <v>0</v>
      </c>
      <c r="U1050" s="46"/>
      <c r="V1050" s="22"/>
      <c r="W1050" s="52">
        <f t="shared" si="166"/>
        <v>0</v>
      </c>
      <c r="X1050" s="52" t="e">
        <f t="shared" si="167"/>
        <v>#VALUE!</v>
      </c>
      <c r="Y1050" s="52" t="e">
        <f t="shared" si="161"/>
        <v>#VALUE!</v>
      </c>
      <c r="Z1050" t="s">
        <v>77</v>
      </c>
      <c r="AA1050" t="s">
        <v>5411</v>
      </c>
      <c r="AB1050" t="s">
        <v>5411</v>
      </c>
      <c r="AC1050" s="61" t="s">
        <v>77</v>
      </c>
      <c r="AD1050" s="61"/>
      <c r="AE1050" s="22"/>
      <c r="AF1050">
        <v>0</v>
      </c>
      <c r="AG1050" t="s">
        <v>5411</v>
      </c>
      <c r="AH1050" t="s">
        <v>5411</v>
      </c>
      <c r="AI1050" s="46">
        <v>0</v>
      </c>
      <c r="AJ1050" s="46"/>
      <c r="AK1050" s="22"/>
      <c r="AL1050" s="52">
        <f t="shared" si="168"/>
        <v>0</v>
      </c>
      <c r="AM1050" s="52" t="e">
        <f t="shared" si="169"/>
        <v>#VALUE!</v>
      </c>
      <c r="AN1050" s="52" t="e">
        <f t="shared" si="162"/>
        <v>#VALUE!</v>
      </c>
      <c r="AO1050">
        <v>0.48</v>
      </c>
      <c r="AP1050" s="46">
        <v>0.4796441893830703</v>
      </c>
      <c r="AQ1050" s="52">
        <f t="shared" si="170"/>
        <v>3.5581061692968596E-4</v>
      </c>
    </row>
    <row r="1051" spans="1:43" x14ac:dyDescent="0.25">
      <c r="A1051" t="s">
        <v>5533</v>
      </c>
      <c r="B1051" t="s">
        <v>1278</v>
      </c>
      <c r="D1051">
        <v>1</v>
      </c>
      <c r="E1051">
        <v>1</v>
      </c>
      <c r="F1051">
        <v>1</v>
      </c>
      <c r="G1051" s="13">
        <v>38582</v>
      </c>
      <c r="H1051">
        <v>0</v>
      </c>
      <c r="I1051" t="s">
        <v>5411</v>
      </c>
      <c r="J1051" t="s">
        <v>5411</v>
      </c>
      <c r="K1051" s="46">
        <v>0</v>
      </c>
      <c r="L1051" s="46"/>
      <c r="M1051" s="22"/>
      <c r="N1051" s="52">
        <f t="shared" si="163"/>
        <v>0</v>
      </c>
      <c r="O1051" s="52" t="e">
        <f t="shared" si="164"/>
        <v>#VALUE!</v>
      </c>
      <c r="P1051" s="52" t="e">
        <f t="shared" si="165"/>
        <v>#VALUE!</v>
      </c>
      <c r="Q1051">
        <v>0</v>
      </c>
      <c r="R1051" t="s">
        <v>5411</v>
      </c>
      <c r="S1051" t="s">
        <v>5411</v>
      </c>
      <c r="T1051" s="46">
        <v>0</v>
      </c>
      <c r="U1051" s="46"/>
      <c r="V1051" s="22"/>
      <c r="W1051" s="52">
        <f t="shared" si="166"/>
        <v>0</v>
      </c>
      <c r="X1051" s="52" t="e">
        <f t="shared" si="167"/>
        <v>#VALUE!</v>
      </c>
      <c r="Y1051" s="52" t="e">
        <f t="shared" si="161"/>
        <v>#VALUE!</v>
      </c>
      <c r="Z1051" t="s">
        <v>77</v>
      </c>
      <c r="AA1051" t="s">
        <v>5411</v>
      </c>
      <c r="AB1051" t="s">
        <v>5411</v>
      </c>
      <c r="AC1051" s="61" t="s">
        <v>77</v>
      </c>
      <c r="AD1051" s="61"/>
      <c r="AE1051" s="22"/>
      <c r="AF1051">
        <v>0</v>
      </c>
      <c r="AG1051" t="s">
        <v>5411</v>
      </c>
      <c r="AH1051" t="s">
        <v>5411</v>
      </c>
      <c r="AI1051" s="46">
        <v>0</v>
      </c>
      <c r="AJ1051" s="46"/>
      <c r="AK1051" s="22"/>
      <c r="AL1051" s="52">
        <f t="shared" si="168"/>
        <v>0</v>
      </c>
      <c r="AM1051" s="52" t="e">
        <f t="shared" si="169"/>
        <v>#VALUE!</v>
      </c>
      <c r="AN1051" s="52" t="e">
        <f t="shared" si="162"/>
        <v>#VALUE!</v>
      </c>
      <c r="AO1051">
        <v>0</v>
      </c>
      <c r="AP1051" s="46">
        <v>0</v>
      </c>
      <c r="AQ1051" s="52">
        <f t="shared" si="170"/>
        <v>0</v>
      </c>
    </row>
    <row r="1052" spans="1:43" x14ac:dyDescent="0.25">
      <c r="A1052" t="s">
        <v>5533</v>
      </c>
      <c r="B1052" t="s">
        <v>1279</v>
      </c>
      <c r="D1052">
        <v>1</v>
      </c>
      <c r="E1052">
        <v>1</v>
      </c>
      <c r="F1052">
        <v>1</v>
      </c>
      <c r="G1052" s="13">
        <v>38582</v>
      </c>
      <c r="H1052">
        <v>1.1200000000000001</v>
      </c>
      <c r="I1052" t="s">
        <v>5411</v>
      </c>
      <c r="J1052" t="s">
        <v>5411</v>
      </c>
      <c r="K1052" s="46">
        <v>1.1149506346967559</v>
      </c>
      <c r="L1052" s="46"/>
      <c r="M1052" s="22"/>
      <c r="N1052" s="52">
        <f t="shared" si="163"/>
        <v>5.0493653032441799E-3</v>
      </c>
      <c r="O1052" s="52" t="e">
        <f t="shared" si="164"/>
        <v>#VALUE!</v>
      </c>
      <c r="P1052" s="52" t="e">
        <f t="shared" si="165"/>
        <v>#VALUE!</v>
      </c>
      <c r="Q1052">
        <v>0.24</v>
      </c>
      <c r="R1052" t="s">
        <v>5411</v>
      </c>
      <c r="S1052" t="s">
        <v>5411</v>
      </c>
      <c r="T1052" s="46">
        <v>0.23610719322990126</v>
      </c>
      <c r="U1052" s="46"/>
      <c r="V1052" s="22"/>
      <c r="W1052" s="52">
        <f t="shared" si="166"/>
        <v>3.8928067700987334E-3</v>
      </c>
      <c r="X1052" s="52" t="e">
        <f t="shared" si="167"/>
        <v>#VALUE!</v>
      </c>
      <c r="Y1052" s="52" t="e">
        <f t="shared" si="161"/>
        <v>#VALUE!</v>
      </c>
      <c r="Z1052" t="s">
        <v>77</v>
      </c>
      <c r="AA1052" t="s">
        <v>5411</v>
      </c>
      <c r="AB1052" t="s">
        <v>5411</v>
      </c>
      <c r="AC1052" s="61" t="s">
        <v>77</v>
      </c>
      <c r="AD1052" s="61"/>
      <c r="AE1052" s="22"/>
      <c r="AF1052">
        <v>2.4300000000000002</v>
      </c>
      <c r="AG1052" t="s">
        <v>5411</v>
      </c>
      <c r="AH1052" t="s">
        <v>5411</v>
      </c>
      <c r="AI1052" s="46">
        <v>2.4266572637517632</v>
      </c>
      <c r="AJ1052" s="46"/>
      <c r="AK1052" s="22"/>
      <c r="AL1052" s="52">
        <f t="shared" si="168"/>
        <v>3.3427362482369993E-3</v>
      </c>
      <c r="AM1052" s="52" t="e">
        <f t="shared" si="169"/>
        <v>#VALUE!</v>
      </c>
      <c r="AN1052" s="52" t="e">
        <f t="shared" si="162"/>
        <v>#VALUE!</v>
      </c>
      <c r="AO1052">
        <v>0.28999999999999998</v>
      </c>
      <c r="AP1052" s="46">
        <v>0.28857545839210152</v>
      </c>
      <c r="AQ1052" s="52">
        <f t="shared" si="170"/>
        <v>1.4245416078984552E-3</v>
      </c>
    </row>
    <row r="1053" spans="1:43" x14ac:dyDescent="0.25">
      <c r="A1053" t="s">
        <v>5533</v>
      </c>
      <c r="B1053" t="s">
        <v>1280</v>
      </c>
      <c r="D1053">
        <v>1</v>
      </c>
      <c r="E1053">
        <v>1</v>
      </c>
      <c r="F1053">
        <v>1</v>
      </c>
      <c r="G1053" s="13">
        <v>38582</v>
      </c>
      <c r="H1053">
        <v>0.88</v>
      </c>
      <c r="I1053" t="s">
        <v>5411</v>
      </c>
      <c r="J1053" t="s">
        <v>5411</v>
      </c>
      <c r="K1053" s="46">
        <v>0.87499790707408953</v>
      </c>
      <c r="L1053" s="46"/>
      <c r="M1053" s="22"/>
      <c r="N1053" s="52">
        <f t="shared" si="163"/>
        <v>5.0020929259104729E-3</v>
      </c>
      <c r="O1053" s="52" t="e">
        <f t="shared" si="164"/>
        <v>#VALUE!</v>
      </c>
      <c r="P1053" s="52" t="e">
        <f t="shared" si="165"/>
        <v>#VALUE!</v>
      </c>
      <c r="Q1053">
        <v>0.22</v>
      </c>
      <c r="R1053" t="s">
        <v>5411</v>
      </c>
      <c r="S1053" t="s">
        <v>5411</v>
      </c>
      <c r="T1053" s="46">
        <v>0.22245709501883631</v>
      </c>
      <c r="U1053" s="46"/>
      <c r="V1053" s="22"/>
      <c r="W1053" s="52">
        <f t="shared" si="166"/>
        <v>-2.4570950188363139E-3</v>
      </c>
      <c r="X1053" s="52" t="e">
        <f t="shared" si="167"/>
        <v>#VALUE!</v>
      </c>
      <c r="Y1053" s="52" t="e">
        <f t="shared" si="161"/>
        <v>#VALUE!</v>
      </c>
      <c r="Z1053" t="s">
        <v>77</v>
      </c>
      <c r="AA1053" t="s">
        <v>5411</v>
      </c>
      <c r="AB1053" t="s">
        <v>5411</v>
      </c>
      <c r="AC1053" s="61" t="s">
        <v>77</v>
      </c>
      <c r="AD1053" s="61"/>
      <c r="AE1053" s="22"/>
      <c r="AF1053">
        <v>0</v>
      </c>
      <c r="AG1053" t="s">
        <v>5411</v>
      </c>
      <c r="AH1053" t="s">
        <v>5411</v>
      </c>
      <c r="AI1053" s="46">
        <v>0</v>
      </c>
      <c r="AJ1053" s="46"/>
      <c r="AK1053" s="22"/>
      <c r="AL1053" s="52">
        <f t="shared" si="168"/>
        <v>0</v>
      </c>
      <c r="AM1053" s="52" t="e">
        <f t="shared" si="169"/>
        <v>#VALUE!</v>
      </c>
      <c r="AN1053" s="52" t="e">
        <f t="shared" si="162"/>
        <v>#VALUE!</v>
      </c>
      <c r="AO1053">
        <v>0.13</v>
      </c>
      <c r="AP1053" s="46">
        <v>0.13347425701130178</v>
      </c>
      <c r="AQ1053" s="52">
        <f t="shared" si="170"/>
        <v>-3.4742570113017734E-3</v>
      </c>
    </row>
    <row r="1054" spans="1:43" x14ac:dyDescent="0.25">
      <c r="A1054" t="s">
        <v>5533</v>
      </c>
      <c r="B1054" t="s">
        <v>1281</v>
      </c>
      <c r="D1054">
        <v>1</v>
      </c>
      <c r="E1054">
        <v>1</v>
      </c>
      <c r="F1054">
        <v>1</v>
      </c>
      <c r="G1054" s="13">
        <v>38582</v>
      </c>
      <c r="H1054">
        <v>0.75</v>
      </c>
      <c r="I1054" t="s">
        <v>5411</v>
      </c>
      <c r="J1054" t="s">
        <v>5411</v>
      </c>
      <c r="K1054" s="46">
        <v>0.7466808661696841</v>
      </c>
      <c r="L1054" s="46"/>
      <c r="M1054" s="22"/>
      <c r="N1054" s="52">
        <f t="shared" si="163"/>
        <v>3.3191338303159013E-3</v>
      </c>
      <c r="O1054" s="52" t="e">
        <f t="shared" si="164"/>
        <v>#VALUE!</v>
      </c>
      <c r="P1054" s="52" t="e">
        <f t="shared" si="165"/>
        <v>#VALUE!</v>
      </c>
      <c r="Q1054">
        <v>0</v>
      </c>
      <c r="R1054" t="s">
        <v>5411</v>
      </c>
      <c r="S1054" t="s">
        <v>5411</v>
      </c>
      <c r="T1054" s="46">
        <v>0</v>
      </c>
      <c r="U1054" s="46"/>
      <c r="V1054" s="22"/>
      <c r="W1054" s="52">
        <f t="shared" si="166"/>
        <v>0</v>
      </c>
      <c r="X1054" s="52" t="e">
        <f t="shared" si="167"/>
        <v>#VALUE!</v>
      </c>
      <c r="Y1054" s="52" t="e">
        <f t="shared" si="161"/>
        <v>#VALUE!</v>
      </c>
      <c r="Z1054" t="s">
        <v>77</v>
      </c>
      <c r="AA1054" t="s">
        <v>5411</v>
      </c>
      <c r="AB1054" t="s">
        <v>5411</v>
      </c>
      <c r="AC1054" s="61" t="s">
        <v>77</v>
      </c>
      <c r="AD1054" s="61"/>
      <c r="AE1054" s="22"/>
      <c r="AF1054">
        <v>0</v>
      </c>
      <c r="AG1054" t="s">
        <v>5411</v>
      </c>
      <c r="AH1054" t="s">
        <v>5411</v>
      </c>
      <c r="AI1054" s="46">
        <v>0</v>
      </c>
      <c r="AJ1054" s="46"/>
      <c r="AK1054" s="22"/>
      <c r="AL1054" s="52">
        <f t="shared" si="168"/>
        <v>0</v>
      </c>
      <c r="AM1054" s="52" t="e">
        <f t="shared" si="169"/>
        <v>#VALUE!</v>
      </c>
      <c r="AN1054" s="52" t="e">
        <f t="shared" si="162"/>
        <v>#VALUE!</v>
      </c>
      <c r="AO1054">
        <v>0.03</v>
      </c>
      <c r="AP1054" s="46">
        <v>2.8718494852680156E-2</v>
      </c>
      <c r="AQ1054" s="52">
        <f t="shared" si="170"/>
        <v>1.2815051473198426E-3</v>
      </c>
    </row>
    <row r="1055" spans="1:43" x14ac:dyDescent="0.25">
      <c r="A1055" t="s">
        <v>5533</v>
      </c>
      <c r="B1055" t="s">
        <v>1282</v>
      </c>
      <c r="D1055">
        <v>1</v>
      </c>
      <c r="E1055">
        <v>1</v>
      </c>
      <c r="F1055">
        <v>1</v>
      </c>
      <c r="G1055" s="13">
        <v>38582</v>
      </c>
      <c r="H1055">
        <v>0.93</v>
      </c>
      <c r="I1055" t="s">
        <v>5411</v>
      </c>
      <c r="J1055" t="s">
        <v>5411</v>
      </c>
      <c r="K1055" s="46">
        <v>0.92814063066328389</v>
      </c>
      <c r="L1055" s="46"/>
      <c r="M1055" s="22"/>
      <c r="N1055" s="52">
        <f t="shared" si="163"/>
        <v>1.8593693367161546E-3</v>
      </c>
      <c r="O1055" s="52" t="e">
        <f t="shared" si="164"/>
        <v>#VALUE!</v>
      </c>
      <c r="P1055" s="52" t="e">
        <f t="shared" si="165"/>
        <v>#VALUE!</v>
      </c>
      <c r="Q1055">
        <v>0</v>
      </c>
      <c r="R1055" t="s">
        <v>5411</v>
      </c>
      <c r="S1055" t="s">
        <v>5411</v>
      </c>
      <c r="T1055" s="46">
        <v>0</v>
      </c>
      <c r="U1055" s="46"/>
      <c r="V1055" s="22"/>
      <c r="W1055" s="52">
        <f t="shared" si="166"/>
        <v>0</v>
      </c>
      <c r="X1055" s="52" t="e">
        <f t="shared" si="167"/>
        <v>#VALUE!</v>
      </c>
      <c r="Y1055" s="52" t="e">
        <f t="shared" si="161"/>
        <v>#VALUE!</v>
      </c>
      <c r="Z1055" t="s">
        <v>77</v>
      </c>
      <c r="AA1055" t="s">
        <v>5411</v>
      </c>
      <c r="AB1055" t="s">
        <v>5411</v>
      </c>
      <c r="AC1055" s="61" t="s">
        <v>77</v>
      </c>
      <c r="AD1055" s="61"/>
      <c r="AE1055" s="22"/>
      <c r="AF1055">
        <v>0</v>
      </c>
      <c r="AG1055" t="s">
        <v>5411</v>
      </c>
      <c r="AH1055" t="s">
        <v>5411</v>
      </c>
      <c r="AI1055" s="46">
        <v>0</v>
      </c>
      <c r="AJ1055" s="46"/>
      <c r="AK1055" s="22"/>
      <c r="AL1055" s="52">
        <f t="shared" si="168"/>
        <v>0</v>
      </c>
      <c r="AM1055" s="52" t="e">
        <f t="shared" si="169"/>
        <v>#VALUE!</v>
      </c>
      <c r="AN1055" s="52" t="e">
        <f t="shared" si="162"/>
        <v>#VALUE!</v>
      </c>
      <c r="AO1055">
        <v>0.57999999999999996</v>
      </c>
      <c r="AP1055" s="46">
        <v>0.5818194998187749</v>
      </c>
      <c r="AQ1055" s="52">
        <f t="shared" si="170"/>
        <v>-1.8194998187749389E-3</v>
      </c>
    </row>
    <row r="1056" spans="1:43" x14ac:dyDescent="0.25">
      <c r="A1056" t="s">
        <v>5533</v>
      </c>
      <c r="B1056" t="s">
        <v>1283</v>
      </c>
      <c r="D1056">
        <v>1</v>
      </c>
      <c r="E1056">
        <v>1</v>
      </c>
      <c r="F1056">
        <v>1</v>
      </c>
      <c r="G1056" s="13">
        <v>38582</v>
      </c>
      <c r="H1056">
        <v>1.2</v>
      </c>
      <c r="I1056" t="s">
        <v>5411</v>
      </c>
      <c r="J1056" t="s">
        <v>5411</v>
      </c>
      <c r="K1056" s="46">
        <v>1.2015653908942499</v>
      </c>
      <c r="L1056" s="46"/>
      <c r="M1056" s="22"/>
      <c r="N1056" s="52">
        <f t="shared" si="163"/>
        <v>-1.5653908942498962E-3</v>
      </c>
      <c r="O1056" s="52" t="e">
        <f t="shared" si="164"/>
        <v>#VALUE!</v>
      </c>
      <c r="P1056" s="52" t="e">
        <f t="shared" si="165"/>
        <v>#VALUE!</v>
      </c>
      <c r="Q1056">
        <v>0</v>
      </c>
      <c r="R1056" t="s">
        <v>5411</v>
      </c>
      <c r="S1056" t="s">
        <v>5411</v>
      </c>
      <c r="T1056" s="46">
        <v>0</v>
      </c>
      <c r="U1056" s="46"/>
      <c r="V1056" s="22"/>
      <c r="W1056" s="52">
        <f t="shared" si="166"/>
        <v>0</v>
      </c>
      <c r="X1056" s="52" t="e">
        <f t="shared" si="167"/>
        <v>#VALUE!</v>
      </c>
      <c r="Y1056" s="52" t="e">
        <f t="shared" si="161"/>
        <v>#VALUE!</v>
      </c>
      <c r="Z1056" t="s">
        <v>77</v>
      </c>
      <c r="AA1056" t="s">
        <v>5411</v>
      </c>
      <c r="AB1056" t="s">
        <v>5411</v>
      </c>
      <c r="AC1056" s="61" t="s">
        <v>77</v>
      </c>
      <c r="AD1056" s="61"/>
      <c r="AE1056" s="22"/>
      <c r="AF1056">
        <v>0</v>
      </c>
      <c r="AG1056" t="s">
        <v>5411</v>
      </c>
      <c r="AH1056" t="s">
        <v>5411</v>
      </c>
      <c r="AI1056" s="46">
        <v>0</v>
      </c>
      <c r="AJ1056" s="46"/>
      <c r="AK1056" s="22"/>
      <c r="AL1056" s="52">
        <f t="shared" si="168"/>
        <v>0</v>
      </c>
      <c r="AM1056" s="52" t="e">
        <f t="shared" si="169"/>
        <v>#VALUE!</v>
      </c>
      <c r="AN1056" s="52" t="e">
        <f t="shared" si="162"/>
        <v>#VALUE!</v>
      </c>
      <c r="AO1056">
        <v>0.81</v>
      </c>
      <c r="AP1056" s="46">
        <v>0.8106947215672049</v>
      </c>
      <c r="AQ1056" s="52">
        <f t="shared" si="170"/>
        <v>-6.947215672048479E-4</v>
      </c>
    </row>
    <row r="1057" spans="1:43" x14ac:dyDescent="0.25">
      <c r="A1057" t="s">
        <v>5533</v>
      </c>
      <c r="B1057" t="s">
        <v>1284</v>
      </c>
      <c r="D1057">
        <v>1</v>
      </c>
      <c r="E1057">
        <v>1</v>
      </c>
      <c r="F1057">
        <v>1</v>
      </c>
      <c r="G1057" s="13">
        <v>38582</v>
      </c>
      <c r="H1057">
        <v>0.25</v>
      </c>
      <c r="I1057" t="s">
        <v>5411</v>
      </c>
      <c r="J1057" t="s">
        <v>5411</v>
      </c>
      <c r="K1057" s="46">
        <v>0.24596851145038168</v>
      </c>
      <c r="L1057" s="46"/>
      <c r="M1057" s="22"/>
      <c r="N1057" s="52">
        <f t="shared" si="163"/>
        <v>4.0314885496183228E-3</v>
      </c>
      <c r="O1057" s="52" t="e">
        <f t="shared" si="164"/>
        <v>#VALUE!</v>
      </c>
      <c r="P1057" s="52" t="e">
        <f t="shared" si="165"/>
        <v>#VALUE!</v>
      </c>
      <c r="Q1057">
        <v>0</v>
      </c>
      <c r="R1057" t="s">
        <v>5411</v>
      </c>
      <c r="S1057" t="s">
        <v>5411</v>
      </c>
      <c r="T1057" s="46">
        <v>0</v>
      </c>
      <c r="U1057" s="46"/>
      <c r="V1057" s="22"/>
      <c r="W1057" s="52">
        <f t="shared" si="166"/>
        <v>0</v>
      </c>
      <c r="X1057" s="52" t="e">
        <f t="shared" si="167"/>
        <v>#VALUE!</v>
      </c>
      <c r="Y1057" s="52" t="e">
        <f t="shared" si="161"/>
        <v>#VALUE!</v>
      </c>
      <c r="Z1057" t="s">
        <v>77</v>
      </c>
      <c r="AA1057" t="s">
        <v>5411</v>
      </c>
      <c r="AB1057" t="s">
        <v>5411</v>
      </c>
      <c r="AC1057" s="61" t="s">
        <v>77</v>
      </c>
      <c r="AD1057" s="61"/>
      <c r="AE1057" s="22"/>
      <c r="AF1057">
        <v>0</v>
      </c>
      <c r="AG1057" t="s">
        <v>5411</v>
      </c>
      <c r="AH1057" t="s">
        <v>5411</v>
      </c>
      <c r="AI1057" s="46">
        <v>0</v>
      </c>
      <c r="AJ1057" s="46"/>
      <c r="AK1057" s="22"/>
      <c r="AL1057" s="52">
        <f t="shared" si="168"/>
        <v>0</v>
      </c>
      <c r="AM1057" s="52" t="e">
        <f t="shared" si="169"/>
        <v>#VALUE!</v>
      </c>
      <c r="AN1057" s="52" t="e">
        <f t="shared" si="162"/>
        <v>#VALUE!</v>
      </c>
      <c r="AO1057">
        <v>1</v>
      </c>
      <c r="AP1057" s="46">
        <v>1.0002719465648855</v>
      </c>
      <c r="AQ1057" s="52">
        <f t="shared" si="170"/>
        <v>-2.7194656488549462E-4</v>
      </c>
    </row>
    <row r="1058" spans="1:43" x14ac:dyDescent="0.25">
      <c r="A1058" t="s">
        <v>5533</v>
      </c>
      <c r="B1058" t="s">
        <v>1285</v>
      </c>
      <c r="D1058">
        <v>1</v>
      </c>
      <c r="E1058">
        <v>1</v>
      </c>
      <c r="F1058">
        <v>1</v>
      </c>
      <c r="G1058" s="13">
        <v>38582</v>
      </c>
      <c r="H1058">
        <v>0.2</v>
      </c>
      <c r="I1058" t="s">
        <v>5411</v>
      </c>
      <c r="J1058" t="s">
        <v>5411</v>
      </c>
      <c r="K1058" s="46">
        <v>0.20268103738632537</v>
      </c>
      <c r="L1058" s="46"/>
      <c r="M1058" s="22"/>
      <c r="N1058" s="52">
        <f t="shared" si="163"/>
        <v>-2.6810373863253578E-3</v>
      </c>
      <c r="O1058" s="52" t="e">
        <f t="shared" si="164"/>
        <v>#VALUE!</v>
      </c>
      <c r="P1058" s="52" t="e">
        <f t="shared" si="165"/>
        <v>#VALUE!</v>
      </c>
      <c r="Q1058">
        <v>0</v>
      </c>
      <c r="R1058" t="s">
        <v>5411</v>
      </c>
      <c r="S1058" t="s">
        <v>5411</v>
      </c>
      <c r="T1058" s="46">
        <v>0</v>
      </c>
      <c r="U1058" s="46"/>
      <c r="V1058" s="22"/>
      <c r="W1058" s="52">
        <f t="shared" si="166"/>
        <v>0</v>
      </c>
      <c r="X1058" s="52" t="e">
        <f t="shared" si="167"/>
        <v>#VALUE!</v>
      </c>
      <c r="Y1058" s="52" t="e">
        <f t="shared" si="161"/>
        <v>#VALUE!</v>
      </c>
      <c r="Z1058" t="s">
        <v>77</v>
      </c>
      <c r="AA1058" t="s">
        <v>5411</v>
      </c>
      <c r="AB1058" t="s">
        <v>5411</v>
      </c>
      <c r="AC1058" s="61" t="s">
        <v>77</v>
      </c>
      <c r="AD1058" s="61"/>
      <c r="AE1058" s="22"/>
      <c r="AF1058">
        <v>0</v>
      </c>
      <c r="AG1058" t="s">
        <v>5411</v>
      </c>
      <c r="AH1058" t="s">
        <v>5411</v>
      </c>
      <c r="AI1058" s="46">
        <v>0</v>
      </c>
      <c r="AJ1058" s="46"/>
      <c r="AK1058" s="22"/>
      <c r="AL1058" s="52">
        <f t="shared" si="168"/>
        <v>0</v>
      </c>
      <c r="AM1058" s="52" t="e">
        <f t="shared" si="169"/>
        <v>#VALUE!</v>
      </c>
      <c r="AN1058" s="52" t="e">
        <f t="shared" si="162"/>
        <v>#VALUE!</v>
      </c>
      <c r="AO1058">
        <v>0.01</v>
      </c>
      <c r="AP1058" s="46">
        <v>1.2667564836645336E-2</v>
      </c>
      <c r="AQ1058" s="52">
        <f t="shared" si="170"/>
        <v>-2.6675648366453353E-3</v>
      </c>
    </row>
    <row r="1059" spans="1:43" x14ac:dyDescent="0.25">
      <c r="A1059" t="s">
        <v>5533</v>
      </c>
      <c r="B1059" t="s">
        <v>1286</v>
      </c>
      <c r="D1059">
        <v>1</v>
      </c>
      <c r="E1059">
        <v>1</v>
      </c>
      <c r="F1059">
        <v>3</v>
      </c>
      <c r="G1059" s="13">
        <v>38582</v>
      </c>
      <c r="H1059">
        <v>1.29</v>
      </c>
      <c r="I1059" t="s">
        <v>5411</v>
      </c>
      <c r="J1059" t="s">
        <v>5411</v>
      </c>
      <c r="K1059" s="46">
        <v>1.2915261324041813</v>
      </c>
      <c r="L1059" s="46"/>
      <c r="M1059" s="22"/>
      <c r="N1059" s="52">
        <f t="shared" si="163"/>
        <v>-1.5261324041813129E-3</v>
      </c>
      <c r="O1059" s="52" t="e">
        <f t="shared" si="164"/>
        <v>#VALUE!</v>
      </c>
      <c r="P1059" s="52" t="e">
        <f t="shared" si="165"/>
        <v>#VALUE!</v>
      </c>
      <c r="Q1059">
        <v>0</v>
      </c>
      <c r="R1059" t="s">
        <v>5411</v>
      </c>
      <c r="S1059" t="s">
        <v>5411</v>
      </c>
      <c r="T1059" s="46">
        <v>0</v>
      </c>
      <c r="U1059" s="46"/>
      <c r="V1059" s="22"/>
      <c r="W1059" s="52">
        <f t="shared" si="166"/>
        <v>0</v>
      </c>
      <c r="X1059" s="52" t="e">
        <f t="shared" si="167"/>
        <v>#VALUE!</v>
      </c>
      <c r="Y1059" s="52" t="e">
        <f t="shared" si="161"/>
        <v>#VALUE!</v>
      </c>
      <c r="Z1059" t="s">
        <v>77</v>
      </c>
      <c r="AA1059" t="s">
        <v>5411</v>
      </c>
      <c r="AB1059" t="s">
        <v>5411</v>
      </c>
      <c r="AC1059" s="61" t="s">
        <v>77</v>
      </c>
      <c r="AD1059" s="61"/>
      <c r="AE1059" s="22"/>
      <c r="AF1059">
        <v>0</v>
      </c>
      <c r="AG1059" t="s">
        <v>5411</v>
      </c>
      <c r="AH1059" t="s">
        <v>5411</v>
      </c>
      <c r="AI1059" s="46">
        <v>0</v>
      </c>
      <c r="AJ1059" s="46"/>
      <c r="AK1059" s="22"/>
      <c r="AL1059" s="52">
        <f t="shared" si="168"/>
        <v>0</v>
      </c>
      <c r="AM1059" s="52" t="e">
        <f t="shared" si="169"/>
        <v>#VALUE!</v>
      </c>
      <c r="AN1059" s="52" t="e">
        <f t="shared" si="162"/>
        <v>#VALUE!</v>
      </c>
      <c r="AO1059">
        <v>0.83</v>
      </c>
      <c r="AP1059" s="46">
        <v>0.83377003484320555</v>
      </c>
      <c r="AQ1059" s="52">
        <f t="shared" si="170"/>
        <v>-3.7700348432055941E-3</v>
      </c>
    </row>
    <row r="1060" spans="1:43" x14ac:dyDescent="0.25">
      <c r="A1060" t="s">
        <v>5533</v>
      </c>
      <c r="B1060" t="s">
        <v>1287</v>
      </c>
      <c r="D1060">
        <v>1</v>
      </c>
      <c r="E1060">
        <v>1</v>
      </c>
      <c r="F1060">
        <v>1</v>
      </c>
      <c r="G1060" s="13">
        <v>38582</v>
      </c>
      <c r="H1060">
        <v>0.23</v>
      </c>
      <c r="I1060" t="s">
        <v>5411</v>
      </c>
      <c r="J1060" t="s">
        <v>5411</v>
      </c>
      <c r="K1060" s="46">
        <v>0.22766649974962441</v>
      </c>
      <c r="L1060" s="46"/>
      <c r="M1060" s="22"/>
      <c r="N1060" s="52">
        <f t="shared" si="163"/>
        <v>2.3335002503755975E-3</v>
      </c>
      <c r="O1060" s="52" t="e">
        <f t="shared" si="164"/>
        <v>#VALUE!</v>
      </c>
      <c r="P1060" s="52" t="e">
        <f t="shared" si="165"/>
        <v>#VALUE!</v>
      </c>
      <c r="Q1060">
        <v>0</v>
      </c>
      <c r="R1060" t="s">
        <v>5411</v>
      </c>
      <c r="S1060" t="s">
        <v>5411</v>
      </c>
      <c r="T1060" s="46">
        <v>0</v>
      </c>
      <c r="U1060" s="46"/>
      <c r="V1060" s="22"/>
      <c r="W1060" s="52">
        <f t="shared" si="166"/>
        <v>0</v>
      </c>
      <c r="X1060" s="52" t="e">
        <f t="shared" si="167"/>
        <v>#VALUE!</v>
      </c>
      <c r="Y1060" s="52" t="e">
        <f t="shared" si="161"/>
        <v>#VALUE!</v>
      </c>
      <c r="Z1060" t="s">
        <v>77</v>
      </c>
      <c r="AA1060" t="s">
        <v>5411</v>
      </c>
      <c r="AB1060" t="s">
        <v>5411</v>
      </c>
      <c r="AC1060" s="61" t="s">
        <v>77</v>
      </c>
      <c r="AD1060" s="61"/>
      <c r="AE1060" s="22"/>
      <c r="AF1060">
        <v>0</v>
      </c>
      <c r="AG1060" t="s">
        <v>5411</v>
      </c>
      <c r="AH1060" t="s">
        <v>5411</v>
      </c>
      <c r="AI1060" s="46">
        <v>0</v>
      </c>
      <c r="AJ1060" s="46"/>
      <c r="AK1060" s="22"/>
      <c r="AL1060" s="52">
        <f t="shared" si="168"/>
        <v>0</v>
      </c>
      <c r="AM1060" s="52" t="e">
        <f t="shared" si="169"/>
        <v>#VALUE!</v>
      </c>
      <c r="AN1060" s="52" t="e">
        <f t="shared" si="162"/>
        <v>#VALUE!</v>
      </c>
      <c r="AO1060">
        <v>0.12</v>
      </c>
      <c r="AP1060" s="46">
        <v>0.12142213319979969</v>
      </c>
      <c r="AQ1060" s="52">
        <f t="shared" si="170"/>
        <v>-1.4221331997996967E-3</v>
      </c>
    </row>
    <row r="1061" spans="1:43" x14ac:dyDescent="0.25">
      <c r="A1061" t="s">
        <v>5533</v>
      </c>
      <c r="B1061" t="s">
        <v>1288</v>
      </c>
      <c r="D1061">
        <v>1</v>
      </c>
      <c r="E1061">
        <v>1</v>
      </c>
      <c r="F1061">
        <v>1</v>
      </c>
      <c r="G1061" s="13">
        <v>38582</v>
      </c>
      <c r="H1061">
        <v>2.2400000000000002</v>
      </c>
      <c r="I1061" t="s">
        <v>5411</v>
      </c>
      <c r="J1061" t="s">
        <v>5411</v>
      </c>
      <c r="K1061" s="46">
        <v>2.2393196202531644</v>
      </c>
      <c r="L1061" s="46"/>
      <c r="M1061" s="22"/>
      <c r="N1061" s="52">
        <f t="shared" si="163"/>
        <v>6.8037974683576863E-4</v>
      </c>
      <c r="O1061" s="52" t="e">
        <f t="shared" si="164"/>
        <v>#VALUE!</v>
      </c>
      <c r="P1061" s="52" t="e">
        <f t="shared" si="165"/>
        <v>#VALUE!</v>
      </c>
      <c r="Q1061">
        <v>0.48</v>
      </c>
      <c r="R1061" t="s">
        <v>5411</v>
      </c>
      <c r="S1061" t="s">
        <v>5411</v>
      </c>
      <c r="T1061" s="46">
        <v>0.48417721518987339</v>
      </c>
      <c r="U1061" s="46"/>
      <c r="V1061" s="22"/>
      <c r="W1061" s="52">
        <f t="shared" si="166"/>
        <v>-4.1772151898734067E-3</v>
      </c>
      <c r="X1061" s="52" t="e">
        <f t="shared" si="167"/>
        <v>#VALUE!</v>
      </c>
      <c r="Y1061" s="52" t="e">
        <f t="shared" si="161"/>
        <v>#VALUE!</v>
      </c>
      <c r="Z1061" t="s">
        <v>77</v>
      </c>
      <c r="AA1061" t="s">
        <v>5411</v>
      </c>
      <c r="AB1061" t="s">
        <v>5411</v>
      </c>
      <c r="AC1061" s="61" t="s">
        <v>77</v>
      </c>
      <c r="AD1061" s="61"/>
      <c r="AE1061" s="22"/>
      <c r="AF1061">
        <v>0</v>
      </c>
      <c r="AG1061" t="s">
        <v>5411</v>
      </c>
      <c r="AH1061" t="s">
        <v>5411</v>
      </c>
      <c r="AI1061" s="46">
        <v>0</v>
      </c>
      <c r="AJ1061" s="46"/>
      <c r="AK1061" s="22"/>
      <c r="AL1061" s="52">
        <f t="shared" si="168"/>
        <v>0</v>
      </c>
      <c r="AM1061" s="52" t="e">
        <f t="shared" si="169"/>
        <v>#VALUE!</v>
      </c>
      <c r="AN1061" s="52" t="e">
        <f t="shared" si="162"/>
        <v>#VALUE!</v>
      </c>
      <c r="AO1061">
        <v>1.8</v>
      </c>
      <c r="AP1061" s="46">
        <v>1.7954905063291138</v>
      </c>
      <c r="AQ1061" s="52">
        <f t="shared" si="170"/>
        <v>4.5094936708862665E-3</v>
      </c>
    </row>
    <row r="1062" spans="1:43" x14ac:dyDescent="0.25">
      <c r="A1062" t="s">
        <v>5533</v>
      </c>
      <c r="B1062" t="s">
        <v>1289</v>
      </c>
      <c r="D1062">
        <v>1</v>
      </c>
      <c r="E1062">
        <v>1</v>
      </c>
      <c r="F1062">
        <v>1</v>
      </c>
      <c r="G1062" s="13">
        <v>38582</v>
      </c>
      <c r="H1062">
        <v>0.91</v>
      </c>
      <c r="I1062" t="s">
        <v>5411</v>
      </c>
      <c r="J1062" t="s">
        <v>5411</v>
      </c>
      <c r="K1062" s="46">
        <v>0.90552388289676422</v>
      </c>
      <c r="L1062" s="46"/>
      <c r="M1062" s="22"/>
      <c r="N1062" s="52">
        <f t="shared" si="163"/>
        <v>4.4761171032358105E-3</v>
      </c>
      <c r="O1062" s="52" t="e">
        <f t="shared" si="164"/>
        <v>#VALUE!</v>
      </c>
      <c r="P1062" s="52" t="e">
        <f t="shared" si="165"/>
        <v>#VALUE!</v>
      </c>
      <c r="Q1062">
        <v>1.27</v>
      </c>
      <c r="R1062" t="s">
        <v>5411</v>
      </c>
      <c r="S1062" t="s">
        <v>5411</v>
      </c>
      <c r="T1062" s="46">
        <v>1.2646109399075502</v>
      </c>
      <c r="U1062" s="46"/>
      <c r="V1062" s="22"/>
      <c r="W1062" s="52">
        <f t="shared" si="166"/>
        <v>5.3890600924497711E-3</v>
      </c>
      <c r="X1062" s="52" t="e">
        <f t="shared" si="167"/>
        <v>#VALUE!</v>
      </c>
      <c r="Y1062" s="52" t="e">
        <f t="shared" si="161"/>
        <v>#VALUE!</v>
      </c>
      <c r="Z1062" t="s">
        <v>77</v>
      </c>
      <c r="AA1062" t="s">
        <v>5411</v>
      </c>
      <c r="AB1062" t="s">
        <v>5411</v>
      </c>
      <c r="AC1062" s="61" t="s">
        <v>77</v>
      </c>
      <c r="AD1062" s="61"/>
      <c r="AE1062" s="22"/>
      <c r="AF1062">
        <v>1.72</v>
      </c>
      <c r="AG1062" t="s">
        <v>5411</v>
      </c>
      <c r="AH1062" t="s">
        <v>5411</v>
      </c>
      <c r="AI1062" s="46">
        <v>1.7173728813559324</v>
      </c>
      <c r="AJ1062" s="46"/>
      <c r="AK1062" s="22"/>
      <c r="AL1062" s="52">
        <f t="shared" si="168"/>
        <v>2.6271186440676164E-3</v>
      </c>
      <c r="AM1062" s="52" t="e">
        <f t="shared" si="169"/>
        <v>#VALUE!</v>
      </c>
      <c r="AN1062" s="52" t="e">
        <f t="shared" si="162"/>
        <v>#VALUE!</v>
      </c>
      <c r="AO1062">
        <v>1.17</v>
      </c>
      <c r="AP1062" s="46">
        <v>1.1709360554699537</v>
      </c>
      <c r="AQ1062" s="52">
        <f t="shared" si="170"/>
        <v>-9.360554699537893E-4</v>
      </c>
    </row>
    <row r="1063" spans="1:43" x14ac:dyDescent="0.25">
      <c r="A1063" t="s">
        <v>5533</v>
      </c>
      <c r="B1063" t="s">
        <v>1290</v>
      </c>
      <c r="D1063">
        <v>1</v>
      </c>
      <c r="E1063">
        <v>1</v>
      </c>
      <c r="F1063">
        <v>1</v>
      </c>
      <c r="G1063" s="13">
        <v>38582</v>
      </c>
      <c r="H1063">
        <v>2.5</v>
      </c>
      <c r="I1063" t="s">
        <v>5411</v>
      </c>
      <c r="J1063" t="s">
        <v>5411</v>
      </c>
      <c r="K1063" s="46">
        <v>2.5026435126867019</v>
      </c>
      <c r="L1063" s="46"/>
      <c r="M1063" s="22"/>
      <c r="N1063" s="52">
        <f t="shared" si="163"/>
        <v>-2.6435126867019321E-3</v>
      </c>
      <c r="O1063" s="52" t="e">
        <f t="shared" si="164"/>
        <v>#VALUE!</v>
      </c>
      <c r="P1063" s="52" t="e">
        <f t="shared" si="165"/>
        <v>#VALUE!</v>
      </c>
      <c r="Q1063">
        <v>0.94</v>
      </c>
      <c r="R1063" t="s">
        <v>5411</v>
      </c>
      <c r="S1063" t="s">
        <v>5411</v>
      </c>
      <c r="T1063" s="46">
        <v>0.93681842720892572</v>
      </c>
      <c r="U1063" s="46"/>
      <c r="V1063" s="22"/>
      <c r="W1063" s="52">
        <f t="shared" si="166"/>
        <v>3.1815727910742275E-3</v>
      </c>
      <c r="X1063" s="52" t="e">
        <f t="shared" si="167"/>
        <v>#VALUE!</v>
      </c>
      <c r="Y1063" s="52" t="e">
        <f t="shared" si="161"/>
        <v>#VALUE!</v>
      </c>
      <c r="Z1063" t="s">
        <v>77</v>
      </c>
      <c r="AA1063" t="s">
        <v>5411</v>
      </c>
      <c r="AB1063" t="s">
        <v>5411</v>
      </c>
      <c r="AC1063" s="61" t="s">
        <v>77</v>
      </c>
      <c r="AD1063" s="61"/>
      <c r="AE1063" s="22"/>
      <c r="AF1063">
        <v>0</v>
      </c>
      <c r="AG1063" t="s">
        <v>5411</v>
      </c>
      <c r="AH1063" t="s">
        <v>5411</v>
      </c>
      <c r="AI1063" s="46">
        <v>0</v>
      </c>
      <c r="AJ1063" s="46"/>
      <c r="AK1063" s="22"/>
      <c r="AL1063" s="52">
        <f t="shared" si="168"/>
        <v>0</v>
      </c>
      <c r="AM1063" s="52" t="e">
        <f t="shared" si="169"/>
        <v>#VALUE!</v>
      </c>
      <c r="AN1063" s="52" t="e">
        <f t="shared" si="162"/>
        <v>#VALUE!</v>
      </c>
      <c r="AO1063">
        <v>2.57</v>
      </c>
      <c r="AP1063" s="46">
        <v>2.5695591146301964</v>
      </c>
      <c r="AQ1063" s="52">
        <f t="shared" si="170"/>
        <v>4.408853698034676E-4</v>
      </c>
    </row>
    <row r="1064" spans="1:43" x14ac:dyDescent="0.25">
      <c r="A1064" t="s">
        <v>5533</v>
      </c>
      <c r="B1064" t="s">
        <v>1291</v>
      </c>
      <c r="D1064">
        <v>1</v>
      </c>
      <c r="E1064">
        <v>1</v>
      </c>
      <c r="F1064">
        <v>1</v>
      </c>
      <c r="G1064" s="13">
        <v>38582</v>
      </c>
      <c r="H1064">
        <v>1.28</v>
      </c>
      <c r="I1064" t="s">
        <v>5411</v>
      </c>
      <c r="J1064" t="s">
        <v>5411</v>
      </c>
      <c r="K1064" s="46">
        <v>1.2798254494676209</v>
      </c>
      <c r="L1064" s="46"/>
      <c r="M1064" s="22"/>
      <c r="N1064" s="52">
        <f t="shared" si="163"/>
        <v>1.7455053237913631E-4</v>
      </c>
      <c r="O1064" s="52" t="e">
        <f t="shared" si="164"/>
        <v>#VALUE!</v>
      </c>
      <c r="P1064" s="52" t="e">
        <f t="shared" si="165"/>
        <v>#VALUE!</v>
      </c>
      <c r="Q1064">
        <v>1.58</v>
      </c>
      <c r="R1064" t="s">
        <v>5411</v>
      </c>
      <c r="S1064" t="s">
        <v>5411</v>
      </c>
      <c r="T1064" s="46">
        <v>1.5760813405480887</v>
      </c>
      <c r="U1064" s="46"/>
      <c r="V1064" s="22"/>
      <c r="W1064" s="52">
        <f t="shared" si="166"/>
        <v>3.9186594519113882E-3</v>
      </c>
      <c r="X1064" s="52" t="e">
        <f t="shared" si="167"/>
        <v>#VALUE!</v>
      </c>
      <c r="Y1064" s="52" t="e">
        <f t="shared" si="161"/>
        <v>#VALUE!</v>
      </c>
      <c r="Z1064" t="s">
        <v>77</v>
      </c>
      <c r="AA1064" t="s">
        <v>5411</v>
      </c>
      <c r="AB1064" t="s">
        <v>5411</v>
      </c>
      <c r="AC1064" s="61" t="s">
        <v>77</v>
      </c>
      <c r="AD1064" s="61"/>
      <c r="AE1064" s="22"/>
      <c r="AF1064">
        <v>0</v>
      </c>
      <c r="AG1064" t="s">
        <v>5411</v>
      </c>
      <c r="AH1064" t="s">
        <v>5411</v>
      </c>
      <c r="AI1064" s="46">
        <v>0</v>
      </c>
      <c r="AJ1064" s="46"/>
      <c r="AK1064" s="22"/>
      <c r="AL1064" s="52">
        <f t="shared" si="168"/>
        <v>0</v>
      </c>
      <c r="AM1064" s="52" t="e">
        <f t="shared" si="169"/>
        <v>#VALUE!</v>
      </c>
      <c r="AN1064" s="52" t="e">
        <f t="shared" si="162"/>
        <v>#VALUE!</v>
      </c>
      <c r="AO1064">
        <v>0.75</v>
      </c>
      <c r="AP1064" s="46">
        <v>0.7465648455227788</v>
      </c>
      <c r="AQ1064" s="52">
        <f t="shared" si="170"/>
        <v>3.4351544772212028E-3</v>
      </c>
    </row>
    <row r="1065" spans="1:43" x14ac:dyDescent="0.25">
      <c r="A1065" t="s">
        <v>5533</v>
      </c>
      <c r="B1065" t="s">
        <v>1292</v>
      </c>
      <c r="D1065">
        <v>1</v>
      </c>
      <c r="E1065">
        <v>1</v>
      </c>
      <c r="F1065">
        <v>1</v>
      </c>
      <c r="G1065" s="13">
        <v>38582</v>
      </c>
      <c r="H1065">
        <v>0.06</v>
      </c>
      <c r="I1065" t="s">
        <v>5411</v>
      </c>
      <c r="J1065" t="s">
        <v>5411</v>
      </c>
      <c r="K1065" s="46">
        <v>5.8105263157894743E-2</v>
      </c>
      <c r="L1065" s="46"/>
      <c r="M1065" s="22"/>
      <c r="N1065" s="52">
        <f t="shared" si="163"/>
        <v>1.8947368421052546E-3</v>
      </c>
      <c r="O1065" s="52" t="e">
        <f t="shared" si="164"/>
        <v>#VALUE!</v>
      </c>
      <c r="P1065" s="52" t="e">
        <f t="shared" si="165"/>
        <v>#VALUE!</v>
      </c>
      <c r="Q1065">
        <v>0</v>
      </c>
      <c r="R1065" t="s">
        <v>5411</v>
      </c>
      <c r="S1065" t="s">
        <v>5411</v>
      </c>
      <c r="T1065" s="46">
        <v>0</v>
      </c>
      <c r="U1065" s="46"/>
      <c r="V1065" s="22"/>
      <c r="W1065" s="52">
        <f t="shared" si="166"/>
        <v>0</v>
      </c>
      <c r="X1065" s="52" t="e">
        <f t="shared" si="167"/>
        <v>#VALUE!</v>
      </c>
      <c r="Y1065" s="52" t="e">
        <f t="shared" si="161"/>
        <v>#VALUE!</v>
      </c>
      <c r="Z1065" t="s">
        <v>77</v>
      </c>
      <c r="AA1065" t="s">
        <v>5411</v>
      </c>
      <c r="AB1065" t="s">
        <v>5411</v>
      </c>
      <c r="AC1065" s="61" t="s">
        <v>77</v>
      </c>
      <c r="AD1065" s="61"/>
      <c r="AE1065" s="22"/>
      <c r="AF1065">
        <v>0</v>
      </c>
      <c r="AG1065" t="s">
        <v>5411</v>
      </c>
      <c r="AH1065" t="s">
        <v>5411</v>
      </c>
      <c r="AI1065" s="46">
        <v>0</v>
      </c>
      <c r="AJ1065" s="46"/>
      <c r="AK1065" s="22"/>
      <c r="AL1065" s="52">
        <f t="shared" si="168"/>
        <v>0</v>
      </c>
      <c r="AM1065" s="52" t="e">
        <f t="shared" si="169"/>
        <v>#VALUE!</v>
      </c>
      <c r="AN1065" s="52" t="e">
        <f t="shared" si="162"/>
        <v>#VALUE!</v>
      </c>
      <c r="AO1065">
        <v>0.02</v>
      </c>
      <c r="AP1065" s="46">
        <v>1.4526315789473686E-2</v>
      </c>
      <c r="AQ1065" s="52">
        <f t="shared" si="170"/>
        <v>5.4736842105263146E-3</v>
      </c>
    </row>
    <row r="1066" spans="1:43" x14ac:dyDescent="0.25">
      <c r="A1066" t="s">
        <v>5533</v>
      </c>
      <c r="B1066" t="s">
        <v>1293</v>
      </c>
      <c r="D1066">
        <v>1</v>
      </c>
      <c r="E1066">
        <v>1</v>
      </c>
      <c r="F1066">
        <v>1</v>
      </c>
      <c r="G1066" s="13">
        <v>38582</v>
      </c>
      <c r="H1066">
        <v>0.9</v>
      </c>
      <c r="I1066" t="s">
        <v>5411</v>
      </c>
      <c r="J1066" t="s">
        <v>5411</v>
      </c>
      <c r="K1066" s="46">
        <v>0.90442432082794311</v>
      </c>
      <c r="L1066" s="46"/>
      <c r="M1066" s="22"/>
      <c r="N1066" s="52">
        <f t="shared" si="163"/>
        <v>-4.4243208279430846E-3</v>
      </c>
      <c r="O1066" s="52" t="e">
        <f t="shared" si="164"/>
        <v>#VALUE!</v>
      </c>
      <c r="P1066" s="52" t="e">
        <f t="shared" si="165"/>
        <v>#VALUE!</v>
      </c>
      <c r="Q1066">
        <v>0</v>
      </c>
      <c r="R1066" t="s">
        <v>5411</v>
      </c>
      <c r="S1066" t="s">
        <v>5411</v>
      </c>
      <c r="T1066" s="46">
        <v>0</v>
      </c>
      <c r="U1066" s="46"/>
      <c r="V1066" s="22"/>
      <c r="W1066" s="52">
        <f t="shared" si="166"/>
        <v>0</v>
      </c>
      <c r="X1066" s="52" t="e">
        <f t="shared" si="167"/>
        <v>#VALUE!</v>
      </c>
      <c r="Y1066" s="52" t="e">
        <f t="shared" si="161"/>
        <v>#VALUE!</v>
      </c>
      <c r="Z1066" t="s">
        <v>77</v>
      </c>
      <c r="AA1066" t="s">
        <v>5411</v>
      </c>
      <c r="AB1066" t="s">
        <v>5411</v>
      </c>
      <c r="AC1066" s="61" t="s">
        <v>77</v>
      </c>
      <c r="AD1066" s="61"/>
      <c r="AE1066" s="22"/>
      <c r="AF1066">
        <v>0</v>
      </c>
      <c r="AG1066" t="s">
        <v>5411</v>
      </c>
      <c r="AH1066" t="s">
        <v>5411</v>
      </c>
      <c r="AI1066" s="46">
        <v>0</v>
      </c>
      <c r="AJ1066" s="46"/>
      <c r="AK1066" s="22"/>
      <c r="AL1066" s="52">
        <f t="shared" si="168"/>
        <v>0</v>
      </c>
      <c r="AM1066" s="52" t="e">
        <f t="shared" si="169"/>
        <v>#VALUE!</v>
      </c>
      <c r="AN1066" s="52" t="e">
        <f t="shared" si="162"/>
        <v>#VALUE!</v>
      </c>
      <c r="AO1066">
        <v>0.21</v>
      </c>
      <c r="AP1066" s="46">
        <v>0.2135446313065977</v>
      </c>
      <c r="AQ1066" s="52">
        <f t="shared" si="170"/>
        <v>-3.544631306597712E-3</v>
      </c>
    </row>
    <row r="1067" spans="1:43" x14ac:dyDescent="0.25">
      <c r="A1067" t="s">
        <v>5533</v>
      </c>
      <c r="B1067" t="s">
        <v>1294</v>
      </c>
      <c r="D1067">
        <v>1</v>
      </c>
      <c r="E1067">
        <v>1</v>
      </c>
      <c r="F1067">
        <v>1</v>
      </c>
      <c r="G1067" s="13">
        <v>38582</v>
      </c>
      <c r="H1067">
        <v>1.25</v>
      </c>
      <c r="I1067" t="s">
        <v>5411</v>
      </c>
      <c r="J1067" t="s">
        <v>5411</v>
      </c>
      <c r="K1067" s="46">
        <v>1.2466361974405848</v>
      </c>
      <c r="L1067" s="46"/>
      <c r="M1067" s="22"/>
      <c r="N1067" s="52">
        <f t="shared" si="163"/>
        <v>3.3638025594151522E-3</v>
      </c>
      <c r="O1067" s="52" t="e">
        <f t="shared" si="164"/>
        <v>#VALUE!</v>
      </c>
      <c r="P1067" s="52" t="e">
        <f t="shared" si="165"/>
        <v>#VALUE!</v>
      </c>
      <c r="Q1067">
        <v>0</v>
      </c>
      <c r="R1067" t="s">
        <v>5411</v>
      </c>
      <c r="S1067" t="s">
        <v>5411</v>
      </c>
      <c r="T1067" s="46">
        <v>0</v>
      </c>
      <c r="U1067" s="46"/>
      <c r="V1067" s="22"/>
      <c r="W1067" s="52">
        <f t="shared" si="166"/>
        <v>0</v>
      </c>
      <c r="X1067" s="52" t="e">
        <f t="shared" si="167"/>
        <v>#VALUE!</v>
      </c>
      <c r="Y1067" s="52" t="e">
        <f t="shared" si="161"/>
        <v>#VALUE!</v>
      </c>
      <c r="Z1067" t="s">
        <v>77</v>
      </c>
      <c r="AA1067" t="s">
        <v>5411</v>
      </c>
      <c r="AB1067" t="s">
        <v>5411</v>
      </c>
      <c r="AC1067" s="61" t="s">
        <v>77</v>
      </c>
      <c r="AD1067" s="61"/>
      <c r="AE1067" s="22"/>
      <c r="AF1067">
        <v>0</v>
      </c>
      <c r="AG1067" t="s">
        <v>5411</v>
      </c>
      <c r="AH1067" t="s">
        <v>5411</v>
      </c>
      <c r="AI1067" s="46">
        <v>0</v>
      </c>
      <c r="AJ1067" s="46"/>
      <c r="AK1067" s="22"/>
      <c r="AL1067" s="52">
        <f t="shared" si="168"/>
        <v>0</v>
      </c>
      <c r="AM1067" s="52" t="e">
        <f t="shared" si="169"/>
        <v>#VALUE!</v>
      </c>
      <c r="AN1067" s="52" t="e">
        <f t="shared" si="162"/>
        <v>#VALUE!</v>
      </c>
      <c r="AO1067">
        <v>1.21</v>
      </c>
      <c r="AP1067" s="46">
        <v>1.2072687385740402</v>
      </c>
      <c r="AQ1067" s="52">
        <f t="shared" si="170"/>
        <v>2.7312614259598078E-3</v>
      </c>
    </row>
    <row r="1068" spans="1:43" x14ac:dyDescent="0.25">
      <c r="A1068" t="s">
        <v>5533</v>
      </c>
      <c r="B1068" t="s">
        <v>1295</v>
      </c>
      <c r="D1068">
        <v>1</v>
      </c>
      <c r="E1068">
        <v>1</v>
      </c>
      <c r="F1068">
        <v>1</v>
      </c>
      <c r="G1068" s="13">
        <v>38582</v>
      </c>
      <c r="H1068">
        <v>0.51</v>
      </c>
      <c r="I1068" t="s">
        <v>5411</v>
      </c>
      <c r="J1068" t="s">
        <v>5411</v>
      </c>
      <c r="K1068" s="46">
        <v>0.51434451219512201</v>
      </c>
      <c r="L1068" s="46"/>
      <c r="M1068" s="22"/>
      <c r="N1068" s="52">
        <f t="shared" si="163"/>
        <v>-4.3445121951219967E-3</v>
      </c>
      <c r="O1068" s="52" t="e">
        <f t="shared" si="164"/>
        <v>#VALUE!</v>
      </c>
      <c r="P1068" s="52" t="e">
        <f t="shared" si="165"/>
        <v>#VALUE!</v>
      </c>
      <c r="Q1068">
        <v>0</v>
      </c>
      <c r="R1068" t="s">
        <v>5411</v>
      </c>
      <c r="S1068" t="s">
        <v>5411</v>
      </c>
      <c r="T1068" s="46">
        <v>0</v>
      </c>
      <c r="U1068" s="46"/>
      <c r="V1068" s="22"/>
      <c r="W1068" s="52">
        <f t="shared" si="166"/>
        <v>0</v>
      </c>
      <c r="X1068" s="52" t="e">
        <f t="shared" si="167"/>
        <v>#VALUE!</v>
      </c>
      <c r="Y1068" s="52" t="e">
        <f t="shared" si="161"/>
        <v>#VALUE!</v>
      </c>
      <c r="Z1068" t="s">
        <v>77</v>
      </c>
      <c r="AA1068" t="s">
        <v>5411</v>
      </c>
      <c r="AB1068" t="s">
        <v>5411</v>
      </c>
      <c r="AC1068" s="61" t="s">
        <v>77</v>
      </c>
      <c r="AD1068" s="61"/>
      <c r="AE1068" s="22"/>
      <c r="AF1068">
        <v>0</v>
      </c>
      <c r="AG1068" t="s">
        <v>5411</v>
      </c>
      <c r="AH1068" t="s">
        <v>5411</v>
      </c>
      <c r="AI1068" s="46">
        <v>0</v>
      </c>
      <c r="AJ1068" s="46"/>
      <c r="AK1068" s="22"/>
      <c r="AL1068" s="52">
        <f t="shared" si="168"/>
        <v>0</v>
      </c>
      <c r="AM1068" s="52" t="e">
        <f t="shared" si="169"/>
        <v>#VALUE!</v>
      </c>
      <c r="AN1068" s="52" t="e">
        <f t="shared" si="162"/>
        <v>#VALUE!</v>
      </c>
      <c r="AO1068">
        <v>0.43</v>
      </c>
      <c r="AP1068" s="46">
        <v>0.43433536585365856</v>
      </c>
      <c r="AQ1068" s="52">
        <f t="shared" si="170"/>
        <v>-4.3353658536585682E-3</v>
      </c>
    </row>
    <row r="1069" spans="1:43" x14ac:dyDescent="0.25">
      <c r="A1069" t="s">
        <v>5533</v>
      </c>
      <c r="B1069" t="s">
        <v>1296</v>
      </c>
      <c r="D1069">
        <v>1</v>
      </c>
      <c r="E1069">
        <v>1</v>
      </c>
      <c r="F1069">
        <v>1</v>
      </c>
      <c r="G1069" s="13">
        <v>38582</v>
      </c>
      <c r="H1069">
        <v>1</v>
      </c>
      <c r="I1069" t="s">
        <v>5411</v>
      </c>
      <c r="J1069" t="s">
        <v>5411</v>
      </c>
      <c r="K1069" s="46">
        <v>0.9958024691358025</v>
      </c>
      <c r="L1069" s="46"/>
      <c r="M1069" s="22"/>
      <c r="N1069" s="52">
        <f t="shared" si="163"/>
        <v>4.1975308641974962E-3</v>
      </c>
      <c r="O1069" s="52" t="e">
        <f t="shared" si="164"/>
        <v>#VALUE!</v>
      </c>
      <c r="P1069" s="52" t="e">
        <f t="shared" si="165"/>
        <v>#VALUE!</v>
      </c>
      <c r="Q1069">
        <v>0</v>
      </c>
      <c r="R1069" t="s">
        <v>5411</v>
      </c>
      <c r="S1069" t="s">
        <v>5411</v>
      </c>
      <c r="T1069" s="46">
        <v>0</v>
      </c>
      <c r="U1069" s="46"/>
      <c r="V1069" s="22"/>
      <c r="W1069" s="52">
        <f t="shared" si="166"/>
        <v>0</v>
      </c>
      <c r="X1069" s="52" t="e">
        <f t="shared" si="167"/>
        <v>#VALUE!</v>
      </c>
      <c r="Y1069" s="52" t="e">
        <f t="shared" si="161"/>
        <v>#VALUE!</v>
      </c>
      <c r="Z1069" t="s">
        <v>77</v>
      </c>
      <c r="AA1069" t="s">
        <v>5411</v>
      </c>
      <c r="AB1069" t="s">
        <v>5411</v>
      </c>
      <c r="AC1069" s="61" t="s">
        <v>77</v>
      </c>
      <c r="AD1069" s="61"/>
      <c r="AE1069" s="22"/>
      <c r="AF1069">
        <v>0</v>
      </c>
      <c r="AG1069" t="s">
        <v>5411</v>
      </c>
      <c r="AH1069" t="s">
        <v>5411</v>
      </c>
      <c r="AI1069" s="46">
        <v>0</v>
      </c>
      <c r="AJ1069" s="46"/>
      <c r="AK1069" s="22"/>
      <c r="AL1069" s="52">
        <f t="shared" si="168"/>
        <v>0</v>
      </c>
      <c r="AM1069" s="52" t="e">
        <f t="shared" si="169"/>
        <v>#VALUE!</v>
      </c>
      <c r="AN1069" s="52" t="e">
        <f t="shared" si="162"/>
        <v>#VALUE!</v>
      </c>
      <c r="AO1069">
        <v>0.36</v>
      </c>
      <c r="AP1069" s="46">
        <v>0.3595953360768176</v>
      </c>
      <c r="AQ1069" s="52">
        <f t="shared" si="170"/>
        <v>4.0466392318239119E-4</v>
      </c>
    </row>
    <row r="1070" spans="1:43" x14ac:dyDescent="0.25">
      <c r="A1070" t="s">
        <v>5533</v>
      </c>
      <c r="B1070" t="s">
        <v>1297</v>
      </c>
      <c r="D1070">
        <v>1</v>
      </c>
      <c r="E1070">
        <v>1</v>
      </c>
      <c r="F1070">
        <v>1</v>
      </c>
      <c r="G1070" s="13">
        <v>38582</v>
      </c>
      <c r="H1070" t="s">
        <v>5411</v>
      </c>
      <c r="I1070" t="s">
        <v>5411</v>
      </c>
      <c r="J1070" t="s">
        <v>5411</v>
      </c>
      <c r="K1070" s="46"/>
      <c r="L1070" s="46"/>
      <c r="M1070" s="22"/>
      <c r="N1070" s="52" t="e">
        <f t="shared" si="163"/>
        <v>#VALUE!</v>
      </c>
      <c r="O1070" s="52" t="e">
        <f t="shared" si="164"/>
        <v>#VALUE!</v>
      </c>
      <c r="P1070" s="52" t="e">
        <f t="shared" si="165"/>
        <v>#VALUE!</v>
      </c>
      <c r="Q1070" t="s">
        <v>5411</v>
      </c>
      <c r="R1070" t="s">
        <v>5411</v>
      </c>
      <c r="S1070" t="s">
        <v>5411</v>
      </c>
      <c r="T1070" s="46"/>
      <c r="U1070" s="46"/>
      <c r="V1070" s="22"/>
      <c r="W1070" s="52" t="e">
        <f t="shared" si="166"/>
        <v>#VALUE!</v>
      </c>
      <c r="X1070" s="52" t="e">
        <f t="shared" si="167"/>
        <v>#VALUE!</v>
      </c>
      <c r="Y1070" s="52" t="e">
        <f t="shared" si="161"/>
        <v>#VALUE!</v>
      </c>
      <c r="Z1070" t="s">
        <v>77</v>
      </c>
      <c r="AA1070" t="s">
        <v>5411</v>
      </c>
      <c r="AB1070" t="s">
        <v>5411</v>
      </c>
      <c r="AC1070" s="61" t="s">
        <v>77</v>
      </c>
      <c r="AD1070" s="61"/>
      <c r="AE1070" s="22"/>
      <c r="AF1070" t="s">
        <v>5411</v>
      </c>
      <c r="AG1070" t="s">
        <v>5411</v>
      </c>
      <c r="AH1070" t="s">
        <v>5411</v>
      </c>
      <c r="AI1070" s="46"/>
      <c r="AJ1070" s="46"/>
      <c r="AK1070" s="22"/>
      <c r="AL1070" s="52" t="e">
        <f t="shared" si="168"/>
        <v>#VALUE!</v>
      </c>
      <c r="AM1070" s="52" t="e">
        <f t="shared" si="169"/>
        <v>#VALUE!</v>
      </c>
      <c r="AN1070" s="52" t="e">
        <f t="shared" si="162"/>
        <v>#VALUE!</v>
      </c>
      <c r="AO1070" t="s">
        <v>5411</v>
      </c>
      <c r="AP1070" s="46"/>
      <c r="AQ1070" s="52" t="e">
        <f t="shared" si="170"/>
        <v>#VALUE!</v>
      </c>
    </row>
    <row r="1071" spans="1:43" x14ac:dyDescent="0.25">
      <c r="A1071" t="s">
        <v>5533</v>
      </c>
      <c r="B1071" t="s">
        <v>1298</v>
      </c>
      <c r="D1071">
        <v>1</v>
      </c>
      <c r="E1071">
        <v>1</v>
      </c>
      <c r="F1071">
        <v>1</v>
      </c>
      <c r="G1071" s="13">
        <v>38582</v>
      </c>
      <c r="H1071">
        <v>0.48</v>
      </c>
      <c r="I1071" t="s">
        <v>5411</v>
      </c>
      <c r="J1071" t="s">
        <v>5411</v>
      </c>
      <c r="K1071" s="46">
        <v>0.48311503416856494</v>
      </c>
      <c r="L1071" s="46"/>
      <c r="M1071" s="22"/>
      <c r="N1071" s="52">
        <f t="shared" si="163"/>
        <v>-3.1150341685649563E-3</v>
      </c>
      <c r="O1071" s="52" t="e">
        <f t="shared" si="164"/>
        <v>#VALUE!</v>
      </c>
      <c r="P1071" s="52" t="e">
        <f t="shared" si="165"/>
        <v>#VALUE!</v>
      </c>
      <c r="Q1071">
        <v>0</v>
      </c>
      <c r="R1071" t="s">
        <v>5411</v>
      </c>
      <c r="S1071" t="s">
        <v>5411</v>
      </c>
      <c r="T1071" s="46">
        <v>0</v>
      </c>
      <c r="U1071" s="46"/>
      <c r="V1071" s="22"/>
      <c r="W1071" s="52">
        <f t="shared" si="166"/>
        <v>0</v>
      </c>
      <c r="X1071" s="52" t="e">
        <f t="shared" si="167"/>
        <v>#VALUE!</v>
      </c>
      <c r="Y1071" s="52" t="e">
        <f t="shared" si="161"/>
        <v>#VALUE!</v>
      </c>
      <c r="Z1071" t="s">
        <v>77</v>
      </c>
      <c r="AA1071" t="s">
        <v>5411</v>
      </c>
      <c r="AB1071" t="s">
        <v>5411</v>
      </c>
      <c r="AC1071" s="61" t="s">
        <v>77</v>
      </c>
      <c r="AD1071" s="61"/>
      <c r="AE1071" s="22"/>
      <c r="AF1071">
        <v>0</v>
      </c>
      <c r="AG1071" t="s">
        <v>5411</v>
      </c>
      <c r="AH1071" t="s">
        <v>5411</v>
      </c>
      <c r="AI1071" s="46">
        <v>0</v>
      </c>
      <c r="AJ1071" s="46"/>
      <c r="AK1071" s="22"/>
      <c r="AL1071" s="52">
        <f t="shared" si="168"/>
        <v>0</v>
      </c>
      <c r="AM1071" s="52" t="e">
        <f t="shared" si="169"/>
        <v>#VALUE!</v>
      </c>
      <c r="AN1071" s="52" t="e">
        <f t="shared" si="162"/>
        <v>#VALUE!</v>
      </c>
      <c r="AO1071">
        <v>0.05</v>
      </c>
      <c r="AP1071" s="46">
        <v>5.0854214123006836E-2</v>
      </c>
      <c r="AQ1071" s="52">
        <f t="shared" si="170"/>
        <v>-8.5421412300683286E-4</v>
      </c>
    </row>
    <row r="1072" spans="1:43" x14ac:dyDescent="0.25">
      <c r="A1072" t="s">
        <v>5533</v>
      </c>
      <c r="B1072" t="s">
        <v>1299</v>
      </c>
      <c r="D1072">
        <v>1</v>
      </c>
      <c r="E1072">
        <v>1</v>
      </c>
      <c r="F1072">
        <v>8</v>
      </c>
      <c r="G1072" s="13">
        <v>38582</v>
      </c>
      <c r="H1072">
        <v>0</v>
      </c>
      <c r="I1072" t="s">
        <v>5411</v>
      </c>
      <c r="J1072" t="s">
        <v>5411</v>
      </c>
      <c r="K1072" s="46">
        <v>0</v>
      </c>
      <c r="L1072" s="46"/>
      <c r="M1072" s="22"/>
      <c r="N1072" s="52">
        <f t="shared" si="163"/>
        <v>0</v>
      </c>
      <c r="O1072" s="52" t="e">
        <f t="shared" si="164"/>
        <v>#VALUE!</v>
      </c>
      <c r="P1072" s="52" t="e">
        <f t="shared" si="165"/>
        <v>#VALUE!</v>
      </c>
      <c r="Q1072">
        <v>0</v>
      </c>
      <c r="R1072" t="s">
        <v>5411</v>
      </c>
      <c r="S1072" t="s">
        <v>5411</v>
      </c>
      <c r="T1072" s="46">
        <v>0</v>
      </c>
      <c r="U1072" s="46"/>
      <c r="V1072" s="22"/>
      <c r="W1072" s="52">
        <f t="shared" si="166"/>
        <v>0</v>
      </c>
      <c r="X1072" s="52" t="e">
        <f t="shared" si="167"/>
        <v>#VALUE!</v>
      </c>
      <c r="Y1072" s="52" t="e">
        <f t="shared" si="161"/>
        <v>#VALUE!</v>
      </c>
      <c r="Z1072" t="s">
        <v>77</v>
      </c>
      <c r="AA1072" t="s">
        <v>5411</v>
      </c>
      <c r="AB1072" t="s">
        <v>5411</v>
      </c>
      <c r="AC1072" s="61" t="s">
        <v>77</v>
      </c>
      <c r="AD1072" s="61"/>
      <c r="AE1072" s="22"/>
      <c r="AF1072">
        <v>0</v>
      </c>
      <c r="AG1072" t="s">
        <v>5411</v>
      </c>
      <c r="AH1072" t="s">
        <v>5411</v>
      </c>
      <c r="AI1072" s="46">
        <v>0</v>
      </c>
      <c r="AJ1072" s="46"/>
      <c r="AK1072" s="22"/>
      <c r="AL1072" s="52">
        <f t="shared" si="168"/>
        <v>0</v>
      </c>
      <c r="AM1072" s="52" t="e">
        <f t="shared" si="169"/>
        <v>#VALUE!</v>
      </c>
      <c r="AN1072" s="52" t="e">
        <f t="shared" si="162"/>
        <v>#VALUE!</v>
      </c>
      <c r="AO1072">
        <v>0</v>
      </c>
      <c r="AP1072" s="46">
        <v>0</v>
      </c>
      <c r="AQ1072" s="52">
        <f t="shared" si="170"/>
        <v>0</v>
      </c>
    </row>
    <row r="1073" spans="1:43" x14ac:dyDescent="0.25">
      <c r="A1073" t="s">
        <v>5533</v>
      </c>
      <c r="B1073" t="s">
        <v>1300</v>
      </c>
      <c r="D1073">
        <v>1</v>
      </c>
      <c r="E1073">
        <v>1</v>
      </c>
      <c r="F1073">
        <v>1</v>
      </c>
      <c r="G1073" s="13">
        <v>38582</v>
      </c>
      <c r="H1073">
        <v>1.56</v>
      </c>
      <c r="I1073" t="s">
        <v>5411</v>
      </c>
      <c r="J1073" t="s">
        <v>5411</v>
      </c>
      <c r="K1073" s="46">
        <v>1.5633741258741258</v>
      </c>
      <c r="L1073" s="46"/>
      <c r="M1073" s="22"/>
      <c r="N1073" s="52">
        <f t="shared" si="163"/>
        <v>-3.3741258741257774E-3</v>
      </c>
      <c r="O1073" s="52" t="e">
        <f t="shared" si="164"/>
        <v>#VALUE!</v>
      </c>
      <c r="P1073" s="52" t="e">
        <f t="shared" si="165"/>
        <v>#VALUE!</v>
      </c>
      <c r="Q1073">
        <v>0</v>
      </c>
      <c r="R1073" t="s">
        <v>5411</v>
      </c>
      <c r="S1073" t="s">
        <v>5411</v>
      </c>
      <c r="T1073" s="46">
        <v>0</v>
      </c>
      <c r="U1073" s="46"/>
      <c r="V1073" s="22"/>
      <c r="W1073" s="52">
        <f t="shared" si="166"/>
        <v>0</v>
      </c>
      <c r="X1073" s="52" t="e">
        <f t="shared" si="167"/>
        <v>#VALUE!</v>
      </c>
      <c r="Y1073" s="52" t="e">
        <f t="shared" si="161"/>
        <v>#VALUE!</v>
      </c>
      <c r="Z1073" t="s">
        <v>77</v>
      </c>
      <c r="AA1073" t="s">
        <v>5411</v>
      </c>
      <c r="AB1073" t="s">
        <v>5411</v>
      </c>
      <c r="AC1073" s="61" t="s">
        <v>77</v>
      </c>
      <c r="AD1073" s="61"/>
      <c r="AE1073" s="22"/>
      <c r="AF1073">
        <v>0</v>
      </c>
      <c r="AG1073" t="s">
        <v>5411</v>
      </c>
      <c r="AH1073" t="s">
        <v>5411</v>
      </c>
      <c r="AI1073" s="46">
        <v>0</v>
      </c>
      <c r="AJ1073" s="46"/>
      <c r="AK1073" s="22"/>
      <c r="AL1073" s="52">
        <f t="shared" si="168"/>
        <v>0</v>
      </c>
      <c r="AM1073" s="52" t="e">
        <f t="shared" si="169"/>
        <v>#VALUE!</v>
      </c>
      <c r="AN1073" s="52" t="e">
        <f t="shared" si="162"/>
        <v>#VALUE!</v>
      </c>
      <c r="AO1073">
        <v>0.88</v>
      </c>
      <c r="AP1073" s="46">
        <v>0.87846736596736585</v>
      </c>
      <c r="AQ1073" s="52">
        <f t="shared" si="170"/>
        <v>1.5326340326341503E-3</v>
      </c>
    </row>
    <row r="1074" spans="1:43" x14ac:dyDescent="0.25">
      <c r="A1074" t="s">
        <v>5533</v>
      </c>
      <c r="B1074" t="s">
        <v>1301</v>
      </c>
      <c r="D1074">
        <v>1</v>
      </c>
      <c r="E1074">
        <v>1</v>
      </c>
      <c r="F1074">
        <v>1</v>
      </c>
      <c r="G1074" s="13">
        <v>38582</v>
      </c>
      <c r="H1074">
        <v>1</v>
      </c>
      <c r="I1074" t="s">
        <v>5411</v>
      </c>
      <c r="J1074" t="s">
        <v>5411</v>
      </c>
      <c r="K1074" s="46">
        <v>0.99892785571142273</v>
      </c>
      <c r="L1074" s="46"/>
      <c r="M1074" s="22"/>
      <c r="N1074" s="52">
        <f t="shared" si="163"/>
        <v>1.0721442885772703E-3</v>
      </c>
      <c r="O1074" s="52" t="e">
        <f t="shared" si="164"/>
        <v>#VALUE!</v>
      </c>
      <c r="P1074" s="52" t="e">
        <f t="shared" si="165"/>
        <v>#VALUE!</v>
      </c>
      <c r="Q1074">
        <v>0</v>
      </c>
      <c r="R1074" t="s">
        <v>5411</v>
      </c>
      <c r="S1074" t="s">
        <v>5411</v>
      </c>
      <c r="T1074" s="46">
        <v>0</v>
      </c>
      <c r="U1074" s="46"/>
      <c r="V1074" s="22"/>
      <c r="W1074" s="52">
        <f t="shared" si="166"/>
        <v>0</v>
      </c>
      <c r="X1074" s="52" t="e">
        <f t="shared" si="167"/>
        <v>#VALUE!</v>
      </c>
      <c r="Y1074" s="52" t="e">
        <f t="shared" si="161"/>
        <v>#VALUE!</v>
      </c>
      <c r="Z1074" t="s">
        <v>77</v>
      </c>
      <c r="AA1074" t="s">
        <v>5411</v>
      </c>
      <c r="AB1074" t="s">
        <v>5411</v>
      </c>
      <c r="AC1074" s="61" t="s">
        <v>77</v>
      </c>
      <c r="AD1074" s="61"/>
      <c r="AE1074" s="22"/>
      <c r="AF1074">
        <v>0</v>
      </c>
      <c r="AG1074" t="s">
        <v>5411</v>
      </c>
      <c r="AH1074" t="s">
        <v>5411</v>
      </c>
      <c r="AI1074" s="46">
        <v>0</v>
      </c>
      <c r="AJ1074" s="46"/>
      <c r="AK1074" s="22"/>
      <c r="AL1074" s="52">
        <f t="shared" si="168"/>
        <v>0</v>
      </c>
      <c r="AM1074" s="52" t="e">
        <f t="shared" si="169"/>
        <v>#VALUE!</v>
      </c>
      <c r="AN1074" s="52" t="e">
        <f t="shared" si="162"/>
        <v>#VALUE!</v>
      </c>
      <c r="AO1074">
        <v>0.44</v>
      </c>
      <c r="AP1074" s="46">
        <v>0.43812625250501003</v>
      </c>
      <c r="AQ1074" s="52">
        <f t="shared" si="170"/>
        <v>1.8737474949899746E-3</v>
      </c>
    </row>
    <row r="1075" spans="1:43" x14ac:dyDescent="0.25">
      <c r="A1075" t="s">
        <v>5533</v>
      </c>
      <c r="B1075" t="s">
        <v>1302</v>
      </c>
      <c r="D1075">
        <v>1</v>
      </c>
      <c r="E1075">
        <v>1</v>
      </c>
      <c r="F1075">
        <v>1</v>
      </c>
      <c r="G1075" s="13">
        <v>38582</v>
      </c>
      <c r="H1075">
        <v>0.67</v>
      </c>
      <c r="I1075" t="s">
        <v>5411</v>
      </c>
      <c r="J1075" t="s">
        <v>5411</v>
      </c>
      <c r="K1075" s="46">
        <v>0.67431390134529146</v>
      </c>
      <c r="L1075" s="46"/>
      <c r="M1075" s="22"/>
      <c r="N1075" s="52">
        <f t="shared" si="163"/>
        <v>-4.3139013452914154E-3</v>
      </c>
      <c r="O1075" s="52" t="e">
        <f t="shared" si="164"/>
        <v>#VALUE!</v>
      </c>
      <c r="P1075" s="52" t="e">
        <f t="shared" si="165"/>
        <v>#VALUE!</v>
      </c>
      <c r="Q1075">
        <v>0</v>
      </c>
      <c r="R1075" t="s">
        <v>5411</v>
      </c>
      <c r="S1075" t="s">
        <v>5411</v>
      </c>
      <c r="T1075" s="46">
        <v>0</v>
      </c>
      <c r="U1075" s="46"/>
      <c r="V1075" s="22"/>
      <c r="W1075" s="52">
        <f t="shared" si="166"/>
        <v>0</v>
      </c>
      <c r="X1075" s="52" t="e">
        <f t="shared" si="167"/>
        <v>#VALUE!</v>
      </c>
      <c r="Y1075" s="52" t="e">
        <f t="shared" si="161"/>
        <v>#VALUE!</v>
      </c>
      <c r="Z1075" t="s">
        <v>77</v>
      </c>
      <c r="AA1075" t="s">
        <v>5411</v>
      </c>
      <c r="AB1075" t="s">
        <v>5411</v>
      </c>
      <c r="AC1075" s="61" t="s">
        <v>77</v>
      </c>
      <c r="AD1075" s="61"/>
      <c r="AE1075" s="22"/>
      <c r="AF1075">
        <v>0</v>
      </c>
      <c r="AG1075" t="s">
        <v>5411</v>
      </c>
      <c r="AH1075" t="s">
        <v>5411</v>
      </c>
      <c r="AI1075" s="46">
        <v>0</v>
      </c>
      <c r="AJ1075" s="46"/>
      <c r="AK1075" s="22"/>
      <c r="AL1075" s="52">
        <f t="shared" si="168"/>
        <v>0</v>
      </c>
      <c r="AM1075" s="52" t="e">
        <f t="shared" si="169"/>
        <v>#VALUE!</v>
      </c>
      <c r="AN1075" s="52" t="e">
        <f t="shared" si="162"/>
        <v>#VALUE!</v>
      </c>
      <c r="AO1075">
        <v>0.71</v>
      </c>
      <c r="AP1075" s="46">
        <v>0.71177578475336323</v>
      </c>
      <c r="AQ1075" s="52">
        <f t="shared" si="170"/>
        <v>-1.7757847533632631E-3</v>
      </c>
    </row>
    <row r="1076" spans="1:43" x14ac:dyDescent="0.25">
      <c r="A1076" t="s">
        <v>5533</v>
      </c>
      <c r="B1076" t="s">
        <v>1303</v>
      </c>
      <c r="D1076">
        <v>1</v>
      </c>
      <c r="E1076">
        <v>1</v>
      </c>
      <c r="F1076">
        <v>1</v>
      </c>
      <c r="G1076" s="13">
        <v>38582</v>
      </c>
      <c r="H1076">
        <v>0.39</v>
      </c>
      <c r="I1076" t="s">
        <v>5411</v>
      </c>
      <c r="J1076" t="s">
        <v>5411</v>
      </c>
      <c r="K1076" s="46">
        <v>0.38786844554762639</v>
      </c>
      <c r="L1076" s="46"/>
      <c r="M1076" s="22"/>
      <c r="N1076" s="52">
        <f t="shared" si="163"/>
        <v>2.1315544523736185E-3</v>
      </c>
      <c r="O1076" s="52" t="e">
        <f t="shared" si="164"/>
        <v>#VALUE!</v>
      </c>
      <c r="P1076" s="52" t="e">
        <f t="shared" si="165"/>
        <v>#VALUE!</v>
      </c>
      <c r="Q1076">
        <v>0</v>
      </c>
      <c r="R1076" t="s">
        <v>5411</v>
      </c>
      <c r="S1076" t="s">
        <v>5411</v>
      </c>
      <c r="T1076" s="46">
        <v>0</v>
      </c>
      <c r="U1076" s="46"/>
      <c r="V1076" s="22"/>
      <c r="W1076" s="52">
        <f t="shared" si="166"/>
        <v>0</v>
      </c>
      <c r="X1076" s="52" t="e">
        <f t="shared" si="167"/>
        <v>#VALUE!</v>
      </c>
      <c r="Y1076" s="52" t="e">
        <f t="shared" si="161"/>
        <v>#VALUE!</v>
      </c>
      <c r="Z1076" t="s">
        <v>77</v>
      </c>
      <c r="AA1076" t="s">
        <v>5411</v>
      </c>
      <c r="AB1076" t="s">
        <v>5411</v>
      </c>
      <c r="AC1076" s="61" t="s">
        <v>77</v>
      </c>
      <c r="AD1076" s="61"/>
      <c r="AE1076" s="22"/>
      <c r="AF1076">
        <v>0</v>
      </c>
      <c r="AG1076" t="s">
        <v>5411</v>
      </c>
      <c r="AH1076" t="s">
        <v>5411</v>
      </c>
      <c r="AI1076" s="46">
        <v>0</v>
      </c>
      <c r="AJ1076" s="46"/>
      <c r="AK1076" s="22"/>
      <c r="AL1076" s="52">
        <f t="shared" si="168"/>
        <v>0</v>
      </c>
      <c r="AM1076" s="52" t="e">
        <f t="shared" si="169"/>
        <v>#VALUE!</v>
      </c>
      <c r="AN1076" s="52" t="e">
        <f t="shared" si="162"/>
        <v>#VALUE!</v>
      </c>
      <c r="AO1076">
        <v>0.88</v>
      </c>
      <c r="AP1076" s="46">
        <v>0.87916847657461994</v>
      </c>
      <c r="AQ1076" s="52">
        <f t="shared" si="170"/>
        <v>8.3152342538006518E-4</v>
      </c>
    </row>
    <row r="1077" spans="1:43" x14ac:dyDescent="0.25">
      <c r="A1077" t="s">
        <v>5533</v>
      </c>
      <c r="B1077" t="s">
        <v>1304</v>
      </c>
      <c r="D1077">
        <v>1</v>
      </c>
      <c r="E1077">
        <v>1</v>
      </c>
      <c r="F1077">
        <v>1</v>
      </c>
      <c r="G1077" s="13">
        <v>38582</v>
      </c>
      <c r="H1077">
        <v>1.92</v>
      </c>
      <c r="I1077" t="s">
        <v>5411</v>
      </c>
      <c r="J1077" t="s">
        <v>5411</v>
      </c>
      <c r="K1077" s="46">
        <v>1.9244181585677749</v>
      </c>
      <c r="L1077" s="46"/>
      <c r="M1077" s="22"/>
      <c r="N1077" s="52">
        <f t="shared" si="163"/>
        <v>-4.4181585677749435E-3</v>
      </c>
      <c r="O1077" s="52" t="e">
        <f t="shared" si="164"/>
        <v>#VALUE!</v>
      </c>
      <c r="P1077" s="52" t="e">
        <f t="shared" si="165"/>
        <v>#VALUE!</v>
      </c>
      <c r="Q1077">
        <v>1.34</v>
      </c>
      <c r="R1077" t="s">
        <v>5411</v>
      </c>
      <c r="S1077" t="s">
        <v>5411</v>
      </c>
      <c r="T1077" s="46">
        <v>1.3444565217391304</v>
      </c>
      <c r="U1077" s="46"/>
      <c r="V1077" s="22"/>
      <c r="W1077" s="52">
        <f t="shared" si="166"/>
        <v>-4.4565217391303591E-3</v>
      </c>
      <c r="X1077" s="52" t="e">
        <f t="shared" si="167"/>
        <v>#VALUE!</v>
      </c>
      <c r="Y1077" s="52" t="e">
        <f t="shared" si="161"/>
        <v>#VALUE!</v>
      </c>
      <c r="Z1077" t="s">
        <v>77</v>
      </c>
      <c r="AA1077" t="s">
        <v>5411</v>
      </c>
      <c r="AB1077" t="s">
        <v>5411</v>
      </c>
      <c r="AC1077" s="61" t="s">
        <v>77</v>
      </c>
      <c r="AD1077" s="61"/>
      <c r="AE1077" s="22"/>
      <c r="AF1077">
        <v>8.25</v>
      </c>
      <c r="AG1077" t="s">
        <v>5411</v>
      </c>
      <c r="AH1077" t="s">
        <v>5411</v>
      </c>
      <c r="AI1077" s="46">
        <v>8.2512723785166244</v>
      </c>
      <c r="AJ1077" s="46"/>
      <c r="AK1077" s="22"/>
      <c r="AL1077" s="52">
        <f t="shared" si="168"/>
        <v>-1.2723785166244284E-3</v>
      </c>
      <c r="AM1077" s="52" t="e">
        <f t="shared" si="169"/>
        <v>#VALUE!</v>
      </c>
      <c r="AN1077" s="52" t="e">
        <f t="shared" si="162"/>
        <v>#VALUE!</v>
      </c>
      <c r="AO1077">
        <v>2.79</v>
      </c>
      <c r="AP1077" s="46">
        <v>2.794360613810742</v>
      </c>
      <c r="AQ1077" s="52">
        <f t="shared" si="170"/>
        <v>-4.3606138107419312E-3</v>
      </c>
    </row>
    <row r="1078" spans="1:43" x14ac:dyDescent="0.25">
      <c r="A1078" t="s">
        <v>5533</v>
      </c>
      <c r="B1078" t="s">
        <v>1305</v>
      </c>
      <c r="D1078">
        <v>1</v>
      </c>
      <c r="E1078">
        <v>1</v>
      </c>
      <c r="F1078">
        <v>1</v>
      </c>
      <c r="G1078" s="13">
        <v>38582</v>
      </c>
      <c r="H1078">
        <v>0.72</v>
      </c>
      <c r="I1078" t="s">
        <v>5411</v>
      </c>
      <c r="J1078" t="s">
        <v>5411</v>
      </c>
      <c r="K1078" s="46">
        <v>0.71477572559366753</v>
      </c>
      <c r="L1078" s="46"/>
      <c r="M1078" s="22"/>
      <c r="N1078" s="52">
        <f t="shared" si="163"/>
        <v>5.2242744063324409E-3</v>
      </c>
      <c r="O1078" s="52" t="e">
        <f t="shared" si="164"/>
        <v>#VALUE!</v>
      </c>
      <c r="P1078" s="52" t="e">
        <f t="shared" si="165"/>
        <v>#VALUE!</v>
      </c>
      <c r="Q1078">
        <v>0</v>
      </c>
      <c r="R1078" t="s">
        <v>5411</v>
      </c>
      <c r="S1078" t="s">
        <v>5411</v>
      </c>
      <c r="T1078" s="46">
        <v>0</v>
      </c>
      <c r="U1078" s="46"/>
      <c r="V1078" s="22"/>
      <c r="W1078" s="52">
        <f t="shared" si="166"/>
        <v>0</v>
      </c>
      <c r="X1078" s="52" t="e">
        <f t="shared" si="167"/>
        <v>#VALUE!</v>
      </c>
      <c r="Y1078" s="52" t="e">
        <f t="shared" si="161"/>
        <v>#VALUE!</v>
      </c>
      <c r="Z1078" t="s">
        <v>77</v>
      </c>
      <c r="AA1078" t="s">
        <v>5411</v>
      </c>
      <c r="AB1078" t="s">
        <v>5411</v>
      </c>
      <c r="AC1078" s="61" t="s">
        <v>77</v>
      </c>
      <c r="AD1078" s="61"/>
      <c r="AE1078" s="22"/>
      <c r="AF1078">
        <v>0</v>
      </c>
      <c r="AG1078" t="s">
        <v>5411</v>
      </c>
      <c r="AH1078" t="s">
        <v>5411</v>
      </c>
      <c r="AI1078" s="46">
        <v>0</v>
      </c>
      <c r="AJ1078" s="46"/>
      <c r="AK1078" s="22"/>
      <c r="AL1078" s="52">
        <f t="shared" si="168"/>
        <v>0</v>
      </c>
      <c r="AM1078" s="52" t="e">
        <f t="shared" si="169"/>
        <v>#VALUE!</v>
      </c>
      <c r="AN1078" s="52" t="e">
        <f t="shared" si="162"/>
        <v>#VALUE!</v>
      </c>
      <c r="AO1078">
        <v>0.18</v>
      </c>
      <c r="AP1078" s="46">
        <v>0.18379947229551452</v>
      </c>
      <c r="AQ1078" s="52">
        <f t="shared" si="170"/>
        <v>-3.7994722955145277E-3</v>
      </c>
    </row>
    <row r="1079" spans="1:43" x14ac:dyDescent="0.25">
      <c r="A1079" t="s">
        <v>5533</v>
      </c>
      <c r="B1079" t="s">
        <v>1306</v>
      </c>
      <c r="D1079">
        <v>1</v>
      </c>
      <c r="E1079">
        <v>1</v>
      </c>
      <c r="F1079">
        <v>1</v>
      </c>
      <c r="G1079" s="13">
        <v>38582</v>
      </c>
      <c r="H1079">
        <v>0.14000000000000001</v>
      </c>
      <c r="I1079" t="s">
        <v>5411</v>
      </c>
      <c r="J1079" t="s">
        <v>5411</v>
      </c>
      <c r="K1079" s="46">
        <v>0.1426347732952517</v>
      </c>
      <c r="L1079" s="46"/>
      <c r="M1079" s="22"/>
      <c r="N1079" s="52">
        <f t="shared" si="163"/>
        <v>-2.6347732952516911E-3</v>
      </c>
      <c r="O1079" s="52" t="e">
        <f t="shared" si="164"/>
        <v>#VALUE!</v>
      </c>
      <c r="P1079" s="52" t="e">
        <f t="shared" si="165"/>
        <v>#VALUE!</v>
      </c>
      <c r="Q1079">
        <v>0</v>
      </c>
      <c r="R1079" t="s">
        <v>5411</v>
      </c>
      <c r="S1079" t="s">
        <v>5411</v>
      </c>
      <c r="T1079" s="46">
        <v>0</v>
      </c>
      <c r="U1079" s="46"/>
      <c r="V1079" s="22"/>
      <c r="W1079" s="52">
        <f t="shared" si="166"/>
        <v>0</v>
      </c>
      <c r="X1079" s="52" t="e">
        <f t="shared" si="167"/>
        <v>#VALUE!</v>
      </c>
      <c r="Y1079" s="52" t="e">
        <f t="shared" si="161"/>
        <v>#VALUE!</v>
      </c>
      <c r="Z1079" t="s">
        <v>77</v>
      </c>
      <c r="AA1079" t="s">
        <v>5411</v>
      </c>
      <c r="AB1079" t="s">
        <v>5411</v>
      </c>
      <c r="AC1079" s="61" t="s">
        <v>77</v>
      </c>
      <c r="AD1079" s="61"/>
      <c r="AE1079" s="22"/>
      <c r="AF1079">
        <v>0</v>
      </c>
      <c r="AG1079" t="s">
        <v>5411</v>
      </c>
      <c r="AH1079" t="s">
        <v>5411</v>
      </c>
      <c r="AI1079" s="46">
        <v>0</v>
      </c>
      <c r="AJ1079" s="46"/>
      <c r="AK1079" s="22"/>
      <c r="AL1079" s="52">
        <f t="shared" si="168"/>
        <v>0</v>
      </c>
      <c r="AM1079" s="52" t="e">
        <f t="shared" si="169"/>
        <v>#VALUE!</v>
      </c>
      <c r="AN1079" s="52" t="e">
        <f t="shared" si="162"/>
        <v>#VALUE!</v>
      </c>
      <c r="AO1079">
        <v>0.03</v>
      </c>
      <c r="AP1079" s="46">
        <v>2.5933595144591221E-2</v>
      </c>
      <c r="AQ1079" s="52">
        <f t="shared" si="170"/>
        <v>4.0664048554087777E-3</v>
      </c>
    </row>
    <row r="1080" spans="1:43" x14ac:dyDescent="0.25">
      <c r="A1080" t="s">
        <v>5533</v>
      </c>
      <c r="B1080" t="s">
        <v>1307</v>
      </c>
      <c r="D1080">
        <v>1</v>
      </c>
      <c r="E1080">
        <v>1</v>
      </c>
      <c r="F1080">
        <v>1</v>
      </c>
      <c r="G1080" s="13">
        <v>38582</v>
      </c>
      <c r="H1080">
        <v>0.6</v>
      </c>
      <c r="I1080" t="s">
        <v>5411</v>
      </c>
      <c r="J1080" t="s">
        <v>5411</v>
      </c>
      <c r="K1080" s="46">
        <v>0.60043227665706056</v>
      </c>
      <c r="L1080" s="46"/>
      <c r="M1080" s="22"/>
      <c r="N1080" s="52">
        <f t="shared" si="163"/>
        <v>-4.3227665706058183E-4</v>
      </c>
      <c r="O1080" s="52" t="e">
        <f t="shared" si="164"/>
        <v>#VALUE!</v>
      </c>
      <c r="P1080" s="52" t="e">
        <f t="shared" si="165"/>
        <v>#VALUE!</v>
      </c>
      <c r="Q1080">
        <v>0</v>
      </c>
      <c r="R1080" t="s">
        <v>5411</v>
      </c>
      <c r="S1080" t="s">
        <v>5411</v>
      </c>
      <c r="T1080" s="46">
        <v>0</v>
      </c>
      <c r="U1080" s="46"/>
      <c r="V1080" s="22"/>
      <c r="W1080" s="52">
        <f t="shared" si="166"/>
        <v>0</v>
      </c>
      <c r="X1080" s="52" t="e">
        <f t="shared" si="167"/>
        <v>#VALUE!</v>
      </c>
      <c r="Y1080" s="52" t="e">
        <f t="shared" si="161"/>
        <v>#VALUE!</v>
      </c>
      <c r="Z1080" t="s">
        <v>77</v>
      </c>
      <c r="AA1080" t="s">
        <v>5411</v>
      </c>
      <c r="AB1080" t="s">
        <v>5411</v>
      </c>
      <c r="AC1080" s="61" t="s">
        <v>77</v>
      </c>
      <c r="AD1080" s="61"/>
      <c r="AE1080" s="22"/>
      <c r="AF1080">
        <v>0</v>
      </c>
      <c r="AG1080" t="s">
        <v>5411</v>
      </c>
      <c r="AH1080" t="s">
        <v>5411</v>
      </c>
      <c r="AI1080" s="46">
        <v>0</v>
      </c>
      <c r="AJ1080" s="46"/>
      <c r="AK1080" s="22"/>
      <c r="AL1080" s="52">
        <f t="shared" si="168"/>
        <v>0</v>
      </c>
      <c r="AM1080" s="52" t="e">
        <f t="shared" si="169"/>
        <v>#VALUE!</v>
      </c>
      <c r="AN1080" s="52" t="e">
        <f t="shared" si="162"/>
        <v>#VALUE!</v>
      </c>
      <c r="AO1080">
        <v>1.1599999999999999</v>
      </c>
      <c r="AP1080" s="46">
        <v>1.1608357348703171</v>
      </c>
      <c r="AQ1080" s="52">
        <f t="shared" si="170"/>
        <v>-8.3573487031718408E-4</v>
      </c>
    </row>
    <row r="1081" spans="1:43" x14ac:dyDescent="0.25">
      <c r="A1081" t="s">
        <v>5533</v>
      </c>
      <c r="B1081" t="s">
        <v>1308</v>
      </c>
      <c r="D1081">
        <v>1</v>
      </c>
      <c r="E1081">
        <v>1</v>
      </c>
      <c r="F1081">
        <v>1</v>
      </c>
      <c r="G1081" s="13">
        <v>38582</v>
      </c>
      <c r="H1081">
        <v>1.02</v>
      </c>
      <c r="I1081" t="s">
        <v>5411</v>
      </c>
      <c r="J1081" t="s">
        <v>5411</v>
      </c>
      <c r="K1081" s="46">
        <v>1.0171209213051824</v>
      </c>
      <c r="L1081" s="46"/>
      <c r="M1081" s="22"/>
      <c r="N1081" s="52">
        <f t="shared" si="163"/>
        <v>2.8790786948176272E-3</v>
      </c>
      <c r="O1081" s="52" t="e">
        <f t="shared" si="164"/>
        <v>#VALUE!</v>
      </c>
      <c r="P1081" s="52" t="e">
        <f t="shared" si="165"/>
        <v>#VALUE!</v>
      </c>
      <c r="Q1081">
        <v>0</v>
      </c>
      <c r="R1081" t="s">
        <v>5411</v>
      </c>
      <c r="S1081" t="s">
        <v>5411</v>
      </c>
      <c r="T1081" s="46">
        <v>0</v>
      </c>
      <c r="U1081" s="46"/>
      <c r="V1081" s="22"/>
      <c r="W1081" s="52">
        <f t="shared" si="166"/>
        <v>0</v>
      </c>
      <c r="X1081" s="52" t="e">
        <f t="shared" si="167"/>
        <v>#VALUE!</v>
      </c>
      <c r="Y1081" s="52" t="e">
        <f t="shared" si="161"/>
        <v>#VALUE!</v>
      </c>
      <c r="Z1081" t="s">
        <v>77</v>
      </c>
      <c r="AA1081" t="s">
        <v>5411</v>
      </c>
      <c r="AB1081" t="s">
        <v>5411</v>
      </c>
      <c r="AC1081" s="61" t="s">
        <v>77</v>
      </c>
      <c r="AD1081" s="61"/>
      <c r="AE1081" s="22"/>
      <c r="AF1081">
        <v>0</v>
      </c>
      <c r="AG1081" t="s">
        <v>5411</v>
      </c>
      <c r="AH1081" t="s">
        <v>5411</v>
      </c>
      <c r="AI1081" s="46">
        <v>0</v>
      </c>
      <c r="AJ1081" s="46"/>
      <c r="AK1081" s="22"/>
      <c r="AL1081" s="52">
        <f t="shared" si="168"/>
        <v>0</v>
      </c>
      <c r="AM1081" s="52" t="e">
        <f t="shared" si="169"/>
        <v>#VALUE!</v>
      </c>
      <c r="AN1081" s="52" t="e">
        <f t="shared" si="162"/>
        <v>#VALUE!</v>
      </c>
      <c r="AO1081">
        <v>0.03</v>
      </c>
      <c r="AP1081" s="46">
        <v>2.9481765834932824E-2</v>
      </c>
      <c r="AQ1081" s="52">
        <f t="shared" si="170"/>
        <v>5.1823416506717457E-4</v>
      </c>
    </row>
    <row r="1082" spans="1:43" x14ac:dyDescent="0.25">
      <c r="A1082" t="s">
        <v>5533</v>
      </c>
      <c r="B1082" t="s">
        <v>1309</v>
      </c>
      <c r="D1082">
        <v>1</v>
      </c>
      <c r="E1082">
        <v>1</v>
      </c>
      <c r="F1082">
        <v>1</v>
      </c>
      <c r="G1082" s="13">
        <v>38582</v>
      </c>
      <c r="H1082">
        <v>0.52</v>
      </c>
      <c r="I1082" t="s">
        <v>5411</v>
      </c>
      <c r="J1082" t="s">
        <v>5411</v>
      </c>
      <c r="K1082" s="46">
        <v>0.52062380038387723</v>
      </c>
      <c r="L1082" s="46"/>
      <c r="M1082" s="22"/>
      <c r="N1082" s="52">
        <f t="shared" si="163"/>
        <v>-6.2380038387721548E-4</v>
      </c>
      <c r="O1082" s="52" t="e">
        <f t="shared" si="164"/>
        <v>#VALUE!</v>
      </c>
      <c r="P1082" s="52" t="e">
        <f t="shared" si="165"/>
        <v>#VALUE!</v>
      </c>
      <c r="Q1082">
        <v>1.3</v>
      </c>
      <c r="R1082" t="s">
        <v>5411</v>
      </c>
      <c r="S1082" t="s">
        <v>5411</v>
      </c>
      <c r="T1082" s="46">
        <v>1.301559500959693</v>
      </c>
      <c r="U1082" s="46"/>
      <c r="V1082" s="22"/>
      <c r="W1082" s="52">
        <f t="shared" si="166"/>
        <v>-1.5595009596929277E-3</v>
      </c>
      <c r="X1082" s="52" t="e">
        <f t="shared" si="167"/>
        <v>#VALUE!</v>
      </c>
      <c r="Y1082" s="52" t="e">
        <f t="shared" si="161"/>
        <v>#VALUE!</v>
      </c>
      <c r="Z1082" t="s">
        <v>77</v>
      </c>
      <c r="AA1082" t="s">
        <v>5411</v>
      </c>
      <c r="AB1082" t="s">
        <v>5411</v>
      </c>
      <c r="AC1082" s="61" t="s">
        <v>77</v>
      </c>
      <c r="AD1082" s="61"/>
      <c r="AE1082" s="22"/>
      <c r="AF1082">
        <v>0</v>
      </c>
      <c r="AG1082" t="s">
        <v>5411</v>
      </c>
      <c r="AH1082" t="s">
        <v>5411</v>
      </c>
      <c r="AI1082" s="46">
        <v>0</v>
      </c>
      <c r="AJ1082" s="46"/>
      <c r="AK1082" s="22"/>
      <c r="AL1082" s="52">
        <f t="shared" si="168"/>
        <v>0</v>
      </c>
      <c r="AM1082" s="52" t="e">
        <f t="shared" si="169"/>
        <v>#VALUE!</v>
      </c>
      <c r="AN1082" s="52" t="e">
        <f t="shared" si="162"/>
        <v>#VALUE!</v>
      </c>
      <c r="AO1082">
        <v>0.26</v>
      </c>
      <c r="AP1082" s="46">
        <v>0.26031190019193862</v>
      </c>
      <c r="AQ1082" s="52">
        <f t="shared" si="170"/>
        <v>-3.1190019193860774E-4</v>
      </c>
    </row>
    <row r="1083" spans="1:43" x14ac:dyDescent="0.25">
      <c r="A1083" t="s">
        <v>5533</v>
      </c>
      <c r="B1083" t="s">
        <v>1310</v>
      </c>
      <c r="D1083">
        <v>1</v>
      </c>
      <c r="E1083">
        <v>1</v>
      </c>
      <c r="F1083">
        <v>1</v>
      </c>
      <c r="G1083" s="13">
        <v>38582</v>
      </c>
      <c r="H1083">
        <v>3.01</v>
      </c>
      <c r="I1083" t="s">
        <v>5411</v>
      </c>
      <c r="J1083" t="s">
        <v>5411</v>
      </c>
      <c r="K1083" s="46">
        <v>3.0057788539144474</v>
      </c>
      <c r="L1083" s="46"/>
      <c r="M1083" s="22"/>
      <c r="N1083" s="52">
        <f t="shared" si="163"/>
        <v>4.2211460855523519E-3</v>
      </c>
      <c r="O1083" s="52" t="e">
        <f t="shared" si="164"/>
        <v>#VALUE!</v>
      </c>
      <c r="P1083" s="52" t="e">
        <f t="shared" si="165"/>
        <v>#VALUE!</v>
      </c>
      <c r="Q1083">
        <v>0.19</v>
      </c>
      <c r="R1083" t="s">
        <v>5411</v>
      </c>
      <c r="S1083" t="s">
        <v>5411</v>
      </c>
      <c r="T1083" s="46">
        <v>0.18786117836965296</v>
      </c>
      <c r="U1083" s="46"/>
      <c r="V1083" s="22"/>
      <c r="W1083" s="52">
        <f t="shared" si="166"/>
        <v>2.1388216303470375E-3</v>
      </c>
      <c r="X1083" s="52" t="e">
        <f t="shared" si="167"/>
        <v>#VALUE!</v>
      </c>
      <c r="Y1083" s="52" t="e">
        <f t="shared" si="161"/>
        <v>#VALUE!</v>
      </c>
      <c r="Z1083" t="s">
        <v>77</v>
      </c>
      <c r="AA1083" t="s">
        <v>5411</v>
      </c>
      <c r="AB1083" t="s">
        <v>5411</v>
      </c>
      <c r="AC1083" s="61" t="s">
        <v>77</v>
      </c>
      <c r="AD1083" s="61"/>
      <c r="AE1083" s="22"/>
      <c r="AF1083">
        <v>0</v>
      </c>
      <c r="AG1083" t="s">
        <v>5411</v>
      </c>
      <c r="AH1083" t="s">
        <v>5411</v>
      </c>
      <c r="AI1083" s="46">
        <v>0</v>
      </c>
      <c r="AJ1083" s="46"/>
      <c r="AK1083" s="22"/>
      <c r="AL1083" s="52">
        <f t="shared" si="168"/>
        <v>0</v>
      </c>
      <c r="AM1083" s="52" t="e">
        <f t="shared" si="169"/>
        <v>#VALUE!</v>
      </c>
      <c r="AN1083" s="52" t="e">
        <f t="shared" si="162"/>
        <v>#VALUE!</v>
      </c>
      <c r="AO1083">
        <v>0.7</v>
      </c>
      <c r="AP1083" s="46">
        <v>0.70020984665052455</v>
      </c>
      <c r="AQ1083" s="52">
        <f t="shared" si="170"/>
        <v>-2.0984665052459217E-4</v>
      </c>
    </row>
    <row r="1084" spans="1:43" x14ac:dyDescent="0.25">
      <c r="A1084" t="s">
        <v>5533</v>
      </c>
      <c r="B1084" t="s">
        <v>1311</v>
      </c>
      <c r="D1084">
        <v>1</v>
      </c>
      <c r="E1084">
        <v>1</v>
      </c>
      <c r="F1084">
        <v>1</v>
      </c>
      <c r="G1084" s="13">
        <v>38582</v>
      </c>
      <c r="H1084">
        <v>3.62</v>
      </c>
      <c r="I1084" t="s">
        <v>5411</v>
      </c>
      <c r="J1084" t="s">
        <v>5411</v>
      </c>
      <c r="K1084" s="46">
        <v>3.6167707117852972</v>
      </c>
      <c r="L1084" s="46"/>
      <c r="M1084" s="22"/>
      <c r="N1084" s="52">
        <f t="shared" si="163"/>
        <v>3.2292882147029189E-3</v>
      </c>
      <c r="O1084" s="52" t="e">
        <f t="shared" si="164"/>
        <v>#VALUE!</v>
      </c>
      <c r="P1084" s="52" t="e">
        <f t="shared" si="165"/>
        <v>#VALUE!</v>
      </c>
      <c r="Q1084">
        <v>0</v>
      </c>
      <c r="R1084" t="s">
        <v>5411</v>
      </c>
      <c r="S1084" t="s">
        <v>5411</v>
      </c>
      <c r="T1084" s="46">
        <v>0</v>
      </c>
      <c r="U1084" s="46"/>
      <c r="V1084" s="22"/>
      <c r="W1084" s="52">
        <f t="shared" si="166"/>
        <v>0</v>
      </c>
      <c r="X1084" s="52" t="e">
        <f t="shared" si="167"/>
        <v>#VALUE!</v>
      </c>
      <c r="Y1084" s="52" t="e">
        <f t="shared" si="161"/>
        <v>#VALUE!</v>
      </c>
      <c r="Z1084" t="s">
        <v>77</v>
      </c>
      <c r="AA1084" t="s">
        <v>5411</v>
      </c>
      <c r="AB1084" t="s">
        <v>5411</v>
      </c>
      <c r="AC1084" s="61" t="s">
        <v>77</v>
      </c>
      <c r="AD1084" s="61"/>
      <c r="AE1084" s="22"/>
      <c r="AF1084">
        <v>0</v>
      </c>
      <c r="AG1084" t="s">
        <v>5411</v>
      </c>
      <c r="AH1084" t="s">
        <v>5411</v>
      </c>
      <c r="AI1084" s="46">
        <v>0</v>
      </c>
      <c r="AJ1084" s="46"/>
      <c r="AK1084" s="22"/>
      <c r="AL1084" s="52">
        <f t="shared" si="168"/>
        <v>0</v>
      </c>
      <c r="AM1084" s="52" t="e">
        <f t="shared" si="169"/>
        <v>#VALUE!</v>
      </c>
      <c r="AN1084" s="52" t="e">
        <f t="shared" si="162"/>
        <v>#VALUE!</v>
      </c>
      <c r="AO1084">
        <v>2.2799999999999998</v>
      </c>
      <c r="AP1084" s="46">
        <v>2.2817211201866976</v>
      </c>
      <c r="AQ1084" s="52">
        <f t="shared" si="170"/>
        <v>-1.7211201866977888E-3</v>
      </c>
    </row>
    <row r="1085" spans="1:43" x14ac:dyDescent="0.25">
      <c r="A1085" t="s">
        <v>5533</v>
      </c>
      <c r="B1085" t="s">
        <v>1312</v>
      </c>
      <c r="D1085">
        <v>1</v>
      </c>
      <c r="E1085">
        <v>1</v>
      </c>
      <c r="F1085">
        <v>1</v>
      </c>
      <c r="G1085" s="13">
        <v>38582</v>
      </c>
      <c r="H1085">
        <v>2.59</v>
      </c>
      <c r="I1085" t="s">
        <v>5411</v>
      </c>
      <c r="J1085" t="s">
        <v>5411</v>
      </c>
      <c r="K1085" s="46">
        <v>2.5878539765319428</v>
      </c>
      <c r="L1085" s="46"/>
      <c r="M1085" s="22"/>
      <c r="N1085" s="52">
        <f t="shared" si="163"/>
        <v>2.1460234680570345E-3</v>
      </c>
      <c r="O1085" s="52" t="e">
        <f t="shared" si="164"/>
        <v>#VALUE!</v>
      </c>
      <c r="P1085" s="52" t="e">
        <f t="shared" si="165"/>
        <v>#VALUE!</v>
      </c>
      <c r="Q1085">
        <v>2.46</v>
      </c>
      <c r="R1085" t="s">
        <v>5411</v>
      </c>
      <c r="S1085" t="s">
        <v>5411</v>
      </c>
      <c r="T1085" s="46">
        <v>2.4595306388526725</v>
      </c>
      <c r="U1085" s="46"/>
      <c r="V1085" s="22"/>
      <c r="W1085" s="52">
        <f t="shared" si="166"/>
        <v>4.6936114732742951E-4</v>
      </c>
      <c r="X1085" s="52" t="e">
        <f t="shared" si="167"/>
        <v>#VALUE!</v>
      </c>
      <c r="Y1085" s="52" t="e">
        <f t="shared" si="161"/>
        <v>#VALUE!</v>
      </c>
      <c r="Z1085" t="s">
        <v>77</v>
      </c>
      <c r="AA1085" t="s">
        <v>5411</v>
      </c>
      <c r="AB1085" t="s">
        <v>5411</v>
      </c>
      <c r="AC1085" s="61" t="s">
        <v>77</v>
      </c>
      <c r="AD1085" s="61"/>
      <c r="AE1085" s="22"/>
      <c r="AF1085">
        <v>0</v>
      </c>
      <c r="AG1085" t="s">
        <v>5411</v>
      </c>
      <c r="AH1085" t="s">
        <v>5411</v>
      </c>
      <c r="AI1085" s="46">
        <v>0</v>
      </c>
      <c r="AJ1085" s="46"/>
      <c r="AK1085" s="22"/>
      <c r="AL1085" s="52">
        <f t="shared" si="168"/>
        <v>0</v>
      </c>
      <c r="AM1085" s="52" t="e">
        <f t="shared" si="169"/>
        <v>#VALUE!</v>
      </c>
      <c r="AN1085" s="52" t="e">
        <f t="shared" si="162"/>
        <v>#VALUE!</v>
      </c>
      <c r="AO1085">
        <v>0.66</v>
      </c>
      <c r="AP1085" s="46">
        <v>0.66300391134289438</v>
      </c>
      <c r="AQ1085" s="52">
        <f t="shared" si="170"/>
        <v>-3.0039113428943498E-3</v>
      </c>
    </row>
    <row r="1086" spans="1:43" x14ac:dyDescent="0.25">
      <c r="A1086" t="s">
        <v>5533</v>
      </c>
      <c r="B1086" t="s">
        <v>1313</v>
      </c>
      <c r="D1086">
        <v>1</v>
      </c>
      <c r="E1086">
        <v>1</v>
      </c>
      <c r="F1086">
        <v>1</v>
      </c>
      <c r="G1086" s="13">
        <v>38582</v>
      </c>
      <c r="H1086">
        <v>0.09</v>
      </c>
      <c r="I1086" t="s">
        <v>5411</v>
      </c>
      <c r="J1086" t="s">
        <v>5411</v>
      </c>
      <c r="K1086" s="46">
        <v>8.4966442953020138E-2</v>
      </c>
      <c r="L1086" s="46"/>
      <c r="M1086" s="22"/>
      <c r="N1086" s="52">
        <f t="shared" si="163"/>
        <v>5.0335570469798585E-3</v>
      </c>
      <c r="O1086" s="52" t="e">
        <f t="shared" si="164"/>
        <v>#VALUE!</v>
      </c>
      <c r="P1086" s="52" t="e">
        <f t="shared" si="165"/>
        <v>#VALUE!</v>
      </c>
      <c r="Q1086">
        <v>0</v>
      </c>
      <c r="R1086" t="s">
        <v>5411</v>
      </c>
      <c r="S1086" t="s">
        <v>5411</v>
      </c>
      <c r="T1086" s="46">
        <v>0</v>
      </c>
      <c r="U1086" s="46"/>
      <c r="V1086" s="22"/>
      <c r="W1086" s="52">
        <f t="shared" si="166"/>
        <v>0</v>
      </c>
      <c r="X1086" s="52" t="e">
        <f t="shared" si="167"/>
        <v>#VALUE!</v>
      </c>
      <c r="Y1086" s="52" t="e">
        <f t="shared" si="161"/>
        <v>#VALUE!</v>
      </c>
      <c r="Z1086" t="s">
        <v>77</v>
      </c>
      <c r="AA1086" t="s">
        <v>5411</v>
      </c>
      <c r="AB1086" t="s">
        <v>5411</v>
      </c>
      <c r="AC1086" s="61" t="s">
        <v>77</v>
      </c>
      <c r="AD1086" s="61"/>
      <c r="AE1086" s="22"/>
      <c r="AF1086">
        <v>0</v>
      </c>
      <c r="AG1086" t="s">
        <v>5411</v>
      </c>
      <c r="AH1086" t="s">
        <v>5411</v>
      </c>
      <c r="AI1086" s="46">
        <v>0</v>
      </c>
      <c r="AJ1086" s="46"/>
      <c r="AK1086" s="22"/>
      <c r="AL1086" s="52">
        <f t="shared" si="168"/>
        <v>0</v>
      </c>
      <c r="AM1086" s="52" t="e">
        <f t="shared" si="169"/>
        <v>#VALUE!</v>
      </c>
      <c r="AN1086" s="52" t="e">
        <f t="shared" si="162"/>
        <v>#VALUE!</v>
      </c>
      <c r="AO1086">
        <v>0.09</v>
      </c>
      <c r="AP1086" s="46">
        <v>8.4966442953020138E-2</v>
      </c>
      <c r="AQ1086" s="52">
        <f t="shared" si="170"/>
        <v>5.0335570469798585E-3</v>
      </c>
    </row>
    <row r="1087" spans="1:43" x14ac:dyDescent="0.25">
      <c r="A1087" t="s">
        <v>5533</v>
      </c>
      <c r="B1087" t="s">
        <v>1314</v>
      </c>
      <c r="D1087">
        <v>1</v>
      </c>
      <c r="E1087">
        <v>1</v>
      </c>
      <c r="F1087">
        <v>1</v>
      </c>
      <c r="G1087" s="13">
        <v>38582</v>
      </c>
      <c r="H1087">
        <v>1.47</v>
      </c>
      <c r="I1087" t="s">
        <v>5411</v>
      </c>
      <c r="J1087" t="s">
        <v>5411</v>
      </c>
      <c r="K1087" s="46">
        <v>1.4667458432304039</v>
      </c>
      <c r="L1087" s="46"/>
      <c r="M1087" s="22"/>
      <c r="N1087" s="52">
        <f t="shared" si="163"/>
        <v>3.2541567695960616E-3</v>
      </c>
      <c r="O1087" s="52" t="e">
        <f t="shared" si="164"/>
        <v>#VALUE!</v>
      </c>
      <c r="P1087" s="52" t="e">
        <f t="shared" si="165"/>
        <v>#VALUE!</v>
      </c>
      <c r="Q1087">
        <v>0.87</v>
      </c>
      <c r="R1087" t="s">
        <v>5411</v>
      </c>
      <c r="S1087" t="s">
        <v>5411</v>
      </c>
      <c r="T1087" s="46">
        <v>0.87440617577197144</v>
      </c>
      <c r="U1087" s="46"/>
      <c r="V1087" s="22"/>
      <c r="W1087" s="52">
        <f t="shared" si="166"/>
        <v>-4.4061757719714434E-3</v>
      </c>
      <c r="X1087" s="52" t="e">
        <f t="shared" si="167"/>
        <v>#VALUE!</v>
      </c>
      <c r="Y1087" s="52" t="e">
        <f t="shared" si="161"/>
        <v>#VALUE!</v>
      </c>
      <c r="Z1087" t="s">
        <v>77</v>
      </c>
      <c r="AA1087" t="s">
        <v>5411</v>
      </c>
      <c r="AB1087" t="s">
        <v>5411</v>
      </c>
      <c r="AC1087" s="61" t="s">
        <v>77</v>
      </c>
      <c r="AD1087" s="61"/>
      <c r="AE1087" s="22"/>
      <c r="AF1087">
        <v>0</v>
      </c>
      <c r="AG1087" t="s">
        <v>5411</v>
      </c>
      <c r="AH1087" t="s">
        <v>5411</v>
      </c>
      <c r="AI1087" s="46">
        <v>0</v>
      </c>
      <c r="AJ1087" s="46"/>
      <c r="AK1087" s="22"/>
      <c r="AL1087" s="52">
        <f t="shared" si="168"/>
        <v>0</v>
      </c>
      <c r="AM1087" s="52" t="e">
        <f t="shared" si="169"/>
        <v>#VALUE!</v>
      </c>
      <c r="AN1087" s="52" t="e">
        <f t="shared" si="162"/>
        <v>#VALUE!</v>
      </c>
      <c r="AO1087">
        <v>1.65</v>
      </c>
      <c r="AP1087" s="46">
        <v>1.6500890736342042</v>
      </c>
      <c r="AQ1087" s="52">
        <f t="shared" si="170"/>
        <v>-8.907363420429526E-5</v>
      </c>
    </row>
    <row r="1088" spans="1:43" x14ac:dyDescent="0.25">
      <c r="A1088" t="s">
        <v>5533</v>
      </c>
      <c r="B1088" t="s">
        <v>1315</v>
      </c>
      <c r="D1088">
        <v>1</v>
      </c>
      <c r="E1088">
        <v>1</v>
      </c>
      <c r="F1088">
        <v>1</v>
      </c>
      <c r="G1088" s="13">
        <v>38582</v>
      </c>
      <c r="H1088">
        <v>0.9</v>
      </c>
      <c r="I1088" t="s">
        <v>5411</v>
      </c>
      <c r="J1088" t="s">
        <v>5411</v>
      </c>
      <c r="K1088" s="46">
        <v>0.89459797785267225</v>
      </c>
      <c r="L1088" s="46"/>
      <c r="M1088" s="22"/>
      <c r="N1088" s="52">
        <f t="shared" si="163"/>
        <v>5.4020221473277674E-3</v>
      </c>
      <c r="O1088" s="52" t="e">
        <f t="shared" si="164"/>
        <v>#VALUE!</v>
      </c>
      <c r="P1088" s="52" t="e">
        <f t="shared" si="165"/>
        <v>#VALUE!</v>
      </c>
      <c r="Q1088">
        <v>2.17</v>
      </c>
      <c r="R1088" t="s">
        <v>5411</v>
      </c>
      <c r="S1088" t="s">
        <v>5411</v>
      </c>
      <c r="T1088" s="46">
        <v>2.1725950890707755</v>
      </c>
      <c r="U1088" s="46"/>
      <c r="V1088" s="22"/>
      <c r="W1088" s="52">
        <f t="shared" si="166"/>
        <v>-2.595089070775547E-3</v>
      </c>
      <c r="X1088" s="52" t="e">
        <f t="shared" si="167"/>
        <v>#VALUE!</v>
      </c>
      <c r="Y1088" s="52" t="e">
        <f t="shared" si="161"/>
        <v>#VALUE!</v>
      </c>
      <c r="Z1088" t="s">
        <v>77</v>
      </c>
      <c r="AA1088" t="s">
        <v>5411</v>
      </c>
      <c r="AB1088" t="s">
        <v>5411</v>
      </c>
      <c r="AC1088" s="61" t="s">
        <v>77</v>
      </c>
      <c r="AD1088" s="61"/>
      <c r="AE1088" s="22"/>
      <c r="AF1088">
        <v>0</v>
      </c>
      <c r="AG1088" t="s">
        <v>5411</v>
      </c>
      <c r="AH1088" t="s">
        <v>5411</v>
      </c>
      <c r="AI1088" s="46">
        <v>0</v>
      </c>
      <c r="AJ1088" s="46"/>
      <c r="AK1088" s="22"/>
      <c r="AL1088" s="52">
        <f t="shared" si="168"/>
        <v>0</v>
      </c>
      <c r="AM1088" s="52" t="e">
        <f t="shared" si="169"/>
        <v>#VALUE!</v>
      </c>
      <c r="AN1088" s="52" t="e">
        <f t="shared" si="162"/>
        <v>#VALUE!</v>
      </c>
      <c r="AO1088">
        <v>1.1499999999999999</v>
      </c>
      <c r="AP1088" s="46">
        <v>1.1501974000962927</v>
      </c>
      <c r="AQ1088" s="52">
        <f t="shared" si="170"/>
        <v>-1.9740009629276578E-4</v>
      </c>
    </row>
    <row r="1089" spans="1:43" x14ac:dyDescent="0.25">
      <c r="A1089" t="s">
        <v>5533</v>
      </c>
      <c r="B1089" t="s">
        <v>1316</v>
      </c>
      <c r="D1089">
        <v>1</v>
      </c>
      <c r="E1089">
        <v>1</v>
      </c>
      <c r="F1089">
        <v>1</v>
      </c>
      <c r="G1089" s="13">
        <v>38582</v>
      </c>
      <c r="H1089">
        <v>1.83</v>
      </c>
      <c r="I1089" t="s">
        <v>5411</v>
      </c>
      <c r="J1089" t="s">
        <v>5411</v>
      </c>
      <c r="K1089" s="46">
        <v>1.8287165021156557</v>
      </c>
      <c r="L1089" s="46"/>
      <c r="M1089" s="22"/>
      <c r="N1089" s="52">
        <f t="shared" si="163"/>
        <v>1.2834978843443423E-3</v>
      </c>
      <c r="O1089" s="52" t="e">
        <f t="shared" si="164"/>
        <v>#VALUE!</v>
      </c>
      <c r="P1089" s="52" t="e">
        <f t="shared" si="165"/>
        <v>#VALUE!</v>
      </c>
      <c r="Q1089">
        <v>0.75</v>
      </c>
      <c r="R1089" t="s">
        <v>5411</v>
      </c>
      <c r="S1089" t="s">
        <v>5411</v>
      </c>
      <c r="T1089" s="46">
        <v>0.74592383638928061</v>
      </c>
      <c r="U1089" s="46"/>
      <c r="V1089" s="22"/>
      <c r="W1089" s="52">
        <f t="shared" si="166"/>
        <v>4.0761636107193855E-3</v>
      </c>
      <c r="X1089" s="52" t="e">
        <f t="shared" si="167"/>
        <v>#VALUE!</v>
      </c>
      <c r="Y1089" s="52" t="e">
        <f t="shared" si="161"/>
        <v>#VALUE!</v>
      </c>
      <c r="Z1089" t="s">
        <v>77</v>
      </c>
      <c r="AA1089" t="s">
        <v>5411</v>
      </c>
      <c r="AB1089" t="s">
        <v>5411</v>
      </c>
      <c r="AC1089" s="61" t="s">
        <v>77</v>
      </c>
      <c r="AD1089" s="61"/>
      <c r="AE1089" s="22"/>
      <c r="AF1089">
        <v>0</v>
      </c>
      <c r="AG1089" t="s">
        <v>5411</v>
      </c>
      <c r="AH1089" t="s">
        <v>5411</v>
      </c>
      <c r="AI1089" s="46">
        <v>0</v>
      </c>
      <c r="AJ1089" s="46"/>
      <c r="AK1089" s="22"/>
      <c r="AL1089" s="52">
        <f t="shared" si="168"/>
        <v>0</v>
      </c>
      <c r="AM1089" s="52" t="e">
        <f t="shared" si="169"/>
        <v>#VALUE!</v>
      </c>
      <c r="AN1089" s="52" t="e">
        <f t="shared" si="162"/>
        <v>#VALUE!</v>
      </c>
      <c r="AO1089">
        <v>0.6</v>
      </c>
      <c r="AP1089" s="46">
        <v>0.60155148095909727</v>
      </c>
      <c r="AQ1089" s="52">
        <f t="shared" si="170"/>
        <v>-1.5514809590972956E-3</v>
      </c>
    </row>
    <row r="1090" spans="1:43" x14ac:dyDescent="0.25">
      <c r="A1090" t="s">
        <v>5533</v>
      </c>
      <c r="B1090" t="s">
        <v>1317</v>
      </c>
      <c r="D1090">
        <v>1</v>
      </c>
      <c r="E1090">
        <v>1</v>
      </c>
      <c r="F1090">
        <v>1</v>
      </c>
      <c r="G1090" s="13">
        <v>38582</v>
      </c>
      <c r="H1090">
        <v>0.86</v>
      </c>
      <c r="I1090" t="s">
        <v>5411</v>
      </c>
      <c r="J1090" t="s">
        <v>5411</v>
      </c>
      <c r="K1090" s="46">
        <v>0.86331852791878172</v>
      </c>
      <c r="L1090" s="46"/>
      <c r="M1090" s="22"/>
      <c r="N1090" s="52">
        <f t="shared" si="163"/>
        <v>-3.3185279187817329E-3</v>
      </c>
      <c r="O1090" s="52" t="e">
        <f t="shared" si="164"/>
        <v>#VALUE!</v>
      </c>
      <c r="P1090" s="52" t="e">
        <f t="shared" si="165"/>
        <v>#VALUE!</v>
      </c>
      <c r="Q1090">
        <v>0.69</v>
      </c>
      <c r="R1090" t="s">
        <v>5411</v>
      </c>
      <c r="S1090" t="s">
        <v>5411</v>
      </c>
      <c r="T1090" s="46">
        <v>0.69327093908629445</v>
      </c>
      <c r="U1090" s="46"/>
      <c r="V1090" s="22"/>
      <c r="W1090" s="52">
        <f t="shared" si="166"/>
        <v>-3.2709390862944998E-3</v>
      </c>
      <c r="X1090" s="52" t="e">
        <f t="shared" si="167"/>
        <v>#VALUE!</v>
      </c>
      <c r="Y1090" s="52" t="e">
        <f t="shared" si="161"/>
        <v>#VALUE!</v>
      </c>
      <c r="Z1090" t="s">
        <v>77</v>
      </c>
      <c r="AA1090" t="s">
        <v>5411</v>
      </c>
      <c r="AB1090" t="s">
        <v>5411</v>
      </c>
      <c r="AC1090" s="61" t="s">
        <v>77</v>
      </c>
      <c r="AD1090" s="61"/>
      <c r="AE1090" s="22"/>
      <c r="AF1090">
        <v>0</v>
      </c>
      <c r="AG1090" t="s">
        <v>5411</v>
      </c>
      <c r="AH1090" t="s">
        <v>5411</v>
      </c>
      <c r="AI1090" s="46">
        <v>0</v>
      </c>
      <c r="AJ1090" s="46"/>
      <c r="AK1090" s="22"/>
      <c r="AL1090" s="52">
        <f t="shared" si="168"/>
        <v>0</v>
      </c>
      <c r="AM1090" s="52" t="e">
        <f t="shared" si="169"/>
        <v>#VALUE!</v>
      </c>
      <c r="AN1090" s="52" t="e">
        <f t="shared" si="162"/>
        <v>#VALUE!</v>
      </c>
      <c r="AO1090">
        <v>1.1299999999999999</v>
      </c>
      <c r="AP1090" s="46">
        <v>1.1249302030456851</v>
      </c>
      <c r="AQ1090" s="52">
        <f t="shared" si="170"/>
        <v>5.0697969543147536E-3</v>
      </c>
    </row>
    <row r="1091" spans="1:43" x14ac:dyDescent="0.25">
      <c r="A1091" t="s">
        <v>5533</v>
      </c>
      <c r="B1091" t="s">
        <v>1318</v>
      </c>
      <c r="D1091">
        <v>1</v>
      </c>
      <c r="E1091">
        <v>1</v>
      </c>
      <c r="F1091">
        <v>1</v>
      </c>
      <c r="G1091" s="13">
        <v>38582</v>
      </c>
      <c r="H1091">
        <v>4.07</v>
      </c>
      <c r="I1091" t="s">
        <v>5411</v>
      </c>
      <c r="J1091" t="s">
        <v>5411</v>
      </c>
      <c r="K1091" s="46">
        <v>4.0651012145748986</v>
      </c>
      <c r="L1091" s="46"/>
      <c r="M1091" s="22"/>
      <c r="N1091" s="52">
        <f t="shared" si="163"/>
        <v>4.8987854251016927E-3</v>
      </c>
      <c r="O1091" s="52" t="e">
        <f t="shared" si="164"/>
        <v>#VALUE!</v>
      </c>
      <c r="P1091" s="52" t="e">
        <f t="shared" si="165"/>
        <v>#VALUE!</v>
      </c>
      <c r="Q1091">
        <v>0</v>
      </c>
      <c r="R1091" t="s">
        <v>5411</v>
      </c>
      <c r="S1091" t="s">
        <v>5411</v>
      </c>
      <c r="T1091" s="46">
        <v>0</v>
      </c>
      <c r="U1091" s="46"/>
      <c r="V1091" s="22"/>
      <c r="W1091" s="52">
        <f t="shared" si="166"/>
        <v>0</v>
      </c>
      <c r="X1091" s="52" t="e">
        <f t="shared" si="167"/>
        <v>#VALUE!</v>
      </c>
      <c r="Y1091" s="52" t="e">
        <f t="shared" si="161"/>
        <v>#VALUE!</v>
      </c>
      <c r="Z1091" t="s">
        <v>77</v>
      </c>
      <c r="AA1091" t="s">
        <v>5411</v>
      </c>
      <c r="AB1091" t="s">
        <v>5411</v>
      </c>
      <c r="AC1091" s="61" t="s">
        <v>77</v>
      </c>
      <c r="AD1091" s="61"/>
      <c r="AE1091" s="22"/>
      <c r="AF1091">
        <v>0</v>
      </c>
      <c r="AG1091" t="s">
        <v>5411</v>
      </c>
      <c r="AH1091" t="s">
        <v>5411</v>
      </c>
      <c r="AI1091" s="46">
        <v>0</v>
      </c>
      <c r="AJ1091" s="46"/>
      <c r="AK1091" s="22"/>
      <c r="AL1091" s="52">
        <f t="shared" si="168"/>
        <v>0</v>
      </c>
      <c r="AM1091" s="52" t="e">
        <f t="shared" si="169"/>
        <v>#VALUE!</v>
      </c>
      <c r="AN1091" s="52" t="e">
        <f t="shared" si="162"/>
        <v>#VALUE!</v>
      </c>
      <c r="AO1091">
        <v>2.94</v>
      </c>
      <c r="AP1091" s="46">
        <v>2.942834008097166</v>
      </c>
      <c r="AQ1091" s="52">
        <f t="shared" si="170"/>
        <v>-2.834008097166052E-3</v>
      </c>
    </row>
    <row r="1092" spans="1:43" x14ac:dyDescent="0.25">
      <c r="A1092" t="s">
        <v>5533</v>
      </c>
      <c r="B1092" t="s">
        <v>1319</v>
      </c>
      <c r="D1092">
        <v>1</v>
      </c>
      <c r="E1092">
        <v>1</v>
      </c>
      <c r="F1092">
        <v>1</v>
      </c>
      <c r="G1092" s="13">
        <v>38582</v>
      </c>
      <c r="H1092">
        <v>0.96</v>
      </c>
      <c r="I1092" t="s">
        <v>5411</v>
      </c>
      <c r="J1092" t="s">
        <v>5411</v>
      </c>
      <c r="K1092" s="46">
        <v>0.96055976676384847</v>
      </c>
      <c r="L1092" s="46"/>
      <c r="M1092" s="22"/>
      <c r="N1092" s="52">
        <f t="shared" si="163"/>
        <v>-5.5976676384850155E-4</v>
      </c>
      <c r="O1092" s="52" t="e">
        <f t="shared" si="164"/>
        <v>#VALUE!</v>
      </c>
      <c r="P1092" s="52" t="e">
        <f t="shared" si="165"/>
        <v>#VALUE!</v>
      </c>
      <c r="Q1092">
        <v>0.41</v>
      </c>
      <c r="R1092" t="s">
        <v>5411</v>
      </c>
      <c r="S1092" t="s">
        <v>5411</v>
      </c>
      <c r="T1092" s="46">
        <v>0.40751020408163269</v>
      </c>
      <c r="U1092" s="46"/>
      <c r="V1092" s="22"/>
      <c r="W1092" s="52">
        <f t="shared" si="166"/>
        <v>2.489795918367288E-3</v>
      </c>
      <c r="X1092" s="52" t="e">
        <f t="shared" si="167"/>
        <v>#VALUE!</v>
      </c>
      <c r="Y1092" s="52" t="e">
        <f t="shared" ref="Y1092:Y1155" si="171">S1092-V1092</f>
        <v>#VALUE!</v>
      </c>
      <c r="Z1092" t="s">
        <v>77</v>
      </c>
      <c r="AA1092" t="s">
        <v>5411</v>
      </c>
      <c r="AB1092" t="s">
        <v>5411</v>
      </c>
      <c r="AC1092" s="61" t="s">
        <v>77</v>
      </c>
      <c r="AD1092" s="61"/>
      <c r="AE1092" s="22"/>
      <c r="AF1092">
        <v>0</v>
      </c>
      <c r="AG1092" t="s">
        <v>5411</v>
      </c>
      <c r="AH1092" t="s">
        <v>5411</v>
      </c>
      <c r="AI1092" s="46">
        <v>0</v>
      </c>
      <c r="AJ1092" s="46"/>
      <c r="AK1092" s="22"/>
      <c r="AL1092" s="52">
        <f t="shared" si="168"/>
        <v>0</v>
      </c>
      <c r="AM1092" s="52" t="e">
        <f t="shared" si="169"/>
        <v>#VALUE!</v>
      </c>
      <c r="AN1092" s="52" t="e">
        <f t="shared" ref="AN1092:AN1155" si="172">AH1092-AK1092</f>
        <v>#VALUE!</v>
      </c>
      <c r="AO1092">
        <v>0.12</v>
      </c>
      <c r="AP1092" s="46">
        <v>0.11643148688046648</v>
      </c>
      <c r="AQ1092" s="52">
        <f t="shared" si="170"/>
        <v>3.5685131195335174E-3</v>
      </c>
    </row>
    <row r="1093" spans="1:43" x14ac:dyDescent="0.25">
      <c r="A1093" t="s">
        <v>5533</v>
      </c>
      <c r="B1093" t="s">
        <v>1320</v>
      </c>
      <c r="D1093">
        <v>1</v>
      </c>
      <c r="E1093">
        <v>1</v>
      </c>
      <c r="F1093">
        <v>1</v>
      </c>
      <c r="G1093" s="13">
        <v>38582</v>
      </c>
      <c r="H1093" t="s">
        <v>5411</v>
      </c>
      <c r="I1093" t="s">
        <v>5411</v>
      </c>
      <c r="J1093" t="s">
        <v>5411</v>
      </c>
      <c r="K1093" s="46"/>
      <c r="L1093" s="46"/>
      <c r="M1093" s="22"/>
      <c r="N1093" s="52" t="e">
        <f t="shared" ref="N1093:N1156" si="173">H1093-K1093</f>
        <v>#VALUE!</v>
      </c>
      <c r="O1093" s="52" t="e">
        <f t="shared" ref="O1093:O1156" si="174">I1093-L1093</f>
        <v>#VALUE!</v>
      </c>
      <c r="P1093" s="52" t="e">
        <f t="shared" ref="P1093:P1156" si="175">J1093-M1093</f>
        <v>#VALUE!</v>
      </c>
      <c r="Q1093" t="s">
        <v>5411</v>
      </c>
      <c r="R1093" t="s">
        <v>5411</v>
      </c>
      <c r="S1093" t="s">
        <v>5411</v>
      </c>
      <c r="T1093" s="46"/>
      <c r="U1093" s="46"/>
      <c r="V1093" s="22"/>
      <c r="W1093" s="52" t="e">
        <f t="shared" ref="W1093:W1156" si="176">Q1093-T1093</f>
        <v>#VALUE!</v>
      </c>
      <c r="X1093" s="52" t="e">
        <f t="shared" ref="X1093:X1156" si="177">R1093-U1093</f>
        <v>#VALUE!</v>
      </c>
      <c r="Y1093" s="52" t="e">
        <f t="shared" si="171"/>
        <v>#VALUE!</v>
      </c>
      <c r="Z1093" t="s">
        <v>77</v>
      </c>
      <c r="AA1093" t="s">
        <v>5411</v>
      </c>
      <c r="AB1093" t="s">
        <v>5411</v>
      </c>
      <c r="AC1093" s="61" t="s">
        <v>77</v>
      </c>
      <c r="AD1093" s="61"/>
      <c r="AE1093" s="22"/>
      <c r="AF1093" t="s">
        <v>5411</v>
      </c>
      <c r="AG1093" t="s">
        <v>5411</v>
      </c>
      <c r="AH1093" t="s">
        <v>5411</v>
      </c>
      <c r="AI1093" s="46"/>
      <c r="AJ1093" s="46"/>
      <c r="AK1093" s="22"/>
      <c r="AL1093" s="52" t="e">
        <f t="shared" ref="AL1093:AL1156" si="178">AF1093-AI1093</f>
        <v>#VALUE!</v>
      </c>
      <c r="AM1093" s="52" t="e">
        <f t="shared" ref="AM1093:AM1156" si="179">AG1093-AJ1093</f>
        <v>#VALUE!</v>
      </c>
      <c r="AN1093" s="52" t="e">
        <f t="shared" si="172"/>
        <v>#VALUE!</v>
      </c>
      <c r="AO1093" t="s">
        <v>5411</v>
      </c>
      <c r="AP1093" s="46"/>
      <c r="AQ1093" s="52" t="e">
        <f t="shared" ref="AQ1093:AQ1156" si="180">AO1093-AP1093</f>
        <v>#VALUE!</v>
      </c>
    </row>
    <row r="1094" spans="1:43" x14ac:dyDescent="0.25">
      <c r="A1094" t="s">
        <v>5533</v>
      </c>
      <c r="B1094" t="s">
        <v>1321</v>
      </c>
      <c r="D1094">
        <v>1</v>
      </c>
      <c r="E1094">
        <v>1</v>
      </c>
      <c r="F1094">
        <v>1</v>
      </c>
      <c r="G1094" s="13">
        <v>38582</v>
      </c>
      <c r="H1094">
        <v>0.52</v>
      </c>
      <c r="I1094" t="s">
        <v>5411</v>
      </c>
      <c r="J1094" t="s">
        <v>5411</v>
      </c>
      <c r="K1094" s="46">
        <v>0.52286585365853655</v>
      </c>
      <c r="L1094" s="46"/>
      <c r="M1094" s="22"/>
      <c r="N1094" s="52">
        <f t="shared" si="173"/>
        <v>-2.8658536585365324E-3</v>
      </c>
      <c r="O1094" s="52" t="e">
        <f t="shared" si="174"/>
        <v>#VALUE!</v>
      </c>
      <c r="P1094" s="52" t="e">
        <f t="shared" si="175"/>
        <v>#VALUE!</v>
      </c>
      <c r="Q1094">
        <v>0</v>
      </c>
      <c r="R1094" t="s">
        <v>5411</v>
      </c>
      <c r="S1094" t="s">
        <v>5411</v>
      </c>
      <c r="T1094" s="46">
        <v>0</v>
      </c>
      <c r="U1094" s="46"/>
      <c r="V1094" s="22"/>
      <c r="W1094" s="52">
        <f t="shared" si="176"/>
        <v>0</v>
      </c>
      <c r="X1094" s="52" t="e">
        <f t="shared" si="177"/>
        <v>#VALUE!</v>
      </c>
      <c r="Y1094" s="52" t="e">
        <f t="shared" si="171"/>
        <v>#VALUE!</v>
      </c>
      <c r="Z1094" t="s">
        <v>77</v>
      </c>
      <c r="AA1094" t="s">
        <v>5411</v>
      </c>
      <c r="AB1094" t="s">
        <v>5411</v>
      </c>
      <c r="AC1094" s="61" t="s">
        <v>77</v>
      </c>
      <c r="AD1094" s="61"/>
      <c r="AE1094" s="22"/>
      <c r="AF1094">
        <v>0</v>
      </c>
      <c r="AG1094" t="s">
        <v>5411</v>
      </c>
      <c r="AH1094" t="s">
        <v>5411</v>
      </c>
      <c r="AI1094" s="46">
        <v>0</v>
      </c>
      <c r="AJ1094" s="46"/>
      <c r="AK1094" s="22"/>
      <c r="AL1094" s="52">
        <f t="shared" si="178"/>
        <v>0</v>
      </c>
      <c r="AM1094" s="52" t="e">
        <f t="shared" si="179"/>
        <v>#VALUE!</v>
      </c>
      <c r="AN1094" s="52" t="e">
        <f t="shared" si="172"/>
        <v>#VALUE!</v>
      </c>
      <c r="AO1094">
        <v>0.63</v>
      </c>
      <c r="AP1094" s="46">
        <v>0.6274390243902439</v>
      </c>
      <c r="AQ1094" s="52">
        <f t="shared" si="180"/>
        <v>2.5609756097560998E-3</v>
      </c>
    </row>
    <row r="1095" spans="1:43" x14ac:dyDescent="0.25">
      <c r="A1095" t="s">
        <v>5533</v>
      </c>
      <c r="B1095" t="s">
        <v>1322</v>
      </c>
      <c r="D1095">
        <v>1</v>
      </c>
      <c r="E1095">
        <v>1</v>
      </c>
      <c r="F1095">
        <v>1</v>
      </c>
      <c r="G1095" s="13">
        <v>38582</v>
      </c>
      <c r="H1095">
        <v>2.5299999999999998</v>
      </c>
      <c r="I1095" t="s">
        <v>5411</v>
      </c>
      <c r="J1095" t="s">
        <v>5411</v>
      </c>
      <c r="K1095" s="46">
        <v>2.5264688675302969</v>
      </c>
      <c r="L1095" s="46"/>
      <c r="M1095" s="22"/>
      <c r="N1095" s="52">
        <f t="shared" si="173"/>
        <v>3.5311324697029356E-3</v>
      </c>
      <c r="O1095" s="52" t="e">
        <f t="shared" si="174"/>
        <v>#VALUE!</v>
      </c>
      <c r="P1095" s="52" t="e">
        <f t="shared" si="175"/>
        <v>#VALUE!</v>
      </c>
      <c r="Q1095">
        <v>0</v>
      </c>
      <c r="R1095" t="s">
        <v>5411</v>
      </c>
      <c r="S1095" t="s">
        <v>5411</v>
      </c>
      <c r="T1095" s="46">
        <v>0</v>
      </c>
      <c r="U1095" s="46"/>
      <c r="V1095" s="22"/>
      <c r="W1095" s="52">
        <f t="shared" si="176"/>
        <v>0</v>
      </c>
      <c r="X1095" s="52" t="e">
        <f t="shared" si="177"/>
        <v>#VALUE!</v>
      </c>
      <c r="Y1095" s="52" t="e">
        <f t="shared" si="171"/>
        <v>#VALUE!</v>
      </c>
      <c r="Z1095" t="s">
        <v>77</v>
      </c>
      <c r="AA1095" t="s">
        <v>5411</v>
      </c>
      <c r="AB1095" t="s">
        <v>5411</v>
      </c>
      <c r="AC1095" s="61" t="s">
        <v>77</v>
      </c>
      <c r="AD1095" s="61"/>
      <c r="AE1095" s="22"/>
      <c r="AF1095">
        <v>0</v>
      </c>
      <c r="AG1095" t="s">
        <v>5411</v>
      </c>
      <c r="AH1095" t="s">
        <v>5411</v>
      </c>
      <c r="AI1095" s="46">
        <v>0</v>
      </c>
      <c r="AJ1095" s="46"/>
      <c r="AK1095" s="22"/>
      <c r="AL1095" s="52">
        <f t="shared" si="178"/>
        <v>0</v>
      </c>
      <c r="AM1095" s="52" t="e">
        <f t="shared" si="179"/>
        <v>#VALUE!</v>
      </c>
      <c r="AN1095" s="52" t="e">
        <f t="shared" si="172"/>
        <v>#VALUE!</v>
      </c>
      <c r="AO1095">
        <v>0.95</v>
      </c>
      <c r="AP1095" s="46">
        <v>0.95132469703301292</v>
      </c>
      <c r="AQ1095" s="52">
        <f t="shared" si="180"/>
        <v>-1.324697033012967E-3</v>
      </c>
    </row>
    <row r="1096" spans="1:43" x14ac:dyDescent="0.25">
      <c r="A1096" t="s">
        <v>5533</v>
      </c>
      <c r="B1096" t="s">
        <v>1323</v>
      </c>
      <c r="D1096">
        <v>1</v>
      </c>
      <c r="E1096">
        <v>1</v>
      </c>
      <c r="F1096">
        <v>1</v>
      </c>
      <c r="G1096" s="13">
        <v>38582</v>
      </c>
      <c r="H1096">
        <v>1.42</v>
      </c>
      <c r="I1096" t="s">
        <v>5411</v>
      </c>
      <c r="J1096" t="s">
        <v>5411</v>
      </c>
      <c r="K1096" s="46">
        <v>1.4197532510836943</v>
      </c>
      <c r="L1096" s="46"/>
      <c r="M1096" s="22"/>
      <c r="N1096" s="52">
        <f t="shared" si="173"/>
        <v>2.467489163056058E-4</v>
      </c>
      <c r="O1096" s="52" t="e">
        <f t="shared" si="174"/>
        <v>#VALUE!</v>
      </c>
      <c r="P1096" s="52" t="e">
        <f t="shared" si="175"/>
        <v>#VALUE!</v>
      </c>
      <c r="Q1096">
        <v>0</v>
      </c>
      <c r="R1096" t="s">
        <v>5411</v>
      </c>
      <c r="S1096" t="s">
        <v>5411</v>
      </c>
      <c r="T1096" s="46">
        <v>0</v>
      </c>
      <c r="U1096" s="46"/>
      <c r="V1096" s="22"/>
      <c r="W1096" s="52">
        <f t="shared" si="176"/>
        <v>0</v>
      </c>
      <c r="X1096" s="52" t="e">
        <f t="shared" si="177"/>
        <v>#VALUE!</v>
      </c>
      <c r="Y1096" s="52" t="e">
        <f t="shared" si="171"/>
        <v>#VALUE!</v>
      </c>
      <c r="Z1096" t="s">
        <v>77</v>
      </c>
      <c r="AA1096" t="s">
        <v>5411</v>
      </c>
      <c r="AB1096" t="s">
        <v>5411</v>
      </c>
      <c r="AC1096" s="61" t="s">
        <v>77</v>
      </c>
      <c r="AD1096" s="61"/>
      <c r="AE1096" s="22"/>
      <c r="AF1096">
        <v>2.41</v>
      </c>
      <c r="AG1096" t="s">
        <v>5411</v>
      </c>
      <c r="AH1096" t="s">
        <v>5411</v>
      </c>
      <c r="AI1096" s="46">
        <v>2.412324108036012</v>
      </c>
      <c r="AJ1096" s="46"/>
      <c r="AK1096" s="22"/>
      <c r="AL1096" s="52">
        <f t="shared" si="178"/>
        <v>-2.3241080360119071E-3</v>
      </c>
      <c r="AM1096" s="52" t="e">
        <f t="shared" si="179"/>
        <v>#VALUE!</v>
      </c>
      <c r="AN1096" s="52" t="e">
        <f t="shared" si="172"/>
        <v>#VALUE!</v>
      </c>
      <c r="AO1096">
        <v>1.52</v>
      </c>
      <c r="AP1096" s="46">
        <v>1.520266755585195</v>
      </c>
      <c r="AQ1096" s="52">
        <f t="shared" si="180"/>
        <v>-2.6675558519495546E-4</v>
      </c>
    </row>
    <row r="1097" spans="1:43" x14ac:dyDescent="0.25">
      <c r="A1097" t="s">
        <v>5533</v>
      </c>
      <c r="B1097" t="s">
        <v>1324</v>
      </c>
      <c r="D1097">
        <v>1</v>
      </c>
      <c r="E1097">
        <v>1</v>
      </c>
      <c r="F1097">
        <v>1</v>
      </c>
      <c r="G1097" s="13">
        <v>38582</v>
      </c>
      <c r="H1097">
        <v>1.1100000000000001</v>
      </c>
      <c r="I1097" t="s">
        <v>5411</v>
      </c>
      <c r="J1097" t="s">
        <v>5411</v>
      </c>
      <c r="K1097" s="46">
        <v>1.1107972333454676</v>
      </c>
      <c r="L1097" s="46"/>
      <c r="M1097" s="22"/>
      <c r="N1097" s="52">
        <f t="shared" si="173"/>
        <v>-7.9723334546755176E-4</v>
      </c>
      <c r="O1097" s="52" t="e">
        <f t="shared" si="174"/>
        <v>#VALUE!</v>
      </c>
      <c r="P1097" s="52" t="e">
        <f t="shared" si="175"/>
        <v>#VALUE!</v>
      </c>
      <c r="Q1097">
        <v>0</v>
      </c>
      <c r="R1097" t="s">
        <v>5411</v>
      </c>
      <c r="S1097" t="s">
        <v>5411</v>
      </c>
      <c r="T1097" s="46">
        <v>0</v>
      </c>
      <c r="U1097" s="46"/>
      <c r="V1097" s="22"/>
      <c r="W1097" s="52">
        <f t="shared" si="176"/>
        <v>0</v>
      </c>
      <c r="X1097" s="52" t="e">
        <f t="shared" si="177"/>
        <v>#VALUE!</v>
      </c>
      <c r="Y1097" s="52" t="e">
        <f t="shared" si="171"/>
        <v>#VALUE!</v>
      </c>
      <c r="Z1097" t="s">
        <v>77</v>
      </c>
      <c r="AA1097" t="s">
        <v>5411</v>
      </c>
      <c r="AB1097" t="s">
        <v>5411</v>
      </c>
      <c r="AC1097" s="61" t="s">
        <v>77</v>
      </c>
      <c r="AD1097" s="61"/>
      <c r="AE1097" s="22"/>
      <c r="AF1097">
        <v>20.95</v>
      </c>
      <c r="AG1097" t="s">
        <v>5411</v>
      </c>
      <c r="AH1097" t="s">
        <v>5411</v>
      </c>
      <c r="AI1097" s="46">
        <v>20.948496541681834</v>
      </c>
      <c r="AJ1097" s="46"/>
      <c r="AK1097" s="22"/>
      <c r="AL1097" s="52">
        <f t="shared" si="178"/>
        <v>1.5034583181652295E-3</v>
      </c>
      <c r="AM1097" s="52" t="e">
        <f t="shared" si="179"/>
        <v>#VALUE!</v>
      </c>
      <c r="AN1097" s="52" t="e">
        <f t="shared" si="172"/>
        <v>#VALUE!</v>
      </c>
      <c r="AO1097">
        <v>2.0499999999999998</v>
      </c>
      <c r="AP1097" s="46">
        <v>2.0507025846377864</v>
      </c>
      <c r="AQ1097" s="52">
        <f t="shared" si="180"/>
        <v>-7.025846377866074E-4</v>
      </c>
    </row>
    <row r="1098" spans="1:43" x14ac:dyDescent="0.25">
      <c r="A1098" t="s">
        <v>5533</v>
      </c>
      <c r="B1098" t="s">
        <v>1325</v>
      </c>
      <c r="D1098">
        <v>1</v>
      </c>
      <c r="E1098">
        <v>1</v>
      </c>
      <c r="F1098">
        <v>1</v>
      </c>
      <c r="G1098" s="13">
        <v>38582</v>
      </c>
      <c r="H1098">
        <v>3.8</v>
      </c>
      <c r="I1098" t="s">
        <v>5411</v>
      </c>
      <c r="J1098" t="s">
        <v>5411</v>
      </c>
      <c r="K1098" s="46">
        <v>3.8043045337895638</v>
      </c>
      <c r="L1098" s="46"/>
      <c r="M1098" s="22"/>
      <c r="N1098" s="52">
        <f t="shared" si="173"/>
        <v>-4.304533789563969E-3</v>
      </c>
      <c r="O1098" s="52" t="e">
        <f t="shared" si="174"/>
        <v>#VALUE!</v>
      </c>
      <c r="P1098" s="52" t="e">
        <f t="shared" si="175"/>
        <v>#VALUE!</v>
      </c>
      <c r="Q1098">
        <v>0.86</v>
      </c>
      <c r="R1098" t="s">
        <v>5411</v>
      </c>
      <c r="S1098" t="s">
        <v>5411</v>
      </c>
      <c r="T1098" s="46">
        <v>0.86191274593669798</v>
      </c>
      <c r="U1098" s="46"/>
      <c r="V1098" s="22"/>
      <c r="W1098" s="52">
        <f t="shared" si="176"/>
        <v>-1.9127459366979904E-3</v>
      </c>
      <c r="X1098" s="52" t="e">
        <f t="shared" si="177"/>
        <v>#VALUE!</v>
      </c>
      <c r="Y1098" s="52" t="e">
        <f t="shared" si="171"/>
        <v>#VALUE!</v>
      </c>
      <c r="Z1098" t="s">
        <v>77</v>
      </c>
      <c r="AA1098" t="s">
        <v>5411</v>
      </c>
      <c r="AB1098" t="s">
        <v>5411</v>
      </c>
      <c r="AC1098" s="61" t="s">
        <v>77</v>
      </c>
      <c r="AD1098" s="61"/>
      <c r="AE1098" s="22"/>
      <c r="AF1098">
        <v>7.89</v>
      </c>
      <c r="AG1098" t="s">
        <v>5411</v>
      </c>
      <c r="AH1098" t="s">
        <v>5411</v>
      </c>
      <c r="AI1098" s="46">
        <v>7.8909597946963208</v>
      </c>
      <c r="AJ1098" s="46"/>
      <c r="AK1098" s="22"/>
      <c r="AL1098" s="52">
        <f t="shared" si="178"/>
        <v>-9.5979469632112568E-4</v>
      </c>
      <c r="AM1098" s="52" t="e">
        <f t="shared" si="179"/>
        <v>#VALUE!</v>
      </c>
      <c r="AN1098" s="52" t="e">
        <f t="shared" si="172"/>
        <v>#VALUE!</v>
      </c>
      <c r="AO1098">
        <v>1.19</v>
      </c>
      <c r="AP1098" s="46">
        <v>1.1888451668092388</v>
      </c>
      <c r="AQ1098" s="52">
        <f t="shared" si="180"/>
        <v>1.1548331907611509E-3</v>
      </c>
    </row>
    <row r="1099" spans="1:43" x14ac:dyDescent="0.25">
      <c r="A1099" t="s">
        <v>5533</v>
      </c>
      <c r="B1099" t="s">
        <v>1326</v>
      </c>
      <c r="D1099">
        <v>1</v>
      </c>
      <c r="E1099">
        <v>1</v>
      </c>
      <c r="F1099">
        <v>1</v>
      </c>
      <c r="G1099" s="13">
        <v>38582</v>
      </c>
      <c r="H1099">
        <v>2.86</v>
      </c>
      <c r="I1099" t="s">
        <v>5411</v>
      </c>
      <c r="J1099" t="s">
        <v>5411</v>
      </c>
      <c r="K1099" s="46">
        <v>2.8545649969580209</v>
      </c>
      <c r="L1099" s="46"/>
      <c r="M1099" s="22"/>
      <c r="N1099" s="52">
        <f t="shared" si="173"/>
        <v>5.4350030419789697E-3</v>
      </c>
      <c r="O1099" s="52" t="e">
        <f t="shared" si="174"/>
        <v>#VALUE!</v>
      </c>
      <c r="P1099" s="52" t="e">
        <f t="shared" si="175"/>
        <v>#VALUE!</v>
      </c>
      <c r="Q1099">
        <v>0</v>
      </c>
      <c r="R1099" t="s">
        <v>5411</v>
      </c>
      <c r="S1099" t="s">
        <v>5411</v>
      </c>
      <c r="T1099" s="46">
        <v>0</v>
      </c>
      <c r="U1099" s="46"/>
      <c r="V1099" s="22"/>
      <c r="W1099" s="52">
        <f t="shared" si="176"/>
        <v>0</v>
      </c>
      <c r="X1099" s="52" t="e">
        <f t="shared" si="177"/>
        <v>#VALUE!</v>
      </c>
      <c r="Y1099" s="52" t="e">
        <f t="shared" si="171"/>
        <v>#VALUE!</v>
      </c>
      <c r="Z1099" t="s">
        <v>77</v>
      </c>
      <c r="AA1099" t="s">
        <v>5411</v>
      </c>
      <c r="AB1099" t="s">
        <v>5411</v>
      </c>
      <c r="AC1099" s="61" t="s">
        <v>77</v>
      </c>
      <c r="AD1099" s="61"/>
      <c r="AE1099" s="22"/>
      <c r="AF1099">
        <v>0</v>
      </c>
      <c r="AG1099" t="s">
        <v>5411</v>
      </c>
      <c r="AH1099" t="s">
        <v>5411</v>
      </c>
      <c r="AI1099" s="46">
        <v>0</v>
      </c>
      <c r="AJ1099" s="46"/>
      <c r="AK1099" s="22"/>
      <c r="AL1099" s="52">
        <f t="shared" si="178"/>
        <v>0</v>
      </c>
      <c r="AM1099" s="52" t="e">
        <f t="shared" si="179"/>
        <v>#VALUE!</v>
      </c>
      <c r="AN1099" s="52" t="e">
        <f t="shared" si="172"/>
        <v>#VALUE!</v>
      </c>
      <c r="AO1099">
        <v>0.53</v>
      </c>
      <c r="AP1099" s="46">
        <v>0.52789900628675734</v>
      </c>
      <c r="AQ1099" s="52">
        <f t="shared" si="180"/>
        <v>2.1009937132426826E-3</v>
      </c>
    </row>
    <row r="1100" spans="1:43" x14ac:dyDescent="0.25">
      <c r="A1100" t="s">
        <v>5533</v>
      </c>
      <c r="B1100" t="s">
        <v>1327</v>
      </c>
      <c r="D1100">
        <v>1</v>
      </c>
      <c r="E1100">
        <v>1</v>
      </c>
      <c r="F1100">
        <v>1</v>
      </c>
      <c r="G1100" s="13">
        <v>38582</v>
      </c>
      <c r="H1100">
        <v>0.02</v>
      </c>
      <c r="I1100" t="s">
        <v>5411</v>
      </c>
      <c r="J1100" t="s">
        <v>5411</v>
      </c>
      <c r="K1100" s="46">
        <v>1.5974881614165121E-2</v>
      </c>
      <c r="L1100" s="46"/>
      <c r="M1100" s="22"/>
      <c r="N1100" s="52">
        <f t="shared" si="173"/>
        <v>4.0251183858348791E-3</v>
      </c>
      <c r="O1100" s="52" t="e">
        <f t="shared" si="174"/>
        <v>#VALUE!</v>
      </c>
      <c r="P1100" s="52" t="e">
        <f t="shared" si="175"/>
        <v>#VALUE!</v>
      </c>
      <c r="Q1100">
        <v>0</v>
      </c>
      <c r="R1100" t="s">
        <v>5411</v>
      </c>
      <c r="S1100" t="s">
        <v>5411</v>
      </c>
      <c r="T1100" s="46">
        <v>0</v>
      </c>
      <c r="U1100" s="46"/>
      <c r="V1100" s="22"/>
      <c r="W1100" s="52">
        <f t="shared" si="176"/>
        <v>0</v>
      </c>
      <c r="X1100" s="52" t="e">
        <f t="shared" si="177"/>
        <v>#VALUE!</v>
      </c>
      <c r="Y1100" s="52" t="e">
        <f t="shared" si="171"/>
        <v>#VALUE!</v>
      </c>
      <c r="Z1100" t="s">
        <v>77</v>
      </c>
      <c r="AA1100" t="s">
        <v>5411</v>
      </c>
      <c r="AB1100" t="s">
        <v>5411</v>
      </c>
      <c r="AC1100" s="61" t="s">
        <v>77</v>
      </c>
      <c r="AD1100" s="61"/>
      <c r="AE1100" s="22"/>
      <c r="AF1100">
        <v>0</v>
      </c>
      <c r="AG1100" t="s">
        <v>5411</v>
      </c>
      <c r="AH1100" t="s">
        <v>5411</v>
      </c>
      <c r="AI1100" s="46">
        <v>0</v>
      </c>
      <c r="AJ1100" s="46"/>
      <c r="AK1100" s="22"/>
      <c r="AL1100" s="52">
        <f t="shared" si="178"/>
        <v>0</v>
      </c>
      <c r="AM1100" s="52" t="e">
        <f t="shared" si="179"/>
        <v>#VALUE!</v>
      </c>
      <c r="AN1100" s="52" t="e">
        <f t="shared" si="172"/>
        <v>#VALUE!</v>
      </c>
      <c r="AO1100">
        <v>0.02</v>
      </c>
      <c r="AP1100" s="46">
        <v>1.5974881614165121E-2</v>
      </c>
      <c r="AQ1100" s="52">
        <f t="shared" si="180"/>
        <v>4.0251183858348791E-3</v>
      </c>
    </row>
    <row r="1101" spans="1:43" x14ac:dyDescent="0.25">
      <c r="A1101" t="s">
        <v>5533</v>
      </c>
      <c r="B1101" t="s">
        <v>1328</v>
      </c>
      <c r="D1101">
        <v>1</v>
      </c>
      <c r="E1101">
        <v>1</v>
      </c>
      <c r="F1101">
        <v>1</v>
      </c>
      <c r="G1101" s="13">
        <v>38582</v>
      </c>
      <c r="H1101">
        <v>3.01</v>
      </c>
      <c r="I1101" t="s">
        <v>5411</v>
      </c>
      <c r="J1101" t="s">
        <v>5411</v>
      </c>
      <c r="K1101" s="46">
        <v>3.0080168332456596</v>
      </c>
      <c r="L1101" s="46"/>
      <c r="M1101" s="22"/>
      <c r="N1101" s="52">
        <f t="shared" si="173"/>
        <v>1.9831667543401821E-3</v>
      </c>
      <c r="O1101" s="52" t="e">
        <f t="shared" si="174"/>
        <v>#VALUE!</v>
      </c>
      <c r="P1101" s="52" t="e">
        <f t="shared" si="175"/>
        <v>#VALUE!</v>
      </c>
      <c r="Q1101">
        <v>0</v>
      </c>
      <c r="R1101" t="s">
        <v>5411</v>
      </c>
      <c r="S1101" t="s">
        <v>5411</v>
      </c>
      <c r="T1101" s="46">
        <v>0</v>
      </c>
      <c r="U1101" s="46"/>
      <c r="V1101" s="22"/>
      <c r="W1101" s="52">
        <f t="shared" si="176"/>
        <v>0</v>
      </c>
      <c r="X1101" s="52" t="e">
        <f t="shared" si="177"/>
        <v>#VALUE!</v>
      </c>
      <c r="Y1101" s="52" t="e">
        <f t="shared" si="171"/>
        <v>#VALUE!</v>
      </c>
      <c r="Z1101" t="s">
        <v>77</v>
      </c>
      <c r="AA1101" t="s">
        <v>5411</v>
      </c>
      <c r="AB1101" t="s">
        <v>5411</v>
      </c>
      <c r="AC1101" s="61" t="s">
        <v>77</v>
      </c>
      <c r="AD1101" s="61"/>
      <c r="AE1101" s="22"/>
      <c r="AF1101">
        <v>3.3</v>
      </c>
      <c r="AG1101" t="s">
        <v>5411</v>
      </c>
      <c r="AH1101" t="s">
        <v>5411</v>
      </c>
      <c r="AI1101" s="46">
        <v>3.2958653340347186</v>
      </c>
      <c r="AJ1101" s="46"/>
      <c r="AK1101" s="22"/>
      <c r="AL1101" s="52">
        <f t="shared" si="178"/>
        <v>4.1346659652812257E-3</v>
      </c>
      <c r="AM1101" s="52" t="e">
        <f t="shared" si="179"/>
        <v>#VALUE!</v>
      </c>
      <c r="AN1101" s="52" t="e">
        <f t="shared" si="172"/>
        <v>#VALUE!</v>
      </c>
      <c r="AO1101">
        <v>2.2999999999999998</v>
      </c>
      <c r="AP1101" s="46">
        <v>2.3027880063124671</v>
      </c>
      <c r="AQ1101" s="52">
        <f t="shared" si="180"/>
        <v>-2.7880063124672283E-3</v>
      </c>
    </row>
    <row r="1102" spans="1:43" x14ac:dyDescent="0.25">
      <c r="A1102" t="s">
        <v>5533</v>
      </c>
      <c r="B1102" t="s">
        <v>1329</v>
      </c>
      <c r="D1102">
        <v>1</v>
      </c>
      <c r="E1102">
        <v>1</v>
      </c>
      <c r="F1102">
        <v>1</v>
      </c>
      <c r="G1102" s="13">
        <v>38582</v>
      </c>
      <c r="H1102">
        <v>0.76</v>
      </c>
      <c r="I1102" t="s">
        <v>5411</v>
      </c>
      <c r="J1102" t="s">
        <v>5411</v>
      </c>
      <c r="K1102" s="46">
        <v>0.75505617977528094</v>
      </c>
      <c r="L1102" s="46"/>
      <c r="M1102" s="22"/>
      <c r="N1102" s="52">
        <f t="shared" si="173"/>
        <v>4.9438202247190643E-3</v>
      </c>
      <c r="O1102" s="52" t="e">
        <f t="shared" si="174"/>
        <v>#VALUE!</v>
      </c>
      <c r="P1102" s="52" t="e">
        <f t="shared" si="175"/>
        <v>#VALUE!</v>
      </c>
      <c r="Q1102">
        <v>0</v>
      </c>
      <c r="R1102" t="s">
        <v>5411</v>
      </c>
      <c r="S1102" t="s">
        <v>5411</v>
      </c>
      <c r="T1102" s="46">
        <v>0</v>
      </c>
      <c r="U1102" s="46"/>
      <c r="V1102" s="22"/>
      <c r="W1102" s="52">
        <f t="shared" si="176"/>
        <v>0</v>
      </c>
      <c r="X1102" s="52" t="e">
        <f t="shared" si="177"/>
        <v>#VALUE!</v>
      </c>
      <c r="Y1102" s="52" t="e">
        <f t="shared" si="171"/>
        <v>#VALUE!</v>
      </c>
      <c r="Z1102" t="s">
        <v>77</v>
      </c>
      <c r="AA1102" t="s">
        <v>5411</v>
      </c>
      <c r="AB1102" t="s">
        <v>5411</v>
      </c>
      <c r="AC1102" s="61" t="s">
        <v>77</v>
      </c>
      <c r="AD1102" s="61"/>
      <c r="AE1102" s="22"/>
      <c r="AF1102">
        <v>0</v>
      </c>
      <c r="AG1102" t="s">
        <v>5411</v>
      </c>
      <c r="AH1102" t="s">
        <v>5411</v>
      </c>
      <c r="AI1102" s="46">
        <v>0</v>
      </c>
      <c r="AJ1102" s="46"/>
      <c r="AK1102" s="22"/>
      <c r="AL1102" s="52">
        <f t="shared" si="178"/>
        <v>0</v>
      </c>
      <c r="AM1102" s="52" t="e">
        <f t="shared" si="179"/>
        <v>#VALUE!</v>
      </c>
      <c r="AN1102" s="52" t="e">
        <f t="shared" si="172"/>
        <v>#VALUE!</v>
      </c>
      <c r="AO1102">
        <v>0.23</v>
      </c>
      <c r="AP1102" s="46">
        <v>0.22921348314606743</v>
      </c>
      <c r="AQ1102" s="52">
        <f t="shared" si="180"/>
        <v>7.8651685393257842E-4</v>
      </c>
    </row>
    <row r="1103" spans="1:43" x14ac:dyDescent="0.25">
      <c r="A1103" t="s">
        <v>5533</v>
      </c>
      <c r="B1103" t="s">
        <v>1330</v>
      </c>
      <c r="D1103">
        <v>1</v>
      </c>
      <c r="E1103">
        <v>1</v>
      </c>
      <c r="F1103">
        <v>1</v>
      </c>
      <c r="G1103" s="13">
        <v>38582</v>
      </c>
      <c r="H1103">
        <v>0.98</v>
      </c>
      <c r="I1103" t="s">
        <v>5411</v>
      </c>
      <c r="J1103" t="s">
        <v>5411</v>
      </c>
      <c r="K1103" s="46">
        <v>0.98340064383962533</v>
      </c>
      <c r="L1103" s="46"/>
      <c r="M1103" s="22"/>
      <c r="N1103" s="52">
        <f t="shared" si="173"/>
        <v>-3.4006438396253502E-3</v>
      </c>
      <c r="O1103" s="52" t="e">
        <f t="shared" si="174"/>
        <v>#VALUE!</v>
      </c>
      <c r="P1103" s="52" t="e">
        <f t="shared" si="175"/>
        <v>#VALUE!</v>
      </c>
      <c r="Q1103">
        <v>0</v>
      </c>
      <c r="R1103" t="s">
        <v>5411</v>
      </c>
      <c r="S1103" t="s">
        <v>5411</v>
      </c>
      <c r="T1103" s="46">
        <v>0</v>
      </c>
      <c r="U1103" s="46"/>
      <c r="V1103" s="22"/>
      <c r="W1103" s="52">
        <f t="shared" si="176"/>
        <v>0</v>
      </c>
      <c r="X1103" s="52" t="e">
        <f t="shared" si="177"/>
        <v>#VALUE!</v>
      </c>
      <c r="Y1103" s="52" t="e">
        <f t="shared" si="171"/>
        <v>#VALUE!</v>
      </c>
      <c r="Z1103" t="s">
        <v>77</v>
      </c>
      <c r="AA1103" t="s">
        <v>5411</v>
      </c>
      <c r="AB1103" t="s">
        <v>5411</v>
      </c>
      <c r="AC1103" s="61" t="s">
        <v>77</v>
      </c>
      <c r="AD1103" s="61"/>
      <c r="AE1103" s="22"/>
      <c r="AF1103">
        <v>0</v>
      </c>
      <c r="AG1103" t="s">
        <v>5411</v>
      </c>
      <c r="AH1103" t="s">
        <v>5411</v>
      </c>
      <c r="AI1103" s="46">
        <v>0</v>
      </c>
      <c r="AJ1103" s="46"/>
      <c r="AK1103" s="22"/>
      <c r="AL1103" s="52">
        <f t="shared" si="178"/>
        <v>0</v>
      </c>
      <c r="AM1103" s="52" t="e">
        <f t="shared" si="179"/>
        <v>#VALUE!</v>
      </c>
      <c r="AN1103" s="52" t="e">
        <f t="shared" si="172"/>
        <v>#VALUE!</v>
      </c>
      <c r="AO1103">
        <v>0.2</v>
      </c>
      <c r="AP1103" s="46">
        <v>0.20434299092771435</v>
      </c>
      <c r="AQ1103" s="52">
        <f t="shared" si="180"/>
        <v>-4.3429909277143408E-3</v>
      </c>
    </row>
    <row r="1104" spans="1:43" x14ac:dyDescent="0.25">
      <c r="A1104" t="s">
        <v>5533</v>
      </c>
      <c r="B1104" t="s">
        <v>1331</v>
      </c>
      <c r="D1104">
        <v>1</v>
      </c>
      <c r="E1104">
        <v>1</v>
      </c>
      <c r="F1104">
        <v>1</v>
      </c>
      <c r="G1104" s="13">
        <v>38582</v>
      </c>
      <c r="H1104">
        <v>0.34</v>
      </c>
      <c r="I1104" t="s">
        <v>5411</v>
      </c>
      <c r="J1104" t="s">
        <v>5411</v>
      </c>
      <c r="K1104" s="46">
        <v>0.33735414695679594</v>
      </c>
      <c r="L1104" s="46"/>
      <c r="M1104" s="22"/>
      <c r="N1104" s="52">
        <f t="shared" si="173"/>
        <v>2.6458530432040828E-3</v>
      </c>
      <c r="O1104" s="52" t="e">
        <f t="shared" si="174"/>
        <v>#VALUE!</v>
      </c>
      <c r="P1104" s="52" t="e">
        <f t="shared" si="175"/>
        <v>#VALUE!</v>
      </c>
      <c r="Q1104">
        <v>0</v>
      </c>
      <c r="R1104" t="s">
        <v>5411</v>
      </c>
      <c r="S1104" t="s">
        <v>5411</v>
      </c>
      <c r="T1104" s="46">
        <v>0</v>
      </c>
      <c r="U1104" s="46"/>
      <c r="V1104" s="22"/>
      <c r="W1104" s="52">
        <f t="shared" si="176"/>
        <v>0</v>
      </c>
      <c r="X1104" s="52" t="e">
        <f t="shared" si="177"/>
        <v>#VALUE!</v>
      </c>
      <c r="Y1104" s="52" t="e">
        <f t="shared" si="171"/>
        <v>#VALUE!</v>
      </c>
      <c r="Z1104" t="s">
        <v>77</v>
      </c>
      <c r="AA1104" t="s">
        <v>5411</v>
      </c>
      <c r="AB1104" t="s">
        <v>5411</v>
      </c>
      <c r="AC1104" s="61" t="s">
        <v>77</v>
      </c>
      <c r="AD1104" s="61"/>
      <c r="AE1104" s="22"/>
      <c r="AF1104">
        <v>3.31</v>
      </c>
      <c r="AG1104" t="s">
        <v>5411</v>
      </c>
      <c r="AH1104" t="s">
        <v>5411</v>
      </c>
      <c r="AI1104" s="46">
        <v>3.3060706401766007</v>
      </c>
      <c r="AJ1104" s="46"/>
      <c r="AK1104" s="22"/>
      <c r="AL1104" s="52">
        <f t="shared" si="178"/>
        <v>3.9293598233993698E-3</v>
      </c>
      <c r="AM1104" s="52" t="e">
        <f t="shared" si="179"/>
        <v>#VALUE!</v>
      </c>
      <c r="AN1104" s="52" t="e">
        <f t="shared" si="172"/>
        <v>#VALUE!</v>
      </c>
      <c r="AO1104">
        <v>0.3</v>
      </c>
      <c r="AP1104" s="46">
        <v>0.29687164932198046</v>
      </c>
      <c r="AQ1104" s="52">
        <f t="shared" si="180"/>
        <v>3.1283506780195314E-3</v>
      </c>
    </row>
    <row r="1105" spans="1:43" x14ac:dyDescent="0.25">
      <c r="A1105" t="s">
        <v>5533</v>
      </c>
      <c r="B1105" t="s">
        <v>1332</v>
      </c>
      <c r="D1105">
        <v>1</v>
      </c>
      <c r="E1105">
        <v>1</v>
      </c>
      <c r="F1105">
        <v>1</v>
      </c>
      <c r="G1105" s="13">
        <v>38582</v>
      </c>
      <c r="H1105">
        <v>0.22</v>
      </c>
      <c r="I1105" t="s">
        <v>5411</v>
      </c>
      <c r="J1105" t="s">
        <v>5411</v>
      </c>
      <c r="K1105" s="46">
        <v>0.22238916256157634</v>
      </c>
      <c r="L1105" s="46"/>
      <c r="M1105" s="22"/>
      <c r="N1105" s="52">
        <f t="shared" si="173"/>
        <v>-2.3891625615763412E-3</v>
      </c>
      <c r="O1105" s="52" t="e">
        <f t="shared" si="174"/>
        <v>#VALUE!</v>
      </c>
      <c r="P1105" s="52" t="e">
        <f t="shared" si="175"/>
        <v>#VALUE!</v>
      </c>
      <c r="Q1105">
        <v>0</v>
      </c>
      <c r="R1105" t="s">
        <v>5411</v>
      </c>
      <c r="S1105" t="s">
        <v>5411</v>
      </c>
      <c r="T1105" s="46">
        <v>0</v>
      </c>
      <c r="U1105" s="46"/>
      <c r="V1105" s="22"/>
      <c r="W1105" s="52">
        <f t="shared" si="176"/>
        <v>0</v>
      </c>
      <c r="X1105" s="52" t="e">
        <f t="shared" si="177"/>
        <v>#VALUE!</v>
      </c>
      <c r="Y1105" s="52" t="e">
        <f t="shared" si="171"/>
        <v>#VALUE!</v>
      </c>
      <c r="Z1105" t="s">
        <v>77</v>
      </c>
      <c r="AA1105" t="s">
        <v>5411</v>
      </c>
      <c r="AB1105" t="s">
        <v>5411</v>
      </c>
      <c r="AC1105" s="61" t="s">
        <v>77</v>
      </c>
      <c r="AD1105" s="61"/>
      <c r="AE1105" s="22"/>
      <c r="AF1105">
        <v>0</v>
      </c>
      <c r="AG1105" t="s">
        <v>5411</v>
      </c>
      <c r="AH1105" t="s">
        <v>5411</v>
      </c>
      <c r="AI1105" s="46">
        <v>0</v>
      </c>
      <c r="AJ1105" s="46"/>
      <c r="AK1105" s="22"/>
      <c r="AL1105" s="52">
        <f t="shared" si="178"/>
        <v>0</v>
      </c>
      <c r="AM1105" s="52" t="e">
        <f t="shared" si="179"/>
        <v>#VALUE!</v>
      </c>
      <c r="AN1105" s="52" t="e">
        <f t="shared" si="172"/>
        <v>#VALUE!</v>
      </c>
      <c r="AO1105">
        <v>0.54</v>
      </c>
      <c r="AP1105" s="46">
        <v>0.54361795292829773</v>
      </c>
      <c r="AQ1105" s="52">
        <f t="shared" si="180"/>
        <v>-3.6179529282976963E-3</v>
      </c>
    </row>
    <row r="1106" spans="1:43" x14ac:dyDescent="0.25">
      <c r="A1106" t="s">
        <v>5533</v>
      </c>
      <c r="B1106" t="s">
        <v>1333</v>
      </c>
      <c r="D1106">
        <v>1</v>
      </c>
      <c r="E1106">
        <v>1</v>
      </c>
      <c r="F1106">
        <v>1</v>
      </c>
      <c r="G1106" s="13">
        <v>38582</v>
      </c>
      <c r="H1106">
        <v>0.21</v>
      </c>
      <c r="I1106" t="s">
        <v>5411</v>
      </c>
      <c r="J1106" t="s">
        <v>5411</v>
      </c>
      <c r="K1106" s="46">
        <v>0.21152327221438647</v>
      </c>
      <c r="L1106" s="46"/>
      <c r="M1106" s="22"/>
      <c r="N1106" s="52">
        <f t="shared" si="173"/>
        <v>-1.523272214386473E-3</v>
      </c>
      <c r="O1106" s="52" t="e">
        <f t="shared" si="174"/>
        <v>#VALUE!</v>
      </c>
      <c r="P1106" s="52" t="e">
        <f t="shared" si="175"/>
        <v>#VALUE!</v>
      </c>
      <c r="Q1106">
        <v>0</v>
      </c>
      <c r="R1106" t="s">
        <v>5411</v>
      </c>
      <c r="S1106" t="s">
        <v>5411</v>
      </c>
      <c r="T1106" s="46">
        <v>0</v>
      </c>
      <c r="U1106" s="46"/>
      <c r="V1106" s="22"/>
      <c r="W1106" s="52">
        <f t="shared" si="176"/>
        <v>0</v>
      </c>
      <c r="X1106" s="52" t="e">
        <f t="shared" si="177"/>
        <v>#VALUE!</v>
      </c>
      <c r="Y1106" s="52" t="e">
        <f t="shared" si="171"/>
        <v>#VALUE!</v>
      </c>
      <c r="Z1106" t="s">
        <v>77</v>
      </c>
      <c r="AA1106" t="s">
        <v>5411</v>
      </c>
      <c r="AB1106" t="s">
        <v>5411</v>
      </c>
      <c r="AC1106" s="61" t="s">
        <v>77</v>
      </c>
      <c r="AD1106" s="61"/>
      <c r="AE1106" s="22"/>
      <c r="AF1106">
        <v>0</v>
      </c>
      <c r="AG1106" t="s">
        <v>5411</v>
      </c>
      <c r="AH1106" t="s">
        <v>5411</v>
      </c>
      <c r="AI1106" s="46">
        <v>0</v>
      </c>
      <c r="AJ1106" s="46"/>
      <c r="AK1106" s="22"/>
      <c r="AL1106" s="52">
        <f t="shared" si="178"/>
        <v>0</v>
      </c>
      <c r="AM1106" s="52" t="e">
        <f t="shared" si="179"/>
        <v>#VALUE!</v>
      </c>
      <c r="AN1106" s="52" t="e">
        <f t="shared" si="172"/>
        <v>#VALUE!</v>
      </c>
      <c r="AO1106">
        <v>0.04</v>
      </c>
      <c r="AP1106" s="46">
        <v>4.2304654442877294E-2</v>
      </c>
      <c r="AQ1106" s="52">
        <f t="shared" si="180"/>
        <v>-2.3046544428772936E-3</v>
      </c>
    </row>
    <row r="1107" spans="1:43" x14ac:dyDescent="0.25">
      <c r="A1107" t="s">
        <v>5533</v>
      </c>
      <c r="B1107" t="s">
        <v>1334</v>
      </c>
      <c r="D1107">
        <v>1</v>
      </c>
      <c r="E1107">
        <v>1</v>
      </c>
      <c r="F1107">
        <v>1</v>
      </c>
      <c r="G1107" s="13">
        <v>38582</v>
      </c>
      <c r="H1107">
        <v>0</v>
      </c>
      <c r="I1107" t="s">
        <v>5411</v>
      </c>
      <c r="J1107" t="s">
        <v>5411</v>
      </c>
      <c r="K1107" s="46">
        <v>0</v>
      </c>
      <c r="L1107" s="46"/>
      <c r="M1107" s="22"/>
      <c r="N1107" s="52">
        <f t="shared" si="173"/>
        <v>0</v>
      </c>
      <c r="O1107" s="52" t="e">
        <f t="shared" si="174"/>
        <v>#VALUE!</v>
      </c>
      <c r="P1107" s="52" t="e">
        <f t="shared" si="175"/>
        <v>#VALUE!</v>
      </c>
      <c r="Q1107">
        <v>0</v>
      </c>
      <c r="R1107" t="s">
        <v>5411</v>
      </c>
      <c r="S1107" t="s">
        <v>5411</v>
      </c>
      <c r="T1107" s="46">
        <v>0</v>
      </c>
      <c r="U1107" s="46"/>
      <c r="V1107" s="22"/>
      <c r="W1107" s="52">
        <f t="shared" si="176"/>
        <v>0</v>
      </c>
      <c r="X1107" s="52" t="e">
        <f t="shared" si="177"/>
        <v>#VALUE!</v>
      </c>
      <c r="Y1107" s="52" t="e">
        <f t="shared" si="171"/>
        <v>#VALUE!</v>
      </c>
      <c r="Z1107" t="s">
        <v>77</v>
      </c>
      <c r="AA1107" t="s">
        <v>5411</v>
      </c>
      <c r="AB1107" t="s">
        <v>5411</v>
      </c>
      <c r="AC1107" s="61" t="s">
        <v>77</v>
      </c>
      <c r="AD1107" s="61"/>
      <c r="AE1107" s="22"/>
      <c r="AF1107">
        <v>0</v>
      </c>
      <c r="AG1107" t="s">
        <v>5411</v>
      </c>
      <c r="AH1107" t="s">
        <v>5411</v>
      </c>
      <c r="AI1107" s="46">
        <v>0</v>
      </c>
      <c r="AJ1107" s="46"/>
      <c r="AK1107" s="22"/>
      <c r="AL1107" s="52">
        <f t="shared" si="178"/>
        <v>0</v>
      </c>
      <c r="AM1107" s="52" t="e">
        <f t="shared" si="179"/>
        <v>#VALUE!</v>
      </c>
      <c r="AN1107" s="52" t="e">
        <f t="shared" si="172"/>
        <v>#VALUE!</v>
      </c>
      <c r="AO1107">
        <v>0</v>
      </c>
      <c r="AP1107" s="46">
        <v>0</v>
      </c>
      <c r="AQ1107" s="52">
        <f t="shared" si="180"/>
        <v>0</v>
      </c>
    </row>
    <row r="1108" spans="1:43" x14ac:dyDescent="0.25">
      <c r="A1108" t="s">
        <v>5533</v>
      </c>
      <c r="B1108" t="s">
        <v>1335</v>
      </c>
      <c r="D1108">
        <v>1</v>
      </c>
      <c r="E1108">
        <v>1</v>
      </c>
      <c r="F1108">
        <v>1</v>
      </c>
      <c r="G1108" s="13">
        <v>38582</v>
      </c>
      <c r="H1108">
        <v>0.91</v>
      </c>
      <c r="I1108" t="s">
        <v>5411</v>
      </c>
      <c r="J1108" t="s">
        <v>5411</v>
      </c>
      <c r="K1108" s="46">
        <v>0.90842406876790827</v>
      </c>
      <c r="L1108" s="46"/>
      <c r="M1108" s="22"/>
      <c r="N1108" s="52">
        <f t="shared" si="173"/>
        <v>1.5759312320917651E-3</v>
      </c>
      <c r="O1108" s="52" t="e">
        <f t="shared" si="174"/>
        <v>#VALUE!</v>
      </c>
      <c r="P1108" s="52" t="e">
        <f t="shared" si="175"/>
        <v>#VALUE!</v>
      </c>
      <c r="Q1108">
        <v>0</v>
      </c>
      <c r="R1108" t="s">
        <v>5411</v>
      </c>
      <c r="S1108" t="s">
        <v>5411</v>
      </c>
      <c r="T1108" s="46">
        <v>0</v>
      </c>
      <c r="U1108" s="46"/>
      <c r="V1108" s="22"/>
      <c r="W1108" s="52">
        <f t="shared" si="176"/>
        <v>0</v>
      </c>
      <c r="X1108" s="52" t="e">
        <f t="shared" si="177"/>
        <v>#VALUE!</v>
      </c>
      <c r="Y1108" s="52" t="e">
        <f t="shared" si="171"/>
        <v>#VALUE!</v>
      </c>
      <c r="Z1108" t="s">
        <v>77</v>
      </c>
      <c r="AA1108" t="s">
        <v>5411</v>
      </c>
      <c r="AB1108" t="s">
        <v>5411</v>
      </c>
      <c r="AC1108" s="61" t="s">
        <v>77</v>
      </c>
      <c r="AD1108" s="61"/>
      <c r="AE1108" s="22"/>
      <c r="AF1108">
        <v>0</v>
      </c>
      <c r="AG1108" t="s">
        <v>5411</v>
      </c>
      <c r="AH1108" t="s">
        <v>5411</v>
      </c>
      <c r="AI1108" s="46">
        <v>0</v>
      </c>
      <c r="AJ1108" s="46"/>
      <c r="AK1108" s="22"/>
      <c r="AL1108" s="52">
        <f t="shared" si="178"/>
        <v>0</v>
      </c>
      <c r="AM1108" s="52" t="e">
        <f t="shared" si="179"/>
        <v>#VALUE!</v>
      </c>
      <c r="AN1108" s="52" t="e">
        <f t="shared" si="172"/>
        <v>#VALUE!</v>
      </c>
      <c r="AO1108">
        <v>4.53</v>
      </c>
      <c r="AP1108" s="46">
        <v>4.5269799426934103</v>
      </c>
      <c r="AQ1108" s="52">
        <f t="shared" si="180"/>
        <v>3.0200573065899405E-3</v>
      </c>
    </row>
    <row r="1109" spans="1:43" x14ac:dyDescent="0.25">
      <c r="A1109" t="s">
        <v>5533</v>
      </c>
      <c r="B1109" t="s">
        <v>1336</v>
      </c>
      <c r="D1109">
        <v>1</v>
      </c>
      <c r="E1109">
        <v>1</v>
      </c>
      <c r="F1109">
        <v>1</v>
      </c>
      <c r="G1109" s="13">
        <v>38582</v>
      </c>
      <c r="H1109">
        <v>0.51</v>
      </c>
      <c r="I1109" t="s">
        <v>5411</v>
      </c>
      <c r="J1109" t="s">
        <v>5411</v>
      </c>
      <c r="K1109" s="46">
        <v>0.50729763387297633</v>
      </c>
      <c r="L1109" s="46"/>
      <c r="M1109" s="22"/>
      <c r="N1109" s="52">
        <f t="shared" si="173"/>
        <v>2.702366127023681E-3</v>
      </c>
      <c r="O1109" s="52" t="e">
        <f t="shared" si="174"/>
        <v>#VALUE!</v>
      </c>
      <c r="P1109" s="52" t="e">
        <f t="shared" si="175"/>
        <v>#VALUE!</v>
      </c>
      <c r="Q1109">
        <v>0</v>
      </c>
      <c r="R1109" t="s">
        <v>5411</v>
      </c>
      <c r="S1109" t="s">
        <v>5411</v>
      </c>
      <c r="T1109" s="46">
        <v>0</v>
      </c>
      <c r="U1109" s="46"/>
      <c r="V1109" s="22"/>
      <c r="W1109" s="52">
        <f t="shared" si="176"/>
        <v>0</v>
      </c>
      <c r="X1109" s="52" t="e">
        <f t="shared" si="177"/>
        <v>#VALUE!</v>
      </c>
      <c r="Y1109" s="52" t="e">
        <f t="shared" si="171"/>
        <v>#VALUE!</v>
      </c>
      <c r="Z1109" t="s">
        <v>77</v>
      </c>
      <c r="AA1109" t="s">
        <v>5411</v>
      </c>
      <c r="AB1109" t="s">
        <v>5411</v>
      </c>
      <c r="AC1109" s="61" t="s">
        <v>77</v>
      </c>
      <c r="AD1109" s="61"/>
      <c r="AE1109" s="22"/>
      <c r="AF1109">
        <v>0</v>
      </c>
      <c r="AG1109" t="s">
        <v>5411</v>
      </c>
      <c r="AH1109" t="s">
        <v>5411</v>
      </c>
      <c r="AI1109" s="46">
        <v>0</v>
      </c>
      <c r="AJ1109" s="46"/>
      <c r="AK1109" s="22"/>
      <c r="AL1109" s="52">
        <f t="shared" si="178"/>
        <v>0</v>
      </c>
      <c r="AM1109" s="52" t="e">
        <f t="shared" si="179"/>
        <v>#VALUE!</v>
      </c>
      <c r="AN1109" s="52" t="e">
        <f t="shared" si="172"/>
        <v>#VALUE!</v>
      </c>
      <c r="AO1109">
        <v>0.22</v>
      </c>
      <c r="AP1109" s="46">
        <v>0.22194271481942715</v>
      </c>
      <c r="AQ1109" s="52">
        <f t="shared" si="180"/>
        <v>-1.9427148194271493E-3</v>
      </c>
    </row>
    <row r="1110" spans="1:43" x14ac:dyDescent="0.25">
      <c r="A1110" t="s">
        <v>5533</v>
      </c>
      <c r="B1110" t="s">
        <v>1337</v>
      </c>
      <c r="D1110">
        <v>1</v>
      </c>
      <c r="E1110">
        <v>1</v>
      </c>
      <c r="F1110">
        <v>1</v>
      </c>
      <c r="G1110" s="13">
        <v>38582</v>
      </c>
      <c r="H1110">
        <v>0.57999999999999996</v>
      </c>
      <c r="I1110" t="s">
        <v>5411</v>
      </c>
      <c r="J1110" t="s">
        <v>5411</v>
      </c>
      <c r="K1110" s="46">
        <v>0.58281927710843373</v>
      </c>
      <c r="L1110" s="46"/>
      <c r="M1110" s="22"/>
      <c r="N1110" s="52">
        <f t="shared" si="173"/>
        <v>-2.8192771084337709E-3</v>
      </c>
      <c r="O1110" s="52" t="e">
        <f t="shared" si="174"/>
        <v>#VALUE!</v>
      </c>
      <c r="P1110" s="52" t="e">
        <f t="shared" si="175"/>
        <v>#VALUE!</v>
      </c>
      <c r="Q1110">
        <v>0</v>
      </c>
      <c r="R1110" t="s">
        <v>5411</v>
      </c>
      <c r="S1110" t="s">
        <v>5411</v>
      </c>
      <c r="T1110" s="46">
        <v>0</v>
      </c>
      <c r="U1110" s="46"/>
      <c r="V1110" s="22"/>
      <c r="W1110" s="52">
        <f t="shared" si="176"/>
        <v>0</v>
      </c>
      <c r="X1110" s="52" t="e">
        <f t="shared" si="177"/>
        <v>#VALUE!</v>
      </c>
      <c r="Y1110" s="52" t="e">
        <f t="shared" si="171"/>
        <v>#VALUE!</v>
      </c>
      <c r="Z1110" t="s">
        <v>77</v>
      </c>
      <c r="AA1110" t="s">
        <v>5411</v>
      </c>
      <c r="AB1110" t="s">
        <v>5411</v>
      </c>
      <c r="AC1110" s="61" t="s">
        <v>77</v>
      </c>
      <c r="AD1110" s="61"/>
      <c r="AE1110" s="22"/>
      <c r="AF1110">
        <v>0</v>
      </c>
      <c r="AG1110" t="s">
        <v>5411</v>
      </c>
      <c r="AH1110" t="s">
        <v>5411</v>
      </c>
      <c r="AI1110" s="46">
        <v>0</v>
      </c>
      <c r="AJ1110" s="46"/>
      <c r="AK1110" s="22"/>
      <c r="AL1110" s="52">
        <f t="shared" si="178"/>
        <v>0</v>
      </c>
      <c r="AM1110" s="52" t="e">
        <f t="shared" si="179"/>
        <v>#VALUE!</v>
      </c>
      <c r="AN1110" s="52" t="e">
        <f t="shared" si="172"/>
        <v>#VALUE!</v>
      </c>
      <c r="AO1110">
        <v>0.71</v>
      </c>
      <c r="AP1110" s="46">
        <v>0.70551807228915664</v>
      </c>
      <c r="AQ1110" s="52">
        <f t="shared" si="180"/>
        <v>4.4819277108433253E-3</v>
      </c>
    </row>
    <row r="1111" spans="1:43" x14ac:dyDescent="0.25">
      <c r="A1111" t="s">
        <v>5533</v>
      </c>
      <c r="B1111" t="s">
        <v>1338</v>
      </c>
      <c r="D1111">
        <v>1</v>
      </c>
      <c r="E1111">
        <v>1</v>
      </c>
      <c r="F1111">
        <v>1</v>
      </c>
      <c r="G1111" s="13">
        <v>38582</v>
      </c>
      <c r="H1111">
        <v>1.26</v>
      </c>
      <c r="I1111" t="s">
        <v>5411</v>
      </c>
      <c r="J1111" t="s">
        <v>5411</v>
      </c>
      <c r="K1111" s="46">
        <v>1.2623440253789215</v>
      </c>
      <c r="L1111" s="46"/>
      <c r="M1111" s="22"/>
      <c r="N1111" s="52">
        <f t="shared" si="173"/>
        <v>-2.3440253789215326E-3</v>
      </c>
      <c r="O1111" s="52" t="e">
        <f t="shared" si="174"/>
        <v>#VALUE!</v>
      </c>
      <c r="P1111" s="52" t="e">
        <f t="shared" si="175"/>
        <v>#VALUE!</v>
      </c>
      <c r="Q1111">
        <v>0.97</v>
      </c>
      <c r="R1111" t="s">
        <v>5411</v>
      </c>
      <c r="S1111" t="s">
        <v>5411</v>
      </c>
      <c r="T1111" s="46">
        <v>0.96725061684878388</v>
      </c>
      <c r="U1111" s="46"/>
      <c r="V1111" s="22"/>
      <c r="W1111" s="52">
        <f t="shared" si="176"/>
        <v>2.7493831512160893E-3</v>
      </c>
      <c r="X1111" s="52" t="e">
        <f t="shared" si="177"/>
        <v>#VALUE!</v>
      </c>
      <c r="Y1111" s="52" t="e">
        <f t="shared" si="171"/>
        <v>#VALUE!</v>
      </c>
      <c r="Z1111" t="s">
        <v>77</v>
      </c>
      <c r="AA1111" t="s">
        <v>5411</v>
      </c>
      <c r="AB1111" t="s">
        <v>5411</v>
      </c>
      <c r="AC1111" s="61" t="s">
        <v>77</v>
      </c>
      <c r="AD1111" s="61"/>
      <c r="AE1111" s="22"/>
      <c r="AF1111">
        <v>0</v>
      </c>
      <c r="AG1111" t="s">
        <v>5411</v>
      </c>
      <c r="AH1111" t="s">
        <v>5411</v>
      </c>
      <c r="AI1111" s="46">
        <v>0</v>
      </c>
      <c r="AJ1111" s="46"/>
      <c r="AK1111" s="22"/>
      <c r="AL1111" s="52">
        <f t="shared" si="178"/>
        <v>0</v>
      </c>
      <c r="AM1111" s="52" t="e">
        <f t="shared" si="179"/>
        <v>#VALUE!</v>
      </c>
      <c r="AN1111" s="52" t="e">
        <f t="shared" si="172"/>
        <v>#VALUE!</v>
      </c>
      <c r="AO1111">
        <v>0.34</v>
      </c>
      <c r="AP1111" s="46">
        <v>0.34427564328516036</v>
      </c>
      <c r="AQ1111" s="52">
        <f t="shared" si="180"/>
        <v>-4.2756432851603354E-3</v>
      </c>
    </row>
    <row r="1112" spans="1:43" x14ac:dyDescent="0.25">
      <c r="A1112" t="s">
        <v>5533</v>
      </c>
      <c r="B1112" t="s">
        <v>1339</v>
      </c>
      <c r="D1112">
        <v>1</v>
      </c>
      <c r="E1112">
        <v>1</v>
      </c>
      <c r="F1112">
        <v>1</v>
      </c>
      <c r="G1112" s="13">
        <v>38582</v>
      </c>
      <c r="H1112">
        <v>0.23</v>
      </c>
      <c r="I1112" t="s">
        <v>5411</v>
      </c>
      <c r="J1112" t="s">
        <v>5411</v>
      </c>
      <c r="K1112" s="46">
        <v>0.22527388045358446</v>
      </c>
      <c r="L1112" s="46"/>
      <c r="M1112" s="22"/>
      <c r="N1112" s="52">
        <f t="shared" si="173"/>
        <v>4.7261195464155525E-3</v>
      </c>
      <c r="O1112" s="52" t="e">
        <f t="shared" si="174"/>
        <v>#VALUE!</v>
      </c>
      <c r="P1112" s="52" t="e">
        <f t="shared" si="175"/>
        <v>#VALUE!</v>
      </c>
      <c r="Q1112">
        <v>0</v>
      </c>
      <c r="R1112" t="s">
        <v>5411</v>
      </c>
      <c r="S1112" t="s">
        <v>5411</v>
      </c>
      <c r="T1112" s="46">
        <v>0</v>
      </c>
      <c r="U1112" s="46"/>
      <c r="V1112" s="22"/>
      <c r="W1112" s="52">
        <f t="shared" si="176"/>
        <v>0</v>
      </c>
      <c r="X1112" s="52" t="e">
        <f t="shared" si="177"/>
        <v>#VALUE!</v>
      </c>
      <c r="Y1112" s="52" t="e">
        <f t="shared" si="171"/>
        <v>#VALUE!</v>
      </c>
      <c r="Z1112" t="s">
        <v>77</v>
      </c>
      <c r="AA1112" t="s">
        <v>5411</v>
      </c>
      <c r="AB1112" t="s">
        <v>5411</v>
      </c>
      <c r="AC1112" s="61" t="s">
        <v>77</v>
      </c>
      <c r="AD1112" s="61"/>
      <c r="AE1112" s="22"/>
      <c r="AF1112">
        <v>0</v>
      </c>
      <c r="AG1112" t="s">
        <v>5411</v>
      </c>
      <c r="AH1112" t="s">
        <v>5411</v>
      </c>
      <c r="AI1112" s="46">
        <v>0</v>
      </c>
      <c r="AJ1112" s="46"/>
      <c r="AK1112" s="22"/>
      <c r="AL1112" s="52">
        <f t="shared" si="178"/>
        <v>0</v>
      </c>
      <c r="AM1112" s="52" t="e">
        <f t="shared" si="179"/>
        <v>#VALUE!</v>
      </c>
      <c r="AN1112" s="52" t="e">
        <f t="shared" si="172"/>
        <v>#VALUE!</v>
      </c>
      <c r="AO1112">
        <v>0.44</v>
      </c>
      <c r="AP1112" s="46">
        <v>0.43552950221026326</v>
      </c>
      <c r="AQ1112" s="52">
        <f t="shared" si="180"/>
        <v>4.4704977897367382E-3</v>
      </c>
    </row>
    <row r="1113" spans="1:43" x14ac:dyDescent="0.25">
      <c r="A1113" t="s">
        <v>5533</v>
      </c>
      <c r="B1113" t="s">
        <v>1340</v>
      </c>
      <c r="D1113">
        <v>1</v>
      </c>
      <c r="E1113">
        <v>1</v>
      </c>
      <c r="F1113">
        <v>1</v>
      </c>
      <c r="G1113" s="13">
        <v>38582</v>
      </c>
      <c r="H1113">
        <v>0</v>
      </c>
      <c r="I1113" t="s">
        <v>5411</v>
      </c>
      <c r="J1113" t="s">
        <v>5411</v>
      </c>
      <c r="K1113" s="46">
        <v>0</v>
      </c>
      <c r="L1113" s="46"/>
      <c r="M1113" s="22"/>
      <c r="N1113" s="52">
        <f t="shared" si="173"/>
        <v>0</v>
      </c>
      <c r="O1113" s="52" t="e">
        <f t="shared" si="174"/>
        <v>#VALUE!</v>
      </c>
      <c r="P1113" s="52" t="e">
        <f t="shared" si="175"/>
        <v>#VALUE!</v>
      </c>
      <c r="Q1113">
        <v>0</v>
      </c>
      <c r="R1113" t="s">
        <v>5411</v>
      </c>
      <c r="S1113" t="s">
        <v>5411</v>
      </c>
      <c r="T1113" s="46">
        <v>0</v>
      </c>
      <c r="U1113" s="46"/>
      <c r="V1113" s="22"/>
      <c r="W1113" s="52">
        <f t="shared" si="176"/>
        <v>0</v>
      </c>
      <c r="X1113" s="52" t="e">
        <f t="shared" si="177"/>
        <v>#VALUE!</v>
      </c>
      <c r="Y1113" s="52" t="e">
        <f t="shared" si="171"/>
        <v>#VALUE!</v>
      </c>
      <c r="Z1113" t="s">
        <v>77</v>
      </c>
      <c r="AA1113" t="s">
        <v>5411</v>
      </c>
      <c r="AB1113" t="s">
        <v>5411</v>
      </c>
      <c r="AC1113" s="61" t="s">
        <v>77</v>
      </c>
      <c r="AD1113" s="61"/>
      <c r="AE1113" s="22"/>
      <c r="AF1113">
        <v>0</v>
      </c>
      <c r="AG1113" t="s">
        <v>5411</v>
      </c>
      <c r="AH1113" t="s">
        <v>5411</v>
      </c>
      <c r="AI1113" s="46">
        <v>0</v>
      </c>
      <c r="AJ1113" s="46"/>
      <c r="AK1113" s="22"/>
      <c r="AL1113" s="52">
        <f t="shared" si="178"/>
        <v>0</v>
      </c>
      <c r="AM1113" s="52" t="e">
        <f t="shared" si="179"/>
        <v>#VALUE!</v>
      </c>
      <c r="AN1113" s="52" t="e">
        <f t="shared" si="172"/>
        <v>#VALUE!</v>
      </c>
      <c r="AO1113">
        <v>0</v>
      </c>
      <c r="AP1113" s="46">
        <v>0</v>
      </c>
      <c r="AQ1113" s="52">
        <f t="shared" si="180"/>
        <v>0</v>
      </c>
    </row>
    <row r="1114" spans="1:43" x14ac:dyDescent="0.25">
      <c r="A1114" t="s">
        <v>5533</v>
      </c>
      <c r="B1114" t="s">
        <v>1341</v>
      </c>
      <c r="D1114">
        <v>1</v>
      </c>
      <c r="E1114">
        <v>1</v>
      </c>
      <c r="F1114">
        <v>1</v>
      </c>
      <c r="G1114" s="13">
        <v>38582</v>
      </c>
      <c r="H1114" t="s">
        <v>5411</v>
      </c>
      <c r="I1114" t="s">
        <v>5411</v>
      </c>
      <c r="J1114" t="s">
        <v>5411</v>
      </c>
      <c r="K1114" s="46"/>
      <c r="L1114" s="46"/>
      <c r="M1114" s="22"/>
      <c r="N1114" s="52" t="e">
        <f t="shared" si="173"/>
        <v>#VALUE!</v>
      </c>
      <c r="O1114" s="52" t="e">
        <f t="shared" si="174"/>
        <v>#VALUE!</v>
      </c>
      <c r="P1114" s="52" t="e">
        <f t="shared" si="175"/>
        <v>#VALUE!</v>
      </c>
      <c r="Q1114" t="s">
        <v>5411</v>
      </c>
      <c r="R1114" t="s">
        <v>5411</v>
      </c>
      <c r="S1114" t="s">
        <v>5411</v>
      </c>
      <c r="T1114" s="46"/>
      <c r="U1114" s="46"/>
      <c r="V1114" s="22"/>
      <c r="W1114" s="52" t="e">
        <f t="shared" si="176"/>
        <v>#VALUE!</v>
      </c>
      <c r="X1114" s="52" t="e">
        <f t="shared" si="177"/>
        <v>#VALUE!</v>
      </c>
      <c r="Y1114" s="52" t="e">
        <f t="shared" si="171"/>
        <v>#VALUE!</v>
      </c>
      <c r="Z1114" t="s">
        <v>77</v>
      </c>
      <c r="AA1114" t="s">
        <v>5411</v>
      </c>
      <c r="AB1114" t="s">
        <v>5411</v>
      </c>
      <c r="AC1114" s="61" t="s">
        <v>77</v>
      </c>
      <c r="AD1114" s="61"/>
      <c r="AE1114" s="22"/>
      <c r="AF1114" t="s">
        <v>5411</v>
      </c>
      <c r="AG1114" t="s">
        <v>5411</v>
      </c>
      <c r="AH1114" t="s">
        <v>5411</v>
      </c>
      <c r="AI1114" s="46"/>
      <c r="AJ1114" s="46"/>
      <c r="AK1114" s="22"/>
      <c r="AL1114" s="52" t="e">
        <f t="shared" si="178"/>
        <v>#VALUE!</v>
      </c>
      <c r="AM1114" s="52" t="e">
        <f t="shared" si="179"/>
        <v>#VALUE!</v>
      </c>
      <c r="AN1114" s="52" t="e">
        <f t="shared" si="172"/>
        <v>#VALUE!</v>
      </c>
      <c r="AO1114" t="s">
        <v>5411</v>
      </c>
      <c r="AP1114" s="46"/>
      <c r="AQ1114" s="52" t="e">
        <f t="shared" si="180"/>
        <v>#VALUE!</v>
      </c>
    </row>
    <row r="1115" spans="1:43" x14ac:dyDescent="0.25">
      <c r="A1115" t="s">
        <v>5533</v>
      </c>
      <c r="B1115" t="s">
        <v>1342</v>
      </c>
      <c r="D1115">
        <v>1</v>
      </c>
      <c r="E1115">
        <v>1</v>
      </c>
      <c r="F1115">
        <v>1</v>
      </c>
      <c r="G1115" s="13">
        <v>38582</v>
      </c>
      <c r="H1115">
        <v>1.96</v>
      </c>
      <c r="I1115" t="s">
        <v>5411</v>
      </c>
      <c r="J1115" t="s">
        <v>5411</v>
      </c>
      <c r="K1115" s="46">
        <v>1.9628214971209212</v>
      </c>
      <c r="L1115" s="46"/>
      <c r="M1115" s="22"/>
      <c r="N1115" s="52">
        <f t="shared" si="173"/>
        <v>-2.8214971209212791E-3</v>
      </c>
      <c r="O1115" s="52" t="e">
        <f t="shared" si="174"/>
        <v>#VALUE!</v>
      </c>
      <c r="P1115" s="52" t="e">
        <f t="shared" si="175"/>
        <v>#VALUE!</v>
      </c>
      <c r="Q1115">
        <v>1.84</v>
      </c>
      <c r="R1115" t="s">
        <v>5411</v>
      </c>
      <c r="S1115" t="s">
        <v>5411</v>
      </c>
      <c r="T1115" s="46">
        <v>1.8426487523992321</v>
      </c>
      <c r="U1115" s="46"/>
      <c r="V1115" s="22"/>
      <c r="W1115" s="52">
        <f t="shared" si="176"/>
        <v>-2.6487523992320128E-3</v>
      </c>
      <c r="X1115" s="52" t="e">
        <f t="shared" si="177"/>
        <v>#VALUE!</v>
      </c>
      <c r="Y1115" s="52" t="e">
        <f t="shared" si="171"/>
        <v>#VALUE!</v>
      </c>
      <c r="Z1115" t="s">
        <v>77</v>
      </c>
      <c r="AA1115" t="s">
        <v>5411</v>
      </c>
      <c r="AB1115" t="s">
        <v>5411</v>
      </c>
      <c r="AC1115" s="61" t="s">
        <v>77</v>
      </c>
      <c r="AD1115" s="61"/>
      <c r="AE1115" s="22"/>
      <c r="AF1115">
        <v>0</v>
      </c>
      <c r="AG1115" t="s">
        <v>5411</v>
      </c>
      <c r="AH1115" t="s">
        <v>5411</v>
      </c>
      <c r="AI1115" s="46">
        <v>0</v>
      </c>
      <c r="AJ1115" s="46"/>
      <c r="AK1115" s="22"/>
      <c r="AL1115" s="52">
        <f t="shared" si="178"/>
        <v>0</v>
      </c>
      <c r="AM1115" s="52" t="e">
        <f t="shared" si="179"/>
        <v>#VALUE!</v>
      </c>
      <c r="AN1115" s="52" t="e">
        <f t="shared" si="172"/>
        <v>#VALUE!</v>
      </c>
      <c r="AO1115">
        <v>1.03</v>
      </c>
      <c r="AP1115" s="46">
        <v>1.0281445937300064</v>
      </c>
      <c r="AQ1115" s="52">
        <f t="shared" si="180"/>
        <v>1.8554062699935869E-3</v>
      </c>
    </row>
    <row r="1116" spans="1:43" x14ac:dyDescent="0.25">
      <c r="A1116" t="s">
        <v>5533</v>
      </c>
      <c r="B1116" t="s">
        <v>1343</v>
      </c>
      <c r="D1116">
        <v>1</v>
      </c>
      <c r="E1116">
        <v>1</v>
      </c>
      <c r="F1116">
        <v>1</v>
      </c>
      <c r="G1116" s="13">
        <v>38582</v>
      </c>
      <c r="H1116">
        <v>1.48</v>
      </c>
      <c r="I1116" t="s">
        <v>5411</v>
      </c>
      <c r="J1116" t="s">
        <v>5411</v>
      </c>
      <c r="K1116" s="46">
        <v>1.4760139049826191</v>
      </c>
      <c r="L1116" s="46"/>
      <c r="M1116" s="22"/>
      <c r="N1116" s="52">
        <f t="shared" si="173"/>
        <v>3.9860950173808973E-3</v>
      </c>
      <c r="O1116" s="52" t="e">
        <f t="shared" si="174"/>
        <v>#VALUE!</v>
      </c>
      <c r="P1116" s="52" t="e">
        <f t="shared" si="175"/>
        <v>#VALUE!</v>
      </c>
      <c r="Q1116">
        <v>0</v>
      </c>
      <c r="R1116" t="s">
        <v>5411</v>
      </c>
      <c r="S1116" t="s">
        <v>5411</v>
      </c>
      <c r="T1116" s="46">
        <v>0</v>
      </c>
      <c r="U1116" s="46"/>
      <c r="V1116" s="22"/>
      <c r="W1116" s="52">
        <f t="shared" si="176"/>
        <v>0</v>
      </c>
      <c r="X1116" s="52" t="e">
        <f t="shared" si="177"/>
        <v>#VALUE!</v>
      </c>
      <c r="Y1116" s="52" t="e">
        <f t="shared" si="171"/>
        <v>#VALUE!</v>
      </c>
      <c r="Z1116" t="s">
        <v>77</v>
      </c>
      <c r="AA1116" t="s">
        <v>5411</v>
      </c>
      <c r="AB1116" t="s">
        <v>5411</v>
      </c>
      <c r="AC1116" s="61" t="s">
        <v>77</v>
      </c>
      <c r="AD1116" s="61"/>
      <c r="AE1116" s="22"/>
      <c r="AF1116">
        <v>0</v>
      </c>
      <c r="AG1116" t="s">
        <v>5411</v>
      </c>
      <c r="AH1116" t="s">
        <v>5411</v>
      </c>
      <c r="AI1116" s="46">
        <v>0</v>
      </c>
      <c r="AJ1116" s="46"/>
      <c r="AK1116" s="22"/>
      <c r="AL1116" s="52">
        <f t="shared" si="178"/>
        <v>0</v>
      </c>
      <c r="AM1116" s="52" t="e">
        <f t="shared" si="179"/>
        <v>#VALUE!</v>
      </c>
      <c r="AN1116" s="52" t="e">
        <f t="shared" si="172"/>
        <v>#VALUE!</v>
      </c>
      <c r="AO1116">
        <v>0.63</v>
      </c>
      <c r="AP1116" s="46">
        <v>0.63066048667439167</v>
      </c>
      <c r="AQ1116" s="52">
        <f t="shared" si="180"/>
        <v>-6.604866743916693E-4</v>
      </c>
    </row>
    <row r="1117" spans="1:43" x14ac:dyDescent="0.25">
      <c r="A1117" t="s">
        <v>5533</v>
      </c>
      <c r="B1117" t="s">
        <v>1344</v>
      </c>
      <c r="D1117">
        <v>1</v>
      </c>
      <c r="E1117">
        <v>1</v>
      </c>
      <c r="F1117">
        <v>1</v>
      </c>
      <c r="G1117" s="13">
        <v>38582</v>
      </c>
      <c r="H1117">
        <v>0.35</v>
      </c>
      <c r="I1117" t="s">
        <v>5411</v>
      </c>
      <c r="J1117" t="s">
        <v>5411</v>
      </c>
      <c r="K1117" s="46">
        <v>0.34687500000000004</v>
      </c>
      <c r="L1117" s="46"/>
      <c r="M1117" s="22"/>
      <c r="N1117" s="52">
        <f t="shared" si="173"/>
        <v>3.1249999999999334E-3</v>
      </c>
      <c r="O1117" s="52" t="e">
        <f t="shared" si="174"/>
        <v>#VALUE!</v>
      </c>
      <c r="P1117" s="52" t="e">
        <f t="shared" si="175"/>
        <v>#VALUE!</v>
      </c>
      <c r="Q1117">
        <v>0</v>
      </c>
      <c r="R1117" t="s">
        <v>5411</v>
      </c>
      <c r="S1117" t="s">
        <v>5411</v>
      </c>
      <c r="T1117" s="46">
        <v>0</v>
      </c>
      <c r="U1117" s="46"/>
      <c r="V1117" s="22"/>
      <c r="W1117" s="52">
        <f t="shared" si="176"/>
        <v>0</v>
      </c>
      <c r="X1117" s="52" t="e">
        <f t="shared" si="177"/>
        <v>#VALUE!</v>
      </c>
      <c r="Y1117" s="52" t="e">
        <f t="shared" si="171"/>
        <v>#VALUE!</v>
      </c>
      <c r="Z1117" t="s">
        <v>77</v>
      </c>
      <c r="AA1117" t="s">
        <v>5411</v>
      </c>
      <c r="AB1117" t="s">
        <v>5411</v>
      </c>
      <c r="AC1117" s="61" t="s">
        <v>77</v>
      </c>
      <c r="AD1117" s="61"/>
      <c r="AE1117" s="22"/>
      <c r="AF1117">
        <v>0</v>
      </c>
      <c r="AG1117" t="s">
        <v>5411</v>
      </c>
      <c r="AH1117" t="s">
        <v>5411</v>
      </c>
      <c r="AI1117" s="46">
        <v>0</v>
      </c>
      <c r="AJ1117" s="46"/>
      <c r="AK1117" s="22"/>
      <c r="AL1117" s="52">
        <f t="shared" si="178"/>
        <v>0</v>
      </c>
      <c r="AM1117" s="52" t="e">
        <f t="shared" si="179"/>
        <v>#VALUE!</v>
      </c>
      <c r="AN1117" s="52" t="e">
        <f t="shared" si="172"/>
        <v>#VALUE!</v>
      </c>
      <c r="AO1117">
        <v>0.09</v>
      </c>
      <c r="AP1117" s="46">
        <v>9.3389423076923092E-2</v>
      </c>
      <c r="AQ1117" s="52">
        <f t="shared" si="180"/>
        <v>-3.3894230769230954E-3</v>
      </c>
    </row>
    <row r="1118" spans="1:43" x14ac:dyDescent="0.25">
      <c r="A1118" t="s">
        <v>5533</v>
      </c>
      <c r="B1118" t="s">
        <v>1345</v>
      </c>
      <c r="D1118">
        <v>1</v>
      </c>
      <c r="E1118">
        <v>1</v>
      </c>
      <c r="F1118">
        <v>1</v>
      </c>
      <c r="G1118" s="13">
        <v>38582</v>
      </c>
      <c r="H1118">
        <v>0.56000000000000005</v>
      </c>
      <c r="I1118" t="s">
        <v>5411</v>
      </c>
      <c r="J1118" t="s">
        <v>5411</v>
      </c>
      <c r="K1118" s="46">
        <v>0.55483003952569165</v>
      </c>
      <c r="L1118" s="46"/>
      <c r="M1118" s="22"/>
      <c r="N1118" s="52">
        <f t="shared" si="173"/>
        <v>5.1699604743083993E-3</v>
      </c>
      <c r="O1118" s="52" t="e">
        <f t="shared" si="174"/>
        <v>#VALUE!</v>
      </c>
      <c r="P1118" s="52" t="e">
        <f t="shared" si="175"/>
        <v>#VALUE!</v>
      </c>
      <c r="Q1118">
        <v>0</v>
      </c>
      <c r="R1118" t="s">
        <v>5411</v>
      </c>
      <c r="S1118" t="s">
        <v>5411</v>
      </c>
      <c r="T1118" s="46">
        <v>0</v>
      </c>
      <c r="U1118" s="46"/>
      <c r="V1118" s="22"/>
      <c r="W1118" s="52">
        <f t="shared" si="176"/>
        <v>0</v>
      </c>
      <c r="X1118" s="52" t="e">
        <f t="shared" si="177"/>
        <v>#VALUE!</v>
      </c>
      <c r="Y1118" s="52" t="e">
        <f t="shared" si="171"/>
        <v>#VALUE!</v>
      </c>
      <c r="Z1118" t="s">
        <v>77</v>
      </c>
      <c r="AA1118" t="s">
        <v>5411</v>
      </c>
      <c r="AB1118" t="s">
        <v>5411</v>
      </c>
      <c r="AC1118" s="61" t="s">
        <v>77</v>
      </c>
      <c r="AD1118" s="61"/>
      <c r="AE1118" s="22"/>
      <c r="AF1118">
        <v>0</v>
      </c>
      <c r="AG1118" t="s">
        <v>5411</v>
      </c>
      <c r="AH1118" t="s">
        <v>5411</v>
      </c>
      <c r="AI1118" s="46">
        <v>0</v>
      </c>
      <c r="AJ1118" s="46"/>
      <c r="AK1118" s="22"/>
      <c r="AL1118" s="52">
        <f t="shared" si="178"/>
        <v>0</v>
      </c>
      <c r="AM1118" s="52" t="e">
        <f t="shared" si="179"/>
        <v>#VALUE!</v>
      </c>
      <c r="AN1118" s="52" t="e">
        <f t="shared" si="172"/>
        <v>#VALUE!</v>
      </c>
      <c r="AO1118">
        <v>2.35</v>
      </c>
      <c r="AP1118" s="46">
        <v>2.3507272727272728</v>
      </c>
      <c r="AQ1118" s="52">
        <f t="shared" si="180"/>
        <v>-7.2727272727268755E-4</v>
      </c>
    </row>
    <row r="1119" spans="1:43" x14ac:dyDescent="0.25">
      <c r="A1119" t="s">
        <v>5533</v>
      </c>
      <c r="B1119" t="s">
        <v>1346</v>
      </c>
      <c r="D1119">
        <v>1</v>
      </c>
      <c r="E1119">
        <v>1</v>
      </c>
      <c r="F1119">
        <v>1</v>
      </c>
      <c r="G1119" s="13">
        <v>38582</v>
      </c>
      <c r="H1119">
        <v>1.19</v>
      </c>
      <c r="I1119" t="s">
        <v>5411</v>
      </c>
      <c r="J1119" t="s">
        <v>5411</v>
      </c>
      <c r="K1119" s="46">
        <v>1.1862664004563606</v>
      </c>
      <c r="L1119" s="46"/>
      <c r="M1119" s="22"/>
      <c r="N1119" s="52">
        <f t="shared" si="173"/>
        <v>3.7335995436393876E-3</v>
      </c>
      <c r="O1119" s="52" t="e">
        <f t="shared" si="174"/>
        <v>#VALUE!</v>
      </c>
      <c r="P1119" s="52" t="e">
        <f t="shared" si="175"/>
        <v>#VALUE!</v>
      </c>
      <c r="Q1119">
        <v>0.38</v>
      </c>
      <c r="R1119" t="s">
        <v>5411</v>
      </c>
      <c r="S1119" t="s">
        <v>5411</v>
      </c>
      <c r="T1119" s="46">
        <v>0.37681403308613809</v>
      </c>
      <c r="U1119" s="46"/>
      <c r="V1119" s="22"/>
      <c r="W1119" s="52">
        <f t="shared" si="176"/>
        <v>3.1859669138619151E-3</v>
      </c>
      <c r="X1119" s="52" t="e">
        <f t="shared" si="177"/>
        <v>#VALUE!</v>
      </c>
      <c r="Y1119" s="52" t="e">
        <f t="shared" si="171"/>
        <v>#VALUE!</v>
      </c>
      <c r="Z1119" t="s">
        <v>77</v>
      </c>
      <c r="AA1119" t="s">
        <v>5411</v>
      </c>
      <c r="AB1119" t="s">
        <v>5411</v>
      </c>
      <c r="AC1119" s="61" t="s">
        <v>77</v>
      </c>
      <c r="AD1119" s="61"/>
      <c r="AE1119" s="22"/>
      <c r="AF1119">
        <v>0</v>
      </c>
      <c r="AG1119" t="s">
        <v>5411</v>
      </c>
      <c r="AH1119" t="s">
        <v>5411</v>
      </c>
      <c r="AI1119" s="46">
        <v>0</v>
      </c>
      <c r="AJ1119" s="46"/>
      <c r="AK1119" s="22"/>
      <c r="AL1119" s="52">
        <f t="shared" si="178"/>
        <v>0</v>
      </c>
      <c r="AM1119" s="52" t="e">
        <f t="shared" si="179"/>
        <v>#VALUE!</v>
      </c>
      <c r="AN1119" s="52" t="e">
        <f t="shared" si="172"/>
        <v>#VALUE!</v>
      </c>
      <c r="AO1119">
        <v>1.08</v>
      </c>
      <c r="AP1119" s="46">
        <v>1.0746177980604679</v>
      </c>
      <c r="AQ1119" s="52">
        <f t="shared" si="180"/>
        <v>5.3822019395322052E-3</v>
      </c>
    </row>
    <row r="1120" spans="1:43" x14ac:dyDescent="0.25">
      <c r="A1120" t="s">
        <v>5533</v>
      </c>
      <c r="B1120" t="s">
        <v>1347</v>
      </c>
      <c r="D1120">
        <v>1</v>
      </c>
      <c r="E1120">
        <v>1</v>
      </c>
      <c r="F1120">
        <v>1</v>
      </c>
      <c r="G1120" s="13">
        <v>38582</v>
      </c>
      <c r="H1120" t="s">
        <v>5411</v>
      </c>
      <c r="I1120" t="s">
        <v>5411</v>
      </c>
      <c r="J1120" t="s">
        <v>5411</v>
      </c>
      <c r="K1120" s="46"/>
      <c r="L1120" s="46"/>
      <c r="M1120" s="22"/>
      <c r="N1120" s="52" t="e">
        <f t="shared" si="173"/>
        <v>#VALUE!</v>
      </c>
      <c r="O1120" s="52" t="e">
        <f t="shared" si="174"/>
        <v>#VALUE!</v>
      </c>
      <c r="P1120" s="52" t="e">
        <f t="shared" si="175"/>
        <v>#VALUE!</v>
      </c>
      <c r="Q1120" t="s">
        <v>5411</v>
      </c>
      <c r="R1120" t="s">
        <v>5411</v>
      </c>
      <c r="S1120" t="s">
        <v>5411</v>
      </c>
      <c r="T1120" s="46"/>
      <c r="U1120" s="46"/>
      <c r="V1120" s="22"/>
      <c r="W1120" s="52" t="e">
        <f t="shared" si="176"/>
        <v>#VALUE!</v>
      </c>
      <c r="X1120" s="52" t="e">
        <f t="shared" si="177"/>
        <v>#VALUE!</v>
      </c>
      <c r="Y1120" s="52" t="e">
        <f t="shared" si="171"/>
        <v>#VALUE!</v>
      </c>
      <c r="Z1120" t="s">
        <v>77</v>
      </c>
      <c r="AA1120" t="s">
        <v>5411</v>
      </c>
      <c r="AB1120" t="s">
        <v>5411</v>
      </c>
      <c r="AC1120" s="61" t="s">
        <v>77</v>
      </c>
      <c r="AD1120" s="61"/>
      <c r="AE1120" s="22"/>
      <c r="AF1120" t="s">
        <v>5411</v>
      </c>
      <c r="AG1120" t="s">
        <v>5411</v>
      </c>
      <c r="AH1120" t="s">
        <v>5411</v>
      </c>
      <c r="AI1120" s="46"/>
      <c r="AJ1120" s="46"/>
      <c r="AK1120" s="22"/>
      <c r="AL1120" s="52" t="e">
        <f t="shared" si="178"/>
        <v>#VALUE!</v>
      </c>
      <c r="AM1120" s="52" t="e">
        <f t="shared" si="179"/>
        <v>#VALUE!</v>
      </c>
      <c r="AN1120" s="52" t="e">
        <f t="shared" si="172"/>
        <v>#VALUE!</v>
      </c>
      <c r="AO1120" t="s">
        <v>5411</v>
      </c>
      <c r="AP1120" s="46"/>
      <c r="AQ1120" s="52" t="e">
        <f t="shared" si="180"/>
        <v>#VALUE!</v>
      </c>
    </row>
    <row r="1121" spans="1:43" x14ac:dyDescent="0.25">
      <c r="A1121" t="s">
        <v>5533</v>
      </c>
      <c r="B1121" t="s">
        <v>1348</v>
      </c>
      <c r="D1121">
        <v>1</v>
      </c>
      <c r="E1121">
        <v>1</v>
      </c>
      <c r="F1121">
        <v>1</v>
      </c>
      <c r="G1121" s="13">
        <v>38582</v>
      </c>
      <c r="H1121" t="s">
        <v>5411</v>
      </c>
      <c r="I1121" t="s">
        <v>5411</v>
      </c>
      <c r="J1121" t="s">
        <v>5411</v>
      </c>
      <c r="K1121" s="46"/>
      <c r="L1121" s="46"/>
      <c r="M1121" s="22"/>
      <c r="N1121" s="52" t="e">
        <f t="shared" si="173"/>
        <v>#VALUE!</v>
      </c>
      <c r="O1121" s="52" t="e">
        <f t="shared" si="174"/>
        <v>#VALUE!</v>
      </c>
      <c r="P1121" s="52" t="e">
        <f t="shared" si="175"/>
        <v>#VALUE!</v>
      </c>
      <c r="Q1121" t="s">
        <v>5411</v>
      </c>
      <c r="R1121" t="s">
        <v>5411</v>
      </c>
      <c r="S1121" t="s">
        <v>5411</v>
      </c>
      <c r="T1121" s="46"/>
      <c r="U1121" s="46"/>
      <c r="V1121" s="22"/>
      <c r="W1121" s="52" t="e">
        <f t="shared" si="176"/>
        <v>#VALUE!</v>
      </c>
      <c r="X1121" s="52" t="e">
        <f t="shared" si="177"/>
        <v>#VALUE!</v>
      </c>
      <c r="Y1121" s="52" t="e">
        <f t="shared" si="171"/>
        <v>#VALUE!</v>
      </c>
      <c r="Z1121" t="s">
        <v>77</v>
      </c>
      <c r="AA1121" t="s">
        <v>5411</v>
      </c>
      <c r="AB1121" t="s">
        <v>5411</v>
      </c>
      <c r="AC1121" s="61" t="s">
        <v>77</v>
      </c>
      <c r="AD1121" s="61"/>
      <c r="AE1121" s="22"/>
      <c r="AF1121" t="s">
        <v>5411</v>
      </c>
      <c r="AG1121" t="s">
        <v>5411</v>
      </c>
      <c r="AH1121" t="s">
        <v>5411</v>
      </c>
      <c r="AI1121" s="46"/>
      <c r="AJ1121" s="46"/>
      <c r="AK1121" s="22"/>
      <c r="AL1121" s="52" t="e">
        <f t="shared" si="178"/>
        <v>#VALUE!</v>
      </c>
      <c r="AM1121" s="52" t="e">
        <f t="shared" si="179"/>
        <v>#VALUE!</v>
      </c>
      <c r="AN1121" s="52" t="e">
        <f t="shared" si="172"/>
        <v>#VALUE!</v>
      </c>
      <c r="AO1121" t="s">
        <v>5411</v>
      </c>
      <c r="AP1121" s="46"/>
      <c r="AQ1121" s="52" t="e">
        <f t="shared" si="180"/>
        <v>#VALUE!</v>
      </c>
    </row>
    <row r="1122" spans="1:43" x14ac:dyDescent="0.25">
      <c r="A1122" t="s">
        <v>5533</v>
      </c>
      <c r="B1122" t="s">
        <v>1349</v>
      </c>
      <c r="D1122">
        <v>1</v>
      </c>
      <c r="E1122">
        <v>1</v>
      </c>
      <c r="F1122">
        <v>1</v>
      </c>
      <c r="G1122" s="13">
        <v>38582</v>
      </c>
      <c r="H1122">
        <v>1.64</v>
      </c>
      <c r="I1122" t="s">
        <v>5411</v>
      </c>
      <c r="J1122" t="s">
        <v>5411</v>
      </c>
      <c r="K1122" s="46">
        <v>1.6408277591973246</v>
      </c>
      <c r="L1122" s="46"/>
      <c r="M1122" s="22"/>
      <c r="N1122" s="52">
        <f t="shared" si="173"/>
        <v>-8.2775919732469561E-4</v>
      </c>
      <c r="O1122" s="52" t="e">
        <f t="shared" si="174"/>
        <v>#VALUE!</v>
      </c>
      <c r="P1122" s="52" t="e">
        <f t="shared" si="175"/>
        <v>#VALUE!</v>
      </c>
      <c r="Q1122">
        <v>0.56000000000000005</v>
      </c>
      <c r="R1122" t="s">
        <v>5411</v>
      </c>
      <c r="S1122" t="s">
        <v>5411</v>
      </c>
      <c r="T1122" s="46">
        <v>0.56326923076923086</v>
      </c>
      <c r="U1122" s="46"/>
      <c r="V1122" s="22"/>
      <c r="W1122" s="52">
        <f t="shared" si="176"/>
        <v>-3.269230769230802E-3</v>
      </c>
      <c r="X1122" s="52" t="e">
        <f t="shared" si="177"/>
        <v>#VALUE!</v>
      </c>
      <c r="Y1122" s="52" t="e">
        <f t="shared" si="171"/>
        <v>#VALUE!</v>
      </c>
      <c r="Z1122" t="s">
        <v>77</v>
      </c>
      <c r="AA1122" t="s">
        <v>5411</v>
      </c>
      <c r="AB1122" t="s">
        <v>5411</v>
      </c>
      <c r="AC1122" s="61" t="s">
        <v>77</v>
      </c>
      <c r="AD1122" s="61"/>
      <c r="AE1122" s="22"/>
      <c r="AF1122">
        <v>0</v>
      </c>
      <c r="AG1122" t="s">
        <v>5411</v>
      </c>
      <c r="AH1122" t="s">
        <v>5411</v>
      </c>
      <c r="AI1122" s="46">
        <v>0</v>
      </c>
      <c r="AJ1122" s="46"/>
      <c r="AK1122" s="22"/>
      <c r="AL1122" s="52">
        <f t="shared" si="178"/>
        <v>0</v>
      </c>
      <c r="AM1122" s="52" t="e">
        <f t="shared" si="179"/>
        <v>#VALUE!</v>
      </c>
      <c r="AN1122" s="52" t="e">
        <f t="shared" si="172"/>
        <v>#VALUE!</v>
      </c>
      <c r="AO1122">
        <v>0.56000000000000005</v>
      </c>
      <c r="AP1122" s="46">
        <v>0.56326923076923086</v>
      </c>
      <c r="AQ1122" s="52">
        <f t="shared" si="180"/>
        <v>-3.269230769230802E-3</v>
      </c>
    </row>
    <row r="1123" spans="1:43" x14ac:dyDescent="0.25">
      <c r="A1123" t="s">
        <v>5533</v>
      </c>
      <c r="B1123" t="s">
        <v>1350</v>
      </c>
      <c r="D1123">
        <v>1</v>
      </c>
      <c r="E1123">
        <v>1</v>
      </c>
      <c r="F1123">
        <v>1</v>
      </c>
      <c r="G1123" s="13">
        <v>38582</v>
      </c>
      <c r="H1123">
        <v>0.31</v>
      </c>
      <c r="I1123" t="s">
        <v>5411</v>
      </c>
      <c r="J1123" t="s">
        <v>5411</v>
      </c>
      <c r="K1123" s="46">
        <v>0.3089336414658303</v>
      </c>
      <c r="L1123" s="46"/>
      <c r="M1123" s="22"/>
      <c r="N1123" s="52">
        <f t="shared" si="173"/>
        <v>1.0663585341696979E-3</v>
      </c>
      <c r="O1123" s="52" t="e">
        <f t="shared" si="174"/>
        <v>#VALUE!</v>
      </c>
      <c r="P1123" s="52" t="e">
        <f t="shared" si="175"/>
        <v>#VALUE!</v>
      </c>
      <c r="Q1123">
        <v>0</v>
      </c>
      <c r="R1123" t="s">
        <v>5411</v>
      </c>
      <c r="S1123" t="s">
        <v>5411</v>
      </c>
      <c r="T1123" s="46">
        <v>0</v>
      </c>
      <c r="U1123" s="46"/>
      <c r="V1123" s="22"/>
      <c r="W1123" s="52">
        <f t="shared" si="176"/>
        <v>0</v>
      </c>
      <c r="X1123" s="52" t="e">
        <f t="shared" si="177"/>
        <v>#VALUE!</v>
      </c>
      <c r="Y1123" s="52" t="e">
        <f t="shared" si="171"/>
        <v>#VALUE!</v>
      </c>
      <c r="Z1123" t="s">
        <v>77</v>
      </c>
      <c r="AA1123" t="s">
        <v>5411</v>
      </c>
      <c r="AB1123" t="s">
        <v>5411</v>
      </c>
      <c r="AC1123" s="61" t="s">
        <v>77</v>
      </c>
      <c r="AD1123" s="61"/>
      <c r="AE1123" s="22"/>
      <c r="AF1123">
        <v>0</v>
      </c>
      <c r="AG1123" t="s">
        <v>5411</v>
      </c>
      <c r="AH1123" t="s">
        <v>5411</v>
      </c>
      <c r="AI1123" s="46">
        <v>0</v>
      </c>
      <c r="AJ1123" s="46"/>
      <c r="AK1123" s="22"/>
      <c r="AL1123" s="52">
        <f t="shared" si="178"/>
        <v>0</v>
      </c>
      <c r="AM1123" s="52" t="e">
        <f t="shared" si="179"/>
        <v>#VALUE!</v>
      </c>
      <c r="AN1123" s="52" t="e">
        <f t="shared" si="172"/>
        <v>#VALUE!</v>
      </c>
      <c r="AO1123">
        <v>0.03</v>
      </c>
      <c r="AP1123" s="46">
        <v>2.5744470122152526E-2</v>
      </c>
      <c r="AQ1123" s="52">
        <f t="shared" si="180"/>
        <v>4.2555298778474727E-3</v>
      </c>
    </row>
    <row r="1124" spans="1:43" x14ac:dyDescent="0.25">
      <c r="A1124" t="s">
        <v>5533</v>
      </c>
      <c r="B1124" t="s">
        <v>1351</v>
      </c>
      <c r="D1124">
        <v>1</v>
      </c>
      <c r="E1124">
        <v>1</v>
      </c>
      <c r="F1124">
        <v>1</v>
      </c>
      <c r="G1124" s="13">
        <v>38582</v>
      </c>
      <c r="H1124">
        <v>0.52</v>
      </c>
      <c r="I1124" t="s">
        <v>5411</v>
      </c>
      <c r="J1124" t="s">
        <v>5411</v>
      </c>
      <c r="K1124" s="46">
        <v>0.52145825462788065</v>
      </c>
      <c r="L1124" s="46"/>
      <c r="M1124" s="22"/>
      <c r="N1124" s="52">
        <f t="shared" si="173"/>
        <v>-1.4582546278806285E-3</v>
      </c>
      <c r="O1124" s="52" t="e">
        <f t="shared" si="174"/>
        <v>#VALUE!</v>
      </c>
      <c r="P1124" s="52" t="e">
        <f t="shared" si="175"/>
        <v>#VALUE!</v>
      </c>
      <c r="Q1124">
        <v>0</v>
      </c>
      <c r="R1124" t="s">
        <v>5411</v>
      </c>
      <c r="S1124" t="s">
        <v>5411</v>
      </c>
      <c r="T1124" s="46">
        <v>0</v>
      </c>
      <c r="U1124" s="46"/>
      <c r="V1124" s="22"/>
      <c r="W1124" s="52">
        <f t="shared" si="176"/>
        <v>0</v>
      </c>
      <c r="X1124" s="52" t="e">
        <f t="shared" si="177"/>
        <v>#VALUE!</v>
      </c>
      <c r="Y1124" s="52" t="e">
        <f t="shared" si="171"/>
        <v>#VALUE!</v>
      </c>
      <c r="Z1124" t="s">
        <v>77</v>
      </c>
      <c r="AA1124" t="s">
        <v>5411</v>
      </c>
      <c r="AB1124" t="s">
        <v>5411</v>
      </c>
      <c r="AC1124" s="61" t="s">
        <v>77</v>
      </c>
      <c r="AD1124" s="61"/>
      <c r="AE1124" s="22"/>
      <c r="AF1124">
        <v>0</v>
      </c>
      <c r="AG1124" t="s">
        <v>5411</v>
      </c>
      <c r="AH1124" t="s">
        <v>5411</v>
      </c>
      <c r="AI1124" s="46">
        <v>0</v>
      </c>
      <c r="AJ1124" s="46"/>
      <c r="AK1124" s="22"/>
      <c r="AL1124" s="52">
        <f t="shared" si="178"/>
        <v>0</v>
      </c>
      <c r="AM1124" s="52" t="e">
        <f t="shared" si="179"/>
        <v>#VALUE!</v>
      </c>
      <c r="AN1124" s="52" t="e">
        <f t="shared" si="172"/>
        <v>#VALUE!</v>
      </c>
      <c r="AO1124">
        <v>0.02</v>
      </c>
      <c r="AP1124" s="46">
        <v>2.4253872308273517E-2</v>
      </c>
      <c r="AQ1124" s="52">
        <f t="shared" si="180"/>
        <v>-4.2538723082735166E-3</v>
      </c>
    </row>
    <row r="1125" spans="1:43" x14ac:dyDescent="0.25">
      <c r="A1125" t="s">
        <v>5533</v>
      </c>
      <c r="B1125" t="s">
        <v>1352</v>
      </c>
      <c r="D1125">
        <v>1</v>
      </c>
      <c r="E1125">
        <v>1</v>
      </c>
      <c r="F1125">
        <v>1</v>
      </c>
      <c r="G1125" s="13">
        <v>38582</v>
      </c>
      <c r="H1125">
        <v>0.69</v>
      </c>
      <c r="I1125" t="s">
        <v>5411</v>
      </c>
      <c r="J1125" t="s">
        <v>5411</v>
      </c>
      <c r="K1125" s="46">
        <v>0.68814516129032255</v>
      </c>
      <c r="L1125" s="46"/>
      <c r="M1125" s="22"/>
      <c r="N1125" s="52">
        <f t="shared" si="173"/>
        <v>1.8548387096773977E-3</v>
      </c>
      <c r="O1125" s="52" t="e">
        <f t="shared" si="174"/>
        <v>#VALUE!</v>
      </c>
      <c r="P1125" s="52" t="e">
        <f t="shared" si="175"/>
        <v>#VALUE!</v>
      </c>
      <c r="Q1125">
        <v>0</v>
      </c>
      <c r="R1125" t="s">
        <v>5411</v>
      </c>
      <c r="S1125" t="s">
        <v>5411</v>
      </c>
      <c r="T1125" s="46">
        <v>0</v>
      </c>
      <c r="U1125" s="46"/>
      <c r="V1125" s="22"/>
      <c r="W1125" s="52">
        <f t="shared" si="176"/>
        <v>0</v>
      </c>
      <c r="X1125" s="52" t="e">
        <f t="shared" si="177"/>
        <v>#VALUE!</v>
      </c>
      <c r="Y1125" s="52" t="e">
        <f t="shared" si="171"/>
        <v>#VALUE!</v>
      </c>
      <c r="Z1125" t="s">
        <v>77</v>
      </c>
      <c r="AA1125" t="s">
        <v>5411</v>
      </c>
      <c r="AB1125" t="s">
        <v>5411</v>
      </c>
      <c r="AC1125" s="61" t="s">
        <v>77</v>
      </c>
      <c r="AD1125" s="61"/>
      <c r="AE1125" s="22"/>
      <c r="AF1125">
        <v>0</v>
      </c>
      <c r="AG1125" t="s">
        <v>5411</v>
      </c>
      <c r="AH1125" t="s">
        <v>5411</v>
      </c>
      <c r="AI1125" s="46">
        <v>0</v>
      </c>
      <c r="AJ1125" s="46"/>
      <c r="AK1125" s="22"/>
      <c r="AL1125" s="52">
        <f t="shared" si="178"/>
        <v>0</v>
      </c>
      <c r="AM1125" s="52" t="e">
        <f t="shared" si="179"/>
        <v>#VALUE!</v>
      </c>
      <c r="AN1125" s="52" t="e">
        <f t="shared" si="172"/>
        <v>#VALUE!</v>
      </c>
      <c r="AO1125">
        <v>0.43</v>
      </c>
      <c r="AP1125" s="46">
        <v>0.42846774193548387</v>
      </c>
      <c r="AQ1125" s="52">
        <f t="shared" si="180"/>
        <v>1.5322580645161232E-3</v>
      </c>
    </row>
    <row r="1126" spans="1:43" x14ac:dyDescent="0.25">
      <c r="A1126" t="s">
        <v>5533</v>
      </c>
      <c r="B1126" t="s">
        <v>1353</v>
      </c>
      <c r="D1126">
        <v>1</v>
      </c>
      <c r="E1126">
        <v>1</v>
      </c>
      <c r="F1126">
        <v>1</v>
      </c>
      <c r="G1126" s="13">
        <v>38582</v>
      </c>
      <c r="H1126">
        <v>0.06</v>
      </c>
      <c r="I1126" t="s">
        <v>5411</v>
      </c>
      <c r="J1126" t="s">
        <v>5411</v>
      </c>
      <c r="K1126" s="46">
        <v>5.7176547658041275E-2</v>
      </c>
      <c r="L1126" s="46"/>
      <c r="M1126" s="22"/>
      <c r="N1126" s="52">
        <f t="shared" si="173"/>
        <v>2.8234523419587224E-3</v>
      </c>
      <c r="O1126" s="52" t="e">
        <f t="shared" si="174"/>
        <v>#VALUE!</v>
      </c>
      <c r="P1126" s="52" t="e">
        <f t="shared" si="175"/>
        <v>#VALUE!</v>
      </c>
      <c r="Q1126">
        <v>4.7300000000000004</v>
      </c>
      <c r="R1126" t="s">
        <v>5411</v>
      </c>
      <c r="S1126" t="s">
        <v>5411</v>
      </c>
      <c r="T1126" s="46">
        <v>4.731359318702915</v>
      </c>
      <c r="U1126" s="46"/>
      <c r="V1126" s="22"/>
      <c r="W1126" s="52">
        <f t="shared" si="176"/>
        <v>-1.3593187029146137E-3</v>
      </c>
      <c r="X1126" s="52" t="e">
        <f t="shared" si="177"/>
        <v>#VALUE!</v>
      </c>
      <c r="Y1126" s="52" t="e">
        <f t="shared" si="171"/>
        <v>#VALUE!</v>
      </c>
      <c r="Z1126" t="s">
        <v>77</v>
      </c>
      <c r="AA1126" t="s">
        <v>5411</v>
      </c>
      <c r="AB1126" t="s">
        <v>5411</v>
      </c>
      <c r="AC1126" s="61" t="s">
        <v>77</v>
      </c>
      <c r="AD1126" s="61"/>
      <c r="AE1126" s="22"/>
      <c r="AF1126">
        <v>0</v>
      </c>
      <c r="AG1126" t="s">
        <v>5411</v>
      </c>
      <c r="AH1126" t="s">
        <v>5411</v>
      </c>
      <c r="AI1126" s="46">
        <v>0</v>
      </c>
      <c r="AJ1126" s="46"/>
      <c r="AK1126" s="22"/>
      <c r="AL1126" s="52">
        <f t="shared" si="178"/>
        <v>0</v>
      </c>
      <c r="AM1126" s="52" t="e">
        <f t="shared" si="179"/>
        <v>#VALUE!</v>
      </c>
      <c r="AN1126" s="52" t="e">
        <f t="shared" si="172"/>
        <v>#VALUE!</v>
      </c>
      <c r="AO1126">
        <v>0.3</v>
      </c>
      <c r="AP1126" s="46">
        <v>0.30017687520471664</v>
      </c>
      <c r="AQ1126" s="52">
        <f t="shared" si="180"/>
        <v>-1.768752047166533E-4</v>
      </c>
    </row>
    <row r="1127" spans="1:43" x14ac:dyDescent="0.25">
      <c r="A1127" t="s">
        <v>5533</v>
      </c>
      <c r="B1127" t="s">
        <v>1354</v>
      </c>
      <c r="D1127">
        <v>1</v>
      </c>
      <c r="E1127">
        <v>1</v>
      </c>
      <c r="F1127">
        <v>1</v>
      </c>
      <c r="G1127" s="13">
        <v>38582</v>
      </c>
      <c r="H1127">
        <v>0</v>
      </c>
      <c r="I1127" t="s">
        <v>5411</v>
      </c>
      <c r="J1127" t="s">
        <v>5411</v>
      </c>
      <c r="K1127" s="46">
        <v>0</v>
      </c>
      <c r="L1127" s="46"/>
      <c r="M1127" s="22"/>
      <c r="N1127" s="52">
        <f t="shared" si="173"/>
        <v>0</v>
      </c>
      <c r="O1127" s="52" t="e">
        <f t="shared" si="174"/>
        <v>#VALUE!</v>
      </c>
      <c r="P1127" s="52" t="e">
        <f t="shared" si="175"/>
        <v>#VALUE!</v>
      </c>
      <c r="Q1127">
        <v>0</v>
      </c>
      <c r="R1127" t="s">
        <v>5411</v>
      </c>
      <c r="S1127" t="s">
        <v>5411</v>
      </c>
      <c r="T1127" s="46">
        <v>0</v>
      </c>
      <c r="U1127" s="46"/>
      <c r="V1127" s="22"/>
      <c r="W1127" s="52">
        <f t="shared" si="176"/>
        <v>0</v>
      </c>
      <c r="X1127" s="52" t="e">
        <f t="shared" si="177"/>
        <v>#VALUE!</v>
      </c>
      <c r="Y1127" s="52" t="e">
        <f t="shared" si="171"/>
        <v>#VALUE!</v>
      </c>
      <c r="Z1127" t="s">
        <v>77</v>
      </c>
      <c r="AA1127" t="s">
        <v>5411</v>
      </c>
      <c r="AB1127" t="s">
        <v>5411</v>
      </c>
      <c r="AC1127" s="61" t="s">
        <v>77</v>
      </c>
      <c r="AD1127" s="61"/>
      <c r="AE1127" s="22"/>
      <c r="AF1127">
        <v>0</v>
      </c>
      <c r="AG1127" t="s">
        <v>5411</v>
      </c>
      <c r="AH1127" t="s">
        <v>5411</v>
      </c>
      <c r="AI1127" s="46">
        <v>0</v>
      </c>
      <c r="AJ1127" s="46"/>
      <c r="AK1127" s="22"/>
      <c r="AL1127" s="52">
        <f t="shared" si="178"/>
        <v>0</v>
      </c>
      <c r="AM1127" s="52" t="e">
        <f t="shared" si="179"/>
        <v>#VALUE!</v>
      </c>
      <c r="AN1127" s="52" t="e">
        <f t="shared" si="172"/>
        <v>#VALUE!</v>
      </c>
      <c r="AO1127">
        <v>0</v>
      </c>
      <c r="AP1127" s="46">
        <v>0</v>
      </c>
      <c r="AQ1127" s="52">
        <f t="shared" si="180"/>
        <v>0</v>
      </c>
    </row>
    <row r="1128" spans="1:43" x14ac:dyDescent="0.25">
      <c r="A1128" t="s">
        <v>5533</v>
      </c>
      <c r="B1128" t="s">
        <v>1355</v>
      </c>
      <c r="D1128">
        <v>1</v>
      </c>
      <c r="E1128">
        <v>1</v>
      </c>
      <c r="F1128">
        <v>1</v>
      </c>
      <c r="G1128" s="13">
        <v>38582</v>
      </c>
      <c r="H1128" t="s">
        <v>5411</v>
      </c>
      <c r="I1128" t="s">
        <v>5411</v>
      </c>
      <c r="J1128" t="s">
        <v>5411</v>
      </c>
      <c r="K1128" s="46"/>
      <c r="L1128" s="46"/>
      <c r="M1128" s="22"/>
      <c r="N1128" s="52" t="e">
        <f t="shared" si="173"/>
        <v>#VALUE!</v>
      </c>
      <c r="O1128" s="52" t="e">
        <f t="shared" si="174"/>
        <v>#VALUE!</v>
      </c>
      <c r="P1128" s="52" t="e">
        <f t="shared" si="175"/>
        <v>#VALUE!</v>
      </c>
      <c r="Q1128" t="s">
        <v>5411</v>
      </c>
      <c r="R1128" t="s">
        <v>5411</v>
      </c>
      <c r="S1128" t="s">
        <v>5411</v>
      </c>
      <c r="T1128" s="46"/>
      <c r="U1128" s="46"/>
      <c r="V1128" s="22"/>
      <c r="W1128" s="52" t="e">
        <f t="shared" si="176"/>
        <v>#VALUE!</v>
      </c>
      <c r="X1128" s="52" t="e">
        <f t="shared" si="177"/>
        <v>#VALUE!</v>
      </c>
      <c r="Y1128" s="52" t="e">
        <f t="shared" si="171"/>
        <v>#VALUE!</v>
      </c>
      <c r="Z1128" t="s">
        <v>77</v>
      </c>
      <c r="AA1128" t="s">
        <v>5411</v>
      </c>
      <c r="AB1128" t="s">
        <v>5411</v>
      </c>
      <c r="AC1128" s="61" t="s">
        <v>77</v>
      </c>
      <c r="AD1128" s="61"/>
      <c r="AE1128" s="22"/>
      <c r="AF1128" t="s">
        <v>5411</v>
      </c>
      <c r="AG1128" t="s">
        <v>5411</v>
      </c>
      <c r="AH1128" t="s">
        <v>5411</v>
      </c>
      <c r="AI1128" s="46"/>
      <c r="AJ1128" s="46"/>
      <c r="AK1128" s="22"/>
      <c r="AL1128" s="52" t="e">
        <f t="shared" si="178"/>
        <v>#VALUE!</v>
      </c>
      <c r="AM1128" s="52" t="e">
        <f t="shared" si="179"/>
        <v>#VALUE!</v>
      </c>
      <c r="AN1128" s="52" t="e">
        <f t="shared" si="172"/>
        <v>#VALUE!</v>
      </c>
      <c r="AO1128" t="s">
        <v>5411</v>
      </c>
      <c r="AP1128" s="46"/>
      <c r="AQ1128" s="52" t="e">
        <f t="shared" si="180"/>
        <v>#VALUE!</v>
      </c>
    </row>
    <row r="1129" spans="1:43" x14ac:dyDescent="0.25">
      <c r="A1129" t="s">
        <v>5533</v>
      </c>
      <c r="B1129" t="s">
        <v>1356</v>
      </c>
      <c r="D1129">
        <v>1</v>
      </c>
      <c r="E1129">
        <v>1</v>
      </c>
      <c r="F1129">
        <v>1</v>
      </c>
      <c r="G1129" s="13">
        <v>38582</v>
      </c>
      <c r="H1129">
        <v>0.35</v>
      </c>
      <c r="I1129" t="s">
        <v>5411</v>
      </c>
      <c r="J1129" t="s">
        <v>5411</v>
      </c>
      <c r="K1129" s="46">
        <v>0.35254358515869466</v>
      </c>
      <c r="L1129" s="46"/>
      <c r="M1129" s="22"/>
      <c r="N1129" s="52">
        <f t="shared" si="173"/>
        <v>-2.5435851586946834E-3</v>
      </c>
      <c r="O1129" s="52" t="e">
        <f t="shared" si="174"/>
        <v>#VALUE!</v>
      </c>
      <c r="P1129" s="52" t="e">
        <f t="shared" si="175"/>
        <v>#VALUE!</v>
      </c>
      <c r="Q1129">
        <v>0.43</v>
      </c>
      <c r="R1129" t="s">
        <v>5411</v>
      </c>
      <c r="S1129" t="s">
        <v>5411</v>
      </c>
      <c r="T1129" s="46">
        <v>0.42599016540008933</v>
      </c>
      <c r="U1129" s="46"/>
      <c r="V1129" s="22"/>
      <c r="W1129" s="52">
        <f t="shared" si="176"/>
        <v>4.0098345999106666E-3</v>
      </c>
      <c r="X1129" s="52" t="e">
        <f t="shared" si="177"/>
        <v>#VALUE!</v>
      </c>
      <c r="Y1129" s="52" t="e">
        <f t="shared" si="171"/>
        <v>#VALUE!</v>
      </c>
      <c r="Z1129" t="s">
        <v>77</v>
      </c>
      <c r="AA1129" t="s">
        <v>5411</v>
      </c>
      <c r="AB1129" t="s">
        <v>5411</v>
      </c>
      <c r="AC1129" s="61" t="s">
        <v>77</v>
      </c>
      <c r="AD1129" s="61"/>
      <c r="AE1129" s="22"/>
      <c r="AF1129">
        <v>14.21</v>
      </c>
      <c r="AG1129" t="s">
        <v>5411</v>
      </c>
      <c r="AH1129" t="s">
        <v>5411</v>
      </c>
      <c r="AI1129" s="46">
        <v>14.204568618685739</v>
      </c>
      <c r="AJ1129" s="46"/>
      <c r="AK1129" s="22"/>
      <c r="AL1129" s="52">
        <f t="shared" si="178"/>
        <v>5.4313813142616851E-3</v>
      </c>
      <c r="AM1129" s="52" t="e">
        <f t="shared" si="179"/>
        <v>#VALUE!</v>
      </c>
      <c r="AN1129" s="52" t="e">
        <f t="shared" si="172"/>
        <v>#VALUE!</v>
      </c>
      <c r="AO1129">
        <v>1.01</v>
      </c>
      <c r="AP1129" s="46">
        <v>1.013562807331247</v>
      </c>
      <c r="AQ1129" s="52">
        <f t="shared" si="180"/>
        <v>-3.562807331247031E-3</v>
      </c>
    </row>
    <row r="1130" spans="1:43" x14ac:dyDescent="0.25">
      <c r="A1130" t="s">
        <v>5533</v>
      </c>
      <c r="B1130" t="s">
        <v>1357</v>
      </c>
      <c r="D1130">
        <v>1</v>
      </c>
      <c r="E1130">
        <v>1</v>
      </c>
      <c r="F1130">
        <v>1</v>
      </c>
      <c r="G1130" s="13">
        <v>38582</v>
      </c>
      <c r="H1130">
        <v>0.28999999999999998</v>
      </c>
      <c r="I1130" t="s">
        <v>5411</v>
      </c>
      <c r="J1130" t="s">
        <v>5411</v>
      </c>
      <c r="K1130" s="46">
        <v>0.28654851306698709</v>
      </c>
      <c r="L1130" s="46"/>
      <c r="M1130" s="22"/>
      <c r="N1130" s="52">
        <f t="shared" si="173"/>
        <v>3.4514869330128928E-3</v>
      </c>
      <c r="O1130" s="52" t="e">
        <f t="shared" si="174"/>
        <v>#VALUE!</v>
      </c>
      <c r="P1130" s="52" t="e">
        <f t="shared" si="175"/>
        <v>#VALUE!</v>
      </c>
      <c r="Q1130">
        <v>0</v>
      </c>
      <c r="R1130" t="s">
        <v>5411</v>
      </c>
      <c r="S1130" t="s">
        <v>5411</v>
      </c>
      <c r="T1130" s="46">
        <v>0</v>
      </c>
      <c r="U1130" s="46"/>
      <c r="V1130" s="22"/>
      <c r="W1130" s="52">
        <f t="shared" si="176"/>
        <v>0</v>
      </c>
      <c r="X1130" s="52" t="e">
        <f t="shared" si="177"/>
        <v>#VALUE!</v>
      </c>
      <c r="Y1130" s="52" t="e">
        <f t="shared" si="171"/>
        <v>#VALUE!</v>
      </c>
      <c r="Z1130" t="s">
        <v>77</v>
      </c>
      <c r="AA1130" t="s">
        <v>5411</v>
      </c>
      <c r="AB1130" t="s">
        <v>5411</v>
      </c>
      <c r="AC1130" s="61" t="s">
        <v>77</v>
      </c>
      <c r="AD1130" s="61"/>
      <c r="AE1130" s="22"/>
      <c r="AF1130">
        <v>0</v>
      </c>
      <c r="AG1130" t="s">
        <v>5411</v>
      </c>
      <c r="AH1130" t="s">
        <v>5411</v>
      </c>
      <c r="AI1130" s="46">
        <v>0</v>
      </c>
      <c r="AJ1130" s="46"/>
      <c r="AK1130" s="22"/>
      <c r="AL1130" s="52">
        <f t="shared" si="178"/>
        <v>0</v>
      </c>
      <c r="AM1130" s="52" t="e">
        <f t="shared" si="179"/>
        <v>#VALUE!</v>
      </c>
      <c r="AN1130" s="52" t="e">
        <f t="shared" si="172"/>
        <v>#VALUE!</v>
      </c>
      <c r="AO1130">
        <v>0.08</v>
      </c>
      <c r="AP1130" s="46">
        <v>7.8149594472814651E-2</v>
      </c>
      <c r="AQ1130" s="52">
        <f t="shared" si="180"/>
        <v>1.8504055271853503E-3</v>
      </c>
    </row>
    <row r="1131" spans="1:43" x14ac:dyDescent="0.25">
      <c r="A1131" t="s">
        <v>5533</v>
      </c>
      <c r="B1131" t="s">
        <v>1358</v>
      </c>
      <c r="D1131">
        <v>1</v>
      </c>
      <c r="E1131">
        <v>1</v>
      </c>
      <c r="F1131">
        <v>1</v>
      </c>
      <c r="G1131" s="13">
        <v>38582</v>
      </c>
      <c r="H1131">
        <v>1.06</v>
      </c>
      <c r="I1131" t="s">
        <v>5411</v>
      </c>
      <c r="J1131" t="s">
        <v>5411</v>
      </c>
      <c r="K1131" s="46">
        <v>1.0587519999999999</v>
      </c>
      <c r="L1131" s="46"/>
      <c r="M1131" s="22"/>
      <c r="N1131" s="52">
        <f t="shared" si="173"/>
        <v>1.2480000000001379E-3</v>
      </c>
      <c r="O1131" s="52" t="e">
        <f t="shared" si="174"/>
        <v>#VALUE!</v>
      </c>
      <c r="P1131" s="52" t="e">
        <f t="shared" si="175"/>
        <v>#VALUE!</v>
      </c>
      <c r="Q1131">
        <v>0</v>
      </c>
      <c r="R1131" t="s">
        <v>5411</v>
      </c>
      <c r="S1131" t="s">
        <v>5411</v>
      </c>
      <c r="T1131" s="46">
        <v>0</v>
      </c>
      <c r="U1131" s="46"/>
      <c r="V1131" s="22"/>
      <c r="W1131" s="52">
        <f t="shared" si="176"/>
        <v>0</v>
      </c>
      <c r="X1131" s="52" t="e">
        <f t="shared" si="177"/>
        <v>#VALUE!</v>
      </c>
      <c r="Y1131" s="52" t="e">
        <f t="shared" si="171"/>
        <v>#VALUE!</v>
      </c>
      <c r="Z1131" t="s">
        <v>77</v>
      </c>
      <c r="AA1131" t="s">
        <v>5411</v>
      </c>
      <c r="AB1131" t="s">
        <v>5411</v>
      </c>
      <c r="AC1131" s="61" t="s">
        <v>77</v>
      </c>
      <c r="AD1131" s="61"/>
      <c r="AE1131" s="22"/>
      <c r="AF1131">
        <v>0</v>
      </c>
      <c r="AG1131" t="s">
        <v>5411</v>
      </c>
      <c r="AH1131" t="s">
        <v>5411</v>
      </c>
      <c r="AI1131" s="46">
        <v>0</v>
      </c>
      <c r="AJ1131" s="46"/>
      <c r="AK1131" s="22"/>
      <c r="AL1131" s="52">
        <f t="shared" si="178"/>
        <v>0</v>
      </c>
      <c r="AM1131" s="52" t="e">
        <f t="shared" si="179"/>
        <v>#VALUE!</v>
      </c>
      <c r="AN1131" s="52" t="e">
        <f t="shared" si="172"/>
        <v>#VALUE!</v>
      </c>
      <c r="AO1131">
        <v>0.05</v>
      </c>
      <c r="AP1131" s="46">
        <v>4.4735999999999998E-2</v>
      </c>
      <c r="AQ1131" s="52">
        <f t="shared" si="180"/>
        <v>5.2640000000000048E-3</v>
      </c>
    </row>
    <row r="1132" spans="1:43" x14ac:dyDescent="0.25">
      <c r="A1132" t="s">
        <v>5533</v>
      </c>
      <c r="B1132" t="s">
        <v>1359</v>
      </c>
      <c r="D1132">
        <v>1</v>
      </c>
      <c r="E1132">
        <v>1</v>
      </c>
      <c r="F1132">
        <v>1</v>
      </c>
      <c r="G1132" s="13">
        <v>38582</v>
      </c>
      <c r="H1132">
        <v>1.1100000000000001</v>
      </c>
      <c r="I1132" t="s">
        <v>5411</v>
      </c>
      <c r="J1132" t="s">
        <v>5411</v>
      </c>
      <c r="K1132" s="46">
        <v>1.1093652892561983</v>
      </c>
      <c r="L1132" s="46"/>
      <c r="M1132" s="22"/>
      <c r="N1132" s="52">
        <f t="shared" si="173"/>
        <v>6.3471074380183623E-4</v>
      </c>
      <c r="O1132" s="52" t="e">
        <f t="shared" si="174"/>
        <v>#VALUE!</v>
      </c>
      <c r="P1132" s="52" t="e">
        <f t="shared" si="175"/>
        <v>#VALUE!</v>
      </c>
      <c r="Q1132">
        <v>0.63</v>
      </c>
      <c r="R1132" t="s">
        <v>5411</v>
      </c>
      <c r="S1132" t="s">
        <v>5411</v>
      </c>
      <c r="T1132" s="46">
        <v>0.63000991735537193</v>
      </c>
      <c r="U1132" s="46"/>
      <c r="V1132" s="22"/>
      <c r="W1132" s="52">
        <f t="shared" si="176"/>
        <v>-9.9173553719245078E-6</v>
      </c>
      <c r="X1132" s="52" t="e">
        <f t="shared" si="177"/>
        <v>#VALUE!</v>
      </c>
      <c r="Y1132" s="52" t="e">
        <f t="shared" si="171"/>
        <v>#VALUE!</v>
      </c>
      <c r="Z1132" t="s">
        <v>77</v>
      </c>
      <c r="AA1132" t="s">
        <v>5411</v>
      </c>
      <c r="AB1132" t="s">
        <v>5411</v>
      </c>
      <c r="AC1132" s="61" t="s">
        <v>77</v>
      </c>
      <c r="AD1132" s="61"/>
      <c r="AE1132" s="22"/>
      <c r="AF1132">
        <v>0</v>
      </c>
      <c r="AG1132" t="s">
        <v>5411</v>
      </c>
      <c r="AH1132" t="s">
        <v>5411</v>
      </c>
      <c r="AI1132" s="46">
        <v>0</v>
      </c>
      <c r="AJ1132" s="46"/>
      <c r="AK1132" s="22"/>
      <c r="AL1132" s="52">
        <f t="shared" si="178"/>
        <v>0</v>
      </c>
      <c r="AM1132" s="52" t="e">
        <f t="shared" si="179"/>
        <v>#VALUE!</v>
      </c>
      <c r="AN1132" s="52" t="e">
        <f t="shared" si="172"/>
        <v>#VALUE!</v>
      </c>
      <c r="AO1132">
        <v>0.99</v>
      </c>
      <c r="AP1132" s="46">
        <v>0.98610247933884287</v>
      </c>
      <c r="AQ1132" s="52">
        <f t="shared" si="180"/>
        <v>3.8975206611571167E-3</v>
      </c>
    </row>
    <row r="1133" spans="1:43" x14ac:dyDescent="0.25">
      <c r="A1133" t="s">
        <v>5533</v>
      </c>
      <c r="B1133" t="s">
        <v>1360</v>
      </c>
      <c r="D1133">
        <v>1</v>
      </c>
      <c r="E1133">
        <v>1</v>
      </c>
      <c r="F1133">
        <v>1</v>
      </c>
      <c r="G1133" s="13">
        <v>38582</v>
      </c>
      <c r="H1133">
        <v>1.87</v>
      </c>
      <c r="I1133" t="s">
        <v>5411</v>
      </c>
      <c r="J1133" t="s">
        <v>5411</v>
      </c>
      <c r="K1133" s="46">
        <v>1.8739913932221626</v>
      </c>
      <c r="L1133" s="46"/>
      <c r="M1133" s="22"/>
      <c r="N1133" s="52">
        <f t="shared" si="173"/>
        <v>-3.9913932221624648E-3</v>
      </c>
      <c r="O1133" s="52" t="e">
        <f t="shared" si="174"/>
        <v>#VALUE!</v>
      </c>
      <c r="P1133" s="52" t="e">
        <f t="shared" si="175"/>
        <v>#VALUE!</v>
      </c>
      <c r="Q1133">
        <v>1.35</v>
      </c>
      <c r="R1133" t="s">
        <v>5411</v>
      </c>
      <c r="S1133" t="s">
        <v>5411</v>
      </c>
      <c r="T1133" s="46">
        <v>1.3492738031199569</v>
      </c>
      <c r="U1133" s="46"/>
      <c r="V1133" s="22"/>
      <c r="W1133" s="52">
        <f t="shared" si="176"/>
        <v>7.2619688004316174E-4</v>
      </c>
      <c r="X1133" s="52" t="e">
        <f t="shared" si="177"/>
        <v>#VALUE!</v>
      </c>
      <c r="Y1133" s="52" t="e">
        <f t="shared" si="171"/>
        <v>#VALUE!</v>
      </c>
      <c r="Z1133" t="s">
        <v>77</v>
      </c>
      <c r="AA1133" t="s">
        <v>5411</v>
      </c>
      <c r="AB1133" t="s">
        <v>5411</v>
      </c>
      <c r="AC1133" s="61" t="s">
        <v>77</v>
      </c>
      <c r="AD1133" s="61"/>
      <c r="AE1133" s="22"/>
      <c r="AF1133">
        <v>0</v>
      </c>
      <c r="AG1133" t="s">
        <v>5411</v>
      </c>
      <c r="AH1133" t="s">
        <v>5411</v>
      </c>
      <c r="AI1133" s="46">
        <v>0</v>
      </c>
      <c r="AJ1133" s="46"/>
      <c r="AK1133" s="22"/>
      <c r="AL1133" s="52">
        <f t="shared" si="178"/>
        <v>0</v>
      </c>
      <c r="AM1133" s="52" t="e">
        <f t="shared" si="179"/>
        <v>#VALUE!</v>
      </c>
      <c r="AN1133" s="52" t="e">
        <f t="shared" si="172"/>
        <v>#VALUE!</v>
      </c>
      <c r="AO1133">
        <v>0.32</v>
      </c>
      <c r="AP1133" s="46">
        <v>0.31483055406132326</v>
      </c>
      <c r="AQ1133" s="52">
        <f t="shared" si="180"/>
        <v>5.1694459386767422E-3</v>
      </c>
    </row>
    <row r="1134" spans="1:43" x14ac:dyDescent="0.25">
      <c r="A1134" t="s">
        <v>5533</v>
      </c>
      <c r="B1134" t="s">
        <v>1361</v>
      </c>
      <c r="D1134">
        <v>1</v>
      </c>
      <c r="E1134">
        <v>1</v>
      </c>
      <c r="F1134">
        <v>1</v>
      </c>
      <c r="G1134" s="13">
        <v>38582</v>
      </c>
      <c r="H1134">
        <v>0</v>
      </c>
      <c r="I1134" t="s">
        <v>5411</v>
      </c>
      <c r="J1134" t="s">
        <v>5411</v>
      </c>
      <c r="K1134" s="46">
        <v>0</v>
      </c>
      <c r="L1134" s="46"/>
      <c r="M1134" s="22"/>
      <c r="N1134" s="52">
        <f t="shared" si="173"/>
        <v>0</v>
      </c>
      <c r="O1134" s="52" t="e">
        <f t="shared" si="174"/>
        <v>#VALUE!</v>
      </c>
      <c r="P1134" s="52" t="e">
        <f t="shared" si="175"/>
        <v>#VALUE!</v>
      </c>
      <c r="Q1134">
        <v>0</v>
      </c>
      <c r="R1134" t="s">
        <v>5411</v>
      </c>
      <c r="S1134" t="s">
        <v>5411</v>
      </c>
      <c r="T1134" s="46">
        <v>0</v>
      </c>
      <c r="U1134" s="46"/>
      <c r="V1134" s="22"/>
      <c r="W1134" s="52">
        <f t="shared" si="176"/>
        <v>0</v>
      </c>
      <c r="X1134" s="52" t="e">
        <f t="shared" si="177"/>
        <v>#VALUE!</v>
      </c>
      <c r="Y1134" s="52" t="e">
        <f t="shared" si="171"/>
        <v>#VALUE!</v>
      </c>
      <c r="Z1134" t="s">
        <v>77</v>
      </c>
      <c r="AA1134" t="s">
        <v>5411</v>
      </c>
      <c r="AB1134" t="s">
        <v>5411</v>
      </c>
      <c r="AC1134" s="61" t="s">
        <v>77</v>
      </c>
      <c r="AD1134" s="61"/>
      <c r="AE1134" s="22"/>
      <c r="AF1134">
        <v>0</v>
      </c>
      <c r="AG1134" t="s">
        <v>5411</v>
      </c>
      <c r="AH1134" t="s">
        <v>5411</v>
      </c>
      <c r="AI1134" s="46">
        <v>0</v>
      </c>
      <c r="AJ1134" s="46"/>
      <c r="AK1134" s="22"/>
      <c r="AL1134" s="52">
        <f t="shared" si="178"/>
        <v>0</v>
      </c>
      <c r="AM1134" s="52" t="e">
        <f t="shared" si="179"/>
        <v>#VALUE!</v>
      </c>
      <c r="AN1134" s="52" t="e">
        <f t="shared" si="172"/>
        <v>#VALUE!</v>
      </c>
      <c r="AO1134">
        <v>0</v>
      </c>
      <c r="AP1134" s="46">
        <v>0</v>
      </c>
      <c r="AQ1134" s="52">
        <f t="shared" si="180"/>
        <v>0</v>
      </c>
    </row>
    <row r="1135" spans="1:43" x14ac:dyDescent="0.25">
      <c r="A1135" t="s">
        <v>5533</v>
      </c>
      <c r="B1135" t="s">
        <v>1362</v>
      </c>
      <c r="D1135">
        <v>1</v>
      </c>
      <c r="E1135">
        <v>1</v>
      </c>
      <c r="F1135">
        <v>1</v>
      </c>
      <c r="G1135" s="13">
        <v>38582</v>
      </c>
      <c r="H1135" t="s">
        <v>5411</v>
      </c>
      <c r="I1135" t="s">
        <v>5411</v>
      </c>
      <c r="J1135" t="s">
        <v>5411</v>
      </c>
      <c r="K1135" s="46"/>
      <c r="L1135" s="46"/>
      <c r="M1135" s="22"/>
      <c r="N1135" s="52" t="e">
        <f t="shared" si="173"/>
        <v>#VALUE!</v>
      </c>
      <c r="O1135" s="52" t="e">
        <f t="shared" si="174"/>
        <v>#VALUE!</v>
      </c>
      <c r="P1135" s="52" t="e">
        <f t="shared" si="175"/>
        <v>#VALUE!</v>
      </c>
      <c r="Q1135" t="s">
        <v>5411</v>
      </c>
      <c r="R1135" t="s">
        <v>5411</v>
      </c>
      <c r="S1135" t="s">
        <v>5411</v>
      </c>
      <c r="T1135" s="46"/>
      <c r="U1135" s="46"/>
      <c r="V1135" s="22"/>
      <c r="W1135" s="52" t="e">
        <f t="shared" si="176"/>
        <v>#VALUE!</v>
      </c>
      <c r="X1135" s="52" t="e">
        <f t="shared" si="177"/>
        <v>#VALUE!</v>
      </c>
      <c r="Y1135" s="52" t="e">
        <f t="shared" si="171"/>
        <v>#VALUE!</v>
      </c>
      <c r="Z1135" t="s">
        <v>77</v>
      </c>
      <c r="AA1135" t="s">
        <v>5411</v>
      </c>
      <c r="AB1135" t="s">
        <v>5411</v>
      </c>
      <c r="AC1135" s="61" t="s">
        <v>77</v>
      </c>
      <c r="AD1135" s="61"/>
      <c r="AE1135" s="22"/>
      <c r="AF1135" t="s">
        <v>5411</v>
      </c>
      <c r="AG1135" t="s">
        <v>5411</v>
      </c>
      <c r="AH1135" t="s">
        <v>5411</v>
      </c>
      <c r="AI1135" s="46"/>
      <c r="AJ1135" s="46"/>
      <c r="AK1135" s="22"/>
      <c r="AL1135" s="52" t="e">
        <f t="shared" si="178"/>
        <v>#VALUE!</v>
      </c>
      <c r="AM1135" s="52" t="e">
        <f t="shared" si="179"/>
        <v>#VALUE!</v>
      </c>
      <c r="AN1135" s="52" t="e">
        <f t="shared" si="172"/>
        <v>#VALUE!</v>
      </c>
      <c r="AO1135" t="s">
        <v>5411</v>
      </c>
      <c r="AP1135" s="46"/>
      <c r="AQ1135" s="52" t="e">
        <f t="shared" si="180"/>
        <v>#VALUE!</v>
      </c>
    </row>
    <row r="1136" spans="1:43" x14ac:dyDescent="0.25">
      <c r="A1136" t="s">
        <v>5533</v>
      </c>
      <c r="B1136" t="s">
        <v>1363</v>
      </c>
      <c r="D1136">
        <v>1</v>
      </c>
      <c r="E1136">
        <v>1</v>
      </c>
      <c r="F1136">
        <v>1</v>
      </c>
      <c r="G1136" s="13">
        <v>38582</v>
      </c>
      <c r="H1136">
        <v>0.92</v>
      </c>
      <c r="I1136" t="s">
        <v>5411</v>
      </c>
      <c r="J1136" t="s">
        <v>5411</v>
      </c>
      <c r="K1136" s="46">
        <v>0.92293729372937283</v>
      </c>
      <c r="L1136" s="46"/>
      <c r="M1136" s="22"/>
      <c r="N1136" s="52">
        <f t="shared" si="173"/>
        <v>-2.9372937293727919E-3</v>
      </c>
      <c r="O1136" s="52" t="e">
        <f t="shared" si="174"/>
        <v>#VALUE!</v>
      </c>
      <c r="P1136" s="52" t="e">
        <f t="shared" si="175"/>
        <v>#VALUE!</v>
      </c>
      <c r="Q1136">
        <v>0.41</v>
      </c>
      <c r="R1136" t="s">
        <v>5411</v>
      </c>
      <c r="S1136" t="s">
        <v>5411</v>
      </c>
      <c r="T1136" s="46">
        <v>0.40872937293729372</v>
      </c>
      <c r="U1136" s="46"/>
      <c r="V1136" s="22"/>
      <c r="W1136" s="52">
        <f t="shared" si="176"/>
        <v>1.2706270627062533E-3</v>
      </c>
      <c r="X1136" s="52" t="e">
        <f t="shared" si="177"/>
        <v>#VALUE!</v>
      </c>
      <c r="Y1136" s="52" t="e">
        <f t="shared" si="171"/>
        <v>#VALUE!</v>
      </c>
      <c r="Z1136" t="s">
        <v>77</v>
      </c>
      <c r="AA1136" t="s">
        <v>5411</v>
      </c>
      <c r="AB1136" t="s">
        <v>5411</v>
      </c>
      <c r="AC1136" s="61" t="s">
        <v>77</v>
      </c>
      <c r="AD1136" s="61"/>
      <c r="AE1136" s="22"/>
      <c r="AF1136">
        <v>0</v>
      </c>
      <c r="AG1136" t="s">
        <v>5411</v>
      </c>
      <c r="AH1136" t="s">
        <v>5411</v>
      </c>
      <c r="AI1136" s="46">
        <v>0</v>
      </c>
      <c r="AJ1136" s="46"/>
      <c r="AK1136" s="22"/>
      <c r="AL1136" s="52">
        <f t="shared" si="178"/>
        <v>0</v>
      </c>
      <c r="AM1136" s="52" t="e">
        <f t="shared" si="179"/>
        <v>#VALUE!</v>
      </c>
      <c r="AN1136" s="52" t="e">
        <f t="shared" si="172"/>
        <v>#VALUE!</v>
      </c>
      <c r="AO1136">
        <v>0.38</v>
      </c>
      <c r="AP1136" s="46">
        <v>0.38235973597359729</v>
      </c>
      <c r="AQ1136" s="52">
        <f t="shared" si="180"/>
        <v>-2.3597359735972878E-3</v>
      </c>
    </row>
    <row r="1137" spans="1:43" x14ac:dyDescent="0.25">
      <c r="A1137" t="s">
        <v>5533</v>
      </c>
      <c r="B1137" t="s">
        <v>1364</v>
      </c>
      <c r="D1137">
        <v>1</v>
      </c>
      <c r="E1137">
        <v>1</v>
      </c>
      <c r="F1137">
        <v>1</v>
      </c>
      <c r="G1137" s="13">
        <v>38582</v>
      </c>
      <c r="H1137">
        <v>0.68</v>
      </c>
      <c r="I1137" t="s">
        <v>5411</v>
      </c>
      <c r="J1137" t="s">
        <v>5411</v>
      </c>
      <c r="K1137" s="46">
        <v>0.67882352941176471</v>
      </c>
      <c r="L1137" s="46"/>
      <c r="M1137" s="22"/>
      <c r="N1137" s="52">
        <f t="shared" si="173"/>
        <v>1.1764705882353343E-3</v>
      </c>
      <c r="O1137" s="52" t="e">
        <f t="shared" si="174"/>
        <v>#VALUE!</v>
      </c>
      <c r="P1137" s="52" t="e">
        <f t="shared" si="175"/>
        <v>#VALUE!</v>
      </c>
      <c r="Q1137">
        <v>0</v>
      </c>
      <c r="R1137" t="s">
        <v>5411</v>
      </c>
      <c r="S1137" t="s">
        <v>5411</v>
      </c>
      <c r="T1137" s="46">
        <v>0</v>
      </c>
      <c r="U1137" s="46"/>
      <c r="V1137" s="22"/>
      <c r="W1137" s="52">
        <f t="shared" si="176"/>
        <v>0</v>
      </c>
      <c r="X1137" s="52" t="e">
        <f t="shared" si="177"/>
        <v>#VALUE!</v>
      </c>
      <c r="Y1137" s="52" t="e">
        <f t="shared" si="171"/>
        <v>#VALUE!</v>
      </c>
      <c r="Z1137" t="s">
        <v>77</v>
      </c>
      <c r="AA1137" t="s">
        <v>5411</v>
      </c>
      <c r="AB1137" t="s">
        <v>5411</v>
      </c>
      <c r="AC1137" s="61" t="s">
        <v>77</v>
      </c>
      <c r="AD1137" s="61"/>
      <c r="AE1137" s="22"/>
      <c r="AF1137">
        <v>0</v>
      </c>
      <c r="AG1137" t="s">
        <v>5411</v>
      </c>
      <c r="AH1137" t="s">
        <v>5411</v>
      </c>
      <c r="AI1137" s="46">
        <v>0</v>
      </c>
      <c r="AJ1137" s="46"/>
      <c r="AK1137" s="22"/>
      <c r="AL1137" s="52">
        <f t="shared" si="178"/>
        <v>0</v>
      </c>
      <c r="AM1137" s="52" t="e">
        <f t="shared" si="179"/>
        <v>#VALUE!</v>
      </c>
      <c r="AN1137" s="52" t="e">
        <f t="shared" si="172"/>
        <v>#VALUE!</v>
      </c>
      <c r="AO1137">
        <v>0.12</v>
      </c>
      <c r="AP1137" s="46">
        <v>0.12121848739495798</v>
      </c>
      <c r="AQ1137" s="52">
        <f t="shared" si="180"/>
        <v>-1.2184873949579872E-3</v>
      </c>
    </row>
    <row r="1138" spans="1:43" x14ac:dyDescent="0.25">
      <c r="A1138" t="s">
        <v>5533</v>
      </c>
      <c r="B1138" t="s">
        <v>1365</v>
      </c>
      <c r="D1138">
        <v>1</v>
      </c>
      <c r="E1138">
        <v>1</v>
      </c>
      <c r="F1138">
        <v>1</v>
      </c>
      <c r="G1138" s="13">
        <v>38582</v>
      </c>
      <c r="H1138">
        <v>0</v>
      </c>
      <c r="I1138" t="s">
        <v>5411</v>
      </c>
      <c r="J1138" t="s">
        <v>5411</v>
      </c>
      <c r="K1138" s="46">
        <v>0</v>
      </c>
      <c r="L1138" s="46"/>
      <c r="M1138" s="22"/>
      <c r="N1138" s="52">
        <f t="shared" si="173"/>
        <v>0</v>
      </c>
      <c r="O1138" s="52" t="e">
        <f t="shared" si="174"/>
        <v>#VALUE!</v>
      </c>
      <c r="P1138" s="52" t="e">
        <f t="shared" si="175"/>
        <v>#VALUE!</v>
      </c>
      <c r="Q1138">
        <v>0</v>
      </c>
      <c r="R1138" t="s">
        <v>5411</v>
      </c>
      <c r="S1138" t="s">
        <v>5411</v>
      </c>
      <c r="T1138" s="46">
        <v>0</v>
      </c>
      <c r="U1138" s="46"/>
      <c r="V1138" s="22"/>
      <c r="W1138" s="52">
        <f t="shared" si="176"/>
        <v>0</v>
      </c>
      <c r="X1138" s="52" t="e">
        <f t="shared" si="177"/>
        <v>#VALUE!</v>
      </c>
      <c r="Y1138" s="52" t="e">
        <f t="shared" si="171"/>
        <v>#VALUE!</v>
      </c>
      <c r="Z1138" t="s">
        <v>77</v>
      </c>
      <c r="AA1138" t="s">
        <v>5411</v>
      </c>
      <c r="AB1138" t="s">
        <v>5411</v>
      </c>
      <c r="AC1138" s="61" t="s">
        <v>77</v>
      </c>
      <c r="AD1138" s="61"/>
      <c r="AE1138" s="22"/>
      <c r="AF1138">
        <v>0</v>
      </c>
      <c r="AG1138" t="s">
        <v>5411</v>
      </c>
      <c r="AH1138" t="s">
        <v>5411</v>
      </c>
      <c r="AI1138" s="46">
        <v>0</v>
      </c>
      <c r="AJ1138" s="46"/>
      <c r="AK1138" s="22"/>
      <c r="AL1138" s="52">
        <f t="shared" si="178"/>
        <v>0</v>
      </c>
      <c r="AM1138" s="52" t="e">
        <f t="shared" si="179"/>
        <v>#VALUE!</v>
      </c>
      <c r="AN1138" s="52" t="e">
        <f t="shared" si="172"/>
        <v>#VALUE!</v>
      </c>
      <c r="AO1138">
        <v>0</v>
      </c>
      <c r="AP1138" s="46">
        <v>0</v>
      </c>
      <c r="AQ1138" s="52">
        <f t="shared" si="180"/>
        <v>0</v>
      </c>
    </row>
    <row r="1139" spans="1:43" x14ac:dyDescent="0.25">
      <c r="A1139" t="s">
        <v>5533</v>
      </c>
      <c r="B1139" t="s">
        <v>1366</v>
      </c>
      <c r="D1139">
        <v>1</v>
      </c>
      <c r="E1139">
        <v>1</v>
      </c>
      <c r="F1139">
        <v>1</v>
      </c>
      <c r="G1139" s="13">
        <v>38582</v>
      </c>
      <c r="H1139">
        <v>0</v>
      </c>
      <c r="I1139" t="s">
        <v>5411</v>
      </c>
      <c r="J1139" t="s">
        <v>5411</v>
      </c>
      <c r="K1139" s="46">
        <v>0</v>
      </c>
      <c r="L1139" s="46"/>
      <c r="M1139" s="22"/>
      <c r="N1139" s="52">
        <f t="shared" si="173"/>
        <v>0</v>
      </c>
      <c r="O1139" s="52" t="e">
        <f t="shared" si="174"/>
        <v>#VALUE!</v>
      </c>
      <c r="P1139" s="52" t="e">
        <f t="shared" si="175"/>
        <v>#VALUE!</v>
      </c>
      <c r="Q1139">
        <v>0</v>
      </c>
      <c r="R1139" t="s">
        <v>5411</v>
      </c>
      <c r="S1139" t="s">
        <v>5411</v>
      </c>
      <c r="T1139" s="46">
        <v>0</v>
      </c>
      <c r="U1139" s="46"/>
      <c r="V1139" s="22"/>
      <c r="W1139" s="52">
        <f t="shared" si="176"/>
        <v>0</v>
      </c>
      <c r="X1139" s="52" t="e">
        <f t="shared" si="177"/>
        <v>#VALUE!</v>
      </c>
      <c r="Y1139" s="52" t="e">
        <f t="shared" si="171"/>
        <v>#VALUE!</v>
      </c>
      <c r="Z1139" t="s">
        <v>77</v>
      </c>
      <c r="AA1139" t="s">
        <v>5411</v>
      </c>
      <c r="AB1139" t="s">
        <v>5411</v>
      </c>
      <c r="AC1139" s="61" t="s">
        <v>77</v>
      </c>
      <c r="AD1139" s="61"/>
      <c r="AE1139" s="22"/>
      <c r="AF1139">
        <v>0</v>
      </c>
      <c r="AG1139" t="s">
        <v>5411</v>
      </c>
      <c r="AH1139" t="s">
        <v>5411</v>
      </c>
      <c r="AI1139" s="46">
        <v>0</v>
      </c>
      <c r="AJ1139" s="46"/>
      <c r="AK1139" s="22"/>
      <c r="AL1139" s="52">
        <f t="shared" si="178"/>
        <v>0</v>
      </c>
      <c r="AM1139" s="52" t="e">
        <f t="shared" si="179"/>
        <v>#VALUE!</v>
      </c>
      <c r="AN1139" s="52" t="e">
        <f t="shared" si="172"/>
        <v>#VALUE!</v>
      </c>
      <c r="AO1139">
        <v>0</v>
      </c>
      <c r="AP1139" s="46">
        <v>0</v>
      </c>
      <c r="AQ1139" s="52">
        <f t="shared" si="180"/>
        <v>0</v>
      </c>
    </row>
    <row r="1140" spans="1:43" x14ac:dyDescent="0.25">
      <c r="A1140" t="s">
        <v>5533</v>
      </c>
      <c r="B1140" t="s">
        <v>1367</v>
      </c>
      <c r="D1140">
        <v>1</v>
      </c>
      <c r="E1140">
        <v>1</v>
      </c>
      <c r="F1140">
        <v>1</v>
      </c>
      <c r="G1140" s="13">
        <v>38582</v>
      </c>
      <c r="H1140">
        <v>0.69</v>
      </c>
      <c r="I1140" t="s">
        <v>5411</v>
      </c>
      <c r="J1140" t="s">
        <v>5411</v>
      </c>
      <c r="K1140" s="46">
        <v>0.68461578536077095</v>
      </c>
      <c r="L1140" s="46"/>
      <c r="M1140" s="22"/>
      <c r="N1140" s="52">
        <f t="shared" si="173"/>
        <v>5.3842146392290013E-3</v>
      </c>
      <c r="O1140" s="52" t="e">
        <f t="shared" si="174"/>
        <v>#VALUE!</v>
      </c>
      <c r="P1140" s="52" t="e">
        <f t="shared" si="175"/>
        <v>#VALUE!</v>
      </c>
      <c r="Q1140">
        <v>0.8</v>
      </c>
      <c r="R1140" t="s">
        <v>5411</v>
      </c>
      <c r="S1140" t="s">
        <v>5411</v>
      </c>
      <c r="T1140" s="46">
        <v>0.80114613180515759</v>
      </c>
      <c r="U1140" s="46"/>
      <c r="V1140" s="22"/>
      <c r="W1140" s="52">
        <f t="shared" si="176"/>
        <v>-1.1461318051575464E-3</v>
      </c>
      <c r="X1140" s="52" t="e">
        <f t="shared" si="177"/>
        <v>#VALUE!</v>
      </c>
      <c r="Y1140" s="52" t="e">
        <f t="shared" si="171"/>
        <v>#VALUE!</v>
      </c>
      <c r="Z1140" t="s">
        <v>77</v>
      </c>
      <c r="AA1140" t="s">
        <v>5411</v>
      </c>
      <c r="AB1140" t="s">
        <v>5411</v>
      </c>
      <c r="AC1140" s="61" t="s">
        <v>77</v>
      </c>
      <c r="AD1140" s="61"/>
      <c r="AE1140" s="22"/>
      <c r="AF1140">
        <v>0</v>
      </c>
      <c r="AG1140" t="s">
        <v>5411</v>
      </c>
      <c r="AH1140" t="s">
        <v>5411</v>
      </c>
      <c r="AI1140" s="46">
        <v>0</v>
      </c>
      <c r="AJ1140" s="46"/>
      <c r="AK1140" s="22"/>
      <c r="AL1140" s="52">
        <f t="shared" si="178"/>
        <v>0</v>
      </c>
      <c r="AM1140" s="52" t="e">
        <f t="shared" si="179"/>
        <v>#VALUE!</v>
      </c>
      <c r="AN1140" s="52" t="e">
        <f t="shared" si="172"/>
        <v>#VALUE!</v>
      </c>
      <c r="AO1140">
        <v>1.17</v>
      </c>
      <c r="AP1140" s="46">
        <v>1.1653034644438656</v>
      </c>
      <c r="AQ1140" s="52">
        <f t="shared" si="180"/>
        <v>4.6965355561343625E-3</v>
      </c>
    </row>
    <row r="1141" spans="1:43" x14ac:dyDescent="0.25">
      <c r="A1141" t="s">
        <v>5533</v>
      </c>
      <c r="B1141" t="s">
        <v>1368</v>
      </c>
      <c r="D1141">
        <v>1</v>
      </c>
      <c r="E1141">
        <v>1</v>
      </c>
      <c r="F1141">
        <v>1</v>
      </c>
      <c r="G1141" s="13">
        <v>38582</v>
      </c>
      <c r="H1141">
        <v>0</v>
      </c>
      <c r="I1141" t="s">
        <v>5411</v>
      </c>
      <c r="J1141" t="s">
        <v>5411</v>
      </c>
      <c r="K1141" s="46">
        <v>0</v>
      </c>
      <c r="L1141" s="46"/>
      <c r="M1141" s="22"/>
      <c r="N1141" s="52">
        <f t="shared" si="173"/>
        <v>0</v>
      </c>
      <c r="O1141" s="52" t="e">
        <f t="shared" si="174"/>
        <v>#VALUE!</v>
      </c>
      <c r="P1141" s="52" t="e">
        <f t="shared" si="175"/>
        <v>#VALUE!</v>
      </c>
      <c r="Q1141">
        <v>0</v>
      </c>
      <c r="R1141" t="s">
        <v>5411</v>
      </c>
      <c r="S1141" t="s">
        <v>5411</v>
      </c>
      <c r="T1141" s="46">
        <v>0</v>
      </c>
      <c r="U1141" s="46"/>
      <c r="V1141" s="22"/>
      <c r="W1141" s="52">
        <f t="shared" si="176"/>
        <v>0</v>
      </c>
      <c r="X1141" s="52" t="e">
        <f t="shared" si="177"/>
        <v>#VALUE!</v>
      </c>
      <c r="Y1141" s="52" t="e">
        <f t="shared" si="171"/>
        <v>#VALUE!</v>
      </c>
      <c r="Z1141" t="s">
        <v>77</v>
      </c>
      <c r="AA1141" t="s">
        <v>5411</v>
      </c>
      <c r="AB1141" t="s">
        <v>5411</v>
      </c>
      <c r="AC1141" s="61" t="s">
        <v>77</v>
      </c>
      <c r="AD1141" s="61"/>
      <c r="AE1141" s="22"/>
      <c r="AF1141">
        <v>0</v>
      </c>
      <c r="AG1141" t="s">
        <v>5411</v>
      </c>
      <c r="AH1141" t="s">
        <v>5411</v>
      </c>
      <c r="AI1141" s="46">
        <v>0</v>
      </c>
      <c r="AJ1141" s="46"/>
      <c r="AK1141" s="22"/>
      <c r="AL1141" s="52">
        <f t="shared" si="178"/>
        <v>0</v>
      </c>
      <c r="AM1141" s="52" t="e">
        <f t="shared" si="179"/>
        <v>#VALUE!</v>
      </c>
      <c r="AN1141" s="52" t="e">
        <f t="shared" si="172"/>
        <v>#VALUE!</v>
      </c>
      <c r="AO1141">
        <v>0</v>
      </c>
      <c r="AP1141" s="46">
        <v>0</v>
      </c>
      <c r="AQ1141" s="52">
        <f t="shared" si="180"/>
        <v>0</v>
      </c>
    </row>
    <row r="1142" spans="1:43" x14ac:dyDescent="0.25">
      <c r="A1142" t="s">
        <v>5533</v>
      </c>
      <c r="B1142" t="s">
        <v>1369</v>
      </c>
      <c r="D1142">
        <v>1</v>
      </c>
      <c r="E1142">
        <v>1</v>
      </c>
      <c r="F1142">
        <v>1</v>
      </c>
      <c r="G1142" s="13">
        <v>38582</v>
      </c>
      <c r="H1142" t="s">
        <v>5411</v>
      </c>
      <c r="I1142" t="s">
        <v>5411</v>
      </c>
      <c r="J1142" t="s">
        <v>5411</v>
      </c>
      <c r="K1142" s="46"/>
      <c r="L1142" s="46"/>
      <c r="M1142" s="22"/>
      <c r="N1142" s="52" t="e">
        <f t="shared" si="173"/>
        <v>#VALUE!</v>
      </c>
      <c r="O1142" s="52" t="e">
        <f t="shared" si="174"/>
        <v>#VALUE!</v>
      </c>
      <c r="P1142" s="52" t="e">
        <f t="shared" si="175"/>
        <v>#VALUE!</v>
      </c>
      <c r="Q1142" t="s">
        <v>5411</v>
      </c>
      <c r="R1142" t="s">
        <v>5411</v>
      </c>
      <c r="S1142" t="s">
        <v>5411</v>
      </c>
      <c r="T1142" s="46"/>
      <c r="U1142" s="46"/>
      <c r="V1142" s="22"/>
      <c r="W1142" s="52" t="e">
        <f t="shared" si="176"/>
        <v>#VALUE!</v>
      </c>
      <c r="X1142" s="52" t="e">
        <f t="shared" si="177"/>
        <v>#VALUE!</v>
      </c>
      <c r="Y1142" s="52" t="e">
        <f t="shared" si="171"/>
        <v>#VALUE!</v>
      </c>
      <c r="Z1142" t="s">
        <v>77</v>
      </c>
      <c r="AA1142" t="s">
        <v>5411</v>
      </c>
      <c r="AB1142" t="s">
        <v>5411</v>
      </c>
      <c r="AC1142" s="61" t="s">
        <v>77</v>
      </c>
      <c r="AD1142" s="61"/>
      <c r="AE1142" s="22"/>
      <c r="AF1142" t="s">
        <v>5411</v>
      </c>
      <c r="AG1142" t="s">
        <v>5411</v>
      </c>
      <c r="AH1142" t="s">
        <v>5411</v>
      </c>
      <c r="AI1142" s="46"/>
      <c r="AJ1142" s="46"/>
      <c r="AK1142" s="22"/>
      <c r="AL1142" s="52" t="e">
        <f t="shared" si="178"/>
        <v>#VALUE!</v>
      </c>
      <c r="AM1142" s="52" t="e">
        <f t="shared" si="179"/>
        <v>#VALUE!</v>
      </c>
      <c r="AN1142" s="52" t="e">
        <f t="shared" si="172"/>
        <v>#VALUE!</v>
      </c>
      <c r="AO1142" t="s">
        <v>5411</v>
      </c>
      <c r="AP1142" s="46"/>
      <c r="AQ1142" s="52" t="e">
        <f t="shared" si="180"/>
        <v>#VALUE!</v>
      </c>
    </row>
    <row r="1143" spans="1:43" x14ac:dyDescent="0.25">
      <c r="A1143" t="s">
        <v>5533</v>
      </c>
      <c r="B1143" t="s">
        <v>693</v>
      </c>
      <c r="D1143">
        <v>1</v>
      </c>
      <c r="E1143">
        <v>1</v>
      </c>
      <c r="F1143">
        <v>2</v>
      </c>
      <c r="G1143" s="13">
        <v>39714</v>
      </c>
      <c r="H1143">
        <v>2.2400000000000002</v>
      </c>
      <c r="I1143" t="s">
        <v>5411</v>
      </c>
      <c r="J1143" t="s">
        <v>5411</v>
      </c>
      <c r="K1143" s="46">
        <v>2.2400000000000002</v>
      </c>
      <c r="L1143" s="46"/>
      <c r="M1143" s="22"/>
      <c r="N1143" s="52">
        <f t="shared" si="173"/>
        <v>0</v>
      </c>
      <c r="O1143" s="52" t="e">
        <f t="shared" si="174"/>
        <v>#VALUE!</v>
      </c>
      <c r="P1143" s="52" t="e">
        <f t="shared" si="175"/>
        <v>#VALUE!</v>
      </c>
      <c r="Q1143">
        <v>0.61</v>
      </c>
      <c r="R1143" t="s">
        <v>5411</v>
      </c>
      <c r="S1143" t="s">
        <v>5411</v>
      </c>
      <c r="T1143" s="46">
        <v>0.61</v>
      </c>
      <c r="U1143" s="46"/>
      <c r="V1143" s="22"/>
      <c r="W1143" s="52">
        <f t="shared" si="176"/>
        <v>0</v>
      </c>
      <c r="X1143" s="52" t="e">
        <f t="shared" si="177"/>
        <v>#VALUE!</v>
      </c>
      <c r="Y1143" s="52" t="e">
        <f t="shared" si="171"/>
        <v>#VALUE!</v>
      </c>
      <c r="Z1143" t="s">
        <v>5568</v>
      </c>
      <c r="AA1143" t="s">
        <v>5411</v>
      </c>
      <c r="AB1143" t="s">
        <v>5411</v>
      </c>
      <c r="AC1143" s="61" t="s">
        <v>88</v>
      </c>
      <c r="AD1143" s="61"/>
      <c r="AE1143" s="22"/>
      <c r="AF1143">
        <v>2.11</v>
      </c>
      <c r="AG1143" t="s">
        <v>5411</v>
      </c>
      <c r="AH1143" t="s">
        <v>5411</v>
      </c>
      <c r="AI1143" s="46">
        <v>2.11</v>
      </c>
      <c r="AJ1143" s="46"/>
      <c r="AK1143" s="22"/>
      <c r="AL1143" s="52">
        <f t="shared" si="178"/>
        <v>0</v>
      </c>
      <c r="AM1143" s="52" t="e">
        <f t="shared" si="179"/>
        <v>#VALUE!</v>
      </c>
      <c r="AN1143" s="52" t="e">
        <f t="shared" si="172"/>
        <v>#VALUE!</v>
      </c>
      <c r="AO1143">
        <v>7.0000000000000007E-2</v>
      </c>
      <c r="AP1143" s="46">
        <v>7.0000000000000007E-2</v>
      </c>
      <c r="AQ1143" s="52">
        <f t="shared" si="180"/>
        <v>0</v>
      </c>
    </row>
    <row r="1144" spans="1:43" x14ac:dyDescent="0.25">
      <c r="A1144" t="s">
        <v>5533</v>
      </c>
      <c r="B1144" t="s">
        <v>694</v>
      </c>
      <c r="D1144">
        <v>1</v>
      </c>
      <c r="E1144">
        <v>1</v>
      </c>
      <c r="F1144">
        <v>2</v>
      </c>
      <c r="G1144" s="13">
        <v>39714</v>
      </c>
      <c r="H1144">
        <v>1.18</v>
      </c>
      <c r="I1144" t="s">
        <v>5411</v>
      </c>
      <c r="J1144" t="s">
        <v>5411</v>
      </c>
      <c r="K1144" s="46">
        <v>1.18</v>
      </c>
      <c r="L1144" s="46"/>
      <c r="M1144" s="22"/>
      <c r="N1144" s="52">
        <f t="shared" si="173"/>
        <v>0</v>
      </c>
      <c r="O1144" s="52" t="e">
        <f t="shared" si="174"/>
        <v>#VALUE!</v>
      </c>
      <c r="P1144" s="52" t="e">
        <f t="shared" si="175"/>
        <v>#VALUE!</v>
      </c>
      <c r="Q1144">
        <v>0</v>
      </c>
      <c r="R1144" t="s">
        <v>5411</v>
      </c>
      <c r="S1144" t="s">
        <v>5411</v>
      </c>
      <c r="T1144" s="46">
        <v>0</v>
      </c>
      <c r="U1144" s="46"/>
      <c r="V1144" s="22"/>
      <c r="W1144" s="52">
        <f t="shared" si="176"/>
        <v>0</v>
      </c>
      <c r="X1144" s="52" t="e">
        <f t="shared" si="177"/>
        <v>#VALUE!</v>
      </c>
      <c r="Y1144" s="52" t="e">
        <f t="shared" si="171"/>
        <v>#VALUE!</v>
      </c>
      <c r="Z1144" t="s">
        <v>5568</v>
      </c>
      <c r="AA1144" t="s">
        <v>5411</v>
      </c>
      <c r="AB1144" t="s">
        <v>5411</v>
      </c>
      <c r="AC1144" s="61" t="s">
        <v>88</v>
      </c>
      <c r="AD1144" s="61"/>
      <c r="AE1144" s="22"/>
      <c r="AF1144">
        <v>0</v>
      </c>
      <c r="AG1144" t="s">
        <v>5411</v>
      </c>
      <c r="AH1144" t="s">
        <v>5411</v>
      </c>
      <c r="AI1144" s="46">
        <v>0</v>
      </c>
      <c r="AJ1144" s="46"/>
      <c r="AK1144" s="22"/>
      <c r="AL1144" s="52">
        <f t="shared" si="178"/>
        <v>0</v>
      </c>
      <c r="AM1144" s="52" t="e">
        <f t="shared" si="179"/>
        <v>#VALUE!</v>
      </c>
      <c r="AN1144" s="52" t="e">
        <f t="shared" si="172"/>
        <v>#VALUE!</v>
      </c>
      <c r="AO1144">
        <v>0.09</v>
      </c>
      <c r="AP1144" s="46">
        <v>0.09</v>
      </c>
      <c r="AQ1144" s="52">
        <f t="shared" si="180"/>
        <v>0</v>
      </c>
    </row>
    <row r="1145" spans="1:43" x14ac:dyDescent="0.25">
      <c r="A1145" t="s">
        <v>5533</v>
      </c>
      <c r="B1145" t="s">
        <v>695</v>
      </c>
      <c r="D1145">
        <v>1</v>
      </c>
      <c r="E1145">
        <v>1</v>
      </c>
      <c r="F1145">
        <v>2</v>
      </c>
      <c r="G1145" s="13">
        <v>39714</v>
      </c>
      <c r="H1145">
        <v>1.47</v>
      </c>
      <c r="I1145" t="s">
        <v>5411</v>
      </c>
      <c r="J1145" t="s">
        <v>5411</v>
      </c>
      <c r="K1145" s="46">
        <v>1.47</v>
      </c>
      <c r="L1145" s="46"/>
      <c r="M1145" s="22"/>
      <c r="N1145" s="52">
        <f t="shared" si="173"/>
        <v>0</v>
      </c>
      <c r="O1145" s="52" t="e">
        <f t="shared" si="174"/>
        <v>#VALUE!</v>
      </c>
      <c r="P1145" s="52" t="e">
        <f t="shared" si="175"/>
        <v>#VALUE!</v>
      </c>
      <c r="Q1145">
        <v>0.77</v>
      </c>
      <c r="R1145" t="s">
        <v>5411</v>
      </c>
      <c r="S1145" t="s">
        <v>5411</v>
      </c>
      <c r="T1145" s="46">
        <v>0.77</v>
      </c>
      <c r="U1145" s="46"/>
      <c r="V1145" s="22"/>
      <c r="W1145" s="52">
        <f t="shared" si="176"/>
        <v>0</v>
      </c>
      <c r="X1145" s="52" t="e">
        <f t="shared" si="177"/>
        <v>#VALUE!</v>
      </c>
      <c r="Y1145" s="52" t="e">
        <f t="shared" si="171"/>
        <v>#VALUE!</v>
      </c>
      <c r="Z1145" t="s">
        <v>5568</v>
      </c>
      <c r="AA1145" t="s">
        <v>5411</v>
      </c>
      <c r="AB1145" t="s">
        <v>5411</v>
      </c>
      <c r="AC1145" s="61" t="s">
        <v>88</v>
      </c>
      <c r="AD1145" s="61"/>
      <c r="AE1145" s="22"/>
      <c r="AF1145">
        <v>0</v>
      </c>
      <c r="AG1145" t="s">
        <v>5411</v>
      </c>
      <c r="AH1145" t="s">
        <v>5411</v>
      </c>
      <c r="AI1145" s="46">
        <v>0</v>
      </c>
      <c r="AJ1145" s="46"/>
      <c r="AK1145" s="22"/>
      <c r="AL1145" s="52">
        <f t="shared" si="178"/>
        <v>0</v>
      </c>
      <c r="AM1145" s="52" t="e">
        <f t="shared" si="179"/>
        <v>#VALUE!</v>
      </c>
      <c r="AN1145" s="52" t="e">
        <f t="shared" si="172"/>
        <v>#VALUE!</v>
      </c>
      <c r="AO1145">
        <v>0.01</v>
      </c>
      <c r="AP1145" s="46">
        <v>0.01</v>
      </c>
      <c r="AQ1145" s="52">
        <f t="shared" si="180"/>
        <v>0</v>
      </c>
    </row>
    <row r="1146" spans="1:43" x14ac:dyDescent="0.25">
      <c r="A1146" t="s">
        <v>5533</v>
      </c>
      <c r="B1146" t="s">
        <v>696</v>
      </c>
      <c r="D1146">
        <v>1</v>
      </c>
      <c r="E1146">
        <v>1</v>
      </c>
      <c r="F1146">
        <v>2</v>
      </c>
      <c r="G1146" s="13">
        <v>39714</v>
      </c>
      <c r="H1146">
        <v>1.52</v>
      </c>
      <c r="I1146" t="s">
        <v>5411</v>
      </c>
      <c r="J1146" t="s">
        <v>5411</v>
      </c>
      <c r="K1146" s="46">
        <v>1.52</v>
      </c>
      <c r="L1146" s="46"/>
      <c r="M1146" s="22"/>
      <c r="N1146" s="52">
        <f t="shared" si="173"/>
        <v>0</v>
      </c>
      <c r="O1146" s="52" t="e">
        <f t="shared" si="174"/>
        <v>#VALUE!</v>
      </c>
      <c r="P1146" s="52" t="e">
        <f t="shared" si="175"/>
        <v>#VALUE!</v>
      </c>
      <c r="Q1146">
        <v>1.18</v>
      </c>
      <c r="R1146" t="s">
        <v>5411</v>
      </c>
      <c r="S1146" t="s">
        <v>5411</v>
      </c>
      <c r="T1146" s="46">
        <v>1.18</v>
      </c>
      <c r="U1146" s="46"/>
      <c r="V1146" s="22"/>
      <c r="W1146" s="52">
        <f t="shared" si="176"/>
        <v>0</v>
      </c>
      <c r="X1146" s="52" t="e">
        <f t="shared" si="177"/>
        <v>#VALUE!</v>
      </c>
      <c r="Y1146" s="52" t="e">
        <f t="shared" si="171"/>
        <v>#VALUE!</v>
      </c>
      <c r="Z1146" t="s">
        <v>5568</v>
      </c>
      <c r="AA1146" t="s">
        <v>5411</v>
      </c>
      <c r="AB1146" t="s">
        <v>5411</v>
      </c>
      <c r="AC1146" s="61" t="s">
        <v>88</v>
      </c>
      <c r="AD1146" s="61"/>
      <c r="AE1146" s="22"/>
      <c r="AF1146">
        <v>13.48</v>
      </c>
      <c r="AG1146" t="s">
        <v>5411</v>
      </c>
      <c r="AH1146" t="s">
        <v>5411</v>
      </c>
      <c r="AI1146" s="46">
        <v>13.48</v>
      </c>
      <c r="AJ1146" s="46"/>
      <c r="AK1146" s="22"/>
      <c r="AL1146" s="52">
        <f t="shared" si="178"/>
        <v>0</v>
      </c>
      <c r="AM1146" s="52" t="e">
        <f t="shared" si="179"/>
        <v>#VALUE!</v>
      </c>
      <c r="AN1146" s="52" t="e">
        <f t="shared" si="172"/>
        <v>#VALUE!</v>
      </c>
      <c r="AO1146">
        <v>0.21</v>
      </c>
      <c r="AP1146" s="46">
        <v>0.21</v>
      </c>
      <c r="AQ1146" s="52">
        <f t="shared" si="180"/>
        <v>0</v>
      </c>
    </row>
    <row r="1147" spans="1:43" x14ac:dyDescent="0.25">
      <c r="A1147" t="s">
        <v>5533</v>
      </c>
      <c r="B1147" t="s">
        <v>697</v>
      </c>
      <c r="D1147">
        <v>1</v>
      </c>
      <c r="E1147">
        <v>1</v>
      </c>
      <c r="F1147">
        <v>2</v>
      </c>
      <c r="G1147" s="13">
        <v>39714</v>
      </c>
      <c r="H1147">
        <v>0.19</v>
      </c>
      <c r="I1147" t="s">
        <v>5411</v>
      </c>
      <c r="J1147" t="s">
        <v>5411</v>
      </c>
      <c r="K1147" s="46">
        <v>0.19</v>
      </c>
      <c r="L1147" s="46"/>
      <c r="M1147" s="22"/>
      <c r="N1147" s="52">
        <f t="shared" si="173"/>
        <v>0</v>
      </c>
      <c r="O1147" s="52" t="e">
        <f t="shared" si="174"/>
        <v>#VALUE!</v>
      </c>
      <c r="P1147" s="52" t="e">
        <f t="shared" si="175"/>
        <v>#VALUE!</v>
      </c>
      <c r="Q1147">
        <v>0</v>
      </c>
      <c r="R1147" t="s">
        <v>5411</v>
      </c>
      <c r="S1147" t="s">
        <v>5411</v>
      </c>
      <c r="T1147" s="46">
        <v>0</v>
      </c>
      <c r="U1147" s="46"/>
      <c r="V1147" s="22"/>
      <c r="W1147" s="52">
        <f t="shared" si="176"/>
        <v>0</v>
      </c>
      <c r="X1147" s="52" t="e">
        <f t="shared" si="177"/>
        <v>#VALUE!</v>
      </c>
      <c r="Y1147" s="52" t="e">
        <f t="shared" si="171"/>
        <v>#VALUE!</v>
      </c>
      <c r="Z1147" t="s">
        <v>5568</v>
      </c>
      <c r="AA1147" t="s">
        <v>5411</v>
      </c>
      <c r="AB1147" t="s">
        <v>5411</v>
      </c>
      <c r="AC1147" s="61" t="s">
        <v>88</v>
      </c>
      <c r="AD1147" s="61"/>
      <c r="AE1147" s="22"/>
      <c r="AF1147">
        <v>0</v>
      </c>
      <c r="AG1147" t="s">
        <v>5411</v>
      </c>
      <c r="AH1147" t="s">
        <v>5411</v>
      </c>
      <c r="AI1147" s="46">
        <v>0</v>
      </c>
      <c r="AJ1147" s="46"/>
      <c r="AK1147" s="22"/>
      <c r="AL1147" s="52">
        <f t="shared" si="178"/>
        <v>0</v>
      </c>
      <c r="AM1147" s="52" t="e">
        <f t="shared" si="179"/>
        <v>#VALUE!</v>
      </c>
      <c r="AN1147" s="52" t="e">
        <f t="shared" si="172"/>
        <v>#VALUE!</v>
      </c>
      <c r="AO1147">
        <v>0</v>
      </c>
      <c r="AP1147" s="46">
        <v>0</v>
      </c>
      <c r="AQ1147" s="52">
        <f t="shared" si="180"/>
        <v>0</v>
      </c>
    </row>
    <row r="1148" spans="1:43" x14ac:dyDescent="0.25">
      <c r="A1148" t="s">
        <v>5533</v>
      </c>
      <c r="B1148" t="s">
        <v>698</v>
      </c>
      <c r="D1148">
        <v>1</v>
      </c>
      <c r="E1148">
        <v>1</v>
      </c>
      <c r="F1148">
        <v>2</v>
      </c>
      <c r="G1148" s="13">
        <v>39714</v>
      </c>
      <c r="H1148">
        <v>1.83</v>
      </c>
      <c r="I1148" t="s">
        <v>5411</v>
      </c>
      <c r="J1148" t="s">
        <v>5411</v>
      </c>
      <c r="K1148" s="46">
        <v>1.83</v>
      </c>
      <c r="L1148" s="46"/>
      <c r="M1148" s="22"/>
      <c r="N1148" s="52">
        <f t="shared" si="173"/>
        <v>0</v>
      </c>
      <c r="O1148" s="52" t="e">
        <f t="shared" si="174"/>
        <v>#VALUE!</v>
      </c>
      <c r="P1148" s="52" t="e">
        <f t="shared" si="175"/>
        <v>#VALUE!</v>
      </c>
      <c r="Q1148">
        <v>0.43</v>
      </c>
      <c r="R1148" t="s">
        <v>5411</v>
      </c>
      <c r="S1148" t="s">
        <v>5411</v>
      </c>
      <c r="T1148" s="46">
        <v>0.43</v>
      </c>
      <c r="U1148" s="46"/>
      <c r="V1148" s="22"/>
      <c r="W1148" s="52">
        <f t="shared" si="176"/>
        <v>0</v>
      </c>
      <c r="X1148" s="52" t="e">
        <f t="shared" si="177"/>
        <v>#VALUE!</v>
      </c>
      <c r="Y1148" s="52" t="e">
        <f t="shared" si="171"/>
        <v>#VALUE!</v>
      </c>
      <c r="Z1148" t="s">
        <v>5568</v>
      </c>
      <c r="AA1148" t="s">
        <v>5411</v>
      </c>
      <c r="AB1148" t="s">
        <v>5411</v>
      </c>
      <c r="AC1148" s="61" t="s">
        <v>88</v>
      </c>
      <c r="AD1148" s="61"/>
      <c r="AE1148" s="22"/>
      <c r="AF1148">
        <v>4.0999999999999996</v>
      </c>
      <c r="AG1148" t="s">
        <v>5411</v>
      </c>
      <c r="AH1148" t="s">
        <v>5411</v>
      </c>
      <c r="AI1148" s="46">
        <v>4.0999999999999996</v>
      </c>
      <c r="AJ1148" s="46"/>
      <c r="AK1148" s="22"/>
      <c r="AL1148" s="52">
        <f t="shared" si="178"/>
        <v>0</v>
      </c>
      <c r="AM1148" s="52" t="e">
        <f t="shared" si="179"/>
        <v>#VALUE!</v>
      </c>
      <c r="AN1148" s="52" t="e">
        <f t="shared" si="172"/>
        <v>#VALUE!</v>
      </c>
      <c r="AO1148">
        <v>0.09</v>
      </c>
      <c r="AP1148" s="46">
        <v>0.09</v>
      </c>
      <c r="AQ1148" s="52">
        <f t="shared" si="180"/>
        <v>0</v>
      </c>
    </row>
    <row r="1149" spans="1:43" x14ac:dyDescent="0.25">
      <c r="A1149" t="s">
        <v>5533</v>
      </c>
      <c r="B1149" t="s">
        <v>699</v>
      </c>
      <c r="D1149">
        <v>1</v>
      </c>
      <c r="E1149">
        <v>1</v>
      </c>
      <c r="F1149">
        <v>2</v>
      </c>
      <c r="G1149" s="13">
        <v>39714</v>
      </c>
      <c r="H1149">
        <v>1.46</v>
      </c>
      <c r="I1149" t="s">
        <v>5411</v>
      </c>
      <c r="J1149" t="s">
        <v>5411</v>
      </c>
      <c r="K1149" s="46">
        <v>1.46</v>
      </c>
      <c r="L1149" s="46"/>
      <c r="M1149" s="22"/>
      <c r="N1149" s="52">
        <f t="shared" si="173"/>
        <v>0</v>
      </c>
      <c r="O1149" s="52" t="e">
        <f t="shared" si="174"/>
        <v>#VALUE!</v>
      </c>
      <c r="P1149" s="52" t="e">
        <f t="shared" si="175"/>
        <v>#VALUE!</v>
      </c>
      <c r="Q1149">
        <v>0.25</v>
      </c>
      <c r="R1149" t="s">
        <v>5411</v>
      </c>
      <c r="S1149" t="s">
        <v>5411</v>
      </c>
      <c r="T1149" s="46">
        <v>0.25</v>
      </c>
      <c r="U1149" s="46"/>
      <c r="V1149" s="22"/>
      <c r="W1149" s="52">
        <f t="shared" si="176"/>
        <v>0</v>
      </c>
      <c r="X1149" s="52" t="e">
        <f t="shared" si="177"/>
        <v>#VALUE!</v>
      </c>
      <c r="Y1149" s="52" t="e">
        <f t="shared" si="171"/>
        <v>#VALUE!</v>
      </c>
      <c r="Z1149" t="s">
        <v>5568</v>
      </c>
      <c r="AA1149" t="s">
        <v>5411</v>
      </c>
      <c r="AB1149" t="s">
        <v>5411</v>
      </c>
      <c r="AC1149" s="61" t="s">
        <v>88</v>
      </c>
      <c r="AD1149" s="61"/>
      <c r="AE1149" s="22"/>
      <c r="AF1149">
        <v>0</v>
      </c>
      <c r="AG1149" t="s">
        <v>5411</v>
      </c>
      <c r="AH1149" t="s">
        <v>5411</v>
      </c>
      <c r="AI1149" s="46">
        <v>0</v>
      </c>
      <c r="AJ1149" s="46"/>
      <c r="AK1149" s="22"/>
      <c r="AL1149" s="52">
        <f t="shared" si="178"/>
        <v>0</v>
      </c>
      <c r="AM1149" s="52" t="e">
        <f t="shared" si="179"/>
        <v>#VALUE!</v>
      </c>
      <c r="AN1149" s="52" t="e">
        <f t="shared" si="172"/>
        <v>#VALUE!</v>
      </c>
      <c r="AO1149">
        <v>0.1</v>
      </c>
      <c r="AP1149" s="46">
        <v>0.1</v>
      </c>
      <c r="AQ1149" s="52">
        <f t="shared" si="180"/>
        <v>0</v>
      </c>
    </row>
    <row r="1150" spans="1:43" x14ac:dyDescent="0.25">
      <c r="A1150" t="s">
        <v>5533</v>
      </c>
      <c r="B1150" t="s">
        <v>700</v>
      </c>
      <c r="D1150">
        <v>1</v>
      </c>
      <c r="E1150">
        <v>1</v>
      </c>
      <c r="F1150">
        <v>2</v>
      </c>
      <c r="G1150" s="13">
        <v>39714</v>
      </c>
      <c r="H1150">
        <v>1.1200000000000001</v>
      </c>
      <c r="I1150" t="s">
        <v>5411</v>
      </c>
      <c r="J1150" t="s">
        <v>5411</v>
      </c>
      <c r="K1150" s="46">
        <v>1.1200000000000001</v>
      </c>
      <c r="L1150" s="46"/>
      <c r="M1150" s="22"/>
      <c r="N1150" s="52">
        <f t="shared" si="173"/>
        <v>0</v>
      </c>
      <c r="O1150" s="52" t="e">
        <f t="shared" si="174"/>
        <v>#VALUE!</v>
      </c>
      <c r="P1150" s="52" t="e">
        <f t="shared" si="175"/>
        <v>#VALUE!</v>
      </c>
      <c r="Q1150">
        <v>0</v>
      </c>
      <c r="R1150" t="s">
        <v>5411</v>
      </c>
      <c r="S1150" t="s">
        <v>5411</v>
      </c>
      <c r="T1150" s="46">
        <v>0</v>
      </c>
      <c r="U1150" s="46"/>
      <c r="V1150" s="22"/>
      <c r="W1150" s="52">
        <f t="shared" si="176"/>
        <v>0</v>
      </c>
      <c r="X1150" s="52" t="e">
        <f t="shared" si="177"/>
        <v>#VALUE!</v>
      </c>
      <c r="Y1150" s="52" t="e">
        <f t="shared" si="171"/>
        <v>#VALUE!</v>
      </c>
      <c r="Z1150" t="s">
        <v>5568</v>
      </c>
      <c r="AA1150" t="s">
        <v>5411</v>
      </c>
      <c r="AB1150" t="s">
        <v>5411</v>
      </c>
      <c r="AC1150" s="61" t="s">
        <v>88</v>
      </c>
      <c r="AD1150" s="61"/>
      <c r="AE1150" s="22"/>
      <c r="AF1150">
        <v>0</v>
      </c>
      <c r="AG1150" t="s">
        <v>5411</v>
      </c>
      <c r="AH1150" t="s">
        <v>5411</v>
      </c>
      <c r="AI1150" s="46">
        <v>0</v>
      </c>
      <c r="AJ1150" s="46"/>
      <c r="AK1150" s="22"/>
      <c r="AL1150" s="52">
        <f t="shared" si="178"/>
        <v>0</v>
      </c>
      <c r="AM1150" s="52" t="e">
        <f t="shared" si="179"/>
        <v>#VALUE!</v>
      </c>
      <c r="AN1150" s="52" t="e">
        <f t="shared" si="172"/>
        <v>#VALUE!</v>
      </c>
      <c r="AO1150">
        <v>0.16</v>
      </c>
      <c r="AP1150" s="46">
        <v>0.16</v>
      </c>
      <c r="AQ1150" s="52">
        <f t="shared" si="180"/>
        <v>0</v>
      </c>
    </row>
    <row r="1151" spans="1:43" x14ac:dyDescent="0.25">
      <c r="A1151" t="s">
        <v>5533</v>
      </c>
      <c r="B1151" t="s">
        <v>701</v>
      </c>
      <c r="D1151">
        <v>1</v>
      </c>
      <c r="E1151">
        <v>1</v>
      </c>
      <c r="F1151">
        <v>2</v>
      </c>
      <c r="G1151" s="13">
        <v>39714</v>
      </c>
      <c r="H1151">
        <v>1.38</v>
      </c>
      <c r="I1151" t="s">
        <v>5411</v>
      </c>
      <c r="J1151" t="s">
        <v>5411</v>
      </c>
      <c r="K1151" s="46">
        <v>1.38</v>
      </c>
      <c r="L1151" s="46"/>
      <c r="M1151" s="22"/>
      <c r="N1151" s="52">
        <f t="shared" si="173"/>
        <v>0</v>
      </c>
      <c r="O1151" s="52" t="e">
        <f t="shared" si="174"/>
        <v>#VALUE!</v>
      </c>
      <c r="P1151" s="52" t="e">
        <f t="shared" si="175"/>
        <v>#VALUE!</v>
      </c>
      <c r="Q1151">
        <v>0.85</v>
      </c>
      <c r="R1151" t="s">
        <v>5411</v>
      </c>
      <c r="S1151" t="s">
        <v>5411</v>
      </c>
      <c r="T1151" s="46">
        <v>0.85</v>
      </c>
      <c r="U1151" s="46"/>
      <c r="V1151" s="22"/>
      <c r="W1151" s="52">
        <f t="shared" si="176"/>
        <v>0</v>
      </c>
      <c r="X1151" s="52" t="e">
        <f t="shared" si="177"/>
        <v>#VALUE!</v>
      </c>
      <c r="Y1151" s="52" t="e">
        <f t="shared" si="171"/>
        <v>#VALUE!</v>
      </c>
      <c r="Z1151" t="s">
        <v>5568</v>
      </c>
      <c r="AA1151" t="s">
        <v>5411</v>
      </c>
      <c r="AB1151" t="s">
        <v>5411</v>
      </c>
      <c r="AC1151" s="61" t="s">
        <v>88</v>
      </c>
      <c r="AD1151" s="61"/>
      <c r="AE1151" s="22"/>
      <c r="AF1151">
        <v>0</v>
      </c>
      <c r="AG1151" t="s">
        <v>5411</v>
      </c>
      <c r="AH1151" t="s">
        <v>5411</v>
      </c>
      <c r="AI1151" s="46">
        <v>0</v>
      </c>
      <c r="AJ1151" s="46"/>
      <c r="AK1151" s="22"/>
      <c r="AL1151" s="52">
        <f t="shared" si="178"/>
        <v>0</v>
      </c>
      <c r="AM1151" s="52" t="e">
        <f t="shared" si="179"/>
        <v>#VALUE!</v>
      </c>
      <c r="AN1151" s="52" t="e">
        <f t="shared" si="172"/>
        <v>#VALUE!</v>
      </c>
      <c r="AO1151">
        <v>0.09</v>
      </c>
      <c r="AP1151" s="46">
        <v>0.09</v>
      </c>
      <c r="AQ1151" s="52">
        <f t="shared" si="180"/>
        <v>0</v>
      </c>
    </row>
    <row r="1152" spans="1:43" x14ac:dyDescent="0.25">
      <c r="A1152" t="s">
        <v>5533</v>
      </c>
      <c r="B1152" t="s">
        <v>702</v>
      </c>
      <c r="D1152">
        <v>1</v>
      </c>
      <c r="E1152">
        <v>1</v>
      </c>
      <c r="F1152">
        <v>2</v>
      </c>
      <c r="G1152" s="13">
        <v>39714</v>
      </c>
      <c r="H1152">
        <v>0.89</v>
      </c>
      <c r="I1152" t="s">
        <v>5411</v>
      </c>
      <c r="J1152" t="s">
        <v>5411</v>
      </c>
      <c r="K1152" s="46">
        <v>0.89</v>
      </c>
      <c r="L1152" s="46"/>
      <c r="M1152" s="22"/>
      <c r="N1152" s="52">
        <f t="shared" si="173"/>
        <v>0</v>
      </c>
      <c r="O1152" s="52" t="e">
        <f t="shared" si="174"/>
        <v>#VALUE!</v>
      </c>
      <c r="P1152" s="52" t="e">
        <f t="shared" si="175"/>
        <v>#VALUE!</v>
      </c>
      <c r="Q1152">
        <v>0.23</v>
      </c>
      <c r="R1152" t="s">
        <v>5411</v>
      </c>
      <c r="S1152" t="s">
        <v>5411</v>
      </c>
      <c r="T1152" s="46">
        <v>0.23</v>
      </c>
      <c r="U1152" s="46"/>
      <c r="V1152" s="22"/>
      <c r="W1152" s="52">
        <f t="shared" si="176"/>
        <v>0</v>
      </c>
      <c r="X1152" s="52" t="e">
        <f t="shared" si="177"/>
        <v>#VALUE!</v>
      </c>
      <c r="Y1152" s="52" t="e">
        <f t="shared" si="171"/>
        <v>#VALUE!</v>
      </c>
      <c r="Z1152" t="s">
        <v>5568</v>
      </c>
      <c r="AA1152" t="s">
        <v>5411</v>
      </c>
      <c r="AB1152" t="s">
        <v>5411</v>
      </c>
      <c r="AC1152" s="61" t="s">
        <v>88</v>
      </c>
      <c r="AD1152" s="61"/>
      <c r="AE1152" s="22"/>
      <c r="AF1152">
        <v>0.82</v>
      </c>
      <c r="AG1152" t="s">
        <v>5411</v>
      </c>
      <c r="AH1152" t="s">
        <v>5411</v>
      </c>
      <c r="AI1152" s="46">
        <v>0.82</v>
      </c>
      <c r="AJ1152" s="46"/>
      <c r="AK1152" s="22"/>
      <c r="AL1152" s="52">
        <f t="shared" si="178"/>
        <v>0</v>
      </c>
      <c r="AM1152" s="52" t="e">
        <f t="shared" si="179"/>
        <v>#VALUE!</v>
      </c>
      <c r="AN1152" s="52" t="e">
        <f t="shared" si="172"/>
        <v>#VALUE!</v>
      </c>
      <c r="AO1152">
        <v>0.14000000000000001</v>
      </c>
      <c r="AP1152" s="46">
        <v>0.14000000000000001</v>
      </c>
      <c r="AQ1152" s="52">
        <f t="shared" si="180"/>
        <v>0</v>
      </c>
    </row>
    <row r="1153" spans="1:43" x14ac:dyDescent="0.25">
      <c r="A1153" t="s">
        <v>5533</v>
      </c>
      <c r="B1153" t="s">
        <v>703</v>
      </c>
      <c r="D1153">
        <v>1</v>
      </c>
      <c r="E1153">
        <v>1</v>
      </c>
      <c r="F1153">
        <v>2</v>
      </c>
      <c r="G1153" s="13">
        <v>39714</v>
      </c>
      <c r="H1153">
        <v>2.44</v>
      </c>
      <c r="I1153" t="s">
        <v>5411</v>
      </c>
      <c r="J1153" t="s">
        <v>5411</v>
      </c>
      <c r="K1153" s="46">
        <v>2.44</v>
      </c>
      <c r="L1153" s="46"/>
      <c r="M1153" s="22"/>
      <c r="N1153" s="52">
        <f t="shared" si="173"/>
        <v>0</v>
      </c>
      <c r="O1153" s="52" t="e">
        <f t="shared" si="174"/>
        <v>#VALUE!</v>
      </c>
      <c r="P1153" s="52" t="e">
        <f t="shared" si="175"/>
        <v>#VALUE!</v>
      </c>
      <c r="Q1153">
        <v>1.53</v>
      </c>
      <c r="R1153" t="s">
        <v>5411</v>
      </c>
      <c r="S1153" t="s">
        <v>5411</v>
      </c>
      <c r="T1153" s="46">
        <v>1.53</v>
      </c>
      <c r="U1153" s="46"/>
      <c r="V1153" s="22"/>
      <c r="W1153" s="52">
        <f t="shared" si="176"/>
        <v>0</v>
      </c>
      <c r="X1153" s="52" t="e">
        <f t="shared" si="177"/>
        <v>#VALUE!</v>
      </c>
      <c r="Y1153" s="52" t="e">
        <f t="shared" si="171"/>
        <v>#VALUE!</v>
      </c>
      <c r="Z1153" t="s">
        <v>5568</v>
      </c>
      <c r="AA1153" t="s">
        <v>5411</v>
      </c>
      <c r="AB1153" t="s">
        <v>5411</v>
      </c>
      <c r="AC1153" s="61" t="s">
        <v>88</v>
      </c>
      <c r="AD1153" s="61"/>
      <c r="AE1153" s="22"/>
      <c r="AF1153">
        <v>0</v>
      </c>
      <c r="AG1153" t="s">
        <v>5411</v>
      </c>
      <c r="AH1153" t="s">
        <v>5411</v>
      </c>
      <c r="AI1153" s="46">
        <v>0</v>
      </c>
      <c r="AJ1153" s="46"/>
      <c r="AK1153" s="22"/>
      <c r="AL1153" s="52">
        <f t="shared" si="178"/>
        <v>0</v>
      </c>
      <c r="AM1153" s="52" t="e">
        <f t="shared" si="179"/>
        <v>#VALUE!</v>
      </c>
      <c r="AN1153" s="52" t="e">
        <f t="shared" si="172"/>
        <v>#VALUE!</v>
      </c>
      <c r="AO1153">
        <v>0.26</v>
      </c>
      <c r="AP1153" s="46">
        <v>0.26</v>
      </c>
      <c r="AQ1153" s="52">
        <f t="shared" si="180"/>
        <v>0</v>
      </c>
    </row>
    <row r="1154" spans="1:43" x14ac:dyDescent="0.25">
      <c r="A1154" t="s">
        <v>5533</v>
      </c>
      <c r="B1154" t="s">
        <v>704</v>
      </c>
      <c r="D1154">
        <v>1</v>
      </c>
      <c r="E1154">
        <v>1</v>
      </c>
      <c r="F1154">
        <v>2</v>
      </c>
      <c r="G1154" s="13">
        <v>39714</v>
      </c>
      <c r="H1154">
        <v>1.39</v>
      </c>
      <c r="I1154" t="s">
        <v>5411</v>
      </c>
      <c r="J1154" t="s">
        <v>5411</v>
      </c>
      <c r="K1154" s="46">
        <v>1.39</v>
      </c>
      <c r="L1154" s="46"/>
      <c r="M1154" s="22"/>
      <c r="N1154" s="52">
        <f t="shared" si="173"/>
        <v>0</v>
      </c>
      <c r="O1154" s="52" t="e">
        <f t="shared" si="174"/>
        <v>#VALUE!</v>
      </c>
      <c r="P1154" s="52" t="e">
        <f t="shared" si="175"/>
        <v>#VALUE!</v>
      </c>
      <c r="Q1154">
        <v>0.53</v>
      </c>
      <c r="R1154" t="s">
        <v>5411</v>
      </c>
      <c r="S1154" t="s">
        <v>5411</v>
      </c>
      <c r="T1154" s="46">
        <v>0.53</v>
      </c>
      <c r="U1154" s="46"/>
      <c r="V1154" s="22"/>
      <c r="W1154" s="52">
        <f t="shared" si="176"/>
        <v>0</v>
      </c>
      <c r="X1154" s="52" t="e">
        <f t="shared" si="177"/>
        <v>#VALUE!</v>
      </c>
      <c r="Y1154" s="52" t="e">
        <f t="shared" si="171"/>
        <v>#VALUE!</v>
      </c>
      <c r="Z1154" t="s">
        <v>5568</v>
      </c>
      <c r="AA1154" t="s">
        <v>5411</v>
      </c>
      <c r="AB1154" t="s">
        <v>5411</v>
      </c>
      <c r="AC1154" s="61" t="s">
        <v>88</v>
      </c>
      <c r="AD1154" s="61"/>
      <c r="AE1154" s="22"/>
      <c r="AF1154">
        <v>4.74</v>
      </c>
      <c r="AG1154" t="s">
        <v>5411</v>
      </c>
      <c r="AH1154" t="s">
        <v>5411</v>
      </c>
      <c r="AI1154" s="46">
        <v>4.74</v>
      </c>
      <c r="AJ1154" s="46"/>
      <c r="AK1154" s="22"/>
      <c r="AL1154" s="52">
        <f t="shared" si="178"/>
        <v>0</v>
      </c>
      <c r="AM1154" s="52" t="e">
        <f t="shared" si="179"/>
        <v>#VALUE!</v>
      </c>
      <c r="AN1154" s="52" t="e">
        <f t="shared" si="172"/>
        <v>#VALUE!</v>
      </c>
      <c r="AO1154">
        <v>0.19</v>
      </c>
      <c r="AP1154" s="46">
        <v>0.19</v>
      </c>
      <c r="AQ1154" s="52">
        <f t="shared" si="180"/>
        <v>0</v>
      </c>
    </row>
    <row r="1155" spans="1:43" x14ac:dyDescent="0.25">
      <c r="A1155" t="s">
        <v>5533</v>
      </c>
      <c r="B1155" t="s">
        <v>705</v>
      </c>
      <c r="D1155">
        <v>1</v>
      </c>
      <c r="E1155">
        <v>1</v>
      </c>
      <c r="F1155">
        <v>2</v>
      </c>
      <c r="G1155" s="13">
        <v>39714</v>
      </c>
      <c r="H1155">
        <v>1.39</v>
      </c>
      <c r="I1155" t="s">
        <v>5411</v>
      </c>
      <c r="J1155" t="s">
        <v>5411</v>
      </c>
      <c r="K1155" s="46">
        <v>1.39</v>
      </c>
      <c r="L1155" s="46"/>
      <c r="M1155" s="22"/>
      <c r="N1155" s="52">
        <f t="shared" si="173"/>
        <v>0</v>
      </c>
      <c r="O1155" s="52" t="e">
        <f t="shared" si="174"/>
        <v>#VALUE!</v>
      </c>
      <c r="P1155" s="52" t="e">
        <f t="shared" si="175"/>
        <v>#VALUE!</v>
      </c>
      <c r="Q1155">
        <v>0.25</v>
      </c>
      <c r="R1155" t="s">
        <v>5411</v>
      </c>
      <c r="S1155" t="s">
        <v>5411</v>
      </c>
      <c r="T1155" s="46">
        <v>0.25</v>
      </c>
      <c r="U1155" s="46"/>
      <c r="V1155" s="22"/>
      <c r="W1155" s="52">
        <f t="shared" si="176"/>
        <v>0</v>
      </c>
      <c r="X1155" s="52" t="e">
        <f t="shared" si="177"/>
        <v>#VALUE!</v>
      </c>
      <c r="Y1155" s="52" t="e">
        <f t="shared" si="171"/>
        <v>#VALUE!</v>
      </c>
      <c r="Z1155" t="s">
        <v>5568</v>
      </c>
      <c r="AA1155" t="s">
        <v>5411</v>
      </c>
      <c r="AB1155" t="s">
        <v>5411</v>
      </c>
      <c r="AC1155" s="61" t="s">
        <v>88</v>
      </c>
      <c r="AD1155" s="61"/>
      <c r="AE1155" s="22"/>
      <c r="AF1155">
        <v>3.21</v>
      </c>
      <c r="AG1155" t="s">
        <v>5411</v>
      </c>
      <c r="AH1155" t="s">
        <v>5411</v>
      </c>
      <c r="AI1155" s="46">
        <v>3.21</v>
      </c>
      <c r="AJ1155" s="46"/>
      <c r="AK1155" s="22"/>
      <c r="AL1155" s="52">
        <f t="shared" si="178"/>
        <v>0</v>
      </c>
      <c r="AM1155" s="52" t="e">
        <f t="shared" si="179"/>
        <v>#VALUE!</v>
      </c>
      <c r="AN1155" s="52" t="e">
        <f t="shared" si="172"/>
        <v>#VALUE!</v>
      </c>
      <c r="AO1155">
        <v>0.03</v>
      </c>
      <c r="AP1155" s="46">
        <v>0.03</v>
      </c>
      <c r="AQ1155" s="52">
        <f t="shared" si="180"/>
        <v>0</v>
      </c>
    </row>
    <row r="1156" spans="1:43" x14ac:dyDescent="0.25">
      <c r="A1156" t="s">
        <v>5533</v>
      </c>
      <c r="B1156" t="s">
        <v>706</v>
      </c>
      <c r="D1156">
        <v>1</v>
      </c>
      <c r="E1156">
        <v>1</v>
      </c>
      <c r="F1156">
        <v>2</v>
      </c>
      <c r="G1156" s="13">
        <v>39714</v>
      </c>
      <c r="H1156">
        <v>1.62</v>
      </c>
      <c r="I1156" t="s">
        <v>5411</v>
      </c>
      <c r="J1156" t="s">
        <v>5411</v>
      </c>
      <c r="K1156" s="46">
        <v>1.62</v>
      </c>
      <c r="L1156" s="46"/>
      <c r="M1156" s="22"/>
      <c r="N1156" s="52">
        <f t="shared" si="173"/>
        <v>0</v>
      </c>
      <c r="O1156" s="52" t="e">
        <f t="shared" si="174"/>
        <v>#VALUE!</v>
      </c>
      <c r="P1156" s="52" t="e">
        <f t="shared" si="175"/>
        <v>#VALUE!</v>
      </c>
      <c r="Q1156">
        <v>0.31</v>
      </c>
      <c r="R1156" t="s">
        <v>5411</v>
      </c>
      <c r="S1156" t="s">
        <v>5411</v>
      </c>
      <c r="T1156" s="46">
        <v>0.31</v>
      </c>
      <c r="U1156" s="46"/>
      <c r="V1156" s="22"/>
      <c r="W1156" s="52">
        <f t="shared" si="176"/>
        <v>0</v>
      </c>
      <c r="X1156" s="52" t="e">
        <f t="shared" si="177"/>
        <v>#VALUE!</v>
      </c>
      <c r="Y1156" s="52" t="e">
        <f t="shared" ref="Y1156:Y1219" si="181">S1156-V1156</f>
        <v>#VALUE!</v>
      </c>
      <c r="Z1156" t="s">
        <v>5568</v>
      </c>
      <c r="AA1156" t="s">
        <v>5411</v>
      </c>
      <c r="AB1156" t="s">
        <v>5411</v>
      </c>
      <c r="AC1156" s="61" t="s">
        <v>88</v>
      </c>
      <c r="AD1156" s="61"/>
      <c r="AE1156" s="22"/>
      <c r="AF1156">
        <v>2.65</v>
      </c>
      <c r="AG1156" t="s">
        <v>5411</v>
      </c>
      <c r="AH1156" t="s">
        <v>5411</v>
      </c>
      <c r="AI1156" s="46">
        <v>2.65</v>
      </c>
      <c r="AJ1156" s="46"/>
      <c r="AK1156" s="22"/>
      <c r="AL1156" s="52">
        <f t="shared" si="178"/>
        <v>0</v>
      </c>
      <c r="AM1156" s="52" t="e">
        <f t="shared" si="179"/>
        <v>#VALUE!</v>
      </c>
      <c r="AN1156" s="52" t="e">
        <f t="shared" ref="AN1156:AN1219" si="182">AH1156-AK1156</f>
        <v>#VALUE!</v>
      </c>
      <c r="AO1156">
        <v>0.05</v>
      </c>
      <c r="AP1156" s="46">
        <v>0.05</v>
      </c>
      <c r="AQ1156" s="52">
        <f t="shared" si="180"/>
        <v>0</v>
      </c>
    </row>
    <row r="1157" spans="1:43" x14ac:dyDescent="0.25">
      <c r="A1157" t="s">
        <v>5533</v>
      </c>
      <c r="B1157" t="s">
        <v>707</v>
      </c>
      <c r="D1157">
        <v>1</v>
      </c>
      <c r="E1157">
        <v>1</v>
      </c>
      <c r="F1157">
        <v>2</v>
      </c>
      <c r="G1157" s="13">
        <v>39714</v>
      </c>
      <c r="H1157">
        <v>0.74</v>
      </c>
      <c r="I1157" t="s">
        <v>5411</v>
      </c>
      <c r="J1157" t="s">
        <v>5411</v>
      </c>
      <c r="K1157" s="46">
        <v>0.74</v>
      </c>
      <c r="L1157" s="46"/>
      <c r="M1157" s="22"/>
      <c r="N1157" s="52">
        <f t="shared" ref="N1157:N1220" si="183">H1157-K1157</f>
        <v>0</v>
      </c>
      <c r="O1157" s="52" t="e">
        <f t="shared" ref="O1157:O1220" si="184">I1157-L1157</f>
        <v>#VALUE!</v>
      </c>
      <c r="P1157" s="52" t="e">
        <f t="shared" ref="P1157:P1220" si="185">J1157-M1157</f>
        <v>#VALUE!</v>
      </c>
      <c r="Q1157">
        <v>0.18</v>
      </c>
      <c r="R1157" t="s">
        <v>5411</v>
      </c>
      <c r="S1157" t="s">
        <v>5411</v>
      </c>
      <c r="T1157" s="46">
        <v>0.18</v>
      </c>
      <c r="U1157" s="46"/>
      <c r="V1157" s="22"/>
      <c r="W1157" s="52">
        <f t="shared" ref="W1157:W1220" si="186">Q1157-T1157</f>
        <v>0</v>
      </c>
      <c r="X1157" s="52" t="e">
        <f t="shared" ref="X1157:X1220" si="187">R1157-U1157</f>
        <v>#VALUE!</v>
      </c>
      <c r="Y1157" s="52" t="e">
        <f t="shared" si="181"/>
        <v>#VALUE!</v>
      </c>
      <c r="Z1157" t="s">
        <v>5568</v>
      </c>
      <c r="AA1157" t="s">
        <v>5411</v>
      </c>
      <c r="AB1157" t="s">
        <v>5411</v>
      </c>
      <c r="AC1157" s="61" t="s">
        <v>88</v>
      </c>
      <c r="AD1157" s="61"/>
      <c r="AE1157" s="22"/>
      <c r="AF1157">
        <v>2.19</v>
      </c>
      <c r="AG1157" t="s">
        <v>5411</v>
      </c>
      <c r="AH1157" t="s">
        <v>5411</v>
      </c>
      <c r="AI1157" s="46">
        <v>2.19</v>
      </c>
      <c r="AJ1157" s="46"/>
      <c r="AK1157" s="22"/>
      <c r="AL1157" s="52">
        <f t="shared" ref="AL1157:AL1220" si="188">AF1157-AI1157</f>
        <v>0</v>
      </c>
      <c r="AM1157" s="52" t="e">
        <f t="shared" ref="AM1157:AM1220" si="189">AG1157-AJ1157</f>
        <v>#VALUE!</v>
      </c>
      <c r="AN1157" s="52" t="e">
        <f t="shared" si="182"/>
        <v>#VALUE!</v>
      </c>
      <c r="AO1157">
        <v>0</v>
      </c>
      <c r="AP1157" s="46">
        <v>0</v>
      </c>
      <c r="AQ1157" s="52">
        <f t="shared" ref="AQ1157:AQ1220" si="190">AO1157-AP1157</f>
        <v>0</v>
      </c>
    </row>
    <row r="1158" spans="1:43" x14ac:dyDescent="0.25">
      <c r="A1158" t="s">
        <v>5533</v>
      </c>
      <c r="B1158" t="s">
        <v>708</v>
      </c>
      <c r="D1158">
        <v>1</v>
      </c>
      <c r="E1158">
        <v>1</v>
      </c>
      <c r="F1158">
        <v>2</v>
      </c>
      <c r="G1158" s="13">
        <v>39714</v>
      </c>
      <c r="H1158">
        <v>0.39</v>
      </c>
      <c r="I1158" t="s">
        <v>5411</v>
      </c>
      <c r="J1158" t="s">
        <v>5411</v>
      </c>
      <c r="K1158" s="46">
        <v>0.39</v>
      </c>
      <c r="L1158" s="46"/>
      <c r="M1158" s="22"/>
      <c r="N1158" s="52">
        <f t="shared" si="183"/>
        <v>0</v>
      </c>
      <c r="O1158" s="52" t="e">
        <f t="shared" si="184"/>
        <v>#VALUE!</v>
      </c>
      <c r="P1158" s="52" t="e">
        <f t="shared" si="185"/>
        <v>#VALUE!</v>
      </c>
      <c r="Q1158">
        <v>0.47</v>
      </c>
      <c r="R1158" t="s">
        <v>5411</v>
      </c>
      <c r="S1158" t="s">
        <v>5411</v>
      </c>
      <c r="T1158" s="46">
        <v>0.47</v>
      </c>
      <c r="U1158" s="46"/>
      <c r="V1158" s="22"/>
      <c r="W1158" s="52">
        <f t="shared" si="186"/>
        <v>0</v>
      </c>
      <c r="X1158" s="52" t="e">
        <f t="shared" si="187"/>
        <v>#VALUE!</v>
      </c>
      <c r="Y1158" s="52" t="e">
        <f t="shared" si="181"/>
        <v>#VALUE!</v>
      </c>
      <c r="Z1158" t="s">
        <v>5568</v>
      </c>
      <c r="AA1158" t="s">
        <v>5411</v>
      </c>
      <c r="AB1158" t="s">
        <v>5411</v>
      </c>
      <c r="AC1158" s="61" t="s">
        <v>88</v>
      </c>
      <c r="AD1158" s="61"/>
      <c r="AE1158" s="22"/>
      <c r="AF1158">
        <v>2.04</v>
      </c>
      <c r="AG1158" t="s">
        <v>5411</v>
      </c>
      <c r="AH1158" t="s">
        <v>5411</v>
      </c>
      <c r="AI1158" s="46">
        <v>2.04</v>
      </c>
      <c r="AJ1158" s="46"/>
      <c r="AK1158" s="22"/>
      <c r="AL1158" s="52">
        <f t="shared" si="188"/>
        <v>0</v>
      </c>
      <c r="AM1158" s="52" t="e">
        <f t="shared" si="189"/>
        <v>#VALUE!</v>
      </c>
      <c r="AN1158" s="52" t="e">
        <f t="shared" si="182"/>
        <v>#VALUE!</v>
      </c>
      <c r="AO1158">
        <v>1.46</v>
      </c>
      <c r="AP1158" s="46">
        <v>1.46</v>
      </c>
      <c r="AQ1158" s="52">
        <f t="shared" si="190"/>
        <v>0</v>
      </c>
    </row>
    <row r="1159" spans="1:43" x14ac:dyDescent="0.25">
      <c r="A1159" t="s">
        <v>5533</v>
      </c>
      <c r="B1159" t="s">
        <v>709</v>
      </c>
      <c r="D1159">
        <v>1</v>
      </c>
      <c r="E1159">
        <v>1</v>
      </c>
      <c r="F1159">
        <v>2</v>
      </c>
      <c r="G1159" s="13">
        <v>39714</v>
      </c>
      <c r="H1159">
        <v>1.08</v>
      </c>
      <c r="I1159" t="s">
        <v>5411</v>
      </c>
      <c r="J1159" t="s">
        <v>5411</v>
      </c>
      <c r="K1159" s="46">
        <v>1.08</v>
      </c>
      <c r="L1159" s="46"/>
      <c r="M1159" s="22"/>
      <c r="N1159" s="52">
        <f t="shared" si="183"/>
        <v>0</v>
      </c>
      <c r="O1159" s="52" t="e">
        <f t="shared" si="184"/>
        <v>#VALUE!</v>
      </c>
      <c r="P1159" s="52" t="e">
        <f t="shared" si="185"/>
        <v>#VALUE!</v>
      </c>
      <c r="Q1159">
        <v>0</v>
      </c>
      <c r="R1159" t="s">
        <v>5411</v>
      </c>
      <c r="S1159" t="s">
        <v>5411</v>
      </c>
      <c r="T1159" s="46">
        <v>0</v>
      </c>
      <c r="U1159" s="46"/>
      <c r="V1159" s="22"/>
      <c r="W1159" s="52">
        <f t="shared" si="186"/>
        <v>0</v>
      </c>
      <c r="X1159" s="52" t="e">
        <f t="shared" si="187"/>
        <v>#VALUE!</v>
      </c>
      <c r="Y1159" s="52" t="e">
        <f t="shared" si="181"/>
        <v>#VALUE!</v>
      </c>
      <c r="Z1159" t="s">
        <v>5568</v>
      </c>
      <c r="AA1159" t="s">
        <v>5411</v>
      </c>
      <c r="AB1159" t="s">
        <v>5411</v>
      </c>
      <c r="AC1159" s="61" t="s">
        <v>88</v>
      </c>
      <c r="AD1159" s="61"/>
      <c r="AE1159" s="22"/>
      <c r="AF1159">
        <v>0</v>
      </c>
      <c r="AG1159" t="s">
        <v>5411</v>
      </c>
      <c r="AH1159" t="s">
        <v>5411</v>
      </c>
      <c r="AI1159" s="46">
        <v>0</v>
      </c>
      <c r="AJ1159" s="46"/>
      <c r="AK1159" s="22"/>
      <c r="AL1159" s="52">
        <f t="shared" si="188"/>
        <v>0</v>
      </c>
      <c r="AM1159" s="52" t="e">
        <f t="shared" si="189"/>
        <v>#VALUE!</v>
      </c>
      <c r="AN1159" s="52" t="e">
        <f t="shared" si="182"/>
        <v>#VALUE!</v>
      </c>
      <c r="AO1159">
        <v>0.16</v>
      </c>
      <c r="AP1159" s="46">
        <v>0.16</v>
      </c>
      <c r="AQ1159" s="52">
        <f t="shared" si="190"/>
        <v>0</v>
      </c>
    </row>
    <row r="1160" spans="1:43" x14ac:dyDescent="0.25">
      <c r="A1160" t="s">
        <v>5533</v>
      </c>
      <c r="B1160" t="s">
        <v>710</v>
      </c>
      <c r="D1160">
        <v>1</v>
      </c>
      <c r="E1160">
        <v>1</v>
      </c>
      <c r="F1160">
        <v>2</v>
      </c>
      <c r="G1160" s="13">
        <v>39714</v>
      </c>
      <c r="H1160">
        <v>0.39</v>
      </c>
      <c r="I1160" t="s">
        <v>5411</v>
      </c>
      <c r="J1160" t="s">
        <v>5411</v>
      </c>
      <c r="K1160" s="46">
        <v>0.39</v>
      </c>
      <c r="L1160" s="46"/>
      <c r="M1160" s="22"/>
      <c r="N1160" s="52">
        <f t="shared" si="183"/>
        <v>0</v>
      </c>
      <c r="O1160" s="52" t="e">
        <f t="shared" si="184"/>
        <v>#VALUE!</v>
      </c>
      <c r="P1160" s="52" t="e">
        <f t="shared" si="185"/>
        <v>#VALUE!</v>
      </c>
      <c r="Q1160">
        <v>0.74</v>
      </c>
      <c r="R1160" t="s">
        <v>5411</v>
      </c>
      <c r="S1160" t="s">
        <v>5411</v>
      </c>
      <c r="T1160" s="46">
        <v>0.74</v>
      </c>
      <c r="U1160" s="46"/>
      <c r="V1160" s="22"/>
      <c r="W1160" s="52">
        <f t="shared" si="186"/>
        <v>0</v>
      </c>
      <c r="X1160" s="52" t="e">
        <f t="shared" si="187"/>
        <v>#VALUE!</v>
      </c>
      <c r="Y1160" s="52" t="e">
        <f t="shared" si="181"/>
        <v>#VALUE!</v>
      </c>
      <c r="Z1160" t="s">
        <v>5568</v>
      </c>
      <c r="AA1160" t="s">
        <v>5411</v>
      </c>
      <c r="AB1160" t="s">
        <v>5411</v>
      </c>
      <c r="AC1160" s="61" t="s">
        <v>88</v>
      </c>
      <c r="AD1160" s="61"/>
      <c r="AE1160" s="22"/>
      <c r="AF1160">
        <v>0</v>
      </c>
      <c r="AG1160" t="s">
        <v>5411</v>
      </c>
      <c r="AH1160" t="s">
        <v>5411</v>
      </c>
      <c r="AI1160" s="46">
        <v>0</v>
      </c>
      <c r="AJ1160" s="46"/>
      <c r="AK1160" s="22"/>
      <c r="AL1160" s="52">
        <f t="shared" si="188"/>
        <v>0</v>
      </c>
      <c r="AM1160" s="52" t="e">
        <f t="shared" si="189"/>
        <v>#VALUE!</v>
      </c>
      <c r="AN1160" s="52" t="e">
        <f t="shared" si="182"/>
        <v>#VALUE!</v>
      </c>
      <c r="AO1160">
        <v>1.1399999999999999</v>
      </c>
      <c r="AP1160" s="46">
        <v>1.1399999999999999</v>
      </c>
      <c r="AQ1160" s="52">
        <f t="shared" si="190"/>
        <v>0</v>
      </c>
    </row>
    <row r="1161" spans="1:43" x14ac:dyDescent="0.25">
      <c r="A1161" t="s">
        <v>5533</v>
      </c>
      <c r="B1161" t="s">
        <v>711</v>
      </c>
      <c r="D1161">
        <v>1</v>
      </c>
      <c r="E1161">
        <v>1</v>
      </c>
      <c r="F1161">
        <v>2</v>
      </c>
      <c r="G1161" s="13">
        <v>39714</v>
      </c>
      <c r="H1161">
        <v>0.82</v>
      </c>
      <c r="I1161" t="s">
        <v>5411</v>
      </c>
      <c r="J1161" t="s">
        <v>5411</v>
      </c>
      <c r="K1161" s="46">
        <v>0.82</v>
      </c>
      <c r="L1161" s="46"/>
      <c r="M1161" s="22"/>
      <c r="N1161" s="52">
        <f t="shared" si="183"/>
        <v>0</v>
      </c>
      <c r="O1161" s="52" t="e">
        <f t="shared" si="184"/>
        <v>#VALUE!</v>
      </c>
      <c r="P1161" s="52" t="e">
        <f t="shared" si="185"/>
        <v>#VALUE!</v>
      </c>
      <c r="Q1161">
        <v>0.09</v>
      </c>
      <c r="R1161" t="s">
        <v>5411</v>
      </c>
      <c r="S1161" t="s">
        <v>5411</v>
      </c>
      <c r="T1161" s="46">
        <v>0.09</v>
      </c>
      <c r="U1161" s="46"/>
      <c r="V1161" s="22"/>
      <c r="W1161" s="52">
        <f t="shared" si="186"/>
        <v>0</v>
      </c>
      <c r="X1161" s="52" t="e">
        <f t="shared" si="187"/>
        <v>#VALUE!</v>
      </c>
      <c r="Y1161" s="52" t="e">
        <f t="shared" si="181"/>
        <v>#VALUE!</v>
      </c>
      <c r="Z1161" t="s">
        <v>5568</v>
      </c>
      <c r="AA1161" t="s">
        <v>5411</v>
      </c>
      <c r="AB1161" t="s">
        <v>5411</v>
      </c>
      <c r="AC1161" s="61" t="s">
        <v>88</v>
      </c>
      <c r="AD1161" s="61"/>
      <c r="AE1161" s="22"/>
      <c r="AF1161">
        <v>0</v>
      </c>
      <c r="AG1161" t="s">
        <v>5411</v>
      </c>
      <c r="AH1161" t="s">
        <v>5411</v>
      </c>
      <c r="AI1161" s="46">
        <v>0</v>
      </c>
      <c r="AJ1161" s="46"/>
      <c r="AK1161" s="22"/>
      <c r="AL1161" s="52">
        <f t="shared" si="188"/>
        <v>0</v>
      </c>
      <c r="AM1161" s="52" t="e">
        <f t="shared" si="189"/>
        <v>#VALUE!</v>
      </c>
      <c r="AN1161" s="52" t="e">
        <f t="shared" si="182"/>
        <v>#VALUE!</v>
      </c>
      <c r="AO1161">
        <v>0.17</v>
      </c>
      <c r="AP1161" s="46">
        <v>0.17</v>
      </c>
      <c r="AQ1161" s="52">
        <f t="shared" si="190"/>
        <v>0</v>
      </c>
    </row>
    <row r="1162" spans="1:43" x14ac:dyDescent="0.25">
      <c r="A1162" t="s">
        <v>5533</v>
      </c>
      <c r="B1162" t="s">
        <v>712</v>
      </c>
      <c r="D1162">
        <v>1</v>
      </c>
      <c r="E1162">
        <v>1</v>
      </c>
      <c r="F1162">
        <v>2</v>
      </c>
      <c r="G1162" s="13">
        <v>39714</v>
      </c>
      <c r="H1162">
        <v>0.43</v>
      </c>
      <c r="I1162" t="s">
        <v>5411</v>
      </c>
      <c r="J1162" t="s">
        <v>5411</v>
      </c>
      <c r="K1162" s="46">
        <v>0.43</v>
      </c>
      <c r="L1162" s="46"/>
      <c r="M1162" s="22"/>
      <c r="N1162" s="52">
        <f t="shared" si="183"/>
        <v>0</v>
      </c>
      <c r="O1162" s="52" t="e">
        <f t="shared" si="184"/>
        <v>#VALUE!</v>
      </c>
      <c r="P1162" s="52" t="e">
        <f t="shared" si="185"/>
        <v>#VALUE!</v>
      </c>
      <c r="Q1162">
        <v>0.92</v>
      </c>
      <c r="R1162" t="s">
        <v>5411</v>
      </c>
      <c r="S1162" t="s">
        <v>5411</v>
      </c>
      <c r="T1162" s="46">
        <v>0.92</v>
      </c>
      <c r="U1162" s="46"/>
      <c r="V1162" s="22"/>
      <c r="W1162" s="52">
        <f t="shared" si="186"/>
        <v>0</v>
      </c>
      <c r="X1162" s="52" t="e">
        <f t="shared" si="187"/>
        <v>#VALUE!</v>
      </c>
      <c r="Y1162" s="52" t="e">
        <f t="shared" si="181"/>
        <v>#VALUE!</v>
      </c>
      <c r="Z1162" t="s">
        <v>5568</v>
      </c>
      <c r="AA1162" t="s">
        <v>5411</v>
      </c>
      <c r="AB1162" t="s">
        <v>5411</v>
      </c>
      <c r="AC1162" s="61" t="s">
        <v>88</v>
      </c>
      <c r="AD1162" s="61"/>
      <c r="AE1162" s="22"/>
      <c r="AF1162">
        <v>2.75</v>
      </c>
      <c r="AG1162" t="s">
        <v>5411</v>
      </c>
      <c r="AH1162" t="s">
        <v>5411</v>
      </c>
      <c r="AI1162" s="46">
        <v>2.75</v>
      </c>
      <c r="AJ1162" s="46"/>
      <c r="AK1162" s="22"/>
      <c r="AL1162" s="52">
        <f t="shared" si="188"/>
        <v>0</v>
      </c>
      <c r="AM1162" s="52" t="e">
        <f t="shared" si="189"/>
        <v>#VALUE!</v>
      </c>
      <c r="AN1162" s="52" t="e">
        <f t="shared" si="182"/>
        <v>#VALUE!</v>
      </c>
      <c r="AO1162">
        <v>0.1</v>
      </c>
      <c r="AP1162" s="46">
        <v>0.1</v>
      </c>
      <c r="AQ1162" s="52">
        <f t="shared" si="190"/>
        <v>0</v>
      </c>
    </row>
    <row r="1163" spans="1:43" x14ac:dyDescent="0.25">
      <c r="A1163" t="s">
        <v>5533</v>
      </c>
      <c r="B1163" t="s">
        <v>713</v>
      </c>
      <c r="D1163">
        <v>1</v>
      </c>
      <c r="E1163">
        <v>1</v>
      </c>
      <c r="F1163">
        <v>2</v>
      </c>
      <c r="G1163" s="13">
        <v>39714</v>
      </c>
      <c r="H1163">
        <v>3.98</v>
      </c>
      <c r="I1163" t="s">
        <v>5411</v>
      </c>
      <c r="J1163" t="s">
        <v>5411</v>
      </c>
      <c r="K1163" s="46">
        <v>3.98</v>
      </c>
      <c r="L1163" s="46"/>
      <c r="M1163" s="22"/>
      <c r="N1163" s="52">
        <f t="shared" si="183"/>
        <v>0</v>
      </c>
      <c r="O1163" s="52" t="e">
        <f t="shared" si="184"/>
        <v>#VALUE!</v>
      </c>
      <c r="P1163" s="52" t="e">
        <f t="shared" si="185"/>
        <v>#VALUE!</v>
      </c>
      <c r="Q1163">
        <v>0.51</v>
      </c>
      <c r="R1163" t="s">
        <v>5411</v>
      </c>
      <c r="S1163" t="s">
        <v>5411</v>
      </c>
      <c r="T1163" s="46">
        <v>0.51</v>
      </c>
      <c r="U1163" s="46"/>
      <c r="V1163" s="22"/>
      <c r="W1163" s="52">
        <f t="shared" si="186"/>
        <v>0</v>
      </c>
      <c r="X1163" s="52" t="e">
        <f t="shared" si="187"/>
        <v>#VALUE!</v>
      </c>
      <c r="Y1163" s="52" t="e">
        <f t="shared" si="181"/>
        <v>#VALUE!</v>
      </c>
      <c r="Z1163" t="s">
        <v>5568</v>
      </c>
      <c r="AA1163" t="s">
        <v>5411</v>
      </c>
      <c r="AB1163" t="s">
        <v>5411</v>
      </c>
      <c r="AC1163" s="61" t="s">
        <v>88</v>
      </c>
      <c r="AD1163" s="61"/>
      <c r="AE1163" s="22"/>
      <c r="AF1163">
        <v>0</v>
      </c>
      <c r="AG1163" t="s">
        <v>5411</v>
      </c>
      <c r="AH1163" t="s">
        <v>5411</v>
      </c>
      <c r="AI1163" s="46">
        <v>0</v>
      </c>
      <c r="AJ1163" s="46"/>
      <c r="AK1163" s="22"/>
      <c r="AL1163" s="52">
        <f t="shared" si="188"/>
        <v>0</v>
      </c>
      <c r="AM1163" s="52" t="e">
        <f t="shared" si="189"/>
        <v>#VALUE!</v>
      </c>
      <c r="AN1163" s="52" t="e">
        <f t="shared" si="182"/>
        <v>#VALUE!</v>
      </c>
      <c r="AO1163">
        <v>0.31</v>
      </c>
      <c r="AP1163" s="46">
        <v>0.31</v>
      </c>
      <c r="AQ1163" s="52">
        <f t="shared" si="190"/>
        <v>0</v>
      </c>
    </row>
    <row r="1164" spans="1:43" x14ac:dyDescent="0.25">
      <c r="A1164" t="s">
        <v>5533</v>
      </c>
      <c r="B1164" t="s">
        <v>714</v>
      </c>
      <c r="D1164">
        <v>1</v>
      </c>
      <c r="E1164">
        <v>1</v>
      </c>
      <c r="F1164">
        <v>2</v>
      </c>
      <c r="G1164" s="13">
        <v>39714</v>
      </c>
      <c r="H1164">
        <v>2.63</v>
      </c>
      <c r="I1164" t="s">
        <v>5411</v>
      </c>
      <c r="J1164" t="s">
        <v>5411</v>
      </c>
      <c r="K1164" s="46">
        <v>2.63</v>
      </c>
      <c r="L1164" s="46"/>
      <c r="M1164" s="22"/>
      <c r="N1164" s="52">
        <f t="shared" si="183"/>
        <v>0</v>
      </c>
      <c r="O1164" s="52" t="e">
        <f t="shared" si="184"/>
        <v>#VALUE!</v>
      </c>
      <c r="P1164" s="52" t="e">
        <f t="shared" si="185"/>
        <v>#VALUE!</v>
      </c>
      <c r="Q1164">
        <v>2.4</v>
      </c>
      <c r="R1164" t="s">
        <v>5411</v>
      </c>
      <c r="S1164" t="s">
        <v>5411</v>
      </c>
      <c r="T1164" s="46">
        <v>2.4</v>
      </c>
      <c r="U1164" s="46"/>
      <c r="V1164" s="22"/>
      <c r="W1164" s="52">
        <f t="shared" si="186"/>
        <v>0</v>
      </c>
      <c r="X1164" s="52" t="e">
        <f t="shared" si="187"/>
        <v>#VALUE!</v>
      </c>
      <c r="Y1164" s="52" t="e">
        <f t="shared" si="181"/>
        <v>#VALUE!</v>
      </c>
      <c r="Z1164" t="s">
        <v>5568</v>
      </c>
      <c r="AA1164" t="s">
        <v>5411</v>
      </c>
      <c r="AB1164" t="s">
        <v>5411</v>
      </c>
      <c r="AC1164" s="61" t="s">
        <v>88</v>
      </c>
      <c r="AD1164" s="61"/>
      <c r="AE1164" s="22"/>
      <c r="AF1164">
        <v>0</v>
      </c>
      <c r="AG1164" t="s">
        <v>5411</v>
      </c>
      <c r="AH1164" t="s">
        <v>5411</v>
      </c>
      <c r="AI1164" s="46">
        <v>0</v>
      </c>
      <c r="AJ1164" s="46"/>
      <c r="AK1164" s="22"/>
      <c r="AL1164" s="52">
        <f t="shared" si="188"/>
        <v>0</v>
      </c>
      <c r="AM1164" s="52" t="e">
        <f t="shared" si="189"/>
        <v>#VALUE!</v>
      </c>
      <c r="AN1164" s="52" t="e">
        <f t="shared" si="182"/>
        <v>#VALUE!</v>
      </c>
      <c r="AO1164">
        <v>0.39</v>
      </c>
      <c r="AP1164" s="46">
        <v>0.39</v>
      </c>
      <c r="AQ1164" s="52">
        <f t="shared" si="190"/>
        <v>0</v>
      </c>
    </row>
    <row r="1165" spans="1:43" x14ac:dyDescent="0.25">
      <c r="A1165" t="s">
        <v>5533</v>
      </c>
      <c r="B1165" t="s">
        <v>715</v>
      </c>
      <c r="D1165">
        <v>1</v>
      </c>
      <c r="E1165">
        <v>1</v>
      </c>
      <c r="F1165">
        <v>2</v>
      </c>
      <c r="G1165" s="13">
        <v>39714</v>
      </c>
      <c r="H1165">
        <v>3.99</v>
      </c>
      <c r="I1165" t="s">
        <v>5411</v>
      </c>
      <c r="J1165" t="s">
        <v>5411</v>
      </c>
      <c r="K1165" s="46">
        <v>3.99</v>
      </c>
      <c r="L1165" s="46"/>
      <c r="M1165" s="22"/>
      <c r="N1165" s="52">
        <f t="shared" si="183"/>
        <v>0</v>
      </c>
      <c r="O1165" s="52" t="e">
        <f t="shared" si="184"/>
        <v>#VALUE!</v>
      </c>
      <c r="P1165" s="52" t="e">
        <f t="shared" si="185"/>
        <v>#VALUE!</v>
      </c>
      <c r="Q1165">
        <v>0.64</v>
      </c>
      <c r="R1165" t="s">
        <v>5411</v>
      </c>
      <c r="S1165" t="s">
        <v>5411</v>
      </c>
      <c r="T1165" s="46">
        <v>0.64</v>
      </c>
      <c r="U1165" s="46"/>
      <c r="V1165" s="22"/>
      <c r="W1165" s="52">
        <f t="shared" si="186"/>
        <v>0</v>
      </c>
      <c r="X1165" s="52" t="e">
        <f t="shared" si="187"/>
        <v>#VALUE!</v>
      </c>
      <c r="Y1165" s="52" t="e">
        <f t="shared" si="181"/>
        <v>#VALUE!</v>
      </c>
      <c r="Z1165" t="s">
        <v>5568</v>
      </c>
      <c r="AA1165" t="s">
        <v>5411</v>
      </c>
      <c r="AB1165" t="s">
        <v>5411</v>
      </c>
      <c r="AC1165" s="61" t="s">
        <v>88</v>
      </c>
      <c r="AD1165" s="61"/>
      <c r="AE1165" s="22"/>
      <c r="AF1165">
        <v>0</v>
      </c>
      <c r="AG1165" t="s">
        <v>5411</v>
      </c>
      <c r="AH1165" t="s">
        <v>5411</v>
      </c>
      <c r="AI1165" s="46">
        <v>0</v>
      </c>
      <c r="AJ1165" s="46"/>
      <c r="AK1165" s="22"/>
      <c r="AL1165" s="52">
        <f t="shared" si="188"/>
        <v>0</v>
      </c>
      <c r="AM1165" s="52" t="e">
        <f t="shared" si="189"/>
        <v>#VALUE!</v>
      </c>
      <c r="AN1165" s="52" t="e">
        <f t="shared" si="182"/>
        <v>#VALUE!</v>
      </c>
      <c r="AO1165">
        <v>0.26</v>
      </c>
      <c r="AP1165" s="46">
        <v>0.26</v>
      </c>
      <c r="AQ1165" s="52">
        <f t="shared" si="190"/>
        <v>0</v>
      </c>
    </row>
    <row r="1166" spans="1:43" x14ac:dyDescent="0.25">
      <c r="A1166" t="s">
        <v>5533</v>
      </c>
      <c r="B1166" t="s">
        <v>716</v>
      </c>
      <c r="D1166">
        <v>1</v>
      </c>
      <c r="E1166">
        <v>1</v>
      </c>
      <c r="F1166">
        <v>2</v>
      </c>
      <c r="G1166" s="13">
        <v>39714</v>
      </c>
      <c r="H1166">
        <v>2.64</v>
      </c>
      <c r="I1166" t="s">
        <v>5411</v>
      </c>
      <c r="J1166" t="s">
        <v>5411</v>
      </c>
      <c r="K1166" s="46">
        <v>2.64</v>
      </c>
      <c r="L1166" s="46"/>
      <c r="M1166" s="22"/>
      <c r="N1166" s="52">
        <f t="shared" si="183"/>
        <v>0</v>
      </c>
      <c r="O1166" s="52" t="e">
        <f t="shared" si="184"/>
        <v>#VALUE!</v>
      </c>
      <c r="P1166" s="52" t="e">
        <f t="shared" si="185"/>
        <v>#VALUE!</v>
      </c>
      <c r="Q1166">
        <v>1.52</v>
      </c>
      <c r="R1166" t="s">
        <v>5411</v>
      </c>
      <c r="S1166" t="s">
        <v>5411</v>
      </c>
      <c r="T1166" s="46">
        <v>1.52</v>
      </c>
      <c r="U1166" s="46"/>
      <c r="V1166" s="22"/>
      <c r="W1166" s="52">
        <f t="shared" si="186"/>
        <v>0</v>
      </c>
      <c r="X1166" s="52" t="e">
        <f t="shared" si="187"/>
        <v>#VALUE!</v>
      </c>
      <c r="Y1166" s="52" t="e">
        <f t="shared" si="181"/>
        <v>#VALUE!</v>
      </c>
      <c r="Z1166" t="s">
        <v>5568</v>
      </c>
      <c r="AA1166" t="s">
        <v>5411</v>
      </c>
      <c r="AB1166" t="s">
        <v>5411</v>
      </c>
      <c r="AC1166" s="61" t="s">
        <v>88</v>
      </c>
      <c r="AD1166" s="61"/>
      <c r="AE1166" s="22"/>
      <c r="AF1166">
        <v>13.57</v>
      </c>
      <c r="AG1166" t="s">
        <v>5411</v>
      </c>
      <c r="AH1166" t="s">
        <v>5411</v>
      </c>
      <c r="AI1166" s="46">
        <v>13.57</v>
      </c>
      <c r="AJ1166" s="46"/>
      <c r="AK1166" s="22"/>
      <c r="AL1166" s="52">
        <f t="shared" si="188"/>
        <v>0</v>
      </c>
      <c r="AM1166" s="52" t="e">
        <f t="shared" si="189"/>
        <v>#VALUE!</v>
      </c>
      <c r="AN1166" s="52" t="e">
        <f t="shared" si="182"/>
        <v>#VALUE!</v>
      </c>
      <c r="AO1166">
        <v>0</v>
      </c>
      <c r="AP1166" s="46">
        <v>0</v>
      </c>
      <c r="AQ1166" s="52">
        <f t="shared" si="190"/>
        <v>0</v>
      </c>
    </row>
    <row r="1167" spans="1:43" x14ac:dyDescent="0.25">
      <c r="A1167" t="s">
        <v>5533</v>
      </c>
      <c r="B1167" t="s">
        <v>717</v>
      </c>
      <c r="D1167">
        <v>1</v>
      </c>
      <c r="E1167">
        <v>1</v>
      </c>
      <c r="F1167">
        <v>2</v>
      </c>
      <c r="G1167" s="13">
        <v>39714</v>
      </c>
      <c r="H1167">
        <v>2.3199999999999998</v>
      </c>
      <c r="I1167" t="s">
        <v>5411</v>
      </c>
      <c r="J1167" t="s">
        <v>5411</v>
      </c>
      <c r="K1167" s="46">
        <v>2.3199999999999998</v>
      </c>
      <c r="L1167" s="46"/>
      <c r="M1167" s="22"/>
      <c r="N1167" s="52">
        <f t="shared" si="183"/>
        <v>0</v>
      </c>
      <c r="O1167" s="52" t="e">
        <f t="shared" si="184"/>
        <v>#VALUE!</v>
      </c>
      <c r="P1167" s="52" t="e">
        <f t="shared" si="185"/>
        <v>#VALUE!</v>
      </c>
      <c r="Q1167">
        <v>1.29</v>
      </c>
      <c r="R1167" t="s">
        <v>5411</v>
      </c>
      <c r="S1167" t="s">
        <v>5411</v>
      </c>
      <c r="T1167" s="46">
        <v>1.29</v>
      </c>
      <c r="U1167" s="46"/>
      <c r="V1167" s="22"/>
      <c r="W1167" s="52">
        <f t="shared" si="186"/>
        <v>0</v>
      </c>
      <c r="X1167" s="52" t="e">
        <f t="shared" si="187"/>
        <v>#VALUE!</v>
      </c>
      <c r="Y1167" s="52" t="e">
        <f t="shared" si="181"/>
        <v>#VALUE!</v>
      </c>
      <c r="Z1167" t="s">
        <v>5568</v>
      </c>
      <c r="AA1167" t="s">
        <v>5411</v>
      </c>
      <c r="AB1167" t="s">
        <v>5411</v>
      </c>
      <c r="AC1167" s="61" t="s">
        <v>88</v>
      </c>
      <c r="AD1167" s="61"/>
      <c r="AE1167" s="22"/>
      <c r="AF1167">
        <v>11.59</v>
      </c>
      <c r="AG1167" t="s">
        <v>5411</v>
      </c>
      <c r="AH1167" t="s">
        <v>5411</v>
      </c>
      <c r="AI1167" s="46">
        <v>11.59</v>
      </c>
      <c r="AJ1167" s="46"/>
      <c r="AK1167" s="22"/>
      <c r="AL1167" s="52">
        <f t="shared" si="188"/>
        <v>0</v>
      </c>
      <c r="AM1167" s="52" t="e">
        <f t="shared" si="189"/>
        <v>#VALUE!</v>
      </c>
      <c r="AN1167" s="52" t="e">
        <f t="shared" si="182"/>
        <v>#VALUE!</v>
      </c>
      <c r="AO1167">
        <v>0.04</v>
      </c>
      <c r="AP1167" s="46">
        <v>0.04</v>
      </c>
      <c r="AQ1167" s="52">
        <f t="shared" si="190"/>
        <v>0</v>
      </c>
    </row>
    <row r="1168" spans="1:43" x14ac:dyDescent="0.25">
      <c r="A1168" t="s">
        <v>5533</v>
      </c>
      <c r="B1168" t="s">
        <v>718</v>
      </c>
      <c r="D1168">
        <v>1</v>
      </c>
      <c r="E1168">
        <v>1</v>
      </c>
      <c r="F1168">
        <v>2</v>
      </c>
      <c r="G1168" s="13">
        <v>39714</v>
      </c>
      <c r="H1168">
        <v>4.3600000000000003</v>
      </c>
      <c r="I1168" t="s">
        <v>5411</v>
      </c>
      <c r="J1168" t="s">
        <v>5411</v>
      </c>
      <c r="K1168" s="46">
        <v>4.3600000000000003</v>
      </c>
      <c r="L1168" s="46"/>
      <c r="M1168" s="22"/>
      <c r="N1168" s="52">
        <f t="shared" si="183"/>
        <v>0</v>
      </c>
      <c r="O1168" s="52" t="e">
        <f t="shared" si="184"/>
        <v>#VALUE!</v>
      </c>
      <c r="P1168" s="52" t="e">
        <f t="shared" si="185"/>
        <v>#VALUE!</v>
      </c>
      <c r="Q1168">
        <v>1.07</v>
      </c>
      <c r="R1168" t="s">
        <v>5411</v>
      </c>
      <c r="S1168" t="s">
        <v>5411</v>
      </c>
      <c r="T1168" s="46">
        <v>1.07</v>
      </c>
      <c r="U1168" s="46"/>
      <c r="V1168" s="22"/>
      <c r="W1168" s="52">
        <f t="shared" si="186"/>
        <v>0</v>
      </c>
      <c r="X1168" s="52" t="e">
        <f t="shared" si="187"/>
        <v>#VALUE!</v>
      </c>
      <c r="Y1168" s="52" t="e">
        <f t="shared" si="181"/>
        <v>#VALUE!</v>
      </c>
      <c r="Z1168" t="s">
        <v>5568</v>
      </c>
      <c r="AA1168" t="s">
        <v>5411</v>
      </c>
      <c r="AB1168" t="s">
        <v>5411</v>
      </c>
      <c r="AC1168" s="61" t="s">
        <v>88</v>
      </c>
      <c r="AD1168" s="61"/>
      <c r="AE1168" s="22"/>
      <c r="AF1168">
        <v>1.18</v>
      </c>
      <c r="AG1168" t="s">
        <v>5411</v>
      </c>
      <c r="AH1168" t="s">
        <v>5411</v>
      </c>
      <c r="AI1168" s="46">
        <v>1.18</v>
      </c>
      <c r="AJ1168" s="46"/>
      <c r="AK1168" s="22"/>
      <c r="AL1168" s="52">
        <f t="shared" si="188"/>
        <v>0</v>
      </c>
      <c r="AM1168" s="52" t="e">
        <f t="shared" si="189"/>
        <v>#VALUE!</v>
      </c>
      <c r="AN1168" s="52" t="e">
        <f t="shared" si="182"/>
        <v>#VALUE!</v>
      </c>
      <c r="AO1168">
        <v>0.06</v>
      </c>
      <c r="AP1168" s="46">
        <v>0.06</v>
      </c>
      <c r="AQ1168" s="52">
        <f t="shared" si="190"/>
        <v>0</v>
      </c>
    </row>
    <row r="1169" spans="1:43" x14ac:dyDescent="0.25">
      <c r="A1169" t="s">
        <v>5533</v>
      </c>
      <c r="B1169" t="s">
        <v>719</v>
      </c>
      <c r="D1169">
        <v>1</v>
      </c>
      <c r="E1169">
        <v>1</v>
      </c>
      <c r="F1169">
        <v>2</v>
      </c>
      <c r="G1169" s="13">
        <v>39714</v>
      </c>
      <c r="H1169">
        <v>2.08</v>
      </c>
      <c r="I1169" t="s">
        <v>5411</v>
      </c>
      <c r="J1169" t="s">
        <v>5411</v>
      </c>
      <c r="K1169" s="46">
        <v>2.08</v>
      </c>
      <c r="L1169" s="46"/>
      <c r="M1169" s="22"/>
      <c r="N1169" s="52">
        <f t="shared" si="183"/>
        <v>0</v>
      </c>
      <c r="O1169" s="52" t="e">
        <f t="shared" si="184"/>
        <v>#VALUE!</v>
      </c>
      <c r="P1169" s="52" t="e">
        <f t="shared" si="185"/>
        <v>#VALUE!</v>
      </c>
      <c r="Q1169">
        <v>0.77</v>
      </c>
      <c r="R1169" t="s">
        <v>5411</v>
      </c>
      <c r="S1169" t="s">
        <v>5411</v>
      </c>
      <c r="T1169" s="46">
        <v>0.77</v>
      </c>
      <c r="U1169" s="46"/>
      <c r="V1169" s="22"/>
      <c r="W1169" s="52">
        <f t="shared" si="186"/>
        <v>0</v>
      </c>
      <c r="X1169" s="52" t="e">
        <f t="shared" si="187"/>
        <v>#VALUE!</v>
      </c>
      <c r="Y1169" s="52" t="e">
        <f t="shared" si="181"/>
        <v>#VALUE!</v>
      </c>
      <c r="Z1169" t="s">
        <v>5568</v>
      </c>
      <c r="AA1169" t="s">
        <v>5411</v>
      </c>
      <c r="AB1169" t="s">
        <v>5411</v>
      </c>
      <c r="AC1169" s="61" t="s">
        <v>88</v>
      </c>
      <c r="AD1169" s="61"/>
      <c r="AE1169" s="22"/>
      <c r="AF1169">
        <v>1.8</v>
      </c>
      <c r="AG1169" t="s">
        <v>5411</v>
      </c>
      <c r="AH1169" t="s">
        <v>5411</v>
      </c>
      <c r="AI1169" s="46">
        <v>1.8</v>
      </c>
      <c r="AJ1169" s="46"/>
      <c r="AK1169" s="22"/>
      <c r="AL1169" s="52">
        <f t="shared" si="188"/>
        <v>0</v>
      </c>
      <c r="AM1169" s="52" t="e">
        <f t="shared" si="189"/>
        <v>#VALUE!</v>
      </c>
      <c r="AN1169" s="52" t="e">
        <f t="shared" si="182"/>
        <v>#VALUE!</v>
      </c>
      <c r="AO1169">
        <v>0.03</v>
      </c>
      <c r="AP1169" s="46">
        <v>0.03</v>
      </c>
      <c r="AQ1169" s="52">
        <f t="shared" si="190"/>
        <v>0</v>
      </c>
    </row>
    <row r="1170" spans="1:43" x14ac:dyDescent="0.25">
      <c r="A1170" t="s">
        <v>5533</v>
      </c>
      <c r="B1170" t="s">
        <v>720</v>
      </c>
      <c r="D1170">
        <v>1</v>
      </c>
      <c r="E1170">
        <v>1</v>
      </c>
      <c r="F1170">
        <v>2</v>
      </c>
      <c r="G1170" s="13">
        <v>39714</v>
      </c>
      <c r="H1170">
        <v>0.89</v>
      </c>
      <c r="I1170" t="s">
        <v>5411</v>
      </c>
      <c r="J1170" t="s">
        <v>5411</v>
      </c>
      <c r="K1170" s="46">
        <v>0.89</v>
      </c>
      <c r="L1170" s="46"/>
      <c r="M1170" s="22"/>
      <c r="N1170" s="52">
        <f t="shared" si="183"/>
        <v>0</v>
      </c>
      <c r="O1170" s="52" t="e">
        <f t="shared" si="184"/>
        <v>#VALUE!</v>
      </c>
      <c r="P1170" s="52" t="e">
        <f t="shared" si="185"/>
        <v>#VALUE!</v>
      </c>
      <c r="Q1170">
        <v>0.8</v>
      </c>
      <c r="R1170" t="s">
        <v>5411</v>
      </c>
      <c r="S1170" t="s">
        <v>5411</v>
      </c>
      <c r="T1170" s="46">
        <v>0.8</v>
      </c>
      <c r="U1170" s="46"/>
      <c r="V1170" s="22"/>
      <c r="W1170" s="52">
        <f t="shared" si="186"/>
        <v>0</v>
      </c>
      <c r="X1170" s="52" t="e">
        <f t="shared" si="187"/>
        <v>#VALUE!</v>
      </c>
      <c r="Y1170" s="52" t="e">
        <f t="shared" si="181"/>
        <v>#VALUE!</v>
      </c>
      <c r="Z1170" t="s">
        <v>5568</v>
      </c>
      <c r="AA1170" t="s">
        <v>5411</v>
      </c>
      <c r="AB1170" t="s">
        <v>5411</v>
      </c>
      <c r="AC1170" s="61" t="s">
        <v>88</v>
      </c>
      <c r="AD1170" s="61"/>
      <c r="AE1170" s="22"/>
      <c r="AF1170">
        <v>0</v>
      </c>
      <c r="AG1170" t="s">
        <v>5411</v>
      </c>
      <c r="AH1170" t="s">
        <v>5411</v>
      </c>
      <c r="AI1170" s="46">
        <v>0</v>
      </c>
      <c r="AJ1170" s="46"/>
      <c r="AK1170" s="22"/>
      <c r="AL1170" s="52">
        <f t="shared" si="188"/>
        <v>0</v>
      </c>
      <c r="AM1170" s="52" t="e">
        <f t="shared" si="189"/>
        <v>#VALUE!</v>
      </c>
      <c r="AN1170" s="52" t="e">
        <f t="shared" si="182"/>
        <v>#VALUE!</v>
      </c>
      <c r="AO1170">
        <v>0.21</v>
      </c>
      <c r="AP1170" s="46">
        <v>0.21</v>
      </c>
      <c r="AQ1170" s="52">
        <f t="shared" si="190"/>
        <v>0</v>
      </c>
    </row>
    <row r="1171" spans="1:43" x14ac:dyDescent="0.25">
      <c r="A1171" t="s">
        <v>5533</v>
      </c>
      <c r="B1171" t="s">
        <v>721</v>
      </c>
      <c r="D1171">
        <v>1</v>
      </c>
      <c r="E1171">
        <v>1</v>
      </c>
      <c r="F1171">
        <v>2</v>
      </c>
      <c r="G1171" s="13">
        <v>39714</v>
      </c>
      <c r="H1171">
        <v>1.87</v>
      </c>
      <c r="I1171" t="s">
        <v>5411</v>
      </c>
      <c r="J1171" t="s">
        <v>5411</v>
      </c>
      <c r="K1171" s="46">
        <v>1.87</v>
      </c>
      <c r="L1171" s="46"/>
      <c r="M1171" s="22"/>
      <c r="N1171" s="52">
        <f t="shared" si="183"/>
        <v>0</v>
      </c>
      <c r="O1171" s="52" t="e">
        <f t="shared" si="184"/>
        <v>#VALUE!</v>
      </c>
      <c r="P1171" s="52" t="e">
        <f t="shared" si="185"/>
        <v>#VALUE!</v>
      </c>
      <c r="Q1171">
        <v>7.0000000000000007E-2</v>
      </c>
      <c r="R1171" t="s">
        <v>5411</v>
      </c>
      <c r="S1171" t="s">
        <v>5411</v>
      </c>
      <c r="T1171" s="46">
        <v>7.0000000000000007E-2</v>
      </c>
      <c r="U1171" s="46"/>
      <c r="V1171" s="22"/>
      <c r="W1171" s="52">
        <f t="shared" si="186"/>
        <v>0</v>
      </c>
      <c r="X1171" s="52" t="e">
        <f t="shared" si="187"/>
        <v>#VALUE!</v>
      </c>
      <c r="Y1171" s="52" t="e">
        <f t="shared" si="181"/>
        <v>#VALUE!</v>
      </c>
      <c r="Z1171" t="s">
        <v>5568</v>
      </c>
      <c r="AA1171" t="s">
        <v>5411</v>
      </c>
      <c r="AB1171" t="s">
        <v>5411</v>
      </c>
      <c r="AC1171" s="61" t="s">
        <v>88</v>
      </c>
      <c r="AD1171" s="61"/>
      <c r="AE1171" s="22"/>
      <c r="AF1171">
        <v>2.95</v>
      </c>
      <c r="AG1171" t="s">
        <v>5411</v>
      </c>
      <c r="AH1171" t="s">
        <v>5411</v>
      </c>
      <c r="AI1171" s="46">
        <v>2.95</v>
      </c>
      <c r="AJ1171" s="46"/>
      <c r="AK1171" s="22"/>
      <c r="AL1171" s="52">
        <f t="shared" si="188"/>
        <v>0</v>
      </c>
      <c r="AM1171" s="52" t="e">
        <f t="shared" si="189"/>
        <v>#VALUE!</v>
      </c>
      <c r="AN1171" s="52" t="e">
        <f t="shared" si="182"/>
        <v>#VALUE!</v>
      </c>
      <c r="AO1171">
        <v>0.55000000000000004</v>
      </c>
      <c r="AP1171" s="46">
        <v>0.55000000000000004</v>
      </c>
      <c r="AQ1171" s="52">
        <f t="shared" si="190"/>
        <v>0</v>
      </c>
    </row>
    <row r="1172" spans="1:43" x14ac:dyDescent="0.25">
      <c r="A1172" t="s">
        <v>5533</v>
      </c>
      <c r="B1172" t="s">
        <v>722</v>
      </c>
      <c r="D1172">
        <v>1</v>
      </c>
      <c r="E1172">
        <v>1</v>
      </c>
      <c r="F1172">
        <v>2</v>
      </c>
      <c r="G1172" s="13">
        <v>39714</v>
      </c>
      <c r="H1172">
        <v>0.65</v>
      </c>
      <c r="I1172" t="s">
        <v>5411</v>
      </c>
      <c r="J1172" t="s">
        <v>5411</v>
      </c>
      <c r="K1172" s="46">
        <v>0.65</v>
      </c>
      <c r="L1172" s="46"/>
      <c r="M1172" s="22"/>
      <c r="N1172" s="52">
        <f t="shared" si="183"/>
        <v>0</v>
      </c>
      <c r="O1172" s="52" t="e">
        <f t="shared" si="184"/>
        <v>#VALUE!</v>
      </c>
      <c r="P1172" s="52" t="e">
        <f t="shared" si="185"/>
        <v>#VALUE!</v>
      </c>
      <c r="Q1172">
        <v>0.32</v>
      </c>
      <c r="R1172" t="s">
        <v>5411</v>
      </c>
      <c r="S1172" t="s">
        <v>5411</v>
      </c>
      <c r="T1172" s="46">
        <v>0.32</v>
      </c>
      <c r="U1172" s="46"/>
      <c r="V1172" s="22"/>
      <c r="W1172" s="52">
        <f t="shared" si="186"/>
        <v>0</v>
      </c>
      <c r="X1172" s="52" t="e">
        <f t="shared" si="187"/>
        <v>#VALUE!</v>
      </c>
      <c r="Y1172" s="52" t="e">
        <f t="shared" si="181"/>
        <v>#VALUE!</v>
      </c>
      <c r="Z1172" t="s">
        <v>5568</v>
      </c>
      <c r="AA1172" t="s">
        <v>5411</v>
      </c>
      <c r="AB1172" t="s">
        <v>5411</v>
      </c>
      <c r="AC1172" s="61" t="s">
        <v>88</v>
      </c>
      <c r="AD1172" s="61"/>
      <c r="AE1172" s="22"/>
      <c r="AF1172">
        <v>0</v>
      </c>
      <c r="AG1172" t="s">
        <v>5411</v>
      </c>
      <c r="AH1172" t="s">
        <v>5411</v>
      </c>
      <c r="AI1172" s="46">
        <v>0</v>
      </c>
      <c r="AJ1172" s="46"/>
      <c r="AK1172" s="22"/>
      <c r="AL1172" s="52">
        <f t="shared" si="188"/>
        <v>0</v>
      </c>
      <c r="AM1172" s="52" t="e">
        <f t="shared" si="189"/>
        <v>#VALUE!</v>
      </c>
      <c r="AN1172" s="52" t="e">
        <f t="shared" si="182"/>
        <v>#VALUE!</v>
      </c>
      <c r="AO1172">
        <v>0.01</v>
      </c>
      <c r="AP1172" s="46">
        <v>0.01</v>
      </c>
      <c r="AQ1172" s="52">
        <f t="shared" si="190"/>
        <v>0</v>
      </c>
    </row>
    <row r="1173" spans="1:43" x14ac:dyDescent="0.25">
      <c r="A1173" t="s">
        <v>5533</v>
      </c>
      <c r="B1173" t="s">
        <v>723</v>
      </c>
      <c r="D1173">
        <v>1</v>
      </c>
      <c r="E1173">
        <v>1</v>
      </c>
      <c r="F1173">
        <v>2</v>
      </c>
      <c r="G1173" s="13">
        <v>39714</v>
      </c>
      <c r="H1173">
        <v>3.31</v>
      </c>
      <c r="I1173">
        <v>0</v>
      </c>
      <c r="J1173" t="s">
        <v>5411</v>
      </c>
      <c r="K1173" s="46">
        <v>3.31</v>
      </c>
      <c r="L1173" s="46">
        <v>0</v>
      </c>
      <c r="M1173" s="22"/>
      <c r="N1173" s="52">
        <f t="shared" si="183"/>
        <v>0</v>
      </c>
      <c r="O1173" s="52">
        <f t="shared" si="184"/>
        <v>0</v>
      </c>
      <c r="P1173" s="52" t="e">
        <f t="shared" si="185"/>
        <v>#VALUE!</v>
      </c>
      <c r="Q1173">
        <v>1.25</v>
      </c>
      <c r="R1173">
        <v>0</v>
      </c>
      <c r="S1173" t="s">
        <v>5411</v>
      </c>
      <c r="T1173" s="46">
        <v>1.25</v>
      </c>
      <c r="U1173" s="46">
        <v>0</v>
      </c>
      <c r="V1173" s="22"/>
      <c r="W1173" s="52">
        <f t="shared" si="186"/>
        <v>0</v>
      </c>
      <c r="X1173" s="52">
        <f t="shared" si="187"/>
        <v>0</v>
      </c>
      <c r="Y1173" s="52" t="e">
        <f t="shared" si="181"/>
        <v>#VALUE!</v>
      </c>
      <c r="Z1173" t="s">
        <v>5568</v>
      </c>
      <c r="AA1173" t="s">
        <v>214</v>
      </c>
      <c r="AB1173" t="s">
        <v>5411</v>
      </c>
      <c r="AC1173" s="61" t="s">
        <v>88</v>
      </c>
      <c r="AD1173" s="61" t="s">
        <v>214</v>
      </c>
      <c r="AE1173" s="22"/>
      <c r="AF1173">
        <v>0</v>
      </c>
      <c r="AG1173">
        <v>0</v>
      </c>
      <c r="AH1173" t="s">
        <v>5411</v>
      </c>
      <c r="AI1173" s="46">
        <v>0</v>
      </c>
      <c r="AJ1173" s="46">
        <v>0</v>
      </c>
      <c r="AK1173" s="22"/>
      <c r="AL1173" s="52">
        <f t="shared" si="188"/>
        <v>0</v>
      </c>
      <c r="AM1173" s="52">
        <f t="shared" si="189"/>
        <v>0</v>
      </c>
      <c r="AN1173" s="52" t="e">
        <f t="shared" si="182"/>
        <v>#VALUE!</v>
      </c>
      <c r="AO1173">
        <v>0.16</v>
      </c>
      <c r="AP1173" s="46">
        <v>0.16</v>
      </c>
      <c r="AQ1173" s="52">
        <f t="shared" si="190"/>
        <v>0</v>
      </c>
    </row>
    <row r="1174" spans="1:43" x14ac:dyDescent="0.25">
      <c r="A1174" t="s">
        <v>5533</v>
      </c>
      <c r="B1174" t="s">
        <v>724</v>
      </c>
      <c r="D1174">
        <v>1</v>
      </c>
      <c r="E1174">
        <v>1</v>
      </c>
      <c r="F1174">
        <v>2</v>
      </c>
      <c r="G1174" s="13">
        <v>39714</v>
      </c>
      <c r="H1174">
        <v>2.17</v>
      </c>
      <c r="I1174">
        <v>0.06</v>
      </c>
      <c r="J1174" t="s">
        <v>5411</v>
      </c>
      <c r="K1174" s="46">
        <v>2.17</v>
      </c>
      <c r="L1174" s="46">
        <v>0.06</v>
      </c>
      <c r="M1174" s="22"/>
      <c r="N1174" s="52">
        <f t="shared" si="183"/>
        <v>0</v>
      </c>
      <c r="O1174" s="52">
        <f t="shared" si="184"/>
        <v>0</v>
      </c>
      <c r="P1174" s="52" t="e">
        <f t="shared" si="185"/>
        <v>#VALUE!</v>
      </c>
      <c r="Q1174">
        <v>0.04</v>
      </c>
      <c r="R1174">
        <v>0</v>
      </c>
      <c r="S1174" t="s">
        <v>5411</v>
      </c>
      <c r="T1174" s="46">
        <v>0.04</v>
      </c>
      <c r="U1174" s="46">
        <v>0</v>
      </c>
      <c r="V1174" s="22"/>
      <c r="W1174" s="52">
        <f t="shared" si="186"/>
        <v>0</v>
      </c>
      <c r="X1174" s="52">
        <f t="shared" si="187"/>
        <v>0</v>
      </c>
      <c r="Y1174" s="52" t="e">
        <f t="shared" si="181"/>
        <v>#VALUE!</v>
      </c>
      <c r="Z1174" t="s">
        <v>5568</v>
      </c>
      <c r="AA1174" t="s">
        <v>214</v>
      </c>
      <c r="AB1174" t="s">
        <v>5411</v>
      </c>
      <c r="AC1174" s="61" t="s">
        <v>88</v>
      </c>
      <c r="AD1174" s="61" t="s">
        <v>214</v>
      </c>
      <c r="AE1174" s="22"/>
      <c r="AF1174">
        <v>3.77</v>
      </c>
      <c r="AG1174">
        <v>0</v>
      </c>
      <c r="AH1174" t="s">
        <v>5411</v>
      </c>
      <c r="AI1174" s="46">
        <v>3.77</v>
      </c>
      <c r="AJ1174" s="46">
        <v>0</v>
      </c>
      <c r="AK1174" s="22"/>
      <c r="AL1174" s="52">
        <f t="shared" si="188"/>
        <v>0</v>
      </c>
      <c r="AM1174" s="52">
        <f t="shared" si="189"/>
        <v>0</v>
      </c>
      <c r="AN1174" s="52" t="e">
        <f t="shared" si="182"/>
        <v>#VALUE!</v>
      </c>
      <c r="AO1174">
        <v>0.12</v>
      </c>
      <c r="AP1174" s="46">
        <v>0.12</v>
      </c>
      <c r="AQ1174" s="52">
        <f t="shared" si="190"/>
        <v>0</v>
      </c>
    </row>
    <row r="1175" spans="1:43" x14ac:dyDescent="0.25">
      <c r="A1175" t="s">
        <v>5533</v>
      </c>
      <c r="B1175" t="s">
        <v>725</v>
      </c>
      <c r="D1175">
        <v>1</v>
      </c>
      <c r="E1175">
        <v>1</v>
      </c>
      <c r="F1175">
        <v>2</v>
      </c>
      <c r="G1175" s="13">
        <v>39714</v>
      </c>
      <c r="H1175">
        <v>3.78</v>
      </c>
      <c r="I1175">
        <v>0</v>
      </c>
      <c r="J1175" t="s">
        <v>5411</v>
      </c>
      <c r="K1175" s="46">
        <v>3.78</v>
      </c>
      <c r="L1175" s="46">
        <v>0</v>
      </c>
      <c r="M1175" s="22"/>
      <c r="N1175" s="52">
        <f t="shared" si="183"/>
        <v>0</v>
      </c>
      <c r="O1175" s="52">
        <f t="shared" si="184"/>
        <v>0</v>
      </c>
      <c r="P1175" s="52" t="e">
        <f t="shared" si="185"/>
        <v>#VALUE!</v>
      </c>
      <c r="Q1175">
        <v>2.98</v>
      </c>
      <c r="R1175">
        <v>0</v>
      </c>
      <c r="S1175" t="s">
        <v>5411</v>
      </c>
      <c r="T1175" s="46">
        <v>2.98</v>
      </c>
      <c r="U1175" s="46">
        <v>0</v>
      </c>
      <c r="V1175" s="22"/>
      <c r="W1175" s="52">
        <f t="shared" si="186"/>
        <v>0</v>
      </c>
      <c r="X1175" s="52">
        <f t="shared" si="187"/>
        <v>0</v>
      </c>
      <c r="Y1175" s="52" t="e">
        <f t="shared" si="181"/>
        <v>#VALUE!</v>
      </c>
      <c r="Z1175" t="s">
        <v>5568</v>
      </c>
      <c r="AA1175" t="s">
        <v>214</v>
      </c>
      <c r="AB1175" t="s">
        <v>5411</v>
      </c>
      <c r="AC1175" s="61" t="s">
        <v>88</v>
      </c>
      <c r="AD1175" s="61" t="s">
        <v>214</v>
      </c>
      <c r="AE1175" s="22"/>
      <c r="AF1175">
        <v>15.96</v>
      </c>
      <c r="AG1175">
        <v>0</v>
      </c>
      <c r="AH1175" t="s">
        <v>5411</v>
      </c>
      <c r="AI1175" s="46">
        <v>15.96</v>
      </c>
      <c r="AJ1175" s="46">
        <v>0</v>
      </c>
      <c r="AK1175" s="22"/>
      <c r="AL1175" s="52">
        <f t="shared" si="188"/>
        <v>0</v>
      </c>
      <c r="AM1175" s="52">
        <f t="shared" si="189"/>
        <v>0</v>
      </c>
      <c r="AN1175" s="52" t="e">
        <f t="shared" si="182"/>
        <v>#VALUE!</v>
      </c>
      <c r="AO1175">
        <v>0.26</v>
      </c>
      <c r="AP1175" s="46">
        <v>0.26</v>
      </c>
      <c r="AQ1175" s="52">
        <f t="shared" si="190"/>
        <v>0</v>
      </c>
    </row>
    <row r="1176" spans="1:43" x14ac:dyDescent="0.25">
      <c r="A1176" t="s">
        <v>5533</v>
      </c>
      <c r="B1176" t="s">
        <v>726</v>
      </c>
      <c r="D1176">
        <v>1</v>
      </c>
      <c r="E1176">
        <v>1</v>
      </c>
      <c r="F1176">
        <v>2</v>
      </c>
      <c r="G1176" s="13">
        <v>39714</v>
      </c>
      <c r="H1176">
        <v>2.89</v>
      </c>
      <c r="I1176">
        <v>0</v>
      </c>
      <c r="J1176" t="s">
        <v>5411</v>
      </c>
      <c r="K1176" s="46">
        <v>2.89</v>
      </c>
      <c r="L1176" s="46">
        <v>0</v>
      </c>
      <c r="M1176" s="22"/>
      <c r="N1176" s="52">
        <f t="shared" si="183"/>
        <v>0</v>
      </c>
      <c r="O1176" s="52">
        <f t="shared" si="184"/>
        <v>0</v>
      </c>
      <c r="P1176" s="52" t="e">
        <f t="shared" si="185"/>
        <v>#VALUE!</v>
      </c>
      <c r="Q1176">
        <v>1.79</v>
      </c>
      <c r="R1176">
        <v>0</v>
      </c>
      <c r="S1176" t="s">
        <v>5411</v>
      </c>
      <c r="T1176" s="46">
        <v>1.79</v>
      </c>
      <c r="U1176" s="46">
        <v>0</v>
      </c>
      <c r="V1176" s="22"/>
      <c r="W1176" s="52">
        <f t="shared" si="186"/>
        <v>0</v>
      </c>
      <c r="X1176" s="52">
        <f t="shared" si="187"/>
        <v>0</v>
      </c>
      <c r="Y1176" s="52" t="e">
        <f t="shared" si="181"/>
        <v>#VALUE!</v>
      </c>
      <c r="Z1176" t="s">
        <v>5568</v>
      </c>
      <c r="AA1176" t="s">
        <v>214</v>
      </c>
      <c r="AB1176" t="s">
        <v>5411</v>
      </c>
      <c r="AC1176" s="61" t="s">
        <v>88</v>
      </c>
      <c r="AD1176" s="61" t="s">
        <v>214</v>
      </c>
      <c r="AE1176" s="22"/>
      <c r="AF1176">
        <v>4.9800000000000004</v>
      </c>
      <c r="AG1176">
        <v>0</v>
      </c>
      <c r="AH1176" t="s">
        <v>5411</v>
      </c>
      <c r="AI1176" s="46">
        <v>4.9800000000000004</v>
      </c>
      <c r="AJ1176" s="46">
        <v>0</v>
      </c>
      <c r="AK1176" s="22"/>
      <c r="AL1176" s="52">
        <f t="shared" si="188"/>
        <v>0</v>
      </c>
      <c r="AM1176" s="52">
        <f t="shared" si="189"/>
        <v>0</v>
      </c>
      <c r="AN1176" s="52" t="e">
        <f t="shared" si="182"/>
        <v>#VALUE!</v>
      </c>
      <c r="AO1176">
        <v>0.11</v>
      </c>
      <c r="AP1176" s="46">
        <v>0.11</v>
      </c>
      <c r="AQ1176" s="52">
        <f t="shared" si="190"/>
        <v>0</v>
      </c>
    </row>
    <row r="1177" spans="1:43" x14ac:dyDescent="0.25">
      <c r="A1177" t="s">
        <v>5533</v>
      </c>
      <c r="B1177" t="s">
        <v>727</v>
      </c>
      <c r="D1177">
        <v>1</v>
      </c>
      <c r="E1177">
        <v>1</v>
      </c>
      <c r="F1177">
        <v>2</v>
      </c>
      <c r="G1177" s="13">
        <v>39714</v>
      </c>
      <c r="H1177">
        <v>0.87</v>
      </c>
      <c r="I1177">
        <v>0</v>
      </c>
      <c r="J1177" t="s">
        <v>5411</v>
      </c>
      <c r="K1177" s="46">
        <v>0.87</v>
      </c>
      <c r="L1177" s="46">
        <v>0</v>
      </c>
      <c r="M1177" s="22"/>
      <c r="N1177" s="52">
        <f t="shared" si="183"/>
        <v>0</v>
      </c>
      <c r="O1177" s="52">
        <f t="shared" si="184"/>
        <v>0</v>
      </c>
      <c r="P1177" s="52" t="e">
        <f t="shared" si="185"/>
        <v>#VALUE!</v>
      </c>
      <c r="Q1177">
        <v>0.64</v>
      </c>
      <c r="R1177">
        <v>0</v>
      </c>
      <c r="S1177" t="s">
        <v>5411</v>
      </c>
      <c r="T1177" s="46">
        <v>0.64</v>
      </c>
      <c r="U1177" s="46">
        <v>0</v>
      </c>
      <c r="V1177" s="22"/>
      <c r="W1177" s="52">
        <f t="shared" si="186"/>
        <v>0</v>
      </c>
      <c r="X1177" s="52">
        <f t="shared" si="187"/>
        <v>0</v>
      </c>
      <c r="Y1177" s="52" t="e">
        <f t="shared" si="181"/>
        <v>#VALUE!</v>
      </c>
      <c r="Z1177" t="s">
        <v>5568</v>
      </c>
      <c r="AA1177" t="s">
        <v>214</v>
      </c>
      <c r="AB1177" t="s">
        <v>5411</v>
      </c>
      <c r="AC1177" s="61" t="s">
        <v>88</v>
      </c>
      <c r="AD1177" s="61" t="s">
        <v>214</v>
      </c>
      <c r="AE1177" s="22"/>
      <c r="AF1177">
        <v>0.18</v>
      </c>
      <c r="AG1177">
        <v>0</v>
      </c>
      <c r="AH1177" t="s">
        <v>5411</v>
      </c>
      <c r="AI1177" s="46">
        <v>0.18</v>
      </c>
      <c r="AJ1177" s="46">
        <v>0</v>
      </c>
      <c r="AK1177" s="22"/>
      <c r="AL1177" s="52">
        <f t="shared" si="188"/>
        <v>0</v>
      </c>
      <c r="AM1177" s="52">
        <f t="shared" si="189"/>
        <v>0</v>
      </c>
      <c r="AN1177" s="52" t="e">
        <f t="shared" si="182"/>
        <v>#VALUE!</v>
      </c>
      <c r="AO1177">
        <v>0.01</v>
      </c>
      <c r="AP1177" s="46">
        <v>0.01</v>
      </c>
      <c r="AQ1177" s="52">
        <f t="shared" si="190"/>
        <v>0</v>
      </c>
    </row>
    <row r="1178" spans="1:43" x14ac:dyDescent="0.25">
      <c r="A1178" t="s">
        <v>5533</v>
      </c>
      <c r="B1178" t="s">
        <v>728</v>
      </c>
      <c r="D1178">
        <v>1</v>
      </c>
      <c r="E1178">
        <v>1</v>
      </c>
      <c r="F1178">
        <v>2</v>
      </c>
      <c r="G1178" s="13">
        <v>39714</v>
      </c>
      <c r="H1178">
        <v>2.94</v>
      </c>
      <c r="I1178">
        <v>0</v>
      </c>
      <c r="J1178" t="s">
        <v>5411</v>
      </c>
      <c r="K1178" s="46">
        <v>2.94</v>
      </c>
      <c r="L1178" s="46">
        <v>0</v>
      </c>
      <c r="M1178" s="22"/>
      <c r="N1178" s="52">
        <f t="shared" si="183"/>
        <v>0</v>
      </c>
      <c r="O1178" s="52">
        <f t="shared" si="184"/>
        <v>0</v>
      </c>
      <c r="P1178" s="52" t="e">
        <f t="shared" si="185"/>
        <v>#VALUE!</v>
      </c>
      <c r="Q1178">
        <v>0.41</v>
      </c>
      <c r="R1178">
        <v>0</v>
      </c>
      <c r="S1178" t="s">
        <v>5411</v>
      </c>
      <c r="T1178" s="46">
        <v>0.41</v>
      </c>
      <c r="U1178" s="46">
        <v>0</v>
      </c>
      <c r="V1178" s="22"/>
      <c r="W1178" s="52">
        <f t="shared" si="186"/>
        <v>0</v>
      </c>
      <c r="X1178" s="52">
        <f t="shared" si="187"/>
        <v>0</v>
      </c>
      <c r="Y1178" s="52" t="e">
        <f t="shared" si="181"/>
        <v>#VALUE!</v>
      </c>
      <c r="Z1178" t="s">
        <v>5568</v>
      </c>
      <c r="AA1178" t="s">
        <v>214</v>
      </c>
      <c r="AB1178" t="s">
        <v>5411</v>
      </c>
      <c r="AC1178" s="61" t="s">
        <v>88</v>
      </c>
      <c r="AD1178" s="61" t="s">
        <v>214</v>
      </c>
      <c r="AE1178" s="22"/>
      <c r="AF1178">
        <v>0</v>
      </c>
      <c r="AG1178">
        <v>0</v>
      </c>
      <c r="AH1178" t="s">
        <v>5411</v>
      </c>
      <c r="AI1178" s="46">
        <v>0</v>
      </c>
      <c r="AJ1178" s="46">
        <v>0</v>
      </c>
      <c r="AK1178" s="22"/>
      <c r="AL1178" s="52">
        <f t="shared" si="188"/>
        <v>0</v>
      </c>
      <c r="AM1178" s="52">
        <f t="shared" si="189"/>
        <v>0</v>
      </c>
      <c r="AN1178" s="52" t="e">
        <f t="shared" si="182"/>
        <v>#VALUE!</v>
      </c>
      <c r="AO1178">
        <v>0.02</v>
      </c>
      <c r="AP1178" s="46">
        <v>0.02</v>
      </c>
      <c r="AQ1178" s="52">
        <f t="shared" si="190"/>
        <v>0</v>
      </c>
    </row>
    <row r="1179" spans="1:43" x14ac:dyDescent="0.25">
      <c r="A1179" t="s">
        <v>5533</v>
      </c>
      <c r="B1179" t="s">
        <v>729</v>
      </c>
      <c r="D1179">
        <v>1</v>
      </c>
      <c r="E1179">
        <v>1</v>
      </c>
      <c r="F1179">
        <v>2</v>
      </c>
      <c r="G1179" s="13">
        <v>39714</v>
      </c>
      <c r="H1179">
        <v>7.02</v>
      </c>
      <c r="I1179">
        <v>0</v>
      </c>
      <c r="J1179" t="s">
        <v>5411</v>
      </c>
      <c r="K1179" s="46">
        <v>7.02</v>
      </c>
      <c r="L1179" s="46">
        <v>0</v>
      </c>
      <c r="M1179" s="22"/>
      <c r="N1179" s="52">
        <f t="shared" si="183"/>
        <v>0</v>
      </c>
      <c r="O1179" s="52">
        <f t="shared" si="184"/>
        <v>0</v>
      </c>
      <c r="P1179" s="52" t="e">
        <f t="shared" si="185"/>
        <v>#VALUE!</v>
      </c>
      <c r="Q1179">
        <v>0.59</v>
      </c>
      <c r="R1179">
        <v>0</v>
      </c>
      <c r="S1179" t="s">
        <v>5411</v>
      </c>
      <c r="T1179" s="46">
        <v>0.59</v>
      </c>
      <c r="U1179" s="46">
        <v>0</v>
      </c>
      <c r="V1179" s="22"/>
      <c r="W1179" s="52">
        <f t="shared" si="186"/>
        <v>0</v>
      </c>
      <c r="X1179" s="52">
        <f t="shared" si="187"/>
        <v>0</v>
      </c>
      <c r="Y1179" s="52" t="e">
        <f t="shared" si="181"/>
        <v>#VALUE!</v>
      </c>
      <c r="Z1179" t="s">
        <v>5568</v>
      </c>
      <c r="AA1179" t="s">
        <v>214</v>
      </c>
      <c r="AB1179" t="s">
        <v>5411</v>
      </c>
      <c r="AC1179" s="61" t="s">
        <v>88</v>
      </c>
      <c r="AD1179" s="61" t="s">
        <v>214</v>
      </c>
      <c r="AE1179" s="22"/>
      <c r="AF1179">
        <v>1.98</v>
      </c>
      <c r="AG1179">
        <v>0</v>
      </c>
      <c r="AH1179" t="s">
        <v>5411</v>
      </c>
      <c r="AI1179" s="46">
        <v>1.98</v>
      </c>
      <c r="AJ1179" s="46">
        <v>0</v>
      </c>
      <c r="AK1179" s="22"/>
      <c r="AL1179" s="52">
        <f t="shared" si="188"/>
        <v>0</v>
      </c>
      <c r="AM1179" s="52">
        <f t="shared" si="189"/>
        <v>0</v>
      </c>
      <c r="AN1179" s="52" t="e">
        <f t="shared" si="182"/>
        <v>#VALUE!</v>
      </c>
      <c r="AO1179">
        <v>0.25</v>
      </c>
      <c r="AP1179" s="46">
        <v>0.25</v>
      </c>
      <c r="AQ1179" s="52">
        <f t="shared" si="190"/>
        <v>0</v>
      </c>
    </row>
    <row r="1180" spans="1:43" x14ac:dyDescent="0.25">
      <c r="A1180" t="s">
        <v>5533</v>
      </c>
      <c r="B1180" t="s">
        <v>730</v>
      </c>
      <c r="D1180">
        <v>1</v>
      </c>
      <c r="E1180">
        <v>1</v>
      </c>
      <c r="F1180">
        <v>2</v>
      </c>
      <c r="G1180" s="13">
        <v>39714</v>
      </c>
      <c r="H1180">
        <v>2.33</v>
      </c>
      <c r="I1180">
        <v>0</v>
      </c>
      <c r="J1180" t="s">
        <v>5411</v>
      </c>
      <c r="K1180" s="46">
        <v>2.33</v>
      </c>
      <c r="L1180" s="46">
        <v>0</v>
      </c>
      <c r="M1180" s="22"/>
      <c r="N1180" s="52">
        <f t="shared" si="183"/>
        <v>0</v>
      </c>
      <c r="O1180" s="52">
        <f t="shared" si="184"/>
        <v>0</v>
      </c>
      <c r="P1180" s="52" t="e">
        <f t="shared" si="185"/>
        <v>#VALUE!</v>
      </c>
      <c r="Q1180">
        <v>3.77</v>
      </c>
      <c r="R1180">
        <v>0</v>
      </c>
      <c r="S1180" t="s">
        <v>5411</v>
      </c>
      <c r="T1180" s="46">
        <v>3.77</v>
      </c>
      <c r="U1180" s="46">
        <v>0</v>
      </c>
      <c r="V1180" s="22"/>
      <c r="W1180" s="52">
        <f t="shared" si="186"/>
        <v>0</v>
      </c>
      <c r="X1180" s="52">
        <f t="shared" si="187"/>
        <v>0</v>
      </c>
      <c r="Y1180" s="52" t="e">
        <f t="shared" si="181"/>
        <v>#VALUE!</v>
      </c>
      <c r="Z1180" t="s">
        <v>5568</v>
      </c>
      <c r="AA1180" t="s">
        <v>214</v>
      </c>
      <c r="AB1180" t="s">
        <v>5411</v>
      </c>
      <c r="AC1180" s="61" t="s">
        <v>88</v>
      </c>
      <c r="AD1180" s="61" t="s">
        <v>214</v>
      </c>
      <c r="AE1180" s="22"/>
      <c r="AF1180">
        <v>1.92</v>
      </c>
      <c r="AG1180">
        <v>0</v>
      </c>
      <c r="AH1180" t="s">
        <v>5411</v>
      </c>
      <c r="AI1180" s="46">
        <v>1.92</v>
      </c>
      <c r="AJ1180" s="46">
        <v>0</v>
      </c>
      <c r="AK1180" s="22"/>
      <c r="AL1180" s="52">
        <f t="shared" si="188"/>
        <v>0</v>
      </c>
      <c r="AM1180" s="52">
        <f t="shared" si="189"/>
        <v>0</v>
      </c>
      <c r="AN1180" s="52" t="e">
        <f t="shared" si="182"/>
        <v>#VALUE!</v>
      </c>
      <c r="AO1180">
        <v>0.4</v>
      </c>
      <c r="AP1180" s="46">
        <v>0.4</v>
      </c>
      <c r="AQ1180" s="52">
        <f t="shared" si="190"/>
        <v>0</v>
      </c>
    </row>
    <row r="1181" spans="1:43" x14ac:dyDescent="0.25">
      <c r="A1181" t="s">
        <v>5533</v>
      </c>
      <c r="B1181" t="s">
        <v>731</v>
      </c>
      <c r="D1181">
        <v>1</v>
      </c>
      <c r="E1181">
        <v>1</v>
      </c>
      <c r="F1181">
        <v>2</v>
      </c>
      <c r="G1181" s="13">
        <v>39714</v>
      </c>
      <c r="H1181">
        <v>3.12</v>
      </c>
      <c r="I1181">
        <v>0</v>
      </c>
      <c r="J1181" t="s">
        <v>5411</v>
      </c>
      <c r="K1181" s="46">
        <v>3.12</v>
      </c>
      <c r="L1181" s="46">
        <v>0</v>
      </c>
      <c r="M1181" s="22"/>
      <c r="N1181" s="52">
        <f t="shared" si="183"/>
        <v>0</v>
      </c>
      <c r="O1181" s="52">
        <f t="shared" si="184"/>
        <v>0</v>
      </c>
      <c r="P1181" s="52" t="e">
        <f t="shared" si="185"/>
        <v>#VALUE!</v>
      </c>
      <c r="Q1181">
        <v>1.05</v>
      </c>
      <c r="R1181">
        <v>0</v>
      </c>
      <c r="S1181" t="s">
        <v>5411</v>
      </c>
      <c r="T1181" s="46">
        <v>1.05</v>
      </c>
      <c r="U1181" s="46">
        <v>0</v>
      </c>
      <c r="V1181" s="22"/>
      <c r="W1181" s="52">
        <f t="shared" si="186"/>
        <v>0</v>
      </c>
      <c r="X1181" s="52">
        <f t="shared" si="187"/>
        <v>0</v>
      </c>
      <c r="Y1181" s="52" t="e">
        <f t="shared" si="181"/>
        <v>#VALUE!</v>
      </c>
      <c r="Z1181" t="s">
        <v>5568</v>
      </c>
      <c r="AA1181" t="s">
        <v>214</v>
      </c>
      <c r="AB1181" t="s">
        <v>5411</v>
      </c>
      <c r="AC1181" s="61" t="s">
        <v>88</v>
      </c>
      <c r="AD1181" s="61" t="s">
        <v>214</v>
      </c>
      <c r="AE1181" s="22"/>
      <c r="AF1181">
        <v>0</v>
      </c>
      <c r="AG1181">
        <v>0</v>
      </c>
      <c r="AH1181" t="s">
        <v>5411</v>
      </c>
      <c r="AI1181" s="46">
        <v>0</v>
      </c>
      <c r="AJ1181" s="46">
        <v>0</v>
      </c>
      <c r="AK1181" s="22"/>
      <c r="AL1181" s="52">
        <f t="shared" si="188"/>
        <v>0</v>
      </c>
      <c r="AM1181" s="52">
        <f t="shared" si="189"/>
        <v>0</v>
      </c>
      <c r="AN1181" s="52" t="e">
        <f t="shared" si="182"/>
        <v>#VALUE!</v>
      </c>
      <c r="AO1181">
        <v>0.31</v>
      </c>
      <c r="AP1181" s="46">
        <v>0.31</v>
      </c>
      <c r="AQ1181" s="52">
        <f t="shared" si="190"/>
        <v>0</v>
      </c>
    </row>
    <row r="1182" spans="1:43" x14ac:dyDescent="0.25">
      <c r="A1182" t="s">
        <v>5533</v>
      </c>
      <c r="B1182" t="s">
        <v>732</v>
      </c>
      <c r="D1182">
        <v>1</v>
      </c>
      <c r="E1182">
        <v>1</v>
      </c>
      <c r="F1182">
        <v>2</v>
      </c>
      <c r="G1182" s="13">
        <v>39714</v>
      </c>
      <c r="H1182">
        <v>2.62</v>
      </c>
      <c r="I1182">
        <v>0</v>
      </c>
      <c r="J1182" t="s">
        <v>5411</v>
      </c>
      <c r="K1182" s="46">
        <v>2.62</v>
      </c>
      <c r="L1182" s="46">
        <v>0</v>
      </c>
      <c r="M1182" s="22"/>
      <c r="N1182" s="52">
        <f t="shared" si="183"/>
        <v>0</v>
      </c>
      <c r="O1182" s="52">
        <f t="shared" si="184"/>
        <v>0</v>
      </c>
      <c r="P1182" s="52" t="e">
        <f t="shared" si="185"/>
        <v>#VALUE!</v>
      </c>
      <c r="Q1182">
        <v>3.69</v>
      </c>
      <c r="R1182">
        <v>0</v>
      </c>
      <c r="S1182" t="s">
        <v>5411</v>
      </c>
      <c r="T1182" s="46">
        <v>3.69</v>
      </c>
      <c r="U1182" s="46">
        <v>0</v>
      </c>
      <c r="V1182" s="22"/>
      <c r="W1182" s="52">
        <f t="shared" si="186"/>
        <v>0</v>
      </c>
      <c r="X1182" s="52">
        <f t="shared" si="187"/>
        <v>0</v>
      </c>
      <c r="Y1182" s="52" t="e">
        <f t="shared" si="181"/>
        <v>#VALUE!</v>
      </c>
      <c r="Z1182" t="s">
        <v>5568</v>
      </c>
      <c r="AA1182" t="s">
        <v>214</v>
      </c>
      <c r="AB1182" t="s">
        <v>5411</v>
      </c>
      <c r="AC1182" s="61" t="s">
        <v>88</v>
      </c>
      <c r="AD1182" s="61" t="s">
        <v>214</v>
      </c>
      <c r="AE1182" s="22"/>
      <c r="AF1182">
        <v>5.53</v>
      </c>
      <c r="AG1182">
        <v>0</v>
      </c>
      <c r="AH1182" t="s">
        <v>5411</v>
      </c>
      <c r="AI1182" s="46">
        <v>5.53</v>
      </c>
      <c r="AJ1182" s="46">
        <v>0</v>
      </c>
      <c r="AK1182" s="22"/>
      <c r="AL1182" s="52">
        <f t="shared" si="188"/>
        <v>0</v>
      </c>
      <c r="AM1182" s="52">
        <f t="shared" si="189"/>
        <v>0</v>
      </c>
      <c r="AN1182" s="52" t="e">
        <f t="shared" si="182"/>
        <v>#VALUE!</v>
      </c>
      <c r="AO1182">
        <v>0.7</v>
      </c>
      <c r="AP1182" s="46">
        <v>0.7</v>
      </c>
      <c r="AQ1182" s="52">
        <f t="shared" si="190"/>
        <v>0</v>
      </c>
    </row>
    <row r="1183" spans="1:43" x14ac:dyDescent="0.25">
      <c r="A1183" t="s">
        <v>5533</v>
      </c>
      <c r="B1183" t="s">
        <v>733</v>
      </c>
      <c r="D1183">
        <v>1</v>
      </c>
      <c r="E1183">
        <v>1</v>
      </c>
      <c r="F1183">
        <v>2</v>
      </c>
      <c r="G1183" s="13">
        <v>39714</v>
      </c>
      <c r="H1183">
        <v>5.23</v>
      </c>
      <c r="I1183">
        <v>0</v>
      </c>
      <c r="J1183" t="s">
        <v>5411</v>
      </c>
      <c r="K1183" s="46">
        <v>5.23</v>
      </c>
      <c r="L1183" s="46">
        <v>0</v>
      </c>
      <c r="M1183" s="22"/>
      <c r="N1183" s="52">
        <f t="shared" si="183"/>
        <v>0</v>
      </c>
      <c r="O1183" s="52">
        <f t="shared" si="184"/>
        <v>0</v>
      </c>
      <c r="P1183" s="52" t="e">
        <f t="shared" si="185"/>
        <v>#VALUE!</v>
      </c>
      <c r="Q1183">
        <v>0</v>
      </c>
      <c r="R1183">
        <v>0</v>
      </c>
      <c r="S1183" t="s">
        <v>5411</v>
      </c>
      <c r="T1183" s="46">
        <v>0</v>
      </c>
      <c r="U1183" s="46">
        <v>0</v>
      </c>
      <c r="V1183" s="22"/>
      <c r="W1183" s="52">
        <f t="shared" si="186"/>
        <v>0</v>
      </c>
      <c r="X1183" s="52">
        <f t="shared" si="187"/>
        <v>0</v>
      </c>
      <c r="Y1183" s="52" t="e">
        <f t="shared" si="181"/>
        <v>#VALUE!</v>
      </c>
      <c r="Z1183" t="s">
        <v>5568</v>
      </c>
      <c r="AA1183" t="s">
        <v>214</v>
      </c>
      <c r="AB1183" t="s">
        <v>5411</v>
      </c>
      <c r="AC1183" s="61" t="s">
        <v>88</v>
      </c>
      <c r="AD1183" s="61" t="s">
        <v>214</v>
      </c>
      <c r="AE1183" s="22"/>
      <c r="AF1183">
        <v>0</v>
      </c>
      <c r="AG1183">
        <v>0</v>
      </c>
      <c r="AH1183" t="s">
        <v>5411</v>
      </c>
      <c r="AI1183" s="46">
        <v>0</v>
      </c>
      <c r="AJ1183" s="46">
        <v>0</v>
      </c>
      <c r="AK1183" s="22"/>
      <c r="AL1183" s="52">
        <f t="shared" si="188"/>
        <v>0</v>
      </c>
      <c r="AM1183" s="52">
        <f t="shared" si="189"/>
        <v>0</v>
      </c>
      <c r="AN1183" s="52" t="e">
        <f t="shared" si="182"/>
        <v>#VALUE!</v>
      </c>
      <c r="AO1183">
        <v>0.11</v>
      </c>
      <c r="AP1183" s="46">
        <v>0.11</v>
      </c>
      <c r="AQ1183" s="52">
        <f t="shared" si="190"/>
        <v>0</v>
      </c>
    </row>
    <row r="1184" spans="1:43" x14ac:dyDescent="0.25">
      <c r="A1184" t="s">
        <v>5533</v>
      </c>
      <c r="B1184" t="s">
        <v>734</v>
      </c>
      <c r="D1184">
        <v>1</v>
      </c>
      <c r="E1184">
        <v>1</v>
      </c>
      <c r="F1184">
        <v>2</v>
      </c>
      <c r="G1184" s="13">
        <v>39714</v>
      </c>
      <c r="H1184">
        <v>3.05</v>
      </c>
      <c r="I1184">
        <v>0</v>
      </c>
      <c r="J1184" t="s">
        <v>5411</v>
      </c>
      <c r="K1184" s="46">
        <v>3.05</v>
      </c>
      <c r="L1184" s="46">
        <v>0</v>
      </c>
      <c r="M1184" s="22"/>
      <c r="N1184" s="52">
        <f t="shared" si="183"/>
        <v>0</v>
      </c>
      <c r="O1184" s="52">
        <f t="shared" si="184"/>
        <v>0</v>
      </c>
      <c r="P1184" s="52" t="e">
        <f t="shared" si="185"/>
        <v>#VALUE!</v>
      </c>
      <c r="Q1184">
        <v>0</v>
      </c>
      <c r="R1184">
        <v>0</v>
      </c>
      <c r="S1184" t="s">
        <v>5411</v>
      </c>
      <c r="T1184" s="46">
        <v>0</v>
      </c>
      <c r="U1184" s="46">
        <v>0</v>
      </c>
      <c r="V1184" s="22"/>
      <c r="W1184" s="52">
        <f t="shared" si="186"/>
        <v>0</v>
      </c>
      <c r="X1184" s="52">
        <f t="shared" si="187"/>
        <v>0</v>
      </c>
      <c r="Y1184" s="52" t="e">
        <f t="shared" si="181"/>
        <v>#VALUE!</v>
      </c>
      <c r="Z1184" t="s">
        <v>5568</v>
      </c>
      <c r="AA1184" t="s">
        <v>214</v>
      </c>
      <c r="AB1184" t="s">
        <v>5411</v>
      </c>
      <c r="AC1184" s="61" t="s">
        <v>88</v>
      </c>
      <c r="AD1184" s="61" t="s">
        <v>214</v>
      </c>
      <c r="AE1184" s="22"/>
      <c r="AF1184">
        <v>0</v>
      </c>
      <c r="AG1184">
        <v>0</v>
      </c>
      <c r="AH1184" t="s">
        <v>5411</v>
      </c>
      <c r="AI1184" s="46">
        <v>0</v>
      </c>
      <c r="AJ1184" s="46">
        <v>0</v>
      </c>
      <c r="AK1184" s="22"/>
      <c r="AL1184" s="52">
        <f t="shared" si="188"/>
        <v>0</v>
      </c>
      <c r="AM1184" s="52">
        <f t="shared" si="189"/>
        <v>0</v>
      </c>
      <c r="AN1184" s="52" t="e">
        <f t="shared" si="182"/>
        <v>#VALUE!</v>
      </c>
      <c r="AO1184">
        <v>0.09</v>
      </c>
      <c r="AP1184" s="46">
        <v>0.09</v>
      </c>
      <c r="AQ1184" s="52">
        <f t="shared" si="190"/>
        <v>0</v>
      </c>
    </row>
    <row r="1185" spans="1:43" x14ac:dyDescent="0.25">
      <c r="A1185" t="s">
        <v>5533</v>
      </c>
      <c r="B1185" t="s">
        <v>736</v>
      </c>
      <c r="D1185">
        <v>1</v>
      </c>
      <c r="E1185">
        <v>1</v>
      </c>
      <c r="F1185">
        <v>2</v>
      </c>
      <c r="G1185" s="13">
        <v>39714</v>
      </c>
      <c r="H1185">
        <v>3.49</v>
      </c>
      <c r="I1185">
        <v>0</v>
      </c>
      <c r="J1185" t="s">
        <v>5411</v>
      </c>
      <c r="K1185" s="46">
        <v>3.49</v>
      </c>
      <c r="L1185" s="46">
        <v>0</v>
      </c>
      <c r="M1185" s="22"/>
      <c r="N1185" s="52">
        <f t="shared" si="183"/>
        <v>0</v>
      </c>
      <c r="O1185" s="52">
        <f t="shared" si="184"/>
        <v>0</v>
      </c>
      <c r="P1185" s="52" t="e">
        <f t="shared" si="185"/>
        <v>#VALUE!</v>
      </c>
      <c r="Q1185">
        <v>1.1299999999999999</v>
      </c>
      <c r="R1185">
        <v>0</v>
      </c>
      <c r="S1185" t="s">
        <v>5411</v>
      </c>
      <c r="T1185" s="46">
        <v>1.1299999999999999</v>
      </c>
      <c r="U1185" s="46">
        <v>0</v>
      </c>
      <c r="V1185" s="22"/>
      <c r="W1185" s="52">
        <f t="shared" si="186"/>
        <v>0</v>
      </c>
      <c r="X1185" s="52">
        <f t="shared" si="187"/>
        <v>0</v>
      </c>
      <c r="Y1185" s="52" t="e">
        <f t="shared" si="181"/>
        <v>#VALUE!</v>
      </c>
      <c r="Z1185" t="s">
        <v>5568</v>
      </c>
      <c r="AA1185" t="s">
        <v>214</v>
      </c>
      <c r="AB1185" t="s">
        <v>5411</v>
      </c>
      <c r="AC1185" s="61" t="s">
        <v>88</v>
      </c>
      <c r="AD1185" s="61" t="s">
        <v>214</v>
      </c>
      <c r="AE1185" s="22"/>
      <c r="AF1185">
        <v>5.26</v>
      </c>
      <c r="AG1185">
        <v>0</v>
      </c>
      <c r="AH1185" t="s">
        <v>5411</v>
      </c>
      <c r="AI1185" s="46">
        <v>5.26</v>
      </c>
      <c r="AJ1185" s="46">
        <v>0</v>
      </c>
      <c r="AK1185" s="22"/>
      <c r="AL1185" s="52">
        <f t="shared" si="188"/>
        <v>0</v>
      </c>
      <c r="AM1185" s="52">
        <f t="shared" si="189"/>
        <v>0</v>
      </c>
      <c r="AN1185" s="52" t="e">
        <f t="shared" si="182"/>
        <v>#VALUE!</v>
      </c>
      <c r="AO1185">
        <v>0.22</v>
      </c>
      <c r="AP1185" s="46">
        <v>0.22</v>
      </c>
      <c r="AQ1185" s="52">
        <f t="shared" si="190"/>
        <v>0</v>
      </c>
    </row>
    <row r="1186" spans="1:43" x14ac:dyDescent="0.25">
      <c r="A1186" t="s">
        <v>5533</v>
      </c>
      <c r="B1186" t="s">
        <v>738</v>
      </c>
      <c r="D1186">
        <v>1</v>
      </c>
      <c r="E1186">
        <v>1</v>
      </c>
      <c r="F1186">
        <v>2</v>
      </c>
      <c r="G1186" s="13">
        <v>39714</v>
      </c>
      <c r="H1186">
        <v>4.1900000000000004</v>
      </c>
      <c r="I1186">
        <v>0</v>
      </c>
      <c r="J1186" t="s">
        <v>5411</v>
      </c>
      <c r="K1186" s="46">
        <v>4.1900000000000004</v>
      </c>
      <c r="L1186" s="46">
        <v>0</v>
      </c>
      <c r="M1186" s="22"/>
      <c r="N1186" s="52">
        <f t="shared" si="183"/>
        <v>0</v>
      </c>
      <c r="O1186" s="52">
        <f t="shared" si="184"/>
        <v>0</v>
      </c>
      <c r="P1186" s="52" t="e">
        <f t="shared" si="185"/>
        <v>#VALUE!</v>
      </c>
      <c r="Q1186">
        <v>1.26</v>
      </c>
      <c r="R1186">
        <v>0</v>
      </c>
      <c r="S1186" t="s">
        <v>5411</v>
      </c>
      <c r="T1186" s="46">
        <v>1.26</v>
      </c>
      <c r="U1186" s="46">
        <v>0</v>
      </c>
      <c r="V1186" s="22"/>
      <c r="W1186" s="52">
        <f t="shared" si="186"/>
        <v>0</v>
      </c>
      <c r="X1186" s="52">
        <f t="shared" si="187"/>
        <v>0</v>
      </c>
      <c r="Y1186" s="52" t="e">
        <f t="shared" si="181"/>
        <v>#VALUE!</v>
      </c>
      <c r="Z1186" t="s">
        <v>5568</v>
      </c>
      <c r="AA1186" t="s">
        <v>214</v>
      </c>
      <c r="AB1186" t="s">
        <v>5411</v>
      </c>
      <c r="AC1186" s="61" t="s">
        <v>88</v>
      </c>
      <c r="AD1186" s="61" t="s">
        <v>214</v>
      </c>
      <c r="AE1186" s="22"/>
      <c r="AF1186">
        <v>0</v>
      </c>
      <c r="AG1186">
        <v>0</v>
      </c>
      <c r="AH1186" t="s">
        <v>5411</v>
      </c>
      <c r="AI1186" s="46">
        <v>0</v>
      </c>
      <c r="AJ1186" s="46">
        <v>0</v>
      </c>
      <c r="AK1186" s="22"/>
      <c r="AL1186" s="52">
        <f t="shared" si="188"/>
        <v>0</v>
      </c>
      <c r="AM1186" s="52">
        <f t="shared" si="189"/>
        <v>0</v>
      </c>
      <c r="AN1186" s="52" t="e">
        <f t="shared" si="182"/>
        <v>#VALUE!</v>
      </c>
      <c r="AO1186">
        <v>0.7</v>
      </c>
      <c r="AP1186" s="46">
        <v>0.7</v>
      </c>
      <c r="AQ1186" s="52">
        <f t="shared" si="190"/>
        <v>0</v>
      </c>
    </row>
    <row r="1187" spans="1:43" x14ac:dyDescent="0.25">
      <c r="A1187" t="s">
        <v>5533</v>
      </c>
      <c r="B1187" t="s">
        <v>740</v>
      </c>
      <c r="D1187">
        <v>1</v>
      </c>
      <c r="E1187">
        <v>1</v>
      </c>
      <c r="F1187">
        <v>2</v>
      </c>
      <c r="G1187" s="13">
        <v>39714</v>
      </c>
      <c r="H1187">
        <v>3.73</v>
      </c>
      <c r="I1187">
        <v>0</v>
      </c>
      <c r="J1187" t="s">
        <v>5411</v>
      </c>
      <c r="K1187" s="46">
        <v>3.73</v>
      </c>
      <c r="L1187" s="46">
        <v>0</v>
      </c>
      <c r="M1187" s="22"/>
      <c r="N1187" s="52">
        <f t="shared" si="183"/>
        <v>0</v>
      </c>
      <c r="O1187" s="52">
        <f t="shared" si="184"/>
        <v>0</v>
      </c>
      <c r="P1187" s="52" t="e">
        <f t="shared" si="185"/>
        <v>#VALUE!</v>
      </c>
      <c r="Q1187">
        <v>0.53</v>
      </c>
      <c r="R1187">
        <v>0</v>
      </c>
      <c r="S1187" t="s">
        <v>5411</v>
      </c>
      <c r="T1187" s="46">
        <v>0.53</v>
      </c>
      <c r="U1187" s="46">
        <v>0</v>
      </c>
      <c r="V1187" s="22"/>
      <c r="W1187" s="52">
        <f t="shared" si="186"/>
        <v>0</v>
      </c>
      <c r="X1187" s="52">
        <f t="shared" si="187"/>
        <v>0</v>
      </c>
      <c r="Y1187" s="52" t="e">
        <f t="shared" si="181"/>
        <v>#VALUE!</v>
      </c>
      <c r="Z1187" t="s">
        <v>5568</v>
      </c>
      <c r="AA1187" t="s">
        <v>214</v>
      </c>
      <c r="AB1187" t="s">
        <v>5411</v>
      </c>
      <c r="AC1187" s="61" t="s">
        <v>88</v>
      </c>
      <c r="AD1187" s="61" t="s">
        <v>214</v>
      </c>
      <c r="AE1187" s="22"/>
      <c r="AF1187">
        <v>0</v>
      </c>
      <c r="AG1187">
        <v>0</v>
      </c>
      <c r="AH1187" t="s">
        <v>5411</v>
      </c>
      <c r="AI1187" s="46">
        <v>0</v>
      </c>
      <c r="AJ1187" s="46">
        <v>0</v>
      </c>
      <c r="AK1187" s="22"/>
      <c r="AL1187" s="52">
        <f t="shared" si="188"/>
        <v>0</v>
      </c>
      <c r="AM1187" s="52">
        <f t="shared" si="189"/>
        <v>0</v>
      </c>
      <c r="AN1187" s="52" t="e">
        <f t="shared" si="182"/>
        <v>#VALUE!</v>
      </c>
      <c r="AO1187">
        <v>0.26</v>
      </c>
      <c r="AP1187" s="46">
        <v>0.26</v>
      </c>
      <c r="AQ1187" s="52">
        <f t="shared" si="190"/>
        <v>0</v>
      </c>
    </row>
    <row r="1188" spans="1:43" x14ac:dyDescent="0.25">
      <c r="A1188" t="s">
        <v>5533</v>
      </c>
      <c r="B1188" t="s">
        <v>742</v>
      </c>
      <c r="D1188">
        <v>1</v>
      </c>
      <c r="E1188">
        <v>1</v>
      </c>
      <c r="F1188">
        <v>2</v>
      </c>
      <c r="G1188" s="13">
        <v>39714</v>
      </c>
      <c r="H1188">
        <v>3.71</v>
      </c>
      <c r="I1188">
        <v>0</v>
      </c>
      <c r="J1188" t="s">
        <v>5411</v>
      </c>
      <c r="K1188" s="46">
        <v>3.71</v>
      </c>
      <c r="L1188" s="46">
        <v>0</v>
      </c>
      <c r="M1188" s="22"/>
      <c r="N1188" s="52">
        <f t="shared" si="183"/>
        <v>0</v>
      </c>
      <c r="O1188" s="52">
        <f t="shared" si="184"/>
        <v>0</v>
      </c>
      <c r="P1188" s="52" t="e">
        <f t="shared" si="185"/>
        <v>#VALUE!</v>
      </c>
      <c r="Q1188">
        <v>0.54</v>
      </c>
      <c r="R1188">
        <v>0</v>
      </c>
      <c r="S1188" t="s">
        <v>5411</v>
      </c>
      <c r="T1188" s="46">
        <v>0.54</v>
      </c>
      <c r="U1188" s="46">
        <v>0</v>
      </c>
      <c r="V1188" s="22"/>
      <c r="W1188" s="52">
        <f t="shared" si="186"/>
        <v>0</v>
      </c>
      <c r="X1188" s="52">
        <f t="shared" si="187"/>
        <v>0</v>
      </c>
      <c r="Y1188" s="52" t="e">
        <f t="shared" si="181"/>
        <v>#VALUE!</v>
      </c>
      <c r="Z1188" t="s">
        <v>5568</v>
      </c>
      <c r="AA1188" t="s">
        <v>214</v>
      </c>
      <c r="AB1188" t="s">
        <v>5411</v>
      </c>
      <c r="AC1188" s="61" t="s">
        <v>88</v>
      </c>
      <c r="AD1188" s="61" t="s">
        <v>214</v>
      </c>
      <c r="AE1188" s="22"/>
      <c r="AF1188">
        <v>0.28000000000000003</v>
      </c>
      <c r="AG1188">
        <v>0</v>
      </c>
      <c r="AH1188" t="s">
        <v>5411</v>
      </c>
      <c r="AI1188" s="46">
        <v>0.28000000000000003</v>
      </c>
      <c r="AJ1188" s="46">
        <v>0</v>
      </c>
      <c r="AK1188" s="22"/>
      <c r="AL1188" s="52">
        <f t="shared" si="188"/>
        <v>0</v>
      </c>
      <c r="AM1188" s="52">
        <f t="shared" si="189"/>
        <v>0</v>
      </c>
      <c r="AN1188" s="52" t="e">
        <f t="shared" si="182"/>
        <v>#VALUE!</v>
      </c>
      <c r="AO1188">
        <v>0.28000000000000003</v>
      </c>
      <c r="AP1188" s="46">
        <v>0.28000000000000003</v>
      </c>
      <c r="AQ1188" s="52">
        <f t="shared" si="190"/>
        <v>0</v>
      </c>
    </row>
    <row r="1189" spans="1:43" x14ac:dyDescent="0.25">
      <c r="A1189" t="s">
        <v>5533</v>
      </c>
      <c r="B1189" t="s">
        <v>744</v>
      </c>
      <c r="D1189">
        <v>1</v>
      </c>
      <c r="E1189">
        <v>1</v>
      </c>
      <c r="F1189">
        <v>2</v>
      </c>
      <c r="G1189" s="13">
        <v>39714</v>
      </c>
      <c r="H1189">
        <v>3.72</v>
      </c>
      <c r="I1189">
        <v>0</v>
      </c>
      <c r="J1189" t="s">
        <v>5411</v>
      </c>
      <c r="K1189" s="46">
        <v>3.72</v>
      </c>
      <c r="L1189" s="46">
        <v>0</v>
      </c>
      <c r="M1189" s="22"/>
      <c r="N1189" s="52">
        <f t="shared" si="183"/>
        <v>0</v>
      </c>
      <c r="O1189" s="52">
        <f t="shared" si="184"/>
        <v>0</v>
      </c>
      <c r="P1189" s="52" t="e">
        <f t="shared" si="185"/>
        <v>#VALUE!</v>
      </c>
      <c r="Q1189">
        <v>2.08</v>
      </c>
      <c r="R1189">
        <v>0</v>
      </c>
      <c r="S1189" t="s">
        <v>5411</v>
      </c>
      <c r="T1189" s="46">
        <v>2.08</v>
      </c>
      <c r="U1189" s="46">
        <v>0</v>
      </c>
      <c r="V1189" s="22"/>
      <c r="W1189" s="52">
        <f t="shared" si="186"/>
        <v>0</v>
      </c>
      <c r="X1189" s="52">
        <f t="shared" si="187"/>
        <v>0</v>
      </c>
      <c r="Y1189" s="52" t="e">
        <f t="shared" si="181"/>
        <v>#VALUE!</v>
      </c>
      <c r="Z1189" t="s">
        <v>5568</v>
      </c>
      <c r="AA1189" t="s">
        <v>214</v>
      </c>
      <c r="AB1189" t="s">
        <v>5411</v>
      </c>
      <c r="AC1189" s="61" t="s">
        <v>88</v>
      </c>
      <c r="AD1189" s="61" t="s">
        <v>214</v>
      </c>
      <c r="AE1189" s="22"/>
      <c r="AF1189">
        <v>0</v>
      </c>
      <c r="AG1189">
        <v>0</v>
      </c>
      <c r="AH1189" t="s">
        <v>5411</v>
      </c>
      <c r="AI1189" s="46">
        <v>0</v>
      </c>
      <c r="AJ1189" s="46">
        <v>0</v>
      </c>
      <c r="AK1189" s="22"/>
      <c r="AL1189" s="52">
        <f t="shared" si="188"/>
        <v>0</v>
      </c>
      <c r="AM1189" s="52">
        <f t="shared" si="189"/>
        <v>0</v>
      </c>
      <c r="AN1189" s="52" t="e">
        <f t="shared" si="182"/>
        <v>#VALUE!</v>
      </c>
      <c r="AO1189">
        <v>0.19</v>
      </c>
      <c r="AP1189" s="46">
        <v>0.19</v>
      </c>
      <c r="AQ1189" s="52">
        <f t="shared" si="190"/>
        <v>0</v>
      </c>
    </row>
    <row r="1190" spans="1:43" x14ac:dyDescent="0.25">
      <c r="A1190" t="s">
        <v>5533</v>
      </c>
      <c r="B1190" t="s">
        <v>746</v>
      </c>
      <c r="D1190">
        <v>1</v>
      </c>
      <c r="E1190">
        <v>1</v>
      </c>
      <c r="F1190">
        <v>2</v>
      </c>
      <c r="G1190" s="13">
        <v>39714</v>
      </c>
      <c r="H1190">
        <v>1.6</v>
      </c>
      <c r="I1190">
        <v>0</v>
      </c>
      <c r="J1190" t="s">
        <v>5411</v>
      </c>
      <c r="K1190" s="46">
        <v>1.6</v>
      </c>
      <c r="L1190" s="46">
        <v>0</v>
      </c>
      <c r="M1190" s="22"/>
      <c r="N1190" s="52">
        <f t="shared" si="183"/>
        <v>0</v>
      </c>
      <c r="O1190" s="52">
        <f t="shared" si="184"/>
        <v>0</v>
      </c>
      <c r="P1190" s="52" t="e">
        <f t="shared" si="185"/>
        <v>#VALUE!</v>
      </c>
      <c r="Q1190">
        <v>2.12</v>
      </c>
      <c r="R1190">
        <v>0</v>
      </c>
      <c r="S1190" t="s">
        <v>5411</v>
      </c>
      <c r="T1190" s="46">
        <v>2.12</v>
      </c>
      <c r="U1190" s="46">
        <v>0</v>
      </c>
      <c r="V1190" s="22"/>
      <c r="W1190" s="52">
        <f t="shared" si="186"/>
        <v>0</v>
      </c>
      <c r="X1190" s="52">
        <f t="shared" si="187"/>
        <v>0</v>
      </c>
      <c r="Y1190" s="52" t="e">
        <f t="shared" si="181"/>
        <v>#VALUE!</v>
      </c>
      <c r="Z1190" t="s">
        <v>5568</v>
      </c>
      <c r="AA1190" t="s">
        <v>214</v>
      </c>
      <c r="AB1190" t="s">
        <v>5411</v>
      </c>
      <c r="AC1190" s="61" t="s">
        <v>88</v>
      </c>
      <c r="AD1190" s="61" t="s">
        <v>214</v>
      </c>
      <c r="AE1190" s="22"/>
      <c r="AF1190">
        <v>3.32</v>
      </c>
      <c r="AG1190">
        <v>0</v>
      </c>
      <c r="AH1190" t="s">
        <v>5411</v>
      </c>
      <c r="AI1190" s="46">
        <v>3.32</v>
      </c>
      <c r="AJ1190" s="46">
        <v>0</v>
      </c>
      <c r="AK1190" s="22"/>
      <c r="AL1190" s="52">
        <f t="shared" si="188"/>
        <v>0</v>
      </c>
      <c r="AM1190" s="52">
        <f t="shared" si="189"/>
        <v>0</v>
      </c>
      <c r="AN1190" s="52" t="e">
        <f t="shared" si="182"/>
        <v>#VALUE!</v>
      </c>
      <c r="AO1190">
        <v>0.09</v>
      </c>
      <c r="AP1190" s="46">
        <v>0.09</v>
      </c>
      <c r="AQ1190" s="52">
        <f t="shared" si="190"/>
        <v>0</v>
      </c>
    </row>
    <row r="1191" spans="1:43" x14ac:dyDescent="0.25">
      <c r="A1191" t="s">
        <v>5533</v>
      </c>
      <c r="B1191" t="s">
        <v>748</v>
      </c>
      <c r="D1191">
        <v>1</v>
      </c>
      <c r="E1191">
        <v>1</v>
      </c>
      <c r="F1191">
        <v>2</v>
      </c>
      <c r="G1191" s="13">
        <v>39714</v>
      </c>
      <c r="H1191">
        <v>2.08</v>
      </c>
      <c r="I1191">
        <v>0</v>
      </c>
      <c r="J1191" t="s">
        <v>5411</v>
      </c>
      <c r="K1191" s="46">
        <v>2.08</v>
      </c>
      <c r="L1191" s="46">
        <v>0</v>
      </c>
      <c r="M1191" s="22"/>
      <c r="N1191" s="52">
        <f t="shared" si="183"/>
        <v>0</v>
      </c>
      <c r="O1191" s="52">
        <f t="shared" si="184"/>
        <v>0</v>
      </c>
      <c r="P1191" s="52" t="e">
        <f t="shared" si="185"/>
        <v>#VALUE!</v>
      </c>
      <c r="Q1191">
        <v>6.06</v>
      </c>
      <c r="R1191">
        <v>0</v>
      </c>
      <c r="S1191" t="s">
        <v>5411</v>
      </c>
      <c r="T1191" s="46">
        <v>6.06</v>
      </c>
      <c r="U1191" s="46">
        <v>0</v>
      </c>
      <c r="V1191" s="22"/>
      <c r="W1191" s="52">
        <f t="shared" si="186"/>
        <v>0</v>
      </c>
      <c r="X1191" s="52">
        <f t="shared" si="187"/>
        <v>0</v>
      </c>
      <c r="Y1191" s="52" t="e">
        <f t="shared" si="181"/>
        <v>#VALUE!</v>
      </c>
      <c r="Z1191" t="s">
        <v>5568</v>
      </c>
      <c r="AA1191" t="s">
        <v>214</v>
      </c>
      <c r="AB1191" t="s">
        <v>5411</v>
      </c>
      <c r="AC1191" s="61" t="s">
        <v>88</v>
      </c>
      <c r="AD1191" s="61" t="s">
        <v>214</v>
      </c>
      <c r="AE1191" s="22"/>
      <c r="AF1191">
        <v>0</v>
      </c>
      <c r="AG1191">
        <v>0</v>
      </c>
      <c r="AH1191" t="s">
        <v>5411</v>
      </c>
      <c r="AI1191" s="46">
        <v>0</v>
      </c>
      <c r="AJ1191" s="46">
        <v>0</v>
      </c>
      <c r="AK1191" s="22"/>
      <c r="AL1191" s="52">
        <f t="shared" si="188"/>
        <v>0</v>
      </c>
      <c r="AM1191" s="52">
        <f t="shared" si="189"/>
        <v>0</v>
      </c>
      <c r="AN1191" s="52" t="e">
        <f t="shared" si="182"/>
        <v>#VALUE!</v>
      </c>
      <c r="AO1191">
        <v>0.14000000000000001</v>
      </c>
      <c r="AP1191" s="46">
        <v>0.14000000000000001</v>
      </c>
      <c r="AQ1191" s="52">
        <f t="shared" si="190"/>
        <v>0</v>
      </c>
    </row>
    <row r="1192" spans="1:43" x14ac:dyDescent="0.25">
      <c r="A1192" t="s">
        <v>5533</v>
      </c>
      <c r="B1192" t="s">
        <v>750</v>
      </c>
      <c r="D1192">
        <v>1</v>
      </c>
      <c r="E1192">
        <v>1</v>
      </c>
      <c r="F1192">
        <v>2</v>
      </c>
      <c r="G1192" s="13">
        <v>39714</v>
      </c>
      <c r="H1192">
        <v>0.61</v>
      </c>
      <c r="I1192">
        <v>0</v>
      </c>
      <c r="J1192" t="s">
        <v>5411</v>
      </c>
      <c r="K1192" s="46">
        <v>0.61</v>
      </c>
      <c r="L1192" s="46">
        <v>0</v>
      </c>
      <c r="M1192" s="22"/>
      <c r="N1192" s="52">
        <f t="shared" si="183"/>
        <v>0</v>
      </c>
      <c r="O1192" s="52">
        <f t="shared" si="184"/>
        <v>0</v>
      </c>
      <c r="P1192" s="52" t="e">
        <f t="shared" si="185"/>
        <v>#VALUE!</v>
      </c>
      <c r="Q1192">
        <v>0.27</v>
      </c>
      <c r="R1192">
        <v>0</v>
      </c>
      <c r="S1192" t="s">
        <v>5411</v>
      </c>
      <c r="T1192" s="46">
        <v>0.27</v>
      </c>
      <c r="U1192" s="46">
        <v>0</v>
      </c>
      <c r="V1192" s="22"/>
      <c r="W1192" s="52">
        <f t="shared" si="186"/>
        <v>0</v>
      </c>
      <c r="X1192" s="52">
        <f t="shared" si="187"/>
        <v>0</v>
      </c>
      <c r="Y1192" s="52" t="e">
        <f t="shared" si="181"/>
        <v>#VALUE!</v>
      </c>
      <c r="Z1192" t="s">
        <v>5568</v>
      </c>
      <c r="AA1192" t="s">
        <v>214</v>
      </c>
      <c r="AB1192" t="s">
        <v>5411</v>
      </c>
      <c r="AC1192" s="61" t="s">
        <v>88</v>
      </c>
      <c r="AD1192" s="61" t="s">
        <v>214</v>
      </c>
      <c r="AE1192" s="22"/>
      <c r="AF1192">
        <v>1.51</v>
      </c>
      <c r="AG1192">
        <v>0</v>
      </c>
      <c r="AH1192" t="s">
        <v>5411</v>
      </c>
      <c r="AI1192" s="46">
        <v>1.51</v>
      </c>
      <c r="AJ1192" s="46">
        <v>0</v>
      </c>
      <c r="AK1192" s="22"/>
      <c r="AL1192" s="52">
        <f t="shared" si="188"/>
        <v>0</v>
      </c>
      <c r="AM1192" s="52">
        <f t="shared" si="189"/>
        <v>0</v>
      </c>
      <c r="AN1192" s="52" t="e">
        <f t="shared" si="182"/>
        <v>#VALUE!</v>
      </c>
      <c r="AO1192">
        <v>7.0000000000000007E-2</v>
      </c>
      <c r="AP1192" s="46">
        <v>7.0000000000000007E-2</v>
      </c>
      <c r="AQ1192" s="52">
        <f t="shared" si="190"/>
        <v>0</v>
      </c>
    </row>
    <row r="1193" spans="1:43" x14ac:dyDescent="0.25">
      <c r="A1193" t="s">
        <v>5533</v>
      </c>
      <c r="B1193" t="s">
        <v>752</v>
      </c>
      <c r="D1193">
        <v>1</v>
      </c>
      <c r="E1193">
        <v>1</v>
      </c>
      <c r="F1193">
        <v>2</v>
      </c>
      <c r="G1193" s="13">
        <v>39714</v>
      </c>
      <c r="H1193">
        <v>2.4</v>
      </c>
      <c r="I1193">
        <v>0</v>
      </c>
      <c r="J1193" t="s">
        <v>5411</v>
      </c>
      <c r="K1193" s="46">
        <v>2.4</v>
      </c>
      <c r="L1193" s="46">
        <v>0</v>
      </c>
      <c r="M1193" s="22"/>
      <c r="N1193" s="52">
        <f t="shared" si="183"/>
        <v>0</v>
      </c>
      <c r="O1193" s="52">
        <f t="shared" si="184"/>
        <v>0</v>
      </c>
      <c r="P1193" s="52" t="e">
        <f t="shared" si="185"/>
        <v>#VALUE!</v>
      </c>
      <c r="Q1193">
        <v>0</v>
      </c>
      <c r="R1193">
        <v>0</v>
      </c>
      <c r="S1193" t="s">
        <v>5411</v>
      </c>
      <c r="T1193" s="46">
        <v>0</v>
      </c>
      <c r="U1193" s="46">
        <v>0</v>
      </c>
      <c r="V1193" s="22"/>
      <c r="W1193" s="52">
        <f t="shared" si="186"/>
        <v>0</v>
      </c>
      <c r="X1193" s="52">
        <f t="shared" si="187"/>
        <v>0</v>
      </c>
      <c r="Y1193" s="52" t="e">
        <f t="shared" si="181"/>
        <v>#VALUE!</v>
      </c>
      <c r="Z1193" t="s">
        <v>5568</v>
      </c>
      <c r="AA1193" t="s">
        <v>214</v>
      </c>
      <c r="AB1193" t="s">
        <v>5411</v>
      </c>
      <c r="AC1193" s="61" t="s">
        <v>88</v>
      </c>
      <c r="AD1193" s="61" t="s">
        <v>214</v>
      </c>
      <c r="AE1193" s="22"/>
      <c r="AF1193">
        <v>0</v>
      </c>
      <c r="AG1193">
        <v>0</v>
      </c>
      <c r="AH1193" t="s">
        <v>5411</v>
      </c>
      <c r="AI1193" s="46">
        <v>0</v>
      </c>
      <c r="AJ1193" s="46">
        <v>0</v>
      </c>
      <c r="AK1193" s="22"/>
      <c r="AL1193" s="52">
        <f t="shared" si="188"/>
        <v>0</v>
      </c>
      <c r="AM1193" s="52">
        <f t="shared" si="189"/>
        <v>0</v>
      </c>
      <c r="AN1193" s="52" t="e">
        <f t="shared" si="182"/>
        <v>#VALUE!</v>
      </c>
      <c r="AO1193">
        <v>0.12</v>
      </c>
      <c r="AP1193" s="46">
        <v>0.12</v>
      </c>
      <c r="AQ1193" s="52">
        <f t="shared" si="190"/>
        <v>0</v>
      </c>
    </row>
    <row r="1194" spans="1:43" x14ac:dyDescent="0.25">
      <c r="A1194" t="s">
        <v>5533</v>
      </c>
      <c r="B1194" t="s">
        <v>754</v>
      </c>
      <c r="D1194">
        <v>1</v>
      </c>
      <c r="E1194">
        <v>1</v>
      </c>
      <c r="F1194">
        <v>2</v>
      </c>
      <c r="G1194" s="13">
        <v>39714</v>
      </c>
      <c r="H1194">
        <v>2</v>
      </c>
      <c r="I1194">
        <v>0</v>
      </c>
      <c r="J1194" t="s">
        <v>5411</v>
      </c>
      <c r="K1194" s="46">
        <v>2</v>
      </c>
      <c r="L1194" s="46">
        <v>0</v>
      </c>
      <c r="M1194" s="22"/>
      <c r="N1194" s="52">
        <f t="shared" si="183"/>
        <v>0</v>
      </c>
      <c r="O1194" s="52">
        <f t="shared" si="184"/>
        <v>0</v>
      </c>
      <c r="P1194" s="52" t="e">
        <f t="shared" si="185"/>
        <v>#VALUE!</v>
      </c>
      <c r="Q1194">
        <v>0.8</v>
      </c>
      <c r="R1194">
        <v>0</v>
      </c>
      <c r="S1194" t="s">
        <v>5411</v>
      </c>
      <c r="T1194" s="46">
        <v>0.8</v>
      </c>
      <c r="U1194" s="46">
        <v>0</v>
      </c>
      <c r="V1194" s="22"/>
      <c r="W1194" s="52">
        <f t="shared" si="186"/>
        <v>0</v>
      </c>
      <c r="X1194" s="52">
        <f t="shared" si="187"/>
        <v>0</v>
      </c>
      <c r="Y1194" s="52" t="e">
        <f t="shared" si="181"/>
        <v>#VALUE!</v>
      </c>
      <c r="Z1194" t="s">
        <v>5568</v>
      </c>
      <c r="AA1194" t="s">
        <v>214</v>
      </c>
      <c r="AB1194" t="s">
        <v>5411</v>
      </c>
      <c r="AC1194" s="61" t="s">
        <v>88</v>
      </c>
      <c r="AD1194" s="61" t="s">
        <v>214</v>
      </c>
      <c r="AE1194" s="22"/>
      <c r="AF1194">
        <v>0</v>
      </c>
      <c r="AG1194">
        <v>0</v>
      </c>
      <c r="AH1194" t="s">
        <v>5411</v>
      </c>
      <c r="AI1194" s="46">
        <v>0</v>
      </c>
      <c r="AJ1194" s="46">
        <v>0</v>
      </c>
      <c r="AK1194" s="22"/>
      <c r="AL1194" s="52">
        <f t="shared" si="188"/>
        <v>0</v>
      </c>
      <c r="AM1194" s="52">
        <f t="shared" si="189"/>
        <v>0</v>
      </c>
      <c r="AN1194" s="52" t="e">
        <f t="shared" si="182"/>
        <v>#VALUE!</v>
      </c>
      <c r="AO1194">
        <v>0.74</v>
      </c>
      <c r="AP1194" s="46">
        <v>0.74</v>
      </c>
      <c r="AQ1194" s="52">
        <f t="shared" si="190"/>
        <v>0</v>
      </c>
    </row>
    <row r="1195" spans="1:43" x14ac:dyDescent="0.25">
      <c r="A1195" t="s">
        <v>5533</v>
      </c>
      <c r="B1195" t="s">
        <v>756</v>
      </c>
      <c r="D1195">
        <v>1</v>
      </c>
      <c r="E1195">
        <v>1</v>
      </c>
      <c r="F1195">
        <v>2</v>
      </c>
      <c r="G1195" s="13">
        <v>39714</v>
      </c>
      <c r="H1195">
        <v>1.34</v>
      </c>
      <c r="I1195">
        <v>0</v>
      </c>
      <c r="J1195" t="s">
        <v>5411</v>
      </c>
      <c r="K1195" s="46">
        <v>1.34</v>
      </c>
      <c r="L1195" s="46">
        <v>0</v>
      </c>
      <c r="M1195" s="22"/>
      <c r="N1195" s="52">
        <f t="shared" si="183"/>
        <v>0</v>
      </c>
      <c r="O1195" s="52">
        <f t="shared" si="184"/>
        <v>0</v>
      </c>
      <c r="P1195" s="52" t="e">
        <f t="shared" si="185"/>
        <v>#VALUE!</v>
      </c>
      <c r="Q1195">
        <v>0.89</v>
      </c>
      <c r="R1195">
        <v>0</v>
      </c>
      <c r="S1195" t="s">
        <v>5411</v>
      </c>
      <c r="T1195" s="46">
        <v>0.89</v>
      </c>
      <c r="U1195" s="46">
        <v>0</v>
      </c>
      <c r="V1195" s="22"/>
      <c r="W1195" s="52">
        <f t="shared" si="186"/>
        <v>0</v>
      </c>
      <c r="X1195" s="52">
        <f t="shared" si="187"/>
        <v>0</v>
      </c>
      <c r="Y1195" s="52" t="e">
        <f t="shared" si="181"/>
        <v>#VALUE!</v>
      </c>
      <c r="Z1195" t="s">
        <v>5568</v>
      </c>
      <c r="AA1195" t="s">
        <v>214</v>
      </c>
      <c r="AB1195" t="s">
        <v>5411</v>
      </c>
      <c r="AC1195" s="61" t="s">
        <v>88</v>
      </c>
      <c r="AD1195" s="61" t="s">
        <v>214</v>
      </c>
      <c r="AE1195" s="22"/>
      <c r="AF1195">
        <v>0</v>
      </c>
      <c r="AG1195">
        <v>0</v>
      </c>
      <c r="AH1195" t="s">
        <v>5411</v>
      </c>
      <c r="AI1195" s="46">
        <v>0</v>
      </c>
      <c r="AJ1195" s="46">
        <v>0</v>
      </c>
      <c r="AK1195" s="22"/>
      <c r="AL1195" s="52">
        <f t="shared" si="188"/>
        <v>0</v>
      </c>
      <c r="AM1195" s="52">
        <f t="shared" si="189"/>
        <v>0</v>
      </c>
      <c r="AN1195" s="52" t="e">
        <f t="shared" si="182"/>
        <v>#VALUE!</v>
      </c>
      <c r="AO1195">
        <v>0.27</v>
      </c>
      <c r="AP1195" s="46">
        <v>0.27</v>
      </c>
      <c r="AQ1195" s="52">
        <f t="shared" si="190"/>
        <v>0</v>
      </c>
    </row>
    <row r="1196" spans="1:43" x14ac:dyDescent="0.25">
      <c r="A1196" t="s">
        <v>5533</v>
      </c>
      <c r="B1196" t="s">
        <v>758</v>
      </c>
      <c r="D1196">
        <v>1</v>
      </c>
      <c r="E1196">
        <v>1</v>
      </c>
      <c r="F1196">
        <v>2</v>
      </c>
      <c r="G1196" s="13">
        <v>39714</v>
      </c>
      <c r="H1196">
        <v>2.72</v>
      </c>
      <c r="I1196">
        <v>0</v>
      </c>
      <c r="J1196" t="s">
        <v>5411</v>
      </c>
      <c r="K1196" s="46">
        <v>2.72</v>
      </c>
      <c r="L1196" s="46">
        <v>0</v>
      </c>
      <c r="M1196" s="22"/>
      <c r="N1196" s="52">
        <f t="shared" si="183"/>
        <v>0</v>
      </c>
      <c r="O1196" s="52">
        <f t="shared" si="184"/>
        <v>0</v>
      </c>
      <c r="P1196" s="52" t="e">
        <f t="shared" si="185"/>
        <v>#VALUE!</v>
      </c>
      <c r="Q1196">
        <v>1.62</v>
      </c>
      <c r="R1196">
        <v>0</v>
      </c>
      <c r="S1196" t="s">
        <v>5411</v>
      </c>
      <c r="T1196" s="46">
        <v>1.62</v>
      </c>
      <c r="U1196" s="46">
        <v>0</v>
      </c>
      <c r="V1196" s="22"/>
      <c r="W1196" s="52">
        <f t="shared" si="186"/>
        <v>0</v>
      </c>
      <c r="X1196" s="52">
        <f t="shared" si="187"/>
        <v>0</v>
      </c>
      <c r="Y1196" s="52" t="e">
        <f t="shared" si="181"/>
        <v>#VALUE!</v>
      </c>
      <c r="Z1196" t="s">
        <v>5568</v>
      </c>
      <c r="AA1196" t="s">
        <v>214</v>
      </c>
      <c r="AB1196" t="s">
        <v>5411</v>
      </c>
      <c r="AC1196" s="61" t="s">
        <v>88</v>
      </c>
      <c r="AD1196" s="61" t="s">
        <v>214</v>
      </c>
      <c r="AE1196" s="22"/>
      <c r="AF1196">
        <v>2.4500000000000002</v>
      </c>
      <c r="AG1196">
        <v>0</v>
      </c>
      <c r="AH1196" t="s">
        <v>5411</v>
      </c>
      <c r="AI1196" s="46">
        <v>2.4500000000000002</v>
      </c>
      <c r="AJ1196" s="46">
        <v>0</v>
      </c>
      <c r="AK1196" s="22"/>
      <c r="AL1196" s="52">
        <f t="shared" si="188"/>
        <v>0</v>
      </c>
      <c r="AM1196" s="52">
        <f t="shared" si="189"/>
        <v>0</v>
      </c>
      <c r="AN1196" s="52" t="e">
        <f t="shared" si="182"/>
        <v>#VALUE!</v>
      </c>
      <c r="AO1196">
        <v>0.1</v>
      </c>
      <c r="AP1196" s="46">
        <v>0.1</v>
      </c>
      <c r="AQ1196" s="52">
        <f t="shared" si="190"/>
        <v>0</v>
      </c>
    </row>
    <row r="1197" spans="1:43" x14ac:dyDescent="0.25">
      <c r="A1197" t="s">
        <v>5533</v>
      </c>
      <c r="B1197" t="s">
        <v>760</v>
      </c>
      <c r="D1197">
        <v>1</v>
      </c>
      <c r="E1197">
        <v>1</v>
      </c>
      <c r="F1197">
        <v>2</v>
      </c>
      <c r="G1197" s="13">
        <v>39714</v>
      </c>
      <c r="H1197">
        <v>1.53</v>
      </c>
      <c r="I1197">
        <v>0</v>
      </c>
      <c r="J1197" t="s">
        <v>5411</v>
      </c>
      <c r="K1197" s="46">
        <v>1.53</v>
      </c>
      <c r="L1197" s="46">
        <v>0</v>
      </c>
      <c r="M1197" s="22"/>
      <c r="N1197" s="52">
        <f t="shared" si="183"/>
        <v>0</v>
      </c>
      <c r="O1197" s="52">
        <f t="shared" si="184"/>
        <v>0</v>
      </c>
      <c r="P1197" s="52" t="e">
        <f t="shared" si="185"/>
        <v>#VALUE!</v>
      </c>
      <c r="Q1197">
        <v>0</v>
      </c>
      <c r="R1197">
        <v>0</v>
      </c>
      <c r="S1197" t="s">
        <v>5411</v>
      </c>
      <c r="T1197" s="46">
        <v>0</v>
      </c>
      <c r="U1197" s="46">
        <v>0</v>
      </c>
      <c r="V1197" s="22"/>
      <c r="W1197" s="52">
        <f t="shared" si="186"/>
        <v>0</v>
      </c>
      <c r="X1197" s="52">
        <f t="shared" si="187"/>
        <v>0</v>
      </c>
      <c r="Y1197" s="52" t="e">
        <f t="shared" si="181"/>
        <v>#VALUE!</v>
      </c>
      <c r="Z1197" t="s">
        <v>5568</v>
      </c>
      <c r="AA1197" t="s">
        <v>214</v>
      </c>
      <c r="AB1197" t="s">
        <v>5411</v>
      </c>
      <c r="AC1197" s="61" t="s">
        <v>88</v>
      </c>
      <c r="AD1197" s="61" t="s">
        <v>214</v>
      </c>
      <c r="AE1197" s="22"/>
      <c r="AF1197">
        <v>0</v>
      </c>
      <c r="AG1197">
        <v>0</v>
      </c>
      <c r="AH1197" t="s">
        <v>5411</v>
      </c>
      <c r="AI1197" s="46">
        <v>0</v>
      </c>
      <c r="AJ1197" s="46">
        <v>0</v>
      </c>
      <c r="AK1197" s="22"/>
      <c r="AL1197" s="52">
        <f t="shared" si="188"/>
        <v>0</v>
      </c>
      <c r="AM1197" s="52">
        <f t="shared" si="189"/>
        <v>0</v>
      </c>
      <c r="AN1197" s="52" t="e">
        <f t="shared" si="182"/>
        <v>#VALUE!</v>
      </c>
      <c r="AO1197">
        <v>0</v>
      </c>
      <c r="AP1197" s="46">
        <v>0</v>
      </c>
      <c r="AQ1197" s="52">
        <f t="shared" si="190"/>
        <v>0</v>
      </c>
    </row>
    <row r="1198" spans="1:43" x14ac:dyDescent="0.25">
      <c r="A1198" t="s">
        <v>5533</v>
      </c>
      <c r="B1198" t="s">
        <v>762</v>
      </c>
      <c r="D1198">
        <v>1</v>
      </c>
      <c r="E1198">
        <v>1</v>
      </c>
      <c r="F1198">
        <v>2</v>
      </c>
      <c r="G1198" s="13">
        <v>39714</v>
      </c>
      <c r="H1198">
        <v>4.01</v>
      </c>
      <c r="I1198">
        <v>0</v>
      </c>
      <c r="J1198" t="s">
        <v>5411</v>
      </c>
      <c r="K1198" s="46">
        <v>4.01</v>
      </c>
      <c r="L1198" s="46">
        <v>0</v>
      </c>
      <c r="M1198" s="22"/>
      <c r="N1198" s="52">
        <f t="shared" si="183"/>
        <v>0</v>
      </c>
      <c r="O1198" s="52">
        <f t="shared" si="184"/>
        <v>0</v>
      </c>
      <c r="P1198" s="52" t="e">
        <f t="shared" si="185"/>
        <v>#VALUE!</v>
      </c>
      <c r="Q1198">
        <v>0.43</v>
      </c>
      <c r="R1198">
        <v>0</v>
      </c>
      <c r="S1198" t="s">
        <v>5411</v>
      </c>
      <c r="T1198" s="46">
        <v>0.43</v>
      </c>
      <c r="U1198" s="46">
        <v>0</v>
      </c>
      <c r="V1198" s="22"/>
      <c r="W1198" s="52">
        <f t="shared" si="186"/>
        <v>0</v>
      </c>
      <c r="X1198" s="52">
        <f t="shared" si="187"/>
        <v>0</v>
      </c>
      <c r="Y1198" s="52" t="e">
        <f t="shared" si="181"/>
        <v>#VALUE!</v>
      </c>
      <c r="Z1198" t="s">
        <v>5568</v>
      </c>
      <c r="AA1198" t="s">
        <v>214</v>
      </c>
      <c r="AB1198" t="s">
        <v>5411</v>
      </c>
      <c r="AC1198" s="61" t="s">
        <v>88</v>
      </c>
      <c r="AD1198" s="61" t="s">
        <v>214</v>
      </c>
      <c r="AE1198" s="22"/>
      <c r="AF1198">
        <v>0</v>
      </c>
      <c r="AG1198">
        <v>0</v>
      </c>
      <c r="AH1198" t="s">
        <v>5411</v>
      </c>
      <c r="AI1198" s="46">
        <v>0</v>
      </c>
      <c r="AJ1198" s="46">
        <v>0</v>
      </c>
      <c r="AK1198" s="22"/>
      <c r="AL1198" s="52">
        <f t="shared" si="188"/>
        <v>0</v>
      </c>
      <c r="AM1198" s="52">
        <f t="shared" si="189"/>
        <v>0</v>
      </c>
      <c r="AN1198" s="52" t="e">
        <f t="shared" si="182"/>
        <v>#VALUE!</v>
      </c>
      <c r="AO1198">
        <v>0.56999999999999995</v>
      </c>
      <c r="AP1198" s="46">
        <v>0.56999999999999995</v>
      </c>
      <c r="AQ1198" s="52">
        <f t="shared" si="190"/>
        <v>0</v>
      </c>
    </row>
    <row r="1199" spans="1:43" x14ac:dyDescent="0.25">
      <c r="A1199" t="s">
        <v>5533</v>
      </c>
      <c r="B1199" t="s">
        <v>764</v>
      </c>
      <c r="D1199">
        <v>1</v>
      </c>
      <c r="E1199">
        <v>1</v>
      </c>
      <c r="F1199">
        <v>2</v>
      </c>
      <c r="G1199" s="13">
        <v>39714</v>
      </c>
      <c r="H1199">
        <v>2.15</v>
      </c>
      <c r="I1199">
        <v>0</v>
      </c>
      <c r="J1199" t="s">
        <v>5411</v>
      </c>
      <c r="K1199" s="46">
        <v>2.15</v>
      </c>
      <c r="L1199" s="46">
        <v>0</v>
      </c>
      <c r="M1199" s="22"/>
      <c r="N1199" s="52">
        <f t="shared" si="183"/>
        <v>0</v>
      </c>
      <c r="O1199" s="52">
        <f t="shared" si="184"/>
        <v>0</v>
      </c>
      <c r="P1199" s="52" t="e">
        <f t="shared" si="185"/>
        <v>#VALUE!</v>
      </c>
      <c r="Q1199">
        <v>1.36</v>
      </c>
      <c r="R1199">
        <v>0</v>
      </c>
      <c r="S1199" t="s">
        <v>5411</v>
      </c>
      <c r="T1199" s="46">
        <v>1.36</v>
      </c>
      <c r="U1199" s="46">
        <v>0</v>
      </c>
      <c r="V1199" s="22"/>
      <c r="W1199" s="52">
        <f t="shared" si="186"/>
        <v>0</v>
      </c>
      <c r="X1199" s="52">
        <f t="shared" si="187"/>
        <v>0</v>
      </c>
      <c r="Y1199" s="52" t="e">
        <f t="shared" si="181"/>
        <v>#VALUE!</v>
      </c>
      <c r="Z1199" t="s">
        <v>5568</v>
      </c>
      <c r="AA1199" t="s">
        <v>214</v>
      </c>
      <c r="AB1199" t="s">
        <v>5411</v>
      </c>
      <c r="AC1199" s="61" t="s">
        <v>88</v>
      </c>
      <c r="AD1199" s="61" t="s">
        <v>214</v>
      </c>
      <c r="AE1199" s="22"/>
      <c r="AF1199">
        <v>0</v>
      </c>
      <c r="AG1199">
        <v>0</v>
      </c>
      <c r="AH1199" t="s">
        <v>5411</v>
      </c>
      <c r="AI1199" s="46">
        <v>0</v>
      </c>
      <c r="AJ1199" s="46">
        <v>0</v>
      </c>
      <c r="AK1199" s="22"/>
      <c r="AL1199" s="52">
        <f t="shared" si="188"/>
        <v>0</v>
      </c>
      <c r="AM1199" s="52">
        <f t="shared" si="189"/>
        <v>0</v>
      </c>
      <c r="AN1199" s="52" t="e">
        <f t="shared" si="182"/>
        <v>#VALUE!</v>
      </c>
      <c r="AO1199">
        <v>0</v>
      </c>
      <c r="AP1199" s="46">
        <v>0</v>
      </c>
      <c r="AQ1199" s="52">
        <f t="shared" si="190"/>
        <v>0</v>
      </c>
    </row>
    <row r="1200" spans="1:43" x14ac:dyDescent="0.25">
      <c r="A1200" t="s">
        <v>5533</v>
      </c>
      <c r="B1200" t="s">
        <v>766</v>
      </c>
      <c r="D1200">
        <v>1</v>
      </c>
      <c r="E1200">
        <v>1</v>
      </c>
      <c r="F1200">
        <v>2</v>
      </c>
      <c r="G1200" s="13">
        <v>39714</v>
      </c>
      <c r="H1200">
        <v>1.37</v>
      </c>
      <c r="I1200">
        <v>0</v>
      </c>
      <c r="J1200" t="s">
        <v>5411</v>
      </c>
      <c r="K1200" s="46">
        <v>1.37</v>
      </c>
      <c r="L1200" s="46">
        <v>0</v>
      </c>
      <c r="M1200" s="22"/>
      <c r="N1200" s="52">
        <f t="shared" si="183"/>
        <v>0</v>
      </c>
      <c r="O1200" s="52">
        <f t="shared" si="184"/>
        <v>0</v>
      </c>
      <c r="P1200" s="52" t="e">
        <f t="shared" si="185"/>
        <v>#VALUE!</v>
      </c>
      <c r="Q1200">
        <v>0</v>
      </c>
      <c r="R1200">
        <v>0</v>
      </c>
      <c r="S1200" t="s">
        <v>5411</v>
      </c>
      <c r="T1200" s="46">
        <v>0</v>
      </c>
      <c r="U1200" s="46">
        <v>0</v>
      </c>
      <c r="V1200" s="22"/>
      <c r="W1200" s="52">
        <f t="shared" si="186"/>
        <v>0</v>
      </c>
      <c r="X1200" s="52">
        <f t="shared" si="187"/>
        <v>0</v>
      </c>
      <c r="Y1200" s="52" t="e">
        <f t="shared" si="181"/>
        <v>#VALUE!</v>
      </c>
      <c r="Z1200" t="s">
        <v>5568</v>
      </c>
      <c r="AA1200" t="s">
        <v>214</v>
      </c>
      <c r="AB1200" t="s">
        <v>5411</v>
      </c>
      <c r="AC1200" s="61" t="s">
        <v>88</v>
      </c>
      <c r="AD1200" s="61" t="s">
        <v>214</v>
      </c>
      <c r="AE1200" s="22"/>
      <c r="AF1200">
        <v>0.6</v>
      </c>
      <c r="AG1200">
        <v>0</v>
      </c>
      <c r="AH1200" t="s">
        <v>5411</v>
      </c>
      <c r="AI1200" s="46">
        <v>0.6</v>
      </c>
      <c r="AJ1200" s="46">
        <v>0</v>
      </c>
      <c r="AK1200" s="22"/>
      <c r="AL1200" s="52">
        <f t="shared" si="188"/>
        <v>0</v>
      </c>
      <c r="AM1200" s="52">
        <f t="shared" si="189"/>
        <v>0</v>
      </c>
      <c r="AN1200" s="52" t="e">
        <f t="shared" si="182"/>
        <v>#VALUE!</v>
      </c>
      <c r="AO1200">
        <v>0.06</v>
      </c>
      <c r="AP1200" s="46">
        <v>0.06</v>
      </c>
      <c r="AQ1200" s="52">
        <f t="shared" si="190"/>
        <v>0</v>
      </c>
    </row>
    <row r="1201" spans="1:43" x14ac:dyDescent="0.25">
      <c r="A1201" t="s">
        <v>5533</v>
      </c>
      <c r="B1201" t="s">
        <v>768</v>
      </c>
      <c r="D1201">
        <v>1</v>
      </c>
      <c r="E1201">
        <v>1</v>
      </c>
      <c r="F1201">
        <v>2</v>
      </c>
      <c r="G1201" s="13">
        <v>39714</v>
      </c>
      <c r="H1201">
        <v>2.78</v>
      </c>
      <c r="I1201">
        <v>0</v>
      </c>
      <c r="J1201" t="s">
        <v>5411</v>
      </c>
      <c r="K1201" s="46">
        <v>2.78</v>
      </c>
      <c r="L1201" s="46">
        <v>0</v>
      </c>
      <c r="M1201" s="22"/>
      <c r="N1201" s="52">
        <f t="shared" si="183"/>
        <v>0</v>
      </c>
      <c r="O1201" s="52">
        <f t="shared" si="184"/>
        <v>0</v>
      </c>
      <c r="P1201" s="52" t="e">
        <f t="shared" si="185"/>
        <v>#VALUE!</v>
      </c>
      <c r="Q1201">
        <v>1.47</v>
      </c>
      <c r="R1201">
        <v>0</v>
      </c>
      <c r="S1201" t="s">
        <v>5411</v>
      </c>
      <c r="T1201" s="46">
        <v>1.47</v>
      </c>
      <c r="U1201" s="46">
        <v>0</v>
      </c>
      <c r="V1201" s="22"/>
      <c r="W1201" s="52">
        <f t="shared" si="186"/>
        <v>0</v>
      </c>
      <c r="X1201" s="52">
        <f t="shared" si="187"/>
        <v>0</v>
      </c>
      <c r="Y1201" s="52" t="e">
        <f t="shared" si="181"/>
        <v>#VALUE!</v>
      </c>
      <c r="Z1201" t="s">
        <v>5568</v>
      </c>
      <c r="AA1201" t="s">
        <v>214</v>
      </c>
      <c r="AB1201" t="s">
        <v>5411</v>
      </c>
      <c r="AC1201" s="61" t="s">
        <v>88</v>
      </c>
      <c r="AD1201" s="61" t="s">
        <v>214</v>
      </c>
      <c r="AE1201" s="22"/>
      <c r="AF1201">
        <v>0.83</v>
      </c>
      <c r="AG1201">
        <v>0</v>
      </c>
      <c r="AH1201" t="s">
        <v>5411</v>
      </c>
      <c r="AI1201" s="46">
        <v>0.83</v>
      </c>
      <c r="AJ1201" s="46">
        <v>0</v>
      </c>
      <c r="AK1201" s="22"/>
      <c r="AL1201" s="52">
        <f t="shared" si="188"/>
        <v>0</v>
      </c>
      <c r="AM1201" s="52">
        <f t="shared" si="189"/>
        <v>0</v>
      </c>
      <c r="AN1201" s="52" t="e">
        <f t="shared" si="182"/>
        <v>#VALUE!</v>
      </c>
      <c r="AO1201">
        <v>0.01</v>
      </c>
      <c r="AP1201" s="46">
        <v>0.01</v>
      </c>
      <c r="AQ1201" s="52">
        <f t="shared" si="190"/>
        <v>0</v>
      </c>
    </row>
    <row r="1202" spans="1:43" x14ac:dyDescent="0.25">
      <c r="A1202" t="s">
        <v>5533</v>
      </c>
      <c r="B1202" t="s">
        <v>770</v>
      </c>
      <c r="D1202">
        <v>1</v>
      </c>
      <c r="E1202">
        <v>1</v>
      </c>
      <c r="F1202">
        <v>2</v>
      </c>
      <c r="G1202" s="13">
        <v>39714</v>
      </c>
      <c r="H1202">
        <v>1.36</v>
      </c>
      <c r="I1202">
        <v>0</v>
      </c>
      <c r="J1202" t="s">
        <v>5411</v>
      </c>
      <c r="K1202" s="46">
        <v>1.36</v>
      </c>
      <c r="L1202" s="46">
        <v>0</v>
      </c>
      <c r="M1202" s="22"/>
      <c r="N1202" s="52">
        <f t="shared" si="183"/>
        <v>0</v>
      </c>
      <c r="O1202" s="52">
        <f t="shared" si="184"/>
        <v>0</v>
      </c>
      <c r="P1202" s="52" t="e">
        <f t="shared" si="185"/>
        <v>#VALUE!</v>
      </c>
      <c r="Q1202">
        <v>0.82</v>
      </c>
      <c r="R1202">
        <v>0</v>
      </c>
      <c r="S1202" t="s">
        <v>5411</v>
      </c>
      <c r="T1202" s="46">
        <v>0.82</v>
      </c>
      <c r="U1202" s="46">
        <v>0</v>
      </c>
      <c r="V1202" s="22"/>
      <c r="W1202" s="52">
        <f t="shared" si="186"/>
        <v>0</v>
      </c>
      <c r="X1202" s="52">
        <f t="shared" si="187"/>
        <v>0</v>
      </c>
      <c r="Y1202" s="52" t="e">
        <f t="shared" si="181"/>
        <v>#VALUE!</v>
      </c>
      <c r="Z1202" t="s">
        <v>5568</v>
      </c>
      <c r="AA1202" t="s">
        <v>214</v>
      </c>
      <c r="AB1202" t="s">
        <v>5411</v>
      </c>
      <c r="AC1202" s="61" t="s">
        <v>88</v>
      </c>
      <c r="AD1202" s="61" t="s">
        <v>214</v>
      </c>
      <c r="AE1202" s="22"/>
      <c r="AF1202">
        <v>1.23</v>
      </c>
      <c r="AG1202">
        <v>0</v>
      </c>
      <c r="AH1202" t="s">
        <v>5411</v>
      </c>
      <c r="AI1202" s="46">
        <v>1.23</v>
      </c>
      <c r="AJ1202" s="46">
        <v>0</v>
      </c>
      <c r="AK1202" s="22"/>
      <c r="AL1202" s="52">
        <f t="shared" si="188"/>
        <v>0</v>
      </c>
      <c r="AM1202" s="52">
        <f t="shared" si="189"/>
        <v>0</v>
      </c>
      <c r="AN1202" s="52" t="e">
        <f t="shared" si="182"/>
        <v>#VALUE!</v>
      </c>
      <c r="AO1202">
        <v>0.06</v>
      </c>
      <c r="AP1202" s="46">
        <v>0.06</v>
      </c>
      <c r="AQ1202" s="52">
        <f t="shared" si="190"/>
        <v>0</v>
      </c>
    </row>
    <row r="1203" spans="1:43" x14ac:dyDescent="0.25">
      <c r="A1203" t="s">
        <v>5533</v>
      </c>
      <c r="B1203" t="s">
        <v>819</v>
      </c>
      <c r="D1203">
        <v>1</v>
      </c>
      <c r="E1203">
        <v>1</v>
      </c>
      <c r="F1203">
        <v>3</v>
      </c>
      <c r="G1203" s="13">
        <v>39770</v>
      </c>
      <c r="H1203">
        <v>2.5</v>
      </c>
      <c r="I1203">
        <v>0</v>
      </c>
      <c r="J1203" t="s">
        <v>5411</v>
      </c>
      <c r="K1203" s="46">
        <v>2.5</v>
      </c>
      <c r="L1203" s="46">
        <v>0</v>
      </c>
      <c r="M1203" s="22"/>
      <c r="N1203" s="52">
        <f t="shared" si="183"/>
        <v>0</v>
      </c>
      <c r="O1203" s="52">
        <f t="shared" si="184"/>
        <v>0</v>
      </c>
      <c r="P1203" s="52" t="e">
        <f t="shared" si="185"/>
        <v>#VALUE!</v>
      </c>
      <c r="Q1203">
        <v>1.76</v>
      </c>
      <c r="R1203">
        <v>0</v>
      </c>
      <c r="S1203" t="s">
        <v>5411</v>
      </c>
      <c r="T1203" s="46">
        <v>1.76</v>
      </c>
      <c r="U1203" s="46">
        <v>0</v>
      </c>
      <c r="V1203" s="22"/>
      <c r="W1203" s="52">
        <f t="shared" si="186"/>
        <v>0</v>
      </c>
      <c r="X1203" s="52">
        <f t="shared" si="187"/>
        <v>0</v>
      </c>
      <c r="Y1203" s="52" t="e">
        <f t="shared" si="181"/>
        <v>#VALUE!</v>
      </c>
      <c r="Z1203" t="s">
        <v>114</v>
      </c>
      <c r="AA1203" t="s">
        <v>5568</v>
      </c>
      <c r="AB1203" t="s">
        <v>5411</v>
      </c>
      <c r="AC1203" s="61" t="s">
        <v>114</v>
      </c>
      <c r="AD1203" s="22" t="s">
        <v>88</v>
      </c>
      <c r="AE1203" s="22"/>
      <c r="AF1203">
        <v>0</v>
      </c>
      <c r="AG1203">
        <v>0</v>
      </c>
      <c r="AH1203" t="s">
        <v>5411</v>
      </c>
      <c r="AI1203" s="46">
        <v>0</v>
      </c>
      <c r="AJ1203" s="46">
        <v>0</v>
      </c>
      <c r="AK1203" s="22"/>
      <c r="AL1203" s="52">
        <f t="shared" si="188"/>
        <v>0</v>
      </c>
      <c r="AM1203" s="52">
        <f t="shared" si="189"/>
        <v>0</v>
      </c>
      <c r="AN1203" s="52" t="e">
        <f t="shared" si="182"/>
        <v>#VALUE!</v>
      </c>
      <c r="AO1203">
        <v>7.0000000000000007E-2</v>
      </c>
      <c r="AP1203" s="46">
        <v>7.0000000000000007E-2</v>
      </c>
      <c r="AQ1203" s="52">
        <f t="shared" si="190"/>
        <v>0</v>
      </c>
    </row>
    <row r="1204" spans="1:43" x14ac:dyDescent="0.25">
      <c r="A1204" t="s">
        <v>5533</v>
      </c>
      <c r="B1204" t="s">
        <v>820</v>
      </c>
      <c r="D1204">
        <v>1</v>
      </c>
      <c r="E1204">
        <v>1</v>
      </c>
      <c r="F1204">
        <v>3</v>
      </c>
      <c r="G1204" s="13">
        <v>39770</v>
      </c>
      <c r="H1204">
        <v>2.84</v>
      </c>
      <c r="I1204">
        <v>0</v>
      </c>
      <c r="J1204" t="s">
        <v>5411</v>
      </c>
      <c r="K1204" s="46">
        <v>2.84</v>
      </c>
      <c r="L1204" s="46">
        <v>0</v>
      </c>
      <c r="M1204" s="22"/>
      <c r="N1204" s="52">
        <f t="shared" si="183"/>
        <v>0</v>
      </c>
      <c r="O1204" s="52">
        <f t="shared" si="184"/>
        <v>0</v>
      </c>
      <c r="P1204" s="52" t="e">
        <f t="shared" si="185"/>
        <v>#VALUE!</v>
      </c>
      <c r="Q1204">
        <v>0</v>
      </c>
      <c r="R1204">
        <v>0</v>
      </c>
      <c r="S1204" t="s">
        <v>5411</v>
      </c>
      <c r="T1204" s="46">
        <v>0</v>
      </c>
      <c r="U1204" s="46">
        <v>0</v>
      </c>
      <c r="V1204" s="22"/>
      <c r="W1204" s="52">
        <f t="shared" si="186"/>
        <v>0</v>
      </c>
      <c r="X1204" s="52">
        <f t="shared" si="187"/>
        <v>0</v>
      </c>
      <c r="Y1204" s="52" t="e">
        <f t="shared" si="181"/>
        <v>#VALUE!</v>
      </c>
      <c r="Z1204" t="s">
        <v>114</v>
      </c>
      <c r="AA1204" t="s">
        <v>5568</v>
      </c>
      <c r="AB1204" t="s">
        <v>5411</v>
      </c>
      <c r="AC1204" s="61" t="s">
        <v>114</v>
      </c>
      <c r="AD1204" s="22" t="s">
        <v>88</v>
      </c>
      <c r="AE1204" s="22"/>
      <c r="AF1204">
        <v>0</v>
      </c>
      <c r="AG1204">
        <v>0</v>
      </c>
      <c r="AH1204" t="s">
        <v>5411</v>
      </c>
      <c r="AI1204" s="46">
        <v>0</v>
      </c>
      <c r="AJ1204" s="46">
        <v>0</v>
      </c>
      <c r="AK1204" s="22"/>
      <c r="AL1204" s="52">
        <f t="shared" si="188"/>
        <v>0</v>
      </c>
      <c r="AM1204" s="52">
        <f t="shared" si="189"/>
        <v>0</v>
      </c>
      <c r="AN1204" s="52" t="e">
        <f t="shared" si="182"/>
        <v>#VALUE!</v>
      </c>
      <c r="AO1204">
        <v>0</v>
      </c>
      <c r="AP1204" s="46">
        <v>0</v>
      </c>
      <c r="AQ1204" s="52">
        <f t="shared" si="190"/>
        <v>0</v>
      </c>
    </row>
    <row r="1205" spans="1:43" x14ac:dyDescent="0.25">
      <c r="A1205" t="s">
        <v>5533</v>
      </c>
      <c r="B1205" t="s">
        <v>821</v>
      </c>
      <c r="D1205">
        <v>1</v>
      </c>
      <c r="E1205">
        <v>1</v>
      </c>
      <c r="F1205">
        <v>3</v>
      </c>
      <c r="G1205" s="13">
        <v>39770</v>
      </c>
      <c r="H1205">
        <v>2.17</v>
      </c>
      <c r="I1205">
        <v>0</v>
      </c>
      <c r="J1205" t="s">
        <v>5411</v>
      </c>
      <c r="K1205" s="46">
        <v>2.17</v>
      </c>
      <c r="L1205" s="46">
        <v>0</v>
      </c>
      <c r="M1205" s="22"/>
      <c r="N1205" s="52">
        <f t="shared" si="183"/>
        <v>0</v>
      </c>
      <c r="O1205" s="52">
        <f t="shared" si="184"/>
        <v>0</v>
      </c>
      <c r="P1205" s="52" t="e">
        <f t="shared" si="185"/>
        <v>#VALUE!</v>
      </c>
      <c r="Q1205">
        <v>0</v>
      </c>
      <c r="R1205">
        <v>0</v>
      </c>
      <c r="S1205" t="s">
        <v>5411</v>
      </c>
      <c r="T1205" s="46">
        <v>0</v>
      </c>
      <c r="U1205" s="46">
        <v>0</v>
      </c>
      <c r="V1205" s="22"/>
      <c r="W1205" s="52">
        <f t="shared" si="186"/>
        <v>0</v>
      </c>
      <c r="X1205" s="52">
        <f t="shared" si="187"/>
        <v>0</v>
      </c>
      <c r="Y1205" s="52" t="e">
        <f t="shared" si="181"/>
        <v>#VALUE!</v>
      </c>
      <c r="Z1205" t="s">
        <v>114</v>
      </c>
      <c r="AA1205" t="s">
        <v>5568</v>
      </c>
      <c r="AB1205" t="s">
        <v>5411</v>
      </c>
      <c r="AC1205" s="61" t="s">
        <v>114</v>
      </c>
      <c r="AD1205" s="22" t="s">
        <v>88</v>
      </c>
      <c r="AE1205" s="22"/>
      <c r="AF1205">
        <v>0</v>
      </c>
      <c r="AG1205">
        <v>0</v>
      </c>
      <c r="AH1205" t="s">
        <v>5411</v>
      </c>
      <c r="AI1205" s="46">
        <v>0</v>
      </c>
      <c r="AJ1205" s="46">
        <v>0</v>
      </c>
      <c r="AK1205" s="22"/>
      <c r="AL1205" s="52">
        <f t="shared" si="188"/>
        <v>0</v>
      </c>
      <c r="AM1205" s="52">
        <f t="shared" si="189"/>
        <v>0</v>
      </c>
      <c r="AN1205" s="52" t="e">
        <f t="shared" si="182"/>
        <v>#VALUE!</v>
      </c>
      <c r="AO1205">
        <v>0</v>
      </c>
      <c r="AP1205" s="46">
        <v>0</v>
      </c>
      <c r="AQ1205" s="52">
        <f t="shared" si="190"/>
        <v>0</v>
      </c>
    </row>
    <row r="1206" spans="1:43" x14ac:dyDescent="0.25">
      <c r="A1206" t="s">
        <v>5533</v>
      </c>
      <c r="B1206" t="s">
        <v>822</v>
      </c>
      <c r="D1206">
        <v>1</v>
      </c>
      <c r="E1206">
        <v>1</v>
      </c>
      <c r="F1206">
        <v>3</v>
      </c>
      <c r="G1206" s="13">
        <v>39770</v>
      </c>
      <c r="H1206">
        <v>1.57</v>
      </c>
      <c r="I1206">
        <v>0</v>
      </c>
      <c r="J1206" t="s">
        <v>5411</v>
      </c>
      <c r="K1206" s="46">
        <v>1.57</v>
      </c>
      <c r="L1206" s="46">
        <v>0</v>
      </c>
      <c r="M1206" s="22"/>
      <c r="N1206" s="52">
        <f t="shared" si="183"/>
        <v>0</v>
      </c>
      <c r="O1206" s="52">
        <f t="shared" si="184"/>
        <v>0</v>
      </c>
      <c r="P1206" s="52" t="e">
        <f t="shared" si="185"/>
        <v>#VALUE!</v>
      </c>
      <c r="Q1206">
        <v>0.77</v>
      </c>
      <c r="R1206">
        <v>0</v>
      </c>
      <c r="S1206" t="s">
        <v>5411</v>
      </c>
      <c r="T1206" s="46">
        <v>0.77</v>
      </c>
      <c r="U1206" s="46">
        <v>0</v>
      </c>
      <c r="V1206" s="22"/>
      <c r="W1206" s="52">
        <f t="shared" si="186"/>
        <v>0</v>
      </c>
      <c r="X1206" s="52">
        <f t="shared" si="187"/>
        <v>0</v>
      </c>
      <c r="Y1206" s="52" t="e">
        <f t="shared" si="181"/>
        <v>#VALUE!</v>
      </c>
      <c r="Z1206" t="s">
        <v>114</v>
      </c>
      <c r="AA1206" t="s">
        <v>5568</v>
      </c>
      <c r="AB1206" t="s">
        <v>5411</v>
      </c>
      <c r="AC1206" s="61" t="s">
        <v>114</v>
      </c>
      <c r="AD1206" s="22" t="s">
        <v>88</v>
      </c>
      <c r="AE1206" s="22"/>
      <c r="AF1206">
        <v>2.21</v>
      </c>
      <c r="AG1206">
        <v>0</v>
      </c>
      <c r="AH1206" t="s">
        <v>5411</v>
      </c>
      <c r="AI1206" s="46">
        <v>2.21</v>
      </c>
      <c r="AJ1206" s="46">
        <v>0</v>
      </c>
      <c r="AK1206" s="22"/>
      <c r="AL1206" s="52">
        <f t="shared" si="188"/>
        <v>0</v>
      </c>
      <c r="AM1206" s="52">
        <f t="shared" si="189"/>
        <v>0</v>
      </c>
      <c r="AN1206" s="52" t="e">
        <f t="shared" si="182"/>
        <v>#VALUE!</v>
      </c>
      <c r="AO1206">
        <v>1053</v>
      </c>
      <c r="AP1206" s="46">
        <v>1053</v>
      </c>
      <c r="AQ1206" s="52">
        <f t="shared" si="190"/>
        <v>0</v>
      </c>
    </row>
    <row r="1207" spans="1:43" x14ac:dyDescent="0.25">
      <c r="A1207" t="s">
        <v>5533</v>
      </c>
      <c r="B1207" t="s">
        <v>823</v>
      </c>
      <c r="D1207">
        <v>1</v>
      </c>
      <c r="E1207">
        <v>1</v>
      </c>
      <c r="F1207">
        <v>3</v>
      </c>
      <c r="G1207" s="13">
        <v>39770</v>
      </c>
      <c r="H1207">
        <v>1.75</v>
      </c>
      <c r="I1207">
        <v>0</v>
      </c>
      <c r="J1207" t="s">
        <v>5411</v>
      </c>
      <c r="K1207" s="46">
        <v>1.75</v>
      </c>
      <c r="L1207" s="46">
        <v>0</v>
      </c>
      <c r="M1207" s="22"/>
      <c r="N1207" s="52">
        <f t="shared" si="183"/>
        <v>0</v>
      </c>
      <c r="O1207" s="52">
        <f t="shared" si="184"/>
        <v>0</v>
      </c>
      <c r="P1207" s="52" t="e">
        <f t="shared" si="185"/>
        <v>#VALUE!</v>
      </c>
      <c r="Q1207">
        <v>2.04</v>
      </c>
      <c r="R1207">
        <v>0</v>
      </c>
      <c r="S1207" t="s">
        <v>5411</v>
      </c>
      <c r="T1207" s="46">
        <v>2.04</v>
      </c>
      <c r="U1207" s="46">
        <v>0</v>
      </c>
      <c r="V1207" s="22"/>
      <c r="W1207" s="52">
        <f t="shared" si="186"/>
        <v>0</v>
      </c>
      <c r="X1207" s="52">
        <f t="shared" si="187"/>
        <v>0</v>
      </c>
      <c r="Y1207" s="52" t="e">
        <f t="shared" si="181"/>
        <v>#VALUE!</v>
      </c>
      <c r="Z1207" t="s">
        <v>114</v>
      </c>
      <c r="AA1207" t="s">
        <v>5568</v>
      </c>
      <c r="AB1207" t="s">
        <v>5411</v>
      </c>
      <c r="AC1207" s="61" t="s">
        <v>114</v>
      </c>
      <c r="AD1207" s="22" t="s">
        <v>88</v>
      </c>
      <c r="AE1207" s="22"/>
      <c r="AF1207">
        <v>12.86</v>
      </c>
      <c r="AG1207">
        <v>0</v>
      </c>
      <c r="AH1207" t="s">
        <v>5411</v>
      </c>
      <c r="AI1207" s="46">
        <v>12.86</v>
      </c>
      <c r="AJ1207" s="46">
        <v>0</v>
      </c>
      <c r="AK1207" s="22"/>
      <c r="AL1207" s="52">
        <f t="shared" si="188"/>
        <v>0</v>
      </c>
      <c r="AM1207" s="52">
        <f t="shared" si="189"/>
        <v>0</v>
      </c>
      <c r="AN1207" s="52" t="e">
        <f t="shared" si="182"/>
        <v>#VALUE!</v>
      </c>
      <c r="AO1207">
        <v>0.28999999999999998</v>
      </c>
      <c r="AP1207" s="46">
        <v>0.28999999999999998</v>
      </c>
      <c r="AQ1207" s="52">
        <f t="shared" si="190"/>
        <v>0</v>
      </c>
    </row>
    <row r="1208" spans="1:43" x14ac:dyDescent="0.25">
      <c r="A1208" t="s">
        <v>5533</v>
      </c>
      <c r="B1208" t="s">
        <v>824</v>
      </c>
      <c r="D1208">
        <v>1</v>
      </c>
      <c r="E1208">
        <v>1</v>
      </c>
      <c r="F1208">
        <v>4</v>
      </c>
      <c r="G1208" s="13">
        <v>39770</v>
      </c>
      <c r="H1208">
        <v>1.8</v>
      </c>
      <c r="I1208">
        <v>0</v>
      </c>
      <c r="J1208" t="s">
        <v>5411</v>
      </c>
      <c r="K1208" s="46">
        <v>1.8</v>
      </c>
      <c r="L1208" s="46">
        <v>0</v>
      </c>
      <c r="M1208" s="22"/>
      <c r="N1208" s="52">
        <f t="shared" si="183"/>
        <v>0</v>
      </c>
      <c r="O1208" s="52">
        <f t="shared" si="184"/>
        <v>0</v>
      </c>
      <c r="P1208" s="52" t="e">
        <f t="shared" si="185"/>
        <v>#VALUE!</v>
      </c>
      <c r="Q1208">
        <v>0.95</v>
      </c>
      <c r="R1208">
        <v>0</v>
      </c>
      <c r="S1208" t="s">
        <v>5411</v>
      </c>
      <c r="T1208" s="46">
        <v>0.95</v>
      </c>
      <c r="U1208" s="46">
        <v>0</v>
      </c>
      <c r="V1208" s="22"/>
      <c r="W1208" s="52">
        <f t="shared" si="186"/>
        <v>0</v>
      </c>
      <c r="X1208" s="52">
        <f t="shared" si="187"/>
        <v>0</v>
      </c>
      <c r="Y1208" s="52" t="e">
        <f t="shared" si="181"/>
        <v>#VALUE!</v>
      </c>
      <c r="Z1208" t="s">
        <v>114</v>
      </c>
      <c r="AA1208" t="s">
        <v>5568</v>
      </c>
      <c r="AB1208" t="s">
        <v>5411</v>
      </c>
      <c r="AC1208" s="61" t="s">
        <v>114</v>
      </c>
      <c r="AD1208" s="22" t="s">
        <v>88</v>
      </c>
      <c r="AE1208" s="22"/>
      <c r="AF1208">
        <v>0</v>
      </c>
      <c r="AG1208">
        <v>0</v>
      </c>
      <c r="AH1208" t="s">
        <v>5411</v>
      </c>
      <c r="AI1208" s="46">
        <v>0</v>
      </c>
      <c r="AJ1208" s="46">
        <v>0</v>
      </c>
      <c r="AK1208" s="22"/>
      <c r="AL1208" s="52">
        <f t="shared" si="188"/>
        <v>0</v>
      </c>
      <c r="AM1208" s="52">
        <f t="shared" si="189"/>
        <v>0</v>
      </c>
      <c r="AN1208" s="52" t="e">
        <f t="shared" si="182"/>
        <v>#VALUE!</v>
      </c>
      <c r="AO1208">
        <v>0</v>
      </c>
      <c r="AP1208" s="46">
        <v>0</v>
      </c>
      <c r="AQ1208" s="52">
        <f t="shared" si="190"/>
        <v>0</v>
      </c>
    </row>
    <row r="1209" spans="1:43" x14ac:dyDescent="0.25">
      <c r="A1209" t="s">
        <v>5533</v>
      </c>
      <c r="B1209" t="s">
        <v>825</v>
      </c>
      <c r="D1209">
        <v>1</v>
      </c>
      <c r="E1209">
        <v>1</v>
      </c>
      <c r="F1209">
        <v>4</v>
      </c>
      <c r="G1209" s="13">
        <v>39770</v>
      </c>
      <c r="H1209">
        <v>0.2</v>
      </c>
      <c r="I1209">
        <v>0</v>
      </c>
      <c r="J1209" t="s">
        <v>5411</v>
      </c>
      <c r="K1209" s="46">
        <v>0.2</v>
      </c>
      <c r="L1209" s="46">
        <v>0</v>
      </c>
      <c r="M1209" s="22"/>
      <c r="N1209" s="52">
        <f t="shared" si="183"/>
        <v>0</v>
      </c>
      <c r="O1209" s="52">
        <f t="shared" si="184"/>
        <v>0</v>
      </c>
      <c r="P1209" s="52" t="e">
        <f t="shared" si="185"/>
        <v>#VALUE!</v>
      </c>
      <c r="Q1209">
        <v>0</v>
      </c>
      <c r="R1209">
        <v>0</v>
      </c>
      <c r="S1209" t="s">
        <v>5411</v>
      </c>
      <c r="T1209" s="46">
        <v>0</v>
      </c>
      <c r="U1209" s="46">
        <v>0</v>
      </c>
      <c r="V1209" s="22"/>
      <c r="W1209" s="52">
        <f t="shared" si="186"/>
        <v>0</v>
      </c>
      <c r="X1209" s="52">
        <f t="shared" si="187"/>
        <v>0</v>
      </c>
      <c r="Y1209" s="52" t="e">
        <f t="shared" si="181"/>
        <v>#VALUE!</v>
      </c>
      <c r="Z1209" t="s">
        <v>114</v>
      </c>
      <c r="AA1209" t="s">
        <v>5568</v>
      </c>
      <c r="AB1209" t="s">
        <v>5411</v>
      </c>
      <c r="AC1209" s="61" t="s">
        <v>114</v>
      </c>
      <c r="AD1209" s="22" t="s">
        <v>88</v>
      </c>
      <c r="AE1209" s="22"/>
      <c r="AF1209">
        <v>0</v>
      </c>
      <c r="AG1209">
        <v>0</v>
      </c>
      <c r="AH1209" t="s">
        <v>5411</v>
      </c>
      <c r="AI1209" s="46">
        <v>0</v>
      </c>
      <c r="AJ1209" s="46">
        <v>0</v>
      </c>
      <c r="AK1209" s="22"/>
      <c r="AL1209" s="52">
        <f t="shared" si="188"/>
        <v>0</v>
      </c>
      <c r="AM1209" s="52">
        <f t="shared" si="189"/>
        <v>0</v>
      </c>
      <c r="AN1209" s="52" t="e">
        <f t="shared" si="182"/>
        <v>#VALUE!</v>
      </c>
      <c r="AO1209">
        <v>0.04</v>
      </c>
      <c r="AP1209" s="46">
        <v>0.04</v>
      </c>
      <c r="AQ1209" s="52">
        <f t="shared" si="190"/>
        <v>0</v>
      </c>
    </row>
    <row r="1210" spans="1:43" x14ac:dyDescent="0.25">
      <c r="A1210" t="s">
        <v>5533</v>
      </c>
      <c r="B1210" t="s">
        <v>826</v>
      </c>
      <c r="D1210">
        <v>1</v>
      </c>
      <c r="E1210">
        <v>1</v>
      </c>
      <c r="F1210">
        <v>3</v>
      </c>
      <c r="G1210" s="13">
        <v>39770</v>
      </c>
      <c r="H1210">
        <v>0.82</v>
      </c>
      <c r="I1210">
        <v>0</v>
      </c>
      <c r="J1210" t="s">
        <v>5411</v>
      </c>
      <c r="K1210" s="46">
        <v>0.82</v>
      </c>
      <c r="L1210" s="46">
        <v>0</v>
      </c>
      <c r="M1210" s="22"/>
      <c r="N1210" s="52">
        <f t="shared" si="183"/>
        <v>0</v>
      </c>
      <c r="O1210" s="52">
        <f t="shared" si="184"/>
        <v>0</v>
      </c>
      <c r="P1210" s="52" t="e">
        <f t="shared" si="185"/>
        <v>#VALUE!</v>
      </c>
      <c r="Q1210">
        <v>0</v>
      </c>
      <c r="R1210">
        <v>0</v>
      </c>
      <c r="S1210" t="s">
        <v>5411</v>
      </c>
      <c r="T1210" s="46">
        <v>0</v>
      </c>
      <c r="U1210" s="46">
        <v>0</v>
      </c>
      <c r="V1210" s="22"/>
      <c r="W1210" s="52">
        <f t="shared" si="186"/>
        <v>0</v>
      </c>
      <c r="X1210" s="52">
        <f t="shared" si="187"/>
        <v>0</v>
      </c>
      <c r="Y1210" s="52" t="e">
        <f t="shared" si="181"/>
        <v>#VALUE!</v>
      </c>
      <c r="Z1210" t="s">
        <v>114</v>
      </c>
      <c r="AA1210" t="s">
        <v>5568</v>
      </c>
      <c r="AB1210" t="s">
        <v>5411</v>
      </c>
      <c r="AC1210" s="61" t="s">
        <v>114</v>
      </c>
      <c r="AD1210" s="22" t="s">
        <v>88</v>
      </c>
      <c r="AE1210" s="22"/>
      <c r="AF1210">
        <v>0</v>
      </c>
      <c r="AG1210">
        <v>0</v>
      </c>
      <c r="AH1210" t="s">
        <v>5411</v>
      </c>
      <c r="AI1210" s="46">
        <v>0</v>
      </c>
      <c r="AJ1210" s="46">
        <v>0</v>
      </c>
      <c r="AK1210" s="22"/>
      <c r="AL1210" s="52">
        <f t="shared" si="188"/>
        <v>0</v>
      </c>
      <c r="AM1210" s="52">
        <f t="shared" si="189"/>
        <v>0</v>
      </c>
      <c r="AN1210" s="52" t="e">
        <f t="shared" si="182"/>
        <v>#VALUE!</v>
      </c>
      <c r="AO1210">
        <v>303</v>
      </c>
      <c r="AP1210" s="46">
        <v>303</v>
      </c>
      <c r="AQ1210" s="52">
        <f t="shared" si="190"/>
        <v>0</v>
      </c>
    </row>
    <row r="1211" spans="1:43" x14ac:dyDescent="0.25">
      <c r="A1211" t="s">
        <v>5533</v>
      </c>
      <c r="B1211" t="s">
        <v>827</v>
      </c>
      <c r="D1211">
        <v>1</v>
      </c>
      <c r="E1211">
        <v>1</v>
      </c>
      <c r="F1211">
        <v>3</v>
      </c>
      <c r="G1211" s="13">
        <v>39770</v>
      </c>
      <c r="H1211">
        <v>0.01</v>
      </c>
      <c r="I1211">
        <v>0</v>
      </c>
      <c r="J1211" t="s">
        <v>5411</v>
      </c>
      <c r="K1211" s="46">
        <v>0.01</v>
      </c>
      <c r="L1211" s="46">
        <v>0</v>
      </c>
      <c r="M1211" s="22"/>
      <c r="N1211" s="52">
        <f t="shared" si="183"/>
        <v>0</v>
      </c>
      <c r="O1211" s="52">
        <f t="shared" si="184"/>
        <v>0</v>
      </c>
      <c r="P1211" s="52" t="e">
        <f t="shared" si="185"/>
        <v>#VALUE!</v>
      </c>
      <c r="Q1211">
        <v>0.16</v>
      </c>
      <c r="R1211">
        <v>0</v>
      </c>
      <c r="S1211" t="s">
        <v>5411</v>
      </c>
      <c r="T1211" s="46">
        <v>0.16</v>
      </c>
      <c r="U1211" s="46">
        <v>0</v>
      </c>
      <c r="V1211" s="22"/>
      <c r="W1211" s="52">
        <f t="shared" si="186"/>
        <v>0</v>
      </c>
      <c r="X1211" s="52">
        <f t="shared" si="187"/>
        <v>0</v>
      </c>
      <c r="Y1211" s="52" t="e">
        <f t="shared" si="181"/>
        <v>#VALUE!</v>
      </c>
      <c r="Z1211" t="s">
        <v>114</v>
      </c>
      <c r="AA1211" t="s">
        <v>5568</v>
      </c>
      <c r="AB1211" t="s">
        <v>5411</v>
      </c>
      <c r="AC1211" s="61" t="s">
        <v>114</v>
      </c>
      <c r="AD1211" s="22" t="s">
        <v>88</v>
      </c>
      <c r="AE1211" s="22"/>
      <c r="AF1211">
        <v>0</v>
      </c>
      <c r="AG1211">
        <v>0</v>
      </c>
      <c r="AH1211" t="s">
        <v>5411</v>
      </c>
      <c r="AI1211" s="46">
        <v>0</v>
      </c>
      <c r="AJ1211" s="46">
        <v>0</v>
      </c>
      <c r="AK1211" s="22"/>
      <c r="AL1211" s="52">
        <f t="shared" si="188"/>
        <v>0</v>
      </c>
      <c r="AM1211" s="52">
        <f t="shared" si="189"/>
        <v>0</v>
      </c>
      <c r="AN1211" s="52" t="e">
        <f t="shared" si="182"/>
        <v>#VALUE!</v>
      </c>
      <c r="AO1211">
        <v>0</v>
      </c>
      <c r="AP1211" s="46">
        <v>0</v>
      </c>
      <c r="AQ1211" s="52">
        <f t="shared" si="190"/>
        <v>0</v>
      </c>
    </row>
    <row r="1212" spans="1:43" x14ac:dyDescent="0.25">
      <c r="A1212" t="s">
        <v>5533</v>
      </c>
      <c r="B1212" t="s">
        <v>828</v>
      </c>
      <c r="D1212">
        <v>1</v>
      </c>
      <c r="E1212">
        <v>1</v>
      </c>
      <c r="F1212">
        <v>3</v>
      </c>
      <c r="G1212" s="13">
        <v>39770</v>
      </c>
      <c r="H1212">
        <v>0</v>
      </c>
      <c r="I1212">
        <v>0</v>
      </c>
      <c r="J1212" t="s">
        <v>5411</v>
      </c>
      <c r="K1212" s="46">
        <v>0</v>
      </c>
      <c r="L1212" s="46">
        <v>0</v>
      </c>
      <c r="M1212" s="22"/>
      <c r="N1212" s="52">
        <f t="shared" si="183"/>
        <v>0</v>
      </c>
      <c r="O1212" s="52">
        <f t="shared" si="184"/>
        <v>0</v>
      </c>
      <c r="P1212" s="52" t="e">
        <f t="shared" si="185"/>
        <v>#VALUE!</v>
      </c>
      <c r="Q1212">
        <v>0</v>
      </c>
      <c r="R1212">
        <v>0</v>
      </c>
      <c r="S1212" t="s">
        <v>5411</v>
      </c>
      <c r="T1212" s="46">
        <v>0</v>
      </c>
      <c r="U1212" s="46">
        <v>0</v>
      </c>
      <c r="V1212" s="22"/>
      <c r="W1212" s="52">
        <f t="shared" si="186"/>
        <v>0</v>
      </c>
      <c r="X1212" s="52">
        <f t="shared" si="187"/>
        <v>0</v>
      </c>
      <c r="Y1212" s="52" t="e">
        <f t="shared" si="181"/>
        <v>#VALUE!</v>
      </c>
      <c r="Z1212" t="s">
        <v>114</v>
      </c>
      <c r="AA1212" t="s">
        <v>5568</v>
      </c>
      <c r="AB1212" t="s">
        <v>5411</v>
      </c>
      <c r="AC1212" s="61" t="s">
        <v>114</v>
      </c>
      <c r="AD1212" s="22" t="s">
        <v>88</v>
      </c>
      <c r="AE1212" s="22"/>
      <c r="AF1212">
        <v>0</v>
      </c>
      <c r="AG1212">
        <v>0</v>
      </c>
      <c r="AH1212" t="s">
        <v>5411</v>
      </c>
      <c r="AI1212" s="46">
        <v>0</v>
      </c>
      <c r="AJ1212" s="46">
        <v>0</v>
      </c>
      <c r="AK1212" s="22"/>
      <c r="AL1212" s="52">
        <f t="shared" si="188"/>
        <v>0</v>
      </c>
      <c r="AM1212" s="52">
        <f t="shared" si="189"/>
        <v>0</v>
      </c>
      <c r="AN1212" s="52" t="e">
        <f t="shared" si="182"/>
        <v>#VALUE!</v>
      </c>
      <c r="AO1212">
        <v>0</v>
      </c>
      <c r="AP1212" s="46">
        <v>0</v>
      </c>
      <c r="AQ1212" s="52">
        <f t="shared" si="190"/>
        <v>0</v>
      </c>
    </row>
    <row r="1213" spans="1:43" x14ac:dyDescent="0.25">
      <c r="A1213" t="s">
        <v>5533</v>
      </c>
      <c r="B1213" t="s">
        <v>829</v>
      </c>
      <c r="D1213">
        <v>1</v>
      </c>
      <c r="E1213">
        <v>1</v>
      </c>
      <c r="F1213">
        <v>3</v>
      </c>
      <c r="G1213" s="13">
        <v>39770</v>
      </c>
      <c r="H1213">
        <v>1.06</v>
      </c>
      <c r="I1213">
        <v>0</v>
      </c>
      <c r="J1213" t="s">
        <v>5411</v>
      </c>
      <c r="K1213" s="46">
        <v>1.06</v>
      </c>
      <c r="L1213" s="46">
        <v>0</v>
      </c>
      <c r="M1213" s="22"/>
      <c r="N1213" s="52">
        <f t="shared" si="183"/>
        <v>0</v>
      </c>
      <c r="O1213" s="52">
        <f t="shared" si="184"/>
        <v>0</v>
      </c>
      <c r="P1213" s="52" t="e">
        <f t="shared" si="185"/>
        <v>#VALUE!</v>
      </c>
      <c r="Q1213">
        <v>0.73</v>
      </c>
      <c r="R1213">
        <v>0</v>
      </c>
      <c r="S1213" t="s">
        <v>5411</v>
      </c>
      <c r="T1213" s="46">
        <v>0.73</v>
      </c>
      <c r="U1213" s="46">
        <v>0</v>
      </c>
      <c r="V1213" s="22"/>
      <c r="W1213" s="52">
        <f t="shared" si="186"/>
        <v>0</v>
      </c>
      <c r="X1213" s="52">
        <f t="shared" si="187"/>
        <v>0</v>
      </c>
      <c r="Y1213" s="52" t="e">
        <f t="shared" si="181"/>
        <v>#VALUE!</v>
      </c>
      <c r="Z1213" t="s">
        <v>114</v>
      </c>
      <c r="AA1213" t="s">
        <v>5568</v>
      </c>
      <c r="AB1213" t="s">
        <v>5411</v>
      </c>
      <c r="AC1213" s="61" t="s">
        <v>114</v>
      </c>
      <c r="AD1213" s="22" t="s">
        <v>88</v>
      </c>
      <c r="AE1213" s="22"/>
      <c r="AF1213">
        <v>0</v>
      </c>
      <c r="AG1213">
        <v>0</v>
      </c>
      <c r="AH1213" t="s">
        <v>5411</v>
      </c>
      <c r="AI1213" s="46">
        <v>0</v>
      </c>
      <c r="AJ1213" s="46">
        <v>0</v>
      </c>
      <c r="AK1213" s="22"/>
      <c r="AL1213" s="52">
        <f t="shared" si="188"/>
        <v>0</v>
      </c>
      <c r="AM1213" s="52">
        <f t="shared" si="189"/>
        <v>0</v>
      </c>
      <c r="AN1213" s="52" t="e">
        <f t="shared" si="182"/>
        <v>#VALUE!</v>
      </c>
      <c r="AO1213">
        <v>0.14000000000000001</v>
      </c>
      <c r="AP1213" s="46">
        <v>0.14000000000000001</v>
      </c>
      <c r="AQ1213" s="52">
        <f t="shared" si="190"/>
        <v>0</v>
      </c>
    </row>
    <row r="1214" spans="1:43" x14ac:dyDescent="0.25">
      <c r="A1214" t="s">
        <v>5533</v>
      </c>
      <c r="B1214" t="s">
        <v>830</v>
      </c>
      <c r="D1214">
        <v>1</v>
      </c>
      <c r="E1214">
        <v>1</v>
      </c>
      <c r="F1214">
        <v>3</v>
      </c>
      <c r="G1214" s="13">
        <v>39770</v>
      </c>
      <c r="H1214">
        <v>0.75</v>
      </c>
      <c r="I1214">
        <v>0</v>
      </c>
      <c r="J1214" t="s">
        <v>5411</v>
      </c>
      <c r="K1214" s="46">
        <v>0.75</v>
      </c>
      <c r="L1214" s="46">
        <v>0</v>
      </c>
      <c r="M1214" s="22"/>
      <c r="N1214" s="52">
        <f t="shared" si="183"/>
        <v>0</v>
      </c>
      <c r="O1214" s="52">
        <f t="shared" si="184"/>
        <v>0</v>
      </c>
      <c r="P1214" s="52" t="e">
        <f t="shared" si="185"/>
        <v>#VALUE!</v>
      </c>
      <c r="Q1214">
        <v>0</v>
      </c>
      <c r="R1214">
        <v>0</v>
      </c>
      <c r="S1214" t="s">
        <v>5411</v>
      </c>
      <c r="T1214" s="46">
        <v>0</v>
      </c>
      <c r="U1214" s="46">
        <v>0</v>
      </c>
      <c r="V1214" s="22"/>
      <c r="W1214" s="52">
        <f t="shared" si="186"/>
        <v>0</v>
      </c>
      <c r="X1214" s="52">
        <f t="shared" si="187"/>
        <v>0</v>
      </c>
      <c r="Y1214" s="52" t="e">
        <f t="shared" si="181"/>
        <v>#VALUE!</v>
      </c>
      <c r="Z1214" t="s">
        <v>114</v>
      </c>
      <c r="AA1214" t="s">
        <v>5568</v>
      </c>
      <c r="AB1214" t="s">
        <v>5411</v>
      </c>
      <c r="AC1214" s="61" t="s">
        <v>114</v>
      </c>
      <c r="AD1214" s="22" t="s">
        <v>88</v>
      </c>
      <c r="AE1214" s="22"/>
      <c r="AF1214">
        <v>5.98</v>
      </c>
      <c r="AG1214">
        <v>0</v>
      </c>
      <c r="AH1214" t="s">
        <v>5411</v>
      </c>
      <c r="AI1214" s="46">
        <v>5.98</v>
      </c>
      <c r="AJ1214" s="46">
        <v>0</v>
      </c>
      <c r="AK1214" s="22"/>
      <c r="AL1214" s="52">
        <f t="shared" si="188"/>
        <v>0</v>
      </c>
      <c r="AM1214" s="52">
        <f t="shared" si="189"/>
        <v>0</v>
      </c>
      <c r="AN1214" s="52" t="e">
        <f t="shared" si="182"/>
        <v>#VALUE!</v>
      </c>
      <c r="AO1214">
        <v>0</v>
      </c>
      <c r="AP1214" s="46">
        <v>0</v>
      </c>
      <c r="AQ1214" s="52">
        <f t="shared" si="190"/>
        <v>0</v>
      </c>
    </row>
    <row r="1215" spans="1:43" x14ac:dyDescent="0.25">
      <c r="A1215" t="s">
        <v>5533</v>
      </c>
      <c r="B1215" t="s">
        <v>831</v>
      </c>
      <c r="D1215">
        <v>1</v>
      </c>
      <c r="E1215">
        <v>1</v>
      </c>
      <c r="F1215">
        <v>3</v>
      </c>
      <c r="G1215" s="13">
        <v>39770</v>
      </c>
      <c r="H1215">
        <v>0</v>
      </c>
      <c r="I1215">
        <v>0</v>
      </c>
      <c r="J1215" t="s">
        <v>5411</v>
      </c>
      <c r="K1215" s="46">
        <v>0</v>
      </c>
      <c r="L1215" s="46">
        <v>0</v>
      </c>
      <c r="M1215" s="22"/>
      <c r="N1215" s="52">
        <f t="shared" si="183"/>
        <v>0</v>
      </c>
      <c r="O1215" s="52">
        <f t="shared" si="184"/>
        <v>0</v>
      </c>
      <c r="P1215" s="52" t="e">
        <f t="shared" si="185"/>
        <v>#VALUE!</v>
      </c>
      <c r="Q1215">
        <v>0.39</v>
      </c>
      <c r="R1215">
        <v>0</v>
      </c>
      <c r="S1215" t="s">
        <v>5411</v>
      </c>
      <c r="T1215" s="46">
        <v>0.39</v>
      </c>
      <c r="U1215" s="46">
        <v>0</v>
      </c>
      <c r="V1215" s="22"/>
      <c r="W1215" s="52">
        <f t="shared" si="186"/>
        <v>0</v>
      </c>
      <c r="X1215" s="52">
        <f t="shared" si="187"/>
        <v>0</v>
      </c>
      <c r="Y1215" s="52" t="e">
        <f t="shared" si="181"/>
        <v>#VALUE!</v>
      </c>
      <c r="Z1215" t="s">
        <v>114</v>
      </c>
      <c r="AA1215" t="s">
        <v>5568</v>
      </c>
      <c r="AB1215" t="s">
        <v>5411</v>
      </c>
      <c r="AC1215" s="61" t="s">
        <v>114</v>
      </c>
      <c r="AD1215" s="22" t="s">
        <v>88</v>
      </c>
      <c r="AE1215" s="22"/>
      <c r="AF1215">
        <v>2.2799999999999998</v>
      </c>
      <c r="AG1215">
        <v>0</v>
      </c>
      <c r="AH1215" t="s">
        <v>5411</v>
      </c>
      <c r="AI1215" s="46">
        <v>2.2799999999999998</v>
      </c>
      <c r="AJ1215" s="46">
        <v>0</v>
      </c>
      <c r="AK1215" s="22"/>
      <c r="AL1215" s="52">
        <f t="shared" si="188"/>
        <v>0</v>
      </c>
      <c r="AM1215" s="52">
        <f t="shared" si="189"/>
        <v>0</v>
      </c>
      <c r="AN1215" s="52" t="e">
        <f t="shared" si="182"/>
        <v>#VALUE!</v>
      </c>
      <c r="AO1215">
        <v>0</v>
      </c>
      <c r="AP1215" s="46">
        <v>0</v>
      </c>
      <c r="AQ1215" s="52">
        <f t="shared" si="190"/>
        <v>0</v>
      </c>
    </row>
    <row r="1216" spans="1:43" x14ac:dyDescent="0.25">
      <c r="A1216" t="s">
        <v>5533</v>
      </c>
      <c r="B1216" t="s">
        <v>832</v>
      </c>
      <c r="D1216">
        <v>1</v>
      </c>
      <c r="E1216">
        <v>1</v>
      </c>
      <c r="F1216">
        <v>3</v>
      </c>
      <c r="G1216" s="13">
        <v>39770</v>
      </c>
      <c r="H1216">
        <v>0.15</v>
      </c>
      <c r="I1216">
        <v>0.15</v>
      </c>
      <c r="J1216" t="s">
        <v>5411</v>
      </c>
      <c r="K1216" s="46">
        <v>0.15</v>
      </c>
      <c r="L1216" s="46">
        <v>0.15</v>
      </c>
      <c r="M1216" s="22"/>
      <c r="N1216" s="52">
        <f t="shared" si="183"/>
        <v>0</v>
      </c>
      <c r="O1216" s="52">
        <f t="shared" si="184"/>
        <v>0</v>
      </c>
      <c r="P1216" s="52" t="e">
        <f t="shared" si="185"/>
        <v>#VALUE!</v>
      </c>
      <c r="Q1216">
        <v>1.39</v>
      </c>
      <c r="R1216">
        <v>0.34</v>
      </c>
      <c r="S1216" t="s">
        <v>5411</v>
      </c>
      <c r="T1216" s="46">
        <v>1.39</v>
      </c>
      <c r="U1216" s="46">
        <v>0.34</v>
      </c>
      <c r="V1216" s="22"/>
      <c r="W1216" s="52">
        <f t="shared" si="186"/>
        <v>0</v>
      </c>
      <c r="X1216" s="52">
        <f t="shared" si="187"/>
        <v>0</v>
      </c>
      <c r="Y1216" s="52" t="e">
        <f t="shared" si="181"/>
        <v>#VALUE!</v>
      </c>
      <c r="Z1216" t="s">
        <v>114</v>
      </c>
      <c r="AA1216" t="s">
        <v>5568</v>
      </c>
      <c r="AB1216" t="s">
        <v>5411</v>
      </c>
      <c r="AC1216" s="61" t="s">
        <v>114</v>
      </c>
      <c r="AD1216" s="22" t="s">
        <v>88</v>
      </c>
      <c r="AE1216" s="22"/>
      <c r="AF1216">
        <v>0</v>
      </c>
      <c r="AG1216">
        <v>0</v>
      </c>
      <c r="AH1216" t="s">
        <v>5411</v>
      </c>
      <c r="AI1216" s="46">
        <v>0</v>
      </c>
      <c r="AJ1216" s="46">
        <v>0</v>
      </c>
      <c r="AK1216" s="22"/>
      <c r="AL1216" s="52">
        <f t="shared" si="188"/>
        <v>0</v>
      </c>
      <c r="AM1216" s="52">
        <f t="shared" si="189"/>
        <v>0</v>
      </c>
      <c r="AN1216" s="52" t="e">
        <f t="shared" si="182"/>
        <v>#VALUE!</v>
      </c>
      <c r="AO1216">
        <v>0.14000000000000001</v>
      </c>
      <c r="AP1216" s="46">
        <v>0.14000000000000001</v>
      </c>
      <c r="AQ1216" s="52">
        <f t="shared" si="190"/>
        <v>0</v>
      </c>
    </row>
    <row r="1217" spans="1:43" x14ac:dyDescent="0.25">
      <c r="A1217" t="s">
        <v>5533</v>
      </c>
      <c r="B1217" t="s">
        <v>833</v>
      </c>
      <c r="D1217">
        <v>1</v>
      </c>
      <c r="E1217">
        <v>1</v>
      </c>
      <c r="F1217">
        <v>4</v>
      </c>
      <c r="G1217" s="13">
        <v>39770</v>
      </c>
      <c r="H1217">
        <v>0.75</v>
      </c>
      <c r="I1217">
        <v>0</v>
      </c>
      <c r="J1217" t="s">
        <v>5411</v>
      </c>
      <c r="K1217" s="46">
        <v>0.75</v>
      </c>
      <c r="L1217" s="46">
        <v>0</v>
      </c>
      <c r="M1217" s="22"/>
      <c r="N1217" s="52">
        <f t="shared" si="183"/>
        <v>0</v>
      </c>
      <c r="O1217" s="52">
        <f t="shared" si="184"/>
        <v>0</v>
      </c>
      <c r="P1217" s="52" t="e">
        <f t="shared" si="185"/>
        <v>#VALUE!</v>
      </c>
      <c r="Q1217">
        <v>1.48</v>
      </c>
      <c r="R1217">
        <v>0</v>
      </c>
      <c r="S1217" t="s">
        <v>5411</v>
      </c>
      <c r="T1217" s="46">
        <v>1.48</v>
      </c>
      <c r="U1217" s="46">
        <v>0</v>
      </c>
      <c r="V1217" s="22"/>
      <c r="W1217" s="52">
        <f t="shared" si="186"/>
        <v>0</v>
      </c>
      <c r="X1217" s="52">
        <f t="shared" si="187"/>
        <v>0</v>
      </c>
      <c r="Y1217" s="52" t="e">
        <f t="shared" si="181"/>
        <v>#VALUE!</v>
      </c>
      <c r="Z1217" t="s">
        <v>114</v>
      </c>
      <c r="AA1217" t="s">
        <v>5568</v>
      </c>
      <c r="AB1217" t="s">
        <v>5411</v>
      </c>
      <c r="AC1217" s="61" t="s">
        <v>114</v>
      </c>
      <c r="AD1217" s="22" t="s">
        <v>88</v>
      </c>
      <c r="AE1217" s="22"/>
      <c r="AF1217">
        <v>9</v>
      </c>
      <c r="AG1217">
        <v>0</v>
      </c>
      <c r="AH1217" t="s">
        <v>5411</v>
      </c>
      <c r="AI1217" s="46">
        <v>9</v>
      </c>
      <c r="AJ1217" s="46">
        <v>0</v>
      </c>
      <c r="AK1217" s="22"/>
      <c r="AL1217" s="52">
        <f t="shared" si="188"/>
        <v>0</v>
      </c>
      <c r="AM1217" s="52">
        <f t="shared" si="189"/>
        <v>0</v>
      </c>
      <c r="AN1217" s="52" t="e">
        <f t="shared" si="182"/>
        <v>#VALUE!</v>
      </c>
      <c r="AO1217">
        <v>0.68</v>
      </c>
      <c r="AP1217" s="46">
        <v>0.68</v>
      </c>
      <c r="AQ1217" s="52">
        <f t="shared" si="190"/>
        <v>0</v>
      </c>
    </row>
    <row r="1218" spans="1:43" x14ac:dyDescent="0.25">
      <c r="A1218" t="s">
        <v>5533</v>
      </c>
      <c r="B1218" t="s">
        <v>834</v>
      </c>
      <c r="D1218">
        <v>1</v>
      </c>
      <c r="E1218">
        <v>1</v>
      </c>
      <c r="F1218">
        <v>4</v>
      </c>
      <c r="G1218" s="13">
        <v>39770</v>
      </c>
      <c r="H1218">
        <v>0.57999999999999996</v>
      </c>
      <c r="I1218">
        <v>0</v>
      </c>
      <c r="J1218" t="s">
        <v>5411</v>
      </c>
      <c r="K1218" s="46">
        <v>0.57999999999999996</v>
      </c>
      <c r="L1218" s="46">
        <v>0</v>
      </c>
      <c r="M1218" s="22"/>
      <c r="N1218" s="52">
        <f t="shared" si="183"/>
        <v>0</v>
      </c>
      <c r="O1218" s="52">
        <f t="shared" si="184"/>
        <v>0</v>
      </c>
      <c r="P1218" s="52" t="e">
        <f t="shared" si="185"/>
        <v>#VALUE!</v>
      </c>
      <c r="Q1218">
        <v>1.63</v>
      </c>
      <c r="R1218">
        <v>0</v>
      </c>
      <c r="S1218" t="s">
        <v>5411</v>
      </c>
      <c r="T1218" s="46">
        <v>1.63</v>
      </c>
      <c r="U1218" s="46">
        <v>0</v>
      </c>
      <c r="V1218" s="22"/>
      <c r="W1218" s="52">
        <f t="shared" si="186"/>
        <v>0</v>
      </c>
      <c r="X1218" s="52">
        <f t="shared" si="187"/>
        <v>0</v>
      </c>
      <c r="Y1218" s="52" t="e">
        <f t="shared" si="181"/>
        <v>#VALUE!</v>
      </c>
      <c r="Z1218" t="s">
        <v>114</v>
      </c>
      <c r="AA1218" t="s">
        <v>5568</v>
      </c>
      <c r="AB1218" t="s">
        <v>5411</v>
      </c>
      <c r="AC1218" s="61" t="s">
        <v>114</v>
      </c>
      <c r="AD1218" s="22" t="s">
        <v>88</v>
      </c>
      <c r="AE1218" s="22"/>
      <c r="AF1218">
        <v>0</v>
      </c>
      <c r="AG1218">
        <v>0</v>
      </c>
      <c r="AH1218" t="s">
        <v>5411</v>
      </c>
      <c r="AI1218" s="46">
        <v>0</v>
      </c>
      <c r="AJ1218" s="46">
        <v>0</v>
      </c>
      <c r="AK1218" s="22"/>
      <c r="AL1218" s="52">
        <f t="shared" si="188"/>
        <v>0</v>
      </c>
      <c r="AM1218" s="52">
        <f t="shared" si="189"/>
        <v>0</v>
      </c>
      <c r="AN1218" s="52" t="e">
        <f t="shared" si="182"/>
        <v>#VALUE!</v>
      </c>
      <c r="AO1218">
        <v>0.14000000000000001</v>
      </c>
      <c r="AP1218" s="46">
        <v>0.14000000000000001</v>
      </c>
      <c r="AQ1218" s="52">
        <f t="shared" si="190"/>
        <v>0</v>
      </c>
    </row>
    <row r="1219" spans="1:43" x14ac:dyDescent="0.25">
      <c r="A1219" t="s">
        <v>5533</v>
      </c>
      <c r="B1219" t="s">
        <v>835</v>
      </c>
      <c r="D1219">
        <v>1</v>
      </c>
      <c r="E1219">
        <v>1</v>
      </c>
      <c r="F1219">
        <v>4</v>
      </c>
      <c r="G1219" s="13">
        <v>39770</v>
      </c>
      <c r="H1219">
        <v>0.56999999999999995</v>
      </c>
      <c r="I1219">
        <v>0</v>
      </c>
      <c r="J1219" t="s">
        <v>5411</v>
      </c>
      <c r="K1219" s="46">
        <v>0.56999999999999995</v>
      </c>
      <c r="L1219" s="46">
        <v>0</v>
      </c>
      <c r="M1219" s="22"/>
      <c r="N1219" s="52">
        <f t="shared" si="183"/>
        <v>0</v>
      </c>
      <c r="O1219" s="52">
        <f t="shared" si="184"/>
        <v>0</v>
      </c>
      <c r="P1219" s="52" t="e">
        <f t="shared" si="185"/>
        <v>#VALUE!</v>
      </c>
      <c r="Q1219">
        <v>0.73</v>
      </c>
      <c r="R1219">
        <v>0</v>
      </c>
      <c r="S1219" t="s">
        <v>5411</v>
      </c>
      <c r="T1219" s="46">
        <v>0.73</v>
      </c>
      <c r="U1219" s="46">
        <v>0</v>
      </c>
      <c r="V1219" s="22"/>
      <c r="W1219" s="52">
        <f t="shared" si="186"/>
        <v>0</v>
      </c>
      <c r="X1219" s="52">
        <f t="shared" si="187"/>
        <v>0</v>
      </c>
      <c r="Y1219" s="52" t="e">
        <f t="shared" si="181"/>
        <v>#VALUE!</v>
      </c>
      <c r="Z1219" t="s">
        <v>114</v>
      </c>
      <c r="AA1219" t="s">
        <v>5568</v>
      </c>
      <c r="AB1219" t="s">
        <v>5411</v>
      </c>
      <c r="AC1219" s="61" t="s">
        <v>114</v>
      </c>
      <c r="AD1219" s="22" t="s">
        <v>88</v>
      </c>
      <c r="AE1219" s="22"/>
      <c r="AF1219">
        <v>0</v>
      </c>
      <c r="AG1219">
        <v>0</v>
      </c>
      <c r="AH1219" t="s">
        <v>5411</v>
      </c>
      <c r="AI1219" s="46">
        <v>0</v>
      </c>
      <c r="AJ1219" s="46">
        <v>0</v>
      </c>
      <c r="AK1219" s="22"/>
      <c r="AL1219" s="52">
        <f t="shared" si="188"/>
        <v>0</v>
      </c>
      <c r="AM1219" s="52">
        <f t="shared" si="189"/>
        <v>0</v>
      </c>
      <c r="AN1219" s="52" t="e">
        <f t="shared" si="182"/>
        <v>#VALUE!</v>
      </c>
      <c r="AO1219">
        <v>0.31</v>
      </c>
      <c r="AP1219" s="46">
        <v>0.31</v>
      </c>
      <c r="AQ1219" s="52">
        <f t="shared" si="190"/>
        <v>0</v>
      </c>
    </row>
    <row r="1220" spans="1:43" x14ac:dyDescent="0.25">
      <c r="A1220" t="s">
        <v>5533</v>
      </c>
      <c r="B1220" t="s">
        <v>836</v>
      </c>
      <c r="D1220">
        <v>1</v>
      </c>
      <c r="E1220">
        <v>1</v>
      </c>
      <c r="F1220">
        <v>4</v>
      </c>
      <c r="G1220" s="13">
        <v>39770</v>
      </c>
      <c r="H1220">
        <v>0.5</v>
      </c>
      <c r="I1220">
        <v>0</v>
      </c>
      <c r="J1220" t="s">
        <v>5411</v>
      </c>
      <c r="K1220" s="46">
        <v>0.5</v>
      </c>
      <c r="L1220" s="46">
        <v>0</v>
      </c>
      <c r="M1220" s="22"/>
      <c r="N1220" s="52">
        <f t="shared" si="183"/>
        <v>0</v>
      </c>
      <c r="O1220" s="52">
        <f t="shared" si="184"/>
        <v>0</v>
      </c>
      <c r="P1220" s="52" t="e">
        <f t="shared" si="185"/>
        <v>#VALUE!</v>
      </c>
      <c r="Q1220">
        <v>0</v>
      </c>
      <c r="R1220">
        <v>0</v>
      </c>
      <c r="S1220" t="s">
        <v>5411</v>
      </c>
      <c r="T1220" s="46">
        <v>0</v>
      </c>
      <c r="U1220" s="46">
        <v>0</v>
      </c>
      <c r="V1220" s="22"/>
      <c r="W1220" s="52">
        <f t="shared" si="186"/>
        <v>0</v>
      </c>
      <c r="X1220" s="52">
        <f t="shared" si="187"/>
        <v>0</v>
      </c>
      <c r="Y1220" s="52" t="e">
        <f t="shared" ref="Y1220:Y1283" si="191">S1220-V1220</f>
        <v>#VALUE!</v>
      </c>
      <c r="Z1220" t="s">
        <v>114</v>
      </c>
      <c r="AA1220" t="s">
        <v>5568</v>
      </c>
      <c r="AB1220" t="s">
        <v>5411</v>
      </c>
      <c r="AC1220" s="61" t="s">
        <v>114</v>
      </c>
      <c r="AD1220" s="22" t="s">
        <v>88</v>
      </c>
      <c r="AE1220" s="22"/>
      <c r="AF1220">
        <v>0</v>
      </c>
      <c r="AG1220">
        <v>0</v>
      </c>
      <c r="AH1220" t="s">
        <v>5411</v>
      </c>
      <c r="AI1220" s="46">
        <v>0</v>
      </c>
      <c r="AJ1220" s="46">
        <v>0</v>
      </c>
      <c r="AK1220" s="22"/>
      <c r="AL1220" s="52">
        <f t="shared" si="188"/>
        <v>0</v>
      </c>
      <c r="AM1220" s="52">
        <f t="shared" si="189"/>
        <v>0</v>
      </c>
      <c r="AN1220" s="52" t="e">
        <f t="shared" ref="AN1220:AN1283" si="192">AH1220-AK1220</f>
        <v>#VALUE!</v>
      </c>
      <c r="AO1220">
        <v>0.21</v>
      </c>
      <c r="AP1220" s="46">
        <v>0.21</v>
      </c>
      <c r="AQ1220" s="52">
        <f t="shared" si="190"/>
        <v>0</v>
      </c>
    </row>
    <row r="1221" spans="1:43" x14ac:dyDescent="0.25">
      <c r="A1221" t="s">
        <v>5533</v>
      </c>
      <c r="B1221" t="s">
        <v>837</v>
      </c>
      <c r="D1221">
        <v>1</v>
      </c>
      <c r="E1221">
        <v>1</v>
      </c>
      <c r="F1221">
        <v>4</v>
      </c>
      <c r="G1221" s="13">
        <v>39770</v>
      </c>
      <c r="H1221">
        <v>0</v>
      </c>
      <c r="I1221">
        <v>0</v>
      </c>
      <c r="J1221" t="s">
        <v>5411</v>
      </c>
      <c r="K1221" s="46">
        <v>0</v>
      </c>
      <c r="L1221" s="46">
        <v>0</v>
      </c>
      <c r="M1221" s="22"/>
      <c r="N1221" s="52">
        <f t="shared" ref="N1221:N1284" si="193">H1221-K1221</f>
        <v>0</v>
      </c>
      <c r="O1221" s="52">
        <f t="shared" ref="O1221:O1284" si="194">I1221-L1221</f>
        <v>0</v>
      </c>
      <c r="P1221" s="52" t="e">
        <f t="shared" ref="P1221:P1284" si="195">J1221-M1221</f>
        <v>#VALUE!</v>
      </c>
      <c r="Q1221">
        <v>0</v>
      </c>
      <c r="R1221">
        <v>0</v>
      </c>
      <c r="S1221" t="s">
        <v>5411</v>
      </c>
      <c r="T1221" s="46">
        <v>0</v>
      </c>
      <c r="U1221" s="46">
        <v>0</v>
      </c>
      <c r="V1221" s="22"/>
      <c r="W1221" s="52">
        <f t="shared" ref="W1221:W1284" si="196">Q1221-T1221</f>
        <v>0</v>
      </c>
      <c r="X1221" s="52">
        <f t="shared" ref="X1221:X1284" si="197">R1221-U1221</f>
        <v>0</v>
      </c>
      <c r="Y1221" s="52" t="e">
        <f t="shared" si="191"/>
        <v>#VALUE!</v>
      </c>
      <c r="Z1221" t="s">
        <v>114</v>
      </c>
      <c r="AA1221" t="s">
        <v>5568</v>
      </c>
      <c r="AB1221" t="s">
        <v>5411</v>
      </c>
      <c r="AC1221" s="61" t="s">
        <v>114</v>
      </c>
      <c r="AD1221" s="22" t="s">
        <v>88</v>
      </c>
      <c r="AE1221" s="22"/>
      <c r="AF1221">
        <v>0</v>
      </c>
      <c r="AG1221">
        <v>0</v>
      </c>
      <c r="AH1221" t="s">
        <v>5411</v>
      </c>
      <c r="AI1221" s="46">
        <v>0</v>
      </c>
      <c r="AJ1221" s="46">
        <v>0</v>
      </c>
      <c r="AK1221" s="22"/>
      <c r="AL1221" s="52">
        <f t="shared" ref="AL1221:AL1284" si="198">AF1221-AI1221</f>
        <v>0</v>
      </c>
      <c r="AM1221" s="52">
        <f t="shared" ref="AM1221:AM1284" si="199">AG1221-AJ1221</f>
        <v>0</v>
      </c>
      <c r="AN1221" s="52" t="e">
        <f t="shared" si="192"/>
        <v>#VALUE!</v>
      </c>
      <c r="AO1221">
        <v>0.26</v>
      </c>
      <c r="AP1221" s="46">
        <v>0.26</v>
      </c>
      <c r="AQ1221" s="52">
        <f t="shared" ref="AQ1221:AQ1284" si="200">AO1221-AP1221</f>
        <v>0</v>
      </c>
    </row>
    <row r="1222" spans="1:43" x14ac:dyDescent="0.25">
      <c r="A1222" t="s">
        <v>5533</v>
      </c>
      <c r="B1222" t="s">
        <v>838</v>
      </c>
      <c r="D1222">
        <v>1</v>
      </c>
      <c r="E1222">
        <v>1</v>
      </c>
      <c r="F1222">
        <v>3</v>
      </c>
      <c r="G1222" s="13">
        <v>39770</v>
      </c>
      <c r="H1222">
        <v>0.23</v>
      </c>
      <c r="I1222">
        <v>0</v>
      </c>
      <c r="J1222" t="s">
        <v>5411</v>
      </c>
      <c r="K1222" s="46">
        <v>0.23</v>
      </c>
      <c r="L1222" s="46">
        <v>0</v>
      </c>
      <c r="M1222" s="22"/>
      <c r="N1222" s="52">
        <f t="shared" si="193"/>
        <v>0</v>
      </c>
      <c r="O1222" s="52">
        <f t="shared" si="194"/>
        <v>0</v>
      </c>
      <c r="P1222" s="52" t="e">
        <f t="shared" si="195"/>
        <v>#VALUE!</v>
      </c>
      <c r="Q1222">
        <v>0</v>
      </c>
      <c r="R1222">
        <v>0</v>
      </c>
      <c r="S1222" t="s">
        <v>5411</v>
      </c>
      <c r="T1222" s="46">
        <v>0</v>
      </c>
      <c r="U1222" s="46">
        <v>0</v>
      </c>
      <c r="V1222" s="22"/>
      <c r="W1222" s="52">
        <f t="shared" si="196"/>
        <v>0</v>
      </c>
      <c r="X1222" s="52">
        <f t="shared" si="197"/>
        <v>0</v>
      </c>
      <c r="Y1222" s="52" t="e">
        <f t="shared" si="191"/>
        <v>#VALUE!</v>
      </c>
      <c r="Z1222" t="s">
        <v>114</v>
      </c>
      <c r="AA1222" t="s">
        <v>5568</v>
      </c>
      <c r="AB1222" t="s">
        <v>5411</v>
      </c>
      <c r="AC1222" s="61" t="s">
        <v>114</v>
      </c>
      <c r="AD1222" s="22" t="s">
        <v>88</v>
      </c>
      <c r="AE1222" s="22"/>
      <c r="AF1222">
        <v>0</v>
      </c>
      <c r="AG1222">
        <v>0</v>
      </c>
      <c r="AH1222" t="s">
        <v>5411</v>
      </c>
      <c r="AI1222" s="46">
        <v>0</v>
      </c>
      <c r="AJ1222" s="46">
        <v>0</v>
      </c>
      <c r="AK1222" s="22"/>
      <c r="AL1222" s="52">
        <f t="shared" si="198"/>
        <v>0</v>
      </c>
      <c r="AM1222" s="52">
        <f t="shared" si="199"/>
        <v>0</v>
      </c>
      <c r="AN1222" s="52" t="e">
        <f t="shared" si="192"/>
        <v>#VALUE!</v>
      </c>
      <c r="AO1222">
        <v>0.02</v>
      </c>
      <c r="AP1222" s="46">
        <v>0.02</v>
      </c>
      <c r="AQ1222" s="52">
        <f t="shared" si="200"/>
        <v>0</v>
      </c>
    </row>
    <row r="1223" spans="1:43" x14ac:dyDescent="0.25">
      <c r="A1223" t="s">
        <v>5533</v>
      </c>
      <c r="B1223" t="s">
        <v>839</v>
      </c>
      <c r="D1223">
        <v>1</v>
      </c>
      <c r="E1223">
        <v>1</v>
      </c>
      <c r="F1223">
        <v>3</v>
      </c>
      <c r="G1223" s="13">
        <v>39770</v>
      </c>
      <c r="H1223">
        <v>0.87</v>
      </c>
      <c r="I1223">
        <v>0.57999999999999996</v>
      </c>
      <c r="J1223" t="s">
        <v>5411</v>
      </c>
      <c r="K1223" s="46">
        <v>0.87</v>
      </c>
      <c r="L1223" s="46">
        <v>0.57999999999999996</v>
      </c>
      <c r="M1223" s="22"/>
      <c r="N1223" s="52">
        <f t="shared" si="193"/>
        <v>0</v>
      </c>
      <c r="O1223" s="52">
        <f t="shared" si="194"/>
        <v>0</v>
      </c>
      <c r="P1223" s="52" t="e">
        <f t="shared" si="195"/>
        <v>#VALUE!</v>
      </c>
      <c r="Q1223">
        <v>0</v>
      </c>
      <c r="R1223">
        <v>0</v>
      </c>
      <c r="S1223" t="s">
        <v>5411</v>
      </c>
      <c r="T1223" s="46">
        <v>0</v>
      </c>
      <c r="U1223" s="46">
        <v>0</v>
      </c>
      <c r="V1223" s="22"/>
      <c r="W1223" s="52">
        <f t="shared" si="196"/>
        <v>0</v>
      </c>
      <c r="X1223" s="52">
        <f t="shared" si="197"/>
        <v>0</v>
      </c>
      <c r="Y1223" s="52" t="e">
        <f t="shared" si="191"/>
        <v>#VALUE!</v>
      </c>
      <c r="Z1223" t="s">
        <v>114</v>
      </c>
      <c r="AA1223" t="s">
        <v>5568</v>
      </c>
      <c r="AB1223" t="s">
        <v>5411</v>
      </c>
      <c r="AC1223" s="61" t="s">
        <v>114</v>
      </c>
      <c r="AD1223" s="22" t="s">
        <v>88</v>
      </c>
      <c r="AE1223" s="22"/>
      <c r="AF1223">
        <v>0</v>
      </c>
      <c r="AG1223">
        <v>0</v>
      </c>
      <c r="AH1223" t="s">
        <v>5411</v>
      </c>
      <c r="AI1223" s="46">
        <v>0</v>
      </c>
      <c r="AJ1223" s="46">
        <v>0</v>
      </c>
      <c r="AK1223" s="22"/>
      <c r="AL1223" s="52">
        <f t="shared" si="198"/>
        <v>0</v>
      </c>
      <c r="AM1223" s="52">
        <f t="shared" si="199"/>
        <v>0</v>
      </c>
      <c r="AN1223" s="52" t="e">
        <f t="shared" si="192"/>
        <v>#VALUE!</v>
      </c>
      <c r="AO1223">
        <v>0.22</v>
      </c>
      <c r="AP1223" s="46">
        <v>0.22</v>
      </c>
      <c r="AQ1223" s="52">
        <f t="shared" si="200"/>
        <v>0</v>
      </c>
    </row>
    <row r="1224" spans="1:43" x14ac:dyDescent="0.25">
      <c r="A1224" t="s">
        <v>5533</v>
      </c>
      <c r="B1224" t="s">
        <v>840</v>
      </c>
      <c r="D1224">
        <v>1</v>
      </c>
      <c r="E1224">
        <v>1</v>
      </c>
      <c r="F1224">
        <v>3</v>
      </c>
      <c r="G1224" s="13">
        <v>39770</v>
      </c>
      <c r="H1224">
        <v>0.18</v>
      </c>
      <c r="I1224">
        <v>0</v>
      </c>
      <c r="J1224" t="s">
        <v>5411</v>
      </c>
      <c r="K1224" s="46">
        <v>0.18</v>
      </c>
      <c r="L1224" s="46">
        <v>0</v>
      </c>
      <c r="M1224" s="22"/>
      <c r="N1224" s="52">
        <f t="shared" si="193"/>
        <v>0</v>
      </c>
      <c r="O1224" s="52">
        <f t="shared" si="194"/>
        <v>0</v>
      </c>
      <c r="P1224" s="52" t="e">
        <f t="shared" si="195"/>
        <v>#VALUE!</v>
      </c>
      <c r="Q1224">
        <v>1.88</v>
      </c>
      <c r="R1224">
        <v>0</v>
      </c>
      <c r="S1224" t="s">
        <v>5411</v>
      </c>
      <c r="T1224" s="46">
        <v>1.88</v>
      </c>
      <c r="U1224" s="46">
        <v>0</v>
      </c>
      <c r="V1224" s="22"/>
      <c r="W1224" s="52">
        <f t="shared" si="196"/>
        <v>0</v>
      </c>
      <c r="X1224" s="52">
        <f t="shared" si="197"/>
        <v>0</v>
      </c>
      <c r="Y1224" s="52" t="e">
        <f t="shared" si="191"/>
        <v>#VALUE!</v>
      </c>
      <c r="Z1224" t="s">
        <v>114</v>
      </c>
      <c r="AA1224" t="s">
        <v>5568</v>
      </c>
      <c r="AB1224" t="s">
        <v>5411</v>
      </c>
      <c r="AC1224" s="61" t="s">
        <v>114</v>
      </c>
      <c r="AD1224" s="22" t="s">
        <v>88</v>
      </c>
      <c r="AE1224" s="22"/>
      <c r="AF1224">
        <v>1.52</v>
      </c>
      <c r="AG1224">
        <v>0</v>
      </c>
      <c r="AH1224" t="s">
        <v>5411</v>
      </c>
      <c r="AI1224" s="46">
        <v>1.52</v>
      </c>
      <c r="AJ1224" s="46">
        <v>0</v>
      </c>
      <c r="AK1224" s="22"/>
      <c r="AL1224" s="52">
        <f t="shared" si="198"/>
        <v>0</v>
      </c>
      <c r="AM1224" s="52">
        <f t="shared" si="199"/>
        <v>0</v>
      </c>
      <c r="AN1224" s="52" t="e">
        <f t="shared" si="192"/>
        <v>#VALUE!</v>
      </c>
      <c r="AO1224">
        <v>0.22</v>
      </c>
      <c r="AP1224" s="46">
        <v>0.22</v>
      </c>
      <c r="AQ1224" s="52">
        <f t="shared" si="200"/>
        <v>0</v>
      </c>
    </row>
    <row r="1225" spans="1:43" x14ac:dyDescent="0.25">
      <c r="A1225" t="s">
        <v>5533</v>
      </c>
      <c r="B1225" t="s">
        <v>841</v>
      </c>
      <c r="D1225">
        <v>1</v>
      </c>
      <c r="E1225">
        <v>1</v>
      </c>
      <c r="F1225">
        <v>3</v>
      </c>
      <c r="G1225" s="13">
        <v>39770</v>
      </c>
      <c r="H1225">
        <v>1.1000000000000001</v>
      </c>
      <c r="I1225">
        <v>0</v>
      </c>
      <c r="J1225" t="s">
        <v>5411</v>
      </c>
      <c r="K1225" s="46">
        <v>1.1000000000000001</v>
      </c>
      <c r="L1225" s="46">
        <v>0</v>
      </c>
      <c r="M1225" s="22"/>
      <c r="N1225" s="52">
        <f t="shared" si="193"/>
        <v>0</v>
      </c>
      <c r="O1225" s="52">
        <f t="shared" si="194"/>
        <v>0</v>
      </c>
      <c r="P1225" s="52" t="e">
        <f t="shared" si="195"/>
        <v>#VALUE!</v>
      </c>
      <c r="Q1225">
        <v>1.71</v>
      </c>
      <c r="R1225">
        <v>1.0900000000000001</v>
      </c>
      <c r="S1225" t="s">
        <v>5411</v>
      </c>
      <c r="T1225" s="46">
        <v>1.71</v>
      </c>
      <c r="U1225" s="46">
        <v>1.0900000000000001</v>
      </c>
      <c r="V1225" s="22"/>
      <c r="W1225" s="52">
        <f t="shared" si="196"/>
        <v>0</v>
      </c>
      <c r="X1225" s="52">
        <f t="shared" si="197"/>
        <v>0</v>
      </c>
      <c r="Y1225" s="52" t="e">
        <f t="shared" si="191"/>
        <v>#VALUE!</v>
      </c>
      <c r="Z1225" t="s">
        <v>114</v>
      </c>
      <c r="AA1225" t="s">
        <v>5568</v>
      </c>
      <c r="AB1225" t="s">
        <v>5411</v>
      </c>
      <c r="AC1225" s="61" t="s">
        <v>114</v>
      </c>
      <c r="AD1225" s="22" t="s">
        <v>88</v>
      </c>
      <c r="AE1225" s="22"/>
      <c r="AF1225">
        <v>0</v>
      </c>
      <c r="AG1225">
        <v>7.21</v>
      </c>
      <c r="AH1225" t="s">
        <v>5411</v>
      </c>
      <c r="AI1225" s="46">
        <v>0</v>
      </c>
      <c r="AJ1225" s="46">
        <v>7.21</v>
      </c>
      <c r="AK1225" s="22"/>
      <c r="AL1225" s="52">
        <f t="shared" si="198"/>
        <v>0</v>
      </c>
      <c r="AM1225" s="52">
        <f t="shared" si="199"/>
        <v>0</v>
      </c>
      <c r="AN1225" s="52" t="e">
        <f t="shared" si="192"/>
        <v>#VALUE!</v>
      </c>
      <c r="AO1225">
        <v>0</v>
      </c>
      <c r="AP1225" s="46">
        <v>0</v>
      </c>
      <c r="AQ1225" s="52">
        <f t="shared" si="200"/>
        <v>0</v>
      </c>
    </row>
    <row r="1226" spans="1:43" x14ac:dyDescent="0.25">
      <c r="A1226" t="s">
        <v>5533</v>
      </c>
      <c r="B1226" t="s">
        <v>842</v>
      </c>
      <c r="D1226">
        <v>1</v>
      </c>
      <c r="E1226">
        <v>1</v>
      </c>
      <c r="F1226">
        <v>3</v>
      </c>
      <c r="G1226" s="13">
        <v>39770</v>
      </c>
      <c r="H1226">
        <v>2.42</v>
      </c>
      <c r="I1226">
        <v>0</v>
      </c>
      <c r="J1226" t="s">
        <v>5411</v>
      </c>
      <c r="K1226" s="46">
        <v>2.42</v>
      </c>
      <c r="L1226" s="46">
        <v>0</v>
      </c>
      <c r="M1226" s="22"/>
      <c r="N1226" s="52">
        <f t="shared" si="193"/>
        <v>0</v>
      </c>
      <c r="O1226" s="52">
        <f t="shared" si="194"/>
        <v>0</v>
      </c>
      <c r="P1226" s="52" t="e">
        <f t="shared" si="195"/>
        <v>#VALUE!</v>
      </c>
      <c r="Q1226">
        <v>403</v>
      </c>
      <c r="R1226">
        <v>0</v>
      </c>
      <c r="S1226" t="s">
        <v>5411</v>
      </c>
      <c r="T1226" s="46">
        <v>403</v>
      </c>
      <c r="U1226" s="46">
        <v>0</v>
      </c>
      <c r="V1226" s="22"/>
      <c r="W1226" s="52">
        <f t="shared" si="196"/>
        <v>0</v>
      </c>
      <c r="X1226" s="52">
        <f t="shared" si="197"/>
        <v>0</v>
      </c>
      <c r="Y1226" s="52" t="e">
        <f t="shared" si="191"/>
        <v>#VALUE!</v>
      </c>
      <c r="Z1226" t="s">
        <v>114</v>
      </c>
      <c r="AA1226" t="s">
        <v>5568</v>
      </c>
      <c r="AB1226" t="s">
        <v>5411</v>
      </c>
      <c r="AC1226" s="61" t="s">
        <v>114</v>
      </c>
      <c r="AD1226" s="22" t="s">
        <v>88</v>
      </c>
      <c r="AE1226" s="22"/>
      <c r="AF1226">
        <v>3.22</v>
      </c>
      <c r="AG1226">
        <v>0</v>
      </c>
      <c r="AH1226" t="s">
        <v>5411</v>
      </c>
      <c r="AI1226" s="46">
        <v>3.22</v>
      </c>
      <c r="AJ1226" s="46">
        <v>0</v>
      </c>
      <c r="AK1226" s="22"/>
      <c r="AL1226" s="52">
        <f t="shared" si="198"/>
        <v>0</v>
      </c>
      <c r="AM1226" s="52">
        <f t="shared" si="199"/>
        <v>0</v>
      </c>
      <c r="AN1226" s="52" t="e">
        <f t="shared" si="192"/>
        <v>#VALUE!</v>
      </c>
      <c r="AO1226">
        <v>0</v>
      </c>
      <c r="AP1226" s="46">
        <v>0</v>
      </c>
      <c r="AQ1226" s="52">
        <f t="shared" si="200"/>
        <v>0</v>
      </c>
    </row>
    <row r="1227" spans="1:43" x14ac:dyDescent="0.25">
      <c r="A1227" t="s">
        <v>5533</v>
      </c>
      <c r="B1227" t="s">
        <v>843</v>
      </c>
      <c r="D1227">
        <v>1</v>
      </c>
      <c r="E1227">
        <v>1</v>
      </c>
      <c r="F1227">
        <v>3</v>
      </c>
      <c r="G1227" s="13">
        <v>39770</v>
      </c>
      <c r="H1227">
        <v>1.51</v>
      </c>
      <c r="I1227">
        <v>0.72</v>
      </c>
      <c r="J1227" t="s">
        <v>5411</v>
      </c>
      <c r="K1227" s="46">
        <v>1.51</v>
      </c>
      <c r="L1227" s="46">
        <v>0.72</v>
      </c>
      <c r="M1227" s="22"/>
      <c r="N1227" s="52">
        <f t="shared" si="193"/>
        <v>0</v>
      </c>
      <c r="O1227" s="52">
        <f t="shared" si="194"/>
        <v>0</v>
      </c>
      <c r="P1227" s="52" t="e">
        <f t="shared" si="195"/>
        <v>#VALUE!</v>
      </c>
      <c r="Q1227">
        <v>0.95</v>
      </c>
      <c r="R1227">
        <v>1.44</v>
      </c>
      <c r="S1227" t="s">
        <v>5411</v>
      </c>
      <c r="T1227" s="46">
        <v>0.95</v>
      </c>
      <c r="U1227" s="46">
        <v>1.44</v>
      </c>
      <c r="V1227" s="22"/>
      <c r="W1227" s="52">
        <f t="shared" si="196"/>
        <v>0</v>
      </c>
      <c r="X1227" s="52">
        <f t="shared" si="197"/>
        <v>0</v>
      </c>
      <c r="Y1227" s="52" t="e">
        <f t="shared" si="191"/>
        <v>#VALUE!</v>
      </c>
      <c r="Z1227" t="s">
        <v>114</v>
      </c>
      <c r="AA1227" t="s">
        <v>5568</v>
      </c>
      <c r="AB1227" t="s">
        <v>5411</v>
      </c>
      <c r="AC1227" s="61" t="s">
        <v>114</v>
      </c>
      <c r="AD1227" s="22" t="s">
        <v>88</v>
      </c>
      <c r="AE1227" s="22"/>
      <c r="AF1227">
        <v>3.06</v>
      </c>
      <c r="AG1227">
        <v>1.48</v>
      </c>
      <c r="AH1227" t="s">
        <v>5411</v>
      </c>
      <c r="AI1227" s="46">
        <v>3.06</v>
      </c>
      <c r="AJ1227" s="46">
        <v>1.48</v>
      </c>
      <c r="AK1227" s="22"/>
      <c r="AL1227" s="52">
        <f t="shared" si="198"/>
        <v>0</v>
      </c>
      <c r="AM1227" s="52">
        <f t="shared" si="199"/>
        <v>0</v>
      </c>
      <c r="AN1227" s="52" t="e">
        <f t="shared" si="192"/>
        <v>#VALUE!</v>
      </c>
      <c r="AO1227">
        <v>0.16</v>
      </c>
      <c r="AP1227" s="46">
        <v>0.16</v>
      </c>
      <c r="AQ1227" s="52">
        <f t="shared" si="200"/>
        <v>0</v>
      </c>
    </row>
    <row r="1228" spans="1:43" x14ac:dyDescent="0.25">
      <c r="A1228" t="s">
        <v>5533</v>
      </c>
      <c r="B1228" t="s">
        <v>844</v>
      </c>
      <c r="D1228">
        <v>1</v>
      </c>
      <c r="E1228">
        <v>1</v>
      </c>
      <c r="F1228">
        <v>3</v>
      </c>
      <c r="G1228" s="13">
        <v>39770</v>
      </c>
      <c r="H1228">
        <v>2.34</v>
      </c>
      <c r="I1228">
        <v>0</v>
      </c>
      <c r="J1228" t="s">
        <v>5411</v>
      </c>
      <c r="K1228" s="46">
        <v>2.34</v>
      </c>
      <c r="L1228" s="46">
        <v>0</v>
      </c>
      <c r="M1228" s="22"/>
      <c r="N1228" s="52">
        <f t="shared" si="193"/>
        <v>0</v>
      </c>
      <c r="O1228" s="52">
        <f t="shared" si="194"/>
        <v>0</v>
      </c>
      <c r="P1228" s="52" t="e">
        <f t="shared" si="195"/>
        <v>#VALUE!</v>
      </c>
      <c r="Q1228">
        <v>0</v>
      </c>
      <c r="R1228">
        <v>0</v>
      </c>
      <c r="S1228" t="s">
        <v>5411</v>
      </c>
      <c r="T1228" s="46">
        <v>0</v>
      </c>
      <c r="U1228" s="46">
        <v>0</v>
      </c>
      <c r="V1228" s="22"/>
      <c r="W1228" s="52">
        <f t="shared" si="196"/>
        <v>0</v>
      </c>
      <c r="X1228" s="52">
        <f t="shared" si="197"/>
        <v>0</v>
      </c>
      <c r="Y1228" s="52" t="e">
        <f t="shared" si="191"/>
        <v>#VALUE!</v>
      </c>
      <c r="Z1228" t="s">
        <v>114</v>
      </c>
      <c r="AA1228" t="s">
        <v>5568</v>
      </c>
      <c r="AB1228" t="s">
        <v>5411</v>
      </c>
      <c r="AC1228" s="61" t="s">
        <v>114</v>
      </c>
      <c r="AD1228" s="22" t="s">
        <v>88</v>
      </c>
      <c r="AE1228" s="22"/>
      <c r="AF1228">
        <v>2.12</v>
      </c>
      <c r="AG1228">
        <v>1.08</v>
      </c>
      <c r="AH1228" t="s">
        <v>5411</v>
      </c>
      <c r="AI1228" s="46">
        <v>2.12</v>
      </c>
      <c r="AJ1228" s="46">
        <v>1.08</v>
      </c>
      <c r="AK1228" s="22"/>
      <c r="AL1228" s="52">
        <f t="shared" si="198"/>
        <v>0</v>
      </c>
      <c r="AM1228" s="52">
        <f t="shared" si="199"/>
        <v>0</v>
      </c>
      <c r="AN1228" s="52" t="e">
        <f t="shared" si="192"/>
        <v>#VALUE!</v>
      </c>
      <c r="AO1228">
        <v>0.14000000000000001</v>
      </c>
      <c r="AP1228" s="46">
        <v>0.14000000000000001</v>
      </c>
      <c r="AQ1228" s="52">
        <f t="shared" si="200"/>
        <v>0</v>
      </c>
    </row>
    <row r="1229" spans="1:43" x14ac:dyDescent="0.25">
      <c r="A1229" t="s">
        <v>5533</v>
      </c>
      <c r="B1229" t="s">
        <v>845</v>
      </c>
      <c r="D1229">
        <v>1</v>
      </c>
      <c r="E1229">
        <v>1</v>
      </c>
      <c r="F1229">
        <v>3</v>
      </c>
      <c r="G1229" s="13">
        <v>39770</v>
      </c>
      <c r="H1229">
        <v>0.65</v>
      </c>
      <c r="I1229">
        <v>0</v>
      </c>
      <c r="J1229" t="s">
        <v>5411</v>
      </c>
      <c r="K1229" s="46">
        <v>0.65</v>
      </c>
      <c r="L1229" s="46">
        <v>0</v>
      </c>
      <c r="M1229" s="22"/>
      <c r="N1229" s="52">
        <f t="shared" si="193"/>
        <v>0</v>
      </c>
      <c r="O1229" s="52">
        <f t="shared" si="194"/>
        <v>0</v>
      </c>
      <c r="P1229" s="52" t="e">
        <f t="shared" si="195"/>
        <v>#VALUE!</v>
      </c>
      <c r="Q1229">
        <v>0</v>
      </c>
      <c r="R1229">
        <v>0</v>
      </c>
      <c r="S1229" t="s">
        <v>5411</v>
      </c>
      <c r="T1229" s="46">
        <v>0</v>
      </c>
      <c r="U1229" s="46">
        <v>0</v>
      </c>
      <c r="V1229" s="22"/>
      <c r="W1229" s="52">
        <f t="shared" si="196"/>
        <v>0</v>
      </c>
      <c r="X1229" s="52">
        <f t="shared" si="197"/>
        <v>0</v>
      </c>
      <c r="Y1229" s="52" t="e">
        <f t="shared" si="191"/>
        <v>#VALUE!</v>
      </c>
      <c r="Z1229" t="s">
        <v>114</v>
      </c>
      <c r="AA1229" t="s">
        <v>5568</v>
      </c>
      <c r="AB1229" t="s">
        <v>5411</v>
      </c>
      <c r="AC1229" s="61" t="s">
        <v>114</v>
      </c>
      <c r="AD1229" s="22" t="s">
        <v>88</v>
      </c>
      <c r="AE1229" s="22"/>
      <c r="AF1229">
        <v>5.86</v>
      </c>
      <c r="AG1229">
        <v>1.1100000000000001</v>
      </c>
      <c r="AH1229" t="s">
        <v>5411</v>
      </c>
      <c r="AI1229" s="46">
        <v>5.86</v>
      </c>
      <c r="AJ1229" s="46">
        <v>1.1100000000000001</v>
      </c>
      <c r="AK1229" s="22"/>
      <c r="AL1229" s="52">
        <f t="shared" si="198"/>
        <v>0</v>
      </c>
      <c r="AM1229" s="52">
        <f t="shared" si="199"/>
        <v>0</v>
      </c>
      <c r="AN1229" s="52" t="e">
        <f t="shared" si="192"/>
        <v>#VALUE!</v>
      </c>
      <c r="AO1229">
        <v>0.26</v>
      </c>
      <c r="AP1229" s="46">
        <v>0.26</v>
      </c>
      <c r="AQ1229" s="52">
        <f t="shared" si="200"/>
        <v>0</v>
      </c>
    </row>
    <row r="1230" spans="1:43" x14ac:dyDescent="0.25">
      <c r="A1230" t="s">
        <v>5533</v>
      </c>
      <c r="B1230" t="s">
        <v>846</v>
      </c>
      <c r="D1230">
        <v>1</v>
      </c>
      <c r="E1230">
        <v>1</v>
      </c>
      <c r="F1230">
        <v>3</v>
      </c>
      <c r="G1230" s="13">
        <v>39770</v>
      </c>
      <c r="H1230">
        <v>0.89</v>
      </c>
      <c r="I1230">
        <v>0</v>
      </c>
      <c r="J1230" t="s">
        <v>5411</v>
      </c>
      <c r="K1230" s="46">
        <v>0.89</v>
      </c>
      <c r="L1230" s="46">
        <v>0</v>
      </c>
      <c r="M1230" s="22"/>
      <c r="N1230" s="52">
        <f t="shared" si="193"/>
        <v>0</v>
      </c>
      <c r="O1230" s="52">
        <f t="shared" si="194"/>
        <v>0</v>
      </c>
      <c r="P1230" s="52" t="e">
        <f t="shared" si="195"/>
        <v>#VALUE!</v>
      </c>
      <c r="Q1230">
        <v>0</v>
      </c>
      <c r="R1230">
        <v>0</v>
      </c>
      <c r="S1230" t="s">
        <v>5411</v>
      </c>
      <c r="T1230" s="46">
        <v>0</v>
      </c>
      <c r="U1230" s="46">
        <v>0</v>
      </c>
      <c r="V1230" s="22"/>
      <c r="W1230" s="52">
        <f t="shared" si="196"/>
        <v>0</v>
      </c>
      <c r="X1230" s="52">
        <f t="shared" si="197"/>
        <v>0</v>
      </c>
      <c r="Y1230" s="52" t="e">
        <f t="shared" si="191"/>
        <v>#VALUE!</v>
      </c>
      <c r="Z1230" t="s">
        <v>114</v>
      </c>
      <c r="AA1230" t="s">
        <v>5568</v>
      </c>
      <c r="AB1230" t="s">
        <v>5411</v>
      </c>
      <c r="AC1230" s="61" t="s">
        <v>114</v>
      </c>
      <c r="AD1230" s="22" t="s">
        <v>88</v>
      </c>
      <c r="AE1230" s="22"/>
      <c r="AF1230">
        <v>0</v>
      </c>
      <c r="AG1230">
        <v>0</v>
      </c>
      <c r="AH1230" t="s">
        <v>5411</v>
      </c>
      <c r="AI1230" s="46">
        <v>0</v>
      </c>
      <c r="AJ1230" s="46">
        <v>0</v>
      </c>
      <c r="AK1230" s="22"/>
      <c r="AL1230" s="52">
        <f t="shared" si="198"/>
        <v>0</v>
      </c>
      <c r="AM1230" s="52">
        <f t="shared" si="199"/>
        <v>0</v>
      </c>
      <c r="AN1230" s="52" t="e">
        <f t="shared" si="192"/>
        <v>#VALUE!</v>
      </c>
      <c r="AO1230">
        <v>0.81</v>
      </c>
      <c r="AP1230" s="46">
        <v>0.81</v>
      </c>
      <c r="AQ1230" s="52">
        <f t="shared" si="200"/>
        <v>0</v>
      </c>
    </row>
    <row r="1231" spans="1:43" x14ac:dyDescent="0.25">
      <c r="A1231" t="s">
        <v>5533</v>
      </c>
      <c r="B1231" t="s">
        <v>847</v>
      </c>
      <c r="D1231">
        <v>1</v>
      </c>
      <c r="E1231">
        <v>1</v>
      </c>
      <c r="F1231">
        <v>4</v>
      </c>
      <c r="G1231" s="13">
        <v>39770</v>
      </c>
      <c r="H1231">
        <v>0.39</v>
      </c>
      <c r="I1231">
        <v>0</v>
      </c>
      <c r="J1231" t="s">
        <v>5411</v>
      </c>
      <c r="K1231" s="46">
        <v>0.39</v>
      </c>
      <c r="L1231" s="46">
        <v>0</v>
      </c>
      <c r="M1231" s="22"/>
      <c r="N1231" s="52">
        <f t="shared" si="193"/>
        <v>0</v>
      </c>
      <c r="O1231" s="52">
        <f t="shared" si="194"/>
        <v>0</v>
      </c>
      <c r="P1231" s="52" t="e">
        <f t="shared" si="195"/>
        <v>#VALUE!</v>
      </c>
      <c r="Q1231">
        <v>0</v>
      </c>
      <c r="R1231">
        <v>0</v>
      </c>
      <c r="S1231" t="s">
        <v>5411</v>
      </c>
      <c r="T1231" s="46">
        <v>0</v>
      </c>
      <c r="U1231" s="46">
        <v>0</v>
      </c>
      <c r="V1231" s="22"/>
      <c r="W1231" s="52">
        <f t="shared" si="196"/>
        <v>0</v>
      </c>
      <c r="X1231" s="52">
        <f t="shared" si="197"/>
        <v>0</v>
      </c>
      <c r="Y1231" s="52" t="e">
        <f t="shared" si="191"/>
        <v>#VALUE!</v>
      </c>
      <c r="Z1231" t="s">
        <v>114</v>
      </c>
      <c r="AA1231" t="s">
        <v>5568</v>
      </c>
      <c r="AB1231" t="s">
        <v>5411</v>
      </c>
      <c r="AC1231" s="61" t="s">
        <v>114</v>
      </c>
      <c r="AD1231" s="22" t="s">
        <v>88</v>
      </c>
      <c r="AE1231" s="22"/>
      <c r="AF1231">
        <v>0</v>
      </c>
      <c r="AG1231">
        <v>0</v>
      </c>
      <c r="AH1231" t="s">
        <v>5411</v>
      </c>
      <c r="AI1231" s="46">
        <v>0</v>
      </c>
      <c r="AJ1231" s="46">
        <v>0</v>
      </c>
      <c r="AK1231" s="22"/>
      <c r="AL1231" s="52">
        <f t="shared" si="198"/>
        <v>0</v>
      </c>
      <c r="AM1231" s="52">
        <f t="shared" si="199"/>
        <v>0</v>
      </c>
      <c r="AN1231" s="52" t="e">
        <f t="shared" si="192"/>
        <v>#VALUE!</v>
      </c>
      <c r="AO1231">
        <v>0.21</v>
      </c>
      <c r="AP1231" s="46">
        <v>0.21</v>
      </c>
      <c r="AQ1231" s="52">
        <f t="shared" si="200"/>
        <v>0</v>
      </c>
    </row>
    <row r="1232" spans="1:43" x14ac:dyDescent="0.25">
      <c r="A1232" t="s">
        <v>5533</v>
      </c>
      <c r="B1232" t="s">
        <v>848</v>
      </c>
      <c r="D1232">
        <v>1</v>
      </c>
      <c r="E1232">
        <v>1</v>
      </c>
      <c r="F1232">
        <v>3</v>
      </c>
      <c r="G1232" s="13">
        <v>39770</v>
      </c>
      <c r="H1232">
        <v>0.01</v>
      </c>
      <c r="I1232">
        <v>0</v>
      </c>
      <c r="J1232" t="s">
        <v>5411</v>
      </c>
      <c r="K1232" s="46">
        <v>0.01</v>
      </c>
      <c r="L1232" s="46">
        <v>0</v>
      </c>
      <c r="M1232" s="22"/>
      <c r="N1232" s="52">
        <f t="shared" si="193"/>
        <v>0</v>
      </c>
      <c r="O1232" s="52">
        <f t="shared" si="194"/>
        <v>0</v>
      </c>
      <c r="P1232" s="52" t="e">
        <f t="shared" si="195"/>
        <v>#VALUE!</v>
      </c>
      <c r="Q1232">
        <v>0</v>
      </c>
      <c r="R1232">
        <v>0</v>
      </c>
      <c r="S1232" t="s">
        <v>5411</v>
      </c>
      <c r="T1232" s="46">
        <v>0</v>
      </c>
      <c r="U1232" s="46">
        <v>0</v>
      </c>
      <c r="V1232" s="22"/>
      <c r="W1232" s="52">
        <f t="shared" si="196"/>
        <v>0</v>
      </c>
      <c r="X1232" s="52">
        <f t="shared" si="197"/>
        <v>0</v>
      </c>
      <c r="Y1232" s="52" t="e">
        <f t="shared" si="191"/>
        <v>#VALUE!</v>
      </c>
      <c r="Z1232" t="s">
        <v>114</v>
      </c>
      <c r="AA1232" t="s">
        <v>5568</v>
      </c>
      <c r="AB1232" t="s">
        <v>5411</v>
      </c>
      <c r="AC1232" s="61" t="s">
        <v>114</v>
      </c>
      <c r="AD1232" s="22" t="s">
        <v>88</v>
      </c>
      <c r="AE1232" s="22"/>
      <c r="AF1232">
        <v>0</v>
      </c>
      <c r="AG1232">
        <v>0</v>
      </c>
      <c r="AH1232" t="s">
        <v>5411</v>
      </c>
      <c r="AI1232" s="46">
        <v>0</v>
      </c>
      <c r="AJ1232" s="46">
        <v>0</v>
      </c>
      <c r="AK1232" s="22"/>
      <c r="AL1232" s="52">
        <f t="shared" si="198"/>
        <v>0</v>
      </c>
      <c r="AM1232" s="52">
        <f t="shared" si="199"/>
        <v>0</v>
      </c>
      <c r="AN1232" s="52" t="e">
        <f t="shared" si="192"/>
        <v>#VALUE!</v>
      </c>
      <c r="AO1232">
        <v>0</v>
      </c>
      <c r="AP1232" s="46">
        <v>0</v>
      </c>
      <c r="AQ1232" s="52">
        <f t="shared" si="200"/>
        <v>0</v>
      </c>
    </row>
    <row r="1233" spans="1:43" x14ac:dyDescent="0.25">
      <c r="A1233" t="s">
        <v>5533</v>
      </c>
      <c r="B1233" t="s">
        <v>849</v>
      </c>
      <c r="D1233">
        <v>1</v>
      </c>
      <c r="E1233">
        <v>1</v>
      </c>
      <c r="F1233">
        <v>3</v>
      </c>
      <c r="G1233" s="13">
        <v>39770</v>
      </c>
      <c r="H1233">
        <v>0.78</v>
      </c>
      <c r="I1233">
        <v>0</v>
      </c>
      <c r="J1233" t="s">
        <v>5411</v>
      </c>
      <c r="K1233" s="46">
        <v>0.78</v>
      </c>
      <c r="L1233" s="46">
        <v>0</v>
      </c>
      <c r="M1233" s="22"/>
      <c r="N1233" s="52">
        <f t="shared" si="193"/>
        <v>0</v>
      </c>
      <c r="O1233" s="52">
        <f t="shared" si="194"/>
        <v>0</v>
      </c>
      <c r="P1233" s="52" t="e">
        <f t="shared" si="195"/>
        <v>#VALUE!</v>
      </c>
      <c r="Q1233">
        <v>0</v>
      </c>
      <c r="R1233">
        <v>0</v>
      </c>
      <c r="S1233" t="s">
        <v>5411</v>
      </c>
      <c r="T1233" s="46">
        <v>0</v>
      </c>
      <c r="U1233" s="46">
        <v>0</v>
      </c>
      <c r="V1233" s="22"/>
      <c r="W1233" s="52">
        <f t="shared" si="196"/>
        <v>0</v>
      </c>
      <c r="X1233" s="52">
        <f t="shared" si="197"/>
        <v>0</v>
      </c>
      <c r="Y1233" s="52" t="e">
        <f t="shared" si="191"/>
        <v>#VALUE!</v>
      </c>
      <c r="Z1233" t="s">
        <v>114</v>
      </c>
      <c r="AA1233" t="s">
        <v>5568</v>
      </c>
      <c r="AB1233" t="s">
        <v>5411</v>
      </c>
      <c r="AC1233" s="61" t="s">
        <v>114</v>
      </c>
      <c r="AD1233" s="22" t="s">
        <v>88</v>
      </c>
      <c r="AE1233" s="22"/>
      <c r="AF1233">
        <v>0.82</v>
      </c>
      <c r="AG1233">
        <v>0</v>
      </c>
      <c r="AH1233" t="s">
        <v>5411</v>
      </c>
      <c r="AI1233" s="46">
        <v>0.82</v>
      </c>
      <c r="AJ1233" s="46">
        <v>0</v>
      </c>
      <c r="AK1233" s="22"/>
      <c r="AL1233" s="52">
        <f t="shared" si="198"/>
        <v>0</v>
      </c>
      <c r="AM1233" s="52">
        <f t="shared" si="199"/>
        <v>0</v>
      </c>
      <c r="AN1233" s="52" t="e">
        <f t="shared" si="192"/>
        <v>#VALUE!</v>
      </c>
      <c r="AO1233">
        <v>0.36</v>
      </c>
      <c r="AP1233" s="46">
        <v>0.36</v>
      </c>
      <c r="AQ1233" s="52">
        <f t="shared" si="200"/>
        <v>0</v>
      </c>
    </row>
    <row r="1234" spans="1:43" x14ac:dyDescent="0.25">
      <c r="A1234" t="s">
        <v>5533</v>
      </c>
      <c r="B1234" t="s">
        <v>850</v>
      </c>
      <c r="D1234">
        <v>1</v>
      </c>
      <c r="E1234">
        <v>1</v>
      </c>
      <c r="F1234">
        <v>3</v>
      </c>
      <c r="G1234" s="13">
        <v>39770</v>
      </c>
      <c r="H1234">
        <v>0.35</v>
      </c>
      <c r="I1234">
        <v>0</v>
      </c>
      <c r="J1234" t="s">
        <v>5411</v>
      </c>
      <c r="K1234" s="46">
        <v>0.35</v>
      </c>
      <c r="L1234" s="46">
        <v>0</v>
      </c>
      <c r="M1234" s="22"/>
      <c r="N1234" s="52">
        <f t="shared" si="193"/>
        <v>0</v>
      </c>
      <c r="O1234" s="52">
        <f t="shared" si="194"/>
        <v>0</v>
      </c>
      <c r="P1234" s="52" t="e">
        <f t="shared" si="195"/>
        <v>#VALUE!</v>
      </c>
      <c r="Q1234">
        <v>0</v>
      </c>
      <c r="R1234">
        <v>0</v>
      </c>
      <c r="S1234" t="s">
        <v>5411</v>
      </c>
      <c r="T1234" s="46">
        <v>0</v>
      </c>
      <c r="U1234" s="46">
        <v>0</v>
      </c>
      <c r="V1234" s="22"/>
      <c r="W1234" s="52">
        <f t="shared" si="196"/>
        <v>0</v>
      </c>
      <c r="X1234" s="52">
        <f t="shared" si="197"/>
        <v>0</v>
      </c>
      <c r="Y1234" s="52" t="e">
        <f t="shared" si="191"/>
        <v>#VALUE!</v>
      </c>
      <c r="Z1234" t="s">
        <v>114</v>
      </c>
      <c r="AA1234" t="s">
        <v>5568</v>
      </c>
      <c r="AB1234" t="s">
        <v>5411</v>
      </c>
      <c r="AC1234" s="61" t="s">
        <v>114</v>
      </c>
      <c r="AD1234" s="22" t="s">
        <v>88</v>
      </c>
      <c r="AE1234" s="22"/>
      <c r="AF1234">
        <v>0</v>
      </c>
      <c r="AG1234">
        <v>0</v>
      </c>
      <c r="AH1234" t="s">
        <v>5411</v>
      </c>
      <c r="AI1234" s="46">
        <v>0</v>
      </c>
      <c r="AJ1234" s="46">
        <v>0</v>
      </c>
      <c r="AK1234" s="22"/>
      <c r="AL1234" s="52">
        <f t="shared" si="198"/>
        <v>0</v>
      </c>
      <c r="AM1234" s="52">
        <f t="shared" si="199"/>
        <v>0</v>
      </c>
      <c r="AN1234" s="52" t="e">
        <f t="shared" si="192"/>
        <v>#VALUE!</v>
      </c>
      <c r="AO1234">
        <v>0.22</v>
      </c>
      <c r="AP1234" s="46">
        <v>0.22</v>
      </c>
      <c r="AQ1234" s="52">
        <f t="shared" si="200"/>
        <v>0</v>
      </c>
    </row>
    <row r="1235" spans="1:43" x14ac:dyDescent="0.25">
      <c r="A1235" t="s">
        <v>5533</v>
      </c>
      <c r="B1235" t="s">
        <v>851</v>
      </c>
      <c r="D1235">
        <v>1</v>
      </c>
      <c r="E1235">
        <v>1</v>
      </c>
      <c r="F1235">
        <v>3</v>
      </c>
      <c r="G1235" s="13">
        <v>39770</v>
      </c>
      <c r="H1235">
        <v>0</v>
      </c>
      <c r="I1235">
        <v>0.08</v>
      </c>
      <c r="J1235" t="s">
        <v>5411</v>
      </c>
      <c r="K1235" s="46">
        <v>0</v>
      </c>
      <c r="L1235" s="46">
        <v>0.08</v>
      </c>
      <c r="M1235" s="22"/>
      <c r="N1235" s="52">
        <f t="shared" si="193"/>
        <v>0</v>
      </c>
      <c r="O1235" s="52">
        <f t="shared" si="194"/>
        <v>0</v>
      </c>
      <c r="P1235" s="52" t="e">
        <f t="shared" si="195"/>
        <v>#VALUE!</v>
      </c>
      <c r="Q1235">
        <v>0</v>
      </c>
      <c r="R1235">
        <v>0</v>
      </c>
      <c r="S1235" t="s">
        <v>5411</v>
      </c>
      <c r="T1235" s="46">
        <v>0</v>
      </c>
      <c r="U1235" s="46">
        <v>0</v>
      </c>
      <c r="V1235" s="22"/>
      <c r="W1235" s="52">
        <f t="shared" si="196"/>
        <v>0</v>
      </c>
      <c r="X1235" s="52">
        <f t="shared" si="197"/>
        <v>0</v>
      </c>
      <c r="Y1235" s="52" t="e">
        <f t="shared" si="191"/>
        <v>#VALUE!</v>
      </c>
      <c r="Z1235" t="s">
        <v>114</v>
      </c>
      <c r="AA1235" t="s">
        <v>5568</v>
      </c>
      <c r="AB1235" t="s">
        <v>5411</v>
      </c>
      <c r="AC1235" s="61" t="s">
        <v>114</v>
      </c>
      <c r="AD1235" s="22" t="s">
        <v>88</v>
      </c>
      <c r="AE1235" s="22"/>
      <c r="AF1235">
        <v>0</v>
      </c>
      <c r="AG1235">
        <v>1.72</v>
      </c>
      <c r="AH1235" t="s">
        <v>5411</v>
      </c>
      <c r="AI1235" s="46">
        <v>0</v>
      </c>
      <c r="AJ1235" s="46">
        <v>1.72</v>
      </c>
      <c r="AK1235" s="22"/>
      <c r="AL1235" s="52">
        <f t="shared" si="198"/>
        <v>0</v>
      </c>
      <c r="AM1235" s="52">
        <f t="shared" si="199"/>
        <v>0</v>
      </c>
      <c r="AN1235" s="52" t="e">
        <f t="shared" si="192"/>
        <v>#VALUE!</v>
      </c>
      <c r="AO1235">
        <v>0.3</v>
      </c>
      <c r="AP1235" s="46">
        <v>0.3</v>
      </c>
      <c r="AQ1235" s="52">
        <f t="shared" si="200"/>
        <v>0</v>
      </c>
    </row>
    <row r="1236" spans="1:43" x14ac:dyDescent="0.25">
      <c r="A1236" t="s">
        <v>5533</v>
      </c>
      <c r="B1236" t="s">
        <v>852</v>
      </c>
      <c r="D1236">
        <v>1</v>
      </c>
      <c r="E1236">
        <v>1</v>
      </c>
      <c r="F1236">
        <v>3</v>
      </c>
      <c r="G1236" s="13">
        <v>39770</v>
      </c>
      <c r="H1236">
        <v>0</v>
      </c>
      <c r="I1236">
        <v>0.34</v>
      </c>
      <c r="J1236" t="s">
        <v>5411</v>
      </c>
      <c r="K1236" s="46">
        <v>0</v>
      </c>
      <c r="L1236" s="46">
        <v>0.34</v>
      </c>
      <c r="M1236" s="22"/>
      <c r="N1236" s="52">
        <f t="shared" si="193"/>
        <v>0</v>
      </c>
      <c r="O1236" s="52">
        <f t="shared" si="194"/>
        <v>0</v>
      </c>
      <c r="P1236" s="52" t="e">
        <f t="shared" si="195"/>
        <v>#VALUE!</v>
      </c>
      <c r="Q1236">
        <v>0</v>
      </c>
      <c r="R1236">
        <v>0.42</v>
      </c>
      <c r="S1236" t="s">
        <v>5411</v>
      </c>
      <c r="T1236" s="46">
        <v>0</v>
      </c>
      <c r="U1236" s="46">
        <v>0.42</v>
      </c>
      <c r="V1236" s="22"/>
      <c r="W1236" s="52">
        <f t="shared" si="196"/>
        <v>0</v>
      </c>
      <c r="X1236" s="52">
        <f t="shared" si="197"/>
        <v>0</v>
      </c>
      <c r="Y1236" s="52" t="e">
        <f t="shared" si="191"/>
        <v>#VALUE!</v>
      </c>
      <c r="Z1236" t="s">
        <v>114</v>
      </c>
      <c r="AA1236" t="s">
        <v>5568</v>
      </c>
      <c r="AB1236" t="s">
        <v>5411</v>
      </c>
      <c r="AC1236" s="61" t="s">
        <v>114</v>
      </c>
      <c r="AD1236" s="22" t="s">
        <v>88</v>
      </c>
      <c r="AE1236" s="22"/>
      <c r="AF1236">
        <v>0.17</v>
      </c>
      <c r="AG1236">
        <v>2.2200000000000002</v>
      </c>
      <c r="AH1236" t="s">
        <v>5411</v>
      </c>
      <c r="AI1236" s="46">
        <v>0.17</v>
      </c>
      <c r="AJ1236" s="46">
        <v>2.2200000000000002</v>
      </c>
      <c r="AK1236" s="22"/>
      <c r="AL1236" s="52">
        <f t="shared" si="198"/>
        <v>0</v>
      </c>
      <c r="AM1236" s="52">
        <f t="shared" si="199"/>
        <v>0</v>
      </c>
      <c r="AN1236" s="52" t="e">
        <f t="shared" si="192"/>
        <v>#VALUE!</v>
      </c>
      <c r="AO1236">
        <v>0.08</v>
      </c>
      <c r="AP1236" s="46">
        <v>0.08</v>
      </c>
      <c r="AQ1236" s="52">
        <f t="shared" si="200"/>
        <v>0</v>
      </c>
    </row>
    <row r="1237" spans="1:43" x14ac:dyDescent="0.25">
      <c r="A1237" t="s">
        <v>5533</v>
      </c>
      <c r="B1237" t="s">
        <v>853</v>
      </c>
      <c r="D1237">
        <v>1</v>
      </c>
      <c r="E1237">
        <v>1</v>
      </c>
      <c r="F1237">
        <v>3</v>
      </c>
      <c r="G1237" s="13">
        <v>39770</v>
      </c>
      <c r="H1237">
        <v>2.98</v>
      </c>
      <c r="I1237">
        <v>0</v>
      </c>
      <c r="J1237" t="s">
        <v>5411</v>
      </c>
      <c r="K1237" s="46">
        <v>2.98</v>
      </c>
      <c r="L1237" s="46">
        <v>0</v>
      </c>
      <c r="M1237" s="22"/>
      <c r="N1237" s="52">
        <f t="shared" si="193"/>
        <v>0</v>
      </c>
      <c r="O1237" s="52">
        <f t="shared" si="194"/>
        <v>0</v>
      </c>
      <c r="P1237" s="52" t="e">
        <f t="shared" si="195"/>
        <v>#VALUE!</v>
      </c>
      <c r="Q1237">
        <v>1.87</v>
      </c>
      <c r="R1237">
        <v>0</v>
      </c>
      <c r="S1237" t="s">
        <v>5411</v>
      </c>
      <c r="T1237" s="46">
        <v>1.87</v>
      </c>
      <c r="U1237" s="46">
        <v>0</v>
      </c>
      <c r="V1237" s="22"/>
      <c r="W1237" s="52">
        <f t="shared" si="196"/>
        <v>0</v>
      </c>
      <c r="X1237" s="52">
        <f t="shared" si="197"/>
        <v>0</v>
      </c>
      <c r="Y1237" s="52" t="e">
        <f t="shared" si="191"/>
        <v>#VALUE!</v>
      </c>
      <c r="Z1237" t="s">
        <v>114</v>
      </c>
      <c r="AA1237" t="s">
        <v>5568</v>
      </c>
      <c r="AB1237" t="s">
        <v>5411</v>
      </c>
      <c r="AC1237" s="61" t="s">
        <v>114</v>
      </c>
      <c r="AD1237" s="22" t="s">
        <v>88</v>
      </c>
      <c r="AE1237" s="22"/>
      <c r="AF1237">
        <v>9.8000000000000007</v>
      </c>
      <c r="AG1237">
        <v>0</v>
      </c>
      <c r="AH1237" t="s">
        <v>5411</v>
      </c>
      <c r="AI1237" s="46">
        <v>9.8000000000000007</v>
      </c>
      <c r="AJ1237" s="46">
        <v>0</v>
      </c>
      <c r="AK1237" s="22"/>
      <c r="AL1237" s="52">
        <f t="shared" si="198"/>
        <v>0</v>
      </c>
      <c r="AM1237" s="52">
        <f t="shared" si="199"/>
        <v>0</v>
      </c>
      <c r="AN1237" s="52" t="e">
        <f t="shared" si="192"/>
        <v>#VALUE!</v>
      </c>
      <c r="AO1237">
        <v>2.58</v>
      </c>
      <c r="AP1237" s="46">
        <v>2.58</v>
      </c>
      <c r="AQ1237" s="52">
        <f t="shared" si="200"/>
        <v>0</v>
      </c>
    </row>
    <row r="1238" spans="1:43" x14ac:dyDescent="0.25">
      <c r="A1238" t="s">
        <v>5533</v>
      </c>
      <c r="B1238" t="s">
        <v>854</v>
      </c>
      <c r="D1238">
        <v>1</v>
      </c>
      <c r="E1238">
        <v>1</v>
      </c>
      <c r="F1238">
        <v>3</v>
      </c>
      <c r="G1238" s="13">
        <v>39770</v>
      </c>
      <c r="H1238">
        <v>1.79</v>
      </c>
      <c r="I1238">
        <v>0</v>
      </c>
      <c r="J1238" t="s">
        <v>5411</v>
      </c>
      <c r="K1238" s="46">
        <v>1.79</v>
      </c>
      <c r="L1238" s="46">
        <v>0</v>
      </c>
      <c r="M1238" s="22"/>
      <c r="N1238" s="52">
        <f t="shared" si="193"/>
        <v>0</v>
      </c>
      <c r="O1238" s="52">
        <f t="shared" si="194"/>
        <v>0</v>
      </c>
      <c r="P1238" s="52" t="e">
        <f t="shared" si="195"/>
        <v>#VALUE!</v>
      </c>
      <c r="Q1238">
        <v>1.93</v>
      </c>
      <c r="R1238">
        <v>0</v>
      </c>
      <c r="S1238" t="s">
        <v>5411</v>
      </c>
      <c r="T1238" s="46">
        <v>1.93</v>
      </c>
      <c r="U1238" s="46">
        <v>0</v>
      </c>
      <c r="V1238" s="22"/>
      <c r="W1238" s="52">
        <f t="shared" si="196"/>
        <v>0</v>
      </c>
      <c r="X1238" s="52">
        <f t="shared" si="197"/>
        <v>0</v>
      </c>
      <c r="Y1238" s="52" t="e">
        <f t="shared" si="191"/>
        <v>#VALUE!</v>
      </c>
      <c r="Z1238" t="s">
        <v>114</v>
      </c>
      <c r="AA1238" t="s">
        <v>5568</v>
      </c>
      <c r="AB1238" t="s">
        <v>5411</v>
      </c>
      <c r="AC1238" s="61" t="s">
        <v>114</v>
      </c>
      <c r="AD1238" s="22" t="s">
        <v>88</v>
      </c>
      <c r="AE1238" s="22"/>
      <c r="AF1238">
        <v>2.5</v>
      </c>
      <c r="AG1238">
        <v>0</v>
      </c>
      <c r="AH1238" t="s">
        <v>5411</v>
      </c>
      <c r="AI1238" s="46">
        <v>2.5</v>
      </c>
      <c r="AJ1238" s="46">
        <v>0</v>
      </c>
      <c r="AK1238" s="22"/>
      <c r="AL1238" s="52">
        <f t="shared" si="198"/>
        <v>0</v>
      </c>
      <c r="AM1238" s="52">
        <f t="shared" si="199"/>
        <v>0</v>
      </c>
      <c r="AN1238" s="52" t="e">
        <f t="shared" si="192"/>
        <v>#VALUE!</v>
      </c>
      <c r="AO1238">
        <v>0</v>
      </c>
      <c r="AP1238" s="46">
        <v>0</v>
      </c>
      <c r="AQ1238" s="52">
        <f t="shared" si="200"/>
        <v>0</v>
      </c>
    </row>
    <row r="1239" spans="1:43" x14ac:dyDescent="0.25">
      <c r="A1239" t="s">
        <v>5533</v>
      </c>
      <c r="B1239" t="s">
        <v>855</v>
      </c>
      <c r="D1239">
        <v>1</v>
      </c>
      <c r="E1239">
        <v>1</v>
      </c>
      <c r="F1239">
        <v>3</v>
      </c>
      <c r="G1239" s="13">
        <v>39770</v>
      </c>
      <c r="H1239">
        <v>2.39</v>
      </c>
      <c r="I1239">
        <v>0</v>
      </c>
      <c r="J1239" t="s">
        <v>5411</v>
      </c>
      <c r="K1239" s="46">
        <v>2.39</v>
      </c>
      <c r="L1239" s="46">
        <v>0</v>
      </c>
      <c r="M1239" s="22"/>
      <c r="N1239" s="52">
        <f t="shared" si="193"/>
        <v>0</v>
      </c>
      <c r="O1239" s="52">
        <f t="shared" si="194"/>
        <v>0</v>
      </c>
      <c r="P1239" s="52" t="e">
        <f t="shared" si="195"/>
        <v>#VALUE!</v>
      </c>
      <c r="Q1239">
        <v>0</v>
      </c>
      <c r="R1239">
        <v>0</v>
      </c>
      <c r="S1239" t="s">
        <v>5411</v>
      </c>
      <c r="T1239" s="46">
        <v>0</v>
      </c>
      <c r="U1239" s="46">
        <v>0</v>
      </c>
      <c r="V1239" s="22"/>
      <c r="W1239" s="52">
        <f t="shared" si="196"/>
        <v>0</v>
      </c>
      <c r="X1239" s="52">
        <f t="shared" si="197"/>
        <v>0</v>
      </c>
      <c r="Y1239" s="52" t="e">
        <f t="shared" si="191"/>
        <v>#VALUE!</v>
      </c>
      <c r="Z1239" t="s">
        <v>114</v>
      </c>
      <c r="AA1239" t="s">
        <v>5568</v>
      </c>
      <c r="AB1239" t="s">
        <v>5411</v>
      </c>
      <c r="AC1239" s="61" t="s">
        <v>114</v>
      </c>
      <c r="AD1239" s="22" t="s">
        <v>88</v>
      </c>
      <c r="AE1239" s="22"/>
      <c r="AF1239">
        <v>0</v>
      </c>
      <c r="AG1239">
        <v>0</v>
      </c>
      <c r="AH1239" t="s">
        <v>5411</v>
      </c>
      <c r="AI1239" s="46">
        <v>0</v>
      </c>
      <c r="AJ1239" s="46">
        <v>0</v>
      </c>
      <c r="AK1239" s="22"/>
      <c r="AL1239" s="52">
        <f t="shared" si="198"/>
        <v>0</v>
      </c>
      <c r="AM1239" s="52">
        <f t="shared" si="199"/>
        <v>0</v>
      </c>
      <c r="AN1239" s="52" t="e">
        <f t="shared" si="192"/>
        <v>#VALUE!</v>
      </c>
      <c r="AO1239">
        <v>0</v>
      </c>
      <c r="AP1239" s="46">
        <v>0</v>
      </c>
      <c r="AQ1239" s="52">
        <f t="shared" si="200"/>
        <v>0</v>
      </c>
    </row>
    <row r="1240" spans="1:43" x14ac:dyDescent="0.25">
      <c r="A1240" t="s">
        <v>5533</v>
      </c>
      <c r="B1240" t="s">
        <v>856</v>
      </c>
      <c r="D1240">
        <v>1</v>
      </c>
      <c r="E1240">
        <v>1</v>
      </c>
      <c r="F1240">
        <v>4</v>
      </c>
      <c r="G1240" s="13">
        <v>39770</v>
      </c>
      <c r="H1240">
        <v>0.71</v>
      </c>
      <c r="I1240">
        <v>0</v>
      </c>
      <c r="J1240" t="s">
        <v>5411</v>
      </c>
      <c r="K1240" s="46">
        <v>0.71</v>
      </c>
      <c r="L1240" s="46">
        <v>0</v>
      </c>
      <c r="M1240" s="22"/>
      <c r="N1240" s="52">
        <f t="shared" si="193"/>
        <v>0</v>
      </c>
      <c r="O1240" s="52">
        <f t="shared" si="194"/>
        <v>0</v>
      </c>
      <c r="P1240" s="52" t="e">
        <f t="shared" si="195"/>
        <v>#VALUE!</v>
      </c>
      <c r="Q1240">
        <v>0</v>
      </c>
      <c r="R1240">
        <v>0</v>
      </c>
      <c r="S1240" t="s">
        <v>5411</v>
      </c>
      <c r="T1240" s="46">
        <v>0</v>
      </c>
      <c r="U1240" s="46">
        <v>0</v>
      </c>
      <c r="V1240" s="22"/>
      <c r="W1240" s="52">
        <f t="shared" si="196"/>
        <v>0</v>
      </c>
      <c r="X1240" s="52">
        <f t="shared" si="197"/>
        <v>0</v>
      </c>
      <c r="Y1240" s="52" t="e">
        <f t="shared" si="191"/>
        <v>#VALUE!</v>
      </c>
      <c r="Z1240" t="s">
        <v>114</v>
      </c>
      <c r="AA1240" t="s">
        <v>5568</v>
      </c>
      <c r="AB1240" t="s">
        <v>5411</v>
      </c>
      <c r="AC1240" s="61" t="s">
        <v>114</v>
      </c>
      <c r="AD1240" s="22" t="s">
        <v>88</v>
      </c>
      <c r="AE1240" s="22"/>
      <c r="AF1240">
        <v>0</v>
      </c>
      <c r="AG1240">
        <v>0</v>
      </c>
      <c r="AH1240" t="s">
        <v>5411</v>
      </c>
      <c r="AI1240" s="46">
        <v>0</v>
      </c>
      <c r="AJ1240" s="46">
        <v>0</v>
      </c>
      <c r="AK1240" s="22"/>
      <c r="AL1240" s="52">
        <f t="shared" si="198"/>
        <v>0</v>
      </c>
      <c r="AM1240" s="52">
        <f t="shared" si="199"/>
        <v>0</v>
      </c>
      <c r="AN1240" s="52" t="e">
        <f t="shared" si="192"/>
        <v>#VALUE!</v>
      </c>
      <c r="AO1240">
        <v>0</v>
      </c>
      <c r="AP1240" s="46">
        <v>0</v>
      </c>
      <c r="AQ1240" s="52">
        <f t="shared" si="200"/>
        <v>0</v>
      </c>
    </row>
    <row r="1241" spans="1:43" x14ac:dyDescent="0.25">
      <c r="A1241" t="s">
        <v>5533</v>
      </c>
      <c r="B1241" t="s">
        <v>857</v>
      </c>
      <c r="D1241">
        <v>1</v>
      </c>
      <c r="E1241">
        <v>1</v>
      </c>
      <c r="F1241">
        <v>3</v>
      </c>
      <c r="G1241" s="13">
        <v>39770</v>
      </c>
      <c r="H1241">
        <v>0</v>
      </c>
      <c r="I1241">
        <v>0</v>
      </c>
      <c r="J1241" t="s">
        <v>5411</v>
      </c>
      <c r="K1241" s="46">
        <v>0</v>
      </c>
      <c r="L1241" s="46">
        <v>0</v>
      </c>
      <c r="M1241" s="22"/>
      <c r="N1241" s="52">
        <f t="shared" si="193"/>
        <v>0</v>
      </c>
      <c r="O1241" s="52">
        <f t="shared" si="194"/>
        <v>0</v>
      </c>
      <c r="P1241" s="52" t="e">
        <f t="shared" si="195"/>
        <v>#VALUE!</v>
      </c>
      <c r="Q1241">
        <v>0</v>
      </c>
      <c r="R1241">
        <v>0</v>
      </c>
      <c r="S1241" t="s">
        <v>5411</v>
      </c>
      <c r="T1241" s="46">
        <v>0</v>
      </c>
      <c r="U1241" s="46">
        <v>0</v>
      </c>
      <c r="V1241" s="22"/>
      <c r="W1241" s="52">
        <f t="shared" si="196"/>
        <v>0</v>
      </c>
      <c r="X1241" s="52">
        <f t="shared" si="197"/>
        <v>0</v>
      </c>
      <c r="Y1241" s="52" t="e">
        <f t="shared" si="191"/>
        <v>#VALUE!</v>
      </c>
      <c r="Z1241" t="s">
        <v>114</v>
      </c>
      <c r="AA1241" t="s">
        <v>5568</v>
      </c>
      <c r="AB1241" t="s">
        <v>5411</v>
      </c>
      <c r="AC1241" s="61" t="s">
        <v>114</v>
      </c>
      <c r="AD1241" s="22" t="s">
        <v>88</v>
      </c>
      <c r="AE1241" s="22"/>
      <c r="AF1241">
        <v>0</v>
      </c>
      <c r="AG1241">
        <v>0</v>
      </c>
      <c r="AH1241" t="s">
        <v>5411</v>
      </c>
      <c r="AI1241" s="46">
        <v>0</v>
      </c>
      <c r="AJ1241" s="46">
        <v>0</v>
      </c>
      <c r="AK1241" s="22"/>
      <c r="AL1241" s="52">
        <f t="shared" si="198"/>
        <v>0</v>
      </c>
      <c r="AM1241" s="52">
        <f t="shared" si="199"/>
        <v>0</v>
      </c>
      <c r="AN1241" s="52" t="e">
        <f t="shared" si="192"/>
        <v>#VALUE!</v>
      </c>
      <c r="AO1241">
        <v>0</v>
      </c>
      <c r="AP1241" s="46">
        <v>0</v>
      </c>
      <c r="AQ1241" s="52">
        <f t="shared" si="200"/>
        <v>0</v>
      </c>
    </row>
    <row r="1242" spans="1:43" x14ac:dyDescent="0.25">
      <c r="A1242" t="s">
        <v>5533</v>
      </c>
      <c r="B1242" t="s">
        <v>858</v>
      </c>
      <c r="D1242">
        <v>1</v>
      </c>
      <c r="E1242">
        <v>1</v>
      </c>
      <c r="F1242">
        <v>3</v>
      </c>
      <c r="G1242" s="13">
        <v>39770</v>
      </c>
      <c r="H1242">
        <v>7.0000000000000007E-2</v>
      </c>
      <c r="I1242">
        <v>0</v>
      </c>
      <c r="J1242" t="s">
        <v>5411</v>
      </c>
      <c r="K1242" s="46">
        <v>7.0000000000000007E-2</v>
      </c>
      <c r="L1242" s="46">
        <v>0</v>
      </c>
      <c r="M1242" s="22"/>
      <c r="N1242" s="52">
        <f t="shared" si="193"/>
        <v>0</v>
      </c>
      <c r="O1242" s="52">
        <f t="shared" si="194"/>
        <v>0</v>
      </c>
      <c r="P1242" s="52" t="e">
        <f t="shared" si="195"/>
        <v>#VALUE!</v>
      </c>
      <c r="Q1242">
        <v>0</v>
      </c>
      <c r="R1242">
        <v>0</v>
      </c>
      <c r="S1242" t="s">
        <v>5411</v>
      </c>
      <c r="T1242" s="46">
        <v>0</v>
      </c>
      <c r="U1242" s="46">
        <v>0</v>
      </c>
      <c r="V1242" s="22"/>
      <c r="W1242" s="52">
        <f t="shared" si="196"/>
        <v>0</v>
      </c>
      <c r="X1242" s="52">
        <f t="shared" si="197"/>
        <v>0</v>
      </c>
      <c r="Y1242" s="52" t="e">
        <f t="shared" si="191"/>
        <v>#VALUE!</v>
      </c>
      <c r="Z1242" t="s">
        <v>114</v>
      </c>
      <c r="AA1242" t="s">
        <v>5568</v>
      </c>
      <c r="AB1242" t="s">
        <v>5411</v>
      </c>
      <c r="AC1242" s="61" t="s">
        <v>114</v>
      </c>
      <c r="AD1242" s="22" t="s">
        <v>88</v>
      </c>
      <c r="AE1242" s="22"/>
      <c r="AF1242">
        <v>0</v>
      </c>
      <c r="AG1242">
        <v>0</v>
      </c>
      <c r="AH1242" t="s">
        <v>5411</v>
      </c>
      <c r="AI1242" s="46">
        <v>0</v>
      </c>
      <c r="AJ1242" s="46">
        <v>0</v>
      </c>
      <c r="AK1242" s="22"/>
      <c r="AL1242" s="52">
        <f t="shared" si="198"/>
        <v>0</v>
      </c>
      <c r="AM1242" s="52">
        <f t="shared" si="199"/>
        <v>0</v>
      </c>
      <c r="AN1242" s="52" t="e">
        <f t="shared" si="192"/>
        <v>#VALUE!</v>
      </c>
      <c r="AO1242">
        <v>0</v>
      </c>
      <c r="AP1242" s="46">
        <v>0</v>
      </c>
      <c r="AQ1242" s="52">
        <f t="shared" si="200"/>
        <v>0</v>
      </c>
    </row>
    <row r="1243" spans="1:43" x14ac:dyDescent="0.25">
      <c r="A1243" t="s">
        <v>5533</v>
      </c>
      <c r="B1243" t="s">
        <v>859</v>
      </c>
      <c r="D1243">
        <v>1</v>
      </c>
      <c r="E1243">
        <v>1</v>
      </c>
      <c r="F1243">
        <v>3</v>
      </c>
      <c r="G1243" s="13">
        <v>39770</v>
      </c>
      <c r="H1243">
        <v>0.27</v>
      </c>
      <c r="I1243">
        <v>0</v>
      </c>
      <c r="J1243" t="s">
        <v>5411</v>
      </c>
      <c r="K1243" s="46">
        <v>0.27</v>
      </c>
      <c r="L1243" s="46">
        <v>0</v>
      </c>
      <c r="M1243" s="22"/>
      <c r="N1243" s="52">
        <f t="shared" si="193"/>
        <v>0</v>
      </c>
      <c r="O1243" s="52">
        <f t="shared" si="194"/>
        <v>0</v>
      </c>
      <c r="P1243" s="52" t="e">
        <f t="shared" si="195"/>
        <v>#VALUE!</v>
      </c>
      <c r="Q1243">
        <v>0.56999999999999995</v>
      </c>
      <c r="R1243">
        <v>0</v>
      </c>
      <c r="S1243" t="s">
        <v>5411</v>
      </c>
      <c r="T1243" s="46">
        <v>0.56999999999999995</v>
      </c>
      <c r="U1243" s="46">
        <v>0</v>
      </c>
      <c r="V1243" s="22"/>
      <c r="W1243" s="52">
        <f t="shared" si="196"/>
        <v>0</v>
      </c>
      <c r="X1243" s="52">
        <f t="shared" si="197"/>
        <v>0</v>
      </c>
      <c r="Y1243" s="52" t="e">
        <f t="shared" si="191"/>
        <v>#VALUE!</v>
      </c>
      <c r="Z1243" t="s">
        <v>114</v>
      </c>
      <c r="AA1243" t="s">
        <v>5568</v>
      </c>
      <c r="AB1243" t="s">
        <v>5411</v>
      </c>
      <c r="AC1243" s="61" t="s">
        <v>114</v>
      </c>
      <c r="AD1243" s="22" t="s">
        <v>88</v>
      </c>
      <c r="AE1243" s="22"/>
      <c r="AF1243">
        <v>0</v>
      </c>
      <c r="AG1243">
        <v>0</v>
      </c>
      <c r="AH1243" t="s">
        <v>5411</v>
      </c>
      <c r="AI1243" s="46">
        <v>0</v>
      </c>
      <c r="AJ1243" s="46">
        <v>0</v>
      </c>
      <c r="AK1243" s="22"/>
      <c r="AL1243" s="52">
        <f t="shared" si="198"/>
        <v>0</v>
      </c>
      <c r="AM1243" s="52">
        <f t="shared" si="199"/>
        <v>0</v>
      </c>
      <c r="AN1243" s="52" t="e">
        <f t="shared" si="192"/>
        <v>#VALUE!</v>
      </c>
      <c r="AO1243">
        <v>7.0000000000000007E-2</v>
      </c>
      <c r="AP1243" s="46">
        <v>7.0000000000000007E-2</v>
      </c>
      <c r="AQ1243" s="52">
        <f t="shared" si="200"/>
        <v>0</v>
      </c>
    </row>
    <row r="1244" spans="1:43" x14ac:dyDescent="0.25">
      <c r="A1244" t="s">
        <v>5533</v>
      </c>
      <c r="B1244" t="s">
        <v>860</v>
      </c>
      <c r="D1244">
        <v>1</v>
      </c>
      <c r="E1244">
        <v>1</v>
      </c>
      <c r="F1244">
        <v>3</v>
      </c>
      <c r="G1244" s="13">
        <v>39770</v>
      </c>
      <c r="H1244">
        <v>0.94</v>
      </c>
      <c r="I1244">
        <v>0</v>
      </c>
      <c r="J1244" t="s">
        <v>5411</v>
      </c>
      <c r="K1244" s="46">
        <v>0.94</v>
      </c>
      <c r="L1244" s="46">
        <v>0</v>
      </c>
      <c r="M1244" s="22"/>
      <c r="N1244" s="52">
        <f t="shared" si="193"/>
        <v>0</v>
      </c>
      <c r="O1244" s="52">
        <f t="shared" si="194"/>
        <v>0</v>
      </c>
      <c r="P1244" s="52" t="e">
        <f t="shared" si="195"/>
        <v>#VALUE!</v>
      </c>
      <c r="Q1244">
        <v>0.97</v>
      </c>
      <c r="R1244">
        <v>0</v>
      </c>
      <c r="S1244" t="s">
        <v>5411</v>
      </c>
      <c r="T1244" s="46">
        <v>0.97</v>
      </c>
      <c r="U1244" s="46">
        <v>0</v>
      </c>
      <c r="V1244" s="22"/>
      <c r="W1244" s="52">
        <f t="shared" si="196"/>
        <v>0</v>
      </c>
      <c r="X1244" s="52">
        <f t="shared" si="197"/>
        <v>0</v>
      </c>
      <c r="Y1244" s="52" t="e">
        <f t="shared" si="191"/>
        <v>#VALUE!</v>
      </c>
      <c r="Z1244" t="s">
        <v>114</v>
      </c>
      <c r="AA1244" t="s">
        <v>5568</v>
      </c>
      <c r="AB1244" t="s">
        <v>5411</v>
      </c>
      <c r="AC1244" s="61" t="s">
        <v>114</v>
      </c>
      <c r="AD1244" s="22" t="s">
        <v>88</v>
      </c>
      <c r="AE1244" s="22"/>
      <c r="AF1244">
        <v>0</v>
      </c>
      <c r="AG1244">
        <v>0</v>
      </c>
      <c r="AH1244" t="s">
        <v>5411</v>
      </c>
      <c r="AI1244" s="46">
        <v>0</v>
      </c>
      <c r="AJ1244" s="46">
        <v>0</v>
      </c>
      <c r="AK1244" s="22"/>
      <c r="AL1244" s="52">
        <f t="shared" si="198"/>
        <v>0</v>
      </c>
      <c r="AM1244" s="52">
        <f t="shared" si="199"/>
        <v>0</v>
      </c>
      <c r="AN1244" s="52" t="e">
        <f t="shared" si="192"/>
        <v>#VALUE!</v>
      </c>
      <c r="AO1244">
        <v>0</v>
      </c>
      <c r="AP1244" s="46">
        <v>0</v>
      </c>
      <c r="AQ1244" s="52">
        <f t="shared" si="200"/>
        <v>0</v>
      </c>
    </row>
    <row r="1245" spans="1:43" x14ac:dyDescent="0.25">
      <c r="A1245" t="s">
        <v>5533</v>
      </c>
      <c r="B1245" t="s">
        <v>861</v>
      </c>
      <c r="D1245">
        <v>1</v>
      </c>
      <c r="E1245">
        <v>1</v>
      </c>
      <c r="F1245">
        <v>3</v>
      </c>
      <c r="G1245" s="13">
        <v>39770</v>
      </c>
      <c r="H1245">
        <v>0.87</v>
      </c>
      <c r="I1245">
        <v>0</v>
      </c>
      <c r="J1245" t="s">
        <v>5411</v>
      </c>
      <c r="K1245" s="46">
        <v>0.87</v>
      </c>
      <c r="L1245" s="46">
        <v>0</v>
      </c>
      <c r="M1245" s="22"/>
      <c r="N1245" s="52">
        <f t="shared" si="193"/>
        <v>0</v>
      </c>
      <c r="O1245" s="52">
        <f t="shared" si="194"/>
        <v>0</v>
      </c>
      <c r="P1245" s="52" t="e">
        <f t="shared" si="195"/>
        <v>#VALUE!</v>
      </c>
      <c r="Q1245">
        <v>0</v>
      </c>
      <c r="R1245">
        <v>0</v>
      </c>
      <c r="S1245" t="s">
        <v>5411</v>
      </c>
      <c r="T1245" s="46">
        <v>0</v>
      </c>
      <c r="U1245" s="46">
        <v>0</v>
      </c>
      <c r="V1245" s="22"/>
      <c r="W1245" s="52">
        <f t="shared" si="196"/>
        <v>0</v>
      </c>
      <c r="X1245" s="52">
        <f t="shared" si="197"/>
        <v>0</v>
      </c>
      <c r="Y1245" s="52" t="e">
        <f t="shared" si="191"/>
        <v>#VALUE!</v>
      </c>
      <c r="Z1245" t="s">
        <v>114</v>
      </c>
      <c r="AA1245" t="s">
        <v>5568</v>
      </c>
      <c r="AB1245" t="s">
        <v>5411</v>
      </c>
      <c r="AC1245" s="61" t="s">
        <v>114</v>
      </c>
      <c r="AD1245" s="22" t="s">
        <v>88</v>
      </c>
      <c r="AE1245" s="22"/>
      <c r="AF1245">
        <v>13.81</v>
      </c>
      <c r="AG1245">
        <v>0</v>
      </c>
      <c r="AH1245" t="s">
        <v>5411</v>
      </c>
      <c r="AI1245" s="46">
        <v>13.81</v>
      </c>
      <c r="AJ1245" s="46">
        <v>0</v>
      </c>
      <c r="AK1245" s="22"/>
      <c r="AL1245" s="52">
        <f t="shared" si="198"/>
        <v>0</v>
      </c>
      <c r="AM1245" s="52">
        <f t="shared" si="199"/>
        <v>0</v>
      </c>
      <c r="AN1245" s="52" t="e">
        <f t="shared" si="192"/>
        <v>#VALUE!</v>
      </c>
      <c r="AO1245">
        <v>0.28999999999999998</v>
      </c>
      <c r="AP1245" s="46">
        <v>0.28999999999999998</v>
      </c>
      <c r="AQ1245" s="52">
        <f t="shared" si="200"/>
        <v>0</v>
      </c>
    </row>
    <row r="1246" spans="1:43" x14ac:dyDescent="0.25">
      <c r="A1246" t="s">
        <v>5533</v>
      </c>
      <c r="B1246" t="s">
        <v>862</v>
      </c>
      <c r="D1246">
        <v>1</v>
      </c>
      <c r="E1246">
        <v>1</v>
      </c>
      <c r="F1246">
        <v>3</v>
      </c>
      <c r="G1246" s="13">
        <v>39770</v>
      </c>
      <c r="H1246">
        <v>0.11</v>
      </c>
      <c r="I1246">
        <v>0</v>
      </c>
      <c r="J1246" t="s">
        <v>5411</v>
      </c>
      <c r="K1246" s="46">
        <v>0.11</v>
      </c>
      <c r="L1246" s="46">
        <v>0</v>
      </c>
      <c r="M1246" s="22"/>
      <c r="N1246" s="52">
        <f t="shared" si="193"/>
        <v>0</v>
      </c>
      <c r="O1246" s="52">
        <f t="shared" si="194"/>
        <v>0</v>
      </c>
      <c r="P1246" s="52" t="e">
        <f t="shared" si="195"/>
        <v>#VALUE!</v>
      </c>
      <c r="Q1246">
        <v>1.1599999999999999</v>
      </c>
      <c r="R1246">
        <v>0</v>
      </c>
      <c r="S1246" t="s">
        <v>5411</v>
      </c>
      <c r="T1246" s="46">
        <v>1.1599999999999999</v>
      </c>
      <c r="U1246" s="46">
        <v>0</v>
      </c>
      <c r="V1246" s="22"/>
      <c r="W1246" s="52">
        <f t="shared" si="196"/>
        <v>0</v>
      </c>
      <c r="X1246" s="52">
        <f t="shared" si="197"/>
        <v>0</v>
      </c>
      <c r="Y1246" s="52" t="e">
        <f t="shared" si="191"/>
        <v>#VALUE!</v>
      </c>
      <c r="Z1246" t="s">
        <v>114</v>
      </c>
      <c r="AA1246" t="s">
        <v>5568</v>
      </c>
      <c r="AB1246" t="s">
        <v>5411</v>
      </c>
      <c r="AC1246" s="61" t="s">
        <v>114</v>
      </c>
      <c r="AD1246" s="22" t="s">
        <v>88</v>
      </c>
      <c r="AE1246" s="22"/>
      <c r="AF1246">
        <v>0</v>
      </c>
      <c r="AG1246">
        <v>0</v>
      </c>
      <c r="AH1246" t="s">
        <v>5411</v>
      </c>
      <c r="AI1246" s="46">
        <v>0</v>
      </c>
      <c r="AJ1246" s="46">
        <v>0</v>
      </c>
      <c r="AK1246" s="22"/>
      <c r="AL1246" s="52">
        <f t="shared" si="198"/>
        <v>0</v>
      </c>
      <c r="AM1246" s="52">
        <f t="shared" si="199"/>
        <v>0</v>
      </c>
      <c r="AN1246" s="52" t="e">
        <f t="shared" si="192"/>
        <v>#VALUE!</v>
      </c>
      <c r="AO1246">
        <v>0.1</v>
      </c>
      <c r="AP1246" s="46">
        <v>0.1</v>
      </c>
      <c r="AQ1246" s="52">
        <f t="shared" si="200"/>
        <v>0</v>
      </c>
    </row>
    <row r="1247" spans="1:43" x14ac:dyDescent="0.25">
      <c r="A1247" t="s">
        <v>5533</v>
      </c>
      <c r="B1247" t="s">
        <v>863</v>
      </c>
      <c r="D1247">
        <v>1</v>
      </c>
      <c r="E1247">
        <v>1</v>
      </c>
      <c r="F1247">
        <v>3</v>
      </c>
      <c r="G1247" s="13">
        <v>39770</v>
      </c>
      <c r="H1247">
        <v>1.7</v>
      </c>
      <c r="I1247">
        <v>0</v>
      </c>
      <c r="J1247" t="s">
        <v>5411</v>
      </c>
      <c r="K1247" s="46">
        <v>1.7</v>
      </c>
      <c r="L1247" s="46">
        <v>0</v>
      </c>
      <c r="M1247" s="22"/>
      <c r="N1247" s="52">
        <f t="shared" si="193"/>
        <v>0</v>
      </c>
      <c r="O1247" s="52">
        <f t="shared" si="194"/>
        <v>0</v>
      </c>
      <c r="P1247" s="52" t="e">
        <f t="shared" si="195"/>
        <v>#VALUE!</v>
      </c>
      <c r="Q1247">
        <v>0.49</v>
      </c>
      <c r="R1247">
        <v>0</v>
      </c>
      <c r="S1247" t="s">
        <v>5411</v>
      </c>
      <c r="T1247" s="46">
        <v>0.49</v>
      </c>
      <c r="U1247" s="46">
        <v>0</v>
      </c>
      <c r="V1247" s="22"/>
      <c r="W1247" s="52">
        <f t="shared" si="196"/>
        <v>0</v>
      </c>
      <c r="X1247" s="52">
        <f t="shared" si="197"/>
        <v>0</v>
      </c>
      <c r="Y1247" s="52" t="e">
        <f t="shared" si="191"/>
        <v>#VALUE!</v>
      </c>
      <c r="Z1247" t="s">
        <v>114</v>
      </c>
      <c r="AA1247" t="s">
        <v>5568</v>
      </c>
      <c r="AB1247" t="s">
        <v>5411</v>
      </c>
      <c r="AC1247" s="61" t="s">
        <v>114</v>
      </c>
      <c r="AD1247" s="22" t="s">
        <v>88</v>
      </c>
      <c r="AE1247" s="22"/>
      <c r="AF1247">
        <v>0</v>
      </c>
      <c r="AG1247">
        <v>0</v>
      </c>
      <c r="AH1247" t="s">
        <v>5411</v>
      </c>
      <c r="AI1247" s="46">
        <v>0</v>
      </c>
      <c r="AJ1247" s="46">
        <v>0</v>
      </c>
      <c r="AK1247" s="22"/>
      <c r="AL1247" s="52">
        <f t="shared" si="198"/>
        <v>0</v>
      </c>
      <c r="AM1247" s="52">
        <f t="shared" si="199"/>
        <v>0</v>
      </c>
      <c r="AN1247" s="52" t="e">
        <f t="shared" si="192"/>
        <v>#VALUE!</v>
      </c>
      <c r="AO1247">
        <v>0</v>
      </c>
      <c r="AP1247" s="46">
        <v>0</v>
      </c>
      <c r="AQ1247" s="52">
        <f t="shared" si="200"/>
        <v>0</v>
      </c>
    </row>
    <row r="1248" spans="1:43" x14ac:dyDescent="0.25">
      <c r="A1248" t="s">
        <v>5533</v>
      </c>
      <c r="B1248" t="s">
        <v>864</v>
      </c>
      <c r="D1248">
        <v>1</v>
      </c>
      <c r="E1248">
        <v>1</v>
      </c>
      <c r="F1248">
        <v>3</v>
      </c>
      <c r="G1248" s="13">
        <v>39770</v>
      </c>
      <c r="H1248">
        <v>0.28999999999999998</v>
      </c>
      <c r="I1248">
        <v>0</v>
      </c>
      <c r="J1248" t="s">
        <v>5411</v>
      </c>
      <c r="K1248" s="46">
        <v>0.28999999999999998</v>
      </c>
      <c r="L1248" s="46">
        <v>0</v>
      </c>
      <c r="M1248" s="22"/>
      <c r="N1248" s="52">
        <f t="shared" si="193"/>
        <v>0</v>
      </c>
      <c r="O1248" s="52">
        <f t="shared" si="194"/>
        <v>0</v>
      </c>
      <c r="P1248" s="52" t="e">
        <f t="shared" si="195"/>
        <v>#VALUE!</v>
      </c>
      <c r="Q1248">
        <v>1.8</v>
      </c>
      <c r="R1248">
        <v>0</v>
      </c>
      <c r="S1248" t="s">
        <v>5411</v>
      </c>
      <c r="T1248" s="46">
        <v>1.8</v>
      </c>
      <c r="U1248" s="46">
        <v>0</v>
      </c>
      <c r="V1248" s="22"/>
      <c r="W1248" s="52">
        <f t="shared" si="196"/>
        <v>0</v>
      </c>
      <c r="X1248" s="52">
        <f t="shared" si="197"/>
        <v>0</v>
      </c>
      <c r="Y1248" s="52" t="e">
        <f t="shared" si="191"/>
        <v>#VALUE!</v>
      </c>
      <c r="Z1248" t="s">
        <v>114</v>
      </c>
      <c r="AA1248" t="s">
        <v>5568</v>
      </c>
      <c r="AB1248" t="s">
        <v>5411</v>
      </c>
      <c r="AC1248" s="61" t="s">
        <v>114</v>
      </c>
      <c r="AD1248" s="22" t="s">
        <v>88</v>
      </c>
      <c r="AE1248" s="22"/>
      <c r="AF1248">
        <v>0</v>
      </c>
      <c r="AG1248">
        <v>0</v>
      </c>
      <c r="AH1248" t="s">
        <v>5411</v>
      </c>
      <c r="AI1248" s="46">
        <v>0</v>
      </c>
      <c r="AJ1248" s="46">
        <v>0</v>
      </c>
      <c r="AK1248" s="22"/>
      <c r="AL1248" s="52">
        <f t="shared" si="198"/>
        <v>0</v>
      </c>
      <c r="AM1248" s="52">
        <f t="shared" si="199"/>
        <v>0</v>
      </c>
      <c r="AN1248" s="52" t="e">
        <f t="shared" si="192"/>
        <v>#VALUE!</v>
      </c>
      <c r="AO1248">
        <v>0</v>
      </c>
      <c r="AP1248" s="46">
        <v>0</v>
      </c>
      <c r="AQ1248" s="52">
        <f t="shared" si="200"/>
        <v>0</v>
      </c>
    </row>
    <row r="1249" spans="1:43" x14ac:dyDescent="0.25">
      <c r="A1249" t="s">
        <v>5533</v>
      </c>
      <c r="B1249" t="s">
        <v>865</v>
      </c>
      <c r="D1249">
        <v>1</v>
      </c>
      <c r="E1249">
        <v>1</v>
      </c>
      <c r="F1249">
        <v>3</v>
      </c>
      <c r="G1249" s="13">
        <v>39770</v>
      </c>
      <c r="H1249">
        <v>0.55000000000000004</v>
      </c>
      <c r="I1249">
        <v>0</v>
      </c>
      <c r="J1249" t="s">
        <v>5411</v>
      </c>
      <c r="K1249" s="46">
        <v>0.55000000000000004</v>
      </c>
      <c r="L1249" s="46">
        <v>0</v>
      </c>
      <c r="M1249" s="22"/>
      <c r="N1249" s="52">
        <f t="shared" si="193"/>
        <v>0</v>
      </c>
      <c r="O1249" s="52">
        <f t="shared" si="194"/>
        <v>0</v>
      </c>
      <c r="P1249" s="52" t="e">
        <f t="shared" si="195"/>
        <v>#VALUE!</v>
      </c>
      <c r="Q1249">
        <v>0.88</v>
      </c>
      <c r="R1249">
        <v>0</v>
      </c>
      <c r="S1249" t="s">
        <v>5411</v>
      </c>
      <c r="T1249" s="46">
        <v>0.88</v>
      </c>
      <c r="U1249" s="46">
        <v>0</v>
      </c>
      <c r="V1249" s="22"/>
      <c r="W1249" s="52">
        <f t="shared" si="196"/>
        <v>0</v>
      </c>
      <c r="X1249" s="52">
        <f t="shared" si="197"/>
        <v>0</v>
      </c>
      <c r="Y1249" s="52" t="e">
        <f t="shared" si="191"/>
        <v>#VALUE!</v>
      </c>
      <c r="Z1249" t="s">
        <v>114</v>
      </c>
      <c r="AA1249" t="s">
        <v>5568</v>
      </c>
      <c r="AB1249" t="s">
        <v>5411</v>
      </c>
      <c r="AC1249" s="61" t="s">
        <v>114</v>
      </c>
      <c r="AD1249" s="22" t="s">
        <v>88</v>
      </c>
      <c r="AE1249" s="22"/>
      <c r="AF1249">
        <v>3.63</v>
      </c>
      <c r="AG1249">
        <v>0</v>
      </c>
      <c r="AH1249" t="s">
        <v>5411</v>
      </c>
      <c r="AI1249" s="46">
        <v>3.63</v>
      </c>
      <c r="AJ1249" s="46">
        <v>0</v>
      </c>
      <c r="AK1249" s="22"/>
      <c r="AL1249" s="52">
        <f t="shared" si="198"/>
        <v>0</v>
      </c>
      <c r="AM1249" s="52">
        <f t="shared" si="199"/>
        <v>0</v>
      </c>
      <c r="AN1249" s="52" t="e">
        <f t="shared" si="192"/>
        <v>#VALUE!</v>
      </c>
      <c r="AO1249">
        <v>0</v>
      </c>
      <c r="AP1249" s="46">
        <v>0</v>
      </c>
      <c r="AQ1249" s="52">
        <f t="shared" si="200"/>
        <v>0</v>
      </c>
    </row>
    <row r="1250" spans="1:43" x14ac:dyDescent="0.25">
      <c r="A1250" t="s">
        <v>5533</v>
      </c>
      <c r="B1250" t="s">
        <v>866</v>
      </c>
      <c r="D1250">
        <v>1</v>
      </c>
      <c r="E1250">
        <v>1</v>
      </c>
      <c r="F1250">
        <v>4</v>
      </c>
      <c r="G1250" s="13">
        <v>39770</v>
      </c>
      <c r="H1250">
        <v>1.53</v>
      </c>
      <c r="I1250">
        <v>0</v>
      </c>
      <c r="J1250" t="s">
        <v>5411</v>
      </c>
      <c r="K1250" s="46">
        <v>1.53</v>
      </c>
      <c r="L1250" s="46">
        <v>0</v>
      </c>
      <c r="M1250" s="22"/>
      <c r="N1250" s="52">
        <f t="shared" si="193"/>
        <v>0</v>
      </c>
      <c r="O1250" s="52">
        <f t="shared" si="194"/>
        <v>0</v>
      </c>
      <c r="P1250" s="52" t="e">
        <f t="shared" si="195"/>
        <v>#VALUE!</v>
      </c>
      <c r="Q1250">
        <v>0.4</v>
      </c>
      <c r="R1250">
        <v>0</v>
      </c>
      <c r="S1250" t="s">
        <v>5411</v>
      </c>
      <c r="T1250" s="46">
        <v>0.4</v>
      </c>
      <c r="U1250" s="46">
        <v>0</v>
      </c>
      <c r="V1250" s="22"/>
      <c r="W1250" s="52">
        <f t="shared" si="196"/>
        <v>0</v>
      </c>
      <c r="X1250" s="52">
        <f t="shared" si="197"/>
        <v>0</v>
      </c>
      <c r="Y1250" s="52" t="e">
        <f t="shared" si="191"/>
        <v>#VALUE!</v>
      </c>
      <c r="Z1250" t="s">
        <v>114</v>
      </c>
      <c r="AA1250" t="s">
        <v>5568</v>
      </c>
      <c r="AB1250" t="s">
        <v>5411</v>
      </c>
      <c r="AC1250" s="61" t="s">
        <v>114</v>
      </c>
      <c r="AD1250" s="22" t="s">
        <v>88</v>
      </c>
      <c r="AE1250" s="22"/>
      <c r="AF1250">
        <v>0</v>
      </c>
      <c r="AG1250">
        <v>0</v>
      </c>
      <c r="AH1250" t="s">
        <v>5411</v>
      </c>
      <c r="AI1250" s="46">
        <v>0</v>
      </c>
      <c r="AJ1250" s="46">
        <v>0</v>
      </c>
      <c r="AK1250" s="22"/>
      <c r="AL1250" s="52">
        <f t="shared" si="198"/>
        <v>0</v>
      </c>
      <c r="AM1250" s="52">
        <f t="shared" si="199"/>
        <v>0</v>
      </c>
      <c r="AN1250" s="52" t="e">
        <f t="shared" si="192"/>
        <v>#VALUE!</v>
      </c>
      <c r="AO1250">
        <v>0</v>
      </c>
      <c r="AP1250" s="46">
        <v>0</v>
      </c>
      <c r="AQ1250" s="52">
        <f t="shared" si="200"/>
        <v>0</v>
      </c>
    </row>
    <row r="1251" spans="1:43" x14ac:dyDescent="0.25">
      <c r="A1251" t="s">
        <v>5533</v>
      </c>
      <c r="B1251" t="s">
        <v>867</v>
      </c>
      <c r="D1251">
        <v>1</v>
      </c>
      <c r="E1251">
        <v>1</v>
      </c>
      <c r="F1251">
        <v>4</v>
      </c>
      <c r="G1251" s="13">
        <v>39770</v>
      </c>
      <c r="H1251">
        <v>0.05</v>
      </c>
      <c r="I1251">
        <v>0</v>
      </c>
      <c r="J1251" t="s">
        <v>5411</v>
      </c>
      <c r="K1251" s="46">
        <v>0.05</v>
      </c>
      <c r="L1251" s="46">
        <v>0</v>
      </c>
      <c r="M1251" s="22"/>
      <c r="N1251" s="52">
        <f t="shared" si="193"/>
        <v>0</v>
      </c>
      <c r="O1251" s="52">
        <f t="shared" si="194"/>
        <v>0</v>
      </c>
      <c r="P1251" s="52" t="e">
        <f t="shared" si="195"/>
        <v>#VALUE!</v>
      </c>
      <c r="Q1251">
        <v>0</v>
      </c>
      <c r="R1251">
        <v>0</v>
      </c>
      <c r="S1251" t="s">
        <v>5411</v>
      </c>
      <c r="T1251" s="46">
        <v>0</v>
      </c>
      <c r="U1251" s="46">
        <v>0</v>
      </c>
      <c r="V1251" s="22"/>
      <c r="W1251" s="52">
        <f t="shared" si="196"/>
        <v>0</v>
      </c>
      <c r="X1251" s="52">
        <f t="shared" si="197"/>
        <v>0</v>
      </c>
      <c r="Y1251" s="52" t="e">
        <f t="shared" si="191"/>
        <v>#VALUE!</v>
      </c>
      <c r="Z1251" t="s">
        <v>114</v>
      </c>
      <c r="AA1251" t="s">
        <v>5568</v>
      </c>
      <c r="AB1251" t="s">
        <v>5411</v>
      </c>
      <c r="AC1251" s="61" t="s">
        <v>114</v>
      </c>
      <c r="AD1251" s="22" t="s">
        <v>88</v>
      </c>
      <c r="AE1251" s="22"/>
      <c r="AF1251">
        <v>0</v>
      </c>
      <c r="AG1251">
        <v>0</v>
      </c>
      <c r="AH1251" t="s">
        <v>5411</v>
      </c>
      <c r="AI1251" s="46">
        <v>0</v>
      </c>
      <c r="AJ1251" s="46">
        <v>0</v>
      </c>
      <c r="AK1251" s="22"/>
      <c r="AL1251" s="52">
        <f t="shared" si="198"/>
        <v>0</v>
      </c>
      <c r="AM1251" s="52">
        <f t="shared" si="199"/>
        <v>0</v>
      </c>
      <c r="AN1251" s="52" t="e">
        <f t="shared" si="192"/>
        <v>#VALUE!</v>
      </c>
      <c r="AO1251">
        <v>0</v>
      </c>
      <c r="AP1251" s="46">
        <v>0</v>
      </c>
      <c r="AQ1251" s="52">
        <f t="shared" si="200"/>
        <v>0</v>
      </c>
    </row>
    <row r="1252" spans="1:43" x14ac:dyDescent="0.25">
      <c r="A1252" t="s">
        <v>5533</v>
      </c>
      <c r="B1252" t="s">
        <v>868</v>
      </c>
      <c r="D1252">
        <v>1</v>
      </c>
      <c r="E1252">
        <v>1</v>
      </c>
      <c r="F1252">
        <v>3</v>
      </c>
      <c r="G1252" s="13">
        <v>39770</v>
      </c>
      <c r="H1252">
        <v>0.3</v>
      </c>
      <c r="I1252">
        <v>0</v>
      </c>
      <c r="J1252" t="s">
        <v>5411</v>
      </c>
      <c r="K1252" s="46">
        <v>0.3</v>
      </c>
      <c r="L1252" s="46">
        <v>0</v>
      </c>
      <c r="M1252" s="22"/>
      <c r="N1252" s="52">
        <f t="shared" si="193"/>
        <v>0</v>
      </c>
      <c r="O1252" s="52">
        <f t="shared" si="194"/>
        <v>0</v>
      </c>
      <c r="P1252" s="52" t="e">
        <f t="shared" si="195"/>
        <v>#VALUE!</v>
      </c>
      <c r="Q1252">
        <v>0</v>
      </c>
      <c r="R1252">
        <v>0</v>
      </c>
      <c r="S1252" t="s">
        <v>5411</v>
      </c>
      <c r="T1252" s="46">
        <v>0</v>
      </c>
      <c r="U1252" s="46">
        <v>0</v>
      </c>
      <c r="V1252" s="22"/>
      <c r="W1252" s="52">
        <f t="shared" si="196"/>
        <v>0</v>
      </c>
      <c r="X1252" s="52">
        <f t="shared" si="197"/>
        <v>0</v>
      </c>
      <c r="Y1252" s="52" t="e">
        <f t="shared" si="191"/>
        <v>#VALUE!</v>
      </c>
      <c r="Z1252" t="s">
        <v>114</v>
      </c>
      <c r="AA1252" t="s">
        <v>5568</v>
      </c>
      <c r="AB1252" t="s">
        <v>5411</v>
      </c>
      <c r="AC1252" s="61" t="s">
        <v>114</v>
      </c>
      <c r="AD1252" s="22" t="s">
        <v>88</v>
      </c>
      <c r="AE1252" s="22"/>
      <c r="AF1252">
        <v>0</v>
      </c>
      <c r="AG1252">
        <v>0</v>
      </c>
      <c r="AH1252" t="s">
        <v>5411</v>
      </c>
      <c r="AI1252" s="46">
        <v>0</v>
      </c>
      <c r="AJ1252" s="46">
        <v>0</v>
      </c>
      <c r="AK1252" s="22"/>
      <c r="AL1252" s="52">
        <f t="shared" si="198"/>
        <v>0</v>
      </c>
      <c r="AM1252" s="52">
        <f t="shared" si="199"/>
        <v>0</v>
      </c>
      <c r="AN1252" s="52" t="e">
        <f t="shared" si="192"/>
        <v>#VALUE!</v>
      </c>
      <c r="AO1252">
        <v>0</v>
      </c>
      <c r="AP1252" s="46">
        <v>0</v>
      </c>
      <c r="AQ1252" s="52">
        <f t="shared" si="200"/>
        <v>0</v>
      </c>
    </row>
    <row r="1253" spans="1:43" x14ac:dyDescent="0.25">
      <c r="A1253" t="s">
        <v>5533</v>
      </c>
      <c r="B1253" t="s">
        <v>870</v>
      </c>
      <c r="D1253">
        <v>1</v>
      </c>
      <c r="E1253">
        <v>1</v>
      </c>
      <c r="F1253">
        <v>3</v>
      </c>
      <c r="G1253" s="13">
        <v>39770</v>
      </c>
      <c r="H1253">
        <v>0.54</v>
      </c>
      <c r="I1253">
        <v>0</v>
      </c>
      <c r="J1253" t="s">
        <v>5411</v>
      </c>
      <c r="K1253" s="46">
        <v>0.54</v>
      </c>
      <c r="L1253" s="46">
        <v>0</v>
      </c>
      <c r="M1253" s="22"/>
      <c r="N1253" s="52">
        <f t="shared" si="193"/>
        <v>0</v>
      </c>
      <c r="O1253" s="52">
        <f t="shared" si="194"/>
        <v>0</v>
      </c>
      <c r="P1253" s="52" t="e">
        <f t="shared" si="195"/>
        <v>#VALUE!</v>
      </c>
      <c r="Q1253">
        <v>0.77</v>
      </c>
      <c r="R1253">
        <v>0</v>
      </c>
      <c r="S1253" t="s">
        <v>5411</v>
      </c>
      <c r="T1253" s="46">
        <v>0.77</v>
      </c>
      <c r="U1253" s="46">
        <v>0</v>
      </c>
      <c r="V1253" s="22"/>
      <c r="W1253" s="52">
        <f t="shared" si="196"/>
        <v>0</v>
      </c>
      <c r="X1253" s="52">
        <f t="shared" si="197"/>
        <v>0</v>
      </c>
      <c r="Y1253" s="52" t="e">
        <f t="shared" si="191"/>
        <v>#VALUE!</v>
      </c>
      <c r="Z1253" t="s">
        <v>114</v>
      </c>
      <c r="AA1253" t="s">
        <v>5568</v>
      </c>
      <c r="AB1253" t="s">
        <v>5411</v>
      </c>
      <c r="AC1253" s="61" t="s">
        <v>114</v>
      </c>
      <c r="AD1253" s="22" t="s">
        <v>88</v>
      </c>
      <c r="AE1253" s="22"/>
      <c r="AF1253">
        <v>1.65</v>
      </c>
      <c r="AG1253">
        <v>0</v>
      </c>
      <c r="AH1253" t="s">
        <v>5411</v>
      </c>
      <c r="AI1253" s="46">
        <v>1.65</v>
      </c>
      <c r="AJ1253" s="46">
        <v>0</v>
      </c>
      <c r="AK1253" s="22"/>
      <c r="AL1253" s="52">
        <f t="shared" si="198"/>
        <v>0</v>
      </c>
      <c r="AM1253" s="52">
        <f t="shared" si="199"/>
        <v>0</v>
      </c>
      <c r="AN1253" s="52" t="e">
        <f t="shared" si="192"/>
        <v>#VALUE!</v>
      </c>
      <c r="AO1253">
        <v>0.12</v>
      </c>
      <c r="AP1253" s="46">
        <v>0.12</v>
      </c>
      <c r="AQ1253" s="52">
        <f t="shared" si="200"/>
        <v>0</v>
      </c>
    </row>
    <row r="1254" spans="1:43" x14ac:dyDescent="0.25">
      <c r="A1254" t="s">
        <v>5533</v>
      </c>
      <c r="B1254" t="s">
        <v>872</v>
      </c>
      <c r="D1254">
        <v>1</v>
      </c>
      <c r="E1254">
        <v>1</v>
      </c>
      <c r="F1254">
        <v>3</v>
      </c>
      <c r="G1254" s="13">
        <v>39770</v>
      </c>
      <c r="H1254">
        <v>0.19</v>
      </c>
      <c r="I1254">
        <v>0</v>
      </c>
      <c r="J1254" t="s">
        <v>5411</v>
      </c>
      <c r="K1254" s="46">
        <v>0.19</v>
      </c>
      <c r="L1254" s="46">
        <v>0</v>
      </c>
      <c r="M1254" s="22"/>
      <c r="N1254" s="52">
        <f t="shared" si="193"/>
        <v>0</v>
      </c>
      <c r="O1254" s="52">
        <f t="shared" si="194"/>
        <v>0</v>
      </c>
      <c r="P1254" s="52" t="e">
        <f t="shared" si="195"/>
        <v>#VALUE!</v>
      </c>
      <c r="Q1254">
        <v>0.26</v>
      </c>
      <c r="R1254">
        <v>0</v>
      </c>
      <c r="S1254" t="s">
        <v>5411</v>
      </c>
      <c r="T1254" s="46">
        <v>0.26</v>
      </c>
      <c r="U1254" s="46">
        <v>0</v>
      </c>
      <c r="V1254" s="22"/>
      <c r="W1254" s="52">
        <f t="shared" si="196"/>
        <v>0</v>
      </c>
      <c r="X1254" s="52">
        <f t="shared" si="197"/>
        <v>0</v>
      </c>
      <c r="Y1254" s="52" t="e">
        <f t="shared" si="191"/>
        <v>#VALUE!</v>
      </c>
      <c r="Z1254" t="s">
        <v>114</v>
      </c>
      <c r="AA1254" t="s">
        <v>5568</v>
      </c>
      <c r="AB1254" t="s">
        <v>5411</v>
      </c>
      <c r="AC1254" s="61" t="s">
        <v>114</v>
      </c>
      <c r="AD1254" s="22" t="s">
        <v>88</v>
      </c>
      <c r="AE1254" s="22"/>
      <c r="AF1254">
        <v>1.5</v>
      </c>
      <c r="AG1254">
        <v>0</v>
      </c>
      <c r="AH1254" t="s">
        <v>5411</v>
      </c>
      <c r="AI1254" s="46">
        <v>1.5</v>
      </c>
      <c r="AJ1254" s="46">
        <v>0</v>
      </c>
      <c r="AK1254" s="22"/>
      <c r="AL1254" s="52">
        <f t="shared" si="198"/>
        <v>0</v>
      </c>
      <c r="AM1254" s="52">
        <f t="shared" si="199"/>
        <v>0</v>
      </c>
      <c r="AN1254" s="52" t="e">
        <f t="shared" si="192"/>
        <v>#VALUE!</v>
      </c>
      <c r="AO1254">
        <v>0.02</v>
      </c>
      <c r="AP1254" s="46">
        <v>0.02</v>
      </c>
      <c r="AQ1254" s="52">
        <f t="shared" si="200"/>
        <v>0</v>
      </c>
    </row>
    <row r="1255" spans="1:43" x14ac:dyDescent="0.25">
      <c r="A1255" t="s">
        <v>5533</v>
      </c>
      <c r="B1255" t="s">
        <v>874</v>
      </c>
      <c r="D1255">
        <v>1</v>
      </c>
      <c r="E1255">
        <v>1</v>
      </c>
      <c r="F1255">
        <v>3</v>
      </c>
      <c r="G1255" s="13">
        <v>39770</v>
      </c>
      <c r="H1255">
        <v>0.22</v>
      </c>
      <c r="I1255">
        <v>0</v>
      </c>
      <c r="J1255" t="s">
        <v>5411</v>
      </c>
      <c r="K1255" s="46">
        <v>0.22</v>
      </c>
      <c r="L1255" s="46">
        <v>0</v>
      </c>
      <c r="M1255" s="22"/>
      <c r="N1255" s="52">
        <f t="shared" si="193"/>
        <v>0</v>
      </c>
      <c r="O1255" s="52">
        <f t="shared" si="194"/>
        <v>0</v>
      </c>
      <c r="P1255" s="52" t="e">
        <f t="shared" si="195"/>
        <v>#VALUE!</v>
      </c>
      <c r="Q1255">
        <v>1.39</v>
      </c>
      <c r="R1255">
        <v>0</v>
      </c>
      <c r="S1255" t="s">
        <v>5411</v>
      </c>
      <c r="T1255" s="46">
        <v>1.39</v>
      </c>
      <c r="U1255" s="46">
        <v>0</v>
      </c>
      <c r="V1255" s="22"/>
      <c r="W1255" s="52">
        <f t="shared" si="196"/>
        <v>0</v>
      </c>
      <c r="X1255" s="52">
        <f t="shared" si="197"/>
        <v>0</v>
      </c>
      <c r="Y1255" s="52" t="e">
        <f t="shared" si="191"/>
        <v>#VALUE!</v>
      </c>
      <c r="Z1255" t="s">
        <v>114</v>
      </c>
      <c r="AA1255" t="s">
        <v>5568</v>
      </c>
      <c r="AB1255" t="s">
        <v>5411</v>
      </c>
      <c r="AC1255" s="61" t="s">
        <v>114</v>
      </c>
      <c r="AD1255" s="22" t="s">
        <v>88</v>
      </c>
      <c r="AE1255" s="22"/>
      <c r="AF1255">
        <v>1.31</v>
      </c>
      <c r="AG1255">
        <v>0</v>
      </c>
      <c r="AH1255" t="s">
        <v>5411</v>
      </c>
      <c r="AI1255" s="46">
        <v>1.31</v>
      </c>
      <c r="AJ1255" s="46">
        <v>0</v>
      </c>
      <c r="AK1255" s="22"/>
      <c r="AL1255" s="52">
        <f t="shared" si="198"/>
        <v>0</v>
      </c>
      <c r="AM1255" s="52">
        <f t="shared" si="199"/>
        <v>0</v>
      </c>
      <c r="AN1255" s="52" t="e">
        <f t="shared" si="192"/>
        <v>#VALUE!</v>
      </c>
      <c r="AO1255">
        <v>0.16</v>
      </c>
      <c r="AP1255" s="46">
        <v>0.16</v>
      </c>
      <c r="AQ1255" s="52">
        <f t="shared" si="200"/>
        <v>0</v>
      </c>
    </row>
    <row r="1256" spans="1:43" x14ac:dyDescent="0.25">
      <c r="A1256" t="s">
        <v>5533</v>
      </c>
      <c r="B1256" t="s">
        <v>876</v>
      </c>
      <c r="D1256">
        <v>1</v>
      </c>
      <c r="E1256">
        <v>1</v>
      </c>
      <c r="F1256">
        <v>3</v>
      </c>
      <c r="G1256" s="13">
        <v>39770</v>
      </c>
      <c r="H1256">
        <v>0.62</v>
      </c>
      <c r="I1256">
        <v>0</v>
      </c>
      <c r="J1256" t="s">
        <v>5411</v>
      </c>
      <c r="K1256" s="46">
        <v>0.62</v>
      </c>
      <c r="L1256" s="46">
        <v>0</v>
      </c>
      <c r="M1256" s="22"/>
      <c r="N1256" s="52">
        <f t="shared" si="193"/>
        <v>0</v>
      </c>
      <c r="O1256" s="52">
        <f t="shared" si="194"/>
        <v>0</v>
      </c>
      <c r="P1256" s="52" t="e">
        <f t="shared" si="195"/>
        <v>#VALUE!</v>
      </c>
      <c r="Q1256">
        <v>0</v>
      </c>
      <c r="R1256">
        <v>0</v>
      </c>
      <c r="S1256" t="s">
        <v>5411</v>
      </c>
      <c r="T1256" s="46">
        <v>0</v>
      </c>
      <c r="U1256" s="46">
        <v>0</v>
      </c>
      <c r="V1256" s="22"/>
      <c r="W1256" s="52">
        <f t="shared" si="196"/>
        <v>0</v>
      </c>
      <c r="X1256" s="52">
        <f t="shared" si="197"/>
        <v>0</v>
      </c>
      <c r="Y1256" s="52" t="e">
        <f t="shared" si="191"/>
        <v>#VALUE!</v>
      </c>
      <c r="Z1256" t="s">
        <v>114</v>
      </c>
      <c r="AA1256" t="s">
        <v>5568</v>
      </c>
      <c r="AB1256" t="s">
        <v>5411</v>
      </c>
      <c r="AC1256" s="61" t="s">
        <v>114</v>
      </c>
      <c r="AD1256" s="22" t="s">
        <v>88</v>
      </c>
      <c r="AE1256" s="22"/>
      <c r="AF1256">
        <v>4.7</v>
      </c>
      <c r="AG1256">
        <v>0</v>
      </c>
      <c r="AH1256" t="s">
        <v>5411</v>
      </c>
      <c r="AI1256" s="46">
        <v>4.7</v>
      </c>
      <c r="AJ1256" s="46">
        <v>0</v>
      </c>
      <c r="AK1256" s="22"/>
      <c r="AL1256" s="52">
        <f t="shared" si="198"/>
        <v>0</v>
      </c>
      <c r="AM1256" s="52">
        <f t="shared" si="199"/>
        <v>0</v>
      </c>
      <c r="AN1256" s="52" t="e">
        <f t="shared" si="192"/>
        <v>#VALUE!</v>
      </c>
      <c r="AO1256">
        <v>7.0000000000000007E-2</v>
      </c>
      <c r="AP1256" s="46">
        <v>7.0000000000000007E-2</v>
      </c>
      <c r="AQ1256" s="52">
        <f t="shared" si="200"/>
        <v>0</v>
      </c>
    </row>
    <row r="1257" spans="1:43" x14ac:dyDescent="0.25">
      <c r="A1257" t="s">
        <v>5533</v>
      </c>
      <c r="B1257" t="s">
        <v>878</v>
      </c>
      <c r="D1257">
        <v>1</v>
      </c>
      <c r="E1257">
        <v>1</v>
      </c>
      <c r="F1257">
        <v>3</v>
      </c>
      <c r="G1257" s="13">
        <v>39770</v>
      </c>
      <c r="H1257">
        <v>0.56000000000000005</v>
      </c>
      <c r="I1257">
        <v>0</v>
      </c>
      <c r="J1257" t="s">
        <v>5411</v>
      </c>
      <c r="K1257" s="46">
        <v>0.56000000000000005</v>
      </c>
      <c r="L1257" s="46">
        <v>0</v>
      </c>
      <c r="M1257" s="22"/>
      <c r="N1257" s="52">
        <f t="shared" si="193"/>
        <v>0</v>
      </c>
      <c r="O1257" s="52">
        <f t="shared" si="194"/>
        <v>0</v>
      </c>
      <c r="P1257" s="52" t="e">
        <f t="shared" si="195"/>
        <v>#VALUE!</v>
      </c>
      <c r="Q1257">
        <v>1.93</v>
      </c>
      <c r="R1257">
        <v>0</v>
      </c>
      <c r="S1257" t="s">
        <v>5411</v>
      </c>
      <c r="T1257" s="46">
        <v>1.93</v>
      </c>
      <c r="U1257" s="46">
        <v>0</v>
      </c>
      <c r="V1257" s="22"/>
      <c r="W1257" s="52">
        <f t="shared" si="196"/>
        <v>0</v>
      </c>
      <c r="X1257" s="52">
        <f t="shared" si="197"/>
        <v>0</v>
      </c>
      <c r="Y1257" s="52" t="e">
        <f t="shared" si="191"/>
        <v>#VALUE!</v>
      </c>
      <c r="Z1257" t="s">
        <v>114</v>
      </c>
      <c r="AA1257" t="s">
        <v>5568</v>
      </c>
      <c r="AB1257" t="s">
        <v>5411</v>
      </c>
      <c r="AC1257" s="61" t="s">
        <v>114</v>
      </c>
      <c r="AD1257" s="22" t="s">
        <v>88</v>
      </c>
      <c r="AE1257" s="22"/>
      <c r="AF1257">
        <v>4.67</v>
      </c>
      <c r="AG1257">
        <v>0</v>
      </c>
      <c r="AH1257" t="s">
        <v>5411</v>
      </c>
      <c r="AI1257" s="46">
        <v>4.67</v>
      </c>
      <c r="AJ1257" s="46">
        <v>0</v>
      </c>
      <c r="AK1257" s="22"/>
      <c r="AL1257" s="52">
        <f t="shared" si="198"/>
        <v>0</v>
      </c>
      <c r="AM1257" s="52">
        <f t="shared" si="199"/>
        <v>0</v>
      </c>
      <c r="AN1257" s="52" t="e">
        <f t="shared" si="192"/>
        <v>#VALUE!</v>
      </c>
      <c r="AO1257">
        <v>0</v>
      </c>
      <c r="AP1257" s="46">
        <v>0</v>
      </c>
      <c r="AQ1257" s="52">
        <f t="shared" si="200"/>
        <v>0</v>
      </c>
    </row>
    <row r="1258" spans="1:43" x14ac:dyDescent="0.25">
      <c r="A1258" t="s">
        <v>5533</v>
      </c>
      <c r="B1258" t="s">
        <v>880</v>
      </c>
      <c r="D1258">
        <v>1</v>
      </c>
      <c r="E1258">
        <v>1</v>
      </c>
      <c r="F1258">
        <v>3</v>
      </c>
      <c r="G1258" s="13">
        <v>39770</v>
      </c>
      <c r="H1258">
        <v>2.5499999999999998</v>
      </c>
      <c r="I1258">
        <v>0</v>
      </c>
      <c r="J1258" t="s">
        <v>5411</v>
      </c>
      <c r="K1258" s="46">
        <v>2.5499999999999998</v>
      </c>
      <c r="L1258" s="46">
        <v>0</v>
      </c>
      <c r="M1258" s="22"/>
      <c r="N1258" s="52">
        <f t="shared" si="193"/>
        <v>0</v>
      </c>
      <c r="O1258" s="52">
        <f t="shared" si="194"/>
        <v>0</v>
      </c>
      <c r="P1258" s="52" t="e">
        <f t="shared" si="195"/>
        <v>#VALUE!</v>
      </c>
      <c r="Q1258">
        <v>0</v>
      </c>
      <c r="R1258">
        <v>0</v>
      </c>
      <c r="S1258" t="s">
        <v>5411</v>
      </c>
      <c r="T1258" s="46">
        <v>0</v>
      </c>
      <c r="U1258" s="46">
        <v>0</v>
      </c>
      <c r="V1258" s="22"/>
      <c r="W1258" s="52">
        <f t="shared" si="196"/>
        <v>0</v>
      </c>
      <c r="X1258" s="52">
        <f t="shared" si="197"/>
        <v>0</v>
      </c>
      <c r="Y1258" s="52" t="e">
        <f t="shared" si="191"/>
        <v>#VALUE!</v>
      </c>
      <c r="Z1258" t="s">
        <v>114</v>
      </c>
      <c r="AA1258" t="s">
        <v>5568</v>
      </c>
      <c r="AB1258" t="s">
        <v>5411</v>
      </c>
      <c r="AC1258" s="61" t="s">
        <v>114</v>
      </c>
      <c r="AD1258" s="22" t="s">
        <v>88</v>
      </c>
      <c r="AE1258" s="22"/>
      <c r="AF1258">
        <v>5.5</v>
      </c>
      <c r="AG1258">
        <v>0</v>
      </c>
      <c r="AH1258" t="s">
        <v>5411</v>
      </c>
      <c r="AI1258" s="46">
        <v>5.5</v>
      </c>
      <c r="AJ1258" s="46">
        <v>0</v>
      </c>
      <c r="AK1258" s="22"/>
      <c r="AL1258" s="52">
        <f t="shared" si="198"/>
        <v>0</v>
      </c>
      <c r="AM1258" s="52">
        <f t="shared" si="199"/>
        <v>0</v>
      </c>
      <c r="AN1258" s="52" t="e">
        <f t="shared" si="192"/>
        <v>#VALUE!</v>
      </c>
      <c r="AO1258">
        <v>0.14000000000000001</v>
      </c>
      <c r="AP1258" s="46">
        <v>0.14000000000000001</v>
      </c>
      <c r="AQ1258" s="52">
        <f t="shared" si="200"/>
        <v>0</v>
      </c>
    </row>
    <row r="1259" spans="1:43" x14ac:dyDescent="0.25">
      <c r="A1259" t="s">
        <v>5533</v>
      </c>
      <c r="B1259" t="s">
        <v>882</v>
      </c>
      <c r="D1259">
        <v>1</v>
      </c>
      <c r="E1259">
        <v>1</v>
      </c>
      <c r="F1259">
        <v>3</v>
      </c>
      <c r="G1259" s="13">
        <v>39770</v>
      </c>
      <c r="H1259">
        <v>0.31</v>
      </c>
      <c r="I1259">
        <v>0</v>
      </c>
      <c r="J1259" t="s">
        <v>5411</v>
      </c>
      <c r="K1259" s="46">
        <v>0.31</v>
      </c>
      <c r="L1259" s="46">
        <v>0</v>
      </c>
      <c r="M1259" s="22"/>
      <c r="N1259" s="52">
        <f t="shared" si="193"/>
        <v>0</v>
      </c>
      <c r="O1259" s="52">
        <f t="shared" si="194"/>
        <v>0</v>
      </c>
      <c r="P1259" s="52" t="e">
        <f t="shared" si="195"/>
        <v>#VALUE!</v>
      </c>
      <c r="Q1259">
        <v>1.36</v>
      </c>
      <c r="R1259">
        <v>0</v>
      </c>
      <c r="S1259" t="s">
        <v>5411</v>
      </c>
      <c r="T1259" s="46">
        <v>1.36</v>
      </c>
      <c r="U1259" s="46">
        <v>0</v>
      </c>
      <c r="V1259" s="22"/>
      <c r="W1259" s="52">
        <f t="shared" si="196"/>
        <v>0</v>
      </c>
      <c r="X1259" s="52">
        <f t="shared" si="197"/>
        <v>0</v>
      </c>
      <c r="Y1259" s="52" t="e">
        <f t="shared" si="191"/>
        <v>#VALUE!</v>
      </c>
      <c r="Z1259" t="s">
        <v>114</v>
      </c>
      <c r="AA1259" t="s">
        <v>5568</v>
      </c>
      <c r="AB1259" t="s">
        <v>5411</v>
      </c>
      <c r="AC1259" s="61" t="s">
        <v>114</v>
      </c>
      <c r="AD1259" s="22" t="s">
        <v>88</v>
      </c>
      <c r="AE1259" s="22"/>
      <c r="AF1259">
        <v>0</v>
      </c>
      <c r="AG1259">
        <v>0</v>
      </c>
      <c r="AH1259" t="s">
        <v>5411</v>
      </c>
      <c r="AI1259" s="46">
        <v>0</v>
      </c>
      <c r="AJ1259" s="46">
        <v>0</v>
      </c>
      <c r="AK1259" s="22"/>
      <c r="AL1259" s="52">
        <f t="shared" si="198"/>
        <v>0</v>
      </c>
      <c r="AM1259" s="52">
        <f t="shared" si="199"/>
        <v>0</v>
      </c>
      <c r="AN1259" s="52" t="e">
        <f t="shared" si="192"/>
        <v>#VALUE!</v>
      </c>
      <c r="AO1259">
        <v>0</v>
      </c>
      <c r="AP1259" s="46">
        <v>0</v>
      </c>
      <c r="AQ1259" s="52">
        <f t="shared" si="200"/>
        <v>0</v>
      </c>
    </row>
    <row r="1260" spans="1:43" x14ac:dyDescent="0.25">
      <c r="A1260" t="s">
        <v>5533</v>
      </c>
      <c r="B1260" t="s">
        <v>884</v>
      </c>
      <c r="D1260">
        <v>1</v>
      </c>
      <c r="E1260">
        <v>1</v>
      </c>
      <c r="F1260">
        <v>4</v>
      </c>
      <c r="G1260" s="13">
        <v>39770</v>
      </c>
      <c r="H1260">
        <v>1.69</v>
      </c>
      <c r="I1260">
        <v>0</v>
      </c>
      <c r="J1260" t="s">
        <v>5411</v>
      </c>
      <c r="K1260" s="46">
        <v>1.69</v>
      </c>
      <c r="L1260" s="46">
        <v>0</v>
      </c>
      <c r="M1260" s="22"/>
      <c r="N1260" s="52">
        <f t="shared" si="193"/>
        <v>0</v>
      </c>
      <c r="O1260" s="52">
        <f t="shared" si="194"/>
        <v>0</v>
      </c>
      <c r="P1260" s="52" t="e">
        <f t="shared" si="195"/>
        <v>#VALUE!</v>
      </c>
      <c r="Q1260">
        <v>1.39</v>
      </c>
      <c r="R1260">
        <v>0</v>
      </c>
      <c r="S1260" t="s">
        <v>5411</v>
      </c>
      <c r="T1260" s="46">
        <v>1.39</v>
      </c>
      <c r="U1260" s="46">
        <v>0</v>
      </c>
      <c r="V1260" s="22"/>
      <c r="W1260" s="52">
        <f t="shared" si="196"/>
        <v>0</v>
      </c>
      <c r="X1260" s="52">
        <f t="shared" si="197"/>
        <v>0</v>
      </c>
      <c r="Y1260" s="52" t="e">
        <f t="shared" si="191"/>
        <v>#VALUE!</v>
      </c>
      <c r="Z1260" t="s">
        <v>114</v>
      </c>
      <c r="AA1260" t="s">
        <v>5568</v>
      </c>
      <c r="AB1260" t="s">
        <v>5411</v>
      </c>
      <c r="AC1260" s="61" t="s">
        <v>114</v>
      </c>
      <c r="AD1260" s="22" t="s">
        <v>88</v>
      </c>
      <c r="AE1260" s="22"/>
      <c r="AF1260">
        <v>1.63</v>
      </c>
      <c r="AG1260">
        <v>0</v>
      </c>
      <c r="AH1260" t="s">
        <v>5411</v>
      </c>
      <c r="AI1260" s="46">
        <v>1.63</v>
      </c>
      <c r="AJ1260" s="46">
        <v>0</v>
      </c>
      <c r="AK1260" s="22"/>
      <c r="AL1260" s="52">
        <f t="shared" si="198"/>
        <v>0</v>
      </c>
      <c r="AM1260" s="52">
        <f t="shared" si="199"/>
        <v>0</v>
      </c>
      <c r="AN1260" s="52" t="e">
        <f t="shared" si="192"/>
        <v>#VALUE!</v>
      </c>
      <c r="AO1260">
        <v>0.25</v>
      </c>
      <c r="AP1260" s="46">
        <v>0.25</v>
      </c>
      <c r="AQ1260" s="52">
        <f t="shared" si="200"/>
        <v>0</v>
      </c>
    </row>
    <row r="1261" spans="1:43" x14ac:dyDescent="0.25">
      <c r="A1261" t="s">
        <v>5533</v>
      </c>
      <c r="B1261" t="s">
        <v>886</v>
      </c>
      <c r="D1261">
        <v>1</v>
      </c>
      <c r="E1261">
        <v>1</v>
      </c>
      <c r="F1261">
        <v>4</v>
      </c>
      <c r="G1261" s="13">
        <v>39770</v>
      </c>
      <c r="H1261">
        <v>0.18</v>
      </c>
      <c r="I1261">
        <v>0</v>
      </c>
      <c r="J1261" t="s">
        <v>5411</v>
      </c>
      <c r="K1261" s="46">
        <v>0.18</v>
      </c>
      <c r="L1261" s="46">
        <v>0</v>
      </c>
      <c r="M1261" s="22"/>
      <c r="N1261" s="52">
        <f t="shared" si="193"/>
        <v>0</v>
      </c>
      <c r="O1261" s="52">
        <f t="shared" si="194"/>
        <v>0</v>
      </c>
      <c r="P1261" s="52" t="e">
        <f t="shared" si="195"/>
        <v>#VALUE!</v>
      </c>
      <c r="Q1261">
        <v>0</v>
      </c>
      <c r="R1261">
        <v>0</v>
      </c>
      <c r="S1261" t="s">
        <v>5411</v>
      </c>
      <c r="T1261" s="46">
        <v>0</v>
      </c>
      <c r="U1261" s="46">
        <v>0</v>
      </c>
      <c r="V1261" s="22"/>
      <c r="W1261" s="52">
        <f t="shared" si="196"/>
        <v>0</v>
      </c>
      <c r="X1261" s="52">
        <f t="shared" si="197"/>
        <v>0</v>
      </c>
      <c r="Y1261" s="52" t="e">
        <f t="shared" si="191"/>
        <v>#VALUE!</v>
      </c>
      <c r="Z1261" t="s">
        <v>114</v>
      </c>
      <c r="AA1261" t="s">
        <v>5568</v>
      </c>
      <c r="AB1261" t="s">
        <v>5411</v>
      </c>
      <c r="AC1261" s="61" t="s">
        <v>114</v>
      </c>
      <c r="AD1261" s="22" t="s">
        <v>88</v>
      </c>
      <c r="AE1261" s="22"/>
      <c r="AF1261">
        <v>0</v>
      </c>
      <c r="AG1261">
        <v>0</v>
      </c>
      <c r="AH1261" t="s">
        <v>5411</v>
      </c>
      <c r="AI1261" s="46">
        <v>0</v>
      </c>
      <c r="AJ1261" s="46">
        <v>0</v>
      </c>
      <c r="AK1261" s="22"/>
      <c r="AL1261" s="52">
        <f t="shared" si="198"/>
        <v>0</v>
      </c>
      <c r="AM1261" s="52">
        <f t="shared" si="199"/>
        <v>0</v>
      </c>
      <c r="AN1261" s="52" t="e">
        <f t="shared" si="192"/>
        <v>#VALUE!</v>
      </c>
      <c r="AO1261">
        <v>0.01</v>
      </c>
      <c r="AP1261" s="46">
        <v>0.01</v>
      </c>
      <c r="AQ1261" s="52">
        <f t="shared" si="200"/>
        <v>0</v>
      </c>
    </row>
    <row r="1262" spans="1:43" x14ac:dyDescent="0.25">
      <c r="A1262" t="s">
        <v>5533</v>
      </c>
      <c r="B1262" t="s">
        <v>888</v>
      </c>
      <c r="D1262">
        <v>1</v>
      </c>
      <c r="E1262">
        <v>1</v>
      </c>
      <c r="F1262">
        <v>3</v>
      </c>
      <c r="G1262" s="13">
        <v>39770</v>
      </c>
      <c r="H1262">
        <v>0.44</v>
      </c>
      <c r="I1262">
        <v>0</v>
      </c>
      <c r="J1262" t="s">
        <v>5411</v>
      </c>
      <c r="K1262" s="46">
        <v>0.44</v>
      </c>
      <c r="L1262" s="46">
        <v>0</v>
      </c>
      <c r="M1262" s="22"/>
      <c r="N1262" s="52">
        <f t="shared" si="193"/>
        <v>0</v>
      </c>
      <c r="O1262" s="52">
        <f t="shared" si="194"/>
        <v>0</v>
      </c>
      <c r="P1262" s="52" t="e">
        <f t="shared" si="195"/>
        <v>#VALUE!</v>
      </c>
      <c r="Q1262">
        <v>0.06</v>
      </c>
      <c r="R1262">
        <v>0</v>
      </c>
      <c r="S1262" t="s">
        <v>5411</v>
      </c>
      <c r="T1262" s="46">
        <v>0.06</v>
      </c>
      <c r="U1262" s="46">
        <v>0</v>
      </c>
      <c r="V1262" s="22"/>
      <c r="W1262" s="52">
        <f t="shared" si="196"/>
        <v>0</v>
      </c>
      <c r="X1262" s="52">
        <f t="shared" si="197"/>
        <v>0</v>
      </c>
      <c r="Y1262" s="52" t="e">
        <f t="shared" si="191"/>
        <v>#VALUE!</v>
      </c>
      <c r="Z1262" t="s">
        <v>114</v>
      </c>
      <c r="AA1262" t="s">
        <v>5568</v>
      </c>
      <c r="AB1262" t="s">
        <v>5411</v>
      </c>
      <c r="AC1262" s="61" t="s">
        <v>114</v>
      </c>
      <c r="AD1262" s="22" t="s">
        <v>88</v>
      </c>
      <c r="AE1262" s="22"/>
      <c r="AF1262">
        <v>0.39</v>
      </c>
      <c r="AG1262">
        <v>0</v>
      </c>
      <c r="AH1262" t="s">
        <v>5411</v>
      </c>
      <c r="AI1262" s="46">
        <v>0.39</v>
      </c>
      <c r="AJ1262" s="46">
        <v>0</v>
      </c>
      <c r="AK1262" s="22"/>
      <c r="AL1262" s="52">
        <f t="shared" si="198"/>
        <v>0</v>
      </c>
      <c r="AM1262" s="52">
        <f t="shared" si="199"/>
        <v>0</v>
      </c>
      <c r="AN1262" s="52" t="e">
        <f t="shared" si="192"/>
        <v>#VALUE!</v>
      </c>
      <c r="AO1262">
        <v>0.23</v>
      </c>
      <c r="AP1262" s="46">
        <v>0.23</v>
      </c>
      <c r="AQ1262" s="52">
        <f t="shared" si="200"/>
        <v>0</v>
      </c>
    </row>
    <row r="1263" spans="1:43" x14ac:dyDescent="0.25">
      <c r="A1263" t="s">
        <v>5533</v>
      </c>
      <c r="B1263" t="s">
        <v>890</v>
      </c>
      <c r="D1263">
        <v>1</v>
      </c>
      <c r="E1263">
        <v>1</v>
      </c>
      <c r="F1263">
        <v>1</v>
      </c>
      <c r="G1263" s="13">
        <v>39770</v>
      </c>
      <c r="H1263">
        <v>0.1</v>
      </c>
      <c r="I1263">
        <v>0</v>
      </c>
      <c r="J1263" t="s">
        <v>5411</v>
      </c>
      <c r="K1263" s="46">
        <v>0.1</v>
      </c>
      <c r="L1263" s="46">
        <v>0</v>
      </c>
      <c r="M1263" s="22"/>
      <c r="N1263" s="52">
        <f t="shared" si="193"/>
        <v>0</v>
      </c>
      <c r="O1263" s="52">
        <f t="shared" si="194"/>
        <v>0</v>
      </c>
      <c r="P1263" s="52" t="e">
        <f t="shared" si="195"/>
        <v>#VALUE!</v>
      </c>
      <c r="Q1263">
        <v>0</v>
      </c>
      <c r="R1263">
        <v>0</v>
      </c>
      <c r="S1263" t="s">
        <v>5411</v>
      </c>
      <c r="T1263" s="46">
        <v>0</v>
      </c>
      <c r="U1263" s="46">
        <v>0</v>
      </c>
      <c r="V1263" s="22"/>
      <c r="W1263" s="52">
        <f t="shared" si="196"/>
        <v>0</v>
      </c>
      <c r="X1263" s="52">
        <f t="shared" si="197"/>
        <v>0</v>
      </c>
      <c r="Y1263" s="52" t="e">
        <f t="shared" si="191"/>
        <v>#VALUE!</v>
      </c>
      <c r="Z1263" t="s">
        <v>113</v>
      </c>
      <c r="AA1263" t="s">
        <v>5568</v>
      </c>
      <c r="AB1263" t="s">
        <v>5411</v>
      </c>
      <c r="AC1263" s="61" t="s">
        <v>113</v>
      </c>
      <c r="AD1263" s="61" t="s">
        <v>88</v>
      </c>
      <c r="AE1263" s="22"/>
      <c r="AF1263">
        <v>0</v>
      </c>
      <c r="AG1263">
        <v>0</v>
      </c>
      <c r="AH1263" t="s">
        <v>5411</v>
      </c>
      <c r="AI1263" s="46">
        <v>0</v>
      </c>
      <c r="AJ1263" s="46">
        <v>0</v>
      </c>
      <c r="AK1263" s="22"/>
      <c r="AL1263" s="52">
        <f t="shared" si="198"/>
        <v>0</v>
      </c>
      <c r="AM1263" s="52">
        <f t="shared" si="199"/>
        <v>0</v>
      </c>
      <c r="AN1263" s="52" t="e">
        <f t="shared" si="192"/>
        <v>#VALUE!</v>
      </c>
      <c r="AO1263">
        <v>7.0000000000000007E-2</v>
      </c>
      <c r="AP1263" s="46">
        <v>7.0000000000000007E-2</v>
      </c>
      <c r="AQ1263" s="52">
        <f t="shared" si="200"/>
        <v>0</v>
      </c>
    </row>
    <row r="1264" spans="1:43" x14ac:dyDescent="0.25">
      <c r="A1264" t="s">
        <v>5533</v>
      </c>
      <c r="B1264" t="s">
        <v>892</v>
      </c>
      <c r="D1264">
        <v>1</v>
      </c>
      <c r="E1264">
        <v>1</v>
      </c>
      <c r="F1264">
        <v>1</v>
      </c>
      <c r="G1264" s="13">
        <v>39770</v>
      </c>
      <c r="H1264">
        <v>0.04</v>
      </c>
      <c r="I1264">
        <v>0</v>
      </c>
      <c r="J1264" t="s">
        <v>5411</v>
      </c>
      <c r="K1264" s="46">
        <v>0.04</v>
      </c>
      <c r="L1264" s="46">
        <v>0</v>
      </c>
      <c r="M1264" s="22"/>
      <c r="N1264" s="52">
        <f t="shared" si="193"/>
        <v>0</v>
      </c>
      <c r="O1264" s="52">
        <f t="shared" si="194"/>
        <v>0</v>
      </c>
      <c r="P1264" s="52" t="e">
        <f t="shared" si="195"/>
        <v>#VALUE!</v>
      </c>
      <c r="Q1264">
        <v>0.2</v>
      </c>
      <c r="R1264">
        <v>0</v>
      </c>
      <c r="S1264" t="s">
        <v>5411</v>
      </c>
      <c r="T1264" s="46">
        <v>0.2</v>
      </c>
      <c r="U1264" s="46">
        <v>0</v>
      </c>
      <c r="V1264" s="22"/>
      <c r="W1264" s="52">
        <f t="shared" si="196"/>
        <v>0</v>
      </c>
      <c r="X1264" s="52">
        <f t="shared" si="197"/>
        <v>0</v>
      </c>
      <c r="Y1264" s="52" t="e">
        <f t="shared" si="191"/>
        <v>#VALUE!</v>
      </c>
      <c r="Z1264" t="s">
        <v>113</v>
      </c>
      <c r="AA1264" t="s">
        <v>5568</v>
      </c>
      <c r="AB1264" t="s">
        <v>5411</v>
      </c>
      <c r="AC1264" s="61" t="s">
        <v>113</v>
      </c>
      <c r="AD1264" s="61" t="s">
        <v>88</v>
      </c>
      <c r="AE1264" s="22"/>
      <c r="AF1264">
        <v>2.2000000000000002</v>
      </c>
      <c r="AG1264">
        <v>0</v>
      </c>
      <c r="AH1264" t="s">
        <v>5411</v>
      </c>
      <c r="AI1264" s="46">
        <v>2.2000000000000002</v>
      </c>
      <c r="AJ1264" s="46">
        <v>0</v>
      </c>
      <c r="AK1264" s="22"/>
      <c r="AL1264" s="52">
        <f t="shared" si="198"/>
        <v>0</v>
      </c>
      <c r="AM1264" s="52">
        <f t="shared" si="199"/>
        <v>0</v>
      </c>
      <c r="AN1264" s="52" t="e">
        <f t="shared" si="192"/>
        <v>#VALUE!</v>
      </c>
      <c r="AO1264">
        <v>0.3</v>
      </c>
      <c r="AP1264" s="46">
        <v>0.3</v>
      </c>
      <c r="AQ1264" s="52">
        <f t="shared" si="200"/>
        <v>0</v>
      </c>
    </row>
    <row r="1265" spans="1:43" x14ac:dyDescent="0.25">
      <c r="A1265" t="s">
        <v>5533</v>
      </c>
      <c r="B1265" t="s">
        <v>894</v>
      </c>
      <c r="D1265">
        <v>1</v>
      </c>
      <c r="E1265">
        <v>1</v>
      </c>
      <c r="F1265">
        <v>1</v>
      </c>
      <c r="G1265" s="13">
        <v>39770</v>
      </c>
      <c r="H1265">
        <v>0.03</v>
      </c>
      <c r="I1265">
        <v>0</v>
      </c>
      <c r="J1265" t="s">
        <v>5411</v>
      </c>
      <c r="K1265" s="46">
        <v>0.03</v>
      </c>
      <c r="L1265" s="46">
        <v>0</v>
      </c>
      <c r="M1265" s="22"/>
      <c r="N1265" s="52">
        <f t="shared" si="193"/>
        <v>0</v>
      </c>
      <c r="O1265" s="52">
        <f t="shared" si="194"/>
        <v>0</v>
      </c>
      <c r="P1265" s="52" t="e">
        <f t="shared" si="195"/>
        <v>#VALUE!</v>
      </c>
      <c r="Q1265">
        <v>0</v>
      </c>
      <c r="R1265">
        <v>0</v>
      </c>
      <c r="S1265" t="s">
        <v>5411</v>
      </c>
      <c r="T1265" s="46">
        <v>0</v>
      </c>
      <c r="U1265" s="46">
        <v>0</v>
      </c>
      <c r="V1265" s="22"/>
      <c r="W1265" s="52">
        <f t="shared" si="196"/>
        <v>0</v>
      </c>
      <c r="X1265" s="52">
        <f t="shared" si="197"/>
        <v>0</v>
      </c>
      <c r="Y1265" s="52" t="e">
        <f t="shared" si="191"/>
        <v>#VALUE!</v>
      </c>
      <c r="Z1265" t="s">
        <v>113</v>
      </c>
      <c r="AA1265" t="s">
        <v>5568</v>
      </c>
      <c r="AB1265" t="s">
        <v>5411</v>
      </c>
      <c r="AC1265" s="61" t="s">
        <v>113</v>
      </c>
      <c r="AD1265" s="61" t="s">
        <v>88</v>
      </c>
      <c r="AE1265" s="22"/>
      <c r="AF1265">
        <v>1.1200000000000001</v>
      </c>
      <c r="AG1265">
        <v>0</v>
      </c>
      <c r="AH1265" t="s">
        <v>5411</v>
      </c>
      <c r="AI1265" s="46">
        <v>1.1200000000000001</v>
      </c>
      <c r="AJ1265" s="46">
        <v>0</v>
      </c>
      <c r="AK1265" s="22"/>
      <c r="AL1265" s="52">
        <f t="shared" si="198"/>
        <v>0</v>
      </c>
      <c r="AM1265" s="52">
        <f t="shared" si="199"/>
        <v>0</v>
      </c>
      <c r="AN1265" s="52" t="e">
        <f t="shared" si="192"/>
        <v>#VALUE!</v>
      </c>
      <c r="AO1265">
        <v>0.16</v>
      </c>
      <c r="AP1265" s="46">
        <v>0.16</v>
      </c>
      <c r="AQ1265" s="52">
        <f t="shared" si="200"/>
        <v>0</v>
      </c>
    </row>
    <row r="1266" spans="1:43" x14ac:dyDescent="0.25">
      <c r="A1266" t="s">
        <v>5533</v>
      </c>
      <c r="B1266" t="s">
        <v>896</v>
      </c>
      <c r="D1266">
        <v>1</v>
      </c>
      <c r="E1266">
        <v>1</v>
      </c>
      <c r="F1266">
        <v>1</v>
      </c>
      <c r="G1266" s="13">
        <v>39770</v>
      </c>
      <c r="H1266">
        <v>0.41</v>
      </c>
      <c r="I1266">
        <v>0</v>
      </c>
      <c r="J1266" t="s">
        <v>5411</v>
      </c>
      <c r="K1266" s="46">
        <v>0.41</v>
      </c>
      <c r="L1266" s="46">
        <v>0</v>
      </c>
      <c r="M1266" s="22"/>
      <c r="N1266" s="52">
        <f t="shared" si="193"/>
        <v>0</v>
      </c>
      <c r="O1266" s="52">
        <f t="shared" si="194"/>
        <v>0</v>
      </c>
      <c r="P1266" s="52" t="e">
        <f t="shared" si="195"/>
        <v>#VALUE!</v>
      </c>
      <c r="Q1266">
        <v>0.71</v>
      </c>
      <c r="R1266">
        <v>0</v>
      </c>
      <c r="S1266" t="s">
        <v>5411</v>
      </c>
      <c r="T1266" s="46">
        <v>0.71</v>
      </c>
      <c r="U1266" s="46">
        <v>0</v>
      </c>
      <c r="V1266" s="22"/>
      <c r="W1266" s="52">
        <f t="shared" si="196"/>
        <v>0</v>
      </c>
      <c r="X1266" s="52">
        <f t="shared" si="197"/>
        <v>0</v>
      </c>
      <c r="Y1266" s="52" t="e">
        <f t="shared" si="191"/>
        <v>#VALUE!</v>
      </c>
      <c r="Z1266" t="s">
        <v>113</v>
      </c>
      <c r="AA1266" t="s">
        <v>5568</v>
      </c>
      <c r="AB1266" t="s">
        <v>5411</v>
      </c>
      <c r="AC1266" s="61" t="s">
        <v>113</v>
      </c>
      <c r="AD1266" s="61" t="s">
        <v>88</v>
      </c>
      <c r="AE1266" s="22"/>
      <c r="AF1266">
        <v>0</v>
      </c>
      <c r="AG1266">
        <v>0</v>
      </c>
      <c r="AH1266" t="s">
        <v>5411</v>
      </c>
      <c r="AI1266" s="46">
        <v>0</v>
      </c>
      <c r="AJ1266" s="46">
        <v>0</v>
      </c>
      <c r="AK1266" s="22"/>
      <c r="AL1266" s="52">
        <f t="shared" si="198"/>
        <v>0</v>
      </c>
      <c r="AM1266" s="52">
        <f t="shared" si="199"/>
        <v>0</v>
      </c>
      <c r="AN1266" s="52" t="e">
        <f t="shared" si="192"/>
        <v>#VALUE!</v>
      </c>
      <c r="AO1266">
        <v>0.03</v>
      </c>
      <c r="AP1266" s="46">
        <v>0.03</v>
      </c>
      <c r="AQ1266" s="52">
        <f t="shared" si="200"/>
        <v>0</v>
      </c>
    </row>
    <row r="1267" spans="1:43" x14ac:dyDescent="0.25">
      <c r="A1267" t="s">
        <v>5533</v>
      </c>
      <c r="B1267" t="s">
        <v>898</v>
      </c>
      <c r="D1267">
        <v>1</v>
      </c>
      <c r="E1267">
        <v>1</v>
      </c>
      <c r="F1267">
        <v>1</v>
      </c>
      <c r="G1267" s="13">
        <v>39770</v>
      </c>
      <c r="H1267">
        <v>0.82</v>
      </c>
      <c r="I1267">
        <v>0</v>
      </c>
      <c r="J1267" t="s">
        <v>5411</v>
      </c>
      <c r="K1267" s="46">
        <v>0.82</v>
      </c>
      <c r="L1267" s="46">
        <v>0</v>
      </c>
      <c r="M1267" s="22"/>
      <c r="N1267" s="52">
        <f t="shared" si="193"/>
        <v>0</v>
      </c>
      <c r="O1267" s="52">
        <f t="shared" si="194"/>
        <v>0</v>
      </c>
      <c r="P1267" s="52" t="e">
        <f t="shared" si="195"/>
        <v>#VALUE!</v>
      </c>
      <c r="Q1267">
        <v>1.65</v>
      </c>
      <c r="R1267">
        <v>0</v>
      </c>
      <c r="S1267" t="s">
        <v>5411</v>
      </c>
      <c r="T1267" s="46">
        <v>1.65</v>
      </c>
      <c r="U1267" s="46">
        <v>0</v>
      </c>
      <c r="V1267" s="22"/>
      <c r="W1267" s="52">
        <f t="shared" si="196"/>
        <v>0</v>
      </c>
      <c r="X1267" s="52">
        <f t="shared" si="197"/>
        <v>0</v>
      </c>
      <c r="Y1267" s="52" t="e">
        <f t="shared" si="191"/>
        <v>#VALUE!</v>
      </c>
      <c r="Z1267" t="s">
        <v>113</v>
      </c>
      <c r="AA1267" t="s">
        <v>5568</v>
      </c>
      <c r="AB1267" t="s">
        <v>5411</v>
      </c>
      <c r="AC1267" s="61" t="s">
        <v>113</v>
      </c>
      <c r="AD1267" s="61" t="s">
        <v>88</v>
      </c>
      <c r="AE1267" s="22"/>
      <c r="AF1267">
        <v>4.54</v>
      </c>
      <c r="AG1267">
        <v>0</v>
      </c>
      <c r="AH1267" t="s">
        <v>5411</v>
      </c>
      <c r="AI1267" s="46">
        <v>4.54</v>
      </c>
      <c r="AJ1267" s="46">
        <v>0</v>
      </c>
      <c r="AK1267" s="22"/>
      <c r="AL1267" s="52">
        <f t="shared" si="198"/>
        <v>0</v>
      </c>
      <c r="AM1267" s="52">
        <f t="shared" si="199"/>
        <v>0</v>
      </c>
      <c r="AN1267" s="52" t="e">
        <f t="shared" si="192"/>
        <v>#VALUE!</v>
      </c>
      <c r="AO1267">
        <v>0.66</v>
      </c>
      <c r="AP1267" s="46">
        <v>0.66</v>
      </c>
      <c r="AQ1267" s="52">
        <f t="shared" si="200"/>
        <v>0</v>
      </c>
    </row>
    <row r="1268" spans="1:43" x14ac:dyDescent="0.25">
      <c r="A1268" t="s">
        <v>5533</v>
      </c>
      <c r="B1268" t="s">
        <v>900</v>
      </c>
      <c r="D1268">
        <v>1</v>
      </c>
      <c r="E1268">
        <v>1</v>
      </c>
      <c r="F1268">
        <v>2</v>
      </c>
      <c r="G1268" s="13">
        <v>39770</v>
      </c>
      <c r="H1268">
        <v>0</v>
      </c>
      <c r="I1268">
        <v>0</v>
      </c>
      <c r="J1268" t="s">
        <v>5411</v>
      </c>
      <c r="K1268" s="46">
        <v>0</v>
      </c>
      <c r="L1268" s="46">
        <v>0</v>
      </c>
      <c r="M1268" s="22"/>
      <c r="N1268" s="52">
        <f t="shared" si="193"/>
        <v>0</v>
      </c>
      <c r="O1268" s="52">
        <f t="shared" si="194"/>
        <v>0</v>
      </c>
      <c r="P1268" s="52" t="e">
        <f t="shared" si="195"/>
        <v>#VALUE!</v>
      </c>
      <c r="Q1268">
        <v>0</v>
      </c>
      <c r="R1268">
        <v>0</v>
      </c>
      <c r="S1268" t="s">
        <v>5411</v>
      </c>
      <c r="T1268" s="46">
        <v>0</v>
      </c>
      <c r="U1268" s="46">
        <v>0</v>
      </c>
      <c r="V1268" s="22"/>
      <c r="W1268" s="52">
        <f t="shared" si="196"/>
        <v>0</v>
      </c>
      <c r="X1268" s="52">
        <f t="shared" si="197"/>
        <v>0</v>
      </c>
      <c r="Y1268" s="52" t="e">
        <f t="shared" si="191"/>
        <v>#VALUE!</v>
      </c>
      <c r="Z1268" t="s">
        <v>113</v>
      </c>
      <c r="AA1268" t="s">
        <v>5568</v>
      </c>
      <c r="AB1268" t="s">
        <v>5411</v>
      </c>
      <c r="AC1268" s="61" t="s">
        <v>113</v>
      </c>
      <c r="AD1268" s="61" t="s">
        <v>88</v>
      </c>
      <c r="AE1268" s="22"/>
      <c r="AF1268">
        <v>0</v>
      </c>
      <c r="AG1268">
        <v>0</v>
      </c>
      <c r="AH1268" t="s">
        <v>5411</v>
      </c>
      <c r="AI1268" s="46">
        <v>0</v>
      </c>
      <c r="AJ1268" s="46">
        <v>0</v>
      </c>
      <c r="AK1268" s="22"/>
      <c r="AL1268" s="52">
        <f t="shared" si="198"/>
        <v>0</v>
      </c>
      <c r="AM1268" s="52">
        <f t="shared" si="199"/>
        <v>0</v>
      </c>
      <c r="AN1268" s="52" t="e">
        <f t="shared" si="192"/>
        <v>#VALUE!</v>
      </c>
      <c r="AO1268">
        <v>0.04</v>
      </c>
      <c r="AP1268" s="46">
        <v>0.04</v>
      </c>
      <c r="AQ1268" s="52">
        <f t="shared" si="200"/>
        <v>0</v>
      </c>
    </row>
    <row r="1269" spans="1:43" x14ac:dyDescent="0.25">
      <c r="A1269" t="s">
        <v>5533</v>
      </c>
      <c r="B1269" t="s">
        <v>902</v>
      </c>
      <c r="D1269">
        <v>1</v>
      </c>
      <c r="E1269">
        <v>1</v>
      </c>
      <c r="F1269">
        <v>1</v>
      </c>
      <c r="G1269" s="13">
        <v>39770</v>
      </c>
      <c r="H1269">
        <v>0.16</v>
      </c>
      <c r="I1269">
        <v>0</v>
      </c>
      <c r="J1269" t="s">
        <v>5411</v>
      </c>
      <c r="K1269" s="46">
        <v>0.16</v>
      </c>
      <c r="L1269" s="46">
        <v>0</v>
      </c>
      <c r="M1269" s="22"/>
      <c r="N1269" s="52">
        <f t="shared" si="193"/>
        <v>0</v>
      </c>
      <c r="O1269" s="52">
        <f t="shared" si="194"/>
        <v>0</v>
      </c>
      <c r="P1269" s="52" t="e">
        <f t="shared" si="195"/>
        <v>#VALUE!</v>
      </c>
      <c r="Q1269">
        <v>0</v>
      </c>
      <c r="R1269">
        <v>0</v>
      </c>
      <c r="S1269" t="s">
        <v>5411</v>
      </c>
      <c r="T1269" s="46">
        <v>0</v>
      </c>
      <c r="U1269" s="46">
        <v>0</v>
      </c>
      <c r="V1269" s="22"/>
      <c r="W1269" s="52">
        <f t="shared" si="196"/>
        <v>0</v>
      </c>
      <c r="X1269" s="52">
        <f t="shared" si="197"/>
        <v>0</v>
      </c>
      <c r="Y1269" s="52" t="e">
        <f t="shared" si="191"/>
        <v>#VALUE!</v>
      </c>
      <c r="Z1269" t="s">
        <v>113</v>
      </c>
      <c r="AA1269" t="s">
        <v>5568</v>
      </c>
      <c r="AB1269" t="s">
        <v>5411</v>
      </c>
      <c r="AC1269" s="61" t="s">
        <v>113</v>
      </c>
      <c r="AD1269" s="61" t="s">
        <v>88</v>
      </c>
      <c r="AE1269" s="22"/>
      <c r="AF1269">
        <v>0</v>
      </c>
      <c r="AG1269">
        <v>0</v>
      </c>
      <c r="AH1269" t="s">
        <v>5411</v>
      </c>
      <c r="AI1269" s="46">
        <v>0</v>
      </c>
      <c r="AJ1269" s="46">
        <v>0</v>
      </c>
      <c r="AK1269" s="22"/>
      <c r="AL1269" s="52">
        <f t="shared" si="198"/>
        <v>0</v>
      </c>
      <c r="AM1269" s="52">
        <f t="shared" si="199"/>
        <v>0</v>
      </c>
      <c r="AN1269" s="52" t="e">
        <f t="shared" si="192"/>
        <v>#VALUE!</v>
      </c>
      <c r="AO1269">
        <v>0.04</v>
      </c>
      <c r="AP1269" s="46">
        <v>0.04</v>
      </c>
      <c r="AQ1269" s="52">
        <f t="shared" si="200"/>
        <v>0</v>
      </c>
    </row>
    <row r="1270" spans="1:43" x14ac:dyDescent="0.25">
      <c r="A1270" t="s">
        <v>5533</v>
      </c>
      <c r="B1270" t="s">
        <v>904</v>
      </c>
      <c r="D1270">
        <v>1</v>
      </c>
      <c r="E1270">
        <v>1</v>
      </c>
      <c r="F1270">
        <v>2</v>
      </c>
      <c r="G1270" s="13">
        <v>39770</v>
      </c>
      <c r="H1270">
        <v>0</v>
      </c>
      <c r="I1270">
        <v>0</v>
      </c>
      <c r="J1270" t="s">
        <v>5411</v>
      </c>
      <c r="K1270" s="46">
        <v>0</v>
      </c>
      <c r="L1270" s="46">
        <v>0</v>
      </c>
      <c r="M1270" s="22"/>
      <c r="N1270" s="52">
        <f t="shared" si="193"/>
        <v>0</v>
      </c>
      <c r="O1270" s="52">
        <f t="shared" si="194"/>
        <v>0</v>
      </c>
      <c r="P1270" s="52" t="e">
        <f t="shared" si="195"/>
        <v>#VALUE!</v>
      </c>
      <c r="Q1270">
        <v>0.02</v>
      </c>
      <c r="R1270">
        <v>0</v>
      </c>
      <c r="S1270" t="s">
        <v>5411</v>
      </c>
      <c r="T1270" s="46">
        <v>0.02</v>
      </c>
      <c r="U1270" s="46">
        <v>0</v>
      </c>
      <c r="V1270" s="22"/>
      <c r="W1270" s="52">
        <f t="shared" si="196"/>
        <v>0</v>
      </c>
      <c r="X1270" s="52">
        <f t="shared" si="197"/>
        <v>0</v>
      </c>
      <c r="Y1270" s="52" t="e">
        <f t="shared" si="191"/>
        <v>#VALUE!</v>
      </c>
      <c r="Z1270" t="s">
        <v>113</v>
      </c>
      <c r="AA1270" t="s">
        <v>5568</v>
      </c>
      <c r="AB1270" t="s">
        <v>5411</v>
      </c>
      <c r="AC1270" s="61" t="s">
        <v>113</v>
      </c>
      <c r="AD1270" s="61" t="s">
        <v>88</v>
      </c>
      <c r="AE1270" s="22"/>
      <c r="AF1270">
        <v>0</v>
      </c>
      <c r="AG1270">
        <v>0</v>
      </c>
      <c r="AH1270" t="s">
        <v>5411</v>
      </c>
      <c r="AI1270" s="46">
        <v>0</v>
      </c>
      <c r="AJ1270" s="46">
        <v>0</v>
      </c>
      <c r="AK1270" s="22"/>
      <c r="AL1270" s="52">
        <f t="shared" si="198"/>
        <v>0</v>
      </c>
      <c r="AM1270" s="52">
        <f t="shared" si="199"/>
        <v>0</v>
      </c>
      <c r="AN1270" s="52" t="e">
        <f t="shared" si="192"/>
        <v>#VALUE!</v>
      </c>
      <c r="AO1270">
        <v>0.41</v>
      </c>
      <c r="AP1270" s="46">
        <v>0.41</v>
      </c>
      <c r="AQ1270" s="52">
        <f t="shared" si="200"/>
        <v>0</v>
      </c>
    </row>
    <row r="1271" spans="1:43" x14ac:dyDescent="0.25">
      <c r="A1271" t="s">
        <v>5533</v>
      </c>
      <c r="B1271" t="s">
        <v>906</v>
      </c>
      <c r="D1271">
        <v>1</v>
      </c>
      <c r="E1271">
        <v>1</v>
      </c>
      <c r="F1271">
        <v>1</v>
      </c>
      <c r="G1271" s="13">
        <v>39770</v>
      </c>
      <c r="H1271">
        <v>0</v>
      </c>
      <c r="I1271">
        <v>0</v>
      </c>
      <c r="J1271" t="s">
        <v>5411</v>
      </c>
      <c r="K1271" s="46">
        <v>0</v>
      </c>
      <c r="L1271" s="46">
        <v>0</v>
      </c>
      <c r="M1271" s="22"/>
      <c r="N1271" s="52">
        <f t="shared" si="193"/>
        <v>0</v>
      </c>
      <c r="O1271" s="52">
        <f t="shared" si="194"/>
        <v>0</v>
      </c>
      <c r="P1271" s="52" t="e">
        <f t="shared" si="195"/>
        <v>#VALUE!</v>
      </c>
      <c r="Q1271">
        <v>0</v>
      </c>
      <c r="R1271">
        <v>0</v>
      </c>
      <c r="S1271" t="s">
        <v>5411</v>
      </c>
      <c r="T1271" s="46">
        <v>0</v>
      </c>
      <c r="U1271" s="46">
        <v>0</v>
      </c>
      <c r="V1271" s="22"/>
      <c r="W1271" s="52">
        <f t="shared" si="196"/>
        <v>0</v>
      </c>
      <c r="X1271" s="52">
        <f t="shared" si="197"/>
        <v>0</v>
      </c>
      <c r="Y1271" s="52" t="e">
        <f t="shared" si="191"/>
        <v>#VALUE!</v>
      </c>
      <c r="Z1271" t="s">
        <v>113</v>
      </c>
      <c r="AA1271" t="s">
        <v>5568</v>
      </c>
      <c r="AB1271" t="s">
        <v>5411</v>
      </c>
      <c r="AC1271" s="61" t="s">
        <v>113</v>
      </c>
      <c r="AD1271" s="61" t="s">
        <v>88</v>
      </c>
      <c r="AE1271" s="22"/>
      <c r="AF1271">
        <v>0</v>
      </c>
      <c r="AG1271">
        <v>0</v>
      </c>
      <c r="AH1271" t="s">
        <v>5411</v>
      </c>
      <c r="AI1271" s="46">
        <v>0</v>
      </c>
      <c r="AJ1271" s="46">
        <v>0</v>
      </c>
      <c r="AK1271" s="22"/>
      <c r="AL1271" s="52">
        <f t="shared" si="198"/>
        <v>0</v>
      </c>
      <c r="AM1271" s="52">
        <f t="shared" si="199"/>
        <v>0</v>
      </c>
      <c r="AN1271" s="52" t="e">
        <f t="shared" si="192"/>
        <v>#VALUE!</v>
      </c>
      <c r="AO1271">
        <v>0</v>
      </c>
      <c r="AP1271" s="46">
        <v>0</v>
      </c>
      <c r="AQ1271" s="52">
        <f t="shared" si="200"/>
        <v>0</v>
      </c>
    </row>
    <row r="1272" spans="1:43" x14ac:dyDescent="0.25">
      <c r="A1272" t="s">
        <v>5533</v>
      </c>
      <c r="B1272" t="s">
        <v>908</v>
      </c>
      <c r="D1272">
        <v>1</v>
      </c>
      <c r="E1272">
        <v>1</v>
      </c>
      <c r="F1272">
        <v>1</v>
      </c>
      <c r="G1272" s="13">
        <v>39770</v>
      </c>
      <c r="H1272">
        <v>0.42</v>
      </c>
      <c r="I1272">
        <v>0</v>
      </c>
      <c r="J1272" t="s">
        <v>5411</v>
      </c>
      <c r="K1272" s="46">
        <v>0.42</v>
      </c>
      <c r="L1272" s="46">
        <v>0</v>
      </c>
      <c r="M1272" s="22"/>
      <c r="N1272" s="52">
        <f t="shared" si="193"/>
        <v>0</v>
      </c>
      <c r="O1272" s="52">
        <f t="shared" si="194"/>
        <v>0</v>
      </c>
      <c r="P1272" s="52" t="e">
        <f t="shared" si="195"/>
        <v>#VALUE!</v>
      </c>
      <c r="Q1272">
        <v>0</v>
      </c>
      <c r="R1272">
        <v>0</v>
      </c>
      <c r="S1272" t="s">
        <v>5411</v>
      </c>
      <c r="T1272" s="46">
        <v>0</v>
      </c>
      <c r="U1272" s="46">
        <v>0</v>
      </c>
      <c r="V1272" s="22"/>
      <c r="W1272" s="52">
        <f t="shared" si="196"/>
        <v>0</v>
      </c>
      <c r="X1272" s="52">
        <f t="shared" si="197"/>
        <v>0</v>
      </c>
      <c r="Y1272" s="52" t="e">
        <f t="shared" si="191"/>
        <v>#VALUE!</v>
      </c>
      <c r="Z1272" t="s">
        <v>113</v>
      </c>
      <c r="AA1272" t="s">
        <v>5568</v>
      </c>
      <c r="AB1272" t="s">
        <v>5411</v>
      </c>
      <c r="AC1272" s="61" t="s">
        <v>113</v>
      </c>
      <c r="AD1272" s="61" t="s">
        <v>88</v>
      </c>
      <c r="AE1272" s="22"/>
      <c r="AF1272">
        <v>0</v>
      </c>
      <c r="AG1272">
        <v>0</v>
      </c>
      <c r="AH1272" t="s">
        <v>5411</v>
      </c>
      <c r="AI1272" s="46">
        <v>0</v>
      </c>
      <c r="AJ1272" s="46">
        <v>0</v>
      </c>
      <c r="AK1272" s="22"/>
      <c r="AL1272" s="52">
        <f t="shared" si="198"/>
        <v>0</v>
      </c>
      <c r="AM1272" s="52">
        <f t="shared" si="199"/>
        <v>0</v>
      </c>
      <c r="AN1272" s="52" t="e">
        <f t="shared" si="192"/>
        <v>#VALUE!</v>
      </c>
      <c r="AO1272">
        <v>0</v>
      </c>
      <c r="AP1272" s="46">
        <v>0</v>
      </c>
      <c r="AQ1272" s="52">
        <f t="shared" si="200"/>
        <v>0</v>
      </c>
    </row>
    <row r="1273" spans="1:43" x14ac:dyDescent="0.25">
      <c r="A1273" t="s">
        <v>5533</v>
      </c>
      <c r="B1273" t="s">
        <v>910</v>
      </c>
      <c r="D1273">
        <v>1</v>
      </c>
      <c r="E1273">
        <v>1</v>
      </c>
      <c r="F1273">
        <v>1</v>
      </c>
      <c r="G1273" s="13">
        <v>39770</v>
      </c>
      <c r="H1273">
        <v>0.78</v>
      </c>
      <c r="I1273">
        <v>0</v>
      </c>
      <c r="J1273" t="s">
        <v>5411</v>
      </c>
      <c r="K1273" s="46">
        <v>0.78</v>
      </c>
      <c r="L1273" s="46">
        <v>0</v>
      </c>
      <c r="M1273" s="22"/>
      <c r="N1273" s="52">
        <f t="shared" si="193"/>
        <v>0</v>
      </c>
      <c r="O1273" s="52">
        <f t="shared" si="194"/>
        <v>0</v>
      </c>
      <c r="P1273" s="52" t="e">
        <f t="shared" si="195"/>
        <v>#VALUE!</v>
      </c>
      <c r="Q1273">
        <v>0.89</v>
      </c>
      <c r="R1273">
        <v>0</v>
      </c>
      <c r="S1273" t="s">
        <v>5411</v>
      </c>
      <c r="T1273" s="46">
        <v>0.89</v>
      </c>
      <c r="U1273" s="46">
        <v>0</v>
      </c>
      <c r="V1273" s="22"/>
      <c r="W1273" s="52">
        <f t="shared" si="196"/>
        <v>0</v>
      </c>
      <c r="X1273" s="52">
        <f t="shared" si="197"/>
        <v>0</v>
      </c>
      <c r="Y1273" s="52" t="e">
        <f t="shared" si="191"/>
        <v>#VALUE!</v>
      </c>
      <c r="Z1273" t="s">
        <v>113</v>
      </c>
      <c r="AA1273" t="s">
        <v>5568</v>
      </c>
      <c r="AB1273" t="s">
        <v>5411</v>
      </c>
      <c r="AC1273" s="61" t="s">
        <v>113</v>
      </c>
      <c r="AD1273" s="61" t="s">
        <v>88</v>
      </c>
      <c r="AE1273" s="22"/>
      <c r="AF1273">
        <v>0</v>
      </c>
      <c r="AG1273">
        <v>0</v>
      </c>
      <c r="AH1273" t="s">
        <v>5411</v>
      </c>
      <c r="AI1273" s="46">
        <v>0</v>
      </c>
      <c r="AJ1273" s="46">
        <v>0</v>
      </c>
      <c r="AK1273" s="22"/>
      <c r="AL1273" s="52">
        <f t="shared" si="198"/>
        <v>0</v>
      </c>
      <c r="AM1273" s="52">
        <f t="shared" si="199"/>
        <v>0</v>
      </c>
      <c r="AN1273" s="52" t="e">
        <f t="shared" si="192"/>
        <v>#VALUE!</v>
      </c>
      <c r="AO1273">
        <v>0.44</v>
      </c>
      <c r="AP1273" s="46">
        <v>0.44</v>
      </c>
      <c r="AQ1273" s="52">
        <f t="shared" si="200"/>
        <v>0</v>
      </c>
    </row>
    <row r="1274" spans="1:43" x14ac:dyDescent="0.25">
      <c r="A1274" t="s">
        <v>5533</v>
      </c>
      <c r="B1274" t="s">
        <v>912</v>
      </c>
      <c r="D1274">
        <v>1</v>
      </c>
      <c r="E1274">
        <v>1</v>
      </c>
      <c r="F1274">
        <v>1</v>
      </c>
      <c r="G1274" s="13">
        <v>39770</v>
      </c>
      <c r="H1274">
        <v>0.6</v>
      </c>
      <c r="I1274">
        <v>0</v>
      </c>
      <c r="J1274" t="s">
        <v>5411</v>
      </c>
      <c r="K1274" s="46">
        <v>0.6</v>
      </c>
      <c r="L1274" s="46">
        <v>0</v>
      </c>
      <c r="M1274" s="22"/>
      <c r="N1274" s="52">
        <f t="shared" si="193"/>
        <v>0</v>
      </c>
      <c r="O1274" s="52">
        <f t="shared" si="194"/>
        <v>0</v>
      </c>
      <c r="P1274" s="52" t="e">
        <f t="shared" si="195"/>
        <v>#VALUE!</v>
      </c>
      <c r="Q1274">
        <v>0</v>
      </c>
      <c r="R1274">
        <v>0</v>
      </c>
      <c r="S1274" t="s">
        <v>5411</v>
      </c>
      <c r="T1274" s="46">
        <v>0</v>
      </c>
      <c r="U1274" s="46">
        <v>0</v>
      </c>
      <c r="V1274" s="22"/>
      <c r="W1274" s="52">
        <f t="shared" si="196"/>
        <v>0</v>
      </c>
      <c r="X1274" s="52">
        <f t="shared" si="197"/>
        <v>0</v>
      </c>
      <c r="Y1274" s="52" t="e">
        <f t="shared" si="191"/>
        <v>#VALUE!</v>
      </c>
      <c r="Z1274" t="s">
        <v>113</v>
      </c>
      <c r="AA1274" t="s">
        <v>5568</v>
      </c>
      <c r="AB1274" t="s">
        <v>5411</v>
      </c>
      <c r="AC1274" s="61" t="s">
        <v>113</v>
      </c>
      <c r="AD1274" s="61" t="s">
        <v>88</v>
      </c>
      <c r="AE1274" s="22"/>
      <c r="AF1274">
        <v>0</v>
      </c>
      <c r="AG1274">
        <v>0</v>
      </c>
      <c r="AH1274" t="s">
        <v>5411</v>
      </c>
      <c r="AI1274" s="46">
        <v>0</v>
      </c>
      <c r="AJ1274" s="46">
        <v>0</v>
      </c>
      <c r="AK1274" s="22"/>
      <c r="AL1274" s="52">
        <f t="shared" si="198"/>
        <v>0</v>
      </c>
      <c r="AM1274" s="52">
        <f t="shared" si="199"/>
        <v>0</v>
      </c>
      <c r="AN1274" s="52" t="e">
        <f t="shared" si="192"/>
        <v>#VALUE!</v>
      </c>
      <c r="AO1274">
        <v>0.43</v>
      </c>
      <c r="AP1274" s="46">
        <v>0.43</v>
      </c>
      <c r="AQ1274" s="52">
        <f t="shared" si="200"/>
        <v>0</v>
      </c>
    </row>
    <row r="1275" spans="1:43" x14ac:dyDescent="0.25">
      <c r="A1275" t="s">
        <v>5533</v>
      </c>
      <c r="B1275" t="s">
        <v>914</v>
      </c>
      <c r="D1275">
        <v>1</v>
      </c>
      <c r="E1275">
        <v>1</v>
      </c>
      <c r="F1275">
        <v>1</v>
      </c>
      <c r="G1275" s="13">
        <v>39770</v>
      </c>
      <c r="H1275">
        <v>0.92</v>
      </c>
      <c r="I1275">
        <v>0</v>
      </c>
      <c r="J1275" t="s">
        <v>5411</v>
      </c>
      <c r="K1275" s="46">
        <v>0.92</v>
      </c>
      <c r="L1275" s="46">
        <v>0</v>
      </c>
      <c r="M1275" s="22"/>
      <c r="N1275" s="52">
        <f t="shared" si="193"/>
        <v>0</v>
      </c>
      <c r="O1275" s="52">
        <f t="shared" si="194"/>
        <v>0</v>
      </c>
      <c r="P1275" s="52" t="e">
        <f t="shared" si="195"/>
        <v>#VALUE!</v>
      </c>
      <c r="Q1275">
        <v>0.47</v>
      </c>
      <c r="R1275">
        <v>0</v>
      </c>
      <c r="S1275" t="s">
        <v>5411</v>
      </c>
      <c r="T1275" s="46">
        <v>0.47</v>
      </c>
      <c r="U1275" s="46">
        <v>0</v>
      </c>
      <c r="V1275" s="22"/>
      <c r="W1275" s="52">
        <f t="shared" si="196"/>
        <v>0</v>
      </c>
      <c r="X1275" s="52">
        <f t="shared" si="197"/>
        <v>0</v>
      </c>
      <c r="Y1275" s="52" t="e">
        <f t="shared" si="191"/>
        <v>#VALUE!</v>
      </c>
      <c r="Z1275" t="s">
        <v>113</v>
      </c>
      <c r="AA1275" t="s">
        <v>5568</v>
      </c>
      <c r="AB1275" t="s">
        <v>5411</v>
      </c>
      <c r="AC1275" s="61" t="s">
        <v>113</v>
      </c>
      <c r="AD1275" s="61" t="s">
        <v>88</v>
      </c>
      <c r="AE1275" s="22"/>
      <c r="AF1275">
        <v>0</v>
      </c>
      <c r="AG1275">
        <v>0</v>
      </c>
      <c r="AH1275" t="s">
        <v>5411</v>
      </c>
      <c r="AI1275" s="46">
        <v>0</v>
      </c>
      <c r="AJ1275" s="46">
        <v>0</v>
      </c>
      <c r="AK1275" s="22"/>
      <c r="AL1275" s="52">
        <f t="shared" si="198"/>
        <v>0</v>
      </c>
      <c r="AM1275" s="52">
        <f t="shared" si="199"/>
        <v>0</v>
      </c>
      <c r="AN1275" s="52" t="e">
        <f t="shared" si="192"/>
        <v>#VALUE!</v>
      </c>
      <c r="AO1275">
        <v>0</v>
      </c>
      <c r="AP1275" s="46">
        <v>0</v>
      </c>
      <c r="AQ1275" s="52">
        <f t="shared" si="200"/>
        <v>0</v>
      </c>
    </row>
    <row r="1276" spans="1:43" x14ac:dyDescent="0.25">
      <c r="A1276" t="s">
        <v>5533</v>
      </c>
      <c r="B1276" t="s">
        <v>916</v>
      </c>
      <c r="D1276">
        <v>1</v>
      </c>
      <c r="E1276">
        <v>1</v>
      </c>
      <c r="F1276">
        <v>1</v>
      </c>
      <c r="G1276" s="13">
        <v>39770</v>
      </c>
      <c r="H1276">
        <v>0.53</v>
      </c>
      <c r="I1276">
        <v>0</v>
      </c>
      <c r="J1276" t="s">
        <v>5411</v>
      </c>
      <c r="K1276" s="46">
        <v>0.53</v>
      </c>
      <c r="L1276" s="46">
        <v>0</v>
      </c>
      <c r="M1276" s="22"/>
      <c r="N1276" s="52">
        <f t="shared" si="193"/>
        <v>0</v>
      </c>
      <c r="O1276" s="52">
        <f t="shared" si="194"/>
        <v>0</v>
      </c>
      <c r="P1276" s="52" t="e">
        <f t="shared" si="195"/>
        <v>#VALUE!</v>
      </c>
      <c r="Q1276">
        <v>0</v>
      </c>
      <c r="R1276">
        <v>0</v>
      </c>
      <c r="S1276" t="s">
        <v>5411</v>
      </c>
      <c r="T1276" s="46">
        <v>0</v>
      </c>
      <c r="U1276" s="46">
        <v>0</v>
      </c>
      <c r="V1276" s="22"/>
      <c r="W1276" s="52">
        <f t="shared" si="196"/>
        <v>0</v>
      </c>
      <c r="X1276" s="52">
        <f t="shared" si="197"/>
        <v>0</v>
      </c>
      <c r="Y1276" s="52" t="e">
        <f t="shared" si="191"/>
        <v>#VALUE!</v>
      </c>
      <c r="Z1276" t="s">
        <v>113</v>
      </c>
      <c r="AA1276" t="s">
        <v>5568</v>
      </c>
      <c r="AB1276" t="s">
        <v>5411</v>
      </c>
      <c r="AC1276" s="61" t="s">
        <v>113</v>
      </c>
      <c r="AD1276" s="61" t="s">
        <v>88</v>
      </c>
      <c r="AE1276" s="22"/>
      <c r="AF1276">
        <v>0</v>
      </c>
      <c r="AG1276">
        <v>0</v>
      </c>
      <c r="AH1276" t="s">
        <v>5411</v>
      </c>
      <c r="AI1276" s="46">
        <v>0</v>
      </c>
      <c r="AJ1276" s="46">
        <v>0</v>
      </c>
      <c r="AK1276" s="22"/>
      <c r="AL1276" s="52">
        <f t="shared" si="198"/>
        <v>0</v>
      </c>
      <c r="AM1276" s="52">
        <f t="shared" si="199"/>
        <v>0</v>
      </c>
      <c r="AN1276" s="52" t="e">
        <f t="shared" si="192"/>
        <v>#VALUE!</v>
      </c>
      <c r="AO1276">
        <v>0</v>
      </c>
      <c r="AP1276" s="46">
        <v>0</v>
      </c>
      <c r="AQ1276" s="52">
        <f t="shared" si="200"/>
        <v>0</v>
      </c>
    </row>
    <row r="1277" spans="1:43" x14ac:dyDescent="0.25">
      <c r="A1277" t="s">
        <v>5533</v>
      </c>
      <c r="B1277" t="s">
        <v>918</v>
      </c>
      <c r="D1277">
        <v>1</v>
      </c>
      <c r="E1277">
        <v>1</v>
      </c>
      <c r="F1277">
        <v>1</v>
      </c>
      <c r="G1277" s="13">
        <v>39770</v>
      </c>
      <c r="H1277">
        <v>0.26</v>
      </c>
      <c r="I1277">
        <v>0</v>
      </c>
      <c r="J1277" t="s">
        <v>5411</v>
      </c>
      <c r="K1277" s="46">
        <v>0.26</v>
      </c>
      <c r="L1277" s="46">
        <v>0</v>
      </c>
      <c r="M1277" s="22"/>
      <c r="N1277" s="52">
        <f t="shared" si="193"/>
        <v>0</v>
      </c>
      <c r="O1277" s="52">
        <f t="shared" si="194"/>
        <v>0</v>
      </c>
      <c r="P1277" s="52" t="e">
        <f t="shared" si="195"/>
        <v>#VALUE!</v>
      </c>
      <c r="Q1277">
        <v>0.57999999999999996</v>
      </c>
      <c r="R1277">
        <v>0</v>
      </c>
      <c r="S1277" t="s">
        <v>5411</v>
      </c>
      <c r="T1277" s="46">
        <v>0.57999999999999996</v>
      </c>
      <c r="U1277" s="46">
        <v>0</v>
      </c>
      <c r="V1277" s="22"/>
      <c r="W1277" s="52">
        <f t="shared" si="196"/>
        <v>0</v>
      </c>
      <c r="X1277" s="52">
        <f t="shared" si="197"/>
        <v>0</v>
      </c>
      <c r="Y1277" s="52" t="e">
        <f t="shared" si="191"/>
        <v>#VALUE!</v>
      </c>
      <c r="Z1277" t="s">
        <v>113</v>
      </c>
      <c r="AA1277" t="s">
        <v>5568</v>
      </c>
      <c r="AB1277" t="s">
        <v>5411</v>
      </c>
      <c r="AC1277" s="61" t="s">
        <v>113</v>
      </c>
      <c r="AD1277" s="61" t="s">
        <v>88</v>
      </c>
      <c r="AE1277" s="22"/>
      <c r="AF1277">
        <v>6.01</v>
      </c>
      <c r="AG1277">
        <v>0</v>
      </c>
      <c r="AH1277" t="s">
        <v>5411</v>
      </c>
      <c r="AI1277" s="46">
        <v>6.01</v>
      </c>
      <c r="AJ1277" s="46">
        <v>0</v>
      </c>
      <c r="AK1277" s="22"/>
      <c r="AL1277" s="52">
        <f t="shared" si="198"/>
        <v>0</v>
      </c>
      <c r="AM1277" s="52">
        <f t="shared" si="199"/>
        <v>0</v>
      </c>
      <c r="AN1277" s="52" t="e">
        <f t="shared" si="192"/>
        <v>#VALUE!</v>
      </c>
      <c r="AO1277">
        <v>0.12</v>
      </c>
      <c r="AP1277" s="46">
        <v>0.12</v>
      </c>
      <c r="AQ1277" s="52">
        <f t="shared" si="200"/>
        <v>0</v>
      </c>
    </row>
    <row r="1278" spans="1:43" x14ac:dyDescent="0.25">
      <c r="A1278" t="s">
        <v>5533</v>
      </c>
      <c r="B1278" t="s">
        <v>920</v>
      </c>
      <c r="D1278">
        <v>1</v>
      </c>
      <c r="E1278">
        <v>1</v>
      </c>
      <c r="F1278">
        <v>1</v>
      </c>
      <c r="G1278" s="13">
        <v>39770</v>
      </c>
      <c r="H1278">
        <v>0.2</v>
      </c>
      <c r="I1278">
        <v>0</v>
      </c>
      <c r="J1278" t="s">
        <v>5411</v>
      </c>
      <c r="K1278" s="46">
        <v>0.2</v>
      </c>
      <c r="L1278" s="46">
        <v>0</v>
      </c>
      <c r="M1278" s="22"/>
      <c r="N1278" s="52">
        <f t="shared" si="193"/>
        <v>0</v>
      </c>
      <c r="O1278" s="52">
        <f t="shared" si="194"/>
        <v>0</v>
      </c>
      <c r="P1278" s="52" t="e">
        <f t="shared" si="195"/>
        <v>#VALUE!</v>
      </c>
      <c r="Q1278">
        <v>0</v>
      </c>
      <c r="R1278">
        <v>0</v>
      </c>
      <c r="S1278" t="s">
        <v>5411</v>
      </c>
      <c r="T1278" s="46">
        <v>0</v>
      </c>
      <c r="U1278" s="46">
        <v>0</v>
      </c>
      <c r="V1278" s="22"/>
      <c r="W1278" s="52">
        <f t="shared" si="196"/>
        <v>0</v>
      </c>
      <c r="X1278" s="52">
        <f t="shared" si="197"/>
        <v>0</v>
      </c>
      <c r="Y1278" s="52" t="e">
        <f t="shared" si="191"/>
        <v>#VALUE!</v>
      </c>
      <c r="Z1278" t="s">
        <v>113</v>
      </c>
      <c r="AA1278" t="s">
        <v>5568</v>
      </c>
      <c r="AB1278" t="s">
        <v>5411</v>
      </c>
      <c r="AC1278" s="61" t="s">
        <v>113</v>
      </c>
      <c r="AD1278" s="61" t="s">
        <v>88</v>
      </c>
      <c r="AE1278" s="22"/>
      <c r="AF1278">
        <v>0</v>
      </c>
      <c r="AG1278">
        <v>0</v>
      </c>
      <c r="AH1278" t="s">
        <v>5411</v>
      </c>
      <c r="AI1278" s="46">
        <v>0</v>
      </c>
      <c r="AJ1278" s="46">
        <v>0</v>
      </c>
      <c r="AK1278" s="22"/>
      <c r="AL1278" s="52">
        <f t="shared" si="198"/>
        <v>0</v>
      </c>
      <c r="AM1278" s="52">
        <f t="shared" si="199"/>
        <v>0</v>
      </c>
      <c r="AN1278" s="52" t="e">
        <f t="shared" si="192"/>
        <v>#VALUE!</v>
      </c>
      <c r="AO1278">
        <v>0</v>
      </c>
      <c r="AP1278" s="46">
        <v>0</v>
      </c>
      <c r="AQ1278" s="52">
        <f t="shared" si="200"/>
        <v>0</v>
      </c>
    </row>
    <row r="1279" spans="1:43" x14ac:dyDescent="0.25">
      <c r="A1279" t="s">
        <v>5533</v>
      </c>
      <c r="B1279" t="s">
        <v>921</v>
      </c>
      <c r="D1279">
        <v>1</v>
      </c>
      <c r="E1279">
        <v>1</v>
      </c>
      <c r="F1279">
        <v>2</v>
      </c>
      <c r="G1279" s="13">
        <v>39770</v>
      </c>
      <c r="H1279">
        <v>0.28999999999999998</v>
      </c>
      <c r="I1279">
        <v>0</v>
      </c>
      <c r="J1279" t="s">
        <v>5411</v>
      </c>
      <c r="K1279" s="46">
        <v>0.28999999999999998</v>
      </c>
      <c r="L1279" s="46">
        <v>0</v>
      </c>
      <c r="M1279" s="22"/>
      <c r="N1279" s="52">
        <f t="shared" si="193"/>
        <v>0</v>
      </c>
      <c r="O1279" s="52">
        <f t="shared" si="194"/>
        <v>0</v>
      </c>
      <c r="P1279" s="52" t="e">
        <f t="shared" si="195"/>
        <v>#VALUE!</v>
      </c>
      <c r="Q1279">
        <v>0</v>
      </c>
      <c r="R1279">
        <v>0</v>
      </c>
      <c r="S1279" t="s">
        <v>5411</v>
      </c>
      <c r="T1279" s="46">
        <v>0</v>
      </c>
      <c r="U1279" s="46">
        <v>0</v>
      </c>
      <c r="V1279" s="22"/>
      <c r="W1279" s="52">
        <f t="shared" si="196"/>
        <v>0</v>
      </c>
      <c r="X1279" s="52">
        <f t="shared" si="197"/>
        <v>0</v>
      </c>
      <c r="Y1279" s="52" t="e">
        <f t="shared" si="191"/>
        <v>#VALUE!</v>
      </c>
      <c r="Z1279" t="s">
        <v>113</v>
      </c>
      <c r="AA1279" t="s">
        <v>5568</v>
      </c>
      <c r="AB1279" t="s">
        <v>5411</v>
      </c>
      <c r="AC1279" s="61" t="s">
        <v>113</v>
      </c>
      <c r="AD1279" s="61" t="s">
        <v>88</v>
      </c>
      <c r="AE1279" s="22"/>
      <c r="AF1279">
        <v>0</v>
      </c>
      <c r="AG1279">
        <v>0</v>
      </c>
      <c r="AH1279" t="s">
        <v>5411</v>
      </c>
      <c r="AI1279" s="46">
        <v>0</v>
      </c>
      <c r="AJ1279" s="46">
        <v>0</v>
      </c>
      <c r="AK1279" s="22"/>
      <c r="AL1279" s="52">
        <f t="shared" si="198"/>
        <v>0</v>
      </c>
      <c r="AM1279" s="52">
        <f t="shared" si="199"/>
        <v>0</v>
      </c>
      <c r="AN1279" s="52" t="e">
        <f t="shared" si="192"/>
        <v>#VALUE!</v>
      </c>
      <c r="AO1279">
        <v>0.28999999999999998</v>
      </c>
      <c r="AP1279" s="46">
        <v>0.28999999999999998</v>
      </c>
      <c r="AQ1279" s="52">
        <f t="shared" si="200"/>
        <v>0</v>
      </c>
    </row>
    <row r="1280" spans="1:43" x14ac:dyDescent="0.25">
      <c r="A1280" t="s">
        <v>5533</v>
      </c>
      <c r="B1280" t="s">
        <v>923</v>
      </c>
      <c r="D1280">
        <v>1</v>
      </c>
      <c r="E1280">
        <v>1</v>
      </c>
      <c r="F1280">
        <v>2</v>
      </c>
      <c r="G1280" s="13">
        <v>39770</v>
      </c>
      <c r="H1280">
        <v>0.79</v>
      </c>
      <c r="I1280">
        <v>0</v>
      </c>
      <c r="J1280" t="s">
        <v>5411</v>
      </c>
      <c r="K1280" s="46">
        <v>0.79</v>
      </c>
      <c r="L1280" s="46">
        <v>0</v>
      </c>
      <c r="M1280" s="22"/>
      <c r="N1280" s="52">
        <f t="shared" si="193"/>
        <v>0</v>
      </c>
      <c r="O1280" s="52">
        <f t="shared" si="194"/>
        <v>0</v>
      </c>
      <c r="P1280" s="52" t="e">
        <f t="shared" si="195"/>
        <v>#VALUE!</v>
      </c>
      <c r="Q1280">
        <v>0</v>
      </c>
      <c r="R1280">
        <v>0</v>
      </c>
      <c r="S1280" t="s">
        <v>5411</v>
      </c>
      <c r="T1280" s="46">
        <v>0</v>
      </c>
      <c r="U1280" s="46">
        <v>0</v>
      </c>
      <c r="V1280" s="22"/>
      <c r="W1280" s="52">
        <f t="shared" si="196"/>
        <v>0</v>
      </c>
      <c r="X1280" s="52">
        <f t="shared" si="197"/>
        <v>0</v>
      </c>
      <c r="Y1280" s="52" t="e">
        <f t="shared" si="191"/>
        <v>#VALUE!</v>
      </c>
      <c r="Z1280" t="s">
        <v>113</v>
      </c>
      <c r="AA1280" t="s">
        <v>5568</v>
      </c>
      <c r="AB1280" t="s">
        <v>5411</v>
      </c>
      <c r="AC1280" s="61" t="s">
        <v>113</v>
      </c>
      <c r="AD1280" s="61" t="s">
        <v>88</v>
      </c>
      <c r="AE1280" s="22"/>
      <c r="AF1280">
        <v>0</v>
      </c>
      <c r="AG1280">
        <v>0</v>
      </c>
      <c r="AH1280" t="s">
        <v>5411</v>
      </c>
      <c r="AI1280" s="46">
        <v>0</v>
      </c>
      <c r="AJ1280" s="46">
        <v>0</v>
      </c>
      <c r="AK1280" s="22"/>
      <c r="AL1280" s="52">
        <f t="shared" si="198"/>
        <v>0</v>
      </c>
      <c r="AM1280" s="52">
        <f t="shared" si="199"/>
        <v>0</v>
      </c>
      <c r="AN1280" s="52" t="e">
        <f t="shared" si="192"/>
        <v>#VALUE!</v>
      </c>
      <c r="AO1280">
        <v>0.76</v>
      </c>
      <c r="AP1280" s="46">
        <v>0.76</v>
      </c>
      <c r="AQ1280" s="52">
        <f t="shared" si="200"/>
        <v>0</v>
      </c>
    </row>
    <row r="1281" spans="1:43" x14ac:dyDescent="0.25">
      <c r="A1281" t="s">
        <v>5533</v>
      </c>
      <c r="B1281" t="s">
        <v>925</v>
      </c>
      <c r="D1281">
        <v>1</v>
      </c>
      <c r="E1281">
        <v>1</v>
      </c>
      <c r="F1281">
        <v>2</v>
      </c>
      <c r="G1281" s="13">
        <v>39770</v>
      </c>
      <c r="H1281">
        <v>0</v>
      </c>
      <c r="I1281">
        <v>0</v>
      </c>
      <c r="J1281" t="s">
        <v>5411</v>
      </c>
      <c r="K1281" s="46">
        <v>0</v>
      </c>
      <c r="L1281" s="46">
        <v>0</v>
      </c>
      <c r="M1281" s="22"/>
      <c r="N1281" s="52">
        <f t="shared" si="193"/>
        <v>0</v>
      </c>
      <c r="O1281" s="52">
        <f t="shared" si="194"/>
        <v>0</v>
      </c>
      <c r="P1281" s="52" t="e">
        <f t="shared" si="195"/>
        <v>#VALUE!</v>
      </c>
      <c r="Q1281">
        <v>0</v>
      </c>
      <c r="R1281">
        <v>0</v>
      </c>
      <c r="S1281" t="s">
        <v>5411</v>
      </c>
      <c r="T1281" s="46">
        <v>0</v>
      </c>
      <c r="U1281" s="46">
        <v>0</v>
      </c>
      <c r="V1281" s="22"/>
      <c r="W1281" s="52">
        <f t="shared" si="196"/>
        <v>0</v>
      </c>
      <c r="X1281" s="52">
        <f t="shared" si="197"/>
        <v>0</v>
      </c>
      <c r="Y1281" s="52" t="e">
        <f t="shared" si="191"/>
        <v>#VALUE!</v>
      </c>
      <c r="Z1281" t="s">
        <v>113</v>
      </c>
      <c r="AA1281" t="s">
        <v>5568</v>
      </c>
      <c r="AB1281" t="s">
        <v>5411</v>
      </c>
      <c r="AC1281" s="61" t="s">
        <v>113</v>
      </c>
      <c r="AD1281" s="61" t="s">
        <v>88</v>
      </c>
      <c r="AE1281" s="22"/>
      <c r="AF1281">
        <v>0</v>
      </c>
      <c r="AG1281">
        <v>0</v>
      </c>
      <c r="AH1281" t="s">
        <v>5411</v>
      </c>
      <c r="AI1281" s="46">
        <v>0</v>
      </c>
      <c r="AJ1281" s="46">
        <v>0</v>
      </c>
      <c r="AK1281" s="22"/>
      <c r="AL1281" s="52">
        <f t="shared" si="198"/>
        <v>0</v>
      </c>
      <c r="AM1281" s="52">
        <f t="shared" si="199"/>
        <v>0</v>
      </c>
      <c r="AN1281" s="52" t="e">
        <f t="shared" si="192"/>
        <v>#VALUE!</v>
      </c>
      <c r="AO1281">
        <v>0.65</v>
      </c>
      <c r="AP1281" s="46">
        <v>0.65</v>
      </c>
      <c r="AQ1281" s="52">
        <f t="shared" si="200"/>
        <v>0</v>
      </c>
    </row>
    <row r="1282" spans="1:43" x14ac:dyDescent="0.25">
      <c r="A1282" t="s">
        <v>5533</v>
      </c>
      <c r="B1282" t="s">
        <v>927</v>
      </c>
      <c r="D1282">
        <v>1</v>
      </c>
      <c r="E1282">
        <v>1</v>
      </c>
      <c r="F1282">
        <v>1</v>
      </c>
      <c r="G1282" s="13">
        <v>39770</v>
      </c>
      <c r="H1282">
        <v>0.31</v>
      </c>
      <c r="I1282">
        <v>0</v>
      </c>
      <c r="J1282" t="s">
        <v>5411</v>
      </c>
      <c r="K1282" s="46">
        <v>0.31</v>
      </c>
      <c r="L1282" s="46">
        <v>0</v>
      </c>
      <c r="M1282" s="22"/>
      <c r="N1282" s="52">
        <f t="shared" si="193"/>
        <v>0</v>
      </c>
      <c r="O1282" s="52">
        <f t="shared" si="194"/>
        <v>0</v>
      </c>
      <c r="P1282" s="52" t="e">
        <f t="shared" si="195"/>
        <v>#VALUE!</v>
      </c>
      <c r="Q1282">
        <v>0</v>
      </c>
      <c r="R1282">
        <v>0</v>
      </c>
      <c r="S1282" t="s">
        <v>5411</v>
      </c>
      <c r="T1282" s="46">
        <v>0</v>
      </c>
      <c r="U1282" s="46">
        <v>0</v>
      </c>
      <c r="V1282" s="22"/>
      <c r="W1282" s="52">
        <f t="shared" si="196"/>
        <v>0</v>
      </c>
      <c r="X1282" s="52">
        <f t="shared" si="197"/>
        <v>0</v>
      </c>
      <c r="Y1282" s="52" t="e">
        <f t="shared" si="191"/>
        <v>#VALUE!</v>
      </c>
      <c r="Z1282" t="s">
        <v>113</v>
      </c>
      <c r="AA1282" t="s">
        <v>5568</v>
      </c>
      <c r="AB1282" t="s">
        <v>5411</v>
      </c>
      <c r="AC1282" s="61" t="s">
        <v>113</v>
      </c>
      <c r="AD1282" s="61" t="s">
        <v>88</v>
      </c>
      <c r="AE1282" s="22"/>
      <c r="AF1282">
        <v>0</v>
      </c>
      <c r="AG1282">
        <v>0</v>
      </c>
      <c r="AH1282" t="s">
        <v>5411</v>
      </c>
      <c r="AI1282" s="46">
        <v>0</v>
      </c>
      <c r="AJ1282" s="46">
        <v>0</v>
      </c>
      <c r="AK1282" s="22"/>
      <c r="AL1282" s="52">
        <f t="shared" si="198"/>
        <v>0</v>
      </c>
      <c r="AM1282" s="52">
        <f t="shared" si="199"/>
        <v>0</v>
      </c>
      <c r="AN1282" s="52" t="e">
        <f t="shared" si="192"/>
        <v>#VALUE!</v>
      </c>
      <c r="AO1282">
        <v>0</v>
      </c>
      <c r="AP1282" s="46">
        <v>0</v>
      </c>
      <c r="AQ1282" s="52">
        <f t="shared" si="200"/>
        <v>0</v>
      </c>
    </row>
    <row r="1283" spans="1:43" x14ac:dyDescent="0.25">
      <c r="A1283" t="s">
        <v>5533</v>
      </c>
      <c r="B1283" t="s">
        <v>929</v>
      </c>
      <c r="D1283">
        <v>1</v>
      </c>
      <c r="E1283">
        <v>1</v>
      </c>
      <c r="F1283">
        <v>1</v>
      </c>
      <c r="G1283" s="13">
        <v>39770</v>
      </c>
      <c r="H1283">
        <v>0.93</v>
      </c>
      <c r="I1283">
        <v>0</v>
      </c>
      <c r="J1283" t="s">
        <v>5411</v>
      </c>
      <c r="K1283" s="46">
        <v>0.93</v>
      </c>
      <c r="L1283" s="46">
        <v>0</v>
      </c>
      <c r="M1283" s="22"/>
      <c r="N1283" s="52">
        <f t="shared" si="193"/>
        <v>0</v>
      </c>
      <c r="O1283" s="52">
        <f t="shared" si="194"/>
        <v>0</v>
      </c>
      <c r="P1283" s="52" t="e">
        <f t="shared" si="195"/>
        <v>#VALUE!</v>
      </c>
      <c r="Q1283">
        <v>0</v>
      </c>
      <c r="R1283">
        <v>0</v>
      </c>
      <c r="S1283" t="s">
        <v>5411</v>
      </c>
      <c r="T1283" s="46">
        <v>0</v>
      </c>
      <c r="U1283" s="46">
        <v>0</v>
      </c>
      <c r="V1283" s="22"/>
      <c r="W1283" s="52">
        <f t="shared" si="196"/>
        <v>0</v>
      </c>
      <c r="X1283" s="52">
        <f t="shared" si="197"/>
        <v>0</v>
      </c>
      <c r="Y1283" s="52" t="e">
        <f t="shared" si="191"/>
        <v>#VALUE!</v>
      </c>
      <c r="Z1283" t="s">
        <v>113</v>
      </c>
      <c r="AA1283" t="s">
        <v>5568</v>
      </c>
      <c r="AB1283" t="s">
        <v>5411</v>
      </c>
      <c r="AC1283" s="61" t="s">
        <v>113</v>
      </c>
      <c r="AD1283" s="61" t="s">
        <v>88</v>
      </c>
      <c r="AE1283" s="22"/>
      <c r="AF1283">
        <v>0</v>
      </c>
      <c r="AG1283">
        <v>0</v>
      </c>
      <c r="AH1283" t="s">
        <v>5411</v>
      </c>
      <c r="AI1283" s="46">
        <v>0</v>
      </c>
      <c r="AJ1283" s="46">
        <v>0</v>
      </c>
      <c r="AK1283" s="22"/>
      <c r="AL1283" s="52">
        <f t="shared" si="198"/>
        <v>0</v>
      </c>
      <c r="AM1283" s="52">
        <f t="shared" si="199"/>
        <v>0</v>
      </c>
      <c r="AN1283" s="52" t="e">
        <f t="shared" si="192"/>
        <v>#VALUE!</v>
      </c>
      <c r="AO1283">
        <v>0</v>
      </c>
      <c r="AP1283" s="46">
        <v>0</v>
      </c>
      <c r="AQ1283" s="52">
        <f t="shared" si="200"/>
        <v>0</v>
      </c>
    </row>
    <row r="1284" spans="1:43" x14ac:dyDescent="0.25">
      <c r="A1284" t="s">
        <v>5533</v>
      </c>
      <c r="B1284" t="s">
        <v>931</v>
      </c>
      <c r="D1284">
        <v>1</v>
      </c>
      <c r="E1284">
        <v>1</v>
      </c>
      <c r="F1284">
        <v>1</v>
      </c>
      <c r="G1284" s="13">
        <v>39770</v>
      </c>
      <c r="H1284">
        <v>0.11</v>
      </c>
      <c r="I1284">
        <v>0</v>
      </c>
      <c r="J1284" t="s">
        <v>5411</v>
      </c>
      <c r="K1284" s="46">
        <v>0.11</v>
      </c>
      <c r="L1284" s="46">
        <v>0</v>
      </c>
      <c r="M1284" s="22"/>
      <c r="N1284" s="52">
        <f t="shared" si="193"/>
        <v>0</v>
      </c>
      <c r="O1284" s="52">
        <f t="shared" si="194"/>
        <v>0</v>
      </c>
      <c r="P1284" s="52" t="e">
        <f t="shared" si="195"/>
        <v>#VALUE!</v>
      </c>
      <c r="Q1284">
        <v>0.62</v>
      </c>
      <c r="R1284">
        <v>0</v>
      </c>
      <c r="S1284" t="s">
        <v>5411</v>
      </c>
      <c r="T1284" s="46">
        <v>0.62</v>
      </c>
      <c r="U1284" s="46">
        <v>0</v>
      </c>
      <c r="V1284" s="22"/>
      <c r="W1284" s="52">
        <f t="shared" si="196"/>
        <v>0</v>
      </c>
      <c r="X1284" s="52">
        <f t="shared" si="197"/>
        <v>0</v>
      </c>
      <c r="Y1284" s="52" t="e">
        <f t="shared" ref="Y1284:Y1347" si="201">S1284-V1284</f>
        <v>#VALUE!</v>
      </c>
      <c r="Z1284" t="s">
        <v>113</v>
      </c>
      <c r="AA1284" t="s">
        <v>5568</v>
      </c>
      <c r="AB1284" t="s">
        <v>5411</v>
      </c>
      <c r="AC1284" s="61" t="s">
        <v>113</v>
      </c>
      <c r="AD1284" s="61" t="s">
        <v>88</v>
      </c>
      <c r="AE1284" s="22"/>
      <c r="AF1284">
        <v>0</v>
      </c>
      <c r="AG1284">
        <v>0</v>
      </c>
      <c r="AH1284" t="s">
        <v>5411</v>
      </c>
      <c r="AI1284" s="46">
        <v>0</v>
      </c>
      <c r="AJ1284" s="46">
        <v>0</v>
      </c>
      <c r="AK1284" s="22"/>
      <c r="AL1284" s="52">
        <f t="shared" si="198"/>
        <v>0</v>
      </c>
      <c r="AM1284" s="52">
        <f t="shared" si="199"/>
        <v>0</v>
      </c>
      <c r="AN1284" s="52" t="e">
        <f t="shared" ref="AN1284:AN1347" si="202">AH1284-AK1284</f>
        <v>#VALUE!</v>
      </c>
      <c r="AO1284">
        <v>0.2</v>
      </c>
      <c r="AP1284" s="46">
        <v>0.2</v>
      </c>
      <c r="AQ1284" s="52">
        <f t="shared" si="200"/>
        <v>0</v>
      </c>
    </row>
    <row r="1285" spans="1:43" x14ac:dyDescent="0.25">
      <c r="A1285" t="s">
        <v>5533</v>
      </c>
      <c r="B1285" t="s">
        <v>933</v>
      </c>
      <c r="D1285">
        <v>1</v>
      </c>
      <c r="E1285">
        <v>1</v>
      </c>
      <c r="F1285">
        <v>1</v>
      </c>
      <c r="G1285" s="13">
        <v>39770</v>
      </c>
      <c r="H1285">
        <v>0.74</v>
      </c>
      <c r="I1285">
        <v>0</v>
      </c>
      <c r="J1285" t="s">
        <v>5411</v>
      </c>
      <c r="K1285" s="46">
        <v>0.74</v>
      </c>
      <c r="L1285" s="46">
        <v>0</v>
      </c>
      <c r="M1285" s="22"/>
      <c r="N1285" s="52">
        <f t="shared" ref="N1285:N1348" si="203">H1285-K1285</f>
        <v>0</v>
      </c>
      <c r="O1285" s="52">
        <f t="shared" ref="O1285:O1348" si="204">I1285-L1285</f>
        <v>0</v>
      </c>
      <c r="P1285" s="52" t="e">
        <f t="shared" ref="P1285:P1348" si="205">J1285-M1285</f>
        <v>#VALUE!</v>
      </c>
      <c r="Q1285">
        <v>0</v>
      </c>
      <c r="R1285">
        <v>0</v>
      </c>
      <c r="S1285" t="s">
        <v>5411</v>
      </c>
      <c r="T1285" s="46">
        <v>0</v>
      </c>
      <c r="U1285" s="46">
        <v>0</v>
      </c>
      <c r="V1285" s="22"/>
      <c r="W1285" s="52">
        <f t="shared" ref="W1285:W1348" si="206">Q1285-T1285</f>
        <v>0</v>
      </c>
      <c r="X1285" s="52">
        <f t="shared" ref="X1285:X1348" si="207">R1285-U1285</f>
        <v>0</v>
      </c>
      <c r="Y1285" s="52" t="e">
        <f t="shared" si="201"/>
        <v>#VALUE!</v>
      </c>
      <c r="Z1285" t="s">
        <v>113</v>
      </c>
      <c r="AA1285" t="s">
        <v>5568</v>
      </c>
      <c r="AB1285" t="s">
        <v>5411</v>
      </c>
      <c r="AC1285" s="61" t="s">
        <v>113</v>
      </c>
      <c r="AD1285" s="61" t="s">
        <v>88</v>
      </c>
      <c r="AE1285" s="22"/>
      <c r="AF1285">
        <v>0</v>
      </c>
      <c r="AG1285">
        <v>0</v>
      </c>
      <c r="AH1285" t="s">
        <v>5411</v>
      </c>
      <c r="AI1285" s="46">
        <v>0</v>
      </c>
      <c r="AJ1285" s="46">
        <v>0</v>
      </c>
      <c r="AK1285" s="22"/>
      <c r="AL1285" s="52">
        <f t="shared" ref="AL1285:AL1348" si="208">AF1285-AI1285</f>
        <v>0</v>
      </c>
      <c r="AM1285" s="52">
        <f t="shared" ref="AM1285:AM1348" si="209">AG1285-AJ1285</f>
        <v>0</v>
      </c>
      <c r="AN1285" s="52" t="e">
        <f t="shared" si="202"/>
        <v>#VALUE!</v>
      </c>
      <c r="AO1285">
        <v>0</v>
      </c>
      <c r="AP1285" s="46">
        <v>0</v>
      </c>
      <c r="AQ1285" s="52">
        <f t="shared" ref="AQ1285:AQ1348" si="210">AO1285-AP1285</f>
        <v>0</v>
      </c>
    </row>
    <row r="1286" spans="1:43" x14ac:dyDescent="0.25">
      <c r="A1286" t="s">
        <v>5533</v>
      </c>
      <c r="B1286" t="s">
        <v>935</v>
      </c>
      <c r="D1286">
        <v>1</v>
      </c>
      <c r="E1286">
        <v>1</v>
      </c>
      <c r="F1286">
        <v>1</v>
      </c>
      <c r="G1286" s="13">
        <v>39770</v>
      </c>
      <c r="H1286">
        <v>0.16</v>
      </c>
      <c r="I1286">
        <v>0</v>
      </c>
      <c r="J1286" t="s">
        <v>5411</v>
      </c>
      <c r="K1286" s="46">
        <v>0.16</v>
      </c>
      <c r="L1286" s="46">
        <v>0</v>
      </c>
      <c r="M1286" s="22"/>
      <c r="N1286" s="52">
        <f t="shared" si="203"/>
        <v>0</v>
      </c>
      <c r="O1286" s="52">
        <f t="shared" si="204"/>
        <v>0</v>
      </c>
      <c r="P1286" s="52" t="e">
        <f t="shared" si="205"/>
        <v>#VALUE!</v>
      </c>
      <c r="Q1286">
        <v>0</v>
      </c>
      <c r="R1286">
        <v>0</v>
      </c>
      <c r="S1286" t="s">
        <v>5411</v>
      </c>
      <c r="T1286" s="46">
        <v>0</v>
      </c>
      <c r="U1286" s="46">
        <v>0</v>
      </c>
      <c r="V1286" s="22"/>
      <c r="W1286" s="52">
        <f t="shared" si="206"/>
        <v>0</v>
      </c>
      <c r="X1286" s="52">
        <f t="shared" si="207"/>
        <v>0</v>
      </c>
      <c r="Y1286" s="52" t="e">
        <f t="shared" si="201"/>
        <v>#VALUE!</v>
      </c>
      <c r="Z1286" t="s">
        <v>113</v>
      </c>
      <c r="AA1286" t="s">
        <v>5568</v>
      </c>
      <c r="AB1286" t="s">
        <v>5411</v>
      </c>
      <c r="AC1286" s="61" t="s">
        <v>113</v>
      </c>
      <c r="AD1286" s="61" t="s">
        <v>88</v>
      </c>
      <c r="AE1286" s="22"/>
      <c r="AF1286">
        <v>0</v>
      </c>
      <c r="AG1286">
        <v>0</v>
      </c>
      <c r="AH1286" t="s">
        <v>5411</v>
      </c>
      <c r="AI1286" s="46">
        <v>0</v>
      </c>
      <c r="AJ1286" s="46">
        <v>0</v>
      </c>
      <c r="AK1286" s="22"/>
      <c r="AL1286" s="52">
        <f t="shared" si="208"/>
        <v>0</v>
      </c>
      <c r="AM1286" s="52">
        <f t="shared" si="209"/>
        <v>0</v>
      </c>
      <c r="AN1286" s="52" t="e">
        <f t="shared" si="202"/>
        <v>#VALUE!</v>
      </c>
      <c r="AO1286">
        <v>0.38</v>
      </c>
      <c r="AP1286" s="46">
        <v>0.38</v>
      </c>
      <c r="AQ1286" s="52">
        <f t="shared" si="210"/>
        <v>0</v>
      </c>
    </row>
    <row r="1287" spans="1:43" x14ac:dyDescent="0.25">
      <c r="A1287" t="s">
        <v>5533</v>
      </c>
      <c r="B1287" t="s">
        <v>937</v>
      </c>
      <c r="D1287">
        <v>1</v>
      </c>
      <c r="E1287">
        <v>1</v>
      </c>
      <c r="F1287">
        <v>1</v>
      </c>
      <c r="G1287" s="13">
        <v>39770</v>
      </c>
      <c r="H1287">
        <v>0.43</v>
      </c>
      <c r="I1287">
        <v>0</v>
      </c>
      <c r="J1287" t="s">
        <v>5411</v>
      </c>
      <c r="K1287" s="46">
        <v>0.43</v>
      </c>
      <c r="L1287" s="46">
        <v>0</v>
      </c>
      <c r="M1287" s="22"/>
      <c r="N1287" s="52">
        <f t="shared" si="203"/>
        <v>0</v>
      </c>
      <c r="O1287" s="52">
        <f t="shared" si="204"/>
        <v>0</v>
      </c>
      <c r="P1287" s="52" t="e">
        <f t="shared" si="205"/>
        <v>#VALUE!</v>
      </c>
      <c r="Q1287">
        <v>1.05</v>
      </c>
      <c r="R1287">
        <v>0</v>
      </c>
      <c r="S1287" t="s">
        <v>5411</v>
      </c>
      <c r="T1287" s="46">
        <v>1.05</v>
      </c>
      <c r="U1287" s="46">
        <v>0</v>
      </c>
      <c r="V1287" s="22"/>
      <c r="W1287" s="52">
        <f t="shared" si="206"/>
        <v>0</v>
      </c>
      <c r="X1287" s="52">
        <f t="shared" si="207"/>
        <v>0</v>
      </c>
      <c r="Y1287" s="52" t="e">
        <f t="shared" si="201"/>
        <v>#VALUE!</v>
      </c>
      <c r="Z1287" t="s">
        <v>113</v>
      </c>
      <c r="AA1287" t="s">
        <v>5568</v>
      </c>
      <c r="AB1287" t="s">
        <v>5411</v>
      </c>
      <c r="AC1287" s="61" t="s">
        <v>113</v>
      </c>
      <c r="AD1287" s="61" t="s">
        <v>88</v>
      </c>
      <c r="AE1287" s="22"/>
      <c r="AF1287">
        <v>0</v>
      </c>
      <c r="AG1287">
        <v>0</v>
      </c>
      <c r="AH1287" t="s">
        <v>5411</v>
      </c>
      <c r="AI1287" s="46">
        <v>0</v>
      </c>
      <c r="AJ1287" s="46">
        <v>0</v>
      </c>
      <c r="AK1287" s="22"/>
      <c r="AL1287" s="52">
        <f t="shared" si="208"/>
        <v>0</v>
      </c>
      <c r="AM1287" s="52">
        <f t="shared" si="209"/>
        <v>0</v>
      </c>
      <c r="AN1287" s="52" t="e">
        <f t="shared" si="202"/>
        <v>#VALUE!</v>
      </c>
      <c r="AO1287">
        <v>0.49</v>
      </c>
      <c r="AP1287" s="46">
        <v>0.49</v>
      </c>
      <c r="AQ1287" s="52">
        <f t="shared" si="210"/>
        <v>0</v>
      </c>
    </row>
    <row r="1288" spans="1:43" x14ac:dyDescent="0.25">
      <c r="A1288" t="s">
        <v>5533</v>
      </c>
      <c r="B1288" t="s">
        <v>939</v>
      </c>
      <c r="D1288">
        <v>1</v>
      </c>
      <c r="E1288">
        <v>1</v>
      </c>
      <c r="F1288">
        <v>2</v>
      </c>
      <c r="G1288" s="13">
        <v>39770</v>
      </c>
      <c r="H1288">
        <v>0.25</v>
      </c>
      <c r="I1288">
        <v>0</v>
      </c>
      <c r="J1288" t="s">
        <v>5411</v>
      </c>
      <c r="K1288" s="46">
        <v>0.25</v>
      </c>
      <c r="L1288" s="46">
        <v>0</v>
      </c>
      <c r="M1288" s="22"/>
      <c r="N1288" s="52">
        <f t="shared" si="203"/>
        <v>0</v>
      </c>
      <c r="O1288" s="52">
        <f t="shared" si="204"/>
        <v>0</v>
      </c>
      <c r="P1288" s="52" t="e">
        <f t="shared" si="205"/>
        <v>#VALUE!</v>
      </c>
      <c r="Q1288">
        <v>0</v>
      </c>
      <c r="R1288">
        <v>0</v>
      </c>
      <c r="S1288" t="s">
        <v>5411</v>
      </c>
      <c r="T1288" s="46">
        <v>0</v>
      </c>
      <c r="U1288" s="46">
        <v>0</v>
      </c>
      <c r="V1288" s="22"/>
      <c r="W1288" s="52">
        <f t="shared" si="206"/>
        <v>0</v>
      </c>
      <c r="X1288" s="52">
        <f t="shared" si="207"/>
        <v>0</v>
      </c>
      <c r="Y1288" s="52" t="e">
        <f t="shared" si="201"/>
        <v>#VALUE!</v>
      </c>
      <c r="Z1288" t="s">
        <v>113</v>
      </c>
      <c r="AA1288" t="s">
        <v>5568</v>
      </c>
      <c r="AB1288" t="s">
        <v>5411</v>
      </c>
      <c r="AC1288" s="61" t="s">
        <v>113</v>
      </c>
      <c r="AD1288" s="61" t="s">
        <v>88</v>
      </c>
      <c r="AE1288" s="22"/>
      <c r="AF1288">
        <v>0</v>
      </c>
      <c r="AG1288">
        <v>0</v>
      </c>
      <c r="AH1288" t="s">
        <v>5411</v>
      </c>
      <c r="AI1288" s="46">
        <v>0</v>
      </c>
      <c r="AJ1288" s="46">
        <v>0</v>
      </c>
      <c r="AK1288" s="22"/>
      <c r="AL1288" s="52">
        <f t="shared" si="208"/>
        <v>0</v>
      </c>
      <c r="AM1288" s="52">
        <f t="shared" si="209"/>
        <v>0</v>
      </c>
      <c r="AN1288" s="52" t="e">
        <f t="shared" si="202"/>
        <v>#VALUE!</v>
      </c>
      <c r="AO1288">
        <v>0</v>
      </c>
      <c r="AP1288" s="46">
        <v>0</v>
      </c>
      <c r="AQ1288" s="52">
        <f t="shared" si="210"/>
        <v>0</v>
      </c>
    </row>
    <row r="1289" spans="1:43" x14ac:dyDescent="0.25">
      <c r="A1289" t="s">
        <v>5533</v>
      </c>
      <c r="B1289" t="s">
        <v>941</v>
      </c>
      <c r="D1289">
        <v>1</v>
      </c>
      <c r="E1289">
        <v>1</v>
      </c>
      <c r="F1289">
        <v>2</v>
      </c>
      <c r="G1289" s="13">
        <v>39770</v>
      </c>
      <c r="H1289">
        <v>0.47</v>
      </c>
      <c r="I1289">
        <v>0</v>
      </c>
      <c r="J1289" t="s">
        <v>5411</v>
      </c>
      <c r="K1289" s="46">
        <v>0.47</v>
      </c>
      <c r="L1289" s="46">
        <v>0</v>
      </c>
      <c r="M1289" s="22"/>
      <c r="N1289" s="52">
        <f t="shared" si="203"/>
        <v>0</v>
      </c>
      <c r="O1289" s="52">
        <f t="shared" si="204"/>
        <v>0</v>
      </c>
      <c r="P1289" s="52" t="e">
        <f t="shared" si="205"/>
        <v>#VALUE!</v>
      </c>
      <c r="Q1289">
        <v>0</v>
      </c>
      <c r="R1289">
        <v>0</v>
      </c>
      <c r="S1289" t="s">
        <v>5411</v>
      </c>
      <c r="T1289" s="46">
        <v>0</v>
      </c>
      <c r="U1289" s="46">
        <v>0</v>
      </c>
      <c r="V1289" s="22"/>
      <c r="W1289" s="52">
        <f t="shared" si="206"/>
        <v>0</v>
      </c>
      <c r="X1289" s="52">
        <f t="shared" si="207"/>
        <v>0</v>
      </c>
      <c r="Y1289" s="52" t="e">
        <f t="shared" si="201"/>
        <v>#VALUE!</v>
      </c>
      <c r="Z1289" t="s">
        <v>113</v>
      </c>
      <c r="AA1289" t="s">
        <v>5568</v>
      </c>
      <c r="AB1289" t="s">
        <v>5411</v>
      </c>
      <c r="AC1289" s="61" t="s">
        <v>113</v>
      </c>
      <c r="AD1289" s="61" t="s">
        <v>88</v>
      </c>
      <c r="AE1289" s="22"/>
      <c r="AF1289">
        <v>0</v>
      </c>
      <c r="AG1289">
        <v>0</v>
      </c>
      <c r="AH1289" t="s">
        <v>5411</v>
      </c>
      <c r="AI1289" s="46">
        <v>0</v>
      </c>
      <c r="AJ1289" s="46">
        <v>0</v>
      </c>
      <c r="AK1289" s="22"/>
      <c r="AL1289" s="52">
        <f t="shared" si="208"/>
        <v>0</v>
      </c>
      <c r="AM1289" s="52">
        <f t="shared" si="209"/>
        <v>0</v>
      </c>
      <c r="AN1289" s="52" t="e">
        <f t="shared" si="202"/>
        <v>#VALUE!</v>
      </c>
      <c r="AO1289">
        <v>0</v>
      </c>
      <c r="AP1289" s="46">
        <v>0</v>
      </c>
      <c r="AQ1289" s="52">
        <f t="shared" si="210"/>
        <v>0</v>
      </c>
    </row>
    <row r="1290" spans="1:43" x14ac:dyDescent="0.25">
      <c r="A1290" t="s">
        <v>5533</v>
      </c>
      <c r="B1290" t="s">
        <v>943</v>
      </c>
      <c r="D1290">
        <v>1</v>
      </c>
      <c r="E1290">
        <v>1</v>
      </c>
      <c r="F1290">
        <v>1</v>
      </c>
      <c r="G1290" s="13">
        <v>39770</v>
      </c>
      <c r="H1290">
        <v>0.04</v>
      </c>
      <c r="I1290">
        <v>0</v>
      </c>
      <c r="J1290" t="s">
        <v>5411</v>
      </c>
      <c r="K1290" s="46">
        <v>0.04</v>
      </c>
      <c r="L1290" s="46">
        <v>0</v>
      </c>
      <c r="M1290" s="22"/>
      <c r="N1290" s="52">
        <f t="shared" si="203"/>
        <v>0</v>
      </c>
      <c r="O1290" s="52">
        <f t="shared" si="204"/>
        <v>0</v>
      </c>
      <c r="P1290" s="52" t="e">
        <f t="shared" si="205"/>
        <v>#VALUE!</v>
      </c>
      <c r="Q1290">
        <v>0</v>
      </c>
      <c r="R1290">
        <v>0</v>
      </c>
      <c r="S1290" t="s">
        <v>5411</v>
      </c>
      <c r="T1290" s="46">
        <v>0</v>
      </c>
      <c r="U1290" s="46">
        <v>0</v>
      </c>
      <c r="V1290" s="22"/>
      <c r="W1290" s="52">
        <f t="shared" si="206"/>
        <v>0</v>
      </c>
      <c r="X1290" s="52">
        <f t="shared" si="207"/>
        <v>0</v>
      </c>
      <c r="Y1290" s="52" t="e">
        <f t="shared" si="201"/>
        <v>#VALUE!</v>
      </c>
      <c r="Z1290" t="s">
        <v>113</v>
      </c>
      <c r="AA1290" t="s">
        <v>5568</v>
      </c>
      <c r="AB1290" t="s">
        <v>5411</v>
      </c>
      <c r="AC1290" s="61" t="s">
        <v>113</v>
      </c>
      <c r="AD1290" s="61" t="s">
        <v>88</v>
      </c>
      <c r="AE1290" s="22"/>
      <c r="AF1290">
        <v>2.19</v>
      </c>
      <c r="AG1290">
        <v>0</v>
      </c>
      <c r="AH1290" t="s">
        <v>5411</v>
      </c>
      <c r="AI1290" s="46">
        <v>2.19</v>
      </c>
      <c r="AJ1290" s="46">
        <v>0</v>
      </c>
      <c r="AK1290" s="22"/>
      <c r="AL1290" s="52">
        <f t="shared" si="208"/>
        <v>0</v>
      </c>
      <c r="AM1290" s="52">
        <f t="shared" si="209"/>
        <v>0</v>
      </c>
      <c r="AN1290" s="52" t="e">
        <f t="shared" si="202"/>
        <v>#VALUE!</v>
      </c>
      <c r="AO1290">
        <v>0.22</v>
      </c>
      <c r="AP1290" s="46">
        <v>0.22</v>
      </c>
      <c r="AQ1290" s="52">
        <f t="shared" si="210"/>
        <v>0</v>
      </c>
    </row>
    <row r="1291" spans="1:43" x14ac:dyDescent="0.25">
      <c r="A1291" t="s">
        <v>5533</v>
      </c>
      <c r="B1291" t="s">
        <v>945</v>
      </c>
      <c r="D1291">
        <v>1</v>
      </c>
      <c r="E1291">
        <v>1</v>
      </c>
      <c r="F1291">
        <v>2</v>
      </c>
      <c r="G1291" s="13">
        <v>39770</v>
      </c>
      <c r="H1291">
        <v>0.59</v>
      </c>
      <c r="I1291">
        <v>0.59</v>
      </c>
      <c r="J1291" t="s">
        <v>5411</v>
      </c>
      <c r="K1291" s="46">
        <v>0.59</v>
      </c>
      <c r="L1291" s="46">
        <v>0.59</v>
      </c>
      <c r="M1291" s="22"/>
      <c r="N1291" s="52">
        <f t="shared" si="203"/>
        <v>0</v>
      </c>
      <c r="O1291" s="52">
        <f t="shared" si="204"/>
        <v>0</v>
      </c>
      <c r="P1291" s="52" t="e">
        <f t="shared" si="205"/>
        <v>#VALUE!</v>
      </c>
      <c r="Q1291">
        <v>1.92</v>
      </c>
      <c r="R1291">
        <v>0</v>
      </c>
      <c r="S1291" t="s">
        <v>5411</v>
      </c>
      <c r="T1291" s="46">
        <v>1.92</v>
      </c>
      <c r="U1291" s="46">
        <v>0</v>
      </c>
      <c r="V1291" s="22"/>
      <c r="W1291" s="52">
        <f t="shared" si="206"/>
        <v>0</v>
      </c>
      <c r="X1291" s="52">
        <f t="shared" si="207"/>
        <v>0</v>
      </c>
      <c r="Y1291" s="52" t="e">
        <f t="shared" si="201"/>
        <v>#VALUE!</v>
      </c>
      <c r="Z1291" t="s">
        <v>113</v>
      </c>
      <c r="AA1291" t="s">
        <v>5568</v>
      </c>
      <c r="AB1291" t="s">
        <v>5411</v>
      </c>
      <c r="AC1291" s="61" t="s">
        <v>113</v>
      </c>
      <c r="AD1291" s="61" t="s">
        <v>88</v>
      </c>
      <c r="AE1291" s="22"/>
      <c r="AF1291">
        <v>0</v>
      </c>
      <c r="AG1291">
        <v>0</v>
      </c>
      <c r="AH1291" t="s">
        <v>5411</v>
      </c>
      <c r="AI1291" s="46">
        <v>0</v>
      </c>
      <c r="AJ1291" s="46">
        <v>0</v>
      </c>
      <c r="AK1291" s="22"/>
      <c r="AL1291" s="52">
        <f t="shared" si="208"/>
        <v>0</v>
      </c>
      <c r="AM1291" s="52">
        <f t="shared" si="209"/>
        <v>0</v>
      </c>
      <c r="AN1291" s="52" t="e">
        <f t="shared" si="202"/>
        <v>#VALUE!</v>
      </c>
      <c r="AO1291">
        <v>0</v>
      </c>
      <c r="AP1291" s="46">
        <v>0</v>
      </c>
      <c r="AQ1291" s="52">
        <f t="shared" si="210"/>
        <v>0</v>
      </c>
    </row>
    <row r="1292" spans="1:43" x14ac:dyDescent="0.25">
      <c r="A1292" t="s">
        <v>5533</v>
      </c>
      <c r="B1292" t="s">
        <v>947</v>
      </c>
      <c r="D1292">
        <v>1</v>
      </c>
      <c r="E1292">
        <v>1</v>
      </c>
      <c r="F1292">
        <v>1</v>
      </c>
      <c r="G1292" s="13">
        <v>39770</v>
      </c>
      <c r="H1292">
        <v>0</v>
      </c>
      <c r="I1292">
        <v>0</v>
      </c>
      <c r="J1292" t="s">
        <v>5411</v>
      </c>
      <c r="K1292" s="46">
        <v>0</v>
      </c>
      <c r="L1292" s="46">
        <v>0</v>
      </c>
      <c r="M1292" s="22"/>
      <c r="N1292" s="52">
        <f t="shared" si="203"/>
        <v>0</v>
      </c>
      <c r="O1292" s="52">
        <f t="shared" si="204"/>
        <v>0</v>
      </c>
      <c r="P1292" s="52" t="e">
        <f t="shared" si="205"/>
        <v>#VALUE!</v>
      </c>
      <c r="Q1292">
        <v>0</v>
      </c>
      <c r="R1292">
        <v>0</v>
      </c>
      <c r="S1292" t="s">
        <v>5411</v>
      </c>
      <c r="T1292" s="46">
        <v>0</v>
      </c>
      <c r="U1292" s="46">
        <v>0</v>
      </c>
      <c r="V1292" s="22"/>
      <c r="W1292" s="52">
        <f t="shared" si="206"/>
        <v>0</v>
      </c>
      <c r="X1292" s="52">
        <f t="shared" si="207"/>
        <v>0</v>
      </c>
      <c r="Y1292" s="52" t="e">
        <f t="shared" si="201"/>
        <v>#VALUE!</v>
      </c>
      <c r="Z1292" t="s">
        <v>113</v>
      </c>
      <c r="AA1292" t="s">
        <v>5568</v>
      </c>
      <c r="AB1292" t="s">
        <v>5411</v>
      </c>
      <c r="AC1292" s="61" t="s">
        <v>113</v>
      </c>
      <c r="AD1292" s="61" t="s">
        <v>88</v>
      </c>
      <c r="AE1292" s="22"/>
      <c r="AF1292">
        <v>0</v>
      </c>
      <c r="AG1292">
        <v>0</v>
      </c>
      <c r="AH1292" t="s">
        <v>5411</v>
      </c>
      <c r="AI1292" s="46">
        <v>0</v>
      </c>
      <c r="AJ1292" s="46">
        <v>0</v>
      </c>
      <c r="AK1292" s="22"/>
      <c r="AL1292" s="52">
        <f t="shared" si="208"/>
        <v>0</v>
      </c>
      <c r="AM1292" s="52">
        <f t="shared" si="209"/>
        <v>0</v>
      </c>
      <c r="AN1292" s="52" t="e">
        <f t="shared" si="202"/>
        <v>#VALUE!</v>
      </c>
      <c r="AO1292">
        <v>0</v>
      </c>
      <c r="AP1292" s="46">
        <v>0</v>
      </c>
      <c r="AQ1292" s="52">
        <f t="shared" si="210"/>
        <v>0</v>
      </c>
    </row>
    <row r="1293" spans="1:43" x14ac:dyDescent="0.25">
      <c r="A1293" t="s">
        <v>5533</v>
      </c>
      <c r="B1293" t="s">
        <v>949</v>
      </c>
      <c r="D1293">
        <v>1</v>
      </c>
      <c r="E1293">
        <v>1</v>
      </c>
      <c r="F1293">
        <v>1</v>
      </c>
      <c r="G1293" s="13">
        <v>39770</v>
      </c>
      <c r="H1293">
        <v>0</v>
      </c>
      <c r="I1293">
        <v>0</v>
      </c>
      <c r="J1293" t="s">
        <v>5411</v>
      </c>
      <c r="K1293" s="46">
        <v>0</v>
      </c>
      <c r="L1293" s="46">
        <v>0</v>
      </c>
      <c r="M1293" s="22"/>
      <c r="N1293" s="52">
        <f t="shared" si="203"/>
        <v>0</v>
      </c>
      <c r="O1293" s="52">
        <f t="shared" si="204"/>
        <v>0</v>
      </c>
      <c r="P1293" s="52" t="e">
        <f t="shared" si="205"/>
        <v>#VALUE!</v>
      </c>
      <c r="Q1293">
        <v>0</v>
      </c>
      <c r="R1293">
        <v>0.17</v>
      </c>
      <c r="S1293" t="s">
        <v>5411</v>
      </c>
      <c r="T1293" s="46">
        <v>0</v>
      </c>
      <c r="U1293" s="46">
        <v>0.17</v>
      </c>
      <c r="V1293" s="22"/>
      <c r="W1293" s="52">
        <f t="shared" si="206"/>
        <v>0</v>
      </c>
      <c r="X1293" s="52">
        <f t="shared" si="207"/>
        <v>0</v>
      </c>
      <c r="Y1293" s="52" t="e">
        <f t="shared" si="201"/>
        <v>#VALUE!</v>
      </c>
      <c r="Z1293" t="s">
        <v>113</v>
      </c>
      <c r="AA1293" t="s">
        <v>5568</v>
      </c>
      <c r="AB1293" t="s">
        <v>5411</v>
      </c>
      <c r="AC1293" s="61" t="s">
        <v>113</v>
      </c>
      <c r="AD1293" s="61" t="s">
        <v>88</v>
      </c>
      <c r="AE1293" s="22"/>
      <c r="AF1293">
        <v>0</v>
      </c>
      <c r="AG1293">
        <v>0</v>
      </c>
      <c r="AH1293" t="s">
        <v>5411</v>
      </c>
      <c r="AI1293" s="46">
        <v>0</v>
      </c>
      <c r="AJ1293" s="46">
        <v>0</v>
      </c>
      <c r="AK1293" s="22"/>
      <c r="AL1293" s="52">
        <f t="shared" si="208"/>
        <v>0</v>
      </c>
      <c r="AM1293" s="52">
        <f t="shared" si="209"/>
        <v>0</v>
      </c>
      <c r="AN1293" s="52" t="e">
        <f t="shared" si="202"/>
        <v>#VALUE!</v>
      </c>
      <c r="AO1293">
        <v>0.13</v>
      </c>
      <c r="AP1293" s="46">
        <v>0.13</v>
      </c>
      <c r="AQ1293" s="52">
        <f t="shared" si="210"/>
        <v>0</v>
      </c>
    </row>
    <row r="1294" spans="1:43" x14ac:dyDescent="0.25">
      <c r="A1294" t="s">
        <v>5533</v>
      </c>
      <c r="B1294" t="s">
        <v>951</v>
      </c>
      <c r="D1294">
        <v>1</v>
      </c>
      <c r="E1294">
        <v>1</v>
      </c>
      <c r="F1294">
        <v>1</v>
      </c>
      <c r="G1294" s="13">
        <v>39770</v>
      </c>
      <c r="H1294">
        <v>0.35</v>
      </c>
      <c r="I1294">
        <v>0</v>
      </c>
      <c r="J1294" t="s">
        <v>5411</v>
      </c>
      <c r="K1294" s="46">
        <v>0.35</v>
      </c>
      <c r="L1294" s="46">
        <v>0</v>
      </c>
      <c r="M1294" s="22"/>
      <c r="N1294" s="52">
        <f t="shared" si="203"/>
        <v>0</v>
      </c>
      <c r="O1294" s="52">
        <f t="shared" si="204"/>
        <v>0</v>
      </c>
      <c r="P1294" s="52" t="e">
        <f t="shared" si="205"/>
        <v>#VALUE!</v>
      </c>
      <c r="Q1294">
        <v>0.57999999999999996</v>
      </c>
      <c r="R1294">
        <v>0</v>
      </c>
      <c r="S1294" t="s">
        <v>5411</v>
      </c>
      <c r="T1294" s="46">
        <v>0.57999999999999996</v>
      </c>
      <c r="U1294" s="46">
        <v>0</v>
      </c>
      <c r="V1294" s="22"/>
      <c r="W1294" s="52">
        <f t="shared" si="206"/>
        <v>0</v>
      </c>
      <c r="X1294" s="52">
        <f t="shared" si="207"/>
        <v>0</v>
      </c>
      <c r="Y1294" s="52" t="e">
        <f t="shared" si="201"/>
        <v>#VALUE!</v>
      </c>
      <c r="Z1294" t="s">
        <v>113</v>
      </c>
      <c r="AA1294" t="s">
        <v>5568</v>
      </c>
      <c r="AB1294" t="s">
        <v>5411</v>
      </c>
      <c r="AC1294" s="61" t="s">
        <v>113</v>
      </c>
      <c r="AD1294" s="61" t="s">
        <v>88</v>
      </c>
      <c r="AE1294" s="22"/>
      <c r="AF1294">
        <v>1.17</v>
      </c>
      <c r="AG1294">
        <v>0</v>
      </c>
      <c r="AH1294" t="s">
        <v>5411</v>
      </c>
      <c r="AI1294" s="46">
        <v>1.17</v>
      </c>
      <c r="AJ1294" s="46">
        <v>0</v>
      </c>
      <c r="AK1294" s="22"/>
      <c r="AL1294" s="52">
        <f t="shared" si="208"/>
        <v>0</v>
      </c>
      <c r="AM1294" s="52">
        <f t="shared" si="209"/>
        <v>0</v>
      </c>
      <c r="AN1294" s="52" t="e">
        <f t="shared" si="202"/>
        <v>#VALUE!</v>
      </c>
      <c r="AO1294">
        <v>1.34</v>
      </c>
      <c r="AP1294" s="46">
        <v>1.34</v>
      </c>
      <c r="AQ1294" s="52">
        <f t="shared" si="210"/>
        <v>0</v>
      </c>
    </row>
    <row r="1295" spans="1:43" x14ac:dyDescent="0.25">
      <c r="A1295" t="s">
        <v>5533</v>
      </c>
      <c r="B1295" t="s">
        <v>953</v>
      </c>
      <c r="D1295">
        <v>1</v>
      </c>
      <c r="E1295">
        <v>1</v>
      </c>
      <c r="F1295">
        <v>1</v>
      </c>
      <c r="G1295" s="13">
        <v>39770</v>
      </c>
      <c r="H1295">
        <v>0.88</v>
      </c>
      <c r="I1295">
        <v>0</v>
      </c>
      <c r="J1295" t="s">
        <v>5411</v>
      </c>
      <c r="K1295" s="46">
        <v>0.88</v>
      </c>
      <c r="L1295" s="46">
        <v>0</v>
      </c>
      <c r="M1295" s="22"/>
      <c r="N1295" s="52">
        <f t="shared" si="203"/>
        <v>0</v>
      </c>
      <c r="O1295" s="52">
        <f t="shared" si="204"/>
        <v>0</v>
      </c>
      <c r="P1295" s="52" t="e">
        <f t="shared" si="205"/>
        <v>#VALUE!</v>
      </c>
      <c r="Q1295">
        <v>0.51</v>
      </c>
      <c r="R1295">
        <v>0</v>
      </c>
      <c r="S1295" t="s">
        <v>5411</v>
      </c>
      <c r="T1295" s="46">
        <v>0.51</v>
      </c>
      <c r="U1295" s="46">
        <v>0</v>
      </c>
      <c r="V1295" s="22"/>
      <c r="W1295" s="52">
        <f t="shared" si="206"/>
        <v>0</v>
      </c>
      <c r="X1295" s="52">
        <f t="shared" si="207"/>
        <v>0</v>
      </c>
      <c r="Y1295" s="52" t="e">
        <f t="shared" si="201"/>
        <v>#VALUE!</v>
      </c>
      <c r="Z1295" t="s">
        <v>113</v>
      </c>
      <c r="AA1295" t="s">
        <v>5568</v>
      </c>
      <c r="AB1295" t="s">
        <v>5411</v>
      </c>
      <c r="AC1295" s="61" t="s">
        <v>113</v>
      </c>
      <c r="AD1295" s="61" t="s">
        <v>88</v>
      </c>
      <c r="AE1295" s="22"/>
      <c r="AF1295">
        <v>0</v>
      </c>
      <c r="AG1295">
        <v>0</v>
      </c>
      <c r="AH1295" t="s">
        <v>5411</v>
      </c>
      <c r="AI1295" s="46">
        <v>0</v>
      </c>
      <c r="AJ1295" s="46">
        <v>0</v>
      </c>
      <c r="AK1295" s="22"/>
      <c r="AL1295" s="52">
        <f t="shared" si="208"/>
        <v>0</v>
      </c>
      <c r="AM1295" s="52">
        <f t="shared" si="209"/>
        <v>0</v>
      </c>
      <c r="AN1295" s="52" t="e">
        <f t="shared" si="202"/>
        <v>#VALUE!</v>
      </c>
      <c r="AO1295">
        <v>0.79</v>
      </c>
      <c r="AP1295" s="46">
        <v>0.79</v>
      </c>
      <c r="AQ1295" s="52">
        <f t="shared" si="210"/>
        <v>0</v>
      </c>
    </row>
    <row r="1296" spans="1:43" x14ac:dyDescent="0.25">
      <c r="A1296" t="s">
        <v>5533</v>
      </c>
      <c r="B1296" t="s">
        <v>955</v>
      </c>
      <c r="D1296">
        <v>1</v>
      </c>
      <c r="E1296">
        <v>1</v>
      </c>
      <c r="F1296">
        <v>1</v>
      </c>
      <c r="G1296" s="13">
        <v>39770</v>
      </c>
      <c r="H1296">
        <v>0</v>
      </c>
      <c r="I1296">
        <v>0</v>
      </c>
      <c r="J1296" t="s">
        <v>5411</v>
      </c>
      <c r="K1296" s="46">
        <v>0</v>
      </c>
      <c r="L1296" s="46">
        <v>0</v>
      </c>
      <c r="M1296" s="22"/>
      <c r="N1296" s="52">
        <f t="shared" si="203"/>
        <v>0</v>
      </c>
      <c r="O1296" s="52">
        <f t="shared" si="204"/>
        <v>0</v>
      </c>
      <c r="P1296" s="52" t="e">
        <f t="shared" si="205"/>
        <v>#VALUE!</v>
      </c>
      <c r="Q1296">
        <v>0</v>
      </c>
      <c r="R1296">
        <v>0</v>
      </c>
      <c r="S1296" t="s">
        <v>5411</v>
      </c>
      <c r="T1296" s="46">
        <v>0</v>
      </c>
      <c r="U1296" s="46">
        <v>0</v>
      </c>
      <c r="V1296" s="22"/>
      <c r="W1296" s="52">
        <f t="shared" si="206"/>
        <v>0</v>
      </c>
      <c r="X1296" s="52">
        <f t="shared" si="207"/>
        <v>0</v>
      </c>
      <c r="Y1296" s="52" t="e">
        <f t="shared" si="201"/>
        <v>#VALUE!</v>
      </c>
      <c r="Z1296" t="s">
        <v>113</v>
      </c>
      <c r="AA1296" t="s">
        <v>5568</v>
      </c>
      <c r="AB1296" t="s">
        <v>5411</v>
      </c>
      <c r="AC1296" s="61" t="s">
        <v>113</v>
      </c>
      <c r="AD1296" s="61" t="s">
        <v>88</v>
      </c>
      <c r="AE1296" s="22"/>
      <c r="AF1296">
        <v>0</v>
      </c>
      <c r="AG1296">
        <v>0</v>
      </c>
      <c r="AH1296" t="s">
        <v>5411</v>
      </c>
      <c r="AI1296" s="46">
        <v>0</v>
      </c>
      <c r="AJ1296" s="46">
        <v>0</v>
      </c>
      <c r="AK1296" s="22"/>
      <c r="AL1296" s="52">
        <f t="shared" si="208"/>
        <v>0</v>
      </c>
      <c r="AM1296" s="52">
        <f t="shared" si="209"/>
        <v>0</v>
      </c>
      <c r="AN1296" s="52" t="e">
        <f t="shared" si="202"/>
        <v>#VALUE!</v>
      </c>
      <c r="AO1296">
        <v>0.08</v>
      </c>
      <c r="AP1296" s="46">
        <v>0.08</v>
      </c>
      <c r="AQ1296" s="52">
        <f t="shared" si="210"/>
        <v>0</v>
      </c>
    </row>
    <row r="1297" spans="1:43" x14ac:dyDescent="0.25">
      <c r="A1297" t="s">
        <v>5533</v>
      </c>
      <c r="B1297" t="s">
        <v>957</v>
      </c>
      <c r="D1297">
        <v>1</v>
      </c>
      <c r="E1297">
        <v>1</v>
      </c>
      <c r="F1297">
        <v>1</v>
      </c>
      <c r="G1297" s="13">
        <v>39770</v>
      </c>
      <c r="H1297">
        <v>0.72</v>
      </c>
      <c r="I1297">
        <v>0</v>
      </c>
      <c r="J1297" t="s">
        <v>5411</v>
      </c>
      <c r="K1297" s="46">
        <v>0.72</v>
      </c>
      <c r="L1297" s="46">
        <v>0</v>
      </c>
      <c r="M1297" s="22"/>
      <c r="N1297" s="52">
        <f t="shared" si="203"/>
        <v>0</v>
      </c>
      <c r="O1297" s="52">
        <f t="shared" si="204"/>
        <v>0</v>
      </c>
      <c r="P1297" s="52" t="e">
        <f t="shared" si="205"/>
        <v>#VALUE!</v>
      </c>
      <c r="Q1297">
        <v>0</v>
      </c>
      <c r="R1297">
        <v>0</v>
      </c>
      <c r="S1297" t="s">
        <v>5411</v>
      </c>
      <c r="T1297" s="46">
        <v>0</v>
      </c>
      <c r="U1297" s="46">
        <v>0</v>
      </c>
      <c r="V1297" s="22"/>
      <c r="W1297" s="52">
        <f t="shared" si="206"/>
        <v>0</v>
      </c>
      <c r="X1297" s="52">
        <f t="shared" si="207"/>
        <v>0</v>
      </c>
      <c r="Y1297" s="52" t="e">
        <f t="shared" si="201"/>
        <v>#VALUE!</v>
      </c>
      <c r="Z1297" t="s">
        <v>113</v>
      </c>
      <c r="AA1297" t="s">
        <v>5568</v>
      </c>
      <c r="AB1297" t="s">
        <v>5411</v>
      </c>
      <c r="AC1297" s="61" t="s">
        <v>113</v>
      </c>
      <c r="AD1297" s="61" t="s">
        <v>88</v>
      </c>
      <c r="AE1297" s="22"/>
      <c r="AF1297">
        <v>1.45</v>
      </c>
      <c r="AG1297">
        <v>0</v>
      </c>
      <c r="AH1297" t="s">
        <v>5411</v>
      </c>
      <c r="AI1297" s="46">
        <v>1.45</v>
      </c>
      <c r="AJ1297" s="46">
        <v>0</v>
      </c>
      <c r="AK1297" s="22"/>
      <c r="AL1297" s="52">
        <f t="shared" si="208"/>
        <v>0</v>
      </c>
      <c r="AM1297" s="52">
        <f t="shared" si="209"/>
        <v>0</v>
      </c>
      <c r="AN1297" s="52" t="e">
        <f t="shared" si="202"/>
        <v>#VALUE!</v>
      </c>
      <c r="AO1297">
        <v>0</v>
      </c>
      <c r="AP1297" s="46">
        <v>0</v>
      </c>
      <c r="AQ1297" s="52">
        <f t="shared" si="210"/>
        <v>0</v>
      </c>
    </row>
    <row r="1298" spans="1:43" x14ac:dyDescent="0.25">
      <c r="A1298" t="s">
        <v>5533</v>
      </c>
      <c r="B1298" t="s">
        <v>959</v>
      </c>
      <c r="D1298">
        <v>1</v>
      </c>
      <c r="E1298">
        <v>1</v>
      </c>
      <c r="F1298">
        <v>2</v>
      </c>
      <c r="G1298" s="13">
        <v>39770</v>
      </c>
      <c r="H1298">
        <v>0.09</v>
      </c>
      <c r="I1298">
        <v>0</v>
      </c>
      <c r="J1298" t="s">
        <v>5411</v>
      </c>
      <c r="K1298" s="46">
        <v>0.09</v>
      </c>
      <c r="L1298" s="46">
        <v>0</v>
      </c>
      <c r="M1298" s="22"/>
      <c r="N1298" s="52">
        <f t="shared" si="203"/>
        <v>0</v>
      </c>
      <c r="O1298" s="52">
        <f t="shared" si="204"/>
        <v>0</v>
      </c>
      <c r="P1298" s="52" t="e">
        <f t="shared" si="205"/>
        <v>#VALUE!</v>
      </c>
      <c r="Q1298">
        <v>0</v>
      </c>
      <c r="R1298">
        <v>0</v>
      </c>
      <c r="S1298" t="s">
        <v>5411</v>
      </c>
      <c r="T1298" s="46">
        <v>0</v>
      </c>
      <c r="U1298" s="46">
        <v>0</v>
      </c>
      <c r="V1298" s="22"/>
      <c r="W1298" s="52">
        <f t="shared" si="206"/>
        <v>0</v>
      </c>
      <c r="X1298" s="52">
        <f t="shared" si="207"/>
        <v>0</v>
      </c>
      <c r="Y1298" s="52" t="e">
        <f t="shared" si="201"/>
        <v>#VALUE!</v>
      </c>
      <c r="Z1298" t="s">
        <v>113</v>
      </c>
      <c r="AA1298" t="s">
        <v>5568</v>
      </c>
      <c r="AB1298" t="s">
        <v>5411</v>
      </c>
      <c r="AC1298" s="61" t="s">
        <v>113</v>
      </c>
      <c r="AD1298" s="61" t="s">
        <v>88</v>
      </c>
      <c r="AE1298" s="22"/>
      <c r="AF1298">
        <v>0</v>
      </c>
      <c r="AG1298">
        <v>0</v>
      </c>
      <c r="AH1298" t="s">
        <v>5411</v>
      </c>
      <c r="AI1298" s="46">
        <v>0</v>
      </c>
      <c r="AJ1298" s="46">
        <v>0</v>
      </c>
      <c r="AK1298" s="22"/>
      <c r="AL1298" s="52">
        <f t="shared" si="208"/>
        <v>0</v>
      </c>
      <c r="AM1298" s="52">
        <f t="shared" si="209"/>
        <v>0</v>
      </c>
      <c r="AN1298" s="52" t="e">
        <f t="shared" si="202"/>
        <v>#VALUE!</v>
      </c>
      <c r="AO1298">
        <v>0.09</v>
      </c>
      <c r="AP1298" s="46">
        <v>0.09</v>
      </c>
      <c r="AQ1298" s="52">
        <f t="shared" si="210"/>
        <v>0</v>
      </c>
    </row>
    <row r="1299" spans="1:43" x14ac:dyDescent="0.25">
      <c r="A1299" t="s">
        <v>5533</v>
      </c>
      <c r="B1299" t="s">
        <v>961</v>
      </c>
      <c r="D1299">
        <v>1</v>
      </c>
      <c r="E1299">
        <v>1</v>
      </c>
      <c r="F1299">
        <v>2</v>
      </c>
      <c r="G1299" s="13">
        <v>39770</v>
      </c>
      <c r="H1299">
        <v>0.11</v>
      </c>
      <c r="I1299">
        <v>0</v>
      </c>
      <c r="J1299" t="s">
        <v>5411</v>
      </c>
      <c r="K1299" s="46">
        <v>0.11</v>
      </c>
      <c r="L1299" s="46">
        <v>0</v>
      </c>
      <c r="M1299" s="22"/>
      <c r="N1299" s="52">
        <f t="shared" si="203"/>
        <v>0</v>
      </c>
      <c r="O1299" s="52">
        <f t="shared" si="204"/>
        <v>0</v>
      </c>
      <c r="P1299" s="52" t="e">
        <f t="shared" si="205"/>
        <v>#VALUE!</v>
      </c>
      <c r="Q1299">
        <v>0</v>
      </c>
      <c r="R1299">
        <v>0</v>
      </c>
      <c r="S1299" t="s">
        <v>5411</v>
      </c>
      <c r="T1299" s="46">
        <v>0</v>
      </c>
      <c r="U1299" s="46">
        <v>0</v>
      </c>
      <c r="V1299" s="22"/>
      <c r="W1299" s="52">
        <f t="shared" si="206"/>
        <v>0</v>
      </c>
      <c r="X1299" s="52">
        <f t="shared" si="207"/>
        <v>0</v>
      </c>
      <c r="Y1299" s="52" t="e">
        <f t="shared" si="201"/>
        <v>#VALUE!</v>
      </c>
      <c r="Z1299" t="s">
        <v>113</v>
      </c>
      <c r="AA1299" t="s">
        <v>5568</v>
      </c>
      <c r="AB1299" t="s">
        <v>5411</v>
      </c>
      <c r="AC1299" s="61" t="s">
        <v>113</v>
      </c>
      <c r="AD1299" s="61" t="s">
        <v>88</v>
      </c>
      <c r="AE1299" s="22"/>
      <c r="AF1299">
        <v>0</v>
      </c>
      <c r="AG1299">
        <v>0</v>
      </c>
      <c r="AH1299" t="s">
        <v>5411</v>
      </c>
      <c r="AI1299" s="46">
        <v>0</v>
      </c>
      <c r="AJ1299" s="46">
        <v>0</v>
      </c>
      <c r="AK1299" s="22"/>
      <c r="AL1299" s="52">
        <f t="shared" si="208"/>
        <v>0</v>
      </c>
      <c r="AM1299" s="52">
        <f t="shared" si="209"/>
        <v>0</v>
      </c>
      <c r="AN1299" s="52" t="e">
        <f t="shared" si="202"/>
        <v>#VALUE!</v>
      </c>
      <c r="AO1299">
        <v>0</v>
      </c>
      <c r="AP1299" s="46">
        <v>0</v>
      </c>
      <c r="AQ1299" s="52">
        <f t="shared" si="210"/>
        <v>0</v>
      </c>
    </row>
    <row r="1300" spans="1:43" x14ac:dyDescent="0.25">
      <c r="A1300" t="s">
        <v>5533</v>
      </c>
      <c r="B1300" t="s">
        <v>963</v>
      </c>
      <c r="D1300">
        <v>1</v>
      </c>
      <c r="E1300">
        <v>1</v>
      </c>
      <c r="F1300">
        <v>2</v>
      </c>
      <c r="G1300" s="13">
        <v>39770</v>
      </c>
      <c r="H1300">
        <v>0.12</v>
      </c>
      <c r="I1300">
        <v>0</v>
      </c>
      <c r="J1300" t="s">
        <v>5411</v>
      </c>
      <c r="K1300" s="46">
        <v>0.12</v>
      </c>
      <c r="L1300" s="46">
        <v>0</v>
      </c>
      <c r="M1300" s="22"/>
      <c r="N1300" s="52">
        <f t="shared" si="203"/>
        <v>0</v>
      </c>
      <c r="O1300" s="52">
        <f t="shared" si="204"/>
        <v>0</v>
      </c>
      <c r="P1300" s="52" t="e">
        <f t="shared" si="205"/>
        <v>#VALUE!</v>
      </c>
      <c r="Q1300">
        <v>0</v>
      </c>
      <c r="R1300">
        <v>0</v>
      </c>
      <c r="S1300" t="s">
        <v>5411</v>
      </c>
      <c r="T1300" s="46">
        <v>0</v>
      </c>
      <c r="U1300" s="46">
        <v>0</v>
      </c>
      <c r="V1300" s="22"/>
      <c r="W1300" s="52">
        <f t="shared" si="206"/>
        <v>0</v>
      </c>
      <c r="X1300" s="52">
        <f t="shared" si="207"/>
        <v>0</v>
      </c>
      <c r="Y1300" s="52" t="e">
        <f t="shared" si="201"/>
        <v>#VALUE!</v>
      </c>
      <c r="Z1300" t="s">
        <v>113</v>
      </c>
      <c r="AA1300" t="s">
        <v>5568</v>
      </c>
      <c r="AB1300" t="s">
        <v>5411</v>
      </c>
      <c r="AC1300" s="61" t="s">
        <v>113</v>
      </c>
      <c r="AD1300" s="61" t="s">
        <v>88</v>
      </c>
      <c r="AE1300" s="22"/>
      <c r="AF1300">
        <v>0</v>
      </c>
      <c r="AG1300">
        <v>0</v>
      </c>
      <c r="AH1300" t="s">
        <v>5411</v>
      </c>
      <c r="AI1300" s="46">
        <v>0</v>
      </c>
      <c r="AJ1300" s="46">
        <v>0</v>
      </c>
      <c r="AK1300" s="22"/>
      <c r="AL1300" s="52">
        <f t="shared" si="208"/>
        <v>0</v>
      </c>
      <c r="AM1300" s="52">
        <f t="shared" si="209"/>
        <v>0</v>
      </c>
      <c r="AN1300" s="52" t="e">
        <f t="shared" si="202"/>
        <v>#VALUE!</v>
      </c>
      <c r="AO1300">
        <v>0</v>
      </c>
      <c r="AP1300" s="46">
        <v>0</v>
      </c>
      <c r="AQ1300" s="52">
        <f t="shared" si="210"/>
        <v>0</v>
      </c>
    </row>
    <row r="1301" spans="1:43" x14ac:dyDescent="0.25">
      <c r="A1301" t="s">
        <v>5533</v>
      </c>
      <c r="B1301" t="s">
        <v>965</v>
      </c>
      <c r="D1301">
        <v>1</v>
      </c>
      <c r="E1301">
        <v>1</v>
      </c>
      <c r="F1301">
        <v>2</v>
      </c>
      <c r="G1301" s="13">
        <v>39770</v>
      </c>
      <c r="H1301">
        <v>0</v>
      </c>
      <c r="I1301">
        <v>0</v>
      </c>
      <c r="J1301" t="s">
        <v>5411</v>
      </c>
      <c r="K1301" s="46">
        <v>0</v>
      </c>
      <c r="L1301" s="46">
        <v>0</v>
      </c>
      <c r="M1301" s="22"/>
      <c r="N1301" s="52">
        <f t="shared" si="203"/>
        <v>0</v>
      </c>
      <c r="O1301" s="52">
        <f t="shared" si="204"/>
        <v>0</v>
      </c>
      <c r="P1301" s="52" t="e">
        <f t="shared" si="205"/>
        <v>#VALUE!</v>
      </c>
      <c r="Q1301">
        <v>0</v>
      </c>
      <c r="R1301">
        <v>0</v>
      </c>
      <c r="S1301" t="s">
        <v>5411</v>
      </c>
      <c r="T1301" s="46">
        <v>0</v>
      </c>
      <c r="U1301" s="46">
        <v>0</v>
      </c>
      <c r="V1301" s="22"/>
      <c r="W1301" s="52">
        <f t="shared" si="206"/>
        <v>0</v>
      </c>
      <c r="X1301" s="52">
        <f t="shared" si="207"/>
        <v>0</v>
      </c>
      <c r="Y1301" s="52" t="e">
        <f t="shared" si="201"/>
        <v>#VALUE!</v>
      </c>
      <c r="Z1301" t="s">
        <v>113</v>
      </c>
      <c r="AA1301" t="s">
        <v>5568</v>
      </c>
      <c r="AB1301" t="s">
        <v>5411</v>
      </c>
      <c r="AC1301" s="61" t="s">
        <v>113</v>
      </c>
      <c r="AD1301" s="61" t="s">
        <v>88</v>
      </c>
      <c r="AE1301" s="22"/>
      <c r="AF1301">
        <v>0</v>
      </c>
      <c r="AG1301">
        <v>0</v>
      </c>
      <c r="AH1301" t="s">
        <v>5411</v>
      </c>
      <c r="AI1301" s="46">
        <v>0</v>
      </c>
      <c r="AJ1301" s="46">
        <v>0</v>
      </c>
      <c r="AK1301" s="22"/>
      <c r="AL1301" s="52">
        <f t="shared" si="208"/>
        <v>0</v>
      </c>
      <c r="AM1301" s="52">
        <f t="shared" si="209"/>
        <v>0</v>
      </c>
      <c r="AN1301" s="52" t="e">
        <f t="shared" si="202"/>
        <v>#VALUE!</v>
      </c>
      <c r="AO1301">
        <v>0.18</v>
      </c>
      <c r="AP1301" s="46">
        <v>0.18</v>
      </c>
      <c r="AQ1301" s="52">
        <f t="shared" si="210"/>
        <v>0</v>
      </c>
    </row>
    <row r="1302" spans="1:43" x14ac:dyDescent="0.25">
      <c r="A1302" t="s">
        <v>5533</v>
      </c>
      <c r="B1302" t="s">
        <v>967</v>
      </c>
      <c r="D1302">
        <v>1</v>
      </c>
      <c r="E1302">
        <v>1</v>
      </c>
      <c r="F1302">
        <v>1</v>
      </c>
      <c r="G1302" s="13">
        <v>39770</v>
      </c>
      <c r="H1302">
        <v>0</v>
      </c>
      <c r="I1302">
        <v>0</v>
      </c>
      <c r="J1302" t="s">
        <v>5411</v>
      </c>
      <c r="K1302" s="46">
        <v>0</v>
      </c>
      <c r="L1302" s="46">
        <v>0</v>
      </c>
      <c r="M1302" s="22"/>
      <c r="N1302" s="52">
        <f t="shared" si="203"/>
        <v>0</v>
      </c>
      <c r="O1302" s="52">
        <f t="shared" si="204"/>
        <v>0</v>
      </c>
      <c r="P1302" s="52" t="e">
        <f t="shared" si="205"/>
        <v>#VALUE!</v>
      </c>
      <c r="Q1302">
        <v>0</v>
      </c>
      <c r="R1302">
        <v>0</v>
      </c>
      <c r="S1302" t="s">
        <v>5411</v>
      </c>
      <c r="T1302" s="46">
        <v>0</v>
      </c>
      <c r="U1302" s="46">
        <v>0</v>
      </c>
      <c r="V1302" s="22"/>
      <c r="W1302" s="52">
        <f t="shared" si="206"/>
        <v>0</v>
      </c>
      <c r="X1302" s="52">
        <f t="shared" si="207"/>
        <v>0</v>
      </c>
      <c r="Y1302" s="52" t="e">
        <f t="shared" si="201"/>
        <v>#VALUE!</v>
      </c>
      <c r="Z1302" t="s">
        <v>113</v>
      </c>
      <c r="AA1302" t="s">
        <v>5568</v>
      </c>
      <c r="AB1302" t="s">
        <v>5411</v>
      </c>
      <c r="AC1302" s="61" t="s">
        <v>113</v>
      </c>
      <c r="AD1302" s="61" t="s">
        <v>88</v>
      </c>
      <c r="AE1302" s="22"/>
      <c r="AF1302">
        <v>0</v>
      </c>
      <c r="AG1302">
        <v>0</v>
      </c>
      <c r="AH1302" t="s">
        <v>5411</v>
      </c>
      <c r="AI1302" s="46">
        <v>0</v>
      </c>
      <c r="AJ1302" s="46">
        <v>0</v>
      </c>
      <c r="AK1302" s="22"/>
      <c r="AL1302" s="52">
        <f t="shared" si="208"/>
        <v>0</v>
      </c>
      <c r="AM1302" s="52">
        <f t="shared" si="209"/>
        <v>0</v>
      </c>
      <c r="AN1302" s="52" t="e">
        <f t="shared" si="202"/>
        <v>#VALUE!</v>
      </c>
      <c r="AO1302">
        <v>0.24</v>
      </c>
      <c r="AP1302" s="46">
        <v>0.24</v>
      </c>
      <c r="AQ1302" s="52">
        <f t="shared" si="210"/>
        <v>0</v>
      </c>
    </row>
    <row r="1303" spans="1:43" x14ac:dyDescent="0.25">
      <c r="A1303" t="s">
        <v>5533</v>
      </c>
      <c r="B1303" t="s">
        <v>969</v>
      </c>
      <c r="D1303">
        <v>1</v>
      </c>
      <c r="E1303">
        <v>1</v>
      </c>
      <c r="F1303">
        <v>1</v>
      </c>
      <c r="G1303" s="13">
        <v>39770</v>
      </c>
      <c r="H1303">
        <v>0.91</v>
      </c>
      <c r="I1303">
        <v>0</v>
      </c>
      <c r="J1303" t="s">
        <v>5411</v>
      </c>
      <c r="K1303" s="46">
        <v>0.91</v>
      </c>
      <c r="L1303" s="46">
        <v>0</v>
      </c>
      <c r="M1303" s="22"/>
      <c r="N1303" s="52">
        <f t="shared" si="203"/>
        <v>0</v>
      </c>
      <c r="O1303" s="52">
        <f t="shared" si="204"/>
        <v>0</v>
      </c>
      <c r="P1303" s="52" t="e">
        <f t="shared" si="205"/>
        <v>#VALUE!</v>
      </c>
      <c r="Q1303">
        <v>0</v>
      </c>
      <c r="R1303">
        <v>0</v>
      </c>
      <c r="S1303" t="s">
        <v>5411</v>
      </c>
      <c r="T1303" s="46">
        <v>0</v>
      </c>
      <c r="U1303" s="46">
        <v>0</v>
      </c>
      <c r="V1303" s="22"/>
      <c r="W1303" s="52">
        <f t="shared" si="206"/>
        <v>0</v>
      </c>
      <c r="X1303" s="52">
        <f t="shared" si="207"/>
        <v>0</v>
      </c>
      <c r="Y1303" s="52" t="e">
        <f t="shared" si="201"/>
        <v>#VALUE!</v>
      </c>
      <c r="Z1303" t="s">
        <v>113</v>
      </c>
      <c r="AA1303" t="s">
        <v>5568</v>
      </c>
      <c r="AB1303" t="s">
        <v>5411</v>
      </c>
      <c r="AC1303" s="61" t="s">
        <v>113</v>
      </c>
      <c r="AD1303" s="61" t="s">
        <v>88</v>
      </c>
      <c r="AE1303" s="22"/>
      <c r="AF1303">
        <v>0</v>
      </c>
      <c r="AG1303">
        <v>0</v>
      </c>
      <c r="AH1303" t="s">
        <v>5411</v>
      </c>
      <c r="AI1303" s="46">
        <v>0</v>
      </c>
      <c r="AJ1303" s="46">
        <v>0</v>
      </c>
      <c r="AK1303" s="22"/>
      <c r="AL1303" s="52">
        <f t="shared" si="208"/>
        <v>0</v>
      </c>
      <c r="AM1303" s="52">
        <f t="shared" si="209"/>
        <v>0</v>
      </c>
      <c r="AN1303" s="52" t="e">
        <f t="shared" si="202"/>
        <v>#VALUE!</v>
      </c>
      <c r="AO1303">
        <v>0</v>
      </c>
      <c r="AP1303" s="46">
        <v>0</v>
      </c>
      <c r="AQ1303" s="52">
        <f t="shared" si="210"/>
        <v>0</v>
      </c>
    </row>
    <row r="1304" spans="1:43" x14ac:dyDescent="0.25">
      <c r="A1304" t="s">
        <v>5533</v>
      </c>
      <c r="B1304" t="s">
        <v>971</v>
      </c>
      <c r="D1304">
        <v>1</v>
      </c>
      <c r="E1304">
        <v>1</v>
      </c>
      <c r="F1304">
        <v>1</v>
      </c>
      <c r="G1304" s="13">
        <v>39770</v>
      </c>
      <c r="H1304">
        <v>0</v>
      </c>
      <c r="I1304">
        <v>0.02</v>
      </c>
      <c r="J1304" t="s">
        <v>5411</v>
      </c>
      <c r="K1304" s="46">
        <v>0</v>
      </c>
      <c r="L1304" s="46">
        <v>0.02</v>
      </c>
      <c r="M1304" s="22"/>
      <c r="N1304" s="52">
        <f t="shared" si="203"/>
        <v>0</v>
      </c>
      <c r="O1304" s="52">
        <f t="shared" si="204"/>
        <v>0</v>
      </c>
      <c r="P1304" s="52" t="e">
        <f t="shared" si="205"/>
        <v>#VALUE!</v>
      </c>
      <c r="Q1304">
        <v>0</v>
      </c>
      <c r="R1304">
        <v>0.33</v>
      </c>
      <c r="S1304" t="s">
        <v>5411</v>
      </c>
      <c r="T1304" s="46">
        <v>0</v>
      </c>
      <c r="U1304" s="46">
        <v>0.33</v>
      </c>
      <c r="V1304" s="22"/>
      <c r="W1304" s="52">
        <f t="shared" si="206"/>
        <v>0</v>
      </c>
      <c r="X1304" s="52">
        <f t="shared" si="207"/>
        <v>0</v>
      </c>
      <c r="Y1304" s="52" t="e">
        <f t="shared" si="201"/>
        <v>#VALUE!</v>
      </c>
      <c r="Z1304" t="s">
        <v>113</v>
      </c>
      <c r="AA1304" t="s">
        <v>5568</v>
      </c>
      <c r="AB1304" t="s">
        <v>5411</v>
      </c>
      <c r="AC1304" s="61" t="s">
        <v>113</v>
      </c>
      <c r="AD1304" s="61" t="s">
        <v>88</v>
      </c>
      <c r="AE1304" s="22"/>
      <c r="AF1304">
        <v>0</v>
      </c>
      <c r="AG1304">
        <v>0</v>
      </c>
      <c r="AH1304" t="s">
        <v>5411</v>
      </c>
      <c r="AI1304" s="46">
        <v>0</v>
      </c>
      <c r="AJ1304" s="46">
        <v>0</v>
      </c>
      <c r="AK1304" s="22"/>
      <c r="AL1304" s="52">
        <f t="shared" si="208"/>
        <v>0</v>
      </c>
      <c r="AM1304" s="52">
        <f t="shared" si="209"/>
        <v>0</v>
      </c>
      <c r="AN1304" s="52" t="e">
        <f t="shared" si="202"/>
        <v>#VALUE!</v>
      </c>
      <c r="AO1304">
        <v>0.1</v>
      </c>
      <c r="AP1304" s="46">
        <v>0.1</v>
      </c>
      <c r="AQ1304" s="52">
        <f t="shared" si="210"/>
        <v>0</v>
      </c>
    </row>
    <row r="1305" spans="1:43" x14ac:dyDescent="0.25">
      <c r="A1305" t="s">
        <v>5533</v>
      </c>
      <c r="B1305" t="s">
        <v>973</v>
      </c>
      <c r="D1305">
        <v>1</v>
      </c>
      <c r="E1305">
        <v>1</v>
      </c>
      <c r="F1305">
        <v>1</v>
      </c>
      <c r="G1305" s="13">
        <v>39770</v>
      </c>
      <c r="H1305">
        <v>0.41</v>
      </c>
      <c r="I1305">
        <v>0</v>
      </c>
      <c r="J1305" t="s">
        <v>5411</v>
      </c>
      <c r="K1305" s="46">
        <v>0.41</v>
      </c>
      <c r="L1305" s="46">
        <v>0</v>
      </c>
      <c r="M1305" s="22"/>
      <c r="N1305" s="52">
        <f t="shared" si="203"/>
        <v>0</v>
      </c>
      <c r="O1305" s="52">
        <f t="shared" si="204"/>
        <v>0</v>
      </c>
      <c r="P1305" s="52" t="e">
        <f t="shared" si="205"/>
        <v>#VALUE!</v>
      </c>
      <c r="Q1305">
        <v>0.34</v>
      </c>
      <c r="R1305">
        <v>0.84</v>
      </c>
      <c r="S1305" t="s">
        <v>5411</v>
      </c>
      <c r="T1305" s="46">
        <v>0.34</v>
      </c>
      <c r="U1305" s="46">
        <v>0.84</v>
      </c>
      <c r="V1305" s="22"/>
      <c r="W1305" s="52">
        <f t="shared" si="206"/>
        <v>0</v>
      </c>
      <c r="X1305" s="52">
        <f t="shared" si="207"/>
        <v>0</v>
      </c>
      <c r="Y1305" s="52" t="e">
        <f t="shared" si="201"/>
        <v>#VALUE!</v>
      </c>
      <c r="Z1305" t="s">
        <v>113</v>
      </c>
      <c r="AA1305" t="s">
        <v>5568</v>
      </c>
      <c r="AB1305" t="s">
        <v>5411</v>
      </c>
      <c r="AC1305" s="61" t="s">
        <v>113</v>
      </c>
      <c r="AD1305" s="61" t="s">
        <v>88</v>
      </c>
      <c r="AE1305" s="22"/>
      <c r="AF1305">
        <v>0</v>
      </c>
      <c r="AG1305">
        <v>0</v>
      </c>
      <c r="AH1305" t="s">
        <v>5411</v>
      </c>
      <c r="AI1305" s="46">
        <v>0</v>
      </c>
      <c r="AJ1305" s="46">
        <v>0</v>
      </c>
      <c r="AK1305" s="22"/>
      <c r="AL1305" s="52">
        <f t="shared" si="208"/>
        <v>0</v>
      </c>
      <c r="AM1305" s="52">
        <f t="shared" si="209"/>
        <v>0</v>
      </c>
      <c r="AN1305" s="52" t="e">
        <f t="shared" si="202"/>
        <v>#VALUE!</v>
      </c>
      <c r="AO1305">
        <v>0.94</v>
      </c>
      <c r="AP1305" s="46">
        <v>0.94</v>
      </c>
      <c r="AQ1305" s="52">
        <f t="shared" si="210"/>
        <v>0</v>
      </c>
    </row>
    <row r="1306" spans="1:43" x14ac:dyDescent="0.25">
      <c r="A1306" t="s">
        <v>5533</v>
      </c>
      <c r="B1306" t="s">
        <v>975</v>
      </c>
      <c r="D1306">
        <v>1</v>
      </c>
      <c r="E1306">
        <v>1</v>
      </c>
      <c r="F1306">
        <v>1</v>
      </c>
      <c r="G1306" s="13">
        <v>39770</v>
      </c>
      <c r="H1306">
        <v>0.28999999999999998</v>
      </c>
      <c r="I1306">
        <v>0</v>
      </c>
      <c r="J1306" t="s">
        <v>5411</v>
      </c>
      <c r="K1306" s="46">
        <v>0.28999999999999998</v>
      </c>
      <c r="L1306" s="46">
        <v>0</v>
      </c>
      <c r="M1306" s="22"/>
      <c r="N1306" s="52">
        <f t="shared" si="203"/>
        <v>0</v>
      </c>
      <c r="O1306" s="52">
        <f t="shared" si="204"/>
        <v>0</v>
      </c>
      <c r="P1306" s="52" t="e">
        <f t="shared" si="205"/>
        <v>#VALUE!</v>
      </c>
      <c r="Q1306">
        <v>0</v>
      </c>
      <c r="R1306">
        <v>0</v>
      </c>
      <c r="S1306" t="s">
        <v>5411</v>
      </c>
      <c r="T1306" s="46">
        <v>0</v>
      </c>
      <c r="U1306" s="46">
        <v>0</v>
      </c>
      <c r="V1306" s="22"/>
      <c r="W1306" s="52">
        <f t="shared" si="206"/>
        <v>0</v>
      </c>
      <c r="X1306" s="52">
        <f t="shared" si="207"/>
        <v>0</v>
      </c>
      <c r="Y1306" s="52" t="e">
        <f t="shared" si="201"/>
        <v>#VALUE!</v>
      </c>
      <c r="Z1306" t="s">
        <v>113</v>
      </c>
      <c r="AA1306" t="s">
        <v>5568</v>
      </c>
      <c r="AB1306" t="s">
        <v>5411</v>
      </c>
      <c r="AC1306" s="61" t="s">
        <v>113</v>
      </c>
      <c r="AD1306" s="61" t="s">
        <v>88</v>
      </c>
      <c r="AE1306" s="22"/>
      <c r="AF1306">
        <v>0</v>
      </c>
      <c r="AG1306">
        <v>0</v>
      </c>
      <c r="AH1306" t="s">
        <v>5411</v>
      </c>
      <c r="AI1306" s="46">
        <v>0</v>
      </c>
      <c r="AJ1306" s="46">
        <v>0</v>
      </c>
      <c r="AK1306" s="22"/>
      <c r="AL1306" s="52">
        <f t="shared" si="208"/>
        <v>0</v>
      </c>
      <c r="AM1306" s="52">
        <f t="shared" si="209"/>
        <v>0</v>
      </c>
      <c r="AN1306" s="52" t="e">
        <f t="shared" si="202"/>
        <v>#VALUE!</v>
      </c>
      <c r="AO1306">
        <v>0.39</v>
      </c>
      <c r="AP1306" s="46">
        <v>0.39</v>
      </c>
      <c r="AQ1306" s="52">
        <f t="shared" si="210"/>
        <v>0</v>
      </c>
    </row>
    <row r="1307" spans="1:43" x14ac:dyDescent="0.25">
      <c r="A1307" t="s">
        <v>5533</v>
      </c>
      <c r="B1307" t="s">
        <v>977</v>
      </c>
      <c r="D1307">
        <v>1</v>
      </c>
      <c r="E1307">
        <v>1</v>
      </c>
      <c r="F1307">
        <v>1</v>
      </c>
      <c r="G1307" s="13">
        <v>39770</v>
      </c>
      <c r="H1307">
        <v>0</v>
      </c>
      <c r="I1307">
        <v>0</v>
      </c>
      <c r="J1307" t="s">
        <v>5411</v>
      </c>
      <c r="K1307" s="46">
        <v>0</v>
      </c>
      <c r="L1307" s="46">
        <v>0</v>
      </c>
      <c r="M1307" s="22"/>
      <c r="N1307" s="52">
        <f t="shared" si="203"/>
        <v>0</v>
      </c>
      <c r="O1307" s="52">
        <f t="shared" si="204"/>
        <v>0</v>
      </c>
      <c r="P1307" s="52" t="e">
        <f t="shared" si="205"/>
        <v>#VALUE!</v>
      </c>
      <c r="Q1307">
        <v>1.75</v>
      </c>
      <c r="R1307">
        <v>0</v>
      </c>
      <c r="S1307" t="s">
        <v>5411</v>
      </c>
      <c r="T1307" s="46">
        <v>1.75</v>
      </c>
      <c r="U1307" s="46">
        <v>0</v>
      </c>
      <c r="V1307" s="22"/>
      <c r="W1307" s="52">
        <f t="shared" si="206"/>
        <v>0</v>
      </c>
      <c r="X1307" s="52">
        <f t="shared" si="207"/>
        <v>0</v>
      </c>
      <c r="Y1307" s="52" t="e">
        <f t="shared" si="201"/>
        <v>#VALUE!</v>
      </c>
      <c r="Z1307" t="s">
        <v>113</v>
      </c>
      <c r="AA1307" t="s">
        <v>5568</v>
      </c>
      <c r="AB1307" t="s">
        <v>5411</v>
      </c>
      <c r="AC1307" s="61" t="s">
        <v>113</v>
      </c>
      <c r="AD1307" s="61" t="s">
        <v>88</v>
      </c>
      <c r="AE1307" s="22"/>
      <c r="AF1307">
        <v>2.52</v>
      </c>
      <c r="AG1307">
        <v>0</v>
      </c>
      <c r="AH1307" t="s">
        <v>5411</v>
      </c>
      <c r="AI1307" s="46">
        <v>2.52</v>
      </c>
      <c r="AJ1307" s="46">
        <v>0</v>
      </c>
      <c r="AK1307" s="22"/>
      <c r="AL1307" s="52">
        <f t="shared" si="208"/>
        <v>0</v>
      </c>
      <c r="AM1307" s="52">
        <f t="shared" si="209"/>
        <v>0</v>
      </c>
      <c r="AN1307" s="52" t="e">
        <f t="shared" si="202"/>
        <v>#VALUE!</v>
      </c>
      <c r="AO1307">
        <v>1.87</v>
      </c>
      <c r="AP1307" s="46">
        <v>1.87</v>
      </c>
      <c r="AQ1307" s="52">
        <f t="shared" si="210"/>
        <v>0</v>
      </c>
    </row>
    <row r="1308" spans="1:43" x14ac:dyDescent="0.25">
      <c r="A1308" t="s">
        <v>5533</v>
      </c>
      <c r="B1308" t="s">
        <v>979</v>
      </c>
      <c r="D1308">
        <v>1</v>
      </c>
      <c r="E1308">
        <v>1</v>
      </c>
      <c r="F1308">
        <v>1</v>
      </c>
      <c r="G1308" s="13">
        <v>39770</v>
      </c>
      <c r="H1308">
        <v>2.2000000000000002</v>
      </c>
      <c r="I1308">
        <v>0</v>
      </c>
      <c r="J1308" t="s">
        <v>5411</v>
      </c>
      <c r="K1308" s="46">
        <v>2.2000000000000002</v>
      </c>
      <c r="L1308" s="46">
        <v>0</v>
      </c>
      <c r="M1308" s="22"/>
      <c r="N1308" s="52">
        <f t="shared" si="203"/>
        <v>0</v>
      </c>
      <c r="O1308" s="52">
        <f t="shared" si="204"/>
        <v>0</v>
      </c>
      <c r="P1308" s="52" t="e">
        <f t="shared" si="205"/>
        <v>#VALUE!</v>
      </c>
      <c r="Q1308">
        <v>2.25</v>
      </c>
      <c r="R1308">
        <v>0</v>
      </c>
      <c r="S1308" t="s">
        <v>5411</v>
      </c>
      <c r="T1308" s="46">
        <v>2.25</v>
      </c>
      <c r="U1308" s="46">
        <v>0</v>
      </c>
      <c r="V1308" s="22"/>
      <c r="W1308" s="52">
        <f t="shared" si="206"/>
        <v>0</v>
      </c>
      <c r="X1308" s="52">
        <f t="shared" si="207"/>
        <v>0</v>
      </c>
      <c r="Y1308" s="52" t="e">
        <f t="shared" si="201"/>
        <v>#VALUE!</v>
      </c>
      <c r="Z1308" t="s">
        <v>113</v>
      </c>
      <c r="AA1308" t="s">
        <v>5568</v>
      </c>
      <c r="AB1308" t="s">
        <v>5411</v>
      </c>
      <c r="AC1308" s="61" t="s">
        <v>113</v>
      </c>
      <c r="AD1308" s="61" t="s">
        <v>88</v>
      </c>
      <c r="AE1308" s="22"/>
      <c r="AF1308">
        <v>1.3</v>
      </c>
      <c r="AG1308">
        <v>0</v>
      </c>
      <c r="AH1308" t="s">
        <v>5411</v>
      </c>
      <c r="AI1308" s="46">
        <v>1.3</v>
      </c>
      <c r="AJ1308" s="46">
        <v>0</v>
      </c>
      <c r="AK1308" s="22"/>
      <c r="AL1308" s="52">
        <f t="shared" si="208"/>
        <v>0</v>
      </c>
      <c r="AM1308" s="52">
        <f t="shared" si="209"/>
        <v>0</v>
      </c>
      <c r="AN1308" s="52" t="e">
        <f t="shared" si="202"/>
        <v>#VALUE!</v>
      </c>
      <c r="AO1308">
        <v>0</v>
      </c>
      <c r="AP1308" s="46">
        <v>0</v>
      </c>
      <c r="AQ1308" s="52">
        <f t="shared" si="210"/>
        <v>0</v>
      </c>
    </row>
    <row r="1309" spans="1:43" x14ac:dyDescent="0.25">
      <c r="A1309" t="s">
        <v>5533</v>
      </c>
      <c r="B1309" t="s">
        <v>981</v>
      </c>
      <c r="D1309">
        <v>1</v>
      </c>
      <c r="E1309">
        <v>1</v>
      </c>
      <c r="F1309">
        <v>1</v>
      </c>
      <c r="G1309" s="13">
        <v>39770</v>
      </c>
      <c r="H1309">
        <v>2.4</v>
      </c>
      <c r="I1309">
        <v>0</v>
      </c>
      <c r="J1309" t="s">
        <v>5411</v>
      </c>
      <c r="K1309" s="46">
        <v>2.4</v>
      </c>
      <c r="L1309" s="46">
        <v>0</v>
      </c>
      <c r="M1309" s="22"/>
      <c r="N1309" s="52">
        <f t="shared" si="203"/>
        <v>0</v>
      </c>
      <c r="O1309" s="52">
        <f t="shared" si="204"/>
        <v>0</v>
      </c>
      <c r="P1309" s="52" t="e">
        <f t="shared" si="205"/>
        <v>#VALUE!</v>
      </c>
      <c r="Q1309">
        <v>0</v>
      </c>
      <c r="R1309">
        <v>0</v>
      </c>
      <c r="S1309" t="s">
        <v>5411</v>
      </c>
      <c r="T1309" s="46">
        <v>0</v>
      </c>
      <c r="U1309" s="46">
        <v>0</v>
      </c>
      <c r="V1309" s="22"/>
      <c r="W1309" s="52">
        <f t="shared" si="206"/>
        <v>0</v>
      </c>
      <c r="X1309" s="52">
        <f t="shared" si="207"/>
        <v>0</v>
      </c>
      <c r="Y1309" s="52" t="e">
        <f t="shared" si="201"/>
        <v>#VALUE!</v>
      </c>
      <c r="Z1309" t="s">
        <v>113</v>
      </c>
      <c r="AA1309" t="s">
        <v>5568</v>
      </c>
      <c r="AB1309" t="s">
        <v>5411</v>
      </c>
      <c r="AC1309" s="61" t="s">
        <v>113</v>
      </c>
      <c r="AD1309" s="61" t="s">
        <v>88</v>
      </c>
      <c r="AE1309" s="22"/>
      <c r="AF1309">
        <v>0</v>
      </c>
      <c r="AG1309">
        <v>0</v>
      </c>
      <c r="AH1309" t="s">
        <v>5411</v>
      </c>
      <c r="AI1309" s="46">
        <v>0</v>
      </c>
      <c r="AJ1309" s="46">
        <v>0</v>
      </c>
      <c r="AK1309" s="22"/>
      <c r="AL1309" s="52">
        <f t="shared" si="208"/>
        <v>0</v>
      </c>
      <c r="AM1309" s="52">
        <f t="shared" si="209"/>
        <v>0</v>
      </c>
      <c r="AN1309" s="52" t="e">
        <f t="shared" si="202"/>
        <v>#VALUE!</v>
      </c>
      <c r="AO1309">
        <v>0</v>
      </c>
      <c r="AP1309" s="46">
        <v>0</v>
      </c>
      <c r="AQ1309" s="52">
        <f t="shared" si="210"/>
        <v>0</v>
      </c>
    </row>
    <row r="1310" spans="1:43" x14ac:dyDescent="0.25">
      <c r="A1310" t="s">
        <v>5533</v>
      </c>
      <c r="B1310" t="s">
        <v>983</v>
      </c>
      <c r="D1310">
        <v>1</v>
      </c>
      <c r="E1310">
        <v>1</v>
      </c>
      <c r="F1310">
        <v>1</v>
      </c>
      <c r="G1310" s="13">
        <v>39770</v>
      </c>
      <c r="H1310">
        <v>0</v>
      </c>
      <c r="I1310">
        <v>0</v>
      </c>
      <c r="J1310" t="s">
        <v>5411</v>
      </c>
      <c r="K1310" s="46">
        <v>0</v>
      </c>
      <c r="L1310" s="46">
        <v>0</v>
      </c>
      <c r="M1310" s="22"/>
      <c r="N1310" s="52">
        <f t="shared" si="203"/>
        <v>0</v>
      </c>
      <c r="O1310" s="52">
        <f t="shared" si="204"/>
        <v>0</v>
      </c>
      <c r="P1310" s="52" t="e">
        <f t="shared" si="205"/>
        <v>#VALUE!</v>
      </c>
      <c r="Q1310">
        <v>0</v>
      </c>
      <c r="R1310">
        <v>0</v>
      </c>
      <c r="S1310" t="s">
        <v>5411</v>
      </c>
      <c r="T1310" s="46">
        <v>0</v>
      </c>
      <c r="U1310" s="46">
        <v>0</v>
      </c>
      <c r="V1310" s="22"/>
      <c r="W1310" s="52">
        <f t="shared" si="206"/>
        <v>0</v>
      </c>
      <c r="X1310" s="52">
        <f t="shared" si="207"/>
        <v>0</v>
      </c>
      <c r="Y1310" s="52" t="e">
        <f t="shared" si="201"/>
        <v>#VALUE!</v>
      </c>
      <c r="Z1310" t="s">
        <v>113</v>
      </c>
      <c r="AA1310" t="s">
        <v>5568</v>
      </c>
      <c r="AB1310" t="s">
        <v>5411</v>
      </c>
      <c r="AC1310" s="61" t="s">
        <v>113</v>
      </c>
      <c r="AD1310" s="61" t="s">
        <v>88</v>
      </c>
      <c r="AE1310" s="22"/>
      <c r="AF1310">
        <v>0</v>
      </c>
      <c r="AG1310">
        <v>0</v>
      </c>
      <c r="AH1310" t="s">
        <v>5411</v>
      </c>
      <c r="AI1310" s="46">
        <v>0</v>
      </c>
      <c r="AJ1310" s="46">
        <v>0</v>
      </c>
      <c r="AK1310" s="22"/>
      <c r="AL1310" s="52">
        <f t="shared" si="208"/>
        <v>0</v>
      </c>
      <c r="AM1310" s="52">
        <f t="shared" si="209"/>
        <v>0</v>
      </c>
      <c r="AN1310" s="52" t="e">
        <f t="shared" si="202"/>
        <v>#VALUE!</v>
      </c>
      <c r="AO1310">
        <v>0.16</v>
      </c>
      <c r="AP1310" s="46">
        <v>0.16</v>
      </c>
      <c r="AQ1310" s="52">
        <f t="shared" si="210"/>
        <v>0</v>
      </c>
    </row>
    <row r="1311" spans="1:43" x14ac:dyDescent="0.25">
      <c r="A1311" t="s">
        <v>5533</v>
      </c>
      <c r="B1311" t="s">
        <v>985</v>
      </c>
      <c r="D1311">
        <v>1</v>
      </c>
      <c r="E1311">
        <v>1</v>
      </c>
      <c r="F1311">
        <v>2</v>
      </c>
      <c r="G1311" s="13">
        <v>39770</v>
      </c>
      <c r="H1311">
        <v>0.02</v>
      </c>
      <c r="I1311">
        <v>0</v>
      </c>
      <c r="J1311" t="s">
        <v>5411</v>
      </c>
      <c r="K1311" s="46">
        <v>0.02</v>
      </c>
      <c r="L1311" s="46">
        <v>0</v>
      </c>
      <c r="M1311" s="22"/>
      <c r="N1311" s="52">
        <f t="shared" si="203"/>
        <v>0</v>
      </c>
      <c r="O1311" s="52">
        <f t="shared" si="204"/>
        <v>0</v>
      </c>
      <c r="P1311" s="52" t="e">
        <f t="shared" si="205"/>
        <v>#VALUE!</v>
      </c>
      <c r="Q1311">
        <v>0</v>
      </c>
      <c r="R1311">
        <v>0</v>
      </c>
      <c r="S1311" t="s">
        <v>5411</v>
      </c>
      <c r="T1311" s="46">
        <v>0</v>
      </c>
      <c r="U1311" s="46">
        <v>0</v>
      </c>
      <c r="V1311" s="22"/>
      <c r="W1311" s="52">
        <f t="shared" si="206"/>
        <v>0</v>
      </c>
      <c r="X1311" s="52">
        <f t="shared" si="207"/>
        <v>0</v>
      </c>
      <c r="Y1311" s="52" t="e">
        <f t="shared" si="201"/>
        <v>#VALUE!</v>
      </c>
      <c r="Z1311" t="s">
        <v>113</v>
      </c>
      <c r="AA1311" t="s">
        <v>5568</v>
      </c>
      <c r="AB1311" t="s">
        <v>5411</v>
      </c>
      <c r="AC1311" s="61" t="s">
        <v>113</v>
      </c>
      <c r="AD1311" s="61" t="s">
        <v>88</v>
      </c>
      <c r="AE1311" s="22"/>
      <c r="AF1311">
        <v>0</v>
      </c>
      <c r="AG1311">
        <v>0</v>
      </c>
      <c r="AH1311" t="s">
        <v>5411</v>
      </c>
      <c r="AI1311" s="46">
        <v>0</v>
      </c>
      <c r="AJ1311" s="46">
        <v>0</v>
      </c>
      <c r="AK1311" s="22"/>
      <c r="AL1311" s="52">
        <f t="shared" si="208"/>
        <v>0</v>
      </c>
      <c r="AM1311" s="52">
        <f t="shared" si="209"/>
        <v>0</v>
      </c>
      <c r="AN1311" s="52" t="e">
        <f t="shared" si="202"/>
        <v>#VALUE!</v>
      </c>
      <c r="AO1311">
        <v>0</v>
      </c>
      <c r="AP1311" s="46">
        <v>0</v>
      </c>
      <c r="AQ1311" s="52">
        <f t="shared" si="210"/>
        <v>0</v>
      </c>
    </row>
    <row r="1312" spans="1:43" x14ac:dyDescent="0.25">
      <c r="A1312" t="s">
        <v>5533</v>
      </c>
      <c r="B1312" t="s">
        <v>987</v>
      </c>
      <c r="D1312">
        <v>1</v>
      </c>
      <c r="E1312">
        <v>1</v>
      </c>
      <c r="F1312">
        <v>1</v>
      </c>
      <c r="G1312" s="13">
        <v>39770</v>
      </c>
      <c r="H1312">
        <v>0.31</v>
      </c>
      <c r="I1312">
        <v>0</v>
      </c>
      <c r="J1312" t="s">
        <v>5411</v>
      </c>
      <c r="K1312" s="46">
        <v>0.31</v>
      </c>
      <c r="L1312" s="46">
        <v>0</v>
      </c>
      <c r="M1312" s="22"/>
      <c r="N1312" s="52">
        <f t="shared" si="203"/>
        <v>0</v>
      </c>
      <c r="O1312" s="52">
        <f t="shared" si="204"/>
        <v>0</v>
      </c>
      <c r="P1312" s="52" t="e">
        <f t="shared" si="205"/>
        <v>#VALUE!</v>
      </c>
      <c r="Q1312">
        <v>0</v>
      </c>
      <c r="R1312">
        <v>0</v>
      </c>
      <c r="S1312" t="s">
        <v>5411</v>
      </c>
      <c r="T1312" s="46">
        <v>0</v>
      </c>
      <c r="U1312" s="46">
        <v>0</v>
      </c>
      <c r="V1312" s="22"/>
      <c r="W1312" s="52">
        <f t="shared" si="206"/>
        <v>0</v>
      </c>
      <c r="X1312" s="52">
        <f t="shared" si="207"/>
        <v>0</v>
      </c>
      <c r="Y1312" s="52" t="e">
        <f t="shared" si="201"/>
        <v>#VALUE!</v>
      </c>
      <c r="Z1312" t="s">
        <v>113</v>
      </c>
      <c r="AA1312" t="s">
        <v>5568</v>
      </c>
      <c r="AB1312" t="s">
        <v>5411</v>
      </c>
      <c r="AC1312" s="61" t="s">
        <v>113</v>
      </c>
      <c r="AD1312" s="61" t="s">
        <v>88</v>
      </c>
      <c r="AE1312" s="22"/>
      <c r="AF1312">
        <v>0</v>
      </c>
      <c r="AG1312">
        <v>0</v>
      </c>
      <c r="AH1312" t="s">
        <v>5411</v>
      </c>
      <c r="AI1312" s="46">
        <v>0</v>
      </c>
      <c r="AJ1312" s="46">
        <v>0</v>
      </c>
      <c r="AK1312" s="22"/>
      <c r="AL1312" s="52">
        <f t="shared" si="208"/>
        <v>0</v>
      </c>
      <c r="AM1312" s="52">
        <f t="shared" si="209"/>
        <v>0</v>
      </c>
      <c r="AN1312" s="52" t="e">
        <f t="shared" si="202"/>
        <v>#VALUE!</v>
      </c>
      <c r="AO1312">
        <v>0</v>
      </c>
      <c r="AP1312" s="46">
        <v>0</v>
      </c>
      <c r="AQ1312" s="52">
        <f t="shared" si="210"/>
        <v>0</v>
      </c>
    </row>
    <row r="1313" spans="1:43" x14ac:dyDescent="0.25">
      <c r="A1313" t="s">
        <v>5533</v>
      </c>
      <c r="B1313" t="s">
        <v>989</v>
      </c>
      <c r="D1313">
        <v>1</v>
      </c>
      <c r="E1313">
        <v>1</v>
      </c>
      <c r="F1313">
        <v>1</v>
      </c>
      <c r="G1313" s="13">
        <v>39770</v>
      </c>
      <c r="H1313">
        <v>1.04</v>
      </c>
      <c r="I1313">
        <v>0</v>
      </c>
      <c r="J1313" t="s">
        <v>5411</v>
      </c>
      <c r="K1313" s="46">
        <v>1.04</v>
      </c>
      <c r="L1313" s="46">
        <v>0</v>
      </c>
      <c r="M1313" s="22"/>
      <c r="N1313" s="52">
        <f t="shared" si="203"/>
        <v>0</v>
      </c>
      <c r="O1313" s="52">
        <f t="shared" si="204"/>
        <v>0</v>
      </c>
      <c r="P1313" s="52" t="e">
        <f t="shared" si="205"/>
        <v>#VALUE!</v>
      </c>
      <c r="Q1313">
        <v>0</v>
      </c>
      <c r="R1313">
        <v>0</v>
      </c>
      <c r="S1313" t="s">
        <v>5411</v>
      </c>
      <c r="T1313" s="46">
        <v>0</v>
      </c>
      <c r="U1313" s="46">
        <v>0</v>
      </c>
      <c r="V1313" s="22"/>
      <c r="W1313" s="52">
        <f t="shared" si="206"/>
        <v>0</v>
      </c>
      <c r="X1313" s="52">
        <f t="shared" si="207"/>
        <v>0</v>
      </c>
      <c r="Y1313" s="52" t="e">
        <f t="shared" si="201"/>
        <v>#VALUE!</v>
      </c>
      <c r="Z1313" t="s">
        <v>113</v>
      </c>
      <c r="AA1313" t="s">
        <v>5568</v>
      </c>
      <c r="AB1313" t="s">
        <v>5411</v>
      </c>
      <c r="AC1313" s="61" t="s">
        <v>113</v>
      </c>
      <c r="AD1313" s="61" t="s">
        <v>88</v>
      </c>
      <c r="AE1313" s="22"/>
      <c r="AF1313">
        <v>0</v>
      </c>
      <c r="AG1313">
        <v>0</v>
      </c>
      <c r="AH1313" t="s">
        <v>5411</v>
      </c>
      <c r="AI1313" s="46">
        <v>0</v>
      </c>
      <c r="AJ1313" s="46">
        <v>0</v>
      </c>
      <c r="AK1313" s="22"/>
      <c r="AL1313" s="52">
        <f t="shared" si="208"/>
        <v>0</v>
      </c>
      <c r="AM1313" s="52">
        <f t="shared" si="209"/>
        <v>0</v>
      </c>
      <c r="AN1313" s="52" t="e">
        <f t="shared" si="202"/>
        <v>#VALUE!</v>
      </c>
      <c r="AO1313">
        <v>0</v>
      </c>
      <c r="AP1313" s="46">
        <v>0</v>
      </c>
      <c r="AQ1313" s="52">
        <f t="shared" si="210"/>
        <v>0</v>
      </c>
    </row>
    <row r="1314" spans="1:43" x14ac:dyDescent="0.25">
      <c r="A1314" t="s">
        <v>5533</v>
      </c>
      <c r="B1314" t="s">
        <v>991</v>
      </c>
      <c r="D1314">
        <v>1</v>
      </c>
      <c r="E1314">
        <v>1</v>
      </c>
      <c r="F1314">
        <v>1</v>
      </c>
      <c r="G1314" s="13">
        <v>39770</v>
      </c>
      <c r="H1314">
        <v>0.55000000000000004</v>
      </c>
      <c r="I1314">
        <v>0</v>
      </c>
      <c r="J1314" t="s">
        <v>5411</v>
      </c>
      <c r="K1314" s="46">
        <v>0.55000000000000004</v>
      </c>
      <c r="L1314" s="46">
        <v>0</v>
      </c>
      <c r="M1314" s="22"/>
      <c r="N1314" s="52">
        <f t="shared" si="203"/>
        <v>0</v>
      </c>
      <c r="O1314" s="52">
        <f t="shared" si="204"/>
        <v>0</v>
      </c>
      <c r="P1314" s="52" t="e">
        <f t="shared" si="205"/>
        <v>#VALUE!</v>
      </c>
      <c r="Q1314">
        <v>1.21</v>
      </c>
      <c r="R1314">
        <v>0</v>
      </c>
      <c r="S1314" t="s">
        <v>5411</v>
      </c>
      <c r="T1314" s="46">
        <v>1.21</v>
      </c>
      <c r="U1314" s="46">
        <v>0</v>
      </c>
      <c r="V1314" s="22"/>
      <c r="W1314" s="52">
        <f t="shared" si="206"/>
        <v>0</v>
      </c>
      <c r="X1314" s="52">
        <f t="shared" si="207"/>
        <v>0</v>
      </c>
      <c r="Y1314" s="52" t="e">
        <f t="shared" si="201"/>
        <v>#VALUE!</v>
      </c>
      <c r="Z1314" t="s">
        <v>113</v>
      </c>
      <c r="AA1314" t="s">
        <v>5568</v>
      </c>
      <c r="AB1314" t="s">
        <v>5411</v>
      </c>
      <c r="AC1314" s="61" t="s">
        <v>113</v>
      </c>
      <c r="AD1314" s="61" t="s">
        <v>88</v>
      </c>
      <c r="AE1314" s="22"/>
      <c r="AF1314">
        <v>0</v>
      </c>
      <c r="AG1314">
        <v>0</v>
      </c>
      <c r="AH1314" t="s">
        <v>5411</v>
      </c>
      <c r="AI1314" s="46">
        <v>0</v>
      </c>
      <c r="AJ1314" s="46">
        <v>0</v>
      </c>
      <c r="AK1314" s="22"/>
      <c r="AL1314" s="52">
        <f t="shared" si="208"/>
        <v>0</v>
      </c>
      <c r="AM1314" s="52">
        <f t="shared" si="209"/>
        <v>0</v>
      </c>
      <c r="AN1314" s="52" t="e">
        <f t="shared" si="202"/>
        <v>#VALUE!</v>
      </c>
      <c r="AO1314">
        <v>0.36</v>
      </c>
      <c r="AP1314" s="46">
        <v>0.36</v>
      </c>
      <c r="AQ1314" s="52">
        <f t="shared" si="210"/>
        <v>0</v>
      </c>
    </row>
    <row r="1315" spans="1:43" x14ac:dyDescent="0.25">
      <c r="A1315" t="s">
        <v>5533</v>
      </c>
      <c r="B1315" t="s">
        <v>993</v>
      </c>
      <c r="D1315">
        <v>1</v>
      </c>
      <c r="E1315">
        <v>1</v>
      </c>
      <c r="F1315">
        <v>1</v>
      </c>
      <c r="G1315" s="13">
        <v>39770</v>
      </c>
      <c r="H1315">
        <v>0</v>
      </c>
      <c r="I1315">
        <v>0</v>
      </c>
      <c r="J1315" t="s">
        <v>5411</v>
      </c>
      <c r="K1315" s="46">
        <v>0</v>
      </c>
      <c r="L1315" s="25">
        <v>0</v>
      </c>
      <c r="M1315" s="22"/>
      <c r="N1315" s="52">
        <f t="shared" si="203"/>
        <v>0</v>
      </c>
      <c r="O1315" s="52">
        <f t="shared" si="204"/>
        <v>0</v>
      </c>
      <c r="P1315" s="52" t="e">
        <f t="shared" si="205"/>
        <v>#VALUE!</v>
      </c>
      <c r="Q1315">
        <v>1.55</v>
      </c>
      <c r="R1315">
        <v>0</v>
      </c>
      <c r="S1315" t="s">
        <v>5411</v>
      </c>
      <c r="T1315" s="46">
        <v>1.55</v>
      </c>
      <c r="U1315" s="25">
        <v>0</v>
      </c>
      <c r="V1315" s="22"/>
      <c r="W1315" s="52">
        <f t="shared" si="206"/>
        <v>0</v>
      </c>
      <c r="X1315" s="52">
        <f t="shared" si="207"/>
        <v>0</v>
      </c>
      <c r="Y1315" s="52" t="e">
        <f t="shared" si="201"/>
        <v>#VALUE!</v>
      </c>
      <c r="Z1315" t="s">
        <v>113</v>
      </c>
      <c r="AA1315" t="s">
        <v>5568</v>
      </c>
      <c r="AB1315" t="s">
        <v>5411</v>
      </c>
      <c r="AC1315" s="61" t="s">
        <v>113</v>
      </c>
      <c r="AD1315" s="61" t="s">
        <v>88</v>
      </c>
      <c r="AE1315" s="22"/>
      <c r="AF1315">
        <v>0</v>
      </c>
      <c r="AG1315">
        <v>0</v>
      </c>
      <c r="AH1315" t="s">
        <v>5411</v>
      </c>
      <c r="AI1315" s="46">
        <v>0</v>
      </c>
      <c r="AJ1315" s="46">
        <v>0</v>
      </c>
      <c r="AK1315" s="22"/>
      <c r="AL1315" s="52">
        <f t="shared" si="208"/>
        <v>0</v>
      </c>
      <c r="AM1315" s="52">
        <f t="shared" si="209"/>
        <v>0</v>
      </c>
      <c r="AN1315" s="52" t="e">
        <f t="shared" si="202"/>
        <v>#VALUE!</v>
      </c>
      <c r="AO1315">
        <v>0</v>
      </c>
      <c r="AP1315" s="46">
        <v>0</v>
      </c>
      <c r="AQ1315" s="52">
        <f t="shared" si="210"/>
        <v>0</v>
      </c>
    </row>
    <row r="1316" spans="1:43" x14ac:dyDescent="0.25">
      <c r="A1316" t="s">
        <v>5533</v>
      </c>
      <c r="B1316" t="s">
        <v>995</v>
      </c>
      <c r="D1316">
        <v>1</v>
      </c>
      <c r="E1316">
        <v>1</v>
      </c>
      <c r="F1316">
        <v>1</v>
      </c>
      <c r="G1316" s="13">
        <v>39770</v>
      </c>
      <c r="H1316">
        <v>0.22</v>
      </c>
      <c r="I1316">
        <v>0</v>
      </c>
      <c r="J1316" t="s">
        <v>5411</v>
      </c>
      <c r="K1316" s="46">
        <v>0.22</v>
      </c>
      <c r="L1316" s="46">
        <v>0</v>
      </c>
      <c r="M1316" s="22"/>
      <c r="N1316" s="52">
        <f t="shared" si="203"/>
        <v>0</v>
      </c>
      <c r="O1316" s="52">
        <f t="shared" si="204"/>
        <v>0</v>
      </c>
      <c r="P1316" s="52" t="e">
        <f t="shared" si="205"/>
        <v>#VALUE!</v>
      </c>
      <c r="Q1316">
        <v>0</v>
      </c>
      <c r="R1316">
        <v>0</v>
      </c>
      <c r="S1316" t="s">
        <v>5411</v>
      </c>
      <c r="T1316" s="46">
        <v>0</v>
      </c>
      <c r="U1316" s="46">
        <v>0</v>
      </c>
      <c r="V1316" s="22"/>
      <c r="W1316" s="52">
        <f t="shared" si="206"/>
        <v>0</v>
      </c>
      <c r="X1316" s="52">
        <f t="shared" si="207"/>
        <v>0</v>
      </c>
      <c r="Y1316" s="52" t="e">
        <f t="shared" si="201"/>
        <v>#VALUE!</v>
      </c>
      <c r="Z1316" t="s">
        <v>113</v>
      </c>
      <c r="AA1316" t="s">
        <v>5568</v>
      </c>
      <c r="AB1316" t="s">
        <v>5411</v>
      </c>
      <c r="AC1316" s="61" t="s">
        <v>113</v>
      </c>
      <c r="AD1316" s="61" t="s">
        <v>88</v>
      </c>
      <c r="AE1316" s="22"/>
      <c r="AF1316">
        <v>0</v>
      </c>
      <c r="AG1316">
        <v>0</v>
      </c>
      <c r="AH1316" t="s">
        <v>5411</v>
      </c>
      <c r="AI1316" s="46">
        <v>0</v>
      </c>
      <c r="AJ1316" s="46">
        <v>0</v>
      </c>
      <c r="AK1316" s="22"/>
      <c r="AL1316" s="52">
        <f t="shared" si="208"/>
        <v>0</v>
      </c>
      <c r="AM1316" s="52">
        <f t="shared" si="209"/>
        <v>0</v>
      </c>
      <c r="AN1316" s="52" t="e">
        <f t="shared" si="202"/>
        <v>#VALUE!</v>
      </c>
      <c r="AO1316">
        <v>0.28999999999999998</v>
      </c>
      <c r="AP1316" s="46">
        <v>0.28999999999999998</v>
      </c>
      <c r="AQ1316" s="52">
        <f t="shared" si="210"/>
        <v>0</v>
      </c>
    </row>
    <row r="1317" spans="1:43" x14ac:dyDescent="0.25">
      <c r="A1317" t="s">
        <v>5533</v>
      </c>
      <c r="B1317" t="s">
        <v>997</v>
      </c>
      <c r="D1317">
        <v>1</v>
      </c>
      <c r="E1317">
        <v>1</v>
      </c>
      <c r="F1317">
        <v>1</v>
      </c>
      <c r="G1317" s="13">
        <v>39770</v>
      </c>
      <c r="H1317">
        <v>1.2</v>
      </c>
      <c r="I1317">
        <v>0</v>
      </c>
      <c r="J1317" t="s">
        <v>5411</v>
      </c>
      <c r="K1317" s="46">
        <v>1.2</v>
      </c>
      <c r="L1317" s="46">
        <v>0</v>
      </c>
      <c r="M1317" s="22"/>
      <c r="N1317" s="52">
        <f t="shared" si="203"/>
        <v>0</v>
      </c>
      <c r="O1317" s="52">
        <f t="shared" si="204"/>
        <v>0</v>
      </c>
      <c r="P1317" s="52" t="e">
        <f t="shared" si="205"/>
        <v>#VALUE!</v>
      </c>
      <c r="Q1317">
        <v>0</v>
      </c>
      <c r="R1317">
        <v>0</v>
      </c>
      <c r="S1317" t="s">
        <v>5411</v>
      </c>
      <c r="T1317" s="46">
        <v>0</v>
      </c>
      <c r="U1317" s="46">
        <v>0</v>
      </c>
      <c r="V1317" s="22"/>
      <c r="W1317" s="52">
        <f t="shared" si="206"/>
        <v>0</v>
      </c>
      <c r="X1317" s="52">
        <f t="shared" si="207"/>
        <v>0</v>
      </c>
      <c r="Y1317" s="52" t="e">
        <f t="shared" si="201"/>
        <v>#VALUE!</v>
      </c>
      <c r="Z1317" t="s">
        <v>113</v>
      </c>
      <c r="AA1317" t="s">
        <v>5568</v>
      </c>
      <c r="AB1317" t="s">
        <v>5411</v>
      </c>
      <c r="AC1317" s="61" t="s">
        <v>113</v>
      </c>
      <c r="AD1317" s="61" t="s">
        <v>88</v>
      </c>
      <c r="AE1317" s="22"/>
      <c r="AF1317">
        <v>0</v>
      </c>
      <c r="AG1317">
        <v>0</v>
      </c>
      <c r="AH1317" t="s">
        <v>5411</v>
      </c>
      <c r="AI1317" s="46">
        <v>0</v>
      </c>
      <c r="AJ1317" s="46">
        <v>0</v>
      </c>
      <c r="AK1317" s="22"/>
      <c r="AL1317" s="52">
        <f t="shared" si="208"/>
        <v>0</v>
      </c>
      <c r="AM1317" s="52">
        <f t="shared" si="209"/>
        <v>0</v>
      </c>
      <c r="AN1317" s="52" t="e">
        <f t="shared" si="202"/>
        <v>#VALUE!</v>
      </c>
      <c r="AO1317">
        <v>0</v>
      </c>
      <c r="AP1317" s="46">
        <v>0</v>
      </c>
      <c r="AQ1317" s="52">
        <f t="shared" si="210"/>
        <v>0</v>
      </c>
    </row>
    <row r="1318" spans="1:43" x14ac:dyDescent="0.25">
      <c r="A1318" t="s">
        <v>5533</v>
      </c>
      <c r="B1318" t="s">
        <v>999</v>
      </c>
      <c r="D1318">
        <v>1</v>
      </c>
      <c r="E1318">
        <v>1</v>
      </c>
      <c r="F1318">
        <v>1</v>
      </c>
      <c r="G1318" s="13">
        <v>39770</v>
      </c>
      <c r="H1318">
        <v>0.45</v>
      </c>
      <c r="I1318">
        <v>0</v>
      </c>
      <c r="J1318" t="s">
        <v>5411</v>
      </c>
      <c r="K1318" s="46">
        <v>0.45</v>
      </c>
      <c r="L1318" s="46">
        <v>0</v>
      </c>
      <c r="M1318" s="22"/>
      <c r="N1318" s="52">
        <f t="shared" si="203"/>
        <v>0</v>
      </c>
      <c r="O1318" s="52">
        <f t="shared" si="204"/>
        <v>0</v>
      </c>
      <c r="P1318" s="52" t="e">
        <f t="shared" si="205"/>
        <v>#VALUE!</v>
      </c>
      <c r="Q1318">
        <v>0</v>
      </c>
      <c r="R1318">
        <v>0</v>
      </c>
      <c r="S1318" t="s">
        <v>5411</v>
      </c>
      <c r="T1318" s="46">
        <v>0</v>
      </c>
      <c r="U1318" s="46">
        <v>0</v>
      </c>
      <c r="V1318" s="22"/>
      <c r="W1318" s="52">
        <f t="shared" si="206"/>
        <v>0</v>
      </c>
      <c r="X1318" s="52">
        <f t="shared" si="207"/>
        <v>0</v>
      </c>
      <c r="Y1318" s="52" t="e">
        <f t="shared" si="201"/>
        <v>#VALUE!</v>
      </c>
      <c r="Z1318" t="s">
        <v>113</v>
      </c>
      <c r="AA1318" t="s">
        <v>5568</v>
      </c>
      <c r="AB1318" t="s">
        <v>5411</v>
      </c>
      <c r="AC1318" s="61" t="s">
        <v>113</v>
      </c>
      <c r="AD1318" s="61" t="s">
        <v>88</v>
      </c>
      <c r="AE1318" s="22"/>
      <c r="AF1318">
        <v>0</v>
      </c>
      <c r="AG1318">
        <v>0</v>
      </c>
      <c r="AH1318" t="s">
        <v>5411</v>
      </c>
      <c r="AI1318" s="46">
        <v>0</v>
      </c>
      <c r="AJ1318" s="46">
        <v>0</v>
      </c>
      <c r="AK1318" s="22"/>
      <c r="AL1318" s="52">
        <f t="shared" si="208"/>
        <v>0</v>
      </c>
      <c r="AM1318" s="52">
        <f t="shared" si="209"/>
        <v>0</v>
      </c>
      <c r="AN1318" s="52" t="e">
        <f t="shared" si="202"/>
        <v>#VALUE!</v>
      </c>
      <c r="AO1318">
        <v>0</v>
      </c>
      <c r="AP1318" s="46">
        <v>0</v>
      </c>
      <c r="AQ1318" s="52">
        <f t="shared" si="210"/>
        <v>0</v>
      </c>
    </row>
    <row r="1319" spans="1:43" x14ac:dyDescent="0.25">
      <c r="A1319" t="s">
        <v>5533</v>
      </c>
      <c r="B1319" t="s">
        <v>1001</v>
      </c>
      <c r="D1319">
        <v>1</v>
      </c>
      <c r="E1319">
        <v>1</v>
      </c>
      <c r="F1319">
        <v>2</v>
      </c>
      <c r="G1319" s="13">
        <v>39770</v>
      </c>
      <c r="H1319">
        <v>0.56000000000000005</v>
      </c>
      <c r="I1319">
        <v>0</v>
      </c>
      <c r="J1319" t="s">
        <v>5411</v>
      </c>
      <c r="K1319" s="46">
        <v>0.56000000000000005</v>
      </c>
      <c r="L1319" s="46">
        <v>0</v>
      </c>
      <c r="M1319" s="22"/>
      <c r="N1319" s="52">
        <f t="shared" si="203"/>
        <v>0</v>
      </c>
      <c r="O1319" s="52">
        <f t="shared" si="204"/>
        <v>0</v>
      </c>
      <c r="P1319" s="52" t="e">
        <f t="shared" si="205"/>
        <v>#VALUE!</v>
      </c>
      <c r="Q1319">
        <v>0.66</v>
      </c>
      <c r="R1319">
        <v>0</v>
      </c>
      <c r="S1319" t="s">
        <v>5411</v>
      </c>
      <c r="T1319" s="46">
        <v>0.66</v>
      </c>
      <c r="U1319" s="46">
        <v>0</v>
      </c>
      <c r="V1319" s="22"/>
      <c r="W1319" s="52">
        <f t="shared" si="206"/>
        <v>0</v>
      </c>
      <c r="X1319" s="52">
        <f t="shared" si="207"/>
        <v>0</v>
      </c>
      <c r="Y1319" s="52" t="e">
        <f t="shared" si="201"/>
        <v>#VALUE!</v>
      </c>
      <c r="Z1319" t="s">
        <v>113</v>
      </c>
      <c r="AA1319" t="s">
        <v>5568</v>
      </c>
      <c r="AB1319" t="s">
        <v>5411</v>
      </c>
      <c r="AC1319" s="61" t="s">
        <v>113</v>
      </c>
      <c r="AD1319" s="61" t="s">
        <v>88</v>
      </c>
      <c r="AE1319" s="22"/>
      <c r="AF1319">
        <v>0</v>
      </c>
      <c r="AG1319">
        <v>0</v>
      </c>
      <c r="AH1319" t="s">
        <v>5411</v>
      </c>
      <c r="AI1319" s="46">
        <v>0</v>
      </c>
      <c r="AJ1319" s="46">
        <v>0</v>
      </c>
      <c r="AK1319" s="22"/>
      <c r="AL1319" s="52">
        <f t="shared" si="208"/>
        <v>0</v>
      </c>
      <c r="AM1319" s="52">
        <f t="shared" si="209"/>
        <v>0</v>
      </c>
      <c r="AN1319" s="52" t="e">
        <f t="shared" si="202"/>
        <v>#VALUE!</v>
      </c>
      <c r="AO1319">
        <v>0</v>
      </c>
      <c r="AP1319" s="46">
        <v>0</v>
      </c>
      <c r="AQ1319" s="52">
        <f t="shared" si="210"/>
        <v>0</v>
      </c>
    </row>
    <row r="1320" spans="1:43" x14ac:dyDescent="0.25">
      <c r="A1320" t="s">
        <v>5533</v>
      </c>
      <c r="B1320" t="s">
        <v>1004</v>
      </c>
      <c r="D1320">
        <v>1</v>
      </c>
      <c r="E1320">
        <v>1</v>
      </c>
      <c r="F1320">
        <v>1</v>
      </c>
      <c r="G1320" s="13">
        <v>39770</v>
      </c>
      <c r="H1320">
        <v>2.34</v>
      </c>
      <c r="I1320">
        <v>0</v>
      </c>
      <c r="J1320" t="s">
        <v>5411</v>
      </c>
      <c r="K1320" s="46">
        <v>2.34</v>
      </c>
      <c r="L1320" s="46">
        <v>0</v>
      </c>
      <c r="M1320" s="22"/>
      <c r="N1320" s="52">
        <f t="shared" si="203"/>
        <v>0</v>
      </c>
      <c r="O1320" s="52">
        <f t="shared" si="204"/>
        <v>0</v>
      </c>
      <c r="P1320" s="52" t="e">
        <f t="shared" si="205"/>
        <v>#VALUE!</v>
      </c>
      <c r="Q1320">
        <v>4.78</v>
      </c>
      <c r="R1320">
        <v>0</v>
      </c>
      <c r="S1320" t="s">
        <v>5411</v>
      </c>
      <c r="T1320" s="46">
        <v>4.78</v>
      </c>
      <c r="U1320" s="46">
        <v>0</v>
      </c>
      <c r="V1320" s="22"/>
      <c r="W1320" s="52">
        <f t="shared" si="206"/>
        <v>0</v>
      </c>
      <c r="X1320" s="52">
        <f t="shared" si="207"/>
        <v>0</v>
      </c>
      <c r="Y1320" s="52" t="e">
        <f t="shared" si="201"/>
        <v>#VALUE!</v>
      </c>
      <c r="Z1320" t="s">
        <v>113</v>
      </c>
      <c r="AA1320" t="s">
        <v>5568</v>
      </c>
      <c r="AB1320" t="s">
        <v>5411</v>
      </c>
      <c r="AC1320" s="61" t="s">
        <v>113</v>
      </c>
      <c r="AD1320" s="61" t="s">
        <v>88</v>
      </c>
      <c r="AE1320" s="22"/>
      <c r="AF1320">
        <v>0</v>
      </c>
      <c r="AG1320">
        <v>0</v>
      </c>
      <c r="AH1320" t="s">
        <v>5411</v>
      </c>
      <c r="AI1320" s="46">
        <v>0</v>
      </c>
      <c r="AJ1320" s="46">
        <v>0</v>
      </c>
      <c r="AK1320" s="22"/>
      <c r="AL1320" s="52">
        <f t="shared" si="208"/>
        <v>0</v>
      </c>
      <c r="AM1320" s="52">
        <f t="shared" si="209"/>
        <v>0</v>
      </c>
      <c r="AN1320" s="52" t="e">
        <f t="shared" si="202"/>
        <v>#VALUE!</v>
      </c>
      <c r="AO1320">
        <v>0</v>
      </c>
      <c r="AP1320" s="46">
        <v>0</v>
      </c>
      <c r="AQ1320" s="52">
        <f t="shared" si="210"/>
        <v>0</v>
      </c>
    </row>
    <row r="1321" spans="1:43" x14ac:dyDescent="0.25">
      <c r="A1321" t="s">
        <v>5533</v>
      </c>
      <c r="B1321" t="s">
        <v>1007</v>
      </c>
      <c r="D1321">
        <v>1</v>
      </c>
      <c r="E1321">
        <v>1</v>
      </c>
      <c r="F1321">
        <v>1</v>
      </c>
      <c r="G1321" s="13">
        <v>39770</v>
      </c>
      <c r="H1321">
        <v>0</v>
      </c>
      <c r="I1321">
        <v>0</v>
      </c>
      <c r="J1321" t="s">
        <v>5411</v>
      </c>
      <c r="K1321" s="46">
        <v>0</v>
      </c>
      <c r="L1321" s="46">
        <v>0</v>
      </c>
      <c r="M1321" s="22"/>
      <c r="N1321" s="52">
        <f t="shared" si="203"/>
        <v>0</v>
      </c>
      <c r="O1321" s="52">
        <f t="shared" si="204"/>
        <v>0</v>
      </c>
      <c r="P1321" s="52" t="e">
        <f t="shared" si="205"/>
        <v>#VALUE!</v>
      </c>
      <c r="Q1321">
        <v>0.13</v>
      </c>
      <c r="R1321">
        <v>0</v>
      </c>
      <c r="S1321" t="s">
        <v>5411</v>
      </c>
      <c r="T1321" s="46">
        <v>0.13</v>
      </c>
      <c r="U1321" s="46">
        <v>0</v>
      </c>
      <c r="V1321" s="22"/>
      <c r="W1321" s="52">
        <f t="shared" si="206"/>
        <v>0</v>
      </c>
      <c r="X1321" s="52">
        <f t="shared" si="207"/>
        <v>0</v>
      </c>
      <c r="Y1321" s="52" t="e">
        <f t="shared" si="201"/>
        <v>#VALUE!</v>
      </c>
      <c r="Z1321" t="s">
        <v>113</v>
      </c>
      <c r="AA1321" t="s">
        <v>5568</v>
      </c>
      <c r="AB1321" t="s">
        <v>5411</v>
      </c>
      <c r="AC1321" s="61" t="s">
        <v>113</v>
      </c>
      <c r="AD1321" s="61" t="s">
        <v>88</v>
      </c>
      <c r="AE1321" s="22"/>
      <c r="AF1321">
        <v>0</v>
      </c>
      <c r="AG1321">
        <v>0</v>
      </c>
      <c r="AH1321" t="s">
        <v>5411</v>
      </c>
      <c r="AI1321" s="46">
        <v>0</v>
      </c>
      <c r="AJ1321" s="46">
        <v>0</v>
      </c>
      <c r="AK1321" s="22"/>
      <c r="AL1321" s="52">
        <f t="shared" si="208"/>
        <v>0</v>
      </c>
      <c r="AM1321" s="52">
        <f t="shared" si="209"/>
        <v>0</v>
      </c>
      <c r="AN1321" s="52" t="e">
        <f t="shared" si="202"/>
        <v>#VALUE!</v>
      </c>
      <c r="AO1321">
        <v>0.04</v>
      </c>
      <c r="AP1321" s="46">
        <v>0.04</v>
      </c>
      <c r="AQ1321" s="52">
        <f t="shared" si="210"/>
        <v>0</v>
      </c>
    </row>
    <row r="1322" spans="1:43" x14ac:dyDescent="0.25">
      <c r="A1322" t="s">
        <v>5533</v>
      </c>
      <c r="B1322" t="s">
        <v>1010</v>
      </c>
      <c r="D1322">
        <v>1</v>
      </c>
      <c r="E1322">
        <v>1</v>
      </c>
      <c r="F1322">
        <v>1</v>
      </c>
      <c r="G1322" s="13">
        <v>39770</v>
      </c>
      <c r="H1322">
        <v>0</v>
      </c>
      <c r="I1322">
        <v>0</v>
      </c>
      <c r="J1322" t="s">
        <v>5411</v>
      </c>
      <c r="K1322" s="46">
        <v>0</v>
      </c>
      <c r="L1322" s="46">
        <v>0</v>
      </c>
      <c r="M1322" s="22"/>
      <c r="N1322" s="52">
        <f t="shared" si="203"/>
        <v>0</v>
      </c>
      <c r="O1322" s="52">
        <f t="shared" si="204"/>
        <v>0</v>
      </c>
      <c r="P1322" s="52" t="e">
        <f t="shared" si="205"/>
        <v>#VALUE!</v>
      </c>
      <c r="Q1322">
        <v>0</v>
      </c>
      <c r="R1322">
        <v>0</v>
      </c>
      <c r="S1322" t="s">
        <v>5411</v>
      </c>
      <c r="T1322" s="46">
        <v>0</v>
      </c>
      <c r="U1322" s="46">
        <v>0</v>
      </c>
      <c r="V1322" s="22"/>
      <c r="W1322" s="52">
        <f t="shared" si="206"/>
        <v>0</v>
      </c>
      <c r="X1322" s="52">
        <f t="shared" si="207"/>
        <v>0</v>
      </c>
      <c r="Y1322" s="52" t="e">
        <f t="shared" si="201"/>
        <v>#VALUE!</v>
      </c>
      <c r="Z1322" t="s">
        <v>113</v>
      </c>
      <c r="AA1322" t="s">
        <v>5568</v>
      </c>
      <c r="AB1322" t="s">
        <v>5411</v>
      </c>
      <c r="AC1322" s="61" t="s">
        <v>113</v>
      </c>
      <c r="AD1322" s="61" t="s">
        <v>88</v>
      </c>
      <c r="AE1322" s="22"/>
      <c r="AF1322">
        <v>0</v>
      </c>
      <c r="AG1322">
        <v>0</v>
      </c>
      <c r="AH1322" t="s">
        <v>5411</v>
      </c>
      <c r="AI1322" s="46">
        <v>0</v>
      </c>
      <c r="AJ1322" s="46">
        <v>0</v>
      </c>
      <c r="AK1322" s="22"/>
      <c r="AL1322" s="52">
        <f t="shared" si="208"/>
        <v>0</v>
      </c>
      <c r="AM1322" s="52">
        <f t="shared" si="209"/>
        <v>0</v>
      </c>
      <c r="AN1322" s="52" t="e">
        <f t="shared" si="202"/>
        <v>#VALUE!</v>
      </c>
      <c r="AO1322">
        <v>0</v>
      </c>
      <c r="AP1322" s="46">
        <v>0</v>
      </c>
      <c r="AQ1322" s="52">
        <f t="shared" si="210"/>
        <v>0</v>
      </c>
    </row>
    <row r="1323" spans="1:43" x14ac:dyDescent="0.25">
      <c r="A1323" t="s">
        <v>5533</v>
      </c>
      <c r="B1323" t="s">
        <v>1013</v>
      </c>
      <c r="D1323">
        <v>1</v>
      </c>
      <c r="E1323">
        <v>1</v>
      </c>
      <c r="F1323">
        <v>3</v>
      </c>
      <c r="G1323" s="13">
        <v>39770</v>
      </c>
      <c r="H1323">
        <v>4.08</v>
      </c>
      <c r="I1323">
        <v>0</v>
      </c>
      <c r="J1323" t="s">
        <v>5411</v>
      </c>
      <c r="K1323" s="46">
        <v>4.08</v>
      </c>
      <c r="L1323" s="46">
        <v>0</v>
      </c>
      <c r="M1323" s="22"/>
      <c r="N1323" s="52">
        <f t="shared" si="203"/>
        <v>0</v>
      </c>
      <c r="O1323" s="52">
        <f t="shared" si="204"/>
        <v>0</v>
      </c>
      <c r="P1323" s="52" t="e">
        <f t="shared" si="205"/>
        <v>#VALUE!</v>
      </c>
      <c r="Q1323">
        <v>2.79</v>
      </c>
      <c r="R1323">
        <v>0</v>
      </c>
      <c r="S1323" t="s">
        <v>5411</v>
      </c>
      <c r="T1323" s="46">
        <v>2.79</v>
      </c>
      <c r="U1323" s="46">
        <v>0</v>
      </c>
      <c r="V1323" s="22"/>
      <c r="W1323" s="52">
        <f t="shared" si="206"/>
        <v>0</v>
      </c>
      <c r="X1323" s="52">
        <f t="shared" si="207"/>
        <v>0</v>
      </c>
      <c r="Y1323" s="52" t="e">
        <f t="shared" si="201"/>
        <v>#VALUE!</v>
      </c>
      <c r="Z1323" t="s">
        <v>5568</v>
      </c>
      <c r="AA1323" t="s">
        <v>114</v>
      </c>
      <c r="AB1323" t="s">
        <v>5411</v>
      </c>
      <c r="AC1323" s="61" t="s">
        <v>88</v>
      </c>
      <c r="AD1323" s="61" t="s">
        <v>113</v>
      </c>
      <c r="AE1323" s="22"/>
      <c r="AF1323">
        <v>4.2</v>
      </c>
      <c r="AG1323">
        <v>0</v>
      </c>
      <c r="AH1323" t="s">
        <v>5411</v>
      </c>
      <c r="AI1323" s="46">
        <v>4.2</v>
      </c>
      <c r="AJ1323" s="46">
        <v>0</v>
      </c>
      <c r="AK1323" s="22"/>
      <c r="AL1323" s="52">
        <f t="shared" si="208"/>
        <v>0</v>
      </c>
      <c r="AM1323" s="52">
        <f t="shared" si="209"/>
        <v>0</v>
      </c>
      <c r="AN1323" s="52" t="e">
        <f t="shared" si="202"/>
        <v>#VALUE!</v>
      </c>
      <c r="AO1323">
        <v>0.56000000000000005</v>
      </c>
      <c r="AP1323" s="46">
        <v>0.56000000000000005</v>
      </c>
      <c r="AQ1323" s="52">
        <f t="shared" si="210"/>
        <v>0</v>
      </c>
    </row>
    <row r="1324" spans="1:43" x14ac:dyDescent="0.25">
      <c r="A1324" t="s">
        <v>5533</v>
      </c>
      <c r="B1324" t="s">
        <v>1016</v>
      </c>
      <c r="D1324">
        <v>1</v>
      </c>
      <c r="E1324">
        <v>1</v>
      </c>
      <c r="F1324">
        <v>3</v>
      </c>
      <c r="G1324" s="13">
        <v>39770</v>
      </c>
      <c r="H1324">
        <v>1.17</v>
      </c>
      <c r="I1324">
        <v>0</v>
      </c>
      <c r="J1324" t="s">
        <v>5411</v>
      </c>
      <c r="K1324" s="46">
        <v>1.17</v>
      </c>
      <c r="L1324" s="46">
        <v>0</v>
      </c>
      <c r="M1324" s="22"/>
      <c r="N1324" s="52">
        <f t="shared" si="203"/>
        <v>0</v>
      </c>
      <c r="O1324" s="52">
        <f t="shared" si="204"/>
        <v>0</v>
      </c>
      <c r="P1324" s="52" t="e">
        <f t="shared" si="205"/>
        <v>#VALUE!</v>
      </c>
      <c r="Q1324">
        <v>0.87</v>
      </c>
      <c r="R1324">
        <v>0</v>
      </c>
      <c r="S1324" t="s">
        <v>5411</v>
      </c>
      <c r="T1324" s="46">
        <v>0.87</v>
      </c>
      <c r="U1324" s="46">
        <v>0</v>
      </c>
      <c r="V1324" s="22"/>
      <c r="W1324" s="52">
        <f t="shared" si="206"/>
        <v>0</v>
      </c>
      <c r="X1324" s="52">
        <f t="shared" si="207"/>
        <v>0</v>
      </c>
      <c r="Y1324" s="52" t="e">
        <f t="shared" si="201"/>
        <v>#VALUE!</v>
      </c>
      <c r="Z1324" t="s">
        <v>5568</v>
      </c>
      <c r="AA1324" t="s">
        <v>114</v>
      </c>
      <c r="AB1324" t="s">
        <v>5411</v>
      </c>
      <c r="AC1324" s="61" t="s">
        <v>88</v>
      </c>
      <c r="AD1324" s="61" t="s">
        <v>114</v>
      </c>
      <c r="AE1324" s="22"/>
      <c r="AF1324">
        <v>1.41</v>
      </c>
      <c r="AG1324">
        <v>0</v>
      </c>
      <c r="AH1324" t="s">
        <v>5411</v>
      </c>
      <c r="AI1324" s="46">
        <v>1.41</v>
      </c>
      <c r="AJ1324" s="46">
        <v>0</v>
      </c>
      <c r="AK1324" s="22"/>
      <c r="AL1324" s="52">
        <f t="shared" si="208"/>
        <v>0</v>
      </c>
      <c r="AM1324" s="52">
        <f t="shared" si="209"/>
        <v>0</v>
      </c>
      <c r="AN1324" s="52" t="e">
        <f t="shared" si="202"/>
        <v>#VALUE!</v>
      </c>
      <c r="AO1324">
        <v>1.38</v>
      </c>
      <c r="AP1324" s="46">
        <v>1.38</v>
      </c>
      <c r="AQ1324" s="52">
        <f t="shared" si="210"/>
        <v>0</v>
      </c>
    </row>
    <row r="1325" spans="1:43" x14ac:dyDescent="0.25">
      <c r="A1325" t="s">
        <v>5533</v>
      </c>
      <c r="B1325" t="s">
        <v>1019</v>
      </c>
      <c r="D1325">
        <v>1</v>
      </c>
      <c r="E1325">
        <v>1</v>
      </c>
      <c r="F1325">
        <v>3</v>
      </c>
      <c r="G1325" s="13">
        <v>39770</v>
      </c>
      <c r="H1325">
        <v>0.55000000000000004</v>
      </c>
      <c r="I1325">
        <v>0</v>
      </c>
      <c r="J1325" t="s">
        <v>5411</v>
      </c>
      <c r="K1325" s="46">
        <v>0.55000000000000004</v>
      </c>
      <c r="L1325" s="46">
        <v>0</v>
      </c>
      <c r="M1325" s="22"/>
      <c r="N1325" s="52">
        <f t="shared" si="203"/>
        <v>0</v>
      </c>
      <c r="O1325" s="52">
        <f t="shared" si="204"/>
        <v>0</v>
      </c>
      <c r="P1325" s="52" t="e">
        <f t="shared" si="205"/>
        <v>#VALUE!</v>
      </c>
      <c r="Q1325">
        <v>0.99</v>
      </c>
      <c r="R1325">
        <v>0</v>
      </c>
      <c r="S1325" t="s">
        <v>5411</v>
      </c>
      <c r="T1325" s="46">
        <v>0.99</v>
      </c>
      <c r="U1325" s="46">
        <v>0</v>
      </c>
      <c r="V1325" s="22"/>
      <c r="W1325" s="52">
        <f t="shared" si="206"/>
        <v>0</v>
      </c>
      <c r="X1325" s="52">
        <f t="shared" si="207"/>
        <v>0</v>
      </c>
      <c r="Y1325" s="52" t="e">
        <f t="shared" si="201"/>
        <v>#VALUE!</v>
      </c>
      <c r="Z1325" t="s">
        <v>5568</v>
      </c>
      <c r="AA1325" t="s">
        <v>114</v>
      </c>
      <c r="AB1325" t="s">
        <v>5411</v>
      </c>
      <c r="AC1325" s="61" t="s">
        <v>88</v>
      </c>
      <c r="AD1325" s="61" t="s">
        <v>114</v>
      </c>
      <c r="AE1325" s="22"/>
      <c r="AF1325">
        <v>0</v>
      </c>
      <c r="AG1325">
        <v>0</v>
      </c>
      <c r="AH1325" t="s">
        <v>5411</v>
      </c>
      <c r="AI1325" s="46">
        <v>0</v>
      </c>
      <c r="AJ1325" s="46">
        <v>0</v>
      </c>
      <c r="AK1325" s="22"/>
      <c r="AL1325" s="52">
        <f t="shared" si="208"/>
        <v>0</v>
      </c>
      <c r="AM1325" s="52">
        <f t="shared" si="209"/>
        <v>0</v>
      </c>
      <c r="AN1325" s="52" t="e">
        <f t="shared" si="202"/>
        <v>#VALUE!</v>
      </c>
      <c r="AO1325">
        <v>2.11</v>
      </c>
      <c r="AP1325" s="46">
        <v>2.11</v>
      </c>
      <c r="AQ1325" s="52">
        <f t="shared" si="210"/>
        <v>0</v>
      </c>
    </row>
    <row r="1326" spans="1:43" x14ac:dyDescent="0.25">
      <c r="A1326" t="s">
        <v>5533</v>
      </c>
      <c r="B1326" t="s">
        <v>1022</v>
      </c>
      <c r="D1326">
        <v>1</v>
      </c>
      <c r="E1326">
        <v>1</v>
      </c>
      <c r="F1326">
        <v>3</v>
      </c>
      <c r="G1326" s="13">
        <v>39770</v>
      </c>
      <c r="H1326">
        <v>2.73</v>
      </c>
      <c r="I1326">
        <v>0</v>
      </c>
      <c r="J1326" t="s">
        <v>5411</v>
      </c>
      <c r="K1326" s="46">
        <v>2.73</v>
      </c>
      <c r="L1326" s="46">
        <v>0</v>
      </c>
      <c r="M1326" s="22"/>
      <c r="N1326" s="52">
        <f t="shared" si="203"/>
        <v>0</v>
      </c>
      <c r="O1326" s="52">
        <f t="shared" si="204"/>
        <v>0</v>
      </c>
      <c r="P1326" s="52" t="e">
        <f t="shared" si="205"/>
        <v>#VALUE!</v>
      </c>
      <c r="Q1326">
        <v>0.59</v>
      </c>
      <c r="R1326">
        <v>0</v>
      </c>
      <c r="S1326" t="s">
        <v>5411</v>
      </c>
      <c r="T1326" s="46">
        <v>0.59</v>
      </c>
      <c r="U1326" s="46">
        <v>0</v>
      </c>
      <c r="V1326" s="22"/>
      <c r="W1326" s="52">
        <f t="shared" si="206"/>
        <v>0</v>
      </c>
      <c r="X1326" s="52">
        <f t="shared" si="207"/>
        <v>0</v>
      </c>
      <c r="Y1326" s="52" t="e">
        <f t="shared" si="201"/>
        <v>#VALUE!</v>
      </c>
      <c r="Z1326" t="s">
        <v>5568</v>
      </c>
      <c r="AA1326" t="s">
        <v>114</v>
      </c>
      <c r="AB1326" t="s">
        <v>5411</v>
      </c>
      <c r="AC1326" s="61" t="s">
        <v>88</v>
      </c>
      <c r="AD1326" s="61" t="s">
        <v>114</v>
      </c>
      <c r="AE1326" s="22"/>
      <c r="AF1326">
        <v>5.12</v>
      </c>
      <c r="AG1326">
        <v>0</v>
      </c>
      <c r="AH1326" t="s">
        <v>5411</v>
      </c>
      <c r="AI1326" s="46">
        <v>5.12</v>
      </c>
      <c r="AJ1326" s="46">
        <v>0</v>
      </c>
      <c r="AK1326" s="22"/>
      <c r="AL1326" s="52">
        <f t="shared" si="208"/>
        <v>0</v>
      </c>
      <c r="AM1326" s="52">
        <f t="shared" si="209"/>
        <v>0</v>
      </c>
      <c r="AN1326" s="52" t="e">
        <f t="shared" si="202"/>
        <v>#VALUE!</v>
      </c>
      <c r="AO1326">
        <v>0</v>
      </c>
      <c r="AP1326" s="46">
        <v>0</v>
      </c>
      <c r="AQ1326" s="52">
        <f t="shared" si="210"/>
        <v>0</v>
      </c>
    </row>
    <row r="1327" spans="1:43" x14ac:dyDescent="0.25">
      <c r="A1327" t="s">
        <v>5533</v>
      </c>
      <c r="B1327" t="s">
        <v>1025</v>
      </c>
      <c r="D1327">
        <v>1</v>
      </c>
      <c r="E1327">
        <v>1</v>
      </c>
      <c r="F1327">
        <v>3</v>
      </c>
      <c r="G1327" s="13">
        <v>39770</v>
      </c>
      <c r="H1327">
        <v>0.72</v>
      </c>
      <c r="I1327">
        <v>0</v>
      </c>
      <c r="J1327" t="s">
        <v>5411</v>
      </c>
      <c r="K1327" s="46">
        <v>0.72</v>
      </c>
      <c r="L1327" s="46">
        <v>0</v>
      </c>
      <c r="M1327" s="22"/>
      <c r="N1327" s="52">
        <f t="shared" si="203"/>
        <v>0</v>
      </c>
      <c r="O1327" s="52">
        <f t="shared" si="204"/>
        <v>0</v>
      </c>
      <c r="P1327" s="52" t="e">
        <f t="shared" si="205"/>
        <v>#VALUE!</v>
      </c>
      <c r="Q1327">
        <v>0.57999999999999996</v>
      </c>
      <c r="R1327">
        <v>0</v>
      </c>
      <c r="S1327" t="s">
        <v>5411</v>
      </c>
      <c r="T1327" s="46">
        <v>0.57999999999999996</v>
      </c>
      <c r="U1327" s="46">
        <v>0</v>
      </c>
      <c r="V1327" s="22"/>
      <c r="W1327" s="52">
        <f t="shared" si="206"/>
        <v>0</v>
      </c>
      <c r="X1327" s="52">
        <f t="shared" si="207"/>
        <v>0</v>
      </c>
      <c r="Y1327" s="52" t="e">
        <f t="shared" si="201"/>
        <v>#VALUE!</v>
      </c>
      <c r="Z1327" t="s">
        <v>5568</v>
      </c>
      <c r="AA1327" t="s">
        <v>114</v>
      </c>
      <c r="AB1327" t="s">
        <v>5411</v>
      </c>
      <c r="AC1327" s="61" t="s">
        <v>88</v>
      </c>
      <c r="AD1327" s="61" t="s">
        <v>114</v>
      </c>
      <c r="AE1327" s="22"/>
      <c r="AF1327">
        <v>0</v>
      </c>
      <c r="AG1327">
        <v>0</v>
      </c>
      <c r="AH1327" t="s">
        <v>5411</v>
      </c>
      <c r="AI1327" s="46">
        <v>0</v>
      </c>
      <c r="AJ1327" s="46">
        <v>0</v>
      </c>
      <c r="AK1327" s="22"/>
      <c r="AL1327" s="52">
        <f t="shared" si="208"/>
        <v>0</v>
      </c>
      <c r="AM1327" s="52">
        <f t="shared" si="209"/>
        <v>0</v>
      </c>
      <c r="AN1327" s="52" t="e">
        <f t="shared" si="202"/>
        <v>#VALUE!</v>
      </c>
      <c r="AO1327">
        <v>1.67</v>
      </c>
      <c r="AP1327" s="46">
        <v>1.67</v>
      </c>
      <c r="AQ1327" s="52">
        <f t="shared" si="210"/>
        <v>0</v>
      </c>
    </row>
    <row r="1328" spans="1:43" x14ac:dyDescent="0.25">
      <c r="A1328" t="s">
        <v>5533</v>
      </c>
      <c r="B1328" t="s">
        <v>1028</v>
      </c>
      <c r="D1328">
        <v>1</v>
      </c>
      <c r="E1328">
        <v>1</v>
      </c>
      <c r="F1328">
        <v>4</v>
      </c>
      <c r="G1328" s="13">
        <v>39770</v>
      </c>
      <c r="H1328">
        <v>0.27</v>
      </c>
      <c r="I1328">
        <v>0</v>
      </c>
      <c r="J1328" t="s">
        <v>5411</v>
      </c>
      <c r="K1328" s="46">
        <v>0.27</v>
      </c>
      <c r="L1328" s="46">
        <v>0</v>
      </c>
      <c r="M1328" s="22"/>
      <c r="N1328" s="52">
        <f t="shared" si="203"/>
        <v>0</v>
      </c>
      <c r="O1328" s="52">
        <f t="shared" si="204"/>
        <v>0</v>
      </c>
      <c r="P1328" s="52" t="e">
        <f t="shared" si="205"/>
        <v>#VALUE!</v>
      </c>
      <c r="Q1328">
        <v>0.56000000000000005</v>
      </c>
      <c r="R1328">
        <v>0</v>
      </c>
      <c r="S1328" t="s">
        <v>5411</v>
      </c>
      <c r="T1328" s="46">
        <v>0.56000000000000005</v>
      </c>
      <c r="U1328" s="46">
        <v>0</v>
      </c>
      <c r="V1328" s="22"/>
      <c r="W1328" s="52">
        <f t="shared" si="206"/>
        <v>0</v>
      </c>
      <c r="X1328" s="52">
        <f t="shared" si="207"/>
        <v>0</v>
      </c>
      <c r="Y1328" s="52" t="e">
        <f t="shared" si="201"/>
        <v>#VALUE!</v>
      </c>
      <c r="Z1328" t="s">
        <v>5568</v>
      </c>
      <c r="AA1328" t="s">
        <v>114</v>
      </c>
      <c r="AB1328" t="s">
        <v>5411</v>
      </c>
      <c r="AC1328" s="61" t="s">
        <v>88</v>
      </c>
      <c r="AD1328" s="61" t="s">
        <v>114</v>
      </c>
      <c r="AE1328" s="22"/>
      <c r="AF1328">
        <v>0</v>
      </c>
      <c r="AG1328">
        <v>0</v>
      </c>
      <c r="AH1328" t="s">
        <v>5411</v>
      </c>
      <c r="AI1328" s="46">
        <v>0</v>
      </c>
      <c r="AJ1328" s="46">
        <v>0</v>
      </c>
      <c r="AK1328" s="22"/>
      <c r="AL1328" s="52">
        <f t="shared" si="208"/>
        <v>0</v>
      </c>
      <c r="AM1328" s="52">
        <f t="shared" si="209"/>
        <v>0</v>
      </c>
      <c r="AN1328" s="52" t="e">
        <f t="shared" si="202"/>
        <v>#VALUE!</v>
      </c>
      <c r="AO1328">
        <v>0.45</v>
      </c>
      <c r="AP1328" s="46">
        <v>0.45</v>
      </c>
      <c r="AQ1328" s="52">
        <f t="shared" si="210"/>
        <v>0</v>
      </c>
    </row>
    <row r="1329" spans="1:43" x14ac:dyDescent="0.25">
      <c r="A1329" t="s">
        <v>5533</v>
      </c>
      <c r="B1329" t="s">
        <v>1031</v>
      </c>
      <c r="D1329">
        <v>1</v>
      </c>
      <c r="E1329">
        <v>1</v>
      </c>
      <c r="F1329">
        <v>4</v>
      </c>
      <c r="G1329" s="13">
        <v>39770</v>
      </c>
      <c r="H1329">
        <v>0.45</v>
      </c>
      <c r="I1329">
        <v>0</v>
      </c>
      <c r="J1329" t="s">
        <v>5411</v>
      </c>
      <c r="K1329" s="46">
        <v>0.45</v>
      </c>
      <c r="L1329" s="46">
        <v>0</v>
      </c>
      <c r="M1329" s="22"/>
      <c r="N1329" s="52">
        <f t="shared" si="203"/>
        <v>0</v>
      </c>
      <c r="O1329" s="52">
        <f t="shared" si="204"/>
        <v>0</v>
      </c>
      <c r="P1329" s="52" t="e">
        <f t="shared" si="205"/>
        <v>#VALUE!</v>
      </c>
      <c r="Q1329">
        <v>0.68</v>
      </c>
      <c r="R1329">
        <v>0</v>
      </c>
      <c r="S1329" t="s">
        <v>5411</v>
      </c>
      <c r="T1329" s="46">
        <v>0.68</v>
      </c>
      <c r="U1329" s="46">
        <v>0</v>
      </c>
      <c r="V1329" s="22"/>
      <c r="W1329" s="52">
        <f t="shared" si="206"/>
        <v>0</v>
      </c>
      <c r="X1329" s="52">
        <f t="shared" si="207"/>
        <v>0</v>
      </c>
      <c r="Y1329" s="52" t="e">
        <f t="shared" si="201"/>
        <v>#VALUE!</v>
      </c>
      <c r="Z1329" t="s">
        <v>5568</v>
      </c>
      <c r="AA1329" t="s">
        <v>114</v>
      </c>
      <c r="AB1329" t="s">
        <v>5411</v>
      </c>
      <c r="AC1329" s="61" t="s">
        <v>88</v>
      </c>
      <c r="AD1329" s="61" t="s">
        <v>114</v>
      </c>
      <c r="AE1329" s="22"/>
      <c r="AF1329">
        <v>0</v>
      </c>
      <c r="AG1329">
        <v>0</v>
      </c>
      <c r="AH1329" t="s">
        <v>5411</v>
      </c>
      <c r="AI1329" s="46">
        <v>0</v>
      </c>
      <c r="AJ1329" s="46">
        <v>0</v>
      </c>
      <c r="AK1329" s="22"/>
      <c r="AL1329" s="52">
        <f t="shared" si="208"/>
        <v>0</v>
      </c>
      <c r="AM1329" s="52">
        <f t="shared" si="209"/>
        <v>0</v>
      </c>
      <c r="AN1329" s="52" t="e">
        <f t="shared" si="202"/>
        <v>#VALUE!</v>
      </c>
      <c r="AO1329">
        <v>0.37</v>
      </c>
      <c r="AP1329" s="46">
        <v>0.37</v>
      </c>
      <c r="AQ1329" s="52">
        <f t="shared" si="210"/>
        <v>0</v>
      </c>
    </row>
    <row r="1330" spans="1:43" x14ac:dyDescent="0.25">
      <c r="A1330" t="s">
        <v>5533</v>
      </c>
      <c r="B1330" t="s">
        <v>1034</v>
      </c>
      <c r="D1330">
        <v>1</v>
      </c>
      <c r="E1330">
        <v>1</v>
      </c>
      <c r="F1330">
        <v>4</v>
      </c>
      <c r="G1330" s="13">
        <v>39770</v>
      </c>
      <c r="H1330">
        <v>1.33</v>
      </c>
      <c r="I1330">
        <v>0</v>
      </c>
      <c r="J1330" t="s">
        <v>5411</v>
      </c>
      <c r="K1330" s="46">
        <v>1.33</v>
      </c>
      <c r="L1330" s="46">
        <v>0</v>
      </c>
      <c r="M1330" s="22"/>
      <c r="N1330" s="52">
        <f t="shared" si="203"/>
        <v>0</v>
      </c>
      <c r="O1330" s="52">
        <f t="shared" si="204"/>
        <v>0</v>
      </c>
      <c r="P1330" s="52" t="e">
        <f t="shared" si="205"/>
        <v>#VALUE!</v>
      </c>
      <c r="Q1330">
        <v>0.84</v>
      </c>
      <c r="R1330">
        <v>0</v>
      </c>
      <c r="S1330" t="s">
        <v>5411</v>
      </c>
      <c r="T1330" s="46">
        <v>0.84</v>
      </c>
      <c r="U1330" s="46">
        <v>0</v>
      </c>
      <c r="V1330" s="22"/>
      <c r="W1330" s="52">
        <f t="shared" si="206"/>
        <v>0</v>
      </c>
      <c r="X1330" s="52">
        <f t="shared" si="207"/>
        <v>0</v>
      </c>
      <c r="Y1330" s="52" t="e">
        <f t="shared" si="201"/>
        <v>#VALUE!</v>
      </c>
      <c r="Z1330" t="s">
        <v>5568</v>
      </c>
      <c r="AA1330" t="s">
        <v>114</v>
      </c>
      <c r="AB1330" t="s">
        <v>5411</v>
      </c>
      <c r="AC1330" s="61" t="s">
        <v>88</v>
      </c>
      <c r="AD1330" s="61" t="s">
        <v>114</v>
      </c>
      <c r="AE1330" s="22"/>
      <c r="AF1330">
        <v>7.98</v>
      </c>
      <c r="AG1330">
        <v>0</v>
      </c>
      <c r="AH1330" t="s">
        <v>5411</v>
      </c>
      <c r="AI1330" s="46">
        <v>7.98</v>
      </c>
      <c r="AJ1330" s="46">
        <v>0</v>
      </c>
      <c r="AK1330" s="22"/>
      <c r="AL1330" s="52">
        <f t="shared" si="208"/>
        <v>0</v>
      </c>
      <c r="AM1330" s="52">
        <f t="shared" si="209"/>
        <v>0</v>
      </c>
      <c r="AN1330" s="52" t="e">
        <f t="shared" si="202"/>
        <v>#VALUE!</v>
      </c>
      <c r="AO1330">
        <v>2.27</v>
      </c>
      <c r="AP1330" s="46">
        <v>2.27</v>
      </c>
      <c r="AQ1330" s="52">
        <f t="shared" si="210"/>
        <v>0</v>
      </c>
    </row>
    <row r="1331" spans="1:43" x14ac:dyDescent="0.25">
      <c r="A1331" t="s">
        <v>5533</v>
      </c>
      <c r="B1331" t="s">
        <v>1037</v>
      </c>
      <c r="D1331">
        <v>1</v>
      </c>
      <c r="E1331">
        <v>1</v>
      </c>
      <c r="F1331">
        <v>4</v>
      </c>
      <c r="G1331" s="13">
        <v>39770</v>
      </c>
      <c r="H1331">
        <v>0.43</v>
      </c>
      <c r="I1331">
        <v>0</v>
      </c>
      <c r="J1331" t="s">
        <v>5411</v>
      </c>
      <c r="K1331" s="46">
        <v>0.43</v>
      </c>
      <c r="L1331" s="46">
        <v>0</v>
      </c>
      <c r="M1331" s="22"/>
      <c r="N1331" s="52">
        <f t="shared" si="203"/>
        <v>0</v>
      </c>
      <c r="O1331" s="52">
        <f t="shared" si="204"/>
        <v>0</v>
      </c>
      <c r="P1331" s="52" t="e">
        <f t="shared" si="205"/>
        <v>#VALUE!</v>
      </c>
      <c r="Q1331">
        <v>0.63</v>
      </c>
      <c r="R1331">
        <v>0</v>
      </c>
      <c r="S1331" t="s">
        <v>5411</v>
      </c>
      <c r="T1331" s="46">
        <v>0.63</v>
      </c>
      <c r="U1331" s="46">
        <v>0</v>
      </c>
      <c r="V1331" s="22"/>
      <c r="W1331" s="52">
        <f t="shared" si="206"/>
        <v>0</v>
      </c>
      <c r="X1331" s="52">
        <f t="shared" si="207"/>
        <v>0</v>
      </c>
      <c r="Y1331" s="52" t="e">
        <f t="shared" si="201"/>
        <v>#VALUE!</v>
      </c>
      <c r="Z1331" t="s">
        <v>5568</v>
      </c>
      <c r="AA1331" t="s">
        <v>114</v>
      </c>
      <c r="AB1331" t="s">
        <v>5411</v>
      </c>
      <c r="AC1331" s="61" t="s">
        <v>88</v>
      </c>
      <c r="AD1331" s="61" t="s">
        <v>114</v>
      </c>
      <c r="AE1331" s="22"/>
      <c r="AF1331">
        <v>0</v>
      </c>
      <c r="AG1331">
        <v>0</v>
      </c>
      <c r="AH1331" t="s">
        <v>5411</v>
      </c>
      <c r="AI1331" s="46">
        <v>0</v>
      </c>
      <c r="AJ1331" s="46">
        <v>0</v>
      </c>
      <c r="AK1331" s="22"/>
      <c r="AL1331" s="52">
        <f t="shared" si="208"/>
        <v>0</v>
      </c>
      <c r="AM1331" s="52">
        <f t="shared" si="209"/>
        <v>0</v>
      </c>
      <c r="AN1331" s="52" t="e">
        <f t="shared" si="202"/>
        <v>#VALUE!</v>
      </c>
      <c r="AO1331">
        <v>0</v>
      </c>
      <c r="AP1331" s="46">
        <v>0</v>
      </c>
      <c r="AQ1331" s="52">
        <f t="shared" si="210"/>
        <v>0</v>
      </c>
    </row>
    <row r="1332" spans="1:43" x14ac:dyDescent="0.25">
      <c r="A1332" t="s">
        <v>5533</v>
      </c>
      <c r="B1332" t="s">
        <v>1040</v>
      </c>
      <c r="D1332">
        <v>1</v>
      </c>
      <c r="E1332">
        <v>1</v>
      </c>
      <c r="F1332">
        <v>3</v>
      </c>
      <c r="G1332" s="13">
        <v>39770</v>
      </c>
      <c r="H1332">
        <v>0</v>
      </c>
      <c r="I1332">
        <v>0</v>
      </c>
      <c r="J1332" t="s">
        <v>5411</v>
      </c>
      <c r="K1332" s="46">
        <v>0</v>
      </c>
      <c r="L1332" s="46">
        <v>0</v>
      </c>
      <c r="M1332" s="22"/>
      <c r="N1332" s="52">
        <f t="shared" si="203"/>
        <v>0</v>
      </c>
      <c r="O1332" s="52">
        <f t="shared" si="204"/>
        <v>0</v>
      </c>
      <c r="P1332" s="52" t="e">
        <f t="shared" si="205"/>
        <v>#VALUE!</v>
      </c>
      <c r="Q1332">
        <v>0</v>
      </c>
      <c r="R1332">
        <v>0</v>
      </c>
      <c r="S1332" t="s">
        <v>5411</v>
      </c>
      <c r="T1332" s="46">
        <v>0</v>
      </c>
      <c r="U1332" s="46">
        <v>0</v>
      </c>
      <c r="V1332" s="22"/>
      <c r="W1332" s="52">
        <f t="shared" si="206"/>
        <v>0</v>
      </c>
      <c r="X1332" s="52">
        <f t="shared" si="207"/>
        <v>0</v>
      </c>
      <c r="Y1332" s="52" t="e">
        <f t="shared" si="201"/>
        <v>#VALUE!</v>
      </c>
      <c r="Z1332" t="s">
        <v>5568</v>
      </c>
      <c r="AA1332" t="s">
        <v>114</v>
      </c>
      <c r="AB1332" t="s">
        <v>5411</v>
      </c>
      <c r="AC1332" s="61" t="s">
        <v>88</v>
      </c>
      <c r="AD1332" s="61" t="s">
        <v>114</v>
      </c>
      <c r="AE1332" s="22"/>
      <c r="AF1332">
        <v>0</v>
      </c>
      <c r="AG1332">
        <v>0</v>
      </c>
      <c r="AH1332" t="s">
        <v>5411</v>
      </c>
      <c r="AI1332" s="46">
        <v>0</v>
      </c>
      <c r="AJ1332" s="46">
        <v>0</v>
      </c>
      <c r="AK1332" s="22"/>
      <c r="AL1332" s="52">
        <f t="shared" si="208"/>
        <v>0</v>
      </c>
      <c r="AM1332" s="52">
        <f t="shared" si="209"/>
        <v>0</v>
      </c>
      <c r="AN1332" s="52" t="e">
        <f t="shared" si="202"/>
        <v>#VALUE!</v>
      </c>
      <c r="AO1332">
        <v>0.03</v>
      </c>
      <c r="AP1332" s="46">
        <v>0.03</v>
      </c>
      <c r="AQ1332" s="52">
        <f t="shared" si="210"/>
        <v>0</v>
      </c>
    </row>
    <row r="1333" spans="1:43" x14ac:dyDescent="0.25">
      <c r="A1333" t="s">
        <v>5533</v>
      </c>
      <c r="B1333" t="s">
        <v>1043</v>
      </c>
      <c r="D1333">
        <v>1</v>
      </c>
      <c r="E1333">
        <v>1</v>
      </c>
      <c r="F1333">
        <v>3</v>
      </c>
      <c r="G1333" s="13">
        <v>39770</v>
      </c>
      <c r="H1333">
        <v>5.66</v>
      </c>
      <c r="I1333">
        <v>0</v>
      </c>
      <c r="J1333" t="s">
        <v>5411</v>
      </c>
      <c r="K1333" s="46">
        <v>5.66</v>
      </c>
      <c r="L1333" s="46">
        <v>0</v>
      </c>
      <c r="M1333" s="22"/>
      <c r="N1333" s="52">
        <f t="shared" si="203"/>
        <v>0</v>
      </c>
      <c r="O1333" s="52">
        <f t="shared" si="204"/>
        <v>0</v>
      </c>
      <c r="P1333" s="52" t="e">
        <f t="shared" si="205"/>
        <v>#VALUE!</v>
      </c>
      <c r="Q1333">
        <v>4.54</v>
      </c>
      <c r="R1333">
        <v>0</v>
      </c>
      <c r="S1333" t="s">
        <v>5411</v>
      </c>
      <c r="T1333" s="46">
        <v>4.54</v>
      </c>
      <c r="U1333" s="46">
        <v>0</v>
      </c>
      <c r="V1333" s="22"/>
      <c r="W1333" s="52">
        <f t="shared" si="206"/>
        <v>0</v>
      </c>
      <c r="X1333" s="52">
        <f t="shared" si="207"/>
        <v>0</v>
      </c>
      <c r="Y1333" s="52" t="e">
        <f t="shared" si="201"/>
        <v>#VALUE!</v>
      </c>
      <c r="Z1333" t="s">
        <v>5568</v>
      </c>
      <c r="AA1333" t="s">
        <v>114</v>
      </c>
      <c r="AB1333" t="s">
        <v>5411</v>
      </c>
      <c r="AC1333" s="61" t="s">
        <v>88</v>
      </c>
      <c r="AD1333" s="61" t="s">
        <v>114</v>
      </c>
      <c r="AE1333" s="22"/>
      <c r="AF1333">
        <v>0</v>
      </c>
      <c r="AG1333">
        <v>0</v>
      </c>
      <c r="AH1333" t="s">
        <v>5411</v>
      </c>
      <c r="AI1333" s="46">
        <v>0</v>
      </c>
      <c r="AJ1333" s="46">
        <v>0</v>
      </c>
      <c r="AK1333" s="22"/>
      <c r="AL1333" s="52">
        <f t="shared" si="208"/>
        <v>0</v>
      </c>
      <c r="AM1333" s="52">
        <f t="shared" si="209"/>
        <v>0</v>
      </c>
      <c r="AN1333" s="52" t="e">
        <f t="shared" si="202"/>
        <v>#VALUE!</v>
      </c>
      <c r="AO1333">
        <v>0</v>
      </c>
      <c r="AP1333" s="46">
        <v>0</v>
      </c>
      <c r="AQ1333" s="52">
        <f t="shared" si="210"/>
        <v>0</v>
      </c>
    </row>
    <row r="1334" spans="1:43" x14ac:dyDescent="0.25">
      <c r="A1334" t="s">
        <v>5533</v>
      </c>
      <c r="B1334" t="s">
        <v>1046</v>
      </c>
      <c r="D1334">
        <v>1</v>
      </c>
      <c r="E1334">
        <v>1</v>
      </c>
      <c r="F1334">
        <v>3</v>
      </c>
      <c r="G1334" s="13">
        <v>39770</v>
      </c>
      <c r="H1334">
        <v>2.6</v>
      </c>
      <c r="I1334">
        <v>0</v>
      </c>
      <c r="J1334" t="s">
        <v>5411</v>
      </c>
      <c r="K1334" s="46">
        <v>2.6</v>
      </c>
      <c r="L1334" s="46">
        <v>0</v>
      </c>
      <c r="M1334" s="22"/>
      <c r="N1334" s="52">
        <f t="shared" si="203"/>
        <v>0</v>
      </c>
      <c r="O1334" s="52">
        <f t="shared" si="204"/>
        <v>0</v>
      </c>
      <c r="P1334" s="52" t="e">
        <f t="shared" si="205"/>
        <v>#VALUE!</v>
      </c>
      <c r="Q1334">
        <v>2.19</v>
      </c>
      <c r="R1334">
        <v>0</v>
      </c>
      <c r="S1334" t="s">
        <v>5411</v>
      </c>
      <c r="T1334" s="46">
        <v>2.19</v>
      </c>
      <c r="U1334" s="46">
        <v>0</v>
      </c>
      <c r="V1334" s="22"/>
      <c r="W1334" s="52">
        <f t="shared" si="206"/>
        <v>0</v>
      </c>
      <c r="X1334" s="52">
        <f t="shared" si="207"/>
        <v>0</v>
      </c>
      <c r="Y1334" s="52" t="e">
        <f t="shared" si="201"/>
        <v>#VALUE!</v>
      </c>
      <c r="Z1334" t="s">
        <v>5568</v>
      </c>
      <c r="AA1334" t="s">
        <v>114</v>
      </c>
      <c r="AB1334" t="s">
        <v>5411</v>
      </c>
      <c r="AC1334" s="61" t="s">
        <v>88</v>
      </c>
      <c r="AD1334" s="61" t="s">
        <v>114</v>
      </c>
      <c r="AE1334" s="22"/>
      <c r="AF1334">
        <v>0</v>
      </c>
      <c r="AG1334">
        <v>0</v>
      </c>
      <c r="AH1334" t="s">
        <v>5411</v>
      </c>
      <c r="AI1334" s="46">
        <v>0</v>
      </c>
      <c r="AJ1334" s="46">
        <v>0</v>
      </c>
      <c r="AK1334" s="22"/>
      <c r="AL1334" s="52">
        <f t="shared" si="208"/>
        <v>0</v>
      </c>
      <c r="AM1334" s="52">
        <f t="shared" si="209"/>
        <v>0</v>
      </c>
      <c r="AN1334" s="52" t="e">
        <f t="shared" si="202"/>
        <v>#VALUE!</v>
      </c>
      <c r="AO1334">
        <v>0</v>
      </c>
      <c r="AP1334" s="46">
        <v>0</v>
      </c>
      <c r="AQ1334" s="52">
        <f t="shared" si="210"/>
        <v>0</v>
      </c>
    </row>
    <row r="1335" spans="1:43" x14ac:dyDescent="0.25">
      <c r="A1335" t="s">
        <v>5533</v>
      </c>
      <c r="B1335" t="s">
        <v>1049</v>
      </c>
      <c r="D1335">
        <v>1</v>
      </c>
      <c r="E1335">
        <v>1</v>
      </c>
      <c r="F1335">
        <v>3</v>
      </c>
      <c r="G1335" s="13">
        <v>39770</v>
      </c>
      <c r="H1335">
        <v>3.46</v>
      </c>
      <c r="I1335">
        <v>0</v>
      </c>
      <c r="J1335" t="s">
        <v>5411</v>
      </c>
      <c r="K1335" s="46">
        <v>3.46</v>
      </c>
      <c r="L1335" s="46">
        <v>0</v>
      </c>
      <c r="M1335" s="22"/>
      <c r="N1335" s="52">
        <f t="shared" si="203"/>
        <v>0</v>
      </c>
      <c r="O1335" s="52">
        <f t="shared" si="204"/>
        <v>0</v>
      </c>
      <c r="P1335" s="52" t="e">
        <f t="shared" si="205"/>
        <v>#VALUE!</v>
      </c>
      <c r="Q1335">
        <v>2.52</v>
      </c>
      <c r="R1335">
        <v>0</v>
      </c>
      <c r="S1335" t="s">
        <v>5411</v>
      </c>
      <c r="T1335" s="46">
        <v>2.52</v>
      </c>
      <c r="U1335" s="46">
        <v>0</v>
      </c>
      <c r="V1335" s="22"/>
      <c r="W1335" s="52">
        <f t="shared" si="206"/>
        <v>0</v>
      </c>
      <c r="X1335" s="52">
        <f t="shared" si="207"/>
        <v>0</v>
      </c>
      <c r="Y1335" s="52" t="e">
        <f t="shared" si="201"/>
        <v>#VALUE!</v>
      </c>
      <c r="Z1335" t="s">
        <v>5568</v>
      </c>
      <c r="AA1335" t="s">
        <v>114</v>
      </c>
      <c r="AB1335" t="s">
        <v>5411</v>
      </c>
      <c r="AC1335" s="61" t="s">
        <v>88</v>
      </c>
      <c r="AD1335" s="61" t="s">
        <v>114</v>
      </c>
      <c r="AE1335" s="22"/>
      <c r="AF1335">
        <v>2.98</v>
      </c>
      <c r="AG1335">
        <v>0</v>
      </c>
      <c r="AH1335" t="s">
        <v>5411</v>
      </c>
      <c r="AI1335" s="46">
        <v>2.98</v>
      </c>
      <c r="AJ1335" s="46">
        <v>0</v>
      </c>
      <c r="AK1335" s="22"/>
      <c r="AL1335" s="52">
        <f t="shared" si="208"/>
        <v>0</v>
      </c>
      <c r="AM1335" s="52">
        <f t="shared" si="209"/>
        <v>0</v>
      </c>
      <c r="AN1335" s="52" t="e">
        <f t="shared" si="202"/>
        <v>#VALUE!</v>
      </c>
      <c r="AO1335">
        <v>0</v>
      </c>
      <c r="AP1335" s="46">
        <v>0</v>
      </c>
      <c r="AQ1335" s="52">
        <f t="shared" si="210"/>
        <v>0</v>
      </c>
    </row>
    <row r="1336" spans="1:43" x14ac:dyDescent="0.25">
      <c r="A1336" t="s">
        <v>5533</v>
      </c>
      <c r="B1336" t="s">
        <v>1052</v>
      </c>
      <c r="D1336">
        <v>1</v>
      </c>
      <c r="E1336">
        <v>1</v>
      </c>
      <c r="F1336">
        <v>3</v>
      </c>
      <c r="G1336" s="13">
        <v>39770</v>
      </c>
      <c r="H1336">
        <v>3.78</v>
      </c>
      <c r="I1336">
        <v>0</v>
      </c>
      <c r="J1336" t="s">
        <v>5411</v>
      </c>
      <c r="K1336" s="46">
        <v>3.78</v>
      </c>
      <c r="L1336" s="46">
        <v>0</v>
      </c>
      <c r="M1336" s="22"/>
      <c r="N1336" s="52">
        <f t="shared" si="203"/>
        <v>0</v>
      </c>
      <c r="O1336" s="52">
        <f t="shared" si="204"/>
        <v>0</v>
      </c>
      <c r="P1336" s="52" t="e">
        <f t="shared" si="205"/>
        <v>#VALUE!</v>
      </c>
      <c r="Q1336">
        <v>4.8600000000000003</v>
      </c>
      <c r="R1336">
        <v>0</v>
      </c>
      <c r="S1336" t="s">
        <v>5411</v>
      </c>
      <c r="T1336" s="46">
        <v>4.8600000000000003</v>
      </c>
      <c r="U1336" s="46">
        <v>0</v>
      </c>
      <c r="V1336" s="22"/>
      <c r="W1336" s="52">
        <f t="shared" si="206"/>
        <v>0</v>
      </c>
      <c r="X1336" s="52">
        <f t="shared" si="207"/>
        <v>0</v>
      </c>
      <c r="Y1336" s="52" t="e">
        <f t="shared" si="201"/>
        <v>#VALUE!</v>
      </c>
      <c r="Z1336" t="s">
        <v>5568</v>
      </c>
      <c r="AA1336" t="s">
        <v>114</v>
      </c>
      <c r="AB1336" t="s">
        <v>5411</v>
      </c>
      <c r="AC1336" s="61" t="s">
        <v>88</v>
      </c>
      <c r="AD1336" s="61" t="s">
        <v>114</v>
      </c>
      <c r="AE1336" s="22"/>
      <c r="AF1336">
        <v>0</v>
      </c>
      <c r="AG1336">
        <v>0</v>
      </c>
      <c r="AH1336" t="s">
        <v>5411</v>
      </c>
      <c r="AI1336" s="46">
        <v>0</v>
      </c>
      <c r="AJ1336" s="46">
        <v>0</v>
      </c>
      <c r="AK1336" s="22"/>
      <c r="AL1336" s="52">
        <f t="shared" si="208"/>
        <v>0</v>
      </c>
      <c r="AM1336" s="52">
        <f t="shared" si="209"/>
        <v>0</v>
      </c>
      <c r="AN1336" s="52" t="e">
        <f t="shared" si="202"/>
        <v>#VALUE!</v>
      </c>
      <c r="AO1336">
        <v>0</v>
      </c>
      <c r="AP1336" s="46">
        <v>0</v>
      </c>
      <c r="AQ1336" s="52">
        <f t="shared" si="210"/>
        <v>0</v>
      </c>
    </row>
    <row r="1337" spans="1:43" x14ac:dyDescent="0.25">
      <c r="A1337" t="s">
        <v>5533</v>
      </c>
      <c r="B1337" t="s">
        <v>1055</v>
      </c>
      <c r="D1337">
        <v>1</v>
      </c>
      <c r="E1337">
        <v>1</v>
      </c>
      <c r="F1337">
        <v>4</v>
      </c>
      <c r="G1337" s="13">
        <v>39770</v>
      </c>
      <c r="H1337">
        <v>0.52</v>
      </c>
      <c r="I1337">
        <v>0.17</v>
      </c>
      <c r="J1337" t="s">
        <v>5411</v>
      </c>
      <c r="K1337" s="46">
        <v>0.52</v>
      </c>
      <c r="L1337" s="46">
        <v>0.17</v>
      </c>
      <c r="M1337" s="22"/>
      <c r="N1337" s="52">
        <f t="shared" si="203"/>
        <v>0</v>
      </c>
      <c r="O1337" s="52">
        <f t="shared" si="204"/>
        <v>0</v>
      </c>
      <c r="P1337" s="52" t="e">
        <f t="shared" si="205"/>
        <v>#VALUE!</v>
      </c>
      <c r="Q1337">
        <v>1.93</v>
      </c>
      <c r="R1337">
        <v>0.35</v>
      </c>
      <c r="S1337" t="s">
        <v>5411</v>
      </c>
      <c r="T1337" s="46">
        <v>1.93</v>
      </c>
      <c r="U1337" s="46">
        <v>0.35</v>
      </c>
      <c r="V1337" s="22"/>
      <c r="W1337" s="52">
        <f t="shared" si="206"/>
        <v>0</v>
      </c>
      <c r="X1337" s="52">
        <f t="shared" si="207"/>
        <v>0</v>
      </c>
      <c r="Y1337" s="52" t="e">
        <f t="shared" si="201"/>
        <v>#VALUE!</v>
      </c>
      <c r="Z1337" t="s">
        <v>5568</v>
      </c>
      <c r="AA1337" t="s">
        <v>114</v>
      </c>
      <c r="AB1337" t="s">
        <v>5411</v>
      </c>
      <c r="AC1337" s="61" t="s">
        <v>88</v>
      </c>
      <c r="AD1337" s="61" t="s">
        <v>114</v>
      </c>
      <c r="AE1337" s="22"/>
      <c r="AF1337">
        <v>0</v>
      </c>
      <c r="AG1337">
        <v>0</v>
      </c>
      <c r="AH1337" t="s">
        <v>5411</v>
      </c>
      <c r="AI1337" s="46">
        <v>0</v>
      </c>
      <c r="AJ1337" s="46">
        <v>0</v>
      </c>
      <c r="AK1337" s="22"/>
      <c r="AL1337" s="52">
        <f t="shared" si="208"/>
        <v>0</v>
      </c>
      <c r="AM1337" s="52">
        <f t="shared" si="209"/>
        <v>0</v>
      </c>
      <c r="AN1337" s="52" t="e">
        <f t="shared" si="202"/>
        <v>#VALUE!</v>
      </c>
      <c r="AO1337">
        <v>0.18</v>
      </c>
      <c r="AP1337" s="46">
        <v>0.18</v>
      </c>
      <c r="AQ1337" s="52">
        <f t="shared" si="210"/>
        <v>0</v>
      </c>
    </row>
    <row r="1338" spans="1:43" x14ac:dyDescent="0.25">
      <c r="A1338" t="s">
        <v>5533</v>
      </c>
      <c r="B1338" t="s">
        <v>1058</v>
      </c>
      <c r="D1338">
        <v>1</v>
      </c>
      <c r="E1338">
        <v>1</v>
      </c>
      <c r="F1338">
        <v>4</v>
      </c>
      <c r="G1338" s="13">
        <v>39770</v>
      </c>
      <c r="H1338">
        <v>0.05</v>
      </c>
      <c r="I1338">
        <v>0</v>
      </c>
      <c r="J1338" t="s">
        <v>5411</v>
      </c>
      <c r="K1338" s="46">
        <v>0.05</v>
      </c>
      <c r="L1338" s="46">
        <v>0</v>
      </c>
      <c r="M1338" s="22"/>
      <c r="N1338" s="52">
        <f t="shared" si="203"/>
        <v>0</v>
      </c>
      <c r="O1338" s="52">
        <f t="shared" si="204"/>
        <v>0</v>
      </c>
      <c r="P1338" s="52" t="e">
        <f t="shared" si="205"/>
        <v>#VALUE!</v>
      </c>
      <c r="Q1338">
        <v>1.06</v>
      </c>
      <c r="R1338">
        <v>0</v>
      </c>
      <c r="S1338" t="s">
        <v>5411</v>
      </c>
      <c r="T1338" s="46">
        <v>1.06</v>
      </c>
      <c r="U1338" s="46">
        <v>0</v>
      </c>
      <c r="V1338" s="22"/>
      <c r="W1338" s="52">
        <f t="shared" si="206"/>
        <v>0</v>
      </c>
      <c r="X1338" s="52">
        <f t="shared" si="207"/>
        <v>0</v>
      </c>
      <c r="Y1338" s="52" t="e">
        <f t="shared" si="201"/>
        <v>#VALUE!</v>
      </c>
      <c r="Z1338" t="s">
        <v>5568</v>
      </c>
      <c r="AA1338" t="s">
        <v>114</v>
      </c>
      <c r="AB1338" t="s">
        <v>5411</v>
      </c>
      <c r="AC1338" s="61" t="s">
        <v>88</v>
      </c>
      <c r="AD1338" s="61" t="s">
        <v>114</v>
      </c>
      <c r="AE1338" s="22"/>
      <c r="AF1338">
        <v>18.46</v>
      </c>
      <c r="AG1338">
        <v>0</v>
      </c>
      <c r="AH1338" t="s">
        <v>5411</v>
      </c>
      <c r="AI1338" s="46">
        <v>18.46</v>
      </c>
      <c r="AJ1338" s="46">
        <v>0</v>
      </c>
      <c r="AK1338" s="22"/>
      <c r="AL1338" s="52">
        <f t="shared" si="208"/>
        <v>0</v>
      </c>
      <c r="AM1338" s="52">
        <f t="shared" si="209"/>
        <v>0</v>
      </c>
      <c r="AN1338" s="52" t="e">
        <f t="shared" si="202"/>
        <v>#VALUE!</v>
      </c>
      <c r="AO1338">
        <v>0.39</v>
      </c>
      <c r="AP1338" s="46">
        <v>0.39</v>
      </c>
      <c r="AQ1338" s="52">
        <f t="shared" si="210"/>
        <v>0</v>
      </c>
    </row>
    <row r="1339" spans="1:43" x14ac:dyDescent="0.25">
      <c r="A1339" t="s">
        <v>5533</v>
      </c>
      <c r="B1339" t="s">
        <v>1061</v>
      </c>
      <c r="D1339">
        <v>1</v>
      </c>
      <c r="E1339">
        <v>1</v>
      </c>
      <c r="F1339">
        <v>4</v>
      </c>
      <c r="G1339" s="13">
        <v>39770</v>
      </c>
      <c r="H1339">
        <v>2.0499999999999998</v>
      </c>
      <c r="I1339">
        <v>0</v>
      </c>
      <c r="J1339" t="s">
        <v>5411</v>
      </c>
      <c r="K1339" s="46">
        <v>2.0499999999999998</v>
      </c>
      <c r="L1339" s="46">
        <v>0</v>
      </c>
      <c r="M1339" s="22"/>
      <c r="N1339" s="52">
        <f t="shared" si="203"/>
        <v>0</v>
      </c>
      <c r="O1339" s="52">
        <f t="shared" si="204"/>
        <v>0</v>
      </c>
      <c r="P1339" s="52" t="e">
        <f t="shared" si="205"/>
        <v>#VALUE!</v>
      </c>
      <c r="Q1339">
        <v>3.25</v>
      </c>
      <c r="R1339">
        <v>0</v>
      </c>
      <c r="S1339" t="s">
        <v>5411</v>
      </c>
      <c r="T1339" s="46">
        <v>3.25</v>
      </c>
      <c r="U1339" s="46">
        <v>0</v>
      </c>
      <c r="V1339" s="22"/>
      <c r="W1339" s="52">
        <f t="shared" si="206"/>
        <v>0</v>
      </c>
      <c r="X1339" s="52">
        <f t="shared" si="207"/>
        <v>0</v>
      </c>
      <c r="Y1339" s="52" t="e">
        <f t="shared" si="201"/>
        <v>#VALUE!</v>
      </c>
      <c r="Z1339" t="s">
        <v>5568</v>
      </c>
      <c r="AA1339" t="s">
        <v>114</v>
      </c>
      <c r="AB1339" t="s">
        <v>5411</v>
      </c>
      <c r="AC1339" s="61" t="s">
        <v>88</v>
      </c>
      <c r="AD1339" s="61" t="s">
        <v>114</v>
      </c>
      <c r="AE1339" s="22"/>
      <c r="AF1339">
        <v>0</v>
      </c>
      <c r="AG1339">
        <v>0</v>
      </c>
      <c r="AH1339" t="s">
        <v>5411</v>
      </c>
      <c r="AI1339" s="46">
        <v>0</v>
      </c>
      <c r="AJ1339" s="46">
        <v>0</v>
      </c>
      <c r="AK1339" s="22"/>
      <c r="AL1339" s="52">
        <f t="shared" si="208"/>
        <v>0</v>
      </c>
      <c r="AM1339" s="52">
        <f t="shared" si="209"/>
        <v>0</v>
      </c>
      <c r="AN1339" s="52" t="e">
        <f t="shared" si="202"/>
        <v>#VALUE!</v>
      </c>
      <c r="AO1339">
        <v>0</v>
      </c>
      <c r="AP1339" s="46">
        <v>0</v>
      </c>
      <c r="AQ1339" s="52">
        <f t="shared" si="210"/>
        <v>0</v>
      </c>
    </row>
    <row r="1340" spans="1:43" x14ac:dyDescent="0.25">
      <c r="A1340" t="s">
        <v>5533</v>
      </c>
      <c r="B1340" t="s">
        <v>1064</v>
      </c>
      <c r="D1340">
        <v>1</v>
      </c>
      <c r="E1340">
        <v>1</v>
      </c>
      <c r="F1340">
        <v>4</v>
      </c>
      <c r="G1340" s="13">
        <v>39770</v>
      </c>
      <c r="H1340">
        <v>0.39</v>
      </c>
      <c r="I1340">
        <v>0</v>
      </c>
      <c r="J1340" t="s">
        <v>5411</v>
      </c>
      <c r="K1340" s="46">
        <v>0.39</v>
      </c>
      <c r="L1340" s="46">
        <v>0</v>
      </c>
      <c r="M1340" s="22"/>
      <c r="N1340" s="52">
        <f t="shared" si="203"/>
        <v>0</v>
      </c>
      <c r="O1340" s="52">
        <f t="shared" si="204"/>
        <v>0</v>
      </c>
      <c r="P1340" s="52" t="e">
        <f t="shared" si="205"/>
        <v>#VALUE!</v>
      </c>
      <c r="Q1340">
        <v>2.37</v>
      </c>
      <c r="R1340">
        <v>0</v>
      </c>
      <c r="S1340" t="s">
        <v>5411</v>
      </c>
      <c r="T1340" s="46">
        <v>2.37</v>
      </c>
      <c r="U1340" s="46">
        <v>0</v>
      </c>
      <c r="V1340" s="22"/>
      <c r="W1340" s="52">
        <f t="shared" si="206"/>
        <v>0</v>
      </c>
      <c r="X1340" s="52">
        <f t="shared" si="207"/>
        <v>0</v>
      </c>
      <c r="Y1340" s="52" t="e">
        <f t="shared" si="201"/>
        <v>#VALUE!</v>
      </c>
      <c r="Z1340" t="s">
        <v>5568</v>
      </c>
      <c r="AA1340" t="s">
        <v>114</v>
      </c>
      <c r="AB1340" t="s">
        <v>5411</v>
      </c>
      <c r="AC1340" s="61" t="s">
        <v>88</v>
      </c>
      <c r="AD1340" s="61" t="s">
        <v>114</v>
      </c>
      <c r="AE1340" s="22"/>
      <c r="AF1340">
        <v>6.82</v>
      </c>
      <c r="AG1340">
        <v>0</v>
      </c>
      <c r="AH1340" t="s">
        <v>5411</v>
      </c>
      <c r="AI1340" s="46">
        <v>6.82</v>
      </c>
      <c r="AJ1340" s="46">
        <v>0</v>
      </c>
      <c r="AK1340" s="22"/>
      <c r="AL1340" s="52">
        <f t="shared" si="208"/>
        <v>0</v>
      </c>
      <c r="AM1340" s="52">
        <f t="shared" si="209"/>
        <v>0</v>
      </c>
      <c r="AN1340" s="52" t="e">
        <f t="shared" si="202"/>
        <v>#VALUE!</v>
      </c>
      <c r="AO1340">
        <v>0.43</v>
      </c>
      <c r="AP1340" s="46">
        <v>0.43</v>
      </c>
      <c r="AQ1340" s="52">
        <f t="shared" si="210"/>
        <v>0</v>
      </c>
    </row>
    <row r="1341" spans="1:43" x14ac:dyDescent="0.25">
      <c r="A1341" t="s">
        <v>5533</v>
      </c>
      <c r="B1341" t="s">
        <v>1067</v>
      </c>
      <c r="D1341">
        <v>1</v>
      </c>
      <c r="E1341">
        <v>1</v>
      </c>
      <c r="F1341">
        <v>4</v>
      </c>
      <c r="G1341" s="13">
        <v>39770</v>
      </c>
      <c r="H1341">
        <v>0</v>
      </c>
      <c r="I1341">
        <v>0</v>
      </c>
      <c r="J1341" t="s">
        <v>5411</v>
      </c>
      <c r="K1341" s="46">
        <v>0</v>
      </c>
      <c r="L1341" s="46">
        <v>0</v>
      </c>
      <c r="M1341" s="22"/>
      <c r="N1341" s="52">
        <f t="shared" si="203"/>
        <v>0</v>
      </c>
      <c r="O1341" s="52">
        <f t="shared" si="204"/>
        <v>0</v>
      </c>
      <c r="P1341" s="52" t="e">
        <f t="shared" si="205"/>
        <v>#VALUE!</v>
      </c>
      <c r="Q1341">
        <v>0</v>
      </c>
      <c r="R1341">
        <v>0</v>
      </c>
      <c r="S1341" t="s">
        <v>5411</v>
      </c>
      <c r="T1341" s="46">
        <v>0</v>
      </c>
      <c r="U1341" s="46">
        <v>0</v>
      </c>
      <c r="V1341" s="22"/>
      <c r="W1341" s="52">
        <f t="shared" si="206"/>
        <v>0</v>
      </c>
      <c r="X1341" s="52">
        <f t="shared" si="207"/>
        <v>0</v>
      </c>
      <c r="Y1341" s="52" t="e">
        <f t="shared" si="201"/>
        <v>#VALUE!</v>
      </c>
      <c r="Z1341" t="s">
        <v>5568</v>
      </c>
      <c r="AA1341" t="s">
        <v>114</v>
      </c>
      <c r="AB1341" t="s">
        <v>5411</v>
      </c>
      <c r="AC1341" s="61" t="s">
        <v>88</v>
      </c>
      <c r="AD1341" s="61" t="s">
        <v>114</v>
      </c>
      <c r="AE1341" s="22"/>
      <c r="AF1341">
        <v>0</v>
      </c>
      <c r="AG1341">
        <v>0</v>
      </c>
      <c r="AH1341" t="s">
        <v>5411</v>
      </c>
      <c r="AI1341" s="46">
        <v>0</v>
      </c>
      <c r="AJ1341" s="46">
        <v>0</v>
      </c>
      <c r="AK1341" s="22"/>
      <c r="AL1341" s="52">
        <f t="shared" si="208"/>
        <v>0</v>
      </c>
      <c r="AM1341" s="52">
        <f t="shared" si="209"/>
        <v>0</v>
      </c>
      <c r="AN1341" s="52" t="e">
        <f t="shared" si="202"/>
        <v>#VALUE!</v>
      </c>
      <c r="AO1341">
        <v>0.25</v>
      </c>
      <c r="AP1341" s="46">
        <v>0.25</v>
      </c>
      <c r="AQ1341" s="52">
        <f t="shared" si="210"/>
        <v>0</v>
      </c>
    </row>
    <row r="1342" spans="1:43" x14ac:dyDescent="0.25">
      <c r="A1342" t="s">
        <v>5533</v>
      </c>
      <c r="B1342" t="s">
        <v>1070</v>
      </c>
      <c r="D1342">
        <v>1</v>
      </c>
      <c r="E1342">
        <v>1</v>
      </c>
      <c r="F1342">
        <v>3</v>
      </c>
      <c r="G1342" s="13">
        <v>39770</v>
      </c>
      <c r="H1342">
        <v>0</v>
      </c>
      <c r="I1342">
        <v>0.42</v>
      </c>
      <c r="J1342" t="s">
        <v>5411</v>
      </c>
      <c r="K1342" s="46">
        <v>0</v>
      </c>
      <c r="L1342" s="46">
        <v>0.42</v>
      </c>
      <c r="M1342" s="22"/>
      <c r="N1342" s="52">
        <f t="shared" si="203"/>
        <v>0</v>
      </c>
      <c r="O1342" s="52">
        <f t="shared" si="204"/>
        <v>0</v>
      </c>
      <c r="P1342" s="52" t="e">
        <f t="shared" si="205"/>
        <v>#VALUE!</v>
      </c>
      <c r="Q1342">
        <v>0</v>
      </c>
      <c r="R1342">
        <v>0</v>
      </c>
      <c r="S1342" t="s">
        <v>5411</v>
      </c>
      <c r="T1342" s="46">
        <v>0</v>
      </c>
      <c r="U1342" s="46">
        <v>0</v>
      </c>
      <c r="V1342" s="22"/>
      <c r="W1342" s="52">
        <f t="shared" si="206"/>
        <v>0</v>
      </c>
      <c r="X1342" s="52">
        <f t="shared" si="207"/>
        <v>0</v>
      </c>
      <c r="Y1342" s="52" t="e">
        <f t="shared" si="201"/>
        <v>#VALUE!</v>
      </c>
      <c r="Z1342" t="s">
        <v>5568</v>
      </c>
      <c r="AA1342" t="s">
        <v>114</v>
      </c>
      <c r="AB1342" t="s">
        <v>5411</v>
      </c>
      <c r="AC1342" s="61" t="s">
        <v>88</v>
      </c>
      <c r="AD1342" s="61" t="s">
        <v>114</v>
      </c>
      <c r="AE1342" s="22"/>
      <c r="AF1342">
        <v>0</v>
      </c>
      <c r="AG1342">
        <v>0</v>
      </c>
      <c r="AH1342" t="s">
        <v>5411</v>
      </c>
      <c r="AI1342" s="46">
        <v>0</v>
      </c>
      <c r="AJ1342" s="46">
        <v>0</v>
      </c>
      <c r="AK1342" s="22"/>
      <c r="AL1342" s="52">
        <f t="shared" si="208"/>
        <v>0</v>
      </c>
      <c r="AM1342" s="52">
        <f t="shared" si="209"/>
        <v>0</v>
      </c>
      <c r="AN1342" s="52" t="e">
        <f t="shared" si="202"/>
        <v>#VALUE!</v>
      </c>
      <c r="AO1342">
        <v>0</v>
      </c>
      <c r="AP1342" s="46">
        <v>0</v>
      </c>
      <c r="AQ1342" s="52">
        <f t="shared" si="210"/>
        <v>0</v>
      </c>
    </row>
    <row r="1343" spans="1:43" x14ac:dyDescent="0.25">
      <c r="A1343" t="s">
        <v>5533</v>
      </c>
      <c r="B1343" t="s">
        <v>1073</v>
      </c>
      <c r="D1343">
        <v>1</v>
      </c>
      <c r="E1343">
        <v>1</v>
      </c>
      <c r="F1343">
        <v>3</v>
      </c>
      <c r="G1343" s="13">
        <v>39770</v>
      </c>
      <c r="H1343">
        <v>4.45</v>
      </c>
      <c r="I1343">
        <v>0</v>
      </c>
      <c r="J1343" t="s">
        <v>5411</v>
      </c>
      <c r="K1343" s="46">
        <v>4.45</v>
      </c>
      <c r="L1343" s="46">
        <v>0</v>
      </c>
      <c r="M1343" s="22"/>
      <c r="N1343" s="52">
        <f t="shared" si="203"/>
        <v>0</v>
      </c>
      <c r="O1343" s="52">
        <f t="shared" si="204"/>
        <v>0</v>
      </c>
      <c r="P1343" s="52" t="e">
        <f t="shared" si="205"/>
        <v>#VALUE!</v>
      </c>
      <c r="Q1343">
        <v>1.64</v>
      </c>
      <c r="R1343">
        <v>0</v>
      </c>
      <c r="S1343" t="s">
        <v>5411</v>
      </c>
      <c r="T1343" s="46">
        <v>1.64</v>
      </c>
      <c r="U1343" s="46">
        <v>0</v>
      </c>
      <c r="V1343" s="22"/>
      <c r="W1343" s="52">
        <f t="shared" si="206"/>
        <v>0</v>
      </c>
      <c r="X1343" s="52">
        <f t="shared" si="207"/>
        <v>0</v>
      </c>
      <c r="Y1343" s="52" t="e">
        <f t="shared" si="201"/>
        <v>#VALUE!</v>
      </c>
      <c r="Z1343" t="s">
        <v>5568</v>
      </c>
      <c r="AA1343" t="s">
        <v>114</v>
      </c>
      <c r="AB1343" t="s">
        <v>5411</v>
      </c>
      <c r="AC1343" s="61" t="s">
        <v>88</v>
      </c>
      <c r="AD1343" s="61" t="s">
        <v>114</v>
      </c>
      <c r="AE1343" s="22"/>
      <c r="AF1343">
        <v>0</v>
      </c>
      <c r="AG1343">
        <v>0</v>
      </c>
      <c r="AH1343" t="s">
        <v>5411</v>
      </c>
      <c r="AI1343" s="46">
        <v>0</v>
      </c>
      <c r="AJ1343" s="46">
        <v>0</v>
      </c>
      <c r="AK1343" s="22"/>
      <c r="AL1343" s="52">
        <f t="shared" si="208"/>
        <v>0</v>
      </c>
      <c r="AM1343" s="52">
        <f t="shared" si="209"/>
        <v>0</v>
      </c>
      <c r="AN1343" s="52" t="e">
        <f t="shared" si="202"/>
        <v>#VALUE!</v>
      </c>
      <c r="AO1343">
        <v>0</v>
      </c>
      <c r="AP1343" s="46">
        <v>0</v>
      </c>
      <c r="AQ1343" s="52">
        <f t="shared" si="210"/>
        <v>0</v>
      </c>
    </row>
    <row r="1344" spans="1:43" x14ac:dyDescent="0.25">
      <c r="A1344" t="s">
        <v>5533</v>
      </c>
      <c r="B1344" t="s">
        <v>1076</v>
      </c>
      <c r="D1344">
        <v>1</v>
      </c>
      <c r="E1344">
        <v>1</v>
      </c>
      <c r="F1344">
        <v>3</v>
      </c>
      <c r="G1344" s="13">
        <v>39770</v>
      </c>
      <c r="H1344">
        <v>4.54</v>
      </c>
      <c r="I1344">
        <v>0</v>
      </c>
      <c r="J1344" t="s">
        <v>5411</v>
      </c>
      <c r="K1344" s="46">
        <v>4.54</v>
      </c>
      <c r="L1344" s="46">
        <v>0</v>
      </c>
      <c r="M1344" s="22"/>
      <c r="N1344" s="52">
        <f t="shared" si="203"/>
        <v>0</v>
      </c>
      <c r="O1344" s="52">
        <f t="shared" si="204"/>
        <v>0</v>
      </c>
      <c r="P1344" s="52" t="e">
        <f t="shared" si="205"/>
        <v>#VALUE!</v>
      </c>
      <c r="Q1344">
        <v>12.17</v>
      </c>
      <c r="R1344">
        <v>0</v>
      </c>
      <c r="S1344" t="s">
        <v>5411</v>
      </c>
      <c r="T1344" s="46">
        <v>12.17</v>
      </c>
      <c r="U1344" s="46">
        <v>0</v>
      </c>
      <c r="V1344" s="22"/>
      <c r="W1344" s="52">
        <f t="shared" si="206"/>
        <v>0</v>
      </c>
      <c r="X1344" s="52">
        <f t="shared" si="207"/>
        <v>0</v>
      </c>
      <c r="Y1344" s="52" t="e">
        <f t="shared" si="201"/>
        <v>#VALUE!</v>
      </c>
      <c r="Z1344" t="s">
        <v>5568</v>
      </c>
      <c r="AA1344" t="s">
        <v>114</v>
      </c>
      <c r="AB1344" t="s">
        <v>5411</v>
      </c>
      <c r="AC1344" s="61" t="s">
        <v>88</v>
      </c>
      <c r="AD1344" s="61" t="s">
        <v>114</v>
      </c>
      <c r="AE1344" s="22"/>
      <c r="AF1344">
        <v>3.43</v>
      </c>
      <c r="AG1344">
        <v>0</v>
      </c>
      <c r="AH1344" t="s">
        <v>5411</v>
      </c>
      <c r="AI1344" s="46">
        <v>3.43</v>
      </c>
      <c r="AJ1344" s="46">
        <v>0</v>
      </c>
      <c r="AK1344" s="22"/>
      <c r="AL1344" s="52">
        <f t="shared" si="208"/>
        <v>0</v>
      </c>
      <c r="AM1344" s="52">
        <f t="shared" si="209"/>
        <v>0</v>
      </c>
      <c r="AN1344" s="52" t="e">
        <f t="shared" si="202"/>
        <v>#VALUE!</v>
      </c>
      <c r="AO1344">
        <v>0</v>
      </c>
      <c r="AP1344" s="46">
        <v>0</v>
      </c>
      <c r="AQ1344" s="52">
        <f t="shared" si="210"/>
        <v>0</v>
      </c>
    </row>
    <row r="1345" spans="1:43" x14ac:dyDescent="0.25">
      <c r="A1345" t="s">
        <v>5533</v>
      </c>
      <c r="B1345" t="s">
        <v>1079</v>
      </c>
      <c r="D1345">
        <v>1</v>
      </c>
      <c r="E1345">
        <v>1</v>
      </c>
      <c r="F1345">
        <v>3</v>
      </c>
      <c r="G1345" s="13">
        <v>39770</v>
      </c>
      <c r="H1345">
        <v>3.31</v>
      </c>
      <c r="I1345">
        <v>0</v>
      </c>
      <c r="J1345" t="s">
        <v>5411</v>
      </c>
      <c r="K1345" s="46">
        <v>3.31</v>
      </c>
      <c r="L1345" s="46">
        <v>0</v>
      </c>
      <c r="M1345" s="22"/>
      <c r="N1345" s="52">
        <f t="shared" si="203"/>
        <v>0</v>
      </c>
      <c r="O1345" s="52">
        <f t="shared" si="204"/>
        <v>0</v>
      </c>
      <c r="P1345" s="52" t="e">
        <f t="shared" si="205"/>
        <v>#VALUE!</v>
      </c>
      <c r="Q1345">
        <v>6.71</v>
      </c>
      <c r="R1345">
        <v>0</v>
      </c>
      <c r="S1345" t="s">
        <v>5411</v>
      </c>
      <c r="T1345" s="46">
        <v>6.71</v>
      </c>
      <c r="U1345" s="46">
        <v>0</v>
      </c>
      <c r="V1345" s="22"/>
      <c r="W1345" s="52">
        <f t="shared" si="206"/>
        <v>0</v>
      </c>
      <c r="X1345" s="52">
        <f t="shared" si="207"/>
        <v>0</v>
      </c>
      <c r="Y1345" s="52" t="e">
        <f t="shared" si="201"/>
        <v>#VALUE!</v>
      </c>
      <c r="Z1345" t="s">
        <v>5568</v>
      </c>
      <c r="AA1345" t="s">
        <v>114</v>
      </c>
      <c r="AB1345" t="s">
        <v>5411</v>
      </c>
      <c r="AC1345" s="61" t="s">
        <v>88</v>
      </c>
      <c r="AD1345" s="61" t="s">
        <v>114</v>
      </c>
      <c r="AE1345" s="22"/>
      <c r="AF1345">
        <v>21.12</v>
      </c>
      <c r="AG1345">
        <v>0</v>
      </c>
      <c r="AH1345" t="s">
        <v>5411</v>
      </c>
      <c r="AI1345" s="46">
        <v>21.12</v>
      </c>
      <c r="AJ1345" s="46">
        <v>0</v>
      </c>
      <c r="AK1345" s="22"/>
      <c r="AL1345" s="52">
        <f t="shared" si="208"/>
        <v>0</v>
      </c>
      <c r="AM1345" s="52">
        <f t="shared" si="209"/>
        <v>0</v>
      </c>
      <c r="AN1345" s="52" t="e">
        <f t="shared" si="202"/>
        <v>#VALUE!</v>
      </c>
      <c r="AO1345">
        <v>0.43</v>
      </c>
      <c r="AP1345" s="46">
        <v>0.43</v>
      </c>
      <c r="AQ1345" s="52">
        <f t="shared" si="210"/>
        <v>0</v>
      </c>
    </row>
    <row r="1346" spans="1:43" x14ac:dyDescent="0.25">
      <c r="A1346" t="s">
        <v>5533</v>
      </c>
      <c r="B1346" t="s">
        <v>1082</v>
      </c>
      <c r="D1346">
        <v>1</v>
      </c>
      <c r="E1346">
        <v>1</v>
      </c>
      <c r="F1346">
        <v>3</v>
      </c>
      <c r="G1346" s="13">
        <v>39770</v>
      </c>
      <c r="H1346">
        <v>3.74</v>
      </c>
      <c r="I1346">
        <v>0</v>
      </c>
      <c r="J1346" t="s">
        <v>5411</v>
      </c>
      <c r="K1346" s="46">
        <v>3.74</v>
      </c>
      <c r="L1346" s="46">
        <v>0</v>
      </c>
      <c r="M1346" s="22"/>
      <c r="N1346" s="52">
        <f t="shared" si="203"/>
        <v>0</v>
      </c>
      <c r="O1346" s="52">
        <f t="shared" si="204"/>
        <v>0</v>
      </c>
      <c r="P1346" s="52" t="e">
        <f t="shared" si="205"/>
        <v>#VALUE!</v>
      </c>
      <c r="Q1346">
        <v>1.67</v>
      </c>
      <c r="R1346">
        <v>0</v>
      </c>
      <c r="S1346" t="s">
        <v>5411</v>
      </c>
      <c r="T1346" s="46">
        <v>1.67</v>
      </c>
      <c r="U1346" s="46">
        <v>0</v>
      </c>
      <c r="V1346" s="22"/>
      <c r="W1346" s="52">
        <f t="shared" si="206"/>
        <v>0</v>
      </c>
      <c r="X1346" s="52">
        <f t="shared" si="207"/>
        <v>0</v>
      </c>
      <c r="Y1346" s="52" t="e">
        <f t="shared" si="201"/>
        <v>#VALUE!</v>
      </c>
      <c r="Z1346" t="s">
        <v>5568</v>
      </c>
      <c r="AA1346" t="s">
        <v>114</v>
      </c>
      <c r="AB1346" t="s">
        <v>5411</v>
      </c>
      <c r="AC1346" s="61" t="s">
        <v>88</v>
      </c>
      <c r="AD1346" s="61" t="s">
        <v>114</v>
      </c>
      <c r="AE1346" s="22"/>
      <c r="AF1346">
        <v>13.84</v>
      </c>
      <c r="AG1346">
        <v>0</v>
      </c>
      <c r="AH1346" t="s">
        <v>5411</v>
      </c>
      <c r="AI1346" s="46">
        <v>13.84</v>
      </c>
      <c r="AJ1346" s="46">
        <v>0</v>
      </c>
      <c r="AK1346" s="22"/>
      <c r="AL1346" s="52">
        <f t="shared" si="208"/>
        <v>0</v>
      </c>
      <c r="AM1346" s="52">
        <f t="shared" si="209"/>
        <v>0</v>
      </c>
      <c r="AN1346" s="52" t="e">
        <f t="shared" si="202"/>
        <v>#VALUE!</v>
      </c>
      <c r="AO1346">
        <v>0</v>
      </c>
      <c r="AP1346" s="46">
        <v>0</v>
      </c>
      <c r="AQ1346" s="52">
        <f t="shared" si="210"/>
        <v>0</v>
      </c>
    </row>
    <row r="1347" spans="1:43" x14ac:dyDescent="0.25">
      <c r="A1347" t="s">
        <v>5533</v>
      </c>
      <c r="B1347" t="s">
        <v>1085</v>
      </c>
      <c r="D1347">
        <v>1</v>
      </c>
      <c r="E1347">
        <v>1</v>
      </c>
      <c r="F1347">
        <v>3</v>
      </c>
      <c r="G1347" s="13">
        <v>39770</v>
      </c>
      <c r="H1347">
        <v>0.73</v>
      </c>
      <c r="I1347">
        <v>0</v>
      </c>
      <c r="J1347" t="s">
        <v>5411</v>
      </c>
      <c r="K1347" s="46">
        <v>0.73</v>
      </c>
      <c r="L1347" s="46">
        <v>0</v>
      </c>
      <c r="M1347" s="22"/>
      <c r="N1347" s="52">
        <f t="shared" si="203"/>
        <v>0</v>
      </c>
      <c r="O1347" s="52">
        <f t="shared" si="204"/>
        <v>0</v>
      </c>
      <c r="P1347" s="52" t="e">
        <f t="shared" si="205"/>
        <v>#VALUE!</v>
      </c>
      <c r="Q1347">
        <v>5.67</v>
      </c>
      <c r="R1347">
        <v>0</v>
      </c>
      <c r="S1347" t="s">
        <v>5411</v>
      </c>
      <c r="T1347" s="46">
        <v>5.67</v>
      </c>
      <c r="U1347" s="46">
        <v>0</v>
      </c>
      <c r="V1347" s="22"/>
      <c r="W1347" s="52">
        <f t="shared" si="206"/>
        <v>0</v>
      </c>
      <c r="X1347" s="52">
        <f t="shared" si="207"/>
        <v>0</v>
      </c>
      <c r="Y1347" s="52" t="e">
        <f t="shared" si="201"/>
        <v>#VALUE!</v>
      </c>
      <c r="Z1347" t="s">
        <v>5568</v>
      </c>
      <c r="AA1347" t="s">
        <v>114</v>
      </c>
      <c r="AB1347" t="s">
        <v>5411</v>
      </c>
      <c r="AC1347" s="61" t="s">
        <v>88</v>
      </c>
      <c r="AD1347" s="61" t="s">
        <v>114</v>
      </c>
      <c r="AE1347" s="22"/>
      <c r="AF1347">
        <v>16.21</v>
      </c>
      <c r="AG1347">
        <v>0</v>
      </c>
      <c r="AH1347" t="s">
        <v>5411</v>
      </c>
      <c r="AI1347" s="46">
        <v>16.21</v>
      </c>
      <c r="AJ1347" s="46">
        <v>0</v>
      </c>
      <c r="AK1347" s="22"/>
      <c r="AL1347" s="52">
        <f t="shared" si="208"/>
        <v>0</v>
      </c>
      <c r="AM1347" s="52">
        <f t="shared" si="209"/>
        <v>0</v>
      </c>
      <c r="AN1347" s="52" t="e">
        <f t="shared" si="202"/>
        <v>#VALUE!</v>
      </c>
      <c r="AO1347">
        <v>0.73</v>
      </c>
      <c r="AP1347" s="46">
        <v>0.73</v>
      </c>
      <c r="AQ1347" s="52">
        <f t="shared" si="210"/>
        <v>0</v>
      </c>
    </row>
    <row r="1348" spans="1:43" x14ac:dyDescent="0.25">
      <c r="A1348" t="s">
        <v>5533</v>
      </c>
      <c r="B1348" t="s">
        <v>1088</v>
      </c>
      <c r="D1348">
        <v>1</v>
      </c>
      <c r="E1348">
        <v>1</v>
      </c>
      <c r="F1348">
        <v>4</v>
      </c>
      <c r="G1348" s="13">
        <v>39770</v>
      </c>
      <c r="H1348">
        <v>0</v>
      </c>
      <c r="I1348">
        <v>0</v>
      </c>
      <c r="J1348" t="s">
        <v>5411</v>
      </c>
      <c r="K1348" s="46">
        <v>0</v>
      </c>
      <c r="L1348" s="46">
        <v>0</v>
      </c>
      <c r="M1348" s="22"/>
      <c r="N1348" s="52">
        <f t="shared" si="203"/>
        <v>0</v>
      </c>
      <c r="O1348" s="52">
        <f t="shared" si="204"/>
        <v>0</v>
      </c>
      <c r="P1348" s="52" t="e">
        <f t="shared" si="205"/>
        <v>#VALUE!</v>
      </c>
      <c r="Q1348">
        <v>0</v>
      </c>
      <c r="R1348">
        <v>0</v>
      </c>
      <c r="S1348" t="s">
        <v>5411</v>
      </c>
      <c r="T1348" s="46">
        <v>0</v>
      </c>
      <c r="U1348" s="46">
        <v>0</v>
      </c>
      <c r="V1348" s="22"/>
      <c r="W1348" s="52">
        <f t="shared" si="206"/>
        <v>0</v>
      </c>
      <c r="X1348" s="52">
        <f t="shared" si="207"/>
        <v>0</v>
      </c>
      <c r="Y1348" s="52" t="e">
        <f t="shared" ref="Y1348:Y1411" si="211">S1348-V1348</f>
        <v>#VALUE!</v>
      </c>
      <c r="Z1348" t="s">
        <v>5568</v>
      </c>
      <c r="AA1348" t="s">
        <v>114</v>
      </c>
      <c r="AB1348" t="s">
        <v>5411</v>
      </c>
      <c r="AC1348" s="61" t="s">
        <v>88</v>
      </c>
      <c r="AD1348" s="61" t="s">
        <v>114</v>
      </c>
      <c r="AE1348" s="22"/>
      <c r="AF1348">
        <v>0</v>
      </c>
      <c r="AG1348">
        <v>0</v>
      </c>
      <c r="AH1348" t="s">
        <v>5411</v>
      </c>
      <c r="AI1348" s="46">
        <v>0</v>
      </c>
      <c r="AJ1348" s="46">
        <v>0</v>
      </c>
      <c r="AK1348" s="22"/>
      <c r="AL1348" s="52">
        <f t="shared" si="208"/>
        <v>0</v>
      </c>
      <c r="AM1348" s="52">
        <f t="shared" si="209"/>
        <v>0</v>
      </c>
      <c r="AN1348" s="52" t="e">
        <f t="shared" ref="AN1348:AN1411" si="212">AH1348-AK1348</f>
        <v>#VALUE!</v>
      </c>
      <c r="AO1348">
        <v>1.28</v>
      </c>
      <c r="AP1348" s="46">
        <v>1.28</v>
      </c>
      <c r="AQ1348" s="52">
        <f t="shared" si="210"/>
        <v>0</v>
      </c>
    </row>
    <row r="1349" spans="1:43" x14ac:dyDescent="0.25">
      <c r="A1349" t="s">
        <v>5533</v>
      </c>
      <c r="B1349" t="s">
        <v>1091</v>
      </c>
      <c r="D1349">
        <v>1</v>
      </c>
      <c r="E1349">
        <v>1</v>
      </c>
      <c r="F1349">
        <v>3</v>
      </c>
      <c r="G1349" s="13">
        <v>39770</v>
      </c>
      <c r="H1349">
        <v>1.44</v>
      </c>
      <c r="I1349">
        <v>0</v>
      </c>
      <c r="J1349" t="s">
        <v>5411</v>
      </c>
      <c r="K1349" s="46">
        <v>1.44</v>
      </c>
      <c r="L1349" s="46">
        <v>0</v>
      </c>
      <c r="M1349" s="22"/>
      <c r="N1349" s="52">
        <f t="shared" ref="N1349:N1412" si="213">H1349-K1349</f>
        <v>0</v>
      </c>
      <c r="O1349" s="52">
        <f t="shared" ref="O1349:O1412" si="214">I1349-L1349</f>
        <v>0</v>
      </c>
      <c r="P1349" s="52" t="e">
        <f t="shared" ref="P1349:P1412" si="215">J1349-M1349</f>
        <v>#VALUE!</v>
      </c>
      <c r="Q1349">
        <v>0</v>
      </c>
      <c r="R1349">
        <v>0</v>
      </c>
      <c r="S1349" t="s">
        <v>5411</v>
      </c>
      <c r="T1349" s="46">
        <v>0</v>
      </c>
      <c r="U1349" s="46">
        <v>0</v>
      </c>
      <c r="V1349" s="22"/>
      <c r="W1349" s="52">
        <f t="shared" ref="W1349:W1412" si="216">Q1349-T1349</f>
        <v>0</v>
      </c>
      <c r="X1349" s="52">
        <f t="shared" ref="X1349:X1412" si="217">R1349-U1349</f>
        <v>0</v>
      </c>
      <c r="Y1349" s="52" t="e">
        <f t="shared" si="211"/>
        <v>#VALUE!</v>
      </c>
      <c r="Z1349" t="s">
        <v>5568</v>
      </c>
      <c r="AA1349" t="s">
        <v>114</v>
      </c>
      <c r="AB1349" t="s">
        <v>5411</v>
      </c>
      <c r="AC1349" s="61" t="s">
        <v>88</v>
      </c>
      <c r="AD1349" s="61" t="s">
        <v>114</v>
      </c>
      <c r="AE1349" s="22"/>
      <c r="AF1349">
        <v>0</v>
      </c>
      <c r="AG1349">
        <v>0</v>
      </c>
      <c r="AH1349" t="s">
        <v>5411</v>
      </c>
      <c r="AI1349" s="46">
        <v>0</v>
      </c>
      <c r="AJ1349" s="46">
        <v>0</v>
      </c>
      <c r="AK1349" s="22"/>
      <c r="AL1349" s="52">
        <f t="shared" ref="AL1349:AL1412" si="218">AF1349-AI1349</f>
        <v>0</v>
      </c>
      <c r="AM1349" s="52">
        <f t="shared" ref="AM1349:AM1412" si="219">AG1349-AJ1349</f>
        <v>0</v>
      </c>
      <c r="AN1349" s="52" t="e">
        <f t="shared" si="212"/>
        <v>#VALUE!</v>
      </c>
      <c r="AO1349">
        <v>0</v>
      </c>
      <c r="AP1349" s="46">
        <v>0</v>
      </c>
      <c r="AQ1349" s="52">
        <f t="shared" ref="AQ1349:AQ1412" si="220">AO1349-AP1349</f>
        <v>0</v>
      </c>
    </row>
    <row r="1350" spans="1:43" x14ac:dyDescent="0.25">
      <c r="A1350" t="s">
        <v>5533</v>
      </c>
      <c r="B1350" t="s">
        <v>1094</v>
      </c>
      <c r="D1350">
        <v>1</v>
      </c>
      <c r="E1350">
        <v>1</v>
      </c>
      <c r="F1350">
        <v>4</v>
      </c>
      <c r="G1350" s="13">
        <v>39770</v>
      </c>
      <c r="H1350">
        <v>1.68</v>
      </c>
      <c r="I1350">
        <v>0</v>
      </c>
      <c r="J1350" t="s">
        <v>5411</v>
      </c>
      <c r="K1350" s="46">
        <v>1.68</v>
      </c>
      <c r="L1350" s="46">
        <v>0</v>
      </c>
      <c r="M1350" s="22"/>
      <c r="N1350" s="52">
        <f t="shared" si="213"/>
        <v>0</v>
      </c>
      <c r="O1350" s="52">
        <f t="shared" si="214"/>
        <v>0</v>
      </c>
      <c r="P1350" s="52" t="e">
        <f t="shared" si="215"/>
        <v>#VALUE!</v>
      </c>
      <c r="Q1350">
        <v>0</v>
      </c>
      <c r="R1350">
        <v>0</v>
      </c>
      <c r="S1350" t="s">
        <v>5411</v>
      </c>
      <c r="T1350" s="46">
        <v>0</v>
      </c>
      <c r="U1350" s="46">
        <v>0</v>
      </c>
      <c r="V1350" s="22"/>
      <c r="W1350" s="52">
        <f t="shared" si="216"/>
        <v>0</v>
      </c>
      <c r="X1350" s="52">
        <f t="shared" si="217"/>
        <v>0</v>
      </c>
      <c r="Y1350" s="52" t="e">
        <f t="shared" si="211"/>
        <v>#VALUE!</v>
      </c>
      <c r="Z1350" t="s">
        <v>5568</v>
      </c>
      <c r="AA1350" t="s">
        <v>114</v>
      </c>
      <c r="AB1350" t="s">
        <v>5411</v>
      </c>
      <c r="AC1350" s="61" t="s">
        <v>88</v>
      </c>
      <c r="AD1350" s="61" t="s">
        <v>114</v>
      </c>
      <c r="AE1350" s="22"/>
      <c r="AF1350">
        <v>0</v>
      </c>
      <c r="AG1350">
        <v>0</v>
      </c>
      <c r="AH1350" t="s">
        <v>5411</v>
      </c>
      <c r="AI1350" s="46">
        <v>0</v>
      </c>
      <c r="AJ1350" s="46">
        <v>0</v>
      </c>
      <c r="AK1350" s="22"/>
      <c r="AL1350" s="52">
        <f t="shared" si="218"/>
        <v>0</v>
      </c>
      <c r="AM1350" s="52">
        <f t="shared" si="219"/>
        <v>0</v>
      </c>
      <c r="AN1350" s="52" t="e">
        <f t="shared" si="212"/>
        <v>#VALUE!</v>
      </c>
      <c r="AO1350">
        <v>0</v>
      </c>
      <c r="AP1350" s="46">
        <v>0</v>
      </c>
      <c r="AQ1350" s="52">
        <f t="shared" si="220"/>
        <v>0</v>
      </c>
    </row>
    <row r="1351" spans="1:43" x14ac:dyDescent="0.25">
      <c r="A1351" t="s">
        <v>5533</v>
      </c>
      <c r="B1351" t="s">
        <v>1097</v>
      </c>
      <c r="D1351">
        <v>1</v>
      </c>
      <c r="E1351">
        <v>1</v>
      </c>
      <c r="F1351">
        <v>3</v>
      </c>
      <c r="G1351" s="13">
        <v>39770</v>
      </c>
      <c r="H1351">
        <v>0</v>
      </c>
      <c r="I1351">
        <v>0</v>
      </c>
      <c r="J1351" t="s">
        <v>5411</v>
      </c>
      <c r="K1351" s="46">
        <v>0</v>
      </c>
      <c r="L1351" s="46">
        <v>0</v>
      </c>
      <c r="M1351" s="22"/>
      <c r="N1351" s="52">
        <f t="shared" si="213"/>
        <v>0</v>
      </c>
      <c r="O1351" s="52">
        <f t="shared" si="214"/>
        <v>0</v>
      </c>
      <c r="P1351" s="52" t="e">
        <f t="shared" si="215"/>
        <v>#VALUE!</v>
      </c>
      <c r="Q1351">
        <v>0</v>
      </c>
      <c r="R1351">
        <v>0</v>
      </c>
      <c r="S1351" t="s">
        <v>5411</v>
      </c>
      <c r="T1351" s="46">
        <v>0</v>
      </c>
      <c r="U1351" s="46">
        <v>0</v>
      </c>
      <c r="V1351" s="22"/>
      <c r="W1351" s="52">
        <f t="shared" si="216"/>
        <v>0</v>
      </c>
      <c r="X1351" s="52">
        <f t="shared" si="217"/>
        <v>0</v>
      </c>
      <c r="Y1351" s="52" t="e">
        <f t="shared" si="211"/>
        <v>#VALUE!</v>
      </c>
      <c r="Z1351" t="s">
        <v>5568</v>
      </c>
      <c r="AA1351" t="s">
        <v>114</v>
      </c>
      <c r="AB1351" t="s">
        <v>5411</v>
      </c>
      <c r="AC1351" s="61" t="s">
        <v>88</v>
      </c>
      <c r="AD1351" s="61" t="s">
        <v>114</v>
      </c>
      <c r="AE1351" s="22"/>
      <c r="AF1351">
        <v>0</v>
      </c>
      <c r="AG1351">
        <v>0</v>
      </c>
      <c r="AH1351" t="s">
        <v>5411</v>
      </c>
      <c r="AI1351" s="46">
        <v>0</v>
      </c>
      <c r="AJ1351" s="46">
        <v>0</v>
      </c>
      <c r="AK1351" s="22"/>
      <c r="AL1351" s="52">
        <f t="shared" si="218"/>
        <v>0</v>
      </c>
      <c r="AM1351" s="52">
        <f t="shared" si="219"/>
        <v>0</v>
      </c>
      <c r="AN1351" s="52" t="e">
        <f t="shared" si="212"/>
        <v>#VALUE!</v>
      </c>
      <c r="AO1351">
        <v>0.02</v>
      </c>
      <c r="AP1351" s="46">
        <v>0.02</v>
      </c>
      <c r="AQ1351" s="52">
        <f t="shared" si="220"/>
        <v>0</v>
      </c>
    </row>
    <row r="1352" spans="1:43" x14ac:dyDescent="0.25">
      <c r="A1352" t="s">
        <v>5533</v>
      </c>
      <c r="B1352" t="s">
        <v>1100</v>
      </c>
      <c r="D1352">
        <v>1</v>
      </c>
      <c r="E1352">
        <v>1</v>
      </c>
      <c r="F1352">
        <v>3</v>
      </c>
      <c r="G1352" s="13">
        <v>39770</v>
      </c>
      <c r="H1352">
        <v>0.05</v>
      </c>
      <c r="I1352">
        <v>0</v>
      </c>
      <c r="J1352" t="s">
        <v>5411</v>
      </c>
      <c r="K1352" s="46">
        <v>0.05</v>
      </c>
      <c r="L1352" s="46">
        <v>0</v>
      </c>
      <c r="M1352" s="22"/>
      <c r="N1352" s="52">
        <f t="shared" si="213"/>
        <v>0</v>
      </c>
      <c r="O1352" s="52">
        <f t="shared" si="214"/>
        <v>0</v>
      </c>
      <c r="P1352" s="52" t="e">
        <f t="shared" si="215"/>
        <v>#VALUE!</v>
      </c>
      <c r="Q1352">
        <v>0</v>
      </c>
      <c r="R1352">
        <v>0</v>
      </c>
      <c r="S1352" t="s">
        <v>5411</v>
      </c>
      <c r="T1352" s="46">
        <v>0</v>
      </c>
      <c r="U1352" s="46">
        <v>0</v>
      </c>
      <c r="V1352" s="22"/>
      <c r="W1352" s="52">
        <f t="shared" si="216"/>
        <v>0</v>
      </c>
      <c r="X1352" s="52">
        <f t="shared" si="217"/>
        <v>0</v>
      </c>
      <c r="Y1352" s="52" t="e">
        <f t="shared" si="211"/>
        <v>#VALUE!</v>
      </c>
      <c r="Z1352" t="s">
        <v>5568</v>
      </c>
      <c r="AA1352" t="s">
        <v>114</v>
      </c>
      <c r="AB1352" t="s">
        <v>5411</v>
      </c>
      <c r="AC1352" s="61" t="s">
        <v>88</v>
      </c>
      <c r="AD1352" s="61" t="s">
        <v>114</v>
      </c>
      <c r="AE1352" s="22"/>
      <c r="AF1352">
        <v>0</v>
      </c>
      <c r="AG1352">
        <v>0</v>
      </c>
      <c r="AH1352" t="s">
        <v>5411</v>
      </c>
      <c r="AI1352" s="46">
        <v>0</v>
      </c>
      <c r="AJ1352" s="46">
        <v>0</v>
      </c>
      <c r="AK1352" s="22"/>
      <c r="AL1352" s="52">
        <f t="shared" si="218"/>
        <v>0</v>
      </c>
      <c r="AM1352" s="52">
        <f t="shared" si="219"/>
        <v>0</v>
      </c>
      <c r="AN1352" s="52" t="e">
        <f t="shared" si="212"/>
        <v>#VALUE!</v>
      </c>
      <c r="AO1352">
        <v>0</v>
      </c>
      <c r="AP1352" s="46">
        <v>0</v>
      </c>
      <c r="AQ1352" s="52">
        <f t="shared" si="220"/>
        <v>0</v>
      </c>
    </row>
    <row r="1353" spans="1:43" x14ac:dyDescent="0.25">
      <c r="A1353" t="s">
        <v>5533</v>
      </c>
      <c r="B1353" t="s">
        <v>1103</v>
      </c>
      <c r="D1353">
        <v>1</v>
      </c>
      <c r="E1353">
        <v>1</v>
      </c>
      <c r="F1353">
        <v>5</v>
      </c>
      <c r="G1353" s="13">
        <v>39770</v>
      </c>
      <c r="H1353">
        <v>5.6</v>
      </c>
      <c r="I1353">
        <v>0</v>
      </c>
      <c r="J1353" t="s">
        <v>5411</v>
      </c>
      <c r="K1353" s="46">
        <v>5.6</v>
      </c>
      <c r="L1353" s="46">
        <v>0</v>
      </c>
      <c r="M1353" s="22"/>
      <c r="N1353" s="52">
        <f t="shared" si="213"/>
        <v>0</v>
      </c>
      <c r="O1353" s="52">
        <f t="shared" si="214"/>
        <v>0</v>
      </c>
      <c r="P1353" s="52" t="e">
        <f t="shared" si="215"/>
        <v>#VALUE!</v>
      </c>
      <c r="Q1353">
        <v>0.65</v>
      </c>
      <c r="R1353">
        <v>0</v>
      </c>
      <c r="S1353" t="s">
        <v>5411</v>
      </c>
      <c r="T1353" s="46">
        <v>0.65</v>
      </c>
      <c r="U1353" s="46">
        <v>0</v>
      </c>
      <c r="V1353" s="22"/>
      <c r="W1353" s="52">
        <f t="shared" si="216"/>
        <v>0</v>
      </c>
      <c r="X1353" s="52">
        <f t="shared" si="217"/>
        <v>0</v>
      </c>
      <c r="Y1353" s="52" t="e">
        <f t="shared" si="211"/>
        <v>#VALUE!</v>
      </c>
      <c r="Z1353" t="s">
        <v>5568</v>
      </c>
      <c r="AA1353" t="s">
        <v>114</v>
      </c>
      <c r="AB1353" t="s">
        <v>5411</v>
      </c>
      <c r="AC1353" s="61" t="s">
        <v>88</v>
      </c>
      <c r="AD1353" s="61" t="s">
        <v>114</v>
      </c>
      <c r="AE1353" s="22"/>
      <c r="AF1353">
        <v>0</v>
      </c>
      <c r="AG1353">
        <v>0</v>
      </c>
      <c r="AH1353" t="s">
        <v>5411</v>
      </c>
      <c r="AI1353" s="46">
        <v>0</v>
      </c>
      <c r="AJ1353" s="46">
        <v>0</v>
      </c>
      <c r="AK1353" s="22"/>
      <c r="AL1353" s="52">
        <f t="shared" si="218"/>
        <v>0</v>
      </c>
      <c r="AM1353" s="52">
        <f t="shared" si="219"/>
        <v>0</v>
      </c>
      <c r="AN1353" s="52" t="e">
        <f t="shared" si="212"/>
        <v>#VALUE!</v>
      </c>
      <c r="AO1353">
        <v>0</v>
      </c>
      <c r="AP1353" s="46">
        <v>0</v>
      </c>
      <c r="AQ1353" s="52">
        <f t="shared" si="220"/>
        <v>0</v>
      </c>
    </row>
    <row r="1354" spans="1:43" x14ac:dyDescent="0.25">
      <c r="A1354" t="s">
        <v>5533</v>
      </c>
      <c r="B1354" t="s">
        <v>1106</v>
      </c>
      <c r="D1354">
        <v>1</v>
      </c>
      <c r="E1354">
        <v>1</v>
      </c>
      <c r="F1354">
        <v>3</v>
      </c>
      <c r="G1354" s="13">
        <v>39770</v>
      </c>
      <c r="H1354">
        <v>1.69</v>
      </c>
      <c r="I1354">
        <v>0</v>
      </c>
      <c r="J1354" t="s">
        <v>5411</v>
      </c>
      <c r="K1354" s="46">
        <v>1.69</v>
      </c>
      <c r="L1354" s="46">
        <v>0</v>
      </c>
      <c r="M1354" s="22"/>
      <c r="N1354" s="52">
        <f t="shared" si="213"/>
        <v>0</v>
      </c>
      <c r="O1354" s="52">
        <f t="shared" si="214"/>
        <v>0</v>
      </c>
      <c r="P1354" s="52" t="e">
        <f t="shared" si="215"/>
        <v>#VALUE!</v>
      </c>
      <c r="Q1354">
        <v>4.54</v>
      </c>
      <c r="R1354">
        <v>0</v>
      </c>
      <c r="S1354" t="s">
        <v>5411</v>
      </c>
      <c r="T1354" s="46">
        <v>4.54</v>
      </c>
      <c r="U1354" s="46">
        <v>0</v>
      </c>
      <c r="V1354" s="22"/>
      <c r="W1354" s="52">
        <f t="shared" si="216"/>
        <v>0</v>
      </c>
      <c r="X1354" s="52">
        <f t="shared" si="217"/>
        <v>0</v>
      </c>
      <c r="Y1354" s="52" t="e">
        <f t="shared" si="211"/>
        <v>#VALUE!</v>
      </c>
      <c r="Z1354" t="s">
        <v>5568</v>
      </c>
      <c r="AA1354" t="s">
        <v>114</v>
      </c>
      <c r="AB1354" t="s">
        <v>5411</v>
      </c>
      <c r="AC1354" s="61" t="s">
        <v>88</v>
      </c>
      <c r="AD1354" s="61" t="s">
        <v>114</v>
      </c>
      <c r="AE1354" s="22"/>
      <c r="AF1354">
        <v>0</v>
      </c>
      <c r="AG1354">
        <v>0</v>
      </c>
      <c r="AH1354" t="s">
        <v>5411</v>
      </c>
      <c r="AI1354" s="46">
        <v>0</v>
      </c>
      <c r="AJ1354" s="46">
        <v>0</v>
      </c>
      <c r="AK1354" s="22"/>
      <c r="AL1354" s="52">
        <f t="shared" si="218"/>
        <v>0</v>
      </c>
      <c r="AM1354" s="52">
        <f t="shared" si="219"/>
        <v>0</v>
      </c>
      <c r="AN1354" s="52" t="e">
        <f t="shared" si="212"/>
        <v>#VALUE!</v>
      </c>
      <c r="AO1354">
        <v>0.24</v>
      </c>
      <c r="AP1354" s="46">
        <v>0.24</v>
      </c>
      <c r="AQ1354" s="52">
        <f t="shared" si="220"/>
        <v>0</v>
      </c>
    </row>
    <row r="1355" spans="1:43" x14ac:dyDescent="0.25">
      <c r="A1355" t="s">
        <v>5533</v>
      </c>
      <c r="B1355" t="s">
        <v>1109</v>
      </c>
      <c r="D1355">
        <v>1</v>
      </c>
      <c r="E1355">
        <v>1</v>
      </c>
      <c r="F1355">
        <v>3</v>
      </c>
      <c r="G1355" s="13">
        <v>39770</v>
      </c>
      <c r="H1355">
        <v>6.45</v>
      </c>
      <c r="I1355">
        <v>0</v>
      </c>
      <c r="J1355" t="s">
        <v>5411</v>
      </c>
      <c r="K1355" s="46">
        <v>6.45</v>
      </c>
      <c r="L1355" s="46">
        <v>0</v>
      </c>
      <c r="M1355" s="22"/>
      <c r="N1355" s="52">
        <f t="shared" si="213"/>
        <v>0</v>
      </c>
      <c r="O1355" s="52">
        <f t="shared" si="214"/>
        <v>0</v>
      </c>
      <c r="P1355" s="52" t="e">
        <f t="shared" si="215"/>
        <v>#VALUE!</v>
      </c>
      <c r="Q1355">
        <v>0.84</v>
      </c>
      <c r="R1355">
        <v>0</v>
      </c>
      <c r="S1355" t="s">
        <v>5411</v>
      </c>
      <c r="T1355" s="46">
        <v>0.84</v>
      </c>
      <c r="U1355" s="46">
        <v>0</v>
      </c>
      <c r="V1355" s="22"/>
      <c r="W1355" s="52">
        <f t="shared" si="216"/>
        <v>0</v>
      </c>
      <c r="X1355" s="52">
        <f t="shared" si="217"/>
        <v>0</v>
      </c>
      <c r="Y1355" s="52" t="e">
        <f t="shared" si="211"/>
        <v>#VALUE!</v>
      </c>
      <c r="Z1355" t="s">
        <v>5568</v>
      </c>
      <c r="AA1355" t="s">
        <v>114</v>
      </c>
      <c r="AB1355" t="s">
        <v>5411</v>
      </c>
      <c r="AC1355" s="61" t="s">
        <v>88</v>
      </c>
      <c r="AD1355" s="61" t="s">
        <v>114</v>
      </c>
      <c r="AE1355" s="22"/>
      <c r="AF1355">
        <v>1.47</v>
      </c>
      <c r="AG1355">
        <v>0</v>
      </c>
      <c r="AH1355" t="s">
        <v>5411</v>
      </c>
      <c r="AI1355" s="46">
        <v>1.47</v>
      </c>
      <c r="AJ1355" s="46">
        <v>0</v>
      </c>
      <c r="AK1355" s="22"/>
      <c r="AL1355" s="52">
        <f t="shared" si="218"/>
        <v>0</v>
      </c>
      <c r="AM1355" s="52">
        <f t="shared" si="219"/>
        <v>0</v>
      </c>
      <c r="AN1355" s="52" t="e">
        <f t="shared" si="212"/>
        <v>#VALUE!</v>
      </c>
      <c r="AO1355">
        <v>0</v>
      </c>
      <c r="AP1355" s="46">
        <v>0</v>
      </c>
      <c r="AQ1355" s="52">
        <f t="shared" si="220"/>
        <v>0</v>
      </c>
    </row>
    <row r="1356" spans="1:43" x14ac:dyDescent="0.25">
      <c r="A1356" t="s">
        <v>5533</v>
      </c>
      <c r="B1356" t="s">
        <v>1112</v>
      </c>
      <c r="D1356">
        <v>1</v>
      </c>
      <c r="E1356">
        <v>1</v>
      </c>
      <c r="F1356">
        <v>3</v>
      </c>
      <c r="G1356" s="13">
        <v>39770</v>
      </c>
      <c r="H1356">
        <v>5.74</v>
      </c>
      <c r="I1356">
        <v>0</v>
      </c>
      <c r="J1356" t="s">
        <v>5411</v>
      </c>
      <c r="K1356" s="46">
        <v>5.74</v>
      </c>
      <c r="L1356" s="46">
        <v>0</v>
      </c>
      <c r="M1356" s="22"/>
      <c r="N1356" s="52">
        <f t="shared" si="213"/>
        <v>0</v>
      </c>
      <c r="O1356" s="52">
        <f t="shared" si="214"/>
        <v>0</v>
      </c>
      <c r="P1356" s="52" t="e">
        <f t="shared" si="215"/>
        <v>#VALUE!</v>
      </c>
      <c r="Q1356">
        <v>0</v>
      </c>
      <c r="R1356">
        <v>0</v>
      </c>
      <c r="S1356" t="s">
        <v>5411</v>
      </c>
      <c r="T1356" s="46">
        <v>0</v>
      </c>
      <c r="U1356" s="46">
        <v>0</v>
      </c>
      <c r="V1356" s="22"/>
      <c r="W1356" s="52">
        <f t="shared" si="216"/>
        <v>0</v>
      </c>
      <c r="X1356" s="52">
        <f t="shared" si="217"/>
        <v>0</v>
      </c>
      <c r="Y1356" s="52" t="e">
        <f t="shared" si="211"/>
        <v>#VALUE!</v>
      </c>
      <c r="Z1356" t="s">
        <v>5568</v>
      </c>
      <c r="AA1356" t="s">
        <v>114</v>
      </c>
      <c r="AB1356" t="s">
        <v>5411</v>
      </c>
      <c r="AC1356" s="61" t="s">
        <v>88</v>
      </c>
      <c r="AD1356" s="61" t="s">
        <v>114</v>
      </c>
      <c r="AE1356" s="22"/>
      <c r="AF1356">
        <v>0</v>
      </c>
      <c r="AG1356">
        <v>0</v>
      </c>
      <c r="AH1356" t="s">
        <v>5411</v>
      </c>
      <c r="AI1356" s="46">
        <v>0</v>
      </c>
      <c r="AJ1356" s="46">
        <v>0</v>
      </c>
      <c r="AK1356" s="22"/>
      <c r="AL1356" s="52">
        <f t="shared" si="218"/>
        <v>0</v>
      </c>
      <c r="AM1356" s="52">
        <f t="shared" si="219"/>
        <v>0</v>
      </c>
      <c r="AN1356" s="52" t="e">
        <f t="shared" si="212"/>
        <v>#VALUE!</v>
      </c>
      <c r="AO1356">
        <v>0.47</v>
      </c>
      <c r="AP1356" s="46">
        <v>0.47</v>
      </c>
      <c r="AQ1356" s="52">
        <f t="shared" si="220"/>
        <v>0</v>
      </c>
    </row>
    <row r="1357" spans="1:43" x14ac:dyDescent="0.25">
      <c r="A1357" t="s">
        <v>5533</v>
      </c>
      <c r="B1357" t="s">
        <v>1115</v>
      </c>
      <c r="D1357">
        <v>1</v>
      </c>
      <c r="E1357">
        <v>1</v>
      </c>
      <c r="F1357">
        <v>3</v>
      </c>
      <c r="G1357" s="13">
        <v>39770</v>
      </c>
      <c r="H1357">
        <v>2.2400000000000002</v>
      </c>
      <c r="I1357">
        <v>0</v>
      </c>
      <c r="J1357" t="s">
        <v>5411</v>
      </c>
      <c r="K1357" s="46">
        <v>2.2400000000000002</v>
      </c>
      <c r="L1357" s="46">
        <v>0</v>
      </c>
      <c r="M1357" s="22"/>
      <c r="N1357" s="52">
        <f t="shared" si="213"/>
        <v>0</v>
      </c>
      <c r="O1357" s="52">
        <f t="shared" si="214"/>
        <v>0</v>
      </c>
      <c r="P1357" s="52" t="e">
        <f t="shared" si="215"/>
        <v>#VALUE!</v>
      </c>
      <c r="Q1357">
        <v>3.14</v>
      </c>
      <c r="R1357">
        <v>0</v>
      </c>
      <c r="S1357" t="s">
        <v>5411</v>
      </c>
      <c r="T1357" s="46">
        <v>3.14</v>
      </c>
      <c r="U1357" s="46">
        <v>0</v>
      </c>
      <c r="V1357" s="22"/>
      <c r="W1357" s="52">
        <f t="shared" si="216"/>
        <v>0</v>
      </c>
      <c r="X1357" s="52">
        <f t="shared" si="217"/>
        <v>0</v>
      </c>
      <c r="Y1357" s="52" t="e">
        <f t="shared" si="211"/>
        <v>#VALUE!</v>
      </c>
      <c r="Z1357" t="s">
        <v>5568</v>
      </c>
      <c r="AA1357" t="s">
        <v>114</v>
      </c>
      <c r="AB1357" t="s">
        <v>5411</v>
      </c>
      <c r="AC1357" s="61" t="s">
        <v>88</v>
      </c>
      <c r="AD1357" s="61" t="s">
        <v>114</v>
      </c>
      <c r="AE1357" s="22"/>
      <c r="AF1357">
        <v>16.25</v>
      </c>
      <c r="AG1357">
        <v>0</v>
      </c>
      <c r="AH1357" t="s">
        <v>5411</v>
      </c>
      <c r="AI1357" s="46">
        <v>16.25</v>
      </c>
      <c r="AJ1357" s="46">
        <v>0</v>
      </c>
      <c r="AK1357" s="22"/>
      <c r="AL1357" s="52">
        <f t="shared" si="218"/>
        <v>0</v>
      </c>
      <c r="AM1357" s="52">
        <f t="shared" si="219"/>
        <v>0</v>
      </c>
      <c r="AN1357" s="52" t="e">
        <f t="shared" si="212"/>
        <v>#VALUE!</v>
      </c>
      <c r="AO1357">
        <v>0</v>
      </c>
      <c r="AP1357" s="46">
        <v>0</v>
      </c>
      <c r="AQ1357" s="52">
        <f t="shared" si="220"/>
        <v>0</v>
      </c>
    </row>
    <row r="1358" spans="1:43" x14ac:dyDescent="0.25">
      <c r="A1358" t="s">
        <v>5533</v>
      </c>
      <c r="B1358" t="s">
        <v>1118</v>
      </c>
      <c r="D1358">
        <v>1</v>
      </c>
      <c r="E1358">
        <v>1</v>
      </c>
      <c r="F1358">
        <v>4</v>
      </c>
      <c r="G1358" s="13">
        <v>39770</v>
      </c>
      <c r="H1358">
        <v>0.43</v>
      </c>
      <c r="I1358">
        <v>0</v>
      </c>
      <c r="J1358" t="s">
        <v>5411</v>
      </c>
      <c r="K1358" s="46">
        <v>0.43</v>
      </c>
      <c r="L1358" s="46">
        <v>0</v>
      </c>
      <c r="M1358" s="22"/>
      <c r="N1358" s="52">
        <f t="shared" si="213"/>
        <v>0</v>
      </c>
      <c r="O1358" s="52">
        <f t="shared" si="214"/>
        <v>0</v>
      </c>
      <c r="P1358" s="52" t="e">
        <f t="shared" si="215"/>
        <v>#VALUE!</v>
      </c>
      <c r="Q1358">
        <v>0.28999999999999998</v>
      </c>
      <c r="R1358">
        <v>0</v>
      </c>
      <c r="S1358" t="s">
        <v>5411</v>
      </c>
      <c r="T1358" s="46">
        <v>0.28999999999999998</v>
      </c>
      <c r="U1358" s="46">
        <v>0</v>
      </c>
      <c r="V1358" s="22"/>
      <c r="W1358" s="52">
        <f t="shared" si="216"/>
        <v>0</v>
      </c>
      <c r="X1358" s="52">
        <f t="shared" si="217"/>
        <v>0</v>
      </c>
      <c r="Y1358" s="52" t="e">
        <f t="shared" si="211"/>
        <v>#VALUE!</v>
      </c>
      <c r="Z1358" t="s">
        <v>5568</v>
      </c>
      <c r="AA1358" t="s">
        <v>114</v>
      </c>
      <c r="AB1358" t="s">
        <v>5411</v>
      </c>
      <c r="AC1358" s="61" t="s">
        <v>88</v>
      </c>
      <c r="AD1358" s="61" t="s">
        <v>114</v>
      </c>
      <c r="AE1358" s="22"/>
      <c r="AF1358">
        <v>0</v>
      </c>
      <c r="AG1358">
        <v>0</v>
      </c>
      <c r="AH1358" t="s">
        <v>5411</v>
      </c>
      <c r="AI1358" s="46">
        <v>0</v>
      </c>
      <c r="AJ1358" s="46">
        <v>0</v>
      </c>
      <c r="AK1358" s="22"/>
      <c r="AL1358" s="52">
        <f t="shared" si="218"/>
        <v>0</v>
      </c>
      <c r="AM1358" s="52">
        <f t="shared" si="219"/>
        <v>0</v>
      </c>
      <c r="AN1358" s="52" t="e">
        <f t="shared" si="212"/>
        <v>#VALUE!</v>
      </c>
      <c r="AO1358">
        <v>0.16</v>
      </c>
      <c r="AP1358" s="46">
        <v>0.16</v>
      </c>
      <c r="AQ1358" s="52">
        <f t="shared" si="220"/>
        <v>0</v>
      </c>
    </row>
    <row r="1359" spans="1:43" x14ac:dyDescent="0.25">
      <c r="A1359" t="s">
        <v>5533</v>
      </c>
      <c r="B1359" t="s">
        <v>1121</v>
      </c>
      <c r="D1359">
        <v>1</v>
      </c>
      <c r="E1359">
        <v>1</v>
      </c>
      <c r="F1359">
        <v>3</v>
      </c>
      <c r="G1359" s="13">
        <v>39770</v>
      </c>
      <c r="H1359">
        <v>1.82</v>
      </c>
      <c r="I1359">
        <v>0</v>
      </c>
      <c r="J1359" t="s">
        <v>5411</v>
      </c>
      <c r="K1359" s="46">
        <v>1.82</v>
      </c>
      <c r="L1359" s="46">
        <v>0</v>
      </c>
      <c r="M1359" s="22"/>
      <c r="N1359" s="52">
        <f t="shared" si="213"/>
        <v>0</v>
      </c>
      <c r="O1359" s="52">
        <f t="shared" si="214"/>
        <v>0</v>
      </c>
      <c r="P1359" s="52" t="e">
        <f t="shared" si="215"/>
        <v>#VALUE!</v>
      </c>
      <c r="Q1359">
        <v>0</v>
      </c>
      <c r="R1359">
        <v>0</v>
      </c>
      <c r="S1359" t="s">
        <v>5411</v>
      </c>
      <c r="T1359" s="46">
        <v>0</v>
      </c>
      <c r="U1359" s="46">
        <v>0</v>
      </c>
      <c r="V1359" s="22"/>
      <c r="W1359" s="52">
        <f t="shared" si="216"/>
        <v>0</v>
      </c>
      <c r="X1359" s="52">
        <f t="shared" si="217"/>
        <v>0</v>
      </c>
      <c r="Y1359" s="52" t="e">
        <f t="shared" si="211"/>
        <v>#VALUE!</v>
      </c>
      <c r="Z1359" t="s">
        <v>5568</v>
      </c>
      <c r="AA1359" t="s">
        <v>114</v>
      </c>
      <c r="AB1359" t="s">
        <v>5411</v>
      </c>
      <c r="AC1359" s="61" t="s">
        <v>88</v>
      </c>
      <c r="AD1359" s="61" t="s">
        <v>114</v>
      </c>
      <c r="AE1359" s="22"/>
      <c r="AF1359">
        <v>0</v>
      </c>
      <c r="AG1359">
        <v>0</v>
      </c>
      <c r="AH1359" t="s">
        <v>5411</v>
      </c>
      <c r="AI1359" s="46">
        <v>0</v>
      </c>
      <c r="AJ1359" s="46">
        <v>0</v>
      </c>
      <c r="AK1359" s="22"/>
      <c r="AL1359" s="52">
        <f t="shared" si="218"/>
        <v>0</v>
      </c>
      <c r="AM1359" s="52">
        <f t="shared" si="219"/>
        <v>0</v>
      </c>
      <c r="AN1359" s="52" t="e">
        <f t="shared" si="212"/>
        <v>#VALUE!</v>
      </c>
      <c r="AO1359">
        <v>0</v>
      </c>
      <c r="AP1359" s="46">
        <v>0</v>
      </c>
      <c r="AQ1359" s="52">
        <f t="shared" si="220"/>
        <v>0</v>
      </c>
    </row>
    <row r="1360" spans="1:43" x14ac:dyDescent="0.25">
      <c r="A1360" t="s">
        <v>5533</v>
      </c>
      <c r="B1360" t="s">
        <v>1124</v>
      </c>
      <c r="D1360">
        <v>1</v>
      </c>
      <c r="E1360">
        <v>1</v>
      </c>
      <c r="F1360">
        <v>11</v>
      </c>
      <c r="G1360" s="13">
        <v>39770</v>
      </c>
      <c r="H1360">
        <v>1.54</v>
      </c>
      <c r="I1360">
        <v>0</v>
      </c>
      <c r="J1360" t="s">
        <v>5411</v>
      </c>
      <c r="K1360" s="46">
        <v>1.54</v>
      </c>
      <c r="L1360" s="46">
        <v>0</v>
      </c>
      <c r="M1360" s="22"/>
      <c r="N1360" s="52">
        <f t="shared" si="213"/>
        <v>0</v>
      </c>
      <c r="O1360" s="52">
        <f t="shared" si="214"/>
        <v>0</v>
      </c>
      <c r="P1360" s="52" t="e">
        <f t="shared" si="215"/>
        <v>#VALUE!</v>
      </c>
      <c r="Q1360">
        <v>0.49</v>
      </c>
      <c r="R1360">
        <v>0</v>
      </c>
      <c r="S1360" t="s">
        <v>5411</v>
      </c>
      <c r="T1360" s="46">
        <v>0.49</v>
      </c>
      <c r="U1360" s="46">
        <v>0</v>
      </c>
      <c r="V1360" s="22"/>
      <c r="W1360" s="52">
        <f t="shared" si="216"/>
        <v>0</v>
      </c>
      <c r="X1360" s="52">
        <f t="shared" si="217"/>
        <v>0</v>
      </c>
      <c r="Y1360" s="52" t="e">
        <f t="shared" si="211"/>
        <v>#VALUE!</v>
      </c>
      <c r="Z1360" t="s">
        <v>5568</v>
      </c>
      <c r="AA1360" t="s">
        <v>114</v>
      </c>
      <c r="AB1360" t="s">
        <v>5411</v>
      </c>
      <c r="AC1360" s="61" t="s">
        <v>88</v>
      </c>
      <c r="AD1360" s="61" t="s">
        <v>114</v>
      </c>
      <c r="AE1360" s="22"/>
      <c r="AF1360">
        <v>0</v>
      </c>
      <c r="AG1360">
        <v>0</v>
      </c>
      <c r="AH1360" t="s">
        <v>5411</v>
      </c>
      <c r="AI1360" s="46">
        <v>0</v>
      </c>
      <c r="AJ1360" s="46">
        <v>0</v>
      </c>
      <c r="AK1360" s="22"/>
      <c r="AL1360" s="52">
        <f t="shared" si="218"/>
        <v>0</v>
      </c>
      <c r="AM1360" s="52">
        <f t="shared" si="219"/>
        <v>0</v>
      </c>
      <c r="AN1360" s="52" t="e">
        <f t="shared" si="212"/>
        <v>#VALUE!</v>
      </c>
      <c r="AO1360">
        <v>0.26</v>
      </c>
      <c r="AP1360" s="46">
        <v>0.26</v>
      </c>
      <c r="AQ1360" s="52">
        <f t="shared" si="220"/>
        <v>0</v>
      </c>
    </row>
    <row r="1361" spans="1:43" x14ac:dyDescent="0.25">
      <c r="A1361" t="s">
        <v>5533</v>
      </c>
      <c r="B1361" t="s">
        <v>1126</v>
      </c>
      <c r="D1361">
        <v>1</v>
      </c>
      <c r="E1361">
        <v>1</v>
      </c>
      <c r="F1361">
        <v>3</v>
      </c>
      <c r="G1361" s="13">
        <v>39770</v>
      </c>
      <c r="H1361">
        <v>0.06</v>
      </c>
      <c r="I1361">
        <v>0</v>
      </c>
      <c r="J1361" t="s">
        <v>5411</v>
      </c>
      <c r="K1361" s="46">
        <v>0.06</v>
      </c>
      <c r="L1361" s="46">
        <v>0</v>
      </c>
      <c r="M1361" s="22"/>
      <c r="N1361" s="52">
        <f t="shared" si="213"/>
        <v>0</v>
      </c>
      <c r="O1361" s="52">
        <f t="shared" si="214"/>
        <v>0</v>
      </c>
      <c r="P1361" s="52" t="e">
        <f t="shared" si="215"/>
        <v>#VALUE!</v>
      </c>
      <c r="Q1361">
        <v>0</v>
      </c>
      <c r="R1361">
        <v>0</v>
      </c>
      <c r="S1361" t="s">
        <v>5411</v>
      </c>
      <c r="T1361" s="46">
        <v>0</v>
      </c>
      <c r="U1361" s="46">
        <v>0</v>
      </c>
      <c r="V1361" s="22"/>
      <c r="W1361" s="52">
        <f t="shared" si="216"/>
        <v>0</v>
      </c>
      <c r="X1361" s="52">
        <f t="shared" si="217"/>
        <v>0</v>
      </c>
      <c r="Y1361" s="52" t="e">
        <f t="shared" si="211"/>
        <v>#VALUE!</v>
      </c>
      <c r="Z1361" t="s">
        <v>5568</v>
      </c>
      <c r="AA1361" t="s">
        <v>114</v>
      </c>
      <c r="AB1361" t="s">
        <v>5411</v>
      </c>
      <c r="AC1361" s="61" t="s">
        <v>88</v>
      </c>
      <c r="AD1361" s="61" t="s">
        <v>114</v>
      </c>
      <c r="AE1361" s="22"/>
      <c r="AF1361">
        <v>0</v>
      </c>
      <c r="AG1361">
        <v>0</v>
      </c>
      <c r="AH1361" t="s">
        <v>5411</v>
      </c>
      <c r="AI1361" s="46">
        <v>0</v>
      </c>
      <c r="AJ1361" s="46">
        <v>0</v>
      </c>
      <c r="AK1361" s="22"/>
      <c r="AL1361" s="52">
        <f t="shared" si="218"/>
        <v>0</v>
      </c>
      <c r="AM1361" s="52">
        <f t="shared" si="219"/>
        <v>0</v>
      </c>
      <c r="AN1361" s="52" t="e">
        <f t="shared" si="212"/>
        <v>#VALUE!</v>
      </c>
      <c r="AO1361">
        <v>0.06</v>
      </c>
      <c r="AP1361" s="46">
        <v>0.06</v>
      </c>
      <c r="AQ1361" s="52">
        <f t="shared" si="220"/>
        <v>0</v>
      </c>
    </row>
    <row r="1362" spans="1:43" x14ac:dyDescent="0.25">
      <c r="A1362" t="s">
        <v>5533</v>
      </c>
      <c r="B1362" t="s">
        <v>1127</v>
      </c>
      <c r="D1362">
        <v>1</v>
      </c>
      <c r="E1362">
        <v>1</v>
      </c>
      <c r="F1362">
        <v>3</v>
      </c>
      <c r="G1362" s="13">
        <v>39770</v>
      </c>
      <c r="H1362">
        <v>0.08</v>
      </c>
      <c r="I1362">
        <v>0</v>
      </c>
      <c r="J1362" t="s">
        <v>5411</v>
      </c>
      <c r="K1362" s="46">
        <v>0.08</v>
      </c>
      <c r="L1362" s="46">
        <v>0</v>
      </c>
      <c r="M1362" s="22"/>
      <c r="N1362" s="52">
        <f t="shared" si="213"/>
        <v>0</v>
      </c>
      <c r="O1362" s="52">
        <f t="shared" si="214"/>
        <v>0</v>
      </c>
      <c r="P1362" s="52" t="e">
        <f t="shared" si="215"/>
        <v>#VALUE!</v>
      </c>
      <c r="Q1362">
        <v>0.27</v>
      </c>
      <c r="R1362">
        <v>0</v>
      </c>
      <c r="S1362" t="s">
        <v>5411</v>
      </c>
      <c r="T1362" s="46">
        <v>0.27</v>
      </c>
      <c r="U1362" s="46">
        <v>0</v>
      </c>
      <c r="V1362" s="22"/>
      <c r="W1362" s="52">
        <f t="shared" si="216"/>
        <v>0</v>
      </c>
      <c r="X1362" s="52">
        <f t="shared" si="217"/>
        <v>0</v>
      </c>
      <c r="Y1362" s="52" t="e">
        <f t="shared" si="211"/>
        <v>#VALUE!</v>
      </c>
      <c r="Z1362" t="s">
        <v>5568</v>
      </c>
      <c r="AA1362" t="s">
        <v>114</v>
      </c>
      <c r="AB1362" t="s">
        <v>5411</v>
      </c>
      <c r="AC1362" s="61" t="s">
        <v>88</v>
      </c>
      <c r="AD1362" s="61" t="s">
        <v>114</v>
      </c>
      <c r="AE1362" s="22"/>
      <c r="AF1362">
        <v>0</v>
      </c>
      <c r="AG1362">
        <v>0</v>
      </c>
      <c r="AH1362" t="s">
        <v>5411</v>
      </c>
      <c r="AI1362" s="46">
        <v>0</v>
      </c>
      <c r="AJ1362" s="46">
        <v>0</v>
      </c>
      <c r="AK1362" s="22"/>
      <c r="AL1362" s="52">
        <f t="shared" si="218"/>
        <v>0</v>
      </c>
      <c r="AM1362" s="52">
        <f t="shared" si="219"/>
        <v>0</v>
      </c>
      <c r="AN1362" s="52" t="e">
        <f t="shared" si="212"/>
        <v>#VALUE!</v>
      </c>
      <c r="AO1362">
        <v>0.02</v>
      </c>
      <c r="AP1362" s="46">
        <v>0.02</v>
      </c>
      <c r="AQ1362" s="52">
        <f t="shared" si="220"/>
        <v>0</v>
      </c>
    </row>
    <row r="1363" spans="1:43" x14ac:dyDescent="0.25">
      <c r="A1363" t="s">
        <v>5533</v>
      </c>
      <c r="B1363" t="s">
        <v>1128</v>
      </c>
      <c r="D1363">
        <v>1</v>
      </c>
      <c r="E1363">
        <v>1</v>
      </c>
      <c r="F1363">
        <v>3</v>
      </c>
      <c r="G1363" s="13">
        <v>39770</v>
      </c>
      <c r="H1363">
        <v>2.71</v>
      </c>
      <c r="I1363">
        <v>0</v>
      </c>
      <c r="J1363" t="s">
        <v>5411</v>
      </c>
      <c r="K1363" s="46">
        <v>2.71</v>
      </c>
      <c r="L1363" s="46">
        <v>0</v>
      </c>
      <c r="M1363" s="22"/>
      <c r="N1363" s="52">
        <f t="shared" si="213"/>
        <v>0</v>
      </c>
      <c r="O1363" s="52">
        <f t="shared" si="214"/>
        <v>0</v>
      </c>
      <c r="P1363" s="52" t="e">
        <f t="shared" si="215"/>
        <v>#VALUE!</v>
      </c>
      <c r="Q1363">
        <v>1.66</v>
      </c>
      <c r="R1363">
        <v>0</v>
      </c>
      <c r="S1363" t="s">
        <v>5411</v>
      </c>
      <c r="T1363" s="46">
        <v>1.66</v>
      </c>
      <c r="U1363" s="46">
        <v>0</v>
      </c>
      <c r="V1363" s="22"/>
      <c r="W1363" s="52">
        <f t="shared" si="216"/>
        <v>0</v>
      </c>
      <c r="X1363" s="52">
        <f t="shared" si="217"/>
        <v>0</v>
      </c>
      <c r="Y1363" s="52" t="e">
        <f t="shared" si="211"/>
        <v>#VALUE!</v>
      </c>
      <c r="Z1363" t="s">
        <v>5568</v>
      </c>
      <c r="AA1363" t="s">
        <v>114</v>
      </c>
      <c r="AB1363" t="s">
        <v>5411</v>
      </c>
      <c r="AC1363" s="61" t="s">
        <v>88</v>
      </c>
      <c r="AD1363" s="61" t="s">
        <v>114</v>
      </c>
      <c r="AE1363" s="22"/>
      <c r="AF1363">
        <v>0</v>
      </c>
      <c r="AG1363">
        <v>0</v>
      </c>
      <c r="AH1363" t="s">
        <v>5411</v>
      </c>
      <c r="AI1363" s="46">
        <v>0</v>
      </c>
      <c r="AJ1363" s="46">
        <v>0</v>
      </c>
      <c r="AK1363" s="22"/>
      <c r="AL1363" s="52">
        <f t="shared" si="218"/>
        <v>0</v>
      </c>
      <c r="AM1363" s="52">
        <f t="shared" si="219"/>
        <v>0</v>
      </c>
      <c r="AN1363" s="52" t="e">
        <f t="shared" si="212"/>
        <v>#VALUE!</v>
      </c>
      <c r="AO1363">
        <v>0.52</v>
      </c>
      <c r="AP1363" s="46">
        <v>0.52</v>
      </c>
      <c r="AQ1363" s="52">
        <f t="shared" si="220"/>
        <v>0</v>
      </c>
    </row>
    <row r="1364" spans="1:43" x14ac:dyDescent="0.25">
      <c r="A1364" t="s">
        <v>5533</v>
      </c>
      <c r="B1364" t="s">
        <v>1129</v>
      </c>
      <c r="D1364">
        <v>1</v>
      </c>
      <c r="E1364">
        <v>1</v>
      </c>
      <c r="F1364">
        <v>3</v>
      </c>
      <c r="G1364" s="13">
        <v>39770</v>
      </c>
      <c r="H1364">
        <v>2.1</v>
      </c>
      <c r="I1364">
        <v>0</v>
      </c>
      <c r="J1364" t="s">
        <v>5411</v>
      </c>
      <c r="K1364" s="46">
        <v>2.1</v>
      </c>
      <c r="L1364" s="46">
        <v>0</v>
      </c>
      <c r="M1364" s="22"/>
      <c r="N1364" s="52">
        <f t="shared" si="213"/>
        <v>0</v>
      </c>
      <c r="O1364" s="52">
        <f t="shared" si="214"/>
        <v>0</v>
      </c>
      <c r="P1364" s="52" t="e">
        <f t="shared" si="215"/>
        <v>#VALUE!</v>
      </c>
      <c r="Q1364">
        <v>3.48</v>
      </c>
      <c r="R1364">
        <v>0</v>
      </c>
      <c r="S1364" t="s">
        <v>5411</v>
      </c>
      <c r="T1364" s="46">
        <v>3.48</v>
      </c>
      <c r="U1364" s="46">
        <v>0</v>
      </c>
      <c r="V1364" s="22"/>
      <c r="W1364" s="52">
        <f t="shared" si="216"/>
        <v>0</v>
      </c>
      <c r="X1364" s="52">
        <f t="shared" si="217"/>
        <v>0</v>
      </c>
      <c r="Y1364" s="52" t="e">
        <f t="shared" si="211"/>
        <v>#VALUE!</v>
      </c>
      <c r="Z1364" t="s">
        <v>5568</v>
      </c>
      <c r="AA1364" t="s">
        <v>114</v>
      </c>
      <c r="AB1364" t="s">
        <v>5411</v>
      </c>
      <c r="AC1364" s="61" t="s">
        <v>88</v>
      </c>
      <c r="AD1364" s="61" t="s">
        <v>114</v>
      </c>
      <c r="AE1364" s="22"/>
      <c r="AF1364">
        <v>3.18</v>
      </c>
      <c r="AG1364">
        <v>0</v>
      </c>
      <c r="AH1364" t="s">
        <v>5411</v>
      </c>
      <c r="AI1364" s="46">
        <v>3.18</v>
      </c>
      <c r="AJ1364" s="46">
        <v>0</v>
      </c>
      <c r="AK1364" s="22"/>
      <c r="AL1364" s="52">
        <f t="shared" si="218"/>
        <v>0</v>
      </c>
      <c r="AM1364" s="52">
        <f t="shared" si="219"/>
        <v>0</v>
      </c>
      <c r="AN1364" s="52" t="e">
        <f t="shared" si="212"/>
        <v>#VALUE!</v>
      </c>
      <c r="AO1364">
        <v>0.01</v>
      </c>
      <c r="AP1364" s="46">
        <v>0.01</v>
      </c>
      <c r="AQ1364" s="52">
        <f t="shared" si="220"/>
        <v>0</v>
      </c>
    </row>
    <row r="1365" spans="1:43" x14ac:dyDescent="0.25">
      <c r="A1365" t="s">
        <v>5533</v>
      </c>
      <c r="B1365" t="s">
        <v>1130</v>
      </c>
      <c r="D1365">
        <v>1</v>
      </c>
      <c r="E1365">
        <v>1</v>
      </c>
      <c r="F1365">
        <v>3</v>
      </c>
      <c r="G1365" s="13">
        <v>39770</v>
      </c>
      <c r="H1365">
        <v>1.48</v>
      </c>
      <c r="I1365">
        <v>0</v>
      </c>
      <c r="J1365" t="s">
        <v>5411</v>
      </c>
      <c r="K1365" s="46">
        <v>1.48</v>
      </c>
      <c r="L1365" s="46">
        <v>0</v>
      </c>
      <c r="M1365" s="22"/>
      <c r="N1365" s="52">
        <f t="shared" si="213"/>
        <v>0</v>
      </c>
      <c r="O1365" s="52">
        <f t="shared" si="214"/>
        <v>0</v>
      </c>
      <c r="P1365" s="52" t="e">
        <f t="shared" si="215"/>
        <v>#VALUE!</v>
      </c>
      <c r="Q1365">
        <v>3.19</v>
      </c>
      <c r="R1365">
        <v>0</v>
      </c>
      <c r="S1365" t="s">
        <v>5411</v>
      </c>
      <c r="T1365" s="46">
        <v>3.19</v>
      </c>
      <c r="U1365" s="46">
        <v>0</v>
      </c>
      <c r="V1365" s="22"/>
      <c r="W1365" s="52">
        <f t="shared" si="216"/>
        <v>0</v>
      </c>
      <c r="X1365" s="52">
        <f t="shared" si="217"/>
        <v>0</v>
      </c>
      <c r="Y1365" s="52" t="e">
        <f t="shared" si="211"/>
        <v>#VALUE!</v>
      </c>
      <c r="Z1365" t="s">
        <v>5568</v>
      </c>
      <c r="AA1365" t="s">
        <v>114</v>
      </c>
      <c r="AB1365" t="s">
        <v>5411</v>
      </c>
      <c r="AC1365" s="61" t="s">
        <v>88</v>
      </c>
      <c r="AD1365" s="61" t="s">
        <v>114</v>
      </c>
      <c r="AE1365" s="22"/>
      <c r="AF1365">
        <v>0</v>
      </c>
      <c r="AG1365">
        <v>0</v>
      </c>
      <c r="AH1365" t="s">
        <v>5411</v>
      </c>
      <c r="AI1365" s="46">
        <v>0</v>
      </c>
      <c r="AJ1365" s="46">
        <v>0</v>
      </c>
      <c r="AK1365" s="22"/>
      <c r="AL1365" s="52">
        <f t="shared" si="218"/>
        <v>0</v>
      </c>
      <c r="AM1365" s="52">
        <f t="shared" si="219"/>
        <v>0</v>
      </c>
      <c r="AN1365" s="52" t="e">
        <f t="shared" si="212"/>
        <v>#VALUE!</v>
      </c>
      <c r="AO1365">
        <v>0</v>
      </c>
      <c r="AP1365" s="46">
        <v>0</v>
      </c>
      <c r="AQ1365" s="52">
        <f t="shared" si="220"/>
        <v>0</v>
      </c>
    </row>
    <row r="1366" spans="1:43" x14ac:dyDescent="0.25">
      <c r="A1366" t="s">
        <v>5533</v>
      </c>
      <c r="B1366" t="s">
        <v>1131</v>
      </c>
      <c r="D1366">
        <v>1</v>
      </c>
      <c r="E1366">
        <v>1</v>
      </c>
      <c r="F1366">
        <v>3</v>
      </c>
      <c r="G1366" s="13">
        <v>39770</v>
      </c>
      <c r="H1366">
        <v>0.77</v>
      </c>
      <c r="I1366">
        <v>0</v>
      </c>
      <c r="J1366" t="s">
        <v>5411</v>
      </c>
      <c r="K1366" s="46">
        <v>0.77</v>
      </c>
      <c r="L1366" s="46">
        <v>0</v>
      </c>
      <c r="M1366" s="22"/>
      <c r="N1366" s="52">
        <f t="shared" si="213"/>
        <v>0</v>
      </c>
      <c r="O1366" s="52">
        <f t="shared" si="214"/>
        <v>0</v>
      </c>
      <c r="P1366" s="52" t="e">
        <f t="shared" si="215"/>
        <v>#VALUE!</v>
      </c>
      <c r="Q1366">
        <v>0.93</v>
      </c>
      <c r="R1366">
        <v>0</v>
      </c>
      <c r="S1366" t="s">
        <v>5411</v>
      </c>
      <c r="T1366" s="46">
        <v>0.93</v>
      </c>
      <c r="U1366" s="46">
        <v>0</v>
      </c>
      <c r="V1366" s="22"/>
      <c r="W1366" s="52">
        <f t="shared" si="216"/>
        <v>0</v>
      </c>
      <c r="X1366" s="52">
        <f t="shared" si="217"/>
        <v>0</v>
      </c>
      <c r="Y1366" s="52" t="e">
        <f t="shared" si="211"/>
        <v>#VALUE!</v>
      </c>
      <c r="Z1366" t="s">
        <v>5568</v>
      </c>
      <c r="AA1366" t="s">
        <v>114</v>
      </c>
      <c r="AB1366" t="s">
        <v>5411</v>
      </c>
      <c r="AC1366" s="61" t="s">
        <v>88</v>
      </c>
      <c r="AD1366" s="61" t="s">
        <v>114</v>
      </c>
      <c r="AE1366" s="22"/>
      <c r="AF1366">
        <v>8.8800000000000008</v>
      </c>
      <c r="AG1366">
        <v>0</v>
      </c>
      <c r="AH1366" t="s">
        <v>5411</v>
      </c>
      <c r="AI1366" s="46">
        <v>8.8800000000000008</v>
      </c>
      <c r="AJ1366" s="46">
        <v>0</v>
      </c>
      <c r="AK1366" s="22"/>
      <c r="AL1366" s="52">
        <f t="shared" si="218"/>
        <v>0</v>
      </c>
      <c r="AM1366" s="52">
        <f t="shared" si="219"/>
        <v>0</v>
      </c>
      <c r="AN1366" s="52" t="e">
        <f t="shared" si="212"/>
        <v>#VALUE!</v>
      </c>
      <c r="AO1366">
        <v>0</v>
      </c>
      <c r="AP1366" s="46">
        <v>0</v>
      </c>
      <c r="AQ1366" s="52">
        <f t="shared" si="220"/>
        <v>0</v>
      </c>
    </row>
    <row r="1367" spans="1:43" x14ac:dyDescent="0.25">
      <c r="A1367" t="s">
        <v>5533</v>
      </c>
      <c r="B1367" t="s">
        <v>1132</v>
      </c>
      <c r="D1367">
        <v>1</v>
      </c>
      <c r="E1367">
        <v>1</v>
      </c>
      <c r="F1367">
        <v>4</v>
      </c>
      <c r="G1367" s="13">
        <v>39770</v>
      </c>
      <c r="H1367">
        <v>0.36</v>
      </c>
      <c r="I1367">
        <v>0</v>
      </c>
      <c r="J1367" t="s">
        <v>5411</v>
      </c>
      <c r="K1367" s="46">
        <v>0.36</v>
      </c>
      <c r="L1367" s="46">
        <v>0</v>
      </c>
      <c r="M1367" s="22"/>
      <c r="N1367" s="52">
        <f t="shared" si="213"/>
        <v>0</v>
      </c>
      <c r="O1367" s="52">
        <f t="shared" si="214"/>
        <v>0</v>
      </c>
      <c r="P1367" s="52" t="e">
        <f t="shared" si="215"/>
        <v>#VALUE!</v>
      </c>
      <c r="Q1367">
        <v>0</v>
      </c>
      <c r="R1367">
        <v>0</v>
      </c>
      <c r="S1367" t="s">
        <v>5411</v>
      </c>
      <c r="T1367" s="46">
        <v>0</v>
      </c>
      <c r="U1367" s="46">
        <v>0</v>
      </c>
      <c r="V1367" s="22"/>
      <c r="W1367" s="52">
        <f t="shared" si="216"/>
        <v>0</v>
      </c>
      <c r="X1367" s="52">
        <f t="shared" si="217"/>
        <v>0</v>
      </c>
      <c r="Y1367" s="52" t="e">
        <f t="shared" si="211"/>
        <v>#VALUE!</v>
      </c>
      <c r="Z1367" t="s">
        <v>5568</v>
      </c>
      <c r="AA1367" t="s">
        <v>114</v>
      </c>
      <c r="AB1367" t="s">
        <v>5411</v>
      </c>
      <c r="AC1367" s="61" t="s">
        <v>88</v>
      </c>
      <c r="AD1367" s="61" t="s">
        <v>114</v>
      </c>
      <c r="AE1367" s="22"/>
      <c r="AF1367">
        <v>0</v>
      </c>
      <c r="AG1367">
        <v>0</v>
      </c>
      <c r="AH1367" t="s">
        <v>5411</v>
      </c>
      <c r="AI1367" s="46">
        <v>0</v>
      </c>
      <c r="AJ1367" s="46">
        <v>0</v>
      </c>
      <c r="AK1367" s="22"/>
      <c r="AL1367" s="52">
        <f t="shared" si="218"/>
        <v>0</v>
      </c>
      <c r="AM1367" s="52">
        <f t="shared" si="219"/>
        <v>0</v>
      </c>
      <c r="AN1367" s="52" t="e">
        <f t="shared" si="212"/>
        <v>#VALUE!</v>
      </c>
      <c r="AO1367">
        <v>4.8</v>
      </c>
      <c r="AP1367" s="46">
        <v>4.8</v>
      </c>
      <c r="AQ1367" s="52">
        <f t="shared" si="220"/>
        <v>0</v>
      </c>
    </row>
    <row r="1368" spans="1:43" x14ac:dyDescent="0.25">
      <c r="A1368" t="s">
        <v>5533</v>
      </c>
      <c r="B1368" t="s">
        <v>1133</v>
      </c>
      <c r="D1368">
        <v>1</v>
      </c>
      <c r="E1368">
        <v>1</v>
      </c>
      <c r="F1368">
        <v>4</v>
      </c>
      <c r="G1368" s="13">
        <v>39770</v>
      </c>
      <c r="H1368">
        <v>0.37</v>
      </c>
      <c r="I1368">
        <v>0</v>
      </c>
      <c r="J1368" t="s">
        <v>5411</v>
      </c>
      <c r="K1368" s="46">
        <v>0.37</v>
      </c>
      <c r="L1368" s="46">
        <v>0</v>
      </c>
      <c r="M1368" s="22"/>
      <c r="N1368" s="52">
        <f t="shared" si="213"/>
        <v>0</v>
      </c>
      <c r="O1368" s="52">
        <f t="shared" si="214"/>
        <v>0</v>
      </c>
      <c r="P1368" s="52" t="e">
        <f t="shared" si="215"/>
        <v>#VALUE!</v>
      </c>
      <c r="Q1368">
        <v>0</v>
      </c>
      <c r="R1368">
        <v>0</v>
      </c>
      <c r="S1368" t="s">
        <v>5411</v>
      </c>
      <c r="T1368" s="46">
        <v>0</v>
      </c>
      <c r="U1368" s="46">
        <v>0</v>
      </c>
      <c r="V1368" s="22"/>
      <c r="W1368" s="52">
        <f t="shared" si="216"/>
        <v>0</v>
      </c>
      <c r="X1368" s="52">
        <f t="shared" si="217"/>
        <v>0</v>
      </c>
      <c r="Y1368" s="52" t="e">
        <f t="shared" si="211"/>
        <v>#VALUE!</v>
      </c>
      <c r="Z1368" t="s">
        <v>5568</v>
      </c>
      <c r="AA1368" t="s">
        <v>114</v>
      </c>
      <c r="AB1368" t="s">
        <v>5411</v>
      </c>
      <c r="AC1368" s="61" t="s">
        <v>88</v>
      </c>
      <c r="AD1368" s="61" t="s">
        <v>114</v>
      </c>
      <c r="AE1368" s="22"/>
      <c r="AF1368">
        <v>2.35</v>
      </c>
      <c r="AG1368">
        <v>0</v>
      </c>
      <c r="AH1368" t="s">
        <v>5411</v>
      </c>
      <c r="AI1368" s="46">
        <v>2.35</v>
      </c>
      <c r="AJ1368" s="46">
        <v>0</v>
      </c>
      <c r="AK1368" s="22"/>
      <c r="AL1368" s="52">
        <f t="shared" si="218"/>
        <v>0</v>
      </c>
      <c r="AM1368" s="52">
        <f t="shared" si="219"/>
        <v>0</v>
      </c>
      <c r="AN1368" s="52" t="e">
        <f t="shared" si="212"/>
        <v>#VALUE!</v>
      </c>
      <c r="AO1368">
        <v>2.17</v>
      </c>
      <c r="AP1368" s="46">
        <v>2.17</v>
      </c>
      <c r="AQ1368" s="52">
        <f t="shared" si="220"/>
        <v>0</v>
      </c>
    </row>
    <row r="1369" spans="1:43" x14ac:dyDescent="0.25">
      <c r="A1369" t="s">
        <v>5533</v>
      </c>
      <c r="B1369" t="s">
        <v>1134</v>
      </c>
      <c r="D1369">
        <v>1</v>
      </c>
      <c r="E1369">
        <v>1</v>
      </c>
      <c r="F1369">
        <v>4</v>
      </c>
      <c r="G1369" s="13">
        <v>39770</v>
      </c>
      <c r="H1369">
        <v>0.47</v>
      </c>
      <c r="I1369">
        <v>0</v>
      </c>
      <c r="J1369" t="s">
        <v>5411</v>
      </c>
      <c r="K1369" s="46">
        <v>0.47</v>
      </c>
      <c r="L1369" s="46">
        <v>0</v>
      </c>
      <c r="M1369" s="22"/>
      <c r="N1369" s="52">
        <f t="shared" si="213"/>
        <v>0</v>
      </c>
      <c r="O1369" s="52">
        <f t="shared" si="214"/>
        <v>0</v>
      </c>
      <c r="P1369" s="52" t="e">
        <f t="shared" si="215"/>
        <v>#VALUE!</v>
      </c>
      <c r="Q1369">
        <v>0.27</v>
      </c>
      <c r="R1369">
        <v>0</v>
      </c>
      <c r="S1369" t="s">
        <v>5411</v>
      </c>
      <c r="T1369" s="46">
        <v>0.27</v>
      </c>
      <c r="U1369" s="46">
        <v>0</v>
      </c>
      <c r="V1369" s="22"/>
      <c r="W1369" s="52">
        <f t="shared" si="216"/>
        <v>0</v>
      </c>
      <c r="X1369" s="52">
        <f t="shared" si="217"/>
        <v>0</v>
      </c>
      <c r="Y1369" s="52" t="e">
        <f t="shared" si="211"/>
        <v>#VALUE!</v>
      </c>
      <c r="Z1369" t="s">
        <v>5568</v>
      </c>
      <c r="AA1369" t="s">
        <v>114</v>
      </c>
      <c r="AB1369" t="s">
        <v>5411</v>
      </c>
      <c r="AC1369" s="61" t="s">
        <v>88</v>
      </c>
      <c r="AD1369" s="61" t="s">
        <v>114</v>
      </c>
      <c r="AE1369" s="22"/>
      <c r="AF1369">
        <v>0</v>
      </c>
      <c r="AG1369">
        <v>0</v>
      </c>
      <c r="AH1369" t="s">
        <v>5411</v>
      </c>
      <c r="AI1369" s="46">
        <v>0</v>
      </c>
      <c r="AJ1369" s="46">
        <v>0</v>
      </c>
      <c r="AK1369" s="22"/>
      <c r="AL1369" s="52">
        <f t="shared" si="218"/>
        <v>0</v>
      </c>
      <c r="AM1369" s="52">
        <f t="shared" si="219"/>
        <v>0</v>
      </c>
      <c r="AN1369" s="52" t="e">
        <f t="shared" si="212"/>
        <v>#VALUE!</v>
      </c>
      <c r="AO1369">
        <v>0.23</v>
      </c>
      <c r="AP1369" s="46">
        <v>0.23</v>
      </c>
      <c r="AQ1369" s="52">
        <f t="shared" si="220"/>
        <v>0</v>
      </c>
    </row>
    <row r="1370" spans="1:43" x14ac:dyDescent="0.25">
      <c r="A1370" t="s">
        <v>5533</v>
      </c>
      <c r="B1370" t="s">
        <v>1135</v>
      </c>
      <c r="D1370">
        <v>1</v>
      </c>
      <c r="E1370">
        <v>1</v>
      </c>
      <c r="F1370">
        <v>4</v>
      </c>
      <c r="G1370" s="13">
        <v>39770</v>
      </c>
      <c r="H1370">
        <v>0.91</v>
      </c>
      <c r="I1370">
        <v>0</v>
      </c>
      <c r="J1370" t="s">
        <v>5411</v>
      </c>
      <c r="K1370" s="46">
        <v>0.91</v>
      </c>
      <c r="L1370" s="46">
        <v>0</v>
      </c>
      <c r="M1370" s="22"/>
      <c r="N1370" s="52">
        <f t="shared" si="213"/>
        <v>0</v>
      </c>
      <c r="O1370" s="52">
        <f t="shared" si="214"/>
        <v>0</v>
      </c>
      <c r="P1370" s="52" t="e">
        <f t="shared" si="215"/>
        <v>#VALUE!</v>
      </c>
      <c r="Q1370">
        <v>0</v>
      </c>
      <c r="R1370">
        <v>0</v>
      </c>
      <c r="S1370" t="s">
        <v>5411</v>
      </c>
      <c r="T1370" s="46">
        <v>0</v>
      </c>
      <c r="U1370" s="46">
        <v>0</v>
      </c>
      <c r="V1370" s="22"/>
      <c r="W1370" s="52">
        <f t="shared" si="216"/>
        <v>0</v>
      </c>
      <c r="X1370" s="52">
        <f t="shared" si="217"/>
        <v>0</v>
      </c>
      <c r="Y1370" s="52" t="e">
        <f t="shared" si="211"/>
        <v>#VALUE!</v>
      </c>
      <c r="Z1370" t="s">
        <v>5568</v>
      </c>
      <c r="AA1370" t="s">
        <v>114</v>
      </c>
      <c r="AB1370" t="s">
        <v>5411</v>
      </c>
      <c r="AC1370" s="61" t="s">
        <v>88</v>
      </c>
      <c r="AD1370" s="61" t="s">
        <v>114</v>
      </c>
      <c r="AE1370" s="22"/>
      <c r="AF1370">
        <v>0</v>
      </c>
      <c r="AG1370">
        <v>0</v>
      </c>
      <c r="AH1370" t="s">
        <v>5411</v>
      </c>
      <c r="AI1370" s="46">
        <v>0</v>
      </c>
      <c r="AJ1370" s="46">
        <v>0</v>
      </c>
      <c r="AK1370" s="22"/>
      <c r="AL1370" s="52">
        <f t="shared" si="218"/>
        <v>0</v>
      </c>
      <c r="AM1370" s="52">
        <f t="shared" si="219"/>
        <v>0</v>
      </c>
      <c r="AN1370" s="52" t="e">
        <f t="shared" si="212"/>
        <v>#VALUE!</v>
      </c>
      <c r="AO1370">
        <v>0</v>
      </c>
      <c r="AP1370" s="46">
        <v>0</v>
      </c>
      <c r="AQ1370" s="52">
        <f t="shared" si="220"/>
        <v>0</v>
      </c>
    </row>
    <row r="1371" spans="1:43" x14ac:dyDescent="0.25">
      <c r="A1371" t="s">
        <v>5533</v>
      </c>
      <c r="B1371" t="s">
        <v>1136</v>
      </c>
      <c r="D1371">
        <v>1</v>
      </c>
      <c r="E1371">
        <v>1</v>
      </c>
      <c r="F1371">
        <v>4</v>
      </c>
      <c r="G1371" s="13">
        <v>39770</v>
      </c>
      <c r="H1371">
        <v>7.0000000000000007E-2</v>
      </c>
      <c r="I1371">
        <v>0</v>
      </c>
      <c r="J1371" t="s">
        <v>5411</v>
      </c>
      <c r="K1371" s="46">
        <v>7.0000000000000007E-2</v>
      </c>
      <c r="L1371" s="46">
        <v>0</v>
      </c>
      <c r="M1371" s="22"/>
      <c r="N1371" s="52">
        <f t="shared" si="213"/>
        <v>0</v>
      </c>
      <c r="O1371" s="52">
        <f t="shared" si="214"/>
        <v>0</v>
      </c>
      <c r="P1371" s="52" t="e">
        <f t="shared" si="215"/>
        <v>#VALUE!</v>
      </c>
      <c r="Q1371">
        <v>0</v>
      </c>
      <c r="R1371">
        <v>0</v>
      </c>
      <c r="S1371" t="s">
        <v>5411</v>
      </c>
      <c r="T1371" s="46">
        <v>0</v>
      </c>
      <c r="U1371" s="46">
        <v>0</v>
      </c>
      <c r="V1371" s="22"/>
      <c r="W1371" s="52">
        <f t="shared" si="216"/>
        <v>0</v>
      </c>
      <c r="X1371" s="52">
        <f t="shared" si="217"/>
        <v>0</v>
      </c>
      <c r="Y1371" s="52" t="e">
        <f t="shared" si="211"/>
        <v>#VALUE!</v>
      </c>
      <c r="Z1371" t="s">
        <v>5568</v>
      </c>
      <c r="AA1371" t="s">
        <v>114</v>
      </c>
      <c r="AB1371" t="s">
        <v>5411</v>
      </c>
      <c r="AC1371" s="61" t="s">
        <v>88</v>
      </c>
      <c r="AD1371" s="61" t="s">
        <v>114</v>
      </c>
      <c r="AE1371" s="22"/>
      <c r="AF1371">
        <v>0</v>
      </c>
      <c r="AG1371">
        <v>0</v>
      </c>
      <c r="AH1371" t="s">
        <v>5411</v>
      </c>
      <c r="AI1371" s="46">
        <v>0</v>
      </c>
      <c r="AJ1371" s="46">
        <v>0</v>
      </c>
      <c r="AK1371" s="22"/>
      <c r="AL1371" s="52">
        <f t="shared" si="218"/>
        <v>0</v>
      </c>
      <c r="AM1371" s="52">
        <f t="shared" si="219"/>
        <v>0</v>
      </c>
      <c r="AN1371" s="52" t="e">
        <f t="shared" si="212"/>
        <v>#VALUE!</v>
      </c>
      <c r="AO1371">
        <v>0.05</v>
      </c>
      <c r="AP1371" s="46">
        <v>0.05</v>
      </c>
      <c r="AQ1371" s="52">
        <f t="shared" si="220"/>
        <v>0</v>
      </c>
    </row>
    <row r="1372" spans="1:43" x14ac:dyDescent="0.25">
      <c r="A1372" t="s">
        <v>5533</v>
      </c>
      <c r="B1372" t="s">
        <v>1137</v>
      </c>
      <c r="D1372">
        <v>1</v>
      </c>
      <c r="E1372">
        <v>1</v>
      </c>
      <c r="F1372">
        <v>3</v>
      </c>
      <c r="G1372" s="13">
        <v>39770</v>
      </c>
      <c r="H1372">
        <v>0.18</v>
      </c>
      <c r="I1372">
        <v>0</v>
      </c>
      <c r="J1372" t="s">
        <v>5411</v>
      </c>
      <c r="K1372" s="46">
        <v>0.18</v>
      </c>
      <c r="L1372" s="46">
        <v>0</v>
      </c>
      <c r="M1372" s="22"/>
      <c r="N1372" s="52">
        <f t="shared" si="213"/>
        <v>0</v>
      </c>
      <c r="O1372" s="52">
        <f t="shared" si="214"/>
        <v>0</v>
      </c>
      <c r="P1372" s="52" t="e">
        <f t="shared" si="215"/>
        <v>#VALUE!</v>
      </c>
      <c r="Q1372">
        <v>0</v>
      </c>
      <c r="R1372">
        <v>0</v>
      </c>
      <c r="S1372" t="s">
        <v>5411</v>
      </c>
      <c r="T1372" s="46">
        <v>0</v>
      </c>
      <c r="U1372" s="46">
        <v>0</v>
      </c>
      <c r="V1372" s="22"/>
      <c r="W1372" s="52">
        <f t="shared" si="216"/>
        <v>0</v>
      </c>
      <c r="X1372" s="52">
        <f t="shared" si="217"/>
        <v>0</v>
      </c>
      <c r="Y1372" s="52" t="e">
        <f t="shared" si="211"/>
        <v>#VALUE!</v>
      </c>
      <c r="Z1372" t="s">
        <v>5568</v>
      </c>
      <c r="AA1372" t="s">
        <v>114</v>
      </c>
      <c r="AB1372" t="s">
        <v>5411</v>
      </c>
      <c r="AC1372" s="61" t="s">
        <v>88</v>
      </c>
      <c r="AD1372" s="61" t="s">
        <v>114</v>
      </c>
      <c r="AE1372" s="22"/>
      <c r="AF1372">
        <v>0</v>
      </c>
      <c r="AG1372">
        <v>0</v>
      </c>
      <c r="AH1372" t="s">
        <v>5411</v>
      </c>
      <c r="AI1372" s="46">
        <v>0</v>
      </c>
      <c r="AJ1372" s="46">
        <v>0</v>
      </c>
      <c r="AK1372" s="22"/>
      <c r="AL1372" s="52">
        <f t="shared" si="218"/>
        <v>0</v>
      </c>
      <c r="AM1372" s="52">
        <f t="shared" si="219"/>
        <v>0</v>
      </c>
      <c r="AN1372" s="52" t="e">
        <f t="shared" si="212"/>
        <v>#VALUE!</v>
      </c>
      <c r="AO1372">
        <v>0.01</v>
      </c>
      <c r="AP1372" s="46">
        <v>0.01</v>
      </c>
      <c r="AQ1372" s="52">
        <f t="shared" si="220"/>
        <v>0</v>
      </c>
    </row>
    <row r="1373" spans="1:43" x14ac:dyDescent="0.25">
      <c r="A1373" t="s">
        <v>5533</v>
      </c>
      <c r="B1373" t="s">
        <v>1138</v>
      </c>
      <c r="D1373">
        <v>1</v>
      </c>
      <c r="E1373">
        <v>1</v>
      </c>
      <c r="F1373">
        <v>3</v>
      </c>
      <c r="G1373" s="13">
        <v>39770</v>
      </c>
      <c r="H1373">
        <v>3.5</v>
      </c>
      <c r="I1373">
        <v>0</v>
      </c>
      <c r="J1373" t="s">
        <v>5411</v>
      </c>
      <c r="K1373" s="46">
        <v>3.5</v>
      </c>
      <c r="L1373" s="46">
        <v>0</v>
      </c>
      <c r="M1373" s="22"/>
      <c r="N1373" s="52">
        <f t="shared" si="213"/>
        <v>0</v>
      </c>
      <c r="O1373" s="52">
        <f t="shared" si="214"/>
        <v>0</v>
      </c>
      <c r="P1373" s="52" t="e">
        <f t="shared" si="215"/>
        <v>#VALUE!</v>
      </c>
      <c r="Q1373">
        <v>0</v>
      </c>
      <c r="R1373">
        <v>0</v>
      </c>
      <c r="S1373" t="s">
        <v>5411</v>
      </c>
      <c r="T1373" s="46">
        <v>0</v>
      </c>
      <c r="U1373" s="46">
        <v>0</v>
      </c>
      <c r="V1373" s="22"/>
      <c r="W1373" s="52">
        <f t="shared" si="216"/>
        <v>0</v>
      </c>
      <c r="X1373" s="52">
        <f t="shared" si="217"/>
        <v>0</v>
      </c>
      <c r="Y1373" s="52" t="e">
        <f t="shared" si="211"/>
        <v>#VALUE!</v>
      </c>
      <c r="Z1373" t="s">
        <v>5568</v>
      </c>
      <c r="AA1373" t="s">
        <v>114</v>
      </c>
      <c r="AB1373" t="s">
        <v>5411</v>
      </c>
      <c r="AC1373" s="61" t="s">
        <v>88</v>
      </c>
      <c r="AD1373" s="61" t="s">
        <v>114</v>
      </c>
      <c r="AE1373" s="22"/>
      <c r="AF1373">
        <v>0</v>
      </c>
      <c r="AG1373">
        <v>0</v>
      </c>
      <c r="AH1373" t="s">
        <v>5411</v>
      </c>
      <c r="AI1373" s="46">
        <v>0</v>
      </c>
      <c r="AJ1373" s="46">
        <v>0</v>
      </c>
      <c r="AK1373" s="22"/>
      <c r="AL1373" s="52">
        <f t="shared" si="218"/>
        <v>0</v>
      </c>
      <c r="AM1373" s="52">
        <f t="shared" si="219"/>
        <v>0</v>
      </c>
      <c r="AN1373" s="52" t="e">
        <f t="shared" si="212"/>
        <v>#VALUE!</v>
      </c>
      <c r="AO1373">
        <v>0.17</v>
      </c>
      <c r="AP1373" s="46">
        <v>0.17</v>
      </c>
      <c r="AQ1373" s="52">
        <f t="shared" si="220"/>
        <v>0</v>
      </c>
    </row>
    <row r="1374" spans="1:43" x14ac:dyDescent="0.25">
      <c r="A1374" t="s">
        <v>5533</v>
      </c>
      <c r="B1374" t="s">
        <v>1139</v>
      </c>
      <c r="D1374">
        <v>1</v>
      </c>
      <c r="E1374">
        <v>1</v>
      </c>
      <c r="F1374">
        <v>3</v>
      </c>
      <c r="G1374" s="13">
        <v>39770</v>
      </c>
      <c r="H1374">
        <v>1.1499999999999999</v>
      </c>
      <c r="I1374">
        <v>0</v>
      </c>
      <c r="J1374" t="s">
        <v>5411</v>
      </c>
      <c r="K1374" s="46">
        <v>1.1499999999999999</v>
      </c>
      <c r="L1374" s="46">
        <v>0</v>
      </c>
      <c r="M1374" s="22"/>
      <c r="N1374" s="52">
        <f t="shared" si="213"/>
        <v>0</v>
      </c>
      <c r="O1374" s="52">
        <f t="shared" si="214"/>
        <v>0</v>
      </c>
      <c r="P1374" s="52" t="e">
        <f t="shared" si="215"/>
        <v>#VALUE!</v>
      </c>
      <c r="Q1374">
        <v>1.1399999999999999</v>
      </c>
      <c r="R1374">
        <v>0</v>
      </c>
      <c r="S1374" t="s">
        <v>5411</v>
      </c>
      <c r="T1374" s="46">
        <v>1.1399999999999999</v>
      </c>
      <c r="U1374" s="46">
        <v>0</v>
      </c>
      <c r="V1374" s="22"/>
      <c r="W1374" s="52">
        <f t="shared" si="216"/>
        <v>0</v>
      </c>
      <c r="X1374" s="52">
        <f t="shared" si="217"/>
        <v>0</v>
      </c>
      <c r="Y1374" s="52" t="e">
        <f t="shared" si="211"/>
        <v>#VALUE!</v>
      </c>
      <c r="Z1374" t="s">
        <v>5568</v>
      </c>
      <c r="AA1374" t="s">
        <v>114</v>
      </c>
      <c r="AB1374" t="s">
        <v>5411</v>
      </c>
      <c r="AC1374" s="61" t="s">
        <v>88</v>
      </c>
      <c r="AD1374" s="61" t="s">
        <v>114</v>
      </c>
      <c r="AE1374" s="22"/>
      <c r="AF1374">
        <v>3.06</v>
      </c>
      <c r="AG1374">
        <v>0</v>
      </c>
      <c r="AH1374" t="s">
        <v>5411</v>
      </c>
      <c r="AI1374" s="46">
        <v>3.06</v>
      </c>
      <c r="AJ1374" s="46">
        <v>0</v>
      </c>
      <c r="AK1374" s="22"/>
      <c r="AL1374" s="52">
        <f t="shared" si="218"/>
        <v>0</v>
      </c>
      <c r="AM1374" s="52">
        <f t="shared" si="219"/>
        <v>0</v>
      </c>
      <c r="AN1374" s="52" t="e">
        <f t="shared" si="212"/>
        <v>#VALUE!</v>
      </c>
      <c r="AO1374">
        <v>0.63</v>
      </c>
      <c r="AP1374" s="46">
        <v>0.63</v>
      </c>
      <c r="AQ1374" s="52">
        <f t="shared" si="220"/>
        <v>0</v>
      </c>
    </row>
    <row r="1375" spans="1:43" x14ac:dyDescent="0.25">
      <c r="A1375" t="s">
        <v>5533</v>
      </c>
      <c r="B1375" t="s">
        <v>1140</v>
      </c>
      <c r="D1375">
        <v>1</v>
      </c>
      <c r="E1375">
        <v>1</v>
      </c>
      <c r="F1375">
        <v>3</v>
      </c>
      <c r="G1375" s="13">
        <v>39770</v>
      </c>
      <c r="H1375">
        <v>1.23</v>
      </c>
      <c r="I1375">
        <v>0</v>
      </c>
      <c r="J1375" t="s">
        <v>5411</v>
      </c>
      <c r="K1375" s="46">
        <v>1.23</v>
      </c>
      <c r="L1375" s="46">
        <v>0</v>
      </c>
      <c r="M1375" s="22"/>
      <c r="N1375" s="52">
        <f t="shared" si="213"/>
        <v>0</v>
      </c>
      <c r="O1375" s="52">
        <f t="shared" si="214"/>
        <v>0</v>
      </c>
      <c r="P1375" s="52" t="e">
        <f t="shared" si="215"/>
        <v>#VALUE!</v>
      </c>
      <c r="Q1375">
        <v>6.06</v>
      </c>
      <c r="R1375">
        <v>0</v>
      </c>
      <c r="S1375" t="s">
        <v>5411</v>
      </c>
      <c r="T1375" s="46">
        <v>6.06</v>
      </c>
      <c r="U1375" s="46">
        <v>0</v>
      </c>
      <c r="V1375" s="22"/>
      <c r="W1375" s="52">
        <f t="shared" si="216"/>
        <v>0</v>
      </c>
      <c r="X1375" s="52">
        <f t="shared" si="217"/>
        <v>0</v>
      </c>
      <c r="Y1375" s="52" t="e">
        <f t="shared" si="211"/>
        <v>#VALUE!</v>
      </c>
      <c r="Z1375" t="s">
        <v>5568</v>
      </c>
      <c r="AA1375" t="s">
        <v>114</v>
      </c>
      <c r="AB1375" t="s">
        <v>5411</v>
      </c>
      <c r="AC1375" s="61" t="s">
        <v>88</v>
      </c>
      <c r="AD1375" s="61" t="s">
        <v>114</v>
      </c>
      <c r="AE1375" s="22"/>
      <c r="AF1375">
        <v>10.35</v>
      </c>
      <c r="AG1375">
        <v>0</v>
      </c>
      <c r="AH1375" t="s">
        <v>5411</v>
      </c>
      <c r="AI1375" s="46">
        <v>10.35</v>
      </c>
      <c r="AJ1375" s="46">
        <v>0</v>
      </c>
      <c r="AK1375" s="22"/>
      <c r="AL1375" s="52">
        <f t="shared" si="218"/>
        <v>0</v>
      </c>
      <c r="AM1375" s="52">
        <f t="shared" si="219"/>
        <v>0</v>
      </c>
      <c r="AN1375" s="52" t="e">
        <f t="shared" si="212"/>
        <v>#VALUE!</v>
      </c>
      <c r="AO1375">
        <v>1.32</v>
      </c>
      <c r="AP1375" s="46">
        <v>1.32</v>
      </c>
      <c r="AQ1375" s="52">
        <f t="shared" si="220"/>
        <v>0</v>
      </c>
    </row>
    <row r="1376" spans="1:43" x14ac:dyDescent="0.25">
      <c r="A1376" t="s">
        <v>5533</v>
      </c>
      <c r="B1376" t="s">
        <v>1141</v>
      </c>
      <c r="D1376">
        <v>1</v>
      </c>
      <c r="E1376">
        <v>1</v>
      </c>
      <c r="F1376">
        <v>3</v>
      </c>
      <c r="G1376" s="13">
        <v>39770</v>
      </c>
      <c r="H1376">
        <v>0.36</v>
      </c>
      <c r="I1376">
        <v>0</v>
      </c>
      <c r="J1376" t="s">
        <v>5411</v>
      </c>
      <c r="K1376" s="46">
        <v>0.36</v>
      </c>
      <c r="L1376" s="46">
        <v>0</v>
      </c>
      <c r="M1376" s="22"/>
      <c r="N1376" s="52">
        <f t="shared" si="213"/>
        <v>0</v>
      </c>
      <c r="O1376" s="52">
        <f t="shared" si="214"/>
        <v>0</v>
      </c>
      <c r="P1376" s="52" t="e">
        <f t="shared" si="215"/>
        <v>#VALUE!</v>
      </c>
      <c r="Q1376">
        <v>0.78</v>
      </c>
      <c r="R1376">
        <v>0</v>
      </c>
      <c r="S1376" t="s">
        <v>5411</v>
      </c>
      <c r="T1376" s="46">
        <v>0.78</v>
      </c>
      <c r="U1376" s="46">
        <v>0</v>
      </c>
      <c r="V1376" s="22"/>
      <c r="W1376" s="52">
        <f t="shared" si="216"/>
        <v>0</v>
      </c>
      <c r="X1376" s="52">
        <f t="shared" si="217"/>
        <v>0</v>
      </c>
      <c r="Y1376" s="52" t="e">
        <f t="shared" si="211"/>
        <v>#VALUE!</v>
      </c>
      <c r="Z1376" t="s">
        <v>5568</v>
      </c>
      <c r="AA1376" t="s">
        <v>114</v>
      </c>
      <c r="AB1376" t="s">
        <v>5411</v>
      </c>
      <c r="AC1376" s="61" t="s">
        <v>88</v>
      </c>
      <c r="AD1376" s="61" t="s">
        <v>114</v>
      </c>
      <c r="AE1376" s="22"/>
      <c r="AF1376">
        <v>3.18</v>
      </c>
      <c r="AG1376">
        <v>0</v>
      </c>
      <c r="AH1376" t="s">
        <v>5411</v>
      </c>
      <c r="AI1376" s="46">
        <v>3.18</v>
      </c>
      <c r="AJ1376" s="46">
        <v>0</v>
      </c>
      <c r="AK1376" s="22"/>
      <c r="AL1376" s="52">
        <f t="shared" si="218"/>
        <v>0</v>
      </c>
      <c r="AM1376" s="52">
        <f t="shared" si="219"/>
        <v>0</v>
      </c>
      <c r="AN1376" s="52" t="e">
        <f t="shared" si="212"/>
        <v>#VALUE!</v>
      </c>
      <c r="AO1376">
        <v>3.35</v>
      </c>
      <c r="AP1376" s="46">
        <v>3.35</v>
      </c>
      <c r="AQ1376" s="52">
        <f t="shared" si="220"/>
        <v>0</v>
      </c>
    </row>
    <row r="1377" spans="1:43" x14ac:dyDescent="0.25">
      <c r="A1377" t="s">
        <v>5533</v>
      </c>
      <c r="B1377" t="s">
        <v>1142</v>
      </c>
      <c r="D1377">
        <v>1</v>
      </c>
      <c r="E1377">
        <v>1</v>
      </c>
      <c r="F1377">
        <v>3</v>
      </c>
      <c r="G1377" s="13">
        <v>39770</v>
      </c>
      <c r="H1377">
        <v>0.37</v>
      </c>
      <c r="I1377">
        <v>0</v>
      </c>
      <c r="J1377" t="s">
        <v>5411</v>
      </c>
      <c r="K1377" s="46">
        <v>0.37</v>
      </c>
      <c r="L1377" s="46">
        <v>0</v>
      </c>
      <c r="M1377" s="22"/>
      <c r="N1377" s="52">
        <f t="shared" si="213"/>
        <v>0</v>
      </c>
      <c r="O1377" s="52">
        <f t="shared" si="214"/>
        <v>0</v>
      </c>
      <c r="P1377" s="52" t="e">
        <f t="shared" si="215"/>
        <v>#VALUE!</v>
      </c>
      <c r="Q1377">
        <v>4.8</v>
      </c>
      <c r="R1377">
        <v>0</v>
      </c>
      <c r="S1377" t="s">
        <v>5411</v>
      </c>
      <c r="T1377" s="46">
        <v>4.8</v>
      </c>
      <c r="U1377" s="46">
        <v>0</v>
      </c>
      <c r="V1377" s="22"/>
      <c r="W1377" s="52">
        <f t="shared" si="216"/>
        <v>0</v>
      </c>
      <c r="X1377" s="52">
        <f t="shared" si="217"/>
        <v>0</v>
      </c>
      <c r="Y1377" s="52" t="e">
        <f t="shared" si="211"/>
        <v>#VALUE!</v>
      </c>
      <c r="Z1377" t="s">
        <v>5568</v>
      </c>
      <c r="AA1377" t="s">
        <v>114</v>
      </c>
      <c r="AB1377" t="s">
        <v>5411</v>
      </c>
      <c r="AC1377" s="61" t="s">
        <v>88</v>
      </c>
      <c r="AD1377" s="61" t="s">
        <v>114</v>
      </c>
      <c r="AE1377" s="22"/>
      <c r="AF1377">
        <v>14.02</v>
      </c>
      <c r="AG1377">
        <v>0</v>
      </c>
      <c r="AH1377" t="s">
        <v>5411</v>
      </c>
      <c r="AI1377" s="46">
        <v>14.02</v>
      </c>
      <c r="AJ1377" s="46">
        <v>0</v>
      </c>
      <c r="AK1377" s="22"/>
      <c r="AL1377" s="52">
        <f t="shared" si="218"/>
        <v>0</v>
      </c>
      <c r="AM1377" s="52">
        <f t="shared" si="219"/>
        <v>0</v>
      </c>
      <c r="AN1377" s="52" t="e">
        <f t="shared" si="212"/>
        <v>#VALUE!</v>
      </c>
      <c r="AO1377">
        <v>2.4500000000000002</v>
      </c>
      <c r="AP1377" s="46">
        <v>2.4500000000000002</v>
      </c>
      <c r="AQ1377" s="52">
        <f t="shared" si="220"/>
        <v>0</v>
      </c>
    </row>
    <row r="1378" spans="1:43" x14ac:dyDescent="0.25">
      <c r="A1378" t="s">
        <v>5533</v>
      </c>
      <c r="B1378" t="s">
        <v>1143</v>
      </c>
      <c r="D1378">
        <v>1</v>
      </c>
      <c r="E1378">
        <v>1</v>
      </c>
      <c r="F1378">
        <v>4</v>
      </c>
      <c r="G1378" s="13">
        <v>39770</v>
      </c>
      <c r="H1378">
        <v>1.1000000000000001</v>
      </c>
      <c r="I1378">
        <v>0</v>
      </c>
      <c r="J1378" t="s">
        <v>5411</v>
      </c>
      <c r="K1378" s="46">
        <v>1.1000000000000001</v>
      </c>
      <c r="L1378" s="46">
        <v>0</v>
      </c>
      <c r="M1378" s="22"/>
      <c r="N1378" s="52">
        <f t="shared" si="213"/>
        <v>0</v>
      </c>
      <c r="O1378" s="52">
        <f t="shared" si="214"/>
        <v>0</v>
      </c>
      <c r="P1378" s="52" t="e">
        <f t="shared" si="215"/>
        <v>#VALUE!</v>
      </c>
      <c r="Q1378">
        <v>0</v>
      </c>
      <c r="R1378">
        <v>0</v>
      </c>
      <c r="S1378" t="s">
        <v>5411</v>
      </c>
      <c r="T1378" s="46">
        <v>0</v>
      </c>
      <c r="U1378" s="46">
        <v>0</v>
      </c>
      <c r="V1378" s="22"/>
      <c r="W1378" s="52">
        <f t="shared" si="216"/>
        <v>0</v>
      </c>
      <c r="X1378" s="52">
        <f t="shared" si="217"/>
        <v>0</v>
      </c>
      <c r="Y1378" s="52" t="e">
        <f t="shared" si="211"/>
        <v>#VALUE!</v>
      </c>
      <c r="Z1378" t="s">
        <v>5568</v>
      </c>
      <c r="AA1378" t="s">
        <v>114</v>
      </c>
      <c r="AB1378" t="s">
        <v>5411</v>
      </c>
      <c r="AC1378" s="61" t="s">
        <v>88</v>
      </c>
      <c r="AD1378" s="61" t="s">
        <v>114</v>
      </c>
      <c r="AE1378" s="22"/>
      <c r="AF1378">
        <v>0</v>
      </c>
      <c r="AG1378">
        <v>0</v>
      </c>
      <c r="AH1378" t="s">
        <v>5411</v>
      </c>
      <c r="AI1378" s="46">
        <v>0</v>
      </c>
      <c r="AJ1378" s="46">
        <v>0</v>
      </c>
      <c r="AK1378" s="22"/>
      <c r="AL1378" s="52">
        <f t="shared" si="218"/>
        <v>0</v>
      </c>
      <c r="AM1378" s="52">
        <f t="shared" si="219"/>
        <v>0</v>
      </c>
      <c r="AN1378" s="52" t="e">
        <f t="shared" si="212"/>
        <v>#VALUE!</v>
      </c>
      <c r="AO1378">
        <v>0</v>
      </c>
      <c r="AP1378" s="46">
        <v>0</v>
      </c>
      <c r="AQ1378" s="52">
        <f t="shared" si="220"/>
        <v>0</v>
      </c>
    </row>
    <row r="1379" spans="1:43" x14ac:dyDescent="0.25">
      <c r="A1379" t="s">
        <v>5533</v>
      </c>
      <c r="B1379" t="s">
        <v>1144</v>
      </c>
      <c r="D1379">
        <v>1</v>
      </c>
      <c r="E1379">
        <v>1</v>
      </c>
      <c r="F1379">
        <v>4</v>
      </c>
      <c r="G1379" s="13">
        <v>39770</v>
      </c>
      <c r="H1379">
        <v>0.43</v>
      </c>
      <c r="I1379">
        <v>0</v>
      </c>
      <c r="J1379" t="s">
        <v>5411</v>
      </c>
      <c r="K1379" s="46">
        <v>0.43</v>
      </c>
      <c r="L1379" s="46">
        <v>0</v>
      </c>
      <c r="M1379" s="22"/>
      <c r="N1379" s="52">
        <f t="shared" si="213"/>
        <v>0</v>
      </c>
      <c r="O1379" s="52">
        <f t="shared" si="214"/>
        <v>0</v>
      </c>
      <c r="P1379" s="52" t="e">
        <f t="shared" si="215"/>
        <v>#VALUE!</v>
      </c>
      <c r="Q1379">
        <v>0</v>
      </c>
      <c r="R1379">
        <v>0</v>
      </c>
      <c r="S1379" t="s">
        <v>5411</v>
      </c>
      <c r="T1379" s="46">
        <v>0</v>
      </c>
      <c r="U1379" s="46">
        <v>0</v>
      </c>
      <c r="V1379" s="22"/>
      <c r="W1379" s="52">
        <f t="shared" si="216"/>
        <v>0</v>
      </c>
      <c r="X1379" s="52">
        <f t="shared" si="217"/>
        <v>0</v>
      </c>
      <c r="Y1379" s="52" t="e">
        <f t="shared" si="211"/>
        <v>#VALUE!</v>
      </c>
      <c r="Z1379" t="s">
        <v>5568</v>
      </c>
      <c r="AA1379" t="s">
        <v>114</v>
      </c>
      <c r="AB1379" t="s">
        <v>5411</v>
      </c>
      <c r="AC1379" s="61" t="s">
        <v>88</v>
      </c>
      <c r="AD1379" s="61" t="s">
        <v>114</v>
      </c>
      <c r="AE1379" s="22"/>
      <c r="AF1379">
        <v>0</v>
      </c>
      <c r="AG1379">
        <v>0</v>
      </c>
      <c r="AH1379" t="s">
        <v>5411</v>
      </c>
      <c r="AI1379" s="46">
        <v>0</v>
      </c>
      <c r="AJ1379" s="46">
        <v>0</v>
      </c>
      <c r="AK1379" s="22"/>
      <c r="AL1379" s="52">
        <f t="shared" si="218"/>
        <v>0</v>
      </c>
      <c r="AM1379" s="52">
        <f t="shared" si="219"/>
        <v>0</v>
      </c>
      <c r="AN1379" s="52" t="e">
        <f t="shared" si="212"/>
        <v>#VALUE!</v>
      </c>
      <c r="AO1379">
        <v>0.22</v>
      </c>
      <c r="AP1379" s="46">
        <v>0.22</v>
      </c>
      <c r="AQ1379" s="52">
        <f t="shared" si="220"/>
        <v>0</v>
      </c>
    </row>
    <row r="1380" spans="1:43" x14ac:dyDescent="0.25">
      <c r="A1380" t="s">
        <v>5533</v>
      </c>
      <c r="B1380" t="s">
        <v>1145</v>
      </c>
      <c r="D1380">
        <v>1</v>
      </c>
      <c r="E1380">
        <v>1</v>
      </c>
      <c r="F1380">
        <v>4</v>
      </c>
      <c r="G1380" s="13">
        <v>39770</v>
      </c>
      <c r="H1380">
        <v>0.67</v>
      </c>
      <c r="I1380">
        <v>0</v>
      </c>
      <c r="J1380" t="s">
        <v>5411</v>
      </c>
      <c r="K1380" s="46">
        <v>0.67</v>
      </c>
      <c r="L1380" s="46">
        <v>0</v>
      </c>
      <c r="M1380" s="22"/>
      <c r="N1380" s="52">
        <f t="shared" si="213"/>
        <v>0</v>
      </c>
      <c r="O1380" s="52">
        <f t="shared" si="214"/>
        <v>0</v>
      </c>
      <c r="P1380" s="52" t="e">
        <f t="shared" si="215"/>
        <v>#VALUE!</v>
      </c>
      <c r="Q1380">
        <v>0</v>
      </c>
      <c r="R1380">
        <v>0</v>
      </c>
      <c r="S1380" t="s">
        <v>5411</v>
      </c>
      <c r="T1380" s="46">
        <v>0</v>
      </c>
      <c r="U1380" s="46">
        <v>0</v>
      </c>
      <c r="V1380" s="22"/>
      <c r="W1380" s="52">
        <f t="shared" si="216"/>
        <v>0</v>
      </c>
      <c r="X1380" s="52">
        <f t="shared" si="217"/>
        <v>0</v>
      </c>
      <c r="Y1380" s="52" t="e">
        <f t="shared" si="211"/>
        <v>#VALUE!</v>
      </c>
      <c r="Z1380" t="s">
        <v>5568</v>
      </c>
      <c r="AA1380" t="s">
        <v>114</v>
      </c>
      <c r="AB1380" t="s">
        <v>5411</v>
      </c>
      <c r="AC1380" s="61" t="s">
        <v>88</v>
      </c>
      <c r="AD1380" s="61" t="s">
        <v>114</v>
      </c>
      <c r="AE1380" s="22"/>
      <c r="AF1380">
        <v>0</v>
      </c>
      <c r="AG1380">
        <v>0</v>
      </c>
      <c r="AH1380" t="s">
        <v>5411</v>
      </c>
      <c r="AI1380" s="46">
        <v>0</v>
      </c>
      <c r="AJ1380" s="46">
        <v>0</v>
      </c>
      <c r="AK1380" s="22"/>
      <c r="AL1380" s="52">
        <f t="shared" si="218"/>
        <v>0</v>
      </c>
      <c r="AM1380" s="52">
        <f t="shared" si="219"/>
        <v>0</v>
      </c>
      <c r="AN1380" s="52" t="e">
        <f t="shared" si="212"/>
        <v>#VALUE!</v>
      </c>
      <c r="AO1380">
        <v>0.15</v>
      </c>
      <c r="AP1380" s="46">
        <v>0.15</v>
      </c>
      <c r="AQ1380" s="52">
        <f t="shared" si="220"/>
        <v>0</v>
      </c>
    </row>
    <row r="1381" spans="1:43" x14ac:dyDescent="0.25">
      <c r="A1381" t="s">
        <v>5533</v>
      </c>
      <c r="B1381" t="s">
        <v>1146</v>
      </c>
      <c r="D1381">
        <v>1</v>
      </c>
      <c r="E1381">
        <v>1</v>
      </c>
      <c r="F1381">
        <v>4</v>
      </c>
      <c r="G1381" s="13">
        <v>39770</v>
      </c>
      <c r="H1381">
        <v>0.13</v>
      </c>
      <c r="I1381">
        <v>0</v>
      </c>
      <c r="J1381" t="s">
        <v>5411</v>
      </c>
      <c r="K1381" s="46">
        <v>0.13</v>
      </c>
      <c r="L1381" s="46">
        <v>0</v>
      </c>
      <c r="M1381" s="22"/>
      <c r="N1381" s="52">
        <f t="shared" si="213"/>
        <v>0</v>
      </c>
      <c r="O1381" s="52">
        <f t="shared" si="214"/>
        <v>0</v>
      </c>
      <c r="P1381" s="52" t="e">
        <f t="shared" si="215"/>
        <v>#VALUE!</v>
      </c>
      <c r="Q1381">
        <v>0</v>
      </c>
      <c r="R1381">
        <v>0</v>
      </c>
      <c r="S1381" t="s">
        <v>5411</v>
      </c>
      <c r="T1381" s="46">
        <v>0</v>
      </c>
      <c r="U1381" s="46">
        <v>0</v>
      </c>
      <c r="V1381" s="22"/>
      <c r="W1381" s="52">
        <f t="shared" si="216"/>
        <v>0</v>
      </c>
      <c r="X1381" s="52">
        <f t="shared" si="217"/>
        <v>0</v>
      </c>
      <c r="Y1381" s="52" t="e">
        <f t="shared" si="211"/>
        <v>#VALUE!</v>
      </c>
      <c r="Z1381" t="s">
        <v>5568</v>
      </c>
      <c r="AA1381" t="s">
        <v>114</v>
      </c>
      <c r="AB1381" t="s">
        <v>5411</v>
      </c>
      <c r="AC1381" s="61" t="s">
        <v>88</v>
      </c>
      <c r="AD1381" s="61" t="s">
        <v>114</v>
      </c>
      <c r="AE1381" s="22"/>
      <c r="AF1381">
        <v>0</v>
      </c>
      <c r="AG1381">
        <v>0</v>
      </c>
      <c r="AH1381" t="s">
        <v>5411</v>
      </c>
      <c r="AI1381" s="46">
        <v>0</v>
      </c>
      <c r="AJ1381" s="46">
        <v>0</v>
      </c>
      <c r="AK1381" s="22"/>
      <c r="AL1381" s="52">
        <f t="shared" si="218"/>
        <v>0</v>
      </c>
      <c r="AM1381" s="52">
        <f t="shared" si="219"/>
        <v>0</v>
      </c>
      <c r="AN1381" s="52" t="e">
        <f t="shared" si="212"/>
        <v>#VALUE!</v>
      </c>
      <c r="AO1381">
        <v>0.06</v>
      </c>
      <c r="AP1381" s="46">
        <v>0.06</v>
      </c>
      <c r="AQ1381" s="52">
        <f t="shared" si="220"/>
        <v>0</v>
      </c>
    </row>
    <row r="1382" spans="1:43" x14ac:dyDescent="0.25">
      <c r="A1382" t="s">
        <v>5533</v>
      </c>
      <c r="B1382" t="s">
        <v>1147</v>
      </c>
      <c r="D1382">
        <v>1</v>
      </c>
      <c r="E1382">
        <v>1</v>
      </c>
      <c r="F1382">
        <v>3</v>
      </c>
      <c r="G1382" s="13">
        <v>39770</v>
      </c>
      <c r="H1382">
        <v>0.02</v>
      </c>
      <c r="I1382">
        <v>0</v>
      </c>
      <c r="J1382" t="s">
        <v>5411</v>
      </c>
      <c r="K1382" s="46">
        <v>0.02</v>
      </c>
      <c r="L1382" s="46">
        <v>0</v>
      </c>
      <c r="M1382" s="22"/>
      <c r="N1382" s="52">
        <f t="shared" si="213"/>
        <v>0</v>
      </c>
      <c r="O1382" s="52">
        <f t="shared" si="214"/>
        <v>0</v>
      </c>
      <c r="P1382" s="52" t="e">
        <f t="shared" si="215"/>
        <v>#VALUE!</v>
      </c>
      <c r="Q1382">
        <v>0</v>
      </c>
      <c r="R1382">
        <v>0</v>
      </c>
      <c r="S1382" t="s">
        <v>5411</v>
      </c>
      <c r="T1382" s="46">
        <v>0</v>
      </c>
      <c r="U1382" s="46">
        <v>0</v>
      </c>
      <c r="V1382" s="22"/>
      <c r="W1382" s="52">
        <f t="shared" si="216"/>
        <v>0</v>
      </c>
      <c r="X1382" s="52">
        <f t="shared" si="217"/>
        <v>0</v>
      </c>
      <c r="Y1382" s="52" t="e">
        <f t="shared" si="211"/>
        <v>#VALUE!</v>
      </c>
      <c r="Z1382" t="s">
        <v>5568</v>
      </c>
      <c r="AA1382" t="s">
        <v>114</v>
      </c>
      <c r="AB1382" t="s">
        <v>5411</v>
      </c>
      <c r="AC1382" s="61" t="s">
        <v>88</v>
      </c>
      <c r="AD1382" s="61" t="s">
        <v>114</v>
      </c>
      <c r="AE1382" s="22"/>
      <c r="AF1382">
        <v>0</v>
      </c>
      <c r="AG1382">
        <v>0</v>
      </c>
      <c r="AH1382" t="s">
        <v>5411</v>
      </c>
      <c r="AI1382" s="46">
        <v>0</v>
      </c>
      <c r="AJ1382" s="46">
        <v>0</v>
      </c>
      <c r="AK1382" s="22"/>
      <c r="AL1382" s="52">
        <f t="shared" si="218"/>
        <v>0</v>
      </c>
      <c r="AM1382" s="52">
        <f t="shared" si="219"/>
        <v>0</v>
      </c>
      <c r="AN1382" s="52" t="e">
        <f t="shared" si="212"/>
        <v>#VALUE!</v>
      </c>
      <c r="AO1382">
        <v>0</v>
      </c>
      <c r="AP1382" s="46">
        <v>0</v>
      </c>
      <c r="AQ1382" s="52">
        <f t="shared" si="220"/>
        <v>0</v>
      </c>
    </row>
    <row r="1383" spans="1:43" x14ac:dyDescent="0.25">
      <c r="A1383" t="s">
        <v>5533</v>
      </c>
      <c r="B1383" t="s">
        <v>441</v>
      </c>
      <c r="D1383">
        <v>1</v>
      </c>
      <c r="E1383">
        <v>1</v>
      </c>
      <c r="F1383">
        <v>3</v>
      </c>
      <c r="G1383" s="13">
        <v>39923</v>
      </c>
      <c r="H1383">
        <v>0.57999999999999996</v>
      </c>
      <c r="I1383">
        <v>0</v>
      </c>
      <c r="J1383" t="s">
        <v>5411</v>
      </c>
      <c r="K1383" s="46">
        <v>0.57999999999999996</v>
      </c>
      <c r="L1383" s="46">
        <v>0</v>
      </c>
      <c r="M1383" s="22"/>
      <c r="N1383" s="52">
        <f t="shared" si="213"/>
        <v>0</v>
      </c>
      <c r="O1383" s="52">
        <f t="shared" si="214"/>
        <v>0</v>
      </c>
      <c r="P1383" s="52" t="e">
        <f t="shared" si="215"/>
        <v>#VALUE!</v>
      </c>
      <c r="Q1383">
        <v>0</v>
      </c>
      <c r="R1383">
        <v>0</v>
      </c>
      <c r="S1383" t="s">
        <v>5411</v>
      </c>
      <c r="T1383" s="46">
        <v>0</v>
      </c>
      <c r="U1383" s="46">
        <v>0</v>
      </c>
      <c r="V1383" s="22"/>
      <c r="W1383" s="52">
        <f t="shared" si="216"/>
        <v>0</v>
      </c>
      <c r="X1383" s="52">
        <f t="shared" si="217"/>
        <v>0</v>
      </c>
      <c r="Y1383" s="52" t="e">
        <f t="shared" si="211"/>
        <v>#VALUE!</v>
      </c>
      <c r="Z1383" t="s">
        <v>113</v>
      </c>
      <c r="AA1383" t="s">
        <v>114</v>
      </c>
      <c r="AB1383" t="s">
        <v>5411</v>
      </c>
      <c r="AC1383" s="61" t="s">
        <v>113</v>
      </c>
      <c r="AD1383" s="61" t="s">
        <v>114</v>
      </c>
      <c r="AE1383" s="22"/>
      <c r="AF1383">
        <v>1.6</v>
      </c>
      <c r="AG1383">
        <v>0</v>
      </c>
      <c r="AH1383" t="s">
        <v>5411</v>
      </c>
      <c r="AI1383" s="46">
        <v>1.6</v>
      </c>
      <c r="AJ1383" s="46">
        <v>0</v>
      </c>
      <c r="AK1383" s="22"/>
      <c r="AL1383" s="52">
        <f t="shared" si="218"/>
        <v>0</v>
      </c>
      <c r="AM1383" s="52">
        <f t="shared" si="219"/>
        <v>0</v>
      </c>
      <c r="AN1383" s="52" t="e">
        <f t="shared" si="212"/>
        <v>#VALUE!</v>
      </c>
      <c r="AO1383">
        <v>0.04</v>
      </c>
      <c r="AP1383" s="46">
        <v>0.04</v>
      </c>
      <c r="AQ1383" s="52">
        <f t="shared" si="220"/>
        <v>0</v>
      </c>
    </row>
    <row r="1384" spans="1:43" x14ac:dyDescent="0.25">
      <c r="A1384" t="s">
        <v>5533</v>
      </c>
      <c r="B1384" t="s">
        <v>442</v>
      </c>
      <c r="D1384">
        <v>1</v>
      </c>
      <c r="E1384">
        <v>1</v>
      </c>
      <c r="F1384">
        <v>3</v>
      </c>
      <c r="G1384" s="13">
        <v>39923</v>
      </c>
      <c r="H1384">
        <v>0.45</v>
      </c>
      <c r="I1384">
        <v>0</v>
      </c>
      <c r="J1384" t="s">
        <v>5411</v>
      </c>
      <c r="K1384" s="46">
        <v>0.45</v>
      </c>
      <c r="L1384" s="46">
        <v>0</v>
      </c>
      <c r="M1384" s="22"/>
      <c r="N1384" s="52">
        <f t="shared" si="213"/>
        <v>0</v>
      </c>
      <c r="O1384" s="52">
        <f t="shared" si="214"/>
        <v>0</v>
      </c>
      <c r="P1384" s="52" t="e">
        <f t="shared" si="215"/>
        <v>#VALUE!</v>
      </c>
      <c r="Q1384">
        <v>0</v>
      </c>
      <c r="R1384">
        <v>0</v>
      </c>
      <c r="S1384" t="s">
        <v>5411</v>
      </c>
      <c r="T1384" s="46">
        <v>0</v>
      </c>
      <c r="U1384" s="46">
        <v>0</v>
      </c>
      <c r="V1384" s="22"/>
      <c r="W1384" s="52">
        <f t="shared" si="216"/>
        <v>0</v>
      </c>
      <c r="X1384" s="52">
        <f t="shared" si="217"/>
        <v>0</v>
      </c>
      <c r="Y1384" s="52" t="e">
        <f t="shared" si="211"/>
        <v>#VALUE!</v>
      </c>
      <c r="Z1384" t="s">
        <v>113</v>
      </c>
      <c r="AA1384" t="s">
        <v>114</v>
      </c>
      <c r="AB1384" t="s">
        <v>5411</v>
      </c>
      <c r="AC1384" s="61" t="s">
        <v>113</v>
      </c>
      <c r="AD1384" s="61" t="s">
        <v>114</v>
      </c>
      <c r="AE1384" s="22"/>
      <c r="AF1384">
        <v>0</v>
      </c>
      <c r="AG1384">
        <v>0</v>
      </c>
      <c r="AH1384" t="s">
        <v>5411</v>
      </c>
      <c r="AI1384" s="46">
        <v>0</v>
      </c>
      <c r="AJ1384" s="46">
        <v>0</v>
      </c>
      <c r="AK1384" s="22"/>
      <c r="AL1384" s="52">
        <f t="shared" si="218"/>
        <v>0</v>
      </c>
      <c r="AM1384" s="52">
        <f t="shared" si="219"/>
        <v>0</v>
      </c>
      <c r="AN1384" s="52" t="e">
        <f t="shared" si="212"/>
        <v>#VALUE!</v>
      </c>
      <c r="AO1384">
        <v>2.54</v>
      </c>
      <c r="AP1384" s="46">
        <v>2.54</v>
      </c>
      <c r="AQ1384" s="52">
        <f t="shared" si="220"/>
        <v>0</v>
      </c>
    </row>
    <row r="1385" spans="1:43" x14ac:dyDescent="0.25">
      <c r="A1385" t="s">
        <v>5533</v>
      </c>
      <c r="B1385" t="s">
        <v>443</v>
      </c>
      <c r="D1385">
        <v>1</v>
      </c>
      <c r="E1385">
        <v>1</v>
      </c>
      <c r="F1385">
        <v>3</v>
      </c>
      <c r="G1385" s="13">
        <v>39923</v>
      </c>
      <c r="H1385">
        <v>0.47</v>
      </c>
      <c r="I1385">
        <v>0.09</v>
      </c>
      <c r="J1385" t="s">
        <v>5411</v>
      </c>
      <c r="K1385" s="46">
        <v>0.47</v>
      </c>
      <c r="L1385" s="46">
        <v>0.09</v>
      </c>
      <c r="M1385" s="22"/>
      <c r="N1385" s="52">
        <f t="shared" si="213"/>
        <v>0</v>
      </c>
      <c r="O1385" s="52">
        <f t="shared" si="214"/>
        <v>0</v>
      </c>
      <c r="P1385" s="52" t="e">
        <f t="shared" si="215"/>
        <v>#VALUE!</v>
      </c>
      <c r="Q1385">
        <v>0</v>
      </c>
      <c r="R1385">
        <v>0.22</v>
      </c>
      <c r="S1385" t="s">
        <v>5411</v>
      </c>
      <c r="T1385" s="46">
        <v>0</v>
      </c>
      <c r="U1385" s="46">
        <v>0.22</v>
      </c>
      <c r="V1385" s="22"/>
      <c r="W1385" s="52">
        <f t="shared" si="216"/>
        <v>0</v>
      </c>
      <c r="X1385" s="52">
        <f t="shared" si="217"/>
        <v>0</v>
      </c>
      <c r="Y1385" s="52" t="e">
        <f t="shared" si="211"/>
        <v>#VALUE!</v>
      </c>
      <c r="Z1385" t="s">
        <v>113</v>
      </c>
      <c r="AA1385" t="s">
        <v>114</v>
      </c>
      <c r="AB1385" t="s">
        <v>5411</v>
      </c>
      <c r="AC1385" s="61" t="s">
        <v>113</v>
      </c>
      <c r="AD1385" s="61" t="s">
        <v>114</v>
      </c>
      <c r="AE1385" s="22"/>
      <c r="AF1385">
        <v>0</v>
      </c>
      <c r="AG1385">
        <v>0</v>
      </c>
      <c r="AH1385" t="s">
        <v>5411</v>
      </c>
      <c r="AI1385" s="46">
        <v>0</v>
      </c>
      <c r="AJ1385" s="46">
        <v>0</v>
      </c>
      <c r="AK1385" s="22"/>
      <c r="AL1385" s="52">
        <f t="shared" si="218"/>
        <v>0</v>
      </c>
      <c r="AM1385" s="52">
        <f t="shared" si="219"/>
        <v>0</v>
      </c>
      <c r="AN1385" s="52" t="e">
        <f t="shared" si="212"/>
        <v>#VALUE!</v>
      </c>
      <c r="AO1385">
        <v>0.88</v>
      </c>
      <c r="AP1385" s="46">
        <v>0.88</v>
      </c>
      <c r="AQ1385" s="52">
        <f t="shared" si="220"/>
        <v>0</v>
      </c>
    </row>
    <row r="1386" spans="1:43" x14ac:dyDescent="0.25">
      <c r="A1386" t="s">
        <v>5533</v>
      </c>
      <c r="B1386" t="s">
        <v>444</v>
      </c>
      <c r="D1386">
        <v>1</v>
      </c>
      <c r="E1386">
        <v>1</v>
      </c>
      <c r="F1386">
        <v>3</v>
      </c>
      <c r="G1386" s="13">
        <v>39923</v>
      </c>
      <c r="H1386">
        <v>2.14</v>
      </c>
      <c r="I1386">
        <v>0</v>
      </c>
      <c r="J1386" t="s">
        <v>5411</v>
      </c>
      <c r="K1386" s="46">
        <v>2.14</v>
      </c>
      <c r="L1386" s="46">
        <v>0</v>
      </c>
      <c r="M1386" s="22"/>
      <c r="N1386" s="52">
        <f t="shared" si="213"/>
        <v>0</v>
      </c>
      <c r="O1386" s="52">
        <f t="shared" si="214"/>
        <v>0</v>
      </c>
      <c r="P1386" s="52" t="e">
        <f t="shared" si="215"/>
        <v>#VALUE!</v>
      </c>
      <c r="Q1386">
        <v>0.93</v>
      </c>
      <c r="R1386">
        <v>0</v>
      </c>
      <c r="S1386" t="s">
        <v>5411</v>
      </c>
      <c r="T1386" s="46">
        <v>0.93</v>
      </c>
      <c r="U1386" s="46">
        <v>0</v>
      </c>
      <c r="V1386" s="22"/>
      <c r="W1386" s="52">
        <f t="shared" si="216"/>
        <v>0</v>
      </c>
      <c r="X1386" s="52">
        <f t="shared" si="217"/>
        <v>0</v>
      </c>
      <c r="Y1386" s="52" t="e">
        <f t="shared" si="211"/>
        <v>#VALUE!</v>
      </c>
      <c r="Z1386" t="s">
        <v>113</v>
      </c>
      <c r="AA1386" t="s">
        <v>114</v>
      </c>
      <c r="AB1386" t="s">
        <v>5411</v>
      </c>
      <c r="AC1386" s="61" t="s">
        <v>113</v>
      </c>
      <c r="AD1386" s="61" t="s">
        <v>114</v>
      </c>
      <c r="AE1386" s="22"/>
      <c r="AF1386">
        <v>2.0499999999999998</v>
      </c>
      <c r="AG1386">
        <v>0</v>
      </c>
      <c r="AH1386" t="s">
        <v>5411</v>
      </c>
      <c r="AI1386" s="46">
        <v>2.0499999999999998</v>
      </c>
      <c r="AJ1386" s="46">
        <v>0</v>
      </c>
      <c r="AK1386" s="22"/>
      <c r="AL1386" s="52">
        <f t="shared" si="218"/>
        <v>0</v>
      </c>
      <c r="AM1386" s="52">
        <f t="shared" si="219"/>
        <v>0</v>
      </c>
      <c r="AN1386" s="52" t="e">
        <f t="shared" si="212"/>
        <v>#VALUE!</v>
      </c>
      <c r="AO1386">
        <v>0.74</v>
      </c>
      <c r="AP1386" s="46">
        <v>0.74</v>
      </c>
      <c r="AQ1386" s="52">
        <f t="shared" si="220"/>
        <v>0</v>
      </c>
    </row>
    <row r="1387" spans="1:43" x14ac:dyDescent="0.25">
      <c r="A1387" t="s">
        <v>5533</v>
      </c>
      <c r="B1387" t="s">
        <v>445</v>
      </c>
      <c r="D1387">
        <v>1</v>
      </c>
      <c r="E1387">
        <v>1</v>
      </c>
      <c r="F1387">
        <v>4</v>
      </c>
      <c r="G1387" s="13">
        <v>39923</v>
      </c>
      <c r="H1387">
        <v>1.29</v>
      </c>
      <c r="I1387">
        <v>0</v>
      </c>
      <c r="J1387" t="s">
        <v>5411</v>
      </c>
      <c r="K1387" s="46">
        <v>1.29</v>
      </c>
      <c r="L1387" s="46">
        <v>0</v>
      </c>
      <c r="M1387" s="22"/>
      <c r="N1387" s="52">
        <f t="shared" si="213"/>
        <v>0</v>
      </c>
      <c r="O1387" s="52">
        <f t="shared" si="214"/>
        <v>0</v>
      </c>
      <c r="P1387" s="52" t="e">
        <f t="shared" si="215"/>
        <v>#VALUE!</v>
      </c>
      <c r="Q1387">
        <v>0</v>
      </c>
      <c r="R1387">
        <v>0</v>
      </c>
      <c r="S1387" t="s">
        <v>5411</v>
      </c>
      <c r="T1387" s="46">
        <v>0</v>
      </c>
      <c r="U1387" s="46">
        <v>0</v>
      </c>
      <c r="V1387" s="22"/>
      <c r="W1387" s="52">
        <f t="shared" si="216"/>
        <v>0</v>
      </c>
      <c r="X1387" s="52">
        <f t="shared" si="217"/>
        <v>0</v>
      </c>
      <c r="Y1387" s="52" t="e">
        <f t="shared" si="211"/>
        <v>#VALUE!</v>
      </c>
      <c r="Z1387" t="s">
        <v>113</v>
      </c>
      <c r="AA1387" t="s">
        <v>114</v>
      </c>
      <c r="AB1387" t="s">
        <v>5411</v>
      </c>
      <c r="AC1387" s="61" t="s">
        <v>113</v>
      </c>
      <c r="AD1387" s="61" t="s">
        <v>114</v>
      </c>
      <c r="AE1387" s="22"/>
      <c r="AF1387">
        <v>0</v>
      </c>
      <c r="AG1387">
        <v>0</v>
      </c>
      <c r="AH1387" t="s">
        <v>5411</v>
      </c>
      <c r="AI1387" s="46">
        <v>0</v>
      </c>
      <c r="AJ1387" s="46">
        <v>0</v>
      </c>
      <c r="AK1387" s="22"/>
      <c r="AL1387" s="52">
        <f t="shared" si="218"/>
        <v>0</v>
      </c>
      <c r="AM1387" s="52">
        <f t="shared" si="219"/>
        <v>0</v>
      </c>
      <c r="AN1387" s="52" t="e">
        <f t="shared" si="212"/>
        <v>#VALUE!</v>
      </c>
      <c r="AO1387">
        <v>2.31</v>
      </c>
      <c r="AP1387" s="46">
        <v>2.31</v>
      </c>
      <c r="AQ1387" s="52">
        <f t="shared" si="220"/>
        <v>0</v>
      </c>
    </row>
    <row r="1388" spans="1:43" x14ac:dyDescent="0.25">
      <c r="A1388" t="s">
        <v>5533</v>
      </c>
      <c r="B1388" t="s">
        <v>446</v>
      </c>
      <c r="D1388">
        <v>1</v>
      </c>
      <c r="E1388">
        <v>1</v>
      </c>
      <c r="F1388">
        <v>4</v>
      </c>
      <c r="G1388" s="13">
        <v>39923</v>
      </c>
      <c r="H1388">
        <v>1.55</v>
      </c>
      <c r="I1388">
        <v>0</v>
      </c>
      <c r="J1388" t="s">
        <v>5411</v>
      </c>
      <c r="K1388" s="46">
        <v>1.55</v>
      </c>
      <c r="L1388" s="46">
        <v>0</v>
      </c>
      <c r="M1388" s="22"/>
      <c r="N1388" s="52">
        <f t="shared" si="213"/>
        <v>0</v>
      </c>
      <c r="O1388" s="52">
        <f t="shared" si="214"/>
        <v>0</v>
      </c>
      <c r="P1388" s="52" t="e">
        <f t="shared" si="215"/>
        <v>#VALUE!</v>
      </c>
      <c r="Q1388">
        <v>0</v>
      </c>
      <c r="R1388">
        <v>0</v>
      </c>
      <c r="S1388" t="s">
        <v>5411</v>
      </c>
      <c r="T1388" s="46">
        <v>0</v>
      </c>
      <c r="U1388" s="46">
        <v>0</v>
      </c>
      <c r="V1388" s="22"/>
      <c r="W1388" s="52">
        <f t="shared" si="216"/>
        <v>0</v>
      </c>
      <c r="X1388" s="52">
        <f t="shared" si="217"/>
        <v>0</v>
      </c>
      <c r="Y1388" s="52" t="e">
        <f t="shared" si="211"/>
        <v>#VALUE!</v>
      </c>
      <c r="Z1388" t="s">
        <v>113</v>
      </c>
      <c r="AA1388" t="s">
        <v>114</v>
      </c>
      <c r="AB1388" t="s">
        <v>5411</v>
      </c>
      <c r="AC1388" s="61" t="s">
        <v>113</v>
      </c>
      <c r="AD1388" s="61" t="s">
        <v>114</v>
      </c>
      <c r="AE1388" s="22"/>
      <c r="AF1388">
        <v>0</v>
      </c>
      <c r="AG1388">
        <v>0</v>
      </c>
      <c r="AH1388" t="s">
        <v>5411</v>
      </c>
      <c r="AI1388" s="46">
        <v>0</v>
      </c>
      <c r="AJ1388" s="46">
        <v>0</v>
      </c>
      <c r="AK1388" s="22"/>
      <c r="AL1388" s="52">
        <f t="shared" si="218"/>
        <v>0</v>
      </c>
      <c r="AM1388" s="52">
        <f t="shared" si="219"/>
        <v>0</v>
      </c>
      <c r="AN1388" s="52" t="e">
        <f t="shared" si="212"/>
        <v>#VALUE!</v>
      </c>
      <c r="AO1388">
        <v>0</v>
      </c>
      <c r="AP1388" s="46">
        <v>0</v>
      </c>
      <c r="AQ1388" s="52">
        <f t="shared" si="220"/>
        <v>0</v>
      </c>
    </row>
    <row r="1389" spans="1:43" x14ac:dyDescent="0.25">
      <c r="A1389" t="s">
        <v>5533</v>
      </c>
      <c r="B1389" t="s">
        <v>447</v>
      </c>
      <c r="D1389">
        <v>1</v>
      </c>
      <c r="E1389">
        <v>1</v>
      </c>
      <c r="F1389">
        <v>3</v>
      </c>
      <c r="G1389" s="13">
        <v>39923</v>
      </c>
      <c r="H1389">
        <v>0.79</v>
      </c>
      <c r="I1389">
        <v>0</v>
      </c>
      <c r="J1389" t="s">
        <v>5411</v>
      </c>
      <c r="K1389" s="46">
        <v>0.79</v>
      </c>
      <c r="L1389" s="46">
        <v>0</v>
      </c>
      <c r="M1389" s="22"/>
      <c r="N1389" s="52">
        <f t="shared" si="213"/>
        <v>0</v>
      </c>
      <c r="O1389" s="52">
        <f t="shared" si="214"/>
        <v>0</v>
      </c>
      <c r="P1389" s="52" t="e">
        <f t="shared" si="215"/>
        <v>#VALUE!</v>
      </c>
      <c r="Q1389">
        <v>0</v>
      </c>
      <c r="R1389">
        <v>0</v>
      </c>
      <c r="S1389" t="s">
        <v>5411</v>
      </c>
      <c r="T1389" s="46">
        <v>0</v>
      </c>
      <c r="U1389" s="46">
        <v>0</v>
      </c>
      <c r="V1389" s="22"/>
      <c r="W1389" s="52">
        <f t="shared" si="216"/>
        <v>0</v>
      </c>
      <c r="X1389" s="52">
        <f t="shared" si="217"/>
        <v>0</v>
      </c>
      <c r="Y1389" s="52" t="e">
        <f t="shared" si="211"/>
        <v>#VALUE!</v>
      </c>
      <c r="Z1389" t="s">
        <v>113</v>
      </c>
      <c r="AA1389" t="s">
        <v>114</v>
      </c>
      <c r="AB1389" t="s">
        <v>5411</v>
      </c>
      <c r="AC1389" s="61" t="s">
        <v>113</v>
      </c>
      <c r="AD1389" s="61" t="s">
        <v>114</v>
      </c>
      <c r="AE1389" s="22"/>
      <c r="AF1389">
        <v>4.74</v>
      </c>
      <c r="AG1389">
        <v>0</v>
      </c>
      <c r="AH1389" t="s">
        <v>5411</v>
      </c>
      <c r="AI1389" s="46">
        <v>4.74</v>
      </c>
      <c r="AJ1389" s="46">
        <v>0</v>
      </c>
      <c r="AK1389" s="22"/>
      <c r="AL1389" s="52">
        <f t="shared" si="218"/>
        <v>0</v>
      </c>
      <c r="AM1389" s="52">
        <f t="shared" si="219"/>
        <v>0</v>
      </c>
      <c r="AN1389" s="52" t="e">
        <f t="shared" si="212"/>
        <v>#VALUE!</v>
      </c>
      <c r="AO1389">
        <v>0</v>
      </c>
      <c r="AP1389" s="46">
        <v>0</v>
      </c>
      <c r="AQ1389" s="52">
        <f t="shared" si="220"/>
        <v>0</v>
      </c>
    </row>
    <row r="1390" spans="1:43" x14ac:dyDescent="0.25">
      <c r="A1390" t="s">
        <v>5533</v>
      </c>
      <c r="B1390" t="s">
        <v>448</v>
      </c>
      <c r="D1390">
        <v>1</v>
      </c>
      <c r="E1390">
        <v>1</v>
      </c>
      <c r="F1390">
        <v>3</v>
      </c>
      <c r="G1390" s="13">
        <v>39923</v>
      </c>
      <c r="H1390">
        <v>0.3</v>
      </c>
      <c r="I1390">
        <v>0</v>
      </c>
      <c r="J1390" t="s">
        <v>5411</v>
      </c>
      <c r="K1390" s="46">
        <v>0.3</v>
      </c>
      <c r="L1390" s="46">
        <v>0</v>
      </c>
      <c r="M1390" s="22"/>
      <c r="N1390" s="52">
        <f t="shared" si="213"/>
        <v>0</v>
      </c>
      <c r="O1390" s="52">
        <f t="shared" si="214"/>
        <v>0</v>
      </c>
      <c r="P1390" s="52" t="e">
        <f t="shared" si="215"/>
        <v>#VALUE!</v>
      </c>
      <c r="Q1390">
        <v>0</v>
      </c>
      <c r="R1390">
        <v>0</v>
      </c>
      <c r="S1390" t="s">
        <v>5411</v>
      </c>
      <c r="T1390" s="46">
        <v>0</v>
      </c>
      <c r="U1390" s="46">
        <v>0</v>
      </c>
      <c r="V1390" s="22"/>
      <c r="W1390" s="52">
        <f t="shared" si="216"/>
        <v>0</v>
      </c>
      <c r="X1390" s="52">
        <f t="shared" si="217"/>
        <v>0</v>
      </c>
      <c r="Y1390" s="52" t="e">
        <f t="shared" si="211"/>
        <v>#VALUE!</v>
      </c>
      <c r="Z1390" t="s">
        <v>113</v>
      </c>
      <c r="AA1390" t="s">
        <v>114</v>
      </c>
      <c r="AB1390" t="s">
        <v>5411</v>
      </c>
      <c r="AC1390" s="61" t="s">
        <v>113</v>
      </c>
      <c r="AD1390" s="61" t="s">
        <v>114</v>
      </c>
      <c r="AE1390" s="22"/>
      <c r="AF1390">
        <v>10.33</v>
      </c>
      <c r="AG1390">
        <v>0</v>
      </c>
      <c r="AH1390" t="s">
        <v>5411</v>
      </c>
      <c r="AI1390" s="46">
        <v>10.33</v>
      </c>
      <c r="AJ1390" s="46">
        <v>0</v>
      </c>
      <c r="AK1390" s="22"/>
      <c r="AL1390" s="52">
        <f t="shared" si="218"/>
        <v>0</v>
      </c>
      <c r="AM1390" s="52">
        <f t="shared" si="219"/>
        <v>0</v>
      </c>
      <c r="AN1390" s="52" t="e">
        <f t="shared" si="212"/>
        <v>#VALUE!</v>
      </c>
      <c r="AO1390">
        <v>0.41</v>
      </c>
      <c r="AP1390" s="46">
        <v>0.41</v>
      </c>
      <c r="AQ1390" s="52">
        <f t="shared" si="220"/>
        <v>0</v>
      </c>
    </row>
    <row r="1391" spans="1:43" x14ac:dyDescent="0.25">
      <c r="A1391" t="s">
        <v>5533</v>
      </c>
      <c r="B1391" t="s">
        <v>449</v>
      </c>
      <c r="D1391">
        <v>1</v>
      </c>
      <c r="E1391">
        <v>1</v>
      </c>
      <c r="F1391">
        <v>3</v>
      </c>
      <c r="G1391" s="13">
        <v>39923</v>
      </c>
      <c r="H1391">
        <v>1.0900000000000001</v>
      </c>
      <c r="I1391">
        <v>0.75</v>
      </c>
      <c r="J1391" t="s">
        <v>5411</v>
      </c>
      <c r="K1391" s="46">
        <v>1.0900000000000001</v>
      </c>
      <c r="L1391" s="46">
        <v>0.75</v>
      </c>
      <c r="M1391" s="22"/>
      <c r="N1391" s="52">
        <f t="shared" si="213"/>
        <v>0</v>
      </c>
      <c r="O1391" s="52">
        <f t="shared" si="214"/>
        <v>0</v>
      </c>
      <c r="P1391" s="52" t="e">
        <f t="shared" si="215"/>
        <v>#VALUE!</v>
      </c>
      <c r="Q1391">
        <v>0</v>
      </c>
      <c r="R1391">
        <v>0</v>
      </c>
      <c r="S1391" t="s">
        <v>5411</v>
      </c>
      <c r="T1391" s="46">
        <v>0</v>
      </c>
      <c r="U1391" s="46">
        <v>0</v>
      </c>
      <c r="V1391" s="22"/>
      <c r="W1391" s="52">
        <f t="shared" si="216"/>
        <v>0</v>
      </c>
      <c r="X1391" s="52">
        <f t="shared" si="217"/>
        <v>0</v>
      </c>
      <c r="Y1391" s="52" t="e">
        <f t="shared" si="211"/>
        <v>#VALUE!</v>
      </c>
      <c r="Z1391" t="s">
        <v>113</v>
      </c>
      <c r="AA1391" t="s">
        <v>114</v>
      </c>
      <c r="AB1391" t="s">
        <v>5411</v>
      </c>
      <c r="AC1391" s="61" t="s">
        <v>113</v>
      </c>
      <c r="AD1391" s="61" t="s">
        <v>114</v>
      </c>
      <c r="AE1391" s="22"/>
      <c r="AF1391">
        <v>0</v>
      </c>
      <c r="AG1391">
        <v>0</v>
      </c>
      <c r="AH1391" t="s">
        <v>5411</v>
      </c>
      <c r="AI1391" s="46">
        <v>0</v>
      </c>
      <c r="AJ1391" s="46">
        <v>0</v>
      </c>
      <c r="AK1391" s="22"/>
      <c r="AL1391" s="52">
        <f t="shared" si="218"/>
        <v>0</v>
      </c>
      <c r="AM1391" s="52">
        <f t="shared" si="219"/>
        <v>0</v>
      </c>
      <c r="AN1391" s="52" t="e">
        <f t="shared" si="212"/>
        <v>#VALUE!</v>
      </c>
      <c r="AO1391">
        <v>0</v>
      </c>
      <c r="AP1391" s="46">
        <v>0</v>
      </c>
      <c r="AQ1391" s="52">
        <f t="shared" si="220"/>
        <v>0</v>
      </c>
    </row>
    <row r="1392" spans="1:43" x14ac:dyDescent="0.25">
      <c r="A1392" t="s">
        <v>5533</v>
      </c>
      <c r="B1392" t="s">
        <v>450</v>
      </c>
      <c r="D1392">
        <v>1</v>
      </c>
      <c r="E1392">
        <v>1</v>
      </c>
      <c r="F1392">
        <v>3</v>
      </c>
      <c r="G1392" s="13">
        <v>39923</v>
      </c>
      <c r="H1392">
        <v>0.16</v>
      </c>
      <c r="I1392">
        <v>0.36</v>
      </c>
      <c r="J1392" t="s">
        <v>5411</v>
      </c>
      <c r="K1392" s="46">
        <v>0.16</v>
      </c>
      <c r="L1392" s="46">
        <v>0.36</v>
      </c>
      <c r="M1392" s="22"/>
      <c r="N1392" s="52">
        <f t="shared" si="213"/>
        <v>0</v>
      </c>
      <c r="O1392" s="52">
        <f t="shared" si="214"/>
        <v>0</v>
      </c>
      <c r="P1392" s="52" t="e">
        <f t="shared" si="215"/>
        <v>#VALUE!</v>
      </c>
      <c r="Q1392">
        <v>0</v>
      </c>
      <c r="R1392">
        <v>0</v>
      </c>
      <c r="S1392" t="s">
        <v>5411</v>
      </c>
      <c r="T1392" s="46">
        <v>0</v>
      </c>
      <c r="U1392" s="46">
        <v>0</v>
      </c>
      <c r="V1392" s="22"/>
      <c r="W1392" s="52">
        <f t="shared" si="216"/>
        <v>0</v>
      </c>
      <c r="X1392" s="52">
        <f t="shared" si="217"/>
        <v>0</v>
      </c>
      <c r="Y1392" s="52" t="e">
        <f t="shared" si="211"/>
        <v>#VALUE!</v>
      </c>
      <c r="Z1392" t="s">
        <v>113</v>
      </c>
      <c r="AA1392" t="s">
        <v>114</v>
      </c>
      <c r="AB1392" t="s">
        <v>5411</v>
      </c>
      <c r="AC1392" s="61" t="s">
        <v>113</v>
      </c>
      <c r="AD1392" s="61" t="s">
        <v>114</v>
      </c>
      <c r="AE1392" s="22"/>
      <c r="AF1392">
        <v>1.18</v>
      </c>
      <c r="AG1392">
        <v>0</v>
      </c>
      <c r="AH1392" t="s">
        <v>5411</v>
      </c>
      <c r="AI1392" s="46">
        <v>1.18</v>
      </c>
      <c r="AJ1392" s="46">
        <v>0</v>
      </c>
      <c r="AK1392" s="22"/>
      <c r="AL1392" s="52">
        <f t="shared" si="218"/>
        <v>0</v>
      </c>
      <c r="AM1392" s="52">
        <f t="shared" si="219"/>
        <v>0</v>
      </c>
      <c r="AN1392" s="52" t="e">
        <f t="shared" si="212"/>
        <v>#VALUE!</v>
      </c>
      <c r="AO1392">
        <v>0</v>
      </c>
      <c r="AP1392" s="46">
        <v>0</v>
      </c>
      <c r="AQ1392" s="52">
        <f t="shared" si="220"/>
        <v>0</v>
      </c>
    </row>
    <row r="1393" spans="1:43" x14ac:dyDescent="0.25">
      <c r="A1393" t="s">
        <v>5533</v>
      </c>
      <c r="B1393" t="s">
        <v>451</v>
      </c>
      <c r="D1393">
        <v>1</v>
      </c>
      <c r="E1393">
        <v>1</v>
      </c>
      <c r="F1393">
        <v>4</v>
      </c>
      <c r="G1393" s="13">
        <v>39923</v>
      </c>
      <c r="H1393">
        <v>0.73</v>
      </c>
      <c r="I1393">
        <v>0.19</v>
      </c>
      <c r="J1393" t="s">
        <v>5411</v>
      </c>
      <c r="K1393" s="46">
        <v>0.73</v>
      </c>
      <c r="L1393" s="46">
        <v>0.19</v>
      </c>
      <c r="M1393" s="22"/>
      <c r="N1393" s="52">
        <f t="shared" si="213"/>
        <v>0</v>
      </c>
      <c r="O1393" s="52">
        <f t="shared" si="214"/>
        <v>0</v>
      </c>
      <c r="P1393" s="52" t="e">
        <f t="shared" si="215"/>
        <v>#VALUE!</v>
      </c>
      <c r="Q1393">
        <v>0.92</v>
      </c>
      <c r="R1393">
        <v>0.25</v>
      </c>
      <c r="S1393" t="s">
        <v>5411</v>
      </c>
      <c r="T1393" s="46">
        <v>0.92</v>
      </c>
      <c r="U1393" s="46">
        <v>0.25</v>
      </c>
      <c r="V1393" s="22"/>
      <c r="W1393" s="52">
        <f t="shared" si="216"/>
        <v>0</v>
      </c>
      <c r="X1393" s="52">
        <f t="shared" si="217"/>
        <v>0</v>
      </c>
      <c r="Y1393" s="52" t="e">
        <f t="shared" si="211"/>
        <v>#VALUE!</v>
      </c>
      <c r="Z1393" t="s">
        <v>113</v>
      </c>
      <c r="AA1393" t="s">
        <v>114</v>
      </c>
      <c r="AB1393" t="s">
        <v>5411</v>
      </c>
      <c r="AC1393" s="61" t="s">
        <v>113</v>
      </c>
      <c r="AD1393" s="61" t="s">
        <v>114</v>
      </c>
      <c r="AE1393" s="22"/>
      <c r="AF1393">
        <v>2.16</v>
      </c>
      <c r="AG1393">
        <v>0</v>
      </c>
      <c r="AH1393" t="s">
        <v>5411</v>
      </c>
      <c r="AI1393" s="46">
        <v>2.16</v>
      </c>
      <c r="AJ1393" s="46">
        <v>0</v>
      </c>
      <c r="AK1393" s="22"/>
      <c r="AL1393" s="52">
        <f t="shared" si="218"/>
        <v>0</v>
      </c>
      <c r="AM1393" s="52">
        <f t="shared" si="219"/>
        <v>0</v>
      </c>
      <c r="AN1393" s="52" t="e">
        <f t="shared" si="212"/>
        <v>#VALUE!</v>
      </c>
      <c r="AO1393">
        <v>0</v>
      </c>
      <c r="AP1393" s="46">
        <v>0</v>
      </c>
      <c r="AQ1393" s="52">
        <f t="shared" si="220"/>
        <v>0</v>
      </c>
    </row>
    <row r="1394" spans="1:43" x14ac:dyDescent="0.25">
      <c r="A1394" t="s">
        <v>5533</v>
      </c>
      <c r="B1394" t="s">
        <v>452</v>
      </c>
      <c r="D1394">
        <v>1</v>
      </c>
      <c r="E1394">
        <v>1</v>
      </c>
      <c r="F1394">
        <v>4</v>
      </c>
      <c r="G1394" s="13">
        <v>39923</v>
      </c>
      <c r="H1394">
        <v>0.31</v>
      </c>
      <c r="I1394">
        <v>0</v>
      </c>
      <c r="J1394" t="s">
        <v>5411</v>
      </c>
      <c r="K1394" s="46">
        <v>0.31</v>
      </c>
      <c r="L1394" s="46">
        <v>0</v>
      </c>
      <c r="M1394" s="22"/>
      <c r="N1394" s="52">
        <f t="shared" si="213"/>
        <v>0</v>
      </c>
      <c r="O1394" s="52">
        <f t="shared" si="214"/>
        <v>0</v>
      </c>
      <c r="P1394" s="52" t="e">
        <f t="shared" si="215"/>
        <v>#VALUE!</v>
      </c>
      <c r="Q1394">
        <v>0</v>
      </c>
      <c r="R1394">
        <v>0</v>
      </c>
      <c r="S1394" t="s">
        <v>5411</v>
      </c>
      <c r="T1394" s="46">
        <v>0</v>
      </c>
      <c r="U1394" s="46">
        <v>0</v>
      </c>
      <c r="V1394" s="22"/>
      <c r="W1394" s="52">
        <f t="shared" si="216"/>
        <v>0</v>
      </c>
      <c r="X1394" s="52">
        <f t="shared" si="217"/>
        <v>0</v>
      </c>
      <c r="Y1394" s="52" t="e">
        <f t="shared" si="211"/>
        <v>#VALUE!</v>
      </c>
      <c r="Z1394" t="s">
        <v>113</v>
      </c>
      <c r="AA1394" t="s">
        <v>114</v>
      </c>
      <c r="AB1394" t="s">
        <v>5411</v>
      </c>
      <c r="AC1394" s="61" t="s">
        <v>113</v>
      </c>
      <c r="AD1394" s="61" t="s">
        <v>114</v>
      </c>
      <c r="AE1394" s="22"/>
      <c r="AF1394">
        <v>0</v>
      </c>
      <c r="AG1394">
        <v>0</v>
      </c>
      <c r="AH1394" t="s">
        <v>5411</v>
      </c>
      <c r="AI1394" s="46">
        <v>0</v>
      </c>
      <c r="AJ1394" s="46">
        <v>0</v>
      </c>
      <c r="AK1394" s="22"/>
      <c r="AL1394" s="52">
        <f t="shared" si="218"/>
        <v>0</v>
      </c>
      <c r="AM1394" s="52">
        <f t="shared" si="219"/>
        <v>0</v>
      </c>
      <c r="AN1394" s="52" t="e">
        <f t="shared" si="212"/>
        <v>#VALUE!</v>
      </c>
      <c r="AO1394">
        <v>0</v>
      </c>
      <c r="AP1394" s="46">
        <v>0</v>
      </c>
      <c r="AQ1394" s="52">
        <f t="shared" si="220"/>
        <v>0</v>
      </c>
    </row>
    <row r="1395" spans="1:43" x14ac:dyDescent="0.25">
      <c r="A1395" t="s">
        <v>5533</v>
      </c>
      <c r="B1395" t="s">
        <v>453</v>
      </c>
      <c r="D1395">
        <v>1</v>
      </c>
      <c r="E1395">
        <v>1</v>
      </c>
      <c r="F1395">
        <v>3</v>
      </c>
      <c r="G1395" s="13">
        <v>39923</v>
      </c>
      <c r="H1395">
        <v>0.34</v>
      </c>
      <c r="I1395">
        <v>0</v>
      </c>
      <c r="J1395" t="s">
        <v>5411</v>
      </c>
      <c r="K1395" s="46">
        <v>0.34</v>
      </c>
      <c r="L1395" s="46">
        <v>0</v>
      </c>
      <c r="M1395" s="22"/>
      <c r="N1395" s="52">
        <f t="shared" si="213"/>
        <v>0</v>
      </c>
      <c r="O1395" s="52">
        <f t="shared" si="214"/>
        <v>0</v>
      </c>
      <c r="P1395" s="52" t="e">
        <f t="shared" si="215"/>
        <v>#VALUE!</v>
      </c>
      <c r="Q1395">
        <v>1.43</v>
      </c>
      <c r="R1395">
        <v>0</v>
      </c>
      <c r="S1395" t="s">
        <v>5411</v>
      </c>
      <c r="T1395" s="46">
        <v>1.43</v>
      </c>
      <c r="U1395" s="46">
        <v>0</v>
      </c>
      <c r="V1395" s="22"/>
      <c r="W1395" s="52">
        <f t="shared" si="216"/>
        <v>0</v>
      </c>
      <c r="X1395" s="52">
        <f t="shared" si="217"/>
        <v>0</v>
      </c>
      <c r="Y1395" s="52" t="e">
        <f t="shared" si="211"/>
        <v>#VALUE!</v>
      </c>
      <c r="Z1395" t="s">
        <v>113</v>
      </c>
      <c r="AA1395" t="s">
        <v>114</v>
      </c>
      <c r="AB1395" t="s">
        <v>5411</v>
      </c>
      <c r="AC1395" s="61" t="s">
        <v>113</v>
      </c>
      <c r="AD1395" s="61" t="s">
        <v>114</v>
      </c>
      <c r="AE1395" s="22"/>
      <c r="AF1395">
        <v>0</v>
      </c>
      <c r="AG1395">
        <v>0</v>
      </c>
      <c r="AH1395" t="s">
        <v>5411</v>
      </c>
      <c r="AI1395" s="46">
        <v>0</v>
      </c>
      <c r="AJ1395" s="46">
        <v>0</v>
      </c>
      <c r="AK1395" s="22"/>
      <c r="AL1395" s="52">
        <f t="shared" si="218"/>
        <v>0</v>
      </c>
      <c r="AM1395" s="52">
        <f t="shared" si="219"/>
        <v>0</v>
      </c>
      <c r="AN1395" s="52" t="e">
        <f t="shared" si="212"/>
        <v>#VALUE!</v>
      </c>
      <c r="AO1395">
        <v>0</v>
      </c>
      <c r="AP1395" s="46">
        <v>0</v>
      </c>
      <c r="AQ1395" s="52">
        <f t="shared" si="220"/>
        <v>0</v>
      </c>
    </row>
    <row r="1396" spans="1:43" x14ac:dyDescent="0.25">
      <c r="A1396" t="s">
        <v>5533</v>
      </c>
      <c r="B1396" t="s">
        <v>454</v>
      </c>
      <c r="D1396">
        <v>1</v>
      </c>
      <c r="E1396">
        <v>1</v>
      </c>
      <c r="F1396">
        <v>3</v>
      </c>
      <c r="G1396" s="13">
        <v>39923</v>
      </c>
      <c r="H1396">
        <v>0</v>
      </c>
      <c r="I1396">
        <v>0</v>
      </c>
      <c r="J1396" t="s">
        <v>5411</v>
      </c>
      <c r="K1396" s="46">
        <v>0</v>
      </c>
      <c r="L1396" s="46">
        <v>0</v>
      </c>
      <c r="M1396" s="22"/>
      <c r="N1396" s="52">
        <f t="shared" si="213"/>
        <v>0</v>
      </c>
      <c r="O1396" s="52">
        <f t="shared" si="214"/>
        <v>0</v>
      </c>
      <c r="P1396" s="52" t="e">
        <f t="shared" si="215"/>
        <v>#VALUE!</v>
      </c>
      <c r="Q1396">
        <v>0</v>
      </c>
      <c r="R1396">
        <v>0</v>
      </c>
      <c r="S1396" t="s">
        <v>5411</v>
      </c>
      <c r="T1396" s="46">
        <v>0</v>
      </c>
      <c r="U1396" s="46">
        <v>0</v>
      </c>
      <c r="V1396" s="22"/>
      <c r="W1396" s="52">
        <f t="shared" si="216"/>
        <v>0</v>
      </c>
      <c r="X1396" s="52">
        <f t="shared" si="217"/>
        <v>0</v>
      </c>
      <c r="Y1396" s="52" t="e">
        <f t="shared" si="211"/>
        <v>#VALUE!</v>
      </c>
      <c r="Z1396" t="s">
        <v>113</v>
      </c>
      <c r="AA1396" t="s">
        <v>114</v>
      </c>
      <c r="AB1396" t="s">
        <v>5411</v>
      </c>
      <c r="AC1396" s="61" t="s">
        <v>113</v>
      </c>
      <c r="AD1396" s="61" t="s">
        <v>114</v>
      </c>
      <c r="AE1396" s="22"/>
      <c r="AF1396">
        <v>0</v>
      </c>
      <c r="AG1396">
        <v>0</v>
      </c>
      <c r="AH1396" t="s">
        <v>5411</v>
      </c>
      <c r="AI1396" s="46">
        <v>0</v>
      </c>
      <c r="AJ1396" s="46">
        <v>0</v>
      </c>
      <c r="AK1396" s="22"/>
      <c r="AL1396" s="52">
        <f t="shared" si="218"/>
        <v>0</v>
      </c>
      <c r="AM1396" s="52">
        <f t="shared" si="219"/>
        <v>0</v>
      </c>
      <c r="AN1396" s="52" t="e">
        <f t="shared" si="212"/>
        <v>#VALUE!</v>
      </c>
      <c r="AO1396">
        <v>0.34</v>
      </c>
      <c r="AP1396" s="46">
        <v>0.34</v>
      </c>
      <c r="AQ1396" s="52">
        <f t="shared" si="220"/>
        <v>0</v>
      </c>
    </row>
    <row r="1397" spans="1:43" x14ac:dyDescent="0.25">
      <c r="A1397" t="s">
        <v>5533</v>
      </c>
      <c r="B1397" t="s">
        <v>455</v>
      </c>
      <c r="D1397">
        <v>1</v>
      </c>
      <c r="E1397">
        <v>1</v>
      </c>
      <c r="F1397">
        <v>3</v>
      </c>
      <c r="G1397" s="13">
        <v>39923</v>
      </c>
      <c r="H1397">
        <v>0.89</v>
      </c>
      <c r="I1397">
        <v>0</v>
      </c>
      <c r="J1397" t="s">
        <v>5411</v>
      </c>
      <c r="K1397" s="46">
        <v>0.89</v>
      </c>
      <c r="L1397" s="46">
        <v>0</v>
      </c>
      <c r="M1397" s="22"/>
      <c r="N1397" s="52">
        <f t="shared" si="213"/>
        <v>0</v>
      </c>
      <c r="O1397" s="52">
        <f t="shared" si="214"/>
        <v>0</v>
      </c>
      <c r="P1397" s="52" t="e">
        <f t="shared" si="215"/>
        <v>#VALUE!</v>
      </c>
      <c r="Q1397">
        <v>0.87</v>
      </c>
      <c r="R1397">
        <v>0</v>
      </c>
      <c r="S1397" t="s">
        <v>5411</v>
      </c>
      <c r="T1397" s="46">
        <v>0.87</v>
      </c>
      <c r="U1397" s="46">
        <v>0</v>
      </c>
      <c r="V1397" s="22"/>
      <c r="W1397" s="52">
        <f t="shared" si="216"/>
        <v>0</v>
      </c>
      <c r="X1397" s="52">
        <f t="shared" si="217"/>
        <v>0</v>
      </c>
      <c r="Y1397" s="52" t="e">
        <f t="shared" si="211"/>
        <v>#VALUE!</v>
      </c>
      <c r="Z1397" t="s">
        <v>113</v>
      </c>
      <c r="AA1397" t="s">
        <v>114</v>
      </c>
      <c r="AB1397" t="s">
        <v>5411</v>
      </c>
      <c r="AC1397" s="61" t="s">
        <v>113</v>
      </c>
      <c r="AD1397" s="61" t="s">
        <v>114</v>
      </c>
      <c r="AE1397" s="22"/>
      <c r="AF1397">
        <v>0</v>
      </c>
      <c r="AG1397">
        <v>0</v>
      </c>
      <c r="AH1397" t="s">
        <v>5411</v>
      </c>
      <c r="AI1397" s="46">
        <v>0</v>
      </c>
      <c r="AJ1397" s="46">
        <v>0</v>
      </c>
      <c r="AK1397" s="22"/>
      <c r="AL1397" s="52">
        <f t="shared" si="218"/>
        <v>0</v>
      </c>
      <c r="AM1397" s="52">
        <f t="shared" si="219"/>
        <v>0</v>
      </c>
      <c r="AN1397" s="52" t="e">
        <f t="shared" si="212"/>
        <v>#VALUE!</v>
      </c>
      <c r="AO1397">
        <v>0.17</v>
      </c>
      <c r="AP1397" s="46">
        <v>0.17</v>
      </c>
      <c r="AQ1397" s="52">
        <f t="shared" si="220"/>
        <v>0</v>
      </c>
    </row>
    <row r="1398" spans="1:43" x14ac:dyDescent="0.25">
      <c r="A1398" t="s">
        <v>5533</v>
      </c>
      <c r="B1398" t="s">
        <v>456</v>
      </c>
      <c r="D1398">
        <v>1</v>
      </c>
      <c r="E1398">
        <v>1</v>
      </c>
      <c r="F1398">
        <v>3</v>
      </c>
      <c r="G1398" s="13">
        <v>39923</v>
      </c>
      <c r="H1398">
        <v>1.1299999999999999</v>
      </c>
      <c r="I1398">
        <v>0</v>
      </c>
      <c r="J1398" t="s">
        <v>5411</v>
      </c>
      <c r="K1398" s="46">
        <v>1.1299999999999999</v>
      </c>
      <c r="L1398" s="46">
        <v>0</v>
      </c>
      <c r="M1398" s="22"/>
      <c r="N1398" s="52">
        <f t="shared" si="213"/>
        <v>0</v>
      </c>
      <c r="O1398" s="52">
        <f t="shared" si="214"/>
        <v>0</v>
      </c>
      <c r="P1398" s="52" t="e">
        <f t="shared" si="215"/>
        <v>#VALUE!</v>
      </c>
      <c r="Q1398">
        <v>0</v>
      </c>
      <c r="R1398">
        <v>0</v>
      </c>
      <c r="S1398" t="s">
        <v>5411</v>
      </c>
      <c r="T1398" s="46">
        <v>0</v>
      </c>
      <c r="U1398" s="46">
        <v>0</v>
      </c>
      <c r="V1398" s="22"/>
      <c r="W1398" s="52">
        <f t="shared" si="216"/>
        <v>0</v>
      </c>
      <c r="X1398" s="52">
        <f t="shared" si="217"/>
        <v>0</v>
      </c>
      <c r="Y1398" s="52" t="e">
        <f t="shared" si="211"/>
        <v>#VALUE!</v>
      </c>
      <c r="Z1398" t="s">
        <v>113</v>
      </c>
      <c r="AA1398" t="s">
        <v>114</v>
      </c>
      <c r="AB1398" t="s">
        <v>5411</v>
      </c>
      <c r="AC1398" s="61" t="s">
        <v>113</v>
      </c>
      <c r="AD1398" s="61" t="s">
        <v>114</v>
      </c>
      <c r="AE1398" s="22"/>
      <c r="AF1398">
        <v>0</v>
      </c>
      <c r="AG1398">
        <v>0</v>
      </c>
      <c r="AH1398" t="s">
        <v>5411</v>
      </c>
      <c r="AI1398" s="46">
        <v>0</v>
      </c>
      <c r="AJ1398" s="46">
        <v>0</v>
      </c>
      <c r="AK1398" s="22"/>
      <c r="AL1398" s="52">
        <f t="shared" si="218"/>
        <v>0</v>
      </c>
      <c r="AM1398" s="52">
        <f t="shared" si="219"/>
        <v>0</v>
      </c>
      <c r="AN1398" s="52" t="e">
        <f t="shared" si="212"/>
        <v>#VALUE!</v>
      </c>
      <c r="AO1398">
        <v>0.26</v>
      </c>
      <c r="AP1398" s="46">
        <v>0.26</v>
      </c>
      <c r="AQ1398" s="52">
        <f t="shared" si="220"/>
        <v>0</v>
      </c>
    </row>
    <row r="1399" spans="1:43" x14ac:dyDescent="0.25">
      <c r="A1399" t="s">
        <v>5533</v>
      </c>
      <c r="B1399" t="s">
        <v>457</v>
      </c>
      <c r="D1399">
        <v>1</v>
      </c>
      <c r="E1399">
        <v>1</v>
      </c>
      <c r="F1399">
        <v>4</v>
      </c>
      <c r="G1399" s="13">
        <v>39923</v>
      </c>
      <c r="H1399">
        <v>2.44</v>
      </c>
      <c r="I1399">
        <v>0</v>
      </c>
      <c r="J1399" t="s">
        <v>5411</v>
      </c>
      <c r="K1399" s="46">
        <v>2.44</v>
      </c>
      <c r="L1399" s="46">
        <v>0</v>
      </c>
      <c r="M1399" s="22"/>
      <c r="N1399" s="52">
        <f t="shared" si="213"/>
        <v>0</v>
      </c>
      <c r="O1399" s="52">
        <f t="shared" si="214"/>
        <v>0</v>
      </c>
      <c r="P1399" s="52" t="e">
        <f t="shared" si="215"/>
        <v>#VALUE!</v>
      </c>
      <c r="Q1399">
        <v>1.79</v>
      </c>
      <c r="R1399">
        <v>0</v>
      </c>
      <c r="S1399" t="s">
        <v>5411</v>
      </c>
      <c r="T1399" s="46">
        <v>1.79</v>
      </c>
      <c r="U1399" s="46">
        <v>0</v>
      </c>
      <c r="V1399" s="22"/>
      <c r="W1399" s="52">
        <f t="shared" si="216"/>
        <v>0</v>
      </c>
      <c r="X1399" s="52">
        <f t="shared" si="217"/>
        <v>0</v>
      </c>
      <c r="Y1399" s="52" t="e">
        <f t="shared" si="211"/>
        <v>#VALUE!</v>
      </c>
      <c r="Z1399" t="s">
        <v>113</v>
      </c>
      <c r="AA1399" t="s">
        <v>114</v>
      </c>
      <c r="AB1399" t="s">
        <v>5411</v>
      </c>
      <c r="AC1399" s="61" t="s">
        <v>113</v>
      </c>
      <c r="AD1399" s="61" t="s">
        <v>114</v>
      </c>
      <c r="AE1399" s="22"/>
      <c r="AF1399">
        <v>0.56000000000000005</v>
      </c>
      <c r="AG1399">
        <v>0</v>
      </c>
      <c r="AH1399" t="s">
        <v>5411</v>
      </c>
      <c r="AI1399" s="46">
        <v>0.56000000000000005</v>
      </c>
      <c r="AJ1399" s="46">
        <v>0</v>
      </c>
      <c r="AK1399" s="22"/>
      <c r="AL1399" s="52">
        <f t="shared" si="218"/>
        <v>0</v>
      </c>
      <c r="AM1399" s="52">
        <f t="shared" si="219"/>
        <v>0</v>
      </c>
      <c r="AN1399" s="52" t="e">
        <f t="shared" si="212"/>
        <v>#VALUE!</v>
      </c>
      <c r="AO1399">
        <v>0.13</v>
      </c>
      <c r="AP1399" s="46">
        <v>0.13</v>
      </c>
      <c r="AQ1399" s="52">
        <f t="shared" si="220"/>
        <v>0</v>
      </c>
    </row>
    <row r="1400" spans="1:43" x14ac:dyDescent="0.25">
      <c r="A1400" t="s">
        <v>5533</v>
      </c>
      <c r="B1400" t="s">
        <v>458</v>
      </c>
      <c r="D1400">
        <v>1</v>
      </c>
      <c r="E1400">
        <v>1</v>
      </c>
      <c r="F1400">
        <v>4</v>
      </c>
      <c r="G1400" s="13">
        <v>39923</v>
      </c>
      <c r="H1400">
        <v>0</v>
      </c>
      <c r="I1400">
        <v>0</v>
      </c>
      <c r="J1400" t="s">
        <v>5411</v>
      </c>
      <c r="K1400" s="46">
        <v>0</v>
      </c>
      <c r="L1400" s="46">
        <v>0</v>
      </c>
      <c r="M1400" s="22"/>
      <c r="N1400" s="52">
        <f t="shared" si="213"/>
        <v>0</v>
      </c>
      <c r="O1400" s="52">
        <f t="shared" si="214"/>
        <v>0</v>
      </c>
      <c r="P1400" s="52" t="e">
        <f t="shared" si="215"/>
        <v>#VALUE!</v>
      </c>
      <c r="Q1400">
        <v>0</v>
      </c>
      <c r="R1400">
        <v>0</v>
      </c>
      <c r="S1400" t="s">
        <v>5411</v>
      </c>
      <c r="T1400" s="46">
        <v>0</v>
      </c>
      <c r="U1400" s="46">
        <v>0</v>
      </c>
      <c r="V1400" s="22"/>
      <c r="W1400" s="52">
        <f t="shared" si="216"/>
        <v>0</v>
      </c>
      <c r="X1400" s="52">
        <f t="shared" si="217"/>
        <v>0</v>
      </c>
      <c r="Y1400" s="52" t="e">
        <f t="shared" si="211"/>
        <v>#VALUE!</v>
      </c>
      <c r="Z1400" t="s">
        <v>113</v>
      </c>
      <c r="AA1400" t="s">
        <v>114</v>
      </c>
      <c r="AB1400" t="s">
        <v>5411</v>
      </c>
      <c r="AC1400" s="61" t="s">
        <v>113</v>
      </c>
      <c r="AD1400" s="61" t="s">
        <v>114</v>
      </c>
      <c r="AE1400" s="22"/>
      <c r="AF1400">
        <v>0</v>
      </c>
      <c r="AG1400">
        <v>0</v>
      </c>
      <c r="AH1400" t="s">
        <v>5411</v>
      </c>
      <c r="AI1400" s="46">
        <v>0</v>
      </c>
      <c r="AJ1400" s="46">
        <v>0</v>
      </c>
      <c r="AK1400" s="22"/>
      <c r="AL1400" s="52">
        <f t="shared" si="218"/>
        <v>0</v>
      </c>
      <c r="AM1400" s="52">
        <f t="shared" si="219"/>
        <v>0</v>
      </c>
      <c r="AN1400" s="52" t="e">
        <f t="shared" si="212"/>
        <v>#VALUE!</v>
      </c>
      <c r="AO1400">
        <v>0.45</v>
      </c>
      <c r="AP1400" s="46">
        <v>0.45</v>
      </c>
      <c r="AQ1400" s="52">
        <f t="shared" si="220"/>
        <v>0</v>
      </c>
    </row>
    <row r="1401" spans="1:43" x14ac:dyDescent="0.25">
      <c r="A1401" t="s">
        <v>5533</v>
      </c>
      <c r="B1401" t="s">
        <v>459</v>
      </c>
      <c r="D1401">
        <v>1</v>
      </c>
      <c r="E1401">
        <v>1</v>
      </c>
      <c r="F1401">
        <v>3</v>
      </c>
      <c r="G1401" s="13">
        <v>39923</v>
      </c>
      <c r="H1401">
        <v>0.16</v>
      </c>
      <c r="I1401">
        <v>0</v>
      </c>
      <c r="J1401" t="s">
        <v>5411</v>
      </c>
      <c r="K1401" s="46">
        <v>0.16</v>
      </c>
      <c r="L1401" s="46">
        <v>0</v>
      </c>
      <c r="M1401" s="22"/>
      <c r="N1401" s="52">
        <f t="shared" si="213"/>
        <v>0</v>
      </c>
      <c r="O1401" s="52">
        <f t="shared" si="214"/>
        <v>0</v>
      </c>
      <c r="P1401" s="52" t="e">
        <f t="shared" si="215"/>
        <v>#VALUE!</v>
      </c>
      <c r="Q1401">
        <v>0</v>
      </c>
      <c r="R1401">
        <v>0</v>
      </c>
      <c r="S1401" t="s">
        <v>5411</v>
      </c>
      <c r="T1401" s="46">
        <v>0</v>
      </c>
      <c r="U1401" s="46">
        <v>0</v>
      </c>
      <c r="V1401" s="22"/>
      <c r="W1401" s="52">
        <f t="shared" si="216"/>
        <v>0</v>
      </c>
      <c r="X1401" s="52">
        <f t="shared" si="217"/>
        <v>0</v>
      </c>
      <c r="Y1401" s="52" t="e">
        <f t="shared" si="211"/>
        <v>#VALUE!</v>
      </c>
      <c r="Z1401" t="s">
        <v>113</v>
      </c>
      <c r="AA1401" t="s">
        <v>114</v>
      </c>
      <c r="AB1401" t="s">
        <v>5411</v>
      </c>
      <c r="AC1401" s="61" t="s">
        <v>113</v>
      </c>
      <c r="AD1401" s="61" t="s">
        <v>114</v>
      </c>
      <c r="AE1401" s="22"/>
      <c r="AF1401">
        <v>0</v>
      </c>
      <c r="AG1401">
        <v>0</v>
      </c>
      <c r="AH1401" t="s">
        <v>5411</v>
      </c>
      <c r="AI1401" s="46">
        <v>0</v>
      </c>
      <c r="AJ1401" s="46">
        <v>0</v>
      </c>
      <c r="AK1401" s="22"/>
      <c r="AL1401" s="52">
        <f t="shared" si="218"/>
        <v>0</v>
      </c>
      <c r="AM1401" s="52">
        <f t="shared" si="219"/>
        <v>0</v>
      </c>
      <c r="AN1401" s="52" t="e">
        <f t="shared" si="212"/>
        <v>#VALUE!</v>
      </c>
      <c r="AO1401">
        <v>0.52</v>
      </c>
      <c r="AP1401" s="46">
        <v>0.52</v>
      </c>
      <c r="AQ1401" s="52">
        <f t="shared" si="220"/>
        <v>0</v>
      </c>
    </row>
    <row r="1402" spans="1:43" x14ac:dyDescent="0.25">
      <c r="A1402" t="s">
        <v>5533</v>
      </c>
      <c r="B1402" t="s">
        <v>460</v>
      </c>
      <c r="D1402">
        <v>1</v>
      </c>
      <c r="E1402">
        <v>1</v>
      </c>
      <c r="F1402">
        <v>3</v>
      </c>
      <c r="G1402" s="13">
        <v>39923</v>
      </c>
      <c r="H1402">
        <v>0.23</v>
      </c>
      <c r="I1402">
        <v>0</v>
      </c>
      <c r="J1402" t="s">
        <v>5411</v>
      </c>
      <c r="K1402" s="46">
        <v>0.23</v>
      </c>
      <c r="L1402" s="46">
        <v>0</v>
      </c>
      <c r="M1402" s="22"/>
      <c r="N1402" s="52">
        <f t="shared" si="213"/>
        <v>0</v>
      </c>
      <c r="O1402" s="52">
        <f t="shared" si="214"/>
        <v>0</v>
      </c>
      <c r="P1402" s="52" t="e">
        <f t="shared" si="215"/>
        <v>#VALUE!</v>
      </c>
      <c r="Q1402">
        <v>0</v>
      </c>
      <c r="R1402">
        <v>0</v>
      </c>
      <c r="S1402" t="s">
        <v>5411</v>
      </c>
      <c r="T1402" s="46">
        <v>0</v>
      </c>
      <c r="U1402" s="46">
        <v>0</v>
      </c>
      <c r="V1402" s="22"/>
      <c r="W1402" s="52">
        <f t="shared" si="216"/>
        <v>0</v>
      </c>
      <c r="X1402" s="52">
        <f t="shared" si="217"/>
        <v>0</v>
      </c>
      <c r="Y1402" s="52" t="e">
        <f t="shared" si="211"/>
        <v>#VALUE!</v>
      </c>
      <c r="Z1402" t="s">
        <v>113</v>
      </c>
      <c r="AA1402" t="s">
        <v>114</v>
      </c>
      <c r="AB1402" t="s">
        <v>5411</v>
      </c>
      <c r="AC1402" s="61" t="s">
        <v>113</v>
      </c>
      <c r="AD1402" s="61" t="s">
        <v>114</v>
      </c>
      <c r="AE1402" s="22"/>
      <c r="AF1402">
        <v>0</v>
      </c>
      <c r="AG1402">
        <v>0</v>
      </c>
      <c r="AH1402" t="s">
        <v>5411</v>
      </c>
      <c r="AI1402" s="46">
        <v>0</v>
      </c>
      <c r="AJ1402" s="46">
        <v>0</v>
      </c>
      <c r="AK1402" s="22"/>
      <c r="AL1402" s="52">
        <f t="shared" si="218"/>
        <v>0</v>
      </c>
      <c r="AM1402" s="52">
        <f t="shared" si="219"/>
        <v>0</v>
      </c>
      <c r="AN1402" s="52" t="e">
        <f t="shared" si="212"/>
        <v>#VALUE!</v>
      </c>
      <c r="AO1402">
        <v>0</v>
      </c>
      <c r="AP1402" s="46">
        <v>0</v>
      </c>
      <c r="AQ1402" s="52">
        <f t="shared" si="220"/>
        <v>0</v>
      </c>
    </row>
    <row r="1403" spans="1:43" x14ac:dyDescent="0.25">
      <c r="A1403" t="s">
        <v>5533</v>
      </c>
      <c r="B1403" t="s">
        <v>461</v>
      </c>
      <c r="D1403">
        <v>1</v>
      </c>
      <c r="E1403">
        <v>1</v>
      </c>
      <c r="F1403">
        <v>3</v>
      </c>
      <c r="G1403" s="13">
        <v>39923</v>
      </c>
      <c r="H1403">
        <v>1.24</v>
      </c>
      <c r="I1403">
        <v>0</v>
      </c>
      <c r="J1403" t="s">
        <v>5411</v>
      </c>
      <c r="K1403" s="46">
        <v>1.24</v>
      </c>
      <c r="L1403" s="46">
        <v>0</v>
      </c>
      <c r="M1403" s="22"/>
      <c r="N1403" s="52">
        <f t="shared" si="213"/>
        <v>0</v>
      </c>
      <c r="O1403" s="52">
        <f t="shared" si="214"/>
        <v>0</v>
      </c>
      <c r="P1403" s="52" t="e">
        <f t="shared" si="215"/>
        <v>#VALUE!</v>
      </c>
      <c r="Q1403">
        <v>2.0299999999999998</v>
      </c>
      <c r="R1403">
        <v>0</v>
      </c>
      <c r="S1403" t="s">
        <v>5411</v>
      </c>
      <c r="T1403" s="46">
        <v>2.0299999999999998</v>
      </c>
      <c r="U1403" s="46">
        <v>0</v>
      </c>
      <c r="V1403" s="22"/>
      <c r="W1403" s="52">
        <f t="shared" si="216"/>
        <v>0</v>
      </c>
      <c r="X1403" s="52">
        <f t="shared" si="217"/>
        <v>0</v>
      </c>
      <c r="Y1403" s="52" t="e">
        <f t="shared" si="211"/>
        <v>#VALUE!</v>
      </c>
      <c r="Z1403" t="s">
        <v>113</v>
      </c>
      <c r="AA1403" t="s">
        <v>114</v>
      </c>
      <c r="AB1403" t="s">
        <v>5411</v>
      </c>
      <c r="AC1403" s="61" t="s">
        <v>113</v>
      </c>
      <c r="AD1403" s="61" t="s">
        <v>114</v>
      </c>
      <c r="AE1403" s="22"/>
      <c r="AF1403">
        <v>4.2300000000000004</v>
      </c>
      <c r="AG1403">
        <v>0</v>
      </c>
      <c r="AH1403" t="s">
        <v>5411</v>
      </c>
      <c r="AI1403" s="46">
        <v>4.2300000000000004</v>
      </c>
      <c r="AJ1403" s="46">
        <v>0</v>
      </c>
      <c r="AK1403" s="22"/>
      <c r="AL1403" s="52">
        <f t="shared" si="218"/>
        <v>0</v>
      </c>
      <c r="AM1403" s="52">
        <f t="shared" si="219"/>
        <v>0</v>
      </c>
      <c r="AN1403" s="52" t="e">
        <f t="shared" si="212"/>
        <v>#VALUE!</v>
      </c>
      <c r="AO1403">
        <v>0</v>
      </c>
      <c r="AP1403" s="46">
        <v>0</v>
      </c>
      <c r="AQ1403" s="52">
        <f t="shared" si="220"/>
        <v>0</v>
      </c>
    </row>
    <row r="1404" spans="1:43" x14ac:dyDescent="0.25">
      <c r="A1404" t="s">
        <v>5533</v>
      </c>
      <c r="B1404" t="s">
        <v>462</v>
      </c>
      <c r="D1404">
        <v>1</v>
      </c>
      <c r="E1404">
        <v>1</v>
      </c>
      <c r="F1404">
        <v>3</v>
      </c>
      <c r="G1404" s="13">
        <v>39923</v>
      </c>
      <c r="H1404">
        <v>1.92</v>
      </c>
      <c r="I1404">
        <v>0</v>
      </c>
      <c r="J1404" t="s">
        <v>5411</v>
      </c>
      <c r="K1404" s="46">
        <v>1.92</v>
      </c>
      <c r="L1404" s="46">
        <v>0</v>
      </c>
      <c r="M1404" s="22"/>
      <c r="N1404" s="52">
        <f t="shared" si="213"/>
        <v>0</v>
      </c>
      <c r="O1404" s="52">
        <f t="shared" si="214"/>
        <v>0</v>
      </c>
      <c r="P1404" s="52" t="e">
        <f t="shared" si="215"/>
        <v>#VALUE!</v>
      </c>
      <c r="Q1404">
        <v>0.42</v>
      </c>
      <c r="R1404">
        <v>0</v>
      </c>
      <c r="S1404" t="s">
        <v>5411</v>
      </c>
      <c r="T1404" s="46">
        <v>0.42</v>
      </c>
      <c r="U1404" s="46">
        <v>0</v>
      </c>
      <c r="V1404" s="22"/>
      <c r="W1404" s="52">
        <f t="shared" si="216"/>
        <v>0</v>
      </c>
      <c r="X1404" s="52">
        <f t="shared" si="217"/>
        <v>0</v>
      </c>
      <c r="Y1404" s="52" t="e">
        <f t="shared" si="211"/>
        <v>#VALUE!</v>
      </c>
      <c r="Z1404" t="s">
        <v>113</v>
      </c>
      <c r="AA1404" t="s">
        <v>114</v>
      </c>
      <c r="AB1404" t="s">
        <v>5411</v>
      </c>
      <c r="AC1404" s="61" t="s">
        <v>113</v>
      </c>
      <c r="AD1404" s="61" t="s">
        <v>114</v>
      </c>
      <c r="AE1404" s="22"/>
      <c r="AF1404">
        <v>28.04</v>
      </c>
      <c r="AG1404">
        <v>0</v>
      </c>
      <c r="AH1404" t="s">
        <v>5411</v>
      </c>
      <c r="AI1404" s="46">
        <v>28.04</v>
      </c>
      <c r="AJ1404" s="46">
        <v>0</v>
      </c>
      <c r="AK1404" s="22"/>
      <c r="AL1404" s="52">
        <f t="shared" si="218"/>
        <v>0</v>
      </c>
      <c r="AM1404" s="52">
        <f t="shared" si="219"/>
        <v>0</v>
      </c>
      <c r="AN1404" s="52" t="e">
        <f t="shared" si="212"/>
        <v>#VALUE!</v>
      </c>
      <c r="AO1404">
        <v>0.43</v>
      </c>
      <c r="AP1404" s="46">
        <v>0.43</v>
      </c>
      <c r="AQ1404" s="52">
        <f t="shared" si="220"/>
        <v>0</v>
      </c>
    </row>
    <row r="1405" spans="1:43" x14ac:dyDescent="0.25">
      <c r="A1405" t="s">
        <v>5533</v>
      </c>
      <c r="B1405" t="s">
        <v>463</v>
      </c>
      <c r="D1405">
        <v>1</v>
      </c>
      <c r="E1405">
        <v>1</v>
      </c>
      <c r="F1405">
        <v>4</v>
      </c>
      <c r="G1405" s="13">
        <v>39923</v>
      </c>
      <c r="H1405">
        <v>0.19</v>
      </c>
      <c r="I1405">
        <v>0</v>
      </c>
      <c r="J1405" t="s">
        <v>5411</v>
      </c>
      <c r="K1405" s="46">
        <v>0.19</v>
      </c>
      <c r="L1405" s="46">
        <v>0</v>
      </c>
      <c r="M1405" s="22"/>
      <c r="N1405" s="52">
        <f t="shared" si="213"/>
        <v>0</v>
      </c>
      <c r="O1405" s="52">
        <f t="shared" si="214"/>
        <v>0</v>
      </c>
      <c r="P1405" s="52" t="e">
        <f t="shared" si="215"/>
        <v>#VALUE!</v>
      </c>
      <c r="Q1405">
        <v>0</v>
      </c>
      <c r="R1405">
        <v>0</v>
      </c>
      <c r="S1405" t="s">
        <v>5411</v>
      </c>
      <c r="T1405" s="46">
        <v>0</v>
      </c>
      <c r="U1405" s="46">
        <v>0</v>
      </c>
      <c r="V1405" s="22"/>
      <c r="W1405" s="52">
        <f t="shared" si="216"/>
        <v>0</v>
      </c>
      <c r="X1405" s="52">
        <f t="shared" si="217"/>
        <v>0</v>
      </c>
      <c r="Y1405" s="52" t="e">
        <f t="shared" si="211"/>
        <v>#VALUE!</v>
      </c>
      <c r="Z1405" t="s">
        <v>113</v>
      </c>
      <c r="AA1405" t="s">
        <v>114</v>
      </c>
      <c r="AB1405" t="s">
        <v>5411</v>
      </c>
      <c r="AC1405" s="61" t="s">
        <v>113</v>
      </c>
      <c r="AD1405" s="61" t="s">
        <v>114</v>
      </c>
      <c r="AE1405" s="22"/>
      <c r="AF1405">
        <v>6.24</v>
      </c>
      <c r="AG1405">
        <v>0</v>
      </c>
      <c r="AH1405" t="s">
        <v>5411</v>
      </c>
      <c r="AI1405" s="46">
        <v>6.24</v>
      </c>
      <c r="AJ1405" s="46">
        <v>0</v>
      </c>
      <c r="AK1405" s="22"/>
      <c r="AL1405" s="52">
        <f t="shared" si="218"/>
        <v>0</v>
      </c>
      <c r="AM1405" s="52">
        <f t="shared" si="219"/>
        <v>0</v>
      </c>
      <c r="AN1405" s="52" t="e">
        <f t="shared" si="212"/>
        <v>#VALUE!</v>
      </c>
      <c r="AO1405">
        <v>0.35</v>
      </c>
      <c r="AP1405" s="46">
        <v>0.35</v>
      </c>
      <c r="AQ1405" s="52">
        <f t="shared" si="220"/>
        <v>0</v>
      </c>
    </row>
    <row r="1406" spans="1:43" x14ac:dyDescent="0.25">
      <c r="A1406" t="s">
        <v>5533</v>
      </c>
      <c r="B1406" t="s">
        <v>464</v>
      </c>
      <c r="D1406">
        <v>1</v>
      </c>
      <c r="E1406">
        <v>1</v>
      </c>
      <c r="F1406">
        <v>4</v>
      </c>
      <c r="G1406" s="13">
        <v>39923</v>
      </c>
      <c r="H1406">
        <v>0.03</v>
      </c>
      <c r="I1406">
        <v>0</v>
      </c>
      <c r="J1406" t="s">
        <v>5411</v>
      </c>
      <c r="K1406" s="46">
        <v>0.03</v>
      </c>
      <c r="L1406" s="46">
        <v>0</v>
      </c>
      <c r="M1406" s="22"/>
      <c r="N1406" s="52">
        <f t="shared" si="213"/>
        <v>0</v>
      </c>
      <c r="O1406" s="52">
        <f t="shared" si="214"/>
        <v>0</v>
      </c>
      <c r="P1406" s="52" t="e">
        <f t="shared" si="215"/>
        <v>#VALUE!</v>
      </c>
      <c r="Q1406">
        <v>0</v>
      </c>
      <c r="R1406">
        <v>0</v>
      </c>
      <c r="S1406" t="s">
        <v>5411</v>
      </c>
      <c r="T1406" s="46">
        <v>0</v>
      </c>
      <c r="U1406" s="46">
        <v>0</v>
      </c>
      <c r="V1406" s="22"/>
      <c r="W1406" s="52">
        <f t="shared" si="216"/>
        <v>0</v>
      </c>
      <c r="X1406" s="52">
        <f t="shared" si="217"/>
        <v>0</v>
      </c>
      <c r="Y1406" s="52" t="e">
        <f t="shared" si="211"/>
        <v>#VALUE!</v>
      </c>
      <c r="Z1406" t="s">
        <v>113</v>
      </c>
      <c r="AA1406" t="s">
        <v>114</v>
      </c>
      <c r="AB1406" t="s">
        <v>5411</v>
      </c>
      <c r="AC1406" s="61" t="s">
        <v>113</v>
      </c>
      <c r="AD1406" s="61" t="s">
        <v>114</v>
      </c>
      <c r="AE1406" s="22"/>
      <c r="AF1406">
        <v>0</v>
      </c>
      <c r="AG1406">
        <v>0</v>
      </c>
      <c r="AH1406" t="s">
        <v>5411</v>
      </c>
      <c r="AI1406" s="46">
        <v>0</v>
      </c>
      <c r="AJ1406" s="46">
        <v>0</v>
      </c>
      <c r="AK1406" s="22"/>
      <c r="AL1406" s="52">
        <f t="shared" si="218"/>
        <v>0</v>
      </c>
      <c r="AM1406" s="52">
        <f t="shared" si="219"/>
        <v>0</v>
      </c>
      <c r="AN1406" s="52" t="e">
        <f t="shared" si="212"/>
        <v>#VALUE!</v>
      </c>
      <c r="AO1406">
        <v>0.03</v>
      </c>
      <c r="AP1406" s="46">
        <v>0.03</v>
      </c>
      <c r="AQ1406" s="52">
        <f t="shared" si="220"/>
        <v>0</v>
      </c>
    </row>
    <row r="1407" spans="1:43" x14ac:dyDescent="0.25">
      <c r="A1407" t="s">
        <v>5533</v>
      </c>
      <c r="B1407" t="s">
        <v>465</v>
      </c>
      <c r="D1407">
        <v>1</v>
      </c>
      <c r="E1407">
        <v>1</v>
      </c>
      <c r="F1407">
        <v>3</v>
      </c>
      <c r="G1407" s="13">
        <v>39923</v>
      </c>
      <c r="H1407">
        <v>0.73</v>
      </c>
      <c r="I1407">
        <v>0</v>
      </c>
      <c r="J1407" t="s">
        <v>5411</v>
      </c>
      <c r="K1407" s="46">
        <v>0.73</v>
      </c>
      <c r="L1407" s="46">
        <v>0</v>
      </c>
      <c r="M1407" s="22"/>
      <c r="N1407" s="52">
        <f t="shared" si="213"/>
        <v>0</v>
      </c>
      <c r="O1407" s="52">
        <f t="shared" si="214"/>
        <v>0</v>
      </c>
      <c r="P1407" s="52" t="e">
        <f t="shared" si="215"/>
        <v>#VALUE!</v>
      </c>
      <c r="Q1407">
        <v>0</v>
      </c>
      <c r="R1407">
        <v>0</v>
      </c>
      <c r="S1407" t="s">
        <v>5411</v>
      </c>
      <c r="T1407" s="46">
        <v>0</v>
      </c>
      <c r="U1407" s="46">
        <v>0</v>
      </c>
      <c r="V1407" s="22"/>
      <c r="W1407" s="52">
        <f t="shared" si="216"/>
        <v>0</v>
      </c>
      <c r="X1407" s="52">
        <f t="shared" si="217"/>
        <v>0</v>
      </c>
      <c r="Y1407" s="52" t="e">
        <f t="shared" si="211"/>
        <v>#VALUE!</v>
      </c>
      <c r="Z1407" t="s">
        <v>113</v>
      </c>
      <c r="AA1407" t="s">
        <v>114</v>
      </c>
      <c r="AB1407" t="s">
        <v>5411</v>
      </c>
      <c r="AC1407" s="61" t="s">
        <v>113</v>
      </c>
      <c r="AD1407" s="61" t="s">
        <v>114</v>
      </c>
      <c r="AE1407" s="22"/>
      <c r="AF1407">
        <v>0</v>
      </c>
      <c r="AG1407">
        <v>0</v>
      </c>
      <c r="AH1407" t="s">
        <v>5411</v>
      </c>
      <c r="AI1407" s="46">
        <v>0</v>
      </c>
      <c r="AJ1407" s="46">
        <v>0</v>
      </c>
      <c r="AK1407" s="22"/>
      <c r="AL1407" s="52">
        <f t="shared" si="218"/>
        <v>0</v>
      </c>
      <c r="AM1407" s="52">
        <f t="shared" si="219"/>
        <v>0</v>
      </c>
      <c r="AN1407" s="52" t="e">
        <f t="shared" si="212"/>
        <v>#VALUE!</v>
      </c>
      <c r="AO1407">
        <v>0.15</v>
      </c>
      <c r="AP1407" s="46">
        <v>0.15</v>
      </c>
      <c r="AQ1407" s="52">
        <f t="shared" si="220"/>
        <v>0</v>
      </c>
    </row>
    <row r="1408" spans="1:43" x14ac:dyDescent="0.25">
      <c r="A1408" t="s">
        <v>5533</v>
      </c>
      <c r="B1408" t="s">
        <v>466</v>
      </c>
      <c r="D1408">
        <v>1</v>
      </c>
      <c r="E1408">
        <v>1</v>
      </c>
      <c r="F1408">
        <v>3</v>
      </c>
      <c r="G1408" s="13">
        <v>39923</v>
      </c>
      <c r="H1408">
        <v>3.5</v>
      </c>
      <c r="I1408">
        <v>0</v>
      </c>
      <c r="J1408" t="s">
        <v>5411</v>
      </c>
      <c r="K1408" s="46">
        <v>3.4985999999999997</v>
      </c>
      <c r="L1408" s="46">
        <v>0</v>
      </c>
      <c r="M1408" s="22"/>
      <c r="N1408" s="52">
        <f t="shared" si="213"/>
        <v>1.4000000000002899E-3</v>
      </c>
      <c r="O1408" s="52">
        <f t="shared" si="214"/>
        <v>0</v>
      </c>
      <c r="P1408" s="52" t="e">
        <f t="shared" si="215"/>
        <v>#VALUE!</v>
      </c>
      <c r="Q1408">
        <v>0</v>
      </c>
      <c r="R1408">
        <v>0</v>
      </c>
      <c r="S1408" t="s">
        <v>5411</v>
      </c>
      <c r="T1408" s="46">
        <v>0</v>
      </c>
      <c r="U1408" s="46">
        <v>0</v>
      </c>
      <c r="V1408" s="22"/>
      <c r="W1408" s="52">
        <f t="shared" si="216"/>
        <v>0</v>
      </c>
      <c r="X1408" s="52">
        <f t="shared" si="217"/>
        <v>0</v>
      </c>
      <c r="Y1408" s="52" t="e">
        <f t="shared" si="211"/>
        <v>#VALUE!</v>
      </c>
      <c r="Z1408" t="s">
        <v>113</v>
      </c>
      <c r="AA1408" t="s">
        <v>114</v>
      </c>
      <c r="AB1408" t="s">
        <v>5411</v>
      </c>
      <c r="AC1408" s="61" t="s">
        <v>113</v>
      </c>
      <c r="AD1408" s="61" t="s">
        <v>114</v>
      </c>
      <c r="AE1408" s="22"/>
      <c r="AF1408">
        <v>0</v>
      </c>
      <c r="AG1408">
        <v>0</v>
      </c>
      <c r="AH1408" t="s">
        <v>5411</v>
      </c>
      <c r="AI1408" s="46">
        <v>0</v>
      </c>
      <c r="AJ1408" s="46">
        <v>0</v>
      </c>
      <c r="AK1408" s="22"/>
      <c r="AL1408" s="52">
        <f t="shared" si="218"/>
        <v>0</v>
      </c>
      <c r="AM1408" s="52">
        <f t="shared" si="219"/>
        <v>0</v>
      </c>
      <c r="AN1408" s="52" t="e">
        <f t="shared" si="212"/>
        <v>#VALUE!</v>
      </c>
      <c r="AO1408">
        <v>0</v>
      </c>
      <c r="AP1408" s="46">
        <v>0</v>
      </c>
      <c r="AQ1408" s="52">
        <f t="shared" si="220"/>
        <v>0</v>
      </c>
    </row>
    <row r="1409" spans="1:43" x14ac:dyDescent="0.25">
      <c r="A1409" t="s">
        <v>5533</v>
      </c>
      <c r="B1409" t="s">
        <v>467</v>
      </c>
      <c r="D1409">
        <v>1</v>
      </c>
      <c r="E1409">
        <v>1</v>
      </c>
      <c r="F1409">
        <v>3</v>
      </c>
      <c r="G1409" s="13">
        <v>39923</v>
      </c>
      <c r="H1409">
        <v>0.43</v>
      </c>
      <c r="I1409">
        <v>2.06</v>
      </c>
      <c r="J1409" t="s">
        <v>5411</v>
      </c>
      <c r="K1409" s="46">
        <v>0.42587999999999998</v>
      </c>
      <c r="L1409" s="46">
        <v>2.0584199999999999</v>
      </c>
      <c r="M1409" s="22"/>
      <c r="N1409" s="52">
        <f t="shared" si="213"/>
        <v>4.1200000000000125E-3</v>
      </c>
      <c r="O1409" s="52">
        <f t="shared" si="214"/>
        <v>1.5800000000001369E-3</v>
      </c>
      <c r="P1409" s="52" t="e">
        <f t="shared" si="215"/>
        <v>#VALUE!</v>
      </c>
      <c r="Q1409">
        <v>0</v>
      </c>
      <c r="R1409">
        <v>2.17</v>
      </c>
      <c r="S1409" t="s">
        <v>5411</v>
      </c>
      <c r="T1409" s="46">
        <v>0</v>
      </c>
      <c r="U1409" s="46">
        <v>2.1648899999999998</v>
      </c>
      <c r="V1409" s="22"/>
      <c r="W1409" s="52">
        <f t="shared" si="216"/>
        <v>0</v>
      </c>
      <c r="X1409" s="52">
        <f t="shared" si="217"/>
        <v>5.11000000000017E-3</v>
      </c>
      <c r="Y1409" s="52" t="e">
        <f t="shared" si="211"/>
        <v>#VALUE!</v>
      </c>
      <c r="Z1409" t="s">
        <v>113</v>
      </c>
      <c r="AA1409" t="s">
        <v>114</v>
      </c>
      <c r="AB1409" t="s">
        <v>5411</v>
      </c>
      <c r="AC1409" s="61" t="s">
        <v>113</v>
      </c>
      <c r="AD1409" s="61" t="s">
        <v>114</v>
      </c>
      <c r="AE1409" s="22"/>
      <c r="AF1409">
        <v>0</v>
      </c>
      <c r="AG1409">
        <v>0</v>
      </c>
      <c r="AH1409" t="s">
        <v>5411</v>
      </c>
      <c r="AI1409" s="46">
        <v>0</v>
      </c>
      <c r="AJ1409" s="46">
        <v>0</v>
      </c>
      <c r="AK1409" s="22"/>
      <c r="AL1409" s="52">
        <f t="shared" si="218"/>
        <v>0</v>
      </c>
      <c r="AM1409" s="52">
        <f t="shared" si="219"/>
        <v>0</v>
      </c>
      <c r="AN1409" s="52" t="e">
        <f t="shared" si="212"/>
        <v>#VALUE!</v>
      </c>
      <c r="AO1409">
        <v>0</v>
      </c>
      <c r="AP1409" s="46">
        <v>0</v>
      </c>
      <c r="AQ1409" s="52">
        <f t="shared" si="220"/>
        <v>0</v>
      </c>
    </row>
    <row r="1410" spans="1:43" x14ac:dyDescent="0.25">
      <c r="A1410" t="s">
        <v>5533</v>
      </c>
      <c r="B1410" t="s">
        <v>468</v>
      </c>
      <c r="D1410">
        <v>1</v>
      </c>
      <c r="E1410">
        <v>1</v>
      </c>
      <c r="F1410">
        <v>3</v>
      </c>
      <c r="G1410" s="13">
        <v>39923</v>
      </c>
      <c r="H1410">
        <v>2.5099999999999998</v>
      </c>
      <c r="I1410">
        <v>0</v>
      </c>
      <c r="J1410" t="s">
        <v>5411</v>
      </c>
      <c r="K1410" s="46">
        <v>2.5055999999999998</v>
      </c>
      <c r="L1410" s="46">
        <v>0</v>
      </c>
      <c r="M1410" s="22"/>
      <c r="N1410" s="52">
        <f t="shared" si="213"/>
        <v>4.3999999999999595E-3</v>
      </c>
      <c r="O1410" s="52">
        <f t="shared" si="214"/>
        <v>0</v>
      </c>
      <c r="P1410" s="52" t="e">
        <f t="shared" si="215"/>
        <v>#VALUE!</v>
      </c>
      <c r="Q1410">
        <v>0</v>
      </c>
      <c r="R1410">
        <v>0</v>
      </c>
      <c r="S1410" t="s">
        <v>5411</v>
      </c>
      <c r="T1410" s="46">
        <v>0</v>
      </c>
      <c r="U1410" s="46">
        <v>0</v>
      </c>
      <c r="V1410" s="22"/>
      <c r="W1410" s="52">
        <f t="shared" si="216"/>
        <v>0</v>
      </c>
      <c r="X1410" s="52">
        <f t="shared" si="217"/>
        <v>0</v>
      </c>
      <c r="Y1410" s="52" t="e">
        <f t="shared" si="211"/>
        <v>#VALUE!</v>
      </c>
      <c r="Z1410" t="s">
        <v>113</v>
      </c>
      <c r="AA1410" t="s">
        <v>114</v>
      </c>
      <c r="AB1410" t="s">
        <v>5411</v>
      </c>
      <c r="AC1410" s="61" t="s">
        <v>113</v>
      </c>
      <c r="AD1410" s="61" t="s">
        <v>114</v>
      </c>
      <c r="AE1410" s="22"/>
      <c r="AF1410">
        <v>8.74</v>
      </c>
      <c r="AG1410">
        <v>0</v>
      </c>
      <c r="AH1410" t="s">
        <v>5411</v>
      </c>
      <c r="AI1410" s="46">
        <v>8.7347999999999999</v>
      </c>
      <c r="AJ1410" s="46">
        <v>0</v>
      </c>
      <c r="AK1410" s="22"/>
      <c r="AL1410" s="52">
        <f t="shared" si="218"/>
        <v>5.2000000000003155E-3</v>
      </c>
      <c r="AM1410" s="52">
        <f t="shared" si="219"/>
        <v>0</v>
      </c>
      <c r="AN1410" s="52" t="e">
        <f t="shared" si="212"/>
        <v>#VALUE!</v>
      </c>
      <c r="AO1410">
        <v>1.64</v>
      </c>
      <c r="AP1410" s="46">
        <v>1.6355999999999999</v>
      </c>
      <c r="AQ1410" s="52">
        <f t="shared" si="220"/>
        <v>4.3999999999999595E-3</v>
      </c>
    </row>
    <row r="1411" spans="1:43" x14ac:dyDescent="0.25">
      <c r="A1411" t="s">
        <v>5533</v>
      </c>
      <c r="B1411" t="s">
        <v>469</v>
      </c>
      <c r="D1411">
        <v>1</v>
      </c>
      <c r="E1411">
        <v>1</v>
      </c>
      <c r="F1411">
        <v>4</v>
      </c>
      <c r="G1411" s="13">
        <v>39923</v>
      </c>
      <c r="H1411">
        <v>4.67</v>
      </c>
      <c r="I1411">
        <v>0</v>
      </c>
      <c r="J1411" t="s">
        <v>5411</v>
      </c>
      <c r="K1411" s="46">
        <v>4.6727999999999996</v>
      </c>
      <c r="L1411" s="46">
        <v>0</v>
      </c>
      <c r="M1411" s="22"/>
      <c r="N1411" s="52">
        <f t="shared" si="213"/>
        <v>-2.7999999999996916E-3</v>
      </c>
      <c r="O1411" s="52">
        <f t="shared" si="214"/>
        <v>0</v>
      </c>
      <c r="P1411" s="52" t="e">
        <f t="shared" si="215"/>
        <v>#VALUE!</v>
      </c>
      <c r="Q1411">
        <v>0</v>
      </c>
      <c r="R1411">
        <v>0</v>
      </c>
      <c r="S1411" t="s">
        <v>5411</v>
      </c>
      <c r="T1411" s="46">
        <v>0</v>
      </c>
      <c r="U1411" s="46">
        <v>0</v>
      </c>
      <c r="V1411" s="22"/>
      <c r="W1411" s="52">
        <f t="shared" si="216"/>
        <v>0</v>
      </c>
      <c r="X1411" s="52">
        <f t="shared" si="217"/>
        <v>0</v>
      </c>
      <c r="Y1411" s="52" t="e">
        <f t="shared" si="211"/>
        <v>#VALUE!</v>
      </c>
      <c r="Z1411" t="s">
        <v>113</v>
      </c>
      <c r="AA1411" t="s">
        <v>114</v>
      </c>
      <c r="AB1411" t="s">
        <v>5411</v>
      </c>
      <c r="AC1411" s="61" t="s">
        <v>113</v>
      </c>
      <c r="AD1411" s="61" t="s">
        <v>114</v>
      </c>
      <c r="AE1411" s="22"/>
      <c r="AF1411">
        <v>0</v>
      </c>
      <c r="AG1411">
        <v>0</v>
      </c>
      <c r="AH1411" t="s">
        <v>5411</v>
      </c>
      <c r="AI1411" s="46">
        <v>0</v>
      </c>
      <c r="AJ1411" s="46">
        <v>0</v>
      </c>
      <c r="AK1411" s="22"/>
      <c r="AL1411" s="52">
        <f t="shared" si="218"/>
        <v>0</v>
      </c>
      <c r="AM1411" s="52">
        <f t="shared" si="219"/>
        <v>0</v>
      </c>
      <c r="AN1411" s="52" t="e">
        <f t="shared" si="212"/>
        <v>#VALUE!</v>
      </c>
      <c r="AO1411">
        <v>0</v>
      </c>
      <c r="AP1411" s="46">
        <v>0</v>
      </c>
      <c r="AQ1411" s="52">
        <f t="shared" si="220"/>
        <v>0</v>
      </c>
    </row>
    <row r="1412" spans="1:43" x14ac:dyDescent="0.25">
      <c r="A1412" t="s">
        <v>5533</v>
      </c>
      <c r="B1412" t="s">
        <v>470</v>
      </c>
      <c r="D1412">
        <v>1</v>
      </c>
      <c r="E1412">
        <v>1</v>
      </c>
      <c r="F1412">
        <v>4</v>
      </c>
      <c r="G1412" s="13">
        <v>39923</v>
      </c>
      <c r="H1412">
        <v>0.53</v>
      </c>
      <c r="I1412">
        <v>0</v>
      </c>
      <c r="J1412" t="s">
        <v>5411</v>
      </c>
      <c r="K1412" s="46">
        <v>0.53</v>
      </c>
      <c r="L1412" s="46">
        <v>0</v>
      </c>
      <c r="M1412" s="22"/>
      <c r="N1412" s="52">
        <f t="shared" si="213"/>
        <v>0</v>
      </c>
      <c r="O1412" s="52">
        <f t="shared" si="214"/>
        <v>0</v>
      </c>
      <c r="P1412" s="52" t="e">
        <f t="shared" si="215"/>
        <v>#VALUE!</v>
      </c>
      <c r="Q1412">
        <v>0</v>
      </c>
      <c r="R1412">
        <v>0</v>
      </c>
      <c r="S1412" t="s">
        <v>5411</v>
      </c>
      <c r="T1412" s="46">
        <v>0</v>
      </c>
      <c r="U1412" s="46">
        <v>0</v>
      </c>
      <c r="V1412" s="22"/>
      <c r="W1412" s="52">
        <f t="shared" si="216"/>
        <v>0</v>
      </c>
      <c r="X1412" s="52">
        <f t="shared" si="217"/>
        <v>0</v>
      </c>
      <c r="Y1412" s="52" t="e">
        <f t="shared" ref="Y1412:Y1475" si="221">S1412-V1412</f>
        <v>#VALUE!</v>
      </c>
      <c r="Z1412" t="s">
        <v>113</v>
      </c>
      <c r="AA1412" t="s">
        <v>114</v>
      </c>
      <c r="AB1412" t="s">
        <v>5411</v>
      </c>
      <c r="AC1412" s="61" t="s">
        <v>113</v>
      </c>
      <c r="AD1412" s="61" t="s">
        <v>114</v>
      </c>
      <c r="AE1412" s="22"/>
      <c r="AF1412">
        <v>0</v>
      </c>
      <c r="AG1412">
        <v>0</v>
      </c>
      <c r="AH1412" t="s">
        <v>5411</v>
      </c>
      <c r="AI1412" s="46">
        <v>0</v>
      </c>
      <c r="AJ1412" s="46">
        <v>0</v>
      </c>
      <c r="AK1412" s="22"/>
      <c r="AL1412" s="52">
        <f t="shared" si="218"/>
        <v>0</v>
      </c>
      <c r="AM1412" s="52">
        <f t="shared" si="219"/>
        <v>0</v>
      </c>
      <c r="AN1412" s="52" t="e">
        <f t="shared" ref="AN1412:AN1475" si="222">AH1412-AK1412</f>
        <v>#VALUE!</v>
      </c>
      <c r="AO1412">
        <v>0</v>
      </c>
      <c r="AP1412" s="46">
        <v>0</v>
      </c>
      <c r="AQ1412" s="52">
        <f t="shared" si="220"/>
        <v>0</v>
      </c>
    </row>
    <row r="1413" spans="1:43" x14ac:dyDescent="0.25">
      <c r="A1413" t="s">
        <v>5533</v>
      </c>
      <c r="B1413" t="s">
        <v>471</v>
      </c>
      <c r="D1413">
        <v>1</v>
      </c>
      <c r="E1413">
        <v>1</v>
      </c>
      <c r="F1413">
        <v>3</v>
      </c>
      <c r="G1413" s="13">
        <v>39923</v>
      </c>
      <c r="H1413">
        <v>0.91</v>
      </c>
      <c r="I1413">
        <v>0.27</v>
      </c>
      <c r="J1413" t="s">
        <v>5411</v>
      </c>
      <c r="K1413" s="46">
        <v>0.91</v>
      </c>
      <c r="L1413" s="46">
        <v>0.27</v>
      </c>
      <c r="M1413" s="22"/>
      <c r="N1413" s="52">
        <f t="shared" ref="N1413:N1476" si="223">H1413-K1413</f>
        <v>0</v>
      </c>
      <c r="O1413" s="52">
        <f t="shared" ref="O1413:O1476" si="224">I1413-L1413</f>
        <v>0</v>
      </c>
      <c r="P1413" s="52" t="e">
        <f t="shared" ref="P1413:P1476" si="225">J1413-M1413</f>
        <v>#VALUE!</v>
      </c>
      <c r="Q1413">
        <v>0.93</v>
      </c>
      <c r="R1413">
        <v>0</v>
      </c>
      <c r="S1413" t="s">
        <v>5411</v>
      </c>
      <c r="T1413" s="46">
        <v>0.93</v>
      </c>
      <c r="U1413" s="46">
        <v>0</v>
      </c>
      <c r="V1413" s="22"/>
      <c r="W1413" s="52">
        <f t="shared" ref="W1413:W1476" si="226">Q1413-T1413</f>
        <v>0</v>
      </c>
      <c r="X1413" s="52">
        <f t="shared" ref="X1413:X1476" si="227">R1413-U1413</f>
        <v>0</v>
      </c>
      <c r="Y1413" s="52" t="e">
        <f t="shared" si="221"/>
        <v>#VALUE!</v>
      </c>
      <c r="Z1413" t="s">
        <v>113</v>
      </c>
      <c r="AA1413" t="s">
        <v>114</v>
      </c>
      <c r="AB1413" t="s">
        <v>5411</v>
      </c>
      <c r="AC1413" s="61" t="s">
        <v>113</v>
      </c>
      <c r="AD1413" s="61" t="s">
        <v>114</v>
      </c>
      <c r="AE1413" s="22"/>
      <c r="AF1413">
        <v>0</v>
      </c>
      <c r="AG1413">
        <v>0</v>
      </c>
      <c r="AH1413" t="s">
        <v>5411</v>
      </c>
      <c r="AI1413" s="46">
        <v>0</v>
      </c>
      <c r="AJ1413" s="46">
        <v>0</v>
      </c>
      <c r="AK1413" s="22"/>
      <c r="AL1413" s="52">
        <f t="shared" ref="AL1413:AL1476" si="228">AF1413-AI1413</f>
        <v>0</v>
      </c>
      <c r="AM1413" s="52">
        <f t="shared" ref="AM1413:AM1476" si="229">AG1413-AJ1413</f>
        <v>0</v>
      </c>
      <c r="AN1413" s="52" t="e">
        <f t="shared" si="222"/>
        <v>#VALUE!</v>
      </c>
      <c r="AO1413">
        <v>0.45</v>
      </c>
      <c r="AP1413" s="46">
        <v>0.45</v>
      </c>
      <c r="AQ1413" s="52">
        <f t="shared" ref="AQ1413:AQ1476" si="230">AO1413-AP1413</f>
        <v>0</v>
      </c>
    </row>
    <row r="1414" spans="1:43" x14ac:dyDescent="0.25">
      <c r="A1414" t="s">
        <v>5533</v>
      </c>
      <c r="B1414" t="s">
        <v>472</v>
      </c>
      <c r="D1414">
        <v>1</v>
      </c>
      <c r="E1414">
        <v>1</v>
      </c>
      <c r="F1414">
        <v>3</v>
      </c>
      <c r="G1414" s="13">
        <v>39923</v>
      </c>
      <c r="H1414">
        <v>0.36</v>
      </c>
      <c r="I1414">
        <v>0</v>
      </c>
      <c r="J1414" t="s">
        <v>5411</v>
      </c>
      <c r="K1414" s="46">
        <v>0.36</v>
      </c>
      <c r="L1414" s="46">
        <v>0</v>
      </c>
      <c r="M1414" s="22"/>
      <c r="N1414" s="52">
        <f t="shared" si="223"/>
        <v>0</v>
      </c>
      <c r="O1414" s="52">
        <f t="shared" si="224"/>
        <v>0</v>
      </c>
      <c r="P1414" s="52" t="e">
        <f t="shared" si="225"/>
        <v>#VALUE!</v>
      </c>
      <c r="Q1414">
        <v>0</v>
      </c>
      <c r="R1414">
        <v>0</v>
      </c>
      <c r="S1414" t="s">
        <v>5411</v>
      </c>
      <c r="T1414" s="46">
        <v>0</v>
      </c>
      <c r="U1414" s="46">
        <v>0</v>
      </c>
      <c r="V1414" s="22"/>
      <c r="W1414" s="52">
        <f t="shared" si="226"/>
        <v>0</v>
      </c>
      <c r="X1414" s="52">
        <f t="shared" si="227"/>
        <v>0</v>
      </c>
      <c r="Y1414" s="52" t="e">
        <f t="shared" si="221"/>
        <v>#VALUE!</v>
      </c>
      <c r="Z1414" t="s">
        <v>113</v>
      </c>
      <c r="AA1414" t="s">
        <v>114</v>
      </c>
      <c r="AB1414" t="s">
        <v>5411</v>
      </c>
      <c r="AC1414" s="61" t="s">
        <v>113</v>
      </c>
      <c r="AD1414" s="61" t="s">
        <v>114</v>
      </c>
      <c r="AE1414" s="22"/>
      <c r="AF1414">
        <v>0</v>
      </c>
      <c r="AG1414">
        <v>0</v>
      </c>
      <c r="AH1414" t="s">
        <v>5411</v>
      </c>
      <c r="AI1414" s="46">
        <v>0</v>
      </c>
      <c r="AJ1414" s="46">
        <v>0</v>
      </c>
      <c r="AK1414" s="22"/>
      <c r="AL1414" s="52">
        <f t="shared" si="228"/>
        <v>0</v>
      </c>
      <c r="AM1414" s="52">
        <f t="shared" si="229"/>
        <v>0</v>
      </c>
      <c r="AN1414" s="52" t="e">
        <f t="shared" si="222"/>
        <v>#VALUE!</v>
      </c>
      <c r="AO1414">
        <v>0.11</v>
      </c>
      <c r="AP1414" s="46">
        <v>0.11</v>
      </c>
      <c r="AQ1414" s="52">
        <f t="shared" si="230"/>
        <v>0</v>
      </c>
    </row>
    <row r="1415" spans="1:43" x14ac:dyDescent="0.25">
      <c r="A1415" t="s">
        <v>5533</v>
      </c>
      <c r="B1415" t="s">
        <v>473</v>
      </c>
      <c r="D1415">
        <v>1</v>
      </c>
      <c r="E1415">
        <v>1</v>
      </c>
      <c r="F1415">
        <v>3</v>
      </c>
      <c r="G1415" s="13">
        <v>39923</v>
      </c>
      <c r="H1415">
        <v>0.96</v>
      </c>
      <c r="I1415">
        <v>0</v>
      </c>
      <c r="J1415" t="s">
        <v>5411</v>
      </c>
      <c r="K1415" s="46">
        <v>0.96</v>
      </c>
      <c r="L1415" s="46">
        <v>0</v>
      </c>
      <c r="M1415" s="22"/>
      <c r="N1415" s="52">
        <f t="shared" si="223"/>
        <v>0</v>
      </c>
      <c r="O1415" s="52">
        <f t="shared" si="224"/>
        <v>0</v>
      </c>
      <c r="P1415" s="52" t="e">
        <f t="shared" si="225"/>
        <v>#VALUE!</v>
      </c>
      <c r="Q1415">
        <v>0</v>
      </c>
      <c r="R1415">
        <v>0</v>
      </c>
      <c r="S1415" t="s">
        <v>5411</v>
      </c>
      <c r="T1415" s="46">
        <v>0</v>
      </c>
      <c r="U1415" s="46">
        <v>0</v>
      </c>
      <c r="V1415" s="22"/>
      <c r="W1415" s="52">
        <f t="shared" si="226"/>
        <v>0</v>
      </c>
      <c r="X1415" s="52">
        <f t="shared" si="227"/>
        <v>0</v>
      </c>
      <c r="Y1415" s="52" t="e">
        <f t="shared" si="221"/>
        <v>#VALUE!</v>
      </c>
      <c r="Z1415" t="s">
        <v>113</v>
      </c>
      <c r="AA1415" t="s">
        <v>114</v>
      </c>
      <c r="AB1415" t="s">
        <v>5411</v>
      </c>
      <c r="AC1415" s="61" t="s">
        <v>113</v>
      </c>
      <c r="AD1415" s="61" t="s">
        <v>114</v>
      </c>
      <c r="AE1415" s="22"/>
      <c r="AF1415">
        <v>0</v>
      </c>
      <c r="AG1415">
        <v>0</v>
      </c>
      <c r="AH1415" t="s">
        <v>5411</v>
      </c>
      <c r="AI1415" s="46">
        <v>0</v>
      </c>
      <c r="AJ1415" s="46">
        <v>0</v>
      </c>
      <c r="AK1415" s="22"/>
      <c r="AL1415" s="52">
        <f t="shared" si="228"/>
        <v>0</v>
      </c>
      <c r="AM1415" s="52">
        <f t="shared" si="229"/>
        <v>0</v>
      </c>
      <c r="AN1415" s="52" t="e">
        <f t="shared" si="222"/>
        <v>#VALUE!</v>
      </c>
      <c r="AO1415">
        <v>0</v>
      </c>
      <c r="AP1415" s="46">
        <v>0</v>
      </c>
      <c r="AQ1415" s="52">
        <f t="shared" si="230"/>
        <v>0</v>
      </c>
    </row>
    <row r="1416" spans="1:43" x14ac:dyDescent="0.25">
      <c r="A1416" t="s">
        <v>5533</v>
      </c>
      <c r="B1416" t="s">
        <v>474</v>
      </c>
      <c r="D1416">
        <v>1</v>
      </c>
      <c r="E1416">
        <v>1</v>
      </c>
      <c r="F1416">
        <v>3</v>
      </c>
      <c r="G1416" s="13">
        <v>39923</v>
      </c>
      <c r="H1416">
        <v>0.24</v>
      </c>
      <c r="I1416">
        <v>1</v>
      </c>
      <c r="J1416" t="s">
        <v>5411</v>
      </c>
      <c r="K1416" s="46">
        <v>0.24</v>
      </c>
      <c r="L1416" s="46">
        <v>1</v>
      </c>
      <c r="M1416" s="22"/>
      <c r="N1416" s="52">
        <f t="shared" si="223"/>
        <v>0</v>
      </c>
      <c r="O1416" s="52">
        <f t="shared" si="224"/>
        <v>0</v>
      </c>
      <c r="P1416" s="52" t="e">
        <f t="shared" si="225"/>
        <v>#VALUE!</v>
      </c>
      <c r="Q1416">
        <v>0</v>
      </c>
      <c r="R1416">
        <v>0</v>
      </c>
      <c r="S1416" t="s">
        <v>5411</v>
      </c>
      <c r="T1416" s="46">
        <v>0</v>
      </c>
      <c r="U1416" s="46">
        <v>0</v>
      </c>
      <c r="V1416" s="22"/>
      <c r="W1416" s="52">
        <f t="shared" si="226"/>
        <v>0</v>
      </c>
      <c r="X1416" s="52">
        <f t="shared" si="227"/>
        <v>0</v>
      </c>
      <c r="Y1416" s="52" t="e">
        <f t="shared" si="221"/>
        <v>#VALUE!</v>
      </c>
      <c r="Z1416" t="s">
        <v>113</v>
      </c>
      <c r="AA1416" t="s">
        <v>114</v>
      </c>
      <c r="AB1416" t="s">
        <v>5411</v>
      </c>
      <c r="AC1416" s="61" t="s">
        <v>113</v>
      </c>
      <c r="AD1416" s="61" t="s">
        <v>114</v>
      </c>
      <c r="AE1416" s="22"/>
      <c r="AF1416">
        <v>0</v>
      </c>
      <c r="AG1416">
        <v>0</v>
      </c>
      <c r="AH1416" t="s">
        <v>5411</v>
      </c>
      <c r="AI1416" s="46">
        <v>0</v>
      </c>
      <c r="AJ1416" s="46">
        <v>0</v>
      </c>
      <c r="AK1416" s="22"/>
      <c r="AL1416" s="52">
        <f t="shared" si="228"/>
        <v>0</v>
      </c>
      <c r="AM1416" s="52">
        <f t="shared" si="229"/>
        <v>0</v>
      </c>
      <c r="AN1416" s="52" t="e">
        <f t="shared" si="222"/>
        <v>#VALUE!</v>
      </c>
      <c r="AO1416">
        <v>0</v>
      </c>
      <c r="AP1416" s="46">
        <v>0</v>
      </c>
      <c r="AQ1416" s="52">
        <f t="shared" si="230"/>
        <v>0</v>
      </c>
    </row>
    <row r="1417" spans="1:43" x14ac:dyDescent="0.25">
      <c r="A1417" t="s">
        <v>5533</v>
      </c>
      <c r="B1417" t="s">
        <v>475</v>
      </c>
      <c r="D1417">
        <v>1</v>
      </c>
      <c r="E1417">
        <v>1</v>
      </c>
      <c r="F1417">
        <v>4</v>
      </c>
      <c r="G1417" s="13">
        <v>39923</v>
      </c>
      <c r="H1417">
        <v>1.42</v>
      </c>
      <c r="I1417">
        <v>0</v>
      </c>
      <c r="J1417" t="s">
        <v>5411</v>
      </c>
      <c r="K1417" s="46">
        <v>1.42</v>
      </c>
      <c r="L1417" s="46">
        <v>0</v>
      </c>
      <c r="M1417" s="22"/>
      <c r="N1417" s="52">
        <f t="shared" si="223"/>
        <v>0</v>
      </c>
      <c r="O1417" s="52">
        <f t="shared" si="224"/>
        <v>0</v>
      </c>
      <c r="P1417" s="52" t="e">
        <f t="shared" si="225"/>
        <v>#VALUE!</v>
      </c>
      <c r="Q1417">
        <v>0</v>
      </c>
      <c r="R1417">
        <v>0</v>
      </c>
      <c r="S1417" t="s">
        <v>5411</v>
      </c>
      <c r="T1417" s="46">
        <v>0</v>
      </c>
      <c r="U1417" s="46">
        <v>0</v>
      </c>
      <c r="V1417" s="22"/>
      <c r="W1417" s="52">
        <f t="shared" si="226"/>
        <v>0</v>
      </c>
      <c r="X1417" s="52">
        <f t="shared" si="227"/>
        <v>0</v>
      </c>
      <c r="Y1417" s="52" t="e">
        <f t="shared" si="221"/>
        <v>#VALUE!</v>
      </c>
      <c r="Z1417" t="s">
        <v>113</v>
      </c>
      <c r="AA1417" t="s">
        <v>114</v>
      </c>
      <c r="AB1417" t="s">
        <v>5411</v>
      </c>
      <c r="AC1417" s="61" t="s">
        <v>113</v>
      </c>
      <c r="AD1417" s="61" t="s">
        <v>114</v>
      </c>
      <c r="AE1417" s="22"/>
      <c r="AF1417">
        <v>0</v>
      </c>
      <c r="AG1417">
        <v>0</v>
      </c>
      <c r="AH1417" t="s">
        <v>5411</v>
      </c>
      <c r="AI1417" s="46">
        <v>0</v>
      </c>
      <c r="AJ1417" s="46">
        <v>0</v>
      </c>
      <c r="AK1417" s="22"/>
      <c r="AL1417" s="52">
        <f t="shared" si="228"/>
        <v>0</v>
      </c>
      <c r="AM1417" s="52">
        <f t="shared" si="229"/>
        <v>0</v>
      </c>
      <c r="AN1417" s="52" t="e">
        <f t="shared" si="222"/>
        <v>#VALUE!</v>
      </c>
      <c r="AO1417">
        <v>0.38</v>
      </c>
      <c r="AP1417" s="46">
        <v>0.38</v>
      </c>
      <c r="AQ1417" s="52">
        <f t="shared" si="230"/>
        <v>0</v>
      </c>
    </row>
    <row r="1418" spans="1:43" x14ac:dyDescent="0.25">
      <c r="A1418" t="s">
        <v>5533</v>
      </c>
      <c r="B1418" t="s">
        <v>476</v>
      </c>
      <c r="D1418">
        <v>1</v>
      </c>
      <c r="E1418">
        <v>1</v>
      </c>
      <c r="F1418">
        <v>4</v>
      </c>
      <c r="G1418" s="13">
        <v>39923</v>
      </c>
      <c r="H1418">
        <v>0.53</v>
      </c>
      <c r="I1418">
        <v>0</v>
      </c>
      <c r="J1418" t="s">
        <v>5411</v>
      </c>
      <c r="K1418" s="46">
        <v>0.53</v>
      </c>
      <c r="L1418" s="46">
        <v>0</v>
      </c>
      <c r="M1418" s="22"/>
      <c r="N1418" s="52">
        <f t="shared" si="223"/>
        <v>0</v>
      </c>
      <c r="O1418" s="52">
        <f t="shared" si="224"/>
        <v>0</v>
      </c>
      <c r="P1418" s="52" t="e">
        <f t="shared" si="225"/>
        <v>#VALUE!</v>
      </c>
      <c r="Q1418">
        <v>1.74</v>
      </c>
      <c r="R1418">
        <v>0</v>
      </c>
      <c r="S1418" t="s">
        <v>5411</v>
      </c>
      <c r="T1418" s="46">
        <v>1.74</v>
      </c>
      <c r="U1418" s="46">
        <v>0</v>
      </c>
      <c r="V1418" s="22"/>
      <c r="W1418" s="52">
        <f t="shared" si="226"/>
        <v>0</v>
      </c>
      <c r="X1418" s="52">
        <f t="shared" si="227"/>
        <v>0</v>
      </c>
      <c r="Y1418" s="52" t="e">
        <f t="shared" si="221"/>
        <v>#VALUE!</v>
      </c>
      <c r="Z1418" t="s">
        <v>113</v>
      </c>
      <c r="AA1418" t="s">
        <v>114</v>
      </c>
      <c r="AB1418" t="s">
        <v>5411</v>
      </c>
      <c r="AC1418" s="61" t="s">
        <v>113</v>
      </c>
      <c r="AD1418" s="61" t="s">
        <v>114</v>
      </c>
      <c r="AE1418" s="22"/>
      <c r="AF1418">
        <v>1.07</v>
      </c>
      <c r="AG1418">
        <v>0</v>
      </c>
      <c r="AH1418" t="s">
        <v>5411</v>
      </c>
      <c r="AI1418" s="46">
        <v>1.07</v>
      </c>
      <c r="AJ1418" s="46">
        <v>0</v>
      </c>
      <c r="AK1418" s="22"/>
      <c r="AL1418" s="52">
        <f t="shared" si="228"/>
        <v>0</v>
      </c>
      <c r="AM1418" s="52">
        <f t="shared" si="229"/>
        <v>0</v>
      </c>
      <c r="AN1418" s="52" t="e">
        <f t="shared" si="222"/>
        <v>#VALUE!</v>
      </c>
      <c r="AO1418">
        <v>0.31</v>
      </c>
      <c r="AP1418" s="46">
        <v>0.31</v>
      </c>
      <c r="AQ1418" s="52">
        <f t="shared" si="230"/>
        <v>0</v>
      </c>
    </row>
    <row r="1419" spans="1:43" x14ac:dyDescent="0.25">
      <c r="A1419" t="s">
        <v>5533</v>
      </c>
      <c r="B1419" t="s">
        <v>477</v>
      </c>
      <c r="D1419">
        <v>1</v>
      </c>
      <c r="E1419">
        <v>1</v>
      </c>
      <c r="F1419">
        <v>3</v>
      </c>
      <c r="G1419" s="13">
        <v>39923</v>
      </c>
      <c r="H1419">
        <v>0.68</v>
      </c>
      <c r="I1419">
        <v>0</v>
      </c>
      <c r="J1419" t="s">
        <v>5411</v>
      </c>
      <c r="K1419" s="46">
        <v>0.68</v>
      </c>
      <c r="L1419" s="46">
        <v>0</v>
      </c>
      <c r="M1419" s="22"/>
      <c r="N1419" s="52">
        <f t="shared" si="223"/>
        <v>0</v>
      </c>
      <c r="O1419" s="52">
        <f t="shared" si="224"/>
        <v>0</v>
      </c>
      <c r="P1419" s="52" t="e">
        <f t="shared" si="225"/>
        <v>#VALUE!</v>
      </c>
      <c r="Q1419">
        <v>1.53</v>
      </c>
      <c r="R1419">
        <v>0</v>
      </c>
      <c r="S1419" t="s">
        <v>5411</v>
      </c>
      <c r="T1419" s="46">
        <v>1.53</v>
      </c>
      <c r="U1419" s="46">
        <v>0</v>
      </c>
      <c r="V1419" s="22"/>
      <c r="W1419" s="52">
        <f t="shared" si="226"/>
        <v>0</v>
      </c>
      <c r="X1419" s="52">
        <f t="shared" si="227"/>
        <v>0</v>
      </c>
      <c r="Y1419" s="52" t="e">
        <f t="shared" si="221"/>
        <v>#VALUE!</v>
      </c>
      <c r="Z1419" t="s">
        <v>113</v>
      </c>
      <c r="AA1419" t="s">
        <v>114</v>
      </c>
      <c r="AB1419" t="s">
        <v>5411</v>
      </c>
      <c r="AC1419" s="61" t="s">
        <v>113</v>
      </c>
      <c r="AD1419" s="61" t="s">
        <v>114</v>
      </c>
      <c r="AE1419" s="22"/>
      <c r="AF1419">
        <v>0</v>
      </c>
      <c r="AG1419">
        <v>0</v>
      </c>
      <c r="AH1419" t="s">
        <v>5411</v>
      </c>
      <c r="AI1419" s="46">
        <v>0</v>
      </c>
      <c r="AJ1419" s="46">
        <v>0</v>
      </c>
      <c r="AK1419" s="22"/>
      <c r="AL1419" s="52">
        <f t="shared" si="228"/>
        <v>0</v>
      </c>
      <c r="AM1419" s="52">
        <f t="shared" si="229"/>
        <v>0</v>
      </c>
      <c r="AN1419" s="52" t="e">
        <f t="shared" si="222"/>
        <v>#VALUE!</v>
      </c>
      <c r="AO1419">
        <v>0.15</v>
      </c>
      <c r="AP1419" s="46">
        <v>0.15</v>
      </c>
      <c r="AQ1419" s="52">
        <f t="shared" si="230"/>
        <v>0</v>
      </c>
    </row>
    <row r="1420" spans="1:43" x14ac:dyDescent="0.25">
      <c r="A1420" t="s">
        <v>5533</v>
      </c>
      <c r="B1420" t="s">
        <v>478</v>
      </c>
      <c r="D1420">
        <v>1</v>
      </c>
      <c r="E1420">
        <v>1</v>
      </c>
      <c r="F1420">
        <v>3</v>
      </c>
      <c r="G1420" s="13">
        <v>39923</v>
      </c>
      <c r="H1420">
        <v>1.24</v>
      </c>
      <c r="I1420">
        <v>0</v>
      </c>
      <c r="J1420" t="s">
        <v>5411</v>
      </c>
      <c r="K1420" s="46">
        <v>1.24</v>
      </c>
      <c r="L1420" s="46">
        <v>0</v>
      </c>
      <c r="M1420" s="22"/>
      <c r="N1420" s="52">
        <f t="shared" si="223"/>
        <v>0</v>
      </c>
      <c r="O1420" s="52">
        <f t="shared" si="224"/>
        <v>0</v>
      </c>
      <c r="P1420" s="52" t="e">
        <f t="shared" si="225"/>
        <v>#VALUE!</v>
      </c>
      <c r="Q1420">
        <v>0.45</v>
      </c>
      <c r="R1420">
        <v>0</v>
      </c>
      <c r="S1420" t="s">
        <v>5411</v>
      </c>
      <c r="T1420" s="46">
        <v>0.45</v>
      </c>
      <c r="U1420" s="46">
        <v>0</v>
      </c>
      <c r="V1420" s="22"/>
      <c r="W1420" s="52">
        <f t="shared" si="226"/>
        <v>0</v>
      </c>
      <c r="X1420" s="52">
        <f t="shared" si="227"/>
        <v>0</v>
      </c>
      <c r="Y1420" s="52" t="e">
        <f t="shared" si="221"/>
        <v>#VALUE!</v>
      </c>
      <c r="Z1420" t="s">
        <v>113</v>
      </c>
      <c r="AA1420" t="s">
        <v>114</v>
      </c>
      <c r="AB1420" t="s">
        <v>5411</v>
      </c>
      <c r="AC1420" s="61" t="s">
        <v>113</v>
      </c>
      <c r="AD1420" s="61" t="s">
        <v>114</v>
      </c>
      <c r="AE1420" s="22"/>
      <c r="AF1420">
        <v>1.63</v>
      </c>
      <c r="AG1420">
        <v>0</v>
      </c>
      <c r="AH1420" t="s">
        <v>5411</v>
      </c>
      <c r="AI1420" s="46">
        <v>1.63</v>
      </c>
      <c r="AJ1420" s="46">
        <v>0</v>
      </c>
      <c r="AK1420" s="22"/>
      <c r="AL1420" s="52">
        <f t="shared" si="228"/>
        <v>0</v>
      </c>
      <c r="AM1420" s="52">
        <f t="shared" si="229"/>
        <v>0</v>
      </c>
      <c r="AN1420" s="52" t="e">
        <f t="shared" si="222"/>
        <v>#VALUE!</v>
      </c>
      <c r="AO1420">
        <v>0.61</v>
      </c>
      <c r="AP1420" s="46">
        <v>0.61</v>
      </c>
      <c r="AQ1420" s="52">
        <f t="shared" si="230"/>
        <v>0</v>
      </c>
    </row>
    <row r="1421" spans="1:43" x14ac:dyDescent="0.25">
      <c r="A1421" t="s">
        <v>5533</v>
      </c>
      <c r="B1421" t="s">
        <v>479</v>
      </c>
      <c r="D1421">
        <v>1</v>
      </c>
      <c r="E1421">
        <v>1</v>
      </c>
      <c r="F1421">
        <v>3</v>
      </c>
      <c r="G1421" s="13">
        <v>39923</v>
      </c>
      <c r="H1421">
        <v>0.44</v>
      </c>
      <c r="I1421">
        <v>0</v>
      </c>
      <c r="J1421" t="s">
        <v>5411</v>
      </c>
      <c r="K1421" s="46">
        <v>0.44</v>
      </c>
      <c r="L1421" s="46">
        <v>0</v>
      </c>
      <c r="M1421" s="22"/>
      <c r="N1421" s="52">
        <f t="shared" si="223"/>
        <v>0</v>
      </c>
      <c r="O1421" s="52">
        <f t="shared" si="224"/>
        <v>0</v>
      </c>
      <c r="P1421" s="52" t="e">
        <f t="shared" si="225"/>
        <v>#VALUE!</v>
      </c>
      <c r="Q1421">
        <v>0</v>
      </c>
      <c r="R1421">
        <v>0</v>
      </c>
      <c r="S1421" t="s">
        <v>5411</v>
      </c>
      <c r="T1421" s="46">
        <v>0</v>
      </c>
      <c r="U1421" s="46">
        <v>0</v>
      </c>
      <c r="V1421" s="22"/>
      <c r="W1421" s="52">
        <f t="shared" si="226"/>
        <v>0</v>
      </c>
      <c r="X1421" s="52">
        <f t="shared" si="227"/>
        <v>0</v>
      </c>
      <c r="Y1421" s="52" t="e">
        <f t="shared" si="221"/>
        <v>#VALUE!</v>
      </c>
      <c r="Z1421" t="s">
        <v>113</v>
      </c>
      <c r="AA1421" t="s">
        <v>114</v>
      </c>
      <c r="AB1421" t="s">
        <v>5411</v>
      </c>
      <c r="AC1421" s="61" t="s">
        <v>113</v>
      </c>
      <c r="AD1421" s="61" t="s">
        <v>114</v>
      </c>
      <c r="AE1421" s="22"/>
      <c r="AF1421">
        <v>0</v>
      </c>
      <c r="AG1421">
        <v>0</v>
      </c>
      <c r="AH1421" t="s">
        <v>5411</v>
      </c>
      <c r="AI1421" s="46">
        <v>0</v>
      </c>
      <c r="AJ1421" s="46">
        <v>0</v>
      </c>
      <c r="AK1421" s="22"/>
      <c r="AL1421" s="52">
        <f t="shared" si="228"/>
        <v>0</v>
      </c>
      <c r="AM1421" s="52">
        <f t="shared" si="229"/>
        <v>0</v>
      </c>
      <c r="AN1421" s="52" t="e">
        <f t="shared" si="222"/>
        <v>#VALUE!</v>
      </c>
      <c r="AO1421">
        <v>0</v>
      </c>
      <c r="AP1421" s="46">
        <v>0</v>
      </c>
      <c r="AQ1421" s="52">
        <f t="shared" si="230"/>
        <v>0</v>
      </c>
    </row>
    <row r="1422" spans="1:43" x14ac:dyDescent="0.25">
      <c r="A1422" t="s">
        <v>5533</v>
      </c>
      <c r="B1422" t="s">
        <v>480</v>
      </c>
      <c r="D1422">
        <v>1</v>
      </c>
      <c r="E1422">
        <v>1</v>
      </c>
      <c r="F1422">
        <v>3</v>
      </c>
      <c r="G1422" s="13">
        <v>39923</v>
      </c>
      <c r="H1422">
        <v>0.68</v>
      </c>
      <c r="I1422">
        <v>0</v>
      </c>
      <c r="J1422" t="s">
        <v>5411</v>
      </c>
      <c r="K1422" s="46">
        <v>0.68</v>
      </c>
      <c r="L1422" s="46">
        <v>0</v>
      </c>
      <c r="M1422" s="22"/>
      <c r="N1422" s="52">
        <f t="shared" si="223"/>
        <v>0</v>
      </c>
      <c r="O1422" s="52">
        <f t="shared" si="224"/>
        <v>0</v>
      </c>
      <c r="P1422" s="52" t="e">
        <f t="shared" si="225"/>
        <v>#VALUE!</v>
      </c>
      <c r="Q1422">
        <v>0.4</v>
      </c>
      <c r="R1422">
        <v>0</v>
      </c>
      <c r="S1422" t="s">
        <v>5411</v>
      </c>
      <c r="T1422" s="46">
        <v>0.4</v>
      </c>
      <c r="U1422" s="46">
        <v>0</v>
      </c>
      <c r="V1422" s="22"/>
      <c r="W1422" s="52">
        <f t="shared" si="226"/>
        <v>0</v>
      </c>
      <c r="X1422" s="52">
        <f t="shared" si="227"/>
        <v>0</v>
      </c>
      <c r="Y1422" s="52" t="e">
        <f t="shared" si="221"/>
        <v>#VALUE!</v>
      </c>
      <c r="Z1422" t="s">
        <v>113</v>
      </c>
      <c r="AA1422" t="s">
        <v>114</v>
      </c>
      <c r="AB1422" t="s">
        <v>5411</v>
      </c>
      <c r="AC1422" s="61" t="s">
        <v>113</v>
      </c>
      <c r="AD1422" s="61" t="s">
        <v>114</v>
      </c>
      <c r="AE1422" s="22"/>
      <c r="AF1422">
        <v>0</v>
      </c>
      <c r="AG1422">
        <v>0</v>
      </c>
      <c r="AH1422" t="s">
        <v>5411</v>
      </c>
      <c r="AI1422" s="46">
        <v>0</v>
      </c>
      <c r="AJ1422" s="46">
        <v>0</v>
      </c>
      <c r="AK1422" s="22"/>
      <c r="AL1422" s="52">
        <f t="shared" si="228"/>
        <v>0</v>
      </c>
      <c r="AM1422" s="52">
        <f t="shared" si="229"/>
        <v>0</v>
      </c>
      <c r="AN1422" s="52" t="e">
        <f t="shared" si="222"/>
        <v>#VALUE!</v>
      </c>
      <c r="AO1422">
        <v>0.7</v>
      </c>
      <c r="AP1422" s="46">
        <v>0.7</v>
      </c>
      <c r="AQ1422" s="52">
        <f t="shared" si="230"/>
        <v>0</v>
      </c>
    </row>
    <row r="1423" spans="1:43" x14ac:dyDescent="0.25">
      <c r="A1423" t="s">
        <v>5533</v>
      </c>
      <c r="B1423" t="s">
        <v>481</v>
      </c>
      <c r="D1423">
        <v>1</v>
      </c>
      <c r="E1423">
        <v>1</v>
      </c>
      <c r="F1423">
        <v>4</v>
      </c>
      <c r="G1423" s="13">
        <v>39923</v>
      </c>
      <c r="H1423">
        <v>0.71</v>
      </c>
      <c r="I1423">
        <v>0</v>
      </c>
      <c r="J1423" t="s">
        <v>5411</v>
      </c>
      <c r="K1423" s="46">
        <v>0.71</v>
      </c>
      <c r="L1423" s="46">
        <v>0</v>
      </c>
      <c r="M1423" s="22"/>
      <c r="N1423" s="52">
        <f t="shared" si="223"/>
        <v>0</v>
      </c>
      <c r="O1423" s="52">
        <f t="shared" si="224"/>
        <v>0</v>
      </c>
      <c r="P1423" s="52" t="e">
        <f t="shared" si="225"/>
        <v>#VALUE!</v>
      </c>
      <c r="Q1423">
        <v>0.98</v>
      </c>
      <c r="R1423">
        <v>0</v>
      </c>
      <c r="S1423" t="s">
        <v>5411</v>
      </c>
      <c r="T1423" s="46">
        <v>0.98</v>
      </c>
      <c r="U1423" s="46">
        <v>0</v>
      </c>
      <c r="V1423" s="22"/>
      <c r="W1423" s="52">
        <f t="shared" si="226"/>
        <v>0</v>
      </c>
      <c r="X1423" s="52">
        <f t="shared" si="227"/>
        <v>0</v>
      </c>
      <c r="Y1423" s="52" t="e">
        <f t="shared" si="221"/>
        <v>#VALUE!</v>
      </c>
      <c r="Z1423" t="s">
        <v>113</v>
      </c>
      <c r="AA1423" t="s">
        <v>114</v>
      </c>
      <c r="AB1423" t="s">
        <v>5411</v>
      </c>
      <c r="AC1423" s="61" t="s">
        <v>113</v>
      </c>
      <c r="AD1423" s="61" t="s">
        <v>114</v>
      </c>
      <c r="AE1423" s="22"/>
      <c r="AF1423">
        <v>0</v>
      </c>
      <c r="AG1423">
        <v>0</v>
      </c>
      <c r="AH1423" t="s">
        <v>5411</v>
      </c>
      <c r="AI1423" s="46">
        <v>0</v>
      </c>
      <c r="AJ1423" s="46">
        <v>0</v>
      </c>
      <c r="AK1423" s="22"/>
      <c r="AL1423" s="52">
        <f t="shared" si="228"/>
        <v>0</v>
      </c>
      <c r="AM1423" s="52">
        <f t="shared" si="229"/>
        <v>0</v>
      </c>
      <c r="AN1423" s="52" t="e">
        <f t="shared" si="222"/>
        <v>#VALUE!</v>
      </c>
      <c r="AO1423">
        <v>0</v>
      </c>
      <c r="AP1423" s="46">
        <v>0</v>
      </c>
      <c r="AQ1423" s="52">
        <f t="shared" si="230"/>
        <v>0</v>
      </c>
    </row>
    <row r="1424" spans="1:43" x14ac:dyDescent="0.25">
      <c r="A1424" t="s">
        <v>5533</v>
      </c>
      <c r="B1424" t="s">
        <v>482</v>
      </c>
      <c r="D1424">
        <v>1</v>
      </c>
      <c r="E1424">
        <v>1</v>
      </c>
      <c r="F1424">
        <v>4</v>
      </c>
      <c r="G1424" s="13">
        <v>39923</v>
      </c>
      <c r="H1424">
        <v>0.03</v>
      </c>
      <c r="I1424">
        <v>0</v>
      </c>
      <c r="J1424" t="s">
        <v>5411</v>
      </c>
      <c r="K1424" s="46">
        <v>0.03</v>
      </c>
      <c r="L1424" s="46">
        <v>0</v>
      </c>
      <c r="M1424" s="22"/>
      <c r="N1424" s="52">
        <f t="shared" si="223"/>
        <v>0</v>
      </c>
      <c r="O1424" s="52">
        <f t="shared" si="224"/>
        <v>0</v>
      </c>
      <c r="P1424" s="52" t="e">
        <f t="shared" si="225"/>
        <v>#VALUE!</v>
      </c>
      <c r="Q1424">
        <v>0</v>
      </c>
      <c r="R1424">
        <v>0</v>
      </c>
      <c r="S1424" t="s">
        <v>5411</v>
      </c>
      <c r="T1424" s="46">
        <v>0</v>
      </c>
      <c r="U1424" s="46">
        <v>0</v>
      </c>
      <c r="V1424" s="22"/>
      <c r="W1424" s="52">
        <f t="shared" si="226"/>
        <v>0</v>
      </c>
      <c r="X1424" s="52">
        <f t="shared" si="227"/>
        <v>0</v>
      </c>
      <c r="Y1424" s="52" t="e">
        <f t="shared" si="221"/>
        <v>#VALUE!</v>
      </c>
      <c r="Z1424" t="s">
        <v>113</v>
      </c>
      <c r="AA1424" t="s">
        <v>114</v>
      </c>
      <c r="AB1424" t="s">
        <v>5411</v>
      </c>
      <c r="AC1424" s="61" t="s">
        <v>113</v>
      </c>
      <c r="AD1424" s="61" t="s">
        <v>114</v>
      </c>
      <c r="AE1424" s="22"/>
      <c r="AF1424">
        <v>0</v>
      </c>
      <c r="AG1424">
        <v>0</v>
      </c>
      <c r="AH1424" t="s">
        <v>5411</v>
      </c>
      <c r="AI1424" s="46">
        <v>0</v>
      </c>
      <c r="AJ1424" s="46">
        <v>0</v>
      </c>
      <c r="AK1424" s="22"/>
      <c r="AL1424" s="52">
        <f t="shared" si="228"/>
        <v>0</v>
      </c>
      <c r="AM1424" s="52">
        <f t="shared" si="229"/>
        <v>0</v>
      </c>
      <c r="AN1424" s="52" t="e">
        <f t="shared" si="222"/>
        <v>#VALUE!</v>
      </c>
      <c r="AO1424">
        <v>0</v>
      </c>
      <c r="AP1424" s="46">
        <v>0</v>
      </c>
      <c r="AQ1424" s="52">
        <f t="shared" si="230"/>
        <v>0</v>
      </c>
    </row>
    <row r="1425" spans="1:43" x14ac:dyDescent="0.25">
      <c r="A1425" t="s">
        <v>5533</v>
      </c>
      <c r="B1425" t="s">
        <v>483</v>
      </c>
      <c r="D1425">
        <v>1</v>
      </c>
      <c r="E1425">
        <v>1</v>
      </c>
      <c r="F1425">
        <v>3</v>
      </c>
      <c r="G1425" s="13">
        <v>39923</v>
      </c>
      <c r="H1425">
        <v>1.03</v>
      </c>
      <c r="I1425">
        <v>0</v>
      </c>
      <c r="J1425" t="s">
        <v>5411</v>
      </c>
      <c r="K1425" s="46">
        <v>1.03</v>
      </c>
      <c r="L1425" s="46">
        <v>0</v>
      </c>
      <c r="M1425" s="22"/>
      <c r="N1425" s="52">
        <f t="shared" si="223"/>
        <v>0</v>
      </c>
      <c r="O1425" s="52">
        <f t="shared" si="224"/>
        <v>0</v>
      </c>
      <c r="P1425" s="52" t="e">
        <f t="shared" si="225"/>
        <v>#VALUE!</v>
      </c>
      <c r="Q1425">
        <v>0.61</v>
      </c>
      <c r="R1425">
        <v>0</v>
      </c>
      <c r="S1425" t="s">
        <v>5411</v>
      </c>
      <c r="T1425" s="46">
        <v>0.61</v>
      </c>
      <c r="U1425" s="46">
        <v>0</v>
      </c>
      <c r="V1425" s="22"/>
      <c r="W1425" s="52">
        <f t="shared" si="226"/>
        <v>0</v>
      </c>
      <c r="X1425" s="52">
        <f t="shared" si="227"/>
        <v>0</v>
      </c>
      <c r="Y1425" s="52" t="e">
        <f t="shared" si="221"/>
        <v>#VALUE!</v>
      </c>
      <c r="Z1425" t="s">
        <v>113</v>
      </c>
      <c r="AA1425" t="s">
        <v>114</v>
      </c>
      <c r="AB1425" t="s">
        <v>5411</v>
      </c>
      <c r="AC1425" s="61" t="s">
        <v>113</v>
      </c>
      <c r="AD1425" s="61" t="s">
        <v>114</v>
      </c>
      <c r="AE1425" s="22"/>
      <c r="AF1425">
        <v>0</v>
      </c>
      <c r="AG1425">
        <v>0</v>
      </c>
      <c r="AH1425" t="s">
        <v>5411</v>
      </c>
      <c r="AI1425" s="46">
        <v>0</v>
      </c>
      <c r="AJ1425" s="46">
        <v>0</v>
      </c>
      <c r="AK1425" s="22"/>
      <c r="AL1425" s="52">
        <f t="shared" si="228"/>
        <v>0</v>
      </c>
      <c r="AM1425" s="52">
        <f t="shared" si="229"/>
        <v>0</v>
      </c>
      <c r="AN1425" s="52" t="e">
        <f t="shared" si="222"/>
        <v>#VALUE!</v>
      </c>
      <c r="AO1425">
        <v>0.41</v>
      </c>
      <c r="AP1425" s="46">
        <v>0.41</v>
      </c>
      <c r="AQ1425" s="52">
        <f t="shared" si="230"/>
        <v>0</v>
      </c>
    </row>
    <row r="1426" spans="1:43" x14ac:dyDescent="0.25">
      <c r="A1426" t="s">
        <v>5533</v>
      </c>
      <c r="B1426" t="s">
        <v>484</v>
      </c>
      <c r="D1426">
        <v>1</v>
      </c>
      <c r="E1426">
        <v>1</v>
      </c>
      <c r="F1426">
        <v>3</v>
      </c>
      <c r="G1426" s="13">
        <v>39923</v>
      </c>
      <c r="H1426">
        <v>1.1399999999999999</v>
      </c>
      <c r="I1426">
        <v>0</v>
      </c>
      <c r="J1426" t="s">
        <v>5411</v>
      </c>
      <c r="K1426" s="46">
        <v>1.1399999999999999</v>
      </c>
      <c r="L1426" s="46">
        <v>0</v>
      </c>
      <c r="M1426" s="22"/>
      <c r="N1426" s="52">
        <f t="shared" si="223"/>
        <v>0</v>
      </c>
      <c r="O1426" s="52">
        <f t="shared" si="224"/>
        <v>0</v>
      </c>
      <c r="P1426" s="52" t="e">
        <f t="shared" si="225"/>
        <v>#VALUE!</v>
      </c>
      <c r="Q1426">
        <v>1.06</v>
      </c>
      <c r="R1426">
        <v>1.49</v>
      </c>
      <c r="S1426" t="s">
        <v>5411</v>
      </c>
      <c r="T1426" s="46">
        <v>1.06</v>
      </c>
      <c r="U1426" s="46">
        <v>1.49</v>
      </c>
      <c r="V1426" s="22"/>
      <c r="W1426" s="52">
        <f t="shared" si="226"/>
        <v>0</v>
      </c>
      <c r="X1426" s="52">
        <f t="shared" si="227"/>
        <v>0</v>
      </c>
      <c r="Y1426" s="52" t="e">
        <f t="shared" si="221"/>
        <v>#VALUE!</v>
      </c>
      <c r="Z1426" t="s">
        <v>113</v>
      </c>
      <c r="AA1426" t="s">
        <v>114</v>
      </c>
      <c r="AB1426" t="s">
        <v>5411</v>
      </c>
      <c r="AC1426" s="61" t="s">
        <v>113</v>
      </c>
      <c r="AD1426" s="61" t="s">
        <v>114</v>
      </c>
      <c r="AE1426" s="22"/>
      <c r="AF1426">
        <v>0</v>
      </c>
      <c r="AG1426">
        <v>0</v>
      </c>
      <c r="AH1426" t="s">
        <v>5411</v>
      </c>
      <c r="AI1426" s="46">
        <v>0</v>
      </c>
      <c r="AJ1426" s="46">
        <v>0</v>
      </c>
      <c r="AK1426" s="22"/>
      <c r="AL1426" s="52">
        <f t="shared" si="228"/>
        <v>0</v>
      </c>
      <c r="AM1426" s="52">
        <f t="shared" si="229"/>
        <v>0</v>
      </c>
      <c r="AN1426" s="52" t="e">
        <f t="shared" si="222"/>
        <v>#VALUE!</v>
      </c>
      <c r="AO1426">
        <v>0</v>
      </c>
      <c r="AP1426" s="46">
        <v>0</v>
      </c>
      <c r="AQ1426" s="52">
        <f t="shared" si="230"/>
        <v>0</v>
      </c>
    </row>
    <row r="1427" spans="1:43" x14ac:dyDescent="0.25">
      <c r="A1427" t="s">
        <v>5533</v>
      </c>
      <c r="B1427" t="s">
        <v>485</v>
      </c>
      <c r="D1427">
        <v>1</v>
      </c>
      <c r="E1427">
        <v>1</v>
      </c>
      <c r="F1427">
        <v>3</v>
      </c>
      <c r="G1427" s="13">
        <v>39923</v>
      </c>
      <c r="H1427">
        <v>0.72</v>
      </c>
      <c r="I1427">
        <v>0</v>
      </c>
      <c r="J1427" t="s">
        <v>5411</v>
      </c>
      <c r="K1427" s="46">
        <v>0.72</v>
      </c>
      <c r="L1427" s="46">
        <v>0</v>
      </c>
      <c r="M1427" s="22"/>
      <c r="N1427" s="52">
        <f t="shared" si="223"/>
        <v>0</v>
      </c>
      <c r="O1427" s="52">
        <f t="shared" si="224"/>
        <v>0</v>
      </c>
      <c r="P1427" s="52" t="e">
        <f t="shared" si="225"/>
        <v>#VALUE!</v>
      </c>
      <c r="Q1427">
        <v>0.23</v>
      </c>
      <c r="R1427">
        <v>0</v>
      </c>
      <c r="S1427" t="s">
        <v>5411</v>
      </c>
      <c r="T1427" s="46">
        <v>0.23</v>
      </c>
      <c r="U1427" s="46">
        <v>0</v>
      </c>
      <c r="V1427" s="22"/>
      <c r="W1427" s="52">
        <f t="shared" si="226"/>
        <v>0</v>
      </c>
      <c r="X1427" s="52">
        <f t="shared" si="227"/>
        <v>0</v>
      </c>
      <c r="Y1427" s="52" t="e">
        <f t="shared" si="221"/>
        <v>#VALUE!</v>
      </c>
      <c r="Z1427" t="s">
        <v>113</v>
      </c>
      <c r="AA1427" t="s">
        <v>114</v>
      </c>
      <c r="AB1427" t="s">
        <v>5411</v>
      </c>
      <c r="AC1427" s="61" t="s">
        <v>113</v>
      </c>
      <c r="AD1427" s="61" t="s">
        <v>114</v>
      </c>
      <c r="AE1427" s="22"/>
      <c r="AF1427">
        <v>0</v>
      </c>
      <c r="AG1427">
        <v>0</v>
      </c>
      <c r="AH1427" t="s">
        <v>5411</v>
      </c>
      <c r="AI1427" s="46">
        <v>0</v>
      </c>
      <c r="AJ1427" s="46">
        <v>0</v>
      </c>
      <c r="AK1427" s="22"/>
      <c r="AL1427" s="52">
        <f t="shared" si="228"/>
        <v>0</v>
      </c>
      <c r="AM1427" s="52">
        <f t="shared" si="229"/>
        <v>0</v>
      </c>
      <c r="AN1427" s="52" t="e">
        <f t="shared" si="222"/>
        <v>#VALUE!</v>
      </c>
      <c r="AO1427">
        <v>0</v>
      </c>
      <c r="AP1427" s="46">
        <v>0</v>
      </c>
      <c r="AQ1427" s="52">
        <f t="shared" si="230"/>
        <v>0</v>
      </c>
    </row>
    <row r="1428" spans="1:43" x14ac:dyDescent="0.25">
      <c r="A1428" t="s">
        <v>5533</v>
      </c>
      <c r="B1428" t="s">
        <v>486</v>
      </c>
      <c r="D1428">
        <v>1</v>
      </c>
      <c r="E1428">
        <v>1</v>
      </c>
      <c r="F1428">
        <v>3</v>
      </c>
      <c r="G1428" s="13">
        <v>39923</v>
      </c>
      <c r="H1428">
        <v>0.61</v>
      </c>
      <c r="I1428">
        <v>0.1</v>
      </c>
      <c r="J1428" t="s">
        <v>5411</v>
      </c>
      <c r="K1428" s="46">
        <v>0.61</v>
      </c>
      <c r="L1428" s="46">
        <v>0.1</v>
      </c>
      <c r="M1428" s="22"/>
      <c r="N1428" s="52">
        <f t="shared" si="223"/>
        <v>0</v>
      </c>
      <c r="O1428" s="52">
        <f t="shared" si="224"/>
        <v>0</v>
      </c>
      <c r="P1428" s="52" t="e">
        <f t="shared" si="225"/>
        <v>#VALUE!</v>
      </c>
      <c r="Q1428">
        <v>0</v>
      </c>
      <c r="R1428">
        <v>0</v>
      </c>
      <c r="S1428" t="s">
        <v>5411</v>
      </c>
      <c r="T1428" s="46">
        <v>0</v>
      </c>
      <c r="U1428" s="46">
        <v>0</v>
      </c>
      <c r="V1428" s="22"/>
      <c r="W1428" s="52">
        <f t="shared" si="226"/>
        <v>0</v>
      </c>
      <c r="X1428" s="52">
        <f t="shared" si="227"/>
        <v>0</v>
      </c>
      <c r="Y1428" s="52" t="e">
        <f t="shared" si="221"/>
        <v>#VALUE!</v>
      </c>
      <c r="Z1428" t="s">
        <v>113</v>
      </c>
      <c r="AA1428" t="s">
        <v>114</v>
      </c>
      <c r="AB1428" t="s">
        <v>5411</v>
      </c>
      <c r="AC1428" s="61" t="s">
        <v>113</v>
      </c>
      <c r="AD1428" s="61" t="s">
        <v>114</v>
      </c>
      <c r="AE1428" s="22"/>
      <c r="AF1428">
        <v>0</v>
      </c>
      <c r="AG1428">
        <v>0</v>
      </c>
      <c r="AH1428" t="s">
        <v>5411</v>
      </c>
      <c r="AI1428" s="46">
        <v>0</v>
      </c>
      <c r="AJ1428" s="46">
        <v>0</v>
      </c>
      <c r="AK1428" s="22"/>
      <c r="AL1428" s="52">
        <f t="shared" si="228"/>
        <v>0</v>
      </c>
      <c r="AM1428" s="52">
        <f t="shared" si="229"/>
        <v>0</v>
      </c>
      <c r="AN1428" s="52" t="e">
        <f t="shared" si="222"/>
        <v>#VALUE!</v>
      </c>
      <c r="AO1428">
        <v>0.42</v>
      </c>
      <c r="AP1428" s="46">
        <v>0.42</v>
      </c>
      <c r="AQ1428" s="52">
        <f t="shared" si="230"/>
        <v>0</v>
      </c>
    </row>
    <row r="1429" spans="1:43" x14ac:dyDescent="0.25">
      <c r="A1429" t="s">
        <v>5533</v>
      </c>
      <c r="B1429" t="s">
        <v>487</v>
      </c>
      <c r="D1429">
        <v>1</v>
      </c>
      <c r="E1429">
        <v>1</v>
      </c>
      <c r="F1429">
        <v>4</v>
      </c>
      <c r="G1429" s="13">
        <v>39923</v>
      </c>
      <c r="H1429">
        <v>0.62</v>
      </c>
      <c r="I1429">
        <v>0</v>
      </c>
      <c r="J1429" t="s">
        <v>5411</v>
      </c>
      <c r="K1429" s="46">
        <v>0.62</v>
      </c>
      <c r="L1429" s="46">
        <v>0</v>
      </c>
      <c r="M1429" s="22"/>
      <c r="N1429" s="52">
        <f t="shared" si="223"/>
        <v>0</v>
      </c>
      <c r="O1429" s="52">
        <f t="shared" si="224"/>
        <v>0</v>
      </c>
      <c r="P1429" s="52" t="e">
        <f t="shared" si="225"/>
        <v>#VALUE!</v>
      </c>
      <c r="Q1429">
        <v>0.97</v>
      </c>
      <c r="R1429">
        <v>0</v>
      </c>
      <c r="S1429" t="s">
        <v>5411</v>
      </c>
      <c r="T1429" s="46">
        <v>0.97</v>
      </c>
      <c r="U1429" s="46">
        <v>0</v>
      </c>
      <c r="V1429" s="22"/>
      <c r="W1429" s="52">
        <f t="shared" si="226"/>
        <v>0</v>
      </c>
      <c r="X1429" s="52">
        <f t="shared" si="227"/>
        <v>0</v>
      </c>
      <c r="Y1429" s="52" t="e">
        <f t="shared" si="221"/>
        <v>#VALUE!</v>
      </c>
      <c r="Z1429" t="s">
        <v>113</v>
      </c>
      <c r="AA1429" t="s">
        <v>114</v>
      </c>
      <c r="AB1429" t="s">
        <v>5411</v>
      </c>
      <c r="AC1429" s="61" t="s">
        <v>113</v>
      </c>
      <c r="AD1429" s="61" t="s">
        <v>114</v>
      </c>
      <c r="AE1429" s="22"/>
      <c r="AF1429">
        <v>0</v>
      </c>
      <c r="AG1429">
        <v>0</v>
      </c>
      <c r="AH1429" t="s">
        <v>5411</v>
      </c>
      <c r="AI1429" s="46">
        <v>0</v>
      </c>
      <c r="AJ1429" s="46">
        <v>0</v>
      </c>
      <c r="AK1429" s="22"/>
      <c r="AL1429" s="52">
        <f t="shared" si="228"/>
        <v>0</v>
      </c>
      <c r="AM1429" s="52">
        <f t="shared" si="229"/>
        <v>0</v>
      </c>
      <c r="AN1429" s="52" t="e">
        <f t="shared" si="222"/>
        <v>#VALUE!</v>
      </c>
      <c r="AO1429">
        <v>0</v>
      </c>
      <c r="AP1429" s="46">
        <v>0</v>
      </c>
      <c r="AQ1429" s="52">
        <f t="shared" si="230"/>
        <v>0</v>
      </c>
    </row>
    <row r="1430" spans="1:43" x14ac:dyDescent="0.25">
      <c r="A1430" t="s">
        <v>5533</v>
      </c>
      <c r="B1430" t="s">
        <v>488</v>
      </c>
      <c r="D1430">
        <v>1</v>
      </c>
      <c r="E1430">
        <v>1</v>
      </c>
      <c r="F1430">
        <v>4</v>
      </c>
      <c r="G1430" s="13">
        <v>39923</v>
      </c>
      <c r="H1430">
        <v>0.43</v>
      </c>
      <c r="I1430">
        <v>0</v>
      </c>
      <c r="J1430" t="s">
        <v>5411</v>
      </c>
      <c r="K1430" s="46">
        <v>0.43</v>
      </c>
      <c r="L1430" s="46">
        <v>0</v>
      </c>
      <c r="M1430" s="22"/>
      <c r="N1430" s="52">
        <f t="shared" si="223"/>
        <v>0</v>
      </c>
      <c r="O1430" s="52">
        <f t="shared" si="224"/>
        <v>0</v>
      </c>
      <c r="P1430" s="52" t="e">
        <f t="shared" si="225"/>
        <v>#VALUE!</v>
      </c>
      <c r="Q1430">
        <v>0</v>
      </c>
      <c r="R1430">
        <v>0</v>
      </c>
      <c r="S1430" t="s">
        <v>5411</v>
      </c>
      <c r="T1430" s="46">
        <v>0</v>
      </c>
      <c r="U1430" s="46">
        <v>0</v>
      </c>
      <c r="V1430" s="22"/>
      <c r="W1430" s="52">
        <f t="shared" si="226"/>
        <v>0</v>
      </c>
      <c r="X1430" s="52">
        <f t="shared" si="227"/>
        <v>0</v>
      </c>
      <c r="Y1430" s="52" t="e">
        <f t="shared" si="221"/>
        <v>#VALUE!</v>
      </c>
      <c r="Z1430" t="s">
        <v>113</v>
      </c>
      <c r="AA1430" t="s">
        <v>114</v>
      </c>
      <c r="AB1430" t="s">
        <v>5411</v>
      </c>
      <c r="AC1430" s="61" t="s">
        <v>113</v>
      </c>
      <c r="AD1430" s="61" t="s">
        <v>114</v>
      </c>
      <c r="AE1430" s="22"/>
      <c r="AF1430">
        <v>0</v>
      </c>
      <c r="AG1430">
        <v>0</v>
      </c>
      <c r="AH1430" t="s">
        <v>5411</v>
      </c>
      <c r="AI1430" s="46">
        <v>0</v>
      </c>
      <c r="AJ1430" s="46">
        <v>0</v>
      </c>
      <c r="AK1430" s="22"/>
      <c r="AL1430" s="52">
        <f t="shared" si="228"/>
        <v>0</v>
      </c>
      <c r="AM1430" s="52">
        <f t="shared" si="229"/>
        <v>0</v>
      </c>
      <c r="AN1430" s="52" t="e">
        <f t="shared" si="222"/>
        <v>#VALUE!</v>
      </c>
      <c r="AO1430">
        <v>0</v>
      </c>
      <c r="AP1430" s="46">
        <v>0</v>
      </c>
      <c r="AQ1430" s="52">
        <f t="shared" si="230"/>
        <v>0</v>
      </c>
    </row>
    <row r="1431" spans="1:43" x14ac:dyDescent="0.25">
      <c r="A1431" t="s">
        <v>5533</v>
      </c>
      <c r="B1431" t="s">
        <v>489</v>
      </c>
      <c r="D1431">
        <v>1</v>
      </c>
      <c r="E1431">
        <v>1</v>
      </c>
      <c r="F1431">
        <v>3</v>
      </c>
      <c r="G1431" s="13">
        <v>39923</v>
      </c>
      <c r="H1431">
        <v>0.47</v>
      </c>
      <c r="I1431">
        <v>0</v>
      </c>
      <c r="J1431" t="s">
        <v>5411</v>
      </c>
      <c r="K1431" s="46">
        <v>0.46480000000000005</v>
      </c>
      <c r="L1431" s="46">
        <v>0</v>
      </c>
      <c r="M1431" s="22"/>
      <c r="N1431" s="52">
        <f t="shared" si="223"/>
        <v>5.1999999999999269E-3</v>
      </c>
      <c r="O1431" s="52">
        <f t="shared" si="224"/>
        <v>0</v>
      </c>
      <c r="P1431" s="52" t="e">
        <f t="shared" si="225"/>
        <v>#VALUE!</v>
      </c>
      <c r="Q1431">
        <v>0</v>
      </c>
      <c r="R1431">
        <v>0</v>
      </c>
      <c r="S1431" t="s">
        <v>5411</v>
      </c>
      <c r="T1431" s="46">
        <v>0</v>
      </c>
      <c r="U1431" s="46">
        <v>0</v>
      </c>
      <c r="V1431" s="22"/>
      <c r="W1431" s="52">
        <f t="shared" si="226"/>
        <v>0</v>
      </c>
      <c r="X1431" s="52">
        <f t="shared" si="227"/>
        <v>0</v>
      </c>
      <c r="Y1431" s="52" t="e">
        <f t="shared" si="221"/>
        <v>#VALUE!</v>
      </c>
      <c r="Z1431" t="s">
        <v>113</v>
      </c>
      <c r="AA1431" t="s">
        <v>114</v>
      </c>
      <c r="AB1431" t="s">
        <v>5411</v>
      </c>
      <c r="AC1431" s="61" t="s">
        <v>113</v>
      </c>
      <c r="AD1431" s="61" t="s">
        <v>114</v>
      </c>
      <c r="AE1431" s="22"/>
      <c r="AF1431">
        <v>0</v>
      </c>
      <c r="AG1431">
        <v>0</v>
      </c>
      <c r="AH1431" t="s">
        <v>5411</v>
      </c>
      <c r="AI1431" s="46">
        <v>0</v>
      </c>
      <c r="AJ1431" s="46">
        <v>0</v>
      </c>
      <c r="AK1431" s="22"/>
      <c r="AL1431" s="52">
        <f t="shared" si="228"/>
        <v>0</v>
      </c>
      <c r="AM1431" s="52">
        <f t="shared" si="229"/>
        <v>0</v>
      </c>
      <c r="AN1431" s="52" t="e">
        <f t="shared" si="222"/>
        <v>#VALUE!</v>
      </c>
      <c r="AO1431">
        <v>0.03</v>
      </c>
      <c r="AP1431" s="46">
        <v>3.32E-2</v>
      </c>
      <c r="AQ1431" s="52">
        <f t="shared" si="230"/>
        <v>-3.2000000000000015E-3</v>
      </c>
    </row>
    <row r="1432" spans="1:43" x14ac:dyDescent="0.25">
      <c r="A1432" t="s">
        <v>5533</v>
      </c>
      <c r="B1432" t="s">
        <v>490</v>
      </c>
      <c r="D1432">
        <v>1</v>
      </c>
      <c r="E1432">
        <v>1</v>
      </c>
      <c r="F1432">
        <v>3</v>
      </c>
      <c r="G1432" s="13">
        <v>39923</v>
      </c>
      <c r="H1432">
        <v>0.76</v>
      </c>
      <c r="I1432">
        <v>0</v>
      </c>
      <c r="J1432" t="s">
        <v>5411</v>
      </c>
      <c r="K1432" s="46">
        <v>0.76</v>
      </c>
      <c r="L1432" s="46">
        <v>0</v>
      </c>
      <c r="M1432" s="22"/>
      <c r="N1432" s="52">
        <f t="shared" si="223"/>
        <v>0</v>
      </c>
      <c r="O1432" s="52">
        <f t="shared" si="224"/>
        <v>0</v>
      </c>
      <c r="P1432" s="52" t="e">
        <f t="shared" si="225"/>
        <v>#VALUE!</v>
      </c>
      <c r="Q1432">
        <v>0</v>
      </c>
      <c r="R1432">
        <v>0</v>
      </c>
      <c r="S1432" t="s">
        <v>5411</v>
      </c>
      <c r="T1432" s="46">
        <v>0</v>
      </c>
      <c r="U1432" s="46">
        <v>0</v>
      </c>
      <c r="V1432" s="22"/>
      <c r="W1432" s="52">
        <f t="shared" si="226"/>
        <v>0</v>
      </c>
      <c r="X1432" s="52">
        <f t="shared" si="227"/>
        <v>0</v>
      </c>
      <c r="Y1432" s="52" t="e">
        <f t="shared" si="221"/>
        <v>#VALUE!</v>
      </c>
      <c r="Z1432" t="s">
        <v>113</v>
      </c>
      <c r="AA1432" t="s">
        <v>114</v>
      </c>
      <c r="AB1432" t="s">
        <v>5411</v>
      </c>
      <c r="AC1432" s="61" t="s">
        <v>113</v>
      </c>
      <c r="AD1432" s="61" t="s">
        <v>114</v>
      </c>
      <c r="AE1432" s="22"/>
      <c r="AF1432">
        <v>2.2799999999999998</v>
      </c>
      <c r="AG1432">
        <v>0</v>
      </c>
      <c r="AH1432" t="s">
        <v>5411</v>
      </c>
      <c r="AI1432" s="46">
        <v>2.2799999999999998</v>
      </c>
      <c r="AJ1432" s="46">
        <v>0</v>
      </c>
      <c r="AK1432" s="22"/>
      <c r="AL1432" s="52">
        <f t="shared" si="228"/>
        <v>0</v>
      </c>
      <c r="AM1432" s="52">
        <f t="shared" si="229"/>
        <v>0</v>
      </c>
      <c r="AN1432" s="52" t="e">
        <f t="shared" si="222"/>
        <v>#VALUE!</v>
      </c>
      <c r="AO1432">
        <v>0.1</v>
      </c>
      <c r="AP1432" s="46">
        <v>0.1</v>
      </c>
      <c r="AQ1432" s="52">
        <f t="shared" si="230"/>
        <v>0</v>
      </c>
    </row>
    <row r="1433" spans="1:43" x14ac:dyDescent="0.25">
      <c r="A1433" t="s">
        <v>5533</v>
      </c>
      <c r="B1433" t="s">
        <v>491</v>
      </c>
      <c r="D1433">
        <v>1</v>
      </c>
      <c r="E1433">
        <v>1</v>
      </c>
      <c r="F1433">
        <v>3</v>
      </c>
      <c r="G1433" s="13">
        <v>39923</v>
      </c>
      <c r="H1433">
        <v>2.0299999999999998</v>
      </c>
      <c r="I1433">
        <v>0</v>
      </c>
      <c r="J1433" t="s">
        <v>5411</v>
      </c>
      <c r="K1433" s="46">
        <v>2.0335999999999999</v>
      </c>
      <c r="L1433" s="46">
        <v>0</v>
      </c>
      <c r="M1433" s="22"/>
      <c r="N1433" s="52">
        <f t="shared" si="223"/>
        <v>-3.6000000000000476E-3</v>
      </c>
      <c r="O1433" s="52">
        <f t="shared" si="224"/>
        <v>0</v>
      </c>
      <c r="P1433" s="52" t="e">
        <f t="shared" si="225"/>
        <v>#VALUE!</v>
      </c>
      <c r="Q1433">
        <v>0</v>
      </c>
      <c r="R1433">
        <v>0</v>
      </c>
      <c r="S1433" t="s">
        <v>5411</v>
      </c>
      <c r="T1433" s="46">
        <v>0</v>
      </c>
      <c r="U1433" s="46">
        <v>0</v>
      </c>
      <c r="V1433" s="22"/>
      <c r="W1433" s="52">
        <f t="shared" si="226"/>
        <v>0</v>
      </c>
      <c r="X1433" s="52">
        <f t="shared" si="227"/>
        <v>0</v>
      </c>
      <c r="Y1433" s="52" t="e">
        <f t="shared" si="221"/>
        <v>#VALUE!</v>
      </c>
      <c r="Z1433" t="s">
        <v>113</v>
      </c>
      <c r="AA1433" t="s">
        <v>114</v>
      </c>
      <c r="AB1433" t="s">
        <v>5411</v>
      </c>
      <c r="AC1433" s="61" t="s">
        <v>113</v>
      </c>
      <c r="AD1433" s="61" t="s">
        <v>114</v>
      </c>
      <c r="AE1433" s="22"/>
      <c r="AF1433">
        <v>0</v>
      </c>
      <c r="AG1433">
        <v>0</v>
      </c>
      <c r="AH1433" t="s">
        <v>5411</v>
      </c>
      <c r="AI1433" s="46">
        <v>0</v>
      </c>
      <c r="AJ1433" s="46">
        <v>0</v>
      </c>
      <c r="AK1433" s="22"/>
      <c r="AL1433" s="52">
        <f t="shared" si="228"/>
        <v>0</v>
      </c>
      <c r="AM1433" s="52">
        <f t="shared" si="229"/>
        <v>0</v>
      </c>
      <c r="AN1433" s="52" t="e">
        <f t="shared" si="222"/>
        <v>#VALUE!</v>
      </c>
      <c r="AO1433">
        <v>0</v>
      </c>
      <c r="AP1433" s="46">
        <v>0</v>
      </c>
      <c r="AQ1433" s="52">
        <f t="shared" si="230"/>
        <v>0</v>
      </c>
    </row>
    <row r="1434" spans="1:43" x14ac:dyDescent="0.25">
      <c r="A1434" t="s">
        <v>5533</v>
      </c>
      <c r="B1434" t="s">
        <v>492</v>
      </c>
      <c r="D1434">
        <v>1</v>
      </c>
      <c r="E1434">
        <v>1</v>
      </c>
      <c r="F1434">
        <v>3</v>
      </c>
      <c r="G1434" s="13">
        <v>39923</v>
      </c>
      <c r="H1434">
        <v>2.42</v>
      </c>
      <c r="I1434">
        <v>0</v>
      </c>
      <c r="J1434" t="s">
        <v>5411</v>
      </c>
      <c r="K1434" s="46">
        <v>2.42</v>
      </c>
      <c r="L1434" s="46">
        <v>0</v>
      </c>
      <c r="M1434" s="22"/>
      <c r="N1434" s="52">
        <f t="shared" si="223"/>
        <v>0</v>
      </c>
      <c r="O1434" s="52">
        <f t="shared" si="224"/>
        <v>0</v>
      </c>
      <c r="P1434" s="52" t="e">
        <f t="shared" si="225"/>
        <v>#VALUE!</v>
      </c>
      <c r="Q1434">
        <v>0</v>
      </c>
      <c r="R1434">
        <v>0</v>
      </c>
      <c r="S1434" t="s">
        <v>5411</v>
      </c>
      <c r="T1434" s="46">
        <v>0</v>
      </c>
      <c r="U1434" s="46">
        <v>0</v>
      </c>
      <c r="V1434" s="22"/>
      <c r="W1434" s="52">
        <f t="shared" si="226"/>
        <v>0</v>
      </c>
      <c r="X1434" s="52">
        <f t="shared" si="227"/>
        <v>0</v>
      </c>
      <c r="Y1434" s="52" t="e">
        <f t="shared" si="221"/>
        <v>#VALUE!</v>
      </c>
      <c r="Z1434" t="s">
        <v>113</v>
      </c>
      <c r="AA1434" t="s">
        <v>114</v>
      </c>
      <c r="AB1434" t="s">
        <v>5411</v>
      </c>
      <c r="AC1434" s="61" t="s">
        <v>113</v>
      </c>
      <c r="AD1434" s="61" t="s">
        <v>114</v>
      </c>
      <c r="AE1434" s="22"/>
      <c r="AF1434">
        <v>0</v>
      </c>
      <c r="AG1434">
        <v>0</v>
      </c>
      <c r="AH1434" t="s">
        <v>5411</v>
      </c>
      <c r="AI1434" s="46">
        <v>0</v>
      </c>
      <c r="AJ1434" s="46">
        <v>0</v>
      </c>
      <c r="AK1434" s="22"/>
      <c r="AL1434" s="52">
        <f t="shared" si="228"/>
        <v>0</v>
      </c>
      <c r="AM1434" s="52">
        <f t="shared" si="229"/>
        <v>0</v>
      </c>
      <c r="AN1434" s="52" t="e">
        <f t="shared" si="222"/>
        <v>#VALUE!</v>
      </c>
      <c r="AO1434">
        <v>0</v>
      </c>
      <c r="AP1434" s="46">
        <v>0</v>
      </c>
      <c r="AQ1434" s="52">
        <f t="shared" si="230"/>
        <v>0</v>
      </c>
    </row>
    <row r="1435" spans="1:43" x14ac:dyDescent="0.25">
      <c r="A1435" t="s">
        <v>5533</v>
      </c>
      <c r="B1435" t="s">
        <v>493</v>
      </c>
      <c r="D1435">
        <v>1</v>
      </c>
      <c r="E1435">
        <v>1</v>
      </c>
      <c r="F1435">
        <v>4</v>
      </c>
      <c r="G1435" s="13">
        <v>39923</v>
      </c>
      <c r="H1435">
        <v>1.04</v>
      </c>
      <c r="I1435">
        <v>0</v>
      </c>
      <c r="J1435" t="s">
        <v>5411</v>
      </c>
      <c r="K1435" s="46">
        <v>1.04</v>
      </c>
      <c r="L1435" s="46">
        <v>0</v>
      </c>
      <c r="M1435" s="22"/>
      <c r="N1435" s="52">
        <f t="shared" si="223"/>
        <v>0</v>
      </c>
      <c r="O1435" s="52">
        <f t="shared" si="224"/>
        <v>0</v>
      </c>
      <c r="P1435" s="52" t="e">
        <f t="shared" si="225"/>
        <v>#VALUE!</v>
      </c>
      <c r="Q1435">
        <v>0</v>
      </c>
      <c r="R1435">
        <v>0</v>
      </c>
      <c r="S1435" t="s">
        <v>5411</v>
      </c>
      <c r="T1435" s="46">
        <v>0</v>
      </c>
      <c r="U1435" s="46">
        <v>0</v>
      </c>
      <c r="V1435" s="22"/>
      <c r="W1435" s="52">
        <f t="shared" si="226"/>
        <v>0</v>
      </c>
      <c r="X1435" s="52">
        <f t="shared" si="227"/>
        <v>0</v>
      </c>
      <c r="Y1435" s="52" t="e">
        <f t="shared" si="221"/>
        <v>#VALUE!</v>
      </c>
      <c r="Z1435" t="s">
        <v>113</v>
      </c>
      <c r="AA1435" t="s">
        <v>114</v>
      </c>
      <c r="AB1435" t="s">
        <v>5411</v>
      </c>
      <c r="AC1435" s="61" t="s">
        <v>113</v>
      </c>
      <c r="AD1435" s="61" t="s">
        <v>114</v>
      </c>
      <c r="AE1435" s="22"/>
      <c r="AF1435">
        <v>0</v>
      </c>
      <c r="AG1435">
        <v>0</v>
      </c>
      <c r="AH1435" t="s">
        <v>5411</v>
      </c>
      <c r="AI1435" s="46">
        <v>0</v>
      </c>
      <c r="AJ1435" s="46">
        <v>0</v>
      </c>
      <c r="AK1435" s="22"/>
      <c r="AL1435" s="52">
        <f t="shared" si="228"/>
        <v>0</v>
      </c>
      <c r="AM1435" s="52">
        <f t="shared" si="229"/>
        <v>0</v>
      </c>
      <c r="AN1435" s="52" t="e">
        <f t="shared" si="222"/>
        <v>#VALUE!</v>
      </c>
      <c r="AO1435">
        <v>0</v>
      </c>
      <c r="AP1435" s="46">
        <v>0</v>
      </c>
      <c r="AQ1435" s="52">
        <f t="shared" si="230"/>
        <v>0</v>
      </c>
    </row>
    <row r="1436" spans="1:43" x14ac:dyDescent="0.25">
      <c r="A1436" t="s">
        <v>5533</v>
      </c>
      <c r="B1436" t="s">
        <v>494</v>
      </c>
      <c r="D1436">
        <v>1</v>
      </c>
      <c r="E1436">
        <v>1</v>
      </c>
      <c r="F1436">
        <v>4</v>
      </c>
      <c r="G1436" s="13">
        <v>39923</v>
      </c>
      <c r="H1436">
        <v>0</v>
      </c>
      <c r="I1436">
        <v>0</v>
      </c>
      <c r="J1436" t="s">
        <v>5411</v>
      </c>
      <c r="K1436" s="46">
        <v>0</v>
      </c>
      <c r="L1436" s="46">
        <v>0</v>
      </c>
      <c r="M1436" s="22"/>
      <c r="N1436" s="52">
        <f t="shared" si="223"/>
        <v>0</v>
      </c>
      <c r="O1436" s="52">
        <f t="shared" si="224"/>
        <v>0</v>
      </c>
      <c r="P1436" s="52" t="e">
        <f t="shared" si="225"/>
        <v>#VALUE!</v>
      </c>
      <c r="Q1436">
        <v>0</v>
      </c>
      <c r="R1436">
        <v>0</v>
      </c>
      <c r="S1436" t="s">
        <v>5411</v>
      </c>
      <c r="T1436" s="46">
        <v>0</v>
      </c>
      <c r="U1436" s="46">
        <v>0</v>
      </c>
      <c r="V1436" s="22"/>
      <c r="W1436" s="52">
        <f t="shared" si="226"/>
        <v>0</v>
      </c>
      <c r="X1436" s="52">
        <f t="shared" si="227"/>
        <v>0</v>
      </c>
      <c r="Y1436" s="52" t="e">
        <f t="shared" si="221"/>
        <v>#VALUE!</v>
      </c>
      <c r="Z1436" t="s">
        <v>113</v>
      </c>
      <c r="AA1436" t="s">
        <v>114</v>
      </c>
      <c r="AB1436" t="s">
        <v>5411</v>
      </c>
      <c r="AC1436" s="61" t="s">
        <v>113</v>
      </c>
      <c r="AD1436" s="61" t="s">
        <v>114</v>
      </c>
      <c r="AE1436" s="22"/>
      <c r="AF1436">
        <v>0</v>
      </c>
      <c r="AG1436">
        <v>0</v>
      </c>
      <c r="AH1436" t="s">
        <v>5411</v>
      </c>
      <c r="AI1436" s="46">
        <v>0</v>
      </c>
      <c r="AJ1436" s="46">
        <v>0</v>
      </c>
      <c r="AK1436" s="22"/>
      <c r="AL1436" s="52">
        <f t="shared" si="228"/>
        <v>0</v>
      </c>
      <c r="AM1436" s="52">
        <f t="shared" si="229"/>
        <v>0</v>
      </c>
      <c r="AN1436" s="52" t="e">
        <f t="shared" si="222"/>
        <v>#VALUE!</v>
      </c>
      <c r="AO1436">
        <v>0</v>
      </c>
      <c r="AP1436" s="46">
        <v>0</v>
      </c>
      <c r="AQ1436" s="52">
        <f t="shared" si="230"/>
        <v>0</v>
      </c>
    </row>
    <row r="1437" spans="1:43" x14ac:dyDescent="0.25">
      <c r="A1437" t="s">
        <v>5533</v>
      </c>
      <c r="B1437" t="s">
        <v>495</v>
      </c>
      <c r="D1437">
        <v>1</v>
      </c>
      <c r="E1437">
        <v>1</v>
      </c>
      <c r="F1437">
        <v>3</v>
      </c>
      <c r="G1437" s="13">
        <v>39923</v>
      </c>
      <c r="H1437">
        <v>2.2799999999999998</v>
      </c>
      <c r="I1437">
        <v>0</v>
      </c>
      <c r="J1437" t="s">
        <v>5411</v>
      </c>
      <c r="K1437" s="46">
        <v>2.2816000000000001</v>
      </c>
      <c r="L1437" s="46">
        <v>0</v>
      </c>
      <c r="M1437" s="22"/>
      <c r="N1437" s="52">
        <f t="shared" si="223"/>
        <v>-1.6000000000002679E-3</v>
      </c>
      <c r="O1437" s="52">
        <f t="shared" si="224"/>
        <v>0</v>
      </c>
      <c r="P1437" s="52" t="e">
        <f t="shared" si="225"/>
        <v>#VALUE!</v>
      </c>
      <c r="Q1437">
        <v>0.77</v>
      </c>
      <c r="R1437">
        <v>0</v>
      </c>
      <c r="S1437" t="s">
        <v>5411</v>
      </c>
      <c r="T1437" s="46">
        <v>0.77280000000000004</v>
      </c>
      <c r="U1437" s="46">
        <v>0</v>
      </c>
      <c r="V1437" s="22"/>
      <c r="W1437" s="52">
        <f t="shared" si="226"/>
        <v>-2.8000000000000247E-3</v>
      </c>
      <c r="X1437" s="52">
        <f t="shared" si="227"/>
        <v>0</v>
      </c>
      <c r="Y1437" s="52" t="e">
        <f t="shared" si="221"/>
        <v>#VALUE!</v>
      </c>
      <c r="Z1437" t="s">
        <v>113</v>
      </c>
      <c r="AA1437" t="s">
        <v>114</v>
      </c>
      <c r="AB1437" t="s">
        <v>5411</v>
      </c>
      <c r="AC1437" s="61" t="s">
        <v>113</v>
      </c>
      <c r="AD1437" s="61" t="s">
        <v>114</v>
      </c>
      <c r="AE1437" s="22"/>
      <c r="AF1437">
        <v>0</v>
      </c>
      <c r="AG1437">
        <v>0</v>
      </c>
      <c r="AH1437" t="s">
        <v>5411</v>
      </c>
      <c r="AI1437" s="46">
        <v>0</v>
      </c>
      <c r="AJ1437" s="46">
        <v>0</v>
      </c>
      <c r="AK1437" s="22"/>
      <c r="AL1437" s="52">
        <f t="shared" si="228"/>
        <v>0</v>
      </c>
      <c r="AM1437" s="52">
        <f t="shared" si="229"/>
        <v>0</v>
      </c>
      <c r="AN1437" s="52" t="e">
        <f t="shared" si="222"/>
        <v>#VALUE!</v>
      </c>
      <c r="AO1437">
        <v>0.48</v>
      </c>
      <c r="AP1437" s="46">
        <v>0.47840000000000005</v>
      </c>
      <c r="AQ1437" s="52">
        <f t="shared" si="230"/>
        <v>1.5999999999999348E-3</v>
      </c>
    </row>
    <row r="1438" spans="1:43" x14ac:dyDescent="0.25">
      <c r="A1438" t="s">
        <v>5533</v>
      </c>
      <c r="B1438" t="s">
        <v>496</v>
      </c>
      <c r="D1438">
        <v>1</v>
      </c>
      <c r="E1438">
        <v>1</v>
      </c>
      <c r="F1438">
        <v>3</v>
      </c>
      <c r="G1438" s="13">
        <v>39923</v>
      </c>
      <c r="H1438">
        <v>1.41</v>
      </c>
      <c r="I1438">
        <v>0</v>
      </c>
      <c r="J1438" t="s">
        <v>5411</v>
      </c>
      <c r="K1438" s="46">
        <v>1.4076</v>
      </c>
      <c r="L1438" s="46">
        <v>0</v>
      </c>
      <c r="M1438" s="22"/>
      <c r="N1438" s="52">
        <f t="shared" si="223"/>
        <v>2.3999999999999577E-3</v>
      </c>
      <c r="O1438" s="52">
        <f t="shared" si="224"/>
        <v>0</v>
      </c>
      <c r="P1438" s="52" t="e">
        <f t="shared" si="225"/>
        <v>#VALUE!</v>
      </c>
      <c r="Q1438">
        <v>0</v>
      </c>
      <c r="R1438">
        <v>0</v>
      </c>
      <c r="S1438" t="s">
        <v>5411</v>
      </c>
      <c r="T1438" s="46">
        <v>0</v>
      </c>
      <c r="U1438" s="46">
        <v>0</v>
      </c>
      <c r="V1438" s="22"/>
      <c r="W1438" s="52">
        <f t="shared" si="226"/>
        <v>0</v>
      </c>
      <c r="X1438" s="52">
        <f t="shared" si="227"/>
        <v>0</v>
      </c>
      <c r="Y1438" s="52" t="e">
        <f t="shared" si="221"/>
        <v>#VALUE!</v>
      </c>
      <c r="Z1438" t="s">
        <v>113</v>
      </c>
      <c r="AA1438" t="s">
        <v>114</v>
      </c>
      <c r="AB1438" t="s">
        <v>5411</v>
      </c>
      <c r="AC1438" s="61" t="s">
        <v>113</v>
      </c>
      <c r="AD1438" s="61" t="s">
        <v>114</v>
      </c>
      <c r="AE1438" s="22"/>
      <c r="AF1438">
        <v>0</v>
      </c>
      <c r="AG1438">
        <v>0</v>
      </c>
      <c r="AH1438" t="s">
        <v>5411</v>
      </c>
      <c r="AI1438" s="46">
        <v>0</v>
      </c>
      <c r="AJ1438" s="46">
        <v>0</v>
      </c>
      <c r="AK1438" s="22"/>
      <c r="AL1438" s="52">
        <f t="shared" si="228"/>
        <v>0</v>
      </c>
      <c r="AM1438" s="52">
        <f t="shared" si="229"/>
        <v>0</v>
      </c>
      <c r="AN1438" s="52" t="e">
        <f t="shared" si="222"/>
        <v>#VALUE!</v>
      </c>
      <c r="AO1438">
        <v>0.03</v>
      </c>
      <c r="AP1438" s="46">
        <v>2.76E-2</v>
      </c>
      <c r="AQ1438" s="52">
        <f t="shared" si="230"/>
        <v>2.3999999999999994E-3</v>
      </c>
    </row>
    <row r="1439" spans="1:43" x14ac:dyDescent="0.25">
      <c r="A1439" t="s">
        <v>5533</v>
      </c>
      <c r="B1439" t="s">
        <v>497</v>
      </c>
      <c r="D1439">
        <v>1</v>
      </c>
      <c r="E1439">
        <v>1</v>
      </c>
      <c r="F1439">
        <v>3</v>
      </c>
      <c r="G1439" s="13">
        <v>39923</v>
      </c>
      <c r="H1439">
        <v>2.29</v>
      </c>
      <c r="I1439">
        <v>0.15</v>
      </c>
      <c r="J1439" t="s">
        <v>5411</v>
      </c>
      <c r="K1439" s="46">
        <v>2.2875999999999999</v>
      </c>
      <c r="L1439" s="46">
        <v>0.15049999999999999</v>
      </c>
      <c r="M1439" s="22"/>
      <c r="N1439" s="52">
        <f t="shared" si="223"/>
        <v>2.4000000000001798E-3</v>
      </c>
      <c r="O1439" s="52">
        <f t="shared" si="224"/>
        <v>-5.0000000000000044E-4</v>
      </c>
      <c r="P1439" s="52" t="e">
        <f t="shared" si="225"/>
        <v>#VALUE!</v>
      </c>
      <c r="Q1439">
        <v>2.5</v>
      </c>
      <c r="R1439">
        <v>0</v>
      </c>
      <c r="S1439" t="s">
        <v>5411</v>
      </c>
      <c r="T1439" s="46">
        <v>2.4982999999999995</v>
      </c>
      <c r="U1439" s="46">
        <v>0</v>
      </c>
      <c r="V1439" s="22"/>
      <c r="W1439" s="52">
        <f t="shared" si="226"/>
        <v>1.7000000000004789E-3</v>
      </c>
      <c r="X1439" s="52">
        <f t="shared" si="227"/>
        <v>0</v>
      </c>
      <c r="Y1439" s="52" t="e">
        <f t="shared" si="221"/>
        <v>#VALUE!</v>
      </c>
      <c r="Z1439" t="s">
        <v>113</v>
      </c>
      <c r="AA1439" t="s">
        <v>114</v>
      </c>
      <c r="AB1439" t="s">
        <v>5411</v>
      </c>
      <c r="AC1439" s="61" t="s">
        <v>113</v>
      </c>
      <c r="AD1439" s="61" t="s">
        <v>114</v>
      </c>
      <c r="AE1439" s="22"/>
      <c r="AF1439">
        <v>9.09</v>
      </c>
      <c r="AG1439">
        <v>0</v>
      </c>
      <c r="AH1439" t="s">
        <v>5411</v>
      </c>
      <c r="AI1439" s="46">
        <v>9.0901999999999994</v>
      </c>
      <c r="AJ1439" s="46">
        <v>0</v>
      </c>
      <c r="AK1439" s="22"/>
      <c r="AL1439" s="52">
        <f t="shared" si="228"/>
        <v>-1.9999999999953388E-4</v>
      </c>
      <c r="AM1439" s="52">
        <f t="shared" si="229"/>
        <v>0</v>
      </c>
      <c r="AN1439" s="52" t="e">
        <f t="shared" si="222"/>
        <v>#VALUE!</v>
      </c>
      <c r="AO1439">
        <v>0</v>
      </c>
      <c r="AP1439" s="46">
        <v>0</v>
      </c>
      <c r="AQ1439" s="52">
        <f t="shared" si="230"/>
        <v>0</v>
      </c>
    </row>
    <row r="1440" spans="1:43" x14ac:dyDescent="0.25">
      <c r="A1440" t="s">
        <v>5533</v>
      </c>
      <c r="B1440" t="s">
        <v>498</v>
      </c>
      <c r="D1440">
        <v>1</v>
      </c>
      <c r="E1440">
        <v>1</v>
      </c>
      <c r="F1440">
        <v>3</v>
      </c>
      <c r="G1440" s="13">
        <v>39923</v>
      </c>
      <c r="H1440">
        <v>1.31</v>
      </c>
      <c r="I1440">
        <v>0</v>
      </c>
      <c r="J1440" t="s">
        <v>5411</v>
      </c>
      <c r="K1440" s="46">
        <v>1.3095000000000001</v>
      </c>
      <c r="L1440" s="46">
        <v>0</v>
      </c>
      <c r="M1440" s="22"/>
      <c r="N1440" s="52">
        <f t="shared" si="223"/>
        <v>4.9999999999994493E-4</v>
      </c>
      <c r="O1440" s="52">
        <f t="shared" si="224"/>
        <v>0</v>
      </c>
      <c r="P1440" s="52" t="e">
        <f t="shared" si="225"/>
        <v>#VALUE!</v>
      </c>
      <c r="Q1440">
        <v>0</v>
      </c>
      <c r="R1440">
        <v>0</v>
      </c>
      <c r="S1440" t="s">
        <v>5411</v>
      </c>
      <c r="T1440" s="46">
        <v>0</v>
      </c>
      <c r="U1440" s="46">
        <v>0</v>
      </c>
      <c r="V1440" s="22"/>
      <c r="W1440" s="52">
        <f t="shared" si="226"/>
        <v>0</v>
      </c>
      <c r="X1440" s="52">
        <f t="shared" si="227"/>
        <v>0</v>
      </c>
      <c r="Y1440" s="52" t="e">
        <f t="shared" si="221"/>
        <v>#VALUE!</v>
      </c>
      <c r="Z1440" t="s">
        <v>113</v>
      </c>
      <c r="AA1440" t="s">
        <v>114</v>
      </c>
      <c r="AB1440" t="s">
        <v>5411</v>
      </c>
      <c r="AC1440" s="61" t="s">
        <v>113</v>
      </c>
      <c r="AD1440" s="61" t="s">
        <v>114</v>
      </c>
      <c r="AE1440" s="22"/>
      <c r="AF1440">
        <v>3.55</v>
      </c>
      <c r="AG1440">
        <v>0</v>
      </c>
      <c r="AH1440" t="s">
        <v>5411</v>
      </c>
      <c r="AI1440" s="46">
        <v>3.5502000000000002</v>
      </c>
      <c r="AJ1440" s="46">
        <v>0</v>
      </c>
      <c r="AK1440" s="22"/>
      <c r="AL1440" s="52">
        <f t="shared" si="228"/>
        <v>-2.0000000000042206E-4</v>
      </c>
      <c r="AM1440" s="52">
        <f t="shared" si="229"/>
        <v>0</v>
      </c>
      <c r="AN1440" s="52" t="e">
        <f t="shared" si="222"/>
        <v>#VALUE!</v>
      </c>
      <c r="AO1440">
        <v>0.15</v>
      </c>
      <c r="AP1440" s="46">
        <v>0.14550000000000002</v>
      </c>
      <c r="AQ1440" s="52">
        <f t="shared" si="230"/>
        <v>4.4999999999999762E-3</v>
      </c>
    </row>
    <row r="1441" spans="1:43" x14ac:dyDescent="0.25">
      <c r="A1441" t="s">
        <v>5533</v>
      </c>
      <c r="B1441" t="s">
        <v>499</v>
      </c>
      <c r="D1441">
        <v>1</v>
      </c>
      <c r="E1441">
        <v>1</v>
      </c>
      <c r="F1441">
        <v>4</v>
      </c>
      <c r="G1441" s="13">
        <v>39923</v>
      </c>
      <c r="H1441">
        <v>2.89</v>
      </c>
      <c r="I1441">
        <v>0</v>
      </c>
      <c r="J1441" t="s">
        <v>5411</v>
      </c>
      <c r="K1441" s="46">
        <v>2.8896999999999999</v>
      </c>
      <c r="L1441" s="46">
        <v>0</v>
      </c>
      <c r="M1441" s="22"/>
      <c r="N1441" s="52">
        <f t="shared" si="223"/>
        <v>3.00000000000189E-4</v>
      </c>
      <c r="O1441" s="52">
        <f t="shared" si="224"/>
        <v>0</v>
      </c>
      <c r="P1441" s="52" t="e">
        <f t="shared" si="225"/>
        <v>#VALUE!</v>
      </c>
      <c r="Q1441">
        <v>0</v>
      </c>
      <c r="R1441">
        <v>0</v>
      </c>
      <c r="S1441" t="s">
        <v>5411</v>
      </c>
      <c r="T1441" s="46">
        <v>0</v>
      </c>
      <c r="U1441" s="46">
        <v>0</v>
      </c>
      <c r="V1441" s="22"/>
      <c r="W1441" s="52">
        <f t="shared" si="226"/>
        <v>0</v>
      </c>
      <c r="X1441" s="52">
        <f t="shared" si="227"/>
        <v>0</v>
      </c>
      <c r="Y1441" s="52" t="e">
        <f t="shared" si="221"/>
        <v>#VALUE!</v>
      </c>
      <c r="Z1441" t="s">
        <v>113</v>
      </c>
      <c r="AA1441" t="s">
        <v>114</v>
      </c>
      <c r="AB1441" t="s">
        <v>5411</v>
      </c>
      <c r="AC1441" s="61" t="s">
        <v>113</v>
      </c>
      <c r="AD1441" s="61" t="s">
        <v>114</v>
      </c>
      <c r="AE1441" s="22"/>
      <c r="AF1441">
        <v>0</v>
      </c>
      <c r="AG1441">
        <v>0</v>
      </c>
      <c r="AH1441" t="s">
        <v>5411</v>
      </c>
      <c r="AI1441" s="46">
        <v>0</v>
      </c>
      <c r="AJ1441" s="46">
        <v>0</v>
      </c>
      <c r="AK1441" s="22"/>
      <c r="AL1441" s="52">
        <f t="shared" si="228"/>
        <v>0</v>
      </c>
      <c r="AM1441" s="52">
        <f t="shared" si="229"/>
        <v>0</v>
      </c>
      <c r="AN1441" s="52" t="e">
        <f t="shared" si="222"/>
        <v>#VALUE!</v>
      </c>
      <c r="AO1441">
        <v>0</v>
      </c>
      <c r="AP1441" s="46">
        <v>0</v>
      </c>
      <c r="AQ1441" s="52">
        <f t="shared" si="230"/>
        <v>0</v>
      </c>
    </row>
    <row r="1442" spans="1:43" x14ac:dyDescent="0.25">
      <c r="A1442" t="s">
        <v>5533</v>
      </c>
      <c r="B1442" t="s">
        <v>500</v>
      </c>
      <c r="D1442">
        <v>1</v>
      </c>
      <c r="E1442">
        <v>1</v>
      </c>
      <c r="F1442">
        <v>4</v>
      </c>
      <c r="G1442" s="13">
        <v>39923</v>
      </c>
      <c r="H1442">
        <v>0.06</v>
      </c>
      <c r="I1442">
        <v>0</v>
      </c>
      <c r="J1442" t="s">
        <v>5411</v>
      </c>
      <c r="K1442" s="46">
        <v>0.06</v>
      </c>
      <c r="L1442" s="46">
        <v>0</v>
      </c>
      <c r="M1442" s="22"/>
      <c r="N1442" s="52">
        <f t="shared" si="223"/>
        <v>0</v>
      </c>
      <c r="O1442" s="52">
        <f t="shared" si="224"/>
        <v>0</v>
      </c>
      <c r="P1442" s="52" t="e">
        <f t="shared" si="225"/>
        <v>#VALUE!</v>
      </c>
      <c r="Q1442">
        <v>0</v>
      </c>
      <c r="R1442">
        <v>0</v>
      </c>
      <c r="S1442" t="s">
        <v>5411</v>
      </c>
      <c r="T1442" s="46">
        <v>0</v>
      </c>
      <c r="U1442" s="46">
        <v>0</v>
      </c>
      <c r="V1442" s="22"/>
      <c r="W1442" s="52">
        <f t="shared" si="226"/>
        <v>0</v>
      </c>
      <c r="X1442" s="52">
        <f t="shared" si="227"/>
        <v>0</v>
      </c>
      <c r="Y1442" s="52" t="e">
        <f t="shared" si="221"/>
        <v>#VALUE!</v>
      </c>
      <c r="Z1442" t="s">
        <v>113</v>
      </c>
      <c r="AA1442" t="s">
        <v>114</v>
      </c>
      <c r="AB1442" t="s">
        <v>5411</v>
      </c>
      <c r="AC1442" s="61" t="s">
        <v>113</v>
      </c>
      <c r="AD1442" s="61" t="s">
        <v>114</v>
      </c>
      <c r="AE1442" s="22"/>
      <c r="AF1442">
        <v>0</v>
      </c>
      <c r="AG1442">
        <v>0</v>
      </c>
      <c r="AH1442" t="s">
        <v>5411</v>
      </c>
      <c r="AI1442" s="46">
        <v>0</v>
      </c>
      <c r="AJ1442" s="46">
        <v>0</v>
      </c>
      <c r="AK1442" s="22"/>
      <c r="AL1442" s="52">
        <f t="shared" si="228"/>
        <v>0</v>
      </c>
      <c r="AM1442" s="52">
        <f t="shared" si="229"/>
        <v>0</v>
      </c>
      <c r="AN1442" s="52" t="e">
        <f t="shared" si="222"/>
        <v>#VALUE!</v>
      </c>
      <c r="AO1442">
        <v>0</v>
      </c>
      <c r="AP1442" s="46">
        <v>0</v>
      </c>
      <c r="AQ1442" s="52">
        <f t="shared" si="230"/>
        <v>0</v>
      </c>
    </row>
    <row r="1443" spans="1:43" x14ac:dyDescent="0.25">
      <c r="A1443" t="s">
        <v>5533</v>
      </c>
      <c r="B1443" t="s">
        <v>501</v>
      </c>
      <c r="D1443">
        <v>1</v>
      </c>
      <c r="E1443">
        <v>1</v>
      </c>
      <c r="F1443">
        <v>3</v>
      </c>
      <c r="G1443" s="13">
        <v>39923</v>
      </c>
      <c r="H1443">
        <v>1.1299999999999999</v>
      </c>
      <c r="I1443">
        <v>0</v>
      </c>
      <c r="J1443" t="s">
        <v>5411</v>
      </c>
      <c r="K1443" s="46">
        <v>1.1334600000000001</v>
      </c>
      <c r="L1443" s="46">
        <v>0</v>
      </c>
      <c r="M1443" s="22"/>
      <c r="N1443" s="52">
        <f t="shared" si="223"/>
        <v>-3.4600000000002407E-3</v>
      </c>
      <c r="O1443" s="52">
        <f t="shared" si="224"/>
        <v>0</v>
      </c>
      <c r="P1443" s="52" t="e">
        <f t="shared" si="225"/>
        <v>#VALUE!</v>
      </c>
      <c r="Q1443">
        <v>1.26</v>
      </c>
      <c r="R1443">
        <v>0</v>
      </c>
      <c r="S1443" t="s">
        <v>5411</v>
      </c>
      <c r="T1443" s="46">
        <v>1.2594000000000001</v>
      </c>
      <c r="U1443" s="46">
        <v>0</v>
      </c>
      <c r="V1443" s="22"/>
      <c r="W1443" s="52">
        <f t="shared" si="226"/>
        <v>5.9999999999993392E-4</v>
      </c>
      <c r="X1443" s="52">
        <f t="shared" si="227"/>
        <v>0</v>
      </c>
      <c r="Y1443" s="52" t="e">
        <f t="shared" si="221"/>
        <v>#VALUE!</v>
      </c>
      <c r="Z1443" t="s">
        <v>113</v>
      </c>
      <c r="AA1443" t="s">
        <v>114</v>
      </c>
      <c r="AB1443" t="s">
        <v>5411</v>
      </c>
      <c r="AC1443" s="61" t="s">
        <v>113</v>
      </c>
      <c r="AD1443" s="61" t="s">
        <v>114</v>
      </c>
      <c r="AE1443" s="22"/>
      <c r="AF1443">
        <v>0</v>
      </c>
      <c r="AG1443">
        <v>0</v>
      </c>
      <c r="AH1443" t="s">
        <v>5411</v>
      </c>
      <c r="AI1443" s="46">
        <v>0</v>
      </c>
      <c r="AJ1443" s="46">
        <v>0</v>
      </c>
      <c r="AK1443" s="22"/>
      <c r="AL1443" s="52">
        <f t="shared" si="228"/>
        <v>0</v>
      </c>
      <c r="AM1443" s="52">
        <f t="shared" si="229"/>
        <v>0</v>
      </c>
      <c r="AN1443" s="52" t="e">
        <f t="shared" si="222"/>
        <v>#VALUE!</v>
      </c>
      <c r="AO1443">
        <v>0</v>
      </c>
      <c r="AP1443" s="46">
        <v>0</v>
      </c>
      <c r="AQ1443" s="52">
        <f t="shared" si="230"/>
        <v>0</v>
      </c>
    </row>
    <row r="1444" spans="1:43" x14ac:dyDescent="0.25">
      <c r="A1444" t="s">
        <v>5533</v>
      </c>
      <c r="B1444" t="s">
        <v>502</v>
      </c>
      <c r="D1444">
        <v>1</v>
      </c>
      <c r="E1444">
        <v>1</v>
      </c>
      <c r="F1444">
        <v>3</v>
      </c>
      <c r="G1444" s="13">
        <v>39923</v>
      </c>
      <c r="H1444">
        <v>2.2200000000000002</v>
      </c>
      <c r="I1444">
        <v>4.5</v>
      </c>
      <c r="J1444" t="s">
        <v>5411</v>
      </c>
      <c r="K1444" s="46">
        <v>2.2218</v>
      </c>
      <c r="L1444" s="46">
        <v>4.4965000000000002</v>
      </c>
      <c r="M1444" s="22"/>
      <c r="N1444" s="52">
        <f t="shared" si="223"/>
        <v>-1.7999999999998018E-3</v>
      </c>
      <c r="O1444" s="52">
        <f t="shared" si="224"/>
        <v>3.4999999999998366E-3</v>
      </c>
      <c r="P1444" s="52" t="e">
        <f t="shared" si="225"/>
        <v>#VALUE!</v>
      </c>
      <c r="Q1444">
        <v>0</v>
      </c>
      <c r="R1444">
        <v>0</v>
      </c>
      <c r="S1444" t="s">
        <v>5411</v>
      </c>
      <c r="T1444" s="46">
        <v>0</v>
      </c>
      <c r="U1444" s="46">
        <v>0</v>
      </c>
      <c r="V1444" s="22"/>
      <c r="W1444" s="52">
        <f t="shared" si="226"/>
        <v>0</v>
      </c>
      <c r="X1444" s="52">
        <f t="shared" si="227"/>
        <v>0</v>
      </c>
      <c r="Y1444" s="52" t="e">
        <f t="shared" si="221"/>
        <v>#VALUE!</v>
      </c>
      <c r="Z1444" t="s">
        <v>113</v>
      </c>
      <c r="AA1444" t="s">
        <v>114</v>
      </c>
      <c r="AB1444" t="s">
        <v>5411</v>
      </c>
      <c r="AC1444" s="61" t="s">
        <v>113</v>
      </c>
      <c r="AD1444" s="61" t="s">
        <v>114</v>
      </c>
      <c r="AE1444" s="22"/>
      <c r="AF1444">
        <v>0</v>
      </c>
      <c r="AG1444">
        <v>0</v>
      </c>
      <c r="AH1444" t="s">
        <v>5411</v>
      </c>
      <c r="AI1444" s="46">
        <v>0</v>
      </c>
      <c r="AJ1444" s="46">
        <v>0</v>
      </c>
      <c r="AK1444" s="22"/>
      <c r="AL1444" s="52">
        <f t="shared" si="228"/>
        <v>0</v>
      </c>
      <c r="AM1444" s="52">
        <f t="shared" si="229"/>
        <v>0</v>
      </c>
      <c r="AN1444" s="52" t="e">
        <f t="shared" si="222"/>
        <v>#VALUE!</v>
      </c>
      <c r="AO1444">
        <v>0</v>
      </c>
      <c r="AP1444" s="46">
        <v>0</v>
      </c>
      <c r="AQ1444" s="52">
        <f t="shared" si="230"/>
        <v>0</v>
      </c>
    </row>
    <row r="1445" spans="1:43" x14ac:dyDescent="0.25">
      <c r="A1445" t="s">
        <v>5533</v>
      </c>
      <c r="B1445" t="s">
        <v>503</v>
      </c>
      <c r="D1445">
        <v>1</v>
      </c>
      <c r="E1445">
        <v>1</v>
      </c>
      <c r="F1445">
        <v>3</v>
      </c>
      <c r="G1445" s="13">
        <v>39923</v>
      </c>
      <c r="H1445">
        <v>6.07</v>
      </c>
      <c r="I1445">
        <v>0</v>
      </c>
      <c r="J1445" t="s">
        <v>5411</v>
      </c>
      <c r="K1445" s="46">
        <v>6.0675999999999997</v>
      </c>
      <c r="L1445" s="46">
        <v>0</v>
      </c>
      <c r="M1445" s="22"/>
      <c r="N1445" s="52">
        <f t="shared" si="223"/>
        <v>2.4000000000006239E-3</v>
      </c>
      <c r="O1445" s="52">
        <f t="shared" si="224"/>
        <v>0</v>
      </c>
      <c r="P1445" s="52" t="e">
        <f t="shared" si="225"/>
        <v>#VALUE!</v>
      </c>
      <c r="Q1445">
        <v>9.3000000000000007</v>
      </c>
      <c r="R1445">
        <v>0</v>
      </c>
      <c r="S1445" t="s">
        <v>5411</v>
      </c>
      <c r="T1445" s="46">
        <v>9.2983999999999991</v>
      </c>
      <c r="U1445" s="46">
        <v>0</v>
      </c>
      <c r="V1445" s="22"/>
      <c r="W1445" s="52">
        <f t="shared" si="226"/>
        <v>1.6000000000016001E-3</v>
      </c>
      <c r="X1445" s="52">
        <f t="shared" si="227"/>
        <v>0</v>
      </c>
      <c r="Y1445" s="52" t="e">
        <f t="shared" si="221"/>
        <v>#VALUE!</v>
      </c>
      <c r="Z1445" t="s">
        <v>113</v>
      </c>
      <c r="AA1445" t="s">
        <v>114</v>
      </c>
      <c r="AB1445" t="s">
        <v>5411</v>
      </c>
      <c r="AC1445" s="61" t="s">
        <v>113</v>
      </c>
      <c r="AD1445" s="61" t="s">
        <v>114</v>
      </c>
      <c r="AE1445" s="22"/>
      <c r="AF1445">
        <v>0</v>
      </c>
      <c r="AG1445">
        <v>0</v>
      </c>
      <c r="AH1445" t="s">
        <v>5411</v>
      </c>
      <c r="AI1445" s="46">
        <v>0</v>
      </c>
      <c r="AJ1445" s="46">
        <v>0</v>
      </c>
      <c r="AK1445" s="22"/>
      <c r="AL1445" s="52">
        <f t="shared" si="228"/>
        <v>0</v>
      </c>
      <c r="AM1445" s="52">
        <f t="shared" si="229"/>
        <v>0</v>
      </c>
      <c r="AN1445" s="52" t="e">
        <f t="shared" si="222"/>
        <v>#VALUE!</v>
      </c>
      <c r="AO1445">
        <v>5.44</v>
      </c>
      <c r="AP1445" s="46">
        <v>5.4371999999999998</v>
      </c>
      <c r="AQ1445" s="52">
        <f t="shared" si="230"/>
        <v>2.8000000000005798E-3</v>
      </c>
    </row>
    <row r="1446" spans="1:43" x14ac:dyDescent="0.25">
      <c r="A1446" t="s">
        <v>5533</v>
      </c>
      <c r="B1446" t="s">
        <v>504</v>
      </c>
      <c r="D1446">
        <v>1</v>
      </c>
      <c r="E1446">
        <v>1</v>
      </c>
      <c r="F1446">
        <v>4</v>
      </c>
      <c r="G1446" s="13">
        <v>39923</v>
      </c>
      <c r="H1446">
        <v>1.97</v>
      </c>
      <c r="I1446">
        <v>0</v>
      </c>
      <c r="J1446" t="s">
        <v>5411</v>
      </c>
      <c r="K1446" s="46">
        <v>1.9716</v>
      </c>
      <c r="L1446" s="46">
        <v>0</v>
      </c>
      <c r="M1446" s="22"/>
      <c r="N1446" s="52">
        <f t="shared" si="223"/>
        <v>-1.6000000000000458E-3</v>
      </c>
      <c r="O1446" s="52">
        <f t="shared" si="224"/>
        <v>0</v>
      </c>
      <c r="P1446" s="52" t="e">
        <f t="shared" si="225"/>
        <v>#VALUE!</v>
      </c>
      <c r="Q1446">
        <v>0</v>
      </c>
      <c r="R1446">
        <v>0</v>
      </c>
      <c r="S1446" t="s">
        <v>5411</v>
      </c>
      <c r="T1446" s="46">
        <v>0</v>
      </c>
      <c r="U1446" s="46">
        <v>0</v>
      </c>
      <c r="V1446" s="22"/>
      <c r="W1446" s="52">
        <f t="shared" si="226"/>
        <v>0</v>
      </c>
      <c r="X1446" s="52">
        <f t="shared" si="227"/>
        <v>0</v>
      </c>
      <c r="Y1446" s="52" t="e">
        <f t="shared" si="221"/>
        <v>#VALUE!</v>
      </c>
      <c r="Z1446" t="s">
        <v>113</v>
      </c>
      <c r="AA1446" t="s">
        <v>114</v>
      </c>
      <c r="AB1446" t="s">
        <v>5411</v>
      </c>
      <c r="AC1446" s="61" t="s">
        <v>113</v>
      </c>
      <c r="AD1446" s="61" t="s">
        <v>114</v>
      </c>
      <c r="AE1446" s="22"/>
      <c r="AF1446">
        <v>0</v>
      </c>
      <c r="AG1446">
        <v>0</v>
      </c>
      <c r="AH1446" t="s">
        <v>5411</v>
      </c>
      <c r="AI1446" s="46">
        <v>0</v>
      </c>
      <c r="AJ1446" s="46">
        <v>0</v>
      </c>
      <c r="AK1446" s="22"/>
      <c r="AL1446" s="52">
        <f t="shared" si="228"/>
        <v>0</v>
      </c>
      <c r="AM1446" s="52">
        <f t="shared" si="229"/>
        <v>0</v>
      </c>
      <c r="AN1446" s="52" t="e">
        <f t="shared" si="222"/>
        <v>#VALUE!</v>
      </c>
      <c r="AO1446">
        <v>1.78</v>
      </c>
      <c r="AP1446" s="46">
        <v>1.7808000000000002</v>
      </c>
      <c r="AQ1446" s="52">
        <f t="shared" si="230"/>
        <v>-8.0000000000013394E-4</v>
      </c>
    </row>
    <row r="1447" spans="1:43" x14ac:dyDescent="0.25">
      <c r="A1447" t="s">
        <v>5533</v>
      </c>
      <c r="B1447" t="s">
        <v>505</v>
      </c>
      <c r="D1447">
        <v>1</v>
      </c>
      <c r="E1447">
        <v>1</v>
      </c>
      <c r="F1447">
        <v>4</v>
      </c>
      <c r="G1447" s="13">
        <v>39923</v>
      </c>
      <c r="H1447">
        <v>0</v>
      </c>
      <c r="I1447">
        <v>0</v>
      </c>
      <c r="J1447" t="s">
        <v>5411</v>
      </c>
      <c r="K1447" s="46">
        <v>0</v>
      </c>
      <c r="L1447" s="46">
        <v>0</v>
      </c>
      <c r="M1447" s="22"/>
      <c r="N1447" s="52">
        <f t="shared" si="223"/>
        <v>0</v>
      </c>
      <c r="O1447" s="52">
        <f t="shared" si="224"/>
        <v>0</v>
      </c>
      <c r="P1447" s="52" t="e">
        <f t="shared" si="225"/>
        <v>#VALUE!</v>
      </c>
      <c r="Q1447">
        <v>0</v>
      </c>
      <c r="R1447">
        <v>0</v>
      </c>
      <c r="S1447" t="s">
        <v>5411</v>
      </c>
      <c r="T1447" s="46">
        <v>0</v>
      </c>
      <c r="U1447" s="46">
        <v>0</v>
      </c>
      <c r="V1447" s="22"/>
      <c r="W1447" s="52">
        <f t="shared" si="226"/>
        <v>0</v>
      </c>
      <c r="X1447" s="52">
        <f t="shared" si="227"/>
        <v>0</v>
      </c>
      <c r="Y1447" s="52" t="e">
        <f t="shared" si="221"/>
        <v>#VALUE!</v>
      </c>
      <c r="Z1447" t="s">
        <v>113</v>
      </c>
      <c r="AA1447" t="s">
        <v>114</v>
      </c>
      <c r="AB1447" t="s">
        <v>5411</v>
      </c>
      <c r="AC1447" s="61" t="s">
        <v>113</v>
      </c>
      <c r="AD1447" s="61" t="s">
        <v>114</v>
      </c>
      <c r="AE1447" s="22"/>
      <c r="AF1447">
        <v>0</v>
      </c>
      <c r="AG1447">
        <v>0</v>
      </c>
      <c r="AH1447" t="s">
        <v>5411</v>
      </c>
      <c r="AI1447" s="46">
        <v>0</v>
      </c>
      <c r="AJ1447" s="46">
        <v>0</v>
      </c>
      <c r="AK1447" s="22"/>
      <c r="AL1447" s="52">
        <f t="shared" si="228"/>
        <v>0</v>
      </c>
      <c r="AM1447" s="52">
        <f t="shared" si="229"/>
        <v>0</v>
      </c>
      <c r="AN1447" s="52" t="e">
        <f t="shared" si="222"/>
        <v>#VALUE!</v>
      </c>
      <c r="AO1447">
        <v>2.71</v>
      </c>
      <c r="AP1447" s="46">
        <v>2.7140000000000004</v>
      </c>
      <c r="AQ1447" s="52">
        <f t="shared" si="230"/>
        <v>-4.0000000000004476E-3</v>
      </c>
    </row>
    <row r="1448" spans="1:43" x14ac:dyDescent="0.25">
      <c r="A1448" t="s">
        <v>5533</v>
      </c>
      <c r="B1448" t="s">
        <v>506</v>
      </c>
      <c r="D1448">
        <v>1</v>
      </c>
      <c r="E1448">
        <v>1</v>
      </c>
      <c r="F1448">
        <v>4</v>
      </c>
      <c r="G1448" s="13">
        <v>39923</v>
      </c>
      <c r="H1448">
        <v>0</v>
      </c>
      <c r="I1448">
        <v>0</v>
      </c>
      <c r="J1448" t="s">
        <v>5411</v>
      </c>
      <c r="K1448" s="46">
        <v>0</v>
      </c>
      <c r="L1448" s="46">
        <v>0</v>
      </c>
      <c r="M1448" s="22"/>
      <c r="N1448" s="52">
        <f t="shared" si="223"/>
        <v>0</v>
      </c>
      <c r="O1448" s="52">
        <f t="shared" si="224"/>
        <v>0</v>
      </c>
      <c r="P1448" s="52" t="e">
        <f t="shared" si="225"/>
        <v>#VALUE!</v>
      </c>
      <c r="Q1448">
        <v>0</v>
      </c>
      <c r="R1448">
        <v>0</v>
      </c>
      <c r="S1448" t="s">
        <v>5411</v>
      </c>
      <c r="T1448" s="46">
        <v>0</v>
      </c>
      <c r="U1448" s="46">
        <v>0</v>
      </c>
      <c r="V1448" s="22"/>
      <c r="W1448" s="52">
        <f t="shared" si="226"/>
        <v>0</v>
      </c>
      <c r="X1448" s="52">
        <f t="shared" si="227"/>
        <v>0</v>
      </c>
      <c r="Y1448" s="52" t="e">
        <f t="shared" si="221"/>
        <v>#VALUE!</v>
      </c>
      <c r="Z1448" t="s">
        <v>113</v>
      </c>
      <c r="AA1448" t="s">
        <v>114</v>
      </c>
      <c r="AB1448" t="s">
        <v>5411</v>
      </c>
      <c r="AC1448" s="61" t="s">
        <v>113</v>
      </c>
      <c r="AD1448" s="61" t="s">
        <v>114</v>
      </c>
      <c r="AE1448" s="22"/>
      <c r="AF1448">
        <v>0</v>
      </c>
      <c r="AG1448">
        <v>0</v>
      </c>
      <c r="AH1448" t="s">
        <v>5411</v>
      </c>
      <c r="AI1448" s="46">
        <v>0</v>
      </c>
      <c r="AJ1448" s="46">
        <v>0</v>
      </c>
      <c r="AK1448" s="22"/>
      <c r="AL1448" s="52">
        <f t="shared" si="228"/>
        <v>0</v>
      </c>
      <c r="AM1448" s="52">
        <f t="shared" si="229"/>
        <v>0</v>
      </c>
      <c r="AN1448" s="52" t="e">
        <f t="shared" si="222"/>
        <v>#VALUE!</v>
      </c>
      <c r="AO1448">
        <v>0</v>
      </c>
      <c r="AP1448" s="46">
        <v>0</v>
      </c>
      <c r="AQ1448" s="52">
        <f t="shared" si="230"/>
        <v>0</v>
      </c>
    </row>
    <row r="1449" spans="1:43" x14ac:dyDescent="0.25">
      <c r="A1449" t="s">
        <v>5533</v>
      </c>
      <c r="B1449" t="s">
        <v>507</v>
      </c>
      <c r="D1449">
        <v>1</v>
      </c>
      <c r="E1449">
        <v>1</v>
      </c>
      <c r="F1449">
        <v>3</v>
      </c>
      <c r="G1449" s="13">
        <v>39923</v>
      </c>
      <c r="H1449">
        <v>1.34</v>
      </c>
      <c r="I1449">
        <v>0</v>
      </c>
      <c r="J1449" t="s">
        <v>5411</v>
      </c>
      <c r="K1449" s="46">
        <v>1.3418999999999999</v>
      </c>
      <c r="L1449" s="46">
        <v>0</v>
      </c>
      <c r="M1449" s="22"/>
      <c r="N1449" s="52">
        <f t="shared" si="223"/>
        <v>-1.8999999999997907E-3</v>
      </c>
      <c r="O1449" s="52">
        <f t="shared" si="224"/>
        <v>0</v>
      </c>
      <c r="P1449" s="52" t="e">
        <f t="shared" si="225"/>
        <v>#VALUE!</v>
      </c>
      <c r="Q1449">
        <v>0.92</v>
      </c>
      <c r="R1449">
        <v>0</v>
      </c>
      <c r="S1449" t="s">
        <v>5411</v>
      </c>
      <c r="T1449" s="46">
        <v>0.91589999999999994</v>
      </c>
      <c r="U1449" s="46">
        <v>0</v>
      </c>
      <c r="V1449" s="22"/>
      <c r="W1449" s="52">
        <f t="shared" si="226"/>
        <v>4.1000000000001036E-3</v>
      </c>
      <c r="X1449" s="52">
        <f t="shared" si="227"/>
        <v>0</v>
      </c>
      <c r="Y1449" s="52" t="e">
        <f t="shared" si="221"/>
        <v>#VALUE!</v>
      </c>
      <c r="Z1449" t="s">
        <v>113</v>
      </c>
      <c r="AA1449" t="s">
        <v>114</v>
      </c>
      <c r="AB1449" t="s">
        <v>5411</v>
      </c>
      <c r="AC1449" s="61" t="s">
        <v>113</v>
      </c>
      <c r="AD1449" s="61" t="s">
        <v>114</v>
      </c>
      <c r="AE1449" s="22"/>
      <c r="AF1449">
        <v>17.62</v>
      </c>
      <c r="AG1449">
        <v>0</v>
      </c>
      <c r="AH1449" t="s">
        <v>5411</v>
      </c>
      <c r="AI1449" s="46">
        <v>17.615099999999998</v>
      </c>
      <c r="AJ1449" s="46">
        <v>0</v>
      </c>
      <c r="AK1449" s="22"/>
      <c r="AL1449" s="52">
        <f t="shared" si="228"/>
        <v>4.900000000002791E-3</v>
      </c>
      <c r="AM1449" s="52">
        <f t="shared" si="229"/>
        <v>0</v>
      </c>
      <c r="AN1449" s="52" t="e">
        <f t="shared" si="222"/>
        <v>#VALUE!</v>
      </c>
      <c r="AO1449">
        <v>0.02</v>
      </c>
      <c r="AP1449" s="46">
        <v>2.1299999999999999E-2</v>
      </c>
      <c r="AQ1449" s="52">
        <f t="shared" si="230"/>
        <v>-1.2999999999999991E-3</v>
      </c>
    </row>
    <row r="1450" spans="1:43" x14ac:dyDescent="0.25">
      <c r="A1450" t="s">
        <v>5533</v>
      </c>
      <c r="B1450" t="s">
        <v>508</v>
      </c>
      <c r="D1450">
        <v>1</v>
      </c>
      <c r="E1450">
        <v>1</v>
      </c>
      <c r="F1450">
        <v>3</v>
      </c>
      <c r="G1450" s="13">
        <v>39923</v>
      </c>
      <c r="H1450">
        <v>4.04</v>
      </c>
      <c r="I1450">
        <v>0</v>
      </c>
      <c r="J1450" t="s">
        <v>5411</v>
      </c>
      <c r="K1450" s="46">
        <v>4.0425000000000004</v>
      </c>
      <c r="L1450" s="46">
        <v>0</v>
      </c>
      <c r="M1450" s="22"/>
      <c r="N1450" s="52">
        <f t="shared" si="223"/>
        <v>-2.5000000000003908E-3</v>
      </c>
      <c r="O1450" s="52">
        <f t="shared" si="224"/>
        <v>0</v>
      </c>
      <c r="P1450" s="52" t="e">
        <f t="shared" si="225"/>
        <v>#VALUE!</v>
      </c>
      <c r="Q1450">
        <v>3.04</v>
      </c>
      <c r="R1450">
        <v>0</v>
      </c>
      <c r="S1450" t="s">
        <v>5411</v>
      </c>
      <c r="T1450" s="46">
        <v>3.0415000000000001</v>
      </c>
      <c r="U1450" s="46">
        <v>0</v>
      </c>
      <c r="V1450" s="22"/>
      <c r="W1450" s="52">
        <f t="shared" si="226"/>
        <v>-1.5000000000000568E-3</v>
      </c>
      <c r="X1450" s="52">
        <f t="shared" si="227"/>
        <v>0</v>
      </c>
      <c r="Y1450" s="52" t="e">
        <f t="shared" si="221"/>
        <v>#VALUE!</v>
      </c>
      <c r="Z1450" t="s">
        <v>113</v>
      </c>
      <c r="AA1450" t="s">
        <v>114</v>
      </c>
      <c r="AB1450" t="s">
        <v>5411</v>
      </c>
      <c r="AC1450" s="61" t="s">
        <v>113</v>
      </c>
      <c r="AD1450" s="61" t="s">
        <v>114</v>
      </c>
      <c r="AE1450" s="22"/>
      <c r="AF1450">
        <v>0</v>
      </c>
      <c r="AG1450">
        <v>0</v>
      </c>
      <c r="AH1450" t="s">
        <v>5411</v>
      </c>
      <c r="AI1450" s="46">
        <v>0</v>
      </c>
      <c r="AJ1450" s="46">
        <v>0</v>
      </c>
      <c r="AK1450" s="22"/>
      <c r="AL1450" s="52">
        <f t="shared" si="228"/>
        <v>0</v>
      </c>
      <c r="AM1450" s="52">
        <f t="shared" si="229"/>
        <v>0</v>
      </c>
      <c r="AN1450" s="52" t="e">
        <f t="shared" si="222"/>
        <v>#VALUE!</v>
      </c>
      <c r="AO1450">
        <v>0.77</v>
      </c>
      <c r="AP1450" s="46">
        <v>0.77</v>
      </c>
      <c r="AQ1450" s="52">
        <f t="shared" si="230"/>
        <v>0</v>
      </c>
    </row>
    <row r="1451" spans="1:43" x14ac:dyDescent="0.25">
      <c r="A1451" t="s">
        <v>5533</v>
      </c>
      <c r="B1451" t="s">
        <v>509</v>
      </c>
      <c r="D1451">
        <v>1</v>
      </c>
      <c r="E1451">
        <v>1</v>
      </c>
      <c r="F1451">
        <v>3</v>
      </c>
      <c r="G1451" s="13">
        <v>39923</v>
      </c>
      <c r="H1451">
        <v>4.24</v>
      </c>
      <c r="I1451">
        <v>0</v>
      </c>
      <c r="J1451" t="s">
        <v>5411</v>
      </c>
      <c r="K1451" s="46">
        <v>4.2381000000000002</v>
      </c>
      <c r="L1451" s="46">
        <v>0</v>
      </c>
      <c r="M1451" s="22"/>
      <c r="N1451" s="52">
        <f t="shared" si="223"/>
        <v>1.9000000000000128E-3</v>
      </c>
      <c r="O1451" s="52">
        <f t="shared" si="224"/>
        <v>0</v>
      </c>
      <c r="P1451" s="52" t="e">
        <f t="shared" si="225"/>
        <v>#VALUE!</v>
      </c>
      <c r="Q1451">
        <v>0</v>
      </c>
      <c r="R1451">
        <v>0</v>
      </c>
      <c r="S1451" t="s">
        <v>5411</v>
      </c>
      <c r="T1451" s="46">
        <v>0</v>
      </c>
      <c r="U1451" s="46">
        <v>0</v>
      </c>
      <c r="V1451" s="22"/>
      <c r="W1451" s="52">
        <f t="shared" si="226"/>
        <v>0</v>
      </c>
      <c r="X1451" s="52">
        <f t="shared" si="227"/>
        <v>0</v>
      </c>
      <c r="Y1451" s="52" t="e">
        <f t="shared" si="221"/>
        <v>#VALUE!</v>
      </c>
      <c r="Z1451" t="s">
        <v>113</v>
      </c>
      <c r="AA1451" t="s">
        <v>114</v>
      </c>
      <c r="AB1451" t="s">
        <v>5411</v>
      </c>
      <c r="AC1451" s="61" t="s">
        <v>113</v>
      </c>
      <c r="AD1451" s="61" t="s">
        <v>114</v>
      </c>
      <c r="AE1451" s="22"/>
      <c r="AF1451">
        <v>17.34</v>
      </c>
      <c r="AG1451">
        <v>0</v>
      </c>
      <c r="AH1451" t="s">
        <v>5411</v>
      </c>
      <c r="AI1451" s="46">
        <v>17.340199999999999</v>
      </c>
      <c r="AJ1451" s="46">
        <v>0</v>
      </c>
      <c r="AK1451" s="22"/>
      <c r="AL1451" s="52">
        <f t="shared" si="228"/>
        <v>-1.9999999999953388E-4</v>
      </c>
      <c r="AM1451" s="52">
        <f t="shared" si="229"/>
        <v>0</v>
      </c>
      <c r="AN1451" s="52" t="e">
        <f t="shared" si="222"/>
        <v>#VALUE!</v>
      </c>
      <c r="AO1451">
        <v>0</v>
      </c>
      <c r="AP1451" s="46">
        <v>0</v>
      </c>
      <c r="AQ1451" s="52">
        <f t="shared" si="230"/>
        <v>0</v>
      </c>
    </row>
    <row r="1452" spans="1:43" x14ac:dyDescent="0.25">
      <c r="A1452" t="s">
        <v>5533</v>
      </c>
      <c r="B1452" t="s">
        <v>510</v>
      </c>
      <c r="D1452">
        <v>1</v>
      </c>
      <c r="E1452">
        <v>1</v>
      </c>
      <c r="F1452">
        <v>3</v>
      </c>
      <c r="G1452" s="13">
        <v>39923</v>
      </c>
      <c r="H1452">
        <v>5.62</v>
      </c>
      <c r="I1452">
        <v>0</v>
      </c>
      <c r="J1452" t="s">
        <v>5411</v>
      </c>
      <c r="K1452" s="46">
        <v>5.6167999999999996</v>
      </c>
      <c r="L1452" s="46">
        <v>0</v>
      </c>
      <c r="M1452" s="22"/>
      <c r="N1452" s="52">
        <f t="shared" si="223"/>
        <v>3.2000000000005357E-3</v>
      </c>
      <c r="O1452" s="52">
        <f t="shared" si="224"/>
        <v>0</v>
      </c>
      <c r="P1452" s="52" t="e">
        <f t="shared" si="225"/>
        <v>#VALUE!</v>
      </c>
      <c r="Q1452">
        <v>0</v>
      </c>
      <c r="R1452">
        <v>0</v>
      </c>
      <c r="S1452" t="s">
        <v>5411</v>
      </c>
      <c r="T1452" s="46">
        <v>0</v>
      </c>
      <c r="U1452" s="46">
        <v>0</v>
      </c>
      <c r="V1452" s="22"/>
      <c r="W1452" s="52">
        <f t="shared" si="226"/>
        <v>0</v>
      </c>
      <c r="X1452" s="52">
        <f t="shared" si="227"/>
        <v>0</v>
      </c>
      <c r="Y1452" s="52" t="e">
        <f t="shared" si="221"/>
        <v>#VALUE!</v>
      </c>
      <c r="Z1452" t="s">
        <v>113</v>
      </c>
      <c r="AA1452" t="s">
        <v>114</v>
      </c>
      <c r="AB1452" t="s">
        <v>5411</v>
      </c>
      <c r="AC1452" s="61" t="s">
        <v>113</v>
      </c>
      <c r="AD1452" s="61" t="s">
        <v>114</v>
      </c>
      <c r="AE1452" s="22"/>
      <c r="AF1452">
        <v>3.02</v>
      </c>
      <c r="AG1452">
        <v>0</v>
      </c>
      <c r="AH1452" t="s">
        <v>5411</v>
      </c>
      <c r="AI1452" s="46">
        <v>3.0225999999999997</v>
      </c>
      <c r="AJ1452" s="46">
        <v>0</v>
      </c>
      <c r="AK1452" s="22"/>
      <c r="AL1452" s="52">
        <f t="shared" si="228"/>
        <v>-2.5999999999997137E-3</v>
      </c>
      <c r="AM1452" s="52">
        <f t="shared" si="229"/>
        <v>0</v>
      </c>
      <c r="AN1452" s="52" t="e">
        <f t="shared" si="222"/>
        <v>#VALUE!</v>
      </c>
      <c r="AO1452">
        <v>0</v>
      </c>
      <c r="AP1452" s="46">
        <v>0</v>
      </c>
      <c r="AQ1452" s="52">
        <f t="shared" si="230"/>
        <v>0</v>
      </c>
    </row>
    <row r="1453" spans="1:43" x14ac:dyDescent="0.25">
      <c r="A1453" t="s">
        <v>5533</v>
      </c>
      <c r="B1453" t="s">
        <v>511</v>
      </c>
      <c r="D1453">
        <v>1</v>
      </c>
      <c r="E1453">
        <v>1</v>
      </c>
      <c r="F1453">
        <v>4</v>
      </c>
      <c r="G1453" s="13">
        <v>39923</v>
      </c>
      <c r="H1453">
        <v>0</v>
      </c>
      <c r="I1453">
        <v>0.79</v>
      </c>
      <c r="J1453" t="s">
        <v>5411</v>
      </c>
      <c r="K1453" s="46">
        <v>0</v>
      </c>
      <c r="L1453" s="46">
        <v>0.79</v>
      </c>
      <c r="M1453" s="22"/>
      <c r="N1453" s="52">
        <f t="shared" si="223"/>
        <v>0</v>
      </c>
      <c r="O1453" s="52">
        <f t="shared" si="224"/>
        <v>0</v>
      </c>
      <c r="P1453" s="52" t="e">
        <f t="shared" si="225"/>
        <v>#VALUE!</v>
      </c>
      <c r="Q1453">
        <v>0</v>
      </c>
      <c r="R1453">
        <v>0</v>
      </c>
      <c r="S1453" t="s">
        <v>5411</v>
      </c>
      <c r="T1453" s="46">
        <v>0</v>
      </c>
      <c r="U1453" s="46">
        <v>0</v>
      </c>
      <c r="V1453" s="22"/>
      <c r="W1453" s="52">
        <f t="shared" si="226"/>
        <v>0</v>
      </c>
      <c r="X1453" s="52">
        <f t="shared" si="227"/>
        <v>0</v>
      </c>
      <c r="Y1453" s="52" t="e">
        <f t="shared" si="221"/>
        <v>#VALUE!</v>
      </c>
      <c r="Z1453" t="s">
        <v>113</v>
      </c>
      <c r="AA1453" t="s">
        <v>114</v>
      </c>
      <c r="AB1453" t="s">
        <v>5411</v>
      </c>
      <c r="AC1453" s="61" t="s">
        <v>113</v>
      </c>
      <c r="AD1453" s="61" t="s">
        <v>114</v>
      </c>
      <c r="AE1453" s="22"/>
      <c r="AF1453">
        <v>0</v>
      </c>
      <c r="AG1453">
        <v>0</v>
      </c>
      <c r="AH1453" t="s">
        <v>5411</v>
      </c>
      <c r="AI1453" s="46">
        <v>0</v>
      </c>
      <c r="AJ1453" s="46">
        <v>0</v>
      </c>
      <c r="AK1453" s="22"/>
      <c r="AL1453" s="52">
        <f t="shared" si="228"/>
        <v>0</v>
      </c>
      <c r="AM1453" s="52">
        <f t="shared" si="229"/>
        <v>0</v>
      </c>
      <c r="AN1453" s="52" t="e">
        <f t="shared" si="222"/>
        <v>#VALUE!</v>
      </c>
      <c r="AO1453">
        <v>0</v>
      </c>
      <c r="AP1453" s="46">
        <v>0</v>
      </c>
      <c r="AQ1453" s="52">
        <f t="shared" si="230"/>
        <v>0</v>
      </c>
    </row>
    <row r="1454" spans="1:43" x14ac:dyDescent="0.25">
      <c r="A1454" t="s">
        <v>5533</v>
      </c>
      <c r="B1454" t="s">
        <v>512</v>
      </c>
      <c r="D1454">
        <v>1</v>
      </c>
      <c r="E1454">
        <v>1</v>
      </c>
      <c r="F1454">
        <v>4</v>
      </c>
      <c r="G1454" s="13">
        <v>39923</v>
      </c>
      <c r="H1454">
        <v>0.46</v>
      </c>
      <c r="I1454">
        <v>0.41</v>
      </c>
      <c r="J1454" t="s">
        <v>5411</v>
      </c>
      <c r="K1454" s="46">
        <v>0.46</v>
      </c>
      <c r="L1454" s="46">
        <v>0.41</v>
      </c>
      <c r="M1454" s="22"/>
      <c r="N1454" s="52">
        <f t="shared" si="223"/>
        <v>0</v>
      </c>
      <c r="O1454" s="52">
        <f t="shared" si="224"/>
        <v>0</v>
      </c>
      <c r="P1454" s="52" t="e">
        <f t="shared" si="225"/>
        <v>#VALUE!</v>
      </c>
      <c r="Q1454">
        <v>0</v>
      </c>
      <c r="R1454">
        <v>0</v>
      </c>
      <c r="S1454" t="s">
        <v>5411</v>
      </c>
      <c r="T1454" s="46">
        <v>0</v>
      </c>
      <c r="U1454" s="46">
        <v>0</v>
      </c>
      <c r="V1454" s="22"/>
      <c r="W1454" s="52">
        <f t="shared" si="226"/>
        <v>0</v>
      </c>
      <c r="X1454" s="52">
        <f t="shared" si="227"/>
        <v>0</v>
      </c>
      <c r="Y1454" s="52" t="e">
        <f t="shared" si="221"/>
        <v>#VALUE!</v>
      </c>
      <c r="Z1454" t="s">
        <v>113</v>
      </c>
      <c r="AA1454" t="s">
        <v>114</v>
      </c>
      <c r="AB1454" t="s">
        <v>5411</v>
      </c>
      <c r="AC1454" s="61" t="s">
        <v>113</v>
      </c>
      <c r="AD1454" s="61" t="s">
        <v>114</v>
      </c>
      <c r="AE1454" s="22"/>
      <c r="AF1454">
        <v>0</v>
      </c>
      <c r="AG1454">
        <v>0</v>
      </c>
      <c r="AH1454" t="s">
        <v>5411</v>
      </c>
      <c r="AI1454" s="46">
        <v>0</v>
      </c>
      <c r="AJ1454" s="46">
        <v>0</v>
      </c>
      <c r="AK1454" s="22"/>
      <c r="AL1454" s="52">
        <f t="shared" si="228"/>
        <v>0</v>
      </c>
      <c r="AM1454" s="52">
        <f t="shared" si="229"/>
        <v>0</v>
      </c>
      <c r="AN1454" s="52" t="e">
        <f t="shared" si="222"/>
        <v>#VALUE!</v>
      </c>
      <c r="AO1454">
        <v>0.59</v>
      </c>
      <c r="AP1454" s="46">
        <v>0.59</v>
      </c>
      <c r="AQ1454" s="52">
        <f t="shared" si="230"/>
        <v>0</v>
      </c>
    </row>
    <row r="1455" spans="1:43" x14ac:dyDescent="0.25">
      <c r="A1455" t="s">
        <v>5533</v>
      </c>
      <c r="B1455" t="s">
        <v>621</v>
      </c>
      <c r="D1455">
        <v>1</v>
      </c>
      <c r="E1455">
        <v>1</v>
      </c>
      <c r="F1455">
        <v>2</v>
      </c>
      <c r="G1455" s="13">
        <v>40038</v>
      </c>
      <c r="H1455">
        <v>1.72</v>
      </c>
      <c r="I1455">
        <v>0</v>
      </c>
      <c r="J1455" t="s">
        <v>5411</v>
      </c>
      <c r="K1455" s="46">
        <v>1.72</v>
      </c>
      <c r="L1455" s="46">
        <v>0</v>
      </c>
      <c r="M1455" s="22"/>
      <c r="N1455" s="52">
        <f t="shared" si="223"/>
        <v>0</v>
      </c>
      <c r="O1455" s="52">
        <f t="shared" si="224"/>
        <v>0</v>
      </c>
      <c r="P1455" s="52" t="e">
        <f t="shared" si="225"/>
        <v>#VALUE!</v>
      </c>
      <c r="Q1455">
        <v>0</v>
      </c>
      <c r="R1455">
        <v>0</v>
      </c>
      <c r="S1455" t="s">
        <v>5411</v>
      </c>
      <c r="T1455" s="46">
        <v>0</v>
      </c>
      <c r="U1455" s="46">
        <v>0</v>
      </c>
      <c r="V1455" s="22"/>
      <c r="W1455" s="52">
        <f t="shared" si="226"/>
        <v>0</v>
      </c>
      <c r="X1455" s="52">
        <f t="shared" si="227"/>
        <v>0</v>
      </c>
      <c r="Y1455" s="52" t="e">
        <f t="shared" si="221"/>
        <v>#VALUE!</v>
      </c>
      <c r="Z1455" t="s">
        <v>5568</v>
      </c>
      <c r="AA1455" t="s">
        <v>114</v>
      </c>
      <c r="AB1455" t="s">
        <v>5411</v>
      </c>
      <c r="AC1455" s="61" t="s">
        <v>88</v>
      </c>
      <c r="AD1455" s="61" t="s">
        <v>114</v>
      </c>
      <c r="AE1455" s="22"/>
      <c r="AF1455">
        <v>0</v>
      </c>
      <c r="AG1455">
        <v>0</v>
      </c>
      <c r="AH1455" t="s">
        <v>5411</v>
      </c>
      <c r="AI1455" s="46">
        <v>0</v>
      </c>
      <c r="AJ1455" s="46">
        <v>0</v>
      </c>
      <c r="AK1455" s="22"/>
      <c r="AL1455" s="52">
        <f t="shared" si="228"/>
        <v>0</v>
      </c>
      <c r="AM1455" s="52">
        <f t="shared" si="229"/>
        <v>0</v>
      </c>
      <c r="AN1455" s="52" t="e">
        <f t="shared" si="222"/>
        <v>#VALUE!</v>
      </c>
      <c r="AO1455">
        <v>0</v>
      </c>
      <c r="AP1455" s="46">
        <v>0</v>
      </c>
      <c r="AQ1455" s="52">
        <f t="shared" si="230"/>
        <v>0</v>
      </c>
    </row>
    <row r="1456" spans="1:43" x14ac:dyDescent="0.25">
      <c r="A1456" t="s">
        <v>5533</v>
      </c>
      <c r="B1456" t="s">
        <v>622</v>
      </c>
      <c r="D1456">
        <v>1</v>
      </c>
      <c r="E1456">
        <v>1</v>
      </c>
      <c r="F1456">
        <v>2</v>
      </c>
      <c r="G1456" s="13">
        <v>40038</v>
      </c>
      <c r="H1456">
        <v>1.76</v>
      </c>
      <c r="I1456">
        <v>0</v>
      </c>
      <c r="J1456" t="s">
        <v>5411</v>
      </c>
      <c r="K1456" s="46">
        <v>1.76</v>
      </c>
      <c r="L1456" s="46">
        <v>0</v>
      </c>
      <c r="M1456" s="22"/>
      <c r="N1456" s="52">
        <f t="shared" si="223"/>
        <v>0</v>
      </c>
      <c r="O1456" s="52">
        <f t="shared" si="224"/>
        <v>0</v>
      </c>
      <c r="P1456" s="52" t="e">
        <f t="shared" si="225"/>
        <v>#VALUE!</v>
      </c>
      <c r="Q1456">
        <v>1.77</v>
      </c>
      <c r="R1456">
        <v>0</v>
      </c>
      <c r="S1456" t="s">
        <v>5411</v>
      </c>
      <c r="T1456" s="46">
        <v>1.77</v>
      </c>
      <c r="U1456" s="46">
        <v>0</v>
      </c>
      <c r="V1456" s="22"/>
      <c r="W1456" s="52">
        <f t="shared" si="226"/>
        <v>0</v>
      </c>
      <c r="X1456" s="52">
        <f t="shared" si="227"/>
        <v>0</v>
      </c>
      <c r="Y1456" s="52" t="e">
        <f t="shared" si="221"/>
        <v>#VALUE!</v>
      </c>
      <c r="Z1456" t="s">
        <v>5568</v>
      </c>
      <c r="AA1456" t="s">
        <v>114</v>
      </c>
      <c r="AB1456" t="s">
        <v>5411</v>
      </c>
      <c r="AC1456" s="61" t="s">
        <v>88</v>
      </c>
      <c r="AD1456" s="61" t="s">
        <v>114</v>
      </c>
      <c r="AE1456" s="22"/>
      <c r="AF1456">
        <v>0</v>
      </c>
      <c r="AG1456">
        <v>0</v>
      </c>
      <c r="AH1456" t="s">
        <v>5411</v>
      </c>
      <c r="AI1456" s="46">
        <v>0</v>
      </c>
      <c r="AJ1456" s="46">
        <v>0</v>
      </c>
      <c r="AK1456" s="22"/>
      <c r="AL1456" s="52">
        <f t="shared" si="228"/>
        <v>0</v>
      </c>
      <c r="AM1456" s="52">
        <f t="shared" si="229"/>
        <v>0</v>
      </c>
      <c r="AN1456" s="52" t="e">
        <f t="shared" si="222"/>
        <v>#VALUE!</v>
      </c>
      <c r="AO1456">
        <v>0.21</v>
      </c>
      <c r="AP1456" s="46">
        <v>0.21</v>
      </c>
      <c r="AQ1456" s="52">
        <f t="shared" si="230"/>
        <v>0</v>
      </c>
    </row>
    <row r="1457" spans="1:43" x14ac:dyDescent="0.25">
      <c r="A1457" t="s">
        <v>5533</v>
      </c>
      <c r="B1457" t="s">
        <v>623</v>
      </c>
      <c r="D1457">
        <v>1</v>
      </c>
      <c r="E1457">
        <v>1</v>
      </c>
      <c r="F1457">
        <v>2</v>
      </c>
      <c r="G1457" s="13">
        <v>40038</v>
      </c>
      <c r="H1457">
        <v>2.68</v>
      </c>
      <c r="I1457">
        <v>0</v>
      </c>
      <c r="J1457" t="s">
        <v>5411</v>
      </c>
      <c r="K1457" s="46">
        <v>2.68</v>
      </c>
      <c r="L1457" s="46">
        <v>0</v>
      </c>
      <c r="M1457" s="22"/>
      <c r="N1457" s="52">
        <f t="shared" si="223"/>
        <v>0</v>
      </c>
      <c r="O1457" s="52">
        <f t="shared" si="224"/>
        <v>0</v>
      </c>
      <c r="P1457" s="52" t="e">
        <f t="shared" si="225"/>
        <v>#VALUE!</v>
      </c>
      <c r="Q1457">
        <v>0.94</v>
      </c>
      <c r="R1457">
        <v>0</v>
      </c>
      <c r="S1457" t="s">
        <v>5411</v>
      </c>
      <c r="T1457" s="46">
        <v>0.94</v>
      </c>
      <c r="U1457" s="46">
        <v>0</v>
      </c>
      <c r="V1457" s="22"/>
      <c r="W1457" s="52">
        <f t="shared" si="226"/>
        <v>0</v>
      </c>
      <c r="X1457" s="52">
        <f t="shared" si="227"/>
        <v>0</v>
      </c>
      <c r="Y1457" s="52" t="e">
        <f t="shared" si="221"/>
        <v>#VALUE!</v>
      </c>
      <c r="Z1457" t="s">
        <v>5568</v>
      </c>
      <c r="AA1457" t="s">
        <v>114</v>
      </c>
      <c r="AB1457" t="s">
        <v>5411</v>
      </c>
      <c r="AC1457" s="61" t="s">
        <v>88</v>
      </c>
      <c r="AD1457" s="61" t="s">
        <v>114</v>
      </c>
      <c r="AE1457" s="22"/>
      <c r="AF1457">
        <v>0</v>
      </c>
      <c r="AG1457">
        <v>0</v>
      </c>
      <c r="AH1457" t="s">
        <v>5411</v>
      </c>
      <c r="AI1457" s="46">
        <v>0</v>
      </c>
      <c r="AJ1457" s="46">
        <v>0</v>
      </c>
      <c r="AK1457" s="22"/>
      <c r="AL1457" s="52">
        <f t="shared" si="228"/>
        <v>0</v>
      </c>
      <c r="AM1457" s="52">
        <f t="shared" si="229"/>
        <v>0</v>
      </c>
      <c r="AN1457" s="52" t="e">
        <f t="shared" si="222"/>
        <v>#VALUE!</v>
      </c>
      <c r="AO1457">
        <v>0</v>
      </c>
      <c r="AP1457" s="46">
        <v>0</v>
      </c>
      <c r="AQ1457" s="52">
        <f t="shared" si="230"/>
        <v>0</v>
      </c>
    </row>
    <row r="1458" spans="1:43" x14ac:dyDescent="0.25">
      <c r="A1458" t="s">
        <v>5533</v>
      </c>
      <c r="B1458" t="s">
        <v>624</v>
      </c>
      <c r="D1458">
        <v>1</v>
      </c>
      <c r="E1458">
        <v>1</v>
      </c>
      <c r="F1458">
        <v>2</v>
      </c>
      <c r="G1458" s="13">
        <v>40038</v>
      </c>
      <c r="H1458">
        <v>2.5299999999999998</v>
      </c>
      <c r="I1458">
        <v>0</v>
      </c>
      <c r="J1458" t="s">
        <v>5411</v>
      </c>
      <c r="K1458" s="46">
        <v>2.5299999999999998</v>
      </c>
      <c r="L1458" s="46">
        <v>0</v>
      </c>
      <c r="M1458" s="22"/>
      <c r="N1458" s="52">
        <f t="shared" si="223"/>
        <v>0</v>
      </c>
      <c r="O1458" s="52">
        <f t="shared" si="224"/>
        <v>0</v>
      </c>
      <c r="P1458" s="52" t="e">
        <f t="shared" si="225"/>
        <v>#VALUE!</v>
      </c>
      <c r="Q1458">
        <v>1.28</v>
      </c>
      <c r="R1458">
        <v>0</v>
      </c>
      <c r="S1458" t="s">
        <v>5411</v>
      </c>
      <c r="T1458" s="46">
        <v>1.28</v>
      </c>
      <c r="U1458" s="46">
        <v>0</v>
      </c>
      <c r="V1458" s="22"/>
      <c r="W1458" s="52">
        <f t="shared" si="226"/>
        <v>0</v>
      </c>
      <c r="X1458" s="52">
        <f t="shared" si="227"/>
        <v>0</v>
      </c>
      <c r="Y1458" s="52" t="e">
        <f t="shared" si="221"/>
        <v>#VALUE!</v>
      </c>
      <c r="Z1458" t="s">
        <v>5568</v>
      </c>
      <c r="AA1458" t="s">
        <v>114</v>
      </c>
      <c r="AB1458" t="s">
        <v>5411</v>
      </c>
      <c r="AC1458" s="61" t="s">
        <v>88</v>
      </c>
      <c r="AD1458" s="61" t="s">
        <v>114</v>
      </c>
      <c r="AE1458" s="22"/>
      <c r="AF1458">
        <v>1.44</v>
      </c>
      <c r="AG1458">
        <v>0</v>
      </c>
      <c r="AH1458" t="s">
        <v>5411</v>
      </c>
      <c r="AI1458" s="46">
        <v>1.44</v>
      </c>
      <c r="AJ1458" s="46">
        <v>0</v>
      </c>
      <c r="AK1458" s="22"/>
      <c r="AL1458" s="52">
        <f t="shared" si="228"/>
        <v>0</v>
      </c>
      <c r="AM1458" s="52">
        <f t="shared" si="229"/>
        <v>0</v>
      </c>
      <c r="AN1458" s="52" t="e">
        <f t="shared" si="222"/>
        <v>#VALUE!</v>
      </c>
      <c r="AO1458">
        <v>0</v>
      </c>
      <c r="AP1458" s="46">
        <v>0</v>
      </c>
      <c r="AQ1458" s="52">
        <f t="shared" si="230"/>
        <v>0</v>
      </c>
    </row>
    <row r="1459" spans="1:43" x14ac:dyDescent="0.25">
      <c r="A1459" t="s">
        <v>5533</v>
      </c>
      <c r="B1459" t="s">
        <v>625</v>
      </c>
      <c r="D1459">
        <v>1</v>
      </c>
      <c r="E1459">
        <v>1</v>
      </c>
      <c r="F1459">
        <v>2</v>
      </c>
      <c r="G1459" s="13">
        <v>40038</v>
      </c>
      <c r="H1459">
        <v>1.32</v>
      </c>
      <c r="I1459">
        <v>0</v>
      </c>
      <c r="J1459" t="s">
        <v>5411</v>
      </c>
      <c r="K1459" s="46">
        <v>1.32</v>
      </c>
      <c r="L1459" s="46">
        <v>0</v>
      </c>
      <c r="M1459" s="22"/>
      <c r="N1459" s="52">
        <f t="shared" si="223"/>
        <v>0</v>
      </c>
      <c r="O1459" s="52">
        <f t="shared" si="224"/>
        <v>0</v>
      </c>
      <c r="P1459" s="52" t="e">
        <f t="shared" si="225"/>
        <v>#VALUE!</v>
      </c>
      <c r="Q1459">
        <v>1.62</v>
      </c>
      <c r="R1459">
        <v>0</v>
      </c>
      <c r="S1459" t="s">
        <v>5411</v>
      </c>
      <c r="T1459" s="46">
        <v>1.62</v>
      </c>
      <c r="U1459" s="46">
        <v>0</v>
      </c>
      <c r="V1459" s="22"/>
      <c r="W1459" s="52">
        <f t="shared" si="226"/>
        <v>0</v>
      </c>
      <c r="X1459" s="52">
        <f t="shared" si="227"/>
        <v>0</v>
      </c>
      <c r="Y1459" s="52" t="e">
        <f t="shared" si="221"/>
        <v>#VALUE!</v>
      </c>
      <c r="Z1459" t="s">
        <v>5568</v>
      </c>
      <c r="AA1459" t="s">
        <v>114</v>
      </c>
      <c r="AB1459" t="s">
        <v>5411</v>
      </c>
      <c r="AC1459" s="61" t="s">
        <v>88</v>
      </c>
      <c r="AD1459" s="61" t="s">
        <v>114</v>
      </c>
      <c r="AE1459" s="22"/>
      <c r="AF1459">
        <v>9.8000000000000007</v>
      </c>
      <c r="AG1459">
        <v>0</v>
      </c>
      <c r="AH1459" t="s">
        <v>5411</v>
      </c>
      <c r="AI1459" s="46">
        <v>9.8000000000000007</v>
      </c>
      <c r="AJ1459" s="46">
        <v>0</v>
      </c>
      <c r="AK1459" s="22"/>
      <c r="AL1459" s="52">
        <f t="shared" si="228"/>
        <v>0</v>
      </c>
      <c r="AM1459" s="52">
        <f t="shared" si="229"/>
        <v>0</v>
      </c>
      <c r="AN1459" s="52" t="e">
        <f t="shared" si="222"/>
        <v>#VALUE!</v>
      </c>
      <c r="AO1459">
        <v>0</v>
      </c>
      <c r="AP1459" s="46">
        <v>0</v>
      </c>
      <c r="AQ1459" s="52">
        <f t="shared" si="230"/>
        <v>0</v>
      </c>
    </row>
    <row r="1460" spans="1:43" x14ac:dyDescent="0.25">
      <c r="A1460" t="s">
        <v>5533</v>
      </c>
      <c r="B1460" t="s">
        <v>626</v>
      </c>
      <c r="D1460">
        <v>1</v>
      </c>
      <c r="E1460">
        <v>1</v>
      </c>
      <c r="F1460">
        <v>2</v>
      </c>
      <c r="G1460" s="13">
        <v>40038</v>
      </c>
      <c r="H1460">
        <v>0.02</v>
      </c>
      <c r="I1460">
        <v>0</v>
      </c>
      <c r="J1460" t="s">
        <v>5411</v>
      </c>
      <c r="K1460" s="46">
        <v>0.02</v>
      </c>
      <c r="L1460" s="46">
        <v>0</v>
      </c>
      <c r="M1460" s="22"/>
      <c r="N1460" s="52">
        <f t="shared" si="223"/>
        <v>0</v>
      </c>
      <c r="O1460" s="52">
        <f t="shared" si="224"/>
        <v>0</v>
      </c>
      <c r="P1460" s="52" t="e">
        <f t="shared" si="225"/>
        <v>#VALUE!</v>
      </c>
      <c r="Q1460">
        <v>0</v>
      </c>
      <c r="R1460">
        <v>0</v>
      </c>
      <c r="S1460" t="s">
        <v>5411</v>
      </c>
      <c r="T1460" s="46">
        <v>0</v>
      </c>
      <c r="U1460" s="46">
        <v>0</v>
      </c>
      <c r="V1460" s="22"/>
      <c r="W1460" s="52">
        <f t="shared" si="226"/>
        <v>0</v>
      </c>
      <c r="X1460" s="52">
        <f t="shared" si="227"/>
        <v>0</v>
      </c>
      <c r="Y1460" s="52" t="e">
        <f t="shared" si="221"/>
        <v>#VALUE!</v>
      </c>
      <c r="Z1460" t="s">
        <v>5568</v>
      </c>
      <c r="AA1460" t="s">
        <v>114</v>
      </c>
      <c r="AB1460" t="s">
        <v>5411</v>
      </c>
      <c r="AC1460" s="61" t="s">
        <v>88</v>
      </c>
      <c r="AD1460" s="61" t="s">
        <v>114</v>
      </c>
      <c r="AE1460" s="22"/>
      <c r="AF1460">
        <v>0</v>
      </c>
      <c r="AG1460">
        <v>0</v>
      </c>
      <c r="AH1460" t="s">
        <v>5411</v>
      </c>
      <c r="AI1460" s="46">
        <v>0</v>
      </c>
      <c r="AJ1460" s="46">
        <v>0</v>
      </c>
      <c r="AK1460" s="22"/>
      <c r="AL1460" s="52">
        <f t="shared" si="228"/>
        <v>0</v>
      </c>
      <c r="AM1460" s="52">
        <f t="shared" si="229"/>
        <v>0</v>
      </c>
      <c r="AN1460" s="52" t="e">
        <f t="shared" si="222"/>
        <v>#VALUE!</v>
      </c>
      <c r="AO1460">
        <v>0</v>
      </c>
      <c r="AP1460" s="46">
        <v>0</v>
      </c>
      <c r="AQ1460" s="52">
        <f t="shared" si="230"/>
        <v>0</v>
      </c>
    </row>
    <row r="1461" spans="1:43" x14ac:dyDescent="0.25">
      <c r="A1461" t="s">
        <v>5533</v>
      </c>
      <c r="B1461" t="s">
        <v>627</v>
      </c>
      <c r="D1461">
        <v>1</v>
      </c>
      <c r="E1461">
        <v>1</v>
      </c>
      <c r="F1461">
        <v>4</v>
      </c>
      <c r="G1461" s="13">
        <v>40038</v>
      </c>
      <c r="H1461">
        <v>1.55</v>
      </c>
      <c r="I1461">
        <v>0</v>
      </c>
      <c r="J1461" t="s">
        <v>5411</v>
      </c>
      <c r="K1461" s="46">
        <v>1.55</v>
      </c>
      <c r="L1461" s="46">
        <v>0</v>
      </c>
      <c r="M1461" s="22"/>
      <c r="N1461" s="52">
        <f t="shared" si="223"/>
        <v>0</v>
      </c>
      <c r="O1461" s="52">
        <f t="shared" si="224"/>
        <v>0</v>
      </c>
      <c r="P1461" s="52" t="e">
        <f t="shared" si="225"/>
        <v>#VALUE!</v>
      </c>
      <c r="Q1461">
        <v>2.98</v>
      </c>
      <c r="R1461">
        <v>0</v>
      </c>
      <c r="S1461" t="s">
        <v>5411</v>
      </c>
      <c r="T1461" s="46">
        <v>2.98</v>
      </c>
      <c r="U1461" s="46">
        <v>0</v>
      </c>
      <c r="V1461" s="22"/>
      <c r="W1461" s="52">
        <f t="shared" si="226"/>
        <v>0</v>
      </c>
      <c r="X1461" s="52">
        <f t="shared" si="227"/>
        <v>0</v>
      </c>
      <c r="Y1461" s="52" t="e">
        <f t="shared" si="221"/>
        <v>#VALUE!</v>
      </c>
      <c r="Z1461" t="s">
        <v>5568</v>
      </c>
      <c r="AA1461" t="s">
        <v>114</v>
      </c>
      <c r="AB1461" t="s">
        <v>5411</v>
      </c>
      <c r="AC1461" s="61" t="s">
        <v>88</v>
      </c>
      <c r="AD1461" s="61" t="s">
        <v>114</v>
      </c>
      <c r="AE1461" s="22"/>
      <c r="AF1461">
        <v>0</v>
      </c>
      <c r="AG1461">
        <v>0</v>
      </c>
      <c r="AH1461" t="s">
        <v>5411</v>
      </c>
      <c r="AI1461" s="46">
        <v>0</v>
      </c>
      <c r="AJ1461" s="46">
        <v>0</v>
      </c>
      <c r="AK1461" s="22"/>
      <c r="AL1461" s="52">
        <f t="shared" si="228"/>
        <v>0</v>
      </c>
      <c r="AM1461" s="52">
        <f t="shared" si="229"/>
        <v>0</v>
      </c>
      <c r="AN1461" s="52" t="e">
        <f t="shared" si="222"/>
        <v>#VALUE!</v>
      </c>
      <c r="AO1461">
        <v>0</v>
      </c>
      <c r="AP1461" s="46">
        <v>0</v>
      </c>
      <c r="AQ1461" s="52">
        <f t="shared" si="230"/>
        <v>0</v>
      </c>
    </row>
    <row r="1462" spans="1:43" x14ac:dyDescent="0.25">
      <c r="A1462" t="s">
        <v>5533</v>
      </c>
      <c r="B1462" t="s">
        <v>628</v>
      </c>
      <c r="D1462">
        <v>1</v>
      </c>
      <c r="E1462">
        <v>1</v>
      </c>
      <c r="F1462">
        <v>2</v>
      </c>
      <c r="G1462" s="13">
        <v>40038</v>
      </c>
      <c r="H1462">
        <v>1.59</v>
      </c>
      <c r="I1462">
        <v>0</v>
      </c>
      <c r="J1462" t="s">
        <v>5411</v>
      </c>
      <c r="K1462" s="46">
        <v>1.59</v>
      </c>
      <c r="L1462" s="46">
        <v>0</v>
      </c>
      <c r="M1462" s="22"/>
      <c r="N1462" s="52">
        <f t="shared" si="223"/>
        <v>0</v>
      </c>
      <c r="O1462" s="52">
        <f t="shared" si="224"/>
        <v>0</v>
      </c>
      <c r="P1462" s="52" t="e">
        <f t="shared" si="225"/>
        <v>#VALUE!</v>
      </c>
      <c r="Q1462">
        <v>3.08</v>
      </c>
      <c r="R1462">
        <v>0</v>
      </c>
      <c r="S1462" t="s">
        <v>5411</v>
      </c>
      <c r="T1462" s="46">
        <v>3.08</v>
      </c>
      <c r="U1462" s="46">
        <v>0</v>
      </c>
      <c r="V1462" s="22"/>
      <c r="W1462" s="52">
        <f t="shared" si="226"/>
        <v>0</v>
      </c>
      <c r="X1462" s="52">
        <f t="shared" si="227"/>
        <v>0</v>
      </c>
      <c r="Y1462" s="52" t="e">
        <f t="shared" si="221"/>
        <v>#VALUE!</v>
      </c>
      <c r="Z1462" t="s">
        <v>5568</v>
      </c>
      <c r="AA1462" t="s">
        <v>114</v>
      </c>
      <c r="AB1462" t="s">
        <v>5411</v>
      </c>
      <c r="AC1462" s="61" t="s">
        <v>88</v>
      </c>
      <c r="AD1462" s="61" t="s">
        <v>114</v>
      </c>
      <c r="AE1462" s="22"/>
      <c r="AF1462">
        <v>0</v>
      </c>
      <c r="AG1462">
        <v>0</v>
      </c>
      <c r="AH1462" t="s">
        <v>5411</v>
      </c>
      <c r="AI1462" s="46">
        <v>0</v>
      </c>
      <c r="AJ1462" s="46">
        <v>0</v>
      </c>
      <c r="AK1462" s="22"/>
      <c r="AL1462" s="52">
        <f t="shared" si="228"/>
        <v>0</v>
      </c>
      <c r="AM1462" s="52">
        <f t="shared" si="229"/>
        <v>0</v>
      </c>
      <c r="AN1462" s="52" t="e">
        <f t="shared" si="222"/>
        <v>#VALUE!</v>
      </c>
      <c r="AO1462">
        <v>0.65</v>
      </c>
      <c r="AP1462" s="46">
        <v>0.65</v>
      </c>
      <c r="AQ1462" s="52">
        <f t="shared" si="230"/>
        <v>0</v>
      </c>
    </row>
    <row r="1463" spans="1:43" x14ac:dyDescent="0.25">
      <c r="A1463" t="s">
        <v>5533</v>
      </c>
      <c r="B1463" t="s">
        <v>629</v>
      </c>
      <c r="D1463">
        <v>1</v>
      </c>
      <c r="E1463">
        <v>1</v>
      </c>
      <c r="F1463">
        <v>2</v>
      </c>
      <c r="G1463" s="13">
        <v>40038</v>
      </c>
      <c r="H1463">
        <v>1.29</v>
      </c>
      <c r="I1463">
        <v>0</v>
      </c>
      <c r="J1463" t="s">
        <v>5411</v>
      </c>
      <c r="K1463" s="46">
        <v>1.29</v>
      </c>
      <c r="L1463" s="46">
        <v>0</v>
      </c>
      <c r="M1463" s="22"/>
      <c r="N1463" s="52">
        <f t="shared" si="223"/>
        <v>0</v>
      </c>
      <c r="O1463" s="52">
        <f t="shared" si="224"/>
        <v>0</v>
      </c>
      <c r="P1463" s="52" t="e">
        <f t="shared" si="225"/>
        <v>#VALUE!</v>
      </c>
      <c r="Q1463">
        <v>2.7</v>
      </c>
      <c r="R1463">
        <v>0</v>
      </c>
      <c r="S1463" t="s">
        <v>5411</v>
      </c>
      <c r="T1463" s="46">
        <v>2.7</v>
      </c>
      <c r="U1463" s="46">
        <v>0</v>
      </c>
      <c r="V1463" s="22"/>
      <c r="W1463" s="52">
        <f t="shared" si="226"/>
        <v>0</v>
      </c>
      <c r="X1463" s="52">
        <f t="shared" si="227"/>
        <v>0</v>
      </c>
      <c r="Y1463" s="52" t="e">
        <f t="shared" si="221"/>
        <v>#VALUE!</v>
      </c>
      <c r="Z1463" t="s">
        <v>5568</v>
      </c>
      <c r="AA1463" t="s">
        <v>114</v>
      </c>
      <c r="AB1463" t="s">
        <v>5411</v>
      </c>
      <c r="AC1463" s="61" t="s">
        <v>88</v>
      </c>
      <c r="AD1463" s="61" t="s">
        <v>114</v>
      </c>
      <c r="AE1463" s="22"/>
      <c r="AF1463">
        <v>0</v>
      </c>
      <c r="AG1463">
        <v>0</v>
      </c>
      <c r="AH1463" t="s">
        <v>5411</v>
      </c>
      <c r="AI1463" s="46">
        <v>0</v>
      </c>
      <c r="AJ1463" s="46">
        <v>0</v>
      </c>
      <c r="AK1463" s="22"/>
      <c r="AL1463" s="52">
        <f t="shared" si="228"/>
        <v>0</v>
      </c>
      <c r="AM1463" s="52">
        <f t="shared" si="229"/>
        <v>0</v>
      </c>
      <c r="AN1463" s="52" t="e">
        <f t="shared" si="222"/>
        <v>#VALUE!</v>
      </c>
      <c r="AO1463">
        <v>0.32</v>
      </c>
      <c r="AP1463" s="46">
        <v>0.32</v>
      </c>
      <c r="AQ1463" s="52">
        <f t="shared" si="230"/>
        <v>0</v>
      </c>
    </row>
    <row r="1464" spans="1:43" x14ac:dyDescent="0.25">
      <c r="A1464" t="s">
        <v>5533</v>
      </c>
      <c r="B1464" t="s">
        <v>630</v>
      </c>
      <c r="D1464">
        <v>1</v>
      </c>
      <c r="E1464">
        <v>1</v>
      </c>
      <c r="F1464">
        <v>2</v>
      </c>
      <c r="G1464" s="13">
        <v>40038</v>
      </c>
      <c r="H1464">
        <v>1.07</v>
      </c>
      <c r="I1464">
        <v>0</v>
      </c>
      <c r="J1464" t="s">
        <v>5411</v>
      </c>
      <c r="K1464" s="46">
        <v>1.07</v>
      </c>
      <c r="L1464" s="46">
        <v>0</v>
      </c>
      <c r="M1464" s="22"/>
      <c r="N1464" s="52">
        <f t="shared" si="223"/>
        <v>0</v>
      </c>
      <c r="O1464" s="52">
        <f t="shared" si="224"/>
        <v>0</v>
      </c>
      <c r="P1464" s="52" t="e">
        <f t="shared" si="225"/>
        <v>#VALUE!</v>
      </c>
      <c r="Q1464">
        <v>0</v>
      </c>
      <c r="R1464">
        <v>0</v>
      </c>
      <c r="S1464" t="s">
        <v>5411</v>
      </c>
      <c r="T1464" s="46">
        <v>0</v>
      </c>
      <c r="U1464" s="46">
        <v>0</v>
      </c>
      <c r="V1464" s="22"/>
      <c r="W1464" s="52">
        <f t="shared" si="226"/>
        <v>0</v>
      </c>
      <c r="X1464" s="52">
        <f t="shared" si="227"/>
        <v>0</v>
      </c>
      <c r="Y1464" s="52" t="e">
        <f t="shared" si="221"/>
        <v>#VALUE!</v>
      </c>
      <c r="Z1464" t="s">
        <v>5568</v>
      </c>
      <c r="AA1464" t="s">
        <v>114</v>
      </c>
      <c r="AB1464" t="s">
        <v>5411</v>
      </c>
      <c r="AC1464" s="61" t="s">
        <v>88</v>
      </c>
      <c r="AD1464" s="61" t="s">
        <v>114</v>
      </c>
      <c r="AE1464" s="22"/>
      <c r="AF1464">
        <v>0</v>
      </c>
      <c r="AG1464">
        <v>0</v>
      </c>
      <c r="AH1464" t="s">
        <v>5411</v>
      </c>
      <c r="AI1464" s="46">
        <v>0</v>
      </c>
      <c r="AJ1464" s="46">
        <v>0</v>
      </c>
      <c r="AK1464" s="22"/>
      <c r="AL1464" s="52">
        <f t="shared" si="228"/>
        <v>0</v>
      </c>
      <c r="AM1464" s="52">
        <f t="shared" si="229"/>
        <v>0</v>
      </c>
      <c r="AN1464" s="52" t="e">
        <f t="shared" si="222"/>
        <v>#VALUE!</v>
      </c>
      <c r="AO1464">
        <v>0</v>
      </c>
      <c r="AP1464" s="46">
        <v>0</v>
      </c>
      <c r="AQ1464" s="52">
        <f t="shared" si="230"/>
        <v>0</v>
      </c>
    </row>
    <row r="1465" spans="1:43" x14ac:dyDescent="0.25">
      <c r="A1465" t="s">
        <v>5533</v>
      </c>
      <c r="B1465" t="s">
        <v>631</v>
      </c>
      <c r="D1465">
        <v>1</v>
      </c>
      <c r="E1465">
        <v>1</v>
      </c>
      <c r="F1465">
        <v>2</v>
      </c>
      <c r="G1465" s="13">
        <v>40038</v>
      </c>
      <c r="H1465">
        <v>2.33</v>
      </c>
      <c r="I1465">
        <v>0</v>
      </c>
      <c r="J1465" t="s">
        <v>5411</v>
      </c>
      <c r="K1465" s="46">
        <v>2.33</v>
      </c>
      <c r="L1465" s="46">
        <v>0</v>
      </c>
      <c r="M1465" s="22"/>
      <c r="N1465" s="52">
        <f t="shared" si="223"/>
        <v>0</v>
      </c>
      <c r="O1465" s="52">
        <f t="shared" si="224"/>
        <v>0</v>
      </c>
      <c r="P1465" s="52" t="e">
        <f t="shared" si="225"/>
        <v>#VALUE!</v>
      </c>
      <c r="Q1465">
        <v>1.01</v>
      </c>
      <c r="R1465">
        <v>0</v>
      </c>
      <c r="S1465" t="s">
        <v>5411</v>
      </c>
      <c r="T1465" s="46">
        <v>1.01</v>
      </c>
      <c r="U1465" s="46">
        <v>0</v>
      </c>
      <c r="V1465" s="22"/>
      <c r="W1465" s="52">
        <f t="shared" si="226"/>
        <v>0</v>
      </c>
      <c r="X1465" s="52">
        <f t="shared" si="227"/>
        <v>0</v>
      </c>
      <c r="Y1465" s="52" t="e">
        <f t="shared" si="221"/>
        <v>#VALUE!</v>
      </c>
      <c r="Z1465" t="s">
        <v>5568</v>
      </c>
      <c r="AA1465" t="s">
        <v>114</v>
      </c>
      <c r="AB1465" t="s">
        <v>5411</v>
      </c>
      <c r="AC1465" s="61" t="s">
        <v>88</v>
      </c>
      <c r="AD1465" s="61" t="s">
        <v>114</v>
      </c>
      <c r="AE1465" s="22"/>
      <c r="AF1465">
        <v>0</v>
      </c>
      <c r="AG1465">
        <v>0</v>
      </c>
      <c r="AH1465" t="s">
        <v>5411</v>
      </c>
      <c r="AI1465" s="46">
        <v>0</v>
      </c>
      <c r="AJ1465" s="46">
        <v>0</v>
      </c>
      <c r="AK1465" s="22"/>
      <c r="AL1465" s="52">
        <f t="shared" si="228"/>
        <v>0</v>
      </c>
      <c r="AM1465" s="52">
        <f t="shared" si="229"/>
        <v>0</v>
      </c>
      <c r="AN1465" s="52" t="e">
        <f t="shared" si="222"/>
        <v>#VALUE!</v>
      </c>
      <c r="AO1465">
        <v>0</v>
      </c>
      <c r="AP1465" s="46">
        <v>0</v>
      </c>
      <c r="AQ1465" s="52">
        <f t="shared" si="230"/>
        <v>0</v>
      </c>
    </row>
    <row r="1466" spans="1:43" x14ac:dyDescent="0.25">
      <c r="A1466" t="s">
        <v>5533</v>
      </c>
      <c r="B1466" t="s">
        <v>632</v>
      </c>
      <c r="D1466">
        <v>1</v>
      </c>
      <c r="E1466">
        <v>1</v>
      </c>
      <c r="F1466">
        <v>2</v>
      </c>
      <c r="G1466" s="13">
        <v>40038</v>
      </c>
      <c r="H1466">
        <v>0.37</v>
      </c>
      <c r="I1466">
        <v>0</v>
      </c>
      <c r="J1466" t="s">
        <v>5411</v>
      </c>
      <c r="K1466" s="46">
        <v>0.37</v>
      </c>
      <c r="L1466" s="46">
        <v>0</v>
      </c>
      <c r="M1466" s="22"/>
      <c r="N1466" s="52">
        <f t="shared" si="223"/>
        <v>0</v>
      </c>
      <c r="O1466" s="52">
        <f t="shared" si="224"/>
        <v>0</v>
      </c>
      <c r="P1466" s="52" t="e">
        <f t="shared" si="225"/>
        <v>#VALUE!</v>
      </c>
      <c r="Q1466">
        <v>0</v>
      </c>
      <c r="R1466">
        <v>0</v>
      </c>
      <c r="S1466" t="s">
        <v>5411</v>
      </c>
      <c r="T1466" s="46">
        <v>0</v>
      </c>
      <c r="U1466" s="46">
        <v>0</v>
      </c>
      <c r="V1466" s="22"/>
      <c r="W1466" s="52">
        <f t="shared" si="226"/>
        <v>0</v>
      </c>
      <c r="X1466" s="52">
        <f t="shared" si="227"/>
        <v>0</v>
      </c>
      <c r="Y1466" s="52" t="e">
        <f t="shared" si="221"/>
        <v>#VALUE!</v>
      </c>
      <c r="Z1466" t="s">
        <v>5568</v>
      </c>
      <c r="AA1466" t="s">
        <v>114</v>
      </c>
      <c r="AB1466" t="s">
        <v>5411</v>
      </c>
      <c r="AC1466" s="61" t="s">
        <v>88</v>
      </c>
      <c r="AD1466" s="61" t="s">
        <v>114</v>
      </c>
      <c r="AE1466" s="22"/>
      <c r="AF1466">
        <v>0</v>
      </c>
      <c r="AG1466">
        <v>0</v>
      </c>
      <c r="AH1466" t="s">
        <v>5411</v>
      </c>
      <c r="AI1466" s="46">
        <v>0</v>
      </c>
      <c r="AJ1466" s="46">
        <v>0</v>
      </c>
      <c r="AK1466" s="22"/>
      <c r="AL1466" s="52">
        <f t="shared" si="228"/>
        <v>0</v>
      </c>
      <c r="AM1466" s="52">
        <f t="shared" si="229"/>
        <v>0</v>
      </c>
      <c r="AN1466" s="52" t="e">
        <f t="shared" si="222"/>
        <v>#VALUE!</v>
      </c>
      <c r="AO1466">
        <v>0</v>
      </c>
      <c r="AP1466" s="46">
        <v>0</v>
      </c>
      <c r="AQ1466" s="52">
        <f t="shared" si="230"/>
        <v>0</v>
      </c>
    </row>
    <row r="1467" spans="1:43" x14ac:dyDescent="0.25">
      <c r="A1467" t="s">
        <v>5533</v>
      </c>
      <c r="B1467" t="s">
        <v>633</v>
      </c>
      <c r="D1467">
        <v>1</v>
      </c>
      <c r="E1467">
        <v>1</v>
      </c>
      <c r="F1467">
        <v>2</v>
      </c>
      <c r="G1467" s="13">
        <v>40038</v>
      </c>
      <c r="H1467">
        <v>2.1</v>
      </c>
      <c r="I1467">
        <v>0</v>
      </c>
      <c r="J1467" t="s">
        <v>5411</v>
      </c>
      <c r="K1467" s="46">
        <v>2.1</v>
      </c>
      <c r="L1467" s="46">
        <v>0</v>
      </c>
      <c r="M1467" s="22"/>
      <c r="N1467" s="52">
        <f t="shared" si="223"/>
        <v>0</v>
      </c>
      <c r="O1467" s="52">
        <f t="shared" si="224"/>
        <v>0</v>
      </c>
      <c r="P1467" s="52" t="e">
        <f t="shared" si="225"/>
        <v>#VALUE!</v>
      </c>
      <c r="Q1467">
        <v>0.78</v>
      </c>
      <c r="R1467">
        <v>0</v>
      </c>
      <c r="S1467" t="s">
        <v>5411</v>
      </c>
      <c r="T1467" s="46">
        <v>0.78</v>
      </c>
      <c r="U1467" s="46">
        <v>0</v>
      </c>
      <c r="V1467" s="22"/>
      <c r="W1467" s="52">
        <f t="shared" si="226"/>
        <v>0</v>
      </c>
      <c r="X1467" s="52">
        <f t="shared" si="227"/>
        <v>0</v>
      </c>
      <c r="Y1467" s="52" t="e">
        <f t="shared" si="221"/>
        <v>#VALUE!</v>
      </c>
      <c r="Z1467" t="s">
        <v>5568</v>
      </c>
      <c r="AA1467" t="s">
        <v>114</v>
      </c>
      <c r="AB1467" t="s">
        <v>5411</v>
      </c>
      <c r="AC1467" s="61" t="s">
        <v>88</v>
      </c>
      <c r="AD1467" s="61" t="s">
        <v>114</v>
      </c>
      <c r="AE1467" s="22"/>
      <c r="AF1467">
        <v>0.88</v>
      </c>
      <c r="AG1467">
        <v>0</v>
      </c>
      <c r="AH1467" t="s">
        <v>5411</v>
      </c>
      <c r="AI1467" s="46">
        <v>0.88</v>
      </c>
      <c r="AJ1467" s="46">
        <v>0</v>
      </c>
      <c r="AK1467" s="22"/>
      <c r="AL1467" s="52">
        <f t="shared" si="228"/>
        <v>0</v>
      </c>
      <c r="AM1467" s="52">
        <f t="shared" si="229"/>
        <v>0</v>
      </c>
      <c r="AN1467" s="52" t="e">
        <f t="shared" si="222"/>
        <v>#VALUE!</v>
      </c>
      <c r="AO1467">
        <v>0.2</v>
      </c>
      <c r="AP1467" s="46">
        <v>0.2</v>
      </c>
      <c r="AQ1467" s="52">
        <f t="shared" si="230"/>
        <v>0</v>
      </c>
    </row>
    <row r="1468" spans="1:43" x14ac:dyDescent="0.25">
      <c r="A1468" t="s">
        <v>5533</v>
      </c>
      <c r="B1468" t="s">
        <v>634</v>
      </c>
      <c r="D1468">
        <v>1</v>
      </c>
      <c r="E1468">
        <v>1</v>
      </c>
      <c r="F1468">
        <v>2</v>
      </c>
      <c r="G1468" s="13">
        <v>40038</v>
      </c>
      <c r="H1468">
        <v>0.16</v>
      </c>
      <c r="I1468">
        <v>0</v>
      </c>
      <c r="J1468" t="s">
        <v>5411</v>
      </c>
      <c r="K1468" s="46">
        <v>0.16</v>
      </c>
      <c r="L1468" s="46">
        <v>0</v>
      </c>
      <c r="M1468" s="22"/>
      <c r="N1468" s="52">
        <f t="shared" si="223"/>
        <v>0</v>
      </c>
      <c r="O1468" s="52">
        <f t="shared" si="224"/>
        <v>0</v>
      </c>
      <c r="P1468" s="52" t="e">
        <f t="shared" si="225"/>
        <v>#VALUE!</v>
      </c>
      <c r="Q1468">
        <v>0.88</v>
      </c>
      <c r="R1468">
        <v>0</v>
      </c>
      <c r="S1468" t="s">
        <v>5411</v>
      </c>
      <c r="T1468" s="46">
        <v>0.88</v>
      </c>
      <c r="U1468" s="46">
        <v>0</v>
      </c>
      <c r="V1468" s="22"/>
      <c r="W1468" s="52">
        <f t="shared" si="226"/>
        <v>0</v>
      </c>
      <c r="X1468" s="52">
        <f t="shared" si="227"/>
        <v>0</v>
      </c>
      <c r="Y1468" s="52" t="e">
        <f t="shared" si="221"/>
        <v>#VALUE!</v>
      </c>
      <c r="Z1468" t="s">
        <v>5568</v>
      </c>
      <c r="AA1468" t="s">
        <v>114</v>
      </c>
      <c r="AB1468" t="s">
        <v>5411</v>
      </c>
      <c r="AC1468" s="61" t="s">
        <v>88</v>
      </c>
      <c r="AD1468" s="61" t="s">
        <v>114</v>
      </c>
      <c r="AE1468" s="22"/>
      <c r="AF1468">
        <v>0.68</v>
      </c>
      <c r="AG1468">
        <v>0</v>
      </c>
      <c r="AH1468" t="s">
        <v>5411</v>
      </c>
      <c r="AI1468" s="46">
        <v>0.68</v>
      </c>
      <c r="AJ1468" s="46">
        <v>0</v>
      </c>
      <c r="AK1468" s="22"/>
      <c r="AL1468" s="52">
        <f t="shared" si="228"/>
        <v>0</v>
      </c>
      <c r="AM1468" s="52">
        <f t="shared" si="229"/>
        <v>0</v>
      </c>
      <c r="AN1468" s="52" t="e">
        <f t="shared" si="222"/>
        <v>#VALUE!</v>
      </c>
      <c r="AO1468">
        <v>0.11</v>
      </c>
      <c r="AP1468" s="46">
        <v>0.11</v>
      </c>
      <c r="AQ1468" s="52">
        <f t="shared" si="230"/>
        <v>0</v>
      </c>
    </row>
    <row r="1469" spans="1:43" x14ac:dyDescent="0.25">
      <c r="A1469" t="s">
        <v>5533</v>
      </c>
      <c r="B1469" t="s">
        <v>635</v>
      </c>
      <c r="D1469">
        <v>1</v>
      </c>
      <c r="E1469">
        <v>1</v>
      </c>
      <c r="F1469">
        <v>2</v>
      </c>
      <c r="G1469" s="13">
        <v>40038</v>
      </c>
      <c r="H1469">
        <v>2.62</v>
      </c>
      <c r="I1469">
        <v>0</v>
      </c>
      <c r="J1469" t="s">
        <v>5411</v>
      </c>
      <c r="K1469" s="46">
        <v>2.62</v>
      </c>
      <c r="L1469" s="46">
        <v>0</v>
      </c>
      <c r="M1469" s="22"/>
      <c r="N1469" s="52">
        <f t="shared" si="223"/>
        <v>0</v>
      </c>
      <c r="O1469" s="52">
        <f t="shared" si="224"/>
        <v>0</v>
      </c>
      <c r="P1469" s="52" t="e">
        <f t="shared" si="225"/>
        <v>#VALUE!</v>
      </c>
      <c r="Q1469">
        <v>0.86</v>
      </c>
      <c r="R1469">
        <v>0</v>
      </c>
      <c r="S1469" t="s">
        <v>5411</v>
      </c>
      <c r="T1469" s="46">
        <v>0.86</v>
      </c>
      <c r="U1469" s="46">
        <v>0</v>
      </c>
      <c r="V1469" s="22"/>
      <c r="W1469" s="52">
        <f t="shared" si="226"/>
        <v>0</v>
      </c>
      <c r="X1469" s="52">
        <f t="shared" si="227"/>
        <v>0</v>
      </c>
      <c r="Y1469" s="52" t="e">
        <f t="shared" si="221"/>
        <v>#VALUE!</v>
      </c>
      <c r="Z1469" t="s">
        <v>5568</v>
      </c>
      <c r="AA1469" t="s">
        <v>114</v>
      </c>
      <c r="AB1469" t="s">
        <v>5411</v>
      </c>
      <c r="AC1469" s="61" t="s">
        <v>88</v>
      </c>
      <c r="AD1469" s="61" t="s">
        <v>114</v>
      </c>
      <c r="AE1469" s="22"/>
      <c r="AF1469">
        <v>0</v>
      </c>
      <c r="AG1469">
        <v>0</v>
      </c>
      <c r="AH1469" t="s">
        <v>5411</v>
      </c>
      <c r="AI1469" s="46">
        <v>0</v>
      </c>
      <c r="AJ1469" s="46">
        <v>0</v>
      </c>
      <c r="AK1469" s="22"/>
      <c r="AL1469" s="52">
        <f t="shared" si="228"/>
        <v>0</v>
      </c>
      <c r="AM1469" s="52">
        <f t="shared" si="229"/>
        <v>0</v>
      </c>
      <c r="AN1469" s="52" t="e">
        <f t="shared" si="222"/>
        <v>#VALUE!</v>
      </c>
      <c r="AO1469">
        <v>0.44</v>
      </c>
      <c r="AP1469" s="46">
        <v>0.44</v>
      </c>
      <c r="AQ1469" s="52">
        <f t="shared" si="230"/>
        <v>0</v>
      </c>
    </row>
    <row r="1470" spans="1:43" x14ac:dyDescent="0.25">
      <c r="A1470" t="s">
        <v>5533</v>
      </c>
      <c r="B1470" t="s">
        <v>636</v>
      </c>
      <c r="D1470">
        <v>1</v>
      </c>
      <c r="E1470">
        <v>1</v>
      </c>
      <c r="F1470">
        <v>2</v>
      </c>
      <c r="G1470" s="13">
        <v>40038</v>
      </c>
      <c r="H1470">
        <v>2.2799999999999998</v>
      </c>
      <c r="I1470">
        <v>0</v>
      </c>
      <c r="J1470" t="s">
        <v>5411</v>
      </c>
      <c r="K1470" s="46">
        <v>2.2799999999999998</v>
      </c>
      <c r="L1470" s="46">
        <v>0</v>
      </c>
      <c r="M1470" s="22"/>
      <c r="N1470" s="52">
        <f t="shared" si="223"/>
        <v>0</v>
      </c>
      <c r="O1470" s="52">
        <f t="shared" si="224"/>
        <v>0</v>
      </c>
      <c r="P1470" s="52" t="e">
        <f t="shared" si="225"/>
        <v>#VALUE!</v>
      </c>
      <c r="Q1470">
        <v>1.02</v>
      </c>
      <c r="R1470">
        <v>0.85</v>
      </c>
      <c r="S1470" t="s">
        <v>5411</v>
      </c>
      <c r="T1470" s="46">
        <v>1.02</v>
      </c>
      <c r="U1470" s="46">
        <v>0.85</v>
      </c>
      <c r="V1470" s="22"/>
      <c r="W1470" s="52">
        <f t="shared" si="226"/>
        <v>0</v>
      </c>
      <c r="X1470" s="52">
        <f t="shared" si="227"/>
        <v>0</v>
      </c>
      <c r="Y1470" s="52" t="e">
        <f t="shared" si="221"/>
        <v>#VALUE!</v>
      </c>
      <c r="Z1470" t="s">
        <v>5568</v>
      </c>
      <c r="AA1470" t="s">
        <v>114</v>
      </c>
      <c r="AB1470" t="s">
        <v>5411</v>
      </c>
      <c r="AC1470" s="61" t="s">
        <v>88</v>
      </c>
      <c r="AD1470" s="61" t="s">
        <v>114</v>
      </c>
      <c r="AE1470" s="22"/>
      <c r="AF1470">
        <v>4.76</v>
      </c>
      <c r="AG1470">
        <v>0</v>
      </c>
      <c r="AH1470" t="s">
        <v>5411</v>
      </c>
      <c r="AI1470" s="46">
        <v>4.76</v>
      </c>
      <c r="AJ1470" s="46">
        <v>0</v>
      </c>
      <c r="AK1470" s="22"/>
      <c r="AL1470" s="52">
        <f t="shared" si="228"/>
        <v>0</v>
      </c>
      <c r="AM1470" s="52">
        <f t="shared" si="229"/>
        <v>0</v>
      </c>
      <c r="AN1470" s="52" t="e">
        <f t="shared" si="222"/>
        <v>#VALUE!</v>
      </c>
      <c r="AO1470">
        <v>0</v>
      </c>
      <c r="AP1470" s="46">
        <v>0</v>
      </c>
      <c r="AQ1470" s="52">
        <f t="shared" si="230"/>
        <v>0</v>
      </c>
    </row>
    <row r="1471" spans="1:43" x14ac:dyDescent="0.25">
      <c r="A1471" t="s">
        <v>5533</v>
      </c>
      <c r="B1471" t="s">
        <v>637</v>
      </c>
      <c r="D1471">
        <v>1</v>
      </c>
      <c r="E1471">
        <v>1</v>
      </c>
      <c r="F1471">
        <v>2</v>
      </c>
      <c r="G1471" s="13">
        <v>40038</v>
      </c>
      <c r="H1471">
        <v>0.17</v>
      </c>
      <c r="I1471">
        <v>0</v>
      </c>
      <c r="J1471" t="s">
        <v>5411</v>
      </c>
      <c r="K1471" s="46">
        <v>0.17</v>
      </c>
      <c r="L1471" s="46">
        <v>0</v>
      </c>
      <c r="M1471" s="22"/>
      <c r="N1471" s="52">
        <f t="shared" si="223"/>
        <v>0</v>
      </c>
      <c r="O1471" s="52">
        <f t="shared" si="224"/>
        <v>0</v>
      </c>
      <c r="P1471" s="52" t="e">
        <f t="shared" si="225"/>
        <v>#VALUE!</v>
      </c>
      <c r="Q1471">
        <v>0</v>
      </c>
      <c r="R1471">
        <v>0</v>
      </c>
      <c r="S1471" t="s">
        <v>5411</v>
      </c>
      <c r="T1471" s="46">
        <v>0</v>
      </c>
      <c r="U1471" s="46">
        <v>0</v>
      </c>
      <c r="V1471" s="22"/>
      <c r="W1471" s="52">
        <f t="shared" si="226"/>
        <v>0</v>
      </c>
      <c r="X1471" s="52">
        <f t="shared" si="227"/>
        <v>0</v>
      </c>
      <c r="Y1471" s="52" t="e">
        <f t="shared" si="221"/>
        <v>#VALUE!</v>
      </c>
      <c r="Z1471" t="s">
        <v>5568</v>
      </c>
      <c r="AA1471" t="s">
        <v>114</v>
      </c>
      <c r="AB1471" t="s">
        <v>5411</v>
      </c>
      <c r="AC1471" s="61" t="s">
        <v>88</v>
      </c>
      <c r="AD1471" s="61" t="s">
        <v>114</v>
      </c>
      <c r="AE1471" s="22"/>
      <c r="AF1471">
        <v>0</v>
      </c>
      <c r="AG1471">
        <v>0</v>
      </c>
      <c r="AH1471" t="s">
        <v>5411</v>
      </c>
      <c r="AI1471" s="46">
        <v>0</v>
      </c>
      <c r="AJ1471" s="46">
        <v>0</v>
      </c>
      <c r="AK1471" s="22"/>
      <c r="AL1471" s="52">
        <f t="shared" si="228"/>
        <v>0</v>
      </c>
      <c r="AM1471" s="52">
        <f t="shared" si="229"/>
        <v>0</v>
      </c>
      <c r="AN1471" s="52" t="e">
        <f t="shared" si="222"/>
        <v>#VALUE!</v>
      </c>
      <c r="AO1471">
        <v>0</v>
      </c>
      <c r="AP1471" s="46">
        <v>0</v>
      </c>
      <c r="AQ1471" s="52">
        <f t="shared" si="230"/>
        <v>0</v>
      </c>
    </row>
    <row r="1472" spans="1:43" x14ac:dyDescent="0.25">
      <c r="A1472" t="s">
        <v>5533</v>
      </c>
      <c r="B1472" t="s">
        <v>638</v>
      </c>
      <c r="D1472">
        <v>1</v>
      </c>
      <c r="E1472">
        <v>1</v>
      </c>
      <c r="F1472">
        <v>2</v>
      </c>
      <c r="G1472" s="13">
        <v>40038</v>
      </c>
      <c r="H1472">
        <v>2.83</v>
      </c>
      <c r="I1472">
        <v>0</v>
      </c>
      <c r="J1472" t="s">
        <v>5411</v>
      </c>
      <c r="K1472" s="46">
        <v>2.83</v>
      </c>
      <c r="L1472" s="46">
        <v>0</v>
      </c>
      <c r="M1472" s="22"/>
      <c r="N1472" s="52">
        <f t="shared" si="223"/>
        <v>0</v>
      </c>
      <c r="O1472" s="52">
        <f t="shared" si="224"/>
        <v>0</v>
      </c>
      <c r="P1472" s="52" t="e">
        <f t="shared" si="225"/>
        <v>#VALUE!</v>
      </c>
      <c r="Q1472">
        <v>0.48</v>
      </c>
      <c r="R1472">
        <v>0</v>
      </c>
      <c r="S1472" t="s">
        <v>5411</v>
      </c>
      <c r="T1472" s="46">
        <v>0.48</v>
      </c>
      <c r="U1472" s="46">
        <v>0</v>
      </c>
      <c r="V1472" s="22"/>
      <c r="W1472" s="52">
        <f t="shared" si="226"/>
        <v>0</v>
      </c>
      <c r="X1472" s="52">
        <f t="shared" si="227"/>
        <v>0</v>
      </c>
      <c r="Y1472" s="52" t="e">
        <f t="shared" si="221"/>
        <v>#VALUE!</v>
      </c>
      <c r="Z1472" t="s">
        <v>5568</v>
      </c>
      <c r="AA1472" t="s">
        <v>114</v>
      </c>
      <c r="AB1472" t="s">
        <v>5411</v>
      </c>
      <c r="AC1472" s="61" t="s">
        <v>88</v>
      </c>
      <c r="AD1472" s="61" t="s">
        <v>114</v>
      </c>
      <c r="AE1472" s="22"/>
      <c r="AF1472">
        <v>0</v>
      </c>
      <c r="AG1472">
        <v>0</v>
      </c>
      <c r="AH1472" t="s">
        <v>5411</v>
      </c>
      <c r="AI1472" s="46">
        <v>0</v>
      </c>
      <c r="AJ1472" s="46">
        <v>0</v>
      </c>
      <c r="AK1472" s="22"/>
      <c r="AL1472" s="52">
        <f t="shared" si="228"/>
        <v>0</v>
      </c>
      <c r="AM1472" s="52">
        <f t="shared" si="229"/>
        <v>0</v>
      </c>
      <c r="AN1472" s="52" t="e">
        <f t="shared" si="222"/>
        <v>#VALUE!</v>
      </c>
      <c r="AO1472">
        <v>0</v>
      </c>
      <c r="AP1472" s="46">
        <v>0</v>
      </c>
      <c r="AQ1472" s="52">
        <f t="shared" si="230"/>
        <v>0</v>
      </c>
    </row>
    <row r="1473" spans="1:43" x14ac:dyDescent="0.25">
      <c r="A1473" t="s">
        <v>5533</v>
      </c>
      <c r="B1473" t="s">
        <v>639</v>
      </c>
      <c r="D1473">
        <v>1</v>
      </c>
      <c r="E1473">
        <v>1</v>
      </c>
      <c r="F1473">
        <v>2</v>
      </c>
      <c r="G1473" s="13">
        <v>40038</v>
      </c>
      <c r="H1473">
        <v>2.4700000000000002</v>
      </c>
      <c r="I1473">
        <v>0</v>
      </c>
      <c r="J1473" t="s">
        <v>5411</v>
      </c>
      <c r="K1473" s="46">
        <v>2.4700000000000002</v>
      </c>
      <c r="L1473" s="46">
        <v>0</v>
      </c>
      <c r="M1473" s="22"/>
      <c r="N1473" s="52">
        <f t="shared" si="223"/>
        <v>0</v>
      </c>
      <c r="O1473" s="52">
        <f t="shared" si="224"/>
        <v>0</v>
      </c>
      <c r="P1473" s="52" t="e">
        <f t="shared" si="225"/>
        <v>#VALUE!</v>
      </c>
      <c r="Q1473">
        <v>0</v>
      </c>
      <c r="R1473">
        <v>0</v>
      </c>
      <c r="S1473" t="s">
        <v>5411</v>
      </c>
      <c r="T1473" s="46">
        <v>0</v>
      </c>
      <c r="U1473" s="46">
        <v>0</v>
      </c>
      <c r="V1473" s="22"/>
      <c r="W1473" s="52">
        <f t="shared" si="226"/>
        <v>0</v>
      </c>
      <c r="X1473" s="52">
        <f t="shared" si="227"/>
        <v>0</v>
      </c>
      <c r="Y1473" s="52" t="e">
        <f t="shared" si="221"/>
        <v>#VALUE!</v>
      </c>
      <c r="Z1473" t="s">
        <v>5568</v>
      </c>
      <c r="AA1473" t="s">
        <v>114</v>
      </c>
      <c r="AB1473" t="s">
        <v>5411</v>
      </c>
      <c r="AC1473" s="61" t="s">
        <v>88</v>
      </c>
      <c r="AD1473" s="61" t="s">
        <v>114</v>
      </c>
      <c r="AE1473" s="22"/>
      <c r="AF1473">
        <v>0</v>
      </c>
      <c r="AG1473">
        <v>0</v>
      </c>
      <c r="AH1473" t="s">
        <v>5411</v>
      </c>
      <c r="AI1473" s="46">
        <v>0</v>
      </c>
      <c r="AJ1473" s="46">
        <v>0</v>
      </c>
      <c r="AK1473" s="22"/>
      <c r="AL1473" s="52">
        <f t="shared" si="228"/>
        <v>0</v>
      </c>
      <c r="AM1473" s="52">
        <f t="shared" si="229"/>
        <v>0</v>
      </c>
      <c r="AN1473" s="52" t="e">
        <f t="shared" si="222"/>
        <v>#VALUE!</v>
      </c>
      <c r="AO1473">
        <v>0.15</v>
      </c>
      <c r="AP1473" s="46">
        <v>0.15</v>
      </c>
      <c r="AQ1473" s="52">
        <f t="shared" si="230"/>
        <v>0</v>
      </c>
    </row>
    <row r="1474" spans="1:43" x14ac:dyDescent="0.25">
      <c r="A1474" t="s">
        <v>5533</v>
      </c>
      <c r="B1474" t="s">
        <v>640</v>
      </c>
      <c r="D1474">
        <v>1</v>
      </c>
      <c r="E1474">
        <v>1</v>
      </c>
      <c r="F1474">
        <v>2</v>
      </c>
      <c r="G1474" s="13">
        <v>40038</v>
      </c>
      <c r="H1474">
        <v>2.87</v>
      </c>
      <c r="I1474">
        <v>0</v>
      </c>
      <c r="J1474" t="s">
        <v>5411</v>
      </c>
      <c r="K1474" s="46">
        <v>2.87</v>
      </c>
      <c r="L1474" s="46">
        <v>0</v>
      </c>
      <c r="M1474" s="22"/>
      <c r="N1474" s="52">
        <f t="shared" si="223"/>
        <v>0</v>
      </c>
      <c r="O1474" s="52">
        <f t="shared" si="224"/>
        <v>0</v>
      </c>
      <c r="P1474" s="52" t="e">
        <f t="shared" si="225"/>
        <v>#VALUE!</v>
      </c>
      <c r="Q1474">
        <v>0</v>
      </c>
      <c r="R1474">
        <v>0</v>
      </c>
      <c r="S1474" t="s">
        <v>5411</v>
      </c>
      <c r="T1474" s="46">
        <v>0</v>
      </c>
      <c r="U1474" s="46">
        <v>0</v>
      </c>
      <c r="V1474" s="22"/>
      <c r="W1474" s="52">
        <f t="shared" si="226"/>
        <v>0</v>
      </c>
      <c r="X1474" s="52">
        <f t="shared" si="227"/>
        <v>0</v>
      </c>
      <c r="Y1474" s="52" t="e">
        <f t="shared" si="221"/>
        <v>#VALUE!</v>
      </c>
      <c r="Z1474" t="s">
        <v>5568</v>
      </c>
      <c r="AA1474" t="s">
        <v>114</v>
      </c>
      <c r="AB1474" t="s">
        <v>5411</v>
      </c>
      <c r="AC1474" s="61" t="s">
        <v>88</v>
      </c>
      <c r="AD1474" s="61" t="s">
        <v>114</v>
      </c>
      <c r="AE1474" s="22"/>
      <c r="AF1474">
        <v>0</v>
      </c>
      <c r="AG1474">
        <v>0</v>
      </c>
      <c r="AH1474" t="s">
        <v>5411</v>
      </c>
      <c r="AI1474" s="46">
        <v>0</v>
      </c>
      <c r="AJ1474" s="46">
        <v>0</v>
      </c>
      <c r="AK1474" s="22"/>
      <c r="AL1474" s="52">
        <f t="shared" si="228"/>
        <v>0</v>
      </c>
      <c r="AM1474" s="52">
        <f t="shared" si="229"/>
        <v>0</v>
      </c>
      <c r="AN1474" s="52" t="e">
        <f t="shared" si="222"/>
        <v>#VALUE!</v>
      </c>
      <c r="AO1474">
        <v>0</v>
      </c>
      <c r="AP1474" s="46">
        <v>0</v>
      </c>
      <c r="AQ1474" s="52">
        <f t="shared" si="230"/>
        <v>0</v>
      </c>
    </row>
    <row r="1475" spans="1:43" x14ac:dyDescent="0.25">
      <c r="A1475" t="s">
        <v>5533</v>
      </c>
      <c r="B1475" t="s">
        <v>641</v>
      </c>
      <c r="D1475">
        <v>1</v>
      </c>
      <c r="E1475">
        <v>1</v>
      </c>
      <c r="F1475">
        <v>2</v>
      </c>
      <c r="G1475" s="13">
        <v>40038</v>
      </c>
      <c r="H1475">
        <v>2.71</v>
      </c>
      <c r="I1475">
        <v>0</v>
      </c>
      <c r="J1475" t="s">
        <v>5411</v>
      </c>
      <c r="K1475" s="46">
        <v>2.71</v>
      </c>
      <c r="L1475" s="46">
        <v>0</v>
      </c>
      <c r="M1475" s="22"/>
      <c r="N1475" s="52">
        <f t="shared" si="223"/>
        <v>0</v>
      </c>
      <c r="O1475" s="52">
        <f t="shared" si="224"/>
        <v>0</v>
      </c>
      <c r="P1475" s="52" t="e">
        <f t="shared" si="225"/>
        <v>#VALUE!</v>
      </c>
      <c r="Q1475">
        <v>1.62</v>
      </c>
      <c r="R1475">
        <v>0</v>
      </c>
      <c r="S1475" t="s">
        <v>5411</v>
      </c>
      <c r="T1475" s="46">
        <v>1.62</v>
      </c>
      <c r="U1475" s="46">
        <v>0</v>
      </c>
      <c r="V1475" s="22"/>
      <c r="W1475" s="52">
        <f t="shared" si="226"/>
        <v>0</v>
      </c>
      <c r="X1475" s="52">
        <f t="shared" si="227"/>
        <v>0</v>
      </c>
      <c r="Y1475" s="52" t="e">
        <f t="shared" si="221"/>
        <v>#VALUE!</v>
      </c>
      <c r="Z1475" t="s">
        <v>5568</v>
      </c>
      <c r="AA1475" t="s">
        <v>114</v>
      </c>
      <c r="AB1475" t="s">
        <v>5411</v>
      </c>
      <c r="AC1475" s="61" t="s">
        <v>88</v>
      </c>
      <c r="AD1475" s="61" t="s">
        <v>114</v>
      </c>
      <c r="AE1475" s="22"/>
      <c r="AF1475">
        <v>0</v>
      </c>
      <c r="AG1475">
        <v>0</v>
      </c>
      <c r="AH1475" t="s">
        <v>5411</v>
      </c>
      <c r="AI1475" s="46">
        <v>0</v>
      </c>
      <c r="AJ1475" s="46">
        <v>0</v>
      </c>
      <c r="AK1475" s="22"/>
      <c r="AL1475" s="52">
        <f t="shared" si="228"/>
        <v>0</v>
      </c>
      <c r="AM1475" s="52">
        <f t="shared" si="229"/>
        <v>0</v>
      </c>
      <c r="AN1475" s="52" t="e">
        <f t="shared" si="222"/>
        <v>#VALUE!</v>
      </c>
      <c r="AO1475">
        <v>0.1</v>
      </c>
      <c r="AP1475" s="46">
        <v>0.1</v>
      </c>
      <c r="AQ1475" s="52">
        <f t="shared" si="230"/>
        <v>0</v>
      </c>
    </row>
    <row r="1476" spans="1:43" x14ac:dyDescent="0.25">
      <c r="A1476" t="s">
        <v>5533</v>
      </c>
      <c r="B1476" t="s">
        <v>642</v>
      </c>
      <c r="D1476">
        <v>1</v>
      </c>
      <c r="E1476">
        <v>1</v>
      </c>
      <c r="F1476">
        <v>2</v>
      </c>
      <c r="G1476" s="13">
        <v>40038</v>
      </c>
      <c r="H1476">
        <v>3.78</v>
      </c>
      <c r="I1476">
        <v>0</v>
      </c>
      <c r="J1476" t="s">
        <v>5411</v>
      </c>
      <c r="K1476" s="46">
        <v>3.78</v>
      </c>
      <c r="L1476" s="46">
        <v>0</v>
      </c>
      <c r="M1476" s="22"/>
      <c r="N1476" s="52">
        <f t="shared" si="223"/>
        <v>0</v>
      </c>
      <c r="O1476" s="52">
        <f t="shared" si="224"/>
        <v>0</v>
      </c>
      <c r="P1476" s="52" t="e">
        <f t="shared" si="225"/>
        <v>#VALUE!</v>
      </c>
      <c r="Q1476">
        <v>2.4900000000000002</v>
      </c>
      <c r="R1476">
        <v>0</v>
      </c>
      <c r="S1476" t="s">
        <v>5411</v>
      </c>
      <c r="T1476" s="46">
        <v>2.4900000000000002</v>
      </c>
      <c r="U1476" s="46">
        <v>0</v>
      </c>
      <c r="V1476" s="22"/>
      <c r="W1476" s="52">
        <f t="shared" si="226"/>
        <v>0</v>
      </c>
      <c r="X1476" s="52">
        <f t="shared" si="227"/>
        <v>0</v>
      </c>
      <c r="Y1476" s="52" t="e">
        <f t="shared" ref="Y1476:Y1539" si="231">S1476-V1476</f>
        <v>#VALUE!</v>
      </c>
      <c r="Z1476" t="s">
        <v>5568</v>
      </c>
      <c r="AA1476" t="s">
        <v>114</v>
      </c>
      <c r="AB1476" t="s">
        <v>5411</v>
      </c>
      <c r="AC1476" s="61" t="s">
        <v>88</v>
      </c>
      <c r="AD1476" s="61" t="s">
        <v>114</v>
      </c>
      <c r="AE1476" s="22"/>
      <c r="AF1476">
        <v>1.68</v>
      </c>
      <c r="AG1476">
        <v>0</v>
      </c>
      <c r="AH1476" t="s">
        <v>5411</v>
      </c>
      <c r="AI1476" s="46">
        <v>1.68</v>
      </c>
      <c r="AJ1476" s="46">
        <v>0</v>
      </c>
      <c r="AK1476" s="22"/>
      <c r="AL1476" s="52">
        <f t="shared" si="228"/>
        <v>0</v>
      </c>
      <c r="AM1476" s="52">
        <f t="shared" si="229"/>
        <v>0</v>
      </c>
      <c r="AN1476" s="52" t="e">
        <f t="shared" ref="AN1476:AN1539" si="232">AH1476-AK1476</f>
        <v>#VALUE!</v>
      </c>
      <c r="AO1476">
        <v>0</v>
      </c>
      <c r="AP1476" s="46">
        <v>0</v>
      </c>
      <c r="AQ1476" s="52">
        <f t="shared" si="230"/>
        <v>0</v>
      </c>
    </row>
    <row r="1477" spans="1:43" x14ac:dyDescent="0.25">
      <c r="A1477" t="s">
        <v>5533</v>
      </c>
      <c r="B1477" t="s">
        <v>643</v>
      </c>
      <c r="D1477">
        <v>1</v>
      </c>
      <c r="E1477">
        <v>1</v>
      </c>
      <c r="F1477">
        <v>2</v>
      </c>
      <c r="G1477" s="13">
        <v>40038</v>
      </c>
      <c r="H1477">
        <v>2.44</v>
      </c>
      <c r="I1477">
        <v>0</v>
      </c>
      <c r="J1477" t="s">
        <v>5411</v>
      </c>
      <c r="K1477" s="46">
        <v>2.44</v>
      </c>
      <c r="L1477" s="46">
        <v>0</v>
      </c>
      <c r="M1477" s="22"/>
      <c r="N1477" s="52">
        <f t="shared" ref="N1477:N1540" si="233">H1477-K1477</f>
        <v>0</v>
      </c>
      <c r="O1477" s="52">
        <f t="shared" ref="O1477:O1540" si="234">I1477-L1477</f>
        <v>0</v>
      </c>
      <c r="P1477" s="52" t="e">
        <f t="shared" ref="P1477:P1540" si="235">J1477-M1477</f>
        <v>#VALUE!</v>
      </c>
      <c r="Q1477">
        <v>2.62</v>
      </c>
      <c r="R1477">
        <v>0</v>
      </c>
      <c r="S1477" t="s">
        <v>5411</v>
      </c>
      <c r="T1477" s="46">
        <v>2.62</v>
      </c>
      <c r="U1477" s="46">
        <v>0</v>
      </c>
      <c r="V1477" s="22"/>
      <c r="W1477" s="52">
        <f t="shared" ref="W1477:W1540" si="236">Q1477-T1477</f>
        <v>0</v>
      </c>
      <c r="X1477" s="52">
        <f t="shared" ref="X1477:X1540" si="237">R1477-U1477</f>
        <v>0</v>
      </c>
      <c r="Y1477" s="52" t="e">
        <f t="shared" si="231"/>
        <v>#VALUE!</v>
      </c>
      <c r="Z1477" t="s">
        <v>5568</v>
      </c>
      <c r="AA1477" t="s">
        <v>114</v>
      </c>
      <c r="AB1477" t="s">
        <v>5411</v>
      </c>
      <c r="AC1477" s="61" t="s">
        <v>88</v>
      </c>
      <c r="AD1477" s="61" t="s">
        <v>114</v>
      </c>
      <c r="AE1477" s="22"/>
      <c r="AF1477">
        <v>2.35</v>
      </c>
      <c r="AG1477">
        <v>0</v>
      </c>
      <c r="AH1477" t="s">
        <v>5411</v>
      </c>
      <c r="AI1477" s="46">
        <v>2.35</v>
      </c>
      <c r="AJ1477" s="46">
        <v>0</v>
      </c>
      <c r="AK1477" s="22"/>
      <c r="AL1477" s="52">
        <f t="shared" ref="AL1477:AL1540" si="238">AF1477-AI1477</f>
        <v>0</v>
      </c>
      <c r="AM1477" s="52">
        <f t="shared" ref="AM1477:AM1540" si="239">AG1477-AJ1477</f>
        <v>0</v>
      </c>
      <c r="AN1477" s="52" t="e">
        <f t="shared" si="232"/>
        <v>#VALUE!</v>
      </c>
      <c r="AO1477">
        <v>0</v>
      </c>
      <c r="AP1477" s="46">
        <v>0</v>
      </c>
      <c r="AQ1477" s="52">
        <f t="shared" ref="AQ1477:AQ1540" si="240">AO1477-AP1477</f>
        <v>0</v>
      </c>
    </row>
    <row r="1478" spans="1:43" x14ac:dyDescent="0.25">
      <c r="A1478" t="s">
        <v>5533</v>
      </c>
      <c r="B1478" t="s">
        <v>644</v>
      </c>
      <c r="D1478">
        <v>1</v>
      </c>
      <c r="E1478">
        <v>1</v>
      </c>
      <c r="F1478">
        <v>2</v>
      </c>
      <c r="G1478" s="13">
        <v>40038</v>
      </c>
      <c r="H1478">
        <v>0.33</v>
      </c>
      <c r="I1478">
        <v>0</v>
      </c>
      <c r="J1478" t="s">
        <v>5411</v>
      </c>
      <c r="K1478" s="46">
        <v>0.33</v>
      </c>
      <c r="L1478" s="46">
        <v>0</v>
      </c>
      <c r="M1478" s="22"/>
      <c r="N1478" s="52">
        <f t="shared" si="233"/>
        <v>0</v>
      </c>
      <c r="O1478" s="52">
        <f t="shared" si="234"/>
        <v>0</v>
      </c>
      <c r="P1478" s="52" t="e">
        <f t="shared" si="235"/>
        <v>#VALUE!</v>
      </c>
      <c r="Q1478">
        <v>0</v>
      </c>
      <c r="R1478">
        <v>0</v>
      </c>
      <c r="S1478" t="s">
        <v>5411</v>
      </c>
      <c r="T1478" s="46">
        <v>0</v>
      </c>
      <c r="U1478" s="46">
        <v>0</v>
      </c>
      <c r="V1478" s="22"/>
      <c r="W1478" s="52">
        <f t="shared" si="236"/>
        <v>0</v>
      </c>
      <c r="X1478" s="52">
        <f t="shared" si="237"/>
        <v>0</v>
      </c>
      <c r="Y1478" s="52" t="e">
        <f t="shared" si="231"/>
        <v>#VALUE!</v>
      </c>
      <c r="Z1478" t="s">
        <v>5568</v>
      </c>
      <c r="AA1478" t="s">
        <v>114</v>
      </c>
      <c r="AB1478" t="s">
        <v>5411</v>
      </c>
      <c r="AC1478" s="61" t="s">
        <v>88</v>
      </c>
      <c r="AD1478" s="61" t="s">
        <v>114</v>
      </c>
      <c r="AE1478" s="22"/>
      <c r="AF1478">
        <v>0</v>
      </c>
      <c r="AG1478">
        <v>0</v>
      </c>
      <c r="AH1478" t="s">
        <v>5411</v>
      </c>
      <c r="AI1478" s="46">
        <v>0</v>
      </c>
      <c r="AJ1478" s="46">
        <v>0</v>
      </c>
      <c r="AK1478" s="22"/>
      <c r="AL1478" s="52">
        <f t="shared" si="238"/>
        <v>0</v>
      </c>
      <c r="AM1478" s="52">
        <f t="shared" si="239"/>
        <v>0</v>
      </c>
      <c r="AN1478" s="52" t="e">
        <f t="shared" si="232"/>
        <v>#VALUE!</v>
      </c>
      <c r="AO1478">
        <v>0</v>
      </c>
      <c r="AP1478" s="46">
        <v>0</v>
      </c>
      <c r="AQ1478" s="52">
        <f t="shared" si="240"/>
        <v>0</v>
      </c>
    </row>
    <row r="1479" spans="1:43" x14ac:dyDescent="0.25">
      <c r="A1479" t="s">
        <v>5533</v>
      </c>
      <c r="B1479" t="s">
        <v>645</v>
      </c>
      <c r="D1479">
        <v>1</v>
      </c>
      <c r="E1479">
        <v>1</v>
      </c>
      <c r="F1479">
        <v>2</v>
      </c>
      <c r="G1479" s="13">
        <v>40038</v>
      </c>
      <c r="H1479">
        <v>2.2200000000000002</v>
      </c>
      <c r="I1479">
        <v>0</v>
      </c>
      <c r="J1479" t="s">
        <v>5411</v>
      </c>
      <c r="K1479" s="46">
        <v>2.2200000000000002</v>
      </c>
      <c r="L1479" s="46">
        <v>0</v>
      </c>
      <c r="M1479" s="22"/>
      <c r="N1479" s="52">
        <f t="shared" si="233"/>
        <v>0</v>
      </c>
      <c r="O1479" s="52">
        <f t="shared" si="234"/>
        <v>0</v>
      </c>
      <c r="P1479" s="52" t="e">
        <f t="shared" si="235"/>
        <v>#VALUE!</v>
      </c>
      <c r="Q1479">
        <v>0</v>
      </c>
      <c r="R1479">
        <v>0</v>
      </c>
      <c r="S1479" t="s">
        <v>5411</v>
      </c>
      <c r="T1479" s="46">
        <v>0</v>
      </c>
      <c r="U1479" s="46">
        <v>0</v>
      </c>
      <c r="V1479" s="22"/>
      <c r="W1479" s="52">
        <f t="shared" si="236"/>
        <v>0</v>
      </c>
      <c r="X1479" s="52">
        <f t="shared" si="237"/>
        <v>0</v>
      </c>
      <c r="Y1479" s="52" t="e">
        <f t="shared" si="231"/>
        <v>#VALUE!</v>
      </c>
      <c r="Z1479" t="s">
        <v>5568</v>
      </c>
      <c r="AA1479" t="s">
        <v>114</v>
      </c>
      <c r="AB1479" t="s">
        <v>5411</v>
      </c>
      <c r="AC1479" s="61" t="s">
        <v>88</v>
      </c>
      <c r="AD1479" s="61" t="s">
        <v>114</v>
      </c>
      <c r="AE1479" s="22"/>
      <c r="AF1479">
        <v>0</v>
      </c>
      <c r="AG1479">
        <v>0</v>
      </c>
      <c r="AH1479" t="s">
        <v>5411</v>
      </c>
      <c r="AI1479" s="46">
        <v>0</v>
      </c>
      <c r="AJ1479" s="46">
        <v>0</v>
      </c>
      <c r="AK1479" s="22"/>
      <c r="AL1479" s="52">
        <f t="shared" si="238"/>
        <v>0</v>
      </c>
      <c r="AM1479" s="52">
        <f t="shared" si="239"/>
        <v>0</v>
      </c>
      <c r="AN1479" s="52" t="e">
        <f t="shared" si="232"/>
        <v>#VALUE!</v>
      </c>
      <c r="AO1479">
        <v>0.96</v>
      </c>
      <c r="AP1479" s="46">
        <v>0.96</v>
      </c>
      <c r="AQ1479" s="52">
        <f t="shared" si="240"/>
        <v>0</v>
      </c>
    </row>
    <row r="1480" spans="1:43" x14ac:dyDescent="0.25">
      <c r="A1480" t="s">
        <v>5533</v>
      </c>
      <c r="B1480" t="s">
        <v>646</v>
      </c>
      <c r="D1480">
        <v>1</v>
      </c>
      <c r="E1480">
        <v>1</v>
      </c>
      <c r="F1480">
        <v>2</v>
      </c>
      <c r="G1480" s="13">
        <v>40038</v>
      </c>
      <c r="H1480">
        <v>1.1100000000000001</v>
      </c>
      <c r="I1480">
        <v>0</v>
      </c>
      <c r="J1480" t="s">
        <v>5411</v>
      </c>
      <c r="K1480" s="46">
        <v>1.1100000000000001</v>
      </c>
      <c r="L1480" s="46">
        <v>0</v>
      </c>
      <c r="M1480" s="22"/>
      <c r="N1480" s="52">
        <f t="shared" si="233"/>
        <v>0</v>
      </c>
      <c r="O1480" s="52">
        <f t="shared" si="234"/>
        <v>0</v>
      </c>
      <c r="P1480" s="52" t="e">
        <f t="shared" si="235"/>
        <v>#VALUE!</v>
      </c>
      <c r="Q1480">
        <v>0.38</v>
      </c>
      <c r="R1480">
        <v>0</v>
      </c>
      <c r="S1480" t="s">
        <v>5411</v>
      </c>
      <c r="T1480" s="46">
        <v>0.38</v>
      </c>
      <c r="U1480" s="46">
        <v>0</v>
      </c>
      <c r="V1480" s="22"/>
      <c r="W1480" s="52">
        <f t="shared" si="236"/>
        <v>0</v>
      </c>
      <c r="X1480" s="52">
        <f t="shared" si="237"/>
        <v>0</v>
      </c>
      <c r="Y1480" s="52" t="e">
        <f t="shared" si="231"/>
        <v>#VALUE!</v>
      </c>
      <c r="Z1480" t="s">
        <v>5568</v>
      </c>
      <c r="AA1480" t="s">
        <v>114</v>
      </c>
      <c r="AB1480" t="s">
        <v>5411</v>
      </c>
      <c r="AC1480" s="61" t="s">
        <v>88</v>
      </c>
      <c r="AD1480" s="61" t="s">
        <v>114</v>
      </c>
      <c r="AE1480" s="22"/>
      <c r="AF1480">
        <v>0</v>
      </c>
      <c r="AG1480">
        <v>0</v>
      </c>
      <c r="AH1480" t="s">
        <v>5411</v>
      </c>
      <c r="AI1480" s="46">
        <v>0</v>
      </c>
      <c r="AJ1480" s="46">
        <v>0</v>
      </c>
      <c r="AK1480" s="22"/>
      <c r="AL1480" s="52">
        <f t="shared" si="238"/>
        <v>0</v>
      </c>
      <c r="AM1480" s="52">
        <f t="shared" si="239"/>
        <v>0</v>
      </c>
      <c r="AN1480" s="52" t="e">
        <f t="shared" si="232"/>
        <v>#VALUE!</v>
      </c>
      <c r="AO1480">
        <v>0.13</v>
      </c>
      <c r="AP1480" s="46">
        <v>0.13</v>
      </c>
      <c r="AQ1480" s="52">
        <f t="shared" si="240"/>
        <v>0</v>
      </c>
    </row>
    <row r="1481" spans="1:43" x14ac:dyDescent="0.25">
      <c r="A1481" t="s">
        <v>5533</v>
      </c>
      <c r="B1481" t="s">
        <v>647</v>
      </c>
      <c r="D1481">
        <v>1</v>
      </c>
      <c r="E1481">
        <v>1</v>
      </c>
      <c r="F1481">
        <v>2</v>
      </c>
      <c r="G1481" s="13">
        <v>40038</v>
      </c>
      <c r="H1481">
        <v>3.07</v>
      </c>
      <c r="I1481">
        <v>0</v>
      </c>
      <c r="J1481" t="s">
        <v>5411</v>
      </c>
      <c r="K1481" s="46">
        <v>3.07</v>
      </c>
      <c r="L1481" s="46">
        <v>0</v>
      </c>
      <c r="M1481" s="22"/>
      <c r="N1481" s="52">
        <f t="shared" si="233"/>
        <v>0</v>
      </c>
      <c r="O1481" s="52">
        <f t="shared" si="234"/>
        <v>0</v>
      </c>
      <c r="P1481" s="52" t="e">
        <f t="shared" si="235"/>
        <v>#VALUE!</v>
      </c>
      <c r="Q1481">
        <v>2.88</v>
      </c>
      <c r="R1481">
        <v>0</v>
      </c>
      <c r="S1481" t="s">
        <v>5411</v>
      </c>
      <c r="T1481" s="46">
        <v>2.88</v>
      </c>
      <c r="U1481" s="46">
        <v>0</v>
      </c>
      <c r="V1481" s="22"/>
      <c r="W1481" s="52">
        <f t="shared" si="236"/>
        <v>0</v>
      </c>
      <c r="X1481" s="52">
        <f t="shared" si="237"/>
        <v>0</v>
      </c>
      <c r="Y1481" s="52" t="e">
        <f t="shared" si="231"/>
        <v>#VALUE!</v>
      </c>
      <c r="Z1481" t="s">
        <v>5568</v>
      </c>
      <c r="AA1481" t="s">
        <v>114</v>
      </c>
      <c r="AB1481" t="s">
        <v>5411</v>
      </c>
      <c r="AC1481" s="61" t="s">
        <v>88</v>
      </c>
      <c r="AD1481" s="61" t="s">
        <v>114</v>
      </c>
      <c r="AE1481" s="22"/>
      <c r="AF1481">
        <v>8.3000000000000007</v>
      </c>
      <c r="AG1481">
        <v>0</v>
      </c>
      <c r="AH1481" t="s">
        <v>5411</v>
      </c>
      <c r="AI1481" s="46">
        <v>8.3000000000000007</v>
      </c>
      <c r="AJ1481" s="46">
        <v>0</v>
      </c>
      <c r="AK1481" s="22"/>
      <c r="AL1481" s="52">
        <f t="shared" si="238"/>
        <v>0</v>
      </c>
      <c r="AM1481" s="52">
        <f t="shared" si="239"/>
        <v>0</v>
      </c>
      <c r="AN1481" s="52" t="e">
        <f t="shared" si="232"/>
        <v>#VALUE!</v>
      </c>
      <c r="AO1481">
        <v>0.64</v>
      </c>
      <c r="AP1481" s="46">
        <v>0.64</v>
      </c>
      <c r="AQ1481" s="52">
        <f t="shared" si="240"/>
        <v>0</v>
      </c>
    </row>
    <row r="1482" spans="1:43" x14ac:dyDescent="0.25">
      <c r="A1482" t="s">
        <v>5533</v>
      </c>
      <c r="B1482" t="s">
        <v>648</v>
      </c>
      <c r="D1482">
        <v>1</v>
      </c>
      <c r="E1482">
        <v>1</v>
      </c>
      <c r="F1482">
        <v>2</v>
      </c>
      <c r="G1482" s="13">
        <v>40038</v>
      </c>
      <c r="H1482">
        <v>2.39</v>
      </c>
      <c r="I1482">
        <v>0</v>
      </c>
      <c r="J1482" t="s">
        <v>5411</v>
      </c>
      <c r="K1482" s="46">
        <v>2.39</v>
      </c>
      <c r="L1482" s="46">
        <v>0</v>
      </c>
      <c r="M1482" s="22"/>
      <c r="N1482" s="52">
        <f t="shared" si="233"/>
        <v>0</v>
      </c>
      <c r="O1482" s="52">
        <f t="shared" si="234"/>
        <v>0</v>
      </c>
      <c r="P1482" s="52" t="e">
        <f t="shared" si="235"/>
        <v>#VALUE!</v>
      </c>
      <c r="Q1482">
        <v>1.66</v>
      </c>
      <c r="R1482">
        <v>0</v>
      </c>
      <c r="S1482" t="s">
        <v>5411</v>
      </c>
      <c r="T1482" s="46">
        <v>1.66</v>
      </c>
      <c r="U1482" s="46">
        <v>0</v>
      </c>
      <c r="V1482" s="22"/>
      <c r="W1482" s="52">
        <f t="shared" si="236"/>
        <v>0</v>
      </c>
      <c r="X1482" s="52">
        <f t="shared" si="237"/>
        <v>0</v>
      </c>
      <c r="Y1482" s="52" t="e">
        <f t="shared" si="231"/>
        <v>#VALUE!</v>
      </c>
      <c r="Z1482" t="s">
        <v>5568</v>
      </c>
      <c r="AA1482" t="s">
        <v>114</v>
      </c>
      <c r="AB1482" t="s">
        <v>5411</v>
      </c>
      <c r="AC1482" s="61" t="s">
        <v>88</v>
      </c>
      <c r="AD1482" s="61" t="s">
        <v>114</v>
      </c>
      <c r="AE1482" s="22"/>
      <c r="AF1482">
        <v>6.72</v>
      </c>
      <c r="AG1482">
        <v>0</v>
      </c>
      <c r="AH1482" t="s">
        <v>5411</v>
      </c>
      <c r="AI1482" s="46">
        <v>6.72</v>
      </c>
      <c r="AJ1482" s="46">
        <v>0</v>
      </c>
      <c r="AK1482" s="22"/>
      <c r="AL1482" s="52">
        <f t="shared" si="238"/>
        <v>0</v>
      </c>
      <c r="AM1482" s="52">
        <f t="shared" si="239"/>
        <v>0</v>
      </c>
      <c r="AN1482" s="52" t="e">
        <f t="shared" si="232"/>
        <v>#VALUE!</v>
      </c>
      <c r="AO1482">
        <v>0.11</v>
      </c>
      <c r="AP1482" s="46">
        <v>0.11</v>
      </c>
      <c r="AQ1482" s="52">
        <f t="shared" si="240"/>
        <v>0</v>
      </c>
    </row>
    <row r="1483" spans="1:43" x14ac:dyDescent="0.25">
      <c r="A1483" t="s">
        <v>5533</v>
      </c>
      <c r="B1483" t="s">
        <v>649</v>
      </c>
      <c r="D1483">
        <v>1</v>
      </c>
      <c r="E1483">
        <v>1</v>
      </c>
      <c r="F1483">
        <v>2</v>
      </c>
      <c r="G1483" s="13">
        <v>40038</v>
      </c>
      <c r="H1483">
        <v>0</v>
      </c>
      <c r="I1483">
        <v>0</v>
      </c>
      <c r="J1483" t="s">
        <v>5411</v>
      </c>
      <c r="K1483" s="46">
        <v>0</v>
      </c>
      <c r="L1483" s="46">
        <v>0</v>
      </c>
      <c r="M1483" s="22"/>
      <c r="N1483" s="52">
        <f t="shared" si="233"/>
        <v>0</v>
      </c>
      <c r="O1483" s="52">
        <f t="shared" si="234"/>
        <v>0</v>
      </c>
      <c r="P1483" s="52" t="e">
        <f t="shared" si="235"/>
        <v>#VALUE!</v>
      </c>
      <c r="Q1483">
        <v>0</v>
      </c>
      <c r="R1483">
        <v>0</v>
      </c>
      <c r="S1483" t="s">
        <v>5411</v>
      </c>
      <c r="T1483" s="46">
        <v>0</v>
      </c>
      <c r="U1483" s="46">
        <v>0</v>
      </c>
      <c r="V1483" s="22"/>
      <c r="W1483" s="52">
        <f t="shared" si="236"/>
        <v>0</v>
      </c>
      <c r="X1483" s="52">
        <f t="shared" si="237"/>
        <v>0</v>
      </c>
      <c r="Y1483" s="52" t="e">
        <f t="shared" si="231"/>
        <v>#VALUE!</v>
      </c>
      <c r="Z1483" t="s">
        <v>5568</v>
      </c>
      <c r="AA1483" t="s">
        <v>114</v>
      </c>
      <c r="AB1483" t="s">
        <v>5411</v>
      </c>
      <c r="AC1483" s="61" t="s">
        <v>88</v>
      </c>
      <c r="AD1483" s="61" t="s">
        <v>114</v>
      </c>
      <c r="AE1483" s="22"/>
      <c r="AF1483">
        <v>0</v>
      </c>
      <c r="AG1483">
        <v>0</v>
      </c>
      <c r="AH1483" t="s">
        <v>5411</v>
      </c>
      <c r="AI1483" s="46">
        <v>0</v>
      </c>
      <c r="AJ1483" s="46">
        <v>0</v>
      </c>
      <c r="AK1483" s="22"/>
      <c r="AL1483" s="52">
        <f t="shared" si="238"/>
        <v>0</v>
      </c>
      <c r="AM1483" s="52">
        <f t="shared" si="239"/>
        <v>0</v>
      </c>
      <c r="AN1483" s="52" t="e">
        <f t="shared" si="232"/>
        <v>#VALUE!</v>
      </c>
      <c r="AO1483">
        <v>0</v>
      </c>
      <c r="AP1483" s="46">
        <v>0</v>
      </c>
      <c r="AQ1483" s="52">
        <f t="shared" si="240"/>
        <v>0</v>
      </c>
    </row>
    <row r="1484" spans="1:43" x14ac:dyDescent="0.25">
      <c r="A1484" t="s">
        <v>5533</v>
      </c>
      <c r="B1484" t="s">
        <v>650</v>
      </c>
      <c r="D1484">
        <v>1</v>
      </c>
      <c r="E1484">
        <v>1</v>
      </c>
      <c r="F1484">
        <v>4</v>
      </c>
      <c r="G1484" s="13">
        <v>40038</v>
      </c>
      <c r="H1484">
        <v>0.12</v>
      </c>
      <c r="I1484">
        <v>0</v>
      </c>
      <c r="J1484" t="s">
        <v>5411</v>
      </c>
      <c r="K1484" s="46">
        <v>0.12</v>
      </c>
      <c r="L1484" s="46">
        <v>0</v>
      </c>
      <c r="M1484" s="22"/>
      <c r="N1484" s="52">
        <f t="shared" si="233"/>
        <v>0</v>
      </c>
      <c r="O1484" s="52">
        <f t="shared" si="234"/>
        <v>0</v>
      </c>
      <c r="P1484" s="52" t="e">
        <f t="shared" si="235"/>
        <v>#VALUE!</v>
      </c>
      <c r="Q1484">
        <v>0</v>
      </c>
      <c r="R1484">
        <v>0</v>
      </c>
      <c r="S1484" t="s">
        <v>5411</v>
      </c>
      <c r="T1484" s="46">
        <v>0</v>
      </c>
      <c r="U1484" s="46">
        <v>0</v>
      </c>
      <c r="V1484" s="22"/>
      <c r="W1484" s="52">
        <f t="shared" si="236"/>
        <v>0</v>
      </c>
      <c r="X1484" s="52">
        <f t="shared" si="237"/>
        <v>0</v>
      </c>
      <c r="Y1484" s="52" t="e">
        <f t="shared" si="231"/>
        <v>#VALUE!</v>
      </c>
      <c r="Z1484" t="s">
        <v>5568</v>
      </c>
      <c r="AA1484" t="s">
        <v>114</v>
      </c>
      <c r="AB1484" t="s">
        <v>5411</v>
      </c>
      <c r="AC1484" s="61" t="s">
        <v>88</v>
      </c>
      <c r="AD1484" s="61" t="s">
        <v>114</v>
      </c>
      <c r="AE1484" s="22"/>
      <c r="AF1484">
        <v>0</v>
      </c>
      <c r="AG1484">
        <v>0</v>
      </c>
      <c r="AH1484" t="s">
        <v>5411</v>
      </c>
      <c r="AI1484" s="46">
        <v>0</v>
      </c>
      <c r="AJ1484" s="46">
        <v>0</v>
      </c>
      <c r="AK1484" s="22"/>
      <c r="AL1484" s="52">
        <f t="shared" si="238"/>
        <v>0</v>
      </c>
      <c r="AM1484" s="52">
        <f t="shared" si="239"/>
        <v>0</v>
      </c>
      <c r="AN1484" s="52" t="e">
        <f t="shared" si="232"/>
        <v>#VALUE!</v>
      </c>
      <c r="AO1484">
        <v>0</v>
      </c>
      <c r="AP1484" s="46">
        <v>0</v>
      </c>
      <c r="AQ1484" s="52">
        <f t="shared" si="240"/>
        <v>0</v>
      </c>
    </row>
    <row r="1485" spans="1:43" x14ac:dyDescent="0.25">
      <c r="A1485" t="s">
        <v>5533</v>
      </c>
      <c r="B1485" t="s">
        <v>651</v>
      </c>
      <c r="D1485">
        <v>1</v>
      </c>
      <c r="E1485">
        <v>1</v>
      </c>
      <c r="F1485">
        <v>2</v>
      </c>
      <c r="G1485" s="13">
        <v>40038</v>
      </c>
      <c r="H1485">
        <v>2.04</v>
      </c>
      <c r="I1485">
        <v>0</v>
      </c>
      <c r="J1485" t="s">
        <v>5411</v>
      </c>
      <c r="K1485" s="46">
        <v>2.04</v>
      </c>
      <c r="L1485" s="46">
        <v>0</v>
      </c>
      <c r="M1485" s="22"/>
      <c r="N1485" s="52">
        <f t="shared" si="233"/>
        <v>0</v>
      </c>
      <c r="O1485" s="52">
        <f t="shared" si="234"/>
        <v>0</v>
      </c>
      <c r="P1485" s="52" t="e">
        <f t="shared" si="235"/>
        <v>#VALUE!</v>
      </c>
      <c r="Q1485">
        <v>0</v>
      </c>
      <c r="R1485">
        <v>0</v>
      </c>
      <c r="S1485" t="s">
        <v>5411</v>
      </c>
      <c r="T1485" s="46">
        <v>0</v>
      </c>
      <c r="U1485" s="46">
        <v>0</v>
      </c>
      <c r="V1485" s="22"/>
      <c r="W1485" s="52">
        <f t="shared" si="236"/>
        <v>0</v>
      </c>
      <c r="X1485" s="52">
        <f t="shared" si="237"/>
        <v>0</v>
      </c>
      <c r="Y1485" s="52" t="e">
        <f t="shared" si="231"/>
        <v>#VALUE!</v>
      </c>
      <c r="Z1485" t="s">
        <v>5568</v>
      </c>
      <c r="AA1485" t="s">
        <v>114</v>
      </c>
      <c r="AB1485" t="s">
        <v>5411</v>
      </c>
      <c r="AC1485" s="61" t="s">
        <v>88</v>
      </c>
      <c r="AD1485" s="61" t="s">
        <v>114</v>
      </c>
      <c r="AE1485" s="22"/>
      <c r="AF1485">
        <v>0</v>
      </c>
      <c r="AG1485">
        <v>0</v>
      </c>
      <c r="AH1485" t="s">
        <v>5411</v>
      </c>
      <c r="AI1485" s="46">
        <v>0</v>
      </c>
      <c r="AJ1485" s="46">
        <v>0</v>
      </c>
      <c r="AK1485" s="22"/>
      <c r="AL1485" s="52">
        <f t="shared" si="238"/>
        <v>0</v>
      </c>
      <c r="AM1485" s="52">
        <f t="shared" si="239"/>
        <v>0</v>
      </c>
      <c r="AN1485" s="52" t="e">
        <f t="shared" si="232"/>
        <v>#VALUE!</v>
      </c>
      <c r="AO1485">
        <v>0</v>
      </c>
      <c r="AP1485" s="46">
        <v>0</v>
      </c>
      <c r="AQ1485" s="52">
        <f t="shared" si="240"/>
        <v>0</v>
      </c>
    </row>
    <row r="1486" spans="1:43" x14ac:dyDescent="0.25">
      <c r="A1486" t="s">
        <v>5533</v>
      </c>
      <c r="B1486" t="s">
        <v>652</v>
      </c>
      <c r="D1486">
        <v>1</v>
      </c>
      <c r="E1486">
        <v>1</v>
      </c>
      <c r="F1486">
        <v>2</v>
      </c>
      <c r="G1486" s="13">
        <v>40038</v>
      </c>
      <c r="H1486">
        <v>1.37</v>
      </c>
      <c r="I1486">
        <v>0</v>
      </c>
      <c r="J1486" t="s">
        <v>5411</v>
      </c>
      <c r="K1486" s="46">
        <v>1.37</v>
      </c>
      <c r="L1486" s="46">
        <v>0</v>
      </c>
      <c r="M1486" s="22"/>
      <c r="N1486" s="52">
        <f t="shared" si="233"/>
        <v>0</v>
      </c>
      <c r="O1486" s="52">
        <f t="shared" si="234"/>
        <v>0</v>
      </c>
      <c r="P1486" s="52" t="e">
        <f t="shared" si="235"/>
        <v>#VALUE!</v>
      </c>
      <c r="Q1486">
        <v>2.2999999999999998</v>
      </c>
      <c r="R1486">
        <v>0</v>
      </c>
      <c r="S1486" t="s">
        <v>5411</v>
      </c>
      <c r="T1486" s="46">
        <v>2.2999999999999998</v>
      </c>
      <c r="U1486" s="46">
        <v>0</v>
      </c>
      <c r="V1486" s="22"/>
      <c r="W1486" s="52">
        <f t="shared" si="236"/>
        <v>0</v>
      </c>
      <c r="X1486" s="52">
        <f t="shared" si="237"/>
        <v>0</v>
      </c>
      <c r="Y1486" s="52" t="e">
        <f t="shared" si="231"/>
        <v>#VALUE!</v>
      </c>
      <c r="Z1486" t="s">
        <v>5568</v>
      </c>
      <c r="AA1486" t="s">
        <v>114</v>
      </c>
      <c r="AB1486" t="s">
        <v>5411</v>
      </c>
      <c r="AC1486" s="61" t="s">
        <v>88</v>
      </c>
      <c r="AD1486" s="61" t="s">
        <v>114</v>
      </c>
      <c r="AE1486" s="22"/>
      <c r="AF1486">
        <v>0</v>
      </c>
      <c r="AG1486">
        <v>0</v>
      </c>
      <c r="AH1486" t="s">
        <v>5411</v>
      </c>
      <c r="AI1486" s="46">
        <v>0</v>
      </c>
      <c r="AJ1486" s="46">
        <v>0</v>
      </c>
      <c r="AK1486" s="22"/>
      <c r="AL1486" s="52">
        <f t="shared" si="238"/>
        <v>0</v>
      </c>
      <c r="AM1486" s="52">
        <f t="shared" si="239"/>
        <v>0</v>
      </c>
      <c r="AN1486" s="52" t="e">
        <f t="shared" si="232"/>
        <v>#VALUE!</v>
      </c>
      <c r="AO1486">
        <v>0</v>
      </c>
      <c r="AP1486" s="46">
        <v>0</v>
      </c>
      <c r="AQ1486" s="52">
        <f t="shared" si="240"/>
        <v>0</v>
      </c>
    </row>
    <row r="1487" spans="1:43" x14ac:dyDescent="0.25">
      <c r="A1487" t="s">
        <v>5533</v>
      </c>
      <c r="B1487" t="s">
        <v>653</v>
      </c>
      <c r="D1487">
        <v>1</v>
      </c>
      <c r="E1487">
        <v>1</v>
      </c>
      <c r="F1487">
        <v>2</v>
      </c>
      <c r="G1487" s="13">
        <v>40038</v>
      </c>
      <c r="H1487">
        <v>1.53</v>
      </c>
      <c r="I1487">
        <v>0</v>
      </c>
      <c r="J1487" t="s">
        <v>5411</v>
      </c>
      <c r="K1487" s="46">
        <v>1.53</v>
      </c>
      <c r="L1487" s="46">
        <v>0</v>
      </c>
      <c r="M1487" s="22"/>
      <c r="N1487" s="52">
        <f t="shared" si="233"/>
        <v>0</v>
      </c>
      <c r="O1487" s="52">
        <f t="shared" si="234"/>
        <v>0</v>
      </c>
      <c r="P1487" s="52" t="e">
        <f t="shared" si="235"/>
        <v>#VALUE!</v>
      </c>
      <c r="Q1487">
        <v>0</v>
      </c>
      <c r="R1487">
        <v>0</v>
      </c>
      <c r="S1487" t="s">
        <v>5411</v>
      </c>
      <c r="T1487" s="46">
        <v>0</v>
      </c>
      <c r="U1487" s="46">
        <v>0</v>
      </c>
      <c r="V1487" s="22"/>
      <c r="W1487" s="52">
        <f t="shared" si="236"/>
        <v>0</v>
      </c>
      <c r="X1487" s="52">
        <f t="shared" si="237"/>
        <v>0</v>
      </c>
      <c r="Y1487" s="52" t="e">
        <f t="shared" si="231"/>
        <v>#VALUE!</v>
      </c>
      <c r="Z1487" t="s">
        <v>5568</v>
      </c>
      <c r="AA1487" t="s">
        <v>114</v>
      </c>
      <c r="AB1487" t="s">
        <v>5411</v>
      </c>
      <c r="AC1487" s="61" t="s">
        <v>88</v>
      </c>
      <c r="AD1487" s="61" t="s">
        <v>114</v>
      </c>
      <c r="AE1487" s="22"/>
      <c r="AF1487">
        <v>2.9</v>
      </c>
      <c r="AG1487">
        <v>0</v>
      </c>
      <c r="AH1487" t="s">
        <v>5411</v>
      </c>
      <c r="AI1487" s="46">
        <v>2.9</v>
      </c>
      <c r="AJ1487" s="46">
        <v>0</v>
      </c>
      <c r="AK1487" s="22"/>
      <c r="AL1487" s="52">
        <f t="shared" si="238"/>
        <v>0</v>
      </c>
      <c r="AM1487" s="52">
        <f t="shared" si="239"/>
        <v>0</v>
      </c>
      <c r="AN1487" s="52" t="e">
        <f t="shared" si="232"/>
        <v>#VALUE!</v>
      </c>
      <c r="AO1487">
        <v>0.31</v>
      </c>
      <c r="AP1487" s="46">
        <v>0.31</v>
      </c>
      <c r="AQ1487" s="52">
        <f t="shared" si="240"/>
        <v>0</v>
      </c>
    </row>
    <row r="1488" spans="1:43" x14ac:dyDescent="0.25">
      <c r="A1488" t="s">
        <v>5533</v>
      </c>
      <c r="B1488" t="s">
        <v>654</v>
      </c>
      <c r="D1488">
        <v>1</v>
      </c>
      <c r="E1488">
        <v>1</v>
      </c>
      <c r="F1488">
        <v>2</v>
      </c>
      <c r="G1488" s="13">
        <v>40038</v>
      </c>
      <c r="H1488">
        <v>0.78</v>
      </c>
      <c r="I1488">
        <v>0</v>
      </c>
      <c r="J1488" t="s">
        <v>5411</v>
      </c>
      <c r="K1488" s="46">
        <v>0.78</v>
      </c>
      <c r="L1488" s="46">
        <v>0</v>
      </c>
      <c r="M1488" s="22"/>
      <c r="N1488" s="52">
        <f t="shared" si="233"/>
        <v>0</v>
      </c>
      <c r="O1488" s="52">
        <f t="shared" si="234"/>
        <v>0</v>
      </c>
      <c r="P1488" s="52" t="e">
        <f t="shared" si="235"/>
        <v>#VALUE!</v>
      </c>
      <c r="Q1488">
        <v>0</v>
      </c>
      <c r="R1488">
        <v>0</v>
      </c>
      <c r="S1488" t="s">
        <v>5411</v>
      </c>
      <c r="T1488" s="46">
        <v>0</v>
      </c>
      <c r="U1488" s="46">
        <v>0</v>
      </c>
      <c r="V1488" s="22"/>
      <c r="W1488" s="52">
        <f t="shared" si="236"/>
        <v>0</v>
      </c>
      <c r="X1488" s="52">
        <f t="shared" si="237"/>
        <v>0</v>
      </c>
      <c r="Y1488" s="52" t="e">
        <f t="shared" si="231"/>
        <v>#VALUE!</v>
      </c>
      <c r="Z1488" t="s">
        <v>5568</v>
      </c>
      <c r="AA1488" t="s">
        <v>114</v>
      </c>
      <c r="AB1488" t="s">
        <v>5411</v>
      </c>
      <c r="AC1488" s="61" t="s">
        <v>88</v>
      </c>
      <c r="AD1488" s="61" t="s">
        <v>114</v>
      </c>
      <c r="AE1488" s="22"/>
      <c r="AF1488">
        <v>0.12</v>
      </c>
      <c r="AG1488">
        <v>0</v>
      </c>
      <c r="AH1488" t="s">
        <v>5411</v>
      </c>
      <c r="AI1488" s="46">
        <v>0.12</v>
      </c>
      <c r="AJ1488" s="46">
        <v>0</v>
      </c>
      <c r="AK1488" s="22"/>
      <c r="AL1488" s="52">
        <f t="shared" si="238"/>
        <v>0</v>
      </c>
      <c r="AM1488" s="52">
        <f t="shared" si="239"/>
        <v>0</v>
      </c>
      <c r="AN1488" s="52" t="e">
        <f t="shared" si="232"/>
        <v>#VALUE!</v>
      </c>
      <c r="AO1488">
        <v>0.31</v>
      </c>
      <c r="AP1488" s="46">
        <v>0.31</v>
      </c>
      <c r="AQ1488" s="52">
        <f t="shared" si="240"/>
        <v>0</v>
      </c>
    </row>
    <row r="1489" spans="1:43" x14ac:dyDescent="0.25">
      <c r="A1489" t="s">
        <v>5533</v>
      </c>
      <c r="B1489" t="s">
        <v>655</v>
      </c>
      <c r="D1489">
        <v>1</v>
      </c>
      <c r="E1489">
        <v>1</v>
      </c>
      <c r="F1489">
        <v>2</v>
      </c>
      <c r="G1489" s="13">
        <v>40038</v>
      </c>
      <c r="H1489">
        <v>0.67</v>
      </c>
      <c r="I1489">
        <v>0</v>
      </c>
      <c r="J1489" t="s">
        <v>5411</v>
      </c>
      <c r="K1489" s="46">
        <v>0.67</v>
      </c>
      <c r="L1489" s="46">
        <v>0</v>
      </c>
      <c r="M1489" s="22"/>
      <c r="N1489" s="52">
        <f t="shared" si="233"/>
        <v>0</v>
      </c>
      <c r="O1489" s="52">
        <f t="shared" si="234"/>
        <v>0</v>
      </c>
      <c r="P1489" s="52" t="e">
        <f t="shared" si="235"/>
        <v>#VALUE!</v>
      </c>
      <c r="Q1489">
        <v>0</v>
      </c>
      <c r="R1489">
        <v>0</v>
      </c>
      <c r="S1489" t="s">
        <v>5411</v>
      </c>
      <c r="T1489" s="46">
        <v>0</v>
      </c>
      <c r="U1489" s="46">
        <v>0</v>
      </c>
      <c r="V1489" s="22"/>
      <c r="W1489" s="52">
        <f t="shared" si="236"/>
        <v>0</v>
      </c>
      <c r="X1489" s="52">
        <f t="shared" si="237"/>
        <v>0</v>
      </c>
      <c r="Y1489" s="52" t="e">
        <f t="shared" si="231"/>
        <v>#VALUE!</v>
      </c>
      <c r="Z1489" t="s">
        <v>5568</v>
      </c>
      <c r="AA1489" t="s">
        <v>114</v>
      </c>
      <c r="AB1489" t="s">
        <v>5411</v>
      </c>
      <c r="AC1489" s="61" t="s">
        <v>88</v>
      </c>
      <c r="AD1489" s="61" t="s">
        <v>114</v>
      </c>
      <c r="AE1489" s="22"/>
      <c r="AF1489">
        <v>0</v>
      </c>
      <c r="AG1489">
        <v>0</v>
      </c>
      <c r="AH1489" t="s">
        <v>5411</v>
      </c>
      <c r="AI1489" s="46">
        <v>0</v>
      </c>
      <c r="AJ1489" s="46">
        <v>0</v>
      </c>
      <c r="AK1489" s="22"/>
      <c r="AL1489" s="52">
        <f t="shared" si="238"/>
        <v>0</v>
      </c>
      <c r="AM1489" s="52">
        <f t="shared" si="239"/>
        <v>0</v>
      </c>
      <c r="AN1489" s="52" t="e">
        <f t="shared" si="232"/>
        <v>#VALUE!</v>
      </c>
      <c r="AO1489">
        <v>0.19</v>
      </c>
      <c r="AP1489" s="46">
        <v>0.19</v>
      </c>
      <c r="AQ1489" s="52">
        <f t="shared" si="240"/>
        <v>0</v>
      </c>
    </row>
    <row r="1490" spans="1:43" x14ac:dyDescent="0.25">
      <c r="A1490" t="s">
        <v>5533</v>
      </c>
      <c r="B1490" t="s">
        <v>656</v>
      </c>
      <c r="D1490">
        <v>1</v>
      </c>
      <c r="E1490">
        <v>1</v>
      </c>
      <c r="F1490">
        <v>2</v>
      </c>
      <c r="G1490" s="13">
        <v>40038</v>
      </c>
      <c r="H1490">
        <v>0.12</v>
      </c>
      <c r="I1490">
        <v>0</v>
      </c>
      <c r="J1490" t="s">
        <v>5411</v>
      </c>
      <c r="K1490" s="46">
        <v>0.12</v>
      </c>
      <c r="L1490" s="46">
        <v>0</v>
      </c>
      <c r="M1490" s="22"/>
      <c r="N1490" s="52">
        <f t="shared" si="233"/>
        <v>0</v>
      </c>
      <c r="O1490" s="52">
        <f t="shared" si="234"/>
        <v>0</v>
      </c>
      <c r="P1490" s="52" t="e">
        <f t="shared" si="235"/>
        <v>#VALUE!</v>
      </c>
      <c r="Q1490">
        <v>0</v>
      </c>
      <c r="R1490">
        <v>0</v>
      </c>
      <c r="S1490" t="s">
        <v>5411</v>
      </c>
      <c r="T1490" s="46">
        <v>0</v>
      </c>
      <c r="U1490" s="46">
        <v>0</v>
      </c>
      <c r="V1490" s="22"/>
      <c r="W1490" s="52">
        <f t="shared" si="236"/>
        <v>0</v>
      </c>
      <c r="X1490" s="52">
        <f t="shared" si="237"/>
        <v>0</v>
      </c>
      <c r="Y1490" s="52" t="e">
        <f t="shared" si="231"/>
        <v>#VALUE!</v>
      </c>
      <c r="Z1490" t="s">
        <v>5568</v>
      </c>
      <c r="AA1490" t="s">
        <v>114</v>
      </c>
      <c r="AB1490" t="s">
        <v>5411</v>
      </c>
      <c r="AC1490" s="61" t="s">
        <v>88</v>
      </c>
      <c r="AD1490" s="61" t="s">
        <v>114</v>
      </c>
      <c r="AE1490" s="22"/>
      <c r="AF1490">
        <v>0</v>
      </c>
      <c r="AG1490">
        <v>0</v>
      </c>
      <c r="AH1490" t="s">
        <v>5411</v>
      </c>
      <c r="AI1490" s="46">
        <v>0</v>
      </c>
      <c r="AJ1490" s="46">
        <v>0</v>
      </c>
      <c r="AK1490" s="22"/>
      <c r="AL1490" s="52">
        <f t="shared" si="238"/>
        <v>0</v>
      </c>
      <c r="AM1490" s="52">
        <f t="shared" si="239"/>
        <v>0</v>
      </c>
      <c r="AN1490" s="52" t="e">
        <f t="shared" si="232"/>
        <v>#VALUE!</v>
      </c>
      <c r="AO1490">
        <v>0.05</v>
      </c>
      <c r="AP1490" s="46">
        <v>0.05</v>
      </c>
      <c r="AQ1490" s="52">
        <f t="shared" si="240"/>
        <v>0</v>
      </c>
    </row>
    <row r="1491" spans="1:43" x14ac:dyDescent="0.25">
      <c r="A1491" t="s">
        <v>5533</v>
      </c>
      <c r="B1491" t="s">
        <v>657</v>
      </c>
      <c r="D1491">
        <v>1</v>
      </c>
      <c r="E1491">
        <v>1</v>
      </c>
      <c r="F1491">
        <v>2</v>
      </c>
      <c r="G1491" s="13">
        <v>40038</v>
      </c>
      <c r="H1491">
        <v>2.35</v>
      </c>
      <c r="I1491">
        <v>0</v>
      </c>
      <c r="J1491" t="s">
        <v>5411</v>
      </c>
      <c r="K1491" s="46">
        <v>2.35</v>
      </c>
      <c r="L1491" s="46">
        <v>0</v>
      </c>
      <c r="M1491" s="22"/>
      <c r="N1491" s="52">
        <f t="shared" si="233"/>
        <v>0</v>
      </c>
      <c r="O1491" s="52">
        <f t="shared" si="234"/>
        <v>0</v>
      </c>
      <c r="P1491" s="52" t="e">
        <f t="shared" si="235"/>
        <v>#VALUE!</v>
      </c>
      <c r="Q1491">
        <v>0.11</v>
      </c>
      <c r="R1491">
        <v>0</v>
      </c>
      <c r="S1491" t="s">
        <v>5411</v>
      </c>
      <c r="T1491" s="46">
        <v>0.11</v>
      </c>
      <c r="U1491" s="46">
        <v>0</v>
      </c>
      <c r="V1491" s="22"/>
      <c r="W1491" s="52">
        <f t="shared" si="236"/>
        <v>0</v>
      </c>
      <c r="X1491" s="52">
        <f t="shared" si="237"/>
        <v>0</v>
      </c>
      <c r="Y1491" s="52" t="e">
        <f t="shared" si="231"/>
        <v>#VALUE!</v>
      </c>
      <c r="Z1491" t="s">
        <v>5568</v>
      </c>
      <c r="AA1491" t="s">
        <v>77</v>
      </c>
      <c r="AB1491" t="s">
        <v>5411</v>
      </c>
      <c r="AC1491" s="61" t="s">
        <v>88</v>
      </c>
      <c r="AD1491" s="61" t="s">
        <v>77</v>
      </c>
      <c r="AE1491" s="22"/>
      <c r="AF1491">
        <v>0</v>
      </c>
      <c r="AG1491">
        <v>0</v>
      </c>
      <c r="AH1491" t="s">
        <v>5411</v>
      </c>
      <c r="AI1491" s="46">
        <v>0</v>
      </c>
      <c r="AJ1491" s="46">
        <v>0</v>
      </c>
      <c r="AK1491" s="22"/>
      <c r="AL1491" s="52">
        <f t="shared" si="238"/>
        <v>0</v>
      </c>
      <c r="AM1491" s="52">
        <f t="shared" si="239"/>
        <v>0</v>
      </c>
      <c r="AN1491" s="52" t="e">
        <f t="shared" si="232"/>
        <v>#VALUE!</v>
      </c>
      <c r="AO1491">
        <v>0.12</v>
      </c>
      <c r="AP1491" s="46">
        <v>0.12</v>
      </c>
      <c r="AQ1491" s="52">
        <f t="shared" si="240"/>
        <v>0</v>
      </c>
    </row>
    <row r="1492" spans="1:43" x14ac:dyDescent="0.25">
      <c r="A1492" t="s">
        <v>5533</v>
      </c>
      <c r="B1492" t="s">
        <v>658</v>
      </c>
      <c r="D1492">
        <v>1</v>
      </c>
      <c r="E1492">
        <v>1</v>
      </c>
      <c r="F1492">
        <v>2</v>
      </c>
      <c r="G1492" s="13">
        <v>40038</v>
      </c>
      <c r="H1492">
        <v>1.83</v>
      </c>
      <c r="I1492">
        <v>0</v>
      </c>
      <c r="J1492" t="s">
        <v>5411</v>
      </c>
      <c r="K1492" s="46">
        <v>1.83</v>
      </c>
      <c r="L1492" s="46">
        <v>0</v>
      </c>
      <c r="M1492" s="22"/>
      <c r="N1492" s="52">
        <f t="shared" si="233"/>
        <v>0</v>
      </c>
      <c r="O1492" s="52">
        <f t="shared" si="234"/>
        <v>0</v>
      </c>
      <c r="P1492" s="52" t="e">
        <f t="shared" si="235"/>
        <v>#VALUE!</v>
      </c>
      <c r="Q1492">
        <v>1.29</v>
      </c>
      <c r="R1492">
        <v>0</v>
      </c>
      <c r="S1492" t="s">
        <v>5411</v>
      </c>
      <c r="T1492" s="46">
        <v>1.29</v>
      </c>
      <c r="U1492" s="46">
        <v>0</v>
      </c>
      <c r="V1492" s="22"/>
      <c r="W1492" s="52">
        <f t="shared" si="236"/>
        <v>0</v>
      </c>
      <c r="X1492" s="52">
        <f t="shared" si="237"/>
        <v>0</v>
      </c>
      <c r="Y1492" s="52" t="e">
        <f t="shared" si="231"/>
        <v>#VALUE!</v>
      </c>
      <c r="Z1492" t="s">
        <v>5568</v>
      </c>
      <c r="AA1492" t="s">
        <v>77</v>
      </c>
      <c r="AB1492" t="s">
        <v>5411</v>
      </c>
      <c r="AC1492" s="61" t="s">
        <v>88</v>
      </c>
      <c r="AD1492" s="61" t="s">
        <v>77</v>
      </c>
      <c r="AE1492" s="22"/>
      <c r="AF1492">
        <v>0</v>
      </c>
      <c r="AG1492">
        <v>0</v>
      </c>
      <c r="AH1492" t="s">
        <v>5411</v>
      </c>
      <c r="AI1492" s="46">
        <v>0</v>
      </c>
      <c r="AJ1492" s="46">
        <v>0</v>
      </c>
      <c r="AK1492" s="22"/>
      <c r="AL1492" s="52">
        <f t="shared" si="238"/>
        <v>0</v>
      </c>
      <c r="AM1492" s="52">
        <f t="shared" si="239"/>
        <v>0</v>
      </c>
      <c r="AN1492" s="52" t="e">
        <f t="shared" si="232"/>
        <v>#VALUE!</v>
      </c>
      <c r="AO1492">
        <v>0.19</v>
      </c>
      <c r="AP1492" s="46">
        <v>0.19</v>
      </c>
      <c r="AQ1492" s="52">
        <f t="shared" si="240"/>
        <v>0</v>
      </c>
    </row>
    <row r="1493" spans="1:43" x14ac:dyDescent="0.25">
      <c r="A1493" t="s">
        <v>5533</v>
      </c>
      <c r="B1493" t="s">
        <v>659</v>
      </c>
      <c r="D1493">
        <v>1</v>
      </c>
      <c r="E1493">
        <v>1</v>
      </c>
      <c r="F1493">
        <v>2</v>
      </c>
      <c r="G1493" s="13">
        <v>40038</v>
      </c>
      <c r="H1493">
        <v>1.91</v>
      </c>
      <c r="I1493">
        <v>0</v>
      </c>
      <c r="J1493" t="s">
        <v>5411</v>
      </c>
      <c r="K1493" s="46">
        <v>1.91</v>
      </c>
      <c r="L1493" s="46">
        <v>0</v>
      </c>
      <c r="M1493" s="22"/>
      <c r="N1493" s="52">
        <f t="shared" si="233"/>
        <v>0</v>
      </c>
      <c r="O1493" s="52">
        <f t="shared" si="234"/>
        <v>0</v>
      </c>
      <c r="P1493" s="52" t="e">
        <f t="shared" si="235"/>
        <v>#VALUE!</v>
      </c>
      <c r="Q1493">
        <v>1.24</v>
      </c>
      <c r="R1493">
        <v>0</v>
      </c>
      <c r="S1493" t="s">
        <v>5411</v>
      </c>
      <c r="T1493" s="46">
        <v>1.24</v>
      </c>
      <c r="U1493" s="46">
        <v>0</v>
      </c>
      <c r="V1493" s="22"/>
      <c r="W1493" s="52">
        <f t="shared" si="236"/>
        <v>0</v>
      </c>
      <c r="X1493" s="52">
        <f t="shared" si="237"/>
        <v>0</v>
      </c>
      <c r="Y1493" s="52" t="e">
        <f t="shared" si="231"/>
        <v>#VALUE!</v>
      </c>
      <c r="Z1493" t="s">
        <v>5568</v>
      </c>
      <c r="AA1493" t="s">
        <v>77</v>
      </c>
      <c r="AB1493" t="s">
        <v>5411</v>
      </c>
      <c r="AC1493" s="61" t="s">
        <v>88</v>
      </c>
      <c r="AD1493" s="61" t="s">
        <v>77</v>
      </c>
      <c r="AE1493" s="22"/>
      <c r="AF1493">
        <v>11.03</v>
      </c>
      <c r="AG1493">
        <v>0</v>
      </c>
      <c r="AH1493" t="s">
        <v>5411</v>
      </c>
      <c r="AI1493" s="46">
        <v>11.03</v>
      </c>
      <c r="AJ1493" s="46">
        <v>0</v>
      </c>
      <c r="AK1493" s="22"/>
      <c r="AL1493" s="52">
        <f t="shared" si="238"/>
        <v>0</v>
      </c>
      <c r="AM1493" s="52">
        <f t="shared" si="239"/>
        <v>0</v>
      </c>
      <c r="AN1493" s="52" t="e">
        <f t="shared" si="232"/>
        <v>#VALUE!</v>
      </c>
      <c r="AO1493">
        <v>0.54</v>
      </c>
      <c r="AP1493" s="46">
        <v>0.54</v>
      </c>
      <c r="AQ1493" s="52">
        <f t="shared" si="240"/>
        <v>0</v>
      </c>
    </row>
    <row r="1494" spans="1:43" x14ac:dyDescent="0.25">
      <c r="A1494" t="s">
        <v>5533</v>
      </c>
      <c r="B1494" t="s">
        <v>660</v>
      </c>
      <c r="D1494">
        <v>1</v>
      </c>
      <c r="E1494">
        <v>1</v>
      </c>
      <c r="F1494">
        <v>2</v>
      </c>
      <c r="G1494" s="13">
        <v>40038</v>
      </c>
      <c r="H1494">
        <v>0.36</v>
      </c>
      <c r="I1494">
        <v>0</v>
      </c>
      <c r="J1494" t="s">
        <v>5411</v>
      </c>
      <c r="K1494" s="46">
        <v>0.36</v>
      </c>
      <c r="L1494" s="46">
        <v>0</v>
      </c>
      <c r="M1494" s="22"/>
      <c r="N1494" s="52">
        <f t="shared" si="233"/>
        <v>0</v>
      </c>
      <c r="O1494" s="52">
        <f t="shared" si="234"/>
        <v>0</v>
      </c>
      <c r="P1494" s="52" t="e">
        <f t="shared" si="235"/>
        <v>#VALUE!</v>
      </c>
      <c r="Q1494">
        <v>0</v>
      </c>
      <c r="R1494">
        <v>0</v>
      </c>
      <c r="S1494" t="s">
        <v>5411</v>
      </c>
      <c r="T1494" s="46">
        <v>0</v>
      </c>
      <c r="U1494" s="46">
        <v>0</v>
      </c>
      <c r="V1494" s="22"/>
      <c r="W1494" s="52">
        <f t="shared" si="236"/>
        <v>0</v>
      </c>
      <c r="X1494" s="52">
        <f t="shared" si="237"/>
        <v>0</v>
      </c>
      <c r="Y1494" s="52" t="e">
        <f t="shared" si="231"/>
        <v>#VALUE!</v>
      </c>
      <c r="Z1494" t="s">
        <v>5568</v>
      </c>
      <c r="AA1494" t="s">
        <v>77</v>
      </c>
      <c r="AB1494" t="s">
        <v>5411</v>
      </c>
      <c r="AC1494" s="61" t="s">
        <v>88</v>
      </c>
      <c r="AD1494" s="61" t="s">
        <v>77</v>
      </c>
      <c r="AE1494" s="22"/>
      <c r="AF1494">
        <v>0</v>
      </c>
      <c r="AG1494">
        <v>0</v>
      </c>
      <c r="AH1494" t="s">
        <v>5411</v>
      </c>
      <c r="AI1494" s="46">
        <v>0</v>
      </c>
      <c r="AJ1494" s="46">
        <v>0</v>
      </c>
      <c r="AK1494" s="22"/>
      <c r="AL1494" s="52">
        <f t="shared" si="238"/>
        <v>0</v>
      </c>
      <c r="AM1494" s="52">
        <f t="shared" si="239"/>
        <v>0</v>
      </c>
      <c r="AN1494" s="52" t="e">
        <f t="shared" si="232"/>
        <v>#VALUE!</v>
      </c>
      <c r="AO1494">
        <v>0</v>
      </c>
      <c r="AP1494" s="46">
        <v>0</v>
      </c>
      <c r="AQ1494" s="52">
        <f t="shared" si="240"/>
        <v>0</v>
      </c>
    </row>
    <row r="1495" spans="1:43" x14ac:dyDescent="0.25">
      <c r="A1495" t="s">
        <v>5533</v>
      </c>
      <c r="B1495" t="s">
        <v>661</v>
      </c>
      <c r="D1495">
        <v>1</v>
      </c>
      <c r="E1495">
        <v>1</v>
      </c>
      <c r="F1495">
        <v>2</v>
      </c>
      <c r="G1495" s="13">
        <v>40038</v>
      </c>
      <c r="H1495">
        <v>0</v>
      </c>
      <c r="I1495">
        <v>0.68</v>
      </c>
      <c r="J1495" t="s">
        <v>5411</v>
      </c>
      <c r="K1495" s="46">
        <v>0</v>
      </c>
      <c r="L1495" s="46">
        <v>0.68</v>
      </c>
      <c r="M1495" s="22"/>
      <c r="N1495" s="52">
        <f t="shared" si="233"/>
        <v>0</v>
      </c>
      <c r="O1495" s="52">
        <f t="shared" si="234"/>
        <v>0</v>
      </c>
      <c r="P1495" s="52" t="e">
        <f t="shared" si="235"/>
        <v>#VALUE!</v>
      </c>
      <c r="Q1495">
        <v>0</v>
      </c>
      <c r="R1495">
        <v>0.48</v>
      </c>
      <c r="S1495" t="s">
        <v>5411</v>
      </c>
      <c r="T1495" s="46">
        <v>0</v>
      </c>
      <c r="U1495" s="46">
        <v>0.48</v>
      </c>
      <c r="V1495" s="22"/>
      <c r="W1495" s="52">
        <f t="shared" si="236"/>
        <v>0</v>
      </c>
      <c r="X1495" s="52">
        <f t="shared" si="237"/>
        <v>0</v>
      </c>
      <c r="Y1495" s="52" t="e">
        <f t="shared" si="231"/>
        <v>#VALUE!</v>
      </c>
      <c r="Z1495" t="s">
        <v>5568</v>
      </c>
      <c r="AA1495" t="s">
        <v>77</v>
      </c>
      <c r="AB1495" t="s">
        <v>5411</v>
      </c>
      <c r="AC1495" s="61" t="s">
        <v>88</v>
      </c>
      <c r="AD1495" s="61" t="s">
        <v>77</v>
      </c>
      <c r="AE1495" s="22"/>
      <c r="AF1495">
        <v>0</v>
      </c>
      <c r="AG1495">
        <v>0</v>
      </c>
      <c r="AH1495" t="s">
        <v>5411</v>
      </c>
      <c r="AI1495" s="46">
        <v>0</v>
      </c>
      <c r="AJ1495" s="46">
        <v>0</v>
      </c>
      <c r="AK1495" s="22"/>
      <c r="AL1495" s="52">
        <f t="shared" si="238"/>
        <v>0</v>
      </c>
      <c r="AM1495" s="52">
        <f t="shared" si="239"/>
        <v>0</v>
      </c>
      <c r="AN1495" s="52" t="e">
        <f t="shared" si="232"/>
        <v>#VALUE!</v>
      </c>
      <c r="AO1495">
        <v>1.66</v>
      </c>
      <c r="AP1495" s="46">
        <v>1.66</v>
      </c>
      <c r="AQ1495" s="52">
        <f t="shared" si="240"/>
        <v>0</v>
      </c>
    </row>
    <row r="1496" spans="1:43" x14ac:dyDescent="0.25">
      <c r="A1496" t="s">
        <v>5533</v>
      </c>
      <c r="B1496" t="s">
        <v>662</v>
      </c>
      <c r="D1496">
        <v>1</v>
      </c>
      <c r="E1496">
        <v>1</v>
      </c>
      <c r="F1496">
        <v>3</v>
      </c>
      <c r="G1496" s="13">
        <v>40038</v>
      </c>
      <c r="H1496">
        <v>0</v>
      </c>
      <c r="I1496">
        <v>0.03</v>
      </c>
      <c r="J1496" t="s">
        <v>5411</v>
      </c>
      <c r="K1496" s="46">
        <v>0</v>
      </c>
      <c r="L1496" s="46">
        <v>0.03</v>
      </c>
      <c r="M1496" s="22"/>
      <c r="N1496" s="52">
        <f t="shared" si="233"/>
        <v>0</v>
      </c>
      <c r="O1496" s="52">
        <f t="shared" si="234"/>
        <v>0</v>
      </c>
      <c r="P1496" s="52" t="e">
        <f t="shared" si="235"/>
        <v>#VALUE!</v>
      </c>
      <c r="Q1496">
        <v>0</v>
      </c>
      <c r="R1496">
        <v>0</v>
      </c>
      <c r="S1496" t="s">
        <v>5411</v>
      </c>
      <c r="T1496" s="46">
        <v>0</v>
      </c>
      <c r="U1496" s="46">
        <v>0</v>
      </c>
      <c r="V1496" s="22"/>
      <c r="W1496" s="52">
        <f t="shared" si="236"/>
        <v>0</v>
      </c>
      <c r="X1496" s="52">
        <f t="shared" si="237"/>
        <v>0</v>
      </c>
      <c r="Y1496" s="52" t="e">
        <f t="shared" si="231"/>
        <v>#VALUE!</v>
      </c>
      <c r="Z1496" t="s">
        <v>5568</v>
      </c>
      <c r="AA1496" t="s">
        <v>77</v>
      </c>
      <c r="AB1496" t="s">
        <v>5411</v>
      </c>
      <c r="AC1496" s="61" t="s">
        <v>88</v>
      </c>
      <c r="AD1496" s="61" t="s">
        <v>77</v>
      </c>
      <c r="AE1496" s="22"/>
      <c r="AF1496">
        <v>0</v>
      </c>
      <c r="AG1496">
        <v>0</v>
      </c>
      <c r="AH1496" t="s">
        <v>5411</v>
      </c>
      <c r="AI1496" s="46">
        <v>0</v>
      </c>
      <c r="AJ1496" s="46">
        <v>0</v>
      </c>
      <c r="AK1496" s="22"/>
      <c r="AL1496" s="52">
        <f t="shared" si="238"/>
        <v>0</v>
      </c>
      <c r="AM1496" s="52">
        <f t="shared" si="239"/>
        <v>0</v>
      </c>
      <c r="AN1496" s="52" t="e">
        <f t="shared" si="232"/>
        <v>#VALUE!</v>
      </c>
      <c r="AO1496">
        <v>0</v>
      </c>
      <c r="AP1496" s="46">
        <v>0</v>
      </c>
      <c r="AQ1496" s="52">
        <f t="shared" si="240"/>
        <v>0</v>
      </c>
    </row>
    <row r="1497" spans="1:43" x14ac:dyDescent="0.25">
      <c r="A1497" t="s">
        <v>5533</v>
      </c>
      <c r="B1497" t="s">
        <v>663</v>
      </c>
      <c r="D1497">
        <v>1</v>
      </c>
      <c r="E1497">
        <v>1</v>
      </c>
      <c r="F1497">
        <v>2</v>
      </c>
      <c r="G1497" s="13">
        <v>40038</v>
      </c>
      <c r="H1497">
        <v>2.58</v>
      </c>
      <c r="I1497">
        <v>0</v>
      </c>
      <c r="J1497" t="s">
        <v>5411</v>
      </c>
      <c r="K1497" s="46">
        <v>2.58</v>
      </c>
      <c r="L1497" s="46">
        <v>0</v>
      </c>
      <c r="M1497" s="22"/>
      <c r="N1497" s="52">
        <f t="shared" si="233"/>
        <v>0</v>
      </c>
      <c r="O1497" s="52">
        <f t="shared" si="234"/>
        <v>0</v>
      </c>
      <c r="P1497" s="52" t="e">
        <f t="shared" si="235"/>
        <v>#VALUE!</v>
      </c>
      <c r="Q1497">
        <v>0</v>
      </c>
      <c r="R1497">
        <v>0</v>
      </c>
      <c r="S1497" t="s">
        <v>5411</v>
      </c>
      <c r="T1497" s="46">
        <v>0</v>
      </c>
      <c r="U1497" s="46">
        <v>0</v>
      </c>
      <c r="V1497" s="22"/>
      <c r="W1497" s="52">
        <f t="shared" si="236"/>
        <v>0</v>
      </c>
      <c r="X1497" s="52">
        <f t="shared" si="237"/>
        <v>0</v>
      </c>
      <c r="Y1497" s="52" t="e">
        <f t="shared" si="231"/>
        <v>#VALUE!</v>
      </c>
      <c r="Z1497" t="s">
        <v>5568</v>
      </c>
      <c r="AA1497" t="s">
        <v>77</v>
      </c>
      <c r="AB1497" t="s">
        <v>5411</v>
      </c>
      <c r="AC1497" s="61" t="s">
        <v>88</v>
      </c>
      <c r="AD1497" s="61" t="s">
        <v>77</v>
      </c>
      <c r="AE1497" s="22"/>
      <c r="AF1497">
        <v>0</v>
      </c>
      <c r="AG1497">
        <v>0</v>
      </c>
      <c r="AH1497" t="s">
        <v>5411</v>
      </c>
      <c r="AI1497" s="46">
        <v>0</v>
      </c>
      <c r="AJ1497" s="46">
        <v>0</v>
      </c>
      <c r="AK1497" s="22"/>
      <c r="AL1497" s="52">
        <f t="shared" si="238"/>
        <v>0</v>
      </c>
      <c r="AM1497" s="52">
        <f t="shared" si="239"/>
        <v>0</v>
      </c>
      <c r="AN1497" s="52" t="e">
        <f t="shared" si="232"/>
        <v>#VALUE!</v>
      </c>
      <c r="AO1497">
        <v>0.03</v>
      </c>
      <c r="AP1497" s="46">
        <v>0.03</v>
      </c>
      <c r="AQ1497" s="52">
        <f t="shared" si="240"/>
        <v>0</v>
      </c>
    </row>
    <row r="1498" spans="1:43" x14ac:dyDescent="0.25">
      <c r="A1498" t="s">
        <v>5533</v>
      </c>
      <c r="B1498" t="s">
        <v>664</v>
      </c>
      <c r="D1498">
        <v>1</v>
      </c>
      <c r="E1498">
        <v>1</v>
      </c>
      <c r="F1498">
        <v>2</v>
      </c>
      <c r="G1498" s="13">
        <v>40038</v>
      </c>
      <c r="H1498">
        <v>0</v>
      </c>
      <c r="I1498">
        <v>2.2200000000000002</v>
      </c>
      <c r="J1498" t="s">
        <v>5411</v>
      </c>
      <c r="K1498" s="46">
        <v>0</v>
      </c>
      <c r="L1498" s="46">
        <v>2.2200000000000002</v>
      </c>
      <c r="M1498" s="22"/>
      <c r="N1498" s="52">
        <f t="shared" si="233"/>
        <v>0</v>
      </c>
      <c r="O1498" s="52">
        <f t="shared" si="234"/>
        <v>0</v>
      </c>
      <c r="P1498" s="52" t="e">
        <f t="shared" si="235"/>
        <v>#VALUE!</v>
      </c>
      <c r="Q1498">
        <v>0</v>
      </c>
      <c r="R1498">
        <v>0.56999999999999995</v>
      </c>
      <c r="S1498" t="s">
        <v>5411</v>
      </c>
      <c r="T1498" s="46">
        <v>0</v>
      </c>
      <c r="U1498" s="46">
        <v>0.56999999999999995</v>
      </c>
      <c r="V1498" s="22"/>
      <c r="W1498" s="52">
        <f t="shared" si="236"/>
        <v>0</v>
      </c>
      <c r="X1498" s="52">
        <f t="shared" si="237"/>
        <v>0</v>
      </c>
      <c r="Y1498" s="52" t="e">
        <f t="shared" si="231"/>
        <v>#VALUE!</v>
      </c>
      <c r="Z1498" t="s">
        <v>5568</v>
      </c>
      <c r="AA1498" t="s">
        <v>77</v>
      </c>
      <c r="AB1498" t="s">
        <v>5411</v>
      </c>
      <c r="AC1498" s="61" t="s">
        <v>88</v>
      </c>
      <c r="AD1498" s="61" t="s">
        <v>77</v>
      </c>
      <c r="AE1498" s="22"/>
      <c r="AF1498">
        <v>0</v>
      </c>
      <c r="AG1498">
        <v>0</v>
      </c>
      <c r="AH1498" t="s">
        <v>5411</v>
      </c>
      <c r="AI1498" s="46">
        <v>0</v>
      </c>
      <c r="AJ1498" s="46">
        <v>0</v>
      </c>
      <c r="AK1498" s="22"/>
      <c r="AL1498" s="52">
        <f t="shared" si="238"/>
        <v>0</v>
      </c>
      <c r="AM1498" s="52">
        <f t="shared" si="239"/>
        <v>0</v>
      </c>
      <c r="AN1498" s="52" t="e">
        <f t="shared" si="232"/>
        <v>#VALUE!</v>
      </c>
      <c r="AO1498">
        <v>0.12</v>
      </c>
      <c r="AP1498" s="46">
        <v>0.12</v>
      </c>
      <c r="AQ1498" s="52">
        <f t="shared" si="240"/>
        <v>0</v>
      </c>
    </row>
    <row r="1499" spans="1:43" x14ac:dyDescent="0.25">
      <c r="A1499" t="s">
        <v>5533</v>
      </c>
      <c r="B1499" t="s">
        <v>665</v>
      </c>
      <c r="D1499">
        <v>1</v>
      </c>
      <c r="E1499">
        <v>1</v>
      </c>
      <c r="F1499">
        <v>2</v>
      </c>
      <c r="G1499" s="13">
        <v>40038</v>
      </c>
      <c r="H1499">
        <v>2.21</v>
      </c>
      <c r="I1499">
        <v>0</v>
      </c>
      <c r="J1499" t="s">
        <v>5411</v>
      </c>
      <c r="K1499" s="46">
        <v>2.21</v>
      </c>
      <c r="L1499" s="46">
        <v>0</v>
      </c>
      <c r="M1499" s="22"/>
      <c r="N1499" s="52">
        <f t="shared" si="233"/>
        <v>0</v>
      </c>
      <c r="O1499" s="52">
        <f t="shared" si="234"/>
        <v>0</v>
      </c>
      <c r="P1499" s="52" t="e">
        <f t="shared" si="235"/>
        <v>#VALUE!</v>
      </c>
      <c r="Q1499">
        <v>0.7</v>
      </c>
      <c r="R1499">
        <v>0</v>
      </c>
      <c r="S1499" t="s">
        <v>5411</v>
      </c>
      <c r="T1499" s="46">
        <v>0.7</v>
      </c>
      <c r="U1499" s="46">
        <v>0</v>
      </c>
      <c r="V1499" s="22"/>
      <c r="W1499" s="52">
        <f t="shared" si="236"/>
        <v>0</v>
      </c>
      <c r="X1499" s="52">
        <f t="shared" si="237"/>
        <v>0</v>
      </c>
      <c r="Y1499" s="52" t="e">
        <f t="shared" si="231"/>
        <v>#VALUE!</v>
      </c>
      <c r="Z1499" t="s">
        <v>5568</v>
      </c>
      <c r="AA1499" t="s">
        <v>77</v>
      </c>
      <c r="AB1499" t="s">
        <v>5411</v>
      </c>
      <c r="AC1499" s="61" t="s">
        <v>88</v>
      </c>
      <c r="AD1499" s="61" t="s">
        <v>77</v>
      </c>
      <c r="AE1499" s="22"/>
      <c r="AF1499">
        <v>4.82</v>
      </c>
      <c r="AG1499">
        <v>0</v>
      </c>
      <c r="AH1499" t="s">
        <v>5411</v>
      </c>
      <c r="AI1499" s="46">
        <v>4.82</v>
      </c>
      <c r="AJ1499" s="46">
        <v>0</v>
      </c>
      <c r="AK1499" s="22"/>
      <c r="AL1499" s="52">
        <f t="shared" si="238"/>
        <v>0</v>
      </c>
      <c r="AM1499" s="52">
        <f t="shared" si="239"/>
        <v>0</v>
      </c>
      <c r="AN1499" s="52" t="e">
        <f t="shared" si="232"/>
        <v>#VALUE!</v>
      </c>
      <c r="AO1499">
        <v>0.46</v>
      </c>
      <c r="AP1499" s="46">
        <v>0.46</v>
      </c>
      <c r="AQ1499" s="52">
        <f t="shared" si="240"/>
        <v>0</v>
      </c>
    </row>
    <row r="1500" spans="1:43" x14ac:dyDescent="0.25">
      <c r="A1500" t="s">
        <v>5533</v>
      </c>
      <c r="B1500" t="s">
        <v>666</v>
      </c>
      <c r="D1500">
        <v>1</v>
      </c>
      <c r="E1500">
        <v>1</v>
      </c>
      <c r="F1500">
        <v>2</v>
      </c>
      <c r="G1500" s="13">
        <v>40038</v>
      </c>
      <c r="H1500">
        <v>1.69</v>
      </c>
      <c r="I1500">
        <v>0</v>
      </c>
      <c r="J1500" t="s">
        <v>5411</v>
      </c>
      <c r="K1500" s="46">
        <v>1.69</v>
      </c>
      <c r="L1500" s="46">
        <v>0</v>
      </c>
      <c r="M1500" s="22"/>
      <c r="N1500" s="52">
        <f t="shared" si="233"/>
        <v>0</v>
      </c>
      <c r="O1500" s="52">
        <f t="shared" si="234"/>
        <v>0</v>
      </c>
      <c r="P1500" s="52" t="e">
        <f t="shared" si="235"/>
        <v>#VALUE!</v>
      </c>
      <c r="Q1500">
        <v>1.46</v>
      </c>
      <c r="R1500">
        <v>0</v>
      </c>
      <c r="S1500" t="s">
        <v>5411</v>
      </c>
      <c r="T1500" s="46">
        <v>1.46</v>
      </c>
      <c r="U1500" s="46">
        <v>0</v>
      </c>
      <c r="V1500" s="22"/>
      <c r="W1500" s="52">
        <f t="shared" si="236"/>
        <v>0</v>
      </c>
      <c r="X1500" s="52">
        <f t="shared" si="237"/>
        <v>0</v>
      </c>
      <c r="Y1500" s="52" t="e">
        <f t="shared" si="231"/>
        <v>#VALUE!</v>
      </c>
      <c r="Z1500" t="s">
        <v>5568</v>
      </c>
      <c r="AA1500" t="s">
        <v>77</v>
      </c>
      <c r="AB1500" t="s">
        <v>5411</v>
      </c>
      <c r="AC1500" s="61" t="s">
        <v>88</v>
      </c>
      <c r="AD1500" s="61" t="s">
        <v>77</v>
      </c>
      <c r="AE1500" s="22"/>
      <c r="AF1500">
        <v>0</v>
      </c>
      <c r="AG1500">
        <v>0</v>
      </c>
      <c r="AH1500" t="s">
        <v>5411</v>
      </c>
      <c r="AI1500" s="46">
        <v>0</v>
      </c>
      <c r="AJ1500" s="46">
        <v>0</v>
      </c>
      <c r="AK1500" s="22"/>
      <c r="AL1500" s="52">
        <f t="shared" si="238"/>
        <v>0</v>
      </c>
      <c r="AM1500" s="52">
        <f t="shared" si="239"/>
        <v>0</v>
      </c>
      <c r="AN1500" s="52" t="e">
        <f t="shared" si="232"/>
        <v>#VALUE!</v>
      </c>
      <c r="AO1500">
        <v>0</v>
      </c>
      <c r="AP1500" s="46">
        <v>0</v>
      </c>
      <c r="AQ1500" s="52">
        <f t="shared" si="240"/>
        <v>0</v>
      </c>
    </row>
    <row r="1501" spans="1:43" x14ac:dyDescent="0.25">
      <c r="A1501" t="s">
        <v>5533</v>
      </c>
      <c r="B1501" t="s">
        <v>667</v>
      </c>
      <c r="D1501">
        <v>1</v>
      </c>
      <c r="E1501">
        <v>1</v>
      </c>
      <c r="F1501">
        <v>3</v>
      </c>
      <c r="G1501" s="13">
        <v>40038</v>
      </c>
      <c r="H1501">
        <v>1.1299999999999999</v>
      </c>
      <c r="I1501">
        <v>0</v>
      </c>
      <c r="J1501" t="s">
        <v>5411</v>
      </c>
      <c r="K1501" s="46">
        <v>1.1299999999999999</v>
      </c>
      <c r="L1501" s="46">
        <v>0</v>
      </c>
      <c r="M1501" s="22"/>
      <c r="N1501" s="52">
        <f t="shared" si="233"/>
        <v>0</v>
      </c>
      <c r="O1501" s="52">
        <f t="shared" si="234"/>
        <v>0</v>
      </c>
      <c r="P1501" s="52" t="e">
        <f t="shared" si="235"/>
        <v>#VALUE!</v>
      </c>
      <c r="Q1501">
        <v>0</v>
      </c>
      <c r="R1501">
        <v>0</v>
      </c>
      <c r="S1501" t="s">
        <v>5411</v>
      </c>
      <c r="T1501" s="46">
        <v>0</v>
      </c>
      <c r="U1501" s="46">
        <v>0</v>
      </c>
      <c r="V1501" s="22"/>
      <c r="W1501" s="52">
        <f t="shared" si="236"/>
        <v>0</v>
      </c>
      <c r="X1501" s="52">
        <f t="shared" si="237"/>
        <v>0</v>
      </c>
      <c r="Y1501" s="52" t="e">
        <f t="shared" si="231"/>
        <v>#VALUE!</v>
      </c>
      <c r="Z1501" t="s">
        <v>5568</v>
      </c>
      <c r="AA1501" t="s">
        <v>77</v>
      </c>
      <c r="AB1501" t="s">
        <v>5411</v>
      </c>
      <c r="AC1501" s="61" t="s">
        <v>88</v>
      </c>
      <c r="AD1501" s="61" t="s">
        <v>77</v>
      </c>
      <c r="AE1501" s="22"/>
      <c r="AF1501">
        <v>0</v>
      </c>
      <c r="AG1501">
        <v>0</v>
      </c>
      <c r="AH1501" t="s">
        <v>5411</v>
      </c>
      <c r="AI1501" s="46">
        <v>0</v>
      </c>
      <c r="AJ1501" s="46">
        <v>0</v>
      </c>
      <c r="AK1501" s="22"/>
      <c r="AL1501" s="52">
        <f t="shared" si="238"/>
        <v>0</v>
      </c>
      <c r="AM1501" s="52">
        <f t="shared" si="239"/>
        <v>0</v>
      </c>
      <c r="AN1501" s="52" t="e">
        <f t="shared" si="232"/>
        <v>#VALUE!</v>
      </c>
      <c r="AO1501">
        <v>0.08</v>
      </c>
      <c r="AP1501" s="46">
        <v>0.08</v>
      </c>
      <c r="AQ1501" s="52">
        <f t="shared" si="240"/>
        <v>0</v>
      </c>
    </row>
    <row r="1502" spans="1:43" x14ac:dyDescent="0.25">
      <c r="A1502" t="s">
        <v>5533</v>
      </c>
      <c r="B1502" t="s">
        <v>668</v>
      </c>
      <c r="D1502">
        <v>1</v>
      </c>
      <c r="E1502">
        <v>1</v>
      </c>
      <c r="F1502">
        <v>3</v>
      </c>
      <c r="G1502" s="13">
        <v>40038</v>
      </c>
      <c r="H1502">
        <v>0</v>
      </c>
      <c r="I1502">
        <v>0</v>
      </c>
      <c r="J1502" t="s">
        <v>5411</v>
      </c>
      <c r="K1502" s="46">
        <v>0</v>
      </c>
      <c r="L1502" s="46">
        <v>0</v>
      </c>
      <c r="M1502" s="22"/>
      <c r="N1502" s="52">
        <f t="shared" si="233"/>
        <v>0</v>
      </c>
      <c r="O1502" s="52">
        <f t="shared" si="234"/>
        <v>0</v>
      </c>
      <c r="P1502" s="52" t="e">
        <f t="shared" si="235"/>
        <v>#VALUE!</v>
      </c>
      <c r="Q1502">
        <v>0</v>
      </c>
      <c r="R1502">
        <v>0</v>
      </c>
      <c r="S1502" t="s">
        <v>5411</v>
      </c>
      <c r="T1502" s="46">
        <v>0</v>
      </c>
      <c r="U1502" s="46">
        <v>0</v>
      </c>
      <c r="V1502" s="22"/>
      <c r="W1502" s="52">
        <f t="shared" si="236"/>
        <v>0</v>
      </c>
      <c r="X1502" s="52">
        <f t="shared" si="237"/>
        <v>0</v>
      </c>
      <c r="Y1502" s="52" t="e">
        <f t="shared" si="231"/>
        <v>#VALUE!</v>
      </c>
      <c r="Z1502" t="s">
        <v>5568</v>
      </c>
      <c r="AA1502" t="s">
        <v>77</v>
      </c>
      <c r="AB1502" t="s">
        <v>5411</v>
      </c>
      <c r="AC1502" s="61" t="s">
        <v>88</v>
      </c>
      <c r="AD1502" s="61" t="s">
        <v>77</v>
      </c>
      <c r="AE1502" s="22"/>
      <c r="AF1502">
        <v>0</v>
      </c>
      <c r="AG1502">
        <v>0</v>
      </c>
      <c r="AH1502" t="s">
        <v>5411</v>
      </c>
      <c r="AI1502" s="46">
        <v>0</v>
      </c>
      <c r="AJ1502" s="46">
        <v>0</v>
      </c>
      <c r="AK1502" s="22"/>
      <c r="AL1502" s="52">
        <f t="shared" si="238"/>
        <v>0</v>
      </c>
      <c r="AM1502" s="52">
        <f t="shared" si="239"/>
        <v>0</v>
      </c>
      <c r="AN1502" s="52" t="e">
        <f t="shared" si="232"/>
        <v>#VALUE!</v>
      </c>
      <c r="AO1502">
        <v>0</v>
      </c>
      <c r="AP1502" s="46">
        <v>0</v>
      </c>
      <c r="AQ1502" s="52">
        <f t="shared" si="240"/>
        <v>0</v>
      </c>
    </row>
    <row r="1503" spans="1:43" x14ac:dyDescent="0.25">
      <c r="A1503" t="s">
        <v>5533</v>
      </c>
      <c r="B1503" t="s">
        <v>669</v>
      </c>
      <c r="D1503">
        <v>1</v>
      </c>
      <c r="E1503">
        <v>1</v>
      </c>
      <c r="F1503">
        <v>2</v>
      </c>
      <c r="G1503" s="13">
        <v>40038</v>
      </c>
      <c r="H1503">
        <v>2.72</v>
      </c>
      <c r="I1503">
        <v>0</v>
      </c>
      <c r="J1503" t="s">
        <v>5411</v>
      </c>
      <c r="K1503" s="46">
        <v>2.72</v>
      </c>
      <c r="L1503" s="46">
        <v>0</v>
      </c>
      <c r="M1503" s="22"/>
      <c r="N1503" s="52">
        <f t="shared" si="233"/>
        <v>0</v>
      </c>
      <c r="O1503" s="52">
        <f t="shared" si="234"/>
        <v>0</v>
      </c>
      <c r="P1503" s="52" t="e">
        <f t="shared" si="235"/>
        <v>#VALUE!</v>
      </c>
      <c r="Q1503">
        <v>0.57999999999999996</v>
      </c>
      <c r="R1503">
        <v>0</v>
      </c>
      <c r="S1503" t="s">
        <v>5411</v>
      </c>
      <c r="T1503" s="46">
        <v>0.57999999999999996</v>
      </c>
      <c r="U1503" s="46">
        <v>0</v>
      </c>
      <c r="V1503" s="22"/>
      <c r="W1503" s="52">
        <f t="shared" si="236"/>
        <v>0</v>
      </c>
      <c r="X1503" s="52">
        <f t="shared" si="237"/>
        <v>0</v>
      </c>
      <c r="Y1503" s="52" t="e">
        <f t="shared" si="231"/>
        <v>#VALUE!</v>
      </c>
      <c r="Z1503" t="s">
        <v>5568</v>
      </c>
      <c r="AA1503" t="s">
        <v>77</v>
      </c>
      <c r="AB1503" t="s">
        <v>5411</v>
      </c>
      <c r="AC1503" s="61" t="s">
        <v>88</v>
      </c>
      <c r="AD1503" s="61" t="s">
        <v>77</v>
      </c>
      <c r="AE1503" s="22"/>
      <c r="AF1503">
        <v>0</v>
      </c>
      <c r="AG1503">
        <v>0</v>
      </c>
      <c r="AH1503" t="s">
        <v>5411</v>
      </c>
      <c r="AI1503" s="46">
        <v>0</v>
      </c>
      <c r="AJ1503" s="46">
        <v>0</v>
      </c>
      <c r="AK1503" s="22"/>
      <c r="AL1503" s="52">
        <f t="shared" si="238"/>
        <v>0</v>
      </c>
      <c r="AM1503" s="52">
        <f t="shared" si="239"/>
        <v>0</v>
      </c>
      <c r="AN1503" s="52" t="e">
        <f t="shared" si="232"/>
        <v>#VALUE!</v>
      </c>
      <c r="AO1503">
        <v>0.19</v>
      </c>
      <c r="AP1503" s="46">
        <v>0.19</v>
      </c>
      <c r="AQ1503" s="52">
        <f t="shared" si="240"/>
        <v>0</v>
      </c>
    </row>
    <row r="1504" spans="1:43" x14ac:dyDescent="0.25">
      <c r="A1504" t="s">
        <v>5533</v>
      </c>
      <c r="B1504" t="s">
        <v>670</v>
      </c>
      <c r="D1504">
        <v>1</v>
      </c>
      <c r="E1504">
        <v>1</v>
      </c>
      <c r="F1504">
        <v>2</v>
      </c>
      <c r="G1504" s="13">
        <v>40038</v>
      </c>
      <c r="H1504">
        <v>3.11</v>
      </c>
      <c r="I1504">
        <v>0</v>
      </c>
      <c r="J1504" t="s">
        <v>5411</v>
      </c>
      <c r="K1504" s="46">
        <v>3.11</v>
      </c>
      <c r="L1504" s="46">
        <v>0</v>
      </c>
      <c r="M1504" s="22"/>
      <c r="N1504" s="52">
        <f t="shared" si="233"/>
        <v>0</v>
      </c>
      <c r="O1504" s="52">
        <f t="shared" si="234"/>
        <v>0</v>
      </c>
      <c r="P1504" s="52" t="e">
        <f t="shared" si="235"/>
        <v>#VALUE!</v>
      </c>
      <c r="Q1504">
        <v>1.9</v>
      </c>
      <c r="R1504">
        <v>0</v>
      </c>
      <c r="S1504" t="s">
        <v>5411</v>
      </c>
      <c r="T1504" s="46">
        <v>1.9</v>
      </c>
      <c r="U1504" s="46">
        <v>0</v>
      </c>
      <c r="V1504" s="22"/>
      <c r="W1504" s="52">
        <f t="shared" si="236"/>
        <v>0</v>
      </c>
      <c r="X1504" s="52">
        <f t="shared" si="237"/>
        <v>0</v>
      </c>
      <c r="Y1504" s="52" t="e">
        <f t="shared" si="231"/>
        <v>#VALUE!</v>
      </c>
      <c r="Z1504" t="s">
        <v>5568</v>
      </c>
      <c r="AA1504" t="s">
        <v>77</v>
      </c>
      <c r="AB1504" t="s">
        <v>5411</v>
      </c>
      <c r="AC1504" s="61" t="s">
        <v>88</v>
      </c>
      <c r="AD1504" s="61" t="s">
        <v>77</v>
      </c>
      <c r="AE1504" s="22"/>
      <c r="AF1504">
        <v>3.1</v>
      </c>
      <c r="AG1504">
        <v>0</v>
      </c>
      <c r="AH1504" t="s">
        <v>5411</v>
      </c>
      <c r="AI1504" s="46">
        <v>3.1</v>
      </c>
      <c r="AJ1504" s="46">
        <v>0</v>
      </c>
      <c r="AK1504" s="22"/>
      <c r="AL1504" s="52">
        <f t="shared" si="238"/>
        <v>0</v>
      </c>
      <c r="AM1504" s="52">
        <f t="shared" si="239"/>
        <v>0</v>
      </c>
      <c r="AN1504" s="52" t="e">
        <f t="shared" si="232"/>
        <v>#VALUE!</v>
      </c>
      <c r="AO1504">
        <v>0</v>
      </c>
      <c r="AP1504" s="46">
        <v>0</v>
      </c>
      <c r="AQ1504" s="52">
        <f t="shared" si="240"/>
        <v>0</v>
      </c>
    </row>
    <row r="1505" spans="1:43" x14ac:dyDescent="0.25">
      <c r="A1505" t="s">
        <v>5533</v>
      </c>
      <c r="B1505" t="s">
        <v>671</v>
      </c>
      <c r="D1505">
        <v>1</v>
      </c>
      <c r="E1505">
        <v>1</v>
      </c>
      <c r="F1505">
        <v>2</v>
      </c>
      <c r="G1505" s="13">
        <v>40038</v>
      </c>
      <c r="H1505">
        <v>4.08</v>
      </c>
      <c r="I1505">
        <v>0</v>
      </c>
      <c r="J1505" t="s">
        <v>5411</v>
      </c>
      <c r="K1505" s="46">
        <v>4.08</v>
      </c>
      <c r="L1505" s="46">
        <v>0</v>
      </c>
      <c r="M1505" s="22"/>
      <c r="N1505" s="52">
        <f t="shared" si="233"/>
        <v>0</v>
      </c>
      <c r="O1505" s="52">
        <f t="shared" si="234"/>
        <v>0</v>
      </c>
      <c r="P1505" s="52" t="e">
        <f t="shared" si="235"/>
        <v>#VALUE!</v>
      </c>
      <c r="Q1505">
        <v>1.75</v>
      </c>
      <c r="R1505">
        <v>0</v>
      </c>
      <c r="S1505" t="s">
        <v>5411</v>
      </c>
      <c r="T1505" s="46">
        <v>1.75</v>
      </c>
      <c r="U1505" s="46">
        <v>0</v>
      </c>
      <c r="V1505" s="22"/>
      <c r="W1505" s="52">
        <f t="shared" si="236"/>
        <v>0</v>
      </c>
      <c r="X1505" s="52">
        <f t="shared" si="237"/>
        <v>0</v>
      </c>
      <c r="Y1505" s="52" t="e">
        <f t="shared" si="231"/>
        <v>#VALUE!</v>
      </c>
      <c r="Z1505" t="s">
        <v>5568</v>
      </c>
      <c r="AA1505" t="s">
        <v>77</v>
      </c>
      <c r="AB1505" t="s">
        <v>5411</v>
      </c>
      <c r="AC1505" s="61" t="s">
        <v>88</v>
      </c>
      <c r="AD1505" s="61" t="s">
        <v>77</v>
      </c>
      <c r="AE1505" s="22"/>
      <c r="AF1505">
        <v>4.62</v>
      </c>
      <c r="AG1505">
        <v>0</v>
      </c>
      <c r="AH1505" t="s">
        <v>5411</v>
      </c>
      <c r="AI1505" s="46">
        <v>4.62</v>
      </c>
      <c r="AJ1505" s="46">
        <v>0</v>
      </c>
      <c r="AK1505" s="22"/>
      <c r="AL1505" s="52">
        <f t="shared" si="238"/>
        <v>0</v>
      </c>
      <c r="AM1505" s="52">
        <f t="shared" si="239"/>
        <v>0</v>
      </c>
      <c r="AN1505" s="52" t="e">
        <f t="shared" si="232"/>
        <v>#VALUE!</v>
      </c>
      <c r="AO1505">
        <v>0</v>
      </c>
      <c r="AP1505" s="46">
        <v>0</v>
      </c>
      <c r="AQ1505" s="52">
        <f t="shared" si="240"/>
        <v>0</v>
      </c>
    </row>
    <row r="1506" spans="1:43" x14ac:dyDescent="0.25">
      <c r="A1506" t="s">
        <v>5533</v>
      </c>
      <c r="B1506" t="s">
        <v>672</v>
      </c>
      <c r="D1506">
        <v>1</v>
      </c>
      <c r="E1506">
        <v>1</v>
      </c>
      <c r="F1506">
        <v>2</v>
      </c>
      <c r="G1506" s="13">
        <v>40038</v>
      </c>
      <c r="H1506">
        <v>3.2</v>
      </c>
      <c r="I1506">
        <v>0</v>
      </c>
      <c r="J1506" t="s">
        <v>5411</v>
      </c>
      <c r="K1506" s="46">
        <v>3.2</v>
      </c>
      <c r="L1506" s="46">
        <v>0</v>
      </c>
      <c r="M1506" s="22"/>
      <c r="N1506" s="52">
        <f t="shared" si="233"/>
        <v>0</v>
      </c>
      <c r="O1506" s="52">
        <f t="shared" si="234"/>
        <v>0</v>
      </c>
      <c r="P1506" s="52" t="e">
        <f t="shared" si="235"/>
        <v>#VALUE!</v>
      </c>
      <c r="Q1506">
        <v>0.71</v>
      </c>
      <c r="R1506">
        <v>0</v>
      </c>
      <c r="S1506" t="s">
        <v>5411</v>
      </c>
      <c r="T1506" s="46">
        <v>0.71</v>
      </c>
      <c r="U1506" s="46">
        <v>0</v>
      </c>
      <c r="V1506" s="22"/>
      <c r="W1506" s="52">
        <f t="shared" si="236"/>
        <v>0</v>
      </c>
      <c r="X1506" s="52">
        <f t="shared" si="237"/>
        <v>0</v>
      </c>
      <c r="Y1506" s="52" t="e">
        <f t="shared" si="231"/>
        <v>#VALUE!</v>
      </c>
      <c r="Z1506" t="s">
        <v>5568</v>
      </c>
      <c r="AA1506" t="s">
        <v>77</v>
      </c>
      <c r="AB1506" t="s">
        <v>5411</v>
      </c>
      <c r="AC1506" s="61" t="s">
        <v>88</v>
      </c>
      <c r="AD1506" s="61" t="s">
        <v>77</v>
      </c>
      <c r="AE1506" s="22"/>
      <c r="AF1506">
        <v>7.28</v>
      </c>
      <c r="AG1506">
        <v>0</v>
      </c>
      <c r="AH1506" t="s">
        <v>5411</v>
      </c>
      <c r="AI1506" s="46">
        <v>7.28</v>
      </c>
      <c r="AJ1506" s="46">
        <v>0</v>
      </c>
      <c r="AK1506" s="22"/>
      <c r="AL1506" s="52">
        <f t="shared" si="238"/>
        <v>0</v>
      </c>
      <c r="AM1506" s="52">
        <f t="shared" si="239"/>
        <v>0</v>
      </c>
      <c r="AN1506" s="52" t="e">
        <f t="shared" si="232"/>
        <v>#VALUE!</v>
      </c>
      <c r="AO1506">
        <v>0</v>
      </c>
      <c r="AP1506" s="46">
        <v>0</v>
      </c>
      <c r="AQ1506" s="52">
        <f t="shared" si="240"/>
        <v>0</v>
      </c>
    </row>
    <row r="1507" spans="1:43" x14ac:dyDescent="0.25">
      <c r="A1507" t="s">
        <v>5533</v>
      </c>
      <c r="B1507" t="s">
        <v>673</v>
      </c>
      <c r="D1507">
        <v>1</v>
      </c>
      <c r="E1507">
        <v>1</v>
      </c>
      <c r="F1507">
        <v>3</v>
      </c>
      <c r="G1507" s="13">
        <v>40038</v>
      </c>
      <c r="H1507">
        <v>0.82</v>
      </c>
      <c r="I1507">
        <v>0</v>
      </c>
      <c r="J1507" t="s">
        <v>5411</v>
      </c>
      <c r="K1507" s="46">
        <v>0.82</v>
      </c>
      <c r="L1507" s="46">
        <v>0</v>
      </c>
      <c r="M1507" s="22"/>
      <c r="N1507" s="52">
        <f t="shared" si="233"/>
        <v>0</v>
      </c>
      <c r="O1507" s="52">
        <f t="shared" si="234"/>
        <v>0</v>
      </c>
      <c r="P1507" s="52" t="e">
        <f t="shared" si="235"/>
        <v>#VALUE!</v>
      </c>
      <c r="Q1507">
        <v>0</v>
      </c>
      <c r="R1507">
        <v>0</v>
      </c>
      <c r="S1507" t="s">
        <v>5411</v>
      </c>
      <c r="T1507" s="46">
        <v>0</v>
      </c>
      <c r="U1507" s="46">
        <v>0</v>
      </c>
      <c r="V1507" s="22"/>
      <c r="W1507" s="52">
        <f t="shared" si="236"/>
        <v>0</v>
      </c>
      <c r="X1507" s="52">
        <f t="shared" si="237"/>
        <v>0</v>
      </c>
      <c r="Y1507" s="52" t="e">
        <f t="shared" si="231"/>
        <v>#VALUE!</v>
      </c>
      <c r="Z1507" t="s">
        <v>5568</v>
      </c>
      <c r="AA1507" t="s">
        <v>77</v>
      </c>
      <c r="AB1507" t="s">
        <v>5411</v>
      </c>
      <c r="AC1507" s="61" t="s">
        <v>88</v>
      </c>
      <c r="AD1507" s="61" t="s">
        <v>77</v>
      </c>
      <c r="AE1507" s="22"/>
      <c r="AF1507">
        <v>0.89</v>
      </c>
      <c r="AG1507">
        <v>0</v>
      </c>
      <c r="AH1507" t="s">
        <v>5411</v>
      </c>
      <c r="AI1507" s="46">
        <v>0.89</v>
      </c>
      <c r="AJ1507" s="46">
        <v>0</v>
      </c>
      <c r="AK1507" s="22"/>
      <c r="AL1507" s="52">
        <f t="shared" si="238"/>
        <v>0</v>
      </c>
      <c r="AM1507" s="52">
        <f t="shared" si="239"/>
        <v>0</v>
      </c>
      <c r="AN1507" s="52" t="e">
        <f t="shared" si="232"/>
        <v>#VALUE!</v>
      </c>
      <c r="AO1507">
        <v>0</v>
      </c>
      <c r="AP1507" s="46">
        <v>0</v>
      </c>
      <c r="AQ1507" s="52">
        <f t="shared" si="240"/>
        <v>0</v>
      </c>
    </row>
    <row r="1508" spans="1:43" x14ac:dyDescent="0.25">
      <c r="A1508" t="s">
        <v>5533</v>
      </c>
      <c r="B1508" t="s">
        <v>674</v>
      </c>
      <c r="D1508">
        <v>1</v>
      </c>
      <c r="E1508">
        <v>1</v>
      </c>
      <c r="F1508">
        <v>3</v>
      </c>
      <c r="G1508" s="13">
        <v>40038</v>
      </c>
      <c r="H1508">
        <v>1.02</v>
      </c>
      <c r="I1508">
        <v>0</v>
      </c>
      <c r="J1508" t="s">
        <v>5411</v>
      </c>
      <c r="K1508" s="46">
        <v>1.02</v>
      </c>
      <c r="L1508" s="46">
        <v>0</v>
      </c>
      <c r="M1508" s="22"/>
      <c r="N1508" s="52">
        <f t="shared" si="233"/>
        <v>0</v>
      </c>
      <c r="O1508" s="52">
        <f t="shared" si="234"/>
        <v>0</v>
      </c>
      <c r="P1508" s="52" t="e">
        <f t="shared" si="235"/>
        <v>#VALUE!</v>
      </c>
      <c r="Q1508">
        <v>0</v>
      </c>
      <c r="R1508">
        <v>0</v>
      </c>
      <c r="S1508" t="s">
        <v>5411</v>
      </c>
      <c r="T1508" s="46">
        <v>0</v>
      </c>
      <c r="U1508" s="46">
        <v>0</v>
      </c>
      <c r="V1508" s="22"/>
      <c r="W1508" s="52">
        <f t="shared" si="236"/>
        <v>0</v>
      </c>
      <c r="X1508" s="52">
        <f t="shared" si="237"/>
        <v>0</v>
      </c>
      <c r="Y1508" s="52" t="e">
        <f t="shared" si="231"/>
        <v>#VALUE!</v>
      </c>
      <c r="Z1508" t="s">
        <v>5568</v>
      </c>
      <c r="AA1508" t="s">
        <v>77</v>
      </c>
      <c r="AB1508" t="s">
        <v>5411</v>
      </c>
      <c r="AC1508" s="61" t="s">
        <v>88</v>
      </c>
      <c r="AD1508" s="61" t="s">
        <v>77</v>
      </c>
      <c r="AE1508" s="22"/>
      <c r="AF1508">
        <v>0</v>
      </c>
      <c r="AG1508">
        <v>0</v>
      </c>
      <c r="AH1508" t="s">
        <v>5411</v>
      </c>
      <c r="AI1508" s="46">
        <v>0</v>
      </c>
      <c r="AJ1508" s="46">
        <v>0</v>
      </c>
      <c r="AK1508" s="22"/>
      <c r="AL1508" s="52">
        <f t="shared" si="238"/>
        <v>0</v>
      </c>
      <c r="AM1508" s="52">
        <f t="shared" si="239"/>
        <v>0</v>
      </c>
      <c r="AN1508" s="52" t="e">
        <f t="shared" si="232"/>
        <v>#VALUE!</v>
      </c>
      <c r="AO1508">
        <v>0</v>
      </c>
      <c r="AP1508" s="46">
        <v>0</v>
      </c>
      <c r="AQ1508" s="52">
        <f t="shared" si="240"/>
        <v>0</v>
      </c>
    </row>
    <row r="1509" spans="1:43" x14ac:dyDescent="0.25">
      <c r="A1509" t="s">
        <v>5533</v>
      </c>
      <c r="B1509" t="s">
        <v>675</v>
      </c>
      <c r="D1509">
        <v>1</v>
      </c>
      <c r="E1509">
        <v>1</v>
      </c>
      <c r="F1509">
        <v>2</v>
      </c>
      <c r="G1509" s="13">
        <v>40038</v>
      </c>
      <c r="H1509">
        <v>1.99</v>
      </c>
      <c r="I1509">
        <v>0</v>
      </c>
      <c r="J1509" t="s">
        <v>5411</v>
      </c>
      <c r="K1509" s="46">
        <v>1.99</v>
      </c>
      <c r="L1509" s="46">
        <v>0</v>
      </c>
      <c r="M1509" s="22"/>
      <c r="N1509" s="52">
        <f t="shared" si="233"/>
        <v>0</v>
      </c>
      <c r="O1509" s="52">
        <f t="shared" si="234"/>
        <v>0</v>
      </c>
      <c r="P1509" s="52" t="e">
        <f t="shared" si="235"/>
        <v>#VALUE!</v>
      </c>
      <c r="Q1509">
        <v>0</v>
      </c>
      <c r="R1509">
        <v>0</v>
      </c>
      <c r="S1509" t="s">
        <v>5411</v>
      </c>
      <c r="T1509" s="46">
        <v>0</v>
      </c>
      <c r="U1509" s="46">
        <v>0</v>
      </c>
      <c r="V1509" s="22"/>
      <c r="W1509" s="52">
        <f t="shared" si="236"/>
        <v>0</v>
      </c>
      <c r="X1509" s="52">
        <f t="shared" si="237"/>
        <v>0</v>
      </c>
      <c r="Y1509" s="52" t="e">
        <f t="shared" si="231"/>
        <v>#VALUE!</v>
      </c>
      <c r="Z1509" t="s">
        <v>5568</v>
      </c>
      <c r="AA1509" t="s">
        <v>77</v>
      </c>
      <c r="AB1509" t="s">
        <v>5411</v>
      </c>
      <c r="AC1509" s="61" t="s">
        <v>88</v>
      </c>
      <c r="AD1509" s="61" t="s">
        <v>77</v>
      </c>
      <c r="AE1509" s="22"/>
      <c r="AF1509">
        <v>0</v>
      </c>
      <c r="AG1509">
        <v>0</v>
      </c>
      <c r="AH1509" t="s">
        <v>5411</v>
      </c>
      <c r="AI1509" s="46">
        <v>0</v>
      </c>
      <c r="AJ1509" s="46">
        <v>0</v>
      </c>
      <c r="AK1509" s="22"/>
      <c r="AL1509" s="52">
        <f t="shared" si="238"/>
        <v>0</v>
      </c>
      <c r="AM1509" s="52">
        <f t="shared" si="239"/>
        <v>0</v>
      </c>
      <c r="AN1509" s="52" t="e">
        <f t="shared" si="232"/>
        <v>#VALUE!</v>
      </c>
      <c r="AO1509">
        <v>0</v>
      </c>
      <c r="AP1509" s="46">
        <v>0</v>
      </c>
      <c r="AQ1509" s="52">
        <f t="shared" si="240"/>
        <v>0</v>
      </c>
    </row>
    <row r="1510" spans="1:43" x14ac:dyDescent="0.25">
      <c r="A1510" t="s">
        <v>5533</v>
      </c>
      <c r="B1510" t="s">
        <v>676</v>
      </c>
      <c r="D1510">
        <v>1</v>
      </c>
      <c r="E1510">
        <v>1</v>
      </c>
      <c r="F1510">
        <v>2</v>
      </c>
      <c r="G1510" s="13">
        <v>40038</v>
      </c>
      <c r="H1510">
        <v>2</v>
      </c>
      <c r="I1510">
        <v>0</v>
      </c>
      <c r="J1510" t="s">
        <v>5411</v>
      </c>
      <c r="K1510" s="46">
        <v>2</v>
      </c>
      <c r="L1510" s="46">
        <v>0</v>
      </c>
      <c r="M1510" s="22"/>
      <c r="N1510" s="52">
        <f t="shared" si="233"/>
        <v>0</v>
      </c>
      <c r="O1510" s="52">
        <f t="shared" si="234"/>
        <v>0</v>
      </c>
      <c r="P1510" s="52" t="e">
        <f t="shared" si="235"/>
        <v>#VALUE!</v>
      </c>
      <c r="Q1510">
        <v>0</v>
      </c>
      <c r="R1510">
        <v>0</v>
      </c>
      <c r="S1510" t="s">
        <v>5411</v>
      </c>
      <c r="T1510" s="46">
        <v>0</v>
      </c>
      <c r="U1510" s="46">
        <v>0</v>
      </c>
      <c r="V1510" s="22"/>
      <c r="W1510" s="52">
        <f t="shared" si="236"/>
        <v>0</v>
      </c>
      <c r="X1510" s="52">
        <f t="shared" si="237"/>
        <v>0</v>
      </c>
      <c r="Y1510" s="52" t="e">
        <f t="shared" si="231"/>
        <v>#VALUE!</v>
      </c>
      <c r="Z1510" t="s">
        <v>5568</v>
      </c>
      <c r="AA1510" t="s">
        <v>77</v>
      </c>
      <c r="AB1510" t="s">
        <v>5411</v>
      </c>
      <c r="AC1510" s="61" t="s">
        <v>88</v>
      </c>
      <c r="AD1510" s="61" t="s">
        <v>77</v>
      </c>
      <c r="AE1510" s="22"/>
      <c r="AF1510">
        <v>0</v>
      </c>
      <c r="AG1510">
        <v>0</v>
      </c>
      <c r="AH1510" t="s">
        <v>5411</v>
      </c>
      <c r="AI1510" s="46">
        <v>0</v>
      </c>
      <c r="AJ1510" s="46">
        <v>0</v>
      </c>
      <c r="AK1510" s="22"/>
      <c r="AL1510" s="52">
        <f t="shared" si="238"/>
        <v>0</v>
      </c>
      <c r="AM1510" s="52">
        <f t="shared" si="239"/>
        <v>0</v>
      </c>
      <c r="AN1510" s="52" t="e">
        <f t="shared" si="232"/>
        <v>#VALUE!</v>
      </c>
      <c r="AO1510">
        <v>0</v>
      </c>
      <c r="AP1510" s="46">
        <v>0</v>
      </c>
      <c r="AQ1510" s="52">
        <f t="shared" si="240"/>
        <v>0</v>
      </c>
    </row>
    <row r="1511" spans="1:43" x14ac:dyDescent="0.25">
      <c r="A1511" t="s">
        <v>5533</v>
      </c>
      <c r="B1511" t="s">
        <v>677</v>
      </c>
      <c r="D1511">
        <v>1</v>
      </c>
      <c r="E1511">
        <v>1</v>
      </c>
      <c r="F1511">
        <v>2</v>
      </c>
      <c r="G1511" s="13">
        <v>40038</v>
      </c>
      <c r="H1511">
        <v>0.7</v>
      </c>
      <c r="I1511">
        <v>0</v>
      </c>
      <c r="J1511" t="s">
        <v>5411</v>
      </c>
      <c r="K1511" s="46">
        <v>0.7</v>
      </c>
      <c r="L1511" s="46">
        <v>0</v>
      </c>
      <c r="M1511" s="22"/>
      <c r="N1511" s="52">
        <f t="shared" si="233"/>
        <v>0</v>
      </c>
      <c r="O1511" s="52">
        <f t="shared" si="234"/>
        <v>0</v>
      </c>
      <c r="P1511" s="52" t="e">
        <f t="shared" si="235"/>
        <v>#VALUE!</v>
      </c>
      <c r="Q1511">
        <v>0</v>
      </c>
      <c r="R1511">
        <v>0</v>
      </c>
      <c r="S1511" t="s">
        <v>5411</v>
      </c>
      <c r="T1511" s="46">
        <v>0</v>
      </c>
      <c r="U1511" s="46">
        <v>0</v>
      </c>
      <c r="V1511" s="22"/>
      <c r="W1511" s="52">
        <f t="shared" si="236"/>
        <v>0</v>
      </c>
      <c r="X1511" s="52">
        <f t="shared" si="237"/>
        <v>0</v>
      </c>
      <c r="Y1511" s="52" t="e">
        <f t="shared" si="231"/>
        <v>#VALUE!</v>
      </c>
      <c r="Z1511" t="s">
        <v>5568</v>
      </c>
      <c r="AA1511" t="s">
        <v>77</v>
      </c>
      <c r="AB1511" t="s">
        <v>5411</v>
      </c>
      <c r="AC1511" s="61" t="s">
        <v>88</v>
      </c>
      <c r="AD1511" s="61" t="s">
        <v>77</v>
      </c>
      <c r="AE1511" s="22"/>
      <c r="AF1511">
        <v>0</v>
      </c>
      <c r="AG1511">
        <v>0</v>
      </c>
      <c r="AH1511" t="s">
        <v>5411</v>
      </c>
      <c r="AI1511" s="46">
        <v>0</v>
      </c>
      <c r="AJ1511" s="46">
        <v>0</v>
      </c>
      <c r="AK1511" s="22"/>
      <c r="AL1511" s="52">
        <f t="shared" si="238"/>
        <v>0</v>
      </c>
      <c r="AM1511" s="52">
        <f t="shared" si="239"/>
        <v>0</v>
      </c>
      <c r="AN1511" s="52" t="e">
        <f t="shared" si="232"/>
        <v>#VALUE!</v>
      </c>
      <c r="AO1511">
        <v>0.28000000000000003</v>
      </c>
      <c r="AP1511" s="46">
        <v>0.28000000000000003</v>
      </c>
      <c r="AQ1511" s="52">
        <f t="shared" si="240"/>
        <v>0</v>
      </c>
    </row>
    <row r="1512" spans="1:43" x14ac:dyDescent="0.25">
      <c r="A1512" t="s">
        <v>5533</v>
      </c>
      <c r="B1512" t="s">
        <v>678</v>
      </c>
      <c r="D1512">
        <v>1</v>
      </c>
      <c r="E1512">
        <v>1</v>
      </c>
      <c r="F1512">
        <v>2</v>
      </c>
      <c r="G1512" s="13">
        <v>40038</v>
      </c>
      <c r="H1512">
        <v>1.71</v>
      </c>
      <c r="I1512">
        <v>0</v>
      </c>
      <c r="J1512" t="s">
        <v>5411</v>
      </c>
      <c r="K1512" s="46">
        <v>1.71</v>
      </c>
      <c r="L1512" s="46">
        <v>0</v>
      </c>
      <c r="M1512" s="22"/>
      <c r="N1512" s="52">
        <f t="shared" si="233"/>
        <v>0</v>
      </c>
      <c r="O1512" s="52">
        <f t="shared" si="234"/>
        <v>0</v>
      </c>
      <c r="P1512" s="52" t="e">
        <f t="shared" si="235"/>
        <v>#VALUE!</v>
      </c>
      <c r="Q1512">
        <v>1.78</v>
      </c>
      <c r="R1512">
        <v>0</v>
      </c>
      <c r="S1512" t="s">
        <v>5411</v>
      </c>
      <c r="T1512" s="46">
        <v>1.78</v>
      </c>
      <c r="U1512" s="46">
        <v>0</v>
      </c>
      <c r="V1512" s="22"/>
      <c r="W1512" s="52">
        <f t="shared" si="236"/>
        <v>0</v>
      </c>
      <c r="X1512" s="52">
        <f t="shared" si="237"/>
        <v>0</v>
      </c>
      <c r="Y1512" s="52" t="e">
        <f t="shared" si="231"/>
        <v>#VALUE!</v>
      </c>
      <c r="Z1512" t="s">
        <v>5568</v>
      </c>
      <c r="AA1512" t="s">
        <v>77</v>
      </c>
      <c r="AB1512" t="s">
        <v>5411</v>
      </c>
      <c r="AC1512" s="61" t="s">
        <v>88</v>
      </c>
      <c r="AD1512" s="61" t="s">
        <v>77</v>
      </c>
      <c r="AE1512" s="22"/>
      <c r="AF1512">
        <v>0</v>
      </c>
      <c r="AG1512">
        <v>0</v>
      </c>
      <c r="AH1512" t="s">
        <v>5411</v>
      </c>
      <c r="AI1512" s="46">
        <v>0</v>
      </c>
      <c r="AJ1512" s="46">
        <v>0</v>
      </c>
      <c r="AK1512" s="22"/>
      <c r="AL1512" s="52">
        <f t="shared" si="238"/>
        <v>0</v>
      </c>
      <c r="AM1512" s="52">
        <f t="shared" si="239"/>
        <v>0</v>
      </c>
      <c r="AN1512" s="52" t="e">
        <f t="shared" si="232"/>
        <v>#VALUE!</v>
      </c>
      <c r="AO1512">
        <v>0</v>
      </c>
      <c r="AP1512" s="46">
        <v>0</v>
      </c>
      <c r="AQ1512" s="52">
        <f t="shared" si="240"/>
        <v>0</v>
      </c>
    </row>
    <row r="1513" spans="1:43" x14ac:dyDescent="0.25">
      <c r="A1513" t="s">
        <v>5533</v>
      </c>
      <c r="B1513" t="s">
        <v>679</v>
      </c>
      <c r="D1513">
        <v>1</v>
      </c>
      <c r="E1513">
        <v>1</v>
      </c>
      <c r="F1513">
        <v>3</v>
      </c>
      <c r="G1513" s="13">
        <v>40038</v>
      </c>
      <c r="H1513">
        <v>0.4</v>
      </c>
      <c r="I1513">
        <v>0</v>
      </c>
      <c r="J1513" t="s">
        <v>5411</v>
      </c>
      <c r="K1513" s="46">
        <v>0.4</v>
      </c>
      <c r="L1513" s="46">
        <v>0</v>
      </c>
      <c r="M1513" s="22"/>
      <c r="N1513" s="52">
        <f t="shared" si="233"/>
        <v>0</v>
      </c>
      <c r="O1513" s="52">
        <f t="shared" si="234"/>
        <v>0</v>
      </c>
      <c r="P1513" s="52" t="e">
        <f t="shared" si="235"/>
        <v>#VALUE!</v>
      </c>
      <c r="Q1513">
        <v>0</v>
      </c>
      <c r="R1513">
        <v>0</v>
      </c>
      <c r="S1513" t="s">
        <v>5411</v>
      </c>
      <c r="T1513" s="46">
        <v>0</v>
      </c>
      <c r="U1513" s="46">
        <v>0</v>
      </c>
      <c r="V1513" s="22"/>
      <c r="W1513" s="52">
        <f t="shared" si="236"/>
        <v>0</v>
      </c>
      <c r="X1513" s="52">
        <f t="shared" si="237"/>
        <v>0</v>
      </c>
      <c r="Y1513" s="52" t="e">
        <f t="shared" si="231"/>
        <v>#VALUE!</v>
      </c>
      <c r="Z1513" t="s">
        <v>5568</v>
      </c>
      <c r="AA1513" t="s">
        <v>77</v>
      </c>
      <c r="AB1513" t="s">
        <v>5411</v>
      </c>
      <c r="AC1513" s="61" t="s">
        <v>88</v>
      </c>
      <c r="AD1513" s="61" t="s">
        <v>77</v>
      </c>
      <c r="AE1513" s="22"/>
      <c r="AF1513">
        <v>2.72</v>
      </c>
      <c r="AG1513">
        <v>0</v>
      </c>
      <c r="AH1513" t="s">
        <v>5411</v>
      </c>
      <c r="AI1513" s="46">
        <v>2.72</v>
      </c>
      <c r="AJ1513" s="46">
        <v>0</v>
      </c>
      <c r="AK1513" s="22"/>
      <c r="AL1513" s="52">
        <f t="shared" si="238"/>
        <v>0</v>
      </c>
      <c r="AM1513" s="52">
        <f t="shared" si="239"/>
        <v>0</v>
      </c>
      <c r="AN1513" s="52" t="e">
        <f t="shared" si="232"/>
        <v>#VALUE!</v>
      </c>
      <c r="AO1513">
        <v>0.2</v>
      </c>
      <c r="AP1513" s="46">
        <v>0.2</v>
      </c>
      <c r="AQ1513" s="52">
        <f t="shared" si="240"/>
        <v>0</v>
      </c>
    </row>
    <row r="1514" spans="1:43" x14ac:dyDescent="0.25">
      <c r="A1514" t="s">
        <v>5533</v>
      </c>
      <c r="B1514" t="s">
        <v>680</v>
      </c>
      <c r="D1514">
        <v>1</v>
      </c>
      <c r="E1514">
        <v>1</v>
      </c>
      <c r="F1514">
        <v>5</v>
      </c>
      <c r="G1514" s="13">
        <v>40038</v>
      </c>
      <c r="H1514">
        <v>0</v>
      </c>
      <c r="I1514">
        <v>0</v>
      </c>
      <c r="J1514" t="s">
        <v>5411</v>
      </c>
      <c r="K1514" s="46">
        <v>0</v>
      </c>
      <c r="L1514" s="46">
        <v>0</v>
      </c>
      <c r="M1514" s="22"/>
      <c r="N1514" s="52">
        <f t="shared" si="233"/>
        <v>0</v>
      </c>
      <c r="O1514" s="52">
        <f t="shared" si="234"/>
        <v>0</v>
      </c>
      <c r="P1514" s="52" t="e">
        <f t="shared" si="235"/>
        <v>#VALUE!</v>
      </c>
      <c r="Q1514">
        <v>0</v>
      </c>
      <c r="R1514">
        <v>0</v>
      </c>
      <c r="S1514" t="s">
        <v>5411</v>
      </c>
      <c r="T1514" s="46">
        <v>0</v>
      </c>
      <c r="U1514" s="46">
        <v>0</v>
      </c>
      <c r="V1514" s="22"/>
      <c r="W1514" s="52">
        <f t="shared" si="236"/>
        <v>0</v>
      </c>
      <c r="X1514" s="52">
        <f t="shared" si="237"/>
        <v>0</v>
      </c>
      <c r="Y1514" s="52" t="e">
        <f t="shared" si="231"/>
        <v>#VALUE!</v>
      </c>
      <c r="Z1514" t="s">
        <v>5568</v>
      </c>
      <c r="AA1514" t="s">
        <v>77</v>
      </c>
      <c r="AB1514" t="s">
        <v>5411</v>
      </c>
      <c r="AC1514" s="61" t="s">
        <v>88</v>
      </c>
      <c r="AD1514" s="61" t="s">
        <v>77</v>
      </c>
      <c r="AE1514" s="22"/>
      <c r="AF1514">
        <v>0</v>
      </c>
      <c r="AG1514">
        <v>0</v>
      </c>
      <c r="AH1514" t="s">
        <v>5411</v>
      </c>
      <c r="AI1514" s="46">
        <v>0</v>
      </c>
      <c r="AJ1514" s="46">
        <v>0</v>
      </c>
      <c r="AK1514" s="22"/>
      <c r="AL1514" s="52">
        <f t="shared" si="238"/>
        <v>0</v>
      </c>
      <c r="AM1514" s="52">
        <f t="shared" si="239"/>
        <v>0</v>
      </c>
      <c r="AN1514" s="52" t="e">
        <f t="shared" si="232"/>
        <v>#VALUE!</v>
      </c>
      <c r="AO1514">
        <v>0</v>
      </c>
      <c r="AP1514" s="46">
        <v>0</v>
      </c>
      <c r="AQ1514" s="52">
        <f t="shared" si="240"/>
        <v>0</v>
      </c>
    </row>
    <row r="1515" spans="1:43" x14ac:dyDescent="0.25">
      <c r="A1515" t="s">
        <v>5533</v>
      </c>
      <c r="B1515" t="s">
        <v>681</v>
      </c>
      <c r="D1515">
        <v>1</v>
      </c>
      <c r="E1515">
        <v>1</v>
      </c>
      <c r="F1515">
        <v>10</v>
      </c>
      <c r="G1515" s="13">
        <v>40038</v>
      </c>
      <c r="H1515">
        <v>4</v>
      </c>
      <c r="I1515">
        <v>0</v>
      </c>
      <c r="J1515" t="s">
        <v>5411</v>
      </c>
      <c r="K1515" s="46">
        <v>4</v>
      </c>
      <c r="L1515" s="46">
        <v>0</v>
      </c>
      <c r="M1515" s="22"/>
      <c r="N1515" s="52">
        <f t="shared" si="233"/>
        <v>0</v>
      </c>
      <c r="O1515" s="52">
        <f t="shared" si="234"/>
        <v>0</v>
      </c>
      <c r="P1515" s="52" t="e">
        <f t="shared" si="235"/>
        <v>#VALUE!</v>
      </c>
      <c r="Q1515">
        <v>0</v>
      </c>
      <c r="R1515">
        <v>0</v>
      </c>
      <c r="S1515" t="s">
        <v>5411</v>
      </c>
      <c r="T1515" s="46">
        <v>0</v>
      </c>
      <c r="U1515" s="46">
        <v>0</v>
      </c>
      <c r="V1515" s="22"/>
      <c r="W1515" s="52">
        <f t="shared" si="236"/>
        <v>0</v>
      </c>
      <c r="X1515" s="52">
        <f t="shared" si="237"/>
        <v>0</v>
      </c>
      <c r="Y1515" s="52" t="e">
        <f t="shared" si="231"/>
        <v>#VALUE!</v>
      </c>
      <c r="Z1515" t="s">
        <v>5568</v>
      </c>
      <c r="AA1515" t="s">
        <v>77</v>
      </c>
      <c r="AB1515" t="s">
        <v>5411</v>
      </c>
      <c r="AC1515" s="61" t="s">
        <v>88</v>
      </c>
      <c r="AD1515" s="61" t="s">
        <v>77</v>
      </c>
      <c r="AE1515" s="22"/>
      <c r="AF1515">
        <v>0</v>
      </c>
      <c r="AG1515">
        <v>0</v>
      </c>
      <c r="AH1515" t="s">
        <v>5411</v>
      </c>
      <c r="AI1515" s="46">
        <v>0</v>
      </c>
      <c r="AJ1515" s="46">
        <v>0</v>
      </c>
      <c r="AK1515" s="22"/>
      <c r="AL1515" s="52">
        <f t="shared" si="238"/>
        <v>0</v>
      </c>
      <c r="AM1515" s="52">
        <f t="shared" si="239"/>
        <v>0</v>
      </c>
      <c r="AN1515" s="52" t="e">
        <f t="shared" si="232"/>
        <v>#VALUE!</v>
      </c>
      <c r="AO1515">
        <v>0</v>
      </c>
      <c r="AP1515" s="46">
        <v>0</v>
      </c>
      <c r="AQ1515" s="52">
        <f t="shared" si="240"/>
        <v>0</v>
      </c>
    </row>
    <row r="1516" spans="1:43" x14ac:dyDescent="0.25">
      <c r="A1516" t="s">
        <v>5533</v>
      </c>
      <c r="B1516" t="s">
        <v>682</v>
      </c>
      <c r="D1516">
        <v>1</v>
      </c>
      <c r="E1516">
        <v>1</v>
      </c>
      <c r="F1516">
        <v>2</v>
      </c>
      <c r="G1516" s="13">
        <v>40038</v>
      </c>
      <c r="H1516">
        <v>2.2000000000000002</v>
      </c>
      <c r="I1516">
        <v>0</v>
      </c>
      <c r="J1516" t="s">
        <v>5411</v>
      </c>
      <c r="K1516" s="46">
        <v>2.2000000000000002</v>
      </c>
      <c r="L1516" s="46">
        <v>0</v>
      </c>
      <c r="M1516" s="22"/>
      <c r="N1516" s="52">
        <f t="shared" si="233"/>
        <v>0</v>
      </c>
      <c r="O1516" s="52">
        <f t="shared" si="234"/>
        <v>0</v>
      </c>
      <c r="P1516" s="52" t="e">
        <f t="shared" si="235"/>
        <v>#VALUE!</v>
      </c>
      <c r="Q1516">
        <v>0.56000000000000005</v>
      </c>
      <c r="R1516">
        <v>0</v>
      </c>
      <c r="S1516" t="s">
        <v>5411</v>
      </c>
      <c r="T1516" s="46">
        <v>0.56000000000000005</v>
      </c>
      <c r="U1516" s="46">
        <v>0</v>
      </c>
      <c r="V1516" s="22"/>
      <c r="W1516" s="52">
        <f t="shared" si="236"/>
        <v>0</v>
      </c>
      <c r="X1516" s="52">
        <f t="shared" si="237"/>
        <v>0</v>
      </c>
      <c r="Y1516" s="52" t="e">
        <f t="shared" si="231"/>
        <v>#VALUE!</v>
      </c>
      <c r="Z1516" t="s">
        <v>5568</v>
      </c>
      <c r="AA1516" t="s">
        <v>77</v>
      </c>
      <c r="AB1516" t="s">
        <v>5411</v>
      </c>
      <c r="AC1516" s="61" t="s">
        <v>88</v>
      </c>
      <c r="AD1516" s="61" t="s">
        <v>77</v>
      </c>
      <c r="AE1516" s="22"/>
      <c r="AF1516">
        <v>0</v>
      </c>
      <c r="AG1516">
        <v>0</v>
      </c>
      <c r="AH1516" t="s">
        <v>5411</v>
      </c>
      <c r="AI1516" s="46">
        <v>0</v>
      </c>
      <c r="AJ1516" s="46">
        <v>0</v>
      </c>
      <c r="AK1516" s="22"/>
      <c r="AL1516" s="52">
        <f t="shared" si="238"/>
        <v>0</v>
      </c>
      <c r="AM1516" s="52">
        <f t="shared" si="239"/>
        <v>0</v>
      </c>
      <c r="AN1516" s="52" t="e">
        <f t="shared" si="232"/>
        <v>#VALUE!</v>
      </c>
      <c r="AO1516">
        <v>0</v>
      </c>
      <c r="AP1516" s="46">
        <v>0</v>
      </c>
      <c r="AQ1516" s="52">
        <f t="shared" si="240"/>
        <v>0</v>
      </c>
    </row>
    <row r="1517" spans="1:43" x14ac:dyDescent="0.25">
      <c r="A1517" t="s">
        <v>5533</v>
      </c>
      <c r="B1517" t="s">
        <v>683</v>
      </c>
      <c r="D1517">
        <v>1</v>
      </c>
      <c r="E1517">
        <v>1</v>
      </c>
      <c r="F1517">
        <v>2</v>
      </c>
      <c r="G1517" s="13">
        <v>40038</v>
      </c>
      <c r="H1517">
        <v>3.28</v>
      </c>
      <c r="I1517">
        <v>0</v>
      </c>
      <c r="J1517" t="s">
        <v>5411</v>
      </c>
      <c r="K1517" s="46">
        <v>3.28</v>
      </c>
      <c r="L1517" s="46">
        <v>0</v>
      </c>
      <c r="M1517" s="22"/>
      <c r="N1517" s="52">
        <f t="shared" si="233"/>
        <v>0</v>
      </c>
      <c r="O1517" s="52">
        <f t="shared" si="234"/>
        <v>0</v>
      </c>
      <c r="P1517" s="52" t="e">
        <f t="shared" si="235"/>
        <v>#VALUE!</v>
      </c>
      <c r="Q1517">
        <v>1.98</v>
      </c>
      <c r="R1517">
        <v>0</v>
      </c>
      <c r="S1517" t="s">
        <v>5411</v>
      </c>
      <c r="T1517" s="46">
        <v>1.98</v>
      </c>
      <c r="U1517" s="46">
        <v>0</v>
      </c>
      <c r="V1517" s="22"/>
      <c r="W1517" s="52">
        <f t="shared" si="236"/>
        <v>0</v>
      </c>
      <c r="X1517" s="52">
        <f t="shared" si="237"/>
        <v>0</v>
      </c>
      <c r="Y1517" s="52" t="e">
        <f t="shared" si="231"/>
        <v>#VALUE!</v>
      </c>
      <c r="Z1517" t="s">
        <v>5568</v>
      </c>
      <c r="AA1517" t="s">
        <v>77</v>
      </c>
      <c r="AB1517" t="s">
        <v>5411</v>
      </c>
      <c r="AC1517" s="61" t="s">
        <v>88</v>
      </c>
      <c r="AD1517" s="61" t="s">
        <v>77</v>
      </c>
      <c r="AE1517" s="22"/>
      <c r="AF1517">
        <v>0</v>
      </c>
      <c r="AG1517">
        <v>0</v>
      </c>
      <c r="AH1517" t="s">
        <v>5411</v>
      </c>
      <c r="AI1517" s="46">
        <v>0</v>
      </c>
      <c r="AJ1517" s="46">
        <v>0</v>
      </c>
      <c r="AK1517" s="22"/>
      <c r="AL1517" s="52">
        <f t="shared" si="238"/>
        <v>0</v>
      </c>
      <c r="AM1517" s="52">
        <f t="shared" si="239"/>
        <v>0</v>
      </c>
      <c r="AN1517" s="52" t="e">
        <f t="shared" si="232"/>
        <v>#VALUE!</v>
      </c>
      <c r="AO1517">
        <v>0</v>
      </c>
      <c r="AP1517" s="46">
        <v>0</v>
      </c>
      <c r="AQ1517" s="52">
        <f t="shared" si="240"/>
        <v>0</v>
      </c>
    </row>
    <row r="1518" spans="1:43" x14ac:dyDescent="0.25">
      <c r="A1518" t="s">
        <v>5533</v>
      </c>
      <c r="B1518" t="s">
        <v>684</v>
      </c>
      <c r="D1518">
        <v>1</v>
      </c>
      <c r="E1518">
        <v>1</v>
      </c>
      <c r="F1518">
        <v>2</v>
      </c>
      <c r="G1518" s="13">
        <v>40038</v>
      </c>
      <c r="H1518">
        <v>2.74</v>
      </c>
      <c r="I1518">
        <v>0</v>
      </c>
      <c r="J1518" t="s">
        <v>5411</v>
      </c>
      <c r="K1518" s="46">
        <v>2.74</v>
      </c>
      <c r="L1518" s="46">
        <v>0</v>
      </c>
      <c r="M1518" s="22"/>
      <c r="N1518" s="52">
        <f t="shared" si="233"/>
        <v>0</v>
      </c>
      <c r="O1518" s="52">
        <f t="shared" si="234"/>
        <v>0</v>
      </c>
      <c r="P1518" s="52" t="e">
        <f t="shared" si="235"/>
        <v>#VALUE!</v>
      </c>
      <c r="Q1518">
        <v>0</v>
      </c>
      <c r="R1518">
        <v>0</v>
      </c>
      <c r="S1518" t="s">
        <v>5411</v>
      </c>
      <c r="T1518" s="46">
        <v>0</v>
      </c>
      <c r="U1518" s="46">
        <v>0</v>
      </c>
      <c r="V1518" s="22"/>
      <c r="W1518" s="52">
        <f t="shared" si="236"/>
        <v>0</v>
      </c>
      <c r="X1518" s="52">
        <f t="shared" si="237"/>
        <v>0</v>
      </c>
      <c r="Y1518" s="52" t="e">
        <f t="shared" si="231"/>
        <v>#VALUE!</v>
      </c>
      <c r="Z1518" t="s">
        <v>5568</v>
      </c>
      <c r="AA1518" t="s">
        <v>77</v>
      </c>
      <c r="AB1518" t="s">
        <v>5411</v>
      </c>
      <c r="AC1518" s="61" t="s">
        <v>88</v>
      </c>
      <c r="AD1518" s="61" t="s">
        <v>77</v>
      </c>
      <c r="AE1518" s="22"/>
      <c r="AF1518">
        <v>0</v>
      </c>
      <c r="AG1518">
        <v>0</v>
      </c>
      <c r="AH1518" t="s">
        <v>5411</v>
      </c>
      <c r="AI1518" s="46">
        <v>0</v>
      </c>
      <c r="AJ1518" s="46">
        <v>0</v>
      </c>
      <c r="AK1518" s="22"/>
      <c r="AL1518" s="52">
        <f t="shared" si="238"/>
        <v>0</v>
      </c>
      <c r="AM1518" s="52">
        <f t="shared" si="239"/>
        <v>0</v>
      </c>
      <c r="AN1518" s="52" t="e">
        <f t="shared" si="232"/>
        <v>#VALUE!</v>
      </c>
      <c r="AO1518">
        <v>0</v>
      </c>
      <c r="AP1518" s="46">
        <v>0</v>
      </c>
      <c r="AQ1518" s="52">
        <f t="shared" si="240"/>
        <v>0</v>
      </c>
    </row>
    <row r="1519" spans="1:43" x14ac:dyDescent="0.25">
      <c r="A1519" t="s">
        <v>5533</v>
      </c>
      <c r="B1519" t="s">
        <v>685</v>
      </c>
      <c r="D1519">
        <v>1</v>
      </c>
      <c r="E1519">
        <v>1</v>
      </c>
      <c r="F1519">
        <v>2</v>
      </c>
      <c r="G1519" s="13">
        <v>40038</v>
      </c>
      <c r="H1519">
        <v>1.57</v>
      </c>
      <c r="I1519">
        <v>0</v>
      </c>
      <c r="J1519" t="s">
        <v>5411</v>
      </c>
      <c r="K1519" s="46">
        <v>1.57</v>
      </c>
      <c r="L1519" s="46">
        <v>0</v>
      </c>
      <c r="M1519" s="22"/>
      <c r="N1519" s="52">
        <f t="shared" si="233"/>
        <v>0</v>
      </c>
      <c r="O1519" s="52">
        <f t="shared" si="234"/>
        <v>0</v>
      </c>
      <c r="P1519" s="52" t="e">
        <f t="shared" si="235"/>
        <v>#VALUE!</v>
      </c>
      <c r="Q1519">
        <v>0.34</v>
      </c>
      <c r="R1519">
        <v>0</v>
      </c>
      <c r="S1519" t="s">
        <v>5411</v>
      </c>
      <c r="T1519" s="46">
        <v>0.34</v>
      </c>
      <c r="U1519" s="46">
        <v>0</v>
      </c>
      <c r="V1519" s="22"/>
      <c r="W1519" s="52">
        <f t="shared" si="236"/>
        <v>0</v>
      </c>
      <c r="X1519" s="52">
        <f t="shared" si="237"/>
        <v>0</v>
      </c>
      <c r="Y1519" s="52" t="e">
        <f t="shared" si="231"/>
        <v>#VALUE!</v>
      </c>
      <c r="Z1519" t="s">
        <v>5568</v>
      </c>
      <c r="AA1519" t="s">
        <v>77</v>
      </c>
      <c r="AB1519" t="s">
        <v>5411</v>
      </c>
      <c r="AC1519" s="61" t="s">
        <v>88</v>
      </c>
      <c r="AD1519" s="61" t="s">
        <v>77</v>
      </c>
      <c r="AE1519" s="22"/>
      <c r="AF1519">
        <v>1.44</v>
      </c>
      <c r="AG1519">
        <v>0</v>
      </c>
      <c r="AH1519" t="s">
        <v>5411</v>
      </c>
      <c r="AI1519" s="46">
        <v>1.44</v>
      </c>
      <c r="AJ1519" s="46">
        <v>0</v>
      </c>
      <c r="AK1519" s="22"/>
      <c r="AL1519" s="52">
        <f t="shared" si="238"/>
        <v>0</v>
      </c>
      <c r="AM1519" s="52">
        <f t="shared" si="239"/>
        <v>0</v>
      </c>
      <c r="AN1519" s="52" t="e">
        <f t="shared" si="232"/>
        <v>#VALUE!</v>
      </c>
      <c r="AO1519">
        <v>0.79</v>
      </c>
      <c r="AP1519" s="46">
        <v>0.79</v>
      </c>
      <c r="AQ1519" s="52">
        <f t="shared" si="240"/>
        <v>0</v>
      </c>
    </row>
    <row r="1520" spans="1:43" x14ac:dyDescent="0.25">
      <c r="A1520" t="s">
        <v>5533</v>
      </c>
      <c r="B1520" t="s">
        <v>686</v>
      </c>
      <c r="D1520">
        <v>1</v>
      </c>
      <c r="E1520">
        <v>1</v>
      </c>
      <c r="F1520">
        <v>3</v>
      </c>
      <c r="G1520" s="13">
        <v>40038</v>
      </c>
      <c r="H1520">
        <v>0.24</v>
      </c>
      <c r="I1520">
        <v>0</v>
      </c>
      <c r="J1520" t="s">
        <v>5411</v>
      </c>
      <c r="K1520" s="46">
        <v>0.24</v>
      </c>
      <c r="L1520" s="46">
        <v>0</v>
      </c>
      <c r="M1520" s="22"/>
      <c r="N1520" s="52">
        <f t="shared" si="233"/>
        <v>0</v>
      </c>
      <c r="O1520" s="52">
        <f t="shared" si="234"/>
        <v>0</v>
      </c>
      <c r="P1520" s="52" t="e">
        <f t="shared" si="235"/>
        <v>#VALUE!</v>
      </c>
      <c r="Q1520">
        <v>0.8</v>
      </c>
      <c r="R1520">
        <v>0</v>
      </c>
      <c r="S1520" t="s">
        <v>5411</v>
      </c>
      <c r="T1520" s="46">
        <v>0.8</v>
      </c>
      <c r="U1520" s="46">
        <v>0</v>
      </c>
      <c r="V1520" s="22"/>
      <c r="W1520" s="52">
        <f t="shared" si="236"/>
        <v>0</v>
      </c>
      <c r="X1520" s="52">
        <f t="shared" si="237"/>
        <v>0</v>
      </c>
      <c r="Y1520" s="52" t="e">
        <f t="shared" si="231"/>
        <v>#VALUE!</v>
      </c>
      <c r="Z1520" t="s">
        <v>5568</v>
      </c>
      <c r="AA1520" t="s">
        <v>77</v>
      </c>
      <c r="AB1520" t="s">
        <v>5411</v>
      </c>
      <c r="AC1520" s="61" t="s">
        <v>88</v>
      </c>
      <c r="AD1520" s="61" t="s">
        <v>77</v>
      </c>
      <c r="AE1520" s="22"/>
      <c r="AF1520">
        <v>0</v>
      </c>
      <c r="AG1520">
        <v>0</v>
      </c>
      <c r="AH1520" t="s">
        <v>5411</v>
      </c>
      <c r="AI1520" s="46">
        <v>0</v>
      </c>
      <c r="AJ1520" s="46">
        <v>0</v>
      </c>
      <c r="AK1520" s="22"/>
      <c r="AL1520" s="52">
        <f t="shared" si="238"/>
        <v>0</v>
      </c>
      <c r="AM1520" s="52">
        <f t="shared" si="239"/>
        <v>0</v>
      </c>
      <c r="AN1520" s="52" t="e">
        <f t="shared" si="232"/>
        <v>#VALUE!</v>
      </c>
      <c r="AO1520">
        <v>0.49</v>
      </c>
      <c r="AP1520" s="46">
        <v>0.49</v>
      </c>
      <c r="AQ1520" s="52">
        <f t="shared" si="240"/>
        <v>0</v>
      </c>
    </row>
    <row r="1521" spans="1:43" x14ac:dyDescent="0.25">
      <c r="A1521" t="s">
        <v>5533</v>
      </c>
      <c r="B1521" t="s">
        <v>687</v>
      </c>
      <c r="D1521">
        <v>1</v>
      </c>
      <c r="E1521">
        <v>1</v>
      </c>
      <c r="F1521">
        <v>2</v>
      </c>
      <c r="G1521" s="13">
        <v>40038</v>
      </c>
      <c r="H1521">
        <v>2.7</v>
      </c>
      <c r="I1521">
        <v>0</v>
      </c>
      <c r="J1521" t="s">
        <v>5411</v>
      </c>
      <c r="K1521" s="46">
        <v>2.7</v>
      </c>
      <c r="L1521" s="46">
        <v>0</v>
      </c>
      <c r="M1521" s="22"/>
      <c r="N1521" s="52">
        <f t="shared" si="233"/>
        <v>0</v>
      </c>
      <c r="O1521" s="52">
        <f t="shared" si="234"/>
        <v>0</v>
      </c>
      <c r="P1521" s="52" t="e">
        <f t="shared" si="235"/>
        <v>#VALUE!</v>
      </c>
      <c r="Q1521">
        <v>0</v>
      </c>
      <c r="R1521">
        <v>0</v>
      </c>
      <c r="S1521" t="s">
        <v>5411</v>
      </c>
      <c r="T1521" s="46">
        <v>0</v>
      </c>
      <c r="U1521" s="46">
        <v>0</v>
      </c>
      <c r="V1521" s="22"/>
      <c r="W1521" s="52">
        <f t="shared" si="236"/>
        <v>0</v>
      </c>
      <c r="X1521" s="52">
        <f t="shared" si="237"/>
        <v>0</v>
      </c>
      <c r="Y1521" s="52" t="e">
        <f t="shared" si="231"/>
        <v>#VALUE!</v>
      </c>
      <c r="Z1521" t="s">
        <v>5568</v>
      </c>
      <c r="AA1521" t="s">
        <v>77</v>
      </c>
      <c r="AB1521" t="s">
        <v>5411</v>
      </c>
      <c r="AC1521" s="61" t="s">
        <v>88</v>
      </c>
      <c r="AD1521" s="61" t="s">
        <v>77</v>
      </c>
      <c r="AE1521" s="22"/>
      <c r="AF1521">
        <v>0</v>
      </c>
      <c r="AG1521">
        <v>0</v>
      </c>
      <c r="AH1521" t="s">
        <v>5411</v>
      </c>
      <c r="AI1521" s="46">
        <v>0</v>
      </c>
      <c r="AJ1521" s="46">
        <v>0</v>
      </c>
      <c r="AK1521" s="22"/>
      <c r="AL1521" s="52">
        <f t="shared" si="238"/>
        <v>0</v>
      </c>
      <c r="AM1521" s="52">
        <f t="shared" si="239"/>
        <v>0</v>
      </c>
      <c r="AN1521" s="52" t="e">
        <f t="shared" si="232"/>
        <v>#VALUE!</v>
      </c>
      <c r="AO1521">
        <v>0</v>
      </c>
      <c r="AP1521" s="46">
        <v>0</v>
      </c>
      <c r="AQ1521" s="52">
        <f t="shared" si="240"/>
        <v>0</v>
      </c>
    </row>
    <row r="1522" spans="1:43" x14ac:dyDescent="0.25">
      <c r="A1522" t="s">
        <v>5533</v>
      </c>
      <c r="B1522" t="s">
        <v>688</v>
      </c>
      <c r="D1522">
        <v>1</v>
      </c>
      <c r="E1522">
        <v>1</v>
      </c>
      <c r="F1522">
        <v>2</v>
      </c>
      <c r="G1522" s="13">
        <v>40038</v>
      </c>
      <c r="H1522">
        <v>2.08</v>
      </c>
      <c r="I1522">
        <v>0</v>
      </c>
      <c r="J1522" t="s">
        <v>5411</v>
      </c>
      <c r="K1522" s="46">
        <v>2.08</v>
      </c>
      <c r="L1522" s="46">
        <v>0</v>
      </c>
      <c r="M1522" s="22"/>
      <c r="N1522" s="52">
        <f t="shared" si="233"/>
        <v>0</v>
      </c>
      <c r="O1522" s="52">
        <f t="shared" si="234"/>
        <v>0</v>
      </c>
      <c r="P1522" s="52" t="e">
        <f t="shared" si="235"/>
        <v>#VALUE!</v>
      </c>
      <c r="Q1522">
        <v>0.33</v>
      </c>
      <c r="R1522">
        <v>0</v>
      </c>
      <c r="S1522" t="s">
        <v>5411</v>
      </c>
      <c r="T1522" s="46">
        <v>0.33</v>
      </c>
      <c r="U1522" s="46">
        <v>0</v>
      </c>
      <c r="V1522" s="22"/>
      <c r="W1522" s="52">
        <f t="shared" si="236"/>
        <v>0</v>
      </c>
      <c r="X1522" s="52">
        <f t="shared" si="237"/>
        <v>0</v>
      </c>
      <c r="Y1522" s="52" t="e">
        <f t="shared" si="231"/>
        <v>#VALUE!</v>
      </c>
      <c r="Z1522" t="s">
        <v>5568</v>
      </c>
      <c r="AA1522" t="s">
        <v>77</v>
      </c>
      <c r="AB1522" t="s">
        <v>5411</v>
      </c>
      <c r="AC1522" s="61" t="s">
        <v>88</v>
      </c>
      <c r="AD1522" s="61" t="s">
        <v>77</v>
      </c>
      <c r="AE1522" s="22"/>
      <c r="AF1522">
        <v>1.32</v>
      </c>
      <c r="AG1522">
        <v>0</v>
      </c>
      <c r="AH1522" t="s">
        <v>5411</v>
      </c>
      <c r="AI1522" s="46">
        <v>1.32</v>
      </c>
      <c r="AJ1522" s="46">
        <v>0</v>
      </c>
      <c r="AK1522" s="22"/>
      <c r="AL1522" s="52">
        <f t="shared" si="238"/>
        <v>0</v>
      </c>
      <c r="AM1522" s="52">
        <f t="shared" si="239"/>
        <v>0</v>
      </c>
      <c r="AN1522" s="52" t="e">
        <f t="shared" si="232"/>
        <v>#VALUE!</v>
      </c>
      <c r="AO1522">
        <v>0.62</v>
      </c>
      <c r="AP1522" s="46">
        <v>0.62</v>
      </c>
      <c r="AQ1522" s="52">
        <f t="shared" si="240"/>
        <v>0</v>
      </c>
    </row>
    <row r="1523" spans="1:43" x14ac:dyDescent="0.25">
      <c r="A1523" t="s">
        <v>5533</v>
      </c>
      <c r="B1523" t="s">
        <v>689</v>
      </c>
      <c r="D1523">
        <v>1</v>
      </c>
      <c r="E1523">
        <v>1</v>
      </c>
      <c r="F1523">
        <v>2</v>
      </c>
      <c r="G1523" s="13">
        <v>40038</v>
      </c>
      <c r="H1523">
        <v>1.84</v>
      </c>
      <c r="I1523">
        <v>0</v>
      </c>
      <c r="J1523" t="s">
        <v>5411</v>
      </c>
      <c r="K1523" s="46">
        <v>1.84</v>
      </c>
      <c r="L1523" s="46">
        <v>0</v>
      </c>
      <c r="M1523" s="22"/>
      <c r="N1523" s="52">
        <f t="shared" si="233"/>
        <v>0</v>
      </c>
      <c r="O1523" s="52">
        <f t="shared" si="234"/>
        <v>0</v>
      </c>
      <c r="P1523" s="52" t="e">
        <f t="shared" si="235"/>
        <v>#VALUE!</v>
      </c>
      <c r="Q1523">
        <v>1.4</v>
      </c>
      <c r="R1523">
        <v>0</v>
      </c>
      <c r="S1523" t="s">
        <v>5411</v>
      </c>
      <c r="T1523" s="46">
        <v>1.4</v>
      </c>
      <c r="U1523" s="46">
        <v>0</v>
      </c>
      <c r="V1523" s="22"/>
      <c r="W1523" s="52">
        <f t="shared" si="236"/>
        <v>0</v>
      </c>
      <c r="X1523" s="52">
        <f t="shared" si="237"/>
        <v>0</v>
      </c>
      <c r="Y1523" s="52" t="e">
        <f t="shared" si="231"/>
        <v>#VALUE!</v>
      </c>
      <c r="Z1523" t="s">
        <v>5568</v>
      </c>
      <c r="AA1523" t="s">
        <v>77</v>
      </c>
      <c r="AB1523" t="s">
        <v>5411</v>
      </c>
      <c r="AC1523" s="61" t="s">
        <v>88</v>
      </c>
      <c r="AD1523" s="61" t="s">
        <v>77</v>
      </c>
      <c r="AE1523" s="22"/>
      <c r="AF1523">
        <v>6.48</v>
      </c>
      <c r="AG1523">
        <v>0</v>
      </c>
      <c r="AH1523" t="s">
        <v>5411</v>
      </c>
      <c r="AI1523" s="46">
        <v>6.48</v>
      </c>
      <c r="AJ1523" s="46">
        <v>0</v>
      </c>
      <c r="AK1523" s="22"/>
      <c r="AL1523" s="52">
        <f t="shared" si="238"/>
        <v>0</v>
      </c>
      <c r="AM1523" s="52">
        <f t="shared" si="239"/>
        <v>0</v>
      </c>
      <c r="AN1523" s="52" t="e">
        <f t="shared" si="232"/>
        <v>#VALUE!</v>
      </c>
      <c r="AO1523">
        <v>0.65</v>
      </c>
      <c r="AP1523" s="46">
        <v>0.65</v>
      </c>
      <c r="AQ1523" s="52">
        <f t="shared" si="240"/>
        <v>0</v>
      </c>
    </row>
    <row r="1524" spans="1:43" x14ac:dyDescent="0.25">
      <c r="A1524" t="s">
        <v>5533</v>
      </c>
      <c r="B1524" t="s">
        <v>690</v>
      </c>
      <c r="D1524">
        <v>1</v>
      </c>
      <c r="E1524">
        <v>1</v>
      </c>
      <c r="F1524">
        <v>2</v>
      </c>
      <c r="G1524" s="13">
        <v>40038</v>
      </c>
      <c r="H1524">
        <v>2.59</v>
      </c>
      <c r="I1524">
        <v>0</v>
      </c>
      <c r="J1524" t="s">
        <v>5411</v>
      </c>
      <c r="K1524" s="46">
        <v>2.59</v>
      </c>
      <c r="L1524" s="46">
        <v>0</v>
      </c>
      <c r="M1524" s="22"/>
      <c r="N1524" s="52">
        <f t="shared" si="233"/>
        <v>0</v>
      </c>
      <c r="O1524" s="52">
        <f t="shared" si="234"/>
        <v>0</v>
      </c>
      <c r="P1524" s="52" t="e">
        <f t="shared" si="235"/>
        <v>#VALUE!</v>
      </c>
      <c r="Q1524">
        <v>1.1299999999999999</v>
      </c>
      <c r="R1524">
        <v>0</v>
      </c>
      <c r="S1524" t="s">
        <v>5411</v>
      </c>
      <c r="T1524" s="46">
        <v>1.1299999999999999</v>
      </c>
      <c r="U1524" s="46">
        <v>0</v>
      </c>
      <c r="V1524" s="22"/>
      <c r="W1524" s="52">
        <f t="shared" si="236"/>
        <v>0</v>
      </c>
      <c r="X1524" s="52">
        <f t="shared" si="237"/>
        <v>0</v>
      </c>
      <c r="Y1524" s="52" t="e">
        <f t="shared" si="231"/>
        <v>#VALUE!</v>
      </c>
      <c r="Z1524" t="s">
        <v>5568</v>
      </c>
      <c r="AA1524" t="s">
        <v>77</v>
      </c>
      <c r="AB1524" t="s">
        <v>5411</v>
      </c>
      <c r="AC1524" s="61" t="s">
        <v>88</v>
      </c>
      <c r="AD1524" s="61" t="s">
        <v>77</v>
      </c>
      <c r="AE1524" s="22"/>
      <c r="AF1524">
        <v>2.56</v>
      </c>
      <c r="AG1524">
        <v>0</v>
      </c>
      <c r="AH1524" t="s">
        <v>5411</v>
      </c>
      <c r="AI1524" s="46">
        <v>2.56</v>
      </c>
      <c r="AJ1524" s="46">
        <v>0</v>
      </c>
      <c r="AK1524" s="22"/>
      <c r="AL1524" s="52">
        <f t="shared" si="238"/>
        <v>0</v>
      </c>
      <c r="AM1524" s="52">
        <f t="shared" si="239"/>
        <v>0</v>
      </c>
      <c r="AN1524" s="52" t="e">
        <f t="shared" si="232"/>
        <v>#VALUE!</v>
      </c>
      <c r="AO1524">
        <v>0.76</v>
      </c>
      <c r="AP1524" s="46">
        <v>0.76</v>
      </c>
      <c r="AQ1524" s="52">
        <f t="shared" si="240"/>
        <v>0</v>
      </c>
    </row>
    <row r="1525" spans="1:43" x14ac:dyDescent="0.25">
      <c r="A1525" t="s">
        <v>5533</v>
      </c>
      <c r="B1525" t="s">
        <v>691</v>
      </c>
      <c r="D1525">
        <v>1</v>
      </c>
      <c r="E1525">
        <v>1</v>
      </c>
      <c r="F1525">
        <v>2</v>
      </c>
      <c r="G1525" s="13">
        <v>40038</v>
      </c>
      <c r="H1525">
        <v>1.0900000000000001</v>
      </c>
      <c r="I1525">
        <v>0</v>
      </c>
      <c r="J1525" t="s">
        <v>5411</v>
      </c>
      <c r="K1525" s="46">
        <v>1.0900000000000001</v>
      </c>
      <c r="L1525" s="46">
        <v>0</v>
      </c>
      <c r="M1525" s="22"/>
      <c r="N1525" s="52">
        <f t="shared" si="233"/>
        <v>0</v>
      </c>
      <c r="O1525" s="52">
        <f t="shared" si="234"/>
        <v>0</v>
      </c>
      <c r="P1525" s="52" t="e">
        <f t="shared" si="235"/>
        <v>#VALUE!</v>
      </c>
      <c r="Q1525">
        <v>0</v>
      </c>
      <c r="R1525">
        <v>0</v>
      </c>
      <c r="S1525" t="s">
        <v>5411</v>
      </c>
      <c r="T1525" s="46">
        <v>0</v>
      </c>
      <c r="U1525" s="46">
        <v>0</v>
      </c>
      <c r="V1525" s="22"/>
      <c r="W1525" s="52">
        <f t="shared" si="236"/>
        <v>0</v>
      </c>
      <c r="X1525" s="52">
        <f t="shared" si="237"/>
        <v>0</v>
      </c>
      <c r="Y1525" s="52" t="e">
        <f t="shared" si="231"/>
        <v>#VALUE!</v>
      </c>
      <c r="Z1525" t="s">
        <v>5568</v>
      </c>
      <c r="AA1525" t="s">
        <v>77</v>
      </c>
      <c r="AB1525" t="s">
        <v>5411</v>
      </c>
      <c r="AC1525" s="61" t="s">
        <v>88</v>
      </c>
      <c r="AD1525" s="61" t="s">
        <v>77</v>
      </c>
      <c r="AE1525" s="22"/>
      <c r="AF1525">
        <v>0</v>
      </c>
      <c r="AG1525">
        <v>0</v>
      </c>
      <c r="AH1525" t="s">
        <v>5411</v>
      </c>
      <c r="AI1525" s="46">
        <v>0</v>
      </c>
      <c r="AJ1525" s="46">
        <v>0</v>
      </c>
      <c r="AK1525" s="22"/>
      <c r="AL1525" s="52">
        <f t="shared" si="238"/>
        <v>0</v>
      </c>
      <c r="AM1525" s="52">
        <f t="shared" si="239"/>
        <v>0</v>
      </c>
      <c r="AN1525" s="52" t="e">
        <f t="shared" si="232"/>
        <v>#VALUE!</v>
      </c>
      <c r="AO1525">
        <v>0</v>
      </c>
      <c r="AP1525" s="46">
        <v>0</v>
      </c>
      <c r="AQ1525" s="52">
        <f t="shared" si="240"/>
        <v>0</v>
      </c>
    </row>
    <row r="1526" spans="1:43" x14ac:dyDescent="0.25">
      <c r="A1526" t="s">
        <v>5533</v>
      </c>
      <c r="B1526" t="s">
        <v>692</v>
      </c>
      <c r="D1526">
        <v>1</v>
      </c>
      <c r="E1526">
        <v>1</v>
      </c>
      <c r="F1526">
        <v>3</v>
      </c>
      <c r="G1526" s="13">
        <v>40038</v>
      </c>
      <c r="H1526">
        <v>0</v>
      </c>
      <c r="I1526">
        <v>0</v>
      </c>
      <c r="J1526" t="s">
        <v>5411</v>
      </c>
      <c r="K1526" s="46">
        <v>0</v>
      </c>
      <c r="L1526" s="46">
        <v>0</v>
      </c>
      <c r="M1526" s="22"/>
      <c r="N1526" s="52">
        <f t="shared" si="233"/>
        <v>0</v>
      </c>
      <c r="O1526" s="52">
        <f t="shared" si="234"/>
        <v>0</v>
      </c>
      <c r="P1526" s="52" t="e">
        <f t="shared" si="235"/>
        <v>#VALUE!</v>
      </c>
      <c r="Q1526">
        <v>0</v>
      </c>
      <c r="R1526">
        <v>0</v>
      </c>
      <c r="S1526" t="s">
        <v>5411</v>
      </c>
      <c r="T1526" s="46">
        <v>0</v>
      </c>
      <c r="U1526" s="46">
        <v>0</v>
      </c>
      <c r="V1526" s="22"/>
      <c r="W1526" s="52">
        <f t="shared" si="236"/>
        <v>0</v>
      </c>
      <c r="X1526" s="52">
        <f t="shared" si="237"/>
        <v>0</v>
      </c>
      <c r="Y1526" s="52" t="e">
        <f t="shared" si="231"/>
        <v>#VALUE!</v>
      </c>
      <c r="Z1526" t="s">
        <v>5568</v>
      </c>
      <c r="AA1526" t="s">
        <v>77</v>
      </c>
      <c r="AB1526" t="s">
        <v>5411</v>
      </c>
      <c r="AC1526" s="61" t="s">
        <v>88</v>
      </c>
      <c r="AD1526" s="61" t="s">
        <v>77</v>
      </c>
      <c r="AE1526" s="22"/>
      <c r="AF1526">
        <v>0</v>
      </c>
      <c r="AG1526">
        <v>0</v>
      </c>
      <c r="AH1526" t="s">
        <v>5411</v>
      </c>
      <c r="AI1526" s="46">
        <v>0</v>
      </c>
      <c r="AJ1526" s="46">
        <v>0</v>
      </c>
      <c r="AK1526" s="22"/>
      <c r="AL1526" s="52">
        <f t="shared" si="238"/>
        <v>0</v>
      </c>
      <c r="AM1526" s="52">
        <f t="shared" si="239"/>
        <v>0</v>
      </c>
      <c r="AN1526" s="52" t="e">
        <f t="shared" si="232"/>
        <v>#VALUE!</v>
      </c>
      <c r="AO1526">
        <v>0</v>
      </c>
      <c r="AP1526" s="46">
        <v>0</v>
      </c>
      <c r="AQ1526" s="52">
        <f t="shared" si="240"/>
        <v>0</v>
      </c>
    </row>
    <row r="1527" spans="1:43" x14ac:dyDescent="0.25">
      <c r="A1527" t="s">
        <v>5533</v>
      </c>
      <c r="B1527" t="s">
        <v>1486</v>
      </c>
      <c r="D1527">
        <v>1</v>
      </c>
      <c r="E1527">
        <v>1</v>
      </c>
      <c r="F1527">
        <v>2</v>
      </c>
      <c r="G1527" s="13">
        <v>40855</v>
      </c>
      <c r="H1527">
        <v>1.52</v>
      </c>
      <c r="I1527" t="s">
        <v>5411</v>
      </c>
      <c r="J1527" t="s">
        <v>5411</v>
      </c>
      <c r="K1527" s="46">
        <v>1.52</v>
      </c>
      <c r="L1527" s="22"/>
      <c r="M1527" s="22"/>
      <c r="N1527" s="52">
        <f t="shared" si="233"/>
        <v>0</v>
      </c>
      <c r="O1527" s="52" t="e">
        <f t="shared" si="234"/>
        <v>#VALUE!</v>
      </c>
      <c r="P1527" s="52" t="e">
        <f t="shared" si="235"/>
        <v>#VALUE!</v>
      </c>
      <c r="Q1527">
        <v>0.28999999999999998</v>
      </c>
      <c r="R1527" t="s">
        <v>5411</v>
      </c>
      <c r="S1527" t="s">
        <v>5411</v>
      </c>
      <c r="T1527" s="46">
        <v>0.28999999999999998</v>
      </c>
      <c r="U1527" s="22"/>
      <c r="V1527" s="22"/>
      <c r="W1527" s="52">
        <f t="shared" si="236"/>
        <v>0</v>
      </c>
      <c r="X1527" s="52" t="e">
        <f t="shared" si="237"/>
        <v>#VALUE!</v>
      </c>
      <c r="Y1527" s="52" t="e">
        <f t="shared" si="231"/>
        <v>#VALUE!</v>
      </c>
      <c r="Z1527" t="s">
        <v>5568</v>
      </c>
      <c r="AA1527" t="s">
        <v>5411</v>
      </c>
      <c r="AB1527" t="s">
        <v>5411</v>
      </c>
      <c r="AC1527" s="61" t="s">
        <v>88</v>
      </c>
      <c r="AD1527" s="61"/>
      <c r="AE1527" s="22"/>
      <c r="AF1527">
        <v>0</v>
      </c>
      <c r="AG1527" t="s">
        <v>5411</v>
      </c>
      <c r="AH1527" t="s">
        <v>5411</v>
      </c>
      <c r="AI1527" s="46">
        <v>0</v>
      </c>
      <c r="AJ1527" s="22"/>
      <c r="AK1527" s="22"/>
      <c r="AL1527" s="52">
        <f t="shared" si="238"/>
        <v>0</v>
      </c>
      <c r="AM1527" s="52" t="e">
        <f t="shared" si="239"/>
        <v>#VALUE!</v>
      </c>
      <c r="AN1527" s="52" t="e">
        <f t="shared" si="232"/>
        <v>#VALUE!</v>
      </c>
      <c r="AO1527">
        <v>0.03</v>
      </c>
      <c r="AP1527" s="46">
        <v>0.03</v>
      </c>
      <c r="AQ1527" s="52">
        <f t="shared" si="240"/>
        <v>0</v>
      </c>
    </row>
    <row r="1528" spans="1:43" x14ac:dyDescent="0.25">
      <c r="A1528" t="s">
        <v>5533</v>
      </c>
      <c r="B1528" t="s">
        <v>1487</v>
      </c>
      <c r="D1528">
        <v>1</v>
      </c>
      <c r="E1528">
        <v>1</v>
      </c>
      <c r="F1528">
        <v>2</v>
      </c>
      <c r="G1528" s="13">
        <v>40855</v>
      </c>
      <c r="H1528">
        <v>1.84</v>
      </c>
      <c r="I1528" t="s">
        <v>5411</v>
      </c>
      <c r="J1528" t="s">
        <v>5411</v>
      </c>
      <c r="K1528" s="46">
        <v>1.84</v>
      </c>
      <c r="L1528" s="22"/>
      <c r="M1528" s="22"/>
      <c r="N1528" s="52">
        <f t="shared" si="233"/>
        <v>0</v>
      </c>
      <c r="O1528" s="52" t="e">
        <f t="shared" si="234"/>
        <v>#VALUE!</v>
      </c>
      <c r="P1528" s="52" t="e">
        <f t="shared" si="235"/>
        <v>#VALUE!</v>
      </c>
      <c r="Q1528">
        <v>1.24</v>
      </c>
      <c r="R1528" t="s">
        <v>5411</v>
      </c>
      <c r="S1528" t="s">
        <v>5411</v>
      </c>
      <c r="T1528" s="46">
        <v>1.24</v>
      </c>
      <c r="U1528" s="22"/>
      <c r="V1528" s="22"/>
      <c r="W1528" s="52">
        <f t="shared" si="236"/>
        <v>0</v>
      </c>
      <c r="X1528" s="52" t="e">
        <f t="shared" si="237"/>
        <v>#VALUE!</v>
      </c>
      <c r="Y1528" s="52" t="e">
        <f t="shared" si="231"/>
        <v>#VALUE!</v>
      </c>
      <c r="Z1528" t="s">
        <v>5568</v>
      </c>
      <c r="AA1528" t="s">
        <v>5411</v>
      </c>
      <c r="AB1528" t="s">
        <v>5411</v>
      </c>
      <c r="AC1528" s="61" t="s">
        <v>88</v>
      </c>
      <c r="AD1528" s="61"/>
      <c r="AE1528" s="22"/>
      <c r="AF1528">
        <v>3.73</v>
      </c>
      <c r="AG1528" t="s">
        <v>5411</v>
      </c>
      <c r="AH1528" t="s">
        <v>5411</v>
      </c>
      <c r="AI1528" s="46">
        <v>3.73</v>
      </c>
      <c r="AJ1528" s="22"/>
      <c r="AK1528" s="22"/>
      <c r="AL1528" s="52">
        <f t="shared" si="238"/>
        <v>0</v>
      </c>
      <c r="AM1528" s="52" t="e">
        <f t="shared" si="239"/>
        <v>#VALUE!</v>
      </c>
      <c r="AN1528" s="52" t="e">
        <f t="shared" si="232"/>
        <v>#VALUE!</v>
      </c>
      <c r="AO1528">
        <v>0.08</v>
      </c>
      <c r="AP1528" s="46">
        <v>0.08</v>
      </c>
      <c r="AQ1528" s="52">
        <f t="shared" si="240"/>
        <v>0</v>
      </c>
    </row>
    <row r="1529" spans="1:43" x14ac:dyDescent="0.25">
      <c r="A1529" t="s">
        <v>5533</v>
      </c>
      <c r="B1529" t="s">
        <v>1488</v>
      </c>
      <c r="D1529">
        <v>1</v>
      </c>
      <c r="E1529">
        <v>1</v>
      </c>
      <c r="F1529">
        <v>2</v>
      </c>
      <c r="G1529" s="13">
        <v>40855</v>
      </c>
      <c r="H1529">
        <v>2.67</v>
      </c>
      <c r="I1529" t="s">
        <v>5411</v>
      </c>
      <c r="J1529" t="s">
        <v>5411</v>
      </c>
      <c r="K1529" s="46">
        <v>2.67</v>
      </c>
      <c r="L1529" s="22"/>
      <c r="M1529" s="22"/>
      <c r="N1529" s="52">
        <f t="shared" si="233"/>
        <v>0</v>
      </c>
      <c r="O1529" s="52" t="e">
        <f t="shared" si="234"/>
        <v>#VALUE!</v>
      </c>
      <c r="P1529" s="52" t="e">
        <f t="shared" si="235"/>
        <v>#VALUE!</v>
      </c>
      <c r="Q1529">
        <v>4.57</v>
      </c>
      <c r="R1529" t="s">
        <v>5411</v>
      </c>
      <c r="S1529" t="s">
        <v>5411</v>
      </c>
      <c r="T1529" s="46">
        <v>4.57</v>
      </c>
      <c r="U1529" s="22"/>
      <c r="V1529" s="22"/>
      <c r="W1529" s="52">
        <f t="shared" si="236"/>
        <v>0</v>
      </c>
      <c r="X1529" s="52" t="e">
        <f t="shared" si="237"/>
        <v>#VALUE!</v>
      </c>
      <c r="Y1529" s="52" t="e">
        <f t="shared" si="231"/>
        <v>#VALUE!</v>
      </c>
      <c r="Z1529" t="s">
        <v>5568</v>
      </c>
      <c r="AA1529" t="s">
        <v>5411</v>
      </c>
      <c r="AB1529" t="s">
        <v>5411</v>
      </c>
      <c r="AC1529" s="61" t="s">
        <v>88</v>
      </c>
      <c r="AD1529" s="61"/>
      <c r="AE1529" s="22"/>
      <c r="AF1529">
        <v>7.67</v>
      </c>
      <c r="AG1529" t="s">
        <v>5411</v>
      </c>
      <c r="AH1529" t="s">
        <v>5411</v>
      </c>
      <c r="AI1529" s="46">
        <v>7.67</v>
      </c>
      <c r="AJ1529" s="22"/>
      <c r="AK1529" s="22"/>
      <c r="AL1529" s="52">
        <f t="shared" si="238"/>
        <v>0</v>
      </c>
      <c r="AM1529" s="52" t="e">
        <f t="shared" si="239"/>
        <v>#VALUE!</v>
      </c>
      <c r="AN1529" s="52" t="e">
        <f t="shared" si="232"/>
        <v>#VALUE!</v>
      </c>
      <c r="AO1529">
        <v>0.64</v>
      </c>
      <c r="AP1529" s="46">
        <v>0.64</v>
      </c>
      <c r="AQ1529" s="52">
        <f t="shared" si="240"/>
        <v>0</v>
      </c>
    </row>
    <row r="1530" spans="1:43" x14ac:dyDescent="0.25">
      <c r="A1530" t="s">
        <v>5533</v>
      </c>
      <c r="B1530" t="s">
        <v>1489</v>
      </c>
      <c r="D1530">
        <v>1</v>
      </c>
      <c r="E1530">
        <v>1</v>
      </c>
      <c r="F1530">
        <v>2</v>
      </c>
      <c r="G1530" s="13">
        <v>40855</v>
      </c>
      <c r="H1530">
        <v>0.82</v>
      </c>
      <c r="I1530" t="s">
        <v>5411</v>
      </c>
      <c r="J1530" t="s">
        <v>5411</v>
      </c>
      <c r="K1530" s="46">
        <v>0.82</v>
      </c>
      <c r="L1530" s="22"/>
      <c r="M1530" s="22"/>
      <c r="N1530" s="52">
        <f t="shared" si="233"/>
        <v>0</v>
      </c>
      <c r="O1530" s="52" t="e">
        <f t="shared" si="234"/>
        <v>#VALUE!</v>
      </c>
      <c r="P1530" s="52" t="e">
        <f t="shared" si="235"/>
        <v>#VALUE!</v>
      </c>
      <c r="Q1530">
        <v>2.08</v>
      </c>
      <c r="R1530" t="s">
        <v>5411</v>
      </c>
      <c r="S1530" t="s">
        <v>5411</v>
      </c>
      <c r="T1530" s="46">
        <v>2.08</v>
      </c>
      <c r="U1530" s="22"/>
      <c r="V1530" s="22"/>
      <c r="W1530" s="52">
        <f t="shared" si="236"/>
        <v>0</v>
      </c>
      <c r="X1530" s="52" t="e">
        <f t="shared" si="237"/>
        <v>#VALUE!</v>
      </c>
      <c r="Y1530" s="52" t="e">
        <f t="shared" si="231"/>
        <v>#VALUE!</v>
      </c>
      <c r="Z1530" t="s">
        <v>5568</v>
      </c>
      <c r="AA1530" t="s">
        <v>5411</v>
      </c>
      <c r="AB1530" t="s">
        <v>5411</v>
      </c>
      <c r="AC1530" s="61" t="s">
        <v>88</v>
      </c>
      <c r="AD1530" s="61"/>
      <c r="AE1530" s="22"/>
      <c r="AF1530">
        <v>3.91</v>
      </c>
      <c r="AG1530" t="s">
        <v>5411</v>
      </c>
      <c r="AH1530" t="s">
        <v>5411</v>
      </c>
      <c r="AI1530" s="46">
        <v>3.91</v>
      </c>
      <c r="AJ1530" s="22"/>
      <c r="AK1530" s="22"/>
      <c r="AL1530" s="52">
        <f t="shared" si="238"/>
        <v>0</v>
      </c>
      <c r="AM1530" s="52" t="e">
        <f t="shared" si="239"/>
        <v>#VALUE!</v>
      </c>
      <c r="AN1530" s="52" t="e">
        <f t="shared" si="232"/>
        <v>#VALUE!</v>
      </c>
      <c r="AO1530">
        <v>0.48</v>
      </c>
      <c r="AP1530" s="46">
        <v>0.48</v>
      </c>
      <c r="AQ1530" s="52">
        <f t="shared" si="240"/>
        <v>0</v>
      </c>
    </row>
    <row r="1531" spans="1:43" x14ac:dyDescent="0.25">
      <c r="A1531" t="s">
        <v>5533</v>
      </c>
      <c r="B1531" t="s">
        <v>1490</v>
      </c>
      <c r="D1531">
        <v>1</v>
      </c>
      <c r="E1531">
        <v>1</v>
      </c>
      <c r="F1531">
        <v>2</v>
      </c>
      <c r="G1531" s="13">
        <v>40855</v>
      </c>
      <c r="H1531">
        <v>1</v>
      </c>
      <c r="I1531" t="s">
        <v>5411</v>
      </c>
      <c r="J1531" t="s">
        <v>5411</v>
      </c>
      <c r="K1531" s="46">
        <v>1</v>
      </c>
      <c r="L1531" s="22"/>
      <c r="M1531" s="22"/>
      <c r="N1531" s="52">
        <f t="shared" si="233"/>
        <v>0</v>
      </c>
      <c r="O1531" s="52" t="e">
        <f t="shared" si="234"/>
        <v>#VALUE!</v>
      </c>
      <c r="P1531" s="52" t="e">
        <f t="shared" si="235"/>
        <v>#VALUE!</v>
      </c>
      <c r="Q1531">
        <v>1.1100000000000001</v>
      </c>
      <c r="R1531" t="s">
        <v>5411</v>
      </c>
      <c r="S1531" t="s">
        <v>5411</v>
      </c>
      <c r="T1531" s="46">
        <v>1.1100000000000001</v>
      </c>
      <c r="U1531" s="22"/>
      <c r="V1531" s="22"/>
      <c r="W1531" s="52">
        <f t="shared" si="236"/>
        <v>0</v>
      </c>
      <c r="X1531" s="52" t="e">
        <f t="shared" si="237"/>
        <v>#VALUE!</v>
      </c>
      <c r="Y1531" s="52" t="e">
        <f t="shared" si="231"/>
        <v>#VALUE!</v>
      </c>
      <c r="Z1531" t="s">
        <v>5568</v>
      </c>
      <c r="AA1531" t="s">
        <v>5411</v>
      </c>
      <c r="AB1531" t="s">
        <v>5411</v>
      </c>
      <c r="AC1531" s="61" t="s">
        <v>88</v>
      </c>
      <c r="AD1531" s="61"/>
      <c r="AE1531" s="22"/>
      <c r="AF1531">
        <v>1.33</v>
      </c>
      <c r="AG1531" t="s">
        <v>5411</v>
      </c>
      <c r="AH1531" t="s">
        <v>5411</v>
      </c>
      <c r="AI1531" s="46">
        <v>1.33</v>
      </c>
      <c r="AJ1531" s="22"/>
      <c r="AK1531" s="22"/>
      <c r="AL1531" s="52">
        <f t="shared" si="238"/>
        <v>0</v>
      </c>
      <c r="AM1531" s="52" t="e">
        <f t="shared" si="239"/>
        <v>#VALUE!</v>
      </c>
      <c r="AN1531" s="52" t="e">
        <f t="shared" si="232"/>
        <v>#VALUE!</v>
      </c>
      <c r="AO1531">
        <v>1.29</v>
      </c>
      <c r="AP1531" s="46">
        <v>1.29</v>
      </c>
      <c r="AQ1531" s="52">
        <f t="shared" si="240"/>
        <v>0</v>
      </c>
    </row>
    <row r="1532" spans="1:43" x14ac:dyDescent="0.25">
      <c r="A1532" t="s">
        <v>5533</v>
      </c>
      <c r="B1532" t="s">
        <v>1491</v>
      </c>
      <c r="D1532">
        <v>1</v>
      </c>
      <c r="E1532">
        <v>1</v>
      </c>
      <c r="F1532">
        <v>2</v>
      </c>
      <c r="G1532" s="13">
        <v>40855</v>
      </c>
      <c r="H1532">
        <v>0.65</v>
      </c>
      <c r="I1532" t="s">
        <v>5411</v>
      </c>
      <c r="J1532" t="s">
        <v>5411</v>
      </c>
      <c r="K1532" s="46">
        <v>0.65</v>
      </c>
      <c r="L1532" s="22"/>
      <c r="M1532" s="22"/>
      <c r="N1532" s="52">
        <f t="shared" si="233"/>
        <v>0</v>
      </c>
      <c r="O1532" s="52" t="e">
        <f t="shared" si="234"/>
        <v>#VALUE!</v>
      </c>
      <c r="P1532" s="52" t="e">
        <f t="shared" si="235"/>
        <v>#VALUE!</v>
      </c>
      <c r="Q1532">
        <v>1.29</v>
      </c>
      <c r="R1532" t="s">
        <v>5411</v>
      </c>
      <c r="S1532" t="s">
        <v>5411</v>
      </c>
      <c r="T1532" s="46">
        <v>1.29</v>
      </c>
      <c r="U1532" s="22"/>
      <c r="V1532" s="22"/>
      <c r="W1532" s="52">
        <f t="shared" si="236"/>
        <v>0</v>
      </c>
      <c r="X1532" s="52" t="e">
        <f t="shared" si="237"/>
        <v>#VALUE!</v>
      </c>
      <c r="Y1532" s="52" t="e">
        <f t="shared" si="231"/>
        <v>#VALUE!</v>
      </c>
      <c r="Z1532" t="s">
        <v>5568</v>
      </c>
      <c r="AA1532" t="s">
        <v>5411</v>
      </c>
      <c r="AB1532" t="s">
        <v>5411</v>
      </c>
      <c r="AC1532" s="61" t="s">
        <v>88</v>
      </c>
      <c r="AD1532" s="61"/>
      <c r="AE1532" s="22"/>
      <c r="AF1532">
        <v>0</v>
      </c>
      <c r="AG1532" t="s">
        <v>5411</v>
      </c>
      <c r="AH1532" t="s">
        <v>5411</v>
      </c>
      <c r="AI1532" s="46">
        <v>0</v>
      </c>
      <c r="AJ1532" s="22"/>
      <c r="AK1532" s="22"/>
      <c r="AL1532" s="52">
        <f t="shared" si="238"/>
        <v>0</v>
      </c>
      <c r="AM1532" s="52" t="e">
        <f t="shared" si="239"/>
        <v>#VALUE!</v>
      </c>
      <c r="AN1532" s="52" t="e">
        <f t="shared" si="232"/>
        <v>#VALUE!</v>
      </c>
      <c r="AO1532">
        <v>0.31</v>
      </c>
      <c r="AP1532" s="46">
        <v>0.31</v>
      </c>
      <c r="AQ1532" s="52">
        <f t="shared" si="240"/>
        <v>0</v>
      </c>
    </row>
    <row r="1533" spans="1:43" x14ac:dyDescent="0.25">
      <c r="A1533" t="s">
        <v>5533</v>
      </c>
      <c r="B1533" t="s">
        <v>1492</v>
      </c>
      <c r="D1533">
        <v>1</v>
      </c>
      <c r="E1533">
        <v>1</v>
      </c>
      <c r="F1533">
        <v>2</v>
      </c>
      <c r="G1533" s="13">
        <v>40855</v>
      </c>
      <c r="H1533">
        <v>1.66</v>
      </c>
      <c r="I1533" t="s">
        <v>5411</v>
      </c>
      <c r="J1533" t="s">
        <v>5411</v>
      </c>
      <c r="K1533" s="46">
        <v>1.66</v>
      </c>
      <c r="L1533" s="22"/>
      <c r="M1533" s="22"/>
      <c r="N1533" s="52">
        <f t="shared" si="233"/>
        <v>0</v>
      </c>
      <c r="O1533" s="52" t="e">
        <f t="shared" si="234"/>
        <v>#VALUE!</v>
      </c>
      <c r="P1533" s="52" t="e">
        <f t="shared" si="235"/>
        <v>#VALUE!</v>
      </c>
      <c r="Q1533">
        <v>0.78</v>
      </c>
      <c r="R1533" t="s">
        <v>5411</v>
      </c>
      <c r="S1533" t="s">
        <v>5411</v>
      </c>
      <c r="T1533" s="46">
        <v>0.78</v>
      </c>
      <c r="U1533" s="22"/>
      <c r="V1533" s="22"/>
      <c r="W1533" s="52">
        <f t="shared" si="236"/>
        <v>0</v>
      </c>
      <c r="X1533" s="52" t="e">
        <f t="shared" si="237"/>
        <v>#VALUE!</v>
      </c>
      <c r="Y1533" s="52" t="e">
        <f t="shared" si="231"/>
        <v>#VALUE!</v>
      </c>
      <c r="Z1533" t="s">
        <v>5568</v>
      </c>
      <c r="AA1533" t="s">
        <v>5411</v>
      </c>
      <c r="AB1533" t="s">
        <v>5411</v>
      </c>
      <c r="AC1533" s="61" t="s">
        <v>88</v>
      </c>
      <c r="AD1533" s="61"/>
      <c r="AE1533" s="22"/>
      <c r="AF1533">
        <v>17.510000000000002</v>
      </c>
      <c r="AG1533" t="s">
        <v>5411</v>
      </c>
      <c r="AH1533" t="s">
        <v>5411</v>
      </c>
      <c r="AI1533" s="46">
        <v>17.510000000000002</v>
      </c>
      <c r="AJ1533" s="22"/>
      <c r="AK1533" s="22"/>
      <c r="AL1533" s="52">
        <f t="shared" si="238"/>
        <v>0</v>
      </c>
      <c r="AM1533" s="52" t="e">
        <f t="shared" si="239"/>
        <v>#VALUE!</v>
      </c>
      <c r="AN1533" s="52" t="e">
        <f t="shared" si="232"/>
        <v>#VALUE!</v>
      </c>
      <c r="AO1533">
        <v>0.01</v>
      </c>
      <c r="AP1533" s="46">
        <v>0.01</v>
      </c>
      <c r="AQ1533" s="52">
        <f t="shared" si="240"/>
        <v>0</v>
      </c>
    </row>
    <row r="1534" spans="1:43" x14ac:dyDescent="0.25">
      <c r="A1534" t="s">
        <v>5533</v>
      </c>
      <c r="B1534" t="s">
        <v>1493</v>
      </c>
      <c r="D1534">
        <v>1</v>
      </c>
      <c r="E1534">
        <v>1</v>
      </c>
      <c r="F1534">
        <v>2</v>
      </c>
      <c r="G1534" s="13">
        <v>40855</v>
      </c>
      <c r="H1534">
        <v>0.42</v>
      </c>
      <c r="I1534" t="s">
        <v>5411</v>
      </c>
      <c r="J1534" t="s">
        <v>5411</v>
      </c>
      <c r="K1534" s="46">
        <v>0.42</v>
      </c>
      <c r="L1534" s="22"/>
      <c r="M1534" s="22"/>
      <c r="N1534" s="52">
        <f t="shared" si="233"/>
        <v>0</v>
      </c>
      <c r="O1534" s="52" t="e">
        <f t="shared" si="234"/>
        <v>#VALUE!</v>
      </c>
      <c r="P1534" s="52" t="e">
        <f t="shared" si="235"/>
        <v>#VALUE!</v>
      </c>
      <c r="Q1534">
        <v>0</v>
      </c>
      <c r="R1534" t="s">
        <v>5411</v>
      </c>
      <c r="S1534" t="s">
        <v>5411</v>
      </c>
      <c r="T1534" s="46">
        <v>0</v>
      </c>
      <c r="U1534" s="22"/>
      <c r="V1534" s="22"/>
      <c r="W1534" s="52">
        <f t="shared" si="236"/>
        <v>0</v>
      </c>
      <c r="X1534" s="52" t="e">
        <f t="shared" si="237"/>
        <v>#VALUE!</v>
      </c>
      <c r="Y1534" s="52" t="e">
        <f t="shared" si="231"/>
        <v>#VALUE!</v>
      </c>
      <c r="Z1534" t="s">
        <v>5568</v>
      </c>
      <c r="AA1534" t="s">
        <v>5411</v>
      </c>
      <c r="AB1534" t="s">
        <v>5411</v>
      </c>
      <c r="AC1534" s="61" t="s">
        <v>88</v>
      </c>
      <c r="AD1534" s="61"/>
      <c r="AE1534" s="22"/>
      <c r="AF1534">
        <v>0</v>
      </c>
      <c r="AG1534" t="s">
        <v>5411</v>
      </c>
      <c r="AH1534" t="s">
        <v>5411</v>
      </c>
      <c r="AI1534" s="46">
        <v>0</v>
      </c>
      <c r="AJ1534" s="22"/>
      <c r="AK1534" s="22"/>
      <c r="AL1534" s="52">
        <f t="shared" si="238"/>
        <v>0</v>
      </c>
      <c r="AM1534" s="52" t="e">
        <f t="shared" si="239"/>
        <v>#VALUE!</v>
      </c>
      <c r="AN1534" s="52" t="e">
        <f t="shared" si="232"/>
        <v>#VALUE!</v>
      </c>
      <c r="AO1534">
        <v>0.05</v>
      </c>
      <c r="AP1534" s="46">
        <v>0.05</v>
      </c>
      <c r="AQ1534" s="52">
        <f t="shared" si="240"/>
        <v>0</v>
      </c>
    </row>
    <row r="1535" spans="1:43" x14ac:dyDescent="0.25">
      <c r="A1535" t="s">
        <v>5533</v>
      </c>
      <c r="B1535" t="s">
        <v>1494</v>
      </c>
      <c r="D1535">
        <v>1</v>
      </c>
      <c r="E1535">
        <v>1</v>
      </c>
      <c r="F1535">
        <v>2</v>
      </c>
      <c r="G1535" s="13">
        <v>40855</v>
      </c>
      <c r="H1535">
        <v>0.04</v>
      </c>
      <c r="I1535" t="s">
        <v>5411</v>
      </c>
      <c r="J1535" t="s">
        <v>5411</v>
      </c>
      <c r="K1535" s="46">
        <v>0.04</v>
      </c>
      <c r="L1535" s="22"/>
      <c r="M1535" s="22"/>
      <c r="N1535" s="52">
        <f t="shared" si="233"/>
        <v>0</v>
      </c>
      <c r="O1535" s="52" t="e">
        <f t="shared" si="234"/>
        <v>#VALUE!</v>
      </c>
      <c r="P1535" s="52" t="e">
        <f t="shared" si="235"/>
        <v>#VALUE!</v>
      </c>
      <c r="Q1535">
        <v>0</v>
      </c>
      <c r="R1535" t="s">
        <v>5411</v>
      </c>
      <c r="S1535" t="s">
        <v>5411</v>
      </c>
      <c r="T1535" s="46">
        <v>0</v>
      </c>
      <c r="U1535" s="22"/>
      <c r="V1535" s="22"/>
      <c r="W1535" s="52">
        <f t="shared" si="236"/>
        <v>0</v>
      </c>
      <c r="X1535" s="52" t="e">
        <f t="shared" si="237"/>
        <v>#VALUE!</v>
      </c>
      <c r="Y1535" s="52" t="e">
        <f t="shared" si="231"/>
        <v>#VALUE!</v>
      </c>
      <c r="Z1535" t="s">
        <v>5568</v>
      </c>
      <c r="AA1535" t="s">
        <v>5411</v>
      </c>
      <c r="AB1535" t="s">
        <v>5411</v>
      </c>
      <c r="AC1535" s="61" t="s">
        <v>88</v>
      </c>
      <c r="AD1535" s="61"/>
      <c r="AE1535" s="22"/>
      <c r="AF1535">
        <v>0</v>
      </c>
      <c r="AG1535" t="s">
        <v>5411</v>
      </c>
      <c r="AH1535" t="s">
        <v>5411</v>
      </c>
      <c r="AI1535" s="46">
        <v>0</v>
      </c>
      <c r="AJ1535" s="22"/>
      <c r="AK1535" s="22"/>
      <c r="AL1535" s="52">
        <f t="shared" si="238"/>
        <v>0</v>
      </c>
      <c r="AM1535" s="52" t="e">
        <f t="shared" si="239"/>
        <v>#VALUE!</v>
      </c>
      <c r="AN1535" s="52" t="e">
        <f t="shared" si="232"/>
        <v>#VALUE!</v>
      </c>
      <c r="AO1535">
        <v>0</v>
      </c>
      <c r="AP1535" s="46">
        <v>0</v>
      </c>
      <c r="AQ1535" s="52">
        <f t="shared" si="240"/>
        <v>0</v>
      </c>
    </row>
    <row r="1536" spans="1:43" x14ac:dyDescent="0.25">
      <c r="A1536" t="s">
        <v>5533</v>
      </c>
      <c r="B1536" t="s">
        <v>1495</v>
      </c>
      <c r="D1536">
        <v>1</v>
      </c>
      <c r="E1536">
        <v>1</v>
      </c>
      <c r="F1536">
        <v>2</v>
      </c>
      <c r="G1536" s="13">
        <v>40855</v>
      </c>
      <c r="H1536">
        <v>3.1</v>
      </c>
      <c r="I1536" t="s">
        <v>5411</v>
      </c>
      <c r="J1536" t="s">
        <v>5411</v>
      </c>
      <c r="K1536" s="46">
        <v>3.1</v>
      </c>
      <c r="L1536" s="22"/>
      <c r="M1536" s="22"/>
      <c r="N1536" s="52">
        <f t="shared" si="233"/>
        <v>0</v>
      </c>
      <c r="O1536" s="52" t="e">
        <f t="shared" si="234"/>
        <v>#VALUE!</v>
      </c>
      <c r="P1536" s="52" t="e">
        <f t="shared" si="235"/>
        <v>#VALUE!</v>
      </c>
      <c r="Q1536">
        <v>1.1399999999999999</v>
      </c>
      <c r="R1536" t="s">
        <v>5411</v>
      </c>
      <c r="S1536" t="s">
        <v>5411</v>
      </c>
      <c r="T1536" s="46">
        <v>1.1399999999999999</v>
      </c>
      <c r="U1536" s="22"/>
      <c r="V1536" s="22"/>
      <c r="W1536" s="52">
        <f t="shared" si="236"/>
        <v>0</v>
      </c>
      <c r="X1536" s="52" t="e">
        <f t="shared" si="237"/>
        <v>#VALUE!</v>
      </c>
      <c r="Y1536" s="52" t="e">
        <f t="shared" si="231"/>
        <v>#VALUE!</v>
      </c>
      <c r="Z1536" t="s">
        <v>5568</v>
      </c>
      <c r="AA1536" t="s">
        <v>5411</v>
      </c>
      <c r="AB1536" t="s">
        <v>5411</v>
      </c>
      <c r="AC1536" s="61" t="s">
        <v>88</v>
      </c>
      <c r="AD1536" s="61"/>
      <c r="AE1536" s="22"/>
      <c r="AF1536">
        <v>0</v>
      </c>
      <c r="AG1536" t="s">
        <v>5411</v>
      </c>
      <c r="AH1536" t="s">
        <v>5411</v>
      </c>
      <c r="AI1536" s="46">
        <v>0</v>
      </c>
      <c r="AJ1536" s="22"/>
      <c r="AK1536" s="22"/>
      <c r="AL1536" s="52">
        <f t="shared" si="238"/>
        <v>0</v>
      </c>
      <c r="AM1536" s="52" t="e">
        <f t="shared" si="239"/>
        <v>#VALUE!</v>
      </c>
      <c r="AN1536" s="52" t="e">
        <f t="shared" si="232"/>
        <v>#VALUE!</v>
      </c>
      <c r="AO1536">
        <v>0.35</v>
      </c>
      <c r="AP1536" s="46">
        <v>0.35</v>
      </c>
      <c r="AQ1536" s="52">
        <f t="shared" si="240"/>
        <v>0</v>
      </c>
    </row>
    <row r="1537" spans="1:43" x14ac:dyDescent="0.25">
      <c r="A1537" t="s">
        <v>5533</v>
      </c>
      <c r="B1537" t="s">
        <v>1496</v>
      </c>
      <c r="D1537">
        <v>1</v>
      </c>
      <c r="E1537">
        <v>1</v>
      </c>
      <c r="F1537">
        <v>2</v>
      </c>
      <c r="G1537" s="13">
        <v>40855</v>
      </c>
      <c r="H1537">
        <v>2.4700000000000002</v>
      </c>
      <c r="I1537" t="s">
        <v>5411</v>
      </c>
      <c r="J1537" t="s">
        <v>5411</v>
      </c>
      <c r="K1537" s="46">
        <v>2.4700000000000002</v>
      </c>
      <c r="L1537" s="22"/>
      <c r="M1537" s="22"/>
      <c r="N1537" s="52">
        <f t="shared" si="233"/>
        <v>0</v>
      </c>
      <c r="O1537" s="52" t="e">
        <f t="shared" si="234"/>
        <v>#VALUE!</v>
      </c>
      <c r="P1537" s="52" t="e">
        <f t="shared" si="235"/>
        <v>#VALUE!</v>
      </c>
      <c r="Q1537">
        <v>0.89</v>
      </c>
      <c r="R1537" t="s">
        <v>5411</v>
      </c>
      <c r="S1537" t="s">
        <v>5411</v>
      </c>
      <c r="T1537" s="46">
        <v>0.89</v>
      </c>
      <c r="U1537" s="22"/>
      <c r="V1537" s="22"/>
      <c r="W1537" s="52">
        <f t="shared" si="236"/>
        <v>0</v>
      </c>
      <c r="X1537" s="52" t="e">
        <f t="shared" si="237"/>
        <v>#VALUE!</v>
      </c>
      <c r="Y1537" s="52" t="e">
        <f t="shared" si="231"/>
        <v>#VALUE!</v>
      </c>
      <c r="Z1537" t="s">
        <v>5568</v>
      </c>
      <c r="AA1537" t="s">
        <v>5411</v>
      </c>
      <c r="AB1537" t="s">
        <v>5411</v>
      </c>
      <c r="AC1537" s="61" t="s">
        <v>88</v>
      </c>
      <c r="AD1537" s="61"/>
      <c r="AE1537" s="22"/>
      <c r="AF1537">
        <v>1.17</v>
      </c>
      <c r="AG1537" t="s">
        <v>5411</v>
      </c>
      <c r="AH1537" t="s">
        <v>5411</v>
      </c>
      <c r="AI1537" s="46">
        <v>1.17</v>
      </c>
      <c r="AJ1537" s="22"/>
      <c r="AK1537" s="22"/>
      <c r="AL1537" s="52">
        <f t="shared" si="238"/>
        <v>0</v>
      </c>
      <c r="AM1537" s="52" t="e">
        <f t="shared" si="239"/>
        <v>#VALUE!</v>
      </c>
      <c r="AN1537" s="52" t="e">
        <f t="shared" si="232"/>
        <v>#VALUE!</v>
      </c>
      <c r="AO1537">
        <v>2.2799999999999998</v>
      </c>
      <c r="AP1537" s="46">
        <v>2.2799999999999998</v>
      </c>
      <c r="AQ1537" s="52">
        <f t="shared" si="240"/>
        <v>0</v>
      </c>
    </row>
    <row r="1538" spans="1:43" x14ac:dyDescent="0.25">
      <c r="A1538" t="s">
        <v>5533</v>
      </c>
      <c r="B1538" t="s">
        <v>1497</v>
      </c>
      <c r="D1538">
        <v>1</v>
      </c>
      <c r="E1538">
        <v>1</v>
      </c>
      <c r="F1538">
        <v>2</v>
      </c>
      <c r="G1538" s="13">
        <v>40855</v>
      </c>
      <c r="H1538">
        <v>4.3</v>
      </c>
      <c r="I1538" t="s">
        <v>5411</v>
      </c>
      <c r="J1538" t="s">
        <v>5411</v>
      </c>
      <c r="K1538" s="46">
        <v>4.3</v>
      </c>
      <c r="L1538" s="22"/>
      <c r="M1538" s="22"/>
      <c r="N1538" s="52">
        <f t="shared" si="233"/>
        <v>0</v>
      </c>
      <c r="O1538" s="52" t="e">
        <f t="shared" si="234"/>
        <v>#VALUE!</v>
      </c>
      <c r="P1538" s="52" t="e">
        <f t="shared" si="235"/>
        <v>#VALUE!</v>
      </c>
      <c r="Q1538">
        <v>1.1599999999999999</v>
      </c>
      <c r="R1538" t="s">
        <v>5411</v>
      </c>
      <c r="S1538" t="s">
        <v>5411</v>
      </c>
      <c r="T1538" s="46">
        <v>1.1599999999999999</v>
      </c>
      <c r="U1538" s="22"/>
      <c r="V1538" s="22"/>
      <c r="W1538" s="52">
        <f t="shared" si="236"/>
        <v>0</v>
      </c>
      <c r="X1538" s="52" t="e">
        <f t="shared" si="237"/>
        <v>#VALUE!</v>
      </c>
      <c r="Y1538" s="52" t="e">
        <f t="shared" si="231"/>
        <v>#VALUE!</v>
      </c>
      <c r="Z1538" t="s">
        <v>5568</v>
      </c>
      <c r="AA1538" t="s">
        <v>5411</v>
      </c>
      <c r="AB1538" t="s">
        <v>5411</v>
      </c>
      <c r="AC1538" s="61" t="s">
        <v>88</v>
      </c>
      <c r="AD1538" s="61"/>
      <c r="AE1538" s="22"/>
      <c r="AF1538">
        <v>5.03</v>
      </c>
      <c r="AG1538" t="s">
        <v>5411</v>
      </c>
      <c r="AH1538" t="s">
        <v>5411</v>
      </c>
      <c r="AI1538" s="46">
        <v>5.03</v>
      </c>
      <c r="AJ1538" s="22"/>
      <c r="AK1538" s="22"/>
      <c r="AL1538" s="52">
        <f t="shared" si="238"/>
        <v>0</v>
      </c>
      <c r="AM1538" s="52" t="e">
        <f t="shared" si="239"/>
        <v>#VALUE!</v>
      </c>
      <c r="AN1538" s="52" t="e">
        <f t="shared" si="232"/>
        <v>#VALUE!</v>
      </c>
      <c r="AO1538">
        <v>0.98</v>
      </c>
      <c r="AP1538" s="46">
        <v>0.98</v>
      </c>
      <c r="AQ1538" s="52">
        <f t="shared" si="240"/>
        <v>0</v>
      </c>
    </row>
    <row r="1539" spans="1:43" x14ac:dyDescent="0.25">
      <c r="A1539" t="s">
        <v>5533</v>
      </c>
      <c r="B1539" t="s">
        <v>1498</v>
      </c>
      <c r="D1539">
        <v>1</v>
      </c>
      <c r="E1539">
        <v>1</v>
      </c>
      <c r="F1539">
        <v>2</v>
      </c>
      <c r="G1539" s="13">
        <v>40855</v>
      </c>
      <c r="H1539">
        <v>2.2200000000000002</v>
      </c>
      <c r="I1539" t="s">
        <v>5411</v>
      </c>
      <c r="J1539" t="s">
        <v>5411</v>
      </c>
      <c r="K1539" s="46">
        <v>2.2200000000000002</v>
      </c>
      <c r="L1539" s="22"/>
      <c r="M1539" s="22"/>
      <c r="N1539" s="52">
        <f t="shared" si="233"/>
        <v>0</v>
      </c>
      <c r="O1539" s="52" t="e">
        <f t="shared" si="234"/>
        <v>#VALUE!</v>
      </c>
      <c r="P1539" s="52" t="e">
        <f t="shared" si="235"/>
        <v>#VALUE!</v>
      </c>
      <c r="Q1539">
        <v>1.56</v>
      </c>
      <c r="R1539" t="s">
        <v>5411</v>
      </c>
      <c r="S1539" t="s">
        <v>5411</v>
      </c>
      <c r="T1539" s="46">
        <v>1.56</v>
      </c>
      <c r="U1539" s="22"/>
      <c r="V1539" s="22"/>
      <c r="W1539" s="52">
        <f t="shared" si="236"/>
        <v>0</v>
      </c>
      <c r="X1539" s="52" t="e">
        <f t="shared" si="237"/>
        <v>#VALUE!</v>
      </c>
      <c r="Y1539" s="52" t="e">
        <f t="shared" si="231"/>
        <v>#VALUE!</v>
      </c>
      <c r="Z1539" t="s">
        <v>5568</v>
      </c>
      <c r="AA1539" t="s">
        <v>5411</v>
      </c>
      <c r="AB1539" t="s">
        <v>5411</v>
      </c>
      <c r="AC1539" s="61" t="s">
        <v>88</v>
      </c>
      <c r="AD1539" s="61"/>
      <c r="AE1539" s="22"/>
      <c r="AF1539">
        <v>0</v>
      </c>
      <c r="AG1539" t="s">
        <v>5411</v>
      </c>
      <c r="AH1539" t="s">
        <v>5411</v>
      </c>
      <c r="AI1539" s="46">
        <v>0</v>
      </c>
      <c r="AJ1539" s="22"/>
      <c r="AK1539" s="22"/>
      <c r="AL1539" s="52">
        <f t="shared" si="238"/>
        <v>0</v>
      </c>
      <c r="AM1539" s="52" t="e">
        <f t="shared" si="239"/>
        <v>#VALUE!</v>
      </c>
      <c r="AN1539" s="52" t="e">
        <f t="shared" si="232"/>
        <v>#VALUE!</v>
      </c>
      <c r="AO1539">
        <v>0.81</v>
      </c>
      <c r="AP1539" s="46">
        <v>0.81</v>
      </c>
      <c r="AQ1539" s="52">
        <f t="shared" si="240"/>
        <v>0</v>
      </c>
    </row>
    <row r="1540" spans="1:43" x14ac:dyDescent="0.25">
      <c r="A1540" t="s">
        <v>5533</v>
      </c>
      <c r="B1540" t="s">
        <v>1499</v>
      </c>
      <c r="D1540">
        <v>1</v>
      </c>
      <c r="E1540">
        <v>1</v>
      </c>
      <c r="F1540">
        <v>2</v>
      </c>
      <c r="G1540" s="13">
        <v>40855</v>
      </c>
      <c r="H1540">
        <v>1.74</v>
      </c>
      <c r="I1540" t="s">
        <v>5411</v>
      </c>
      <c r="J1540" t="s">
        <v>5411</v>
      </c>
      <c r="K1540" s="46">
        <v>1.74</v>
      </c>
      <c r="L1540" s="22"/>
      <c r="M1540" s="22"/>
      <c r="N1540" s="52">
        <f t="shared" si="233"/>
        <v>0</v>
      </c>
      <c r="O1540" s="52" t="e">
        <f t="shared" si="234"/>
        <v>#VALUE!</v>
      </c>
      <c r="P1540" s="52" t="e">
        <f t="shared" si="235"/>
        <v>#VALUE!</v>
      </c>
      <c r="Q1540">
        <v>1.57</v>
      </c>
      <c r="R1540" t="s">
        <v>5411</v>
      </c>
      <c r="S1540" t="s">
        <v>5411</v>
      </c>
      <c r="T1540" s="46">
        <v>1.57</v>
      </c>
      <c r="U1540" s="22"/>
      <c r="V1540" s="22"/>
      <c r="W1540" s="52">
        <f t="shared" si="236"/>
        <v>0</v>
      </c>
      <c r="X1540" s="52" t="e">
        <f t="shared" si="237"/>
        <v>#VALUE!</v>
      </c>
      <c r="Y1540" s="52" t="e">
        <f t="shared" ref="Y1540:Y1603" si="241">S1540-V1540</f>
        <v>#VALUE!</v>
      </c>
      <c r="Z1540" t="s">
        <v>5568</v>
      </c>
      <c r="AA1540" t="s">
        <v>5411</v>
      </c>
      <c r="AB1540" t="s">
        <v>5411</v>
      </c>
      <c r="AC1540" s="61" t="s">
        <v>88</v>
      </c>
      <c r="AD1540" s="61"/>
      <c r="AE1540" s="22"/>
      <c r="AF1540">
        <v>1.1299999999999999</v>
      </c>
      <c r="AG1540" t="s">
        <v>5411</v>
      </c>
      <c r="AH1540" t="s">
        <v>5411</v>
      </c>
      <c r="AI1540" s="46">
        <v>1.1299999999999999</v>
      </c>
      <c r="AJ1540" s="22"/>
      <c r="AK1540" s="22"/>
      <c r="AL1540" s="52">
        <f t="shared" si="238"/>
        <v>0</v>
      </c>
      <c r="AM1540" s="52" t="e">
        <f t="shared" si="239"/>
        <v>#VALUE!</v>
      </c>
      <c r="AN1540" s="52" t="e">
        <f t="shared" ref="AN1540:AN1603" si="242">AH1540-AK1540</f>
        <v>#VALUE!</v>
      </c>
      <c r="AO1540">
        <v>0.2</v>
      </c>
      <c r="AP1540" s="46">
        <v>0.2</v>
      </c>
      <c r="AQ1540" s="52">
        <f t="shared" si="240"/>
        <v>0</v>
      </c>
    </row>
    <row r="1541" spans="1:43" x14ac:dyDescent="0.25">
      <c r="A1541" t="s">
        <v>5533</v>
      </c>
      <c r="B1541" t="s">
        <v>1500</v>
      </c>
      <c r="D1541">
        <v>1</v>
      </c>
      <c r="E1541">
        <v>1</v>
      </c>
      <c r="F1541">
        <v>2</v>
      </c>
      <c r="G1541" s="13">
        <v>40855</v>
      </c>
      <c r="H1541">
        <v>0.77</v>
      </c>
      <c r="I1541" t="s">
        <v>5411</v>
      </c>
      <c r="J1541" t="s">
        <v>5411</v>
      </c>
      <c r="K1541" s="46">
        <v>0.77</v>
      </c>
      <c r="L1541" s="22"/>
      <c r="M1541" s="22"/>
      <c r="N1541" s="52">
        <f t="shared" ref="N1541:N1604" si="243">H1541-K1541</f>
        <v>0</v>
      </c>
      <c r="O1541" s="52" t="e">
        <f t="shared" ref="O1541:O1604" si="244">I1541-L1541</f>
        <v>#VALUE!</v>
      </c>
      <c r="P1541" s="52" t="e">
        <f t="shared" ref="P1541:P1604" si="245">J1541-M1541</f>
        <v>#VALUE!</v>
      </c>
      <c r="Q1541">
        <v>1.29</v>
      </c>
      <c r="R1541" t="s">
        <v>5411</v>
      </c>
      <c r="S1541" t="s">
        <v>5411</v>
      </c>
      <c r="T1541" s="46">
        <v>1.29</v>
      </c>
      <c r="U1541" s="22"/>
      <c r="V1541" s="22"/>
      <c r="W1541" s="52">
        <f t="shared" ref="W1541:W1604" si="246">Q1541-T1541</f>
        <v>0</v>
      </c>
      <c r="X1541" s="52" t="e">
        <f t="shared" ref="X1541:X1604" si="247">R1541-U1541</f>
        <v>#VALUE!</v>
      </c>
      <c r="Y1541" s="52" t="e">
        <f t="shared" si="241"/>
        <v>#VALUE!</v>
      </c>
      <c r="Z1541" t="s">
        <v>5568</v>
      </c>
      <c r="AA1541" t="s">
        <v>5411</v>
      </c>
      <c r="AB1541" t="s">
        <v>5411</v>
      </c>
      <c r="AC1541" s="61" t="s">
        <v>88</v>
      </c>
      <c r="AD1541" s="61"/>
      <c r="AE1541" s="22"/>
      <c r="AF1541">
        <v>1.49</v>
      </c>
      <c r="AG1541" t="s">
        <v>5411</v>
      </c>
      <c r="AH1541" t="s">
        <v>5411</v>
      </c>
      <c r="AI1541" s="46">
        <v>1.49</v>
      </c>
      <c r="AJ1541" s="22"/>
      <c r="AK1541" s="22"/>
      <c r="AL1541" s="52">
        <f t="shared" ref="AL1541:AL1604" si="248">AF1541-AI1541</f>
        <v>0</v>
      </c>
      <c r="AM1541" s="52" t="e">
        <f t="shared" ref="AM1541:AM1604" si="249">AG1541-AJ1541</f>
        <v>#VALUE!</v>
      </c>
      <c r="AN1541" s="52" t="e">
        <f t="shared" si="242"/>
        <v>#VALUE!</v>
      </c>
      <c r="AO1541">
        <v>0.11</v>
      </c>
      <c r="AP1541" s="46">
        <v>0.11</v>
      </c>
      <c r="AQ1541" s="52">
        <f t="shared" ref="AQ1541:AQ1604" si="250">AO1541-AP1541</f>
        <v>0</v>
      </c>
    </row>
    <row r="1542" spans="1:43" x14ac:dyDescent="0.25">
      <c r="A1542" t="s">
        <v>5533</v>
      </c>
      <c r="B1542" t="s">
        <v>1501</v>
      </c>
      <c r="D1542">
        <v>1</v>
      </c>
      <c r="E1542">
        <v>1</v>
      </c>
      <c r="F1542">
        <v>2</v>
      </c>
      <c r="G1542" s="13">
        <v>40855</v>
      </c>
      <c r="H1542">
        <v>1.35</v>
      </c>
      <c r="I1542" t="s">
        <v>5411</v>
      </c>
      <c r="J1542" t="s">
        <v>5411</v>
      </c>
      <c r="K1542" s="46">
        <v>1.35</v>
      </c>
      <c r="L1542" s="22"/>
      <c r="M1542" s="22"/>
      <c r="N1542" s="52">
        <f t="shared" si="243"/>
        <v>0</v>
      </c>
      <c r="O1542" s="52" t="e">
        <f t="shared" si="244"/>
        <v>#VALUE!</v>
      </c>
      <c r="P1542" s="52" t="e">
        <f t="shared" si="245"/>
        <v>#VALUE!</v>
      </c>
      <c r="Q1542">
        <v>1.37</v>
      </c>
      <c r="R1542" t="s">
        <v>5411</v>
      </c>
      <c r="S1542" t="s">
        <v>5411</v>
      </c>
      <c r="T1542" s="46">
        <v>1.37</v>
      </c>
      <c r="U1542" s="22"/>
      <c r="V1542" s="22"/>
      <c r="W1542" s="52">
        <f t="shared" si="246"/>
        <v>0</v>
      </c>
      <c r="X1542" s="52" t="e">
        <f t="shared" si="247"/>
        <v>#VALUE!</v>
      </c>
      <c r="Y1542" s="52" t="e">
        <f t="shared" si="241"/>
        <v>#VALUE!</v>
      </c>
      <c r="Z1542" t="s">
        <v>5568</v>
      </c>
      <c r="AA1542" t="s">
        <v>5411</v>
      </c>
      <c r="AB1542" t="s">
        <v>5411</v>
      </c>
      <c r="AC1542" s="61" t="s">
        <v>88</v>
      </c>
      <c r="AD1542" s="61"/>
      <c r="AE1542" s="22"/>
      <c r="AF1542">
        <v>0</v>
      </c>
      <c r="AG1542" t="s">
        <v>5411</v>
      </c>
      <c r="AH1542" t="s">
        <v>5411</v>
      </c>
      <c r="AI1542" s="46">
        <v>0</v>
      </c>
      <c r="AJ1542" s="22"/>
      <c r="AK1542" s="22"/>
      <c r="AL1542" s="52">
        <f t="shared" si="248"/>
        <v>0</v>
      </c>
      <c r="AM1542" s="52" t="e">
        <f t="shared" si="249"/>
        <v>#VALUE!</v>
      </c>
      <c r="AN1542" s="52" t="e">
        <f t="shared" si="242"/>
        <v>#VALUE!</v>
      </c>
      <c r="AO1542">
        <v>0.44</v>
      </c>
      <c r="AP1542" s="46">
        <v>0.44</v>
      </c>
      <c r="AQ1542" s="52">
        <f t="shared" si="250"/>
        <v>0</v>
      </c>
    </row>
    <row r="1543" spans="1:43" x14ac:dyDescent="0.25">
      <c r="A1543" t="s">
        <v>5533</v>
      </c>
      <c r="B1543" t="s">
        <v>1502</v>
      </c>
      <c r="D1543">
        <v>1</v>
      </c>
      <c r="E1543">
        <v>1</v>
      </c>
      <c r="F1543">
        <v>2</v>
      </c>
      <c r="G1543" s="13">
        <v>40855</v>
      </c>
      <c r="H1543">
        <v>0.09</v>
      </c>
      <c r="I1543" t="s">
        <v>5411</v>
      </c>
      <c r="J1543" t="s">
        <v>5411</v>
      </c>
      <c r="K1543" s="46">
        <v>0.09</v>
      </c>
      <c r="L1543" s="22"/>
      <c r="M1543" s="22"/>
      <c r="N1543" s="52">
        <f t="shared" si="243"/>
        <v>0</v>
      </c>
      <c r="O1543" s="52" t="e">
        <f t="shared" si="244"/>
        <v>#VALUE!</v>
      </c>
      <c r="P1543" s="52" t="e">
        <f t="shared" si="245"/>
        <v>#VALUE!</v>
      </c>
      <c r="Q1543">
        <v>0</v>
      </c>
      <c r="R1543" t="s">
        <v>5411</v>
      </c>
      <c r="S1543" t="s">
        <v>5411</v>
      </c>
      <c r="T1543" s="46">
        <v>0</v>
      </c>
      <c r="U1543" s="22"/>
      <c r="V1543" s="22"/>
      <c r="W1543" s="52">
        <f t="shared" si="246"/>
        <v>0</v>
      </c>
      <c r="X1543" s="52" t="e">
        <f t="shared" si="247"/>
        <v>#VALUE!</v>
      </c>
      <c r="Y1543" s="52" t="e">
        <f t="shared" si="241"/>
        <v>#VALUE!</v>
      </c>
      <c r="Z1543" t="s">
        <v>5568</v>
      </c>
      <c r="AA1543" t="s">
        <v>5411</v>
      </c>
      <c r="AB1543" t="s">
        <v>5411</v>
      </c>
      <c r="AC1543" s="61" t="s">
        <v>88</v>
      </c>
      <c r="AD1543" s="61"/>
      <c r="AE1543" s="22"/>
      <c r="AF1543">
        <v>0</v>
      </c>
      <c r="AG1543" t="s">
        <v>5411</v>
      </c>
      <c r="AH1543" t="s">
        <v>5411</v>
      </c>
      <c r="AI1543" s="46">
        <v>0</v>
      </c>
      <c r="AJ1543" s="22"/>
      <c r="AK1543" s="22"/>
      <c r="AL1543" s="52">
        <f t="shared" si="248"/>
        <v>0</v>
      </c>
      <c r="AM1543" s="52" t="e">
        <f t="shared" si="249"/>
        <v>#VALUE!</v>
      </c>
      <c r="AN1543" s="52" t="e">
        <f t="shared" si="242"/>
        <v>#VALUE!</v>
      </c>
      <c r="AO1543">
        <v>0.01</v>
      </c>
      <c r="AP1543" s="46">
        <v>0.01</v>
      </c>
      <c r="AQ1543" s="52">
        <f t="shared" si="250"/>
        <v>0</v>
      </c>
    </row>
    <row r="1544" spans="1:43" x14ac:dyDescent="0.25">
      <c r="A1544" t="s">
        <v>5533</v>
      </c>
      <c r="B1544" t="s">
        <v>1503</v>
      </c>
      <c r="D1544">
        <v>1</v>
      </c>
      <c r="E1544">
        <v>1</v>
      </c>
      <c r="F1544">
        <v>2</v>
      </c>
      <c r="G1544" s="13">
        <v>40855</v>
      </c>
      <c r="H1544">
        <v>0</v>
      </c>
      <c r="I1544" t="s">
        <v>5411</v>
      </c>
      <c r="J1544" t="s">
        <v>5411</v>
      </c>
      <c r="K1544" s="46">
        <v>0</v>
      </c>
      <c r="L1544" s="46"/>
      <c r="M1544" s="22"/>
      <c r="N1544" s="52">
        <f t="shared" si="243"/>
        <v>0</v>
      </c>
      <c r="O1544" s="52" t="e">
        <f t="shared" si="244"/>
        <v>#VALUE!</v>
      </c>
      <c r="P1544" s="52" t="e">
        <f t="shared" si="245"/>
        <v>#VALUE!</v>
      </c>
      <c r="Q1544">
        <v>0</v>
      </c>
      <c r="R1544" t="s">
        <v>5411</v>
      </c>
      <c r="S1544" t="s">
        <v>5411</v>
      </c>
      <c r="T1544" s="46">
        <v>0</v>
      </c>
      <c r="U1544" s="46"/>
      <c r="V1544" s="22"/>
      <c r="W1544" s="52">
        <f t="shared" si="246"/>
        <v>0</v>
      </c>
      <c r="X1544" s="52" t="e">
        <f t="shared" si="247"/>
        <v>#VALUE!</v>
      </c>
      <c r="Y1544" s="52" t="e">
        <f t="shared" si="241"/>
        <v>#VALUE!</v>
      </c>
      <c r="Z1544" t="s">
        <v>5568</v>
      </c>
      <c r="AA1544" t="s">
        <v>5411</v>
      </c>
      <c r="AB1544" t="s">
        <v>5411</v>
      </c>
      <c r="AC1544" s="61" t="s">
        <v>88</v>
      </c>
      <c r="AD1544" s="61"/>
      <c r="AE1544" s="22"/>
      <c r="AF1544">
        <v>0</v>
      </c>
      <c r="AG1544" t="s">
        <v>5411</v>
      </c>
      <c r="AH1544" t="s">
        <v>5411</v>
      </c>
      <c r="AI1544" s="46">
        <v>0</v>
      </c>
      <c r="AJ1544" s="46"/>
      <c r="AK1544" s="22"/>
      <c r="AL1544" s="52">
        <f t="shared" si="248"/>
        <v>0</v>
      </c>
      <c r="AM1544" s="52" t="e">
        <f t="shared" si="249"/>
        <v>#VALUE!</v>
      </c>
      <c r="AN1544" s="52" t="e">
        <f t="shared" si="242"/>
        <v>#VALUE!</v>
      </c>
      <c r="AO1544">
        <v>0</v>
      </c>
      <c r="AP1544" s="46">
        <v>0</v>
      </c>
      <c r="AQ1544" s="52">
        <f t="shared" si="250"/>
        <v>0</v>
      </c>
    </row>
    <row r="1545" spans="1:43" x14ac:dyDescent="0.25">
      <c r="A1545" t="s">
        <v>5533</v>
      </c>
      <c r="B1545" t="s">
        <v>1504</v>
      </c>
      <c r="D1545">
        <v>1</v>
      </c>
      <c r="E1545">
        <v>1</v>
      </c>
      <c r="F1545">
        <v>2</v>
      </c>
      <c r="G1545" s="13">
        <v>40855</v>
      </c>
      <c r="H1545">
        <v>1.57</v>
      </c>
      <c r="I1545" t="s">
        <v>5411</v>
      </c>
      <c r="J1545" t="s">
        <v>5411</v>
      </c>
      <c r="K1545" s="46">
        <v>1.57</v>
      </c>
      <c r="L1545" s="22"/>
      <c r="M1545" s="22"/>
      <c r="N1545" s="52">
        <f t="shared" si="243"/>
        <v>0</v>
      </c>
      <c r="O1545" s="52" t="e">
        <f t="shared" si="244"/>
        <v>#VALUE!</v>
      </c>
      <c r="P1545" s="52" t="e">
        <f t="shared" si="245"/>
        <v>#VALUE!</v>
      </c>
      <c r="Q1545">
        <v>1.23</v>
      </c>
      <c r="R1545" t="s">
        <v>5411</v>
      </c>
      <c r="S1545" t="s">
        <v>5411</v>
      </c>
      <c r="T1545" s="46">
        <v>1.23</v>
      </c>
      <c r="U1545" s="22"/>
      <c r="V1545" s="22"/>
      <c r="W1545" s="52">
        <f t="shared" si="246"/>
        <v>0</v>
      </c>
      <c r="X1545" s="52" t="e">
        <f t="shared" si="247"/>
        <v>#VALUE!</v>
      </c>
      <c r="Y1545" s="52" t="e">
        <f t="shared" si="241"/>
        <v>#VALUE!</v>
      </c>
      <c r="Z1545" t="s">
        <v>5568</v>
      </c>
      <c r="AA1545" t="s">
        <v>5411</v>
      </c>
      <c r="AB1545" t="s">
        <v>5411</v>
      </c>
      <c r="AC1545" s="61" t="s">
        <v>88</v>
      </c>
      <c r="AD1545" s="61"/>
      <c r="AE1545" s="22"/>
      <c r="AF1545">
        <v>0</v>
      </c>
      <c r="AG1545" t="s">
        <v>5411</v>
      </c>
      <c r="AH1545" t="s">
        <v>5411</v>
      </c>
      <c r="AI1545" s="46">
        <v>0</v>
      </c>
      <c r="AJ1545" s="22"/>
      <c r="AK1545" s="22"/>
      <c r="AL1545" s="52">
        <f t="shared" si="248"/>
        <v>0</v>
      </c>
      <c r="AM1545" s="52" t="e">
        <f t="shared" si="249"/>
        <v>#VALUE!</v>
      </c>
      <c r="AN1545" s="52" t="e">
        <f t="shared" si="242"/>
        <v>#VALUE!</v>
      </c>
      <c r="AO1545">
        <v>0.16</v>
      </c>
      <c r="AP1545" s="46">
        <v>0.16</v>
      </c>
      <c r="AQ1545" s="52">
        <f t="shared" si="250"/>
        <v>0</v>
      </c>
    </row>
    <row r="1546" spans="1:43" x14ac:dyDescent="0.25">
      <c r="A1546" t="s">
        <v>5533</v>
      </c>
      <c r="B1546" t="s">
        <v>1505</v>
      </c>
      <c r="D1546">
        <v>1</v>
      </c>
      <c r="E1546">
        <v>1</v>
      </c>
      <c r="F1546">
        <v>2</v>
      </c>
      <c r="G1546" s="13">
        <v>40855</v>
      </c>
      <c r="H1546">
        <v>1.1399999999999999</v>
      </c>
      <c r="I1546" t="s">
        <v>5411</v>
      </c>
      <c r="J1546" t="s">
        <v>5411</v>
      </c>
      <c r="K1546" s="46">
        <v>1.1399999999999999</v>
      </c>
      <c r="L1546" s="22"/>
      <c r="M1546" s="22"/>
      <c r="N1546" s="52">
        <f t="shared" si="243"/>
        <v>0</v>
      </c>
      <c r="O1546" s="52" t="e">
        <f t="shared" si="244"/>
        <v>#VALUE!</v>
      </c>
      <c r="P1546" s="52" t="e">
        <f t="shared" si="245"/>
        <v>#VALUE!</v>
      </c>
      <c r="Q1546">
        <v>1.3</v>
      </c>
      <c r="R1546" t="s">
        <v>5411</v>
      </c>
      <c r="S1546" t="s">
        <v>5411</v>
      </c>
      <c r="T1546" s="46">
        <v>1.3</v>
      </c>
      <c r="U1546" s="22"/>
      <c r="V1546" s="22"/>
      <c r="W1546" s="52">
        <f t="shared" si="246"/>
        <v>0</v>
      </c>
      <c r="X1546" s="52" t="e">
        <f t="shared" si="247"/>
        <v>#VALUE!</v>
      </c>
      <c r="Y1546" s="52" t="e">
        <f t="shared" si="241"/>
        <v>#VALUE!</v>
      </c>
      <c r="Z1546" t="s">
        <v>5568</v>
      </c>
      <c r="AA1546" t="s">
        <v>5411</v>
      </c>
      <c r="AB1546" t="s">
        <v>5411</v>
      </c>
      <c r="AC1546" s="61" t="s">
        <v>88</v>
      </c>
      <c r="AD1546" s="61"/>
      <c r="AE1546" s="22"/>
      <c r="AF1546">
        <v>2.1800000000000002</v>
      </c>
      <c r="AG1546" t="s">
        <v>5411</v>
      </c>
      <c r="AH1546" t="s">
        <v>5411</v>
      </c>
      <c r="AI1546" s="46">
        <v>2.1800000000000002</v>
      </c>
      <c r="AJ1546" s="22"/>
      <c r="AK1546" s="22"/>
      <c r="AL1546" s="52">
        <f t="shared" si="248"/>
        <v>0</v>
      </c>
      <c r="AM1546" s="52" t="e">
        <f t="shared" si="249"/>
        <v>#VALUE!</v>
      </c>
      <c r="AN1546" s="52" t="e">
        <f t="shared" si="242"/>
        <v>#VALUE!</v>
      </c>
      <c r="AO1546">
        <v>0.59</v>
      </c>
      <c r="AP1546" s="46">
        <v>0.59</v>
      </c>
      <c r="AQ1546" s="52">
        <f t="shared" si="250"/>
        <v>0</v>
      </c>
    </row>
    <row r="1547" spans="1:43" x14ac:dyDescent="0.25">
      <c r="A1547" t="s">
        <v>5533</v>
      </c>
      <c r="B1547" t="s">
        <v>1506</v>
      </c>
      <c r="D1547">
        <v>1</v>
      </c>
      <c r="E1547">
        <v>1</v>
      </c>
      <c r="F1547">
        <v>2</v>
      </c>
      <c r="G1547" s="13">
        <v>40855</v>
      </c>
      <c r="H1547">
        <v>1.66</v>
      </c>
      <c r="I1547" t="s">
        <v>5411</v>
      </c>
      <c r="J1547" t="s">
        <v>5411</v>
      </c>
      <c r="K1547" s="46">
        <v>1.66</v>
      </c>
      <c r="L1547" s="22"/>
      <c r="M1547" s="22"/>
      <c r="N1547" s="52">
        <f t="shared" si="243"/>
        <v>0</v>
      </c>
      <c r="O1547" s="52" t="e">
        <f t="shared" si="244"/>
        <v>#VALUE!</v>
      </c>
      <c r="P1547" s="52" t="e">
        <f t="shared" si="245"/>
        <v>#VALUE!</v>
      </c>
      <c r="Q1547">
        <v>2.58</v>
      </c>
      <c r="R1547" t="s">
        <v>5411</v>
      </c>
      <c r="S1547" t="s">
        <v>5411</v>
      </c>
      <c r="T1547" s="46">
        <v>2.58</v>
      </c>
      <c r="U1547" s="22"/>
      <c r="V1547" s="22"/>
      <c r="W1547" s="52">
        <f t="shared" si="246"/>
        <v>0</v>
      </c>
      <c r="X1547" s="52" t="e">
        <f t="shared" si="247"/>
        <v>#VALUE!</v>
      </c>
      <c r="Y1547" s="52" t="e">
        <f t="shared" si="241"/>
        <v>#VALUE!</v>
      </c>
      <c r="Z1547" t="s">
        <v>5568</v>
      </c>
      <c r="AA1547" t="s">
        <v>5411</v>
      </c>
      <c r="AB1547" t="s">
        <v>5411</v>
      </c>
      <c r="AC1547" s="61" t="s">
        <v>88</v>
      </c>
      <c r="AD1547" s="61"/>
      <c r="AE1547" s="22"/>
      <c r="AF1547">
        <v>3.74</v>
      </c>
      <c r="AG1547" t="s">
        <v>5411</v>
      </c>
      <c r="AH1547" t="s">
        <v>5411</v>
      </c>
      <c r="AI1547" s="46">
        <v>3.74</v>
      </c>
      <c r="AJ1547" s="22"/>
      <c r="AK1547" s="22"/>
      <c r="AL1547" s="52">
        <f t="shared" si="248"/>
        <v>0</v>
      </c>
      <c r="AM1547" s="52" t="e">
        <f t="shared" si="249"/>
        <v>#VALUE!</v>
      </c>
      <c r="AN1547" s="52" t="e">
        <f t="shared" si="242"/>
        <v>#VALUE!</v>
      </c>
      <c r="AO1547">
        <v>1.34</v>
      </c>
      <c r="AP1547" s="46">
        <v>1.34</v>
      </c>
      <c r="AQ1547" s="52">
        <f t="shared" si="250"/>
        <v>0</v>
      </c>
    </row>
    <row r="1548" spans="1:43" x14ac:dyDescent="0.25">
      <c r="A1548" t="s">
        <v>5533</v>
      </c>
      <c r="B1548" t="s">
        <v>1507</v>
      </c>
      <c r="D1548">
        <v>1</v>
      </c>
      <c r="E1548">
        <v>1</v>
      </c>
      <c r="F1548">
        <v>2</v>
      </c>
      <c r="G1548" s="13">
        <v>40855</v>
      </c>
      <c r="H1548">
        <v>1.31</v>
      </c>
      <c r="I1548" t="s">
        <v>5411</v>
      </c>
      <c r="J1548" t="s">
        <v>5411</v>
      </c>
      <c r="K1548" s="46">
        <v>1.31</v>
      </c>
      <c r="L1548" s="22"/>
      <c r="M1548" s="22"/>
      <c r="N1548" s="52">
        <f t="shared" si="243"/>
        <v>0</v>
      </c>
      <c r="O1548" s="52" t="e">
        <f t="shared" si="244"/>
        <v>#VALUE!</v>
      </c>
      <c r="P1548" s="52" t="e">
        <f t="shared" si="245"/>
        <v>#VALUE!</v>
      </c>
      <c r="Q1548">
        <v>0.93</v>
      </c>
      <c r="R1548" t="s">
        <v>5411</v>
      </c>
      <c r="S1548" t="s">
        <v>5411</v>
      </c>
      <c r="T1548" s="46">
        <v>0.93</v>
      </c>
      <c r="U1548" s="22"/>
      <c r="V1548" s="22"/>
      <c r="W1548" s="52">
        <f t="shared" si="246"/>
        <v>0</v>
      </c>
      <c r="X1548" s="52" t="e">
        <f t="shared" si="247"/>
        <v>#VALUE!</v>
      </c>
      <c r="Y1548" s="52" t="e">
        <f t="shared" si="241"/>
        <v>#VALUE!</v>
      </c>
      <c r="Z1548" t="s">
        <v>5568</v>
      </c>
      <c r="AA1548" t="s">
        <v>5411</v>
      </c>
      <c r="AB1548" t="s">
        <v>5411</v>
      </c>
      <c r="AC1548" s="61" t="s">
        <v>88</v>
      </c>
      <c r="AD1548" s="61"/>
      <c r="AE1548" s="22"/>
      <c r="AF1548">
        <v>0.63</v>
      </c>
      <c r="AG1548" t="s">
        <v>5411</v>
      </c>
      <c r="AH1548" t="s">
        <v>5411</v>
      </c>
      <c r="AI1548" s="46">
        <v>0.63</v>
      </c>
      <c r="AJ1548" s="22"/>
      <c r="AK1548" s="22"/>
      <c r="AL1548" s="52">
        <f t="shared" si="248"/>
        <v>0</v>
      </c>
      <c r="AM1548" s="52" t="e">
        <f t="shared" si="249"/>
        <v>#VALUE!</v>
      </c>
      <c r="AN1548" s="52" t="e">
        <f t="shared" si="242"/>
        <v>#VALUE!</v>
      </c>
      <c r="AO1548">
        <v>0.66</v>
      </c>
      <c r="AP1548" s="46">
        <v>0.66</v>
      </c>
      <c r="AQ1548" s="52">
        <f t="shared" si="250"/>
        <v>0</v>
      </c>
    </row>
    <row r="1549" spans="1:43" x14ac:dyDescent="0.25">
      <c r="A1549" t="s">
        <v>5533</v>
      </c>
      <c r="B1549" t="s">
        <v>1508</v>
      </c>
      <c r="D1549">
        <v>1</v>
      </c>
      <c r="E1549">
        <v>1</v>
      </c>
      <c r="F1549">
        <v>2</v>
      </c>
      <c r="G1549" s="13">
        <v>40855</v>
      </c>
      <c r="H1549">
        <v>0.5</v>
      </c>
      <c r="I1549" t="s">
        <v>5411</v>
      </c>
      <c r="J1549" t="s">
        <v>5411</v>
      </c>
      <c r="K1549" s="46">
        <v>0.5</v>
      </c>
      <c r="L1549" s="22"/>
      <c r="M1549" s="22"/>
      <c r="N1549" s="52">
        <f t="shared" si="243"/>
        <v>0</v>
      </c>
      <c r="O1549" s="52" t="e">
        <f t="shared" si="244"/>
        <v>#VALUE!</v>
      </c>
      <c r="P1549" s="52" t="e">
        <f t="shared" si="245"/>
        <v>#VALUE!</v>
      </c>
      <c r="Q1549">
        <v>0.11</v>
      </c>
      <c r="R1549" t="s">
        <v>5411</v>
      </c>
      <c r="S1549" t="s">
        <v>5411</v>
      </c>
      <c r="T1549" s="46">
        <v>0.11</v>
      </c>
      <c r="U1549" s="22"/>
      <c r="V1549" s="22"/>
      <c r="W1549" s="52">
        <f t="shared" si="246"/>
        <v>0</v>
      </c>
      <c r="X1549" s="52" t="e">
        <f t="shared" si="247"/>
        <v>#VALUE!</v>
      </c>
      <c r="Y1549" s="52" t="e">
        <f t="shared" si="241"/>
        <v>#VALUE!</v>
      </c>
      <c r="Z1549" t="s">
        <v>5568</v>
      </c>
      <c r="AA1549" t="s">
        <v>5411</v>
      </c>
      <c r="AB1549" t="s">
        <v>5411</v>
      </c>
      <c r="AC1549" s="61" t="s">
        <v>88</v>
      </c>
      <c r="AD1549" s="61"/>
      <c r="AE1549" s="22"/>
      <c r="AF1549">
        <v>1.31</v>
      </c>
      <c r="AG1549" t="s">
        <v>5411</v>
      </c>
      <c r="AH1549" t="s">
        <v>5411</v>
      </c>
      <c r="AI1549" s="46">
        <v>1.31</v>
      </c>
      <c r="AJ1549" s="22"/>
      <c r="AK1549" s="22"/>
      <c r="AL1549" s="52">
        <f t="shared" si="248"/>
        <v>0</v>
      </c>
      <c r="AM1549" s="52" t="e">
        <f t="shared" si="249"/>
        <v>#VALUE!</v>
      </c>
      <c r="AN1549" s="52" t="e">
        <f t="shared" si="242"/>
        <v>#VALUE!</v>
      </c>
      <c r="AO1549">
        <v>0.28999999999999998</v>
      </c>
      <c r="AP1549" s="46">
        <v>0.28999999999999998</v>
      </c>
      <c r="AQ1549" s="52">
        <f t="shared" si="250"/>
        <v>0</v>
      </c>
    </row>
    <row r="1550" spans="1:43" x14ac:dyDescent="0.25">
      <c r="A1550" t="s">
        <v>5533</v>
      </c>
      <c r="B1550" t="s">
        <v>1509</v>
      </c>
      <c r="D1550">
        <v>1</v>
      </c>
      <c r="E1550">
        <v>1</v>
      </c>
      <c r="F1550">
        <v>2</v>
      </c>
      <c r="G1550" s="13">
        <v>40855</v>
      </c>
      <c r="H1550">
        <v>0.64</v>
      </c>
      <c r="I1550" t="s">
        <v>5411</v>
      </c>
      <c r="J1550" t="s">
        <v>5411</v>
      </c>
      <c r="K1550" s="46">
        <v>0.64</v>
      </c>
      <c r="L1550" s="22"/>
      <c r="M1550" s="22"/>
      <c r="N1550" s="52">
        <f t="shared" si="243"/>
        <v>0</v>
      </c>
      <c r="O1550" s="52" t="e">
        <f t="shared" si="244"/>
        <v>#VALUE!</v>
      </c>
      <c r="P1550" s="52" t="e">
        <f t="shared" si="245"/>
        <v>#VALUE!</v>
      </c>
      <c r="Q1550">
        <v>0.19</v>
      </c>
      <c r="R1550" t="s">
        <v>5411</v>
      </c>
      <c r="S1550" t="s">
        <v>5411</v>
      </c>
      <c r="T1550" s="46">
        <v>0.19</v>
      </c>
      <c r="U1550" s="22"/>
      <c r="V1550" s="22"/>
      <c r="W1550" s="52">
        <f t="shared" si="246"/>
        <v>0</v>
      </c>
      <c r="X1550" s="52" t="e">
        <f t="shared" si="247"/>
        <v>#VALUE!</v>
      </c>
      <c r="Y1550" s="52" t="e">
        <f t="shared" si="241"/>
        <v>#VALUE!</v>
      </c>
      <c r="Z1550" t="s">
        <v>5568</v>
      </c>
      <c r="AA1550" t="s">
        <v>5411</v>
      </c>
      <c r="AB1550" t="s">
        <v>5411</v>
      </c>
      <c r="AC1550" s="61" t="s">
        <v>88</v>
      </c>
      <c r="AD1550" s="61"/>
      <c r="AE1550" s="22"/>
      <c r="AF1550">
        <v>0</v>
      </c>
      <c r="AG1550" t="s">
        <v>5411</v>
      </c>
      <c r="AH1550" t="s">
        <v>5411</v>
      </c>
      <c r="AI1550" s="46">
        <v>0</v>
      </c>
      <c r="AJ1550" s="22"/>
      <c r="AK1550" s="22"/>
      <c r="AL1550" s="52">
        <f t="shared" si="248"/>
        <v>0</v>
      </c>
      <c r="AM1550" s="52" t="e">
        <f t="shared" si="249"/>
        <v>#VALUE!</v>
      </c>
      <c r="AN1550" s="52" t="e">
        <f t="shared" si="242"/>
        <v>#VALUE!</v>
      </c>
      <c r="AO1550">
        <v>0.06</v>
      </c>
      <c r="AP1550" s="46">
        <v>0.06</v>
      </c>
      <c r="AQ1550" s="52">
        <f t="shared" si="250"/>
        <v>0</v>
      </c>
    </row>
    <row r="1551" spans="1:43" x14ac:dyDescent="0.25">
      <c r="A1551" t="s">
        <v>5533</v>
      </c>
      <c r="B1551" t="s">
        <v>1510</v>
      </c>
      <c r="D1551">
        <v>1</v>
      </c>
      <c r="E1551">
        <v>1</v>
      </c>
      <c r="F1551">
        <v>2</v>
      </c>
      <c r="G1551" s="13">
        <v>40855</v>
      </c>
      <c r="H1551">
        <v>0.63</v>
      </c>
      <c r="I1551" t="s">
        <v>5411</v>
      </c>
      <c r="J1551" t="s">
        <v>5411</v>
      </c>
      <c r="K1551" s="46">
        <v>0.63</v>
      </c>
      <c r="L1551" s="22"/>
      <c r="M1551" s="22"/>
      <c r="N1551" s="52">
        <f t="shared" si="243"/>
        <v>0</v>
      </c>
      <c r="O1551" s="52" t="e">
        <f t="shared" si="244"/>
        <v>#VALUE!</v>
      </c>
      <c r="P1551" s="52" t="e">
        <f t="shared" si="245"/>
        <v>#VALUE!</v>
      </c>
      <c r="Q1551">
        <v>0</v>
      </c>
      <c r="R1551" t="s">
        <v>5411</v>
      </c>
      <c r="S1551" t="s">
        <v>5411</v>
      </c>
      <c r="T1551" s="46">
        <v>0</v>
      </c>
      <c r="U1551" s="22"/>
      <c r="V1551" s="22"/>
      <c r="W1551" s="52">
        <f t="shared" si="246"/>
        <v>0</v>
      </c>
      <c r="X1551" s="52" t="e">
        <f t="shared" si="247"/>
        <v>#VALUE!</v>
      </c>
      <c r="Y1551" s="52" t="e">
        <f t="shared" si="241"/>
        <v>#VALUE!</v>
      </c>
      <c r="Z1551" t="s">
        <v>5568</v>
      </c>
      <c r="AA1551" t="s">
        <v>5411</v>
      </c>
      <c r="AB1551" t="s">
        <v>5411</v>
      </c>
      <c r="AC1551" s="61" t="s">
        <v>88</v>
      </c>
      <c r="AD1551" s="61"/>
      <c r="AE1551" s="22"/>
      <c r="AF1551">
        <v>0</v>
      </c>
      <c r="AG1551" t="s">
        <v>5411</v>
      </c>
      <c r="AH1551" t="s">
        <v>5411</v>
      </c>
      <c r="AI1551" s="46">
        <v>0</v>
      </c>
      <c r="AJ1551" s="22"/>
      <c r="AK1551" s="22"/>
      <c r="AL1551" s="52">
        <f t="shared" si="248"/>
        <v>0</v>
      </c>
      <c r="AM1551" s="52" t="e">
        <f t="shared" si="249"/>
        <v>#VALUE!</v>
      </c>
      <c r="AN1551" s="52" t="e">
        <f t="shared" si="242"/>
        <v>#VALUE!</v>
      </c>
      <c r="AO1551">
        <v>0.04</v>
      </c>
      <c r="AP1551" s="46">
        <v>0.04</v>
      </c>
      <c r="AQ1551" s="52">
        <f t="shared" si="250"/>
        <v>0</v>
      </c>
    </row>
    <row r="1552" spans="1:43" x14ac:dyDescent="0.25">
      <c r="A1552" t="s">
        <v>5533</v>
      </c>
      <c r="B1552" t="s">
        <v>1511</v>
      </c>
      <c r="D1552">
        <v>1</v>
      </c>
      <c r="E1552">
        <v>1</v>
      </c>
      <c r="F1552">
        <v>4</v>
      </c>
      <c r="G1552" s="13">
        <v>40855</v>
      </c>
      <c r="H1552">
        <v>2.15</v>
      </c>
      <c r="I1552" t="s">
        <v>5411</v>
      </c>
      <c r="J1552" t="s">
        <v>5411</v>
      </c>
      <c r="K1552" s="46">
        <v>2.15</v>
      </c>
      <c r="L1552" s="22"/>
      <c r="M1552" s="22"/>
      <c r="N1552" s="52">
        <f t="shared" si="243"/>
        <v>0</v>
      </c>
      <c r="O1552" s="52" t="e">
        <f t="shared" si="244"/>
        <v>#VALUE!</v>
      </c>
      <c r="P1552" s="52" t="e">
        <f t="shared" si="245"/>
        <v>#VALUE!</v>
      </c>
      <c r="Q1552">
        <v>0.64</v>
      </c>
      <c r="R1552" t="s">
        <v>5411</v>
      </c>
      <c r="S1552" t="s">
        <v>5411</v>
      </c>
      <c r="T1552" s="46">
        <v>0.64</v>
      </c>
      <c r="U1552" s="22"/>
      <c r="V1552" s="22"/>
      <c r="W1552" s="52">
        <f t="shared" si="246"/>
        <v>0</v>
      </c>
      <c r="X1552" s="52" t="e">
        <f t="shared" si="247"/>
        <v>#VALUE!</v>
      </c>
      <c r="Y1552" s="52" t="e">
        <f t="shared" si="241"/>
        <v>#VALUE!</v>
      </c>
      <c r="Z1552" t="s">
        <v>5568</v>
      </c>
      <c r="AA1552" t="s">
        <v>5411</v>
      </c>
      <c r="AB1552" t="s">
        <v>5411</v>
      </c>
      <c r="AC1552" s="61" t="s">
        <v>88</v>
      </c>
      <c r="AD1552" s="61"/>
      <c r="AE1552" s="22"/>
      <c r="AF1552">
        <v>0</v>
      </c>
      <c r="AG1552" t="s">
        <v>5411</v>
      </c>
      <c r="AH1552" t="s">
        <v>5411</v>
      </c>
      <c r="AI1552" s="46">
        <v>0</v>
      </c>
      <c r="AJ1552" s="22"/>
      <c r="AK1552" s="22"/>
      <c r="AL1552" s="52">
        <f t="shared" si="248"/>
        <v>0</v>
      </c>
      <c r="AM1552" s="52" t="e">
        <f t="shared" si="249"/>
        <v>#VALUE!</v>
      </c>
      <c r="AN1552" s="52" t="e">
        <f t="shared" si="242"/>
        <v>#VALUE!</v>
      </c>
      <c r="AO1552">
        <v>7.0000000000000007E-2</v>
      </c>
      <c r="AP1552" s="46">
        <v>7.0000000000000007E-2</v>
      </c>
      <c r="AQ1552" s="52">
        <f t="shared" si="250"/>
        <v>0</v>
      </c>
    </row>
    <row r="1553" spans="1:43" x14ac:dyDescent="0.25">
      <c r="A1553" t="s">
        <v>5533</v>
      </c>
      <c r="B1553" t="s">
        <v>1512</v>
      </c>
      <c r="D1553">
        <v>1</v>
      </c>
      <c r="E1553">
        <v>1</v>
      </c>
      <c r="F1553">
        <v>2</v>
      </c>
      <c r="G1553" s="13">
        <v>40855</v>
      </c>
      <c r="H1553">
        <v>0.89</v>
      </c>
      <c r="I1553" t="s">
        <v>5411</v>
      </c>
      <c r="J1553" t="s">
        <v>5411</v>
      </c>
      <c r="K1553" s="46">
        <v>0.89</v>
      </c>
      <c r="L1553" s="22"/>
      <c r="M1553" s="22"/>
      <c r="N1553" s="52">
        <f t="shared" si="243"/>
        <v>0</v>
      </c>
      <c r="O1553" s="52" t="e">
        <f t="shared" si="244"/>
        <v>#VALUE!</v>
      </c>
      <c r="P1553" s="52" t="e">
        <f t="shared" si="245"/>
        <v>#VALUE!</v>
      </c>
      <c r="Q1553">
        <v>0.06</v>
      </c>
      <c r="R1553" t="s">
        <v>5411</v>
      </c>
      <c r="S1553" t="s">
        <v>5411</v>
      </c>
      <c r="T1553" s="46">
        <v>0.06</v>
      </c>
      <c r="U1553" s="22"/>
      <c r="V1553" s="22"/>
      <c r="W1553" s="52">
        <f t="shared" si="246"/>
        <v>0</v>
      </c>
      <c r="X1553" s="52" t="e">
        <f t="shared" si="247"/>
        <v>#VALUE!</v>
      </c>
      <c r="Y1553" s="52" t="e">
        <f t="shared" si="241"/>
        <v>#VALUE!</v>
      </c>
      <c r="Z1553" t="s">
        <v>5568</v>
      </c>
      <c r="AA1553" t="s">
        <v>5411</v>
      </c>
      <c r="AB1553" t="s">
        <v>5411</v>
      </c>
      <c r="AC1553" s="61" t="s">
        <v>88</v>
      </c>
      <c r="AD1553" s="61"/>
      <c r="AE1553" s="22"/>
      <c r="AF1553">
        <v>0</v>
      </c>
      <c r="AG1553" t="s">
        <v>5411</v>
      </c>
      <c r="AH1553" t="s">
        <v>5411</v>
      </c>
      <c r="AI1553" s="46">
        <v>0</v>
      </c>
      <c r="AJ1553" s="22"/>
      <c r="AK1553" s="22"/>
      <c r="AL1553" s="52">
        <f t="shared" si="248"/>
        <v>0</v>
      </c>
      <c r="AM1553" s="52" t="e">
        <f t="shared" si="249"/>
        <v>#VALUE!</v>
      </c>
      <c r="AN1553" s="52" t="e">
        <f t="shared" si="242"/>
        <v>#VALUE!</v>
      </c>
      <c r="AO1553">
        <v>0.12</v>
      </c>
      <c r="AP1553" s="46">
        <v>0.12</v>
      </c>
      <c r="AQ1553" s="52">
        <f t="shared" si="250"/>
        <v>0</v>
      </c>
    </row>
    <row r="1554" spans="1:43" x14ac:dyDescent="0.25">
      <c r="A1554" t="s">
        <v>5533</v>
      </c>
      <c r="B1554" t="s">
        <v>1513</v>
      </c>
      <c r="D1554">
        <v>1</v>
      </c>
      <c r="E1554">
        <v>1</v>
      </c>
      <c r="F1554">
        <v>2</v>
      </c>
      <c r="G1554" s="13">
        <v>40855</v>
      </c>
      <c r="H1554">
        <v>2</v>
      </c>
      <c r="I1554" t="s">
        <v>5411</v>
      </c>
      <c r="J1554" t="s">
        <v>5411</v>
      </c>
      <c r="K1554" s="46">
        <v>2</v>
      </c>
      <c r="L1554" s="22"/>
      <c r="M1554" s="22"/>
      <c r="N1554" s="52">
        <f t="shared" si="243"/>
        <v>0</v>
      </c>
      <c r="O1554" s="52" t="e">
        <f t="shared" si="244"/>
        <v>#VALUE!</v>
      </c>
      <c r="P1554" s="52" t="e">
        <f t="shared" si="245"/>
        <v>#VALUE!</v>
      </c>
      <c r="Q1554">
        <v>0.83</v>
      </c>
      <c r="R1554" t="s">
        <v>5411</v>
      </c>
      <c r="S1554" t="s">
        <v>5411</v>
      </c>
      <c r="T1554" s="46">
        <v>0.83</v>
      </c>
      <c r="U1554" s="22"/>
      <c r="V1554" s="22"/>
      <c r="W1554" s="52">
        <f t="shared" si="246"/>
        <v>0</v>
      </c>
      <c r="X1554" s="52" t="e">
        <f t="shared" si="247"/>
        <v>#VALUE!</v>
      </c>
      <c r="Y1554" s="52" t="e">
        <f t="shared" si="241"/>
        <v>#VALUE!</v>
      </c>
      <c r="Z1554" t="s">
        <v>5568</v>
      </c>
      <c r="AA1554" t="s">
        <v>5411</v>
      </c>
      <c r="AB1554" t="s">
        <v>5411</v>
      </c>
      <c r="AC1554" s="61" t="s">
        <v>88</v>
      </c>
      <c r="AD1554" s="61"/>
      <c r="AE1554" s="22"/>
      <c r="AF1554">
        <v>0</v>
      </c>
      <c r="AG1554" t="s">
        <v>5411</v>
      </c>
      <c r="AH1554" t="s">
        <v>5411</v>
      </c>
      <c r="AI1554" s="46">
        <v>0</v>
      </c>
      <c r="AJ1554" s="22"/>
      <c r="AK1554" s="22"/>
      <c r="AL1554" s="52">
        <f t="shared" si="248"/>
        <v>0</v>
      </c>
      <c r="AM1554" s="52" t="e">
        <f t="shared" si="249"/>
        <v>#VALUE!</v>
      </c>
      <c r="AN1554" s="52" t="e">
        <f t="shared" si="242"/>
        <v>#VALUE!</v>
      </c>
      <c r="AO1554">
        <v>0.2</v>
      </c>
      <c r="AP1554" s="46">
        <v>0.2</v>
      </c>
      <c r="AQ1554" s="52">
        <f t="shared" si="250"/>
        <v>0</v>
      </c>
    </row>
    <row r="1555" spans="1:43" x14ac:dyDescent="0.25">
      <c r="A1555" t="s">
        <v>5533</v>
      </c>
      <c r="B1555" t="s">
        <v>1514</v>
      </c>
      <c r="D1555">
        <v>1</v>
      </c>
      <c r="E1555">
        <v>1</v>
      </c>
      <c r="F1555">
        <v>2</v>
      </c>
      <c r="G1555" s="13">
        <v>40855</v>
      </c>
      <c r="H1555">
        <v>0.62</v>
      </c>
      <c r="I1555" t="s">
        <v>5411</v>
      </c>
      <c r="J1555" t="s">
        <v>5411</v>
      </c>
      <c r="K1555" s="46">
        <v>0.62</v>
      </c>
      <c r="L1555" s="22"/>
      <c r="M1555" s="22"/>
      <c r="N1555" s="52">
        <f t="shared" si="243"/>
        <v>0</v>
      </c>
      <c r="O1555" s="52" t="e">
        <f t="shared" si="244"/>
        <v>#VALUE!</v>
      </c>
      <c r="P1555" s="52" t="e">
        <f t="shared" si="245"/>
        <v>#VALUE!</v>
      </c>
      <c r="Q1555">
        <v>1.05</v>
      </c>
      <c r="R1555" t="s">
        <v>5411</v>
      </c>
      <c r="S1555" t="s">
        <v>5411</v>
      </c>
      <c r="T1555" s="46">
        <v>1.05</v>
      </c>
      <c r="U1555" s="22"/>
      <c r="V1555" s="22"/>
      <c r="W1555" s="52">
        <f t="shared" si="246"/>
        <v>0</v>
      </c>
      <c r="X1555" s="52" t="e">
        <f t="shared" si="247"/>
        <v>#VALUE!</v>
      </c>
      <c r="Y1555" s="52" t="e">
        <f t="shared" si="241"/>
        <v>#VALUE!</v>
      </c>
      <c r="Z1555" t="s">
        <v>5568</v>
      </c>
      <c r="AA1555" t="s">
        <v>5411</v>
      </c>
      <c r="AB1555" t="s">
        <v>5411</v>
      </c>
      <c r="AC1555" s="61" t="s">
        <v>88</v>
      </c>
      <c r="AD1555" s="61"/>
      <c r="AE1555" s="22"/>
      <c r="AF1555">
        <v>2.23</v>
      </c>
      <c r="AG1555" t="s">
        <v>5411</v>
      </c>
      <c r="AH1555" t="s">
        <v>5411</v>
      </c>
      <c r="AI1555" s="46">
        <v>2.23</v>
      </c>
      <c r="AJ1555" s="22"/>
      <c r="AK1555" s="22"/>
      <c r="AL1555" s="52">
        <f t="shared" si="248"/>
        <v>0</v>
      </c>
      <c r="AM1555" s="52" t="e">
        <f t="shared" si="249"/>
        <v>#VALUE!</v>
      </c>
      <c r="AN1555" s="52" t="e">
        <f t="shared" si="242"/>
        <v>#VALUE!</v>
      </c>
      <c r="AO1555">
        <v>0.1</v>
      </c>
      <c r="AP1555" s="46">
        <v>0.1</v>
      </c>
      <c r="AQ1555" s="52">
        <f t="shared" si="250"/>
        <v>0</v>
      </c>
    </row>
    <row r="1556" spans="1:43" x14ac:dyDescent="0.25">
      <c r="A1556" t="s">
        <v>5533</v>
      </c>
      <c r="B1556" t="s">
        <v>1515</v>
      </c>
      <c r="D1556">
        <v>1</v>
      </c>
      <c r="E1556">
        <v>1</v>
      </c>
      <c r="F1556">
        <v>2</v>
      </c>
      <c r="G1556" s="13">
        <v>40855</v>
      </c>
      <c r="H1556">
        <v>0.64</v>
      </c>
      <c r="I1556" t="s">
        <v>5411</v>
      </c>
      <c r="J1556" t="s">
        <v>5411</v>
      </c>
      <c r="K1556" s="46">
        <v>0.64</v>
      </c>
      <c r="L1556" s="22"/>
      <c r="M1556" s="22"/>
      <c r="N1556" s="52">
        <f t="shared" si="243"/>
        <v>0</v>
      </c>
      <c r="O1556" s="52" t="e">
        <f t="shared" si="244"/>
        <v>#VALUE!</v>
      </c>
      <c r="P1556" s="52" t="e">
        <f t="shared" si="245"/>
        <v>#VALUE!</v>
      </c>
      <c r="Q1556">
        <v>0</v>
      </c>
      <c r="R1556" t="s">
        <v>5411</v>
      </c>
      <c r="S1556" t="s">
        <v>5411</v>
      </c>
      <c r="T1556" s="46">
        <v>0</v>
      </c>
      <c r="U1556" s="22"/>
      <c r="V1556" s="22"/>
      <c r="W1556" s="52">
        <f t="shared" si="246"/>
        <v>0</v>
      </c>
      <c r="X1556" s="52" t="e">
        <f t="shared" si="247"/>
        <v>#VALUE!</v>
      </c>
      <c r="Y1556" s="52" t="e">
        <f t="shared" si="241"/>
        <v>#VALUE!</v>
      </c>
      <c r="Z1556" t="s">
        <v>5568</v>
      </c>
      <c r="AA1556" t="s">
        <v>5411</v>
      </c>
      <c r="AB1556" t="s">
        <v>5411</v>
      </c>
      <c r="AC1556" s="61" t="s">
        <v>88</v>
      </c>
      <c r="AD1556" s="61"/>
      <c r="AE1556" s="22"/>
      <c r="AF1556">
        <v>0.72</v>
      </c>
      <c r="AG1556" t="s">
        <v>5411</v>
      </c>
      <c r="AH1556" t="s">
        <v>5411</v>
      </c>
      <c r="AI1556" s="46">
        <v>0.72</v>
      </c>
      <c r="AJ1556" s="22"/>
      <c r="AK1556" s="22"/>
      <c r="AL1556" s="52">
        <f t="shared" si="248"/>
        <v>0</v>
      </c>
      <c r="AM1556" s="52" t="e">
        <f t="shared" si="249"/>
        <v>#VALUE!</v>
      </c>
      <c r="AN1556" s="52" t="e">
        <f t="shared" si="242"/>
        <v>#VALUE!</v>
      </c>
      <c r="AO1556">
        <v>0.11</v>
      </c>
      <c r="AP1556" s="46">
        <v>0.11</v>
      </c>
      <c r="AQ1556" s="52">
        <f t="shared" si="250"/>
        <v>0</v>
      </c>
    </row>
    <row r="1557" spans="1:43" x14ac:dyDescent="0.25">
      <c r="A1557" t="s">
        <v>5533</v>
      </c>
      <c r="B1557" t="s">
        <v>1516</v>
      </c>
      <c r="D1557">
        <v>1</v>
      </c>
      <c r="E1557">
        <v>1</v>
      </c>
      <c r="F1557">
        <v>2</v>
      </c>
      <c r="G1557" s="13">
        <v>40855</v>
      </c>
      <c r="H1557">
        <v>0.52</v>
      </c>
      <c r="I1557" t="s">
        <v>5411</v>
      </c>
      <c r="J1557" t="s">
        <v>5411</v>
      </c>
      <c r="K1557" s="46">
        <v>0.52</v>
      </c>
      <c r="L1557" s="22"/>
      <c r="M1557" s="22"/>
      <c r="N1557" s="52">
        <f t="shared" si="243"/>
        <v>0</v>
      </c>
      <c r="O1557" s="52" t="e">
        <f t="shared" si="244"/>
        <v>#VALUE!</v>
      </c>
      <c r="P1557" s="52" t="e">
        <f t="shared" si="245"/>
        <v>#VALUE!</v>
      </c>
      <c r="Q1557">
        <v>0.19</v>
      </c>
      <c r="R1557" t="s">
        <v>5411</v>
      </c>
      <c r="S1557" t="s">
        <v>5411</v>
      </c>
      <c r="T1557" s="46">
        <v>0.19</v>
      </c>
      <c r="U1557" s="22"/>
      <c r="V1557" s="22"/>
      <c r="W1557" s="52">
        <f t="shared" si="246"/>
        <v>0</v>
      </c>
      <c r="X1557" s="52" t="e">
        <f t="shared" si="247"/>
        <v>#VALUE!</v>
      </c>
      <c r="Y1557" s="52" t="e">
        <f t="shared" si="241"/>
        <v>#VALUE!</v>
      </c>
      <c r="Z1557" t="s">
        <v>5568</v>
      </c>
      <c r="AA1557" t="s">
        <v>5411</v>
      </c>
      <c r="AB1557" t="s">
        <v>5411</v>
      </c>
      <c r="AC1557" s="61" t="s">
        <v>88</v>
      </c>
      <c r="AD1557" s="61"/>
      <c r="AE1557" s="22"/>
      <c r="AF1557">
        <v>0</v>
      </c>
      <c r="AG1557" t="s">
        <v>5411</v>
      </c>
      <c r="AH1557" t="s">
        <v>5411</v>
      </c>
      <c r="AI1557" s="46">
        <v>0</v>
      </c>
      <c r="AJ1557" s="22"/>
      <c r="AK1557" s="22"/>
      <c r="AL1557" s="52">
        <f t="shared" si="248"/>
        <v>0</v>
      </c>
      <c r="AM1557" s="52" t="e">
        <f t="shared" si="249"/>
        <v>#VALUE!</v>
      </c>
      <c r="AN1557" s="52" t="e">
        <f t="shared" si="242"/>
        <v>#VALUE!</v>
      </c>
      <c r="AO1557">
        <v>0.01</v>
      </c>
      <c r="AP1557" s="46">
        <v>0.01</v>
      </c>
      <c r="AQ1557" s="52">
        <f t="shared" si="250"/>
        <v>0</v>
      </c>
    </row>
    <row r="1558" spans="1:43" x14ac:dyDescent="0.25">
      <c r="A1558" t="s">
        <v>5533</v>
      </c>
      <c r="B1558" t="s">
        <v>1517</v>
      </c>
      <c r="D1558">
        <v>1</v>
      </c>
      <c r="E1558">
        <v>1</v>
      </c>
      <c r="F1558">
        <v>2</v>
      </c>
      <c r="G1558" s="13">
        <v>40855</v>
      </c>
      <c r="H1558">
        <v>0.36</v>
      </c>
      <c r="I1558" t="s">
        <v>5411</v>
      </c>
      <c r="J1558" t="s">
        <v>5411</v>
      </c>
      <c r="K1558" s="46">
        <v>0.36</v>
      </c>
      <c r="L1558" s="22"/>
      <c r="M1558" s="22"/>
      <c r="N1558" s="52">
        <f t="shared" si="243"/>
        <v>0</v>
      </c>
      <c r="O1558" s="52" t="e">
        <f t="shared" si="244"/>
        <v>#VALUE!</v>
      </c>
      <c r="P1558" s="52" t="e">
        <f t="shared" si="245"/>
        <v>#VALUE!</v>
      </c>
      <c r="Q1558">
        <v>0.48</v>
      </c>
      <c r="R1558" t="s">
        <v>5411</v>
      </c>
      <c r="S1558" t="s">
        <v>5411</v>
      </c>
      <c r="T1558" s="46">
        <v>0.48</v>
      </c>
      <c r="U1558" s="22"/>
      <c r="V1558" s="22"/>
      <c r="W1558" s="52">
        <f t="shared" si="246"/>
        <v>0</v>
      </c>
      <c r="X1558" s="52" t="e">
        <f t="shared" si="247"/>
        <v>#VALUE!</v>
      </c>
      <c r="Y1558" s="52" t="e">
        <f t="shared" si="241"/>
        <v>#VALUE!</v>
      </c>
      <c r="Z1558" t="s">
        <v>5568</v>
      </c>
      <c r="AA1558" t="s">
        <v>5411</v>
      </c>
      <c r="AB1558" t="s">
        <v>5411</v>
      </c>
      <c r="AC1558" s="61" t="s">
        <v>88</v>
      </c>
      <c r="AD1558" s="61"/>
      <c r="AE1558" s="22"/>
      <c r="AF1558">
        <v>0</v>
      </c>
      <c r="AG1558" t="s">
        <v>5411</v>
      </c>
      <c r="AH1558" t="s">
        <v>5411</v>
      </c>
      <c r="AI1558" s="46">
        <v>0</v>
      </c>
      <c r="AJ1558" s="22"/>
      <c r="AK1558" s="22"/>
      <c r="AL1558" s="52">
        <f t="shared" si="248"/>
        <v>0</v>
      </c>
      <c r="AM1558" s="52" t="e">
        <f t="shared" si="249"/>
        <v>#VALUE!</v>
      </c>
      <c r="AN1558" s="52" t="e">
        <f t="shared" si="242"/>
        <v>#VALUE!</v>
      </c>
      <c r="AO1558">
        <v>0.1</v>
      </c>
      <c r="AP1558" s="46">
        <v>0.1</v>
      </c>
      <c r="AQ1558" s="52">
        <f t="shared" si="250"/>
        <v>0</v>
      </c>
    </row>
    <row r="1559" spans="1:43" x14ac:dyDescent="0.25">
      <c r="A1559" t="s">
        <v>5533</v>
      </c>
      <c r="B1559" t="s">
        <v>1518</v>
      </c>
      <c r="D1559">
        <v>1</v>
      </c>
      <c r="E1559">
        <v>1</v>
      </c>
      <c r="F1559">
        <v>2</v>
      </c>
      <c r="G1559" s="13">
        <v>40855</v>
      </c>
      <c r="H1559">
        <v>1.1000000000000001</v>
      </c>
      <c r="I1559" t="s">
        <v>5411</v>
      </c>
      <c r="J1559" t="s">
        <v>5411</v>
      </c>
      <c r="K1559" s="46">
        <v>1.1000000000000001</v>
      </c>
      <c r="L1559" s="22"/>
      <c r="M1559" s="22"/>
      <c r="N1559" s="52">
        <f t="shared" si="243"/>
        <v>0</v>
      </c>
      <c r="O1559" s="52" t="e">
        <f t="shared" si="244"/>
        <v>#VALUE!</v>
      </c>
      <c r="P1559" s="52" t="e">
        <f t="shared" si="245"/>
        <v>#VALUE!</v>
      </c>
      <c r="Q1559">
        <v>7.0000000000000007E-2</v>
      </c>
      <c r="R1559" t="s">
        <v>5411</v>
      </c>
      <c r="S1559" t="s">
        <v>5411</v>
      </c>
      <c r="T1559" s="46">
        <v>7.0000000000000007E-2</v>
      </c>
      <c r="U1559" s="22"/>
      <c r="V1559" s="22"/>
      <c r="W1559" s="52">
        <f t="shared" si="246"/>
        <v>0</v>
      </c>
      <c r="X1559" s="52" t="e">
        <f t="shared" si="247"/>
        <v>#VALUE!</v>
      </c>
      <c r="Y1559" s="52" t="e">
        <f t="shared" si="241"/>
        <v>#VALUE!</v>
      </c>
      <c r="Z1559" t="s">
        <v>5568</v>
      </c>
      <c r="AA1559" t="s">
        <v>5411</v>
      </c>
      <c r="AB1559" t="s">
        <v>5411</v>
      </c>
      <c r="AC1559" s="61" t="s">
        <v>88</v>
      </c>
      <c r="AD1559" s="61"/>
      <c r="AE1559" s="22"/>
      <c r="AF1559">
        <v>0</v>
      </c>
      <c r="AG1559" t="s">
        <v>5411</v>
      </c>
      <c r="AH1559" t="s">
        <v>5411</v>
      </c>
      <c r="AI1559" s="46">
        <v>0</v>
      </c>
      <c r="AJ1559" s="22"/>
      <c r="AK1559" s="22"/>
      <c r="AL1559" s="52">
        <f t="shared" si="248"/>
        <v>0</v>
      </c>
      <c r="AM1559" s="52" t="e">
        <f t="shared" si="249"/>
        <v>#VALUE!</v>
      </c>
      <c r="AN1559" s="52" t="e">
        <f t="shared" si="242"/>
        <v>#VALUE!</v>
      </c>
      <c r="AO1559">
        <v>0.28000000000000003</v>
      </c>
      <c r="AP1559" s="46">
        <v>0.28000000000000003</v>
      </c>
      <c r="AQ1559" s="52">
        <f t="shared" si="250"/>
        <v>0</v>
      </c>
    </row>
    <row r="1560" spans="1:43" x14ac:dyDescent="0.25">
      <c r="A1560" t="s">
        <v>5533</v>
      </c>
      <c r="B1560" t="s">
        <v>1519</v>
      </c>
      <c r="D1560">
        <v>1</v>
      </c>
      <c r="E1560">
        <v>1</v>
      </c>
      <c r="F1560">
        <v>2</v>
      </c>
      <c r="G1560" s="13">
        <v>40855</v>
      </c>
      <c r="H1560">
        <v>0.56000000000000005</v>
      </c>
      <c r="I1560" t="s">
        <v>5411</v>
      </c>
      <c r="J1560" t="s">
        <v>5411</v>
      </c>
      <c r="K1560" s="46">
        <v>0.56000000000000005</v>
      </c>
      <c r="L1560" s="22"/>
      <c r="M1560" s="22"/>
      <c r="N1560" s="52">
        <f t="shared" si="243"/>
        <v>0</v>
      </c>
      <c r="O1560" s="52" t="e">
        <f t="shared" si="244"/>
        <v>#VALUE!</v>
      </c>
      <c r="P1560" s="52" t="e">
        <f t="shared" si="245"/>
        <v>#VALUE!</v>
      </c>
      <c r="Q1560">
        <v>0.3</v>
      </c>
      <c r="R1560" t="s">
        <v>5411</v>
      </c>
      <c r="S1560" t="s">
        <v>5411</v>
      </c>
      <c r="T1560" s="46">
        <v>0.3</v>
      </c>
      <c r="U1560" s="22"/>
      <c r="V1560" s="22"/>
      <c r="W1560" s="52">
        <f t="shared" si="246"/>
        <v>0</v>
      </c>
      <c r="X1560" s="52" t="e">
        <f t="shared" si="247"/>
        <v>#VALUE!</v>
      </c>
      <c r="Y1560" s="52" t="e">
        <f t="shared" si="241"/>
        <v>#VALUE!</v>
      </c>
      <c r="Z1560" t="s">
        <v>5568</v>
      </c>
      <c r="AA1560" t="s">
        <v>5411</v>
      </c>
      <c r="AB1560" t="s">
        <v>5411</v>
      </c>
      <c r="AC1560" s="61" t="s">
        <v>88</v>
      </c>
      <c r="AD1560" s="61"/>
      <c r="AE1560" s="22"/>
      <c r="AF1560">
        <v>1.06</v>
      </c>
      <c r="AG1560" t="s">
        <v>5411</v>
      </c>
      <c r="AH1560" t="s">
        <v>5411</v>
      </c>
      <c r="AI1560" s="46">
        <v>1.06</v>
      </c>
      <c r="AJ1560" s="22"/>
      <c r="AK1560" s="22"/>
      <c r="AL1560" s="52">
        <f t="shared" si="248"/>
        <v>0</v>
      </c>
      <c r="AM1560" s="52" t="e">
        <f t="shared" si="249"/>
        <v>#VALUE!</v>
      </c>
      <c r="AN1560" s="52" t="e">
        <f t="shared" si="242"/>
        <v>#VALUE!</v>
      </c>
      <c r="AO1560">
        <v>0.18</v>
      </c>
      <c r="AP1560" s="46">
        <v>0.18</v>
      </c>
      <c r="AQ1560" s="52">
        <f t="shared" si="250"/>
        <v>0</v>
      </c>
    </row>
    <row r="1561" spans="1:43" x14ac:dyDescent="0.25">
      <c r="A1561" t="s">
        <v>5533</v>
      </c>
      <c r="B1561" t="s">
        <v>1520</v>
      </c>
      <c r="D1561">
        <v>1</v>
      </c>
      <c r="E1561">
        <v>1</v>
      </c>
      <c r="F1561">
        <v>2</v>
      </c>
      <c r="G1561" s="13">
        <v>40855</v>
      </c>
      <c r="H1561">
        <v>3.02</v>
      </c>
      <c r="I1561" t="s">
        <v>5411</v>
      </c>
      <c r="J1561" t="s">
        <v>5411</v>
      </c>
      <c r="K1561" s="46">
        <v>3.02</v>
      </c>
      <c r="L1561" s="22"/>
      <c r="M1561" s="22"/>
      <c r="N1561" s="52">
        <f t="shared" si="243"/>
        <v>0</v>
      </c>
      <c r="O1561" s="52" t="e">
        <f t="shared" si="244"/>
        <v>#VALUE!</v>
      </c>
      <c r="P1561" s="52" t="e">
        <f t="shared" si="245"/>
        <v>#VALUE!</v>
      </c>
      <c r="Q1561">
        <v>2.44</v>
      </c>
      <c r="R1561" t="s">
        <v>5411</v>
      </c>
      <c r="S1561" t="s">
        <v>5411</v>
      </c>
      <c r="T1561" s="46">
        <v>2.44</v>
      </c>
      <c r="U1561" s="22"/>
      <c r="V1561" s="22"/>
      <c r="W1561" s="52">
        <f t="shared" si="246"/>
        <v>0</v>
      </c>
      <c r="X1561" s="52" t="e">
        <f t="shared" si="247"/>
        <v>#VALUE!</v>
      </c>
      <c r="Y1561" s="52" t="e">
        <f t="shared" si="241"/>
        <v>#VALUE!</v>
      </c>
      <c r="Z1561" t="s">
        <v>5568</v>
      </c>
      <c r="AA1561" t="s">
        <v>5411</v>
      </c>
      <c r="AB1561" t="s">
        <v>5411</v>
      </c>
      <c r="AC1561" s="61" t="s">
        <v>88</v>
      </c>
      <c r="AD1561" s="61"/>
      <c r="AE1561" s="22"/>
      <c r="AF1561">
        <v>1.28</v>
      </c>
      <c r="AG1561" t="s">
        <v>5411</v>
      </c>
      <c r="AH1561" t="s">
        <v>5411</v>
      </c>
      <c r="AI1561" s="46">
        <v>1.28</v>
      </c>
      <c r="AJ1561" s="22"/>
      <c r="AK1561" s="22"/>
      <c r="AL1561" s="52">
        <f t="shared" si="248"/>
        <v>0</v>
      </c>
      <c r="AM1561" s="52" t="e">
        <f t="shared" si="249"/>
        <v>#VALUE!</v>
      </c>
      <c r="AN1561" s="52" t="e">
        <f t="shared" si="242"/>
        <v>#VALUE!</v>
      </c>
      <c r="AO1561">
        <v>0.56999999999999995</v>
      </c>
      <c r="AP1561" s="46">
        <v>0.56999999999999995</v>
      </c>
      <c r="AQ1561" s="52">
        <f t="shared" si="250"/>
        <v>0</v>
      </c>
    </row>
    <row r="1562" spans="1:43" x14ac:dyDescent="0.25">
      <c r="A1562" t="s">
        <v>5533</v>
      </c>
      <c r="B1562" t="s">
        <v>1521</v>
      </c>
      <c r="D1562">
        <v>1</v>
      </c>
      <c r="E1562">
        <v>1</v>
      </c>
      <c r="F1562">
        <v>2</v>
      </c>
      <c r="G1562" s="13">
        <v>40855</v>
      </c>
      <c r="H1562">
        <v>1.07</v>
      </c>
      <c r="I1562" t="s">
        <v>5411</v>
      </c>
      <c r="J1562" t="s">
        <v>5411</v>
      </c>
      <c r="K1562" s="46">
        <v>1.07</v>
      </c>
      <c r="L1562" s="22"/>
      <c r="M1562" s="22"/>
      <c r="N1562" s="52">
        <f t="shared" si="243"/>
        <v>0</v>
      </c>
      <c r="O1562" s="52" t="e">
        <f t="shared" si="244"/>
        <v>#VALUE!</v>
      </c>
      <c r="P1562" s="52" t="e">
        <f t="shared" si="245"/>
        <v>#VALUE!</v>
      </c>
      <c r="Q1562">
        <v>0.81</v>
      </c>
      <c r="R1562" t="s">
        <v>5411</v>
      </c>
      <c r="S1562" t="s">
        <v>5411</v>
      </c>
      <c r="T1562" s="46">
        <v>0.81</v>
      </c>
      <c r="U1562" s="22"/>
      <c r="V1562" s="22"/>
      <c r="W1562" s="52">
        <f t="shared" si="246"/>
        <v>0</v>
      </c>
      <c r="X1562" s="52" t="e">
        <f t="shared" si="247"/>
        <v>#VALUE!</v>
      </c>
      <c r="Y1562" s="52" t="e">
        <f t="shared" si="241"/>
        <v>#VALUE!</v>
      </c>
      <c r="Z1562" t="s">
        <v>5568</v>
      </c>
      <c r="AA1562" t="s">
        <v>5411</v>
      </c>
      <c r="AB1562" t="s">
        <v>5411</v>
      </c>
      <c r="AC1562" s="61" t="s">
        <v>88</v>
      </c>
      <c r="AD1562" s="61"/>
      <c r="AE1562" s="22"/>
      <c r="AF1562">
        <v>0</v>
      </c>
      <c r="AG1562" t="s">
        <v>5411</v>
      </c>
      <c r="AH1562" t="s">
        <v>5411</v>
      </c>
      <c r="AI1562" s="46">
        <v>0</v>
      </c>
      <c r="AJ1562" s="22"/>
      <c r="AK1562" s="22"/>
      <c r="AL1562" s="52">
        <f t="shared" si="248"/>
        <v>0</v>
      </c>
      <c r="AM1562" s="52" t="e">
        <f t="shared" si="249"/>
        <v>#VALUE!</v>
      </c>
      <c r="AN1562" s="52" t="e">
        <f t="shared" si="242"/>
        <v>#VALUE!</v>
      </c>
      <c r="AO1562">
        <v>0.65</v>
      </c>
      <c r="AP1562" s="46">
        <v>0.65</v>
      </c>
      <c r="AQ1562" s="52">
        <f t="shared" si="250"/>
        <v>0</v>
      </c>
    </row>
    <row r="1563" spans="1:43" x14ac:dyDescent="0.25">
      <c r="A1563" t="s">
        <v>5533</v>
      </c>
      <c r="B1563" t="s">
        <v>1522</v>
      </c>
      <c r="D1563">
        <v>1</v>
      </c>
      <c r="E1563">
        <v>1</v>
      </c>
      <c r="F1563">
        <v>2</v>
      </c>
      <c r="G1563" s="13">
        <v>40855</v>
      </c>
      <c r="H1563">
        <v>1.26</v>
      </c>
      <c r="I1563" t="s">
        <v>5411</v>
      </c>
      <c r="J1563" t="s">
        <v>5411</v>
      </c>
      <c r="K1563" s="46">
        <v>1.26</v>
      </c>
      <c r="L1563" s="22"/>
      <c r="M1563" s="22"/>
      <c r="N1563" s="52">
        <f t="shared" si="243"/>
        <v>0</v>
      </c>
      <c r="O1563" s="52" t="e">
        <f t="shared" si="244"/>
        <v>#VALUE!</v>
      </c>
      <c r="P1563" s="52" t="e">
        <f t="shared" si="245"/>
        <v>#VALUE!</v>
      </c>
      <c r="Q1563">
        <v>1.32</v>
      </c>
      <c r="R1563" t="s">
        <v>5411</v>
      </c>
      <c r="S1563" t="s">
        <v>5411</v>
      </c>
      <c r="T1563" s="46">
        <v>1.32</v>
      </c>
      <c r="U1563" s="22"/>
      <c r="V1563" s="22"/>
      <c r="W1563" s="52">
        <f t="shared" si="246"/>
        <v>0</v>
      </c>
      <c r="X1563" s="52" t="e">
        <f t="shared" si="247"/>
        <v>#VALUE!</v>
      </c>
      <c r="Y1563" s="52" t="e">
        <f t="shared" si="241"/>
        <v>#VALUE!</v>
      </c>
      <c r="Z1563" t="s">
        <v>5568</v>
      </c>
      <c r="AA1563" t="s">
        <v>5411</v>
      </c>
      <c r="AB1563" t="s">
        <v>5411</v>
      </c>
      <c r="AC1563" s="61" t="s">
        <v>88</v>
      </c>
      <c r="AD1563" s="61"/>
      <c r="AE1563" s="22"/>
      <c r="AF1563">
        <v>6.75</v>
      </c>
      <c r="AG1563" t="s">
        <v>5411</v>
      </c>
      <c r="AH1563" t="s">
        <v>5411</v>
      </c>
      <c r="AI1563" s="46">
        <v>6.75</v>
      </c>
      <c r="AJ1563" s="22"/>
      <c r="AK1563" s="22"/>
      <c r="AL1563" s="52">
        <f t="shared" si="248"/>
        <v>0</v>
      </c>
      <c r="AM1563" s="52" t="e">
        <f t="shared" si="249"/>
        <v>#VALUE!</v>
      </c>
      <c r="AN1563" s="52" t="e">
        <f t="shared" si="242"/>
        <v>#VALUE!</v>
      </c>
      <c r="AO1563">
        <v>0.25</v>
      </c>
      <c r="AP1563" s="46">
        <v>0.25</v>
      </c>
      <c r="AQ1563" s="52">
        <f t="shared" si="250"/>
        <v>0</v>
      </c>
    </row>
    <row r="1564" spans="1:43" x14ac:dyDescent="0.25">
      <c r="A1564" t="s">
        <v>5533</v>
      </c>
      <c r="B1564" t="s">
        <v>1523</v>
      </c>
      <c r="D1564">
        <v>1</v>
      </c>
      <c r="E1564">
        <v>1</v>
      </c>
      <c r="F1564">
        <v>2</v>
      </c>
      <c r="G1564" s="13">
        <v>40855</v>
      </c>
      <c r="H1564">
        <v>0.66</v>
      </c>
      <c r="I1564" t="s">
        <v>5411</v>
      </c>
      <c r="J1564" t="s">
        <v>5411</v>
      </c>
      <c r="K1564" s="46">
        <v>0.66</v>
      </c>
      <c r="L1564" s="22"/>
      <c r="M1564" s="22"/>
      <c r="N1564" s="52">
        <f t="shared" si="243"/>
        <v>0</v>
      </c>
      <c r="O1564" s="52" t="e">
        <f t="shared" si="244"/>
        <v>#VALUE!</v>
      </c>
      <c r="P1564" s="52" t="e">
        <f t="shared" si="245"/>
        <v>#VALUE!</v>
      </c>
      <c r="Q1564">
        <v>0.25</v>
      </c>
      <c r="R1564" t="s">
        <v>5411</v>
      </c>
      <c r="S1564" t="s">
        <v>5411</v>
      </c>
      <c r="T1564" s="46">
        <v>0.25</v>
      </c>
      <c r="U1564" s="22"/>
      <c r="V1564" s="22"/>
      <c r="W1564" s="52">
        <f t="shared" si="246"/>
        <v>0</v>
      </c>
      <c r="X1564" s="52" t="e">
        <f t="shared" si="247"/>
        <v>#VALUE!</v>
      </c>
      <c r="Y1564" s="52" t="e">
        <f t="shared" si="241"/>
        <v>#VALUE!</v>
      </c>
      <c r="Z1564" t="s">
        <v>5568</v>
      </c>
      <c r="AA1564" t="s">
        <v>5411</v>
      </c>
      <c r="AB1564" t="s">
        <v>5411</v>
      </c>
      <c r="AC1564" s="61" t="s">
        <v>88</v>
      </c>
      <c r="AD1564" s="61"/>
      <c r="AE1564" s="22"/>
      <c r="AF1564">
        <v>0</v>
      </c>
      <c r="AG1564" t="s">
        <v>5411</v>
      </c>
      <c r="AH1564" t="s">
        <v>5411</v>
      </c>
      <c r="AI1564" s="46">
        <v>0</v>
      </c>
      <c r="AJ1564" s="22"/>
      <c r="AK1564" s="22"/>
      <c r="AL1564" s="52">
        <f t="shared" si="248"/>
        <v>0</v>
      </c>
      <c r="AM1564" s="52" t="e">
        <f t="shared" si="249"/>
        <v>#VALUE!</v>
      </c>
      <c r="AN1564" s="52" t="e">
        <f t="shared" si="242"/>
        <v>#VALUE!</v>
      </c>
      <c r="AO1564">
        <v>0.01</v>
      </c>
      <c r="AP1564" s="46">
        <v>0.01</v>
      </c>
      <c r="AQ1564" s="52">
        <f t="shared" si="250"/>
        <v>0</v>
      </c>
    </row>
    <row r="1565" spans="1:43" x14ac:dyDescent="0.25">
      <c r="A1565" t="s">
        <v>5533</v>
      </c>
      <c r="B1565" t="s">
        <v>1524</v>
      </c>
      <c r="D1565">
        <v>1</v>
      </c>
      <c r="E1565">
        <v>1</v>
      </c>
      <c r="F1565">
        <v>2</v>
      </c>
      <c r="G1565" s="13">
        <v>40855</v>
      </c>
      <c r="H1565">
        <v>0.45</v>
      </c>
      <c r="I1565" t="s">
        <v>5411</v>
      </c>
      <c r="J1565" t="s">
        <v>5411</v>
      </c>
      <c r="K1565" s="46">
        <v>0.45</v>
      </c>
      <c r="L1565" s="22"/>
      <c r="M1565" s="22"/>
      <c r="N1565" s="52">
        <f t="shared" si="243"/>
        <v>0</v>
      </c>
      <c r="O1565" s="52" t="e">
        <f t="shared" si="244"/>
        <v>#VALUE!</v>
      </c>
      <c r="P1565" s="52" t="e">
        <f t="shared" si="245"/>
        <v>#VALUE!</v>
      </c>
      <c r="Q1565">
        <v>0</v>
      </c>
      <c r="R1565" t="s">
        <v>5411</v>
      </c>
      <c r="S1565" t="s">
        <v>5411</v>
      </c>
      <c r="T1565" s="46">
        <v>0</v>
      </c>
      <c r="U1565" s="22"/>
      <c r="V1565" s="22"/>
      <c r="W1565" s="52">
        <f t="shared" si="246"/>
        <v>0</v>
      </c>
      <c r="X1565" s="52" t="e">
        <f t="shared" si="247"/>
        <v>#VALUE!</v>
      </c>
      <c r="Y1565" s="52" t="e">
        <f t="shared" si="241"/>
        <v>#VALUE!</v>
      </c>
      <c r="Z1565" t="s">
        <v>5568</v>
      </c>
      <c r="AA1565" t="s">
        <v>5411</v>
      </c>
      <c r="AB1565" t="s">
        <v>5411</v>
      </c>
      <c r="AC1565" s="61" t="s">
        <v>88</v>
      </c>
      <c r="AD1565" s="61"/>
      <c r="AE1565" s="22"/>
      <c r="AF1565">
        <v>0</v>
      </c>
      <c r="AG1565" t="s">
        <v>5411</v>
      </c>
      <c r="AH1565" t="s">
        <v>5411</v>
      </c>
      <c r="AI1565" s="46">
        <v>0</v>
      </c>
      <c r="AJ1565" s="22"/>
      <c r="AK1565" s="22"/>
      <c r="AL1565" s="52">
        <f t="shared" si="248"/>
        <v>0</v>
      </c>
      <c r="AM1565" s="52" t="e">
        <f t="shared" si="249"/>
        <v>#VALUE!</v>
      </c>
      <c r="AN1565" s="52" t="e">
        <f t="shared" si="242"/>
        <v>#VALUE!</v>
      </c>
      <c r="AO1565">
        <v>0.02</v>
      </c>
      <c r="AP1565" s="46">
        <v>0.02</v>
      </c>
      <c r="AQ1565" s="52">
        <f t="shared" si="250"/>
        <v>0</v>
      </c>
    </row>
    <row r="1566" spans="1:43" x14ac:dyDescent="0.25">
      <c r="A1566" t="s">
        <v>5533</v>
      </c>
      <c r="B1566" t="s">
        <v>1525</v>
      </c>
      <c r="D1566">
        <v>1</v>
      </c>
      <c r="E1566">
        <v>1</v>
      </c>
      <c r="F1566">
        <v>2</v>
      </c>
      <c r="G1566" s="13">
        <v>40855</v>
      </c>
      <c r="H1566">
        <v>2.02</v>
      </c>
      <c r="I1566" t="s">
        <v>5411</v>
      </c>
      <c r="J1566" t="s">
        <v>5411</v>
      </c>
      <c r="K1566" s="46">
        <v>2.02</v>
      </c>
      <c r="L1566" s="22"/>
      <c r="M1566" s="22"/>
      <c r="N1566" s="52">
        <f t="shared" si="243"/>
        <v>0</v>
      </c>
      <c r="O1566" s="52" t="e">
        <f t="shared" si="244"/>
        <v>#VALUE!</v>
      </c>
      <c r="P1566" s="52" t="e">
        <f t="shared" si="245"/>
        <v>#VALUE!</v>
      </c>
      <c r="Q1566">
        <v>0</v>
      </c>
      <c r="R1566" t="s">
        <v>5411</v>
      </c>
      <c r="S1566" t="s">
        <v>5411</v>
      </c>
      <c r="T1566" s="46">
        <v>0</v>
      </c>
      <c r="U1566" s="22"/>
      <c r="V1566" s="22"/>
      <c r="W1566" s="52">
        <f t="shared" si="246"/>
        <v>0</v>
      </c>
      <c r="X1566" s="52" t="e">
        <f t="shared" si="247"/>
        <v>#VALUE!</v>
      </c>
      <c r="Y1566" s="52" t="e">
        <f t="shared" si="241"/>
        <v>#VALUE!</v>
      </c>
      <c r="Z1566" t="s">
        <v>5568</v>
      </c>
      <c r="AA1566" t="s">
        <v>5411</v>
      </c>
      <c r="AB1566" t="s">
        <v>5411</v>
      </c>
      <c r="AC1566" s="61" t="s">
        <v>88</v>
      </c>
      <c r="AD1566" s="61"/>
      <c r="AE1566" s="22"/>
      <c r="AF1566">
        <v>0</v>
      </c>
      <c r="AG1566" t="s">
        <v>5411</v>
      </c>
      <c r="AH1566" t="s">
        <v>5411</v>
      </c>
      <c r="AI1566" s="46">
        <v>0</v>
      </c>
      <c r="AJ1566" s="22"/>
      <c r="AK1566" s="22"/>
      <c r="AL1566" s="52">
        <f t="shared" si="248"/>
        <v>0</v>
      </c>
      <c r="AM1566" s="52" t="e">
        <f t="shared" si="249"/>
        <v>#VALUE!</v>
      </c>
      <c r="AN1566" s="52" t="e">
        <f t="shared" si="242"/>
        <v>#VALUE!</v>
      </c>
      <c r="AO1566">
        <v>0.13</v>
      </c>
      <c r="AP1566" s="46">
        <v>0.13</v>
      </c>
      <c r="AQ1566" s="52">
        <f t="shared" si="250"/>
        <v>0</v>
      </c>
    </row>
    <row r="1567" spans="1:43" x14ac:dyDescent="0.25">
      <c r="A1567" t="s">
        <v>5533</v>
      </c>
      <c r="B1567" t="s">
        <v>1526</v>
      </c>
      <c r="D1567">
        <v>1</v>
      </c>
      <c r="E1567">
        <v>1</v>
      </c>
      <c r="F1567">
        <v>2</v>
      </c>
      <c r="G1567" s="13">
        <v>40855</v>
      </c>
      <c r="H1567">
        <v>1.7</v>
      </c>
      <c r="I1567" t="s">
        <v>5411</v>
      </c>
      <c r="J1567" t="s">
        <v>5411</v>
      </c>
      <c r="K1567" s="46">
        <v>1.7</v>
      </c>
      <c r="L1567" s="22"/>
      <c r="M1567" s="22"/>
      <c r="N1567" s="52">
        <f t="shared" si="243"/>
        <v>0</v>
      </c>
      <c r="O1567" s="52" t="e">
        <f t="shared" si="244"/>
        <v>#VALUE!</v>
      </c>
      <c r="P1567" s="52" t="e">
        <f t="shared" si="245"/>
        <v>#VALUE!</v>
      </c>
      <c r="Q1567">
        <v>0.65</v>
      </c>
      <c r="R1567" t="s">
        <v>5411</v>
      </c>
      <c r="S1567" t="s">
        <v>5411</v>
      </c>
      <c r="T1567" s="46">
        <v>0.65</v>
      </c>
      <c r="U1567" s="22"/>
      <c r="V1567" s="22"/>
      <c r="W1567" s="52">
        <f t="shared" si="246"/>
        <v>0</v>
      </c>
      <c r="X1567" s="52" t="e">
        <f t="shared" si="247"/>
        <v>#VALUE!</v>
      </c>
      <c r="Y1567" s="52" t="e">
        <f t="shared" si="241"/>
        <v>#VALUE!</v>
      </c>
      <c r="Z1567" t="s">
        <v>5568</v>
      </c>
      <c r="AA1567" t="s">
        <v>5411</v>
      </c>
      <c r="AB1567" t="s">
        <v>5411</v>
      </c>
      <c r="AC1567" s="61" t="s">
        <v>88</v>
      </c>
      <c r="AD1567" s="61"/>
      <c r="AE1567" s="22"/>
      <c r="AF1567">
        <v>0</v>
      </c>
      <c r="AG1567" t="s">
        <v>5411</v>
      </c>
      <c r="AH1567" t="s">
        <v>5411</v>
      </c>
      <c r="AI1567" s="46">
        <v>0</v>
      </c>
      <c r="AJ1567" s="22"/>
      <c r="AK1567" s="22"/>
      <c r="AL1567" s="52">
        <f t="shared" si="248"/>
        <v>0</v>
      </c>
      <c r="AM1567" s="52" t="e">
        <f t="shared" si="249"/>
        <v>#VALUE!</v>
      </c>
      <c r="AN1567" s="52" t="e">
        <f t="shared" si="242"/>
        <v>#VALUE!</v>
      </c>
      <c r="AO1567">
        <v>0.47</v>
      </c>
      <c r="AP1567" s="46">
        <v>0.47</v>
      </c>
      <c r="AQ1567" s="52">
        <f t="shared" si="250"/>
        <v>0</v>
      </c>
    </row>
    <row r="1568" spans="1:43" x14ac:dyDescent="0.25">
      <c r="A1568" t="s">
        <v>5533</v>
      </c>
      <c r="B1568" t="s">
        <v>1527</v>
      </c>
      <c r="D1568">
        <v>1</v>
      </c>
      <c r="E1568">
        <v>1</v>
      </c>
      <c r="F1568">
        <v>2</v>
      </c>
      <c r="G1568" s="13">
        <v>40855</v>
      </c>
      <c r="H1568">
        <v>1.44</v>
      </c>
      <c r="I1568" t="s">
        <v>5411</v>
      </c>
      <c r="J1568" t="s">
        <v>5411</v>
      </c>
      <c r="K1568" s="46">
        <v>1.44</v>
      </c>
      <c r="L1568" s="22"/>
      <c r="M1568" s="22"/>
      <c r="N1568" s="52">
        <f t="shared" si="243"/>
        <v>0</v>
      </c>
      <c r="O1568" s="52" t="e">
        <f t="shared" si="244"/>
        <v>#VALUE!</v>
      </c>
      <c r="P1568" s="52" t="e">
        <f t="shared" si="245"/>
        <v>#VALUE!</v>
      </c>
      <c r="Q1568">
        <v>2.44</v>
      </c>
      <c r="R1568" t="s">
        <v>5411</v>
      </c>
      <c r="S1568" t="s">
        <v>5411</v>
      </c>
      <c r="T1568" s="46">
        <v>2.44</v>
      </c>
      <c r="U1568" s="22"/>
      <c r="V1568" s="22"/>
      <c r="W1568" s="52">
        <f t="shared" si="246"/>
        <v>0</v>
      </c>
      <c r="X1568" s="52" t="e">
        <f t="shared" si="247"/>
        <v>#VALUE!</v>
      </c>
      <c r="Y1568" s="52" t="e">
        <f t="shared" si="241"/>
        <v>#VALUE!</v>
      </c>
      <c r="Z1568" t="s">
        <v>5568</v>
      </c>
      <c r="AA1568" t="s">
        <v>5411</v>
      </c>
      <c r="AB1568" t="s">
        <v>5411</v>
      </c>
      <c r="AC1568" s="61" t="s">
        <v>88</v>
      </c>
      <c r="AD1568" s="61"/>
      <c r="AE1568" s="22"/>
      <c r="AF1568">
        <v>3.17</v>
      </c>
      <c r="AG1568" t="s">
        <v>5411</v>
      </c>
      <c r="AH1568" t="s">
        <v>5411</v>
      </c>
      <c r="AI1568" s="46">
        <v>3.17</v>
      </c>
      <c r="AJ1568" s="22"/>
      <c r="AK1568" s="22"/>
      <c r="AL1568" s="52">
        <f t="shared" si="248"/>
        <v>0</v>
      </c>
      <c r="AM1568" s="52" t="e">
        <f t="shared" si="249"/>
        <v>#VALUE!</v>
      </c>
      <c r="AN1568" s="52" t="e">
        <f t="shared" si="242"/>
        <v>#VALUE!</v>
      </c>
      <c r="AO1568">
        <v>0.65</v>
      </c>
      <c r="AP1568" s="46">
        <v>0.65</v>
      </c>
      <c r="AQ1568" s="52">
        <f t="shared" si="250"/>
        <v>0</v>
      </c>
    </row>
    <row r="1569" spans="1:43" x14ac:dyDescent="0.25">
      <c r="A1569" t="s">
        <v>5533</v>
      </c>
      <c r="B1569" t="s">
        <v>1528</v>
      </c>
      <c r="D1569">
        <v>1</v>
      </c>
      <c r="E1569">
        <v>1</v>
      </c>
      <c r="F1569">
        <v>2</v>
      </c>
      <c r="G1569" s="13">
        <v>40855</v>
      </c>
      <c r="H1569">
        <v>1.1299999999999999</v>
      </c>
      <c r="I1569" t="s">
        <v>5411</v>
      </c>
      <c r="J1569" t="s">
        <v>5411</v>
      </c>
      <c r="K1569" s="46">
        <v>1.1299999999999999</v>
      </c>
      <c r="L1569" s="22"/>
      <c r="M1569" s="22"/>
      <c r="N1569" s="52">
        <f t="shared" si="243"/>
        <v>0</v>
      </c>
      <c r="O1569" s="52" t="e">
        <f t="shared" si="244"/>
        <v>#VALUE!</v>
      </c>
      <c r="P1569" s="52" t="e">
        <f t="shared" si="245"/>
        <v>#VALUE!</v>
      </c>
      <c r="Q1569">
        <v>1.04</v>
      </c>
      <c r="R1569" t="s">
        <v>5411</v>
      </c>
      <c r="S1569" t="s">
        <v>5411</v>
      </c>
      <c r="T1569" s="46">
        <v>1.04</v>
      </c>
      <c r="U1569" s="22"/>
      <c r="V1569" s="22"/>
      <c r="W1569" s="52">
        <f t="shared" si="246"/>
        <v>0</v>
      </c>
      <c r="X1569" s="52" t="e">
        <f t="shared" si="247"/>
        <v>#VALUE!</v>
      </c>
      <c r="Y1569" s="52" t="e">
        <f t="shared" si="241"/>
        <v>#VALUE!</v>
      </c>
      <c r="Z1569" t="s">
        <v>5568</v>
      </c>
      <c r="AA1569" t="s">
        <v>5411</v>
      </c>
      <c r="AB1569" t="s">
        <v>5411</v>
      </c>
      <c r="AC1569" s="61" t="s">
        <v>88</v>
      </c>
      <c r="AD1569" s="61"/>
      <c r="AE1569" s="22"/>
      <c r="AF1569">
        <v>0</v>
      </c>
      <c r="AG1569" t="s">
        <v>5411</v>
      </c>
      <c r="AH1569" t="s">
        <v>5411</v>
      </c>
      <c r="AI1569" s="46">
        <v>0</v>
      </c>
      <c r="AJ1569" s="22"/>
      <c r="AK1569" s="22"/>
      <c r="AL1569" s="52">
        <f t="shared" si="248"/>
        <v>0</v>
      </c>
      <c r="AM1569" s="52" t="e">
        <f t="shared" si="249"/>
        <v>#VALUE!</v>
      </c>
      <c r="AN1569" s="52" t="e">
        <f t="shared" si="242"/>
        <v>#VALUE!</v>
      </c>
      <c r="AO1569">
        <v>0.34</v>
      </c>
      <c r="AP1569" s="46">
        <v>0.34</v>
      </c>
      <c r="AQ1569" s="52">
        <f t="shared" si="250"/>
        <v>0</v>
      </c>
    </row>
    <row r="1570" spans="1:43" x14ac:dyDescent="0.25">
      <c r="A1570" t="s">
        <v>5533</v>
      </c>
      <c r="B1570" t="s">
        <v>1529</v>
      </c>
      <c r="D1570">
        <v>1</v>
      </c>
      <c r="E1570">
        <v>1</v>
      </c>
      <c r="F1570">
        <v>2</v>
      </c>
      <c r="G1570" s="13">
        <v>40855</v>
      </c>
      <c r="H1570">
        <v>0.39</v>
      </c>
      <c r="I1570" t="s">
        <v>5411</v>
      </c>
      <c r="J1570" t="s">
        <v>5411</v>
      </c>
      <c r="K1570" s="46">
        <v>0.39</v>
      </c>
      <c r="L1570" s="22"/>
      <c r="M1570" s="22"/>
      <c r="N1570" s="52">
        <f t="shared" si="243"/>
        <v>0</v>
      </c>
      <c r="O1570" s="52" t="e">
        <f t="shared" si="244"/>
        <v>#VALUE!</v>
      </c>
      <c r="P1570" s="52" t="e">
        <f t="shared" si="245"/>
        <v>#VALUE!</v>
      </c>
      <c r="Q1570">
        <v>0</v>
      </c>
      <c r="R1570" t="s">
        <v>5411</v>
      </c>
      <c r="S1570" t="s">
        <v>5411</v>
      </c>
      <c r="T1570" s="46">
        <v>0</v>
      </c>
      <c r="U1570" s="22"/>
      <c r="V1570" s="22"/>
      <c r="W1570" s="52">
        <f t="shared" si="246"/>
        <v>0</v>
      </c>
      <c r="X1570" s="52" t="e">
        <f t="shared" si="247"/>
        <v>#VALUE!</v>
      </c>
      <c r="Y1570" s="52" t="e">
        <f t="shared" si="241"/>
        <v>#VALUE!</v>
      </c>
      <c r="Z1570" t="s">
        <v>5568</v>
      </c>
      <c r="AA1570" t="s">
        <v>5411</v>
      </c>
      <c r="AB1570" t="s">
        <v>5411</v>
      </c>
      <c r="AC1570" s="61" t="s">
        <v>88</v>
      </c>
      <c r="AD1570" s="61"/>
      <c r="AE1570" s="22"/>
      <c r="AF1570">
        <v>0</v>
      </c>
      <c r="AG1570" t="s">
        <v>5411</v>
      </c>
      <c r="AH1570" t="s">
        <v>5411</v>
      </c>
      <c r="AI1570" s="46">
        <v>0</v>
      </c>
      <c r="AJ1570" s="22"/>
      <c r="AK1570" s="22"/>
      <c r="AL1570" s="52">
        <f t="shared" si="248"/>
        <v>0</v>
      </c>
      <c r="AM1570" s="52" t="e">
        <f t="shared" si="249"/>
        <v>#VALUE!</v>
      </c>
      <c r="AN1570" s="52" t="e">
        <f t="shared" si="242"/>
        <v>#VALUE!</v>
      </c>
      <c r="AO1570">
        <v>0.22</v>
      </c>
      <c r="AP1570" s="46">
        <v>0.22</v>
      </c>
      <c r="AQ1570" s="52">
        <f t="shared" si="250"/>
        <v>0</v>
      </c>
    </row>
    <row r="1571" spans="1:43" x14ac:dyDescent="0.25">
      <c r="A1571" t="s">
        <v>5533</v>
      </c>
      <c r="B1571" t="s">
        <v>1530</v>
      </c>
      <c r="D1571">
        <v>1</v>
      </c>
      <c r="E1571">
        <v>1</v>
      </c>
      <c r="F1571">
        <v>2</v>
      </c>
      <c r="G1571" s="13">
        <v>40855</v>
      </c>
      <c r="H1571">
        <v>0.65</v>
      </c>
      <c r="I1571" t="s">
        <v>5411</v>
      </c>
      <c r="J1571" t="s">
        <v>5411</v>
      </c>
      <c r="K1571" s="46">
        <v>0.65</v>
      </c>
      <c r="L1571" s="22"/>
      <c r="M1571" s="22"/>
      <c r="N1571" s="52">
        <f t="shared" si="243"/>
        <v>0</v>
      </c>
      <c r="O1571" s="52" t="e">
        <f t="shared" si="244"/>
        <v>#VALUE!</v>
      </c>
      <c r="P1571" s="52" t="e">
        <f t="shared" si="245"/>
        <v>#VALUE!</v>
      </c>
      <c r="Q1571">
        <v>0</v>
      </c>
      <c r="R1571" t="s">
        <v>5411</v>
      </c>
      <c r="S1571" t="s">
        <v>5411</v>
      </c>
      <c r="T1571" s="46">
        <v>0</v>
      </c>
      <c r="U1571" s="22"/>
      <c r="V1571" s="22"/>
      <c r="W1571" s="52">
        <f t="shared" si="246"/>
        <v>0</v>
      </c>
      <c r="X1571" s="52" t="e">
        <f t="shared" si="247"/>
        <v>#VALUE!</v>
      </c>
      <c r="Y1571" s="52" t="e">
        <f t="shared" si="241"/>
        <v>#VALUE!</v>
      </c>
      <c r="Z1571" t="s">
        <v>5568</v>
      </c>
      <c r="AA1571" t="s">
        <v>5411</v>
      </c>
      <c r="AB1571" t="s">
        <v>5411</v>
      </c>
      <c r="AC1571" s="61" t="s">
        <v>88</v>
      </c>
      <c r="AD1571" s="61"/>
      <c r="AE1571" s="22"/>
      <c r="AF1571">
        <v>0</v>
      </c>
      <c r="AG1571" t="s">
        <v>5411</v>
      </c>
      <c r="AH1571" t="s">
        <v>5411</v>
      </c>
      <c r="AI1571" s="46">
        <v>0</v>
      </c>
      <c r="AJ1571" s="22"/>
      <c r="AK1571" s="22"/>
      <c r="AL1571" s="52">
        <f t="shared" si="248"/>
        <v>0</v>
      </c>
      <c r="AM1571" s="52" t="e">
        <f t="shared" si="249"/>
        <v>#VALUE!</v>
      </c>
      <c r="AN1571" s="52" t="e">
        <f t="shared" si="242"/>
        <v>#VALUE!</v>
      </c>
      <c r="AO1571">
        <v>0.08</v>
      </c>
      <c r="AP1571" s="46">
        <v>0.08</v>
      </c>
      <c r="AQ1571" s="52">
        <f t="shared" si="250"/>
        <v>0</v>
      </c>
    </row>
    <row r="1572" spans="1:43" x14ac:dyDescent="0.25">
      <c r="A1572" t="s">
        <v>5533</v>
      </c>
      <c r="B1572" t="s">
        <v>1531</v>
      </c>
      <c r="D1572">
        <v>1</v>
      </c>
      <c r="E1572">
        <v>1</v>
      </c>
      <c r="F1572">
        <v>2</v>
      </c>
      <c r="G1572" s="13">
        <v>40855</v>
      </c>
      <c r="H1572">
        <v>0.22</v>
      </c>
      <c r="I1572" t="s">
        <v>5411</v>
      </c>
      <c r="J1572" t="s">
        <v>5411</v>
      </c>
      <c r="K1572" s="46">
        <v>0.22</v>
      </c>
      <c r="L1572" s="22"/>
      <c r="M1572" s="22"/>
      <c r="N1572" s="52">
        <f t="shared" si="243"/>
        <v>0</v>
      </c>
      <c r="O1572" s="52" t="e">
        <f t="shared" si="244"/>
        <v>#VALUE!</v>
      </c>
      <c r="P1572" s="52" t="e">
        <f t="shared" si="245"/>
        <v>#VALUE!</v>
      </c>
      <c r="Q1572">
        <v>0</v>
      </c>
      <c r="R1572" t="s">
        <v>5411</v>
      </c>
      <c r="S1572" t="s">
        <v>5411</v>
      </c>
      <c r="T1572" s="46">
        <v>0</v>
      </c>
      <c r="U1572" s="22"/>
      <c r="V1572" s="22"/>
      <c r="W1572" s="52">
        <f t="shared" si="246"/>
        <v>0</v>
      </c>
      <c r="X1572" s="52" t="e">
        <f t="shared" si="247"/>
        <v>#VALUE!</v>
      </c>
      <c r="Y1572" s="52" t="e">
        <f t="shared" si="241"/>
        <v>#VALUE!</v>
      </c>
      <c r="Z1572" t="s">
        <v>5568</v>
      </c>
      <c r="AA1572" t="s">
        <v>5411</v>
      </c>
      <c r="AB1572" t="s">
        <v>5411</v>
      </c>
      <c r="AC1572" s="61" t="s">
        <v>88</v>
      </c>
      <c r="AD1572" s="61"/>
      <c r="AE1572" s="22"/>
      <c r="AF1572">
        <v>0</v>
      </c>
      <c r="AG1572" t="s">
        <v>5411</v>
      </c>
      <c r="AH1572" t="s">
        <v>5411</v>
      </c>
      <c r="AI1572" s="46">
        <v>0</v>
      </c>
      <c r="AJ1572" s="22"/>
      <c r="AK1572" s="22"/>
      <c r="AL1572" s="52">
        <f t="shared" si="248"/>
        <v>0</v>
      </c>
      <c r="AM1572" s="52" t="e">
        <f t="shared" si="249"/>
        <v>#VALUE!</v>
      </c>
      <c r="AN1572" s="52" t="e">
        <f t="shared" si="242"/>
        <v>#VALUE!</v>
      </c>
      <c r="AO1572">
        <v>0.02</v>
      </c>
      <c r="AP1572" s="46">
        <v>0.02</v>
      </c>
      <c r="AQ1572" s="52">
        <f t="shared" si="250"/>
        <v>0</v>
      </c>
    </row>
    <row r="1573" spans="1:43" x14ac:dyDescent="0.25">
      <c r="A1573" t="s">
        <v>5533</v>
      </c>
      <c r="B1573" t="s">
        <v>1532</v>
      </c>
      <c r="D1573">
        <v>1</v>
      </c>
      <c r="E1573">
        <v>1</v>
      </c>
      <c r="F1573">
        <v>9</v>
      </c>
      <c r="G1573" s="13">
        <v>40855</v>
      </c>
      <c r="H1573">
        <v>0.03</v>
      </c>
      <c r="I1573" t="s">
        <v>5411</v>
      </c>
      <c r="J1573" t="s">
        <v>5411</v>
      </c>
      <c r="K1573" s="46">
        <v>0.03</v>
      </c>
      <c r="L1573" s="22"/>
      <c r="M1573" s="22"/>
      <c r="N1573" s="52">
        <f t="shared" si="243"/>
        <v>0</v>
      </c>
      <c r="O1573" s="52" t="e">
        <f t="shared" si="244"/>
        <v>#VALUE!</v>
      </c>
      <c r="P1573" s="52" t="e">
        <f t="shared" si="245"/>
        <v>#VALUE!</v>
      </c>
      <c r="Q1573">
        <v>0</v>
      </c>
      <c r="R1573" t="s">
        <v>5411</v>
      </c>
      <c r="S1573" t="s">
        <v>5411</v>
      </c>
      <c r="T1573" s="46">
        <v>0</v>
      </c>
      <c r="U1573" s="22"/>
      <c r="V1573" s="22"/>
      <c r="W1573" s="52">
        <f t="shared" si="246"/>
        <v>0</v>
      </c>
      <c r="X1573" s="52" t="e">
        <f t="shared" si="247"/>
        <v>#VALUE!</v>
      </c>
      <c r="Y1573" s="52" t="e">
        <f t="shared" si="241"/>
        <v>#VALUE!</v>
      </c>
      <c r="Z1573" t="s">
        <v>5568</v>
      </c>
      <c r="AA1573" t="s">
        <v>5411</v>
      </c>
      <c r="AB1573" t="s">
        <v>5411</v>
      </c>
      <c r="AC1573" s="61" t="s">
        <v>88</v>
      </c>
      <c r="AD1573" s="61"/>
      <c r="AE1573" s="22"/>
      <c r="AF1573">
        <v>0</v>
      </c>
      <c r="AG1573" t="s">
        <v>5411</v>
      </c>
      <c r="AH1573" t="s">
        <v>5411</v>
      </c>
      <c r="AI1573" s="46">
        <v>0</v>
      </c>
      <c r="AJ1573" s="22"/>
      <c r="AK1573" s="22"/>
      <c r="AL1573" s="52">
        <f t="shared" si="248"/>
        <v>0</v>
      </c>
      <c r="AM1573" s="52" t="e">
        <f t="shared" si="249"/>
        <v>#VALUE!</v>
      </c>
      <c r="AN1573" s="52" t="e">
        <f t="shared" si="242"/>
        <v>#VALUE!</v>
      </c>
      <c r="AO1573">
        <v>0</v>
      </c>
      <c r="AP1573" s="46">
        <v>0</v>
      </c>
      <c r="AQ1573" s="52">
        <f t="shared" si="250"/>
        <v>0</v>
      </c>
    </row>
    <row r="1574" spans="1:43" x14ac:dyDescent="0.25">
      <c r="A1574" t="s">
        <v>5533</v>
      </c>
      <c r="B1574" t="s">
        <v>1533</v>
      </c>
      <c r="D1574">
        <v>1</v>
      </c>
      <c r="E1574">
        <v>1</v>
      </c>
      <c r="F1574">
        <v>2</v>
      </c>
      <c r="G1574" s="13">
        <v>40855</v>
      </c>
      <c r="H1574">
        <v>0.02</v>
      </c>
      <c r="I1574" t="s">
        <v>5411</v>
      </c>
      <c r="J1574" t="s">
        <v>5411</v>
      </c>
      <c r="K1574" s="46">
        <v>0.02</v>
      </c>
      <c r="L1574" s="22"/>
      <c r="M1574" s="22"/>
      <c r="N1574" s="52">
        <f t="shared" si="243"/>
        <v>0</v>
      </c>
      <c r="O1574" s="52" t="e">
        <f t="shared" si="244"/>
        <v>#VALUE!</v>
      </c>
      <c r="P1574" s="52" t="e">
        <f t="shared" si="245"/>
        <v>#VALUE!</v>
      </c>
      <c r="Q1574">
        <v>0</v>
      </c>
      <c r="R1574" t="s">
        <v>5411</v>
      </c>
      <c r="S1574" t="s">
        <v>5411</v>
      </c>
      <c r="T1574" s="46">
        <v>0</v>
      </c>
      <c r="U1574" s="22"/>
      <c r="V1574" s="22"/>
      <c r="W1574" s="52">
        <f t="shared" si="246"/>
        <v>0</v>
      </c>
      <c r="X1574" s="52" t="e">
        <f t="shared" si="247"/>
        <v>#VALUE!</v>
      </c>
      <c r="Y1574" s="52" t="e">
        <f t="shared" si="241"/>
        <v>#VALUE!</v>
      </c>
      <c r="Z1574" t="s">
        <v>5568</v>
      </c>
      <c r="AA1574" t="s">
        <v>5411</v>
      </c>
      <c r="AB1574" t="s">
        <v>5411</v>
      </c>
      <c r="AC1574" s="61" t="s">
        <v>88</v>
      </c>
      <c r="AD1574" s="61"/>
      <c r="AE1574" s="22"/>
      <c r="AF1574">
        <v>0</v>
      </c>
      <c r="AG1574" t="s">
        <v>5411</v>
      </c>
      <c r="AH1574" t="s">
        <v>5411</v>
      </c>
      <c r="AI1574" s="46">
        <v>0</v>
      </c>
      <c r="AJ1574" s="22"/>
      <c r="AK1574" s="22"/>
      <c r="AL1574" s="52">
        <f t="shared" si="248"/>
        <v>0</v>
      </c>
      <c r="AM1574" s="52" t="e">
        <f t="shared" si="249"/>
        <v>#VALUE!</v>
      </c>
      <c r="AN1574" s="52" t="e">
        <f t="shared" si="242"/>
        <v>#VALUE!</v>
      </c>
      <c r="AO1574">
        <v>0</v>
      </c>
      <c r="AP1574" s="46">
        <v>0</v>
      </c>
      <c r="AQ1574" s="52">
        <f t="shared" si="250"/>
        <v>0</v>
      </c>
    </row>
    <row r="1575" spans="1:43" x14ac:dyDescent="0.25">
      <c r="A1575" t="s">
        <v>5533</v>
      </c>
      <c r="B1575" t="s">
        <v>1534</v>
      </c>
      <c r="D1575">
        <v>1</v>
      </c>
      <c r="E1575">
        <v>1</v>
      </c>
      <c r="F1575">
        <v>1</v>
      </c>
      <c r="G1575" s="13">
        <v>40855</v>
      </c>
      <c r="H1575">
        <v>0.56999999999999995</v>
      </c>
      <c r="I1575" t="s">
        <v>5411</v>
      </c>
      <c r="J1575" t="s">
        <v>5411</v>
      </c>
      <c r="K1575" s="46">
        <v>0.56999999999999995</v>
      </c>
      <c r="L1575" s="22"/>
      <c r="M1575" s="22"/>
      <c r="N1575" s="52">
        <f t="shared" si="243"/>
        <v>0</v>
      </c>
      <c r="O1575" s="52" t="e">
        <f t="shared" si="244"/>
        <v>#VALUE!</v>
      </c>
      <c r="P1575" s="52" t="e">
        <f t="shared" si="245"/>
        <v>#VALUE!</v>
      </c>
      <c r="Q1575">
        <v>0.08</v>
      </c>
      <c r="R1575" t="s">
        <v>5411</v>
      </c>
      <c r="S1575" t="s">
        <v>5411</v>
      </c>
      <c r="T1575" s="46">
        <v>0.08</v>
      </c>
      <c r="U1575" s="22"/>
      <c r="V1575" s="22"/>
      <c r="W1575" s="52">
        <f t="shared" si="246"/>
        <v>0</v>
      </c>
      <c r="X1575" s="52" t="e">
        <f t="shared" si="247"/>
        <v>#VALUE!</v>
      </c>
      <c r="Y1575" s="52" t="e">
        <f t="shared" si="241"/>
        <v>#VALUE!</v>
      </c>
      <c r="Z1575" t="s">
        <v>77</v>
      </c>
      <c r="AA1575" t="s">
        <v>5411</v>
      </c>
      <c r="AB1575" t="s">
        <v>5411</v>
      </c>
      <c r="AC1575" s="61" t="s">
        <v>77</v>
      </c>
      <c r="AD1575" s="61"/>
      <c r="AE1575" s="22"/>
      <c r="AF1575">
        <v>0</v>
      </c>
      <c r="AG1575" t="s">
        <v>5411</v>
      </c>
      <c r="AH1575" t="s">
        <v>5411</v>
      </c>
      <c r="AI1575" s="46">
        <v>0</v>
      </c>
      <c r="AJ1575" s="22"/>
      <c r="AK1575" s="22"/>
      <c r="AL1575" s="52">
        <f t="shared" si="248"/>
        <v>0</v>
      </c>
      <c r="AM1575" s="52" t="e">
        <f t="shared" si="249"/>
        <v>#VALUE!</v>
      </c>
      <c r="AN1575" s="52" t="e">
        <f t="shared" si="242"/>
        <v>#VALUE!</v>
      </c>
      <c r="AO1575">
        <v>0.04</v>
      </c>
      <c r="AP1575" s="46">
        <v>0.04</v>
      </c>
      <c r="AQ1575" s="52">
        <f t="shared" si="250"/>
        <v>0</v>
      </c>
    </row>
    <row r="1576" spans="1:43" x14ac:dyDescent="0.25">
      <c r="A1576" t="s">
        <v>5533</v>
      </c>
      <c r="B1576" t="s">
        <v>1535</v>
      </c>
      <c r="D1576">
        <v>1</v>
      </c>
      <c r="E1576">
        <v>1</v>
      </c>
      <c r="F1576">
        <v>1</v>
      </c>
      <c r="G1576" s="13">
        <v>40855</v>
      </c>
      <c r="H1576">
        <v>0.42</v>
      </c>
      <c r="I1576" t="s">
        <v>5411</v>
      </c>
      <c r="J1576" t="s">
        <v>5411</v>
      </c>
      <c r="K1576" s="46">
        <v>0.42</v>
      </c>
      <c r="L1576" s="22"/>
      <c r="M1576" s="22"/>
      <c r="N1576" s="52">
        <f t="shared" si="243"/>
        <v>0</v>
      </c>
      <c r="O1576" s="52" t="e">
        <f t="shared" si="244"/>
        <v>#VALUE!</v>
      </c>
      <c r="P1576" s="52" t="e">
        <f t="shared" si="245"/>
        <v>#VALUE!</v>
      </c>
      <c r="Q1576">
        <v>0</v>
      </c>
      <c r="R1576" t="s">
        <v>5411</v>
      </c>
      <c r="S1576" t="s">
        <v>5411</v>
      </c>
      <c r="T1576" s="46">
        <v>0</v>
      </c>
      <c r="U1576" s="22"/>
      <c r="V1576" s="22"/>
      <c r="W1576" s="52">
        <f t="shared" si="246"/>
        <v>0</v>
      </c>
      <c r="X1576" s="52" t="e">
        <f t="shared" si="247"/>
        <v>#VALUE!</v>
      </c>
      <c r="Y1576" s="52" t="e">
        <f t="shared" si="241"/>
        <v>#VALUE!</v>
      </c>
      <c r="Z1576" t="s">
        <v>77</v>
      </c>
      <c r="AA1576" t="s">
        <v>5411</v>
      </c>
      <c r="AB1576" t="s">
        <v>5411</v>
      </c>
      <c r="AC1576" s="61" t="s">
        <v>77</v>
      </c>
      <c r="AD1576" s="61"/>
      <c r="AE1576" s="22"/>
      <c r="AF1576">
        <v>0</v>
      </c>
      <c r="AG1576" t="s">
        <v>5411</v>
      </c>
      <c r="AH1576" t="s">
        <v>5411</v>
      </c>
      <c r="AI1576" s="46">
        <v>0</v>
      </c>
      <c r="AJ1576" s="22"/>
      <c r="AK1576" s="22"/>
      <c r="AL1576" s="52">
        <f t="shared" si="248"/>
        <v>0</v>
      </c>
      <c r="AM1576" s="52" t="e">
        <f t="shared" si="249"/>
        <v>#VALUE!</v>
      </c>
      <c r="AN1576" s="52" t="e">
        <f t="shared" si="242"/>
        <v>#VALUE!</v>
      </c>
      <c r="AO1576">
        <v>0.61</v>
      </c>
      <c r="AP1576" s="46">
        <v>0.61</v>
      </c>
      <c r="AQ1576" s="52">
        <f t="shared" si="250"/>
        <v>0</v>
      </c>
    </row>
    <row r="1577" spans="1:43" x14ac:dyDescent="0.25">
      <c r="A1577" t="s">
        <v>5533</v>
      </c>
      <c r="B1577" t="s">
        <v>1536</v>
      </c>
      <c r="D1577">
        <v>1</v>
      </c>
      <c r="E1577">
        <v>1</v>
      </c>
      <c r="F1577">
        <v>1</v>
      </c>
      <c r="G1577" s="13">
        <v>40855</v>
      </c>
      <c r="H1577">
        <v>0.59</v>
      </c>
      <c r="I1577" t="s">
        <v>5411</v>
      </c>
      <c r="J1577" t="s">
        <v>5411</v>
      </c>
      <c r="K1577" s="46">
        <v>0.59</v>
      </c>
      <c r="L1577" s="22"/>
      <c r="M1577" s="22"/>
      <c r="N1577" s="52">
        <f t="shared" si="243"/>
        <v>0</v>
      </c>
      <c r="O1577" s="52" t="e">
        <f t="shared" si="244"/>
        <v>#VALUE!</v>
      </c>
      <c r="P1577" s="52" t="e">
        <f t="shared" si="245"/>
        <v>#VALUE!</v>
      </c>
      <c r="Q1577">
        <v>0</v>
      </c>
      <c r="R1577" t="s">
        <v>5411</v>
      </c>
      <c r="S1577" t="s">
        <v>5411</v>
      </c>
      <c r="T1577" s="46">
        <v>0</v>
      </c>
      <c r="U1577" s="22"/>
      <c r="V1577" s="22"/>
      <c r="W1577" s="52">
        <f t="shared" si="246"/>
        <v>0</v>
      </c>
      <c r="X1577" s="52" t="e">
        <f t="shared" si="247"/>
        <v>#VALUE!</v>
      </c>
      <c r="Y1577" s="52" t="e">
        <f t="shared" si="241"/>
        <v>#VALUE!</v>
      </c>
      <c r="Z1577" t="s">
        <v>77</v>
      </c>
      <c r="AA1577" t="s">
        <v>5411</v>
      </c>
      <c r="AB1577" t="s">
        <v>5411</v>
      </c>
      <c r="AC1577" s="61" t="s">
        <v>77</v>
      </c>
      <c r="AD1577" s="61"/>
      <c r="AE1577" s="22"/>
      <c r="AF1577">
        <v>0</v>
      </c>
      <c r="AG1577" t="s">
        <v>5411</v>
      </c>
      <c r="AH1577" t="s">
        <v>5411</v>
      </c>
      <c r="AI1577" s="46">
        <v>0</v>
      </c>
      <c r="AJ1577" s="22"/>
      <c r="AK1577" s="22"/>
      <c r="AL1577" s="52">
        <f t="shared" si="248"/>
        <v>0</v>
      </c>
      <c r="AM1577" s="52" t="e">
        <f t="shared" si="249"/>
        <v>#VALUE!</v>
      </c>
      <c r="AN1577" s="52" t="e">
        <f t="shared" si="242"/>
        <v>#VALUE!</v>
      </c>
      <c r="AO1577">
        <v>0.08</v>
      </c>
      <c r="AP1577" s="46">
        <v>0.08</v>
      </c>
      <c r="AQ1577" s="52">
        <f t="shared" si="250"/>
        <v>0</v>
      </c>
    </row>
    <row r="1578" spans="1:43" x14ac:dyDescent="0.25">
      <c r="A1578" t="s">
        <v>5533</v>
      </c>
      <c r="B1578" t="s">
        <v>1537</v>
      </c>
      <c r="D1578">
        <v>1</v>
      </c>
      <c r="E1578">
        <v>1</v>
      </c>
      <c r="F1578">
        <v>1</v>
      </c>
      <c r="G1578" s="13">
        <v>40855</v>
      </c>
      <c r="H1578">
        <v>0.03</v>
      </c>
      <c r="I1578" t="s">
        <v>5411</v>
      </c>
      <c r="J1578" t="s">
        <v>5411</v>
      </c>
      <c r="K1578" s="46">
        <v>0.03</v>
      </c>
      <c r="L1578" s="22"/>
      <c r="M1578" s="22"/>
      <c r="N1578" s="52">
        <f t="shared" si="243"/>
        <v>0</v>
      </c>
      <c r="O1578" s="52" t="e">
        <f t="shared" si="244"/>
        <v>#VALUE!</v>
      </c>
      <c r="P1578" s="52" t="e">
        <f t="shared" si="245"/>
        <v>#VALUE!</v>
      </c>
      <c r="Q1578">
        <v>0.28999999999999998</v>
      </c>
      <c r="R1578" t="s">
        <v>5411</v>
      </c>
      <c r="S1578" t="s">
        <v>5411</v>
      </c>
      <c r="T1578" s="46">
        <v>0.28999999999999998</v>
      </c>
      <c r="U1578" s="22"/>
      <c r="V1578" s="22"/>
      <c r="W1578" s="52">
        <f t="shared" si="246"/>
        <v>0</v>
      </c>
      <c r="X1578" s="52" t="e">
        <f t="shared" si="247"/>
        <v>#VALUE!</v>
      </c>
      <c r="Y1578" s="52" t="e">
        <f t="shared" si="241"/>
        <v>#VALUE!</v>
      </c>
      <c r="Z1578" t="s">
        <v>77</v>
      </c>
      <c r="AA1578" t="s">
        <v>5411</v>
      </c>
      <c r="AB1578" t="s">
        <v>5411</v>
      </c>
      <c r="AC1578" s="61" t="s">
        <v>77</v>
      </c>
      <c r="AD1578" s="61"/>
      <c r="AE1578" s="22"/>
      <c r="AF1578">
        <v>4.17</v>
      </c>
      <c r="AG1578" t="s">
        <v>5411</v>
      </c>
      <c r="AH1578" t="s">
        <v>5411</v>
      </c>
      <c r="AI1578" s="46">
        <v>4.17</v>
      </c>
      <c r="AJ1578" s="22"/>
      <c r="AK1578" s="22"/>
      <c r="AL1578" s="52">
        <f t="shared" si="248"/>
        <v>0</v>
      </c>
      <c r="AM1578" s="52" t="e">
        <f t="shared" si="249"/>
        <v>#VALUE!</v>
      </c>
      <c r="AN1578" s="52" t="e">
        <f t="shared" si="242"/>
        <v>#VALUE!</v>
      </c>
      <c r="AO1578">
        <v>0.25</v>
      </c>
      <c r="AP1578" s="46">
        <v>0.25</v>
      </c>
      <c r="AQ1578" s="52">
        <f t="shared" si="250"/>
        <v>0</v>
      </c>
    </row>
    <row r="1579" spans="1:43" x14ac:dyDescent="0.25">
      <c r="A1579" t="s">
        <v>5533</v>
      </c>
      <c r="B1579" t="s">
        <v>1538</v>
      </c>
      <c r="D1579">
        <v>1</v>
      </c>
      <c r="E1579">
        <v>1</v>
      </c>
      <c r="F1579">
        <v>1</v>
      </c>
      <c r="G1579" s="13">
        <v>40855</v>
      </c>
      <c r="H1579">
        <v>0.26</v>
      </c>
      <c r="I1579" t="s">
        <v>5411</v>
      </c>
      <c r="J1579" t="s">
        <v>5411</v>
      </c>
      <c r="K1579" s="46">
        <v>0.26</v>
      </c>
      <c r="L1579" s="22"/>
      <c r="M1579" s="22"/>
      <c r="N1579" s="52">
        <f t="shared" si="243"/>
        <v>0</v>
      </c>
      <c r="O1579" s="52" t="e">
        <f t="shared" si="244"/>
        <v>#VALUE!</v>
      </c>
      <c r="P1579" s="52" t="e">
        <f t="shared" si="245"/>
        <v>#VALUE!</v>
      </c>
      <c r="Q1579">
        <v>0.28000000000000003</v>
      </c>
      <c r="R1579" t="s">
        <v>5411</v>
      </c>
      <c r="S1579" t="s">
        <v>5411</v>
      </c>
      <c r="T1579" s="46">
        <v>0.28000000000000003</v>
      </c>
      <c r="U1579" s="22"/>
      <c r="V1579" s="22"/>
      <c r="W1579" s="52">
        <f t="shared" si="246"/>
        <v>0</v>
      </c>
      <c r="X1579" s="52" t="e">
        <f t="shared" si="247"/>
        <v>#VALUE!</v>
      </c>
      <c r="Y1579" s="52" t="e">
        <f t="shared" si="241"/>
        <v>#VALUE!</v>
      </c>
      <c r="Z1579" t="s">
        <v>77</v>
      </c>
      <c r="AA1579" t="s">
        <v>5411</v>
      </c>
      <c r="AB1579" t="s">
        <v>5411</v>
      </c>
      <c r="AC1579" s="61" t="s">
        <v>77</v>
      </c>
      <c r="AD1579" s="61"/>
      <c r="AE1579" s="22"/>
      <c r="AF1579">
        <v>0</v>
      </c>
      <c r="AG1579" t="s">
        <v>5411</v>
      </c>
      <c r="AH1579" t="s">
        <v>5411</v>
      </c>
      <c r="AI1579" s="46">
        <v>0</v>
      </c>
      <c r="AJ1579" s="22"/>
      <c r="AK1579" s="22"/>
      <c r="AL1579" s="52">
        <f t="shared" si="248"/>
        <v>0</v>
      </c>
      <c r="AM1579" s="52" t="e">
        <f t="shared" si="249"/>
        <v>#VALUE!</v>
      </c>
      <c r="AN1579" s="52" t="e">
        <f t="shared" si="242"/>
        <v>#VALUE!</v>
      </c>
      <c r="AO1579">
        <v>0.19</v>
      </c>
      <c r="AP1579" s="46">
        <v>0.19</v>
      </c>
      <c r="AQ1579" s="52">
        <f t="shared" si="250"/>
        <v>0</v>
      </c>
    </row>
    <row r="1580" spans="1:43" x14ac:dyDescent="0.25">
      <c r="A1580" t="s">
        <v>5533</v>
      </c>
      <c r="B1580" t="s">
        <v>1539</v>
      </c>
      <c r="D1580">
        <v>1</v>
      </c>
      <c r="E1580">
        <v>1</v>
      </c>
      <c r="F1580">
        <v>1</v>
      </c>
      <c r="G1580" s="13">
        <v>40855</v>
      </c>
      <c r="H1580">
        <v>0.56999999999999995</v>
      </c>
      <c r="I1580" t="s">
        <v>5411</v>
      </c>
      <c r="J1580" t="s">
        <v>5411</v>
      </c>
      <c r="K1580" s="46">
        <v>0.56999999999999995</v>
      </c>
      <c r="L1580" s="22"/>
      <c r="M1580" s="22"/>
      <c r="N1580" s="52">
        <f t="shared" si="243"/>
        <v>0</v>
      </c>
      <c r="O1580" s="52" t="e">
        <f t="shared" si="244"/>
        <v>#VALUE!</v>
      </c>
      <c r="P1580" s="52" t="e">
        <f t="shared" si="245"/>
        <v>#VALUE!</v>
      </c>
      <c r="Q1580">
        <v>0</v>
      </c>
      <c r="R1580" t="s">
        <v>5411</v>
      </c>
      <c r="S1580" t="s">
        <v>5411</v>
      </c>
      <c r="T1580" s="46">
        <v>0</v>
      </c>
      <c r="U1580" s="22"/>
      <c r="V1580" s="22"/>
      <c r="W1580" s="52">
        <f t="shared" si="246"/>
        <v>0</v>
      </c>
      <c r="X1580" s="52" t="e">
        <f t="shared" si="247"/>
        <v>#VALUE!</v>
      </c>
      <c r="Y1580" s="52" t="e">
        <f t="shared" si="241"/>
        <v>#VALUE!</v>
      </c>
      <c r="Z1580" t="s">
        <v>77</v>
      </c>
      <c r="AA1580" t="s">
        <v>5411</v>
      </c>
      <c r="AB1580" t="s">
        <v>5411</v>
      </c>
      <c r="AC1580" s="61" t="s">
        <v>77</v>
      </c>
      <c r="AD1580" s="61"/>
      <c r="AE1580" s="22"/>
      <c r="AF1580">
        <v>0</v>
      </c>
      <c r="AG1580" t="s">
        <v>5411</v>
      </c>
      <c r="AH1580" t="s">
        <v>5411</v>
      </c>
      <c r="AI1580" s="46">
        <v>0</v>
      </c>
      <c r="AJ1580" s="22"/>
      <c r="AK1580" s="22"/>
      <c r="AL1580" s="52">
        <f t="shared" si="248"/>
        <v>0</v>
      </c>
      <c r="AM1580" s="52" t="e">
        <f t="shared" si="249"/>
        <v>#VALUE!</v>
      </c>
      <c r="AN1580" s="52" t="e">
        <f t="shared" si="242"/>
        <v>#VALUE!</v>
      </c>
      <c r="AO1580">
        <v>0.03</v>
      </c>
      <c r="AP1580" s="46">
        <v>0.03</v>
      </c>
      <c r="AQ1580" s="52">
        <f t="shared" si="250"/>
        <v>0</v>
      </c>
    </row>
    <row r="1581" spans="1:43" x14ac:dyDescent="0.25">
      <c r="A1581" t="s">
        <v>5533</v>
      </c>
      <c r="B1581" t="s">
        <v>1540</v>
      </c>
      <c r="D1581">
        <v>1</v>
      </c>
      <c r="E1581">
        <v>1</v>
      </c>
      <c r="F1581">
        <v>1</v>
      </c>
      <c r="G1581" s="13">
        <v>40855</v>
      </c>
      <c r="H1581">
        <v>0.56999999999999995</v>
      </c>
      <c r="I1581" t="s">
        <v>5411</v>
      </c>
      <c r="J1581" t="s">
        <v>5411</v>
      </c>
      <c r="K1581" s="46">
        <v>0.56999999999999995</v>
      </c>
      <c r="L1581" s="22"/>
      <c r="M1581" s="22"/>
      <c r="N1581" s="52">
        <f t="shared" si="243"/>
        <v>0</v>
      </c>
      <c r="O1581" s="52" t="e">
        <f t="shared" si="244"/>
        <v>#VALUE!</v>
      </c>
      <c r="P1581" s="52" t="e">
        <f t="shared" si="245"/>
        <v>#VALUE!</v>
      </c>
      <c r="Q1581">
        <v>0</v>
      </c>
      <c r="R1581" t="s">
        <v>5411</v>
      </c>
      <c r="S1581" t="s">
        <v>5411</v>
      </c>
      <c r="T1581" s="46">
        <v>0</v>
      </c>
      <c r="U1581" s="22"/>
      <c r="V1581" s="22"/>
      <c r="W1581" s="52">
        <f t="shared" si="246"/>
        <v>0</v>
      </c>
      <c r="X1581" s="52" t="e">
        <f t="shared" si="247"/>
        <v>#VALUE!</v>
      </c>
      <c r="Y1581" s="52" t="e">
        <f t="shared" si="241"/>
        <v>#VALUE!</v>
      </c>
      <c r="Z1581" t="s">
        <v>77</v>
      </c>
      <c r="AA1581" t="s">
        <v>5411</v>
      </c>
      <c r="AB1581" t="s">
        <v>5411</v>
      </c>
      <c r="AC1581" s="61" t="s">
        <v>77</v>
      </c>
      <c r="AD1581" s="61"/>
      <c r="AE1581" s="22"/>
      <c r="AF1581">
        <v>0</v>
      </c>
      <c r="AG1581" t="s">
        <v>5411</v>
      </c>
      <c r="AH1581" t="s">
        <v>5411</v>
      </c>
      <c r="AI1581" s="46">
        <v>0</v>
      </c>
      <c r="AJ1581" s="22"/>
      <c r="AK1581" s="22"/>
      <c r="AL1581" s="52">
        <f t="shared" si="248"/>
        <v>0</v>
      </c>
      <c r="AM1581" s="52" t="e">
        <f t="shared" si="249"/>
        <v>#VALUE!</v>
      </c>
      <c r="AN1581" s="52" t="e">
        <f t="shared" si="242"/>
        <v>#VALUE!</v>
      </c>
      <c r="AO1581">
        <v>0.19</v>
      </c>
      <c r="AP1581" s="46">
        <v>0.19</v>
      </c>
      <c r="AQ1581" s="52">
        <f t="shared" si="250"/>
        <v>0</v>
      </c>
    </row>
    <row r="1582" spans="1:43" x14ac:dyDescent="0.25">
      <c r="A1582" t="s">
        <v>5533</v>
      </c>
      <c r="B1582" t="s">
        <v>1541</v>
      </c>
      <c r="D1582">
        <v>1</v>
      </c>
      <c r="E1582">
        <v>1</v>
      </c>
      <c r="F1582">
        <v>1</v>
      </c>
      <c r="G1582" s="13">
        <v>40855</v>
      </c>
      <c r="H1582">
        <v>1.1000000000000001</v>
      </c>
      <c r="I1582" t="s">
        <v>5411</v>
      </c>
      <c r="J1582" t="s">
        <v>5411</v>
      </c>
      <c r="K1582" s="46">
        <v>1.1000000000000001</v>
      </c>
      <c r="L1582" s="22"/>
      <c r="M1582" s="22"/>
      <c r="N1582" s="52">
        <f t="shared" si="243"/>
        <v>0</v>
      </c>
      <c r="O1582" s="52" t="e">
        <f t="shared" si="244"/>
        <v>#VALUE!</v>
      </c>
      <c r="P1582" s="52" t="e">
        <f t="shared" si="245"/>
        <v>#VALUE!</v>
      </c>
      <c r="Q1582">
        <v>0.28000000000000003</v>
      </c>
      <c r="R1582" t="s">
        <v>5411</v>
      </c>
      <c r="S1582" t="s">
        <v>5411</v>
      </c>
      <c r="T1582" s="46">
        <v>0.28000000000000003</v>
      </c>
      <c r="U1582" s="22"/>
      <c r="V1582" s="22"/>
      <c r="W1582" s="52">
        <f t="shared" si="246"/>
        <v>0</v>
      </c>
      <c r="X1582" s="52" t="e">
        <f t="shared" si="247"/>
        <v>#VALUE!</v>
      </c>
      <c r="Y1582" s="52" t="e">
        <f t="shared" si="241"/>
        <v>#VALUE!</v>
      </c>
      <c r="Z1582" t="s">
        <v>77</v>
      </c>
      <c r="AA1582" t="s">
        <v>5411</v>
      </c>
      <c r="AB1582" t="s">
        <v>5411</v>
      </c>
      <c r="AC1582" s="61" t="s">
        <v>77</v>
      </c>
      <c r="AD1582" s="61"/>
      <c r="AE1582" s="22"/>
      <c r="AF1582">
        <v>0</v>
      </c>
      <c r="AG1582" t="s">
        <v>5411</v>
      </c>
      <c r="AH1582" t="s">
        <v>5411</v>
      </c>
      <c r="AI1582" s="46">
        <v>0</v>
      </c>
      <c r="AJ1582" s="22"/>
      <c r="AK1582" s="22"/>
      <c r="AL1582" s="52">
        <f t="shared" si="248"/>
        <v>0</v>
      </c>
      <c r="AM1582" s="52" t="e">
        <f t="shared" si="249"/>
        <v>#VALUE!</v>
      </c>
      <c r="AN1582" s="52" t="e">
        <f t="shared" si="242"/>
        <v>#VALUE!</v>
      </c>
      <c r="AO1582">
        <v>0.02</v>
      </c>
      <c r="AP1582" s="46">
        <v>0.02</v>
      </c>
      <c r="AQ1582" s="52">
        <f t="shared" si="250"/>
        <v>0</v>
      </c>
    </row>
    <row r="1583" spans="1:43" x14ac:dyDescent="0.25">
      <c r="A1583" t="s">
        <v>5533</v>
      </c>
      <c r="B1583" t="s">
        <v>1542</v>
      </c>
      <c r="D1583">
        <v>1</v>
      </c>
      <c r="E1583">
        <v>1</v>
      </c>
      <c r="F1583">
        <v>1</v>
      </c>
      <c r="G1583" s="13">
        <v>40855</v>
      </c>
      <c r="H1583">
        <v>0.13</v>
      </c>
      <c r="I1583" t="s">
        <v>5411</v>
      </c>
      <c r="J1583" t="s">
        <v>5411</v>
      </c>
      <c r="K1583" s="46">
        <v>0.13</v>
      </c>
      <c r="L1583" s="22"/>
      <c r="M1583" s="22"/>
      <c r="N1583" s="52">
        <f t="shared" si="243"/>
        <v>0</v>
      </c>
      <c r="O1583" s="52" t="e">
        <f t="shared" si="244"/>
        <v>#VALUE!</v>
      </c>
      <c r="P1583" s="52" t="e">
        <f t="shared" si="245"/>
        <v>#VALUE!</v>
      </c>
      <c r="Q1583">
        <v>0</v>
      </c>
      <c r="R1583" t="s">
        <v>5411</v>
      </c>
      <c r="S1583" t="s">
        <v>5411</v>
      </c>
      <c r="T1583" s="46">
        <v>0</v>
      </c>
      <c r="U1583" s="22"/>
      <c r="V1583" s="22"/>
      <c r="W1583" s="52">
        <f t="shared" si="246"/>
        <v>0</v>
      </c>
      <c r="X1583" s="52" t="e">
        <f t="shared" si="247"/>
        <v>#VALUE!</v>
      </c>
      <c r="Y1583" s="52" t="e">
        <f t="shared" si="241"/>
        <v>#VALUE!</v>
      </c>
      <c r="Z1583" t="s">
        <v>77</v>
      </c>
      <c r="AA1583" t="s">
        <v>5411</v>
      </c>
      <c r="AB1583" t="s">
        <v>5411</v>
      </c>
      <c r="AC1583" s="61" t="s">
        <v>77</v>
      </c>
      <c r="AD1583" s="61"/>
      <c r="AE1583" s="22"/>
      <c r="AF1583">
        <v>0</v>
      </c>
      <c r="AG1583" t="s">
        <v>5411</v>
      </c>
      <c r="AH1583" t="s">
        <v>5411</v>
      </c>
      <c r="AI1583" s="46">
        <v>0</v>
      </c>
      <c r="AJ1583" s="22"/>
      <c r="AK1583" s="22"/>
      <c r="AL1583" s="52">
        <f t="shared" si="248"/>
        <v>0</v>
      </c>
      <c r="AM1583" s="52" t="e">
        <f t="shared" si="249"/>
        <v>#VALUE!</v>
      </c>
      <c r="AN1583" s="52" t="e">
        <f t="shared" si="242"/>
        <v>#VALUE!</v>
      </c>
      <c r="AO1583">
        <v>0.02</v>
      </c>
      <c r="AP1583" s="46">
        <v>0.02</v>
      </c>
      <c r="AQ1583" s="52">
        <f t="shared" si="250"/>
        <v>0</v>
      </c>
    </row>
    <row r="1584" spans="1:43" x14ac:dyDescent="0.25">
      <c r="A1584" t="s">
        <v>5533</v>
      </c>
      <c r="B1584" t="s">
        <v>1543</v>
      </c>
      <c r="D1584">
        <v>1</v>
      </c>
      <c r="E1584">
        <v>1</v>
      </c>
      <c r="F1584">
        <v>1</v>
      </c>
      <c r="G1584" s="13">
        <v>40855</v>
      </c>
      <c r="H1584">
        <v>2.25</v>
      </c>
      <c r="I1584" t="s">
        <v>5411</v>
      </c>
      <c r="J1584" t="s">
        <v>5411</v>
      </c>
      <c r="K1584" s="46">
        <v>2.25</v>
      </c>
      <c r="L1584" s="22"/>
      <c r="M1584" s="22"/>
      <c r="N1584" s="52">
        <f t="shared" si="243"/>
        <v>0</v>
      </c>
      <c r="O1584" s="52" t="e">
        <f t="shared" si="244"/>
        <v>#VALUE!</v>
      </c>
      <c r="P1584" s="52" t="e">
        <f t="shared" si="245"/>
        <v>#VALUE!</v>
      </c>
      <c r="Q1584">
        <v>0.56000000000000005</v>
      </c>
      <c r="R1584" t="s">
        <v>5411</v>
      </c>
      <c r="S1584" t="s">
        <v>5411</v>
      </c>
      <c r="T1584" s="46">
        <v>0.56000000000000005</v>
      </c>
      <c r="U1584" s="22"/>
      <c r="V1584" s="22"/>
      <c r="W1584" s="52">
        <f t="shared" si="246"/>
        <v>0</v>
      </c>
      <c r="X1584" s="52" t="e">
        <f t="shared" si="247"/>
        <v>#VALUE!</v>
      </c>
      <c r="Y1584" s="52" t="e">
        <f t="shared" si="241"/>
        <v>#VALUE!</v>
      </c>
      <c r="Z1584" t="s">
        <v>77</v>
      </c>
      <c r="AA1584" t="s">
        <v>5411</v>
      </c>
      <c r="AB1584" t="s">
        <v>5411</v>
      </c>
      <c r="AC1584" s="61" t="s">
        <v>77</v>
      </c>
      <c r="AD1584" s="61"/>
      <c r="AE1584" s="22"/>
      <c r="AF1584">
        <v>6.78</v>
      </c>
      <c r="AG1584" t="s">
        <v>5411</v>
      </c>
      <c r="AH1584" t="s">
        <v>5411</v>
      </c>
      <c r="AI1584" s="46">
        <v>6.78</v>
      </c>
      <c r="AJ1584" s="22"/>
      <c r="AK1584" s="22"/>
      <c r="AL1584" s="52">
        <f t="shared" si="248"/>
        <v>0</v>
      </c>
      <c r="AM1584" s="52" t="e">
        <f t="shared" si="249"/>
        <v>#VALUE!</v>
      </c>
      <c r="AN1584" s="52" t="e">
        <f t="shared" si="242"/>
        <v>#VALUE!</v>
      </c>
      <c r="AO1584">
        <v>0.09</v>
      </c>
      <c r="AP1584" s="46">
        <v>0.09</v>
      </c>
      <c r="AQ1584" s="52">
        <f t="shared" si="250"/>
        <v>0</v>
      </c>
    </row>
    <row r="1585" spans="1:43" x14ac:dyDescent="0.25">
      <c r="A1585" t="s">
        <v>5533</v>
      </c>
      <c r="B1585" t="s">
        <v>1544</v>
      </c>
      <c r="D1585">
        <v>1</v>
      </c>
      <c r="E1585">
        <v>1</v>
      </c>
      <c r="F1585">
        <v>1</v>
      </c>
      <c r="G1585" s="13">
        <v>40855</v>
      </c>
      <c r="H1585">
        <v>0.61</v>
      </c>
      <c r="I1585" t="s">
        <v>5411</v>
      </c>
      <c r="J1585" t="s">
        <v>5411</v>
      </c>
      <c r="K1585" s="46">
        <v>0.61</v>
      </c>
      <c r="L1585" s="22"/>
      <c r="M1585" s="22"/>
      <c r="N1585" s="52">
        <f t="shared" si="243"/>
        <v>0</v>
      </c>
      <c r="O1585" s="52" t="e">
        <f t="shared" si="244"/>
        <v>#VALUE!</v>
      </c>
      <c r="P1585" s="52" t="e">
        <f t="shared" si="245"/>
        <v>#VALUE!</v>
      </c>
      <c r="Q1585">
        <v>0.99</v>
      </c>
      <c r="R1585" t="s">
        <v>5411</v>
      </c>
      <c r="S1585" t="s">
        <v>5411</v>
      </c>
      <c r="T1585" s="46">
        <v>0.99</v>
      </c>
      <c r="U1585" s="22"/>
      <c r="V1585" s="22"/>
      <c r="W1585" s="52">
        <f t="shared" si="246"/>
        <v>0</v>
      </c>
      <c r="X1585" s="52" t="e">
        <f t="shared" si="247"/>
        <v>#VALUE!</v>
      </c>
      <c r="Y1585" s="52" t="e">
        <f t="shared" si="241"/>
        <v>#VALUE!</v>
      </c>
      <c r="Z1585" t="s">
        <v>77</v>
      </c>
      <c r="AA1585" t="s">
        <v>5411</v>
      </c>
      <c r="AB1585" t="s">
        <v>5411</v>
      </c>
      <c r="AC1585" s="61" t="s">
        <v>77</v>
      </c>
      <c r="AD1585" s="61"/>
      <c r="AE1585" s="22"/>
      <c r="AF1585">
        <v>0</v>
      </c>
      <c r="AG1585" t="s">
        <v>5411</v>
      </c>
      <c r="AH1585" t="s">
        <v>5411</v>
      </c>
      <c r="AI1585" s="46">
        <v>0</v>
      </c>
      <c r="AJ1585" s="22"/>
      <c r="AK1585" s="22"/>
      <c r="AL1585" s="52">
        <f t="shared" si="248"/>
        <v>0</v>
      </c>
      <c r="AM1585" s="52" t="e">
        <f t="shared" si="249"/>
        <v>#VALUE!</v>
      </c>
      <c r="AN1585" s="52" t="e">
        <f t="shared" si="242"/>
        <v>#VALUE!</v>
      </c>
      <c r="AO1585">
        <v>0.01</v>
      </c>
      <c r="AP1585" s="46">
        <v>0.01</v>
      </c>
      <c r="AQ1585" s="52">
        <f t="shared" si="250"/>
        <v>0</v>
      </c>
    </row>
    <row r="1586" spans="1:43" x14ac:dyDescent="0.25">
      <c r="A1586" t="s">
        <v>5533</v>
      </c>
      <c r="B1586" t="s">
        <v>1545</v>
      </c>
      <c r="D1586">
        <v>1</v>
      </c>
      <c r="E1586">
        <v>1</v>
      </c>
      <c r="F1586">
        <v>1</v>
      </c>
      <c r="G1586" s="13">
        <v>40855</v>
      </c>
      <c r="H1586">
        <v>0.51</v>
      </c>
      <c r="I1586" t="s">
        <v>5411</v>
      </c>
      <c r="J1586" t="s">
        <v>5411</v>
      </c>
      <c r="K1586" s="46">
        <v>0.51</v>
      </c>
      <c r="L1586" s="22"/>
      <c r="M1586" s="22"/>
      <c r="N1586" s="52">
        <f t="shared" si="243"/>
        <v>0</v>
      </c>
      <c r="O1586" s="52" t="e">
        <f t="shared" si="244"/>
        <v>#VALUE!</v>
      </c>
      <c r="P1586" s="52" t="e">
        <f t="shared" si="245"/>
        <v>#VALUE!</v>
      </c>
      <c r="Q1586">
        <v>0.16</v>
      </c>
      <c r="R1586" t="s">
        <v>5411</v>
      </c>
      <c r="S1586" t="s">
        <v>5411</v>
      </c>
      <c r="T1586" s="46">
        <v>0.16</v>
      </c>
      <c r="U1586" s="22"/>
      <c r="V1586" s="22"/>
      <c r="W1586" s="52">
        <f t="shared" si="246"/>
        <v>0</v>
      </c>
      <c r="X1586" s="52" t="e">
        <f t="shared" si="247"/>
        <v>#VALUE!</v>
      </c>
      <c r="Y1586" s="52" t="e">
        <f t="shared" si="241"/>
        <v>#VALUE!</v>
      </c>
      <c r="Z1586" t="s">
        <v>77</v>
      </c>
      <c r="AA1586" t="s">
        <v>5411</v>
      </c>
      <c r="AB1586" t="s">
        <v>5411</v>
      </c>
      <c r="AC1586" s="61" t="s">
        <v>77</v>
      </c>
      <c r="AD1586" s="61"/>
      <c r="AE1586" s="22"/>
      <c r="AF1586">
        <v>0</v>
      </c>
      <c r="AG1586" t="s">
        <v>5411</v>
      </c>
      <c r="AH1586" t="s">
        <v>5411</v>
      </c>
      <c r="AI1586" s="46">
        <v>0</v>
      </c>
      <c r="AJ1586" s="22"/>
      <c r="AK1586" s="22"/>
      <c r="AL1586" s="52">
        <f t="shared" si="248"/>
        <v>0</v>
      </c>
      <c r="AM1586" s="52" t="e">
        <f t="shared" si="249"/>
        <v>#VALUE!</v>
      </c>
      <c r="AN1586" s="52" t="e">
        <f t="shared" si="242"/>
        <v>#VALUE!</v>
      </c>
      <c r="AO1586">
        <v>0.03</v>
      </c>
      <c r="AP1586" s="46">
        <v>0.03</v>
      </c>
      <c r="AQ1586" s="52">
        <f t="shared" si="250"/>
        <v>0</v>
      </c>
    </row>
    <row r="1587" spans="1:43" x14ac:dyDescent="0.25">
      <c r="A1587" t="s">
        <v>5533</v>
      </c>
      <c r="B1587" t="s">
        <v>1546</v>
      </c>
      <c r="D1587">
        <v>1</v>
      </c>
      <c r="E1587">
        <v>1</v>
      </c>
      <c r="F1587">
        <v>1</v>
      </c>
      <c r="G1587" s="13">
        <v>40855</v>
      </c>
      <c r="H1587">
        <v>0.42</v>
      </c>
      <c r="I1587" t="s">
        <v>5411</v>
      </c>
      <c r="J1587" t="s">
        <v>5411</v>
      </c>
      <c r="K1587" s="46">
        <v>0.42</v>
      </c>
      <c r="L1587" s="22"/>
      <c r="M1587" s="22"/>
      <c r="N1587" s="52">
        <f t="shared" si="243"/>
        <v>0</v>
      </c>
      <c r="O1587" s="52" t="e">
        <f t="shared" si="244"/>
        <v>#VALUE!</v>
      </c>
      <c r="P1587" s="52" t="e">
        <f t="shared" si="245"/>
        <v>#VALUE!</v>
      </c>
      <c r="Q1587">
        <v>0.17</v>
      </c>
      <c r="R1587" t="s">
        <v>5411</v>
      </c>
      <c r="S1587" t="s">
        <v>5411</v>
      </c>
      <c r="T1587" s="46">
        <v>0.17</v>
      </c>
      <c r="U1587" s="22"/>
      <c r="V1587" s="22"/>
      <c r="W1587" s="52">
        <f t="shared" si="246"/>
        <v>0</v>
      </c>
      <c r="X1587" s="52" t="e">
        <f t="shared" si="247"/>
        <v>#VALUE!</v>
      </c>
      <c r="Y1587" s="52" t="e">
        <f t="shared" si="241"/>
        <v>#VALUE!</v>
      </c>
      <c r="Z1587" t="s">
        <v>77</v>
      </c>
      <c r="AA1587" t="s">
        <v>5411</v>
      </c>
      <c r="AB1587" t="s">
        <v>5411</v>
      </c>
      <c r="AC1587" s="61" t="s">
        <v>77</v>
      </c>
      <c r="AD1587" s="61"/>
      <c r="AE1587" s="22"/>
      <c r="AF1587">
        <v>1.64</v>
      </c>
      <c r="AG1587" t="s">
        <v>5411</v>
      </c>
      <c r="AH1587" t="s">
        <v>5411</v>
      </c>
      <c r="AI1587" s="46">
        <v>1.64</v>
      </c>
      <c r="AJ1587" s="22"/>
      <c r="AK1587" s="22"/>
      <c r="AL1587" s="52">
        <f t="shared" si="248"/>
        <v>0</v>
      </c>
      <c r="AM1587" s="52" t="e">
        <f t="shared" si="249"/>
        <v>#VALUE!</v>
      </c>
      <c r="AN1587" s="52" t="e">
        <f t="shared" si="242"/>
        <v>#VALUE!</v>
      </c>
      <c r="AO1587">
        <v>0.1</v>
      </c>
      <c r="AP1587" s="46">
        <v>0.1</v>
      </c>
      <c r="AQ1587" s="52">
        <f t="shared" si="250"/>
        <v>0</v>
      </c>
    </row>
    <row r="1588" spans="1:43" x14ac:dyDescent="0.25">
      <c r="A1588" t="s">
        <v>5533</v>
      </c>
      <c r="B1588" t="s">
        <v>1547</v>
      </c>
      <c r="D1588">
        <v>1</v>
      </c>
      <c r="E1588">
        <v>1</v>
      </c>
      <c r="F1588">
        <v>1</v>
      </c>
      <c r="G1588" s="13">
        <v>40855</v>
      </c>
      <c r="H1588">
        <v>0.55000000000000004</v>
      </c>
      <c r="I1588" t="s">
        <v>5411</v>
      </c>
      <c r="J1588" t="s">
        <v>5411</v>
      </c>
      <c r="K1588" s="46">
        <v>0.55000000000000004</v>
      </c>
      <c r="L1588" s="22"/>
      <c r="M1588" s="22"/>
      <c r="N1588" s="52">
        <f t="shared" si="243"/>
        <v>0</v>
      </c>
      <c r="O1588" s="52" t="e">
        <f t="shared" si="244"/>
        <v>#VALUE!</v>
      </c>
      <c r="P1588" s="52" t="e">
        <f t="shared" si="245"/>
        <v>#VALUE!</v>
      </c>
      <c r="Q1588">
        <v>0.36</v>
      </c>
      <c r="R1588" t="s">
        <v>5411</v>
      </c>
      <c r="S1588" t="s">
        <v>5411</v>
      </c>
      <c r="T1588" s="46">
        <v>0.36</v>
      </c>
      <c r="U1588" s="22"/>
      <c r="V1588" s="22"/>
      <c r="W1588" s="52">
        <f t="shared" si="246"/>
        <v>0</v>
      </c>
      <c r="X1588" s="52" t="e">
        <f t="shared" si="247"/>
        <v>#VALUE!</v>
      </c>
      <c r="Y1588" s="52" t="e">
        <f t="shared" si="241"/>
        <v>#VALUE!</v>
      </c>
      <c r="Z1588" t="s">
        <v>77</v>
      </c>
      <c r="AA1588" t="s">
        <v>5411</v>
      </c>
      <c r="AB1588" t="s">
        <v>5411</v>
      </c>
      <c r="AC1588" s="61" t="s">
        <v>77</v>
      </c>
      <c r="AD1588" s="61"/>
      <c r="AE1588" s="22"/>
      <c r="AF1588">
        <v>0.73</v>
      </c>
      <c r="AG1588" t="s">
        <v>5411</v>
      </c>
      <c r="AH1588" t="s">
        <v>5411</v>
      </c>
      <c r="AI1588" s="46">
        <v>0.73</v>
      </c>
      <c r="AJ1588" s="22"/>
      <c r="AK1588" s="22"/>
      <c r="AL1588" s="52">
        <f t="shared" si="248"/>
        <v>0</v>
      </c>
      <c r="AM1588" s="52" t="e">
        <f t="shared" si="249"/>
        <v>#VALUE!</v>
      </c>
      <c r="AN1588" s="52" t="e">
        <f t="shared" si="242"/>
        <v>#VALUE!</v>
      </c>
      <c r="AO1588">
        <v>0.43</v>
      </c>
      <c r="AP1588" s="46">
        <v>0.43</v>
      </c>
      <c r="AQ1588" s="52">
        <f t="shared" si="250"/>
        <v>0</v>
      </c>
    </row>
    <row r="1589" spans="1:43" x14ac:dyDescent="0.25">
      <c r="A1589" t="s">
        <v>5533</v>
      </c>
      <c r="B1589" t="s">
        <v>1548</v>
      </c>
      <c r="D1589">
        <v>1</v>
      </c>
      <c r="E1589">
        <v>1</v>
      </c>
      <c r="F1589">
        <v>1</v>
      </c>
      <c r="G1589" s="13">
        <v>40855</v>
      </c>
      <c r="H1589">
        <v>0.34</v>
      </c>
      <c r="I1589" t="s">
        <v>5411</v>
      </c>
      <c r="J1589" t="s">
        <v>5411</v>
      </c>
      <c r="K1589" s="46">
        <v>0.34</v>
      </c>
      <c r="L1589" s="22"/>
      <c r="M1589" s="22"/>
      <c r="N1589" s="52">
        <f t="shared" si="243"/>
        <v>0</v>
      </c>
      <c r="O1589" s="52" t="e">
        <f t="shared" si="244"/>
        <v>#VALUE!</v>
      </c>
      <c r="P1589" s="52" t="e">
        <f t="shared" si="245"/>
        <v>#VALUE!</v>
      </c>
      <c r="Q1589">
        <v>0.06</v>
      </c>
      <c r="R1589" t="s">
        <v>5411</v>
      </c>
      <c r="S1589" t="s">
        <v>5411</v>
      </c>
      <c r="T1589" s="46">
        <v>0.06</v>
      </c>
      <c r="U1589" s="22"/>
      <c r="V1589" s="22"/>
      <c r="W1589" s="52">
        <f t="shared" si="246"/>
        <v>0</v>
      </c>
      <c r="X1589" s="52" t="e">
        <f t="shared" si="247"/>
        <v>#VALUE!</v>
      </c>
      <c r="Y1589" s="52" t="e">
        <f t="shared" si="241"/>
        <v>#VALUE!</v>
      </c>
      <c r="Z1589" t="s">
        <v>77</v>
      </c>
      <c r="AA1589" t="s">
        <v>5411</v>
      </c>
      <c r="AB1589" t="s">
        <v>5411</v>
      </c>
      <c r="AC1589" s="61" t="s">
        <v>77</v>
      </c>
      <c r="AD1589" s="61"/>
      <c r="AE1589" s="22"/>
      <c r="AF1589">
        <v>1.0900000000000001</v>
      </c>
      <c r="AG1589" t="s">
        <v>5411</v>
      </c>
      <c r="AH1589" t="s">
        <v>5411</v>
      </c>
      <c r="AI1589" s="46">
        <v>1.0900000000000001</v>
      </c>
      <c r="AJ1589" s="22"/>
      <c r="AK1589" s="22"/>
      <c r="AL1589" s="52">
        <f t="shared" si="248"/>
        <v>0</v>
      </c>
      <c r="AM1589" s="52" t="e">
        <f t="shared" si="249"/>
        <v>#VALUE!</v>
      </c>
      <c r="AN1589" s="52" t="e">
        <f t="shared" si="242"/>
        <v>#VALUE!</v>
      </c>
      <c r="AO1589">
        <v>0.02</v>
      </c>
      <c r="AP1589" s="46">
        <v>0.02</v>
      </c>
      <c r="AQ1589" s="52">
        <f t="shared" si="250"/>
        <v>0</v>
      </c>
    </row>
    <row r="1590" spans="1:43" x14ac:dyDescent="0.25">
      <c r="A1590" t="s">
        <v>5533</v>
      </c>
      <c r="B1590" t="s">
        <v>1549</v>
      </c>
      <c r="D1590">
        <v>1</v>
      </c>
      <c r="E1590">
        <v>1</v>
      </c>
      <c r="F1590">
        <v>1</v>
      </c>
      <c r="G1590" s="13">
        <v>40855</v>
      </c>
      <c r="H1590">
        <v>1.29</v>
      </c>
      <c r="I1590" t="s">
        <v>5411</v>
      </c>
      <c r="J1590" t="s">
        <v>5411</v>
      </c>
      <c r="K1590" s="46">
        <v>1.29</v>
      </c>
      <c r="L1590" s="22"/>
      <c r="M1590" s="22"/>
      <c r="N1590" s="52">
        <f t="shared" si="243"/>
        <v>0</v>
      </c>
      <c r="O1590" s="52" t="e">
        <f t="shared" si="244"/>
        <v>#VALUE!</v>
      </c>
      <c r="P1590" s="52" t="e">
        <f t="shared" si="245"/>
        <v>#VALUE!</v>
      </c>
      <c r="Q1590">
        <v>1.07</v>
      </c>
      <c r="R1590" t="s">
        <v>5411</v>
      </c>
      <c r="S1590" t="s">
        <v>5411</v>
      </c>
      <c r="T1590" s="46">
        <v>1.07</v>
      </c>
      <c r="U1590" s="22"/>
      <c r="V1590" s="22"/>
      <c r="W1590" s="52">
        <f t="shared" si="246"/>
        <v>0</v>
      </c>
      <c r="X1590" s="52" t="e">
        <f t="shared" si="247"/>
        <v>#VALUE!</v>
      </c>
      <c r="Y1590" s="52" t="e">
        <f t="shared" si="241"/>
        <v>#VALUE!</v>
      </c>
      <c r="Z1590" t="s">
        <v>77</v>
      </c>
      <c r="AA1590" t="s">
        <v>5411</v>
      </c>
      <c r="AB1590" t="s">
        <v>5411</v>
      </c>
      <c r="AC1590" s="61" t="s">
        <v>77</v>
      </c>
      <c r="AD1590" s="61"/>
      <c r="AE1590" s="22"/>
      <c r="AF1590">
        <v>0</v>
      </c>
      <c r="AG1590" t="s">
        <v>5411</v>
      </c>
      <c r="AH1590" t="s">
        <v>5411</v>
      </c>
      <c r="AI1590" s="46">
        <v>0</v>
      </c>
      <c r="AJ1590" s="22"/>
      <c r="AK1590" s="22"/>
      <c r="AL1590" s="52">
        <f t="shared" si="248"/>
        <v>0</v>
      </c>
      <c r="AM1590" s="52" t="e">
        <f t="shared" si="249"/>
        <v>#VALUE!</v>
      </c>
      <c r="AN1590" s="52" t="e">
        <f t="shared" si="242"/>
        <v>#VALUE!</v>
      </c>
      <c r="AO1590">
        <v>0.13</v>
      </c>
      <c r="AP1590" s="46">
        <v>0.13</v>
      </c>
      <c r="AQ1590" s="52">
        <f t="shared" si="250"/>
        <v>0</v>
      </c>
    </row>
    <row r="1591" spans="1:43" x14ac:dyDescent="0.25">
      <c r="A1591" t="s">
        <v>5533</v>
      </c>
      <c r="B1591" t="s">
        <v>1550</v>
      </c>
      <c r="D1591">
        <v>1</v>
      </c>
      <c r="E1591">
        <v>1</v>
      </c>
      <c r="F1591">
        <v>1</v>
      </c>
      <c r="G1591" s="13">
        <v>40855</v>
      </c>
      <c r="H1591">
        <v>0</v>
      </c>
      <c r="I1591" t="s">
        <v>5411</v>
      </c>
      <c r="J1591" t="s">
        <v>5411</v>
      </c>
      <c r="K1591" s="46">
        <v>0</v>
      </c>
      <c r="L1591" s="22"/>
      <c r="M1591" s="22"/>
      <c r="N1591" s="52">
        <f t="shared" si="243"/>
        <v>0</v>
      </c>
      <c r="O1591" s="52" t="e">
        <f t="shared" si="244"/>
        <v>#VALUE!</v>
      </c>
      <c r="P1591" s="52" t="e">
        <f t="shared" si="245"/>
        <v>#VALUE!</v>
      </c>
      <c r="Q1591">
        <v>0</v>
      </c>
      <c r="R1591" t="s">
        <v>5411</v>
      </c>
      <c r="S1591" t="s">
        <v>5411</v>
      </c>
      <c r="T1591" s="46">
        <v>0</v>
      </c>
      <c r="U1591" s="22"/>
      <c r="V1591" s="22"/>
      <c r="W1591" s="52">
        <f t="shared" si="246"/>
        <v>0</v>
      </c>
      <c r="X1591" s="52" t="e">
        <f t="shared" si="247"/>
        <v>#VALUE!</v>
      </c>
      <c r="Y1591" s="52" t="e">
        <f t="shared" si="241"/>
        <v>#VALUE!</v>
      </c>
      <c r="Z1591" t="s">
        <v>77</v>
      </c>
      <c r="AA1591" t="s">
        <v>5411</v>
      </c>
      <c r="AB1591" t="s">
        <v>5411</v>
      </c>
      <c r="AC1591" s="61" t="s">
        <v>77</v>
      </c>
      <c r="AD1591" s="61"/>
      <c r="AE1591" s="22"/>
      <c r="AF1591">
        <v>0</v>
      </c>
      <c r="AG1591" t="s">
        <v>5411</v>
      </c>
      <c r="AH1591" t="s">
        <v>5411</v>
      </c>
      <c r="AI1591" s="46">
        <v>0</v>
      </c>
      <c r="AJ1591" s="22"/>
      <c r="AK1591" s="22"/>
      <c r="AL1591" s="52">
        <f t="shared" si="248"/>
        <v>0</v>
      </c>
      <c r="AM1591" s="52" t="e">
        <f t="shared" si="249"/>
        <v>#VALUE!</v>
      </c>
      <c r="AN1591" s="52" t="e">
        <f t="shared" si="242"/>
        <v>#VALUE!</v>
      </c>
      <c r="AO1591">
        <v>0.04</v>
      </c>
      <c r="AP1591" s="46">
        <v>0.04</v>
      </c>
      <c r="AQ1591" s="52">
        <f t="shared" si="250"/>
        <v>0</v>
      </c>
    </row>
    <row r="1592" spans="1:43" x14ac:dyDescent="0.25">
      <c r="A1592" t="s">
        <v>5533</v>
      </c>
      <c r="B1592" t="s">
        <v>1551</v>
      </c>
      <c r="D1592">
        <v>1</v>
      </c>
      <c r="E1592">
        <v>1</v>
      </c>
      <c r="F1592">
        <v>1</v>
      </c>
      <c r="G1592" s="13">
        <v>40855</v>
      </c>
      <c r="H1592">
        <v>0</v>
      </c>
      <c r="I1592" t="s">
        <v>5411</v>
      </c>
      <c r="J1592" t="s">
        <v>5411</v>
      </c>
      <c r="K1592" s="46">
        <v>0</v>
      </c>
      <c r="L1592" s="22"/>
      <c r="M1592" s="22"/>
      <c r="N1592" s="52">
        <f t="shared" si="243"/>
        <v>0</v>
      </c>
      <c r="O1592" s="52" t="e">
        <f t="shared" si="244"/>
        <v>#VALUE!</v>
      </c>
      <c r="P1592" s="52" t="e">
        <f t="shared" si="245"/>
        <v>#VALUE!</v>
      </c>
      <c r="Q1592">
        <v>0</v>
      </c>
      <c r="R1592" t="s">
        <v>5411</v>
      </c>
      <c r="S1592" t="s">
        <v>5411</v>
      </c>
      <c r="T1592" s="46">
        <v>0</v>
      </c>
      <c r="U1592" s="22"/>
      <c r="V1592" s="22"/>
      <c r="W1592" s="52">
        <f t="shared" si="246"/>
        <v>0</v>
      </c>
      <c r="X1592" s="52" t="e">
        <f t="shared" si="247"/>
        <v>#VALUE!</v>
      </c>
      <c r="Y1592" s="52" t="e">
        <f t="shared" si="241"/>
        <v>#VALUE!</v>
      </c>
      <c r="Z1592" t="s">
        <v>77</v>
      </c>
      <c r="AA1592" t="s">
        <v>5411</v>
      </c>
      <c r="AB1592" t="s">
        <v>5411</v>
      </c>
      <c r="AC1592" s="61" t="s">
        <v>77</v>
      </c>
      <c r="AD1592" s="61"/>
      <c r="AE1592" s="22"/>
      <c r="AF1592">
        <v>0</v>
      </c>
      <c r="AG1592" t="s">
        <v>5411</v>
      </c>
      <c r="AH1592" t="s">
        <v>5411</v>
      </c>
      <c r="AI1592" s="46">
        <v>0</v>
      </c>
      <c r="AJ1592" s="22"/>
      <c r="AK1592" s="22"/>
      <c r="AL1592" s="52">
        <f t="shared" si="248"/>
        <v>0</v>
      </c>
      <c r="AM1592" s="52" t="e">
        <f t="shared" si="249"/>
        <v>#VALUE!</v>
      </c>
      <c r="AN1592" s="52" t="e">
        <f t="shared" si="242"/>
        <v>#VALUE!</v>
      </c>
      <c r="AO1592">
        <v>0.01</v>
      </c>
      <c r="AP1592" s="46">
        <v>0.01</v>
      </c>
      <c r="AQ1592" s="52">
        <f t="shared" si="250"/>
        <v>0</v>
      </c>
    </row>
    <row r="1593" spans="1:43" x14ac:dyDescent="0.25">
      <c r="A1593" t="s">
        <v>5533</v>
      </c>
      <c r="B1593" t="s">
        <v>1552</v>
      </c>
      <c r="D1593">
        <v>1</v>
      </c>
      <c r="E1593">
        <v>1</v>
      </c>
      <c r="F1593">
        <v>1</v>
      </c>
      <c r="G1593" s="13">
        <v>40855</v>
      </c>
      <c r="H1593">
        <v>0.78</v>
      </c>
      <c r="I1593" t="s">
        <v>5411</v>
      </c>
      <c r="J1593" t="s">
        <v>5411</v>
      </c>
      <c r="K1593" s="46">
        <v>0.78</v>
      </c>
      <c r="L1593" s="22"/>
      <c r="M1593" s="22"/>
      <c r="N1593" s="52">
        <f t="shared" si="243"/>
        <v>0</v>
      </c>
      <c r="O1593" s="52" t="e">
        <f t="shared" si="244"/>
        <v>#VALUE!</v>
      </c>
      <c r="P1593" s="52" t="e">
        <f t="shared" si="245"/>
        <v>#VALUE!</v>
      </c>
      <c r="Q1593">
        <v>0</v>
      </c>
      <c r="R1593" t="s">
        <v>5411</v>
      </c>
      <c r="S1593" t="s">
        <v>5411</v>
      </c>
      <c r="T1593" s="46">
        <v>0</v>
      </c>
      <c r="U1593" s="22"/>
      <c r="V1593" s="22"/>
      <c r="W1593" s="52">
        <f t="shared" si="246"/>
        <v>0</v>
      </c>
      <c r="X1593" s="52" t="e">
        <f t="shared" si="247"/>
        <v>#VALUE!</v>
      </c>
      <c r="Y1593" s="52" t="e">
        <f t="shared" si="241"/>
        <v>#VALUE!</v>
      </c>
      <c r="Z1593" t="s">
        <v>77</v>
      </c>
      <c r="AA1593" t="s">
        <v>5411</v>
      </c>
      <c r="AB1593" t="s">
        <v>5411</v>
      </c>
      <c r="AC1593" s="61" t="s">
        <v>77</v>
      </c>
      <c r="AD1593" s="61"/>
      <c r="AE1593" s="22"/>
      <c r="AF1593">
        <v>1.01</v>
      </c>
      <c r="AG1593" t="s">
        <v>5411</v>
      </c>
      <c r="AH1593" t="s">
        <v>5411</v>
      </c>
      <c r="AI1593" s="46">
        <v>1.01</v>
      </c>
      <c r="AJ1593" s="22"/>
      <c r="AK1593" s="22"/>
      <c r="AL1593" s="52">
        <f t="shared" si="248"/>
        <v>0</v>
      </c>
      <c r="AM1593" s="52" t="e">
        <f t="shared" si="249"/>
        <v>#VALUE!</v>
      </c>
      <c r="AN1593" s="52" t="e">
        <f t="shared" si="242"/>
        <v>#VALUE!</v>
      </c>
      <c r="AO1593">
        <v>0.03</v>
      </c>
      <c r="AP1593" s="46">
        <v>0.03</v>
      </c>
      <c r="AQ1593" s="52">
        <f t="shared" si="250"/>
        <v>0</v>
      </c>
    </row>
    <row r="1594" spans="1:43" x14ac:dyDescent="0.25">
      <c r="A1594" t="s">
        <v>5533</v>
      </c>
      <c r="B1594" t="s">
        <v>1553</v>
      </c>
      <c r="D1594">
        <v>1</v>
      </c>
      <c r="E1594">
        <v>1</v>
      </c>
      <c r="F1594">
        <v>1</v>
      </c>
      <c r="G1594" s="13">
        <v>40855</v>
      </c>
      <c r="H1594">
        <v>0.92</v>
      </c>
      <c r="I1594" t="s">
        <v>5411</v>
      </c>
      <c r="J1594" t="s">
        <v>5411</v>
      </c>
      <c r="K1594" s="46">
        <v>0.92</v>
      </c>
      <c r="L1594" s="22"/>
      <c r="M1594" s="22"/>
      <c r="N1594" s="52">
        <f t="shared" si="243"/>
        <v>0</v>
      </c>
      <c r="O1594" s="52" t="e">
        <f t="shared" si="244"/>
        <v>#VALUE!</v>
      </c>
      <c r="P1594" s="52" t="e">
        <f t="shared" si="245"/>
        <v>#VALUE!</v>
      </c>
      <c r="Q1594">
        <v>0.16</v>
      </c>
      <c r="R1594" t="s">
        <v>5411</v>
      </c>
      <c r="S1594" t="s">
        <v>5411</v>
      </c>
      <c r="T1594" s="46">
        <v>0.16</v>
      </c>
      <c r="U1594" s="22"/>
      <c r="V1594" s="22"/>
      <c r="W1594" s="52">
        <f t="shared" si="246"/>
        <v>0</v>
      </c>
      <c r="X1594" s="52" t="e">
        <f t="shared" si="247"/>
        <v>#VALUE!</v>
      </c>
      <c r="Y1594" s="52" t="e">
        <f t="shared" si="241"/>
        <v>#VALUE!</v>
      </c>
      <c r="Z1594" t="s">
        <v>77</v>
      </c>
      <c r="AA1594" t="s">
        <v>5411</v>
      </c>
      <c r="AB1594" t="s">
        <v>5411</v>
      </c>
      <c r="AC1594" s="61" t="s">
        <v>77</v>
      </c>
      <c r="AD1594" s="61"/>
      <c r="AE1594" s="22"/>
      <c r="AF1594">
        <v>1.31</v>
      </c>
      <c r="AG1594" t="s">
        <v>5411</v>
      </c>
      <c r="AH1594" t="s">
        <v>5411</v>
      </c>
      <c r="AI1594" s="46">
        <v>1.31</v>
      </c>
      <c r="AJ1594" s="22"/>
      <c r="AK1594" s="22"/>
      <c r="AL1594" s="52">
        <f t="shared" si="248"/>
        <v>0</v>
      </c>
      <c r="AM1594" s="52" t="e">
        <f t="shared" si="249"/>
        <v>#VALUE!</v>
      </c>
      <c r="AN1594" s="52" t="e">
        <f t="shared" si="242"/>
        <v>#VALUE!</v>
      </c>
      <c r="AO1594">
        <v>0.03</v>
      </c>
      <c r="AP1594" s="46">
        <v>0.03</v>
      </c>
      <c r="AQ1594" s="52">
        <f t="shared" si="250"/>
        <v>0</v>
      </c>
    </row>
    <row r="1595" spans="1:43" x14ac:dyDescent="0.25">
      <c r="A1595" t="s">
        <v>5533</v>
      </c>
      <c r="B1595" t="s">
        <v>1554</v>
      </c>
      <c r="D1595">
        <v>1</v>
      </c>
      <c r="E1595">
        <v>1</v>
      </c>
      <c r="F1595">
        <v>1</v>
      </c>
      <c r="G1595" s="13">
        <v>40855</v>
      </c>
      <c r="H1595">
        <v>1.02</v>
      </c>
      <c r="I1595" t="s">
        <v>5411</v>
      </c>
      <c r="J1595" t="s">
        <v>5411</v>
      </c>
      <c r="K1595" s="46">
        <v>1.02</v>
      </c>
      <c r="L1595" s="22"/>
      <c r="M1595" s="22"/>
      <c r="N1595" s="52">
        <f t="shared" si="243"/>
        <v>0</v>
      </c>
      <c r="O1595" s="52" t="e">
        <f t="shared" si="244"/>
        <v>#VALUE!</v>
      </c>
      <c r="P1595" s="52" t="e">
        <f t="shared" si="245"/>
        <v>#VALUE!</v>
      </c>
      <c r="Q1595">
        <v>0.95</v>
      </c>
      <c r="R1595" t="s">
        <v>5411</v>
      </c>
      <c r="S1595" t="s">
        <v>5411</v>
      </c>
      <c r="T1595" s="46">
        <v>0.95</v>
      </c>
      <c r="U1595" s="22"/>
      <c r="V1595" s="22"/>
      <c r="W1595" s="52">
        <f t="shared" si="246"/>
        <v>0</v>
      </c>
      <c r="X1595" s="52" t="e">
        <f t="shared" si="247"/>
        <v>#VALUE!</v>
      </c>
      <c r="Y1595" s="52" t="e">
        <f t="shared" si="241"/>
        <v>#VALUE!</v>
      </c>
      <c r="Z1595" t="s">
        <v>77</v>
      </c>
      <c r="AA1595" t="s">
        <v>5411</v>
      </c>
      <c r="AB1595" t="s">
        <v>5411</v>
      </c>
      <c r="AC1595" s="61" t="s">
        <v>77</v>
      </c>
      <c r="AD1595" s="61"/>
      <c r="AE1595" s="22"/>
      <c r="AF1595">
        <v>0</v>
      </c>
      <c r="AG1595" t="s">
        <v>5411</v>
      </c>
      <c r="AH1595" t="s">
        <v>5411</v>
      </c>
      <c r="AI1595" s="46">
        <v>0</v>
      </c>
      <c r="AJ1595" s="22"/>
      <c r="AK1595" s="22"/>
      <c r="AL1595" s="52">
        <f t="shared" si="248"/>
        <v>0</v>
      </c>
      <c r="AM1595" s="52" t="e">
        <f t="shared" si="249"/>
        <v>#VALUE!</v>
      </c>
      <c r="AN1595" s="52" t="e">
        <f t="shared" si="242"/>
        <v>#VALUE!</v>
      </c>
      <c r="AO1595">
        <v>0.33</v>
      </c>
      <c r="AP1595" s="46">
        <v>0.33</v>
      </c>
      <c r="AQ1595" s="52">
        <f t="shared" si="250"/>
        <v>0</v>
      </c>
    </row>
    <row r="1596" spans="1:43" x14ac:dyDescent="0.25">
      <c r="A1596" t="s">
        <v>5533</v>
      </c>
      <c r="B1596" t="s">
        <v>1555</v>
      </c>
      <c r="D1596">
        <v>1</v>
      </c>
      <c r="E1596">
        <v>1</v>
      </c>
      <c r="F1596">
        <v>1</v>
      </c>
      <c r="G1596" s="13">
        <v>40855</v>
      </c>
      <c r="H1596">
        <v>0.71</v>
      </c>
      <c r="I1596" t="s">
        <v>5411</v>
      </c>
      <c r="J1596" t="s">
        <v>5411</v>
      </c>
      <c r="K1596" s="46">
        <v>0.71</v>
      </c>
      <c r="L1596" s="22"/>
      <c r="M1596" s="22"/>
      <c r="N1596" s="52">
        <f t="shared" si="243"/>
        <v>0</v>
      </c>
      <c r="O1596" s="52" t="e">
        <f t="shared" si="244"/>
        <v>#VALUE!</v>
      </c>
      <c r="P1596" s="52" t="e">
        <f t="shared" si="245"/>
        <v>#VALUE!</v>
      </c>
      <c r="Q1596">
        <v>0.25</v>
      </c>
      <c r="R1596" t="s">
        <v>5411</v>
      </c>
      <c r="S1596" t="s">
        <v>5411</v>
      </c>
      <c r="T1596" s="46">
        <v>0.25</v>
      </c>
      <c r="U1596" s="22"/>
      <c r="V1596" s="22"/>
      <c r="W1596" s="52">
        <f t="shared" si="246"/>
        <v>0</v>
      </c>
      <c r="X1596" s="52" t="e">
        <f t="shared" si="247"/>
        <v>#VALUE!</v>
      </c>
      <c r="Y1596" s="52" t="e">
        <f t="shared" si="241"/>
        <v>#VALUE!</v>
      </c>
      <c r="Z1596" t="s">
        <v>77</v>
      </c>
      <c r="AA1596" t="s">
        <v>5411</v>
      </c>
      <c r="AB1596" t="s">
        <v>5411</v>
      </c>
      <c r="AC1596" s="61" t="s">
        <v>77</v>
      </c>
      <c r="AD1596" s="61"/>
      <c r="AE1596" s="22"/>
      <c r="AF1596">
        <v>0</v>
      </c>
      <c r="AG1596" t="s">
        <v>5411</v>
      </c>
      <c r="AH1596" t="s">
        <v>5411</v>
      </c>
      <c r="AI1596" s="46">
        <v>0</v>
      </c>
      <c r="AJ1596" s="22"/>
      <c r="AK1596" s="22"/>
      <c r="AL1596" s="52">
        <f t="shared" si="248"/>
        <v>0</v>
      </c>
      <c r="AM1596" s="52" t="e">
        <f t="shared" si="249"/>
        <v>#VALUE!</v>
      </c>
      <c r="AN1596" s="52" t="e">
        <f t="shared" si="242"/>
        <v>#VALUE!</v>
      </c>
      <c r="AO1596">
        <v>0.93</v>
      </c>
      <c r="AP1596" s="46">
        <v>0.93</v>
      </c>
      <c r="AQ1596" s="52">
        <f t="shared" si="250"/>
        <v>0</v>
      </c>
    </row>
    <row r="1597" spans="1:43" x14ac:dyDescent="0.25">
      <c r="A1597" t="s">
        <v>5533</v>
      </c>
      <c r="B1597" t="s">
        <v>1556</v>
      </c>
      <c r="D1597">
        <v>1</v>
      </c>
      <c r="E1597">
        <v>1</v>
      </c>
      <c r="F1597">
        <v>1</v>
      </c>
      <c r="G1597" s="13">
        <v>40855</v>
      </c>
      <c r="H1597">
        <v>0.27</v>
      </c>
      <c r="I1597" t="s">
        <v>5411</v>
      </c>
      <c r="J1597" t="s">
        <v>5411</v>
      </c>
      <c r="K1597" s="46">
        <v>0.27</v>
      </c>
      <c r="L1597" s="22"/>
      <c r="M1597" s="22"/>
      <c r="N1597" s="52">
        <f t="shared" si="243"/>
        <v>0</v>
      </c>
      <c r="O1597" s="52" t="e">
        <f t="shared" si="244"/>
        <v>#VALUE!</v>
      </c>
      <c r="P1597" s="52" t="e">
        <f t="shared" si="245"/>
        <v>#VALUE!</v>
      </c>
      <c r="Q1597">
        <v>0</v>
      </c>
      <c r="R1597" t="s">
        <v>5411</v>
      </c>
      <c r="S1597" t="s">
        <v>5411</v>
      </c>
      <c r="T1597" s="46">
        <v>0</v>
      </c>
      <c r="U1597" s="22"/>
      <c r="V1597" s="22"/>
      <c r="W1597" s="52">
        <f t="shared" si="246"/>
        <v>0</v>
      </c>
      <c r="X1597" s="52" t="e">
        <f t="shared" si="247"/>
        <v>#VALUE!</v>
      </c>
      <c r="Y1597" s="52" t="e">
        <f t="shared" si="241"/>
        <v>#VALUE!</v>
      </c>
      <c r="Z1597" t="s">
        <v>77</v>
      </c>
      <c r="AA1597" t="s">
        <v>5411</v>
      </c>
      <c r="AB1597" t="s">
        <v>5411</v>
      </c>
      <c r="AC1597" s="61" t="s">
        <v>77</v>
      </c>
      <c r="AD1597" s="61"/>
      <c r="AE1597" s="22"/>
      <c r="AF1597">
        <v>0</v>
      </c>
      <c r="AG1597" t="s">
        <v>5411</v>
      </c>
      <c r="AH1597" t="s">
        <v>5411</v>
      </c>
      <c r="AI1597" s="46">
        <v>0</v>
      </c>
      <c r="AJ1597" s="22"/>
      <c r="AK1597" s="22"/>
      <c r="AL1597" s="52">
        <f t="shared" si="248"/>
        <v>0</v>
      </c>
      <c r="AM1597" s="52" t="e">
        <f t="shared" si="249"/>
        <v>#VALUE!</v>
      </c>
      <c r="AN1597" s="52" t="e">
        <f t="shared" si="242"/>
        <v>#VALUE!</v>
      </c>
      <c r="AO1597">
        <v>0.42</v>
      </c>
      <c r="AP1597" s="46">
        <v>0.42</v>
      </c>
      <c r="AQ1597" s="52">
        <f t="shared" si="250"/>
        <v>0</v>
      </c>
    </row>
    <row r="1598" spans="1:43" x14ac:dyDescent="0.25">
      <c r="A1598" t="s">
        <v>5533</v>
      </c>
      <c r="B1598" t="s">
        <v>1557</v>
      </c>
      <c r="D1598">
        <v>1</v>
      </c>
      <c r="E1598">
        <v>1</v>
      </c>
      <c r="F1598">
        <v>1</v>
      </c>
      <c r="G1598" s="13">
        <v>40855</v>
      </c>
      <c r="H1598">
        <v>0.06</v>
      </c>
      <c r="I1598" t="s">
        <v>5411</v>
      </c>
      <c r="J1598" t="s">
        <v>5411</v>
      </c>
      <c r="K1598" s="46">
        <v>0.06</v>
      </c>
      <c r="L1598" s="46"/>
      <c r="M1598" s="22"/>
      <c r="N1598" s="52">
        <f t="shared" si="243"/>
        <v>0</v>
      </c>
      <c r="O1598" s="52" t="e">
        <f t="shared" si="244"/>
        <v>#VALUE!</v>
      </c>
      <c r="P1598" s="52" t="e">
        <f t="shared" si="245"/>
        <v>#VALUE!</v>
      </c>
      <c r="Q1598">
        <v>0</v>
      </c>
      <c r="R1598" t="s">
        <v>5411</v>
      </c>
      <c r="S1598" t="s">
        <v>5411</v>
      </c>
      <c r="T1598" s="46">
        <v>0</v>
      </c>
      <c r="U1598" s="22"/>
      <c r="V1598" s="22"/>
      <c r="W1598" s="52">
        <f t="shared" si="246"/>
        <v>0</v>
      </c>
      <c r="X1598" s="52" t="e">
        <f t="shared" si="247"/>
        <v>#VALUE!</v>
      </c>
      <c r="Y1598" s="52" t="e">
        <f t="shared" si="241"/>
        <v>#VALUE!</v>
      </c>
      <c r="Z1598" t="s">
        <v>77</v>
      </c>
      <c r="AA1598" t="s">
        <v>5411</v>
      </c>
      <c r="AB1598" t="s">
        <v>5411</v>
      </c>
      <c r="AC1598" s="61" t="s">
        <v>77</v>
      </c>
      <c r="AD1598" s="61"/>
      <c r="AE1598" s="22"/>
      <c r="AF1598">
        <v>0</v>
      </c>
      <c r="AG1598" t="s">
        <v>5411</v>
      </c>
      <c r="AH1598" t="s">
        <v>5411</v>
      </c>
      <c r="AI1598" s="46">
        <v>0</v>
      </c>
      <c r="AJ1598" s="22"/>
      <c r="AK1598" s="22"/>
      <c r="AL1598" s="52">
        <f t="shared" si="248"/>
        <v>0</v>
      </c>
      <c r="AM1598" s="52" t="e">
        <f t="shared" si="249"/>
        <v>#VALUE!</v>
      </c>
      <c r="AN1598" s="52" t="e">
        <f t="shared" si="242"/>
        <v>#VALUE!</v>
      </c>
      <c r="AO1598">
        <v>0.46</v>
      </c>
      <c r="AP1598" s="46">
        <v>0.46</v>
      </c>
      <c r="AQ1598" s="52">
        <f t="shared" si="250"/>
        <v>0</v>
      </c>
    </row>
    <row r="1599" spans="1:43" x14ac:dyDescent="0.25">
      <c r="A1599" t="s">
        <v>5533</v>
      </c>
      <c r="B1599" t="s">
        <v>1558</v>
      </c>
      <c r="D1599">
        <v>1</v>
      </c>
      <c r="E1599">
        <v>1</v>
      </c>
      <c r="F1599">
        <v>1</v>
      </c>
      <c r="G1599" s="13">
        <v>40855</v>
      </c>
      <c r="H1599">
        <v>0.02</v>
      </c>
      <c r="I1599" t="s">
        <v>5411</v>
      </c>
      <c r="J1599" t="s">
        <v>5411</v>
      </c>
      <c r="K1599" s="46">
        <v>0.02</v>
      </c>
      <c r="L1599" s="46"/>
      <c r="M1599" s="22"/>
      <c r="N1599" s="52">
        <f t="shared" si="243"/>
        <v>0</v>
      </c>
      <c r="O1599" s="52" t="e">
        <f t="shared" si="244"/>
        <v>#VALUE!</v>
      </c>
      <c r="P1599" s="52" t="e">
        <f t="shared" si="245"/>
        <v>#VALUE!</v>
      </c>
      <c r="Q1599">
        <v>0</v>
      </c>
      <c r="R1599" t="s">
        <v>5411</v>
      </c>
      <c r="S1599" t="s">
        <v>5411</v>
      </c>
      <c r="T1599" s="46">
        <v>0</v>
      </c>
      <c r="U1599" s="22"/>
      <c r="V1599" s="22"/>
      <c r="W1599" s="52">
        <f t="shared" si="246"/>
        <v>0</v>
      </c>
      <c r="X1599" s="52" t="e">
        <f t="shared" si="247"/>
        <v>#VALUE!</v>
      </c>
      <c r="Y1599" s="52" t="e">
        <f t="shared" si="241"/>
        <v>#VALUE!</v>
      </c>
      <c r="Z1599" t="s">
        <v>77</v>
      </c>
      <c r="AA1599" t="s">
        <v>5411</v>
      </c>
      <c r="AB1599" t="s">
        <v>5411</v>
      </c>
      <c r="AC1599" s="61" t="s">
        <v>77</v>
      </c>
      <c r="AD1599" s="61"/>
      <c r="AE1599" s="22"/>
      <c r="AF1599">
        <v>0</v>
      </c>
      <c r="AG1599" t="s">
        <v>5411</v>
      </c>
      <c r="AH1599" t="s">
        <v>5411</v>
      </c>
      <c r="AI1599" s="46">
        <v>0</v>
      </c>
      <c r="AJ1599" s="22"/>
      <c r="AK1599" s="22"/>
      <c r="AL1599" s="52">
        <f t="shared" si="248"/>
        <v>0</v>
      </c>
      <c r="AM1599" s="52" t="e">
        <f t="shared" si="249"/>
        <v>#VALUE!</v>
      </c>
      <c r="AN1599" s="52" t="e">
        <f t="shared" si="242"/>
        <v>#VALUE!</v>
      </c>
      <c r="AO1599">
        <v>0.05</v>
      </c>
      <c r="AP1599" s="46">
        <v>0.05</v>
      </c>
      <c r="AQ1599" s="52">
        <f t="shared" si="250"/>
        <v>0</v>
      </c>
    </row>
    <row r="1600" spans="1:43" x14ac:dyDescent="0.25">
      <c r="A1600" t="s">
        <v>5533</v>
      </c>
      <c r="B1600" t="s">
        <v>1559</v>
      </c>
      <c r="D1600">
        <v>1</v>
      </c>
      <c r="E1600">
        <v>1</v>
      </c>
      <c r="F1600">
        <v>1</v>
      </c>
      <c r="G1600" s="13">
        <v>40855</v>
      </c>
      <c r="H1600">
        <v>0</v>
      </c>
      <c r="I1600" t="s">
        <v>5411</v>
      </c>
      <c r="J1600" t="s">
        <v>5411</v>
      </c>
      <c r="K1600" s="46">
        <v>0</v>
      </c>
      <c r="L1600" s="46"/>
      <c r="M1600" s="22"/>
      <c r="N1600" s="52">
        <f t="shared" si="243"/>
        <v>0</v>
      </c>
      <c r="O1600" s="52" t="e">
        <f t="shared" si="244"/>
        <v>#VALUE!</v>
      </c>
      <c r="P1600" s="52" t="e">
        <f t="shared" si="245"/>
        <v>#VALUE!</v>
      </c>
      <c r="Q1600">
        <v>0.25</v>
      </c>
      <c r="R1600" t="s">
        <v>5411</v>
      </c>
      <c r="S1600" t="s">
        <v>5411</v>
      </c>
      <c r="T1600" s="46">
        <v>0.25</v>
      </c>
      <c r="U1600" s="22"/>
      <c r="V1600" s="22"/>
      <c r="W1600" s="52">
        <f t="shared" si="246"/>
        <v>0</v>
      </c>
      <c r="X1600" s="52" t="e">
        <f t="shared" si="247"/>
        <v>#VALUE!</v>
      </c>
      <c r="Y1600" s="52" t="e">
        <f t="shared" si="241"/>
        <v>#VALUE!</v>
      </c>
      <c r="Z1600" t="s">
        <v>77</v>
      </c>
      <c r="AA1600" t="s">
        <v>5411</v>
      </c>
      <c r="AB1600" t="s">
        <v>5411</v>
      </c>
      <c r="AC1600" s="61" t="s">
        <v>77</v>
      </c>
      <c r="AD1600" s="61"/>
      <c r="AE1600" s="22"/>
      <c r="AF1600">
        <v>0</v>
      </c>
      <c r="AG1600" t="s">
        <v>5411</v>
      </c>
      <c r="AH1600" t="s">
        <v>5411</v>
      </c>
      <c r="AI1600" s="46">
        <v>0</v>
      </c>
      <c r="AJ1600" s="22"/>
      <c r="AK1600" s="22"/>
      <c r="AL1600" s="52">
        <f t="shared" si="248"/>
        <v>0</v>
      </c>
      <c r="AM1600" s="52" t="e">
        <f t="shared" si="249"/>
        <v>#VALUE!</v>
      </c>
      <c r="AN1600" s="52" t="e">
        <f t="shared" si="242"/>
        <v>#VALUE!</v>
      </c>
      <c r="AO1600">
        <v>0.28000000000000003</v>
      </c>
      <c r="AP1600" s="46">
        <v>0.28000000000000003</v>
      </c>
      <c r="AQ1600" s="52">
        <f t="shared" si="250"/>
        <v>0</v>
      </c>
    </row>
    <row r="1601" spans="1:43" x14ac:dyDescent="0.25">
      <c r="A1601" t="s">
        <v>5533</v>
      </c>
      <c r="B1601" t="s">
        <v>1560</v>
      </c>
      <c r="D1601">
        <v>1</v>
      </c>
      <c r="E1601">
        <v>1</v>
      </c>
      <c r="F1601">
        <v>1</v>
      </c>
      <c r="G1601" s="13">
        <v>40855</v>
      </c>
      <c r="H1601">
        <v>0.22</v>
      </c>
      <c r="I1601" t="s">
        <v>5411</v>
      </c>
      <c r="J1601" t="s">
        <v>5411</v>
      </c>
      <c r="K1601" s="46">
        <v>0.22</v>
      </c>
      <c r="L1601" s="22"/>
      <c r="M1601" s="22"/>
      <c r="N1601" s="52">
        <f t="shared" si="243"/>
        <v>0</v>
      </c>
      <c r="O1601" s="52" t="e">
        <f t="shared" si="244"/>
        <v>#VALUE!</v>
      </c>
      <c r="P1601" s="52" t="e">
        <f t="shared" si="245"/>
        <v>#VALUE!</v>
      </c>
      <c r="Q1601">
        <v>0.28999999999999998</v>
      </c>
      <c r="R1601" t="s">
        <v>5411</v>
      </c>
      <c r="S1601" t="s">
        <v>5411</v>
      </c>
      <c r="T1601" s="46">
        <v>0.28999999999999998</v>
      </c>
      <c r="U1601" s="22"/>
      <c r="V1601" s="22"/>
      <c r="W1601" s="52">
        <f t="shared" si="246"/>
        <v>0</v>
      </c>
      <c r="X1601" s="52" t="e">
        <f t="shared" si="247"/>
        <v>#VALUE!</v>
      </c>
      <c r="Y1601" s="52" t="e">
        <f t="shared" si="241"/>
        <v>#VALUE!</v>
      </c>
      <c r="Z1601" t="s">
        <v>77</v>
      </c>
      <c r="AA1601" t="s">
        <v>5411</v>
      </c>
      <c r="AB1601" t="s">
        <v>5411</v>
      </c>
      <c r="AC1601" s="61" t="s">
        <v>77</v>
      </c>
      <c r="AD1601" s="61"/>
      <c r="AE1601" s="22"/>
      <c r="AF1601">
        <v>1.05</v>
      </c>
      <c r="AG1601" t="s">
        <v>5411</v>
      </c>
      <c r="AH1601" t="s">
        <v>5411</v>
      </c>
      <c r="AI1601" s="46">
        <v>1.05</v>
      </c>
      <c r="AJ1601" s="22"/>
      <c r="AK1601" s="22"/>
      <c r="AL1601" s="52">
        <f t="shared" si="248"/>
        <v>0</v>
      </c>
      <c r="AM1601" s="52" t="e">
        <f t="shared" si="249"/>
        <v>#VALUE!</v>
      </c>
      <c r="AN1601" s="52" t="e">
        <f t="shared" si="242"/>
        <v>#VALUE!</v>
      </c>
      <c r="AO1601">
        <v>0.26</v>
      </c>
      <c r="AP1601" s="46">
        <v>0.26</v>
      </c>
      <c r="AQ1601" s="52">
        <f t="shared" si="250"/>
        <v>0</v>
      </c>
    </row>
    <row r="1602" spans="1:43" x14ac:dyDescent="0.25">
      <c r="A1602" t="s">
        <v>5533</v>
      </c>
      <c r="B1602" t="s">
        <v>1561</v>
      </c>
      <c r="D1602">
        <v>1</v>
      </c>
      <c r="E1602">
        <v>1</v>
      </c>
      <c r="F1602">
        <v>1</v>
      </c>
      <c r="G1602" s="13">
        <v>40855</v>
      </c>
      <c r="H1602">
        <v>0.55000000000000004</v>
      </c>
      <c r="I1602" t="s">
        <v>5411</v>
      </c>
      <c r="J1602" t="s">
        <v>5411</v>
      </c>
      <c r="K1602" s="46">
        <v>0.55000000000000004</v>
      </c>
      <c r="L1602" s="22"/>
      <c r="M1602" s="22"/>
      <c r="N1602" s="52">
        <f t="shared" si="243"/>
        <v>0</v>
      </c>
      <c r="O1602" s="52" t="e">
        <f t="shared" si="244"/>
        <v>#VALUE!</v>
      </c>
      <c r="P1602" s="52" t="e">
        <f t="shared" si="245"/>
        <v>#VALUE!</v>
      </c>
      <c r="Q1602">
        <v>0</v>
      </c>
      <c r="R1602" t="s">
        <v>5411</v>
      </c>
      <c r="S1602" t="s">
        <v>5411</v>
      </c>
      <c r="T1602" s="46">
        <v>0</v>
      </c>
      <c r="U1602" s="22"/>
      <c r="V1602" s="22"/>
      <c r="W1602" s="52">
        <f t="shared" si="246"/>
        <v>0</v>
      </c>
      <c r="X1602" s="52" t="e">
        <f t="shared" si="247"/>
        <v>#VALUE!</v>
      </c>
      <c r="Y1602" s="52" t="e">
        <f t="shared" si="241"/>
        <v>#VALUE!</v>
      </c>
      <c r="Z1602" t="s">
        <v>77</v>
      </c>
      <c r="AA1602" t="s">
        <v>5411</v>
      </c>
      <c r="AB1602" t="s">
        <v>5411</v>
      </c>
      <c r="AC1602" s="61" t="s">
        <v>77</v>
      </c>
      <c r="AD1602" s="61"/>
      <c r="AE1602" s="22"/>
      <c r="AF1602">
        <v>0</v>
      </c>
      <c r="AG1602" t="s">
        <v>5411</v>
      </c>
      <c r="AH1602" t="s">
        <v>5411</v>
      </c>
      <c r="AI1602" s="46">
        <v>0</v>
      </c>
      <c r="AJ1602" s="22"/>
      <c r="AK1602" s="22"/>
      <c r="AL1602" s="52">
        <f t="shared" si="248"/>
        <v>0</v>
      </c>
      <c r="AM1602" s="52" t="e">
        <f t="shared" si="249"/>
        <v>#VALUE!</v>
      </c>
      <c r="AN1602" s="52" t="e">
        <f t="shared" si="242"/>
        <v>#VALUE!</v>
      </c>
      <c r="AO1602">
        <v>0.15</v>
      </c>
      <c r="AP1602" s="46">
        <v>0.15</v>
      </c>
      <c r="AQ1602" s="52">
        <f t="shared" si="250"/>
        <v>0</v>
      </c>
    </row>
    <row r="1603" spans="1:43" x14ac:dyDescent="0.25">
      <c r="A1603" t="s">
        <v>5533</v>
      </c>
      <c r="B1603" t="s">
        <v>1562</v>
      </c>
      <c r="D1603">
        <v>1</v>
      </c>
      <c r="E1603">
        <v>1</v>
      </c>
      <c r="F1603">
        <v>1</v>
      </c>
      <c r="G1603" s="13">
        <v>40855</v>
      </c>
      <c r="H1603">
        <v>0.57999999999999996</v>
      </c>
      <c r="I1603" t="s">
        <v>5411</v>
      </c>
      <c r="J1603" t="s">
        <v>5411</v>
      </c>
      <c r="K1603" s="46">
        <v>0.57999999999999996</v>
      </c>
      <c r="L1603" s="22"/>
      <c r="M1603" s="22"/>
      <c r="N1603" s="52">
        <f t="shared" si="243"/>
        <v>0</v>
      </c>
      <c r="O1603" s="52" t="e">
        <f t="shared" si="244"/>
        <v>#VALUE!</v>
      </c>
      <c r="P1603" s="52" t="e">
        <f t="shared" si="245"/>
        <v>#VALUE!</v>
      </c>
      <c r="Q1603">
        <v>0.13</v>
      </c>
      <c r="R1603" t="s">
        <v>5411</v>
      </c>
      <c r="S1603" t="s">
        <v>5411</v>
      </c>
      <c r="T1603" s="46">
        <v>0.13</v>
      </c>
      <c r="U1603" s="22"/>
      <c r="V1603" s="22"/>
      <c r="W1603" s="52">
        <f t="shared" si="246"/>
        <v>0</v>
      </c>
      <c r="X1603" s="52" t="e">
        <f t="shared" si="247"/>
        <v>#VALUE!</v>
      </c>
      <c r="Y1603" s="52" t="e">
        <f t="shared" si="241"/>
        <v>#VALUE!</v>
      </c>
      <c r="Z1603" t="s">
        <v>77</v>
      </c>
      <c r="AA1603" t="s">
        <v>5411</v>
      </c>
      <c r="AB1603" t="s">
        <v>5411</v>
      </c>
      <c r="AC1603" s="61" t="s">
        <v>77</v>
      </c>
      <c r="AD1603" s="61"/>
      <c r="AE1603" s="22"/>
      <c r="AF1603">
        <v>0</v>
      </c>
      <c r="AG1603" t="s">
        <v>5411</v>
      </c>
      <c r="AH1603" t="s">
        <v>5411</v>
      </c>
      <c r="AI1603" s="46">
        <v>0</v>
      </c>
      <c r="AJ1603" s="22"/>
      <c r="AK1603" s="22"/>
      <c r="AL1603" s="52">
        <f t="shared" si="248"/>
        <v>0</v>
      </c>
      <c r="AM1603" s="52" t="e">
        <f t="shared" si="249"/>
        <v>#VALUE!</v>
      </c>
      <c r="AN1603" s="52" t="e">
        <f t="shared" si="242"/>
        <v>#VALUE!</v>
      </c>
      <c r="AO1603">
        <v>0.15</v>
      </c>
      <c r="AP1603" s="46">
        <v>0.15</v>
      </c>
      <c r="AQ1603" s="52">
        <f t="shared" si="250"/>
        <v>0</v>
      </c>
    </row>
    <row r="1604" spans="1:43" x14ac:dyDescent="0.25">
      <c r="A1604" t="s">
        <v>5533</v>
      </c>
      <c r="B1604" t="s">
        <v>1563</v>
      </c>
      <c r="D1604">
        <v>1</v>
      </c>
      <c r="E1604">
        <v>1</v>
      </c>
      <c r="F1604">
        <v>1</v>
      </c>
      <c r="G1604" s="13">
        <v>40855</v>
      </c>
      <c r="H1604">
        <v>1.23</v>
      </c>
      <c r="I1604" t="s">
        <v>5411</v>
      </c>
      <c r="J1604" t="s">
        <v>5411</v>
      </c>
      <c r="K1604" s="46">
        <v>1.23</v>
      </c>
      <c r="L1604" s="22"/>
      <c r="M1604" s="22"/>
      <c r="N1604" s="52">
        <f t="shared" si="243"/>
        <v>0</v>
      </c>
      <c r="O1604" s="52" t="e">
        <f t="shared" si="244"/>
        <v>#VALUE!</v>
      </c>
      <c r="P1604" s="52" t="e">
        <f t="shared" si="245"/>
        <v>#VALUE!</v>
      </c>
      <c r="Q1604">
        <v>1.47</v>
      </c>
      <c r="R1604" t="s">
        <v>5411</v>
      </c>
      <c r="S1604" t="s">
        <v>5411</v>
      </c>
      <c r="T1604" s="46">
        <v>1.47</v>
      </c>
      <c r="U1604" s="22"/>
      <c r="V1604" s="22"/>
      <c r="W1604" s="52">
        <f t="shared" si="246"/>
        <v>0</v>
      </c>
      <c r="X1604" s="52" t="e">
        <f t="shared" si="247"/>
        <v>#VALUE!</v>
      </c>
      <c r="Y1604" s="52" t="e">
        <f t="shared" ref="Y1604:Y1667" si="251">S1604-V1604</f>
        <v>#VALUE!</v>
      </c>
      <c r="Z1604" t="s">
        <v>77</v>
      </c>
      <c r="AA1604" t="s">
        <v>5411</v>
      </c>
      <c r="AB1604" t="s">
        <v>5411</v>
      </c>
      <c r="AC1604" s="61" t="s">
        <v>77</v>
      </c>
      <c r="AD1604" s="61"/>
      <c r="AE1604" s="22"/>
      <c r="AF1604">
        <v>0</v>
      </c>
      <c r="AG1604" t="s">
        <v>5411</v>
      </c>
      <c r="AH1604" t="s">
        <v>5411</v>
      </c>
      <c r="AI1604" s="46">
        <v>0</v>
      </c>
      <c r="AJ1604" s="22"/>
      <c r="AK1604" s="22"/>
      <c r="AL1604" s="52">
        <f t="shared" si="248"/>
        <v>0</v>
      </c>
      <c r="AM1604" s="52" t="e">
        <f t="shared" si="249"/>
        <v>#VALUE!</v>
      </c>
      <c r="AN1604" s="52" t="e">
        <f t="shared" ref="AN1604:AN1667" si="252">AH1604-AK1604</f>
        <v>#VALUE!</v>
      </c>
      <c r="AO1604">
        <v>0.04</v>
      </c>
      <c r="AP1604" s="46">
        <v>0.04</v>
      </c>
      <c r="AQ1604" s="52">
        <f t="shared" si="250"/>
        <v>0</v>
      </c>
    </row>
    <row r="1605" spans="1:43" x14ac:dyDescent="0.25">
      <c r="A1605" t="s">
        <v>5533</v>
      </c>
      <c r="B1605" t="s">
        <v>1564</v>
      </c>
      <c r="D1605">
        <v>1</v>
      </c>
      <c r="E1605">
        <v>1</v>
      </c>
      <c r="F1605">
        <v>1</v>
      </c>
      <c r="G1605" s="13">
        <v>40855</v>
      </c>
      <c r="H1605">
        <v>0.28999999999999998</v>
      </c>
      <c r="I1605" t="s">
        <v>5411</v>
      </c>
      <c r="J1605" t="s">
        <v>5411</v>
      </c>
      <c r="K1605" s="46">
        <v>0.28999999999999998</v>
      </c>
      <c r="L1605" s="22"/>
      <c r="M1605" s="22"/>
      <c r="N1605" s="52">
        <f t="shared" ref="N1605:N1668" si="253">H1605-K1605</f>
        <v>0</v>
      </c>
      <c r="O1605" s="52" t="e">
        <f t="shared" ref="O1605:O1668" si="254">I1605-L1605</f>
        <v>#VALUE!</v>
      </c>
      <c r="P1605" s="52" t="e">
        <f t="shared" ref="P1605:P1668" si="255">J1605-M1605</f>
        <v>#VALUE!</v>
      </c>
      <c r="Q1605">
        <v>0.26</v>
      </c>
      <c r="R1605" t="s">
        <v>5411</v>
      </c>
      <c r="S1605" t="s">
        <v>5411</v>
      </c>
      <c r="T1605" s="46">
        <v>0.26</v>
      </c>
      <c r="U1605" s="22"/>
      <c r="V1605" s="22"/>
      <c r="W1605" s="52">
        <f t="shared" ref="W1605:W1668" si="256">Q1605-T1605</f>
        <v>0</v>
      </c>
      <c r="X1605" s="52" t="e">
        <f t="shared" ref="X1605:X1668" si="257">R1605-U1605</f>
        <v>#VALUE!</v>
      </c>
      <c r="Y1605" s="52" t="e">
        <f t="shared" si="251"/>
        <v>#VALUE!</v>
      </c>
      <c r="Z1605" t="s">
        <v>77</v>
      </c>
      <c r="AA1605" t="s">
        <v>5411</v>
      </c>
      <c r="AB1605" t="s">
        <v>5411</v>
      </c>
      <c r="AC1605" s="61" t="s">
        <v>77</v>
      </c>
      <c r="AD1605" s="61"/>
      <c r="AE1605" s="22"/>
      <c r="AF1605">
        <v>0</v>
      </c>
      <c r="AG1605" t="s">
        <v>5411</v>
      </c>
      <c r="AH1605" t="s">
        <v>5411</v>
      </c>
      <c r="AI1605" s="46">
        <v>0</v>
      </c>
      <c r="AJ1605" s="22"/>
      <c r="AK1605" s="22"/>
      <c r="AL1605" s="52">
        <f t="shared" ref="AL1605:AL1668" si="258">AF1605-AI1605</f>
        <v>0</v>
      </c>
      <c r="AM1605" s="52" t="e">
        <f t="shared" ref="AM1605:AM1668" si="259">AG1605-AJ1605</f>
        <v>#VALUE!</v>
      </c>
      <c r="AN1605" s="52" t="e">
        <f t="shared" si="252"/>
        <v>#VALUE!</v>
      </c>
      <c r="AO1605">
        <v>0.14000000000000001</v>
      </c>
      <c r="AP1605" s="46">
        <v>0.14000000000000001</v>
      </c>
      <c r="AQ1605" s="52">
        <f t="shared" ref="AQ1605:AQ1668" si="260">AO1605-AP1605</f>
        <v>0</v>
      </c>
    </row>
    <row r="1606" spans="1:43" x14ac:dyDescent="0.25">
      <c r="A1606" t="s">
        <v>5533</v>
      </c>
      <c r="B1606" t="s">
        <v>1565</v>
      </c>
      <c r="D1606">
        <v>1</v>
      </c>
      <c r="E1606">
        <v>1</v>
      </c>
      <c r="F1606">
        <v>1</v>
      </c>
      <c r="G1606" s="13">
        <v>40855</v>
      </c>
      <c r="H1606">
        <v>0.56000000000000005</v>
      </c>
      <c r="I1606" t="s">
        <v>5411</v>
      </c>
      <c r="J1606" t="s">
        <v>5411</v>
      </c>
      <c r="K1606" s="46">
        <v>0.56000000000000005</v>
      </c>
      <c r="L1606" s="22"/>
      <c r="M1606" s="22"/>
      <c r="N1606" s="52">
        <f t="shared" si="253"/>
        <v>0</v>
      </c>
      <c r="O1606" s="52" t="e">
        <f t="shared" si="254"/>
        <v>#VALUE!</v>
      </c>
      <c r="P1606" s="52" t="e">
        <f t="shared" si="255"/>
        <v>#VALUE!</v>
      </c>
      <c r="Q1606">
        <v>0.03</v>
      </c>
      <c r="R1606" t="s">
        <v>5411</v>
      </c>
      <c r="S1606" t="s">
        <v>5411</v>
      </c>
      <c r="T1606" s="46">
        <v>0.03</v>
      </c>
      <c r="U1606" s="22"/>
      <c r="V1606" s="22"/>
      <c r="W1606" s="52">
        <f t="shared" si="256"/>
        <v>0</v>
      </c>
      <c r="X1606" s="52" t="e">
        <f t="shared" si="257"/>
        <v>#VALUE!</v>
      </c>
      <c r="Y1606" s="52" t="e">
        <f t="shared" si="251"/>
        <v>#VALUE!</v>
      </c>
      <c r="Z1606" t="s">
        <v>77</v>
      </c>
      <c r="AA1606" t="s">
        <v>5411</v>
      </c>
      <c r="AB1606" t="s">
        <v>5411</v>
      </c>
      <c r="AC1606" s="61" t="s">
        <v>77</v>
      </c>
      <c r="AD1606" s="61"/>
      <c r="AE1606" s="22"/>
      <c r="AF1606">
        <v>0</v>
      </c>
      <c r="AG1606" t="s">
        <v>5411</v>
      </c>
      <c r="AH1606" t="s">
        <v>5411</v>
      </c>
      <c r="AI1606" s="46">
        <v>0</v>
      </c>
      <c r="AJ1606" s="22"/>
      <c r="AK1606" s="22"/>
      <c r="AL1606" s="52">
        <f t="shared" si="258"/>
        <v>0</v>
      </c>
      <c r="AM1606" s="52" t="e">
        <f t="shared" si="259"/>
        <v>#VALUE!</v>
      </c>
      <c r="AN1606" s="52" t="e">
        <f t="shared" si="252"/>
        <v>#VALUE!</v>
      </c>
      <c r="AO1606">
        <v>0.14000000000000001</v>
      </c>
      <c r="AP1606" s="46">
        <v>0.14000000000000001</v>
      </c>
      <c r="AQ1606" s="52">
        <f t="shared" si="260"/>
        <v>0</v>
      </c>
    </row>
    <row r="1607" spans="1:43" x14ac:dyDescent="0.25">
      <c r="A1607" t="s">
        <v>5533</v>
      </c>
      <c r="B1607" t="s">
        <v>1566</v>
      </c>
      <c r="D1607">
        <v>1</v>
      </c>
      <c r="E1607">
        <v>1</v>
      </c>
      <c r="F1607">
        <v>1</v>
      </c>
      <c r="G1607" s="13">
        <v>40855</v>
      </c>
      <c r="H1607">
        <v>7.0000000000000007E-2</v>
      </c>
      <c r="I1607" t="s">
        <v>5411</v>
      </c>
      <c r="J1607" t="s">
        <v>5411</v>
      </c>
      <c r="K1607" s="46">
        <v>7.0000000000000007E-2</v>
      </c>
      <c r="L1607" s="22"/>
      <c r="M1607" s="22"/>
      <c r="N1607" s="52">
        <f t="shared" si="253"/>
        <v>0</v>
      </c>
      <c r="O1607" s="52" t="e">
        <f t="shared" si="254"/>
        <v>#VALUE!</v>
      </c>
      <c r="P1607" s="52" t="e">
        <f t="shared" si="255"/>
        <v>#VALUE!</v>
      </c>
      <c r="Q1607">
        <v>0</v>
      </c>
      <c r="R1607" t="s">
        <v>5411</v>
      </c>
      <c r="S1607" t="s">
        <v>5411</v>
      </c>
      <c r="T1607" s="46">
        <v>0</v>
      </c>
      <c r="U1607" s="22"/>
      <c r="V1607" s="22"/>
      <c r="W1607" s="52">
        <f t="shared" si="256"/>
        <v>0</v>
      </c>
      <c r="X1607" s="52" t="e">
        <f t="shared" si="257"/>
        <v>#VALUE!</v>
      </c>
      <c r="Y1607" s="52" t="e">
        <f t="shared" si="251"/>
        <v>#VALUE!</v>
      </c>
      <c r="Z1607" t="s">
        <v>77</v>
      </c>
      <c r="AA1607" t="s">
        <v>5411</v>
      </c>
      <c r="AB1607" t="s">
        <v>5411</v>
      </c>
      <c r="AC1607" s="61" t="s">
        <v>77</v>
      </c>
      <c r="AD1607" s="61"/>
      <c r="AE1607" s="22"/>
      <c r="AF1607">
        <v>0</v>
      </c>
      <c r="AG1607" t="s">
        <v>5411</v>
      </c>
      <c r="AH1607" t="s">
        <v>5411</v>
      </c>
      <c r="AI1607" s="46">
        <v>0</v>
      </c>
      <c r="AJ1607" s="22"/>
      <c r="AK1607" s="22"/>
      <c r="AL1607" s="52">
        <f t="shared" si="258"/>
        <v>0</v>
      </c>
      <c r="AM1607" s="52" t="e">
        <f t="shared" si="259"/>
        <v>#VALUE!</v>
      </c>
      <c r="AN1607" s="52" t="e">
        <f t="shared" si="252"/>
        <v>#VALUE!</v>
      </c>
      <c r="AO1607">
        <v>0.06</v>
      </c>
      <c r="AP1607" s="46">
        <v>0.06</v>
      </c>
      <c r="AQ1607" s="52">
        <f t="shared" si="260"/>
        <v>0</v>
      </c>
    </row>
    <row r="1608" spans="1:43" x14ac:dyDescent="0.25">
      <c r="A1608" t="s">
        <v>5533</v>
      </c>
      <c r="B1608" t="s">
        <v>1567</v>
      </c>
      <c r="D1608">
        <v>1</v>
      </c>
      <c r="E1608">
        <v>1</v>
      </c>
      <c r="F1608">
        <v>1</v>
      </c>
      <c r="G1608" s="13">
        <v>40855</v>
      </c>
      <c r="H1608">
        <v>0.35</v>
      </c>
      <c r="I1608" t="s">
        <v>5411</v>
      </c>
      <c r="J1608" t="s">
        <v>5411</v>
      </c>
      <c r="K1608" s="46">
        <v>0.35</v>
      </c>
      <c r="L1608" s="22"/>
      <c r="M1608" s="22"/>
      <c r="N1608" s="52">
        <f t="shared" si="253"/>
        <v>0</v>
      </c>
      <c r="O1608" s="52" t="e">
        <f t="shared" si="254"/>
        <v>#VALUE!</v>
      </c>
      <c r="P1608" s="52" t="e">
        <f t="shared" si="255"/>
        <v>#VALUE!</v>
      </c>
      <c r="Q1608">
        <v>0.32</v>
      </c>
      <c r="R1608" t="s">
        <v>5411</v>
      </c>
      <c r="S1608" t="s">
        <v>5411</v>
      </c>
      <c r="T1608" s="46">
        <v>0.32</v>
      </c>
      <c r="U1608" s="22"/>
      <c r="V1608" s="22"/>
      <c r="W1608" s="52">
        <f t="shared" si="256"/>
        <v>0</v>
      </c>
      <c r="X1608" s="52" t="e">
        <f t="shared" si="257"/>
        <v>#VALUE!</v>
      </c>
      <c r="Y1608" s="52" t="e">
        <f t="shared" si="251"/>
        <v>#VALUE!</v>
      </c>
      <c r="Z1608" t="s">
        <v>77</v>
      </c>
      <c r="AA1608" t="s">
        <v>5411</v>
      </c>
      <c r="AB1608" t="s">
        <v>5411</v>
      </c>
      <c r="AC1608" s="61" t="s">
        <v>77</v>
      </c>
      <c r="AD1608" s="61"/>
      <c r="AE1608" s="22"/>
      <c r="AF1608">
        <v>0</v>
      </c>
      <c r="AG1608" t="s">
        <v>5411</v>
      </c>
      <c r="AH1608" t="s">
        <v>5411</v>
      </c>
      <c r="AI1608" s="46">
        <v>0</v>
      </c>
      <c r="AJ1608" s="22"/>
      <c r="AK1608" s="22"/>
      <c r="AL1608" s="52">
        <f t="shared" si="258"/>
        <v>0</v>
      </c>
      <c r="AM1608" s="52" t="e">
        <f t="shared" si="259"/>
        <v>#VALUE!</v>
      </c>
      <c r="AN1608" s="52" t="e">
        <f t="shared" si="252"/>
        <v>#VALUE!</v>
      </c>
      <c r="AO1608">
        <v>0.06</v>
      </c>
      <c r="AP1608" s="46">
        <v>0.06</v>
      </c>
      <c r="AQ1608" s="52">
        <f t="shared" si="260"/>
        <v>0</v>
      </c>
    </row>
    <row r="1609" spans="1:43" x14ac:dyDescent="0.25">
      <c r="A1609" t="s">
        <v>5533</v>
      </c>
      <c r="B1609" t="s">
        <v>1568</v>
      </c>
      <c r="D1609">
        <v>1</v>
      </c>
      <c r="E1609">
        <v>1</v>
      </c>
      <c r="F1609">
        <v>1</v>
      </c>
      <c r="G1609" s="13">
        <v>40855</v>
      </c>
      <c r="H1609">
        <v>0.05</v>
      </c>
      <c r="I1609" t="s">
        <v>5411</v>
      </c>
      <c r="J1609" t="s">
        <v>5411</v>
      </c>
      <c r="K1609" s="46">
        <v>0.05</v>
      </c>
      <c r="L1609" s="22"/>
      <c r="M1609" s="22"/>
      <c r="N1609" s="52">
        <f t="shared" si="253"/>
        <v>0</v>
      </c>
      <c r="O1609" s="52" t="e">
        <f t="shared" si="254"/>
        <v>#VALUE!</v>
      </c>
      <c r="P1609" s="52" t="e">
        <f t="shared" si="255"/>
        <v>#VALUE!</v>
      </c>
      <c r="Q1609">
        <v>0</v>
      </c>
      <c r="R1609" t="s">
        <v>5411</v>
      </c>
      <c r="S1609" t="s">
        <v>5411</v>
      </c>
      <c r="T1609" s="46">
        <v>0</v>
      </c>
      <c r="U1609" s="22"/>
      <c r="V1609" s="22"/>
      <c r="W1609" s="52">
        <f t="shared" si="256"/>
        <v>0</v>
      </c>
      <c r="X1609" s="52" t="e">
        <f t="shared" si="257"/>
        <v>#VALUE!</v>
      </c>
      <c r="Y1609" s="52" t="e">
        <f t="shared" si="251"/>
        <v>#VALUE!</v>
      </c>
      <c r="Z1609" t="s">
        <v>77</v>
      </c>
      <c r="AA1609" t="s">
        <v>5411</v>
      </c>
      <c r="AB1609" t="s">
        <v>5411</v>
      </c>
      <c r="AC1609" s="61" t="s">
        <v>77</v>
      </c>
      <c r="AD1609" s="61"/>
      <c r="AE1609" s="22"/>
      <c r="AF1609">
        <v>0</v>
      </c>
      <c r="AG1609" t="s">
        <v>5411</v>
      </c>
      <c r="AH1609" t="s">
        <v>5411</v>
      </c>
      <c r="AI1609" s="46">
        <v>0</v>
      </c>
      <c r="AJ1609" s="22"/>
      <c r="AK1609" s="22"/>
      <c r="AL1609" s="52">
        <f t="shared" si="258"/>
        <v>0</v>
      </c>
      <c r="AM1609" s="52" t="e">
        <f t="shared" si="259"/>
        <v>#VALUE!</v>
      </c>
      <c r="AN1609" s="52" t="e">
        <f t="shared" si="252"/>
        <v>#VALUE!</v>
      </c>
      <c r="AO1609">
        <v>0.13</v>
      </c>
      <c r="AP1609" s="46">
        <v>0.13</v>
      </c>
      <c r="AQ1609" s="52">
        <f t="shared" si="260"/>
        <v>0</v>
      </c>
    </row>
    <row r="1610" spans="1:43" x14ac:dyDescent="0.25">
      <c r="A1610" t="s">
        <v>5533</v>
      </c>
      <c r="B1610" t="s">
        <v>1569</v>
      </c>
      <c r="D1610">
        <v>1</v>
      </c>
      <c r="E1610">
        <v>1</v>
      </c>
      <c r="F1610">
        <v>1</v>
      </c>
      <c r="G1610" s="13">
        <v>40855</v>
      </c>
      <c r="H1610">
        <v>0</v>
      </c>
      <c r="I1610" t="s">
        <v>5411</v>
      </c>
      <c r="J1610" t="s">
        <v>5411</v>
      </c>
      <c r="K1610" s="46">
        <v>0</v>
      </c>
      <c r="L1610" s="22"/>
      <c r="M1610" s="22"/>
      <c r="N1610" s="52">
        <f t="shared" si="253"/>
        <v>0</v>
      </c>
      <c r="O1610" s="52" t="e">
        <f t="shared" si="254"/>
        <v>#VALUE!</v>
      </c>
      <c r="P1610" s="52" t="e">
        <f t="shared" si="255"/>
        <v>#VALUE!</v>
      </c>
      <c r="Q1610">
        <v>0</v>
      </c>
      <c r="R1610" t="s">
        <v>5411</v>
      </c>
      <c r="S1610" t="s">
        <v>5411</v>
      </c>
      <c r="T1610" s="46">
        <v>0</v>
      </c>
      <c r="U1610" s="22"/>
      <c r="V1610" s="22"/>
      <c r="W1610" s="52">
        <f t="shared" si="256"/>
        <v>0</v>
      </c>
      <c r="X1610" s="52" t="e">
        <f t="shared" si="257"/>
        <v>#VALUE!</v>
      </c>
      <c r="Y1610" s="52" t="e">
        <f t="shared" si="251"/>
        <v>#VALUE!</v>
      </c>
      <c r="Z1610" t="s">
        <v>77</v>
      </c>
      <c r="AA1610" t="s">
        <v>5411</v>
      </c>
      <c r="AB1610" t="s">
        <v>5411</v>
      </c>
      <c r="AC1610" s="61" t="s">
        <v>77</v>
      </c>
      <c r="AD1610" s="61"/>
      <c r="AE1610" s="22"/>
      <c r="AF1610">
        <v>0</v>
      </c>
      <c r="AG1610" t="s">
        <v>5411</v>
      </c>
      <c r="AH1610" t="s">
        <v>5411</v>
      </c>
      <c r="AI1610" s="46">
        <v>0</v>
      </c>
      <c r="AJ1610" s="22"/>
      <c r="AK1610" s="22"/>
      <c r="AL1610" s="52">
        <f t="shared" si="258"/>
        <v>0</v>
      </c>
      <c r="AM1610" s="52" t="e">
        <f t="shared" si="259"/>
        <v>#VALUE!</v>
      </c>
      <c r="AN1610" s="52" t="e">
        <f t="shared" si="252"/>
        <v>#VALUE!</v>
      </c>
      <c r="AO1610">
        <v>0.56000000000000005</v>
      </c>
      <c r="AP1610" s="46">
        <v>0.56000000000000005</v>
      </c>
      <c r="AQ1610" s="52">
        <f t="shared" si="260"/>
        <v>0</v>
      </c>
    </row>
    <row r="1611" spans="1:43" x14ac:dyDescent="0.25">
      <c r="A1611" t="s">
        <v>5533</v>
      </c>
      <c r="B1611" t="s">
        <v>1570</v>
      </c>
      <c r="D1611">
        <v>1</v>
      </c>
      <c r="E1611">
        <v>1</v>
      </c>
      <c r="F1611">
        <v>1</v>
      </c>
      <c r="G1611" s="13">
        <v>40855</v>
      </c>
      <c r="H1611">
        <v>0.45</v>
      </c>
      <c r="I1611" t="s">
        <v>5411</v>
      </c>
      <c r="J1611" t="s">
        <v>5411</v>
      </c>
      <c r="K1611" s="46">
        <v>0.45</v>
      </c>
      <c r="L1611" s="22"/>
      <c r="M1611" s="22"/>
      <c r="N1611" s="52">
        <f t="shared" si="253"/>
        <v>0</v>
      </c>
      <c r="O1611" s="52" t="e">
        <f t="shared" si="254"/>
        <v>#VALUE!</v>
      </c>
      <c r="P1611" s="52" t="e">
        <f t="shared" si="255"/>
        <v>#VALUE!</v>
      </c>
      <c r="Q1611">
        <v>0</v>
      </c>
      <c r="R1611" t="s">
        <v>5411</v>
      </c>
      <c r="S1611" t="s">
        <v>5411</v>
      </c>
      <c r="T1611" s="46">
        <v>0</v>
      </c>
      <c r="U1611" s="22"/>
      <c r="V1611" s="22"/>
      <c r="W1611" s="52">
        <f t="shared" si="256"/>
        <v>0</v>
      </c>
      <c r="X1611" s="52" t="e">
        <f t="shared" si="257"/>
        <v>#VALUE!</v>
      </c>
      <c r="Y1611" s="52" t="e">
        <f t="shared" si="251"/>
        <v>#VALUE!</v>
      </c>
      <c r="Z1611" t="s">
        <v>77</v>
      </c>
      <c r="AA1611" t="s">
        <v>5411</v>
      </c>
      <c r="AB1611" t="s">
        <v>5411</v>
      </c>
      <c r="AC1611" s="61" t="s">
        <v>77</v>
      </c>
      <c r="AD1611" s="61"/>
      <c r="AE1611" s="22"/>
      <c r="AF1611">
        <v>1.1399999999999999</v>
      </c>
      <c r="AG1611" t="s">
        <v>5411</v>
      </c>
      <c r="AH1611" t="s">
        <v>5411</v>
      </c>
      <c r="AI1611" s="46">
        <v>1.1399999999999999</v>
      </c>
      <c r="AJ1611" s="22"/>
      <c r="AK1611" s="22"/>
      <c r="AL1611" s="52">
        <f t="shared" si="258"/>
        <v>0</v>
      </c>
      <c r="AM1611" s="52" t="e">
        <f t="shared" si="259"/>
        <v>#VALUE!</v>
      </c>
      <c r="AN1611" s="52" t="e">
        <f t="shared" si="252"/>
        <v>#VALUE!</v>
      </c>
      <c r="AO1611">
        <v>0.01</v>
      </c>
      <c r="AP1611" s="46">
        <v>0.01</v>
      </c>
      <c r="AQ1611" s="52">
        <f t="shared" si="260"/>
        <v>0</v>
      </c>
    </row>
    <row r="1612" spans="1:43" x14ac:dyDescent="0.25">
      <c r="A1612" t="s">
        <v>5533</v>
      </c>
      <c r="B1612" t="s">
        <v>1571</v>
      </c>
      <c r="D1612">
        <v>1</v>
      </c>
      <c r="E1612">
        <v>1</v>
      </c>
      <c r="F1612">
        <v>1</v>
      </c>
      <c r="G1612" s="13">
        <v>40855</v>
      </c>
      <c r="H1612">
        <v>0.38</v>
      </c>
      <c r="I1612" t="s">
        <v>5411</v>
      </c>
      <c r="J1612" t="s">
        <v>5411</v>
      </c>
      <c r="K1612" s="46">
        <v>0.38</v>
      </c>
      <c r="L1612" s="22"/>
      <c r="M1612" s="22"/>
      <c r="N1612" s="52">
        <f t="shared" si="253"/>
        <v>0</v>
      </c>
      <c r="O1612" s="52" t="e">
        <f t="shared" si="254"/>
        <v>#VALUE!</v>
      </c>
      <c r="P1612" s="52" t="e">
        <f t="shared" si="255"/>
        <v>#VALUE!</v>
      </c>
      <c r="Q1612">
        <v>0.11</v>
      </c>
      <c r="R1612" t="s">
        <v>5411</v>
      </c>
      <c r="S1612" t="s">
        <v>5411</v>
      </c>
      <c r="T1612" s="46">
        <v>0.11</v>
      </c>
      <c r="U1612" s="22"/>
      <c r="V1612" s="22"/>
      <c r="W1612" s="52">
        <f t="shared" si="256"/>
        <v>0</v>
      </c>
      <c r="X1612" s="52" t="e">
        <f t="shared" si="257"/>
        <v>#VALUE!</v>
      </c>
      <c r="Y1612" s="52" t="e">
        <f t="shared" si="251"/>
        <v>#VALUE!</v>
      </c>
      <c r="Z1612" t="s">
        <v>77</v>
      </c>
      <c r="AA1612" t="s">
        <v>5411</v>
      </c>
      <c r="AB1612" t="s">
        <v>5411</v>
      </c>
      <c r="AC1612" s="61" t="s">
        <v>77</v>
      </c>
      <c r="AD1612" s="61"/>
      <c r="AE1612" s="22"/>
      <c r="AF1612">
        <v>0</v>
      </c>
      <c r="AG1612" t="s">
        <v>5411</v>
      </c>
      <c r="AH1612" t="s">
        <v>5411</v>
      </c>
      <c r="AI1612" s="46">
        <v>0</v>
      </c>
      <c r="AJ1612" s="22"/>
      <c r="AK1612" s="22"/>
      <c r="AL1612" s="52">
        <f t="shared" si="258"/>
        <v>0</v>
      </c>
      <c r="AM1612" s="52" t="e">
        <f t="shared" si="259"/>
        <v>#VALUE!</v>
      </c>
      <c r="AN1612" s="52" t="e">
        <f t="shared" si="252"/>
        <v>#VALUE!</v>
      </c>
      <c r="AO1612">
        <v>0.02</v>
      </c>
      <c r="AP1612" s="46">
        <v>0.02</v>
      </c>
      <c r="AQ1612" s="52">
        <f t="shared" si="260"/>
        <v>0</v>
      </c>
    </row>
    <row r="1613" spans="1:43" x14ac:dyDescent="0.25">
      <c r="A1613" t="s">
        <v>5533</v>
      </c>
      <c r="B1613" t="s">
        <v>1572</v>
      </c>
      <c r="D1613">
        <v>1</v>
      </c>
      <c r="E1613">
        <v>1</v>
      </c>
      <c r="F1613">
        <v>1</v>
      </c>
      <c r="G1613" s="13">
        <v>40855</v>
      </c>
      <c r="H1613">
        <v>0.47</v>
      </c>
      <c r="I1613" t="s">
        <v>5411</v>
      </c>
      <c r="J1613" t="s">
        <v>5411</v>
      </c>
      <c r="K1613" s="46">
        <v>0.47</v>
      </c>
      <c r="L1613" s="22"/>
      <c r="M1613" s="22"/>
      <c r="N1613" s="52">
        <f t="shared" si="253"/>
        <v>0</v>
      </c>
      <c r="O1613" s="52" t="e">
        <f t="shared" si="254"/>
        <v>#VALUE!</v>
      </c>
      <c r="P1613" s="52" t="e">
        <f t="shared" si="255"/>
        <v>#VALUE!</v>
      </c>
      <c r="Q1613">
        <v>0.69</v>
      </c>
      <c r="R1613" t="s">
        <v>5411</v>
      </c>
      <c r="S1613" t="s">
        <v>5411</v>
      </c>
      <c r="T1613" s="46">
        <v>0.69</v>
      </c>
      <c r="U1613" s="22"/>
      <c r="V1613" s="22"/>
      <c r="W1613" s="52">
        <f t="shared" si="256"/>
        <v>0</v>
      </c>
      <c r="X1613" s="52" t="e">
        <f t="shared" si="257"/>
        <v>#VALUE!</v>
      </c>
      <c r="Y1613" s="52" t="e">
        <f t="shared" si="251"/>
        <v>#VALUE!</v>
      </c>
      <c r="Z1613" t="s">
        <v>77</v>
      </c>
      <c r="AA1613" t="s">
        <v>5411</v>
      </c>
      <c r="AB1613" t="s">
        <v>5411</v>
      </c>
      <c r="AC1613" s="61" t="s">
        <v>77</v>
      </c>
      <c r="AD1613" s="61"/>
      <c r="AE1613" s="22"/>
      <c r="AF1613">
        <v>1.59</v>
      </c>
      <c r="AG1613" t="s">
        <v>5411</v>
      </c>
      <c r="AH1613" t="s">
        <v>5411</v>
      </c>
      <c r="AI1613" s="46">
        <v>1.59</v>
      </c>
      <c r="AJ1613" s="22"/>
      <c r="AK1613" s="22"/>
      <c r="AL1613" s="52">
        <f t="shared" si="258"/>
        <v>0</v>
      </c>
      <c r="AM1613" s="52" t="e">
        <f t="shared" si="259"/>
        <v>#VALUE!</v>
      </c>
      <c r="AN1613" s="52" t="e">
        <f t="shared" si="252"/>
        <v>#VALUE!</v>
      </c>
      <c r="AO1613">
        <v>0.13</v>
      </c>
      <c r="AP1613" s="46">
        <v>0.13</v>
      </c>
      <c r="AQ1613" s="52">
        <f t="shared" si="260"/>
        <v>0</v>
      </c>
    </row>
    <row r="1614" spans="1:43" x14ac:dyDescent="0.25">
      <c r="A1614" t="s">
        <v>5533</v>
      </c>
      <c r="B1614" t="s">
        <v>1573</v>
      </c>
      <c r="D1614">
        <v>1</v>
      </c>
      <c r="E1614">
        <v>1</v>
      </c>
      <c r="F1614">
        <v>1</v>
      </c>
      <c r="G1614" s="13">
        <v>40855</v>
      </c>
      <c r="H1614">
        <v>0.45</v>
      </c>
      <c r="I1614" t="s">
        <v>5411</v>
      </c>
      <c r="J1614" t="s">
        <v>5411</v>
      </c>
      <c r="K1614" s="46">
        <v>0.45</v>
      </c>
      <c r="L1614" s="22"/>
      <c r="M1614" s="22"/>
      <c r="N1614" s="52">
        <f t="shared" si="253"/>
        <v>0</v>
      </c>
      <c r="O1614" s="52" t="e">
        <f t="shared" si="254"/>
        <v>#VALUE!</v>
      </c>
      <c r="P1614" s="52" t="e">
        <f t="shared" si="255"/>
        <v>#VALUE!</v>
      </c>
      <c r="Q1614">
        <v>0.55000000000000004</v>
      </c>
      <c r="R1614" t="s">
        <v>5411</v>
      </c>
      <c r="S1614" t="s">
        <v>5411</v>
      </c>
      <c r="T1614" s="46">
        <v>0.55000000000000004</v>
      </c>
      <c r="U1614" s="22"/>
      <c r="V1614" s="22"/>
      <c r="W1614" s="52">
        <f t="shared" si="256"/>
        <v>0</v>
      </c>
      <c r="X1614" s="52" t="e">
        <f t="shared" si="257"/>
        <v>#VALUE!</v>
      </c>
      <c r="Y1614" s="52" t="e">
        <f t="shared" si="251"/>
        <v>#VALUE!</v>
      </c>
      <c r="Z1614" t="s">
        <v>77</v>
      </c>
      <c r="AA1614" t="s">
        <v>5411</v>
      </c>
      <c r="AB1614" t="s">
        <v>5411</v>
      </c>
      <c r="AC1614" s="61" t="s">
        <v>77</v>
      </c>
      <c r="AD1614" s="61"/>
      <c r="AE1614" s="22"/>
      <c r="AF1614">
        <v>6.51</v>
      </c>
      <c r="AG1614" t="s">
        <v>5411</v>
      </c>
      <c r="AH1614" t="s">
        <v>5411</v>
      </c>
      <c r="AI1614" s="46">
        <v>6.51</v>
      </c>
      <c r="AJ1614" s="22"/>
      <c r="AK1614" s="22"/>
      <c r="AL1614" s="52">
        <f t="shared" si="258"/>
        <v>0</v>
      </c>
      <c r="AM1614" s="52" t="e">
        <f t="shared" si="259"/>
        <v>#VALUE!</v>
      </c>
      <c r="AN1614" s="52" t="e">
        <f t="shared" si="252"/>
        <v>#VALUE!</v>
      </c>
      <c r="AO1614">
        <v>7.0000000000000007E-2</v>
      </c>
      <c r="AP1614" s="46">
        <v>7.0000000000000007E-2</v>
      </c>
      <c r="AQ1614" s="52">
        <f t="shared" si="260"/>
        <v>0</v>
      </c>
    </row>
    <row r="1615" spans="1:43" x14ac:dyDescent="0.25">
      <c r="A1615" t="s">
        <v>5533</v>
      </c>
      <c r="B1615" t="s">
        <v>1574</v>
      </c>
      <c r="D1615">
        <v>1</v>
      </c>
      <c r="E1615">
        <v>1</v>
      </c>
      <c r="F1615">
        <v>1</v>
      </c>
      <c r="G1615" s="13">
        <v>40855</v>
      </c>
      <c r="H1615">
        <v>0.56999999999999995</v>
      </c>
      <c r="I1615" t="s">
        <v>5411</v>
      </c>
      <c r="J1615" t="s">
        <v>5411</v>
      </c>
      <c r="K1615" s="46">
        <v>0.56999999999999995</v>
      </c>
      <c r="L1615" s="22"/>
      <c r="M1615" s="22"/>
      <c r="N1615" s="52">
        <f t="shared" si="253"/>
        <v>0</v>
      </c>
      <c r="O1615" s="52" t="e">
        <f t="shared" si="254"/>
        <v>#VALUE!</v>
      </c>
      <c r="P1615" s="52" t="e">
        <f t="shared" si="255"/>
        <v>#VALUE!</v>
      </c>
      <c r="Q1615">
        <v>0.48</v>
      </c>
      <c r="R1615" t="s">
        <v>5411</v>
      </c>
      <c r="S1615" t="s">
        <v>5411</v>
      </c>
      <c r="T1615" s="46">
        <v>0.48</v>
      </c>
      <c r="U1615" s="22"/>
      <c r="V1615" s="22"/>
      <c r="W1615" s="52">
        <f t="shared" si="256"/>
        <v>0</v>
      </c>
      <c r="X1615" s="52" t="e">
        <f t="shared" si="257"/>
        <v>#VALUE!</v>
      </c>
      <c r="Y1615" s="52" t="e">
        <f t="shared" si="251"/>
        <v>#VALUE!</v>
      </c>
      <c r="Z1615" t="s">
        <v>77</v>
      </c>
      <c r="AA1615" t="s">
        <v>5411</v>
      </c>
      <c r="AB1615" t="s">
        <v>5411</v>
      </c>
      <c r="AC1615" s="61" t="s">
        <v>77</v>
      </c>
      <c r="AD1615" s="61"/>
      <c r="AE1615" s="22"/>
      <c r="AF1615">
        <v>0</v>
      </c>
      <c r="AG1615" t="s">
        <v>5411</v>
      </c>
      <c r="AH1615" t="s">
        <v>5411</v>
      </c>
      <c r="AI1615" s="46">
        <v>0</v>
      </c>
      <c r="AJ1615" s="22"/>
      <c r="AK1615" s="22"/>
      <c r="AL1615" s="52">
        <f t="shared" si="258"/>
        <v>0</v>
      </c>
      <c r="AM1615" s="52" t="e">
        <f t="shared" si="259"/>
        <v>#VALUE!</v>
      </c>
      <c r="AN1615" s="52" t="e">
        <f t="shared" si="252"/>
        <v>#VALUE!</v>
      </c>
      <c r="AO1615">
        <v>7.0000000000000007E-2</v>
      </c>
      <c r="AP1615" s="46">
        <v>7.0000000000000007E-2</v>
      </c>
      <c r="AQ1615" s="52">
        <f t="shared" si="260"/>
        <v>0</v>
      </c>
    </row>
    <row r="1616" spans="1:43" x14ac:dyDescent="0.25">
      <c r="A1616" t="s">
        <v>5533</v>
      </c>
      <c r="B1616" t="s">
        <v>1575</v>
      </c>
      <c r="D1616">
        <v>1</v>
      </c>
      <c r="E1616">
        <v>1</v>
      </c>
      <c r="F1616">
        <v>1</v>
      </c>
      <c r="G1616" s="13">
        <v>40855</v>
      </c>
      <c r="H1616">
        <v>0.67</v>
      </c>
      <c r="I1616" t="s">
        <v>5411</v>
      </c>
      <c r="J1616" t="s">
        <v>5411</v>
      </c>
      <c r="K1616" s="46">
        <v>0.67</v>
      </c>
      <c r="L1616" s="22"/>
      <c r="M1616" s="22"/>
      <c r="N1616" s="52">
        <f t="shared" si="253"/>
        <v>0</v>
      </c>
      <c r="O1616" s="52" t="e">
        <f t="shared" si="254"/>
        <v>#VALUE!</v>
      </c>
      <c r="P1616" s="52" t="e">
        <f t="shared" si="255"/>
        <v>#VALUE!</v>
      </c>
      <c r="Q1616">
        <v>1.99</v>
      </c>
      <c r="R1616" t="s">
        <v>5411</v>
      </c>
      <c r="S1616" t="s">
        <v>5411</v>
      </c>
      <c r="T1616" s="46">
        <v>1.99</v>
      </c>
      <c r="U1616" s="22"/>
      <c r="V1616" s="22"/>
      <c r="W1616" s="52">
        <f t="shared" si="256"/>
        <v>0</v>
      </c>
      <c r="X1616" s="52" t="e">
        <f t="shared" si="257"/>
        <v>#VALUE!</v>
      </c>
      <c r="Y1616" s="52" t="e">
        <f t="shared" si="251"/>
        <v>#VALUE!</v>
      </c>
      <c r="Z1616" t="s">
        <v>77</v>
      </c>
      <c r="AA1616" t="s">
        <v>5411</v>
      </c>
      <c r="AB1616" t="s">
        <v>5411</v>
      </c>
      <c r="AC1616" s="61" t="s">
        <v>77</v>
      </c>
      <c r="AD1616" s="61"/>
      <c r="AE1616" s="22"/>
      <c r="AF1616">
        <v>0</v>
      </c>
      <c r="AG1616" t="s">
        <v>5411</v>
      </c>
      <c r="AH1616" t="s">
        <v>5411</v>
      </c>
      <c r="AI1616" s="46">
        <v>0</v>
      </c>
      <c r="AJ1616" s="22"/>
      <c r="AK1616" s="22"/>
      <c r="AL1616" s="52">
        <f t="shared" si="258"/>
        <v>0</v>
      </c>
      <c r="AM1616" s="52" t="e">
        <f t="shared" si="259"/>
        <v>#VALUE!</v>
      </c>
      <c r="AN1616" s="52" t="e">
        <f t="shared" si="252"/>
        <v>#VALUE!</v>
      </c>
      <c r="AO1616">
        <v>0.12</v>
      </c>
      <c r="AP1616" s="46">
        <v>0.12</v>
      </c>
      <c r="AQ1616" s="52">
        <f t="shared" si="260"/>
        <v>0</v>
      </c>
    </row>
    <row r="1617" spans="1:43" x14ac:dyDescent="0.25">
      <c r="A1617" t="s">
        <v>5533</v>
      </c>
      <c r="B1617" t="s">
        <v>1576</v>
      </c>
      <c r="D1617">
        <v>1</v>
      </c>
      <c r="E1617">
        <v>1</v>
      </c>
      <c r="F1617">
        <v>1</v>
      </c>
      <c r="G1617" s="13">
        <v>40855</v>
      </c>
      <c r="H1617">
        <v>0.71</v>
      </c>
      <c r="I1617" t="s">
        <v>5411</v>
      </c>
      <c r="J1617" t="s">
        <v>5411</v>
      </c>
      <c r="K1617" s="46">
        <v>0.71</v>
      </c>
      <c r="L1617" s="22"/>
      <c r="M1617" s="22"/>
      <c r="N1617" s="52">
        <f t="shared" si="253"/>
        <v>0</v>
      </c>
      <c r="O1617" s="52" t="e">
        <f t="shared" si="254"/>
        <v>#VALUE!</v>
      </c>
      <c r="P1617" s="52" t="e">
        <f t="shared" si="255"/>
        <v>#VALUE!</v>
      </c>
      <c r="Q1617">
        <v>1.43</v>
      </c>
      <c r="R1617" t="s">
        <v>5411</v>
      </c>
      <c r="S1617" t="s">
        <v>5411</v>
      </c>
      <c r="T1617" s="46">
        <v>1.43</v>
      </c>
      <c r="U1617" s="22"/>
      <c r="V1617" s="22"/>
      <c r="W1617" s="52">
        <f t="shared" si="256"/>
        <v>0</v>
      </c>
      <c r="X1617" s="52" t="e">
        <f t="shared" si="257"/>
        <v>#VALUE!</v>
      </c>
      <c r="Y1617" s="52" t="e">
        <f t="shared" si="251"/>
        <v>#VALUE!</v>
      </c>
      <c r="Z1617" t="s">
        <v>77</v>
      </c>
      <c r="AA1617" t="s">
        <v>5411</v>
      </c>
      <c r="AB1617" t="s">
        <v>5411</v>
      </c>
      <c r="AC1617" s="61" t="s">
        <v>77</v>
      </c>
      <c r="AD1617" s="61"/>
      <c r="AE1617" s="22"/>
      <c r="AF1617">
        <v>0</v>
      </c>
      <c r="AG1617" t="s">
        <v>5411</v>
      </c>
      <c r="AH1617" t="s">
        <v>5411</v>
      </c>
      <c r="AI1617" s="46">
        <v>0</v>
      </c>
      <c r="AJ1617" s="22"/>
      <c r="AK1617" s="22"/>
      <c r="AL1617" s="52">
        <f t="shared" si="258"/>
        <v>0</v>
      </c>
      <c r="AM1617" s="52" t="e">
        <f t="shared" si="259"/>
        <v>#VALUE!</v>
      </c>
      <c r="AN1617" s="52" t="e">
        <f t="shared" si="252"/>
        <v>#VALUE!</v>
      </c>
      <c r="AO1617">
        <v>0.67</v>
      </c>
      <c r="AP1617" s="46">
        <v>0.67</v>
      </c>
      <c r="AQ1617" s="52">
        <f t="shared" si="260"/>
        <v>0</v>
      </c>
    </row>
    <row r="1618" spans="1:43" x14ac:dyDescent="0.25">
      <c r="A1618" t="s">
        <v>5533</v>
      </c>
      <c r="B1618" t="s">
        <v>1577</v>
      </c>
      <c r="D1618">
        <v>1</v>
      </c>
      <c r="E1618">
        <v>1</v>
      </c>
      <c r="F1618">
        <v>1</v>
      </c>
      <c r="G1618" s="13">
        <v>40855</v>
      </c>
      <c r="H1618">
        <v>0</v>
      </c>
      <c r="I1618" t="s">
        <v>5411</v>
      </c>
      <c r="J1618" t="s">
        <v>5411</v>
      </c>
      <c r="K1618" s="46">
        <v>0</v>
      </c>
      <c r="L1618" s="22"/>
      <c r="M1618" s="22"/>
      <c r="N1618" s="52">
        <f t="shared" si="253"/>
        <v>0</v>
      </c>
      <c r="O1618" s="52" t="e">
        <f t="shared" si="254"/>
        <v>#VALUE!</v>
      </c>
      <c r="P1618" s="52" t="e">
        <f t="shared" si="255"/>
        <v>#VALUE!</v>
      </c>
      <c r="Q1618">
        <v>0</v>
      </c>
      <c r="R1618" t="s">
        <v>5411</v>
      </c>
      <c r="S1618" t="s">
        <v>5411</v>
      </c>
      <c r="T1618" s="46">
        <v>0</v>
      </c>
      <c r="U1618" s="22"/>
      <c r="V1618" s="22"/>
      <c r="W1618" s="52">
        <f t="shared" si="256"/>
        <v>0</v>
      </c>
      <c r="X1618" s="52" t="e">
        <f t="shared" si="257"/>
        <v>#VALUE!</v>
      </c>
      <c r="Y1618" s="52" t="e">
        <f t="shared" si="251"/>
        <v>#VALUE!</v>
      </c>
      <c r="Z1618" t="s">
        <v>77</v>
      </c>
      <c r="AA1618" t="s">
        <v>5411</v>
      </c>
      <c r="AB1618" t="s">
        <v>5411</v>
      </c>
      <c r="AC1618" s="61" t="s">
        <v>77</v>
      </c>
      <c r="AD1618" s="61"/>
      <c r="AE1618" s="22"/>
      <c r="AF1618">
        <v>0</v>
      </c>
      <c r="AG1618" t="s">
        <v>5411</v>
      </c>
      <c r="AH1618" t="s">
        <v>5411</v>
      </c>
      <c r="AI1618" s="46">
        <v>0</v>
      </c>
      <c r="AJ1618" s="22"/>
      <c r="AK1618" s="22"/>
      <c r="AL1618" s="52">
        <f t="shared" si="258"/>
        <v>0</v>
      </c>
      <c r="AM1618" s="52" t="e">
        <f t="shared" si="259"/>
        <v>#VALUE!</v>
      </c>
      <c r="AN1618" s="52" t="e">
        <f t="shared" si="252"/>
        <v>#VALUE!</v>
      </c>
      <c r="AO1618">
        <v>0.02</v>
      </c>
      <c r="AP1618" s="46">
        <v>0.02</v>
      </c>
      <c r="AQ1618" s="52">
        <f t="shared" si="260"/>
        <v>0</v>
      </c>
    </row>
    <row r="1619" spans="1:43" x14ac:dyDescent="0.25">
      <c r="A1619" t="s">
        <v>5533</v>
      </c>
      <c r="B1619" t="s">
        <v>1578</v>
      </c>
      <c r="D1619">
        <v>1</v>
      </c>
      <c r="E1619">
        <v>1</v>
      </c>
      <c r="F1619">
        <v>1</v>
      </c>
      <c r="G1619" s="13">
        <v>40855</v>
      </c>
      <c r="H1619">
        <v>0</v>
      </c>
      <c r="I1619" t="s">
        <v>5411</v>
      </c>
      <c r="J1619" t="s">
        <v>5411</v>
      </c>
      <c r="K1619" s="46">
        <v>0</v>
      </c>
      <c r="L1619" s="22"/>
      <c r="M1619" s="22"/>
      <c r="N1619" s="52">
        <f t="shared" si="253"/>
        <v>0</v>
      </c>
      <c r="O1619" s="52" t="e">
        <f t="shared" si="254"/>
        <v>#VALUE!</v>
      </c>
      <c r="P1619" s="52" t="e">
        <f t="shared" si="255"/>
        <v>#VALUE!</v>
      </c>
      <c r="Q1619">
        <v>0</v>
      </c>
      <c r="R1619" t="s">
        <v>5411</v>
      </c>
      <c r="S1619" t="s">
        <v>5411</v>
      </c>
      <c r="T1619" s="46">
        <v>0</v>
      </c>
      <c r="U1619" s="22"/>
      <c r="V1619" s="22"/>
      <c r="W1619" s="52">
        <f t="shared" si="256"/>
        <v>0</v>
      </c>
      <c r="X1619" s="52" t="e">
        <f t="shared" si="257"/>
        <v>#VALUE!</v>
      </c>
      <c r="Y1619" s="52" t="e">
        <f t="shared" si="251"/>
        <v>#VALUE!</v>
      </c>
      <c r="Z1619" t="s">
        <v>77</v>
      </c>
      <c r="AA1619" t="s">
        <v>5411</v>
      </c>
      <c r="AB1619" t="s">
        <v>5411</v>
      </c>
      <c r="AC1619" s="61" t="s">
        <v>77</v>
      </c>
      <c r="AD1619" s="61"/>
      <c r="AE1619" s="22"/>
      <c r="AF1619">
        <v>0</v>
      </c>
      <c r="AG1619" t="s">
        <v>5411</v>
      </c>
      <c r="AH1619" t="s">
        <v>5411</v>
      </c>
      <c r="AI1619" s="46">
        <v>0</v>
      </c>
      <c r="AJ1619" s="22"/>
      <c r="AK1619" s="22"/>
      <c r="AL1619" s="52">
        <f t="shared" si="258"/>
        <v>0</v>
      </c>
      <c r="AM1619" s="52" t="e">
        <f t="shared" si="259"/>
        <v>#VALUE!</v>
      </c>
      <c r="AN1619" s="52" t="e">
        <f t="shared" si="252"/>
        <v>#VALUE!</v>
      </c>
      <c r="AO1619">
        <v>0.02</v>
      </c>
      <c r="AP1619" s="46">
        <v>0.02</v>
      </c>
      <c r="AQ1619" s="52">
        <f t="shared" si="260"/>
        <v>0</v>
      </c>
    </row>
    <row r="1620" spans="1:43" x14ac:dyDescent="0.25">
      <c r="A1620" t="s">
        <v>5533</v>
      </c>
      <c r="B1620" t="s">
        <v>1579</v>
      </c>
      <c r="D1620">
        <v>1</v>
      </c>
      <c r="E1620">
        <v>1</v>
      </c>
      <c r="F1620">
        <v>1</v>
      </c>
      <c r="G1620" s="13">
        <v>40855</v>
      </c>
      <c r="H1620">
        <v>0.56999999999999995</v>
      </c>
      <c r="I1620" t="s">
        <v>5411</v>
      </c>
      <c r="J1620" t="s">
        <v>5411</v>
      </c>
      <c r="K1620" s="46">
        <v>0.56999999999999995</v>
      </c>
      <c r="L1620" s="22"/>
      <c r="M1620" s="22"/>
      <c r="N1620" s="52">
        <f t="shared" si="253"/>
        <v>0</v>
      </c>
      <c r="O1620" s="52" t="e">
        <f t="shared" si="254"/>
        <v>#VALUE!</v>
      </c>
      <c r="P1620" s="52" t="e">
        <f t="shared" si="255"/>
        <v>#VALUE!</v>
      </c>
      <c r="Q1620">
        <v>0.97</v>
      </c>
      <c r="R1620" t="s">
        <v>5411</v>
      </c>
      <c r="S1620" t="s">
        <v>5411</v>
      </c>
      <c r="T1620" s="46">
        <v>0.97</v>
      </c>
      <c r="U1620" s="22"/>
      <c r="V1620" s="22"/>
      <c r="W1620" s="52">
        <f t="shared" si="256"/>
        <v>0</v>
      </c>
      <c r="X1620" s="52" t="e">
        <f t="shared" si="257"/>
        <v>#VALUE!</v>
      </c>
      <c r="Y1620" s="52" t="e">
        <f t="shared" si="251"/>
        <v>#VALUE!</v>
      </c>
      <c r="Z1620" t="s">
        <v>77</v>
      </c>
      <c r="AA1620" t="s">
        <v>5411</v>
      </c>
      <c r="AB1620" t="s">
        <v>5411</v>
      </c>
      <c r="AC1620" s="61" t="s">
        <v>77</v>
      </c>
      <c r="AD1620" s="61"/>
      <c r="AE1620" s="22"/>
      <c r="AF1620">
        <v>0</v>
      </c>
      <c r="AG1620" t="s">
        <v>5411</v>
      </c>
      <c r="AH1620" t="s">
        <v>5411</v>
      </c>
      <c r="AI1620" s="46">
        <v>0</v>
      </c>
      <c r="AJ1620" s="22"/>
      <c r="AK1620" s="22"/>
      <c r="AL1620" s="52">
        <f t="shared" si="258"/>
        <v>0</v>
      </c>
      <c r="AM1620" s="52" t="e">
        <f t="shared" si="259"/>
        <v>#VALUE!</v>
      </c>
      <c r="AN1620" s="52" t="e">
        <f t="shared" si="252"/>
        <v>#VALUE!</v>
      </c>
      <c r="AO1620">
        <v>0.49</v>
      </c>
      <c r="AP1620" s="46">
        <v>0.49</v>
      </c>
      <c r="AQ1620" s="52">
        <f t="shared" si="260"/>
        <v>0</v>
      </c>
    </row>
    <row r="1621" spans="1:43" x14ac:dyDescent="0.25">
      <c r="A1621" t="s">
        <v>5533</v>
      </c>
      <c r="B1621" t="s">
        <v>1580</v>
      </c>
      <c r="D1621">
        <v>1</v>
      </c>
      <c r="E1621">
        <v>1</v>
      </c>
      <c r="F1621">
        <v>1</v>
      </c>
      <c r="G1621" s="13">
        <v>40855</v>
      </c>
      <c r="H1621">
        <v>0.35</v>
      </c>
      <c r="I1621" t="s">
        <v>5411</v>
      </c>
      <c r="J1621" t="s">
        <v>5411</v>
      </c>
      <c r="K1621" s="46">
        <v>0.35</v>
      </c>
      <c r="L1621" s="22"/>
      <c r="M1621" s="22"/>
      <c r="N1621" s="52">
        <f t="shared" si="253"/>
        <v>0</v>
      </c>
      <c r="O1621" s="52" t="e">
        <f t="shared" si="254"/>
        <v>#VALUE!</v>
      </c>
      <c r="P1621" s="52" t="e">
        <f t="shared" si="255"/>
        <v>#VALUE!</v>
      </c>
      <c r="Q1621">
        <v>0.25</v>
      </c>
      <c r="R1621" t="s">
        <v>5411</v>
      </c>
      <c r="S1621" t="s">
        <v>5411</v>
      </c>
      <c r="T1621" s="46">
        <v>0.25</v>
      </c>
      <c r="U1621" s="22"/>
      <c r="V1621" s="22"/>
      <c r="W1621" s="52">
        <f t="shared" si="256"/>
        <v>0</v>
      </c>
      <c r="X1621" s="52" t="e">
        <f t="shared" si="257"/>
        <v>#VALUE!</v>
      </c>
      <c r="Y1621" s="52" t="e">
        <f t="shared" si="251"/>
        <v>#VALUE!</v>
      </c>
      <c r="Z1621" t="s">
        <v>77</v>
      </c>
      <c r="AA1621" t="s">
        <v>5411</v>
      </c>
      <c r="AB1621" t="s">
        <v>5411</v>
      </c>
      <c r="AC1621" s="61" t="s">
        <v>77</v>
      </c>
      <c r="AD1621" s="61"/>
      <c r="AE1621" s="22"/>
      <c r="AF1621">
        <v>0</v>
      </c>
      <c r="AG1621" t="s">
        <v>5411</v>
      </c>
      <c r="AH1621" t="s">
        <v>5411</v>
      </c>
      <c r="AI1621" s="46">
        <v>0</v>
      </c>
      <c r="AJ1621" s="22"/>
      <c r="AK1621" s="22"/>
      <c r="AL1621" s="52">
        <f t="shared" si="258"/>
        <v>0</v>
      </c>
      <c r="AM1621" s="52" t="e">
        <f t="shared" si="259"/>
        <v>#VALUE!</v>
      </c>
      <c r="AN1621" s="52" t="e">
        <f t="shared" si="252"/>
        <v>#VALUE!</v>
      </c>
      <c r="AO1621">
        <v>0.12</v>
      </c>
      <c r="AP1621" s="46">
        <v>0.12</v>
      </c>
      <c r="AQ1621" s="52">
        <f t="shared" si="260"/>
        <v>0</v>
      </c>
    </row>
    <row r="1622" spans="1:43" x14ac:dyDescent="0.25">
      <c r="A1622" t="s">
        <v>5533</v>
      </c>
      <c r="B1622" t="s">
        <v>1581</v>
      </c>
      <c r="D1622">
        <v>1</v>
      </c>
      <c r="E1622">
        <v>1</v>
      </c>
      <c r="F1622">
        <v>1</v>
      </c>
      <c r="G1622" s="13">
        <v>40855</v>
      </c>
      <c r="H1622">
        <v>1.35</v>
      </c>
      <c r="I1622" t="s">
        <v>5411</v>
      </c>
      <c r="J1622" t="s">
        <v>5411</v>
      </c>
      <c r="K1622" s="46">
        <v>1.35</v>
      </c>
      <c r="L1622" s="22"/>
      <c r="M1622" s="22"/>
      <c r="N1622" s="52">
        <f t="shared" si="253"/>
        <v>0</v>
      </c>
      <c r="O1622" s="52" t="e">
        <f t="shared" si="254"/>
        <v>#VALUE!</v>
      </c>
      <c r="P1622" s="52" t="e">
        <f t="shared" si="255"/>
        <v>#VALUE!</v>
      </c>
      <c r="Q1622">
        <v>1.05</v>
      </c>
      <c r="R1622" t="s">
        <v>5411</v>
      </c>
      <c r="S1622" t="s">
        <v>5411</v>
      </c>
      <c r="T1622" s="46">
        <v>1.05</v>
      </c>
      <c r="U1622" s="22"/>
      <c r="V1622" s="22"/>
      <c r="W1622" s="52">
        <f t="shared" si="256"/>
        <v>0</v>
      </c>
      <c r="X1622" s="52" t="e">
        <f t="shared" si="257"/>
        <v>#VALUE!</v>
      </c>
      <c r="Y1622" s="52" t="e">
        <f t="shared" si="251"/>
        <v>#VALUE!</v>
      </c>
      <c r="Z1622" t="s">
        <v>77</v>
      </c>
      <c r="AA1622" t="s">
        <v>5411</v>
      </c>
      <c r="AB1622" t="s">
        <v>5411</v>
      </c>
      <c r="AC1622" s="61" t="s">
        <v>77</v>
      </c>
      <c r="AD1622" s="61"/>
      <c r="AE1622" s="22"/>
      <c r="AF1622">
        <v>0</v>
      </c>
      <c r="AG1622" t="s">
        <v>5411</v>
      </c>
      <c r="AH1622" t="s">
        <v>5411</v>
      </c>
      <c r="AI1622" s="46">
        <v>0</v>
      </c>
      <c r="AJ1622" s="22"/>
      <c r="AK1622" s="22"/>
      <c r="AL1622" s="52">
        <f t="shared" si="258"/>
        <v>0</v>
      </c>
      <c r="AM1622" s="52" t="e">
        <f t="shared" si="259"/>
        <v>#VALUE!</v>
      </c>
      <c r="AN1622" s="52" t="e">
        <f t="shared" si="252"/>
        <v>#VALUE!</v>
      </c>
      <c r="AO1622">
        <v>0.03</v>
      </c>
      <c r="AP1622" s="46">
        <v>0.03</v>
      </c>
      <c r="AQ1622" s="52">
        <f t="shared" si="260"/>
        <v>0</v>
      </c>
    </row>
    <row r="1623" spans="1:43" x14ac:dyDescent="0.25">
      <c r="A1623" t="s">
        <v>5533</v>
      </c>
      <c r="B1623" t="s">
        <v>1582</v>
      </c>
      <c r="D1623">
        <v>1</v>
      </c>
      <c r="E1623">
        <v>1</v>
      </c>
      <c r="F1623">
        <v>1</v>
      </c>
      <c r="G1623" s="13">
        <v>40855</v>
      </c>
      <c r="H1623">
        <v>0.26</v>
      </c>
      <c r="I1623" t="s">
        <v>5411</v>
      </c>
      <c r="J1623" t="s">
        <v>5411</v>
      </c>
      <c r="K1623" s="46">
        <v>0.26</v>
      </c>
      <c r="L1623" s="22"/>
      <c r="M1623" s="22"/>
      <c r="N1623" s="52">
        <f t="shared" si="253"/>
        <v>0</v>
      </c>
      <c r="O1623" s="52" t="e">
        <f t="shared" si="254"/>
        <v>#VALUE!</v>
      </c>
      <c r="P1623" s="52" t="e">
        <f t="shared" si="255"/>
        <v>#VALUE!</v>
      </c>
      <c r="Q1623">
        <v>0.11</v>
      </c>
      <c r="R1623" t="s">
        <v>5411</v>
      </c>
      <c r="S1623" t="s">
        <v>5411</v>
      </c>
      <c r="T1623" s="46">
        <v>0.11</v>
      </c>
      <c r="U1623" s="22"/>
      <c r="V1623" s="22"/>
      <c r="W1623" s="52">
        <f t="shared" si="256"/>
        <v>0</v>
      </c>
      <c r="X1623" s="52" t="e">
        <f t="shared" si="257"/>
        <v>#VALUE!</v>
      </c>
      <c r="Y1623" s="52" t="e">
        <f t="shared" si="251"/>
        <v>#VALUE!</v>
      </c>
      <c r="Z1623" t="s">
        <v>77</v>
      </c>
      <c r="AA1623" t="s">
        <v>5411</v>
      </c>
      <c r="AB1623" t="s">
        <v>5411</v>
      </c>
      <c r="AC1623" s="61" t="s">
        <v>77</v>
      </c>
      <c r="AD1623" s="61"/>
      <c r="AE1623" s="22"/>
      <c r="AF1623">
        <v>0.62</v>
      </c>
      <c r="AG1623" t="s">
        <v>5411</v>
      </c>
      <c r="AH1623" t="s">
        <v>5411</v>
      </c>
      <c r="AI1623" s="46">
        <v>0.62</v>
      </c>
      <c r="AJ1623" s="22"/>
      <c r="AK1623" s="22"/>
      <c r="AL1623" s="52">
        <f t="shared" si="258"/>
        <v>0</v>
      </c>
      <c r="AM1623" s="52" t="e">
        <f t="shared" si="259"/>
        <v>#VALUE!</v>
      </c>
      <c r="AN1623" s="52" t="e">
        <f t="shared" si="252"/>
        <v>#VALUE!</v>
      </c>
      <c r="AO1623">
        <v>0.45</v>
      </c>
      <c r="AP1623" s="46">
        <v>0.45</v>
      </c>
      <c r="AQ1623" s="52">
        <f t="shared" si="260"/>
        <v>0</v>
      </c>
    </row>
    <row r="1624" spans="1:43" x14ac:dyDescent="0.25">
      <c r="A1624" t="s">
        <v>5533</v>
      </c>
      <c r="B1624" t="s">
        <v>1583</v>
      </c>
      <c r="D1624">
        <v>1</v>
      </c>
      <c r="E1624">
        <v>1</v>
      </c>
      <c r="F1624">
        <v>1</v>
      </c>
      <c r="G1624" s="13">
        <v>40855</v>
      </c>
      <c r="H1624">
        <v>0.22</v>
      </c>
      <c r="I1624" t="s">
        <v>5411</v>
      </c>
      <c r="J1624" t="s">
        <v>5411</v>
      </c>
      <c r="K1624" s="46">
        <v>0.22</v>
      </c>
      <c r="L1624" s="22"/>
      <c r="M1624" s="22"/>
      <c r="N1624" s="52">
        <f t="shared" si="253"/>
        <v>0</v>
      </c>
      <c r="O1624" s="52" t="e">
        <f t="shared" si="254"/>
        <v>#VALUE!</v>
      </c>
      <c r="P1624" s="52" t="e">
        <f t="shared" si="255"/>
        <v>#VALUE!</v>
      </c>
      <c r="Q1624">
        <v>0</v>
      </c>
      <c r="R1624" t="s">
        <v>5411</v>
      </c>
      <c r="S1624" t="s">
        <v>5411</v>
      </c>
      <c r="T1624" s="46">
        <v>0</v>
      </c>
      <c r="U1624" s="22"/>
      <c r="V1624" s="22"/>
      <c r="W1624" s="52">
        <f t="shared" si="256"/>
        <v>0</v>
      </c>
      <c r="X1624" s="52" t="e">
        <f t="shared" si="257"/>
        <v>#VALUE!</v>
      </c>
      <c r="Y1624" s="52" t="e">
        <f t="shared" si="251"/>
        <v>#VALUE!</v>
      </c>
      <c r="Z1624" t="s">
        <v>77</v>
      </c>
      <c r="AA1624" t="s">
        <v>5411</v>
      </c>
      <c r="AB1624" t="s">
        <v>5411</v>
      </c>
      <c r="AC1624" s="61" t="s">
        <v>77</v>
      </c>
      <c r="AD1624" s="61"/>
      <c r="AE1624" s="22"/>
      <c r="AF1624">
        <v>0</v>
      </c>
      <c r="AG1624" t="s">
        <v>5411</v>
      </c>
      <c r="AH1624" t="s">
        <v>5411</v>
      </c>
      <c r="AI1624" s="46">
        <v>0</v>
      </c>
      <c r="AJ1624" s="22"/>
      <c r="AK1624" s="22"/>
      <c r="AL1624" s="52">
        <f t="shared" si="258"/>
        <v>0</v>
      </c>
      <c r="AM1624" s="52" t="e">
        <f t="shared" si="259"/>
        <v>#VALUE!</v>
      </c>
      <c r="AN1624" s="52" t="e">
        <f t="shared" si="252"/>
        <v>#VALUE!</v>
      </c>
      <c r="AO1624">
        <v>0.55000000000000004</v>
      </c>
      <c r="AP1624" s="46">
        <v>0.55000000000000004</v>
      </c>
      <c r="AQ1624" s="52">
        <f t="shared" si="260"/>
        <v>0</v>
      </c>
    </row>
    <row r="1625" spans="1:43" x14ac:dyDescent="0.25">
      <c r="A1625" t="s">
        <v>5533</v>
      </c>
      <c r="B1625" t="s">
        <v>1584</v>
      </c>
      <c r="D1625">
        <v>1</v>
      </c>
      <c r="E1625">
        <v>1</v>
      </c>
      <c r="F1625">
        <v>1</v>
      </c>
      <c r="G1625" s="13">
        <v>40855</v>
      </c>
      <c r="H1625">
        <v>0</v>
      </c>
      <c r="I1625" t="s">
        <v>5411</v>
      </c>
      <c r="J1625" t="s">
        <v>5411</v>
      </c>
      <c r="K1625" s="46">
        <v>0</v>
      </c>
      <c r="L1625" s="46"/>
      <c r="M1625" s="22"/>
      <c r="N1625" s="52">
        <f t="shared" si="253"/>
        <v>0</v>
      </c>
      <c r="O1625" s="52" t="e">
        <f t="shared" si="254"/>
        <v>#VALUE!</v>
      </c>
      <c r="P1625" s="52" t="e">
        <f t="shared" si="255"/>
        <v>#VALUE!</v>
      </c>
      <c r="Q1625">
        <v>0.21</v>
      </c>
      <c r="R1625" t="s">
        <v>5411</v>
      </c>
      <c r="S1625" t="s">
        <v>5411</v>
      </c>
      <c r="T1625" s="46">
        <v>0.21</v>
      </c>
      <c r="U1625" s="46"/>
      <c r="V1625" s="22"/>
      <c r="W1625" s="52">
        <f t="shared" si="256"/>
        <v>0</v>
      </c>
      <c r="X1625" s="52" t="e">
        <f t="shared" si="257"/>
        <v>#VALUE!</v>
      </c>
      <c r="Y1625" s="52" t="e">
        <f t="shared" si="251"/>
        <v>#VALUE!</v>
      </c>
      <c r="Z1625" t="s">
        <v>77</v>
      </c>
      <c r="AA1625" t="s">
        <v>5411</v>
      </c>
      <c r="AB1625" t="s">
        <v>5411</v>
      </c>
      <c r="AC1625" s="61" t="s">
        <v>77</v>
      </c>
      <c r="AD1625" s="61"/>
      <c r="AE1625" s="22"/>
      <c r="AF1625">
        <v>0</v>
      </c>
      <c r="AG1625" t="s">
        <v>5411</v>
      </c>
      <c r="AH1625" t="s">
        <v>5411</v>
      </c>
      <c r="AI1625" s="46">
        <v>0</v>
      </c>
      <c r="AJ1625" s="22"/>
      <c r="AK1625" s="22"/>
      <c r="AL1625" s="52">
        <f t="shared" si="258"/>
        <v>0</v>
      </c>
      <c r="AM1625" s="52" t="e">
        <f t="shared" si="259"/>
        <v>#VALUE!</v>
      </c>
      <c r="AN1625" s="52" t="e">
        <f t="shared" si="252"/>
        <v>#VALUE!</v>
      </c>
      <c r="AO1625">
        <v>0.08</v>
      </c>
      <c r="AP1625" s="46">
        <v>0.08</v>
      </c>
      <c r="AQ1625" s="52">
        <f t="shared" si="260"/>
        <v>0</v>
      </c>
    </row>
    <row r="1626" spans="1:43" x14ac:dyDescent="0.25">
      <c r="A1626" t="s">
        <v>5533</v>
      </c>
      <c r="B1626" t="s">
        <v>1585</v>
      </c>
      <c r="D1626">
        <v>1</v>
      </c>
      <c r="E1626">
        <v>1</v>
      </c>
      <c r="F1626">
        <v>1</v>
      </c>
      <c r="G1626" s="13">
        <v>40855</v>
      </c>
      <c r="H1626">
        <v>0.23</v>
      </c>
      <c r="I1626" t="s">
        <v>5411</v>
      </c>
      <c r="J1626" t="s">
        <v>5411</v>
      </c>
      <c r="K1626" s="46">
        <v>0.23</v>
      </c>
      <c r="L1626" s="22"/>
      <c r="M1626" s="22"/>
      <c r="N1626" s="52">
        <f t="shared" si="253"/>
        <v>0</v>
      </c>
      <c r="O1626" s="52" t="e">
        <f t="shared" si="254"/>
        <v>#VALUE!</v>
      </c>
      <c r="P1626" s="52" t="e">
        <f t="shared" si="255"/>
        <v>#VALUE!</v>
      </c>
      <c r="Q1626">
        <v>0.52</v>
      </c>
      <c r="R1626" t="s">
        <v>5411</v>
      </c>
      <c r="S1626" t="s">
        <v>5411</v>
      </c>
      <c r="T1626" s="46">
        <v>0.52</v>
      </c>
      <c r="U1626" s="22"/>
      <c r="V1626" s="22"/>
      <c r="W1626" s="52">
        <f t="shared" si="256"/>
        <v>0</v>
      </c>
      <c r="X1626" s="52" t="e">
        <f t="shared" si="257"/>
        <v>#VALUE!</v>
      </c>
      <c r="Y1626" s="52" t="e">
        <f t="shared" si="251"/>
        <v>#VALUE!</v>
      </c>
      <c r="Z1626" t="s">
        <v>77</v>
      </c>
      <c r="AA1626" t="s">
        <v>5411</v>
      </c>
      <c r="AB1626" t="s">
        <v>5411</v>
      </c>
      <c r="AC1626" s="61" t="s">
        <v>77</v>
      </c>
      <c r="AD1626" s="61"/>
      <c r="AE1626" s="22"/>
      <c r="AF1626">
        <v>0</v>
      </c>
      <c r="AG1626" t="s">
        <v>5411</v>
      </c>
      <c r="AH1626" t="s">
        <v>5411</v>
      </c>
      <c r="AI1626" s="46">
        <v>0</v>
      </c>
      <c r="AJ1626" s="22"/>
      <c r="AK1626" s="22"/>
      <c r="AL1626" s="52">
        <f t="shared" si="258"/>
        <v>0</v>
      </c>
      <c r="AM1626" s="52" t="e">
        <f t="shared" si="259"/>
        <v>#VALUE!</v>
      </c>
      <c r="AN1626" s="52" t="e">
        <f t="shared" si="252"/>
        <v>#VALUE!</v>
      </c>
      <c r="AO1626">
        <v>0.03</v>
      </c>
      <c r="AP1626" s="46">
        <v>0.03</v>
      </c>
      <c r="AQ1626" s="52">
        <f t="shared" si="260"/>
        <v>0</v>
      </c>
    </row>
    <row r="1627" spans="1:43" x14ac:dyDescent="0.25">
      <c r="A1627" t="s">
        <v>5533</v>
      </c>
      <c r="B1627" t="s">
        <v>1586</v>
      </c>
      <c r="D1627">
        <v>1</v>
      </c>
      <c r="E1627">
        <v>1</v>
      </c>
      <c r="F1627">
        <v>1</v>
      </c>
      <c r="G1627" s="13">
        <v>40855</v>
      </c>
      <c r="H1627">
        <v>0.09</v>
      </c>
      <c r="I1627" t="s">
        <v>5411</v>
      </c>
      <c r="J1627" t="s">
        <v>5411</v>
      </c>
      <c r="K1627" s="46">
        <v>0.09</v>
      </c>
      <c r="L1627" s="22"/>
      <c r="M1627" s="22"/>
      <c r="N1627" s="52">
        <f t="shared" si="253"/>
        <v>0</v>
      </c>
      <c r="O1627" s="52" t="e">
        <f t="shared" si="254"/>
        <v>#VALUE!</v>
      </c>
      <c r="P1627" s="52" t="e">
        <f t="shared" si="255"/>
        <v>#VALUE!</v>
      </c>
      <c r="Q1627">
        <v>0.55000000000000004</v>
      </c>
      <c r="R1627" t="s">
        <v>5411</v>
      </c>
      <c r="S1627" t="s">
        <v>5411</v>
      </c>
      <c r="T1627" s="46">
        <v>0.55000000000000004</v>
      </c>
      <c r="U1627" s="22"/>
      <c r="V1627" s="22"/>
      <c r="W1627" s="52">
        <f t="shared" si="256"/>
        <v>0</v>
      </c>
      <c r="X1627" s="52" t="e">
        <f t="shared" si="257"/>
        <v>#VALUE!</v>
      </c>
      <c r="Y1627" s="52" t="e">
        <f t="shared" si="251"/>
        <v>#VALUE!</v>
      </c>
      <c r="Z1627" t="s">
        <v>77</v>
      </c>
      <c r="AA1627" t="s">
        <v>5411</v>
      </c>
      <c r="AB1627" t="s">
        <v>5411</v>
      </c>
      <c r="AC1627" s="61" t="s">
        <v>77</v>
      </c>
      <c r="AD1627" s="61"/>
      <c r="AE1627" s="22"/>
      <c r="AF1627">
        <v>0</v>
      </c>
      <c r="AG1627" t="s">
        <v>5411</v>
      </c>
      <c r="AH1627" t="s">
        <v>5411</v>
      </c>
      <c r="AI1627" s="46">
        <v>0</v>
      </c>
      <c r="AJ1627" s="22"/>
      <c r="AK1627" s="22"/>
      <c r="AL1627" s="52">
        <f t="shared" si="258"/>
        <v>0</v>
      </c>
      <c r="AM1627" s="52" t="e">
        <f t="shared" si="259"/>
        <v>#VALUE!</v>
      </c>
      <c r="AN1627" s="52" t="e">
        <f t="shared" si="252"/>
        <v>#VALUE!</v>
      </c>
      <c r="AO1627">
        <v>0.03</v>
      </c>
      <c r="AP1627" s="46">
        <v>0.03</v>
      </c>
      <c r="AQ1627" s="52">
        <f t="shared" si="260"/>
        <v>0</v>
      </c>
    </row>
    <row r="1628" spans="1:43" x14ac:dyDescent="0.25">
      <c r="A1628" t="s">
        <v>5533</v>
      </c>
      <c r="B1628" t="s">
        <v>1587</v>
      </c>
      <c r="D1628">
        <v>1</v>
      </c>
      <c r="E1628">
        <v>1</v>
      </c>
      <c r="F1628">
        <v>1</v>
      </c>
      <c r="G1628" s="13">
        <v>40855</v>
      </c>
      <c r="H1628">
        <v>0.14000000000000001</v>
      </c>
      <c r="I1628" t="s">
        <v>5411</v>
      </c>
      <c r="J1628" t="s">
        <v>5411</v>
      </c>
      <c r="K1628" s="46">
        <v>0.14000000000000001</v>
      </c>
      <c r="L1628" s="22"/>
      <c r="M1628" s="22"/>
      <c r="N1628" s="52">
        <f t="shared" si="253"/>
        <v>0</v>
      </c>
      <c r="O1628" s="52" t="e">
        <f t="shared" si="254"/>
        <v>#VALUE!</v>
      </c>
      <c r="P1628" s="52" t="e">
        <f t="shared" si="255"/>
        <v>#VALUE!</v>
      </c>
      <c r="Q1628">
        <v>0.23</v>
      </c>
      <c r="R1628" t="s">
        <v>5411</v>
      </c>
      <c r="S1628" t="s">
        <v>5411</v>
      </c>
      <c r="T1628" s="46">
        <v>0.23</v>
      </c>
      <c r="U1628" s="22"/>
      <c r="V1628" s="22"/>
      <c r="W1628" s="52">
        <f t="shared" si="256"/>
        <v>0</v>
      </c>
      <c r="X1628" s="52" t="e">
        <f t="shared" si="257"/>
        <v>#VALUE!</v>
      </c>
      <c r="Y1628" s="52" t="e">
        <f t="shared" si="251"/>
        <v>#VALUE!</v>
      </c>
      <c r="Z1628" t="s">
        <v>77</v>
      </c>
      <c r="AA1628" t="s">
        <v>5411</v>
      </c>
      <c r="AB1628" t="s">
        <v>5411</v>
      </c>
      <c r="AC1628" s="61" t="s">
        <v>77</v>
      </c>
      <c r="AD1628" s="61"/>
      <c r="AE1628" s="22"/>
      <c r="AF1628">
        <v>0</v>
      </c>
      <c r="AG1628" t="s">
        <v>5411</v>
      </c>
      <c r="AH1628" t="s">
        <v>5411</v>
      </c>
      <c r="AI1628" s="46">
        <v>0</v>
      </c>
      <c r="AJ1628" s="22"/>
      <c r="AK1628" s="22"/>
      <c r="AL1628" s="52">
        <f t="shared" si="258"/>
        <v>0</v>
      </c>
      <c r="AM1628" s="52" t="e">
        <f t="shared" si="259"/>
        <v>#VALUE!</v>
      </c>
      <c r="AN1628" s="52" t="e">
        <f t="shared" si="252"/>
        <v>#VALUE!</v>
      </c>
      <c r="AO1628">
        <v>0.02</v>
      </c>
      <c r="AP1628" s="46">
        <v>0.02</v>
      </c>
      <c r="AQ1628" s="52">
        <f t="shared" si="260"/>
        <v>0</v>
      </c>
    </row>
    <row r="1629" spans="1:43" x14ac:dyDescent="0.25">
      <c r="A1629" t="s">
        <v>5533</v>
      </c>
      <c r="B1629" t="s">
        <v>735</v>
      </c>
      <c r="D1629">
        <v>1</v>
      </c>
      <c r="E1629">
        <v>1</v>
      </c>
      <c r="F1629">
        <v>2</v>
      </c>
      <c r="G1629" s="13">
        <v>41115</v>
      </c>
      <c r="H1629">
        <v>1.48</v>
      </c>
      <c r="I1629" t="s">
        <v>5411</v>
      </c>
      <c r="J1629" t="s">
        <v>5411</v>
      </c>
      <c r="K1629" s="46">
        <v>1.48</v>
      </c>
      <c r="L1629" s="46"/>
      <c r="M1629" s="22"/>
      <c r="N1629" s="52">
        <f t="shared" si="253"/>
        <v>0</v>
      </c>
      <c r="O1629" s="52" t="e">
        <f t="shared" si="254"/>
        <v>#VALUE!</v>
      </c>
      <c r="P1629" s="52" t="e">
        <f t="shared" si="255"/>
        <v>#VALUE!</v>
      </c>
      <c r="Q1629">
        <v>0</v>
      </c>
      <c r="R1629" t="s">
        <v>5411</v>
      </c>
      <c r="S1629" t="s">
        <v>5411</v>
      </c>
      <c r="T1629" s="46">
        <v>0</v>
      </c>
      <c r="U1629" s="46"/>
      <c r="V1629" s="22"/>
      <c r="W1629" s="52">
        <f t="shared" si="256"/>
        <v>0</v>
      </c>
      <c r="X1629" s="52" t="e">
        <f t="shared" si="257"/>
        <v>#VALUE!</v>
      </c>
      <c r="Y1629" s="52" t="e">
        <f t="shared" si="251"/>
        <v>#VALUE!</v>
      </c>
      <c r="Z1629" t="s">
        <v>172</v>
      </c>
      <c r="AA1629" t="s">
        <v>5411</v>
      </c>
      <c r="AB1629" t="s">
        <v>5411</v>
      </c>
      <c r="AC1629" s="61" t="s">
        <v>172</v>
      </c>
      <c r="AD1629" s="61"/>
      <c r="AE1629" s="22"/>
      <c r="AF1629">
        <v>0</v>
      </c>
      <c r="AG1629" t="s">
        <v>5411</v>
      </c>
      <c r="AH1629" t="s">
        <v>5411</v>
      </c>
      <c r="AI1629" s="46">
        <v>0</v>
      </c>
      <c r="AJ1629" s="46"/>
      <c r="AK1629" s="22"/>
      <c r="AL1629" s="52">
        <f t="shared" si="258"/>
        <v>0</v>
      </c>
      <c r="AM1629" s="52" t="e">
        <f t="shared" si="259"/>
        <v>#VALUE!</v>
      </c>
      <c r="AN1629" s="52" t="e">
        <f t="shared" si="252"/>
        <v>#VALUE!</v>
      </c>
      <c r="AO1629">
        <v>0.7</v>
      </c>
      <c r="AP1629" s="46">
        <v>0.7</v>
      </c>
      <c r="AQ1629" s="52">
        <f t="shared" si="260"/>
        <v>0</v>
      </c>
    </row>
    <row r="1630" spans="1:43" x14ac:dyDescent="0.25">
      <c r="A1630" t="s">
        <v>5533</v>
      </c>
      <c r="B1630" t="s">
        <v>737</v>
      </c>
      <c r="D1630">
        <v>1</v>
      </c>
      <c r="E1630">
        <v>1</v>
      </c>
      <c r="F1630">
        <v>2</v>
      </c>
      <c r="G1630" s="13">
        <v>41115</v>
      </c>
      <c r="H1630">
        <v>1.32</v>
      </c>
      <c r="I1630" t="s">
        <v>5411</v>
      </c>
      <c r="J1630" t="s">
        <v>5411</v>
      </c>
      <c r="K1630" s="46">
        <v>1.32</v>
      </c>
      <c r="L1630" s="46"/>
      <c r="M1630" s="22"/>
      <c r="N1630" s="52">
        <f t="shared" si="253"/>
        <v>0</v>
      </c>
      <c r="O1630" s="52" t="e">
        <f t="shared" si="254"/>
        <v>#VALUE!</v>
      </c>
      <c r="P1630" s="52" t="e">
        <f t="shared" si="255"/>
        <v>#VALUE!</v>
      </c>
      <c r="Q1630">
        <v>0</v>
      </c>
      <c r="R1630" t="s">
        <v>5411</v>
      </c>
      <c r="S1630" t="s">
        <v>5411</v>
      </c>
      <c r="T1630" s="46">
        <v>0</v>
      </c>
      <c r="U1630" s="46"/>
      <c r="V1630" s="22"/>
      <c r="W1630" s="52">
        <f t="shared" si="256"/>
        <v>0</v>
      </c>
      <c r="X1630" s="52" t="e">
        <f t="shared" si="257"/>
        <v>#VALUE!</v>
      </c>
      <c r="Y1630" s="52" t="e">
        <f t="shared" si="251"/>
        <v>#VALUE!</v>
      </c>
      <c r="Z1630" t="s">
        <v>172</v>
      </c>
      <c r="AA1630" t="s">
        <v>5411</v>
      </c>
      <c r="AB1630" t="s">
        <v>5411</v>
      </c>
      <c r="AC1630" s="61" t="s">
        <v>172</v>
      </c>
      <c r="AD1630" s="61"/>
      <c r="AE1630" s="22"/>
      <c r="AF1630">
        <v>4.0999999999999996</v>
      </c>
      <c r="AG1630" t="s">
        <v>5411</v>
      </c>
      <c r="AH1630" t="s">
        <v>5411</v>
      </c>
      <c r="AI1630" s="46">
        <v>4.0999999999999996</v>
      </c>
      <c r="AJ1630" s="46"/>
      <c r="AK1630" s="22"/>
      <c r="AL1630" s="52">
        <f t="shared" si="258"/>
        <v>0</v>
      </c>
      <c r="AM1630" s="52" t="e">
        <f t="shared" si="259"/>
        <v>#VALUE!</v>
      </c>
      <c r="AN1630" s="52" t="e">
        <f t="shared" si="252"/>
        <v>#VALUE!</v>
      </c>
      <c r="AO1630">
        <v>0.18</v>
      </c>
      <c r="AP1630" s="46">
        <v>0.18</v>
      </c>
      <c r="AQ1630" s="52">
        <f t="shared" si="260"/>
        <v>0</v>
      </c>
    </row>
    <row r="1631" spans="1:43" x14ac:dyDescent="0.25">
      <c r="A1631" t="s">
        <v>5533</v>
      </c>
      <c r="B1631" t="s">
        <v>739</v>
      </c>
      <c r="D1631">
        <v>1</v>
      </c>
      <c r="E1631">
        <v>1</v>
      </c>
      <c r="F1631">
        <v>2</v>
      </c>
      <c r="G1631" s="13">
        <v>41115</v>
      </c>
      <c r="H1631">
        <v>2.27</v>
      </c>
      <c r="I1631" t="s">
        <v>5411</v>
      </c>
      <c r="J1631" t="s">
        <v>5411</v>
      </c>
      <c r="K1631" s="46">
        <v>2.27</v>
      </c>
      <c r="L1631" s="46"/>
      <c r="M1631" s="22"/>
      <c r="N1631" s="52">
        <f t="shared" si="253"/>
        <v>0</v>
      </c>
      <c r="O1631" s="52" t="e">
        <f t="shared" si="254"/>
        <v>#VALUE!</v>
      </c>
      <c r="P1631" s="52" t="e">
        <f t="shared" si="255"/>
        <v>#VALUE!</v>
      </c>
      <c r="Q1631">
        <v>1.0900000000000001</v>
      </c>
      <c r="R1631" t="s">
        <v>5411</v>
      </c>
      <c r="S1631" t="s">
        <v>5411</v>
      </c>
      <c r="T1631" s="46">
        <v>1.0900000000000001</v>
      </c>
      <c r="U1631" s="46"/>
      <c r="V1631" s="22"/>
      <c r="W1631" s="52">
        <f t="shared" si="256"/>
        <v>0</v>
      </c>
      <c r="X1631" s="52" t="e">
        <f t="shared" si="257"/>
        <v>#VALUE!</v>
      </c>
      <c r="Y1631" s="52" t="e">
        <f t="shared" si="251"/>
        <v>#VALUE!</v>
      </c>
      <c r="Z1631" t="s">
        <v>172</v>
      </c>
      <c r="AA1631" t="s">
        <v>5411</v>
      </c>
      <c r="AB1631" t="s">
        <v>5411</v>
      </c>
      <c r="AC1631" s="61" t="s">
        <v>172</v>
      </c>
      <c r="AD1631" s="61"/>
      <c r="AE1631" s="22"/>
      <c r="AF1631">
        <v>0</v>
      </c>
      <c r="AG1631" t="s">
        <v>5411</v>
      </c>
      <c r="AH1631" t="s">
        <v>5411</v>
      </c>
      <c r="AI1631" s="46">
        <v>0</v>
      </c>
      <c r="AJ1631" s="46"/>
      <c r="AK1631" s="22"/>
      <c r="AL1631" s="52">
        <f t="shared" si="258"/>
        <v>0</v>
      </c>
      <c r="AM1631" s="52" t="e">
        <f t="shared" si="259"/>
        <v>#VALUE!</v>
      </c>
      <c r="AN1631" s="52" t="e">
        <f t="shared" si="252"/>
        <v>#VALUE!</v>
      </c>
      <c r="AO1631">
        <v>1.01</v>
      </c>
      <c r="AP1631" s="46">
        <v>1.01</v>
      </c>
      <c r="AQ1631" s="52">
        <f t="shared" si="260"/>
        <v>0</v>
      </c>
    </row>
    <row r="1632" spans="1:43" x14ac:dyDescent="0.25">
      <c r="A1632" t="s">
        <v>5533</v>
      </c>
      <c r="B1632" t="s">
        <v>741</v>
      </c>
      <c r="D1632">
        <v>1</v>
      </c>
      <c r="E1632">
        <v>1</v>
      </c>
      <c r="F1632">
        <v>2</v>
      </c>
      <c r="G1632" s="13">
        <v>41115</v>
      </c>
      <c r="H1632">
        <v>1.62</v>
      </c>
      <c r="I1632" t="s">
        <v>5411</v>
      </c>
      <c r="J1632" t="s">
        <v>5411</v>
      </c>
      <c r="K1632" s="46">
        <v>1.62</v>
      </c>
      <c r="L1632" s="46"/>
      <c r="M1632" s="22"/>
      <c r="N1632" s="52">
        <f t="shared" si="253"/>
        <v>0</v>
      </c>
      <c r="O1632" s="52" t="e">
        <f t="shared" si="254"/>
        <v>#VALUE!</v>
      </c>
      <c r="P1632" s="52" t="e">
        <f t="shared" si="255"/>
        <v>#VALUE!</v>
      </c>
      <c r="Q1632">
        <v>0.72</v>
      </c>
      <c r="R1632" t="s">
        <v>5411</v>
      </c>
      <c r="S1632" t="s">
        <v>5411</v>
      </c>
      <c r="T1632" s="46">
        <v>0.72</v>
      </c>
      <c r="U1632" s="46"/>
      <c r="V1632" s="22"/>
      <c r="W1632" s="52">
        <f t="shared" si="256"/>
        <v>0</v>
      </c>
      <c r="X1632" s="52" t="e">
        <f t="shared" si="257"/>
        <v>#VALUE!</v>
      </c>
      <c r="Y1632" s="52" t="e">
        <f t="shared" si="251"/>
        <v>#VALUE!</v>
      </c>
      <c r="Z1632" t="s">
        <v>172</v>
      </c>
      <c r="AA1632" t="s">
        <v>5411</v>
      </c>
      <c r="AB1632" t="s">
        <v>5411</v>
      </c>
      <c r="AC1632" s="61" t="s">
        <v>172</v>
      </c>
      <c r="AD1632" s="61"/>
      <c r="AE1632" s="22"/>
      <c r="AF1632">
        <v>0</v>
      </c>
      <c r="AG1632" t="s">
        <v>5411</v>
      </c>
      <c r="AH1632" t="s">
        <v>5411</v>
      </c>
      <c r="AI1632" s="46">
        <v>0</v>
      </c>
      <c r="AJ1632" s="46"/>
      <c r="AK1632" s="22"/>
      <c r="AL1632" s="52">
        <f t="shared" si="258"/>
        <v>0</v>
      </c>
      <c r="AM1632" s="52" t="e">
        <f t="shared" si="259"/>
        <v>#VALUE!</v>
      </c>
      <c r="AN1632" s="52" t="e">
        <f t="shared" si="252"/>
        <v>#VALUE!</v>
      </c>
      <c r="AO1632">
        <v>0.57999999999999996</v>
      </c>
      <c r="AP1632" s="46">
        <v>0.57999999999999996</v>
      </c>
      <c r="AQ1632" s="52">
        <f t="shared" si="260"/>
        <v>0</v>
      </c>
    </row>
    <row r="1633" spans="1:43" x14ac:dyDescent="0.25">
      <c r="A1633" t="s">
        <v>5533</v>
      </c>
      <c r="B1633" t="s">
        <v>743</v>
      </c>
      <c r="D1633">
        <v>1</v>
      </c>
      <c r="E1633">
        <v>1</v>
      </c>
      <c r="F1633">
        <v>2</v>
      </c>
      <c r="G1633" s="13">
        <v>41115</v>
      </c>
      <c r="H1633">
        <v>0.93</v>
      </c>
      <c r="I1633" t="s">
        <v>5411</v>
      </c>
      <c r="J1633" t="s">
        <v>5411</v>
      </c>
      <c r="K1633" s="46">
        <v>0.93</v>
      </c>
      <c r="L1633" s="46"/>
      <c r="M1633" s="22"/>
      <c r="N1633" s="52">
        <f t="shared" si="253"/>
        <v>0</v>
      </c>
      <c r="O1633" s="52" t="e">
        <f t="shared" si="254"/>
        <v>#VALUE!</v>
      </c>
      <c r="P1633" s="52" t="e">
        <f t="shared" si="255"/>
        <v>#VALUE!</v>
      </c>
      <c r="Q1633">
        <v>0.46</v>
      </c>
      <c r="R1633" t="s">
        <v>5411</v>
      </c>
      <c r="S1633" t="s">
        <v>5411</v>
      </c>
      <c r="T1633" s="46">
        <v>0.46</v>
      </c>
      <c r="U1633" s="46"/>
      <c r="V1633" s="22"/>
      <c r="W1633" s="52">
        <f t="shared" si="256"/>
        <v>0</v>
      </c>
      <c r="X1633" s="52" t="e">
        <f t="shared" si="257"/>
        <v>#VALUE!</v>
      </c>
      <c r="Y1633" s="52" t="e">
        <f t="shared" si="251"/>
        <v>#VALUE!</v>
      </c>
      <c r="Z1633" t="s">
        <v>172</v>
      </c>
      <c r="AA1633" t="s">
        <v>5411</v>
      </c>
      <c r="AB1633" t="s">
        <v>5411</v>
      </c>
      <c r="AC1633" s="61" t="s">
        <v>172</v>
      </c>
      <c r="AD1633" s="61"/>
      <c r="AE1633" s="22"/>
      <c r="AF1633">
        <v>0</v>
      </c>
      <c r="AG1633" t="s">
        <v>5411</v>
      </c>
      <c r="AH1633" t="s">
        <v>5411</v>
      </c>
      <c r="AI1633" s="46">
        <v>0</v>
      </c>
      <c r="AJ1633" s="46"/>
      <c r="AK1633" s="22"/>
      <c r="AL1633" s="52">
        <f t="shared" si="258"/>
        <v>0</v>
      </c>
      <c r="AM1633" s="52" t="e">
        <f t="shared" si="259"/>
        <v>#VALUE!</v>
      </c>
      <c r="AN1633" s="52" t="e">
        <f t="shared" si="252"/>
        <v>#VALUE!</v>
      </c>
      <c r="AO1633">
        <v>0.4</v>
      </c>
      <c r="AP1633" s="46">
        <v>0.4</v>
      </c>
      <c r="AQ1633" s="52">
        <f t="shared" si="260"/>
        <v>0</v>
      </c>
    </row>
    <row r="1634" spans="1:43" x14ac:dyDescent="0.25">
      <c r="A1634" t="s">
        <v>5533</v>
      </c>
      <c r="B1634" t="s">
        <v>745</v>
      </c>
      <c r="D1634">
        <v>1</v>
      </c>
      <c r="E1634">
        <v>1</v>
      </c>
      <c r="F1634">
        <v>2</v>
      </c>
      <c r="G1634" s="13">
        <v>41115</v>
      </c>
      <c r="H1634">
        <v>1.26</v>
      </c>
      <c r="I1634" t="s">
        <v>5411</v>
      </c>
      <c r="J1634" t="s">
        <v>5411</v>
      </c>
      <c r="K1634" s="46">
        <v>1.26</v>
      </c>
      <c r="L1634" s="46"/>
      <c r="M1634" s="22"/>
      <c r="N1634" s="52">
        <f t="shared" si="253"/>
        <v>0</v>
      </c>
      <c r="O1634" s="52" t="e">
        <f t="shared" si="254"/>
        <v>#VALUE!</v>
      </c>
      <c r="P1634" s="52" t="e">
        <f t="shared" si="255"/>
        <v>#VALUE!</v>
      </c>
      <c r="Q1634">
        <v>0.92</v>
      </c>
      <c r="R1634" t="s">
        <v>5411</v>
      </c>
      <c r="S1634" t="s">
        <v>5411</v>
      </c>
      <c r="T1634" s="46">
        <v>0.92</v>
      </c>
      <c r="U1634" s="46"/>
      <c r="V1634" s="22"/>
      <c r="W1634" s="52">
        <f t="shared" si="256"/>
        <v>0</v>
      </c>
      <c r="X1634" s="52" t="e">
        <f t="shared" si="257"/>
        <v>#VALUE!</v>
      </c>
      <c r="Y1634" s="52" t="e">
        <f t="shared" si="251"/>
        <v>#VALUE!</v>
      </c>
      <c r="Z1634" t="s">
        <v>172</v>
      </c>
      <c r="AA1634" t="s">
        <v>5411</v>
      </c>
      <c r="AB1634" t="s">
        <v>5411</v>
      </c>
      <c r="AC1634" s="61" t="s">
        <v>172</v>
      </c>
      <c r="AD1634" s="61"/>
      <c r="AE1634" s="22"/>
      <c r="AF1634">
        <v>0</v>
      </c>
      <c r="AG1634" t="s">
        <v>5411</v>
      </c>
      <c r="AH1634" t="s">
        <v>5411</v>
      </c>
      <c r="AI1634" s="46">
        <v>0</v>
      </c>
      <c r="AJ1634" s="46"/>
      <c r="AK1634" s="22"/>
      <c r="AL1634" s="52">
        <f t="shared" si="258"/>
        <v>0</v>
      </c>
      <c r="AM1634" s="52" t="e">
        <f t="shared" si="259"/>
        <v>#VALUE!</v>
      </c>
      <c r="AN1634" s="52" t="e">
        <f t="shared" si="252"/>
        <v>#VALUE!</v>
      </c>
      <c r="AO1634">
        <v>0.09</v>
      </c>
      <c r="AP1634" s="46">
        <v>0.09</v>
      </c>
      <c r="AQ1634" s="52">
        <f t="shared" si="260"/>
        <v>0</v>
      </c>
    </row>
    <row r="1635" spans="1:43" x14ac:dyDescent="0.25">
      <c r="A1635" t="s">
        <v>5533</v>
      </c>
      <c r="B1635" t="s">
        <v>747</v>
      </c>
      <c r="D1635">
        <v>1</v>
      </c>
      <c r="E1635">
        <v>1</v>
      </c>
      <c r="F1635">
        <v>2</v>
      </c>
      <c r="G1635" s="13">
        <v>41115</v>
      </c>
      <c r="H1635">
        <v>0.33</v>
      </c>
      <c r="I1635" t="s">
        <v>5411</v>
      </c>
      <c r="J1635" t="s">
        <v>5411</v>
      </c>
      <c r="K1635" s="46">
        <v>0.33</v>
      </c>
      <c r="L1635" s="46"/>
      <c r="M1635" s="22"/>
      <c r="N1635" s="52">
        <f t="shared" si="253"/>
        <v>0</v>
      </c>
      <c r="O1635" s="52" t="e">
        <f t="shared" si="254"/>
        <v>#VALUE!</v>
      </c>
      <c r="P1635" s="52" t="e">
        <f t="shared" si="255"/>
        <v>#VALUE!</v>
      </c>
      <c r="Q1635">
        <v>0</v>
      </c>
      <c r="R1635" t="s">
        <v>5411</v>
      </c>
      <c r="S1635" t="s">
        <v>5411</v>
      </c>
      <c r="T1635" s="46">
        <v>0</v>
      </c>
      <c r="U1635" s="46"/>
      <c r="V1635" s="22"/>
      <c r="W1635" s="52">
        <f t="shared" si="256"/>
        <v>0</v>
      </c>
      <c r="X1635" s="52" t="e">
        <f t="shared" si="257"/>
        <v>#VALUE!</v>
      </c>
      <c r="Y1635" s="52" t="e">
        <f t="shared" si="251"/>
        <v>#VALUE!</v>
      </c>
      <c r="Z1635" t="s">
        <v>172</v>
      </c>
      <c r="AA1635" t="s">
        <v>5411</v>
      </c>
      <c r="AB1635" t="s">
        <v>5411</v>
      </c>
      <c r="AC1635" s="61" t="s">
        <v>172</v>
      </c>
      <c r="AD1635" s="61"/>
      <c r="AE1635" s="22"/>
      <c r="AF1635">
        <v>0</v>
      </c>
      <c r="AG1635" t="s">
        <v>5411</v>
      </c>
      <c r="AH1635" t="s">
        <v>5411</v>
      </c>
      <c r="AI1635" s="46">
        <v>0</v>
      </c>
      <c r="AJ1635" s="46"/>
      <c r="AK1635" s="22"/>
      <c r="AL1635" s="52">
        <f t="shared" si="258"/>
        <v>0</v>
      </c>
      <c r="AM1635" s="52" t="e">
        <f t="shared" si="259"/>
        <v>#VALUE!</v>
      </c>
      <c r="AN1635" s="52" t="e">
        <f t="shared" si="252"/>
        <v>#VALUE!</v>
      </c>
      <c r="AO1635">
        <v>0.03</v>
      </c>
      <c r="AP1635" s="46">
        <v>0.03</v>
      </c>
      <c r="AQ1635" s="52">
        <f t="shared" si="260"/>
        <v>0</v>
      </c>
    </row>
    <row r="1636" spans="1:43" x14ac:dyDescent="0.25">
      <c r="A1636" t="s">
        <v>5533</v>
      </c>
      <c r="B1636" t="s">
        <v>749</v>
      </c>
      <c r="D1636">
        <v>1</v>
      </c>
      <c r="E1636">
        <v>1</v>
      </c>
      <c r="F1636">
        <v>2</v>
      </c>
      <c r="G1636" s="13">
        <v>41115</v>
      </c>
      <c r="H1636">
        <v>0.22</v>
      </c>
      <c r="I1636" t="s">
        <v>5411</v>
      </c>
      <c r="J1636" t="s">
        <v>5411</v>
      </c>
      <c r="K1636" s="46">
        <v>0.22</v>
      </c>
      <c r="L1636" s="46"/>
      <c r="M1636" s="22"/>
      <c r="N1636" s="52">
        <f t="shared" si="253"/>
        <v>0</v>
      </c>
      <c r="O1636" s="52" t="e">
        <f t="shared" si="254"/>
        <v>#VALUE!</v>
      </c>
      <c r="P1636" s="52" t="e">
        <f t="shared" si="255"/>
        <v>#VALUE!</v>
      </c>
      <c r="Q1636">
        <v>0.39</v>
      </c>
      <c r="R1636" t="s">
        <v>5411</v>
      </c>
      <c r="S1636" t="s">
        <v>5411</v>
      </c>
      <c r="T1636" s="46">
        <v>0.39</v>
      </c>
      <c r="U1636" s="46"/>
      <c r="V1636" s="22"/>
      <c r="W1636" s="52">
        <f t="shared" si="256"/>
        <v>0</v>
      </c>
      <c r="X1636" s="52" t="e">
        <f t="shared" si="257"/>
        <v>#VALUE!</v>
      </c>
      <c r="Y1636" s="52" t="e">
        <f t="shared" si="251"/>
        <v>#VALUE!</v>
      </c>
      <c r="Z1636" t="s">
        <v>172</v>
      </c>
      <c r="AA1636" t="s">
        <v>5411</v>
      </c>
      <c r="AB1636" t="s">
        <v>5411</v>
      </c>
      <c r="AC1636" s="61" t="s">
        <v>172</v>
      </c>
      <c r="AD1636" s="61"/>
      <c r="AE1636" s="22"/>
      <c r="AF1636">
        <v>0</v>
      </c>
      <c r="AG1636" t="s">
        <v>5411</v>
      </c>
      <c r="AH1636" t="s">
        <v>5411</v>
      </c>
      <c r="AI1636" s="46">
        <v>0</v>
      </c>
      <c r="AJ1636" s="46"/>
      <c r="AK1636" s="22"/>
      <c r="AL1636" s="52">
        <f t="shared" si="258"/>
        <v>0</v>
      </c>
      <c r="AM1636" s="52" t="e">
        <f t="shared" si="259"/>
        <v>#VALUE!</v>
      </c>
      <c r="AN1636" s="52" t="e">
        <f t="shared" si="252"/>
        <v>#VALUE!</v>
      </c>
      <c r="AO1636">
        <v>0.36</v>
      </c>
      <c r="AP1636" s="46">
        <v>0.36</v>
      </c>
      <c r="AQ1636" s="52">
        <f t="shared" si="260"/>
        <v>0</v>
      </c>
    </row>
    <row r="1637" spans="1:43" x14ac:dyDescent="0.25">
      <c r="A1637" t="s">
        <v>5533</v>
      </c>
      <c r="B1637" t="s">
        <v>751</v>
      </c>
      <c r="D1637">
        <v>1</v>
      </c>
      <c r="E1637">
        <v>1</v>
      </c>
      <c r="F1637">
        <v>2</v>
      </c>
      <c r="G1637" s="13">
        <v>41115</v>
      </c>
      <c r="H1637">
        <v>0.23</v>
      </c>
      <c r="I1637" t="s">
        <v>5411</v>
      </c>
      <c r="J1637" t="s">
        <v>5411</v>
      </c>
      <c r="K1637" s="46">
        <v>0.23</v>
      </c>
      <c r="L1637" s="46"/>
      <c r="M1637" s="22"/>
      <c r="N1637" s="52">
        <f t="shared" si="253"/>
        <v>0</v>
      </c>
      <c r="O1637" s="52" t="e">
        <f t="shared" si="254"/>
        <v>#VALUE!</v>
      </c>
      <c r="P1637" s="52" t="e">
        <f t="shared" si="255"/>
        <v>#VALUE!</v>
      </c>
      <c r="Q1637">
        <v>0</v>
      </c>
      <c r="R1637" t="s">
        <v>5411</v>
      </c>
      <c r="S1637" t="s">
        <v>5411</v>
      </c>
      <c r="T1637" s="46">
        <v>0</v>
      </c>
      <c r="U1637" s="46"/>
      <c r="V1637" s="22"/>
      <c r="W1637" s="52">
        <f t="shared" si="256"/>
        <v>0</v>
      </c>
      <c r="X1637" s="52" t="e">
        <f t="shared" si="257"/>
        <v>#VALUE!</v>
      </c>
      <c r="Y1637" s="52" t="e">
        <f t="shared" si="251"/>
        <v>#VALUE!</v>
      </c>
      <c r="Z1637" t="s">
        <v>172</v>
      </c>
      <c r="AA1637" t="s">
        <v>5411</v>
      </c>
      <c r="AB1637" t="s">
        <v>5411</v>
      </c>
      <c r="AC1637" s="61" t="s">
        <v>172</v>
      </c>
      <c r="AD1637" s="61"/>
      <c r="AE1637" s="22"/>
      <c r="AF1637">
        <v>0</v>
      </c>
      <c r="AG1637" t="s">
        <v>5411</v>
      </c>
      <c r="AH1637" t="s">
        <v>5411</v>
      </c>
      <c r="AI1637" s="46">
        <v>0</v>
      </c>
      <c r="AJ1637" s="46"/>
      <c r="AK1637" s="22"/>
      <c r="AL1637" s="52">
        <f t="shared" si="258"/>
        <v>0</v>
      </c>
      <c r="AM1637" s="52" t="e">
        <f t="shared" si="259"/>
        <v>#VALUE!</v>
      </c>
      <c r="AN1637" s="52" t="e">
        <f t="shared" si="252"/>
        <v>#VALUE!</v>
      </c>
      <c r="AO1637">
        <v>0.16</v>
      </c>
      <c r="AP1637" s="46">
        <v>0.16</v>
      </c>
      <c r="AQ1637" s="52">
        <f t="shared" si="260"/>
        <v>0</v>
      </c>
    </row>
    <row r="1638" spans="1:43" x14ac:dyDescent="0.25">
      <c r="A1638" t="s">
        <v>5533</v>
      </c>
      <c r="B1638" t="s">
        <v>753</v>
      </c>
      <c r="D1638">
        <v>1</v>
      </c>
      <c r="E1638">
        <v>1</v>
      </c>
      <c r="F1638">
        <v>2</v>
      </c>
      <c r="G1638" s="13">
        <v>41115</v>
      </c>
      <c r="H1638">
        <v>0</v>
      </c>
      <c r="I1638" t="s">
        <v>5411</v>
      </c>
      <c r="J1638" t="s">
        <v>5411</v>
      </c>
      <c r="K1638" s="46">
        <v>0</v>
      </c>
      <c r="L1638" s="46"/>
      <c r="M1638" s="22"/>
      <c r="N1638" s="52">
        <f t="shared" si="253"/>
        <v>0</v>
      </c>
      <c r="O1638" s="52" t="e">
        <f t="shared" si="254"/>
        <v>#VALUE!</v>
      </c>
      <c r="P1638" s="52" t="e">
        <f t="shared" si="255"/>
        <v>#VALUE!</v>
      </c>
      <c r="Q1638">
        <v>0</v>
      </c>
      <c r="R1638" t="s">
        <v>5411</v>
      </c>
      <c r="S1638" t="s">
        <v>5411</v>
      </c>
      <c r="T1638" s="46">
        <v>0</v>
      </c>
      <c r="U1638" s="46"/>
      <c r="V1638" s="22"/>
      <c r="W1638" s="52">
        <f t="shared" si="256"/>
        <v>0</v>
      </c>
      <c r="X1638" s="52" t="e">
        <f t="shared" si="257"/>
        <v>#VALUE!</v>
      </c>
      <c r="Y1638" s="52" t="e">
        <f t="shared" si="251"/>
        <v>#VALUE!</v>
      </c>
      <c r="Z1638" t="s">
        <v>172</v>
      </c>
      <c r="AA1638" t="s">
        <v>5411</v>
      </c>
      <c r="AB1638" t="s">
        <v>5411</v>
      </c>
      <c r="AC1638" s="61" t="s">
        <v>172</v>
      </c>
      <c r="AD1638" s="61"/>
      <c r="AE1638" s="22"/>
      <c r="AF1638">
        <v>0</v>
      </c>
      <c r="AG1638" t="s">
        <v>5411</v>
      </c>
      <c r="AH1638" t="s">
        <v>5411</v>
      </c>
      <c r="AI1638" s="46">
        <v>0</v>
      </c>
      <c r="AJ1638" s="46"/>
      <c r="AK1638" s="22"/>
      <c r="AL1638" s="52">
        <f t="shared" si="258"/>
        <v>0</v>
      </c>
      <c r="AM1638" s="52" t="e">
        <f t="shared" si="259"/>
        <v>#VALUE!</v>
      </c>
      <c r="AN1638" s="52" t="e">
        <f t="shared" si="252"/>
        <v>#VALUE!</v>
      </c>
      <c r="AO1638">
        <v>0</v>
      </c>
      <c r="AP1638" s="46">
        <v>0</v>
      </c>
      <c r="AQ1638" s="52">
        <f t="shared" si="260"/>
        <v>0</v>
      </c>
    </row>
    <row r="1639" spans="1:43" x14ac:dyDescent="0.25">
      <c r="A1639" t="s">
        <v>5533</v>
      </c>
      <c r="B1639" t="s">
        <v>755</v>
      </c>
      <c r="D1639">
        <v>1</v>
      </c>
      <c r="E1639">
        <v>1</v>
      </c>
      <c r="F1639">
        <v>2</v>
      </c>
      <c r="G1639" s="13">
        <v>41115</v>
      </c>
      <c r="H1639">
        <v>0.08</v>
      </c>
      <c r="I1639" t="s">
        <v>5411</v>
      </c>
      <c r="J1639" t="s">
        <v>5411</v>
      </c>
      <c r="K1639" s="46">
        <v>0.08</v>
      </c>
      <c r="L1639" s="46"/>
      <c r="M1639" s="22"/>
      <c r="N1639" s="52">
        <f t="shared" si="253"/>
        <v>0</v>
      </c>
      <c r="O1639" s="52" t="e">
        <f t="shared" si="254"/>
        <v>#VALUE!</v>
      </c>
      <c r="P1639" s="52" t="e">
        <f t="shared" si="255"/>
        <v>#VALUE!</v>
      </c>
      <c r="Q1639">
        <v>0</v>
      </c>
      <c r="R1639" t="s">
        <v>5411</v>
      </c>
      <c r="S1639" t="s">
        <v>5411</v>
      </c>
      <c r="T1639" s="46">
        <v>0</v>
      </c>
      <c r="U1639" s="46"/>
      <c r="V1639" s="22"/>
      <c r="W1639" s="52">
        <f t="shared" si="256"/>
        <v>0</v>
      </c>
      <c r="X1639" s="52" t="e">
        <f t="shared" si="257"/>
        <v>#VALUE!</v>
      </c>
      <c r="Y1639" s="52" t="e">
        <f t="shared" si="251"/>
        <v>#VALUE!</v>
      </c>
      <c r="Z1639" t="s">
        <v>172</v>
      </c>
      <c r="AA1639" t="s">
        <v>5411</v>
      </c>
      <c r="AB1639" t="s">
        <v>5411</v>
      </c>
      <c r="AC1639" s="61" t="s">
        <v>172</v>
      </c>
      <c r="AD1639" s="61"/>
      <c r="AE1639" s="22"/>
      <c r="AF1639">
        <v>0</v>
      </c>
      <c r="AG1639" t="s">
        <v>5411</v>
      </c>
      <c r="AH1639" t="s">
        <v>5411</v>
      </c>
      <c r="AI1639" s="46">
        <v>0</v>
      </c>
      <c r="AJ1639" s="46"/>
      <c r="AK1639" s="22"/>
      <c r="AL1639" s="52">
        <f t="shared" si="258"/>
        <v>0</v>
      </c>
      <c r="AM1639" s="52" t="e">
        <f t="shared" si="259"/>
        <v>#VALUE!</v>
      </c>
      <c r="AN1639" s="52" t="e">
        <f t="shared" si="252"/>
        <v>#VALUE!</v>
      </c>
      <c r="AO1639">
        <v>0</v>
      </c>
      <c r="AP1639" s="46">
        <v>0</v>
      </c>
      <c r="AQ1639" s="52">
        <f t="shared" si="260"/>
        <v>0</v>
      </c>
    </row>
    <row r="1640" spans="1:43" x14ac:dyDescent="0.25">
      <c r="A1640" t="s">
        <v>5533</v>
      </c>
      <c r="B1640" t="s">
        <v>757</v>
      </c>
      <c r="D1640">
        <v>1</v>
      </c>
      <c r="E1640">
        <v>1</v>
      </c>
      <c r="F1640">
        <v>2</v>
      </c>
      <c r="G1640" s="13">
        <v>41115</v>
      </c>
      <c r="H1640">
        <v>0.77</v>
      </c>
      <c r="I1640" t="s">
        <v>5411</v>
      </c>
      <c r="J1640" t="s">
        <v>5411</v>
      </c>
      <c r="K1640" s="46">
        <v>0.77</v>
      </c>
      <c r="L1640" s="46"/>
      <c r="M1640" s="22"/>
      <c r="N1640" s="52">
        <f t="shared" si="253"/>
        <v>0</v>
      </c>
      <c r="O1640" s="52" t="e">
        <f t="shared" si="254"/>
        <v>#VALUE!</v>
      </c>
      <c r="P1640" s="52" t="e">
        <f t="shared" si="255"/>
        <v>#VALUE!</v>
      </c>
      <c r="Q1640">
        <v>0</v>
      </c>
      <c r="R1640" t="s">
        <v>5411</v>
      </c>
      <c r="S1640" t="s">
        <v>5411</v>
      </c>
      <c r="T1640" s="46">
        <v>0</v>
      </c>
      <c r="U1640" s="46"/>
      <c r="V1640" s="22"/>
      <c r="W1640" s="52">
        <f t="shared" si="256"/>
        <v>0</v>
      </c>
      <c r="X1640" s="52" t="e">
        <f t="shared" si="257"/>
        <v>#VALUE!</v>
      </c>
      <c r="Y1640" s="52" t="e">
        <f t="shared" si="251"/>
        <v>#VALUE!</v>
      </c>
      <c r="Z1640" t="s">
        <v>172</v>
      </c>
      <c r="AA1640" t="s">
        <v>5411</v>
      </c>
      <c r="AB1640" t="s">
        <v>5411</v>
      </c>
      <c r="AC1640" s="61" t="s">
        <v>172</v>
      </c>
      <c r="AD1640" s="61"/>
      <c r="AE1640" s="22"/>
      <c r="AF1640">
        <v>0.28999999999999998</v>
      </c>
      <c r="AG1640" t="s">
        <v>5411</v>
      </c>
      <c r="AH1640" t="s">
        <v>5411</v>
      </c>
      <c r="AI1640" s="46">
        <v>0.28999999999999998</v>
      </c>
      <c r="AJ1640" s="46"/>
      <c r="AK1640" s="22"/>
      <c r="AL1640" s="52">
        <f t="shared" si="258"/>
        <v>0</v>
      </c>
      <c r="AM1640" s="52" t="e">
        <f t="shared" si="259"/>
        <v>#VALUE!</v>
      </c>
      <c r="AN1640" s="52" t="e">
        <f t="shared" si="252"/>
        <v>#VALUE!</v>
      </c>
      <c r="AO1640">
        <v>0.5</v>
      </c>
      <c r="AP1640" s="46">
        <v>0.5</v>
      </c>
      <c r="AQ1640" s="52">
        <f t="shared" si="260"/>
        <v>0</v>
      </c>
    </row>
    <row r="1641" spans="1:43" x14ac:dyDescent="0.25">
      <c r="A1641" t="s">
        <v>5533</v>
      </c>
      <c r="B1641" t="s">
        <v>759</v>
      </c>
      <c r="D1641">
        <v>1</v>
      </c>
      <c r="E1641">
        <v>1</v>
      </c>
      <c r="F1641">
        <v>2</v>
      </c>
      <c r="G1641" s="13">
        <v>41115</v>
      </c>
      <c r="H1641">
        <v>0.73</v>
      </c>
      <c r="I1641" t="s">
        <v>5411</v>
      </c>
      <c r="J1641" t="s">
        <v>5411</v>
      </c>
      <c r="K1641" s="46">
        <v>0.73</v>
      </c>
      <c r="L1641" s="46"/>
      <c r="M1641" s="22"/>
      <c r="N1641" s="52">
        <f t="shared" si="253"/>
        <v>0</v>
      </c>
      <c r="O1641" s="52" t="e">
        <f t="shared" si="254"/>
        <v>#VALUE!</v>
      </c>
      <c r="P1641" s="52" t="e">
        <f t="shared" si="255"/>
        <v>#VALUE!</v>
      </c>
      <c r="Q1641">
        <v>0.16</v>
      </c>
      <c r="R1641" t="s">
        <v>5411</v>
      </c>
      <c r="S1641" t="s">
        <v>5411</v>
      </c>
      <c r="T1641" s="46">
        <v>0.16</v>
      </c>
      <c r="U1641" s="46"/>
      <c r="V1641" s="22"/>
      <c r="W1641" s="52">
        <f t="shared" si="256"/>
        <v>0</v>
      </c>
      <c r="X1641" s="52" t="e">
        <f t="shared" si="257"/>
        <v>#VALUE!</v>
      </c>
      <c r="Y1641" s="52" t="e">
        <f t="shared" si="251"/>
        <v>#VALUE!</v>
      </c>
      <c r="Z1641" t="s">
        <v>172</v>
      </c>
      <c r="AA1641" t="s">
        <v>5411</v>
      </c>
      <c r="AB1641" t="s">
        <v>5411</v>
      </c>
      <c r="AC1641" s="61" t="s">
        <v>172</v>
      </c>
      <c r="AD1641" s="61"/>
      <c r="AE1641" s="22"/>
      <c r="AF1641">
        <v>0.34</v>
      </c>
      <c r="AG1641" t="s">
        <v>5411</v>
      </c>
      <c r="AH1641" t="s">
        <v>5411</v>
      </c>
      <c r="AI1641" s="46">
        <v>0.34</v>
      </c>
      <c r="AJ1641" s="46"/>
      <c r="AK1641" s="22"/>
      <c r="AL1641" s="52">
        <f t="shared" si="258"/>
        <v>0</v>
      </c>
      <c r="AM1641" s="52" t="e">
        <f t="shared" si="259"/>
        <v>#VALUE!</v>
      </c>
      <c r="AN1641" s="52" t="e">
        <f t="shared" si="252"/>
        <v>#VALUE!</v>
      </c>
      <c r="AO1641">
        <v>0.16</v>
      </c>
      <c r="AP1641" s="46">
        <v>0.16</v>
      </c>
      <c r="AQ1641" s="52">
        <f t="shared" si="260"/>
        <v>0</v>
      </c>
    </row>
    <row r="1642" spans="1:43" x14ac:dyDescent="0.25">
      <c r="A1642" t="s">
        <v>5533</v>
      </c>
      <c r="B1642" t="s">
        <v>761</v>
      </c>
      <c r="D1642">
        <v>1</v>
      </c>
      <c r="E1642">
        <v>1</v>
      </c>
      <c r="F1642">
        <v>2</v>
      </c>
      <c r="G1642" s="13">
        <v>41115</v>
      </c>
      <c r="H1642">
        <v>1.38</v>
      </c>
      <c r="I1642" t="s">
        <v>5411</v>
      </c>
      <c r="J1642" t="s">
        <v>5411</v>
      </c>
      <c r="K1642" s="46">
        <v>1.38</v>
      </c>
      <c r="L1642" s="46"/>
      <c r="M1642" s="22"/>
      <c r="N1642" s="52">
        <f t="shared" si="253"/>
        <v>0</v>
      </c>
      <c r="O1642" s="52" t="e">
        <f t="shared" si="254"/>
        <v>#VALUE!</v>
      </c>
      <c r="P1642" s="52" t="e">
        <f t="shared" si="255"/>
        <v>#VALUE!</v>
      </c>
      <c r="Q1642">
        <v>1.03</v>
      </c>
      <c r="R1642" t="s">
        <v>5411</v>
      </c>
      <c r="S1642" t="s">
        <v>5411</v>
      </c>
      <c r="T1642" s="46">
        <v>1.03</v>
      </c>
      <c r="U1642" s="46"/>
      <c r="V1642" s="22"/>
      <c r="W1642" s="52">
        <f t="shared" si="256"/>
        <v>0</v>
      </c>
      <c r="X1642" s="52" t="e">
        <f t="shared" si="257"/>
        <v>#VALUE!</v>
      </c>
      <c r="Y1642" s="52" t="e">
        <f t="shared" si="251"/>
        <v>#VALUE!</v>
      </c>
      <c r="Z1642" t="s">
        <v>172</v>
      </c>
      <c r="AA1642" t="s">
        <v>5411</v>
      </c>
      <c r="AB1642" t="s">
        <v>5411</v>
      </c>
      <c r="AC1642" s="61" t="s">
        <v>172</v>
      </c>
      <c r="AD1642" s="61"/>
      <c r="AE1642" s="22"/>
      <c r="AF1642">
        <v>0.49</v>
      </c>
      <c r="AG1642" t="s">
        <v>5411</v>
      </c>
      <c r="AH1642" t="s">
        <v>5411</v>
      </c>
      <c r="AI1642" s="46">
        <v>0.49</v>
      </c>
      <c r="AJ1642" s="46"/>
      <c r="AK1642" s="22"/>
      <c r="AL1642" s="52">
        <f t="shared" si="258"/>
        <v>0</v>
      </c>
      <c r="AM1642" s="52" t="e">
        <f t="shared" si="259"/>
        <v>#VALUE!</v>
      </c>
      <c r="AN1642" s="52" t="e">
        <f t="shared" si="252"/>
        <v>#VALUE!</v>
      </c>
      <c r="AO1642">
        <v>0.82</v>
      </c>
      <c r="AP1642" s="46">
        <v>0.82</v>
      </c>
      <c r="AQ1642" s="52">
        <f t="shared" si="260"/>
        <v>0</v>
      </c>
    </row>
    <row r="1643" spans="1:43" x14ac:dyDescent="0.25">
      <c r="A1643" t="s">
        <v>5533</v>
      </c>
      <c r="B1643" t="s">
        <v>763</v>
      </c>
      <c r="D1643">
        <v>1</v>
      </c>
      <c r="E1643">
        <v>1</v>
      </c>
      <c r="F1643">
        <v>2</v>
      </c>
      <c r="G1643" s="13">
        <v>41115</v>
      </c>
      <c r="H1643">
        <v>1</v>
      </c>
      <c r="I1643" t="s">
        <v>5411</v>
      </c>
      <c r="J1643" t="s">
        <v>5411</v>
      </c>
      <c r="K1643" s="46">
        <v>1</v>
      </c>
      <c r="L1643" s="46"/>
      <c r="M1643" s="22"/>
      <c r="N1643" s="52">
        <f t="shared" si="253"/>
        <v>0</v>
      </c>
      <c r="O1643" s="52" t="e">
        <f t="shared" si="254"/>
        <v>#VALUE!</v>
      </c>
      <c r="P1643" s="52" t="e">
        <f t="shared" si="255"/>
        <v>#VALUE!</v>
      </c>
      <c r="Q1643">
        <v>0.87</v>
      </c>
      <c r="R1643" t="s">
        <v>5411</v>
      </c>
      <c r="S1643" t="s">
        <v>5411</v>
      </c>
      <c r="T1643" s="46">
        <v>0.87</v>
      </c>
      <c r="U1643" s="46"/>
      <c r="V1643" s="22"/>
      <c r="W1643" s="52">
        <f t="shared" si="256"/>
        <v>0</v>
      </c>
      <c r="X1643" s="52" t="e">
        <f t="shared" si="257"/>
        <v>#VALUE!</v>
      </c>
      <c r="Y1643" s="52" t="e">
        <f t="shared" si="251"/>
        <v>#VALUE!</v>
      </c>
      <c r="Z1643" t="s">
        <v>172</v>
      </c>
      <c r="AA1643" t="s">
        <v>5411</v>
      </c>
      <c r="AB1643" t="s">
        <v>5411</v>
      </c>
      <c r="AC1643" s="61" t="s">
        <v>172</v>
      </c>
      <c r="AD1643" s="61"/>
      <c r="AE1643" s="22"/>
      <c r="AF1643">
        <v>0</v>
      </c>
      <c r="AG1643" t="s">
        <v>5411</v>
      </c>
      <c r="AH1643" t="s">
        <v>5411</v>
      </c>
      <c r="AI1643" s="46">
        <v>0</v>
      </c>
      <c r="AJ1643" s="46"/>
      <c r="AK1643" s="22"/>
      <c r="AL1643" s="52">
        <f t="shared" si="258"/>
        <v>0</v>
      </c>
      <c r="AM1643" s="52" t="e">
        <f t="shared" si="259"/>
        <v>#VALUE!</v>
      </c>
      <c r="AN1643" s="52" t="e">
        <f t="shared" si="252"/>
        <v>#VALUE!</v>
      </c>
      <c r="AO1643">
        <v>0.32</v>
      </c>
      <c r="AP1643" s="46">
        <v>0.32</v>
      </c>
      <c r="AQ1643" s="52">
        <f t="shared" si="260"/>
        <v>0</v>
      </c>
    </row>
    <row r="1644" spans="1:43" x14ac:dyDescent="0.25">
      <c r="A1644" t="s">
        <v>5533</v>
      </c>
      <c r="B1644" t="s">
        <v>765</v>
      </c>
      <c r="D1644">
        <v>1</v>
      </c>
      <c r="E1644">
        <v>1</v>
      </c>
      <c r="F1644">
        <v>2</v>
      </c>
      <c r="G1644" s="13">
        <v>41115</v>
      </c>
      <c r="H1644">
        <v>1.01</v>
      </c>
      <c r="I1644" t="s">
        <v>5411</v>
      </c>
      <c r="J1644" t="s">
        <v>5411</v>
      </c>
      <c r="K1644" s="46">
        <v>1.01</v>
      </c>
      <c r="L1644" s="46"/>
      <c r="M1644" s="22"/>
      <c r="N1644" s="52">
        <f t="shared" si="253"/>
        <v>0</v>
      </c>
      <c r="O1644" s="52" t="e">
        <f t="shared" si="254"/>
        <v>#VALUE!</v>
      </c>
      <c r="P1644" s="52" t="e">
        <f t="shared" si="255"/>
        <v>#VALUE!</v>
      </c>
      <c r="Q1644">
        <v>0</v>
      </c>
      <c r="R1644" t="s">
        <v>5411</v>
      </c>
      <c r="S1644" t="s">
        <v>5411</v>
      </c>
      <c r="T1644" s="46">
        <v>0</v>
      </c>
      <c r="U1644" s="46"/>
      <c r="V1644" s="22"/>
      <c r="W1644" s="52">
        <f t="shared" si="256"/>
        <v>0</v>
      </c>
      <c r="X1644" s="52" t="e">
        <f t="shared" si="257"/>
        <v>#VALUE!</v>
      </c>
      <c r="Y1644" s="52" t="e">
        <f t="shared" si="251"/>
        <v>#VALUE!</v>
      </c>
      <c r="Z1644" t="s">
        <v>172</v>
      </c>
      <c r="AA1644" t="s">
        <v>5411</v>
      </c>
      <c r="AB1644" t="s">
        <v>5411</v>
      </c>
      <c r="AC1644" s="61" t="s">
        <v>172</v>
      </c>
      <c r="AD1644" s="61"/>
      <c r="AE1644" s="22"/>
      <c r="AF1644">
        <v>3.19</v>
      </c>
      <c r="AG1644" t="s">
        <v>5411</v>
      </c>
      <c r="AH1644" t="s">
        <v>5411</v>
      </c>
      <c r="AI1644" s="46">
        <v>3.19</v>
      </c>
      <c r="AJ1644" s="46"/>
      <c r="AK1644" s="22"/>
      <c r="AL1644" s="52">
        <f t="shared" si="258"/>
        <v>0</v>
      </c>
      <c r="AM1644" s="52" t="e">
        <f t="shared" si="259"/>
        <v>#VALUE!</v>
      </c>
      <c r="AN1644" s="52" t="e">
        <f t="shared" si="252"/>
        <v>#VALUE!</v>
      </c>
      <c r="AO1644">
        <v>0.16</v>
      </c>
      <c r="AP1644" s="46">
        <v>0.16</v>
      </c>
      <c r="AQ1644" s="52">
        <f t="shared" si="260"/>
        <v>0</v>
      </c>
    </row>
    <row r="1645" spans="1:43" x14ac:dyDescent="0.25">
      <c r="A1645" t="s">
        <v>5533</v>
      </c>
      <c r="B1645" t="s">
        <v>767</v>
      </c>
      <c r="D1645">
        <v>1</v>
      </c>
      <c r="E1645">
        <v>1</v>
      </c>
      <c r="F1645">
        <v>2</v>
      </c>
      <c r="G1645" s="13">
        <v>41115</v>
      </c>
      <c r="H1645">
        <v>0.02</v>
      </c>
      <c r="I1645" t="s">
        <v>5411</v>
      </c>
      <c r="J1645" t="s">
        <v>5411</v>
      </c>
      <c r="K1645" s="46">
        <v>0.02</v>
      </c>
      <c r="L1645" s="46"/>
      <c r="M1645" s="22"/>
      <c r="N1645" s="52">
        <f t="shared" si="253"/>
        <v>0</v>
      </c>
      <c r="O1645" s="52" t="e">
        <f t="shared" si="254"/>
        <v>#VALUE!</v>
      </c>
      <c r="P1645" s="52" t="e">
        <f t="shared" si="255"/>
        <v>#VALUE!</v>
      </c>
      <c r="Q1645">
        <v>0</v>
      </c>
      <c r="R1645" t="s">
        <v>5411</v>
      </c>
      <c r="S1645" t="s">
        <v>5411</v>
      </c>
      <c r="T1645" s="46">
        <v>0</v>
      </c>
      <c r="U1645" s="46"/>
      <c r="V1645" s="22"/>
      <c r="W1645" s="52">
        <f t="shared" si="256"/>
        <v>0</v>
      </c>
      <c r="X1645" s="52" t="e">
        <f t="shared" si="257"/>
        <v>#VALUE!</v>
      </c>
      <c r="Y1645" s="52" t="e">
        <f t="shared" si="251"/>
        <v>#VALUE!</v>
      </c>
      <c r="Z1645" t="s">
        <v>172</v>
      </c>
      <c r="AA1645" t="s">
        <v>5411</v>
      </c>
      <c r="AB1645" t="s">
        <v>5411</v>
      </c>
      <c r="AC1645" s="61" t="s">
        <v>172</v>
      </c>
      <c r="AD1645" s="61"/>
      <c r="AE1645" s="22"/>
      <c r="AF1645">
        <v>0</v>
      </c>
      <c r="AG1645" t="s">
        <v>5411</v>
      </c>
      <c r="AH1645" t="s">
        <v>5411</v>
      </c>
      <c r="AI1645" s="46">
        <v>0</v>
      </c>
      <c r="AJ1645" s="46"/>
      <c r="AK1645" s="22"/>
      <c r="AL1645" s="52">
        <f t="shared" si="258"/>
        <v>0</v>
      </c>
      <c r="AM1645" s="52" t="e">
        <f t="shared" si="259"/>
        <v>#VALUE!</v>
      </c>
      <c r="AN1645" s="52" t="e">
        <f t="shared" si="252"/>
        <v>#VALUE!</v>
      </c>
      <c r="AO1645">
        <v>0.21</v>
      </c>
      <c r="AP1645" s="46">
        <v>0.21</v>
      </c>
      <c r="AQ1645" s="52">
        <f t="shared" si="260"/>
        <v>0</v>
      </c>
    </row>
    <row r="1646" spans="1:43" x14ac:dyDescent="0.25">
      <c r="A1646" t="s">
        <v>5533</v>
      </c>
      <c r="B1646" t="s">
        <v>769</v>
      </c>
      <c r="D1646">
        <v>1</v>
      </c>
      <c r="E1646">
        <v>1</v>
      </c>
      <c r="F1646">
        <v>2</v>
      </c>
      <c r="G1646" s="13">
        <v>41115</v>
      </c>
      <c r="H1646">
        <v>0.2</v>
      </c>
      <c r="I1646" t="s">
        <v>5411</v>
      </c>
      <c r="J1646" t="s">
        <v>5411</v>
      </c>
      <c r="K1646" s="46">
        <v>0.2</v>
      </c>
      <c r="L1646" s="46"/>
      <c r="M1646" s="22"/>
      <c r="N1646" s="52">
        <f t="shared" si="253"/>
        <v>0</v>
      </c>
      <c r="O1646" s="52" t="e">
        <f t="shared" si="254"/>
        <v>#VALUE!</v>
      </c>
      <c r="P1646" s="52" t="e">
        <f t="shared" si="255"/>
        <v>#VALUE!</v>
      </c>
      <c r="Q1646">
        <v>0</v>
      </c>
      <c r="R1646" t="s">
        <v>5411</v>
      </c>
      <c r="S1646" t="s">
        <v>5411</v>
      </c>
      <c r="T1646" s="46">
        <v>0</v>
      </c>
      <c r="U1646" s="46"/>
      <c r="V1646" s="22"/>
      <c r="W1646" s="52">
        <f t="shared" si="256"/>
        <v>0</v>
      </c>
      <c r="X1646" s="52" t="e">
        <f t="shared" si="257"/>
        <v>#VALUE!</v>
      </c>
      <c r="Y1646" s="52" t="e">
        <f t="shared" si="251"/>
        <v>#VALUE!</v>
      </c>
      <c r="Z1646" t="s">
        <v>172</v>
      </c>
      <c r="AA1646" t="s">
        <v>5411</v>
      </c>
      <c r="AB1646" t="s">
        <v>5411</v>
      </c>
      <c r="AC1646" s="61" t="s">
        <v>172</v>
      </c>
      <c r="AD1646" s="61"/>
      <c r="AE1646" s="22"/>
      <c r="AF1646">
        <v>0</v>
      </c>
      <c r="AG1646" t="s">
        <v>5411</v>
      </c>
      <c r="AH1646" t="s">
        <v>5411</v>
      </c>
      <c r="AI1646" s="46">
        <v>0</v>
      </c>
      <c r="AJ1646" s="46"/>
      <c r="AK1646" s="22"/>
      <c r="AL1646" s="52">
        <f t="shared" si="258"/>
        <v>0</v>
      </c>
      <c r="AM1646" s="52" t="e">
        <f t="shared" si="259"/>
        <v>#VALUE!</v>
      </c>
      <c r="AN1646" s="52" t="e">
        <f t="shared" si="252"/>
        <v>#VALUE!</v>
      </c>
      <c r="AO1646">
        <v>0.15</v>
      </c>
      <c r="AP1646" s="46">
        <v>0.15</v>
      </c>
      <c r="AQ1646" s="52">
        <f t="shared" si="260"/>
        <v>0</v>
      </c>
    </row>
    <row r="1647" spans="1:43" x14ac:dyDescent="0.25">
      <c r="A1647" t="s">
        <v>5533</v>
      </c>
      <c r="B1647" t="s">
        <v>771</v>
      </c>
      <c r="D1647">
        <v>1</v>
      </c>
      <c r="E1647">
        <v>1</v>
      </c>
      <c r="F1647">
        <v>2</v>
      </c>
      <c r="G1647" s="13">
        <v>41115</v>
      </c>
      <c r="H1647">
        <v>0.05</v>
      </c>
      <c r="I1647" t="s">
        <v>5411</v>
      </c>
      <c r="J1647" t="s">
        <v>5411</v>
      </c>
      <c r="K1647" s="46">
        <v>0.05</v>
      </c>
      <c r="L1647" s="46"/>
      <c r="M1647" s="22"/>
      <c r="N1647" s="52">
        <f t="shared" si="253"/>
        <v>0</v>
      </c>
      <c r="O1647" s="52" t="e">
        <f t="shared" si="254"/>
        <v>#VALUE!</v>
      </c>
      <c r="P1647" s="52" t="e">
        <f t="shared" si="255"/>
        <v>#VALUE!</v>
      </c>
      <c r="Q1647">
        <v>0.14000000000000001</v>
      </c>
      <c r="R1647" t="s">
        <v>5411</v>
      </c>
      <c r="S1647" t="s">
        <v>5411</v>
      </c>
      <c r="T1647" s="46">
        <v>0.14000000000000001</v>
      </c>
      <c r="U1647" s="46"/>
      <c r="V1647" s="22"/>
      <c r="W1647" s="52">
        <f t="shared" si="256"/>
        <v>0</v>
      </c>
      <c r="X1647" s="52" t="e">
        <f t="shared" si="257"/>
        <v>#VALUE!</v>
      </c>
      <c r="Y1647" s="52" t="e">
        <f t="shared" si="251"/>
        <v>#VALUE!</v>
      </c>
      <c r="Z1647" t="s">
        <v>172</v>
      </c>
      <c r="AA1647" t="s">
        <v>5411</v>
      </c>
      <c r="AB1647" t="s">
        <v>5411</v>
      </c>
      <c r="AC1647" s="61" t="s">
        <v>172</v>
      </c>
      <c r="AD1647" s="61"/>
      <c r="AE1647" s="22"/>
      <c r="AF1647">
        <v>0</v>
      </c>
      <c r="AG1647" t="s">
        <v>5411</v>
      </c>
      <c r="AH1647" t="s">
        <v>5411</v>
      </c>
      <c r="AI1647" s="46">
        <v>0</v>
      </c>
      <c r="AJ1647" s="46"/>
      <c r="AK1647" s="22"/>
      <c r="AL1647" s="52">
        <f t="shared" si="258"/>
        <v>0</v>
      </c>
      <c r="AM1647" s="52" t="e">
        <f t="shared" si="259"/>
        <v>#VALUE!</v>
      </c>
      <c r="AN1647" s="52" t="e">
        <f t="shared" si="252"/>
        <v>#VALUE!</v>
      </c>
      <c r="AO1647">
        <v>0.06</v>
      </c>
      <c r="AP1647" s="46">
        <v>0.06</v>
      </c>
      <c r="AQ1647" s="52">
        <f t="shared" si="260"/>
        <v>0</v>
      </c>
    </row>
    <row r="1648" spans="1:43" x14ac:dyDescent="0.25">
      <c r="A1648" t="s">
        <v>5533</v>
      </c>
      <c r="B1648" t="s">
        <v>772</v>
      </c>
      <c r="D1648">
        <v>1</v>
      </c>
      <c r="E1648">
        <v>1</v>
      </c>
      <c r="F1648">
        <v>2</v>
      </c>
      <c r="G1648" s="13">
        <v>41115</v>
      </c>
      <c r="H1648">
        <v>0.26</v>
      </c>
      <c r="I1648" t="s">
        <v>5411</v>
      </c>
      <c r="J1648" t="s">
        <v>5411</v>
      </c>
      <c r="K1648" s="46">
        <v>0.26</v>
      </c>
      <c r="L1648" s="46"/>
      <c r="M1648" s="22"/>
      <c r="N1648" s="52">
        <f t="shared" si="253"/>
        <v>0</v>
      </c>
      <c r="O1648" s="52" t="e">
        <f t="shared" si="254"/>
        <v>#VALUE!</v>
      </c>
      <c r="P1648" s="52" t="e">
        <f t="shared" si="255"/>
        <v>#VALUE!</v>
      </c>
      <c r="Q1648">
        <v>0</v>
      </c>
      <c r="R1648" t="s">
        <v>5411</v>
      </c>
      <c r="S1648" t="s">
        <v>5411</v>
      </c>
      <c r="T1648" s="46">
        <v>0</v>
      </c>
      <c r="U1648" s="46"/>
      <c r="V1648" s="22"/>
      <c r="W1648" s="52">
        <f t="shared" si="256"/>
        <v>0</v>
      </c>
      <c r="X1648" s="52" t="e">
        <f t="shared" si="257"/>
        <v>#VALUE!</v>
      </c>
      <c r="Y1648" s="52" t="e">
        <f t="shared" si="251"/>
        <v>#VALUE!</v>
      </c>
      <c r="Z1648" t="s">
        <v>172</v>
      </c>
      <c r="AA1648" t="s">
        <v>5411</v>
      </c>
      <c r="AB1648" t="s">
        <v>5411</v>
      </c>
      <c r="AC1648" s="61" t="s">
        <v>172</v>
      </c>
      <c r="AD1648" s="61"/>
      <c r="AE1648" s="22"/>
      <c r="AF1648">
        <v>0</v>
      </c>
      <c r="AG1648" t="s">
        <v>5411</v>
      </c>
      <c r="AH1648" t="s">
        <v>5411</v>
      </c>
      <c r="AI1648" s="46">
        <v>0</v>
      </c>
      <c r="AJ1648" s="46"/>
      <c r="AK1648" s="22"/>
      <c r="AL1648" s="52">
        <f t="shared" si="258"/>
        <v>0</v>
      </c>
      <c r="AM1648" s="52" t="e">
        <f t="shared" si="259"/>
        <v>#VALUE!</v>
      </c>
      <c r="AN1648" s="52" t="e">
        <f t="shared" si="252"/>
        <v>#VALUE!</v>
      </c>
      <c r="AO1648">
        <v>0.13</v>
      </c>
      <c r="AP1648" s="46">
        <v>0.13</v>
      </c>
      <c r="AQ1648" s="52">
        <f t="shared" si="260"/>
        <v>0</v>
      </c>
    </row>
    <row r="1649" spans="1:43" x14ac:dyDescent="0.25">
      <c r="A1649" t="s">
        <v>5533</v>
      </c>
      <c r="B1649" t="s">
        <v>773</v>
      </c>
      <c r="D1649">
        <v>1</v>
      </c>
      <c r="E1649">
        <v>1</v>
      </c>
      <c r="F1649">
        <v>2</v>
      </c>
      <c r="G1649" s="13">
        <v>41115</v>
      </c>
      <c r="H1649">
        <v>0.16</v>
      </c>
      <c r="I1649" t="s">
        <v>5411</v>
      </c>
      <c r="J1649" t="s">
        <v>5411</v>
      </c>
      <c r="K1649" s="46">
        <v>0.16</v>
      </c>
      <c r="L1649" s="46"/>
      <c r="M1649" s="22"/>
      <c r="N1649" s="52">
        <f t="shared" si="253"/>
        <v>0</v>
      </c>
      <c r="O1649" s="52" t="e">
        <f t="shared" si="254"/>
        <v>#VALUE!</v>
      </c>
      <c r="P1649" s="52" t="e">
        <f t="shared" si="255"/>
        <v>#VALUE!</v>
      </c>
      <c r="Q1649">
        <v>0</v>
      </c>
      <c r="R1649" t="s">
        <v>5411</v>
      </c>
      <c r="S1649" t="s">
        <v>5411</v>
      </c>
      <c r="T1649" s="46">
        <v>0</v>
      </c>
      <c r="U1649" s="46"/>
      <c r="V1649" s="22"/>
      <c r="W1649" s="52">
        <f t="shared" si="256"/>
        <v>0</v>
      </c>
      <c r="X1649" s="52" t="e">
        <f t="shared" si="257"/>
        <v>#VALUE!</v>
      </c>
      <c r="Y1649" s="52" t="e">
        <f t="shared" si="251"/>
        <v>#VALUE!</v>
      </c>
      <c r="Z1649" t="s">
        <v>172</v>
      </c>
      <c r="AA1649" t="s">
        <v>5411</v>
      </c>
      <c r="AB1649" t="s">
        <v>5411</v>
      </c>
      <c r="AC1649" s="61" t="s">
        <v>172</v>
      </c>
      <c r="AD1649" s="61"/>
      <c r="AE1649" s="22"/>
      <c r="AF1649">
        <v>0</v>
      </c>
      <c r="AG1649" t="s">
        <v>5411</v>
      </c>
      <c r="AH1649" t="s">
        <v>5411</v>
      </c>
      <c r="AI1649" s="46">
        <v>0</v>
      </c>
      <c r="AJ1649" s="46"/>
      <c r="AK1649" s="22"/>
      <c r="AL1649" s="52">
        <f t="shared" si="258"/>
        <v>0</v>
      </c>
      <c r="AM1649" s="52" t="e">
        <f t="shared" si="259"/>
        <v>#VALUE!</v>
      </c>
      <c r="AN1649" s="52" t="e">
        <f t="shared" si="252"/>
        <v>#VALUE!</v>
      </c>
      <c r="AO1649">
        <v>0.14000000000000001</v>
      </c>
      <c r="AP1649" s="46">
        <v>0.14000000000000001</v>
      </c>
      <c r="AQ1649" s="52">
        <f t="shared" si="260"/>
        <v>0</v>
      </c>
    </row>
    <row r="1650" spans="1:43" x14ac:dyDescent="0.25">
      <c r="A1650" t="s">
        <v>5533</v>
      </c>
      <c r="B1650" t="s">
        <v>774</v>
      </c>
      <c r="D1650">
        <v>1</v>
      </c>
      <c r="E1650">
        <v>1</v>
      </c>
      <c r="F1650">
        <v>2</v>
      </c>
      <c r="G1650" s="13">
        <v>41115</v>
      </c>
      <c r="H1650">
        <v>0</v>
      </c>
      <c r="I1650" t="s">
        <v>5411</v>
      </c>
      <c r="J1650" t="s">
        <v>5411</v>
      </c>
      <c r="K1650" s="46">
        <v>0</v>
      </c>
      <c r="L1650" s="46"/>
      <c r="M1650" s="22"/>
      <c r="N1650" s="52">
        <f t="shared" si="253"/>
        <v>0</v>
      </c>
      <c r="O1650" s="52" t="e">
        <f t="shared" si="254"/>
        <v>#VALUE!</v>
      </c>
      <c r="P1650" s="52" t="e">
        <f t="shared" si="255"/>
        <v>#VALUE!</v>
      </c>
      <c r="Q1650">
        <v>0</v>
      </c>
      <c r="R1650" t="s">
        <v>5411</v>
      </c>
      <c r="S1650" t="s">
        <v>5411</v>
      </c>
      <c r="T1650" s="46">
        <v>0</v>
      </c>
      <c r="U1650" s="46"/>
      <c r="V1650" s="22"/>
      <c r="W1650" s="52">
        <f t="shared" si="256"/>
        <v>0</v>
      </c>
      <c r="X1650" s="52" t="e">
        <f t="shared" si="257"/>
        <v>#VALUE!</v>
      </c>
      <c r="Y1650" s="52" t="e">
        <f t="shared" si="251"/>
        <v>#VALUE!</v>
      </c>
      <c r="Z1650" t="s">
        <v>172</v>
      </c>
      <c r="AA1650" t="s">
        <v>5411</v>
      </c>
      <c r="AB1650" t="s">
        <v>5411</v>
      </c>
      <c r="AC1650" s="61" t="s">
        <v>172</v>
      </c>
      <c r="AD1650" s="61"/>
      <c r="AE1650" s="22"/>
      <c r="AF1650">
        <v>0</v>
      </c>
      <c r="AG1650" t="s">
        <v>5411</v>
      </c>
      <c r="AH1650" t="s">
        <v>5411</v>
      </c>
      <c r="AI1650" s="46">
        <v>0</v>
      </c>
      <c r="AJ1650" s="46"/>
      <c r="AK1650" s="22"/>
      <c r="AL1650" s="52">
        <f t="shared" si="258"/>
        <v>0</v>
      </c>
      <c r="AM1650" s="52" t="e">
        <f t="shared" si="259"/>
        <v>#VALUE!</v>
      </c>
      <c r="AN1650" s="52" t="e">
        <f t="shared" si="252"/>
        <v>#VALUE!</v>
      </c>
      <c r="AO1650">
        <v>0</v>
      </c>
      <c r="AP1650" s="46">
        <v>0</v>
      </c>
      <c r="AQ1650" s="52">
        <f t="shared" si="260"/>
        <v>0</v>
      </c>
    </row>
    <row r="1651" spans="1:43" x14ac:dyDescent="0.25">
      <c r="A1651" t="s">
        <v>5533</v>
      </c>
      <c r="B1651" t="s">
        <v>775</v>
      </c>
      <c r="D1651">
        <v>1</v>
      </c>
      <c r="E1651">
        <v>1</v>
      </c>
      <c r="F1651">
        <v>4</v>
      </c>
      <c r="G1651" s="13">
        <v>41115</v>
      </c>
      <c r="H1651">
        <v>0.79</v>
      </c>
      <c r="I1651" t="s">
        <v>5411</v>
      </c>
      <c r="J1651" t="s">
        <v>5411</v>
      </c>
      <c r="K1651" s="46">
        <v>0.79</v>
      </c>
      <c r="L1651" s="46"/>
      <c r="M1651" s="22"/>
      <c r="N1651" s="52">
        <f t="shared" si="253"/>
        <v>0</v>
      </c>
      <c r="O1651" s="52" t="e">
        <f t="shared" si="254"/>
        <v>#VALUE!</v>
      </c>
      <c r="P1651" s="52" t="e">
        <f t="shared" si="255"/>
        <v>#VALUE!</v>
      </c>
      <c r="Q1651">
        <v>0.24</v>
      </c>
      <c r="R1651" t="s">
        <v>5411</v>
      </c>
      <c r="S1651" t="s">
        <v>5411</v>
      </c>
      <c r="T1651" s="46">
        <v>0.24</v>
      </c>
      <c r="U1651" s="46"/>
      <c r="V1651" s="22"/>
      <c r="W1651" s="52">
        <f t="shared" si="256"/>
        <v>0</v>
      </c>
      <c r="X1651" s="52" t="e">
        <f t="shared" si="257"/>
        <v>#VALUE!</v>
      </c>
      <c r="Y1651" s="52" t="e">
        <f t="shared" si="251"/>
        <v>#VALUE!</v>
      </c>
      <c r="Z1651" t="s">
        <v>172</v>
      </c>
      <c r="AA1651" t="s">
        <v>5411</v>
      </c>
      <c r="AB1651" t="s">
        <v>5411</v>
      </c>
      <c r="AC1651" s="61" t="s">
        <v>172</v>
      </c>
      <c r="AD1651" s="61"/>
      <c r="AE1651" s="22"/>
      <c r="AF1651">
        <v>0</v>
      </c>
      <c r="AG1651" t="s">
        <v>5411</v>
      </c>
      <c r="AH1651" t="s">
        <v>5411</v>
      </c>
      <c r="AI1651" s="46">
        <v>0</v>
      </c>
      <c r="AJ1651" s="46"/>
      <c r="AK1651" s="22"/>
      <c r="AL1651" s="52">
        <f t="shared" si="258"/>
        <v>0</v>
      </c>
      <c r="AM1651" s="52" t="e">
        <f t="shared" si="259"/>
        <v>#VALUE!</v>
      </c>
      <c r="AN1651" s="52" t="e">
        <f t="shared" si="252"/>
        <v>#VALUE!</v>
      </c>
      <c r="AO1651">
        <v>0.4</v>
      </c>
      <c r="AP1651" s="46">
        <v>0.4</v>
      </c>
      <c r="AQ1651" s="52">
        <f t="shared" si="260"/>
        <v>0</v>
      </c>
    </row>
    <row r="1652" spans="1:43" x14ac:dyDescent="0.25">
      <c r="A1652" t="s">
        <v>5533</v>
      </c>
      <c r="B1652" t="s">
        <v>776</v>
      </c>
      <c r="D1652">
        <v>1</v>
      </c>
      <c r="E1652">
        <v>1</v>
      </c>
      <c r="F1652">
        <v>2</v>
      </c>
      <c r="G1652" s="13">
        <v>41115</v>
      </c>
      <c r="H1652">
        <v>1.1399999999999999</v>
      </c>
      <c r="I1652" t="s">
        <v>5411</v>
      </c>
      <c r="J1652" t="s">
        <v>5411</v>
      </c>
      <c r="K1652" s="46">
        <v>1.1399999999999999</v>
      </c>
      <c r="L1652" s="46"/>
      <c r="M1652" s="22"/>
      <c r="N1652" s="52">
        <f t="shared" si="253"/>
        <v>0</v>
      </c>
      <c r="O1652" s="52" t="e">
        <f t="shared" si="254"/>
        <v>#VALUE!</v>
      </c>
      <c r="P1652" s="52" t="e">
        <f t="shared" si="255"/>
        <v>#VALUE!</v>
      </c>
      <c r="Q1652">
        <v>0</v>
      </c>
      <c r="R1652" t="s">
        <v>5411</v>
      </c>
      <c r="S1652" t="s">
        <v>5411</v>
      </c>
      <c r="T1652" s="46">
        <v>0</v>
      </c>
      <c r="U1652" s="46"/>
      <c r="V1652" s="22"/>
      <c r="W1652" s="52">
        <f t="shared" si="256"/>
        <v>0</v>
      </c>
      <c r="X1652" s="52" t="e">
        <f t="shared" si="257"/>
        <v>#VALUE!</v>
      </c>
      <c r="Y1652" s="52" t="e">
        <f t="shared" si="251"/>
        <v>#VALUE!</v>
      </c>
      <c r="Z1652" t="s">
        <v>172</v>
      </c>
      <c r="AA1652" t="s">
        <v>5411</v>
      </c>
      <c r="AB1652" t="s">
        <v>5411</v>
      </c>
      <c r="AC1652" s="61" t="s">
        <v>172</v>
      </c>
      <c r="AD1652" s="61"/>
      <c r="AE1652" s="22"/>
      <c r="AF1652">
        <v>0</v>
      </c>
      <c r="AG1652" t="s">
        <v>5411</v>
      </c>
      <c r="AH1652" t="s">
        <v>5411</v>
      </c>
      <c r="AI1652" s="46">
        <v>0</v>
      </c>
      <c r="AJ1652" s="46"/>
      <c r="AK1652" s="22"/>
      <c r="AL1652" s="52">
        <f t="shared" si="258"/>
        <v>0</v>
      </c>
      <c r="AM1652" s="52" t="e">
        <f t="shared" si="259"/>
        <v>#VALUE!</v>
      </c>
      <c r="AN1652" s="52" t="e">
        <f t="shared" si="252"/>
        <v>#VALUE!</v>
      </c>
      <c r="AO1652">
        <v>0.27</v>
      </c>
      <c r="AP1652" s="46">
        <v>0.27</v>
      </c>
      <c r="AQ1652" s="52">
        <f t="shared" si="260"/>
        <v>0</v>
      </c>
    </row>
    <row r="1653" spans="1:43" x14ac:dyDescent="0.25">
      <c r="A1653" t="s">
        <v>5533</v>
      </c>
      <c r="B1653" t="s">
        <v>777</v>
      </c>
      <c r="D1653">
        <v>1</v>
      </c>
      <c r="E1653">
        <v>1</v>
      </c>
      <c r="F1653">
        <v>2</v>
      </c>
      <c r="G1653" s="13">
        <v>41115</v>
      </c>
      <c r="H1653">
        <v>1.83</v>
      </c>
      <c r="I1653" t="s">
        <v>5411</v>
      </c>
      <c r="J1653" t="s">
        <v>5411</v>
      </c>
      <c r="K1653" s="46">
        <v>1.83</v>
      </c>
      <c r="L1653" s="46"/>
      <c r="M1653" s="22"/>
      <c r="N1653" s="52">
        <f t="shared" si="253"/>
        <v>0</v>
      </c>
      <c r="O1653" s="52" t="e">
        <f t="shared" si="254"/>
        <v>#VALUE!</v>
      </c>
      <c r="P1653" s="52" t="e">
        <f t="shared" si="255"/>
        <v>#VALUE!</v>
      </c>
      <c r="Q1653">
        <v>0.72</v>
      </c>
      <c r="R1653" t="s">
        <v>5411</v>
      </c>
      <c r="S1653" t="s">
        <v>5411</v>
      </c>
      <c r="T1653" s="46">
        <v>0.72</v>
      </c>
      <c r="U1653" s="46"/>
      <c r="V1653" s="22"/>
      <c r="W1653" s="52">
        <f t="shared" si="256"/>
        <v>0</v>
      </c>
      <c r="X1653" s="52" t="e">
        <f t="shared" si="257"/>
        <v>#VALUE!</v>
      </c>
      <c r="Y1653" s="52" t="e">
        <f t="shared" si="251"/>
        <v>#VALUE!</v>
      </c>
      <c r="Z1653" t="s">
        <v>172</v>
      </c>
      <c r="AA1653" t="s">
        <v>5411</v>
      </c>
      <c r="AB1653" t="s">
        <v>5411</v>
      </c>
      <c r="AC1653" s="61" t="s">
        <v>172</v>
      </c>
      <c r="AD1653" s="61"/>
      <c r="AE1653" s="22"/>
      <c r="AF1653">
        <v>0.38</v>
      </c>
      <c r="AG1653" t="s">
        <v>5411</v>
      </c>
      <c r="AH1653" t="s">
        <v>5411</v>
      </c>
      <c r="AI1653" s="46">
        <v>0.38</v>
      </c>
      <c r="AJ1653" s="46"/>
      <c r="AK1653" s="22"/>
      <c r="AL1653" s="52">
        <f t="shared" si="258"/>
        <v>0</v>
      </c>
      <c r="AM1653" s="52" t="e">
        <f t="shared" si="259"/>
        <v>#VALUE!</v>
      </c>
      <c r="AN1653" s="52" t="e">
        <f t="shared" si="252"/>
        <v>#VALUE!</v>
      </c>
      <c r="AO1653">
        <v>0.49</v>
      </c>
      <c r="AP1653" s="46">
        <v>0.49</v>
      </c>
      <c r="AQ1653" s="52">
        <f t="shared" si="260"/>
        <v>0</v>
      </c>
    </row>
    <row r="1654" spans="1:43" x14ac:dyDescent="0.25">
      <c r="A1654" t="s">
        <v>5533</v>
      </c>
      <c r="B1654" t="s">
        <v>778</v>
      </c>
      <c r="D1654">
        <v>1</v>
      </c>
      <c r="E1654">
        <v>1</v>
      </c>
      <c r="F1654">
        <v>2</v>
      </c>
      <c r="G1654" s="13">
        <v>41115</v>
      </c>
      <c r="H1654">
        <v>1.32</v>
      </c>
      <c r="I1654" t="s">
        <v>5411</v>
      </c>
      <c r="J1654" t="s">
        <v>5411</v>
      </c>
      <c r="K1654" s="46">
        <v>1.32</v>
      </c>
      <c r="L1654" s="46"/>
      <c r="M1654" s="22"/>
      <c r="N1654" s="52">
        <f t="shared" si="253"/>
        <v>0</v>
      </c>
      <c r="O1654" s="52" t="e">
        <f t="shared" si="254"/>
        <v>#VALUE!</v>
      </c>
      <c r="P1654" s="52" t="e">
        <f t="shared" si="255"/>
        <v>#VALUE!</v>
      </c>
      <c r="Q1654">
        <v>0</v>
      </c>
      <c r="R1654" t="s">
        <v>5411</v>
      </c>
      <c r="S1654" t="s">
        <v>5411</v>
      </c>
      <c r="T1654" s="46">
        <v>0</v>
      </c>
      <c r="U1654" s="46"/>
      <c r="V1654" s="22"/>
      <c r="W1654" s="52">
        <f t="shared" si="256"/>
        <v>0</v>
      </c>
      <c r="X1654" s="52" t="e">
        <f t="shared" si="257"/>
        <v>#VALUE!</v>
      </c>
      <c r="Y1654" s="52" t="e">
        <f t="shared" si="251"/>
        <v>#VALUE!</v>
      </c>
      <c r="Z1654" t="s">
        <v>172</v>
      </c>
      <c r="AA1654" t="s">
        <v>5411</v>
      </c>
      <c r="AB1654" t="s">
        <v>5411</v>
      </c>
      <c r="AC1654" s="61" t="s">
        <v>172</v>
      </c>
      <c r="AD1654" s="61"/>
      <c r="AE1654" s="22"/>
      <c r="AF1654">
        <v>0</v>
      </c>
      <c r="AG1654" t="s">
        <v>5411</v>
      </c>
      <c r="AH1654" t="s">
        <v>5411</v>
      </c>
      <c r="AI1654" s="46">
        <v>0</v>
      </c>
      <c r="AJ1654" s="46"/>
      <c r="AK1654" s="22"/>
      <c r="AL1654" s="52">
        <f t="shared" si="258"/>
        <v>0</v>
      </c>
      <c r="AM1654" s="52" t="e">
        <f t="shared" si="259"/>
        <v>#VALUE!</v>
      </c>
      <c r="AN1654" s="52" t="e">
        <f t="shared" si="252"/>
        <v>#VALUE!</v>
      </c>
      <c r="AO1654">
        <v>0.51</v>
      </c>
      <c r="AP1654" s="46">
        <v>0.51</v>
      </c>
      <c r="AQ1654" s="52">
        <f t="shared" si="260"/>
        <v>0</v>
      </c>
    </row>
    <row r="1655" spans="1:43" x14ac:dyDescent="0.25">
      <c r="A1655" t="s">
        <v>5533</v>
      </c>
      <c r="B1655" t="s">
        <v>779</v>
      </c>
      <c r="D1655">
        <v>1</v>
      </c>
      <c r="E1655">
        <v>1</v>
      </c>
      <c r="F1655">
        <v>2</v>
      </c>
      <c r="G1655" s="13">
        <v>41115</v>
      </c>
      <c r="H1655">
        <v>1.1599999999999999</v>
      </c>
      <c r="I1655" t="s">
        <v>5411</v>
      </c>
      <c r="J1655" t="s">
        <v>5411</v>
      </c>
      <c r="K1655" s="46">
        <v>1.1599999999999999</v>
      </c>
      <c r="L1655" s="46"/>
      <c r="M1655" s="22"/>
      <c r="N1655" s="52">
        <f t="shared" si="253"/>
        <v>0</v>
      </c>
      <c r="O1655" s="52" t="e">
        <f t="shared" si="254"/>
        <v>#VALUE!</v>
      </c>
      <c r="P1655" s="52" t="e">
        <f t="shared" si="255"/>
        <v>#VALUE!</v>
      </c>
      <c r="Q1655">
        <v>0</v>
      </c>
      <c r="R1655" t="s">
        <v>5411</v>
      </c>
      <c r="S1655" t="s">
        <v>5411</v>
      </c>
      <c r="T1655" s="46">
        <v>0</v>
      </c>
      <c r="U1655" s="46"/>
      <c r="V1655" s="22"/>
      <c r="W1655" s="52">
        <f t="shared" si="256"/>
        <v>0</v>
      </c>
      <c r="X1655" s="52" t="e">
        <f t="shared" si="257"/>
        <v>#VALUE!</v>
      </c>
      <c r="Y1655" s="52" t="e">
        <f t="shared" si="251"/>
        <v>#VALUE!</v>
      </c>
      <c r="Z1655" t="s">
        <v>172</v>
      </c>
      <c r="AA1655" t="s">
        <v>5411</v>
      </c>
      <c r="AB1655" t="s">
        <v>5411</v>
      </c>
      <c r="AC1655" s="61" t="s">
        <v>172</v>
      </c>
      <c r="AD1655" s="61"/>
      <c r="AE1655" s="22"/>
      <c r="AF1655">
        <v>0</v>
      </c>
      <c r="AG1655" t="s">
        <v>5411</v>
      </c>
      <c r="AH1655" t="s">
        <v>5411</v>
      </c>
      <c r="AI1655" s="46">
        <v>0</v>
      </c>
      <c r="AJ1655" s="46"/>
      <c r="AK1655" s="22"/>
      <c r="AL1655" s="52">
        <f t="shared" si="258"/>
        <v>0</v>
      </c>
      <c r="AM1655" s="52" t="e">
        <f t="shared" si="259"/>
        <v>#VALUE!</v>
      </c>
      <c r="AN1655" s="52" t="e">
        <f t="shared" si="252"/>
        <v>#VALUE!</v>
      </c>
      <c r="AO1655">
        <v>0.14000000000000001</v>
      </c>
      <c r="AP1655" s="46">
        <v>0.14000000000000001</v>
      </c>
      <c r="AQ1655" s="52">
        <f t="shared" si="260"/>
        <v>0</v>
      </c>
    </row>
    <row r="1656" spans="1:43" x14ac:dyDescent="0.25">
      <c r="A1656" t="s">
        <v>5533</v>
      </c>
      <c r="B1656" t="s">
        <v>780</v>
      </c>
      <c r="D1656">
        <v>1</v>
      </c>
      <c r="E1656">
        <v>1</v>
      </c>
      <c r="F1656">
        <v>2</v>
      </c>
      <c r="G1656" s="13">
        <v>41115</v>
      </c>
      <c r="H1656">
        <v>1.1100000000000001</v>
      </c>
      <c r="I1656" t="s">
        <v>5411</v>
      </c>
      <c r="J1656" t="s">
        <v>5411</v>
      </c>
      <c r="K1656" s="46">
        <v>1.1100000000000001</v>
      </c>
      <c r="L1656" s="46"/>
      <c r="M1656" s="22"/>
      <c r="N1656" s="52">
        <f t="shared" si="253"/>
        <v>0</v>
      </c>
      <c r="O1656" s="52" t="e">
        <f t="shared" si="254"/>
        <v>#VALUE!</v>
      </c>
      <c r="P1656" s="52" t="e">
        <f t="shared" si="255"/>
        <v>#VALUE!</v>
      </c>
      <c r="Q1656">
        <v>0.7</v>
      </c>
      <c r="R1656" t="s">
        <v>5411</v>
      </c>
      <c r="S1656" t="s">
        <v>5411</v>
      </c>
      <c r="T1656" s="46">
        <v>0.7</v>
      </c>
      <c r="U1656" s="46"/>
      <c r="V1656" s="22"/>
      <c r="W1656" s="52">
        <f t="shared" si="256"/>
        <v>0</v>
      </c>
      <c r="X1656" s="52" t="e">
        <f t="shared" si="257"/>
        <v>#VALUE!</v>
      </c>
      <c r="Y1656" s="52" t="e">
        <f t="shared" si="251"/>
        <v>#VALUE!</v>
      </c>
      <c r="Z1656" t="s">
        <v>172</v>
      </c>
      <c r="AA1656" t="s">
        <v>5411</v>
      </c>
      <c r="AB1656" t="s">
        <v>5411</v>
      </c>
      <c r="AC1656" s="61" t="s">
        <v>172</v>
      </c>
      <c r="AD1656" s="61"/>
      <c r="AE1656" s="22"/>
      <c r="AF1656">
        <v>0</v>
      </c>
      <c r="AG1656" t="s">
        <v>5411</v>
      </c>
      <c r="AH1656" t="s">
        <v>5411</v>
      </c>
      <c r="AI1656" s="46">
        <v>0</v>
      </c>
      <c r="AJ1656" s="46"/>
      <c r="AK1656" s="22"/>
      <c r="AL1656" s="52">
        <f t="shared" si="258"/>
        <v>0</v>
      </c>
      <c r="AM1656" s="52" t="e">
        <f t="shared" si="259"/>
        <v>#VALUE!</v>
      </c>
      <c r="AN1656" s="52" t="e">
        <f t="shared" si="252"/>
        <v>#VALUE!</v>
      </c>
      <c r="AO1656">
        <v>0.28000000000000003</v>
      </c>
      <c r="AP1656" s="46">
        <v>0.28000000000000003</v>
      </c>
      <c r="AQ1656" s="52">
        <f t="shared" si="260"/>
        <v>0</v>
      </c>
    </row>
    <row r="1657" spans="1:43" x14ac:dyDescent="0.25">
      <c r="A1657" t="s">
        <v>5533</v>
      </c>
      <c r="B1657" t="s">
        <v>781</v>
      </c>
      <c r="D1657">
        <v>1</v>
      </c>
      <c r="E1657">
        <v>1</v>
      </c>
      <c r="F1657">
        <v>2</v>
      </c>
      <c r="G1657" s="13">
        <v>41115</v>
      </c>
      <c r="H1657">
        <v>0.67</v>
      </c>
      <c r="I1657" t="s">
        <v>5411</v>
      </c>
      <c r="J1657" t="s">
        <v>5411</v>
      </c>
      <c r="K1657" s="46">
        <v>0.67</v>
      </c>
      <c r="L1657" s="46"/>
      <c r="M1657" s="22"/>
      <c r="N1657" s="52">
        <f t="shared" si="253"/>
        <v>0</v>
      </c>
      <c r="O1657" s="52" t="e">
        <f t="shared" si="254"/>
        <v>#VALUE!</v>
      </c>
      <c r="P1657" s="52" t="e">
        <f t="shared" si="255"/>
        <v>#VALUE!</v>
      </c>
      <c r="Q1657">
        <v>0.3</v>
      </c>
      <c r="R1657" t="s">
        <v>5411</v>
      </c>
      <c r="S1657" t="s">
        <v>5411</v>
      </c>
      <c r="T1657" s="46">
        <v>0.3</v>
      </c>
      <c r="U1657" s="46"/>
      <c r="V1657" s="22"/>
      <c r="W1657" s="52">
        <f t="shared" si="256"/>
        <v>0</v>
      </c>
      <c r="X1657" s="52" t="e">
        <f t="shared" si="257"/>
        <v>#VALUE!</v>
      </c>
      <c r="Y1657" s="52" t="e">
        <f t="shared" si="251"/>
        <v>#VALUE!</v>
      </c>
      <c r="Z1657" t="s">
        <v>172</v>
      </c>
      <c r="AA1657" t="s">
        <v>5411</v>
      </c>
      <c r="AB1657" t="s">
        <v>5411</v>
      </c>
      <c r="AC1657" s="61" t="s">
        <v>172</v>
      </c>
      <c r="AD1657" s="61"/>
      <c r="AE1657" s="22"/>
      <c r="AF1657">
        <v>1.21</v>
      </c>
      <c r="AG1657" t="s">
        <v>5411</v>
      </c>
      <c r="AH1657" t="s">
        <v>5411</v>
      </c>
      <c r="AI1657" s="46">
        <v>1.21</v>
      </c>
      <c r="AJ1657" s="46"/>
      <c r="AK1657" s="22"/>
      <c r="AL1657" s="52">
        <f t="shared" si="258"/>
        <v>0</v>
      </c>
      <c r="AM1657" s="52" t="e">
        <f t="shared" si="259"/>
        <v>#VALUE!</v>
      </c>
      <c r="AN1657" s="52" t="e">
        <f t="shared" si="252"/>
        <v>#VALUE!</v>
      </c>
      <c r="AO1657">
        <v>0.14000000000000001</v>
      </c>
      <c r="AP1657" s="46">
        <v>0.14000000000000001</v>
      </c>
      <c r="AQ1657" s="52">
        <f t="shared" si="260"/>
        <v>0</v>
      </c>
    </row>
    <row r="1658" spans="1:43" x14ac:dyDescent="0.25">
      <c r="A1658" t="s">
        <v>5533</v>
      </c>
      <c r="B1658" t="s">
        <v>782</v>
      </c>
      <c r="D1658">
        <v>1</v>
      </c>
      <c r="E1658">
        <v>1</v>
      </c>
      <c r="F1658">
        <v>2</v>
      </c>
      <c r="G1658" s="13">
        <v>41115</v>
      </c>
      <c r="H1658">
        <v>0.09</v>
      </c>
      <c r="I1658" t="s">
        <v>5411</v>
      </c>
      <c r="J1658" t="s">
        <v>5411</v>
      </c>
      <c r="K1658" s="46">
        <v>0.09</v>
      </c>
      <c r="L1658" s="46"/>
      <c r="M1658" s="22"/>
      <c r="N1658" s="52">
        <f t="shared" si="253"/>
        <v>0</v>
      </c>
      <c r="O1658" s="52" t="e">
        <f t="shared" si="254"/>
        <v>#VALUE!</v>
      </c>
      <c r="P1658" s="52" t="e">
        <f t="shared" si="255"/>
        <v>#VALUE!</v>
      </c>
      <c r="Q1658">
        <v>0</v>
      </c>
      <c r="R1658" t="s">
        <v>5411</v>
      </c>
      <c r="S1658" t="s">
        <v>5411</v>
      </c>
      <c r="T1658" s="46">
        <v>0</v>
      </c>
      <c r="U1658" s="46"/>
      <c r="V1658" s="22"/>
      <c r="W1658" s="52">
        <f t="shared" si="256"/>
        <v>0</v>
      </c>
      <c r="X1658" s="52" t="e">
        <f t="shared" si="257"/>
        <v>#VALUE!</v>
      </c>
      <c r="Y1658" s="52" t="e">
        <f t="shared" si="251"/>
        <v>#VALUE!</v>
      </c>
      <c r="Z1658" t="s">
        <v>172</v>
      </c>
      <c r="AA1658" t="s">
        <v>5411</v>
      </c>
      <c r="AB1658" t="s">
        <v>5411</v>
      </c>
      <c r="AC1658" s="61" t="s">
        <v>172</v>
      </c>
      <c r="AD1658" s="61"/>
      <c r="AE1658" s="22"/>
      <c r="AF1658">
        <v>0</v>
      </c>
      <c r="AG1658" t="s">
        <v>5411</v>
      </c>
      <c r="AH1658" t="s">
        <v>5411</v>
      </c>
      <c r="AI1658" s="46">
        <v>0</v>
      </c>
      <c r="AJ1658" s="46"/>
      <c r="AK1658" s="22"/>
      <c r="AL1658" s="52">
        <f t="shared" si="258"/>
        <v>0</v>
      </c>
      <c r="AM1658" s="52" t="e">
        <f t="shared" si="259"/>
        <v>#VALUE!</v>
      </c>
      <c r="AN1658" s="52" t="e">
        <f t="shared" si="252"/>
        <v>#VALUE!</v>
      </c>
      <c r="AO1658">
        <v>0</v>
      </c>
      <c r="AP1658" s="46">
        <v>0</v>
      </c>
      <c r="AQ1658" s="52">
        <f t="shared" si="260"/>
        <v>0</v>
      </c>
    </row>
    <row r="1659" spans="1:43" x14ac:dyDescent="0.25">
      <c r="A1659" t="s">
        <v>5533</v>
      </c>
      <c r="B1659" t="s">
        <v>783</v>
      </c>
      <c r="D1659">
        <v>1</v>
      </c>
      <c r="E1659">
        <v>1</v>
      </c>
      <c r="F1659">
        <v>2</v>
      </c>
      <c r="G1659" s="13">
        <v>41115</v>
      </c>
      <c r="H1659">
        <v>0.03</v>
      </c>
      <c r="I1659" t="s">
        <v>5411</v>
      </c>
      <c r="J1659" t="s">
        <v>5411</v>
      </c>
      <c r="K1659" s="46">
        <v>0.03</v>
      </c>
      <c r="L1659" s="46"/>
      <c r="M1659" s="22"/>
      <c r="N1659" s="52">
        <f t="shared" si="253"/>
        <v>0</v>
      </c>
      <c r="O1659" s="52" t="e">
        <f t="shared" si="254"/>
        <v>#VALUE!</v>
      </c>
      <c r="P1659" s="52" t="e">
        <f t="shared" si="255"/>
        <v>#VALUE!</v>
      </c>
      <c r="Q1659">
        <v>0</v>
      </c>
      <c r="R1659" t="s">
        <v>5411</v>
      </c>
      <c r="S1659" t="s">
        <v>5411</v>
      </c>
      <c r="T1659" s="46">
        <v>0</v>
      </c>
      <c r="U1659" s="46"/>
      <c r="V1659" s="22"/>
      <c r="W1659" s="52">
        <f t="shared" si="256"/>
        <v>0</v>
      </c>
      <c r="X1659" s="52" t="e">
        <f t="shared" si="257"/>
        <v>#VALUE!</v>
      </c>
      <c r="Y1659" s="52" t="e">
        <f t="shared" si="251"/>
        <v>#VALUE!</v>
      </c>
      <c r="Z1659" t="s">
        <v>172</v>
      </c>
      <c r="AA1659" t="s">
        <v>5411</v>
      </c>
      <c r="AB1659" t="s">
        <v>5411</v>
      </c>
      <c r="AC1659" s="61" t="s">
        <v>172</v>
      </c>
      <c r="AD1659" s="61"/>
      <c r="AE1659" s="22"/>
      <c r="AF1659">
        <v>0</v>
      </c>
      <c r="AG1659" t="s">
        <v>5411</v>
      </c>
      <c r="AH1659" t="s">
        <v>5411</v>
      </c>
      <c r="AI1659" s="46">
        <v>0</v>
      </c>
      <c r="AJ1659" s="46"/>
      <c r="AK1659" s="22"/>
      <c r="AL1659" s="52">
        <f t="shared" si="258"/>
        <v>0</v>
      </c>
      <c r="AM1659" s="52" t="e">
        <f t="shared" si="259"/>
        <v>#VALUE!</v>
      </c>
      <c r="AN1659" s="52" t="e">
        <f t="shared" si="252"/>
        <v>#VALUE!</v>
      </c>
      <c r="AO1659">
        <v>0</v>
      </c>
      <c r="AP1659" s="46">
        <v>0</v>
      </c>
      <c r="AQ1659" s="52">
        <f t="shared" si="260"/>
        <v>0</v>
      </c>
    </row>
    <row r="1660" spans="1:43" x14ac:dyDescent="0.25">
      <c r="A1660" t="s">
        <v>5533</v>
      </c>
      <c r="B1660" t="s">
        <v>784</v>
      </c>
      <c r="D1660">
        <v>1</v>
      </c>
      <c r="E1660">
        <v>1</v>
      </c>
      <c r="F1660">
        <v>2</v>
      </c>
      <c r="G1660" s="13">
        <v>41115</v>
      </c>
      <c r="H1660">
        <v>0</v>
      </c>
      <c r="I1660" t="s">
        <v>5411</v>
      </c>
      <c r="J1660" t="s">
        <v>5411</v>
      </c>
      <c r="K1660" s="46">
        <v>0</v>
      </c>
      <c r="L1660" s="46"/>
      <c r="M1660" s="22"/>
      <c r="N1660" s="52">
        <f t="shared" si="253"/>
        <v>0</v>
      </c>
      <c r="O1660" s="52" t="e">
        <f t="shared" si="254"/>
        <v>#VALUE!</v>
      </c>
      <c r="P1660" s="52" t="e">
        <f t="shared" si="255"/>
        <v>#VALUE!</v>
      </c>
      <c r="Q1660">
        <v>0</v>
      </c>
      <c r="R1660" t="s">
        <v>5411</v>
      </c>
      <c r="S1660" t="s">
        <v>5411</v>
      </c>
      <c r="T1660" s="46">
        <v>0</v>
      </c>
      <c r="U1660" s="46"/>
      <c r="V1660" s="22"/>
      <c r="W1660" s="52">
        <f t="shared" si="256"/>
        <v>0</v>
      </c>
      <c r="X1660" s="52" t="e">
        <f t="shared" si="257"/>
        <v>#VALUE!</v>
      </c>
      <c r="Y1660" s="52" t="e">
        <f t="shared" si="251"/>
        <v>#VALUE!</v>
      </c>
      <c r="Z1660" t="s">
        <v>172</v>
      </c>
      <c r="AA1660" t="s">
        <v>5411</v>
      </c>
      <c r="AB1660" t="s">
        <v>5411</v>
      </c>
      <c r="AC1660" s="61" t="s">
        <v>172</v>
      </c>
      <c r="AD1660" s="61"/>
      <c r="AE1660" s="22"/>
      <c r="AF1660">
        <v>0</v>
      </c>
      <c r="AG1660" t="s">
        <v>5411</v>
      </c>
      <c r="AH1660" t="s">
        <v>5411</v>
      </c>
      <c r="AI1660" s="46">
        <v>0</v>
      </c>
      <c r="AJ1660" s="46"/>
      <c r="AK1660" s="22"/>
      <c r="AL1660" s="52">
        <f t="shared" si="258"/>
        <v>0</v>
      </c>
      <c r="AM1660" s="52" t="e">
        <f t="shared" si="259"/>
        <v>#VALUE!</v>
      </c>
      <c r="AN1660" s="52" t="e">
        <f t="shared" si="252"/>
        <v>#VALUE!</v>
      </c>
      <c r="AO1660">
        <v>0</v>
      </c>
      <c r="AP1660" s="46">
        <v>0</v>
      </c>
      <c r="AQ1660" s="52">
        <f t="shared" si="260"/>
        <v>0</v>
      </c>
    </row>
    <row r="1661" spans="1:43" x14ac:dyDescent="0.25">
      <c r="A1661" t="s">
        <v>5533</v>
      </c>
      <c r="B1661" t="s">
        <v>785</v>
      </c>
      <c r="D1661">
        <v>1</v>
      </c>
      <c r="E1661">
        <v>1</v>
      </c>
      <c r="F1661">
        <v>2</v>
      </c>
      <c r="G1661" s="13">
        <v>41115</v>
      </c>
      <c r="H1661">
        <v>0.02</v>
      </c>
      <c r="I1661" t="s">
        <v>5411</v>
      </c>
      <c r="J1661" t="s">
        <v>5411</v>
      </c>
      <c r="K1661" s="46">
        <v>0.02</v>
      </c>
      <c r="L1661" s="46"/>
      <c r="M1661" s="22"/>
      <c r="N1661" s="52">
        <f t="shared" si="253"/>
        <v>0</v>
      </c>
      <c r="O1661" s="52" t="e">
        <f t="shared" si="254"/>
        <v>#VALUE!</v>
      </c>
      <c r="P1661" s="52" t="e">
        <f t="shared" si="255"/>
        <v>#VALUE!</v>
      </c>
      <c r="Q1661">
        <v>0</v>
      </c>
      <c r="R1661" t="s">
        <v>5411</v>
      </c>
      <c r="S1661" t="s">
        <v>5411</v>
      </c>
      <c r="T1661" s="46">
        <v>0</v>
      </c>
      <c r="U1661" s="46"/>
      <c r="V1661" s="22"/>
      <c r="W1661" s="52">
        <f t="shared" si="256"/>
        <v>0</v>
      </c>
      <c r="X1661" s="52" t="e">
        <f t="shared" si="257"/>
        <v>#VALUE!</v>
      </c>
      <c r="Y1661" s="52" t="e">
        <f t="shared" si="251"/>
        <v>#VALUE!</v>
      </c>
      <c r="Z1661" t="s">
        <v>172</v>
      </c>
      <c r="AA1661" t="s">
        <v>5411</v>
      </c>
      <c r="AB1661" t="s">
        <v>5411</v>
      </c>
      <c r="AC1661" s="61" t="s">
        <v>172</v>
      </c>
      <c r="AD1661" s="61"/>
      <c r="AE1661" s="22"/>
      <c r="AF1661">
        <v>0</v>
      </c>
      <c r="AG1661" t="s">
        <v>5411</v>
      </c>
      <c r="AH1661" t="s">
        <v>5411</v>
      </c>
      <c r="AI1661" s="46">
        <v>0</v>
      </c>
      <c r="AJ1661" s="46"/>
      <c r="AK1661" s="22"/>
      <c r="AL1661" s="52">
        <f t="shared" si="258"/>
        <v>0</v>
      </c>
      <c r="AM1661" s="52" t="e">
        <f t="shared" si="259"/>
        <v>#VALUE!</v>
      </c>
      <c r="AN1661" s="52" t="e">
        <f t="shared" si="252"/>
        <v>#VALUE!</v>
      </c>
      <c r="AO1661">
        <v>0</v>
      </c>
      <c r="AP1661" s="46">
        <v>0</v>
      </c>
      <c r="AQ1661" s="52">
        <f t="shared" si="260"/>
        <v>0</v>
      </c>
    </row>
    <row r="1662" spans="1:43" x14ac:dyDescent="0.25">
      <c r="A1662" t="s">
        <v>5533</v>
      </c>
      <c r="B1662" t="s">
        <v>786</v>
      </c>
      <c r="D1662">
        <v>1</v>
      </c>
      <c r="E1662">
        <v>1</v>
      </c>
      <c r="F1662">
        <v>2</v>
      </c>
      <c r="G1662" s="13">
        <v>41115</v>
      </c>
      <c r="H1662">
        <v>0.79</v>
      </c>
      <c r="I1662" t="s">
        <v>5411</v>
      </c>
      <c r="J1662" t="s">
        <v>5411</v>
      </c>
      <c r="K1662" s="46">
        <v>0.79</v>
      </c>
      <c r="L1662" s="46"/>
      <c r="M1662" s="22"/>
      <c r="N1662" s="52">
        <f t="shared" si="253"/>
        <v>0</v>
      </c>
      <c r="O1662" s="52" t="e">
        <f t="shared" si="254"/>
        <v>#VALUE!</v>
      </c>
      <c r="P1662" s="52" t="e">
        <f t="shared" si="255"/>
        <v>#VALUE!</v>
      </c>
      <c r="Q1662">
        <v>0.38</v>
      </c>
      <c r="R1662" t="s">
        <v>5411</v>
      </c>
      <c r="S1662" t="s">
        <v>5411</v>
      </c>
      <c r="T1662" s="46">
        <v>0.38</v>
      </c>
      <c r="U1662" s="46"/>
      <c r="V1662" s="22"/>
      <c r="W1662" s="52">
        <f t="shared" si="256"/>
        <v>0</v>
      </c>
      <c r="X1662" s="52" t="e">
        <f t="shared" si="257"/>
        <v>#VALUE!</v>
      </c>
      <c r="Y1662" s="52" t="e">
        <f t="shared" si="251"/>
        <v>#VALUE!</v>
      </c>
      <c r="Z1662" t="s">
        <v>172</v>
      </c>
      <c r="AA1662" t="s">
        <v>5411</v>
      </c>
      <c r="AB1662" t="s">
        <v>5411</v>
      </c>
      <c r="AC1662" s="61" t="s">
        <v>172</v>
      </c>
      <c r="AD1662" s="61"/>
      <c r="AE1662" s="22"/>
      <c r="AF1662">
        <v>0</v>
      </c>
      <c r="AG1662" t="s">
        <v>5411</v>
      </c>
      <c r="AH1662" t="s">
        <v>5411</v>
      </c>
      <c r="AI1662" s="46">
        <v>0</v>
      </c>
      <c r="AJ1662" s="46"/>
      <c r="AK1662" s="22"/>
      <c r="AL1662" s="52">
        <f t="shared" si="258"/>
        <v>0</v>
      </c>
      <c r="AM1662" s="52" t="e">
        <f t="shared" si="259"/>
        <v>#VALUE!</v>
      </c>
      <c r="AN1662" s="52" t="e">
        <f t="shared" si="252"/>
        <v>#VALUE!</v>
      </c>
      <c r="AO1662">
        <v>7.0000000000000007E-2</v>
      </c>
      <c r="AP1662" s="46">
        <v>7.0000000000000007E-2</v>
      </c>
      <c r="AQ1662" s="52">
        <f t="shared" si="260"/>
        <v>0</v>
      </c>
    </row>
    <row r="1663" spans="1:43" x14ac:dyDescent="0.25">
      <c r="A1663" t="s">
        <v>5533</v>
      </c>
      <c r="B1663" t="s">
        <v>787</v>
      </c>
      <c r="D1663">
        <v>1</v>
      </c>
      <c r="E1663">
        <v>1</v>
      </c>
      <c r="F1663">
        <v>2</v>
      </c>
      <c r="G1663" s="13">
        <v>41115</v>
      </c>
      <c r="H1663">
        <v>1.29</v>
      </c>
      <c r="I1663" t="s">
        <v>5411</v>
      </c>
      <c r="J1663" t="s">
        <v>5411</v>
      </c>
      <c r="K1663" s="46">
        <v>1.29</v>
      </c>
      <c r="L1663" s="46"/>
      <c r="M1663" s="22"/>
      <c r="N1663" s="52">
        <f t="shared" si="253"/>
        <v>0</v>
      </c>
      <c r="O1663" s="52" t="e">
        <f t="shared" si="254"/>
        <v>#VALUE!</v>
      </c>
      <c r="P1663" s="52" t="e">
        <f t="shared" si="255"/>
        <v>#VALUE!</v>
      </c>
      <c r="Q1663">
        <v>0</v>
      </c>
      <c r="R1663" t="s">
        <v>5411</v>
      </c>
      <c r="S1663" t="s">
        <v>5411</v>
      </c>
      <c r="T1663" s="46">
        <v>0</v>
      </c>
      <c r="U1663" s="46"/>
      <c r="V1663" s="22"/>
      <c r="W1663" s="52">
        <f t="shared" si="256"/>
        <v>0</v>
      </c>
      <c r="X1663" s="52" t="e">
        <f t="shared" si="257"/>
        <v>#VALUE!</v>
      </c>
      <c r="Y1663" s="52" t="e">
        <f t="shared" si="251"/>
        <v>#VALUE!</v>
      </c>
      <c r="Z1663" t="s">
        <v>172</v>
      </c>
      <c r="AA1663" t="s">
        <v>5411</v>
      </c>
      <c r="AB1663" t="s">
        <v>5411</v>
      </c>
      <c r="AC1663" s="61" t="s">
        <v>172</v>
      </c>
      <c r="AD1663" s="61"/>
      <c r="AE1663" s="22"/>
      <c r="AF1663">
        <v>1.42</v>
      </c>
      <c r="AG1663" t="s">
        <v>5411</v>
      </c>
      <c r="AH1663" t="s">
        <v>5411</v>
      </c>
      <c r="AI1663" s="46">
        <v>1.42</v>
      </c>
      <c r="AJ1663" s="46"/>
      <c r="AK1663" s="22"/>
      <c r="AL1663" s="52">
        <f t="shared" si="258"/>
        <v>0</v>
      </c>
      <c r="AM1663" s="52" t="e">
        <f t="shared" si="259"/>
        <v>#VALUE!</v>
      </c>
      <c r="AN1663" s="52" t="e">
        <f t="shared" si="252"/>
        <v>#VALUE!</v>
      </c>
      <c r="AO1663">
        <v>0.34</v>
      </c>
      <c r="AP1663" s="46">
        <v>0.34</v>
      </c>
      <c r="AQ1663" s="52">
        <f t="shared" si="260"/>
        <v>0</v>
      </c>
    </row>
    <row r="1664" spans="1:43" x14ac:dyDescent="0.25">
      <c r="A1664" t="s">
        <v>5533</v>
      </c>
      <c r="B1664" t="s">
        <v>788</v>
      </c>
      <c r="D1664">
        <v>1</v>
      </c>
      <c r="E1664">
        <v>1</v>
      </c>
      <c r="F1664">
        <v>2</v>
      </c>
      <c r="G1664" s="13">
        <v>41115</v>
      </c>
      <c r="H1664">
        <v>1.97</v>
      </c>
      <c r="I1664" t="s">
        <v>5411</v>
      </c>
      <c r="J1664" t="s">
        <v>5411</v>
      </c>
      <c r="K1664" s="46">
        <v>1.97</v>
      </c>
      <c r="L1664" s="46"/>
      <c r="M1664" s="22"/>
      <c r="N1664" s="52">
        <f t="shared" si="253"/>
        <v>0</v>
      </c>
      <c r="O1664" s="52" t="e">
        <f t="shared" si="254"/>
        <v>#VALUE!</v>
      </c>
      <c r="P1664" s="52" t="e">
        <f t="shared" si="255"/>
        <v>#VALUE!</v>
      </c>
      <c r="Q1664">
        <v>0.16</v>
      </c>
      <c r="R1664" t="s">
        <v>5411</v>
      </c>
      <c r="S1664" t="s">
        <v>5411</v>
      </c>
      <c r="T1664" s="46">
        <v>0.16</v>
      </c>
      <c r="U1664" s="46"/>
      <c r="V1664" s="22"/>
      <c r="W1664" s="52">
        <f t="shared" si="256"/>
        <v>0</v>
      </c>
      <c r="X1664" s="52" t="e">
        <f t="shared" si="257"/>
        <v>#VALUE!</v>
      </c>
      <c r="Y1664" s="52" t="e">
        <f t="shared" si="251"/>
        <v>#VALUE!</v>
      </c>
      <c r="Z1664" t="s">
        <v>172</v>
      </c>
      <c r="AA1664" t="s">
        <v>5411</v>
      </c>
      <c r="AB1664" t="s">
        <v>5411</v>
      </c>
      <c r="AC1664" s="61" t="s">
        <v>172</v>
      </c>
      <c r="AD1664" s="61"/>
      <c r="AE1664" s="22"/>
      <c r="AF1664">
        <v>0.95</v>
      </c>
      <c r="AG1664" t="s">
        <v>5411</v>
      </c>
      <c r="AH1664" t="s">
        <v>5411</v>
      </c>
      <c r="AI1664" s="46">
        <v>0.95</v>
      </c>
      <c r="AJ1664" s="46"/>
      <c r="AK1664" s="22"/>
      <c r="AL1664" s="52">
        <f t="shared" si="258"/>
        <v>0</v>
      </c>
      <c r="AM1664" s="52" t="e">
        <f t="shared" si="259"/>
        <v>#VALUE!</v>
      </c>
      <c r="AN1664" s="52" t="e">
        <f t="shared" si="252"/>
        <v>#VALUE!</v>
      </c>
      <c r="AO1664">
        <v>0.55000000000000004</v>
      </c>
      <c r="AP1664" s="46">
        <v>0.55000000000000004</v>
      </c>
      <c r="AQ1664" s="52">
        <f t="shared" si="260"/>
        <v>0</v>
      </c>
    </row>
    <row r="1665" spans="1:43" x14ac:dyDescent="0.25">
      <c r="A1665" t="s">
        <v>5533</v>
      </c>
      <c r="B1665" t="s">
        <v>789</v>
      </c>
      <c r="D1665">
        <v>1</v>
      </c>
      <c r="E1665">
        <v>1</v>
      </c>
      <c r="F1665">
        <v>2</v>
      </c>
      <c r="G1665" s="13">
        <v>41115</v>
      </c>
      <c r="H1665">
        <v>1.59</v>
      </c>
      <c r="I1665" t="s">
        <v>5411</v>
      </c>
      <c r="J1665" t="s">
        <v>5411</v>
      </c>
      <c r="K1665" s="46">
        <v>1.59</v>
      </c>
      <c r="L1665" s="46"/>
      <c r="M1665" s="22"/>
      <c r="N1665" s="52">
        <f t="shared" si="253"/>
        <v>0</v>
      </c>
      <c r="O1665" s="52" t="e">
        <f t="shared" si="254"/>
        <v>#VALUE!</v>
      </c>
      <c r="P1665" s="52" t="e">
        <f t="shared" si="255"/>
        <v>#VALUE!</v>
      </c>
      <c r="Q1665">
        <v>0.84</v>
      </c>
      <c r="R1665" t="s">
        <v>5411</v>
      </c>
      <c r="S1665" t="s">
        <v>5411</v>
      </c>
      <c r="T1665" s="46">
        <v>0.84</v>
      </c>
      <c r="U1665" s="46"/>
      <c r="V1665" s="22"/>
      <c r="W1665" s="52">
        <f t="shared" si="256"/>
        <v>0</v>
      </c>
      <c r="X1665" s="52" t="e">
        <f t="shared" si="257"/>
        <v>#VALUE!</v>
      </c>
      <c r="Y1665" s="52" t="e">
        <f t="shared" si="251"/>
        <v>#VALUE!</v>
      </c>
      <c r="Z1665" t="s">
        <v>172</v>
      </c>
      <c r="AA1665" t="s">
        <v>5411</v>
      </c>
      <c r="AB1665" t="s">
        <v>5411</v>
      </c>
      <c r="AC1665" s="61" t="s">
        <v>172</v>
      </c>
      <c r="AD1665" s="61"/>
      <c r="AE1665" s="22"/>
      <c r="AF1665">
        <v>1.07</v>
      </c>
      <c r="AG1665" t="s">
        <v>5411</v>
      </c>
      <c r="AH1665" t="s">
        <v>5411</v>
      </c>
      <c r="AI1665" s="46">
        <v>1.07</v>
      </c>
      <c r="AJ1665" s="46"/>
      <c r="AK1665" s="22"/>
      <c r="AL1665" s="52">
        <f t="shared" si="258"/>
        <v>0</v>
      </c>
      <c r="AM1665" s="52" t="e">
        <f t="shared" si="259"/>
        <v>#VALUE!</v>
      </c>
      <c r="AN1665" s="52" t="e">
        <f t="shared" si="252"/>
        <v>#VALUE!</v>
      </c>
      <c r="AO1665">
        <v>0.25</v>
      </c>
      <c r="AP1665" s="46">
        <v>0.25</v>
      </c>
      <c r="AQ1665" s="52">
        <f t="shared" si="260"/>
        <v>0</v>
      </c>
    </row>
    <row r="1666" spans="1:43" x14ac:dyDescent="0.25">
      <c r="A1666" t="s">
        <v>5533</v>
      </c>
      <c r="B1666" t="s">
        <v>790</v>
      </c>
      <c r="D1666">
        <v>1</v>
      </c>
      <c r="E1666">
        <v>1</v>
      </c>
      <c r="F1666">
        <v>2</v>
      </c>
      <c r="G1666" s="13">
        <v>41115</v>
      </c>
      <c r="H1666">
        <v>0.67</v>
      </c>
      <c r="I1666" t="s">
        <v>5411</v>
      </c>
      <c r="J1666" t="s">
        <v>5411</v>
      </c>
      <c r="K1666" s="46">
        <v>0.67</v>
      </c>
      <c r="L1666" s="46"/>
      <c r="M1666" s="22"/>
      <c r="N1666" s="52">
        <f t="shared" si="253"/>
        <v>0</v>
      </c>
      <c r="O1666" s="52" t="e">
        <f t="shared" si="254"/>
        <v>#VALUE!</v>
      </c>
      <c r="P1666" s="52" t="e">
        <f t="shared" si="255"/>
        <v>#VALUE!</v>
      </c>
      <c r="Q1666">
        <v>0.97</v>
      </c>
      <c r="R1666" t="s">
        <v>5411</v>
      </c>
      <c r="S1666" t="s">
        <v>5411</v>
      </c>
      <c r="T1666" s="46">
        <v>0.97</v>
      </c>
      <c r="U1666" s="46"/>
      <c r="V1666" s="22"/>
      <c r="W1666" s="52">
        <f t="shared" si="256"/>
        <v>0</v>
      </c>
      <c r="X1666" s="52" t="e">
        <f t="shared" si="257"/>
        <v>#VALUE!</v>
      </c>
      <c r="Y1666" s="52" t="e">
        <f t="shared" si="251"/>
        <v>#VALUE!</v>
      </c>
      <c r="Z1666" t="s">
        <v>172</v>
      </c>
      <c r="AA1666" t="s">
        <v>5411</v>
      </c>
      <c r="AB1666" t="s">
        <v>5411</v>
      </c>
      <c r="AC1666" s="61" t="s">
        <v>172</v>
      </c>
      <c r="AD1666" s="61"/>
      <c r="AE1666" s="22"/>
      <c r="AF1666">
        <v>1.08</v>
      </c>
      <c r="AG1666" t="s">
        <v>5411</v>
      </c>
      <c r="AH1666" t="s">
        <v>5411</v>
      </c>
      <c r="AI1666" s="46">
        <v>1.08</v>
      </c>
      <c r="AJ1666" s="46"/>
      <c r="AK1666" s="22"/>
      <c r="AL1666" s="52">
        <f t="shared" si="258"/>
        <v>0</v>
      </c>
      <c r="AM1666" s="52" t="e">
        <f t="shared" si="259"/>
        <v>#VALUE!</v>
      </c>
      <c r="AN1666" s="52" t="e">
        <f t="shared" si="252"/>
        <v>#VALUE!</v>
      </c>
      <c r="AO1666">
        <v>0.57999999999999996</v>
      </c>
      <c r="AP1666" s="46">
        <v>0.57999999999999996</v>
      </c>
      <c r="AQ1666" s="52">
        <f t="shared" si="260"/>
        <v>0</v>
      </c>
    </row>
    <row r="1667" spans="1:43" x14ac:dyDescent="0.25">
      <c r="A1667" t="s">
        <v>5533</v>
      </c>
      <c r="B1667" t="s">
        <v>791</v>
      </c>
      <c r="D1667">
        <v>1</v>
      </c>
      <c r="E1667">
        <v>1</v>
      </c>
      <c r="F1667">
        <v>2</v>
      </c>
      <c r="G1667" s="13">
        <v>41115</v>
      </c>
      <c r="H1667">
        <v>1.1599999999999999</v>
      </c>
      <c r="I1667" t="s">
        <v>5411</v>
      </c>
      <c r="J1667" t="s">
        <v>5411</v>
      </c>
      <c r="K1667" s="46">
        <v>1.1599999999999999</v>
      </c>
      <c r="L1667" s="46"/>
      <c r="M1667" s="22"/>
      <c r="N1667" s="52">
        <f t="shared" si="253"/>
        <v>0</v>
      </c>
      <c r="O1667" s="52" t="e">
        <f t="shared" si="254"/>
        <v>#VALUE!</v>
      </c>
      <c r="P1667" s="52" t="e">
        <f t="shared" si="255"/>
        <v>#VALUE!</v>
      </c>
      <c r="Q1667">
        <v>1.32</v>
      </c>
      <c r="R1667" t="s">
        <v>5411</v>
      </c>
      <c r="S1667" t="s">
        <v>5411</v>
      </c>
      <c r="T1667" s="46">
        <v>1.32</v>
      </c>
      <c r="U1667" s="46"/>
      <c r="V1667" s="22"/>
      <c r="W1667" s="52">
        <f t="shared" si="256"/>
        <v>0</v>
      </c>
      <c r="X1667" s="52" t="e">
        <f t="shared" si="257"/>
        <v>#VALUE!</v>
      </c>
      <c r="Y1667" s="52" t="e">
        <f t="shared" si="251"/>
        <v>#VALUE!</v>
      </c>
      <c r="Z1667" t="s">
        <v>172</v>
      </c>
      <c r="AA1667" t="s">
        <v>5411</v>
      </c>
      <c r="AB1667" t="s">
        <v>5411</v>
      </c>
      <c r="AC1667" s="61" t="s">
        <v>172</v>
      </c>
      <c r="AD1667" s="61"/>
      <c r="AE1667" s="22"/>
      <c r="AF1667">
        <v>0</v>
      </c>
      <c r="AG1667" t="s">
        <v>5411</v>
      </c>
      <c r="AH1667" t="s">
        <v>5411</v>
      </c>
      <c r="AI1667" s="46">
        <v>0</v>
      </c>
      <c r="AJ1667" s="46"/>
      <c r="AK1667" s="22"/>
      <c r="AL1667" s="52">
        <f t="shared" si="258"/>
        <v>0</v>
      </c>
      <c r="AM1667" s="52" t="e">
        <f t="shared" si="259"/>
        <v>#VALUE!</v>
      </c>
      <c r="AN1667" s="52" t="e">
        <f t="shared" si="252"/>
        <v>#VALUE!</v>
      </c>
      <c r="AO1667">
        <v>0.3</v>
      </c>
      <c r="AP1667" s="46">
        <v>0.3</v>
      </c>
      <c r="AQ1667" s="52">
        <f t="shared" si="260"/>
        <v>0</v>
      </c>
    </row>
    <row r="1668" spans="1:43" x14ac:dyDescent="0.25">
      <c r="A1668" t="s">
        <v>5533</v>
      </c>
      <c r="B1668" t="s">
        <v>792</v>
      </c>
      <c r="D1668">
        <v>1</v>
      </c>
      <c r="E1668">
        <v>1</v>
      </c>
      <c r="F1668">
        <v>2</v>
      </c>
      <c r="G1668" s="13">
        <v>41115</v>
      </c>
      <c r="H1668">
        <v>0.61</v>
      </c>
      <c r="I1668" t="s">
        <v>5411</v>
      </c>
      <c r="J1668" t="s">
        <v>5411</v>
      </c>
      <c r="K1668" s="46">
        <v>0.61</v>
      </c>
      <c r="L1668" s="46"/>
      <c r="M1668" s="22"/>
      <c r="N1668" s="52">
        <f t="shared" si="253"/>
        <v>0</v>
      </c>
      <c r="O1668" s="52" t="e">
        <f t="shared" si="254"/>
        <v>#VALUE!</v>
      </c>
      <c r="P1668" s="52" t="e">
        <f t="shared" si="255"/>
        <v>#VALUE!</v>
      </c>
      <c r="Q1668">
        <v>0.84</v>
      </c>
      <c r="R1668" t="s">
        <v>5411</v>
      </c>
      <c r="S1668" t="s">
        <v>5411</v>
      </c>
      <c r="T1668" s="46">
        <v>0.84</v>
      </c>
      <c r="U1668" s="46"/>
      <c r="V1668" s="22"/>
      <c r="W1668" s="52">
        <f t="shared" si="256"/>
        <v>0</v>
      </c>
      <c r="X1668" s="52" t="e">
        <f t="shared" si="257"/>
        <v>#VALUE!</v>
      </c>
      <c r="Y1668" s="52" t="e">
        <f t="shared" ref="Y1668:Y1731" si="261">S1668-V1668</f>
        <v>#VALUE!</v>
      </c>
      <c r="Z1668" t="s">
        <v>172</v>
      </c>
      <c r="AA1668" t="s">
        <v>5411</v>
      </c>
      <c r="AB1668" t="s">
        <v>5411</v>
      </c>
      <c r="AC1668" s="61" t="s">
        <v>172</v>
      </c>
      <c r="AD1668" s="61"/>
      <c r="AE1668" s="22"/>
      <c r="AF1668">
        <v>0</v>
      </c>
      <c r="AG1668" t="s">
        <v>5411</v>
      </c>
      <c r="AH1668" t="s">
        <v>5411</v>
      </c>
      <c r="AI1668" s="46">
        <v>0</v>
      </c>
      <c r="AJ1668" s="46"/>
      <c r="AK1668" s="22"/>
      <c r="AL1668" s="52">
        <f t="shared" si="258"/>
        <v>0</v>
      </c>
      <c r="AM1668" s="52" t="e">
        <f t="shared" si="259"/>
        <v>#VALUE!</v>
      </c>
      <c r="AN1668" s="52" t="e">
        <f t="shared" ref="AN1668:AN1731" si="262">AH1668-AK1668</f>
        <v>#VALUE!</v>
      </c>
      <c r="AO1668">
        <v>0.4</v>
      </c>
      <c r="AP1668" s="46">
        <v>0.4</v>
      </c>
      <c r="AQ1668" s="52">
        <f t="shared" si="260"/>
        <v>0</v>
      </c>
    </row>
    <row r="1669" spans="1:43" x14ac:dyDescent="0.25">
      <c r="A1669" t="s">
        <v>5533</v>
      </c>
      <c r="B1669" t="s">
        <v>793</v>
      </c>
      <c r="D1669">
        <v>1</v>
      </c>
      <c r="E1669">
        <v>1</v>
      </c>
      <c r="F1669">
        <v>4</v>
      </c>
      <c r="G1669" s="13">
        <v>41115</v>
      </c>
      <c r="H1669">
        <v>0</v>
      </c>
      <c r="I1669" t="s">
        <v>5411</v>
      </c>
      <c r="J1669" t="s">
        <v>5411</v>
      </c>
      <c r="K1669" s="46">
        <v>0</v>
      </c>
      <c r="L1669" s="46"/>
      <c r="M1669" s="22"/>
      <c r="N1669" s="52">
        <f t="shared" ref="N1669:N1732" si="263">H1669-K1669</f>
        <v>0</v>
      </c>
      <c r="O1669" s="52" t="e">
        <f t="shared" ref="O1669:O1732" si="264">I1669-L1669</f>
        <v>#VALUE!</v>
      </c>
      <c r="P1669" s="52" t="e">
        <f t="shared" ref="P1669:P1732" si="265">J1669-M1669</f>
        <v>#VALUE!</v>
      </c>
      <c r="Q1669">
        <v>0</v>
      </c>
      <c r="R1669" t="s">
        <v>5411</v>
      </c>
      <c r="S1669" t="s">
        <v>5411</v>
      </c>
      <c r="T1669" s="46">
        <v>0</v>
      </c>
      <c r="U1669" s="46"/>
      <c r="V1669" s="22"/>
      <c r="W1669" s="52">
        <f t="shared" ref="W1669:W1732" si="266">Q1669-T1669</f>
        <v>0</v>
      </c>
      <c r="X1669" s="52" t="e">
        <f t="shared" ref="X1669:X1732" si="267">R1669-U1669</f>
        <v>#VALUE!</v>
      </c>
      <c r="Y1669" s="52" t="e">
        <f t="shared" si="261"/>
        <v>#VALUE!</v>
      </c>
      <c r="Z1669" t="s">
        <v>172</v>
      </c>
      <c r="AA1669" t="s">
        <v>5411</v>
      </c>
      <c r="AB1669" t="s">
        <v>5411</v>
      </c>
      <c r="AC1669" s="61" t="s">
        <v>172</v>
      </c>
      <c r="AD1669" s="61"/>
      <c r="AE1669" s="22"/>
      <c r="AF1669">
        <v>0</v>
      </c>
      <c r="AG1669" t="s">
        <v>5411</v>
      </c>
      <c r="AH1669" t="s">
        <v>5411</v>
      </c>
      <c r="AI1669" s="46">
        <v>0</v>
      </c>
      <c r="AJ1669" s="46"/>
      <c r="AK1669" s="22"/>
      <c r="AL1669" s="52">
        <f t="shared" ref="AL1669:AL1732" si="268">AF1669-AI1669</f>
        <v>0</v>
      </c>
      <c r="AM1669" s="52" t="e">
        <f t="shared" ref="AM1669:AM1732" si="269">AG1669-AJ1669</f>
        <v>#VALUE!</v>
      </c>
      <c r="AN1669" s="52" t="e">
        <f t="shared" si="262"/>
        <v>#VALUE!</v>
      </c>
      <c r="AO1669">
        <v>0.12</v>
      </c>
      <c r="AP1669" s="46">
        <v>0.12</v>
      </c>
      <c r="AQ1669" s="52">
        <f t="shared" ref="AQ1669:AQ1732" si="270">AO1669-AP1669</f>
        <v>0</v>
      </c>
    </row>
    <row r="1670" spans="1:43" x14ac:dyDescent="0.25">
      <c r="A1670" t="s">
        <v>5533</v>
      </c>
      <c r="B1670" t="s">
        <v>794</v>
      </c>
      <c r="D1670">
        <v>1</v>
      </c>
      <c r="E1670">
        <v>1</v>
      </c>
      <c r="F1670">
        <v>2</v>
      </c>
      <c r="G1670" s="13">
        <v>41115</v>
      </c>
      <c r="H1670">
        <v>0.3</v>
      </c>
      <c r="I1670" t="s">
        <v>5411</v>
      </c>
      <c r="J1670" t="s">
        <v>5411</v>
      </c>
      <c r="K1670" s="46">
        <v>0.3</v>
      </c>
      <c r="L1670" s="46"/>
      <c r="M1670" s="22"/>
      <c r="N1670" s="52">
        <f t="shared" si="263"/>
        <v>0</v>
      </c>
      <c r="O1670" s="52" t="e">
        <f t="shared" si="264"/>
        <v>#VALUE!</v>
      </c>
      <c r="P1670" s="52" t="e">
        <f t="shared" si="265"/>
        <v>#VALUE!</v>
      </c>
      <c r="Q1670">
        <v>0</v>
      </c>
      <c r="R1670" t="s">
        <v>5411</v>
      </c>
      <c r="S1670" t="s">
        <v>5411</v>
      </c>
      <c r="T1670" s="46">
        <v>0</v>
      </c>
      <c r="U1670" s="46"/>
      <c r="V1670" s="22"/>
      <c r="W1670" s="52">
        <f t="shared" si="266"/>
        <v>0</v>
      </c>
      <c r="X1670" s="52" t="e">
        <f t="shared" si="267"/>
        <v>#VALUE!</v>
      </c>
      <c r="Y1670" s="52" t="e">
        <f t="shared" si="261"/>
        <v>#VALUE!</v>
      </c>
      <c r="Z1670" t="s">
        <v>172</v>
      </c>
      <c r="AA1670" t="s">
        <v>5411</v>
      </c>
      <c r="AB1670" t="s">
        <v>5411</v>
      </c>
      <c r="AC1670" s="61" t="s">
        <v>172</v>
      </c>
      <c r="AD1670" s="61"/>
      <c r="AE1670" s="22"/>
      <c r="AF1670">
        <v>0</v>
      </c>
      <c r="AG1670" t="s">
        <v>5411</v>
      </c>
      <c r="AH1670" t="s">
        <v>5411</v>
      </c>
      <c r="AI1670" s="46">
        <v>0</v>
      </c>
      <c r="AJ1670" s="46"/>
      <c r="AK1670" s="22"/>
      <c r="AL1670" s="52">
        <f t="shared" si="268"/>
        <v>0</v>
      </c>
      <c r="AM1670" s="52" t="e">
        <f t="shared" si="269"/>
        <v>#VALUE!</v>
      </c>
      <c r="AN1670" s="52" t="e">
        <f t="shared" si="262"/>
        <v>#VALUE!</v>
      </c>
      <c r="AO1670">
        <v>0</v>
      </c>
      <c r="AP1670" s="46">
        <v>0</v>
      </c>
      <c r="AQ1670" s="52">
        <f t="shared" si="270"/>
        <v>0</v>
      </c>
    </row>
    <row r="1671" spans="1:43" x14ac:dyDescent="0.25">
      <c r="A1671" t="s">
        <v>5533</v>
      </c>
      <c r="B1671" t="s">
        <v>795</v>
      </c>
      <c r="D1671">
        <v>1</v>
      </c>
      <c r="E1671">
        <v>1</v>
      </c>
      <c r="F1671">
        <v>2</v>
      </c>
      <c r="G1671" s="13">
        <v>41115</v>
      </c>
      <c r="H1671">
        <v>0</v>
      </c>
      <c r="I1671" t="s">
        <v>5411</v>
      </c>
      <c r="J1671" t="s">
        <v>5411</v>
      </c>
      <c r="K1671" s="46">
        <v>0</v>
      </c>
      <c r="L1671" s="46"/>
      <c r="M1671" s="22"/>
      <c r="N1671" s="52">
        <f t="shared" si="263"/>
        <v>0</v>
      </c>
      <c r="O1671" s="52" t="e">
        <f t="shared" si="264"/>
        <v>#VALUE!</v>
      </c>
      <c r="P1671" s="52" t="e">
        <f t="shared" si="265"/>
        <v>#VALUE!</v>
      </c>
      <c r="Q1671">
        <v>0</v>
      </c>
      <c r="R1671" t="s">
        <v>5411</v>
      </c>
      <c r="S1671" t="s">
        <v>5411</v>
      </c>
      <c r="T1671" s="46">
        <v>0</v>
      </c>
      <c r="U1671" s="46"/>
      <c r="V1671" s="22"/>
      <c r="W1671" s="52">
        <f t="shared" si="266"/>
        <v>0</v>
      </c>
      <c r="X1671" s="52" t="e">
        <f t="shared" si="267"/>
        <v>#VALUE!</v>
      </c>
      <c r="Y1671" s="52" t="e">
        <f t="shared" si="261"/>
        <v>#VALUE!</v>
      </c>
      <c r="Z1671" t="s">
        <v>172</v>
      </c>
      <c r="AA1671" t="s">
        <v>5411</v>
      </c>
      <c r="AB1671" t="s">
        <v>5411</v>
      </c>
      <c r="AC1671" s="61" t="s">
        <v>172</v>
      </c>
      <c r="AD1671" s="61"/>
      <c r="AE1671" s="22"/>
      <c r="AF1671">
        <v>0</v>
      </c>
      <c r="AG1671" t="s">
        <v>5411</v>
      </c>
      <c r="AH1671" t="s">
        <v>5411</v>
      </c>
      <c r="AI1671" s="46">
        <v>0</v>
      </c>
      <c r="AJ1671" s="46"/>
      <c r="AK1671" s="22"/>
      <c r="AL1671" s="52">
        <f t="shared" si="268"/>
        <v>0</v>
      </c>
      <c r="AM1671" s="52" t="e">
        <f t="shared" si="269"/>
        <v>#VALUE!</v>
      </c>
      <c r="AN1671" s="52" t="e">
        <f t="shared" si="262"/>
        <v>#VALUE!</v>
      </c>
      <c r="AO1671">
        <v>0</v>
      </c>
      <c r="AP1671" s="46">
        <v>0</v>
      </c>
      <c r="AQ1671" s="52">
        <f t="shared" si="270"/>
        <v>0</v>
      </c>
    </row>
    <row r="1672" spans="1:43" x14ac:dyDescent="0.25">
      <c r="A1672" t="s">
        <v>5533</v>
      </c>
      <c r="B1672" t="s">
        <v>796</v>
      </c>
      <c r="D1672">
        <v>1</v>
      </c>
      <c r="E1672">
        <v>1</v>
      </c>
      <c r="F1672">
        <v>2</v>
      </c>
      <c r="G1672" s="13">
        <v>41115</v>
      </c>
      <c r="H1672">
        <v>0.02</v>
      </c>
      <c r="I1672" t="s">
        <v>5411</v>
      </c>
      <c r="J1672" t="s">
        <v>5411</v>
      </c>
      <c r="K1672" s="46">
        <v>0.02</v>
      </c>
      <c r="L1672" s="46"/>
      <c r="M1672" s="22"/>
      <c r="N1672" s="52">
        <f t="shared" si="263"/>
        <v>0</v>
      </c>
      <c r="O1672" s="52" t="e">
        <f t="shared" si="264"/>
        <v>#VALUE!</v>
      </c>
      <c r="P1672" s="52" t="e">
        <f t="shared" si="265"/>
        <v>#VALUE!</v>
      </c>
      <c r="Q1672">
        <v>0</v>
      </c>
      <c r="R1672" t="s">
        <v>5411</v>
      </c>
      <c r="S1672" t="s">
        <v>5411</v>
      </c>
      <c r="T1672" s="46">
        <v>0</v>
      </c>
      <c r="U1672" s="46"/>
      <c r="V1672" s="22"/>
      <c r="W1672" s="52">
        <f t="shared" si="266"/>
        <v>0</v>
      </c>
      <c r="X1672" s="52" t="e">
        <f t="shared" si="267"/>
        <v>#VALUE!</v>
      </c>
      <c r="Y1672" s="52" t="e">
        <f t="shared" si="261"/>
        <v>#VALUE!</v>
      </c>
      <c r="Z1672" t="s">
        <v>172</v>
      </c>
      <c r="AA1672" t="s">
        <v>5411</v>
      </c>
      <c r="AB1672" t="s">
        <v>5411</v>
      </c>
      <c r="AC1672" s="61" t="s">
        <v>172</v>
      </c>
      <c r="AD1672" s="61"/>
      <c r="AE1672" s="22"/>
      <c r="AF1672">
        <v>0</v>
      </c>
      <c r="AG1672" t="s">
        <v>5411</v>
      </c>
      <c r="AH1672" t="s">
        <v>5411</v>
      </c>
      <c r="AI1672" s="46">
        <v>0</v>
      </c>
      <c r="AJ1672" s="46"/>
      <c r="AK1672" s="22"/>
      <c r="AL1672" s="52">
        <f t="shared" si="268"/>
        <v>0</v>
      </c>
      <c r="AM1672" s="52" t="e">
        <f t="shared" si="269"/>
        <v>#VALUE!</v>
      </c>
      <c r="AN1672" s="52" t="e">
        <f t="shared" si="262"/>
        <v>#VALUE!</v>
      </c>
      <c r="AO1672">
        <v>0</v>
      </c>
      <c r="AP1672" s="46">
        <v>0</v>
      </c>
      <c r="AQ1672" s="52">
        <f t="shared" si="270"/>
        <v>0</v>
      </c>
    </row>
    <row r="1673" spans="1:43" x14ac:dyDescent="0.25">
      <c r="A1673" t="s">
        <v>5533</v>
      </c>
      <c r="B1673" t="s">
        <v>797</v>
      </c>
      <c r="D1673">
        <v>1</v>
      </c>
      <c r="E1673">
        <v>1</v>
      </c>
      <c r="F1673">
        <v>2</v>
      </c>
      <c r="G1673" s="13">
        <v>41115</v>
      </c>
      <c r="H1673">
        <v>1.44</v>
      </c>
      <c r="I1673" t="s">
        <v>5411</v>
      </c>
      <c r="J1673" t="s">
        <v>5411</v>
      </c>
      <c r="K1673" s="46">
        <v>1.44</v>
      </c>
      <c r="L1673" s="46"/>
      <c r="M1673" s="22"/>
      <c r="N1673" s="52">
        <f t="shared" si="263"/>
        <v>0</v>
      </c>
      <c r="O1673" s="52" t="e">
        <f t="shared" si="264"/>
        <v>#VALUE!</v>
      </c>
      <c r="P1673" s="52" t="e">
        <f t="shared" si="265"/>
        <v>#VALUE!</v>
      </c>
      <c r="Q1673">
        <v>0</v>
      </c>
      <c r="R1673" t="s">
        <v>5411</v>
      </c>
      <c r="S1673" t="s">
        <v>5411</v>
      </c>
      <c r="T1673" s="46">
        <v>0</v>
      </c>
      <c r="U1673" s="46"/>
      <c r="V1673" s="22"/>
      <c r="W1673" s="52">
        <f t="shared" si="266"/>
        <v>0</v>
      </c>
      <c r="X1673" s="52" t="e">
        <f t="shared" si="267"/>
        <v>#VALUE!</v>
      </c>
      <c r="Y1673" s="52" t="e">
        <f t="shared" si="261"/>
        <v>#VALUE!</v>
      </c>
      <c r="Z1673" t="s">
        <v>172</v>
      </c>
      <c r="AA1673" t="s">
        <v>5411</v>
      </c>
      <c r="AB1673" t="s">
        <v>5411</v>
      </c>
      <c r="AC1673" s="61" t="s">
        <v>172</v>
      </c>
      <c r="AD1673" s="61"/>
      <c r="AE1673" s="22"/>
      <c r="AF1673">
        <v>0</v>
      </c>
      <c r="AG1673" t="s">
        <v>5411</v>
      </c>
      <c r="AH1673" t="s">
        <v>5411</v>
      </c>
      <c r="AI1673" s="46">
        <v>0</v>
      </c>
      <c r="AJ1673" s="46"/>
      <c r="AK1673" s="22"/>
      <c r="AL1673" s="52">
        <f t="shared" si="268"/>
        <v>0</v>
      </c>
      <c r="AM1673" s="52" t="e">
        <f t="shared" si="269"/>
        <v>#VALUE!</v>
      </c>
      <c r="AN1673" s="52" t="e">
        <f t="shared" si="262"/>
        <v>#VALUE!</v>
      </c>
      <c r="AO1673">
        <v>0.02</v>
      </c>
      <c r="AP1673" s="46">
        <v>0.02</v>
      </c>
      <c r="AQ1673" s="52">
        <f t="shared" si="270"/>
        <v>0</v>
      </c>
    </row>
    <row r="1674" spans="1:43" x14ac:dyDescent="0.25">
      <c r="A1674" t="s">
        <v>5533</v>
      </c>
      <c r="B1674" t="s">
        <v>798</v>
      </c>
      <c r="D1674">
        <v>1</v>
      </c>
      <c r="E1674">
        <v>1</v>
      </c>
      <c r="F1674">
        <v>2</v>
      </c>
      <c r="G1674" s="13">
        <v>41115</v>
      </c>
      <c r="H1674">
        <v>1.0900000000000001</v>
      </c>
      <c r="I1674" t="s">
        <v>5411</v>
      </c>
      <c r="J1674" t="s">
        <v>5411</v>
      </c>
      <c r="K1674" s="46">
        <v>1.0900000000000001</v>
      </c>
      <c r="L1674" s="46"/>
      <c r="M1674" s="22"/>
      <c r="N1674" s="52">
        <f t="shared" si="263"/>
        <v>0</v>
      </c>
      <c r="O1674" s="52" t="e">
        <f t="shared" si="264"/>
        <v>#VALUE!</v>
      </c>
      <c r="P1674" s="52" t="e">
        <f t="shared" si="265"/>
        <v>#VALUE!</v>
      </c>
      <c r="Q1674">
        <v>0.63</v>
      </c>
      <c r="R1674" t="s">
        <v>5411</v>
      </c>
      <c r="S1674" t="s">
        <v>5411</v>
      </c>
      <c r="T1674" s="46">
        <v>0.63</v>
      </c>
      <c r="U1674" s="46"/>
      <c r="V1674" s="22"/>
      <c r="W1674" s="52">
        <f t="shared" si="266"/>
        <v>0</v>
      </c>
      <c r="X1674" s="52" t="e">
        <f t="shared" si="267"/>
        <v>#VALUE!</v>
      </c>
      <c r="Y1674" s="52" t="e">
        <f t="shared" si="261"/>
        <v>#VALUE!</v>
      </c>
      <c r="Z1674" t="s">
        <v>172</v>
      </c>
      <c r="AA1674" t="s">
        <v>5411</v>
      </c>
      <c r="AB1674" t="s">
        <v>5411</v>
      </c>
      <c r="AC1674" s="61" t="s">
        <v>172</v>
      </c>
      <c r="AD1674" s="61"/>
      <c r="AE1674" s="22"/>
      <c r="AF1674">
        <v>0</v>
      </c>
      <c r="AG1674" t="s">
        <v>5411</v>
      </c>
      <c r="AH1674" t="s">
        <v>5411</v>
      </c>
      <c r="AI1674" s="46">
        <v>0</v>
      </c>
      <c r="AJ1674" s="46"/>
      <c r="AK1674" s="22"/>
      <c r="AL1674" s="52">
        <f t="shared" si="268"/>
        <v>0</v>
      </c>
      <c r="AM1674" s="52" t="e">
        <f t="shared" si="269"/>
        <v>#VALUE!</v>
      </c>
      <c r="AN1674" s="52" t="e">
        <f t="shared" si="262"/>
        <v>#VALUE!</v>
      </c>
      <c r="AO1674">
        <v>7.0000000000000007E-2</v>
      </c>
      <c r="AP1674" s="46">
        <v>7.0000000000000007E-2</v>
      </c>
      <c r="AQ1674" s="52">
        <f t="shared" si="270"/>
        <v>0</v>
      </c>
    </row>
    <row r="1675" spans="1:43" x14ac:dyDescent="0.25">
      <c r="A1675" t="s">
        <v>5533</v>
      </c>
      <c r="B1675" t="s">
        <v>799</v>
      </c>
      <c r="D1675">
        <v>1</v>
      </c>
      <c r="E1675">
        <v>1</v>
      </c>
      <c r="F1675">
        <v>2</v>
      </c>
      <c r="G1675" s="13">
        <v>41115</v>
      </c>
      <c r="H1675">
        <v>2.33</v>
      </c>
      <c r="I1675" t="s">
        <v>5411</v>
      </c>
      <c r="J1675" t="s">
        <v>5411</v>
      </c>
      <c r="K1675" s="46">
        <v>2.33</v>
      </c>
      <c r="L1675" s="46"/>
      <c r="M1675" s="22"/>
      <c r="N1675" s="52">
        <f t="shared" si="263"/>
        <v>0</v>
      </c>
      <c r="O1675" s="52" t="e">
        <f t="shared" si="264"/>
        <v>#VALUE!</v>
      </c>
      <c r="P1675" s="52" t="e">
        <f t="shared" si="265"/>
        <v>#VALUE!</v>
      </c>
      <c r="Q1675">
        <v>0</v>
      </c>
      <c r="R1675" t="s">
        <v>5411</v>
      </c>
      <c r="S1675" t="s">
        <v>5411</v>
      </c>
      <c r="T1675" s="46">
        <v>0</v>
      </c>
      <c r="U1675" s="46"/>
      <c r="V1675" s="22"/>
      <c r="W1675" s="52">
        <f t="shared" si="266"/>
        <v>0</v>
      </c>
      <c r="X1675" s="52" t="e">
        <f t="shared" si="267"/>
        <v>#VALUE!</v>
      </c>
      <c r="Y1675" s="52" t="e">
        <f t="shared" si="261"/>
        <v>#VALUE!</v>
      </c>
      <c r="Z1675" t="s">
        <v>172</v>
      </c>
      <c r="AA1675" t="s">
        <v>5411</v>
      </c>
      <c r="AB1675" t="s">
        <v>5411</v>
      </c>
      <c r="AC1675" s="61" t="s">
        <v>172</v>
      </c>
      <c r="AD1675" s="61"/>
      <c r="AE1675" s="22"/>
      <c r="AF1675">
        <v>2.87</v>
      </c>
      <c r="AG1675" t="s">
        <v>5411</v>
      </c>
      <c r="AH1675" t="s">
        <v>5411</v>
      </c>
      <c r="AI1675" s="46">
        <v>2.87</v>
      </c>
      <c r="AJ1675" s="46"/>
      <c r="AK1675" s="22"/>
      <c r="AL1675" s="52">
        <f t="shared" si="268"/>
        <v>0</v>
      </c>
      <c r="AM1675" s="52" t="e">
        <f t="shared" si="269"/>
        <v>#VALUE!</v>
      </c>
      <c r="AN1675" s="52" t="e">
        <f t="shared" si="262"/>
        <v>#VALUE!</v>
      </c>
      <c r="AO1675">
        <v>0.44</v>
      </c>
      <c r="AP1675" s="46">
        <v>0.44</v>
      </c>
      <c r="AQ1675" s="52">
        <f t="shared" si="270"/>
        <v>0</v>
      </c>
    </row>
    <row r="1676" spans="1:43" x14ac:dyDescent="0.25">
      <c r="A1676" t="s">
        <v>5533</v>
      </c>
      <c r="B1676" t="s">
        <v>800</v>
      </c>
      <c r="D1676">
        <v>1</v>
      </c>
      <c r="E1676">
        <v>1</v>
      </c>
      <c r="F1676">
        <v>2</v>
      </c>
      <c r="G1676" s="13">
        <v>41115</v>
      </c>
      <c r="H1676">
        <v>1.84</v>
      </c>
      <c r="I1676" t="s">
        <v>5411</v>
      </c>
      <c r="J1676" t="s">
        <v>5411</v>
      </c>
      <c r="K1676" s="46">
        <v>1.84</v>
      </c>
      <c r="L1676" s="46"/>
      <c r="M1676" s="22"/>
      <c r="N1676" s="52">
        <f t="shared" si="263"/>
        <v>0</v>
      </c>
      <c r="O1676" s="52" t="e">
        <f t="shared" si="264"/>
        <v>#VALUE!</v>
      </c>
      <c r="P1676" s="52" t="e">
        <f t="shared" si="265"/>
        <v>#VALUE!</v>
      </c>
      <c r="Q1676">
        <v>0.45</v>
      </c>
      <c r="R1676" t="s">
        <v>5411</v>
      </c>
      <c r="S1676" t="s">
        <v>5411</v>
      </c>
      <c r="T1676" s="46">
        <v>0.45</v>
      </c>
      <c r="U1676" s="46"/>
      <c r="V1676" s="22"/>
      <c r="W1676" s="52">
        <f t="shared" si="266"/>
        <v>0</v>
      </c>
      <c r="X1676" s="52" t="e">
        <f t="shared" si="267"/>
        <v>#VALUE!</v>
      </c>
      <c r="Y1676" s="52" t="e">
        <f t="shared" si="261"/>
        <v>#VALUE!</v>
      </c>
      <c r="Z1676" t="s">
        <v>172</v>
      </c>
      <c r="AA1676" t="s">
        <v>5411</v>
      </c>
      <c r="AB1676" t="s">
        <v>5411</v>
      </c>
      <c r="AC1676" s="61" t="s">
        <v>172</v>
      </c>
      <c r="AD1676" s="61"/>
      <c r="AE1676" s="22"/>
      <c r="AF1676">
        <v>0.32</v>
      </c>
      <c r="AG1676" t="s">
        <v>5411</v>
      </c>
      <c r="AH1676" t="s">
        <v>5411</v>
      </c>
      <c r="AI1676" s="46">
        <v>0.32</v>
      </c>
      <c r="AJ1676" s="46"/>
      <c r="AK1676" s="22"/>
      <c r="AL1676" s="52">
        <f t="shared" si="268"/>
        <v>0</v>
      </c>
      <c r="AM1676" s="52" t="e">
        <f t="shared" si="269"/>
        <v>#VALUE!</v>
      </c>
      <c r="AN1676" s="52" t="e">
        <f t="shared" si="262"/>
        <v>#VALUE!</v>
      </c>
      <c r="AO1676">
        <v>0.37</v>
      </c>
      <c r="AP1676" s="46">
        <v>0.37</v>
      </c>
      <c r="AQ1676" s="52">
        <f t="shared" si="270"/>
        <v>0</v>
      </c>
    </row>
    <row r="1677" spans="1:43" x14ac:dyDescent="0.25">
      <c r="A1677" t="s">
        <v>5533</v>
      </c>
      <c r="B1677" t="s">
        <v>801</v>
      </c>
      <c r="D1677">
        <v>1</v>
      </c>
      <c r="E1677">
        <v>1</v>
      </c>
      <c r="F1677">
        <v>2</v>
      </c>
      <c r="G1677" s="13">
        <v>41115</v>
      </c>
      <c r="H1677">
        <v>1.1200000000000001</v>
      </c>
      <c r="I1677" t="s">
        <v>5411</v>
      </c>
      <c r="J1677" t="s">
        <v>5411</v>
      </c>
      <c r="K1677" s="46">
        <v>1.1200000000000001</v>
      </c>
      <c r="L1677" s="46"/>
      <c r="M1677" s="22"/>
      <c r="N1677" s="52">
        <f t="shared" si="263"/>
        <v>0</v>
      </c>
      <c r="O1677" s="52" t="e">
        <f t="shared" si="264"/>
        <v>#VALUE!</v>
      </c>
      <c r="P1677" s="52" t="e">
        <f t="shared" si="265"/>
        <v>#VALUE!</v>
      </c>
      <c r="Q1677">
        <v>0</v>
      </c>
      <c r="R1677" t="s">
        <v>5411</v>
      </c>
      <c r="S1677" t="s">
        <v>5411</v>
      </c>
      <c r="T1677" s="46">
        <v>0</v>
      </c>
      <c r="U1677" s="46"/>
      <c r="V1677" s="22"/>
      <c r="W1677" s="52">
        <f t="shared" si="266"/>
        <v>0</v>
      </c>
      <c r="X1677" s="52" t="e">
        <f t="shared" si="267"/>
        <v>#VALUE!</v>
      </c>
      <c r="Y1677" s="52" t="e">
        <f t="shared" si="261"/>
        <v>#VALUE!</v>
      </c>
      <c r="Z1677" t="s">
        <v>172</v>
      </c>
      <c r="AA1677" t="s">
        <v>5411</v>
      </c>
      <c r="AB1677" t="s">
        <v>5411</v>
      </c>
      <c r="AC1677" s="61" t="s">
        <v>172</v>
      </c>
      <c r="AD1677" s="61"/>
      <c r="AE1677" s="22"/>
      <c r="AF1677">
        <v>0</v>
      </c>
      <c r="AG1677" t="s">
        <v>5411</v>
      </c>
      <c r="AH1677" t="s">
        <v>5411</v>
      </c>
      <c r="AI1677" s="46">
        <v>0</v>
      </c>
      <c r="AJ1677" s="46"/>
      <c r="AK1677" s="22"/>
      <c r="AL1677" s="52">
        <f t="shared" si="268"/>
        <v>0</v>
      </c>
      <c r="AM1677" s="52" t="e">
        <f t="shared" si="269"/>
        <v>#VALUE!</v>
      </c>
      <c r="AN1677" s="52" t="e">
        <f t="shared" si="262"/>
        <v>#VALUE!</v>
      </c>
      <c r="AO1677">
        <v>1.1100000000000001</v>
      </c>
      <c r="AP1677" s="46">
        <v>1.1100000000000001</v>
      </c>
      <c r="AQ1677" s="52">
        <f t="shared" si="270"/>
        <v>0</v>
      </c>
    </row>
    <row r="1678" spans="1:43" x14ac:dyDescent="0.25">
      <c r="A1678" t="s">
        <v>5533</v>
      </c>
      <c r="B1678" t="s">
        <v>802</v>
      </c>
      <c r="D1678">
        <v>1</v>
      </c>
      <c r="E1678">
        <v>1</v>
      </c>
      <c r="F1678">
        <v>2</v>
      </c>
      <c r="G1678" s="13">
        <v>41115</v>
      </c>
      <c r="H1678">
        <v>0.94</v>
      </c>
      <c r="I1678" t="s">
        <v>5411</v>
      </c>
      <c r="J1678" t="s">
        <v>5411</v>
      </c>
      <c r="K1678" s="46">
        <v>0.94</v>
      </c>
      <c r="L1678" s="46"/>
      <c r="M1678" s="22"/>
      <c r="N1678" s="52">
        <f t="shared" si="263"/>
        <v>0</v>
      </c>
      <c r="O1678" s="52" t="e">
        <f t="shared" si="264"/>
        <v>#VALUE!</v>
      </c>
      <c r="P1678" s="52" t="e">
        <f t="shared" si="265"/>
        <v>#VALUE!</v>
      </c>
      <c r="Q1678">
        <v>0.28999999999999998</v>
      </c>
      <c r="R1678" t="s">
        <v>5411</v>
      </c>
      <c r="S1678" t="s">
        <v>5411</v>
      </c>
      <c r="T1678" s="46">
        <v>0.28999999999999998</v>
      </c>
      <c r="U1678" s="46"/>
      <c r="V1678" s="22"/>
      <c r="W1678" s="52">
        <f t="shared" si="266"/>
        <v>0</v>
      </c>
      <c r="X1678" s="52" t="e">
        <f t="shared" si="267"/>
        <v>#VALUE!</v>
      </c>
      <c r="Y1678" s="52" t="e">
        <f t="shared" si="261"/>
        <v>#VALUE!</v>
      </c>
      <c r="Z1678" t="s">
        <v>172</v>
      </c>
      <c r="AA1678" t="s">
        <v>5411</v>
      </c>
      <c r="AB1678" t="s">
        <v>5411</v>
      </c>
      <c r="AC1678" s="61" t="s">
        <v>172</v>
      </c>
      <c r="AD1678" s="61"/>
      <c r="AE1678" s="22"/>
      <c r="AF1678">
        <v>0</v>
      </c>
      <c r="AG1678" t="s">
        <v>5411</v>
      </c>
      <c r="AH1678" t="s">
        <v>5411</v>
      </c>
      <c r="AI1678" s="46">
        <v>0</v>
      </c>
      <c r="AJ1678" s="46"/>
      <c r="AK1678" s="22"/>
      <c r="AL1678" s="52">
        <f t="shared" si="268"/>
        <v>0</v>
      </c>
      <c r="AM1678" s="52" t="e">
        <f t="shared" si="269"/>
        <v>#VALUE!</v>
      </c>
      <c r="AN1678" s="52" t="e">
        <f t="shared" si="262"/>
        <v>#VALUE!</v>
      </c>
      <c r="AO1678">
        <v>0.34</v>
      </c>
      <c r="AP1678" s="46">
        <v>0.34</v>
      </c>
      <c r="AQ1678" s="52">
        <f t="shared" si="270"/>
        <v>0</v>
      </c>
    </row>
    <row r="1679" spans="1:43" x14ac:dyDescent="0.25">
      <c r="A1679" t="s">
        <v>5533</v>
      </c>
      <c r="B1679" t="s">
        <v>803</v>
      </c>
      <c r="D1679">
        <v>1</v>
      </c>
      <c r="E1679">
        <v>1</v>
      </c>
      <c r="F1679">
        <v>2</v>
      </c>
      <c r="G1679" s="13">
        <v>41115</v>
      </c>
      <c r="H1679">
        <v>0.52</v>
      </c>
      <c r="I1679" t="s">
        <v>5411</v>
      </c>
      <c r="J1679" t="s">
        <v>5411</v>
      </c>
      <c r="K1679" s="46">
        <v>0.52</v>
      </c>
      <c r="L1679" s="46"/>
      <c r="M1679" s="22"/>
      <c r="N1679" s="52">
        <f t="shared" si="263"/>
        <v>0</v>
      </c>
      <c r="O1679" s="52" t="e">
        <f t="shared" si="264"/>
        <v>#VALUE!</v>
      </c>
      <c r="P1679" s="52" t="e">
        <f t="shared" si="265"/>
        <v>#VALUE!</v>
      </c>
      <c r="Q1679">
        <v>0</v>
      </c>
      <c r="R1679" t="s">
        <v>5411</v>
      </c>
      <c r="S1679" t="s">
        <v>5411</v>
      </c>
      <c r="T1679" s="46">
        <v>0</v>
      </c>
      <c r="U1679" s="46"/>
      <c r="V1679" s="22"/>
      <c r="W1679" s="52">
        <f t="shared" si="266"/>
        <v>0</v>
      </c>
      <c r="X1679" s="52" t="e">
        <f t="shared" si="267"/>
        <v>#VALUE!</v>
      </c>
      <c r="Y1679" s="52" t="e">
        <f t="shared" si="261"/>
        <v>#VALUE!</v>
      </c>
      <c r="Z1679" t="s">
        <v>172</v>
      </c>
      <c r="AA1679" t="s">
        <v>5411</v>
      </c>
      <c r="AB1679" t="s">
        <v>5411</v>
      </c>
      <c r="AC1679" s="61" t="s">
        <v>172</v>
      </c>
      <c r="AD1679" s="61"/>
      <c r="AE1679" s="22"/>
      <c r="AF1679">
        <v>0</v>
      </c>
      <c r="AG1679" t="s">
        <v>5411</v>
      </c>
      <c r="AH1679" t="s">
        <v>5411</v>
      </c>
      <c r="AI1679" s="46">
        <v>0</v>
      </c>
      <c r="AJ1679" s="46"/>
      <c r="AK1679" s="22"/>
      <c r="AL1679" s="52">
        <f t="shared" si="268"/>
        <v>0</v>
      </c>
      <c r="AM1679" s="52" t="e">
        <f t="shared" si="269"/>
        <v>#VALUE!</v>
      </c>
      <c r="AN1679" s="52" t="e">
        <f t="shared" si="262"/>
        <v>#VALUE!</v>
      </c>
      <c r="AO1679">
        <v>0.46</v>
      </c>
      <c r="AP1679" s="46">
        <v>0.46</v>
      </c>
      <c r="AQ1679" s="52">
        <f t="shared" si="270"/>
        <v>0</v>
      </c>
    </row>
    <row r="1680" spans="1:43" x14ac:dyDescent="0.25">
      <c r="A1680" t="s">
        <v>5533</v>
      </c>
      <c r="B1680" t="s">
        <v>804</v>
      </c>
      <c r="D1680">
        <v>1</v>
      </c>
      <c r="E1680">
        <v>1</v>
      </c>
      <c r="F1680">
        <v>2</v>
      </c>
      <c r="G1680" s="13">
        <v>41115</v>
      </c>
      <c r="H1680">
        <v>0.23</v>
      </c>
      <c r="I1680" t="s">
        <v>5411</v>
      </c>
      <c r="J1680" t="s">
        <v>5411</v>
      </c>
      <c r="K1680" s="46">
        <v>0.23</v>
      </c>
      <c r="L1680" s="46"/>
      <c r="M1680" s="22"/>
      <c r="N1680" s="52">
        <f t="shared" si="263"/>
        <v>0</v>
      </c>
      <c r="O1680" s="52" t="e">
        <f t="shared" si="264"/>
        <v>#VALUE!</v>
      </c>
      <c r="P1680" s="52" t="e">
        <f t="shared" si="265"/>
        <v>#VALUE!</v>
      </c>
      <c r="Q1680">
        <v>0.13</v>
      </c>
      <c r="R1680" t="s">
        <v>5411</v>
      </c>
      <c r="S1680" t="s">
        <v>5411</v>
      </c>
      <c r="T1680" s="46">
        <v>0.13</v>
      </c>
      <c r="U1680" s="46"/>
      <c r="V1680" s="22"/>
      <c r="W1680" s="52">
        <f t="shared" si="266"/>
        <v>0</v>
      </c>
      <c r="X1680" s="52" t="e">
        <f t="shared" si="267"/>
        <v>#VALUE!</v>
      </c>
      <c r="Y1680" s="52" t="e">
        <f t="shared" si="261"/>
        <v>#VALUE!</v>
      </c>
      <c r="Z1680" t="s">
        <v>172</v>
      </c>
      <c r="AA1680" t="s">
        <v>5411</v>
      </c>
      <c r="AB1680" t="s">
        <v>5411</v>
      </c>
      <c r="AC1680" s="61" t="s">
        <v>172</v>
      </c>
      <c r="AD1680" s="61"/>
      <c r="AE1680" s="22"/>
      <c r="AF1680">
        <v>1.0900000000000001</v>
      </c>
      <c r="AG1680" t="s">
        <v>5411</v>
      </c>
      <c r="AH1680" t="s">
        <v>5411</v>
      </c>
      <c r="AI1680" s="46">
        <v>1.0900000000000001</v>
      </c>
      <c r="AJ1680" s="46"/>
      <c r="AK1680" s="22"/>
      <c r="AL1680" s="52">
        <f t="shared" si="268"/>
        <v>0</v>
      </c>
      <c r="AM1680" s="52" t="e">
        <f t="shared" si="269"/>
        <v>#VALUE!</v>
      </c>
      <c r="AN1680" s="52" t="e">
        <f t="shared" si="262"/>
        <v>#VALUE!</v>
      </c>
      <c r="AO1680">
        <v>0</v>
      </c>
      <c r="AP1680" s="46">
        <v>0</v>
      </c>
      <c r="AQ1680" s="52">
        <f t="shared" si="270"/>
        <v>0</v>
      </c>
    </row>
    <row r="1681" spans="1:43" x14ac:dyDescent="0.25">
      <c r="A1681" t="s">
        <v>5533</v>
      </c>
      <c r="B1681" t="s">
        <v>805</v>
      </c>
      <c r="D1681">
        <v>1</v>
      </c>
      <c r="E1681">
        <v>1</v>
      </c>
      <c r="F1681">
        <v>2</v>
      </c>
      <c r="G1681" s="13">
        <v>41115</v>
      </c>
      <c r="H1681">
        <v>0.03</v>
      </c>
      <c r="I1681" t="s">
        <v>5411</v>
      </c>
      <c r="J1681" t="s">
        <v>5411</v>
      </c>
      <c r="K1681" s="46">
        <v>0.03</v>
      </c>
      <c r="L1681" s="46"/>
      <c r="M1681" s="22"/>
      <c r="N1681" s="52">
        <f t="shared" si="263"/>
        <v>0</v>
      </c>
      <c r="O1681" s="52" t="e">
        <f t="shared" si="264"/>
        <v>#VALUE!</v>
      </c>
      <c r="P1681" s="52" t="e">
        <f t="shared" si="265"/>
        <v>#VALUE!</v>
      </c>
      <c r="Q1681">
        <v>0</v>
      </c>
      <c r="R1681" t="s">
        <v>5411</v>
      </c>
      <c r="S1681" t="s">
        <v>5411</v>
      </c>
      <c r="T1681" s="46">
        <v>0</v>
      </c>
      <c r="U1681" s="46"/>
      <c r="V1681" s="22"/>
      <c r="W1681" s="52">
        <f t="shared" si="266"/>
        <v>0</v>
      </c>
      <c r="X1681" s="52" t="e">
        <f t="shared" si="267"/>
        <v>#VALUE!</v>
      </c>
      <c r="Y1681" s="52" t="e">
        <f t="shared" si="261"/>
        <v>#VALUE!</v>
      </c>
      <c r="Z1681" t="s">
        <v>172</v>
      </c>
      <c r="AA1681" t="s">
        <v>5411</v>
      </c>
      <c r="AB1681" t="s">
        <v>5411</v>
      </c>
      <c r="AC1681" s="61" t="s">
        <v>172</v>
      </c>
      <c r="AD1681" s="61"/>
      <c r="AE1681" s="22"/>
      <c r="AF1681">
        <v>0</v>
      </c>
      <c r="AG1681" t="s">
        <v>5411</v>
      </c>
      <c r="AH1681" t="s">
        <v>5411</v>
      </c>
      <c r="AI1681" s="46">
        <v>0</v>
      </c>
      <c r="AJ1681" s="46"/>
      <c r="AK1681" s="22"/>
      <c r="AL1681" s="52">
        <f t="shared" si="268"/>
        <v>0</v>
      </c>
      <c r="AM1681" s="52" t="e">
        <f t="shared" si="269"/>
        <v>#VALUE!</v>
      </c>
      <c r="AN1681" s="52" t="e">
        <f t="shared" si="262"/>
        <v>#VALUE!</v>
      </c>
      <c r="AO1681">
        <v>0</v>
      </c>
      <c r="AP1681" s="46">
        <v>0</v>
      </c>
      <c r="AQ1681" s="52">
        <f t="shared" si="270"/>
        <v>0</v>
      </c>
    </row>
    <row r="1682" spans="1:43" x14ac:dyDescent="0.25">
      <c r="A1682" t="s">
        <v>5533</v>
      </c>
      <c r="B1682" t="s">
        <v>806</v>
      </c>
      <c r="D1682">
        <v>1</v>
      </c>
      <c r="E1682">
        <v>1</v>
      </c>
      <c r="F1682">
        <v>2</v>
      </c>
      <c r="G1682" s="13">
        <v>41115</v>
      </c>
      <c r="H1682">
        <v>0.28999999999999998</v>
      </c>
      <c r="I1682" t="s">
        <v>5411</v>
      </c>
      <c r="J1682" t="s">
        <v>5411</v>
      </c>
      <c r="K1682" s="46">
        <v>0.28999999999999998</v>
      </c>
      <c r="L1682" s="46"/>
      <c r="M1682" s="22"/>
      <c r="N1682" s="52">
        <f t="shared" si="263"/>
        <v>0</v>
      </c>
      <c r="O1682" s="52" t="e">
        <f t="shared" si="264"/>
        <v>#VALUE!</v>
      </c>
      <c r="P1682" s="52" t="e">
        <f t="shared" si="265"/>
        <v>#VALUE!</v>
      </c>
      <c r="Q1682">
        <v>0</v>
      </c>
      <c r="R1682" t="s">
        <v>5411</v>
      </c>
      <c r="S1682" t="s">
        <v>5411</v>
      </c>
      <c r="T1682" s="46">
        <v>0</v>
      </c>
      <c r="U1682" s="46"/>
      <c r="V1682" s="22"/>
      <c r="W1682" s="52">
        <f t="shared" si="266"/>
        <v>0</v>
      </c>
      <c r="X1682" s="52" t="e">
        <f t="shared" si="267"/>
        <v>#VALUE!</v>
      </c>
      <c r="Y1682" s="52" t="e">
        <f t="shared" si="261"/>
        <v>#VALUE!</v>
      </c>
      <c r="Z1682" t="s">
        <v>172</v>
      </c>
      <c r="AA1682" t="s">
        <v>5411</v>
      </c>
      <c r="AB1682" t="s">
        <v>5411</v>
      </c>
      <c r="AC1682" s="61" t="s">
        <v>172</v>
      </c>
      <c r="AD1682" s="61"/>
      <c r="AE1682" s="22"/>
      <c r="AF1682">
        <v>0</v>
      </c>
      <c r="AG1682" t="s">
        <v>5411</v>
      </c>
      <c r="AH1682" t="s">
        <v>5411</v>
      </c>
      <c r="AI1682" s="46">
        <v>0</v>
      </c>
      <c r="AJ1682" s="46"/>
      <c r="AK1682" s="22"/>
      <c r="AL1682" s="52">
        <f t="shared" si="268"/>
        <v>0</v>
      </c>
      <c r="AM1682" s="52" t="e">
        <f t="shared" si="269"/>
        <v>#VALUE!</v>
      </c>
      <c r="AN1682" s="52" t="e">
        <f t="shared" si="262"/>
        <v>#VALUE!</v>
      </c>
      <c r="AO1682">
        <v>0</v>
      </c>
      <c r="AP1682" s="46">
        <v>0</v>
      </c>
      <c r="AQ1682" s="52">
        <f t="shared" si="270"/>
        <v>0</v>
      </c>
    </row>
    <row r="1683" spans="1:43" x14ac:dyDescent="0.25">
      <c r="A1683" t="s">
        <v>5533</v>
      </c>
      <c r="B1683" t="s">
        <v>807</v>
      </c>
      <c r="D1683">
        <v>1</v>
      </c>
      <c r="E1683">
        <v>1</v>
      </c>
      <c r="F1683">
        <v>2</v>
      </c>
      <c r="G1683" s="13">
        <v>41115</v>
      </c>
      <c r="H1683">
        <v>0.26</v>
      </c>
      <c r="I1683" t="s">
        <v>5411</v>
      </c>
      <c r="J1683" t="s">
        <v>5411</v>
      </c>
      <c r="K1683" s="46">
        <v>0.26</v>
      </c>
      <c r="L1683" s="46"/>
      <c r="M1683" s="22"/>
      <c r="N1683" s="52">
        <f t="shared" si="263"/>
        <v>0</v>
      </c>
      <c r="O1683" s="52" t="e">
        <f t="shared" si="264"/>
        <v>#VALUE!</v>
      </c>
      <c r="P1683" s="52" t="e">
        <f t="shared" si="265"/>
        <v>#VALUE!</v>
      </c>
      <c r="Q1683">
        <v>0</v>
      </c>
      <c r="R1683" t="s">
        <v>5411</v>
      </c>
      <c r="S1683" t="s">
        <v>5411</v>
      </c>
      <c r="T1683" s="46">
        <v>0</v>
      </c>
      <c r="U1683" s="46"/>
      <c r="V1683" s="22"/>
      <c r="W1683" s="52">
        <f t="shared" si="266"/>
        <v>0</v>
      </c>
      <c r="X1683" s="52" t="e">
        <f t="shared" si="267"/>
        <v>#VALUE!</v>
      </c>
      <c r="Y1683" s="52" t="e">
        <f t="shared" si="261"/>
        <v>#VALUE!</v>
      </c>
      <c r="Z1683" t="s">
        <v>172</v>
      </c>
      <c r="AA1683" t="s">
        <v>5411</v>
      </c>
      <c r="AB1683" t="s">
        <v>5411</v>
      </c>
      <c r="AC1683" s="61" t="s">
        <v>172</v>
      </c>
      <c r="AD1683" s="61"/>
      <c r="AE1683" s="22"/>
      <c r="AF1683">
        <v>0</v>
      </c>
      <c r="AG1683" t="s">
        <v>5411</v>
      </c>
      <c r="AH1683" t="s">
        <v>5411</v>
      </c>
      <c r="AI1683" s="46">
        <v>0</v>
      </c>
      <c r="AJ1683" s="46"/>
      <c r="AK1683" s="22"/>
      <c r="AL1683" s="52">
        <f t="shared" si="268"/>
        <v>0</v>
      </c>
      <c r="AM1683" s="52" t="e">
        <f t="shared" si="269"/>
        <v>#VALUE!</v>
      </c>
      <c r="AN1683" s="52" t="e">
        <f t="shared" si="262"/>
        <v>#VALUE!</v>
      </c>
      <c r="AO1683">
        <v>0</v>
      </c>
      <c r="AP1683" s="46">
        <v>0</v>
      </c>
      <c r="AQ1683" s="52">
        <f t="shared" si="270"/>
        <v>0</v>
      </c>
    </row>
    <row r="1684" spans="1:43" x14ac:dyDescent="0.25">
      <c r="A1684" t="s">
        <v>5533</v>
      </c>
      <c r="B1684" t="s">
        <v>808</v>
      </c>
      <c r="D1684">
        <v>1</v>
      </c>
      <c r="E1684">
        <v>1</v>
      </c>
      <c r="F1684">
        <v>2</v>
      </c>
      <c r="G1684" s="13">
        <v>41115</v>
      </c>
      <c r="H1684">
        <v>1.1399999999999999</v>
      </c>
      <c r="I1684" t="s">
        <v>5411</v>
      </c>
      <c r="J1684" t="s">
        <v>5411</v>
      </c>
      <c r="K1684" s="46">
        <v>1.1399999999999999</v>
      </c>
      <c r="L1684" s="46"/>
      <c r="M1684" s="22"/>
      <c r="N1684" s="52">
        <f t="shared" si="263"/>
        <v>0</v>
      </c>
      <c r="O1684" s="52" t="e">
        <f t="shared" si="264"/>
        <v>#VALUE!</v>
      </c>
      <c r="P1684" s="52" t="e">
        <f t="shared" si="265"/>
        <v>#VALUE!</v>
      </c>
      <c r="Q1684">
        <v>0.94</v>
      </c>
      <c r="R1684" t="s">
        <v>5411</v>
      </c>
      <c r="S1684" t="s">
        <v>5411</v>
      </c>
      <c r="T1684" s="46">
        <v>0.94</v>
      </c>
      <c r="U1684" s="46"/>
      <c r="V1684" s="22"/>
      <c r="W1684" s="52">
        <f t="shared" si="266"/>
        <v>0</v>
      </c>
      <c r="X1684" s="52" t="e">
        <f t="shared" si="267"/>
        <v>#VALUE!</v>
      </c>
      <c r="Y1684" s="52" t="e">
        <f t="shared" si="261"/>
        <v>#VALUE!</v>
      </c>
      <c r="Z1684" t="s">
        <v>172</v>
      </c>
      <c r="AA1684" t="s">
        <v>5411</v>
      </c>
      <c r="AB1684" t="s">
        <v>5411</v>
      </c>
      <c r="AC1684" s="61" t="s">
        <v>172</v>
      </c>
      <c r="AD1684" s="61"/>
      <c r="AE1684" s="22"/>
      <c r="AF1684">
        <v>0</v>
      </c>
      <c r="AG1684" t="s">
        <v>5411</v>
      </c>
      <c r="AH1684" t="s">
        <v>5411</v>
      </c>
      <c r="AI1684" s="46">
        <v>0</v>
      </c>
      <c r="AJ1684" s="46"/>
      <c r="AK1684" s="22"/>
      <c r="AL1684" s="52">
        <f t="shared" si="268"/>
        <v>0</v>
      </c>
      <c r="AM1684" s="52" t="e">
        <f t="shared" si="269"/>
        <v>#VALUE!</v>
      </c>
      <c r="AN1684" s="52" t="e">
        <f t="shared" si="262"/>
        <v>#VALUE!</v>
      </c>
      <c r="AO1684">
        <v>0.31</v>
      </c>
      <c r="AP1684" s="46">
        <v>0.31</v>
      </c>
      <c r="AQ1684" s="52">
        <f t="shared" si="270"/>
        <v>0</v>
      </c>
    </row>
    <row r="1685" spans="1:43" x14ac:dyDescent="0.25">
      <c r="A1685" t="s">
        <v>5533</v>
      </c>
      <c r="B1685" t="s">
        <v>809</v>
      </c>
      <c r="D1685">
        <v>1</v>
      </c>
      <c r="E1685">
        <v>1</v>
      </c>
      <c r="F1685">
        <v>2</v>
      </c>
      <c r="G1685" s="13">
        <v>41115</v>
      </c>
      <c r="H1685">
        <v>1.1299999999999999</v>
      </c>
      <c r="I1685" t="s">
        <v>5411</v>
      </c>
      <c r="J1685" t="s">
        <v>5411</v>
      </c>
      <c r="K1685" s="46">
        <v>1.1299999999999999</v>
      </c>
      <c r="L1685" s="46"/>
      <c r="M1685" s="22"/>
      <c r="N1685" s="52">
        <f t="shared" si="263"/>
        <v>0</v>
      </c>
      <c r="O1685" s="52" t="e">
        <f t="shared" si="264"/>
        <v>#VALUE!</v>
      </c>
      <c r="P1685" s="52" t="e">
        <f t="shared" si="265"/>
        <v>#VALUE!</v>
      </c>
      <c r="Q1685">
        <v>0.26</v>
      </c>
      <c r="R1685" t="s">
        <v>5411</v>
      </c>
      <c r="S1685" t="s">
        <v>5411</v>
      </c>
      <c r="T1685" s="46">
        <v>0.26</v>
      </c>
      <c r="U1685" s="46"/>
      <c r="V1685" s="22"/>
      <c r="W1685" s="52">
        <f t="shared" si="266"/>
        <v>0</v>
      </c>
      <c r="X1685" s="52" t="e">
        <f t="shared" si="267"/>
        <v>#VALUE!</v>
      </c>
      <c r="Y1685" s="52" t="e">
        <f t="shared" si="261"/>
        <v>#VALUE!</v>
      </c>
      <c r="Z1685" t="s">
        <v>172</v>
      </c>
      <c r="AA1685" t="s">
        <v>5411</v>
      </c>
      <c r="AB1685" t="s">
        <v>5411</v>
      </c>
      <c r="AC1685" s="61" t="s">
        <v>172</v>
      </c>
      <c r="AD1685" s="61"/>
      <c r="AE1685" s="22"/>
      <c r="AF1685">
        <v>0</v>
      </c>
      <c r="AG1685" t="s">
        <v>5411</v>
      </c>
      <c r="AH1685" t="s">
        <v>5411</v>
      </c>
      <c r="AI1685" s="46">
        <v>0</v>
      </c>
      <c r="AJ1685" s="46"/>
      <c r="AK1685" s="22"/>
      <c r="AL1685" s="52">
        <f t="shared" si="268"/>
        <v>0</v>
      </c>
      <c r="AM1685" s="52" t="e">
        <f t="shared" si="269"/>
        <v>#VALUE!</v>
      </c>
      <c r="AN1685" s="52" t="e">
        <f t="shared" si="262"/>
        <v>#VALUE!</v>
      </c>
      <c r="AO1685">
        <v>0.2</v>
      </c>
      <c r="AP1685" s="46">
        <v>0.2</v>
      </c>
      <c r="AQ1685" s="52">
        <f t="shared" si="270"/>
        <v>0</v>
      </c>
    </row>
    <row r="1686" spans="1:43" x14ac:dyDescent="0.25">
      <c r="A1686" t="s">
        <v>5533</v>
      </c>
      <c r="B1686" t="s">
        <v>810</v>
      </c>
      <c r="D1686">
        <v>1</v>
      </c>
      <c r="E1686">
        <v>1</v>
      </c>
      <c r="F1686">
        <v>2</v>
      </c>
      <c r="G1686" s="13">
        <v>41115</v>
      </c>
      <c r="H1686">
        <v>1.72</v>
      </c>
      <c r="I1686" t="s">
        <v>5411</v>
      </c>
      <c r="J1686" t="s">
        <v>5411</v>
      </c>
      <c r="K1686" s="46">
        <v>1.72</v>
      </c>
      <c r="L1686" s="46"/>
      <c r="M1686" s="22"/>
      <c r="N1686" s="52">
        <f t="shared" si="263"/>
        <v>0</v>
      </c>
      <c r="O1686" s="52" t="e">
        <f t="shared" si="264"/>
        <v>#VALUE!</v>
      </c>
      <c r="P1686" s="52" t="e">
        <f t="shared" si="265"/>
        <v>#VALUE!</v>
      </c>
      <c r="Q1686">
        <v>1.1200000000000001</v>
      </c>
      <c r="R1686" t="s">
        <v>5411</v>
      </c>
      <c r="S1686" t="s">
        <v>5411</v>
      </c>
      <c r="T1686" s="46">
        <v>1.1200000000000001</v>
      </c>
      <c r="U1686" s="46"/>
      <c r="V1686" s="22"/>
      <c r="W1686" s="52">
        <f t="shared" si="266"/>
        <v>0</v>
      </c>
      <c r="X1686" s="52" t="e">
        <f t="shared" si="267"/>
        <v>#VALUE!</v>
      </c>
      <c r="Y1686" s="52" t="e">
        <f t="shared" si="261"/>
        <v>#VALUE!</v>
      </c>
      <c r="Z1686" t="s">
        <v>172</v>
      </c>
      <c r="AA1686" t="s">
        <v>5411</v>
      </c>
      <c r="AB1686" t="s">
        <v>5411</v>
      </c>
      <c r="AC1686" s="61" t="s">
        <v>172</v>
      </c>
      <c r="AD1686" s="61"/>
      <c r="AE1686" s="22"/>
      <c r="AF1686">
        <v>0</v>
      </c>
      <c r="AG1686" t="s">
        <v>5411</v>
      </c>
      <c r="AH1686" t="s">
        <v>5411</v>
      </c>
      <c r="AI1686" s="46">
        <v>0</v>
      </c>
      <c r="AJ1686" s="46"/>
      <c r="AK1686" s="22"/>
      <c r="AL1686" s="52">
        <f t="shared" si="268"/>
        <v>0</v>
      </c>
      <c r="AM1686" s="52" t="e">
        <f t="shared" si="269"/>
        <v>#VALUE!</v>
      </c>
      <c r="AN1686" s="52" t="e">
        <f t="shared" si="262"/>
        <v>#VALUE!</v>
      </c>
      <c r="AO1686">
        <v>0.59</v>
      </c>
      <c r="AP1686" s="46">
        <v>0.59</v>
      </c>
      <c r="AQ1686" s="52">
        <f t="shared" si="270"/>
        <v>0</v>
      </c>
    </row>
    <row r="1687" spans="1:43" x14ac:dyDescent="0.25">
      <c r="A1687" t="s">
        <v>5533</v>
      </c>
      <c r="B1687" t="s">
        <v>811</v>
      </c>
      <c r="D1687">
        <v>1</v>
      </c>
      <c r="E1687">
        <v>1</v>
      </c>
      <c r="F1687">
        <v>2</v>
      </c>
      <c r="G1687" s="13">
        <v>41115</v>
      </c>
      <c r="H1687">
        <v>0.92</v>
      </c>
      <c r="I1687" t="s">
        <v>5411</v>
      </c>
      <c r="J1687" t="s">
        <v>5411</v>
      </c>
      <c r="K1687" s="46">
        <v>0.92</v>
      </c>
      <c r="L1687" s="46"/>
      <c r="M1687" s="22"/>
      <c r="N1687" s="52">
        <f t="shared" si="263"/>
        <v>0</v>
      </c>
      <c r="O1687" s="52" t="e">
        <f t="shared" si="264"/>
        <v>#VALUE!</v>
      </c>
      <c r="P1687" s="52" t="e">
        <f t="shared" si="265"/>
        <v>#VALUE!</v>
      </c>
      <c r="Q1687">
        <v>1.03</v>
      </c>
      <c r="R1687" t="s">
        <v>5411</v>
      </c>
      <c r="S1687" t="s">
        <v>5411</v>
      </c>
      <c r="T1687" s="46">
        <v>1.03</v>
      </c>
      <c r="U1687" s="46"/>
      <c r="V1687" s="22"/>
      <c r="W1687" s="52">
        <f t="shared" si="266"/>
        <v>0</v>
      </c>
      <c r="X1687" s="52" t="e">
        <f t="shared" si="267"/>
        <v>#VALUE!</v>
      </c>
      <c r="Y1687" s="52" t="e">
        <f t="shared" si="261"/>
        <v>#VALUE!</v>
      </c>
      <c r="Z1687" t="s">
        <v>172</v>
      </c>
      <c r="AA1687" t="s">
        <v>5411</v>
      </c>
      <c r="AB1687" t="s">
        <v>5411</v>
      </c>
      <c r="AC1687" s="61" t="s">
        <v>172</v>
      </c>
      <c r="AD1687" s="61"/>
      <c r="AE1687" s="22"/>
      <c r="AF1687">
        <v>3.54</v>
      </c>
      <c r="AG1687" t="s">
        <v>5411</v>
      </c>
      <c r="AH1687" t="s">
        <v>5411</v>
      </c>
      <c r="AI1687" s="46">
        <v>3.54</v>
      </c>
      <c r="AJ1687" s="46"/>
      <c r="AK1687" s="22"/>
      <c r="AL1687" s="52">
        <f t="shared" si="268"/>
        <v>0</v>
      </c>
      <c r="AM1687" s="52" t="e">
        <f t="shared" si="269"/>
        <v>#VALUE!</v>
      </c>
      <c r="AN1687" s="52" t="e">
        <f t="shared" si="262"/>
        <v>#VALUE!</v>
      </c>
      <c r="AO1687">
        <v>0.08</v>
      </c>
      <c r="AP1687" s="46">
        <v>0.08</v>
      </c>
      <c r="AQ1687" s="52">
        <f t="shared" si="270"/>
        <v>0</v>
      </c>
    </row>
    <row r="1688" spans="1:43" x14ac:dyDescent="0.25">
      <c r="A1688" t="s">
        <v>5533</v>
      </c>
      <c r="B1688" t="s">
        <v>812</v>
      </c>
      <c r="D1688">
        <v>1</v>
      </c>
      <c r="E1688">
        <v>1</v>
      </c>
      <c r="F1688">
        <v>2</v>
      </c>
      <c r="G1688" s="13">
        <v>41115</v>
      </c>
      <c r="H1688">
        <v>0.72</v>
      </c>
      <c r="I1688" t="s">
        <v>5411</v>
      </c>
      <c r="J1688" t="s">
        <v>5411</v>
      </c>
      <c r="K1688" s="46">
        <v>0.72</v>
      </c>
      <c r="L1688" s="46"/>
      <c r="M1688" s="22"/>
      <c r="N1688" s="52">
        <f t="shared" si="263"/>
        <v>0</v>
      </c>
      <c r="O1688" s="52" t="e">
        <f t="shared" si="264"/>
        <v>#VALUE!</v>
      </c>
      <c r="P1688" s="52" t="e">
        <f t="shared" si="265"/>
        <v>#VALUE!</v>
      </c>
      <c r="Q1688">
        <v>1.17</v>
      </c>
      <c r="R1688" t="s">
        <v>5411</v>
      </c>
      <c r="S1688" t="s">
        <v>5411</v>
      </c>
      <c r="T1688" s="46">
        <v>1.17</v>
      </c>
      <c r="U1688" s="46"/>
      <c r="V1688" s="22"/>
      <c r="W1688" s="52">
        <f t="shared" si="266"/>
        <v>0</v>
      </c>
      <c r="X1688" s="52" t="e">
        <f t="shared" si="267"/>
        <v>#VALUE!</v>
      </c>
      <c r="Y1688" s="52" t="e">
        <f t="shared" si="261"/>
        <v>#VALUE!</v>
      </c>
      <c r="Z1688" t="s">
        <v>172</v>
      </c>
      <c r="AA1688" t="s">
        <v>5411</v>
      </c>
      <c r="AB1688" t="s">
        <v>5411</v>
      </c>
      <c r="AC1688" s="61" t="s">
        <v>172</v>
      </c>
      <c r="AD1688" s="61"/>
      <c r="AE1688" s="22"/>
      <c r="AF1688">
        <v>0.39</v>
      </c>
      <c r="AG1688" t="s">
        <v>5411</v>
      </c>
      <c r="AH1688" t="s">
        <v>5411</v>
      </c>
      <c r="AI1688" s="46">
        <v>0.39</v>
      </c>
      <c r="AJ1688" s="46"/>
      <c r="AK1688" s="22"/>
      <c r="AL1688" s="52">
        <f t="shared" si="268"/>
        <v>0</v>
      </c>
      <c r="AM1688" s="52" t="e">
        <f t="shared" si="269"/>
        <v>#VALUE!</v>
      </c>
      <c r="AN1688" s="52" t="e">
        <f t="shared" si="262"/>
        <v>#VALUE!</v>
      </c>
      <c r="AO1688">
        <v>0.05</v>
      </c>
      <c r="AP1688" s="46">
        <v>0.05</v>
      </c>
      <c r="AQ1688" s="52">
        <f t="shared" si="270"/>
        <v>0</v>
      </c>
    </row>
    <row r="1689" spans="1:43" x14ac:dyDescent="0.25">
      <c r="A1689" t="s">
        <v>5533</v>
      </c>
      <c r="B1689" t="s">
        <v>813</v>
      </c>
      <c r="D1689">
        <v>1</v>
      </c>
      <c r="E1689">
        <v>1</v>
      </c>
      <c r="F1689">
        <v>2</v>
      </c>
      <c r="G1689" s="13">
        <v>41115</v>
      </c>
      <c r="H1689">
        <v>0.54</v>
      </c>
      <c r="I1689" t="s">
        <v>5411</v>
      </c>
      <c r="J1689" t="s">
        <v>5411</v>
      </c>
      <c r="K1689" s="46">
        <v>0.54</v>
      </c>
      <c r="L1689" s="46"/>
      <c r="M1689" s="22"/>
      <c r="N1689" s="52">
        <f t="shared" si="263"/>
        <v>0</v>
      </c>
      <c r="O1689" s="52" t="e">
        <f t="shared" si="264"/>
        <v>#VALUE!</v>
      </c>
      <c r="P1689" s="52" t="e">
        <f t="shared" si="265"/>
        <v>#VALUE!</v>
      </c>
      <c r="Q1689">
        <v>0.05</v>
      </c>
      <c r="R1689" t="s">
        <v>5411</v>
      </c>
      <c r="S1689" t="s">
        <v>5411</v>
      </c>
      <c r="T1689" s="46">
        <v>0.05</v>
      </c>
      <c r="U1689" s="46"/>
      <c r="V1689" s="22"/>
      <c r="W1689" s="52">
        <f t="shared" si="266"/>
        <v>0</v>
      </c>
      <c r="X1689" s="52" t="e">
        <f t="shared" si="267"/>
        <v>#VALUE!</v>
      </c>
      <c r="Y1689" s="52" t="e">
        <f t="shared" si="261"/>
        <v>#VALUE!</v>
      </c>
      <c r="Z1689" t="s">
        <v>172</v>
      </c>
      <c r="AA1689" t="s">
        <v>5411</v>
      </c>
      <c r="AB1689" t="s">
        <v>5411</v>
      </c>
      <c r="AC1689" s="61" t="s">
        <v>172</v>
      </c>
      <c r="AD1689" s="61"/>
      <c r="AE1689" s="22"/>
      <c r="AF1689">
        <v>0</v>
      </c>
      <c r="AG1689" t="s">
        <v>5411</v>
      </c>
      <c r="AH1689" t="s">
        <v>5411</v>
      </c>
      <c r="AI1689" s="46">
        <v>0</v>
      </c>
      <c r="AJ1689" s="46"/>
      <c r="AK1689" s="22"/>
      <c r="AL1689" s="52">
        <f t="shared" si="268"/>
        <v>0</v>
      </c>
      <c r="AM1689" s="52" t="e">
        <f t="shared" si="269"/>
        <v>#VALUE!</v>
      </c>
      <c r="AN1689" s="52" t="e">
        <f t="shared" si="262"/>
        <v>#VALUE!</v>
      </c>
      <c r="AO1689">
        <v>0.13</v>
      </c>
      <c r="AP1689" s="46">
        <v>0.13</v>
      </c>
      <c r="AQ1689" s="52">
        <f t="shared" si="270"/>
        <v>0</v>
      </c>
    </row>
    <row r="1690" spans="1:43" x14ac:dyDescent="0.25">
      <c r="A1690" t="s">
        <v>5533</v>
      </c>
      <c r="B1690" t="s">
        <v>814</v>
      </c>
      <c r="D1690">
        <v>1</v>
      </c>
      <c r="E1690">
        <v>1</v>
      </c>
      <c r="F1690">
        <v>2</v>
      </c>
      <c r="G1690" s="13">
        <v>41115</v>
      </c>
      <c r="H1690">
        <v>0.28000000000000003</v>
      </c>
      <c r="I1690" t="s">
        <v>5411</v>
      </c>
      <c r="J1690" t="s">
        <v>5411</v>
      </c>
      <c r="K1690" s="46">
        <v>0.28000000000000003</v>
      </c>
      <c r="L1690" s="46"/>
      <c r="M1690" s="22"/>
      <c r="N1690" s="52">
        <f t="shared" si="263"/>
        <v>0</v>
      </c>
      <c r="O1690" s="52" t="e">
        <f t="shared" si="264"/>
        <v>#VALUE!</v>
      </c>
      <c r="P1690" s="52" t="e">
        <f t="shared" si="265"/>
        <v>#VALUE!</v>
      </c>
      <c r="Q1690">
        <v>0</v>
      </c>
      <c r="R1690" t="s">
        <v>5411</v>
      </c>
      <c r="S1690" t="s">
        <v>5411</v>
      </c>
      <c r="T1690" s="46">
        <v>0</v>
      </c>
      <c r="U1690" s="46"/>
      <c r="V1690" s="22"/>
      <c r="W1690" s="52">
        <f t="shared" si="266"/>
        <v>0</v>
      </c>
      <c r="X1690" s="52" t="e">
        <f t="shared" si="267"/>
        <v>#VALUE!</v>
      </c>
      <c r="Y1690" s="52" t="e">
        <f t="shared" si="261"/>
        <v>#VALUE!</v>
      </c>
      <c r="Z1690" t="s">
        <v>172</v>
      </c>
      <c r="AA1690" t="s">
        <v>5411</v>
      </c>
      <c r="AB1690" t="s">
        <v>5411</v>
      </c>
      <c r="AC1690" s="61" t="s">
        <v>172</v>
      </c>
      <c r="AD1690" s="61"/>
      <c r="AE1690" s="22"/>
      <c r="AF1690">
        <v>0</v>
      </c>
      <c r="AG1690" t="s">
        <v>5411</v>
      </c>
      <c r="AH1690" t="s">
        <v>5411</v>
      </c>
      <c r="AI1690" s="46">
        <v>0</v>
      </c>
      <c r="AJ1690" s="46"/>
      <c r="AK1690" s="22"/>
      <c r="AL1690" s="52">
        <f t="shared" si="268"/>
        <v>0</v>
      </c>
      <c r="AM1690" s="52" t="e">
        <f t="shared" si="269"/>
        <v>#VALUE!</v>
      </c>
      <c r="AN1690" s="52" t="e">
        <f t="shared" si="262"/>
        <v>#VALUE!</v>
      </c>
      <c r="AO1690">
        <v>0</v>
      </c>
      <c r="AP1690" s="46">
        <v>0</v>
      </c>
      <c r="AQ1690" s="52">
        <f t="shared" si="270"/>
        <v>0</v>
      </c>
    </row>
    <row r="1691" spans="1:43" x14ac:dyDescent="0.25">
      <c r="A1691" t="s">
        <v>5533</v>
      </c>
      <c r="B1691" t="s">
        <v>815</v>
      </c>
      <c r="D1691">
        <v>1</v>
      </c>
      <c r="E1691">
        <v>1</v>
      </c>
      <c r="F1691">
        <v>2</v>
      </c>
      <c r="G1691" s="13">
        <v>41115</v>
      </c>
      <c r="H1691">
        <v>0.21</v>
      </c>
      <c r="I1691" t="s">
        <v>5411</v>
      </c>
      <c r="J1691" t="s">
        <v>5411</v>
      </c>
      <c r="K1691" s="46">
        <v>0.21</v>
      </c>
      <c r="L1691" s="46"/>
      <c r="M1691" s="22"/>
      <c r="N1691" s="52">
        <f t="shared" si="263"/>
        <v>0</v>
      </c>
      <c r="O1691" s="52" t="e">
        <f t="shared" si="264"/>
        <v>#VALUE!</v>
      </c>
      <c r="P1691" s="52" t="e">
        <f t="shared" si="265"/>
        <v>#VALUE!</v>
      </c>
      <c r="Q1691">
        <v>0</v>
      </c>
      <c r="R1691" t="s">
        <v>5411</v>
      </c>
      <c r="S1691" t="s">
        <v>5411</v>
      </c>
      <c r="T1691" s="46">
        <v>0</v>
      </c>
      <c r="U1691" s="46"/>
      <c r="V1691" s="22"/>
      <c r="W1691" s="52">
        <f t="shared" si="266"/>
        <v>0</v>
      </c>
      <c r="X1691" s="52" t="e">
        <f t="shared" si="267"/>
        <v>#VALUE!</v>
      </c>
      <c r="Y1691" s="52" t="e">
        <f t="shared" si="261"/>
        <v>#VALUE!</v>
      </c>
      <c r="Z1691" t="s">
        <v>172</v>
      </c>
      <c r="AA1691" t="s">
        <v>5411</v>
      </c>
      <c r="AB1691" t="s">
        <v>5411</v>
      </c>
      <c r="AC1691" s="61" t="s">
        <v>172</v>
      </c>
      <c r="AD1691" s="61"/>
      <c r="AE1691" s="22"/>
      <c r="AF1691">
        <v>0</v>
      </c>
      <c r="AG1691" t="s">
        <v>5411</v>
      </c>
      <c r="AH1691" t="s">
        <v>5411</v>
      </c>
      <c r="AI1691" s="46">
        <v>0</v>
      </c>
      <c r="AJ1691" s="46"/>
      <c r="AK1691" s="22"/>
      <c r="AL1691" s="52">
        <f t="shared" si="268"/>
        <v>0</v>
      </c>
      <c r="AM1691" s="52" t="e">
        <f t="shared" si="269"/>
        <v>#VALUE!</v>
      </c>
      <c r="AN1691" s="52" t="e">
        <f t="shared" si="262"/>
        <v>#VALUE!</v>
      </c>
      <c r="AO1691">
        <v>0</v>
      </c>
      <c r="AP1691" s="46">
        <v>0</v>
      </c>
      <c r="AQ1691" s="52">
        <f t="shared" si="270"/>
        <v>0</v>
      </c>
    </row>
    <row r="1692" spans="1:43" x14ac:dyDescent="0.25">
      <c r="A1692" t="s">
        <v>5533</v>
      </c>
      <c r="B1692" t="s">
        <v>816</v>
      </c>
      <c r="D1692">
        <v>1</v>
      </c>
      <c r="E1692">
        <v>1</v>
      </c>
      <c r="F1692">
        <v>2</v>
      </c>
      <c r="G1692" s="13">
        <v>41115</v>
      </c>
      <c r="H1692">
        <v>0.14000000000000001</v>
      </c>
      <c r="I1692" t="s">
        <v>5411</v>
      </c>
      <c r="J1692" t="s">
        <v>5411</v>
      </c>
      <c r="K1692" s="46">
        <v>0.14000000000000001</v>
      </c>
      <c r="L1692" s="46"/>
      <c r="M1692" s="22"/>
      <c r="N1692" s="52">
        <f t="shared" si="263"/>
        <v>0</v>
      </c>
      <c r="O1692" s="52" t="e">
        <f t="shared" si="264"/>
        <v>#VALUE!</v>
      </c>
      <c r="P1692" s="52" t="e">
        <f t="shared" si="265"/>
        <v>#VALUE!</v>
      </c>
      <c r="Q1692">
        <v>0.3</v>
      </c>
      <c r="R1692" t="s">
        <v>5411</v>
      </c>
      <c r="S1692" t="s">
        <v>5411</v>
      </c>
      <c r="T1692" s="46">
        <v>0.3</v>
      </c>
      <c r="U1692" s="46"/>
      <c r="V1692" s="22"/>
      <c r="W1692" s="52">
        <f t="shared" si="266"/>
        <v>0</v>
      </c>
      <c r="X1692" s="52" t="e">
        <f t="shared" si="267"/>
        <v>#VALUE!</v>
      </c>
      <c r="Y1692" s="52" t="e">
        <f t="shared" si="261"/>
        <v>#VALUE!</v>
      </c>
      <c r="Z1692" t="s">
        <v>172</v>
      </c>
      <c r="AA1692" t="s">
        <v>5411</v>
      </c>
      <c r="AB1692" t="s">
        <v>5411</v>
      </c>
      <c r="AC1692" s="61" t="s">
        <v>172</v>
      </c>
      <c r="AD1692" s="61"/>
      <c r="AE1692" s="22"/>
      <c r="AF1692">
        <v>0</v>
      </c>
      <c r="AG1692" t="s">
        <v>5411</v>
      </c>
      <c r="AH1692" t="s">
        <v>5411</v>
      </c>
      <c r="AI1692" s="46">
        <v>0</v>
      </c>
      <c r="AJ1692" s="46"/>
      <c r="AK1692" s="22"/>
      <c r="AL1692" s="52">
        <f t="shared" si="268"/>
        <v>0</v>
      </c>
      <c r="AM1692" s="52" t="e">
        <f t="shared" si="269"/>
        <v>#VALUE!</v>
      </c>
      <c r="AN1692" s="52" t="e">
        <f t="shared" si="262"/>
        <v>#VALUE!</v>
      </c>
      <c r="AO1692">
        <v>0.04</v>
      </c>
      <c r="AP1692" s="46">
        <v>0.04</v>
      </c>
      <c r="AQ1692" s="52">
        <f t="shared" si="270"/>
        <v>0</v>
      </c>
    </row>
    <row r="1693" spans="1:43" x14ac:dyDescent="0.25">
      <c r="A1693" t="s">
        <v>5533</v>
      </c>
      <c r="B1693" t="s">
        <v>817</v>
      </c>
      <c r="D1693">
        <v>1</v>
      </c>
      <c r="E1693">
        <v>1</v>
      </c>
      <c r="F1693">
        <v>2</v>
      </c>
      <c r="G1693" s="13">
        <v>41115</v>
      </c>
      <c r="H1693">
        <v>0.24</v>
      </c>
      <c r="I1693" t="s">
        <v>5411</v>
      </c>
      <c r="J1693" t="s">
        <v>5411</v>
      </c>
      <c r="K1693" s="46">
        <v>0.24</v>
      </c>
      <c r="L1693" s="46"/>
      <c r="M1693" s="22"/>
      <c r="N1693" s="52">
        <f t="shared" si="263"/>
        <v>0</v>
      </c>
      <c r="O1693" s="52" t="e">
        <f t="shared" si="264"/>
        <v>#VALUE!</v>
      </c>
      <c r="P1693" s="52" t="e">
        <f t="shared" si="265"/>
        <v>#VALUE!</v>
      </c>
      <c r="Q1693">
        <v>0</v>
      </c>
      <c r="R1693" t="s">
        <v>5411</v>
      </c>
      <c r="S1693" t="s">
        <v>5411</v>
      </c>
      <c r="T1693" s="46">
        <v>0</v>
      </c>
      <c r="U1693" s="46"/>
      <c r="V1693" s="22"/>
      <c r="W1693" s="52">
        <f t="shared" si="266"/>
        <v>0</v>
      </c>
      <c r="X1693" s="52" t="e">
        <f t="shared" si="267"/>
        <v>#VALUE!</v>
      </c>
      <c r="Y1693" s="52" t="e">
        <f t="shared" si="261"/>
        <v>#VALUE!</v>
      </c>
      <c r="Z1693" t="s">
        <v>172</v>
      </c>
      <c r="AA1693" t="s">
        <v>5411</v>
      </c>
      <c r="AB1693" t="s">
        <v>5411</v>
      </c>
      <c r="AC1693" s="61" t="s">
        <v>172</v>
      </c>
      <c r="AD1693" s="61"/>
      <c r="AE1693" s="22"/>
      <c r="AF1693">
        <v>0</v>
      </c>
      <c r="AG1693" t="s">
        <v>5411</v>
      </c>
      <c r="AH1693" t="s">
        <v>5411</v>
      </c>
      <c r="AI1693" s="46">
        <v>0</v>
      </c>
      <c r="AJ1693" s="46"/>
      <c r="AK1693" s="22"/>
      <c r="AL1693" s="52">
        <f t="shared" si="268"/>
        <v>0</v>
      </c>
      <c r="AM1693" s="52" t="e">
        <f t="shared" si="269"/>
        <v>#VALUE!</v>
      </c>
      <c r="AN1693" s="52" t="e">
        <f t="shared" si="262"/>
        <v>#VALUE!</v>
      </c>
      <c r="AO1693">
        <v>0</v>
      </c>
      <c r="AP1693" s="46">
        <v>0</v>
      </c>
      <c r="AQ1693" s="52">
        <f t="shared" si="270"/>
        <v>0</v>
      </c>
    </row>
    <row r="1694" spans="1:43" x14ac:dyDescent="0.25">
      <c r="A1694" t="s">
        <v>5533</v>
      </c>
      <c r="B1694" t="s">
        <v>818</v>
      </c>
      <c r="D1694">
        <v>1</v>
      </c>
      <c r="E1694">
        <v>1</v>
      </c>
      <c r="F1694">
        <v>2</v>
      </c>
      <c r="G1694" s="13">
        <v>41115</v>
      </c>
      <c r="H1694">
        <v>0</v>
      </c>
      <c r="I1694" t="s">
        <v>5411</v>
      </c>
      <c r="J1694" t="s">
        <v>5411</v>
      </c>
      <c r="K1694" s="46">
        <v>0</v>
      </c>
      <c r="L1694" s="46"/>
      <c r="M1694" s="22"/>
      <c r="N1694" s="52">
        <f t="shared" si="263"/>
        <v>0</v>
      </c>
      <c r="O1694" s="52" t="e">
        <f t="shared" si="264"/>
        <v>#VALUE!</v>
      </c>
      <c r="P1694" s="52" t="e">
        <f t="shared" si="265"/>
        <v>#VALUE!</v>
      </c>
      <c r="Q1694">
        <v>0</v>
      </c>
      <c r="R1694" t="s">
        <v>5411</v>
      </c>
      <c r="S1694" t="s">
        <v>5411</v>
      </c>
      <c r="T1694" s="46">
        <v>0</v>
      </c>
      <c r="U1694" s="46"/>
      <c r="V1694" s="22"/>
      <c r="W1694" s="52">
        <f t="shared" si="266"/>
        <v>0</v>
      </c>
      <c r="X1694" s="52" t="e">
        <f t="shared" si="267"/>
        <v>#VALUE!</v>
      </c>
      <c r="Y1694" s="52" t="e">
        <f t="shared" si="261"/>
        <v>#VALUE!</v>
      </c>
      <c r="Z1694" t="s">
        <v>172</v>
      </c>
      <c r="AA1694" t="s">
        <v>5411</v>
      </c>
      <c r="AB1694" t="s">
        <v>5411</v>
      </c>
      <c r="AC1694" s="61" t="s">
        <v>172</v>
      </c>
      <c r="AD1694" s="61"/>
      <c r="AE1694" s="22"/>
      <c r="AF1694">
        <v>0</v>
      </c>
      <c r="AG1694" t="s">
        <v>5411</v>
      </c>
      <c r="AH1694" t="s">
        <v>5411</v>
      </c>
      <c r="AI1694" s="46">
        <v>0</v>
      </c>
      <c r="AJ1694" s="46"/>
      <c r="AK1694" s="22"/>
      <c r="AL1694" s="52">
        <f t="shared" si="268"/>
        <v>0</v>
      </c>
      <c r="AM1694" s="52" t="e">
        <f t="shared" si="269"/>
        <v>#VALUE!</v>
      </c>
      <c r="AN1694" s="52" t="e">
        <f t="shared" si="262"/>
        <v>#VALUE!</v>
      </c>
      <c r="AO1694">
        <v>0</v>
      </c>
      <c r="AP1694" s="46">
        <v>0</v>
      </c>
      <c r="AQ1694" s="52">
        <f t="shared" si="270"/>
        <v>0</v>
      </c>
    </row>
    <row r="1695" spans="1:43" x14ac:dyDescent="0.25">
      <c r="A1695" t="s">
        <v>5533</v>
      </c>
      <c r="B1695" t="s">
        <v>869</v>
      </c>
      <c r="D1695">
        <v>1</v>
      </c>
      <c r="E1695">
        <v>1</v>
      </c>
      <c r="F1695">
        <v>1</v>
      </c>
      <c r="G1695" s="13">
        <v>41387</v>
      </c>
      <c r="H1695">
        <v>0.5</v>
      </c>
      <c r="I1695" t="s">
        <v>5411</v>
      </c>
      <c r="J1695" t="s">
        <v>5411</v>
      </c>
      <c r="K1695" s="46">
        <v>0.5</v>
      </c>
      <c r="L1695" s="46"/>
      <c r="M1695" s="22"/>
      <c r="N1695" s="52">
        <f t="shared" si="263"/>
        <v>0</v>
      </c>
      <c r="O1695" s="52" t="e">
        <f t="shared" si="264"/>
        <v>#VALUE!</v>
      </c>
      <c r="P1695" s="52" t="e">
        <f t="shared" si="265"/>
        <v>#VALUE!</v>
      </c>
      <c r="Q1695">
        <v>0</v>
      </c>
      <c r="R1695" t="s">
        <v>5411</v>
      </c>
      <c r="S1695" t="s">
        <v>5411</v>
      </c>
      <c r="T1695" s="46">
        <v>0</v>
      </c>
      <c r="U1695" s="46"/>
      <c r="V1695" s="22"/>
      <c r="W1695" s="52">
        <f t="shared" si="266"/>
        <v>0</v>
      </c>
      <c r="X1695" s="52" t="e">
        <f t="shared" si="267"/>
        <v>#VALUE!</v>
      </c>
      <c r="Y1695" s="52" t="e">
        <f t="shared" si="261"/>
        <v>#VALUE!</v>
      </c>
      <c r="Z1695" t="s">
        <v>5568</v>
      </c>
      <c r="AA1695" t="s">
        <v>5411</v>
      </c>
      <c r="AB1695" t="s">
        <v>5411</v>
      </c>
      <c r="AC1695" s="61" t="s">
        <v>88</v>
      </c>
      <c r="AD1695" s="61"/>
      <c r="AE1695" s="22"/>
      <c r="AF1695">
        <v>0</v>
      </c>
      <c r="AG1695" t="s">
        <v>5411</v>
      </c>
      <c r="AH1695" t="s">
        <v>5411</v>
      </c>
      <c r="AI1695" s="46">
        <v>0</v>
      </c>
      <c r="AJ1695" s="46"/>
      <c r="AK1695" s="22"/>
      <c r="AL1695" s="52">
        <f t="shared" si="268"/>
        <v>0</v>
      </c>
      <c r="AM1695" s="52" t="e">
        <f t="shared" si="269"/>
        <v>#VALUE!</v>
      </c>
      <c r="AN1695" s="52" t="e">
        <f t="shared" si="262"/>
        <v>#VALUE!</v>
      </c>
      <c r="AO1695">
        <v>0</v>
      </c>
      <c r="AP1695" s="46">
        <v>0</v>
      </c>
      <c r="AQ1695" s="52">
        <f t="shared" si="270"/>
        <v>0</v>
      </c>
    </row>
    <row r="1696" spans="1:43" x14ac:dyDescent="0.25">
      <c r="A1696" t="s">
        <v>5533</v>
      </c>
      <c r="B1696" t="s">
        <v>871</v>
      </c>
      <c r="D1696">
        <v>1</v>
      </c>
      <c r="E1696">
        <v>1</v>
      </c>
      <c r="F1696">
        <v>1</v>
      </c>
      <c r="G1696" s="13">
        <v>41387</v>
      </c>
      <c r="H1696">
        <v>0.79</v>
      </c>
      <c r="I1696" t="s">
        <v>5411</v>
      </c>
      <c r="J1696" t="s">
        <v>5411</v>
      </c>
      <c r="K1696" s="46">
        <v>0.79</v>
      </c>
      <c r="L1696" s="46"/>
      <c r="M1696" s="22"/>
      <c r="N1696" s="52">
        <f t="shared" si="263"/>
        <v>0</v>
      </c>
      <c r="O1696" s="52" t="e">
        <f t="shared" si="264"/>
        <v>#VALUE!</v>
      </c>
      <c r="P1696" s="52" t="e">
        <f t="shared" si="265"/>
        <v>#VALUE!</v>
      </c>
      <c r="Q1696">
        <v>0</v>
      </c>
      <c r="R1696" t="s">
        <v>5411</v>
      </c>
      <c r="S1696" t="s">
        <v>5411</v>
      </c>
      <c r="T1696" s="46">
        <v>0</v>
      </c>
      <c r="U1696" s="46"/>
      <c r="V1696" s="22"/>
      <c r="W1696" s="52">
        <f t="shared" si="266"/>
        <v>0</v>
      </c>
      <c r="X1696" s="52" t="e">
        <f t="shared" si="267"/>
        <v>#VALUE!</v>
      </c>
      <c r="Y1696" s="52" t="e">
        <f t="shared" si="261"/>
        <v>#VALUE!</v>
      </c>
      <c r="Z1696" t="s">
        <v>5568</v>
      </c>
      <c r="AA1696" t="s">
        <v>5411</v>
      </c>
      <c r="AB1696" t="s">
        <v>5411</v>
      </c>
      <c r="AC1696" s="61" t="s">
        <v>88</v>
      </c>
      <c r="AD1696" s="61"/>
      <c r="AE1696" s="22"/>
      <c r="AF1696">
        <v>0</v>
      </c>
      <c r="AG1696" t="s">
        <v>5411</v>
      </c>
      <c r="AH1696" t="s">
        <v>5411</v>
      </c>
      <c r="AI1696" s="46">
        <v>0</v>
      </c>
      <c r="AJ1696" s="46"/>
      <c r="AK1696" s="22"/>
      <c r="AL1696" s="52">
        <f t="shared" si="268"/>
        <v>0</v>
      </c>
      <c r="AM1696" s="52" t="e">
        <f t="shared" si="269"/>
        <v>#VALUE!</v>
      </c>
      <c r="AN1696" s="52" t="e">
        <f t="shared" si="262"/>
        <v>#VALUE!</v>
      </c>
      <c r="AO1696">
        <v>0.02</v>
      </c>
      <c r="AP1696" s="46">
        <v>0.02</v>
      </c>
      <c r="AQ1696" s="52">
        <f t="shared" si="270"/>
        <v>0</v>
      </c>
    </row>
    <row r="1697" spans="1:43" x14ac:dyDescent="0.25">
      <c r="A1697" t="s">
        <v>5533</v>
      </c>
      <c r="B1697" t="s">
        <v>873</v>
      </c>
      <c r="D1697">
        <v>1</v>
      </c>
      <c r="E1697">
        <v>1</v>
      </c>
      <c r="F1697">
        <v>1</v>
      </c>
      <c r="G1697" s="13">
        <v>41387</v>
      </c>
      <c r="H1697">
        <v>1.34</v>
      </c>
      <c r="I1697" t="s">
        <v>5411</v>
      </c>
      <c r="J1697" t="s">
        <v>5411</v>
      </c>
      <c r="K1697" s="46">
        <v>1.34</v>
      </c>
      <c r="L1697" s="46"/>
      <c r="M1697" s="22"/>
      <c r="N1697" s="52">
        <f t="shared" si="263"/>
        <v>0</v>
      </c>
      <c r="O1697" s="52" t="e">
        <f t="shared" si="264"/>
        <v>#VALUE!</v>
      </c>
      <c r="P1697" s="52" t="e">
        <f t="shared" si="265"/>
        <v>#VALUE!</v>
      </c>
      <c r="Q1697">
        <v>0.5</v>
      </c>
      <c r="R1697" t="s">
        <v>5411</v>
      </c>
      <c r="S1697" t="s">
        <v>5411</v>
      </c>
      <c r="T1697" s="46">
        <v>0.5</v>
      </c>
      <c r="U1697" s="46"/>
      <c r="V1697" s="22"/>
      <c r="W1697" s="52">
        <f t="shared" si="266"/>
        <v>0</v>
      </c>
      <c r="X1697" s="52" t="e">
        <f t="shared" si="267"/>
        <v>#VALUE!</v>
      </c>
      <c r="Y1697" s="52" t="e">
        <f t="shared" si="261"/>
        <v>#VALUE!</v>
      </c>
      <c r="Z1697" t="s">
        <v>5568</v>
      </c>
      <c r="AA1697" t="s">
        <v>5411</v>
      </c>
      <c r="AB1697" t="s">
        <v>5411</v>
      </c>
      <c r="AC1697" s="61" t="s">
        <v>88</v>
      </c>
      <c r="AD1697" s="61"/>
      <c r="AE1697" s="22"/>
      <c r="AF1697">
        <v>0.79</v>
      </c>
      <c r="AG1697" t="s">
        <v>5411</v>
      </c>
      <c r="AH1697" t="s">
        <v>5411</v>
      </c>
      <c r="AI1697" s="46">
        <v>0.79</v>
      </c>
      <c r="AJ1697" s="46"/>
      <c r="AK1697" s="22"/>
      <c r="AL1697" s="52">
        <f t="shared" si="268"/>
        <v>0</v>
      </c>
      <c r="AM1697" s="52" t="e">
        <f t="shared" si="269"/>
        <v>#VALUE!</v>
      </c>
      <c r="AN1697" s="52" t="e">
        <f t="shared" si="262"/>
        <v>#VALUE!</v>
      </c>
      <c r="AO1697">
        <v>0.09</v>
      </c>
      <c r="AP1697" s="46">
        <v>0.09</v>
      </c>
      <c r="AQ1697" s="52">
        <f t="shared" si="270"/>
        <v>0</v>
      </c>
    </row>
    <row r="1698" spans="1:43" x14ac:dyDescent="0.25">
      <c r="A1698" t="s">
        <v>5533</v>
      </c>
      <c r="B1698" t="s">
        <v>875</v>
      </c>
      <c r="D1698">
        <v>1</v>
      </c>
      <c r="E1698">
        <v>1</v>
      </c>
      <c r="F1698">
        <v>1</v>
      </c>
      <c r="G1698" s="13">
        <v>41387</v>
      </c>
      <c r="H1698">
        <v>0</v>
      </c>
      <c r="I1698" t="s">
        <v>5411</v>
      </c>
      <c r="J1698" t="s">
        <v>5411</v>
      </c>
      <c r="K1698" s="46">
        <v>0</v>
      </c>
      <c r="L1698" s="46"/>
      <c r="M1698" s="22"/>
      <c r="N1698" s="52">
        <f t="shared" si="263"/>
        <v>0</v>
      </c>
      <c r="O1698" s="52" t="e">
        <f t="shared" si="264"/>
        <v>#VALUE!</v>
      </c>
      <c r="P1698" s="52" t="e">
        <f t="shared" si="265"/>
        <v>#VALUE!</v>
      </c>
      <c r="Q1698">
        <v>0.98</v>
      </c>
      <c r="R1698" t="s">
        <v>5411</v>
      </c>
      <c r="S1698" t="s">
        <v>5411</v>
      </c>
      <c r="T1698" s="46">
        <v>0.98</v>
      </c>
      <c r="U1698" s="46"/>
      <c r="V1698" s="22"/>
      <c r="W1698" s="52">
        <f t="shared" si="266"/>
        <v>0</v>
      </c>
      <c r="X1698" s="52" t="e">
        <f t="shared" si="267"/>
        <v>#VALUE!</v>
      </c>
      <c r="Y1698" s="52" t="e">
        <f t="shared" si="261"/>
        <v>#VALUE!</v>
      </c>
      <c r="Z1698" t="s">
        <v>5568</v>
      </c>
      <c r="AA1698" t="s">
        <v>5411</v>
      </c>
      <c r="AB1698" t="s">
        <v>5411</v>
      </c>
      <c r="AC1698" s="61" t="s">
        <v>88</v>
      </c>
      <c r="AD1698" s="61"/>
      <c r="AE1698" s="22"/>
      <c r="AF1698">
        <v>0.62</v>
      </c>
      <c r="AG1698" t="s">
        <v>5411</v>
      </c>
      <c r="AH1698" t="s">
        <v>5411</v>
      </c>
      <c r="AI1698" s="46">
        <v>0.62</v>
      </c>
      <c r="AJ1698" s="46"/>
      <c r="AK1698" s="22"/>
      <c r="AL1698" s="52">
        <f t="shared" si="268"/>
        <v>0</v>
      </c>
      <c r="AM1698" s="52" t="e">
        <f t="shared" si="269"/>
        <v>#VALUE!</v>
      </c>
      <c r="AN1698" s="52" t="e">
        <f t="shared" si="262"/>
        <v>#VALUE!</v>
      </c>
      <c r="AO1698">
        <v>0.22</v>
      </c>
      <c r="AP1698" s="46">
        <v>0.22</v>
      </c>
      <c r="AQ1698" s="52">
        <f t="shared" si="270"/>
        <v>0</v>
      </c>
    </row>
    <row r="1699" spans="1:43" x14ac:dyDescent="0.25">
      <c r="A1699" t="s">
        <v>5533</v>
      </c>
      <c r="B1699" t="s">
        <v>877</v>
      </c>
      <c r="D1699">
        <v>1</v>
      </c>
      <c r="E1699">
        <v>1</v>
      </c>
      <c r="F1699">
        <v>1</v>
      </c>
      <c r="G1699" s="13">
        <v>41387</v>
      </c>
      <c r="H1699">
        <v>0.32</v>
      </c>
      <c r="I1699" t="s">
        <v>5411</v>
      </c>
      <c r="J1699" t="s">
        <v>5411</v>
      </c>
      <c r="K1699" s="46">
        <v>0.32</v>
      </c>
      <c r="L1699" s="46"/>
      <c r="M1699" s="22"/>
      <c r="N1699" s="52">
        <f t="shared" si="263"/>
        <v>0</v>
      </c>
      <c r="O1699" s="52" t="e">
        <f t="shared" si="264"/>
        <v>#VALUE!</v>
      </c>
      <c r="P1699" s="52" t="e">
        <f t="shared" si="265"/>
        <v>#VALUE!</v>
      </c>
      <c r="Q1699">
        <v>0</v>
      </c>
      <c r="R1699" t="s">
        <v>5411</v>
      </c>
      <c r="S1699" t="s">
        <v>5411</v>
      </c>
      <c r="T1699" s="46">
        <v>0</v>
      </c>
      <c r="U1699" s="46"/>
      <c r="V1699" s="22"/>
      <c r="W1699" s="52">
        <f t="shared" si="266"/>
        <v>0</v>
      </c>
      <c r="X1699" s="52" t="e">
        <f t="shared" si="267"/>
        <v>#VALUE!</v>
      </c>
      <c r="Y1699" s="52" t="e">
        <f t="shared" si="261"/>
        <v>#VALUE!</v>
      </c>
      <c r="Z1699" t="s">
        <v>5568</v>
      </c>
      <c r="AA1699" t="s">
        <v>5411</v>
      </c>
      <c r="AB1699" t="s">
        <v>5411</v>
      </c>
      <c r="AC1699" s="61" t="s">
        <v>88</v>
      </c>
      <c r="AD1699" s="61"/>
      <c r="AE1699" s="22"/>
      <c r="AF1699">
        <v>0</v>
      </c>
      <c r="AG1699" t="s">
        <v>5411</v>
      </c>
      <c r="AH1699" t="s">
        <v>5411</v>
      </c>
      <c r="AI1699" s="46">
        <v>0</v>
      </c>
      <c r="AJ1699" s="46"/>
      <c r="AK1699" s="22"/>
      <c r="AL1699" s="52">
        <f t="shared" si="268"/>
        <v>0</v>
      </c>
      <c r="AM1699" s="52" t="e">
        <f t="shared" si="269"/>
        <v>#VALUE!</v>
      </c>
      <c r="AN1699" s="52" t="e">
        <f t="shared" si="262"/>
        <v>#VALUE!</v>
      </c>
      <c r="AO1699">
        <v>0.11</v>
      </c>
      <c r="AP1699" s="46">
        <v>0.11</v>
      </c>
      <c r="AQ1699" s="52">
        <f t="shared" si="270"/>
        <v>0</v>
      </c>
    </row>
    <row r="1700" spans="1:43" x14ac:dyDescent="0.25">
      <c r="A1700" t="s">
        <v>5533</v>
      </c>
      <c r="B1700" t="s">
        <v>879</v>
      </c>
      <c r="D1700">
        <v>1</v>
      </c>
      <c r="E1700">
        <v>1</v>
      </c>
      <c r="F1700">
        <v>1</v>
      </c>
      <c r="G1700" s="13">
        <v>41387</v>
      </c>
      <c r="H1700">
        <v>0.4</v>
      </c>
      <c r="I1700" t="s">
        <v>5411</v>
      </c>
      <c r="J1700" t="s">
        <v>5411</v>
      </c>
      <c r="K1700" s="46">
        <v>0.4</v>
      </c>
      <c r="L1700" s="46"/>
      <c r="M1700" s="22"/>
      <c r="N1700" s="52">
        <f t="shared" si="263"/>
        <v>0</v>
      </c>
      <c r="O1700" s="52" t="e">
        <f t="shared" si="264"/>
        <v>#VALUE!</v>
      </c>
      <c r="P1700" s="52" t="e">
        <f t="shared" si="265"/>
        <v>#VALUE!</v>
      </c>
      <c r="Q1700">
        <v>0.14000000000000001</v>
      </c>
      <c r="R1700" t="s">
        <v>5411</v>
      </c>
      <c r="S1700" t="s">
        <v>5411</v>
      </c>
      <c r="T1700" s="46">
        <v>0.14000000000000001</v>
      </c>
      <c r="U1700" s="46"/>
      <c r="V1700" s="22"/>
      <c r="W1700" s="52">
        <f t="shared" si="266"/>
        <v>0</v>
      </c>
      <c r="X1700" s="52" t="e">
        <f t="shared" si="267"/>
        <v>#VALUE!</v>
      </c>
      <c r="Y1700" s="52" t="e">
        <f t="shared" si="261"/>
        <v>#VALUE!</v>
      </c>
      <c r="Z1700" t="s">
        <v>5568</v>
      </c>
      <c r="AA1700" t="s">
        <v>5411</v>
      </c>
      <c r="AB1700" t="s">
        <v>5411</v>
      </c>
      <c r="AC1700" s="61" t="s">
        <v>88</v>
      </c>
      <c r="AD1700" s="61"/>
      <c r="AE1700" s="22"/>
      <c r="AF1700">
        <v>0</v>
      </c>
      <c r="AG1700" t="s">
        <v>5411</v>
      </c>
      <c r="AH1700" t="s">
        <v>5411</v>
      </c>
      <c r="AI1700" s="46">
        <v>0</v>
      </c>
      <c r="AJ1700" s="46"/>
      <c r="AK1700" s="22"/>
      <c r="AL1700" s="52">
        <f t="shared" si="268"/>
        <v>0</v>
      </c>
      <c r="AM1700" s="52" t="e">
        <f t="shared" si="269"/>
        <v>#VALUE!</v>
      </c>
      <c r="AN1700" s="52" t="e">
        <f t="shared" si="262"/>
        <v>#VALUE!</v>
      </c>
      <c r="AO1700">
        <v>0.06</v>
      </c>
      <c r="AP1700" s="46">
        <v>0.06</v>
      </c>
      <c r="AQ1700" s="52">
        <f t="shared" si="270"/>
        <v>0</v>
      </c>
    </row>
    <row r="1701" spans="1:43" x14ac:dyDescent="0.25">
      <c r="A1701" t="s">
        <v>5533</v>
      </c>
      <c r="B1701" t="s">
        <v>881</v>
      </c>
      <c r="D1701">
        <v>1</v>
      </c>
      <c r="E1701">
        <v>1</v>
      </c>
      <c r="F1701">
        <v>1</v>
      </c>
      <c r="G1701" s="13">
        <v>41387</v>
      </c>
      <c r="H1701">
        <v>0.17</v>
      </c>
      <c r="I1701" t="s">
        <v>5411</v>
      </c>
      <c r="J1701" t="s">
        <v>5411</v>
      </c>
      <c r="K1701" s="46">
        <v>0.17</v>
      </c>
      <c r="L1701" s="46"/>
      <c r="M1701" s="22"/>
      <c r="N1701" s="52">
        <f t="shared" si="263"/>
        <v>0</v>
      </c>
      <c r="O1701" s="52" t="e">
        <f t="shared" si="264"/>
        <v>#VALUE!</v>
      </c>
      <c r="P1701" s="52" t="e">
        <f t="shared" si="265"/>
        <v>#VALUE!</v>
      </c>
      <c r="Q1701">
        <v>0.18</v>
      </c>
      <c r="R1701" t="s">
        <v>5411</v>
      </c>
      <c r="S1701" t="s">
        <v>5411</v>
      </c>
      <c r="T1701" s="46">
        <v>0.18</v>
      </c>
      <c r="U1701" s="46"/>
      <c r="V1701" s="22"/>
      <c r="W1701" s="52">
        <f t="shared" si="266"/>
        <v>0</v>
      </c>
      <c r="X1701" s="52" t="e">
        <f t="shared" si="267"/>
        <v>#VALUE!</v>
      </c>
      <c r="Y1701" s="52" t="e">
        <f t="shared" si="261"/>
        <v>#VALUE!</v>
      </c>
      <c r="Z1701" t="s">
        <v>5568</v>
      </c>
      <c r="AA1701" t="s">
        <v>5411</v>
      </c>
      <c r="AB1701" t="s">
        <v>5411</v>
      </c>
      <c r="AC1701" s="61" t="s">
        <v>88</v>
      </c>
      <c r="AD1701" s="61"/>
      <c r="AE1701" s="22"/>
      <c r="AF1701">
        <v>0</v>
      </c>
      <c r="AG1701" t="s">
        <v>5411</v>
      </c>
      <c r="AH1701" t="s">
        <v>5411</v>
      </c>
      <c r="AI1701" s="46">
        <v>0</v>
      </c>
      <c r="AJ1701" s="46"/>
      <c r="AK1701" s="22"/>
      <c r="AL1701" s="52">
        <f t="shared" si="268"/>
        <v>0</v>
      </c>
      <c r="AM1701" s="52" t="e">
        <f t="shared" si="269"/>
        <v>#VALUE!</v>
      </c>
      <c r="AN1701" s="52" t="e">
        <f t="shared" si="262"/>
        <v>#VALUE!</v>
      </c>
      <c r="AO1701">
        <v>0.06</v>
      </c>
      <c r="AP1701" s="46">
        <v>0.06</v>
      </c>
      <c r="AQ1701" s="52">
        <f t="shared" si="270"/>
        <v>0</v>
      </c>
    </row>
    <row r="1702" spans="1:43" x14ac:dyDescent="0.25">
      <c r="A1702" t="s">
        <v>5533</v>
      </c>
      <c r="B1702" t="s">
        <v>883</v>
      </c>
      <c r="D1702">
        <v>1</v>
      </c>
      <c r="E1702">
        <v>1</v>
      </c>
      <c r="F1702">
        <v>1</v>
      </c>
      <c r="G1702" s="13">
        <v>41387</v>
      </c>
      <c r="H1702">
        <v>0.16</v>
      </c>
      <c r="I1702" t="s">
        <v>5411</v>
      </c>
      <c r="J1702" t="s">
        <v>5411</v>
      </c>
      <c r="K1702" s="46">
        <v>0.16</v>
      </c>
      <c r="L1702" s="46"/>
      <c r="M1702" s="22"/>
      <c r="N1702" s="52">
        <f t="shared" si="263"/>
        <v>0</v>
      </c>
      <c r="O1702" s="52" t="e">
        <f t="shared" si="264"/>
        <v>#VALUE!</v>
      </c>
      <c r="P1702" s="52" t="e">
        <f t="shared" si="265"/>
        <v>#VALUE!</v>
      </c>
      <c r="Q1702">
        <v>0</v>
      </c>
      <c r="R1702" t="s">
        <v>5411</v>
      </c>
      <c r="S1702" t="s">
        <v>5411</v>
      </c>
      <c r="T1702" s="46">
        <v>0</v>
      </c>
      <c r="U1702" s="46"/>
      <c r="V1702" s="22"/>
      <c r="W1702" s="52">
        <f t="shared" si="266"/>
        <v>0</v>
      </c>
      <c r="X1702" s="52" t="e">
        <f t="shared" si="267"/>
        <v>#VALUE!</v>
      </c>
      <c r="Y1702" s="52" t="e">
        <f t="shared" si="261"/>
        <v>#VALUE!</v>
      </c>
      <c r="Z1702" t="s">
        <v>5568</v>
      </c>
      <c r="AA1702" t="s">
        <v>5411</v>
      </c>
      <c r="AB1702" t="s">
        <v>5411</v>
      </c>
      <c r="AC1702" s="61" t="s">
        <v>88</v>
      </c>
      <c r="AD1702" s="61"/>
      <c r="AE1702" s="22"/>
      <c r="AF1702">
        <v>0</v>
      </c>
      <c r="AG1702" t="s">
        <v>5411</v>
      </c>
      <c r="AH1702" t="s">
        <v>5411</v>
      </c>
      <c r="AI1702" s="46">
        <v>0</v>
      </c>
      <c r="AJ1702" s="46"/>
      <c r="AK1702" s="22"/>
      <c r="AL1702" s="52">
        <f t="shared" si="268"/>
        <v>0</v>
      </c>
      <c r="AM1702" s="52" t="e">
        <f t="shared" si="269"/>
        <v>#VALUE!</v>
      </c>
      <c r="AN1702" s="52" t="e">
        <f t="shared" si="262"/>
        <v>#VALUE!</v>
      </c>
      <c r="AO1702">
        <v>0</v>
      </c>
      <c r="AP1702" s="46">
        <v>0</v>
      </c>
      <c r="AQ1702" s="52">
        <f t="shared" si="270"/>
        <v>0</v>
      </c>
    </row>
    <row r="1703" spans="1:43" x14ac:dyDescent="0.25">
      <c r="A1703" t="s">
        <v>5533</v>
      </c>
      <c r="B1703" t="s">
        <v>885</v>
      </c>
      <c r="D1703">
        <v>1</v>
      </c>
      <c r="E1703">
        <v>1</v>
      </c>
      <c r="F1703">
        <v>1</v>
      </c>
      <c r="G1703" s="13">
        <v>41387</v>
      </c>
      <c r="H1703">
        <v>0.03</v>
      </c>
      <c r="I1703" t="s">
        <v>5411</v>
      </c>
      <c r="J1703" t="s">
        <v>5411</v>
      </c>
      <c r="K1703" s="46">
        <v>0.03</v>
      </c>
      <c r="L1703" s="46"/>
      <c r="M1703" s="22"/>
      <c r="N1703" s="52">
        <f t="shared" si="263"/>
        <v>0</v>
      </c>
      <c r="O1703" s="52" t="e">
        <f t="shared" si="264"/>
        <v>#VALUE!</v>
      </c>
      <c r="P1703" s="52" t="e">
        <f t="shared" si="265"/>
        <v>#VALUE!</v>
      </c>
      <c r="Q1703">
        <v>0</v>
      </c>
      <c r="R1703" t="s">
        <v>5411</v>
      </c>
      <c r="S1703" t="s">
        <v>5411</v>
      </c>
      <c r="T1703" s="46">
        <v>0</v>
      </c>
      <c r="U1703" s="46"/>
      <c r="V1703" s="22"/>
      <c r="W1703" s="52">
        <f t="shared" si="266"/>
        <v>0</v>
      </c>
      <c r="X1703" s="52" t="e">
        <f t="shared" si="267"/>
        <v>#VALUE!</v>
      </c>
      <c r="Y1703" s="52" t="e">
        <f t="shared" si="261"/>
        <v>#VALUE!</v>
      </c>
      <c r="Z1703" t="s">
        <v>5568</v>
      </c>
      <c r="AA1703" t="s">
        <v>5411</v>
      </c>
      <c r="AB1703" t="s">
        <v>5411</v>
      </c>
      <c r="AC1703" s="61" t="s">
        <v>88</v>
      </c>
      <c r="AD1703" s="61"/>
      <c r="AE1703" s="22"/>
      <c r="AF1703">
        <v>0</v>
      </c>
      <c r="AG1703" t="s">
        <v>5411</v>
      </c>
      <c r="AH1703" t="s">
        <v>5411</v>
      </c>
      <c r="AI1703" s="46">
        <v>0</v>
      </c>
      <c r="AJ1703" s="46"/>
      <c r="AK1703" s="22"/>
      <c r="AL1703" s="52">
        <f t="shared" si="268"/>
        <v>0</v>
      </c>
      <c r="AM1703" s="52" t="e">
        <f t="shared" si="269"/>
        <v>#VALUE!</v>
      </c>
      <c r="AN1703" s="52" t="e">
        <f t="shared" si="262"/>
        <v>#VALUE!</v>
      </c>
      <c r="AO1703">
        <v>0</v>
      </c>
      <c r="AP1703" s="46">
        <v>0</v>
      </c>
      <c r="AQ1703" s="52">
        <f t="shared" si="270"/>
        <v>0</v>
      </c>
    </row>
    <row r="1704" spans="1:43" x14ac:dyDescent="0.25">
      <c r="A1704" t="s">
        <v>5533</v>
      </c>
      <c r="B1704" t="s">
        <v>887</v>
      </c>
      <c r="D1704">
        <v>1</v>
      </c>
      <c r="E1704">
        <v>1</v>
      </c>
      <c r="F1704">
        <v>1</v>
      </c>
      <c r="G1704" s="13">
        <v>41387</v>
      </c>
      <c r="H1704">
        <v>0.48</v>
      </c>
      <c r="I1704" t="s">
        <v>5411</v>
      </c>
      <c r="J1704" t="s">
        <v>5411</v>
      </c>
      <c r="K1704" s="46">
        <v>0.48</v>
      </c>
      <c r="L1704" s="46"/>
      <c r="M1704" s="22"/>
      <c r="N1704" s="52">
        <f t="shared" si="263"/>
        <v>0</v>
      </c>
      <c r="O1704" s="52" t="e">
        <f t="shared" si="264"/>
        <v>#VALUE!</v>
      </c>
      <c r="P1704" s="52" t="e">
        <f t="shared" si="265"/>
        <v>#VALUE!</v>
      </c>
      <c r="Q1704">
        <v>0</v>
      </c>
      <c r="R1704" t="s">
        <v>5411</v>
      </c>
      <c r="S1704" t="s">
        <v>5411</v>
      </c>
      <c r="T1704" s="46">
        <v>0</v>
      </c>
      <c r="U1704" s="46"/>
      <c r="V1704" s="22"/>
      <c r="W1704" s="52">
        <f t="shared" si="266"/>
        <v>0</v>
      </c>
      <c r="X1704" s="52" t="e">
        <f t="shared" si="267"/>
        <v>#VALUE!</v>
      </c>
      <c r="Y1704" s="52" t="e">
        <f t="shared" si="261"/>
        <v>#VALUE!</v>
      </c>
      <c r="Z1704" t="s">
        <v>5568</v>
      </c>
      <c r="AA1704" t="s">
        <v>5411</v>
      </c>
      <c r="AB1704" t="s">
        <v>5411</v>
      </c>
      <c r="AC1704" s="61" t="s">
        <v>88</v>
      </c>
      <c r="AD1704" s="61"/>
      <c r="AE1704" s="22"/>
      <c r="AF1704">
        <v>0</v>
      </c>
      <c r="AG1704" t="s">
        <v>5411</v>
      </c>
      <c r="AH1704" t="s">
        <v>5411</v>
      </c>
      <c r="AI1704" s="46">
        <v>0</v>
      </c>
      <c r="AJ1704" s="46"/>
      <c r="AK1704" s="22"/>
      <c r="AL1704" s="52">
        <f t="shared" si="268"/>
        <v>0</v>
      </c>
      <c r="AM1704" s="52" t="e">
        <f t="shared" si="269"/>
        <v>#VALUE!</v>
      </c>
      <c r="AN1704" s="52" t="e">
        <f t="shared" si="262"/>
        <v>#VALUE!</v>
      </c>
      <c r="AO1704">
        <v>0.11</v>
      </c>
      <c r="AP1704" s="46">
        <v>0.11</v>
      </c>
      <c r="AQ1704" s="52">
        <f t="shared" si="270"/>
        <v>0</v>
      </c>
    </row>
    <row r="1705" spans="1:43" x14ac:dyDescent="0.25">
      <c r="A1705" t="s">
        <v>5533</v>
      </c>
      <c r="B1705" t="s">
        <v>889</v>
      </c>
      <c r="D1705">
        <v>1</v>
      </c>
      <c r="E1705">
        <v>1</v>
      </c>
      <c r="F1705">
        <v>1</v>
      </c>
      <c r="G1705" s="13">
        <v>41387</v>
      </c>
      <c r="H1705">
        <v>0.49</v>
      </c>
      <c r="I1705" t="s">
        <v>5411</v>
      </c>
      <c r="J1705" t="s">
        <v>5411</v>
      </c>
      <c r="K1705" s="46">
        <v>0.49</v>
      </c>
      <c r="L1705" s="46"/>
      <c r="M1705" s="22"/>
      <c r="N1705" s="52">
        <f t="shared" si="263"/>
        <v>0</v>
      </c>
      <c r="O1705" s="52" t="e">
        <f t="shared" si="264"/>
        <v>#VALUE!</v>
      </c>
      <c r="P1705" s="52" t="e">
        <f t="shared" si="265"/>
        <v>#VALUE!</v>
      </c>
      <c r="Q1705">
        <v>0.05</v>
      </c>
      <c r="R1705" t="s">
        <v>5411</v>
      </c>
      <c r="S1705" t="s">
        <v>5411</v>
      </c>
      <c r="T1705" s="46">
        <v>0.05</v>
      </c>
      <c r="U1705" s="46"/>
      <c r="V1705" s="22"/>
      <c r="W1705" s="52">
        <f t="shared" si="266"/>
        <v>0</v>
      </c>
      <c r="X1705" s="52" t="e">
        <f t="shared" si="267"/>
        <v>#VALUE!</v>
      </c>
      <c r="Y1705" s="52" t="e">
        <f t="shared" si="261"/>
        <v>#VALUE!</v>
      </c>
      <c r="Z1705" t="s">
        <v>5568</v>
      </c>
      <c r="AA1705" t="s">
        <v>5411</v>
      </c>
      <c r="AB1705" t="s">
        <v>5411</v>
      </c>
      <c r="AC1705" s="61" t="s">
        <v>88</v>
      </c>
      <c r="AD1705" s="61"/>
      <c r="AE1705" s="22"/>
      <c r="AF1705">
        <v>0.13</v>
      </c>
      <c r="AG1705" t="s">
        <v>5411</v>
      </c>
      <c r="AH1705" t="s">
        <v>5411</v>
      </c>
      <c r="AI1705" s="46">
        <v>0.13</v>
      </c>
      <c r="AJ1705" s="46"/>
      <c r="AK1705" s="22"/>
      <c r="AL1705" s="52">
        <f t="shared" si="268"/>
        <v>0</v>
      </c>
      <c r="AM1705" s="52" t="e">
        <f t="shared" si="269"/>
        <v>#VALUE!</v>
      </c>
      <c r="AN1705" s="52" t="e">
        <f t="shared" si="262"/>
        <v>#VALUE!</v>
      </c>
      <c r="AO1705">
        <v>0.06</v>
      </c>
      <c r="AP1705" s="46">
        <v>0.06</v>
      </c>
      <c r="AQ1705" s="52">
        <f t="shared" si="270"/>
        <v>0</v>
      </c>
    </row>
    <row r="1706" spans="1:43" x14ac:dyDescent="0.25">
      <c r="A1706" t="s">
        <v>5533</v>
      </c>
      <c r="B1706" t="s">
        <v>891</v>
      </c>
      <c r="D1706">
        <v>1</v>
      </c>
      <c r="E1706">
        <v>1</v>
      </c>
      <c r="F1706">
        <v>1</v>
      </c>
      <c r="G1706" s="13">
        <v>41387</v>
      </c>
      <c r="H1706">
        <v>1.03</v>
      </c>
      <c r="I1706" t="s">
        <v>5411</v>
      </c>
      <c r="J1706" t="s">
        <v>5411</v>
      </c>
      <c r="K1706" s="46">
        <v>1.03</v>
      </c>
      <c r="L1706" s="46"/>
      <c r="M1706" s="22"/>
      <c r="N1706" s="52">
        <f t="shared" si="263"/>
        <v>0</v>
      </c>
      <c r="O1706" s="52" t="e">
        <f t="shared" si="264"/>
        <v>#VALUE!</v>
      </c>
      <c r="P1706" s="52" t="e">
        <f t="shared" si="265"/>
        <v>#VALUE!</v>
      </c>
      <c r="Q1706">
        <v>0</v>
      </c>
      <c r="R1706" t="s">
        <v>5411</v>
      </c>
      <c r="S1706" t="s">
        <v>5411</v>
      </c>
      <c r="T1706" s="46">
        <v>0</v>
      </c>
      <c r="U1706" s="46"/>
      <c r="V1706" s="22"/>
      <c r="W1706" s="52">
        <f t="shared" si="266"/>
        <v>0</v>
      </c>
      <c r="X1706" s="52" t="e">
        <f t="shared" si="267"/>
        <v>#VALUE!</v>
      </c>
      <c r="Y1706" s="52" t="e">
        <f t="shared" si="261"/>
        <v>#VALUE!</v>
      </c>
      <c r="Z1706" t="s">
        <v>5568</v>
      </c>
      <c r="AA1706" t="s">
        <v>5411</v>
      </c>
      <c r="AB1706" t="s">
        <v>5411</v>
      </c>
      <c r="AC1706" s="61" t="s">
        <v>88</v>
      </c>
      <c r="AD1706" s="61"/>
      <c r="AE1706" s="22"/>
      <c r="AF1706">
        <v>0</v>
      </c>
      <c r="AG1706" t="s">
        <v>5411</v>
      </c>
      <c r="AH1706" t="s">
        <v>5411</v>
      </c>
      <c r="AI1706" s="46">
        <v>0</v>
      </c>
      <c r="AJ1706" s="46"/>
      <c r="AK1706" s="22"/>
      <c r="AL1706" s="52">
        <f t="shared" si="268"/>
        <v>0</v>
      </c>
      <c r="AM1706" s="52" t="e">
        <f t="shared" si="269"/>
        <v>#VALUE!</v>
      </c>
      <c r="AN1706" s="52" t="e">
        <f t="shared" si="262"/>
        <v>#VALUE!</v>
      </c>
      <c r="AO1706">
        <v>0.16</v>
      </c>
      <c r="AP1706" s="46">
        <v>0.16</v>
      </c>
      <c r="AQ1706" s="52">
        <f t="shared" si="270"/>
        <v>0</v>
      </c>
    </row>
    <row r="1707" spans="1:43" x14ac:dyDescent="0.25">
      <c r="A1707" t="s">
        <v>5533</v>
      </c>
      <c r="B1707" t="s">
        <v>893</v>
      </c>
      <c r="D1707">
        <v>1</v>
      </c>
      <c r="E1707">
        <v>1</v>
      </c>
      <c r="F1707">
        <v>1</v>
      </c>
      <c r="G1707" s="13">
        <v>41387</v>
      </c>
      <c r="H1707">
        <v>0.52</v>
      </c>
      <c r="I1707" t="s">
        <v>5411</v>
      </c>
      <c r="J1707" t="s">
        <v>5411</v>
      </c>
      <c r="K1707" s="46">
        <v>0.52</v>
      </c>
      <c r="L1707" s="46"/>
      <c r="M1707" s="22"/>
      <c r="N1707" s="52">
        <f t="shared" si="263"/>
        <v>0</v>
      </c>
      <c r="O1707" s="52" t="e">
        <f t="shared" si="264"/>
        <v>#VALUE!</v>
      </c>
      <c r="P1707" s="52" t="e">
        <f t="shared" si="265"/>
        <v>#VALUE!</v>
      </c>
      <c r="Q1707">
        <v>0</v>
      </c>
      <c r="R1707" t="s">
        <v>5411</v>
      </c>
      <c r="S1707" t="s">
        <v>5411</v>
      </c>
      <c r="T1707" s="46">
        <v>0</v>
      </c>
      <c r="U1707" s="46"/>
      <c r="V1707" s="22"/>
      <c r="W1707" s="52">
        <f t="shared" si="266"/>
        <v>0</v>
      </c>
      <c r="X1707" s="52" t="e">
        <f t="shared" si="267"/>
        <v>#VALUE!</v>
      </c>
      <c r="Y1707" s="52" t="e">
        <f t="shared" si="261"/>
        <v>#VALUE!</v>
      </c>
      <c r="Z1707" t="s">
        <v>5568</v>
      </c>
      <c r="AA1707" t="s">
        <v>5411</v>
      </c>
      <c r="AB1707" t="s">
        <v>5411</v>
      </c>
      <c r="AC1707" s="61" t="s">
        <v>88</v>
      </c>
      <c r="AD1707" s="61"/>
      <c r="AE1707" s="22"/>
      <c r="AF1707">
        <v>1.1499999999999999</v>
      </c>
      <c r="AG1707" t="s">
        <v>5411</v>
      </c>
      <c r="AH1707" t="s">
        <v>5411</v>
      </c>
      <c r="AI1707" s="46">
        <v>1.1499999999999999</v>
      </c>
      <c r="AJ1707" s="46"/>
      <c r="AK1707" s="22"/>
      <c r="AL1707" s="52">
        <f t="shared" si="268"/>
        <v>0</v>
      </c>
      <c r="AM1707" s="52" t="e">
        <f t="shared" si="269"/>
        <v>#VALUE!</v>
      </c>
      <c r="AN1707" s="52" t="e">
        <f t="shared" si="262"/>
        <v>#VALUE!</v>
      </c>
      <c r="AO1707">
        <v>0.11</v>
      </c>
      <c r="AP1707" s="46">
        <v>0.11</v>
      </c>
      <c r="AQ1707" s="52">
        <f t="shared" si="270"/>
        <v>0</v>
      </c>
    </row>
    <row r="1708" spans="1:43" x14ac:dyDescent="0.25">
      <c r="A1708" t="s">
        <v>5533</v>
      </c>
      <c r="B1708" t="s">
        <v>895</v>
      </c>
      <c r="D1708">
        <v>1</v>
      </c>
      <c r="E1708">
        <v>1</v>
      </c>
      <c r="F1708">
        <v>1</v>
      </c>
      <c r="G1708" s="13">
        <v>41387</v>
      </c>
      <c r="H1708">
        <v>0.43</v>
      </c>
      <c r="I1708" t="s">
        <v>5411</v>
      </c>
      <c r="J1708" t="s">
        <v>5411</v>
      </c>
      <c r="K1708" s="46">
        <v>0.43</v>
      </c>
      <c r="L1708" s="46"/>
      <c r="M1708" s="22"/>
      <c r="N1708" s="52">
        <f t="shared" si="263"/>
        <v>0</v>
      </c>
      <c r="O1708" s="52" t="e">
        <f t="shared" si="264"/>
        <v>#VALUE!</v>
      </c>
      <c r="P1708" s="52" t="e">
        <f t="shared" si="265"/>
        <v>#VALUE!</v>
      </c>
      <c r="Q1708">
        <v>0.12</v>
      </c>
      <c r="R1708" t="s">
        <v>5411</v>
      </c>
      <c r="S1708" t="s">
        <v>5411</v>
      </c>
      <c r="T1708" s="46">
        <v>0.12</v>
      </c>
      <c r="U1708" s="46"/>
      <c r="V1708" s="22"/>
      <c r="W1708" s="52">
        <f t="shared" si="266"/>
        <v>0</v>
      </c>
      <c r="X1708" s="52" t="e">
        <f t="shared" si="267"/>
        <v>#VALUE!</v>
      </c>
      <c r="Y1708" s="52" t="e">
        <f t="shared" si="261"/>
        <v>#VALUE!</v>
      </c>
      <c r="Z1708" t="s">
        <v>5568</v>
      </c>
      <c r="AA1708" t="s">
        <v>5411</v>
      </c>
      <c r="AB1708" t="s">
        <v>5411</v>
      </c>
      <c r="AC1708" s="61" t="s">
        <v>88</v>
      </c>
      <c r="AD1708" s="61"/>
      <c r="AE1708" s="22"/>
      <c r="AF1708">
        <v>0</v>
      </c>
      <c r="AG1708" t="s">
        <v>5411</v>
      </c>
      <c r="AH1708" t="s">
        <v>5411</v>
      </c>
      <c r="AI1708" s="46">
        <v>0</v>
      </c>
      <c r="AJ1708" s="46"/>
      <c r="AK1708" s="22"/>
      <c r="AL1708" s="52">
        <f t="shared" si="268"/>
        <v>0</v>
      </c>
      <c r="AM1708" s="52" t="e">
        <f t="shared" si="269"/>
        <v>#VALUE!</v>
      </c>
      <c r="AN1708" s="52" t="e">
        <f t="shared" si="262"/>
        <v>#VALUE!</v>
      </c>
      <c r="AO1708">
        <v>0.06</v>
      </c>
      <c r="AP1708" s="46">
        <v>0.06</v>
      </c>
      <c r="AQ1708" s="52">
        <f t="shared" si="270"/>
        <v>0</v>
      </c>
    </row>
    <row r="1709" spans="1:43" x14ac:dyDescent="0.25">
      <c r="A1709" t="s">
        <v>5533</v>
      </c>
      <c r="B1709" t="s">
        <v>897</v>
      </c>
      <c r="D1709">
        <v>1</v>
      </c>
      <c r="E1709">
        <v>1</v>
      </c>
      <c r="F1709">
        <v>1</v>
      </c>
      <c r="G1709" s="13">
        <v>41387</v>
      </c>
      <c r="H1709">
        <v>0.27</v>
      </c>
      <c r="I1709" t="s">
        <v>5411</v>
      </c>
      <c r="J1709" t="s">
        <v>5411</v>
      </c>
      <c r="K1709" s="46">
        <v>0.27</v>
      </c>
      <c r="L1709" s="46"/>
      <c r="M1709" s="22"/>
      <c r="N1709" s="52">
        <f t="shared" si="263"/>
        <v>0</v>
      </c>
      <c r="O1709" s="52" t="e">
        <f t="shared" si="264"/>
        <v>#VALUE!</v>
      </c>
      <c r="P1709" s="52" t="e">
        <f t="shared" si="265"/>
        <v>#VALUE!</v>
      </c>
      <c r="Q1709">
        <v>0</v>
      </c>
      <c r="R1709" t="s">
        <v>5411</v>
      </c>
      <c r="S1709" t="s">
        <v>5411</v>
      </c>
      <c r="T1709" s="46">
        <v>0</v>
      </c>
      <c r="U1709" s="46"/>
      <c r="V1709" s="22"/>
      <c r="W1709" s="52">
        <f t="shared" si="266"/>
        <v>0</v>
      </c>
      <c r="X1709" s="52" t="e">
        <f t="shared" si="267"/>
        <v>#VALUE!</v>
      </c>
      <c r="Y1709" s="52" t="e">
        <f t="shared" si="261"/>
        <v>#VALUE!</v>
      </c>
      <c r="Z1709" t="s">
        <v>5568</v>
      </c>
      <c r="AA1709" t="s">
        <v>5411</v>
      </c>
      <c r="AB1709" t="s">
        <v>5411</v>
      </c>
      <c r="AC1709" s="61" t="s">
        <v>88</v>
      </c>
      <c r="AD1709" s="61"/>
      <c r="AE1709" s="22"/>
      <c r="AF1709">
        <v>0</v>
      </c>
      <c r="AG1709" t="s">
        <v>5411</v>
      </c>
      <c r="AH1709" t="s">
        <v>5411</v>
      </c>
      <c r="AI1709" s="46">
        <v>0</v>
      </c>
      <c r="AJ1709" s="46"/>
      <c r="AK1709" s="22"/>
      <c r="AL1709" s="52">
        <f t="shared" si="268"/>
        <v>0</v>
      </c>
      <c r="AM1709" s="52" t="e">
        <f t="shared" si="269"/>
        <v>#VALUE!</v>
      </c>
      <c r="AN1709" s="52" t="e">
        <f t="shared" si="262"/>
        <v>#VALUE!</v>
      </c>
      <c r="AO1709">
        <v>0</v>
      </c>
      <c r="AP1709" s="46">
        <v>0</v>
      </c>
      <c r="AQ1709" s="52">
        <f t="shared" si="270"/>
        <v>0</v>
      </c>
    </row>
    <row r="1710" spans="1:43" x14ac:dyDescent="0.25">
      <c r="A1710" t="s">
        <v>5533</v>
      </c>
      <c r="B1710" t="s">
        <v>899</v>
      </c>
      <c r="D1710">
        <v>1</v>
      </c>
      <c r="E1710">
        <v>1</v>
      </c>
      <c r="F1710">
        <v>1</v>
      </c>
      <c r="G1710" s="13">
        <v>41387</v>
      </c>
      <c r="H1710">
        <v>0.1</v>
      </c>
      <c r="I1710" t="s">
        <v>5411</v>
      </c>
      <c r="J1710" t="s">
        <v>5411</v>
      </c>
      <c r="K1710" s="46">
        <v>0.1</v>
      </c>
      <c r="L1710" s="46"/>
      <c r="M1710" s="22"/>
      <c r="N1710" s="52">
        <f t="shared" si="263"/>
        <v>0</v>
      </c>
      <c r="O1710" s="52" t="e">
        <f t="shared" si="264"/>
        <v>#VALUE!</v>
      </c>
      <c r="P1710" s="52" t="e">
        <f t="shared" si="265"/>
        <v>#VALUE!</v>
      </c>
      <c r="Q1710">
        <v>0</v>
      </c>
      <c r="R1710" t="s">
        <v>5411</v>
      </c>
      <c r="S1710" t="s">
        <v>5411</v>
      </c>
      <c r="T1710" s="46">
        <v>0</v>
      </c>
      <c r="U1710" s="46"/>
      <c r="V1710" s="22"/>
      <c r="W1710" s="52">
        <f t="shared" si="266"/>
        <v>0</v>
      </c>
      <c r="X1710" s="52" t="e">
        <f t="shared" si="267"/>
        <v>#VALUE!</v>
      </c>
      <c r="Y1710" s="52" t="e">
        <f t="shared" si="261"/>
        <v>#VALUE!</v>
      </c>
      <c r="Z1710" t="s">
        <v>5568</v>
      </c>
      <c r="AA1710" t="s">
        <v>5411</v>
      </c>
      <c r="AB1710" t="s">
        <v>5411</v>
      </c>
      <c r="AC1710" s="61" t="s">
        <v>88</v>
      </c>
      <c r="AD1710" s="61"/>
      <c r="AE1710" s="22"/>
      <c r="AF1710">
        <v>0</v>
      </c>
      <c r="AG1710" t="s">
        <v>5411</v>
      </c>
      <c r="AH1710" t="s">
        <v>5411</v>
      </c>
      <c r="AI1710" s="46">
        <v>0</v>
      </c>
      <c r="AJ1710" s="46"/>
      <c r="AK1710" s="22"/>
      <c r="AL1710" s="52">
        <f t="shared" si="268"/>
        <v>0</v>
      </c>
      <c r="AM1710" s="52" t="e">
        <f t="shared" si="269"/>
        <v>#VALUE!</v>
      </c>
      <c r="AN1710" s="52" t="e">
        <f t="shared" si="262"/>
        <v>#VALUE!</v>
      </c>
      <c r="AO1710">
        <v>0</v>
      </c>
      <c r="AP1710" s="46">
        <v>0</v>
      </c>
      <c r="AQ1710" s="52">
        <f t="shared" si="270"/>
        <v>0</v>
      </c>
    </row>
    <row r="1711" spans="1:43" x14ac:dyDescent="0.25">
      <c r="A1711" t="s">
        <v>5533</v>
      </c>
      <c r="B1711" t="s">
        <v>901</v>
      </c>
      <c r="D1711">
        <v>1</v>
      </c>
      <c r="E1711">
        <v>1</v>
      </c>
      <c r="F1711">
        <v>1</v>
      </c>
      <c r="G1711" s="13">
        <v>41387</v>
      </c>
      <c r="H1711">
        <v>0.02</v>
      </c>
      <c r="I1711" t="s">
        <v>5411</v>
      </c>
      <c r="J1711" t="s">
        <v>5411</v>
      </c>
      <c r="K1711" s="46">
        <v>0.02</v>
      </c>
      <c r="L1711" s="46"/>
      <c r="M1711" s="22"/>
      <c r="N1711" s="52">
        <f t="shared" si="263"/>
        <v>0</v>
      </c>
      <c r="O1711" s="52" t="e">
        <f t="shared" si="264"/>
        <v>#VALUE!</v>
      </c>
      <c r="P1711" s="52" t="e">
        <f t="shared" si="265"/>
        <v>#VALUE!</v>
      </c>
      <c r="Q1711">
        <v>0</v>
      </c>
      <c r="R1711" t="s">
        <v>5411</v>
      </c>
      <c r="S1711" t="s">
        <v>5411</v>
      </c>
      <c r="T1711" s="46">
        <v>0</v>
      </c>
      <c r="U1711" s="46"/>
      <c r="V1711" s="22"/>
      <c r="W1711" s="52">
        <f t="shared" si="266"/>
        <v>0</v>
      </c>
      <c r="X1711" s="52" t="e">
        <f t="shared" si="267"/>
        <v>#VALUE!</v>
      </c>
      <c r="Y1711" s="52" t="e">
        <f t="shared" si="261"/>
        <v>#VALUE!</v>
      </c>
      <c r="Z1711" t="s">
        <v>5568</v>
      </c>
      <c r="AA1711" t="s">
        <v>5411</v>
      </c>
      <c r="AB1711" t="s">
        <v>5411</v>
      </c>
      <c r="AC1711" s="61" t="s">
        <v>88</v>
      </c>
      <c r="AD1711" s="61"/>
      <c r="AE1711" s="22"/>
      <c r="AF1711">
        <v>0</v>
      </c>
      <c r="AG1711" t="s">
        <v>5411</v>
      </c>
      <c r="AH1711" t="s">
        <v>5411</v>
      </c>
      <c r="AI1711" s="46">
        <v>0</v>
      </c>
      <c r="AJ1711" s="46"/>
      <c r="AK1711" s="22"/>
      <c r="AL1711" s="52">
        <f t="shared" si="268"/>
        <v>0</v>
      </c>
      <c r="AM1711" s="52" t="e">
        <f t="shared" si="269"/>
        <v>#VALUE!</v>
      </c>
      <c r="AN1711" s="52" t="e">
        <f t="shared" si="262"/>
        <v>#VALUE!</v>
      </c>
      <c r="AO1711">
        <v>0</v>
      </c>
      <c r="AP1711" s="46">
        <v>0</v>
      </c>
      <c r="AQ1711" s="52">
        <f t="shared" si="270"/>
        <v>0</v>
      </c>
    </row>
    <row r="1712" spans="1:43" x14ac:dyDescent="0.25">
      <c r="A1712" t="s">
        <v>5533</v>
      </c>
      <c r="B1712" t="s">
        <v>903</v>
      </c>
      <c r="D1712">
        <v>1</v>
      </c>
      <c r="E1712">
        <v>1</v>
      </c>
      <c r="F1712">
        <v>1</v>
      </c>
      <c r="G1712" s="13">
        <v>41387</v>
      </c>
      <c r="H1712">
        <v>0.01</v>
      </c>
      <c r="I1712" t="s">
        <v>5411</v>
      </c>
      <c r="J1712" t="s">
        <v>5411</v>
      </c>
      <c r="K1712" s="46">
        <v>0.01</v>
      </c>
      <c r="L1712" s="46"/>
      <c r="M1712" s="22"/>
      <c r="N1712" s="52">
        <f t="shared" si="263"/>
        <v>0</v>
      </c>
      <c r="O1712" s="52" t="e">
        <f t="shared" si="264"/>
        <v>#VALUE!</v>
      </c>
      <c r="P1712" s="52" t="e">
        <f t="shared" si="265"/>
        <v>#VALUE!</v>
      </c>
      <c r="Q1712">
        <v>0</v>
      </c>
      <c r="R1712" t="s">
        <v>5411</v>
      </c>
      <c r="S1712" t="s">
        <v>5411</v>
      </c>
      <c r="T1712" s="46">
        <v>0</v>
      </c>
      <c r="U1712" s="46"/>
      <c r="V1712" s="22"/>
      <c r="W1712" s="52">
        <f t="shared" si="266"/>
        <v>0</v>
      </c>
      <c r="X1712" s="52" t="e">
        <f t="shared" si="267"/>
        <v>#VALUE!</v>
      </c>
      <c r="Y1712" s="52" t="e">
        <f t="shared" si="261"/>
        <v>#VALUE!</v>
      </c>
      <c r="Z1712" t="s">
        <v>5568</v>
      </c>
      <c r="AA1712" t="s">
        <v>5411</v>
      </c>
      <c r="AB1712" t="s">
        <v>5411</v>
      </c>
      <c r="AC1712" s="61" t="s">
        <v>88</v>
      </c>
      <c r="AD1712" s="61"/>
      <c r="AE1712" s="22"/>
      <c r="AF1712">
        <v>0</v>
      </c>
      <c r="AG1712" t="s">
        <v>5411</v>
      </c>
      <c r="AH1712" t="s">
        <v>5411</v>
      </c>
      <c r="AI1712" s="46">
        <v>0</v>
      </c>
      <c r="AJ1712" s="46"/>
      <c r="AK1712" s="22"/>
      <c r="AL1712" s="52">
        <f t="shared" si="268"/>
        <v>0</v>
      </c>
      <c r="AM1712" s="52" t="e">
        <f t="shared" si="269"/>
        <v>#VALUE!</v>
      </c>
      <c r="AN1712" s="52" t="e">
        <f t="shared" si="262"/>
        <v>#VALUE!</v>
      </c>
      <c r="AO1712">
        <v>0</v>
      </c>
      <c r="AP1712" s="46">
        <v>0</v>
      </c>
      <c r="AQ1712" s="52">
        <f t="shared" si="270"/>
        <v>0</v>
      </c>
    </row>
    <row r="1713" spans="1:43" x14ac:dyDescent="0.25">
      <c r="A1713" t="s">
        <v>5533</v>
      </c>
      <c r="B1713" t="s">
        <v>905</v>
      </c>
      <c r="D1713">
        <v>1</v>
      </c>
      <c r="E1713">
        <v>1</v>
      </c>
      <c r="F1713">
        <v>1</v>
      </c>
      <c r="G1713" s="13">
        <v>41387</v>
      </c>
      <c r="H1713">
        <v>0.88</v>
      </c>
      <c r="I1713" t="s">
        <v>5411</v>
      </c>
      <c r="J1713" t="s">
        <v>5411</v>
      </c>
      <c r="K1713" s="46">
        <v>0.88</v>
      </c>
      <c r="L1713" s="46"/>
      <c r="M1713" s="22"/>
      <c r="N1713" s="52">
        <f t="shared" si="263"/>
        <v>0</v>
      </c>
      <c r="O1713" s="52" t="e">
        <f t="shared" si="264"/>
        <v>#VALUE!</v>
      </c>
      <c r="P1713" s="52" t="e">
        <f t="shared" si="265"/>
        <v>#VALUE!</v>
      </c>
      <c r="Q1713">
        <v>0.2</v>
      </c>
      <c r="R1713" t="s">
        <v>5411</v>
      </c>
      <c r="S1713" t="s">
        <v>5411</v>
      </c>
      <c r="T1713" s="46">
        <v>0.2</v>
      </c>
      <c r="U1713" s="46"/>
      <c r="V1713" s="22"/>
      <c r="W1713" s="52">
        <f t="shared" si="266"/>
        <v>0</v>
      </c>
      <c r="X1713" s="52" t="e">
        <f t="shared" si="267"/>
        <v>#VALUE!</v>
      </c>
      <c r="Y1713" s="52" t="e">
        <f t="shared" si="261"/>
        <v>#VALUE!</v>
      </c>
      <c r="Z1713" t="s">
        <v>5568</v>
      </c>
      <c r="AA1713" t="s">
        <v>5411</v>
      </c>
      <c r="AB1713" t="s">
        <v>5411</v>
      </c>
      <c r="AC1713" s="61" t="s">
        <v>88</v>
      </c>
      <c r="AD1713" s="61"/>
      <c r="AE1713" s="22"/>
      <c r="AF1713">
        <v>0</v>
      </c>
      <c r="AG1713" t="s">
        <v>5411</v>
      </c>
      <c r="AH1713" t="s">
        <v>5411</v>
      </c>
      <c r="AI1713" s="46">
        <v>0</v>
      </c>
      <c r="AJ1713" s="46"/>
      <c r="AK1713" s="22"/>
      <c r="AL1713" s="52">
        <f t="shared" si="268"/>
        <v>0</v>
      </c>
      <c r="AM1713" s="52" t="e">
        <f t="shared" si="269"/>
        <v>#VALUE!</v>
      </c>
      <c r="AN1713" s="52" t="e">
        <f t="shared" si="262"/>
        <v>#VALUE!</v>
      </c>
      <c r="AO1713">
        <v>0.09</v>
      </c>
      <c r="AP1713" s="46">
        <v>0.09</v>
      </c>
      <c r="AQ1713" s="52">
        <f t="shared" si="270"/>
        <v>0</v>
      </c>
    </row>
    <row r="1714" spans="1:43" x14ac:dyDescent="0.25">
      <c r="A1714" t="s">
        <v>5533</v>
      </c>
      <c r="B1714" t="s">
        <v>907</v>
      </c>
      <c r="D1714">
        <v>1</v>
      </c>
      <c r="E1714">
        <v>1</v>
      </c>
      <c r="F1714">
        <v>1</v>
      </c>
      <c r="G1714" s="13">
        <v>41387</v>
      </c>
      <c r="H1714">
        <v>0.7</v>
      </c>
      <c r="I1714" t="s">
        <v>5411</v>
      </c>
      <c r="J1714" t="s">
        <v>5411</v>
      </c>
      <c r="K1714" s="46">
        <v>0.7</v>
      </c>
      <c r="L1714" s="46"/>
      <c r="M1714" s="22"/>
      <c r="N1714" s="52">
        <f t="shared" si="263"/>
        <v>0</v>
      </c>
      <c r="O1714" s="52" t="e">
        <f t="shared" si="264"/>
        <v>#VALUE!</v>
      </c>
      <c r="P1714" s="52" t="e">
        <f t="shared" si="265"/>
        <v>#VALUE!</v>
      </c>
      <c r="Q1714">
        <v>0</v>
      </c>
      <c r="R1714" t="s">
        <v>5411</v>
      </c>
      <c r="S1714" t="s">
        <v>5411</v>
      </c>
      <c r="T1714" s="46">
        <v>0</v>
      </c>
      <c r="U1714" s="46"/>
      <c r="V1714" s="22"/>
      <c r="W1714" s="52">
        <f t="shared" si="266"/>
        <v>0</v>
      </c>
      <c r="X1714" s="52" t="e">
        <f t="shared" si="267"/>
        <v>#VALUE!</v>
      </c>
      <c r="Y1714" s="52" t="e">
        <f t="shared" si="261"/>
        <v>#VALUE!</v>
      </c>
      <c r="Z1714" t="s">
        <v>5568</v>
      </c>
      <c r="AA1714" t="s">
        <v>5411</v>
      </c>
      <c r="AB1714" t="s">
        <v>5411</v>
      </c>
      <c r="AC1714" s="61" t="s">
        <v>88</v>
      </c>
      <c r="AD1714" s="61"/>
      <c r="AE1714" s="22"/>
      <c r="AF1714">
        <v>0</v>
      </c>
      <c r="AG1714" t="s">
        <v>5411</v>
      </c>
      <c r="AH1714" t="s">
        <v>5411</v>
      </c>
      <c r="AI1714" s="46">
        <v>0</v>
      </c>
      <c r="AJ1714" s="46"/>
      <c r="AK1714" s="22"/>
      <c r="AL1714" s="52">
        <f t="shared" si="268"/>
        <v>0</v>
      </c>
      <c r="AM1714" s="52" t="e">
        <f t="shared" si="269"/>
        <v>#VALUE!</v>
      </c>
      <c r="AN1714" s="52" t="e">
        <f t="shared" si="262"/>
        <v>#VALUE!</v>
      </c>
      <c r="AO1714">
        <v>0.18</v>
      </c>
      <c r="AP1714" s="46">
        <v>0.18</v>
      </c>
      <c r="AQ1714" s="52">
        <f t="shared" si="270"/>
        <v>0</v>
      </c>
    </row>
    <row r="1715" spans="1:43" x14ac:dyDescent="0.25">
      <c r="A1715" t="s">
        <v>5533</v>
      </c>
      <c r="B1715" t="s">
        <v>909</v>
      </c>
      <c r="D1715">
        <v>1</v>
      </c>
      <c r="E1715">
        <v>1</v>
      </c>
      <c r="F1715">
        <v>1</v>
      </c>
      <c r="G1715" s="13">
        <v>41387</v>
      </c>
      <c r="H1715">
        <v>0.61</v>
      </c>
      <c r="I1715" t="s">
        <v>5411</v>
      </c>
      <c r="J1715" t="s">
        <v>5411</v>
      </c>
      <c r="K1715" s="46">
        <v>0.61</v>
      </c>
      <c r="L1715" s="46"/>
      <c r="M1715" s="22"/>
      <c r="N1715" s="52">
        <f t="shared" si="263"/>
        <v>0</v>
      </c>
      <c r="O1715" s="52" t="e">
        <f t="shared" si="264"/>
        <v>#VALUE!</v>
      </c>
      <c r="P1715" s="52" t="e">
        <f t="shared" si="265"/>
        <v>#VALUE!</v>
      </c>
      <c r="Q1715">
        <v>0</v>
      </c>
      <c r="R1715" t="s">
        <v>5411</v>
      </c>
      <c r="S1715" t="s">
        <v>5411</v>
      </c>
      <c r="T1715" s="46">
        <v>0</v>
      </c>
      <c r="U1715" s="46"/>
      <c r="V1715" s="22"/>
      <c r="W1715" s="52">
        <f t="shared" si="266"/>
        <v>0</v>
      </c>
      <c r="X1715" s="52" t="e">
        <f t="shared" si="267"/>
        <v>#VALUE!</v>
      </c>
      <c r="Y1715" s="52" t="e">
        <f t="shared" si="261"/>
        <v>#VALUE!</v>
      </c>
      <c r="Z1715" t="s">
        <v>5568</v>
      </c>
      <c r="AA1715" t="s">
        <v>5411</v>
      </c>
      <c r="AB1715" t="s">
        <v>5411</v>
      </c>
      <c r="AC1715" s="61" t="s">
        <v>88</v>
      </c>
      <c r="AD1715" s="61"/>
      <c r="AE1715" s="22"/>
      <c r="AF1715">
        <v>0</v>
      </c>
      <c r="AG1715" t="s">
        <v>5411</v>
      </c>
      <c r="AH1715" t="s">
        <v>5411</v>
      </c>
      <c r="AI1715" s="46">
        <v>0</v>
      </c>
      <c r="AJ1715" s="46"/>
      <c r="AK1715" s="22"/>
      <c r="AL1715" s="52">
        <f t="shared" si="268"/>
        <v>0</v>
      </c>
      <c r="AM1715" s="52" t="e">
        <f t="shared" si="269"/>
        <v>#VALUE!</v>
      </c>
      <c r="AN1715" s="52" t="e">
        <f t="shared" si="262"/>
        <v>#VALUE!</v>
      </c>
      <c r="AO1715">
        <v>0.16</v>
      </c>
      <c r="AP1715" s="46">
        <v>0.16</v>
      </c>
      <c r="AQ1715" s="52">
        <f t="shared" si="270"/>
        <v>0</v>
      </c>
    </row>
    <row r="1716" spans="1:43" x14ac:dyDescent="0.25">
      <c r="A1716" t="s">
        <v>5533</v>
      </c>
      <c r="B1716" t="s">
        <v>911</v>
      </c>
      <c r="D1716">
        <v>1</v>
      </c>
      <c r="E1716">
        <v>1</v>
      </c>
      <c r="F1716">
        <v>1</v>
      </c>
      <c r="G1716" s="13">
        <v>41387</v>
      </c>
      <c r="H1716">
        <v>0.23</v>
      </c>
      <c r="I1716" t="s">
        <v>5411</v>
      </c>
      <c r="J1716" t="s">
        <v>5411</v>
      </c>
      <c r="K1716" s="46">
        <v>0.23</v>
      </c>
      <c r="L1716" s="46"/>
      <c r="M1716" s="22"/>
      <c r="N1716" s="52">
        <f t="shared" si="263"/>
        <v>0</v>
      </c>
      <c r="O1716" s="52" t="e">
        <f t="shared" si="264"/>
        <v>#VALUE!</v>
      </c>
      <c r="P1716" s="52" t="e">
        <f t="shared" si="265"/>
        <v>#VALUE!</v>
      </c>
      <c r="Q1716">
        <v>0</v>
      </c>
      <c r="R1716" t="s">
        <v>5411</v>
      </c>
      <c r="S1716" t="s">
        <v>5411</v>
      </c>
      <c r="T1716" s="46">
        <v>0</v>
      </c>
      <c r="U1716" s="46"/>
      <c r="V1716" s="22"/>
      <c r="W1716" s="52">
        <f t="shared" si="266"/>
        <v>0</v>
      </c>
      <c r="X1716" s="52" t="e">
        <f t="shared" si="267"/>
        <v>#VALUE!</v>
      </c>
      <c r="Y1716" s="52" t="e">
        <f t="shared" si="261"/>
        <v>#VALUE!</v>
      </c>
      <c r="Z1716" t="s">
        <v>5568</v>
      </c>
      <c r="AA1716" t="s">
        <v>5411</v>
      </c>
      <c r="AB1716" t="s">
        <v>5411</v>
      </c>
      <c r="AC1716" s="61" t="s">
        <v>88</v>
      </c>
      <c r="AD1716" s="61"/>
      <c r="AE1716" s="22"/>
      <c r="AF1716">
        <v>0</v>
      </c>
      <c r="AG1716" t="s">
        <v>5411</v>
      </c>
      <c r="AH1716" t="s">
        <v>5411</v>
      </c>
      <c r="AI1716" s="46">
        <v>0</v>
      </c>
      <c r="AJ1716" s="46"/>
      <c r="AK1716" s="22"/>
      <c r="AL1716" s="52">
        <f t="shared" si="268"/>
        <v>0</v>
      </c>
      <c r="AM1716" s="52" t="e">
        <f t="shared" si="269"/>
        <v>#VALUE!</v>
      </c>
      <c r="AN1716" s="52" t="e">
        <f t="shared" si="262"/>
        <v>#VALUE!</v>
      </c>
      <c r="AO1716">
        <v>7.0000000000000007E-2</v>
      </c>
      <c r="AP1716" s="46">
        <v>7.0000000000000007E-2</v>
      </c>
      <c r="AQ1716" s="52">
        <f t="shared" si="270"/>
        <v>0</v>
      </c>
    </row>
    <row r="1717" spans="1:43" x14ac:dyDescent="0.25">
      <c r="A1717" t="s">
        <v>5533</v>
      </c>
      <c r="B1717" t="s">
        <v>913</v>
      </c>
      <c r="D1717">
        <v>1</v>
      </c>
      <c r="E1717">
        <v>1</v>
      </c>
      <c r="F1717">
        <v>1</v>
      </c>
      <c r="G1717" s="13">
        <v>41387</v>
      </c>
      <c r="H1717">
        <v>0.23</v>
      </c>
      <c r="I1717" t="s">
        <v>5411</v>
      </c>
      <c r="J1717" t="s">
        <v>5411</v>
      </c>
      <c r="K1717" s="46">
        <v>0.23</v>
      </c>
      <c r="L1717" s="46"/>
      <c r="M1717" s="22"/>
      <c r="N1717" s="52">
        <f t="shared" si="263"/>
        <v>0</v>
      </c>
      <c r="O1717" s="52" t="e">
        <f t="shared" si="264"/>
        <v>#VALUE!</v>
      </c>
      <c r="P1717" s="52" t="e">
        <f t="shared" si="265"/>
        <v>#VALUE!</v>
      </c>
      <c r="Q1717">
        <v>0.28999999999999998</v>
      </c>
      <c r="R1717" t="s">
        <v>5411</v>
      </c>
      <c r="S1717" t="s">
        <v>5411</v>
      </c>
      <c r="T1717" s="46">
        <v>0.28999999999999998</v>
      </c>
      <c r="U1717" s="46"/>
      <c r="V1717" s="22"/>
      <c r="W1717" s="52">
        <f t="shared" si="266"/>
        <v>0</v>
      </c>
      <c r="X1717" s="52" t="e">
        <f t="shared" si="267"/>
        <v>#VALUE!</v>
      </c>
      <c r="Y1717" s="52" t="e">
        <f t="shared" si="261"/>
        <v>#VALUE!</v>
      </c>
      <c r="Z1717" t="s">
        <v>5568</v>
      </c>
      <c r="AA1717" t="s">
        <v>5411</v>
      </c>
      <c r="AB1717" t="s">
        <v>5411</v>
      </c>
      <c r="AC1717" s="61" t="s">
        <v>88</v>
      </c>
      <c r="AD1717" s="61"/>
      <c r="AE1717" s="22"/>
      <c r="AF1717">
        <v>0</v>
      </c>
      <c r="AG1717" t="s">
        <v>5411</v>
      </c>
      <c r="AH1717" t="s">
        <v>5411</v>
      </c>
      <c r="AI1717" s="46">
        <v>0</v>
      </c>
      <c r="AJ1717" s="46"/>
      <c r="AK1717" s="22"/>
      <c r="AL1717" s="52">
        <f t="shared" si="268"/>
        <v>0</v>
      </c>
      <c r="AM1717" s="52" t="e">
        <f t="shared" si="269"/>
        <v>#VALUE!</v>
      </c>
      <c r="AN1717" s="52" t="e">
        <f t="shared" si="262"/>
        <v>#VALUE!</v>
      </c>
      <c r="AO1717">
        <v>0.03</v>
      </c>
      <c r="AP1717" s="46">
        <v>0.03</v>
      </c>
      <c r="AQ1717" s="52">
        <f t="shared" si="270"/>
        <v>0</v>
      </c>
    </row>
    <row r="1718" spans="1:43" x14ac:dyDescent="0.25">
      <c r="A1718" t="s">
        <v>5533</v>
      </c>
      <c r="B1718" t="s">
        <v>915</v>
      </c>
      <c r="D1718">
        <v>1</v>
      </c>
      <c r="E1718">
        <v>1</v>
      </c>
      <c r="F1718">
        <v>1</v>
      </c>
      <c r="G1718" s="13">
        <v>41387</v>
      </c>
      <c r="H1718">
        <v>0.19</v>
      </c>
      <c r="I1718" t="s">
        <v>5411</v>
      </c>
      <c r="J1718" t="s">
        <v>5411</v>
      </c>
      <c r="K1718" s="46">
        <v>0.19</v>
      </c>
      <c r="L1718" s="46"/>
      <c r="M1718" s="22"/>
      <c r="N1718" s="52">
        <f t="shared" si="263"/>
        <v>0</v>
      </c>
      <c r="O1718" s="52" t="e">
        <f t="shared" si="264"/>
        <v>#VALUE!</v>
      </c>
      <c r="P1718" s="52" t="e">
        <f t="shared" si="265"/>
        <v>#VALUE!</v>
      </c>
      <c r="Q1718">
        <v>0</v>
      </c>
      <c r="R1718" t="s">
        <v>5411</v>
      </c>
      <c r="S1718" t="s">
        <v>5411</v>
      </c>
      <c r="T1718" s="46">
        <v>0</v>
      </c>
      <c r="U1718" s="46"/>
      <c r="V1718" s="22"/>
      <c r="W1718" s="52">
        <f t="shared" si="266"/>
        <v>0</v>
      </c>
      <c r="X1718" s="52" t="e">
        <f t="shared" si="267"/>
        <v>#VALUE!</v>
      </c>
      <c r="Y1718" s="52" t="e">
        <f t="shared" si="261"/>
        <v>#VALUE!</v>
      </c>
      <c r="Z1718" t="s">
        <v>5568</v>
      </c>
      <c r="AA1718" t="s">
        <v>5411</v>
      </c>
      <c r="AB1718" t="s">
        <v>5411</v>
      </c>
      <c r="AC1718" s="61" t="s">
        <v>88</v>
      </c>
      <c r="AD1718" s="61"/>
      <c r="AE1718" s="22"/>
      <c r="AF1718">
        <v>0</v>
      </c>
      <c r="AG1718" t="s">
        <v>5411</v>
      </c>
      <c r="AH1718" t="s">
        <v>5411</v>
      </c>
      <c r="AI1718" s="46">
        <v>0</v>
      </c>
      <c r="AJ1718" s="46"/>
      <c r="AK1718" s="22"/>
      <c r="AL1718" s="52">
        <f t="shared" si="268"/>
        <v>0</v>
      </c>
      <c r="AM1718" s="52" t="e">
        <f t="shared" si="269"/>
        <v>#VALUE!</v>
      </c>
      <c r="AN1718" s="52" t="e">
        <f t="shared" si="262"/>
        <v>#VALUE!</v>
      </c>
      <c r="AO1718">
        <v>0.03</v>
      </c>
      <c r="AP1718" s="46">
        <v>0.03</v>
      </c>
      <c r="AQ1718" s="52">
        <f t="shared" si="270"/>
        <v>0</v>
      </c>
    </row>
    <row r="1719" spans="1:43" x14ac:dyDescent="0.25">
      <c r="A1719" t="s">
        <v>5533</v>
      </c>
      <c r="B1719" t="s">
        <v>917</v>
      </c>
      <c r="D1719">
        <v>1</v>
      </c>
      <c r="E1719">
        <v>1</v>
      </c>
      <c r="F1719">
        <v>1</v>
      </c>
      <c r="G1719" s="13">
        <v>41387</v>
      </c>
      <c r="H1719">
        <v>0.08</v>
      </c>
      <c r="I1719" t="s">
        <v>5411</v>
      </c>
      <c r="J1719" t="s">
        <v>5411</v>
      </c>
      <c r="K1719" s="46">
        <v>0.08</v>
      </c>
      <c r="L1719" s="46"/>
      <c r="M1719" s="22"/>
      <c r="N1719" s="52">
        <f t="shared" si="263"/>
        <v>0</v>
      </c>
      <c r="O1719" s="52" t="e">
        <f t="shared" si="264"/>
        <v>#VALUE!</v>
      </c>
      <c r="P1719" s="52" t="e">
        <f t="shared" si="265"/>
        <v>#VALUE!</v>
      </c>
      <c r="Q1719">
        <v>0</v>
      </c>
      <c r="R1719" t="s">
        <v>5411</v>
      </c>
      <c r="S1719" t="s">
        <v>5411</v>
      </c>
      <c r="T1719" s="46">
        <v>0</v>
      </c>
      <c r="U1719" s="46"/>
      <c r="V1719" s="22"/>
      <c r="W1719" s="52">
        <f t="shared" si="266"/>
        <v>0</v>
      </c>
      <c r="X1719" s="52" t="e">
        <f t="shared" si="267"/>
        <v>#VALUE!</v>
      </c>
      <c r="Y1719" s="52" t="e">
        <f t="shared" si="261"/>
        <v>#VALUE!</v>
      </c>
      <c r="Z1719" t="s">
        <v>5568</v>
      </c>
      <c r="AA1719" t="s">
        <v>5411</v>
      </c>
      <c r="AB1719" t="s">
        <v>5411</v>
      </c>
      <c r="AC1719" s="61" t="s">
        <v>88</v>
      </c>
      <c r="AD1719" s="61"/>
      <c r="AE1719" s="22"/>
      <c r="AF1719">
        <v>0</v>
      </c>
      <c r="AG1719" t="s">
        <v>5411</v>
      </c>
      <c r="AH1719" t="s">
        <v>5411</v>
      </c>
      <c r="AI1719" s="46">
        <v>0</v>
      </c>
      <c r="AJ1719" s="46"/>
      <c r="AK1719" s="22"/>
      <c r="AL1719" s="52">
        <f t="shared" si="268"/>
        <v>0</v>
      </c>
      <c r="AM1719" s="52" t="e">
        <f t="shared" si="269"/>
        <v>#VALUE!</v>
      </c>
      <c r="AN1719" s="52" t="e">
        <f t="shared" si="262"/>
        <v>#VALUE!</v>
      </c>
      <c r="AO1719">
        <v>0.01</v>
      </c>
      <c r="AP1719" s="46">
        <v>0.01</v>
      </c>
      <c r="AQ1719" s="52">
        <f t="shared" si="270"/>
        <v>0</v>
      </c>
    </row>
    <row r="1720" spans="1:43" x14ac:dyDescent="0.25">
      <c r="A1720" t="s">
        <v>5533</v>
      </c>
      <c r="B1720" t="s">
        <v>919</v>
      </c>
      <c r="D1720">
        <v>1</v>
      </c>
      <c r="E1720">
        <v>1</v>
      </c>
      <c r="F1720">
        <v>1</v>
      </c>
      <c r="G1720" s="13">
        <v>41387</v>
      </c>
      <c r="H1720">
        <v>0</v>
      </c>
      <c r="I1720" t="s">
        <v>5411</v>
      </c>
      <c r="J1720" t="s">
        <v>5411</v>
      </c>
      <c r="K1720" s="46">
        <v>0</v>
      </c>
      <c r="L1720" s="46"/>
      <c r="M1720" s="22"/>
      <c r="N1720" s="52">
        <f t="shared" si="263"/>
        <v>0</v>
      </c>
      <c r="O1720" s="52" t="e">
        <f t="shared" si="264"/>
        <v>#VALUE!</v>
      </c>
      <c r="P1720" s="52" t="e">
        <f t="shared" si="265"/>
        <v>#VALUE!</v>
      </c>
      <c r="Q1720">
        <v>0</v>
      </c>
      <c r="R1720" t="s">
        <v>5411</v>
      </c>
      <c r="S1720" t="s">
        <v>5411</v>
      </c>
      <c r="T1720" s="46">
        <v>0</v>
      </c>
      <c r="U1720" s="46"/>
      <c r="V1720" s="22"/>
      <c r="W1720" s="52">
        <f t="shared" si="266"/>
        <v>0</v>
      </c>
      <c r="X1720" s="52" t="e">
        <f t="shared" si="267"/>
        <v>#VALUE!</v>
      </c>
      <c r="Y1720" s="52" t="e">
        <f t="shared" si="261"/>
        <v>#VALUE!</v>
      </c>
      <c r="Z1720" t="s">
        <v>5568</v>
      </c>
      <c r="AA1720" t="s">
        <v>5411</v>
      </c>
      <c r="AB1720" t="s">
        <v>5411</v>
      </c>
      <c r="AC1720" s="61" t="s">
        <v>88</v>
      </c>
      <c r="AD1720" s="61"/>
      <c r="AE1720" s="22"/>
      <c r="AF1720">
        <v>0</v>
      </c>
      <c r="AG1720" t="s">
        <v>5411</v>
      </c>
      <c r="AH1720" t="s">
        <v>5411</v>
      </c>
      <c r="AI1720" s="46">
        <v>0</v>
      </c>
      <c r="AJ1720" s="46"/>
      <c r="AK1720" s="22"/>
      <c r="AL1720" s="52">
        <f t="shared" si="268"/>
        <v>0</v>
      </c>
      <c r="AM1720" s="52" t="e">
        <f t="shared" si="269"/>
        <v>#VALUE!</v>
      </c>
      <c r="AN1720" s="52" t="e">
        <f t="shared" si="262"/>
        <v>#VALUE!</v>
      </c>
      <c r="AO1720">
        <v>0</v>
      </c>
      <c r="AP1720" s="46">
        <v>0</v>
      </c>
      <c r="AQ1720" s="52">
        <f t="shared" si="270"/>
        <v>0</v>
      </c>
    </row>
    <row r="1721" spans="1:43" x14ac:dyDescent="0.25">
      <c r="A1721" t="s">
        <v>5533</v>
      </c>
      <c r="B1721" t="s">
        <v>922</v>
      </c>
      <c r="D1721">
        <v>1</v>
      </c>
      <c r="E1721">
        <v>1</v>
      </c>
      <c r="F1721">
        <v>3</v>
      </c>
      <c r="G1721" s="13">
        <v>41387</v>
      </c>
      <c r="H1721">
        <v>0.96</v>
      </c>
      <c r="I1721" t="s">
        <v>5411</v>
      </c>
      <c r="J1721" t="s">
        <v>5411</v>
      </c>
      <c r="K1721" s="46">
        <v>0.96</v>
      </c>
      <c r="L1721" s="46"/>
      <c r="M1721" s="22"/>
      <c r="N1721" s="52">
        <f t="shared" si="263"/>
        <v>0</v>
      </c>
      <c r="O1721" s="52" t="e">
        <f t="shared" si="264"/>
        <v>#VALUE!</v>
      </c>
      <c r="P1721" s="52" t="e">
        <f t="shared" si="265"/>
        <v>#VALUE!</v>
      </c>
      <c r="Q1721">
        <v>0</v>
      </c>
      <c r="R1721" t="s">
        <v>5411</v>
      </c>
      <c r="S1721" t="s">
        <v>5411</v>
      </c>
      <c r="T1721" s="46">
        <v>0</v>
      </c>
      <c r="U1721" s="46"/>
      <c r="V1721" s="22"/>
      <c r="W1721" s="52">
        <f t="shared" si="266"/>
        <v>0</v>
      </c>
      <c r="X1721" s="52" t="e">
        <f t="shared" si="267"/>
        <v>#VALUE!</v>
      </c>
      <c r="Y1721" s="52" t="e">
        <f t="shared" si="261"/>
        <v>#VALUE!</v>
      </c>
      <c r="Z1721" t="s">
        <v>5568</v>
      </c>
      <c r="AA1721" t="s">
        <v>5411</v>
      </c>
      <c r="AB1721" t="s">
        <v>5411</v>
      </c>
      <c r="AC1721" s="61" t="s">
        <v>88</v>
      </c>
      <c r="AD1721" s="61"/>
      <c r="AE1721" s="22"/>
      <c r="AF1721">
        <v>0</v>
      </c>
      <c r="AG1721" t="s">
        <v>5411</v>
      </c>
      <c r="AH1721" t="s">
        <v>5411</v>
      </c>
      <c r="AI1721" s="46">
        <v>0</v>
      </c>
      <c r="AJ1721" s="46"/>
      <c r="AK1721" s="22"/>
      <c r="AL1721" s="52">
        <f t="shared" si="268"/>
        <v>0</v>
      </c>
      <c r="AM1721" s="52" t="e">
        <f t="shared" si="269"/>
        <v>#VALUE!</v>
      </c>
      <c r="AN1721" s="52" t="e">
        <f t="shared" si="262"/>
        <v>#VALUE!</v>
      </c>
      <c r="AO1721">
        <v>7.0000000000000007E-2</v>
      </c>
      <c r="AP1721" s="46">
        <v>7.0000000000000007E-2</v>
      </c>
      <c r="AQ1721" s="52">
        <f t="shared" si="270"/>
        <v>0</v>
      </c>
    </row>
    <row r="1722" spans="1:43" x14ac:dyDescent="0.25">
      <c r="A1722" t="s">
        <v>5533</v>
      </c>
      <c r="B1722" t="s">
        <v>924</v>
      </c>
      <c r="D1722">
        <v>1</v>
      </c>
      <c r="E1722">
        <v>1</v>
      </c>
      <c r="F1722">
        <v>1</v>
      </c>
      <c r="G1722" s="13">
        <v>41387</v>
      </c>
      <c r="H1722">
        <v>1.1100000000000001</v>
      </c>
      <c r="I1722" t="s">
        <v>5411</v>
      </c>
      <c r="J1722" t="s">
        <v>5411</v>
      </c>
      <c r="K1722" s="46">
        <v>1.1100000000000001</v>
      </c>
      <c r="L1722" s="46"/>
      <c r="M1722" s="22"/>
      <c r="N1722" s="52">
        <f t="shared" si="263"/>
        <v>0</v>
      </c>
      <c r="O1722" s="52" t="e">
        <f t="shared" si="264"/>
        <v>#VALUE!</v>
      </c>
      <c r="P1722" s="52" t="e">
        <f t="shared" si="265"/>
        <v>#VALUE!</v>
      </c>
      <c r="Q1722">
        <v>0</v>
      </c>
      <c r="R1722" t="s">
        <v>5411</v>
      </c>
      <c r="S1722" t="s">
        <v>5411</v>
      </c>
      <c r="T1722" s="46">
        <v>0</v>
      </c>
      <c r="U1722" s="46"/>
      <c r="V1722" s="22"/>
      <c r="W1722" s="52">
        <f t="shared" si="266"/>
        <v>0</v>
      </c>
      <c r="X1722" s="52" t="e">
        <f t="shared" si="267"/>
        <v>#VALUE!</v>
      </c>
      <c r="Y1722" s="52" t="e">
        <f t="shared" si="261"/>
        <v>#VALUE!</v>
      </c>
      <c r="Z1722" t="s">
        <v>5568</v>
      </c>
      <c r="AA1722" t="s">
        <v>5411</v>
      </c>
      <c r="AB1722" t="s">
        <v>5411</v>
      </c>
      <c r="AC1722" s="61" t="s">
        <v>88</v>
      </c>
      <c r="AD1722" s="61"/>
      <c r="AE1722" s="22"/>
      <c r="AF1722">
        <v>0</v>
      </c>
      <c r="AG1722" t="s">
        <v>5411</v>
      </c>
      <c r="AH1722" t="s">
        <v>5411</v>
      </c>
      <c r="AI1722" s="46">
        <v>0</v>
      </c>
      <c r="AJ1722" s="46"/>
      <c r="AK1722" s="22"/>
      <c r="AL1722" s="52">
        <f t="shared" si="268"/>
        <v>0</v>
      </c>
      <c r="AM1722" s="52" t="e">
        <f t="shared" si="269"/>
        <v>#VALUE!</v>
      </c>
      <c r="AN1722" s="52" t="e">
        <f t="shared" si="262"/>
        <v>#VALUE!</v>
      </c>
      <c r="AO1722">
        <v>0.17</v>
      </c>
      <c r="AP1722" s="46">
        <v>0.17</v>
      </c>
      <c r="AQ1722" s="52">
        <f t="shared" si="270"/>
        <v>0</v>
      </c>
    </row>
    <row r="1723" spans="1:43" x14ac:dyDescent="0.25">
      <c r="A1723" t="s">
        <v>5533</v>
      </c>
      <c r="B1723" t="s">
        <v>926</v>
      </c>
      <c r="D1723">
        <v>1</v>
      </c>
      <c r="E1723">
        <v>1</v>
      </c>
      <c r="F1723">
        <v>1</v>
      </c>
      <c r="G1723" s="13">
        <v>41387</v>
      </c>
      <c r="H1723">
        <v>0.84</v>
      </c>
      <c r="I1723" t="s">
        <v>5411</v>
      </c>
      <c r="J1723" t="s">
        <v>5411</v>
      </c>
      <c r="K1723" s="46">
        <v>0.84</v>
      </c>
      <c r="L1723" s="46"/>
      <c r="M1723" s="22"/>
      <c r="N1723" s="52">
        <f t="shared" si="263"/>
        <v>0</v>
      </c>
      <c r="O1723" s="52" t="e">
        <f t="shared" si="264"/>
        <v>#VALUE!</v>
      </c>
      <c r="P1723" s="52" t="e">
        <f t="shared" si="265"/>
        <v>#VALUE!</v>
      </c>
      <c r="Q1723">
        <v>0</v>
      </c>
      <c r="R1723" t="s">
        <v>5411</v>
      </c>
      <c r="S1723" t="s">
        <v>5411</v>
      </c>
      <c r="T1723" s="46">
        <v>0</v>
      </c>
      <c r="U1723" s="46"/>
      <c r="V1723" s="22"/>
      <c r="W1723" s="52">
        <f t="shared" si="266"/>
        <v>0</v>
      </c>
      <c r="X1723" s="52" t="e">
        <f t="shared" si="267"/>
        <v>#VALUE!</v>
      </c>
      <c r="Y1723" s="52" t="e">
        <f t="shared" si="261"/>
        <v>#VALUE!</v>
      </c>
      <c r="Z1723" t="s">
        <v>5568</v>
      </c>
      <c r="AA1723" t="s">
        <v>5411</v>
      </c>
      <c r="AB1723" t="s">
        <v>5411</v>
      </c>
      <c r="AC1723" s="61" t="s">
        <v>88</v>
      </c>
      <c r="AD1723" s="61"/>
      <c r="AE1723" s="22"/>
      <c r="AF1723">
        <v>0</v>
      </c>
      <c r="AG1723" t="s">
        <v>5411</v>
      </c>
      <c r="AH1723" t="s">
        <v>5411</v>
      </c>
      <c r="AI1723" s="46">
        <v>0</v>
      </c>
      <c r="AJ1723" s="46"/>
      <c r="AK1723" s="22"/>
      <c r="AL1723" s="52">
        <f t="shared" si="268"/>
        <v>0</v>
      </c>
      <c r="AM1723" s="52" t="e">
        <f t="shared" si="269"/>
        <v>#VALUE!</v>
      </c>
      <c r="AN1723" s="52" t="e">
        <f t="shared" si="262"/>
        <v>#VALUE!</v>
      </c>
      <c r="AO1723">
        <v>0.04</v>
      </c>
      <c r="AP1723" s="46">
        <v>0.04</v>
      </c>
      <c r="AQ1723" s="52">
        <f t="shared" si="270"/>
        <v>0</v>
      </c>
    </row>
    <row r="1724" spans="1:43" x14ac:dyDescent="0.25">
      <c r="A1724" t="s">
        <v>5533</v>
      </c>
      <c r="B1724" t="s">
        <v>928</v>
      </c>
      <c r="D1724">
        <v>1</v>
      </c>
      <c r="E1724">
        <v>1</v>
      </c>
      <c r="F1724">
        <v>1</v>
      </c>
      <c r="G1724" s="13">
        <v>41387</v>
      </c>
      <c r="H1724">
        <v>0.63</v>
      </c>
      <c r="I1724" t="s">
        <v>5411</v>
      </c>
      <c r="J1724" t="s">
        <v>5411</v>
      </c>
      <c r="K1724" s="46">
        <v>0.63</v>
      </c>
      <c r="L1724" s="46"/>
      <c r="M1724" s="22"/>
      <c r="N1724" s="52">
        <f t="shared" si="263"/>
        <v>0</v>
      </c>
      <c r="O1724" s="52" t="e">
        <f t="shared" si="264"/>
        <v>#VALUE!</v>
      </c>
      <c r="P1724" s="52" t="e">
        <f t="shared" si="265"/>
        <v>#VALUE!</v>
      </c>
      <c r="Q1724">
        <v>0.4</v>
      </c>
      <c r="R1724" t="s">
        <v>5411</v>
      </c>
      <c r="S1724" t="s">
        <v>5411</v>
      </c>
      <c r="T1724" s="46">
        <v>0.4</v>
      </c>
      <c r="U1724" s="46"/>
      <c r="V1724" s="22"/>
      <c r="W1724" s="52">
        <f t="shared" si="266"/>
        <v>0</v>
      </c>
      <c r="X1724" s="52" t="e">
        <f t="shared" si="267"/>
        <v>#VALUE!</v>
      </c>
      <c r="Y1724" s="52" t="e">
        <f t="shared" si="261"/>
        <v>#VALUE!</v>
      </c>
      <c r="Z1724" t="s">
        <v>5568</v>
      </c>
      <c r="AA1724" t="s">
        <v>5411</v>
      </c>
      <c r="AB1724" t="s">
        <v>5411</v>
      </c>
      <c r="AC1724" s="61" t="s">
        <v>88</v>
      </c>
      <c r="AD1724" s="61"/>
      <c r="AE1724" s="22"/>
      <c r="AF1724">
        <v>0</v>
      </c>
      <c r="AG1724" t="s">
        <v>5411</v>
      </c>
      <c r="AH1724" t="s">
        <v>5411</v>
      </c>
      <c r="AI1724" s="46">
        <v>0</v>
      </c>
      <c r="AJ1724" s="46"/>
      <c r="AK1724" s="22"/>
      <c r="AL1724" s="52">
        <f t="shared" si="268"/>
        <v>0</v>
      </c>
      <c r="AM1724" s="52" t="e">
        <f t="shared" si="269"/>
        <v>#VALUE!</v>
      </c>
      <c r="AN1724" s="52" t="e">
        <f t="shared" si="262"/>
        <v>#VALUE!</v>
      </c>
      <c r="AO1724">
        <v>0.01</v>
      </c>
      <c r="AP1724" s="46">
        <v>0.01</v>
      </c>
      <c r="AQ1724" s="52">
        <f t="shared" si="270"/>
        <v>0</v>
      </c>
    </row>
    <row r="1725" spans="1:43" x14ac:dyDescent="0.25">
      <c r="A1725" t="s">
        <v>5533</v>
      </c>
      <c r="B1725" t="s">
        <v>930</v>
      </c>
      <c r="D1725">
        <v>1</v>
      </c>
      <c r="E1725">
        <v>1</v>
      </c>
      <c r="F1725">
        <v>1</v>
      </c>
      <c r="G1725" s="13">
        <v>41387</v>
      </c>
      <c r="H1725">
        <v>0.21</v>
      </c>
      <c r="I1725" t="s">
        <v>5411</v>
      </c>
      <c r="J1725" t="s">
        <v>5411</v>
      </c>
      <c r="K1725" s="46">
        <v>0.21</v>
      </c>
      <c r="L1725" s="46"/>
      <c r="M1725" s="22"/>
      <c r="N1725" s="52">
        <f t="shared" si="263"/>
        <v>0</v>
      </c>
      <c r="O1725" s="52" t="e">
        <f t="shared" si="264"/>
        <v>#VALUE!</v>
      </c>
      <c r="P1725" s="52" t="e">
        <f t="shared" si="265"/>
        <v>#VALUE!</v>
      </c>
      <c r="Q1725">
        <v>0.2</v>
      </c>
      <c r="R1725" t="s">
        <v>5411</v>
      </c>
      <c r="S1725" t="s">
        <v>5411</v>
      </c>
      <c r="T1725" s="46">
        <v>0.2</v>
      </c>
      <c r="U1725" s="46"/>
      <c r="V1725" s="22"/>
      <c r="W1725" s="52">
        <f t="shared" si="266"/>
        <v>0</v>
      </c>
      <c r="X1725" s="52" t="e">
        <f t="shared" si="267"/>
        <v>#VALUE!</v>
      </c>
      <c r="Y1725" s="52" t="e">
        <f t="shared" si="261"/>
        <v>#VALUE!</v>
      </c>
      <c r="Z1725" t="s">
        <v>5568</v>
      </c>
      <c r="AA1725" t="s">
        <v>5411</v>
      </c>
      <c r="AB1725" t="s">
        <v>5411</v>
      </c>
      <c r="AC1725" s="61" t="s">
        <v>88</v>
      </c>
      <c r="AD1725" s="61"/>
      <c r="AE1725" s="22"/>
      <c r="AF1725">
        <v>0</v>
      </c>
      <c r="AG1725" t="s">
        <v>5411</v>
      </c>
      <c r="AH1725" t="s">
        <v>5411</v>
      </c>
      <c r="AI1725" s="46">
        <v>0</v>
      </c>
      <c r="AJ1725" s="46"/>
      <c r="AK1725" s="22"/>
      <c r="AL1725" s="52">
        <f t="shared" si="268"/>
        <v>0</v>
      </c>
      <c r="AM1725" s="52" t="e">
        <f t="shared" si="269"/>
        <v>#VALUE!</v>
      </c>
      <c r="AN1725" s="52" t="e">
        <f t="shared" si="262"/>
        <v>#VALUE!</v>
      </c>
      <c r="AO1725">
        <v>0.05</v>
      </c>
      <c r="AP1725" s="46">
        <v>0.05</v>
      </c>
      <c r="AQ1725" s="52">
        <f t="shared" si="270"/>
        <v>0</v>
      </c>
    </row>
    <row r="1726" spans="1:43" x14ac:dyDescent="0.25">
      <c r="A1726" t="s">
        <v>5533</v>
      </c>
      <c r="B1726" t="s">
        <v>932</v>
      </c>
      <c r="D1726">
        <v>1</v>
      </c>
      <c r="E1726">
        <v>1</v>
      </c>
      <c r="F1726">
        <v>1</v>
      </c>
      <c r="G1726" s="13">
        <v>41387</v>
      </c>
      <c r="H1726">
        <v>0.28999999999999998</v>
      </c>
      <c r="I1726" t="s">
        <v>5411</v>
      </c>
      <c r="J1726" t="s">
        <v>5411</v>
      </c>
      <c r="K1726" s="46">
        <v>0.28999999999999998</v>
      </c>
      <c r="L1726" s="46"/>
      <c r="M1726" s="22"/>
      <c r="N1726" s="52">
        <f t="shared" si="263"/>
        <v>0</v>
      </c>
      <c r="O1726" s="52" t="e">
        <f t="shared" si="264"/>
        <v>#VALUE!</v>
      </c>
      <c r="P1726" s="52" t="e">
        <f t="shared" si="265"/>
        <v>#VALUE!</v>
      </c>
      <c r="Q1726">
        <v>0</v>
      </c>
      <c r="R1726" t="s">
        <v>5411</v>
      </c>
      <c r="S1726" t="s">
        <v>5411</v>
      </c>
      <c r="T1726" s="46">
        <v>0</v>
      </c>
      <c r="U1726" s="46"/>
      <c r="V1726" s="22"/>
      <c r="W1726" s="52">
        <f t="shared" si="266"/>
        <v>0</v>
      </c>
      <c r="X1726" s="52" t="e">
        <f t="shared" si="267"/>
        <v>#VALUE!</v>
      </c>
      <c r="Y1726" s="52" t="e">
        <f t="shared" si="261"/>
        <v>#VALUE!</v>
      </c>
      <c r="Z1726" t="s">
        <v>5568</v>
      </c>
      <c r="AA1726" t="s">
        <v>5411</v>
      </c>
      <c r="AB1726" t="s">
        <v>5411</v>
      </c>
      <c r="AC1726" s="61" t="s">
        <v>88</v>
      </c>
      <c r="AD1726" s="61"/>
      <c r="AE1726" s="22"/>
      <c r="AF1726">
        <v>0</v>
      </c>
      <c r="AG1726" t="s">
        <v>5411</v>
      </c>
      <c r="AH1726" t="s">
        <v>5411</v>
      </c>
      <c r="AI1726" s="46">
        <v>0</v>
      </c>
      <c r="AJ1726" s="46"/>
      <c r="AK1726" s="22"/>
      <c r="AL1726" s="52">
        <f t="shared" si="268"/>
        <v>0</v>
      </c>
      <c r="AM1726" s="52" t="e">
        <f t="shared" si="269"/>
        <v>#VALUE!</v>
      </c>
      <c r="AN1726" s="52" t="e">
        <f t="shared" si="262"/>
        <v>#VALUE!</v>
      </c>
      <c r="AO1726">
        <v>0.03</v>
      </c>
      <c r="AP1726" s="46">
        <v>0.03</v>
      </c>
      <c r="AQ1726" s="52">
        <f t="shared" si="270"/>
        <v>0</v>
      </c>
    </row>
    <row r="1727" spans="1:43" x14ac:dyDescent="0.25">
      <c r="A1727" t="s">
        <v>5533</v>
      </c>
      <c r="B1727" t="s">
        <v>934</v>
      </c>
      <c r="D1727">
        <v>1</v>
      </c>
      <c r="E1727">
        <v>1</v>
      </c>
      <c r="F1727">
        <v>1</v>
      </c>
      <c r="G1727" s="13">
        <v>41387</v>
      </c>
      <c r="H1727">
        <v>0.2</v>
      </c>
      <c r="I1727" t="s">
        <v>5411</v>
      </c>
      <c r="J1727" t="s">
        <v>5411</v>
      </c>
      <c r="K1727" s="46">
        <v>0.2</v>
      </c>
      <c r="L1727" s="46"/>
      <c r="M1727" s="22"/>
      <c r="N1727" s="52">
        <f t="shared" si="263"/>
        <v>0</v>
      </c>
      <c r="O1727" s="52" t="e">
        <f t="shared" si="264"/>
        <v>#VALUE!</v>
      </c>
      <c r="P1727" s="52" t="e">
        <f t="shared" si="265"/>
        <v>#VALUE!</v>
      </c>
      <c r="Q1727">
        <v>0</v>
      </c>
      <c r="R1727" t="s">
        <v>5411</v>
      </c>
      <c r="S1727" t="s">
        <v>5411</v>
      </c>
      <c r="T1727" s="46">
        <v>0</v>
      </c>
      <c r="U1727" s="46"/>
      <c r="V1727" s="22"/>
      <c r="W1727" s="52">
        <f t="shared" si="266"/>
        <v>0</v>
      </c>
      <c r="X1727" s="52" t="e">
        <f t="shared" si="267"/>
        <v>#VALUE!</v>
      </c>
      <c r="Y1727" s="52" t="e">
        <f t="shared" si="261"/>
        <v>#VALUE!</v>
      </c>
      <c r="Z1727" t="s">
        <v>5568</v>
      </c>
      <c r="AA1727" t="s">
        <v>5411</v>
      </c>
      <c r="AB1727" t="s">
        <v>5411</v>
      </c>
      <c r="AC1727" s="61" t="s">
        <v>88</v>
      </c>
      <c r="AD1727" s="61"/>
      <c r="AE1727" s="22"/>
      <c r="AF1727">
        <v>1.18</v>
      </c>
      <c r="AG1727" t="s">
        <v>5411</v>
      </c>
      <c r="AH1727" t="s">
        <v>5411</v>
      </c>
      <c r="AI1727" s="46">
        <v>1.18</v>
      </c>
      <c r="AJ1727" s="46"/>
      <c r="AK1727" s="22"/>
      <c r="AL1727" s="52">
        <f t="shared" si="268"/>
        <v>0</v>
      </c>
      <c r="AM1727" s="52" t="e">
        <f t="shared" si="269"/>
        <v>#VALUE!</v>
      </c>
      <c r="AN1727" s="52" t="e">
        <f t="shared" si="262"/>
        <v>#VALUE!</v>
      </c>
      <c r="AO1727">
        <v>0</v>
      </c>
      <c r="AP1727" s="46">
        <v>0</v>
      </c>
      <c r="AQ1727" s="52">
        <f t="shared" si="270"/>
        <v>0</v>
      </c>
    </row>
    <row r="1728" spans="1:43" x14ac:dyDescent="0.25">
      <c r="A1728" t="s">
        <v>5533</v>
      </c>
      <c r="B1728" t="s">
        <v>936</v>
      </c>
      <c r="D1728">
        <v>1</v>
      </c>
      <c r="E1728">
        <v>1</v>
      </c>
      <c r="F1728">
        <v>1</v>
      </c>
      <c r="G1728" s="13">
        <v>41387</v>
      </c>
      <c r="H1728">
        <v>0.05</v>
      </c>
      <c r="I1728" t="s">
        <v>5411</v>
      </c>
      <c r="J1728" t="s">
        <v>5411</v>
      </c>
      <c r="K1728" s="46">
        <v>0.05</v>
      </c>
      <c r="L1728" s="46"/>
      <c r="M1728" s="22"/>
      <c r="N1728" s="52">
        <f t="shared" si="263"/>
        <v>0</v>
      </c>
      <c r="O1728" s="52" t="e">
        <f t="shared" si="264"/>
        <v>#VALUE!</v>
      </c>
      <c r="P1728" s="52" t="e">
        <f t="shared" si="265"/>
        <v>#VALUE!</v>
      </c>
      <c r="Q1728">
        <v>0</v>
      </c>
      <c r="R1728" t="s">
        <v>5411</v>
      </c>
      <c r="S1728" t="s">
        <v>5411</v>
      </c>
      <c r="T1728" s="46">
        <v>0</v>
      </c>
      <c r="U1728" s="46"/>
      <c r="V1728" s="22"/>
      <c r="W1728" s="52">
        <f t="shared" si="266"/>
        <v>0</v>
      </c>
      <c r="X1728" s="52" t="e">
        <f t="shared" si="267"/>
        <v>#VALUE!</v>
      </c>
      <c r="Y1728" s="52" t="e">
        <f t="shared" si="261"/>
        <v>#VALUE!</v>
      </c>
      <c r="Z1728" t="s">
        <v>5568</v>
      </c>
      <c r="AA1728" t="s">
        <v>5411</v>
      </c>
      <c r="AB1728" t="s">
        <v>5411</v>
      </c>
      <c r="AC1728" s="61" t="s">
        <v>88</v>
      </c>
      <c r="AD1728" s="61"/>
      <c r="AE1728" s="22"/>
      <c r="AF1728">
        <v>0</v>
      </c>
      <c r="AG1728" t="s">
        <v>5411</v>
      </c>
      <c r="AH1728" t="s">
        <v>5411</v>
      </c>
      <c r="AI1728" s="46">
        <v>0</v>
      </c>
      <c r="AJ1728" s="46"/>
      <c r="AK1728" s="22"/>
      <c r="AL1728" s="52">
        <f t="shared" si="268"/>
        <v>0</v>
      </c>
      <c r="AM1728" s="52" t="e">
        <f t="shared" si="269"/>
        <v>#VALUE!</v>
      </c>
      <c r="AN1728" s="52" t="e">
        <f t="shared" si="262"/>
        <v>#VALUE!</v>
      </c>
      <c r="AO1728">
        <v>0</v>
      </c>
      <c r="AP1728" s="46">
        <v>0</v>
      </c>
      <c r="AQ1728" s="52">
        <f t="shared" si="270"/>
        <v>0</v>
      </c>
    </row>
    <row r="1729" spans="1:43" x14ac:dyDescent="0.25">
      <c r="A1729" t="s">
        <v>5533</v>
      </c>
      <c r="B1729" t="s">
        <v>938</v>
      </c>
      <c r="D1729">
        <v>1</v>
      </c>
      <c r="E1729">
        <v>1</v>
      </c>
      <c r="F1729">
        <v>1</v>
      </c>
      <c r="G1729" s="13">
        <v>41387</v>
      </c>
      <c r="H1729">
        <v>0</v>
      </c>
      <c r="I1729" t="s">
        <v>5411</v>
      </c>
      <c r="J1729" t="s">
        <v>5411</v>
      </c>
      <c r="K1729" s="46">
        <v>0</v>
      </c>
      <c r="L1729" s="46"/>
      <c r="M1729" s="22"/>
      <c r="N1729" s="52">
        <f t="shared" si="263"/>
        <v>0</v>
      </c>
      <c r="O1729" s="52" t="e">
        <f t="shared" si="264"/>
        <v>#VALUE!</v>
      </c>
      <c r="P1729" s="52" t="e">
        <f t="shared" si="265"/>
        <v>#VALUE!</v>
      </c>
      <c r="Q1729">
        <v>0</v>
      </c>
      <c r="R1729" t="s">
        <v>5411</v>
      </c>
      <c r="S1729" t="s">
        <v>5411</v>
      </c>
      <c r="T1729" s="46">
        <v>0</v>
      </c>
      <c r="U1729" s="46"/>
      <c r="V1729" s="22"/>
      <c r="W1729" s="52">
        <f t="shared" si="266"/>
        <v>0</v>
      </c>
      <c r="X1729" s="52" t="e">
        <f t="shared" si="267"/>
        <v>#VALUE!</v>
      </c>
      <c r="Y1729" s="52" t="e">
        <f t="shared" si="261"/>
        <v>#VALUE!</v>
      </c>
      <c r="Z1729" t="s">
        <v>5568</v>
      </c>
      <c r="AA1729" t="s">
        <v>5411</v>
      </c>
      <c r="AB1729" t="s">
        <v>5411</v>
      </c>
      <c r="AC1729" s="61" t="s">
        <v>88</v>
      </c>
      <c r="AD1729" s="61"/>
      <c r="AE1729" s="22"/>
      <c r="AF1729">
        <v>0</v>
      </c>
      <c r="AG1729" t="s">
        <v>5411</v>
      </c>
      <c r="AH1729" t="s">
        <v>5411</v>
      </c>
      <c r="AI1729" s="46">
        <v>0</v>
      </c>
      <c r="AJ1729" s="46"/>
      <c r="AK1729" s="22"/>
      <c r="AL1729" s="52">
        <f t="shared" si="268"/>
        <v>0</v>
      </c>
      <c r="AM1729" s="52" t="e">
        <f t="shared" si="269"/>
        <v>#VALUE!</v>
      </c>
      <c r="AN1729" s="52" t="e">
        <f t="shared" si="262"/>
        <v>#VALUE!</v>
      </c>
      <c r="AO1729">
        <v>0</v>
      </c>
      <c r="AP1729" s="46">
        <v>0</v>
      </c>
      <c r="AQ1729" s="52">
        <f t="shared" si="270"/>
        <v>0</v>
      </c>
    </row>
    <row r="1730" spans="1:43" x14ac:dyDescent="0.25">
      <c r="A1730" t="s">
        <v>5533</v>
      </c>
      <c r="B1730" t="s">
        <v>940</v>
      </c>
      <c r="D1730">
        <v>1</v>
      </c>
      <c r="E1730">
        <v>1</v>
      </c>
      <c r="F1730">
        <v>1</v>
      </c>
      <c r="G1730" s="13">
        <v>41387</v>
      </c>
      <c r="H1730">
        <v>1.18</v>
      </c>
      <c r="I1730" t="s">
        <v>5411</v>
      </c>
      <c r="J1730" t="s">
        <v>5411</v>
      </c>
      <c r="K1730" s="46">
        <v>1.18</v>
      </c>
      <c r="L1730" s="46"/>
      <c r="M1730" s="22"/>
      <c r="N1730" s="52">
        <f t="shared" si="263"/>
        <v>0</v>
      </c>
      <c r="O1730" s="52" t="e">
        <f t="shared" si="264"/>
        <v>#VALUE!</v>
      </c>
      <c r="P1730" s="52" t="e">
        <f t="shared" si="265"/>
        <v>#VALUE!</v>
      </c>
      <c r="Q1730">
        <v>0.2</v>
      </c>
      <c r="R1730" t="s">
        <v>5411</v>
      </c>
      <c r="S1730" t="s">
        <v>5411</v>
      </c>
      <c r="T1730" s="46">
        <v>0.2</v>
      </c>
      <c r="U1730" s="46"/>
      <c r="V1730" s="22"/>
      <c r="W1730" s="52">
        <f t="shared" si="266"/>
        <v>0</v>
      </c>
      <c r="X1730" s="52" t="e">
        <f t="shared" si="267"/>
        <v>#VALUE!</v>
      </c>
      <c r="Y1730" s="52" t="e">
        <f t="shared" si="261"/>
        <v>#VALUE!</v>
      </c>
      <c r="Z1730" t="s">
        <v>5568</v>
      </c>
      <c r="AA1730" t="s">
        <v>5411</v>
      </c>
      <c r="AB1730" t="s">
        <v>5411</v>
      </c>
      <c r="AC1730" s="61" t="s">
        <v>88</v>
      </c>
      <c r="AD1730" s="61"/>
      <c r="AE1730" s="22"/>
      <c r="AF1730">
        <v>0</v>
      </c>
      <c r="AG1730" t="s">
        <v>5411</v>
      </c>
      <c r="AH1730" t="s">
        <v>5411</v>
      </c>
      <c r="AI1730" s="46">
        <v>0</v>
      </c>
      <c r="AJ1730" s="46"/>
      <c r="AK1730" s="22"/>
      <c r="AL1730" s="52">
        <f t="shared" si="268"/>
        <v>0</v>
      </c>
      <c r="AM1730" s="52" t="e">
        <f t="shared" si="269"/>
        <v>#VALUE!</v>
      </c>
      <c r="AN1730" s="52" t="e">
        <f t="shared" si="262"/>
        <v>#VALUE!</v>
      </c>
      <c r="AO1730">
        <v>0.14000000000000001</v>
      </c>
      <c r="AP1730" s="46">
        <v>0.14000000000000001</v>
      </c>
      <c r="AQ1730" s="52">
        <f t="shared" si="270"/>
        <v>0</v>
      </c>
    </row>
    <row r="1731" spans="1:43" x14ac:dyDescent="0.25">
      <c r="A1731" t="s">
        <v>5533</v>
      </c>
      <c r="B1731" t="s">
        <v>942</v>
      </c>
      <c r="D1731">
        <v>1</v>
      </c>
      <c r="E1731">
        <v>1</v>
      </c>
      <c r="F1731">
        <v>1</v>
      </c>
      <c r="G1731" s="13">
        <v>41387</v>
      </c>
      <c r="H1731">
        <v>0.39</v>
      </c>
      <c r="I1731" t="s">
        <v>5411</v>
      </c>
      <c r="J1731" t="s">
        <v>5411</v>
      </c>
      <c r="K1731" s="46">
        <v>0.39</v>
      </c>
      <c r="L1731" s="46"/>
      <c r="M1731" s="22"/>
      <c r="N1731" s="52">
        <f t="shared" si="263"/>
        <v>0</v>
      </c>
      <c r="O1731" s="52" t="e">
        <f t="shared" si="264"/>
        <v>#VALUE!</v>
      </c>
      <c r="P1731" s="52" t="e">
        <f t="shared" si="265"/>
        <v>#VALUE!</v>
      </c>
      <c r="Q1731">
        <v>0</v>
      </c>
      <c r="R1731" t="s">
        <v>5411</v>
      </c>
      <c r="S1731" t="s">
        <v>5411</v>
      </c>
      <c r="T1731" s="46">
        <v>0</v>
      </c>
      <c r="U1731" s="46"/>
      <c r="V1731" s="22"/>
      <c r="W1731" s="52">
        <f t="shared" si="266"/>
        <v>0</v>
      </c>
      <c r="X1731" s="52" t="e">
        <f t="shared" si="267"/>
        <v>#VALUE!</v>
      </c>
      <c r="Y1731" s="52" t="e">
        <f t="shared" si="261"/>
        <v>#VALUE!</v>
      </c>
      <c r="Z1731" t="s">
        <v>5568</v>
      </c>
      <c r="AA1731" t="s">
        <v>5411</v>
      </c>
      <c r="AB1731" t="s">
        <v>5411</v>
      </c>
      <c r="AC1731" s="61" t="s">
        <v>88</v>
      </c>
      <c r="AD1731" s="61"/>
      <c r="AE1731" s="22"/>
      <c r="AF1731">
        <v>0</v>
      </c>
      <c r="AG1731" t="s">
        <v>5411</v>
      </c>
      <c r="AH1731" t="s">
        <v>5411</v>
      </c>
      <c r="AI1731" s="46">
        <v>0</v>
      </c>
      <c r="AJ1731" s="46"/>
      <c r="AK1731" s="22"/>
      <c r="AL1731" s="52">
        <f t="shared" si="268"/>
        <v>0</v>
      </c>
      <c r="AM1731" s="52" t="e">
        <f t="shared" si="269"/>
        <v>#VALUE!</v>
      </c>
      <c r="AN1731" s="52" t="e">
        <f t="shared" si="262"/>
        <v>#VALUE!</v>
      </c>
      <c r="AO1731">
        <v>0.1</v>
      </c>
      <c r="AP1731" s="46">
        <v>0.1</v>
      </c>
      <c r="AQ1731" s="52">
        <f t="shared" si="270"/>
        <v>0</v>
      </c>
    </row>
    <row r="1732" spans="1:43" x14ac:dyDescent="0.25">
      <c r="A1732" t="s">
        <v>5533</v>
      </c>
      <c r="B1732" t="s">
        <v>944</v>
      </c>
      <c r="D1732">
        <v>1</v>
      </c>
      <c r="E1732">
        <v>1</v>
      </c>
      <c r="F1732">
        <v>1</v>
      </c>
      <c r="G1732" s="13">
        <v>41387</v>
      </c>
      <c r="H1732">
        <v>1.44</v>
      </c>
      <c r="I1732" t="s">
        <v>5411</v>
      </c>
      <c r="J1732" t="s">
        <v>5411</v>
      </c>
      <c r="K1732" s="46">
        <v>1.44</v>
      </c>
      <c r="L1732" s="46"/>
      <c r="M1732" s="22"/>
      <c r="N1732" s="52">
        <f t="shared" si="263"/>
        <v>0</v>
      </c>
      <c r="O1732" s="52" t="e">
        <f t="shared" si="264"/>
        <v>#VALUE!</v>
      </c>
      <c r="P1732" s="52" t="e">
        <f t="shared" si="265"/>
        <v>#VALUE!</v>
      </c>
      <c r="Q1732">
        <v>0</v>
      </c>
      <c r="R1732" t="s">
        <v>5411</v>
      </c>
      <c r="S1732" t="s">
        <v>5411</v>
      </c>
      <c r="T1732" s="46">
        <v>0</v>
      </c>
      <c r="U1732" s="46"/>
      <c r="V1732" s="22"/>
      <c r="W1732" s="52">
        <f t="shared" si="266"/>
        <v>0</v>
      </c>
      <c r="X1732" s="52" t="e">
        <f t="shared" si="267"/>
        <v>#VALUE!</v>
      </c>
      <c r="Y1732" s="52" t="e">
        <f t="shared" ref="Y1732:Y1795" si="271">S1732-V1732</f>
        <v>#VALUE!</v>
      </c>
      <c r="Z1732" t="s">
        <v>5568</v>
      </c>
      <c r="AA1732" t="s">
        <v>5411</v>
      </c>
      <c r="AB1732" t="s">
        <v>5411</v>
      </c>
      <c r="AC1732" s="61" t="s">
        <v>88</v>
      </c>
      <c r="AD1732" s="61"/>
      <c r="AE1732" s="22"/>
      <c r="AF1732">
        <v>0</v>
      </c>
      <c r="AG1732" t="s">
        <v>5411</v>
      </c>
      <c r="AH1732" t="s">
        <v>5411</v>
      </c>
      <c r="AI1732" s="46">
        <v>0</v>
      </c>
      <c r="AJ1732" s="46"/>
      <c r="AK1732" s="22"/>
      <c r="AL1732" s="52">
        <f t="shared" si="268"/>
        <v>0</v>
      </c>
      <c r="AM1732" s="52" t="e">
        <f t="shared" si="269"/>
        <v>#VALUE!</v>
      </c>
      <c r="AN1732" s="52" t="e">
        <f t="shared" ref="AN1732:AN1795" si="272">AH1732-AK1732</f>
        <v>#VALUE!</v>
      </c>
      <c r="AO1732">
        <v>0.04</v>
      </c>
      <c r="AP1732" s="46">
        <v>0.04</v>
      </c>
      <c r="AQ1732" s="52">
        <f t="shared" si="270"/>
        <v>0</v>
      </c>
    </row>
    <row r="1733" spans="1:43" x14ac:dyDescent="0.25">
      <c r="A1733" t="s">
        <v>5533</v>
      </c>
      <c r="B1733" t="s">
        <v>946</v>
      </c>
      <c r="D1733">
        <v>1</v>
      </c>
      <c r="E1733">
        <v>1</v>
      </c>
      <c r="F1733">
        <v>1</v>
      </c>
      <c r="G1733" s="13">
        <v>41387</v>
      </c>
      <c r="H1733">
        <v>0.33</v>
      </c>
      <c r="I1733" t="s">
        <v>5411</v>
      </c>
      <c r="J1733" t="s">
        <v>5411</v>
      </c>
      <c r="K1733" s="46">
        <v>0.33</v>
      </c>
      <c r="L1733" s="46"/>
      <c r="M1733" s="22"/>
      <c r="N1733" s="52">
        <f t="shared" ref="N1733:N1796" si="273">H1733-K1733</f>
        <v>0</v>
      </c>
      <c r="O1733" s="52" t="e">
        <f t="shared" ref="O1733:O1796" si="274">I1733-L1733</f>
        <v>#VALUE!</v>
      </c>
      <c r="P1733" s="52" t="e">
        <f t="shared" ref="P1733:P1796" si="275">J1733-M1733</f>
        <v>#VALUE!</v>
      </c>
      <c r="Q1733">
        <v>0</v>
      </c>
      <c r="R1733" t="s">
        <v>5411</v>
      </c>
      <c r="S1733" t="s">
        <v>5411</v>
      </c>
      <c r="T1733" s="46">
        <v>0</v>
      </c>
      <c r="U1733" s="46"/>
      <c r="V1733" s="22"/>
      <c r="W1733" s="52">
        <f t="shared" ref="W1733:W1796" si="276">Q1733-T1733</f>
        <v>0</v>
      </c>
      <c r="X1733" s="52" t="e">
        <f t="shared" ref="X1733:X1796" si="277">R1733-U1733</f>
        <v>#VALUE!</v>
      </c>
      <c r="Y1733" s="52" t="e">
        <f t="shared" si="271"/>
        <v>#VALUE!</v>
      </c>
      <c r="Z1733" t="s">
        <v>5568</v>
      </c>
      <c r="AA1733" t="s">
        <v>5411</v>
      </c>
      <c r="AB1733" t="s">
        <v>5411</v>
      </c>
      <c r="AC1733" s="61" t="s">
        <v>88</v>
      </c>
      <c r="AD1733" s="61"/>
      <c r="AE1733" s="22"/>
      <c r="AF1733">
        <v>0</v>
      </c>
      <c r="AG1733" t="s">
        <v>5411</v>
      </c>
      <c r="AH1733" t="s">
        <v>5411</v>
      </c>
      <c r="AI1733" s="46">
        <v>0</v>
      </c>
      <c r="AJ1733" s="46"/>
      <c r="AK1733" s="22"/>
      <c r="AL1733" s="52">
        <f t="shared" ref="AL1733:AL1796" si="278">AF1733-AI1733</f>
        <v>0</v>
      </c>
      <c r="AM1733" s="52" t="e">
        <f t="shared" ref="AM1733:AM1796" si="279">AG1733-AJ1733</f>
        <v>#VALUE!</v>
      </c>
      <c r="AN1733" s="52" t="e">
        <f t="shared" si="272"/>
        <v>#VALUE!</v>
      </c>
      <c r="AO1733">
        <v>0</v>
      </c>
      <c r="AP1733" s="46">
        <v>0</v>
      </c>
      <c r="AQ1733" s="52">
        <f t="shared" ref="AQ1733:AQ1796" si="280">AO1733-AP1733</f>
        <v>0</v>
      </c>
    </row>
    <row r="1734" spans="1:43" x14ac:dyDescent="0.25">
      <c r="A1734" t="s">
        <v>5533</v>
      </c>
      <c r="B1734" t="s">
        <v>948</v>
      </c>
      <c r="D1734">
        <v>1</v>
      </c>
      <c r="E1734">
        <v>1</v>
      </c>
      <c r="F1734">
        <v>1</v>
      </c>
      <c r="G1734" s="13">
        <v>41387</v>
      </c>
      <c r="H1734">
        <v>0.28000000000000003</v>
      </c>
      <c r="I1734" t="s">
        <v>5411</v>
      </c>
      <c r="J1734" t="s">
        <v>5411</v>
      </c>
      <c r="K1734" s="46">
        <v>0.28000000000000003</v>
      </c>
      <c r="L1734" s="46"/>
      <c r="M1734" s="22"/>
      <c r="N1734" s="52">
        <f t="shared" si="273"/>
        <v>0</v>
      </c>
      <c r="O1734" s="52" t="e">
        <f t="shared" si="274"/>
        <v>#VALUE!</v>
      </c>
      <c r="P1734" s="52" t="e">
        <f t="shared" si="275"/>
        <v>#VALUE!</v>
      </c>
      <c r="Q1734">
        <v>0</v>
      </c>
      <c r="R1734" t="s">
        <v>5411</v>
      </c>
      <c r="S1734" t="s">
        <v>5411</v>
      </c>
      <c r="T1734" s="46">
        <v>0</v>
      </c>
      <c r="U1734" s="46"/>
      <c r="V1734" s="22"/>
      <c r="W1734" s="52">
        <f t="shared" si="276"/>
        <v>0</v>
      </c>
      <c r="X1734" s="52" t="e">
        <f t="shared" si="277"/>
        <v>#VALUE!</v>
      </c>
      <c r="Y1734" s="52" t="e">
        <f t="shared" si="271"/>
        <v>#VALUE!</v>
      </c>
      <c r="Z1734" t="s">
        <v>5568</v>
      </c>
      <c r="AA1734" t="s">
        <v>5411</v>
      </c>
      <c r="AB1734" t="s">
        <v>5411</v>
      </c>
      <c r="AC1734" s="61" t="s">
        <v>88</v>
      </c>
      <c r="AD1734" s="61"/>
      <c r="AE1734" s="22"/>
      <c r="AF1734">
        <v>0</v>
      </c>
      <c r="AG1734" t="s">
        <v>5411</v>
      </c>
      <c r="AH1734" t="s">
        <v>5411</v>
      </c>
      <c r="AI1734" s="46">
        <v>0</v>
      </c>
      <c r="AJ1734" s="46"/>
      <c r="AK1734" s="22"/>
      <c r="AL1734" s="52">
        <f t="shared" si="278"/>
        <v>0</v>
      </c>
      <c r="AM1734" s="52" t="e">
        <f t="shared" si="279"/>
        <v>#VALUE!</v>
      </c>
      <c r="AN1734" s="52" t="e">
        <f t="shared" si="272"/>
        <v>#VALUE!</v>
      </c>
      <c r="AO1734">
        <v>0</v>
      </c>
      <c r="AP1734" s="46">
        <v>0</v>
      </c>
      <c r="AQ1734" s="52">
        <f t="shared" si="280"/>
        <v>0</v>
      </c>
    </row>
    <row r="1735" spans="1:43" x14ac:dyDescent="0.25">
      <c r="A1735" t="s">
        <v>5533</v>
      </c>
      <c r="B1735" t="s">
        <v>950</v>
      </c>
      <c r="D1735">
        <v>1</v>
      </c>
      <c r="E1735">
        <v>1</v>
      </c>
      <c r="F1735">
        <v>1</v>
      </c>
      <c r="G1735" s="13">
        <v>41387</v>
      </c>
      <c r="H1735">
        <v>0.11</v>
      </c>
      <c r="I1735" t="s">
        <v>5411</v>
      </c>
      <c r="J1735" t="s">
        <v>5411</v>
      </c>
      <c r="K1735" s="46">
        <v>0.11</v>
      </c>
      <c r="L1735" s="46"/>
      <c r="M1735" s="22"/>
      <c r="N1735" s="52">
        <f t="shared" si="273"/>
        <v>0</v>
      </c>
      <c r="O1735" s="52" t="e">
        <f t="shared" si="274"/>
        <v>#VALUE!</v>
      </c>
      <c r="P1735" s="52" t="e">
        <f t="shared" si="275"/>
        <v>#VALUE!</v>
      </c>
      <c r="Q1735">
        <v>0</v>
      </c>
      <c r="R1735" t="s">
        <v>5411</v>
      </c>
      <c r="S1735" t="s">
        <v>5411</v>
      </c>
      <c r="T1735" s="46">
        <v>0</v>
      </c>
      <c r="U1735" s="46"/>
      <c r="V1735" s="22"/>
      <c r="W1735" s="52">
        <f t="shared" si="276"/>
        <v>0</v>
      </c>
      <c r="X1735" s="52" t="e">
        <f t="shared" si="277"/>
        <v>#VALUE!</v>
      </c>
      <c r="Y1735" s="52" t="e">
        <f t="shared" si="271"/>
        <v>#VALUE!</v>
      </c>
      <c r="Z1735" t="s">
        <v>5568</v>
      </c>
      <c r="AA1735" t="s">
        <v>5411</v>
      </c>
      <c r="AB1735" t="s">
        <v>5411</v>
      </c>
      <c r="AC1735" s="61" t="s">
        <v>88</v>
      </c>
      <c r="AD1735" s="61"/>
      <c r="AE1735" s="22"/>
      <c r="AF1735">
        <v>0</v>
      </c>
      <c r="AG1735" t="s">
        <v>5411</v>
      </c>
      <c r="AH1735" t="s">
        <v>5411</v>
      </c>
      <c r="AI1735" s="46">
        <v>0</v>
      </c>
      <c r="AJ1735" s="46"/>
      <c r="AK1735" s="22"/>
      <c r="AL1735" s="52">
        <f t="shared" si="278"/>
        <v>0</v>
      </c>
      <c r="AM1735" s="52" t="e">
        <f t="shared" si="279"/>
        <v>#VALUE!</v>
      </c>
      <c r="AN1735" s="52" t="e">
        <f t="shared" si="272"/>
        <v>#VALUE!</v>
      </c>
      <c r="AO1735">
        <v>0</v>
      </c>
      <c r="AP1735" s="46">
        <v>0</v>
      </c>
      <c r="AQ1735" s="52">
        <f t="shared" si="280"/>
        <v>0</v>
      </c>
    </row>
    <row r="1736" spans="1:43" x14ac:dyDescent="0.25">
      <c r="A1736" t="s">
        <v>5533</v>
      </c>
      <c r="B1736" t="s">
        <v>952</v>
      </c>
      <c r="D1736">
        <v>1</v>
      </c>
      <c r="E1736">
        <v>1</v>
      </c>
      <c r="F1736">
        <v>1</v>
      </c>
      <c r="G1736" s="13">
        <v>41387</v>
      </c>
      <c r="H1736">
        <v>0.17</v>
      </c>
      <c r="I1736" t="s">
        <v>5411</v>
      </c>
      <c r="J1736" t="s">
        <v>5411</v>
      </c>
      <c r="K1736" s="46">
        <v>0.17</v>
      </c>
      <c r="L1736" s="46"/>
      <c r="M1736" s="22"/>
      <c r="N1736" s="52">
        <f t="shared" si="273"/>
        <v>0</v>
      </c>
      <c r="O1736" s="52" t="e">
        <f t="shared" si="274"/>
        <v>#VALUE!</v>
      </c>
      <c r="P1736" s="52" t="e">
        <f t="shared" si="275"/>
        <v>#VALUE!</v>
      </c>
      <c r="Q1736">
        <v>0</v>
      </c>
      <c r="R1736" t="s">
        <v>5411</v>
      </c>
      <c r="S1736" t="s">
        <v>5411</v>
      </c>
      <c r="T1736" s="46">
        <v>0</v>
      </c>
      <c r="U1736" s="46"/>
      <c r="V1736" s="22"/>
      <c r="W1736" s="52">
        <f t="shared" si="276"/>
        <v>0</v>
      </c>
      <c r="X1736" s="52" t="e">
        <f t="shared" si="277"/>
        <v>#VALUE!</v>
      </c>
      <c r="Y1736" s="52" t="e">
        <f t="shared" si="271"/>
        <v>#VALUE!</v>
      </c>
      <c r="Z1736" t="s">
        <v>5568</v>
      </c>
      <c r="AA1736" t="s">
        <v>5411</v>
      </c>
      <c r="AB1736" t="s">
        <v>5411</v>
      </c>
      <c r="AC1736" s="61" t="s">
        <v>88</v>
      </c>
      <c r="AD1736" s="61"/>
      <c r="AE1736" s="22"/>
      <c r="AF1736">
        <v>0</v>
      </c>
      <c r="AG1736" t="s">
        <v>5411</v>
      </c>
      <c r="AH1736" t="s">
        <v>5411</v>
      </c>
      <c r="AI1736" s="46">
        <v>0</v>
      </c>
      <c r="AJ1736" s="46"/>
      <c r="AK1736" s="22"/>
      <c r="AL1736" s="52">
        <f t="shared" si="278"/>
        <v>0</v>
      </c>
      <c r="AM1736" s="52" t="e">
        <f t="shared" si="279"/>
        <v>#VALUE!</v>
      </c>
      <c r="AN1736" s="52" t="e">
        <f t="shared" si="272"/>
        <v>#VALUE!</v>
      </c>
      <c r="AO1736">
        <v>0</v>
      </c>
      <c r="AP1736" s="46">
        <v>0</v>
      </c>
      <c r="AQ1736" s="52">
        <f t="shared" si="280"/>
        <v>0</v>
      </c>
    </row>
    <row r="1737" spans="1:43" x14ac:dyDescent="0.25">
      <c r="A1737" t="s">
        <v>5533</v>
      </c>
      <c r="B1737" t="s">
        <v>954</v>
      </c>
      <c r="D1737">
        <v>1</v>
      </c>
      <c r="E1737">
        <v>1</v>
      </c>
      <c r="F1737">
        <v>8</v>
      </c>
      <c r="G1737" s="13">
        <v>41387</v>
      </c>
      <c r="H1737">
        <v>0.06</v>
      </c>
      <c r="I1737" t="s">
        <v>5411</v>
      </c>
      <c r="J1737" t="s">
        <v>5411</v>
      </c>
      <c r="K1737" s="46">
        <v>0.06</v>
      </c>
      <c r="L1737" s="46"/>
      <c r="M1737" s="22"/>
      <c r="N1737" s="52">
        <f t="shared" si="273"/>
        <v>0</v>
      </c>
      <c r="O1737" s="52" t="e">
        <f t="shared" si="274"/>
        <v>#VALUE!</v>
      </c>
      <c r="P1737" s="52" t="e">
        <f t="shared" si="275"/>
        <v>#VALUE!</v>
      </c>
      <c r="Q1737">
        <v>0</v>
      </c>
      <c r="R1737" t="s">
        <v>5411</v>
      </c>
      <c r="S1737" t="s">
        <v>5411</v>
      </c>
      <c r="T1737" s="46">
        <v>0</v>
      </c>
      <c r="U1737" s="46"/>
      <c r="V1737" s="22"/>
      <c r="W1737" s="52">
        <f t="shared" si="276"/>
        <v>0</v>
      </c>
      <c r="X1737" s="52" t="e">
        <f t="shared" si="277"/>
        <v>#VALUE!</v>
      </c>
      <c r="Y1737" s="52" t="e">
        <f t="shared" si="271"/>
        <v>#VALUE!</v>
      </c>
      <c r="Z1737" t="s">
        <v>5568</v>
      </c>
      <c r="AA1737" t="s">
        <v>5411</v>
      </c>
      <c r="AB1737" t="s">
        <v>5411</v>
      </c>
      <c r="AC1737" s="61" t="s">
        <v>88</v>
      </c>
      <c r="AD1737" s="61"/>
      <c r="AE1737" s="22"/>
      <c r="AF1737">
        <v>0</v>
      </c>
      <c r="AG1737" t="s">
        <v>5411</v>
      </c>
      <c r="AH1737" t="s">
        <v>5411</v>
      </c>
      <c r="AI1737" s="46">
        <v>0</v>
      </c>
      <c r="AJ1737" s="46"/>
      <c r="AK1737" s="22"/>
      <c r="AL1737" s="52">
        <f t="shared" si="278"/>
        <v>0</v>
      </c>
      <c r="AM1737" s="52" t="e">
        <f t="shared" si="279"/>
        <v>#VALUE!</v>
      </c>
      <c r="AN1737" s="52" t="e">
        <f t="shared" si="272"/>
        <v>#VALUE!</v>
      </c>
      <c r="AO1737">
        <v>0</v>
      </c>
      <c r="AP1737" s="46">
        <v>0</v>
      </c>
      <c r="AQ1737" s="52">
        <f t="shared" si="280"/>
        <v>0</v>
      </c>
    </row>
    <row r="1738" spans="1:43" x14ac:dyDescent="0.25">
      <c r="A1738" t="s">
        <v>5533</v>
      </c>
      <c r="B1738" t="s">
        <v>956</v>
      </c>
      <c r="D1738">
        <v>1</v>
      </c>
      <c r="E1738">
        <v>1</v>
      </c>
      <c r="F1738">
        <v>1</v>
      </c>
      <c r="G1738" s="13">
        <v>41387</v>
      </c>
      <c r="H1738">
        <v>0.08</v>
      </c>
      <c r="I1738" t="s">
        <v>5411</v>
      </c>
      <c r="J1738" t="s">
        <v>5411</v>
      </c>
      <c r="K1738" s="46">
        <v>0.08</v>
      </c>
      <c r="L1738" s="46"/>
      <c r="M1738" s="22"/>
      <c r="N1738" s="52">
        <f t="shared" si="273"/>
        <v>0</v>
      </c>
      <c r="O1738" s="52" t="e">
        <f t="shared" si="274"/>
        <v>#VALUE!</v>
      </c>
      <c r="P1738" s="52" t="e">
        <f t="shared" si="275"/>
        <v>#VALUE!</v>
      </c>
      <c r="Q1738">
        <v>0</v>
      </c>
      <c r="R1738" t="s">
        <v>5411</v>
      </c>
      <c r="S1738" t="s">
        <v>5411</v>
      </c>
      <c r="T1738" s="46">
        <v>0</v>
      </c>
      <c r="U1738" s="46"/>
      <c r="V1738" s="22"/>
      <c r="W1738" s="52">
        <f t="shared" si="276"/>
        <v>0</v>
      </c>
      <c r="X1738" s="52" t="e">
        <f t="shared" si="277"/>
        <v>#VALUE!</v>
      </c>
      <c r="Y1738" s="52" t="e">
        <f t="shared" si="271"/>
        <v>#VALUE!</v>
      </c>
      <c r="Z1738" t="s">
        <v>5568</v>
      </c>
      <c r="AA1738" t="s">
        <v>5411</v>
      </c>
      <c r="AB1738" t="s">
        <v>5411</v>
      </c>
      <c r="AC1738" s="61" t="s">
        <v>88</v>
      </c>
      <c r="AD1738" s="61"/>
      <c r="AE1738" s="22"/>
      <c r="AF1738">
        <v>0</v>
      </c>
      <c r="AG1738" t="s">
        <v>5411</v>
      </c>
      <c r="AH1738" t="s">
        <v>5411</v>
      </c>
      <c r="AI1738" s="46">
        <v>0</v>
      </c>
      <c r="AJ1738" s="46"/>
      <c r="AK1738" s="22"/>
      <c r="AL1738" s="52">
        <f t="shared" si="278"/>
        <v>0</v>
      </c>
      <c r="AM1738" s="52" t="e">
        <f t="shared" si="279"/>
        <v>#VALUE!</v>
      </c>
      <c r="AN1738" s="52" t="e">
        <f t="shared" si="272"/>
        <v>#VALUE!</v>
      </c>
      <c r="AO1738">
        <v>0</v>
      </c>
      <c r="AP1738" s="46">
        <v>0</v>
      </c>
      <c r="AQ1738" s="52">
        <f t="shared" si="280"/>
        <v>0</v>
      </c>
    </row>
    <row r="1739" spans="1:43" x14ac:dyDescent="0.25">
      <c r="A1739" t="s">
        <v>5533</v>
      </c>
      <c r="B1739" t="s">
        <v>958</v>
      </c>
      <c r="D1739">
        <v>1</v>
      </c>
      <c r="E1739">
        <v>1</v>
      </c>
      <c r="F1739">
        <v>1</v>
      </c>
      <c r="G1739" s="13">
        <v>41387</v>
      </c>
      <c r="H1739">
        <v>0.7</v>
      </c>
      <c r="I1739" t="s">
        <v>5411</v>
      </c>
      <c r="J1739" t="s">
        <v>5411</v>
      </c>
      <c r="K1739" s="46">
        <v>0.7</v>
      </c>
      <c r="L1739" s="46"/>
      <c r="M1739" s="22"/>
      <c r="N1739" s="52">
        <f t="shared" si="273"/>
        <v>0</v>
      </c>
      <c r="O1739" s="52" t="e">
        <f t="shared" si="274"/>
        <v>#VALUE!</v>
      </c>
      <c r="P1739" s="52" t="e">
        <f t="shared" si="275"/>
        <v>#VALUE!</v>
      </c>
      <c r="Q1739">
        <v>0</v>
      </c>
      <c r="R1739" t="s">
        <v>5411</v>
      </c>
      <c r="S1739" t="s">
        <v>5411</v>
      </c>
      <c r="T1739" s="46">
        <v>0</v>
      </c>
      <c r="U1739" s="46"/>
      <c r="V1739" s="22"/>
      <c r="W1739" s="52">
        <f t="shared" si="276"/>
        <v>0</v>
      </c>
      <c r="X1739" s="52" t="e">
        <f t="shared" si="277"/>
        <v>#VALUE!</v>
      </c>
      <c r="Y1739" s="52" t="e">
        <f t="shared" si="271"/>
        <v>#VALUE!</v>
      </c>
      <c r="Z1739" t="s">
        <v>5568</v>
      </c>
      <c r="AA1739" t="s">
        <v>5411</v>
      </c>
      <c r="AB1739" t="s">
        <v>5411</v>
      </c>
      <c r="AC1739" s="61" t="s">
        <v>88</v>
      </c>
      <c r="AD1739" s="61"/>
      <c r="AE1739" s="22"/>
      <c r="AF1739">
        <v>0</v>
      </c>
      <c r="AG1739" t="s">
        <v>5411</v>
      </c>
      <c r="AH1739" t="s">
        <v>5411</v>
      </c>
      <c r="AI1739" s="46">
        <v>0</v>
      </c>
      <c r="AJ1739" s="46"/>
      <c r="AK1739" s="22"/>
      <c r="AL1739" s="52">
        <f t="shared" si="278"/>
        <v>0</v>
      </c>
      <c r="AM1739" s="52" t="e">
        <f t="shared" si="279"/>
        <v>#VALUE!</v>
      </c>
      <c r="AN1739" s="52" t="e">
        <f t="shared" si="272"/>
        <v>#VALUE!</v>
      </c>
      <c r="AO1739">
        <v>0.01</v>
      </c>
      <c r="AP1739" s="46">
        <v>0.01</v>
      </c>
      <c r="AQ1739" s="52">
        <f t="shared" si="280"/>
        <v>0</v>
      </c>
    </row>
    <row r="1740" spans="1:43" x14ac:dyDescent="0.25">
      <c r="A1740" t="s">
        <v>5533</v>
      </c>
      <c r="B1740" t="s">
        <v>960</v>
      </c>
      <c r="D1740">
        <v>1</v>
      </c>
      <c r="E1740">
        <v>1</v>
      </c>
      <c r="F1740">
        <v>1</v>
      </c>
      <c r="G1740" s="13">
        <v>41387</v>
      </c>
      <c r="H1740">
        <v>0.66</v>
      </c>
      <c r="I1740" t="s">
        <v>5411</v>
      </c>
      <c r="J1740" t="s">
        <v>5411</v>
      </c>
      <c r="K1740" s="46">
        <v>0.66</v>
      </c>
      <c r="L1740" s="46"/>
      <c r="M1740" s="22"/>
      <c r="N1740" s="52">
        <f t="shared" si="273"/>
        <v>0</v>
      </c>
      <c r="O1740" s="52" t="e">
        <f t="shared" si="274"/>
        <v>#VALUE!</v>
      </c>
      <c r="P1740" s="52" t="e">
        <f t="shared" si="275"/>
        <v>#VALUE!</v>
      </c>
      <c r="Q1740">
        <v>7.0000000000000007E-2</v>
      </c>
      <c r="R1740" t="s">
        <v>5411</v>
      </c>
      <c r="S1740" t="s">
        <v>5411</v>
      </c>
      <c r="T1740" s="46">
        <v>7.0000000000000007E-2</v>
      </c>
      <c r="U1740" s="46"/>
      <c r="V1740" s="22"/>
      <c r="W1740" s="52">
        <f t="shared" si="276"/>
        <v>0</v>
      </c>
      <c r="X1740" s="52" t="e">
        <f t="shared" si="277"/>
        <v>#VALUE!</v>
      </c>
      <c r="Y1740" s="52" t="e">
        <f t="shared" si="271"/>
        <v>#VALUE!</v>
      </c>
      <c r="Z1740" t="s">
        <v>5568</v>
      </c>
      <c r="AA1740" t="s">
        <v>5411</v>
      </c>
      <c r="AB1740" t="s">
        <v>5411</v>
      </c>
      <c r="AC1740" s="61" t="s">
        <v>88</v>
      </c>
      <c r="AD1740" s="61"/>
      <c r="AE1740" s="22"/>
      <c r="AF1740">
        <v>0</v>
      </c>
      <c r="AG1740" t="s">
        <v>5411</v>
      </c>
      <c r="AH1740" t="s">
        <v>5411</v>
      </c>
      <c r="AI1740" s="46">
        <v>0</v>
      </c>
      <c r="AJ1740" s="46"/>
      <c r="AK1740" s="22"/>
      <c r="AL1740" s="52">
        <f t="shared" si="278"/>
        <v>0</v>
      </c>
      <c r="AM1740" s="52" t="e">
        <f t="shared" si="279"/>
        <v>#VALUE!</v>
      </c>
      <c r="AN1740" s="52" t="e">
        <f t="shared" si="272"/>
        <v>#VALUE!</v>
      </c>
      <c r="AO1740">
        <v>0.02</v>
      </c>
      <c r="AP1740" s="46">
        <v>0.02</v>
      </c>
      <c r="AQ1740" s="52">
        <f t="shared" si="280"/>
        <v>0</v>
      </c>
    </row>
    <row r="1741" spans="1:43" x14ac:dyDescent="0.25">
      <c r="A1741" t="s">
        <v>5533</v>
      </c>
      <c r="B1741" t="s">
        <v>962</v>
      </c>
      <c r="D1741">
        <v>1</v>
      </c>
      <c r="E1741">
        <v>1</v>
      </c>
      <c r="F1741">
        <v>1</v>
      </c>
      <c r="G1741" s="13">
        <v>41387</v>
      </c>
      <c r="H1741">
        <v>0.67</v>
      </c>
      <c r="I1741" t="s">
        <v>5411</v>
      </c>
      <c r="J1741" t="s">
        <v>5411</v>
      </c>
      <c r="K1741" s="46">
        <v>0.67</v>
      </c>
      <c r="L1741" s="46"/>
      <c r="M1741" s="22"/>
      <c r="N1741" s="52">
        <f t="shared" si="273"/>
        <v>0</v>
      </c>
      <c r="O1741" s="52" t="e">
        <f t="shared" si="274"/>
        <v>#VALUE!</v>
      </c>
      <c r="P1741" s="52" t="e">
        <f t="shared" si="275"/>
        <v>#VALUE!</v>
      </c>
      <c r="Q1741">
        <v>0</v>
      </c>
      <c r="R1741" t="s">
        <v>5411</v>
      </c>
      <c r="S1741" t="s">
        <v>5411</v>
      </c>
      <c r="T1741" s="46">
        <v>0</v>
      </c>
      <c r="U1741" s="46"/>
      <c r="V1741" s="22"/>
      <c r="W1741" s="52">
        <f t="shared" si="276"/>
        <v>0</v>
      </c>
      <c r="X1741" s="52" t="e">
        <f t="shared" si="277"/>
        <v>#VALUE!</v>
      </c>
      <c r="Y1741" s="52" t="e">
        <f t="shared" si="271"/>
        <v>#VALUE!</v>
      </c>
      <c r="Z1741" t="s">
        <v>5568</v>
      </c>
      <c r="AA1741" t="s">
        <v>5411</v>
      </c>
      <c r="AB1741" t="s">
        <v>5411</v>
      </c>
      <c r="AC1741" s="61" t="s">
        <v>88</v>
      </c>
      <c r="AD1741" s="61"/>
      <c r="AE1741" s="22"/>
      <c r="AF1741">
        <v>0</v>
      </c>
      <c r="AG1741" t="s">
        <v>5411</v>
      </c>
      <c r="AH1741" t="s">
        <v>5411</v>
      </c>
      <c r="AI1741" s="46">
        <v>0</v>
      </c>
      <c r="AJ1741" s="46"/>
      <c r="AK1741" s="22"/>
      <c r="AL1741" s="52">
        <f t="shared" si="278"/>
        <v>0</v>
      </c>
      <c r="AM1741" s="52" t="e">
        <f t="shared" si="279"/>
        <v>#VALUE!</v>
      </c>
      <c r="AN1741" s="52" t="e">
        <f t="shared" si="272"/>
        <v>#VALUE!</v>
      </c>
      <c r="AO1741">
        <v>0.06</v>
      </c>
      <c r="AP1741" s="46">
        <v>0.06</v>
      </c>
      <c r="AQ1741" s="52">
        <f t="shared" si="280"/>
        <v>0</v>
      </c>
    </row>
    <row r="1742" spans="1:43" x14ac:dyDescent="0.25">
      <c r="A1742" t="s">
        <v>5533</v>
      </c>
      <c r="B1742" t="s">
        <v>964</v>
      </c>
      <c r="D1742">
        <v>1</v>
      </c>
      <c r="E1742">
        <v>1</v>
      </c>
      <c r="F1742">
        <v>1</v>
      </c>
      <c r="G1742" s="13">
        <v>41387</v>
      </c>
      <c r="H1742">
        <v>0.56999999999999995</v>
      </c>
      <c r="I1742" t="s">
        <v>5411</v>
      </c>
      <c r="J1742" t="s">
        <v>5411</v>
      </c>
      <c r="K1742" s="46">
        <v>0.56999999999999995</v>
      </c>
      <c r="L1742" s="46"/>
      <c r="M1742" s="22"/>
      <c r="N1742" s="52">
        <f t="shared" si="273"/>
        <v>0</v>
      </c>
      <c r="O1742" s="52" t="e">
        <f t="shared" si="274"/>
        <v>#VALUE!</v>
      </c>
      <c r="P1742" s="52" t="e">
        <f t="shared" si="275"/>
        <v>#VALUE!</v>
      </c>
      <c r="Q1742">
        <v>0</v>
      </c>
      <c r="R1742" t="s">
        <v>5411</v>
      </c>
      <c r="S1742" t="s">
        <v>5411</v>
      </c>
      <c r="T1742" s="46">
        <v>0</v>
      </c>
      <c r="U1742" s="46"/>
      <c r="V1742" s="22"/>
      <c r="W1742" s="52">
        <f t="shared" si="276"/>
        <v>0</v>
      </c>
      <c r="X1742" s="52" t="e">
        <f t="shared" si="277"/>
        <v>#VALUE!</v>
      </c>
      <c r="Y1742" s="52" t="e">
        <f t="shared" si="271"/>
        <v>#VALUE!</v>
      </c>
      <c r="Z1742" t="s">
        <v>5568</v>
      </c>
      <c r="AA1742" t="s">
        <v>5411</v>
      </c>
      <c r="AB1742" t="s">
        <v>5411</v>
      </c>
      <c r="AC1742" s="61" t="s">
        <v>88</v>
      </c>
      <c r="AD1742" s="61"/>
      <c r="AE1742" s="22"/>
      <c r="AF1742">
        <v>0</v>
      </c>
      <c r="AG1742" t="s">
        <v>5411</v>
      </c>
      <c r="AH1742" t="s">
        <v>5411</v>
      </c>
      <c r="AI1742" s="46">
        <v>0</v>
      </c>
      <c r="AJ1742" s="46"/>
      <c r="AK1742" s="22"/>
      <c r="AL1742" s="52">
        <f t="shared" si="278"/>
        <v>0</v>
      </c>
      <c r="AM1742" s="52" t="e">
        <f t="shared" si="279"/>
        <v>#VALUE!</v>
      </c>
      <c r="AN1742" s="52" t="e">
        <f t="shared" si="272"/>
        <v>#VALUE!</v>
      </c>
      <c r="AO1742">
        <v>0</v>
      </c>
      <c r="AP1742" s="46">
        <v>0</v>
      </c>
      <c r="AQ1742" s="52">
        <f t="shared" si="280"/>
        <v>0</v>
      </c>
    </row>
    <row r="1743" spans="1:43" x14ac:dyDescent="0.25">
      <c r="A1743" t="s">
        <v>5533</v>
      </c>
      <c r="B1743" t="s">
        <v>966</v>
      </c>
      <c r="D1743">
        <v>1</v>
      </c>
      <c r="E1743">
        <v>1</v>
      </c>
      <c r="F1743">
        <v>1</v>
      </c>
      <c r="G1743" s="13">
        <v>41387</v>
      </c>
      <c r="H1743">
        <v>0.6</v>
      </c>
      <c r="I1743" t="s">
        <v>5411</v>
      </c>
      <c r="J1743" t="s">
        <v>5411</v>
      </c>
      <c r="K1743" s="46">
        <v>0.6</v>
      </c>
      <c r="L1743" s="46"/>
      <c r="M1743" s="22"/>
      <c r="N1743" s="52">
        <f t="shared" si="273"/>
        <v>0</v>
      </c>
      <c r="O1743" s="52" t="e">
        <f t="shared" si="274"/>
        <v>#VALUE!</v>
      </c>
      <c r="P1743" s="52" t="e">
        <f t="shared" si="275"/>
        <v>#VALUE!</v>
      </c>
      <c r="Q1743">
        <v>0.4</v>
      </c>
      <c r="R1743" t="s">
        <v>5411</v>
      </c>
      <c r="S1743" t="s">
        <v>5411</v>
      </c>
      <c r="T1743" s="46">
        <v>0.4</v>
      </c>
      <c r="U1743" s="46"/>
      <c r="V1743" s="22"/>
      <c r="W1743" s="52">
        <f t="shared" si="276"/>
        <v>0</v>
      </c>
      <c r="X1743" s="52" t="e">
        <f t="shared" si="277"/>
        <v>#VALUE!</v>
      </c>
      <c r="Y1743" s="52" t="e">
        <f t="shared" si="271"/>
        <v>#VALUE!</v>
      </c>
      <c r="Z1743" t="s">
        <v>5568</v>
      </c>
      <c r="AA1743" t="s">
        <v>5411</v>
      </c>
      <c r="AB1743" t="s">
        <v>5411</v>
      </c>
      <c r="AC1743" s="61" t="s">
        <v>88</v>
      </c>
      <c r="AD1743" s="61"/>
      <c r="AE1743" s="22"/>
      <c r="AF1743">
        <v>1.18</v>
      </c>
      <c r="AG1743" t="s">
        <v>5411</v>
      </c>
      <c r="AH1743" t="s">
        <v>5411</v>
      </c>
      <c r="AI1743" s="46">
        <v>1.18</v>
      </c>
      <c r="AJ1743" s="46"/>
      <c r="AK1743" s="22"/>
      <c r="AL1743" s="52">
        <f t="shared" si="278"/>
        <v>0</v>
      </c>
      <c r="AM1743" s="52" t="e">
        <f t="shared" si="279"/>
        <v>#VALUE!</v>
      </c>
      <c r="AN1743" s="52" t="e">
        <f t="shared" si="272"/>
        <v>#VALUE!</v>
      </c>
      <c r="AO1743">
        <v>0</v>
      </c>
      <c r="AP1743" s="46">
        <v>0</v>
      </c>
      <c r="AQ1743" s="52">
        <f t="shared" si="280"/>
        <v>0</v>
      </c>
    </row>
    <row r="1744" spans="1:43" x14ac:dyDescent="0.25">
      <c r="A1744" t="s">
        <v>5533</v>
      </c>
      <c r="B1744" t="s">
        <v>968</v>
      </c>
      <c r="D1744">
        <v>1</v>
      </c>
      <c r="E1744">
        <v>1</v>
      </c>
      <c r="F1744">
        <v>1</v>
      </c>
      <c r="G1744" s="13">
        <v>41387</v>
      </c>
      <c r="H1744">
        <v>0.25</v>
      </c>
      <c r="I1744" t="s">
        <v>5411</v>
      </c>
      <c r="J1744" t="s">
        <v>5411</v>
      </c>
      <c r="K1744" s="46">
        <v>0.25</v>
      </c>
      <c r="L1744" s="46"/>
      <c r="M1744" s="22"/>
      <c r="N1744" s="52">
        <f t="shared" si="273"/>
        <v>0</v>
      </c>
      <c r="O1744" s="52" t="e">
        <f t="shared" si="274"/>
        <v>#VALUE!</v>
      </c>
      <c r="P1744" s="52" t="e">
        <f t="shared" si="275"/>
        <v>#VALUE!</v>
      </c>
      <c r="Q1744">
        <v>0</v>
      </c>
      <c r="R1744" t="s">
        <v>5411</v>
      </c>
      <c r="S1744" t="s">
        <v>5411</v>
      </c>
      <c r="T1744" s="46">
        <v>0</v>
      </c>
      <c r="U1744" s="46"/>
      <c r="V1744" s="22"/>
      <c r="W1744" s="52">
        <f t="shared" si="276"/>
        <v>0</v>
      </c>
      <c r="X1744" s="52" t="e">
        <f t="shared" si="277"/>
        <v>#VALUE!</v>
      </c>
      <c r="Y1744" s="52" t="e">
        <f t="shared" si="271"/>
        <v>#VALUE!</v>
      </c>
      <c r="Z1744" t="s">
        <v>5568</v>
      </c>
      <c r="AA1744" t="s">
        <v>5411</v>
      </c>
      <c r="AB1744" t="s">
        <v>5411</v>
      </c>
      <c r="AC1744" s="61" t="s">
        <v>88</v>
      </c>
      <c r="AD1744" s="61"/>
      <c r="AE1744" s="22"/>
      <c r="AF1744">
        <v>0</v>
      </c>
      <c r="AG1744" t="s">
        <v>5411</v>
      </c>
      <c r="AH1744" t="s">
        <v>5411</v>
      </c>
      <c r="AI1744" s="46">
        <v>0</v>
      </c>
      <c r="AJ1744" s="46"/>
      <c r="AK1744" s="22"/>
      <c r="AL1744" s="52">
        <f t="shared" si="278"/>
        <v>0</v>
      </c>
      <c r="AM1744" s="52" t="e">
        <f t="shared" si="279"/>
        <v>#VALUE!</v>
      </c>
      <c r="AN1744" s="52" t="e">
        <f t="shared" si="272"/>
        <v>#VALUE!</v>
      </c>
      <c r="AO1744">
        <v>0</v>
      </c>
      <c r="AP1744" s="46">
        <v>0</v>
      </c>
      <c r="AQ1744" s="52">
        <f t="shared" si="280"/>
        <v>0</v>
      </c>
    </row>
    <row r="1745" spans="1:43" x14ac:dyDescent="0.25">
      <c r="A1745" t="s">
        <v>5533</v>
      </c>
      <c r="B1745" t="s">
        <v>970</v>
      </c>
      <c r="D1745">
        <v>1</v>
      </c>
      <c r="E1745">
        <v>1</v>
      </c>
      <c r="F1745">
        <v>1</v>
      </c>
      <c r="G1745" s="13">
        <v>41387</v>
      </c>
      <c r="H1745">
        <v>0.12</v>
      </c>
      <c r="I1745" t="s">
        <v>5411</v>
      </c>
      <c r="J1745" t="s">
        <v>5411</v>
      </c>
      <c r="K1745" s="46">
        <v>0.12</v>
      </c>
      <c r="L1745" s="46"/>
      <c r="M1745" s="22"/>
      <c r="N1745" s="52">
        <f t="shared" si="273"/>
        <v>0</v>
      </c>
      <c r="O1745" s="52" t="e">
        <f t="shared" si="274"/>
        <v>#VALUE!</v>
      </c>
      <c r="P1745" s="52" t="e">
        <f t="shared" si="275"/>
        <v>#VALUE!</v>
      </c>
      <c r="Q1745">
        <v>0</v>
      </c>
      <c r="R1745" t="s">
        <v>5411</v>
      </c>
      <c r="S1745" t="s">
        <v>5411</v>
      </c>
      <c r="T1745" s="46">
        <v>0</v>
      </c>
      <c r="U1745" s="46"/>
      <c r="V1745" s="22"/>
      <c r="W1745" s="52">
        <f t="shared" si="276"/>
        <v>0</v>
      </c>
      <c r="X1745" s="52" t="e">
        <f t="shared" si="277"/>
        <v>#VALUE!</v>
      </c>
      <c r="Y1745" s="52" t="e">
        <f t="shared" si="271"/>
        <v>#VALUE!</v>
      </c>
      <c r="Z1745" t="s">
        <v>5568</v>
      </c>
      <c r="AA1745" t="s">
        <v>5411</v>
      </c>
      <c r="AB1745" t="s">
        <v>5411</v>
      </c>
      <c r="AC1745" s="61" t="s">
        <v>88</v>
      </c>
      <c r="AD1745" s="61"/>
      <c r="AE1745" s="22"/>
      <c r="AF1745">
        <v>0</v>
      </c>
      <c r="AG1745" t="s">
        <v>5411</v>
      </c>
      <c r="AH1745" t="s">
        <v>5411</v>
      </c>
      <c r="AI1745" s="46">
        <v>0</v>
      </c>
      <c r="AJ1745" s="46"/>
      <c r="AK1745" s="22"/>
      <c r="AL1745" s="52">
        <f t="shared" si="278"/>
        <v>0</v>
      </c>
      <c r="AM1745" s="52" t="e">
        <f t="shared" si="279"/>
        <v>#VALUE!</v>
      </c>
      <c r="AN1745" s="52" t="e">
        <f t="shared" si="272"/>
        <v>#VALUE!</v>
      </c>
      <c r="AO1745">
        <v>0.06</v>
      </c>
      <c r="AP1745" s="46">
        <v>0.06</v>
      </c>
      <c r="AQ1745" s="52">
        <f t="shared" si="280"/>
        <v>0</v>
      </c>
    </row>
    <row r="1746" spans="1:43" x14ac:dyDescent="0.25">
      <c r="A1746" t="s">
        <v>5533</v>
      </c>
      <c r="B1746" t="s">
        <v>972</v>
      </c>
      <c r="D1746">
        <v>1</v>
      </c>
      <c r="E1746">
        <v>1</v>
      </c>
      <c r="F1746">
        <v>1</v>
      </c>
      <c r="G1746" s="13">
        <v>41387</v>
      </c>
      <c r="H1746">
        <v>0.05</v>
      </c>
      <c r="I1746" t="s">
        <v>5411</v>
      </c>
      <c r="J1746" t="s">
        <v>5411</v>
      </c>
      <c r="K1746" s="46">
        <v>0.05</v>
      </c>
      <c r="L1746" s="46"/>
      <c r="M1746" s="22"/>
      <c r="N1746" s="52">
        <f t="shared" si="273"/>
        <v>0</v>
      </c>
      <c r="O1746" s="52" t="e">
        <f t="shared" si="274"/>
        <v>#VALUE!</v>
      </c>
      <c r="P1746" s="52" t="e">
        <f t="shared" si="275"/>
        <v>#VALUE!</v>
      </c>
      <c r="Q1746">
        <v>0</v>
      </c>
      <c r="R1746" t="s">
        <v>5411</v>
      </c>
      <c r="S1746" t="s">
        <v>5411</v>
      </c>
      <c r="T1746" s="46">
        <v>0</v>
      </c>
      <c r="U1746" s="46"/>
      <c r="V1746" s="22"/>
      <c r="W1746" s="52">
        <f t="shared" si="276"/>
        <v>0</v>
      </c>
      <c r="X1746" s="52" t="e">
        <f t="shared" si="277"/>
        <v>#VALUE!</v>
      </c>
      <c r="Y1746" s="52" t="e">
        <f t="shared" si="271"/>
        <v>#VALUE!</v>
      </c>
      <c r="Z1746" t="s">
        <v>5568</v>
      </c>
      <c r="AA1746" t="s">
        <v>5411</v>
      </c>
      <c r="AB1746" t="s">
        <v>5411</v>
      </c>
      <c r="AC1746" s="61" t="s">
        <v>88</v>
      </c>
      <c r="AD1746" s="61"/>
      <c r="AE1746" s="22"/>
      <c r="AF1746">
        <v>0</v>
      </c>
      <c r="AG1746" t="s">
        <v>5411</v>
      </c>
      <c r="AH1746" t="s">
        <v>5411</v>
      </c>
      <c r="AI1746" s="46">
        <v>0</v>
      </c>
      <c r="AJ1746" s="46"/>
      <c r="AK1746" s="22"/>
      <c r="AL1746" s="52">
        <f t="shared" si="278"/>
        <v>0</v>
      </c>
      <c r="AM1746" s="52" t="e">
        <f t="shared" si="279"/>
        <v>#VALUE!</v>
      </c>
      <c r="AN1746" s="52" t="e">
        <f t="shared" si="272"/>
        <v>#VALUE!</v>
      </c>
      <c r="AO1746">
        <v>0.04</v>
      </c>
      <c r="AP1746" s="46">
        <v>0.04</v>
      </c>
      <c r="AQ1746" s="52">
        <f t="shared" si="280"/>
        <v>0</v>
      </c>
    </row>
    <row r="1747" spans="1:43" x14ac:dyDescent="0.25">
      <c r="A1747" t="s">
        <v>5533</v>
      </c>
      <c r="B1747" t="s">
        <v>974</v>
      </c>
      <c r="D1747">
        <v>1</v>
      </c>
      <c r="E1747">
        <v>1</v>
      </c>
      <c r="F1747">
        <v>1</v>
      </c>
      <c r="G1747" s="13">
        <v>41387</v>
      </c>
      <c r="H1747">
        <v>0.04</v>
      </c>
      <c r="I1747" t="s">
        <v>5411</v>
      </c>
      <c r="J1747" t="s">
        <v>5411</v>
      </c>
      <c r="K1747" s="46">
        <v>0.04</v>
      </c>
      <c r="L1747" s="46"/>
      <c r="M1747" s="22"/>
      <c r="N1747" s="52">
        <f t="shared" si="273"/>
        <v>0</v>
      </c>
      <c r="O1747" s="52" t="e">
        <f t="shared" si="274"/>
        <v>#VALUE!</v>
      </c>
      <c r="P1747" s="52" t="e">
        <f t="shared" si="275"/>
        <v>#VALUE!</v>
      </c>
      <c r="Q1747">
        <v>0</v>
      </c>
      <c r="R1747" t="s">
        <v>5411</v>
      </c>
      <c r="S1747" t="s">
        <v>5411</v>
      </c>
      <c r="T1747" s="46">
        <v>0</v>
      </c>
      <c r="U1747" s="46"/>
      <c r="V1747" s="22"/>
      <c r="W1747" s="52">
        <f t="shared" si="276"/>
        <v>0</v>
      </c>
      <c r="X1747" s="52" t="e">
        <f t="shared" si="277"/>
        <v>#VALUE!</v>
      </c>
      <c r="Y1747" s="52" t="e">
        <f t="shared" si="271"/>
        <v>#VALUE!</v>
      </c>
      <c r="Z1747" t="s">
        <v>5568</v>
      </c>
      <c r="AA1747" t="s">
        <v>5411</v>
      </c>
      <c r="AB1747" t="s">
        <v>5411</v>
      </c>
      <c r="AC1747" s="61" t="s">
        <v>88</v>
      </c>
      <c r="AD1747" s="61"/>
      <c r="AE1747" s="22"/>
      <c r="AF1747">
        <v>0</v>
      </c>
      <c r="AG1747" t="s">
        <v>5411</v>
      </c>
      <c r="AH1747" t="s">
        <v>5411</v>
      </c>
      <c r="AI1747" s="46">
        <v>0</v>
      </c>
      <c r="AJ1747" s="46"/>
      <c r="AK1747" s="22"/>
      <c r="AL1747" s="52">
        <f t="shared" si="278"/>
        <v>0</v>
      </c>
      <c r="AM1747" s="52" t="e">
        <f t="shared" si="279"/>
        <v>#VALUE!</v>
      </c>
      <c r="AN1747" s="52" t="e">
        <f t="shared" si="272"/>
        <v>#VALUE!</v>
      </c>
      <c r="AO1747">
        <v>7.0000000000000007E-2</v>
      </c>
      <c r="AP1747" s="46">
        <v>7.0000000000000007E-2</v>
      </c>
      <c r="AQ1747" s="52">
        <f t="shared" si="280"/>
        <v>0</v>
      </c>
    </row>
    <row r="1748" spans="1:43" x14ac:dyDescent="0.25">
      <c r="A1748" t="s">
        <v>5533</v>
      </c>
      <c r="B1748" t="s">
        <v>976</v>
      </c>
      <c r="D1748">
        <v>1</v>
      </c>
      <c r="E1748">
        <v>1</v>
      </c>
      <c r="F1748">
        <v>1</v>
      </c>
      <c r="G1748" s="13">
        <v>41387</v>
      </c>
      <c r="H1748">
        <v>0.88</v>
      </c>
      <c r="I1748" t="s">
        <v>5411</v>
      </c>
      <c r="J1748" t="s">
        <v>5411</v>
      </c>
      <c r="K1748" s="46">
        <v>0.88</v>
      </c>
      <c r="L1748" s="46"/>
      <c r="M1748" s="22"/>
      <c r="N1748" s="52">
        <f t="shared" si="273"/>
        <v>0</v>
      </c>
      <c r="O1748" s="52" t="e">
        <f t="shared" si="274"/>
        <v>#VALUE!</v>
      </c>
      <c r="P1748" s="52" t="e">
        <f t="shared" si="275"/>
        <v>#VALUE!</v>
      </c>
      <c r="Q1748">
        <v>0</v>
      </c>
      <c r="R1748" t="s">
        <v>5411</v>
      </c>
      <c r="S1748" t="s">
        <v>5411</v>
      </c>
      <c r="T1748" s="46">
        <v>0</v>
      </c>
      <c r="U1748" s="46"/>
      <c r="V1748" s="22"/>
      <c r="W1748" s="52">
        <f t="shared" si="276"/>
        <v>0</v>
      </c>
      <c r="X1748" s="52" t="e">
        <f t="shared" si="277"/>
        <v>#VALUE!</v>
      </c>
      <c r="Y1748" s="52" t="e">
        <f t="shared" si="271"/>
        <v>#VALUE!</v>
      </c>
      <c r="Z1748" t="s">
        <v>77</v>
      </c>
      <c r="AA1748" t="s">
        <v>5411</v>
      </c>
      <c r="AB1748" t="s">
        <v>5411</v>
      </c>
      <c r="AC1748" s="61" t="s">
        <v>77</v>
      </c>
      <c r="AD1748" s="61"/>
      <c r="AE1748" s="22"/>
      <c r="AF1748">
        <v>0</v>
      </c>
      <c r="AG1748" t="s">
        <v>5411</v>
      </c>
      <c r="AH1748" t="s">
        <v>5411</v>
      </c>
      <c r="AI1748" s="46">
        <v>0</v>
      </c>
      <c r="AJ1748" s="46"/>
      <c r="AK1748" s="22"/>
      <c r="AL1748" s="52">
        <f t="shared" si="278"/>
        <v>0</v>
      </c>
      <c r="AM1748" s="52" t="e">
        <f t="shared" si="279"/>
        <v>#VALUE!</v>
      </c>
      <c r="AN1748" s="52" t="e">
        <f t="shared" si="272"/>
        <v>#VALUE!</v>
      </c>
      <c r="AO1748">
        <v>0</v>
      </c>
      <c r="AP1748" s="46">
        <v>0</v>
      </c>
      <c r="AQ1748" s="52">
        <f t="shared" si="280"/>
        <v>0</v>
      </c>
    </row>
    <row r="1749" spans="1:43" x14ac:dyDescent="0.25">
      <c r="A1749" t="s">
        <v>5533</v>
      </c>
      <c r="B1749" t="s">
        <v>978</v>
      </c>
      <c r="D1749">
        <v>1</v>
      </c>
      <c r="E1749">
        <v>1</v>
      </c>
      <c r="F1749">
        <v>1</v>
      </c>
      <c r="G1749" s="13">
        <v>41387</v>
      </c>
      <c r="H1749">
        <v>1.18</v>
      </c>
      <c r="I1749" t="s">
        <v>5411</v>
      </c>
      <c r="J1749" t="s">
        <v>5411</v>
      </c>
      <c r="K1749" s="46">
        <v>1.18</v>
      </c>
      <c r="L1749" s="46"/>
      <c r="M1749" s="22"/>
      <c r="N1749" s="52">
        <f t="shared" si="273"/>
        <v>0</v>
      </c>
      <c r="O1749" s="52" t="e">
        <f t="shared" si="274"/>
        <v>#VALUE!</v>
      </c>
      <c r="P1749" s="52" t="e">
        <f t="shared" si="275"/>
        <v>#VALUE!</v>
      </c>
      <c r="Q1749">
        <v>0.15</v>
      </c>
      <c r="R1749" t="s">
        <v>5411</v>
      </c>
      <c r="S1749" t="s">
        <v>5411</v>
      </c>
      <c r="T1749" s="46">
        <v>0.15</v>
      </c>
      <c r="U1749" s="46"/>
      <c r="V1749" s="22"/>
      <c r="W1749" s="52">
        <f t="shared" si="276"/>
        <v>0</v>
      </c>
      <c r="X1749" s="52" t="e">
        <f t="shared" si="277"/>
        <v>#VALUE!</v>
      </c>
      <c r="Y1749" s="52" t="e">
        <f t="shared" si="271"/>
        <v>#VALUE!</v>
      </c>
      <c r="Z1749" t="s">
        <v>77</v>
      </c>
      <c r="AA1749" t="s">
        <v>5411</v>
      </c>
      <c r="AB1749" t="s">
        <v>5411</v>
      </c>
      <c r="AC1749" s="61" t="s">
        <v>77</v>
      </c>
      <c r="AD1749" s="61"/>
      <c r="AE1749" s="22"/>
      <c r="AF1749">
        <v>0</v>
      </c>
      <c r="AG1749" t="s">
        <v>5411</v>
      </c>
      <c r="AH1749" t="s">
        <v>5411</v>
      </c>
      <c r="AI1749" s="46">
        <v>0</v>
      </c>
      <c r="AJ1749" s="46"/>
      <c r="AK1749" s="22"/>
      <c r="AL1749" s="52">
        <f t="shared" si="278"/>
        <v>0</v>
      </c>
      <c r="AM1749" s="52" t="e">
        <f t="shared" si="279"/>
        <v>#VALUE!</v>
      </c>
      <c r="AN1749" s="52" t="e">
        <f t="shared" si="272"/>
        <v>#VALUE!</v>
      </c>
      <c r="AO1749">
        <v>0</v>
      </c>
      <c r="AP1749" s="46">
        <v>0</v>
      </c>
      <c r="AQ1749" s="52">
        <f t="shared" si="280"/>
        <v>0</v>
      </c>
    </row>
    <row r="1750" spans="1:43" x14ac:dyDescent="0.25">
      <c r="A1750" t="s">
        <v>5533</v>
      </c>
      <c r="B1750" t="s">
        <v>980</v>
      </c>
      <c r="D1750">
        <v>1</v>
      </c>
      <c r="E1750">
        <v>1</v>
      </c>
      <c r="F1750">
        <v>1</v>
      </c>
      <c r="G1750" s="13">
        <v>41387</v>
      </c>
      <c r="H1750">
        <v>1.21</v>
      </c>
      <c r="I1750" t="s">
        <v>5411</v>
      </c>
      <c r="J1750" t="s">
        <v>5411</v>
      </c>
      <c r="K1750" s="46">
        <v>1.21</v>
      </c>
      <c r="L1750" s="46"/>
      <c r="M1750" s="22"/>
      <c r="N1750" s="52">
        <f t="shared" si="273"/>
        <v>0</v>
      </c>
      <c r="O1750" s="52" t="e">
        <f t="shared" si="274"/>
        <v>#VALUE!</v>
      </c>
      <c r="P1750" s="52" t="e">
        <f t="shared" si="275"/>
        <v>#VALUE!</v>
      </c>
      <c r="Q1750">
        <v>0</v>
      </c>
      <c r="R1750" t="s">
        <v>5411</v>
      </c>
      <c r="S1750" t="s">
        <v>5411</v>
      </c>
      <c r="T1750" s="46">
        <v>0</v>
      </c>
      <c r="U1750" s="46"/>
      <c r="V1750" s="22"/>
      <c r="W1750" s="52">
        <f t="shared" si="276"/>
        <v>0</v>
      </c>
      <c r="X1750" s="52" t="e">
        <f t="shared" si="277"/>
        <v>#VALUE!</v>
      </c>
      <c r="Y1750" s="52" t="e">
        <f t="shared" si="271"/>
        <v>#VALUE!</v>
      </c>
      <c r="Z1750" t="s">
        <v>77</v>
      </c>
      <c r="AA1750" t="s">
        <v>5411</v>
      </c>
      <c r="AB1750" t="s">
        <v>5411</v>
      </c>
      <c r="AC1750" s="61" t="s">
        <v>77</v>
      </c>
      <c r="AD1750" s="61"/>
      <c r="AE1750" s="22"/>
      <c r="AF1750">
        <v>0</v>
      </c>
      <c r="AG1750" t="s">
        <v>5411</v>
      </c>
      <c r="AH1750" t="s">
        <v>5411</v>
      </c>
      <c r="AI1750" s="46">
        <v>0</v>
      </c>
      <c r="AJ1750" s="46"/>
      <c r="AK1750" s="22"/>
      <c r="AL1750" s="52">
        <f t="shared" si="278"/>
        <v>0</v>
      </c>
      <c r="AM1750" s="52" t="e">
        <f t="shared" si="279"/>
        <v>#VALUE!</v>
      </c>
      <c r="AN1750" s="52" t="e">
        <f t="shared" si="272"/>
        <v>#VALUE!</v>
      </c>
      <c r="AO1750">
        <v>0</v>
      </c>
      <c r="AP1750" s="46">
        <v>0</v>
      </c>
      <c r="AQ1750" s="52">
        <f t="shared" si="280"/>
        <v>0</v>
      </c>
    </row>
    <row r="1751" spans="1:43" x14ac:dyDescent="0.25">
      <c r="A1751" t="s">
        <v>5533</v>
      </c>
      <c r="B1751" t="s">
        <v>982</v>
      </c>
      <c r="D1751">
        <v>1</v>
      </c>
      <c r="E1751">
        <v>1</v>
      </c>
      <c r="F1751">
        <v>1</v>
      </c>
      <c r="G1751" s="13">
        <v>41387</v>
      </c>
      <c r="H1751">
        <v>0.57999999999999996</v>
      </c>
      <c r="I1751" t="s">
        <v>5411</v>
      </c>
      <c r="J1751" t="s">
        <v>5411</v>
      </c>
      <c r="K1751" s="46">
        <v>0.57999999999999996</v>
      </c>
      <c r="L1751" s="46"/>
      <c r="M1751" s="22"/>
      <c r="N1751" s="52">
        <f t="shared" si="273"/>
        <v>0</v>
      </c>
      <c r="O1751" s="52" t="e">
        <f t="shared" si="274"/>
        <v>#VALUE!</v>
      </c>
      <c r="P1751" s="52" t="e">
        <f t="shared" si="275"/>
        <v>#VALUE!</v>
      </c>
      <c r="Q1751">
        <v>0</v>
      </c>
      <c r="R1751" t="s">
        <v>5411</v>
      </c>
      <c r="S1751" t="s">
        <v>5411</v>
      </c>
      <c r="T1751" s="46">
        <v>0</v>
      </c>
      <c r="U1751" s="46"/>
      <c r="V1751" s="22"/>
      <c r="W1751" s="52">
        <f t="shared" si="276"/>
        <v>0</v>
      </c>
      <c r="X1751" s="52" t="e">
        <f t="shared" si="277"/>
        <v>#VALUE!</v>
      </c>
      <c r="Y1751" s="52" t="e">
        <f t="shared" si="271"/>
        <v>#VALUE!</v>
      </c>
      <c r="Z1751" t="s">
        <v>77</v>
      </c>
      <c r="AA1751" t="s">
        <v>5411</v>
      </c>
      <c r="AB1751" t="s">
        <v>5411</v>
      </c>
      <c r="AC1751" s="61" t="s">
        <v>77</v>
      </c>
      <c r="AD1751" s="61"/>
      <c r="AE1751" s="22"/>
      <c r="AF1751">
        <v>0</v>
      </c>
      <c r="AG1751" t="s">
        <v>5411</v>
      </c>
      <c r="AH1751" t="s">
        <v>5411</v>
      </c>
      <c r="AI1751" s="46">
        <v>0</v>
      </c>
      <c r="AJ1751" s="46"/>
      <c r="AK1751" s="22"/>
      <c r="AL1751" s="52">
        <f t="shared" si="278"/>
        <v>0</v>
      </c>
      <c r="AM1751" s="52" t="e">
        <f t="shared" si="279"/>
        <v>#VALUE!</v>
      </c>
      <c r="AN1751" s="52" t="e">
        <f t="shared" si="272"/>
        <v>#VALUE!</v>
      </c>
      <c r="AO1751">
        <v>0.09</v>
      </c>
      <c r="AP1751" s="46">
        <v>0.09</v>
      </c>
      <c r="AQ1751" s="52">
        <f t="shared" si="280"/>
        <v>0</v>
      </c>
    </row>
    <row r="1752" spans="1:43" x14ac:dyDescent="0.25">
      <c r="A1752" t="s">
        <v>5533</v>
      </c>
      <c r="B1752" t="s">
        <v>984</v>
      </c>
      <c r="D1752">
        <v>1</v>
      </c>
      <c r="E1752">
        <v>1</v>
      </c>
      <c r="F1752">
        <v>1</v>
      </c>
      <c r="G1752" s="13">
        <v>41387</v>
      </c>
      <c r="H1752">
        <v>0.53</v>
      </c>
      <c r="I1752" t="s">
        <v>5411</v>
      </c>
      <c r="J1752" t="s">
        <v>5411</v>
      </c>
      <c r="K1752" s="46">
        <v>0.53</v>
      </c>
      <c r="L1752" s="46"/>
      <c r="M1752" s="22"/>
      <c r="N1752" s="52">
        <f t="shared" si="273"/>
        <v>0</v>
      </c>
      <c r="O1752" s="52" t="e">
        <f t="shared" si="274"/>
        <v>#VALUE!</v>
      </c>
      <c r="P1752" s="52" t="e">
        <f t="shared" si="275"/>
        <v>#VALUE!</v>
      </c>
      <c r="Q1752">
        <v>0</v>
      </c>
      <c r="R1752" t="s">
        <v>5411</v>
      </c>
      <c r="S1752" t="s">
        <v>5411</v>
      </c>
      <c r="T1752" s="46">
        <v>0</v>
      </c>
      <c r="U1752" s="46"/>
      <c r="V1752" s="22"/>
      <c r="W1752" s="52">
        <f t="shared" si="276"/>
        <v>0</v>
      </c>
      <c r="X1752" s="52" t="e">
        <f t="shared" si="277"/>
        <v>#VALUE!</v>
      </c>
      <c r="Y1752" s="52" t="e">
        <f t="shared" si="271"/>
        <v>#VALUE!</v>
      </c>
      <c r="Z1752" t="s">
        <v>77</v>
      </c>
      <c r="AA1752" t="s">
        <v>5411</v>
      </c>
      <c r="AB1752" t="s">
        <v>5411</v>
      </c>
      <c r="AC1752" s="61" t="s">
        <v>77</v>
      </c>
      <c r="AD1752" s="61"/>
      <c r="AE1752" s="22"/>
      <c r="AF1752">
        <v>0</v>
      </c>
      <c r="AG1752" t="s">
        <v>5411</v>
      </c>
      <c r="AH1752" t="s">
        <v>5411</v>
      </c>
      <c r="AI1752" s="46">
        <v>0</v>
      </c>
      <c r="AJ1752" s="46"/>
      <c r="AK1752" s="22"/>
      <c r="AL1752" s="52">
        <f t="shared" si="278"/>
        <v>0</v>
      </c>
      <c r="AM1752" s="52" t="e">
        <f t="shared" si="279"/>
        <v>#VALUE!</v>
      </c>
      <c r="AN1752" s="52" t="e">
        <f t="shared" si="272"/>
        <v>#VALUE!</v>
      </c>
      <c r="AO1752">
        <v>0.41</v>
      </c>
      <c r="AP1752" s="46">
        <v>0.41</v>
      </c>
      <c r="AQ1752" s="52">
        <f t="shared" si="280"/>
        <v>0</v>
      </c>
    </row>
    <row r="1753" spans="1:43" x14ac:dyDescent="0.25">
      <c r="A1753" t="s">
        <v>5533</v>
      </c>
      <c r="B1753" t="s">
        <v>986</v>
      </c>
      <c r="D1753">
        <v>1</v>
      </c>
      <c r="E1753">
        <v>1</v>
      </c>
      <c r="F1753">
        <v>1</v>
      </c>
      <c r="G1753" s="13">
        <v>41387</v>
      </c>
      <c r="H1753">
        <v>0.4</v>
      </c>
      <c r="I1753" t="s">
        <v>5411</v>
      </c>
      <c r="J1753" t="s">
        <v>5411</v>
      </c>
      <c r="K1753" s="46">
        <v>0.4</v>
      </c>
      <c r="L1753" s="46"/>
      <c r="M1753" s="22"/>
      <c r="N1753" s="52">
        <f t="shared" si="273"/>
        <v>0</v>
      </c>
      <c r="O1753" s="52" t="e">
        <f t="shared" si="274"/>
        <v>#VALUE!</v>
      </c>
      <c r="P1753" s="52" t="e">
        <f t="shared" si="275"/>
        <v>#VALUE!</v>
      </c>
      <c r="Q1753">
        <v>0</v>
      </c>
      <c r="R1753" t="s">
        <v>5411</v>
      </c>
      <c r="S1753" t="s">
        <v>5411</v>
      </c>
      <c r="T1753" s="46">
        <v>0</v>
      </c>
      <c r="U1753" s="46"/>
      <c r="V1753" s="22"/>
      <c r="W1753" s="52">
        <f t="shared" si="276"/>
        <v>0</v>
      </c>
      <c r="X1753" s="52" t="e">
        <f t="shared" si="277"/>
        <v>#VALUE!</v>
      </c>
      <c r="Y1753" s="52" t="e">
        <f t="shared" si="271"/>
        <v>#VALUE!</v>
      </c>
      <c r="Z1753" t="s">
        <v>77</v>
      </c>
      <c r="AA1753" t="s">
        <v>5411</v>
      </c>
      <c r="AB1753" t="s">
        <v>5411</v>
      </c>
      <c r="AC1753" s="61" t="s">
        <v>77</v>
      </c>
      <c r="AD1753" s="61"/>
      <c r="AE1753" s="22"/>
      <c r="AF1753">
        <v>0</v>
      </c>
      <c r="AG1753" t="s">
        <v>5411</v>
      </c>
      <c r="AH1753" t="s">
        <v>5411</v>
      </c>
      <c r="AI1753" s="46">
        <v>0</v>
      </c>
      <c r="AJ1753" s="46"/>
      <c r="AK1753" s="22"/>
      <c r="AL1753" s="52">
        <f t="shared" si="278"/>
        <v>0</v>
      </c>
      <c r="AM1753" s="52" t="e">
        <f t="shared" si="279"/>
        <v>#VALUE!</v>
      </c>
      <c r="AN1753" s="52" t="e">
        <f t="shared" si="272"/>
        <v>#VALUE!</v>
      </c>
      <c r="AO1753">
        <v>0.04</v>
      </c>
      <c r="AP1753" s="46">
        <v>0.04</v>
      </c>
      <c r="AQ1753" s="52">
        <f t="shared" si="280"/>
        <v>0</v>
      </c>
    </row>
    <row r="1754" spans="1:43" x14ac:dyDescent="0.25">
      <c r="A1754" t="s">
        <v>5533</v>
      </c>
      <c r="B1754" t="s">
        <v>988</v>
      </c>
      <c r="D1754">
        <v>1</v>
      </c>
      <c r="E1754">
        <v>1</v>
      </c>
      <c r="F1754">
        <v>1</v>
      </c>
      <c r="G1754" s="13">
        <v>41387</v>
      </c>
      <c r="H1754">
        <v>0.59</v>
      </c>
      <c r="I1754" t="s">
        <v>5411</v>
      </c>
      <c r="J1754" t="s">
        <v>5411</v>
      </c>
      <c r="K1754" s="46">
        <v>0.59</v>
      </c>
      <c r="L1754" s="46"/>
      <c r="M1754" s="22"/>
      <c r="N1754" s="52">
        <f t="shared" si="273"/>
        <v>0</v>
      </c>
      <c r="O1754" s="52" t="e">
        <f t="shared" si="274"/>
        <v>#VALUE!</v>
      </c>
      <c r="P1754" s="52" t="e">
        <f t="shared" si="275"/>
        <v>#VALUE!</v>
      </c>
      <c r="Q1754">
        <v>0.19</v>
      </c>
      <c r="R1754" t="s">
        <v>5411</v>
      </c>
      <c r="S1754" t="s">
        <v>5411</v>
      </c>
      <c r="T1754" s="46">
        <v>0.19</v>
      </c>
      <c r="U1754" s="46"/>
      <c r="V1754" s="22"/>
      <c r="W1754" s="52">
        <f t="shared" si="276"/>
        <v>0</v>
      </c>
      <c r="X1754" s="52" t="e">
        <f t="shared" si="277"/>
        <v>#VALUE!</v>
      </c>
      <c r="Y1754" s="52" t="e">
        <f t="shared" si="271"/>
        <v>#VALUE!</v>
      </c>
      <c r="Z1754" t="s">
        <v>77</v>
      </c>
      <c r="AA1754" t="s">
        <v>5411</v>
      </c>
      <c r="AB1754" t="s">
        <v>5411</v>
      </c>
      <c r="AC1754" s="61" t="s">
        <v>77</v>
      </c>
      <c r="AD1754" s="61"/>
      <c r="AE1754" s="22"/>
      <c r="AF1754">
        <v>0</v>
      </c>
      <c r="AG1754" t="s">
        <v>5411</v>
      </c>
      <c r="AH1754" t="s">
        <v>5411</v>
      </c>
      <c r="AI1754" s="46">
        <v>0</v>
      </c>
      <c r="AJ1754" s="46"/>
      <c r="AK1754" s="22"/>
      <c r="AL1754" s="52">
        <f t="shared" si="278"/>
        <v>0</v>
      </c>
      <c r="AM1754" s="52" t="e">
        <f t="shared" si="279"/>
        <v>#VALUE!</v>
      </c>
      <c r="AN1754" s="52" t="e">
        <f t="shared" si="272"/>
        <v>#VALUE!</v>
      </c>
      <c r="AO1754">
        <v>0.06</v>
      </c>
      <c r="AP1754" s="46">
        <v>0.06</v>
      </c>
      <c r="AQ1754" s="52">
        <f t="shared" si="280"/>
        <v>0</v>
      </c>
    </row>
    <row r="1755" spans="1:43" x14ac:dyDescent="0.25">
      <c r="A1755" t="s">
        <v>5533</v>
      </c>
      <c r="B1755" t="s">
        <v>990</v>
      </c>
      <c r="D1755">
        <v>1</v>
      </c>
      <c r="E1755">
        <v>1</v>
      </c>
      <c r="F1755">
        <v>1</v>
      </c>
      <c r="G1755" s="13">
        <v>41387</v>
      </c>
      <c r="H1755">
        <v>7.0000000000000007E-2</v>
      </c>
      <c r="I1755" t="s">
        <v>5411</v>
      </c>
      <c r="J1755" t="s">
        <v>5411</v>
      </c>
      <c r="K1755" s="46">
        <v>7.0000000000000007E-2</v>
      </c>
      <c r="L1755" s="46"/>
      <c r="M1755" s="22"/>
      <c r="N1755" s="52">
        <f t="shared" si="273"/>
        <v>0</v>
      </c>
      <c r="O1755" s="52" t="e">
        <f t="shared" si="274"/>
        <v>#VALUE!</v>
      </c>
      <c r="P1755" s="52" t="e">
        <f t="shared" si="275"/>
        <v>#VALUE!</v>
      </c>
      <c r="Q1755">
        <v>0.64</v>
      </c>
      <c r="R1755" t="s">
        <v>5411</v>
      </c>
      <c r="S1755" t="s">
        <v>5411</v>
      </c>
      <c r="T1755" s="46">
        <v>0.64</v>
      </c>
      <c r="U1755" s="46"/>
      <c r="V1755" s="22"/>
      <c r="W1755" s="52">
        <f t="shared" si="276"/>
        <v>0</v>
      </c>
      <c r="X1755" s="52" t="e">
        <f t="shared" si="277"/>
        <v>#VALUE!</v>
      </c>
      <c r="Y1755" s="52" t="e">
        <f t="shared" si="271"/>
        <v>#VALUE!</v>
      </c>
      <c r="Z1755" t="s">
        <v>77</v>
      </c>
      <c r="AA1755" t="s">
        <v>5411</v>
      </c>
      <c r="AB1755" t="s">
        <v>5411</v>
      </c>
      <c r="AC1755" s="61" t="s">
        <v>77</v>
      </c>
      <c r="AD1755" s="61"/>
      <c r="AE1755" s="22"/>
      <c r="AF1755">
        <v>0</v>
      </c>
      <c r="AG1755" t="s">
        <v>5411</v>
      </c>
      <c r="AH1755" t="s">
        <v>5411</v>
      </c>
      <c r="AI1755" s="46">
        <v>0</v>
      </c>
      <c r="AJ1755" s="46"/>
      <c r="AK1755" s="22"/>
      <c r="AL1755" s="52">
        <f t="shared" si="278"/>
        <v>0</v>
      </c>
      <c r="AM1755" s="52" t="e">
        <f t="shared" si="279"/>
        <v>#VALUE!</v>
      </c>
      <c r="AN1755" s="52" t="e">
        <f t="shared" si="272"/>
        <v>#VALUE!</v>
      </c>
      <c r="AO1755">
        <v>0</v>
      </c>
      <c r="AP1755" s="46">
        <v>0</v>
      </c>
      <c r="AQ1755" s="52">
        <f t="shared" si="280"/>
        <v>0</v>
      </c>
    </row>
    <row r="1756" spans="1:43" x14ac:dyDescent="0.25">
      <c r="A1756" t="s">
        <v>5533</v>
      </c>
      <c r="B1756" t="s">
        <v>992</v>
      </c>
      <c r="D1756">
        <v>1</v>
      </c>
      <c r="E1756">
        <v>1</v>
      </c>
      <c r="F1756">
        <v>1</v>
      </c>
      <c r="G1756" s="13">
        <v>41387</v>
      </c>
      <c r="H1756">
        <v>0.32</v>
      </c>
      <c r="I1756" t="s">
        <v>5411</v>
      </c>
      <c r="J1756" t="s">
        <v>5411</v>
      </c>
      <c r="K1756" s="46">
        <v>0.32</v>
      </c>
      <c r="L1756" s="46"/>
      <c r="M1756" s="22"/>
      <c r="N1756" s="52">
        <f t="shared" si="273"/>
        <v>0</v>
      </c>
      <c r="O1756" s="52" t="e">
        <f t="shared" si="274"/>
        <v>#VALUE!</v>
      </c>
      <c r="P1756" s="52" t="e">
        <f t="shared" si="275"/>
        <v>#VALUE!</v>
      </c>
      <c r="Q1756">
        <v>0</v>
      </c>
      <c r="R1756" t="s">
        <v>5411</v>
      </c>
      <c r="S1756" t="s">
        <v>5411</v>
      </c>
      <c r="T1756" s="46">
        <v>0</v>
      </c>
      <c r="U1756" s="46"/>
      <c r="V1756" s="22"/>
      <c r="W1756" s="52">
        <f t="shared" si="276"/>
        <v>0</v>
      </c>
      <c r="X1756" s="52" t="e">
        <f t="shared" si="277"/>
        <v>#VALUE!</v>
      </c>
      <c r="Y1756" s="52" t="e">
        <f t="shared" si="271"/>
        <v>#VALUE!</v>
      </c>
      <c r="Z1756" t="s">
        <v>77</v>
      </c>
      <c r="AA1756" t="s">
        <v>5411</v>
      </c>
      <c r="AB1756" t="s">
        <v>5411</v>
      </c>
      <c r="AC1756" s="61" t="s">
        <v>77</v>
      </c>
      <c r="AD1756" s="61"/>
      <c r="AE1756" s="22"/>
      <c r="AF1756">
        <v>0</v>
      </c>
      <c r="AG1756" t="s">
        <v>5411</v>
      </c>
      <c r="AH1756" t="s">
        <v>5411</v>
      </c>
      <c r="AI1756" s="46">
        <v>0</v>
      </c>
      <c r="AJ1756" s="46"/>
      <c r="AK1756" s="22"/>
      <c r="AL1756" s="52">
        <f t="shared" si="278"/>
        <v>0</v>
      </c>
      <c r="AM1756" s="52" t="e">
        <f t="shared" si="279"/>
        <v>#VALUE!</v>
      </c>
      <c r="AN1756" s="52" t="e">
        <f t="shared" si="272"/>
        <v>#VALUE!</v>
      </c>
      <c r="AO1756">
        <v>0</v>
      </c>
      <c r="AP1756" s="46">
        <v>0</v>
      </c>
      <c r="AQ1756" s="52">
        <f t="shared" si="280"/>
        <v>0</v>
      </c>
    </row>
    <row r="1757" spans="1:43" x14ac:dyDescent="0.25">
      <c r="A1757" t="s">
        <v>5533</v>
      </c>
      <c r="B1757" t="s">
        <v>994</v>
      </c>
      <c r="D1757">
        <v>1</v>
      </c>
      <c r="E1757">
        <v>1</v>
      </c>
      <c r="F1757">
        <v>1</v>
      </c>
      <c r="G1757" s="13">
        <v>41387</v>
      </c>
      <c r="H1757">
        <v>0.51</v>
      </c>
      <c r="I1757" t="s">
        <v>5411</v>
      </c>
      <c r="J1757" t="s">
        <v>5411</v>
      </c>
      <c r="K1757" s="46">
        <v>0.51</v>
      </c>
      <c r="L1757" s="46"/>
      <c r="M1757" s="22"/>
      <c r="N1757" s="52">
        <f t="shared" si="273"/>
        <v>0</v>
      </c>
      <c r="O1757" s="52" t="e">
        <f t="shared" si="274"/>
        <v>#VALUE!</v>
      </c>
      <c r="P1757" s="52" t="e">
        <f t="shared" si="275"/>
        <v>#VALUE!</v>
      </c>
      <c r="Q1757">
        <v>0.5</v>
      </c>
      <c r="R1757" t="s">
        <v>5411</v>
      </c>
      <c r="S1757" t="s">
        <v>5411</v>
      </c>
      <c r="T1757" s="46">
        <v>0.5</v>
      </c>
      <c r="U1757" s="46"/>
      <c r="V1757" s="22"/>
      <c r="W1757" s="52">
        <f t="shared" si="276"/>
        <v>0</v>
      </c>
      <c r="X1757" s="52" t="e">
        <f t="shared" si="277"/>
        <v>#VALUE!</v>
      </c>
      <c r="Y1757" s="52" t="e">
        <f t="shared" si="271"/>
        <v>#VALUE!</v>
      </c>
      <c r="Z1757" t="s">
        <v>77</v>
      </c>
      <c r="AA1757" t="s">
        <v>5411</v>
      </c>
      <c r="AB1757" t="s">
        <v>5411</v>
      </c>
      <c r="AC1757" s="61" t="s">
        <v>77</v>
      </c>
      <c r="AD1757" s="61"/>
      <c r="AE1757" s="22"/>
      <c r="AF1757">
        <v>0</v>
      </c>
      <c r="AG1757" t="s">
        <v>5411</v>
      </c>
      <c r="AH1757" t="s">
        <v>5411</v>
      </c>
      <c r="AI1757" s="46">
        <v>0</v>
      </c>
      <c r="AJ1757" s="46"/>
      <c r="AK1757" s="22"/>
      <c r="AL1757" s="52">
        <f t="shared" si="278"/>
        <v>0</v>
      </c>
      <c r="AM1757" s="52" t="e">
        <f t="shared" si="279"/>
        <v>#VALUE!</v>
      </c>
      <c r="AN1757" s="52" t="e">
        <f t="shared" si="272"/>
        <v>#VALUE!</v>
      </c>
      <c r="AO1757">
        <v>0</v>
      </c>
      <c r="AP1757" s="46">
        <v>0</v>
      </c>
      <c r="AQ1757" s="52">
        <f t="shared" si="280"/>
        <v>0</v>
      </c>
    </row>
    <row r="1758" spans="1:43" x14ac:dyDescent="0.25">
      <c r="A1758" t="s">
        <v>5533</v>
      </c>
      <c r="B1758" t="s">
        <v>996</v>
      </c>
      <c r="D1758">
        <v>1</v>
      </c>
      <c r="E1758">
        <v>1</v>
      </c>
      <c r="F1758">
        <v>1</v>
      </c>
      <c r="G1758" s="13">
        <v>41387</v>
      </c>
      <c r="H1758">
        <v>0.46</v>
      </c>
      <c r="I1758" t="s">
        <v>5411</v>
      </c>
      <c r="J1758" t="s">
        <v>5411</v>
      </c>
      <c r="K1758" s="46">
        <v>0.46</v>
      </c>
      <c r="L1758" s="46"/>
      <c r="M1758" s="22"/>
      <c r="N1758" s="52">
        <f t="shared" si="273"/>
        <v>0</v>
      </c>
      <c r="O1758" s="52" t="e">
        <f t="shared" si="274"/>
        <v>#VALUE!</v>
      </c>
      <c r="P1758" s="52" t="e">
        <f t="shared" si="275"/>
        <v>#VALUE!</v>
      </c>
      <c r="Q1758">
        <v>0</v>
      </c>
      <c r="R1758" t="s">
        <v>5411</v>
      </c>
      <c r="S1758" t="s">
        <v>5411</v>
      </c>
      <c r="T1758" s="46">
        <v>0</v>
      </c>
      <c r="U1758" s="46"/>
      <c r="V1758" s="22"/>
      <c r="W1758" s="52">
        <f t="shared" si="276"/>
        <v>0</v>
      </c>
      <c r="X1758" s="52" t="e">
        <f t="shared" si="277"/>
        <v>#VALUE!</v>
      </c>
      <c r="Y1758" s="52" t="e">
        <f t="shared" si="271"/>
        <v>#VALUE!</v>
      </c>
      <c r="Z1758" t="s">
        <v>77</v>
      </c>
      <c r="AA1758" t="s">
        <v>5411</v>
      </c>
      <c r="AB1758" t="s">
        <v>5411</v>
      </c>
      <c r="AC1758" s="61" t="s">
        <v>77</v>
      </c>
      <c r="AD1758" s="61"/>
      <c r="AE1758" s="22"/>
      <c r="AF1758">
        <v>0</v>
      </c>
      <c r="AG1758" t="s">
        <v>5411</v>
      </c>
      <c r="AH1758" t="s">
        <v>5411</v>
      </c>
      <c r="AI1758" s="46">
        <v>0</v>
      </c>
      <c r="AJ1758" s="46"/>
      <c r="AK1758" s="22"/>
      <c r="AL1758" s="52">
        <f t="shared" si="278"/>
        <v>0</v>
      </c>
      <c r="AM1758" s="52" t="e">
        <f t="shared" si="279"/>
        <v>#VALUE!</v>
      </c>
      <c r="AN1758" s="52" t="e">
        <f t="shared" si="272"/>
        <v>#VALUE!</v>
      </c>
      <c r="AO1758">
        <v>0</v>
      </c>
      <c r="AP1758" s="46">
        <v>0</v>
      </c>
      <c r="AQ1758" s="52">
        <f t="shared" si="280"/>
        <v>0</v>
      </c>
    </row>
    <row r="1759" spans="1:43" x14ac:dyDescent="0.25">
      <c r="A1759" t="s">
        <v>5533</v>
      </c>
      <c r="B1759" t="s">
        <v>998</v>
      </c>
      <c r="D1759">
        <v>1</v>
      </c>
      <c r="E1759">
        <v>1</v>
      </c>
      <c r="F1759">
        <v>1</v>
      </c>
      <c r="G1759" s="13">
        <v>41387</v>
      </c>
      <c r="H1759">
        <v>0.5</v>
      </c>
      <c r="I1759" t="s">
        <v>5411</v>
      </c>
      <c r="J1759" t="s">
        <v>5411</v>
      </c>
      <c r="K1759" s="46">
        <v>0.5</v>
      </c>
      <c r="L1759" s="46"/>
      <c r="M1759" s="22"/>
      <c r="N1759" s="52">
        <f t="shared" si="273"/>
        <v>0</v>
      </c>
      <c r="O1759" s="52" t="e">
        <f t="shared" si="274"/>
        <v>#VALUE!</v>
      </c>
      <c r="P1759" s="52" t="e">
        <f t="shared" si="275"/>
        <v>#VALUE!</v>
      </c>
      <c r="Q1759">
        <v>0</v>
      </c>
      <c r="R1759" t="s">
        <v>5411</v>
      </c>
      <c r="S1759" t="s">
        <v>5411</v>
      </c>
      <c r="T1759" s="46">
        <v>0</v>
      </c>
      <c r="U1759" s="46"/>
      <c r="V1759" s="22"/>
      <c r="W1759" s="52">
        <f t="shared" si="276"/>
        <v>0</v>
      </c>
      <c r="X1759" s="52" t="e">
        <f t="shared" si="277"/>
        <v>#VALUE!</v>
      </c>
      <c r="Y1759" s="52" t="e">
        <f t="shared" si="271"/>
        <v>#VALUE!</v>
      </c>
      <c r="Z1759" t="s">
        <v>77</v>
      </c>
      <c r="AA1759" t="s">
        <v>5411</v>
      </c>
      <c r="AB1759" t="s">
        <v>5411</v>
      </c>
      <c r="AC1759" s="61" t="s">
        <v>77</v>
      </c>
      <c r="AD1759" s="61"/>
      <c r="AE1759" s="22"/>
      <c r="AF1759">
        <v>0</v>
      </c>
      <c r="AG1759" t="s">
        <v>5411</v>
      </c>
      <c r="AH1759" t="s">
        <v>5411</v>
      </c>
      <c r="AI1759" s="46">
        <v>0</v>
      </c>
      <c r="AJ1759" s="46"/>
      <c r="AK1759" s="22"/>
      <c r="AL1759" s="52">
        <f t="shared" si="278"/>
        <v>0</v>
      </c>
      <c r="AM1759" s="52" t="e">
        <f t="shared" si="279"/>
        <v>#VALUE!</v>
      </c>
      <c r="AN1759" s="52" t="e">
        <f t="shared" si="272"/>
        <v>#VALUE!</v>
      </c>
      <c r="AO1759">
        <v>0</v>
      </c>
      <c r="AP1759" s="46">
        <v>0</v>
      </c>
      <c r="AQ1759" s="52">
        <f t="shared" si="280"/>
        <v>0</v>
      </c>
    </row>
    <row r="1760" spans="1:43" x14ac:dyDescent="0.25">
      <c r="A1760" t="s">
        <v>5533</v>
      </c>
      <c r="B1760" t="s">
        <v>1000</v>
      </c>
      <c r="D1760">
        <v>1</v>
      </c>
      <c r="E1760">
        <v>1</v>
      </c>
      <c r="F1760">
        <v>1</v>
      </c>
      <c r="G1760" s="13">
        <v>41387</v>
      </c>
      <c r="H1760">
        <v>0.22</v>
      </c>
      <c r="I1760" t="s">
        <v>5411</v>
      </c>
      <c r="J1760" t="s">
        <v>5411</v>
      </c>
      <c r="K1760" s="46">
        <v>0.22</v>
      </c>
      <c r="L1760" s="46"/>
      <c r="M1760" s="22"/>
      <c r="N1760" s="52">
        <f t="shared" si="273"/>
        <v>0</v>
      </c>
      <c r="O1760" s="52" t="e">
        <f t="shared" si="274"/>
        <v>#VALUE!</v>
      </c>
      <c r="P1760" s="52" t="e">
        <f t="shared" si="275"/>
        <v>#VALUE!</v>
      </c>
      <c r="Q1760">
        <v>0</v>
      </c>
      <c r="R1760" t="s">
        <v>5411</v>
      </c>
      <c r="S1760" t="s">
        <v>5411</v>
      </c>
      <c r="T1760" s="46">
        <v>0</v>
      </c>
      <c r="U1760" s="46"/>
      <c r="V1760" s="22"/>
      <c r="W1760" s="52">
        <f t="shared" si="276"/>
        <v>0</v>
      </c>
      <c r="X1760" s="52" t="e">
        <f t="shared" si="277"/>
        <v>#VALUE!</v>
      </c>
      <c r="Y1760" s="52" t="e">
        <f t="shared" si="271"/>
        <v>#VALUE!</v>
      </c>
      <c r="Z1760" t="s">
        <v>77</v>
      </c>
      <c r="AA1760" t="s">
        <v>5411</v>
      </c>
      <c r="AB1760" t="s">
        <v>5411</v>
      </c>
      <c r="AC1760" s="61" t="s">
        <v>77</v>
      </c>
      <c r="AD1760" s="61"/>
      <c r="AE1760" s="22"/>
      <c r="AF1760">
        <v>0</v>
      </c>
      <c r="AG1760" t="s">
        <v>5411</v>
      </c>
      <c r="AH1760" t="s">
        <v>5411</v>
      </c>
      <c r="AI1760" s="46">
        <v>0</v>
      </c>
      <c r="AJ1760" s="46"/>
      <c r="AK1760" s="22"/>
      <c r="AL1760" s="52">
        <f t="shared" si="278"/>
        <v>0</v>
      </c>
      <c r="AM1760" s="52" t="e">
        <f t="shared" si="279"/>
        <v>#VALUE!</v>
      </c>
      <c r="AN1760" s="52" t="e">
        <f t="shared" si="272"/>
        <v>#VALUE!</v>
      </c>
      <c r="AO1760">
        <v>0.18</v>
      </c>
      <c r="AP1760" s="46">
        <v>0.18</v>
      </c>
      <c r="AQ1760" s="52">
        <f t="shared" si="280"/>
        <v>0</v>
      </c>
    </row>
    <row r="1761" spans="1:43" x14ac:dyDescent="0.25">
      <c r="A1761" t="s">
        <v>5533</v>
      </c>
      <c r="B1761" t="s">
        <v>1002</v>
      </c>
      <c r="D1761">
        <v>1</v>
      </c>
      <c r="E1761">
        <v>1</v>
      </c>
      <c r="F1761">
        <v>1</v>
      </c>
      <c r="G1761" s="13">
        <v>41387</v>
      </c>
      <c r="H1761">
        <v>0</v>
      </c>
      <c r="I1761" t="s">
        <v>5411</v>
      </c>
      <c r="J1761" t="s">
        <v>5411</v>
      </c>
      <c r="K1761" s="46">
        <v>0</v>
      </c>
      <c r="L1761" s="46"/>
      <c r="M1761" s="22"/>
      <c r="N1761" s="52">
        <f t="shared" si="273"/>
        <v>0</v>
      </c>
      <c r="O1761" s="52" t="e">
        <f t="shared" si="274"/>
        <v>#VALUE!</v>
      </c>
      <c r="P1761" s="52" t="e">
        <f t="shared" si="275"/>
        <v>#VALUE!</v>
      </c>
      <c r="Q1761">
        <v>0</v>
      </c>
      <c r="R1761" t="s">
        <v>5411</v>
      </c>
      <c r="S1761" t="s">
        <v>5411</v>
      </c>
      <c r="T1761" s="46">
        <v>0</v>
      </c>
      <c r="U1761" s="46"/>
      <c r="V1761" s="22"/>
      <c r="W1761" s="52">
        <f t="shared" si="276"/>
        <v>0</v>
      </c>
      <c r="X1761" s="52" t="e">
        <f t="shared" si="277"/>
        <v>#VALUE!</v>
      </c>
      <c r="Y1761" s="52" t="e">
        <f t="shared" si="271"/>
        <v>#VALUE!</v>
      </c>
      <c r="Z1761" t="s">
        <v>77</v>
      </c>
      <c r="AA1761" t="s">
        <v>5411</v>
      </c>
      <c r="AB1761" t="s">
        <v>5411</v>
      </c>
      <c r="AC1761" s="61" t="s">
        <v>77</v>
      </c>
      <c r="AD1761" s="61"/>
      <c r="AE1761" s="22"/>
      <c r="AF1761">
        <v>0</v>
      </c>
      <c r="AG1761" t="s">
        <v>5411</v>
      </c>
      <c r="AH1761" t="s">
        <v>5411</v>
      </c>
      <c r="AI1761" s="46">
        <v>0</v>
      </c>
      <c r="AJ1761" s="46"/>
      <c r="AK1761" s="22"/>
      <c r="AL1761" s="52">
        <f t="shared" si="278"/>
        <v>0</v>
      </c>
      <c r="AM1761" s="52" t="e">
        <f t="shared" si="279"/>
        <v>#VALUE!</v>
      </c>
      <c r="AN1761" s="52" t="e">
        <f t="shared" si="272"/>
        <v>#VALUE!</v>
      </c>
      <c r="AO1761">
        <v>0.12</v>
      </c>
      <c r="AP1761" s="46">
        <v>0.12</v>
      </c>
      <c r="AQ1761" s="52">
        <f t="shared" si="280"/>
        <v>0</v>
      </c>
    </row>
    <row r="1762" spans="1:43" x14ac:dyDescent="0.25">
      <c r="A1762" t="s">
        <v>5533</v>
      </c>
      <c r="B1762" t="s">
        <v>1005</v>
      </c>
      <c r="D1762">
        <v>1</v>
      </c>
      <c r="E1762">
        <v>1</v>
      </c>
      <c r="F1762">
        <v>1</v>
      </c>
      <c r="G1762" s="13">
        <v>41387</v>
      </c>
      <c r="H1762">
        <v>0.08</v>
      </c>
      <c r="I1762" t="s">
        <v>5411</v>
      </c>
      <c r="J1762" t="s">
        <v>5411</v>
      </c>
      <c r="K1762" s="46">
        <v>0.08</v>
      </c>
      <c r="L1762" s="46"/>
      <c r="M1762" s="22"/>
      <c r="N1762" s="52">
        <f t="shared" si="273"/>
        <v>0</v>
      </c>
      <c r="O1762" s="52" t="e">
        <f t="shared" si="274"/>
        <v>#VALUE!</v>
      </c>
      <c r="P1762" s="52" t="e">
        <f t="shared" si="275"/>
        <v>#VALUE!</v>
      </c>
      <c r="Q1762">
        <v>0</v>
      </c>
      <c r="R1762" t="s">
        <v>5411</v>
      </c>
      <c r="S1762" t="s">
        <v>5411</v>
      </c>
      <c r="T1762" s="46">
        <v>0</v>
      </c>
      <c r="U1762" s="46"/>
      <c r="V1762" s="22"/>
      <c r="W1762" s="52">
        <f t="shared" si="276"/>
        <v>0</v>
      </c>
      <c r="X1762" s="52" t="e">
        <f t="shared" si="277"/>
        <v>#VALUE!</v>
      </c>
      <c r="Y1762" s="52" t="e">
        <f t="shared" si="271"/>
        <v>#VALUE!</v>
      </c>
      <c r="Z1762" t="s">
        <v>77</v>
      </c>
      <c r="AA1762" t="s">
        <v>5411</v>
      </c>
      <c r="AB1762" t="s">
        <v>5411</v>
      </c>
      <c r="AC1762" s="61" t="s">
        <v>77</v>
      </c>
      <c r="AD1762" s="61"/>
      <c r="AE1762" s="22"/>
      <c r="AF1762">
        <v>0</v>
      </c>
      <c r="AG1762" t="s">
        <v>5411</v>
      </c>
      <c r="AH1762" t="s">
        <v>5411</v>
      </c>
      <c r="AI1762" s="46">
        <v>0</v>
      </c>
      <c r="AJ1762" s="46"/>
      <c r="AK1762" s="22"/>
      <c r="AL1762" s="52">
        <f t="shared" si="278"/>
        <v>0</v>
      </c>
      <c r="AM1762" s="52" t="e">
        <f t="shared" si="279"/>
        <v>#VALUE!</v>
      </c>
      <c r="AN1762" s="52" t="e">
        <f t="shared" si="272"/>
        <v>#VALUE!</v>
      </c>
      <c r="AO1762">
        <v>0</v>
      </c>
      <c r="AP1762" s="46">
        <v>0</v>
      </c>
      <c r="AQ1762" s="52">
        <f t="shared" si="280"/>
        <v>0</v>
      </c>
    </row>
    <row r="1763" spans="1:43" x14ac:dyDescent="0.25">
      <c r="A1763" t="s">
        <v>5533</v>
      </c>
      <c r="B1763" t="s">
        <v>1008</v>
      </c>
      <c r="D1763">
        <v>1</v>
      </c>
      <c r="E1763">
        <v>1</v>
      </c>
      <c r="F1763">
        <v>1</v>
      </c>
      <c r="G1763" s="13">
        <v>41387</v>
      </c>
      <c r="H1763">
        <v>0.1</v>
      </c>
      <c r="I1763" t="s">
        <v>5411</v>
      </c>
      <c r="J1763" t="s">
        <v>5411</v>
      </c>
      <c r="K1763" s="46">
        <v>0.1</v>
      </c>
      <c r="L1763" s="46"/>
      <c r="M1763" s="22"/>
      <c r="N1763" s="52">
        <f t="shared" si="273"/>
        <v>0</v>
      </c>
      <c r="O1763" s="52" t="e">
        <f t="shared" si="274"/>
        <v>#VALUE!</v>
      </c>
      <c r="P1763" s="52" t="e">
        <f t="shared" si="275"/>
        <v>#VALUE!</v>
      </c>
      <c r="Q1763">
        <v>0</v>
      </c>
      <c r="R1763" t="s">
        <v>5411</v>
      </c>
      <c r="S1763" t="s">
        <v>5411</v>
      </c>
      <c r="T1763" s="46">
        <v>0</v>
      </c>
      <c r="U1763" s="46"/>
      <c r="V1763" s="22"/>
      <c r="W1763" s="52">
        <f t="shared" si="276"/>
        <v>0</v>
      </c>
      <c r="X1763" s="52" t="e">
        <f t="shared" si="277"/>
        <v>#VALUE!</v>
      </c>
      <c r="Y1763" s="52" t="e">
        <f t="shared" si="271"/>
        <v>#VALUE!</v>
      </c>
      <c r="Z1763" t="s">
        <v>77</v>
      </c>
      <c r="AA1763" t="s">
        <v>5411</v>
      </c>
      <c r="AB1763" t="s">
        <v>5411</v>
      </c>
      <c r="AC1763" s="61" t="s">
        <v>77</v>
      </c>
      <c r="AD1763" s="61"/>
      <c r="AE1763" s="22"/>
      <c r="AF1763">
        <v>0</v>
      </c>
      <c r="AG1763" t="s">
        <v>5411</v>
      </c>
      <c r="AH1763" t="s">
        <v>5411</v>
      </c>
      <c r="AI1763" s="46">
        <v>0</v>
      </c>
      <c r="AJ1763" s="46"/>
      <c r="AK1763" s="22"/>
      <c r="AL1763" s="52">
        <f t="shared" si="278"/>
        <v>0</v>
      </c>
      <c r="AM1763" s="52" t="e">
        <f t="shared" si="279"/>
        <v>#VALUE!</v>
      </c>
      <c r="AN1763" s="52" t="e">
        <f t="shared" si="272"/>
        <v>#VALUE!</v>
      </c>
      <c r="AO1763">
        <v>0.11</v>
      </c>
      <c r="AP1763" s="46">
        <v>0.11</v>
      </c>
      <c r="AQ1763" s="52">
        <f t="shared" si="280"/>
        <v>0</v>
      </c>
    </row>
    <row r="1764" spans="1:43" x14ac:dyDescent="0.25">
      <c r="A1764" t="s">
        <v>5533</v>
      </c>
      <c r="B1764" t="s">
        <v>1011</v>
      </c>
      <c r="D1764">
        <v>1</v>
      </c>
      <c r="E1764">
        <v>1</v>
      </c>
      <c r="F1764">
        <v>1</v>
      </c>
      <c r="G1764" s="13">
        <v>41387</v>
      </c>
      <c r="H1764">
        <v>0.11</v>
      </c>
      <c r="I1764" t="s">
        <v>5411</v>
      </c>
      <c r="J1764" t="s">
        <v>5411</v>
      </c>
      <c r="K1764" s="46">
        <v>0.11</v>
      </c>
      <c r="L1764" s="46"/>
      <c r="M1764" s="22"/>
      <c r="N1764" s="52">
        <f t="shared" si="273"/>
        <v>0</v>
      </c>
      <c r="O1764" s="52" t="e">
        <f t="shared" si="274"/>
        <v>#VALUE!</v>
      </c>
      <c r="P1764" s="52" t="e">
        <f t="shared" si="275"/>
        <v>#VALUE!</v>
      </c>
      <c r="Q1764">
        <v>0</v>
      </c>
      <c r="R1764" t="s">
        <v>5411</v>
      </c>
      <c r="S1764" t="s">
        <v>5411</v>
      </c>
      <c r="T1764" s="46">
        <v>0</v>
      </c>
      <c r="U1764" s="46"/>
      <c r="V1764" s="22"/>
      <c r="W1764" s="52">
        <f t="shared" si="276"/>
        <v>0</v>
      </c>
      <c r="X1764" s="52" t="e">
        <f t="shared" si="277"/>
        <v>#VALUE!</v>
      </c>
      <c r="Y1764" s="52" t="e">
        <f t="shared" si="271"/>
        <v>#VALUE!</v>
      </c>
      <c r="Z1764" t="s">
        <v>77</v>
      </c>
      <c r="AA1764" t="s">
        <v>5411</v>
      </c>
      <c r="AB1764" t="s">
        <v>5411</v>
      </c>
      <c r="AC1764" s="61" t="s">
        <v>77</v>
      </c>
      <c r="AD1764" s="61"/>
      <c r="AE1764" s="22"/>
      <c r="AF1764">
        <v>0</v>
      </c>
      <c r="AG1764" t="s">
        <v>5411</v>
      </c>
      <c r="AH1764" t="s">
        <v>5411</v>
      </c>
      <c r="AI1764" s="46">
        <v>0</v>
      </c>
      <c r="AJ1764" s="46"/>
      <c r="AK1764" s="22"/>
      <c r="AL1764" s="52">
        <f t="shared" si="278"/>
        <v>0</v>
      </c>
      <c r="AM1764" s="52" t="e">
        <f t="shared" si="279"/>
        <v>#VALUE!</v>
      </c>
      <c r="AN1764" s="52" t="e">
        <f t="shared" si="272"/>
        <v>#VALUE!</v>
      </c>
      <c r="AO1764">
        <v>0.2</v>
      </c>
      <c r="AP1764" s="46">
        <v>0.2</v>
      </c>
      <c r="AQ1764" s="52">
        <f t="shared" si="280"/>
        <v>0</v>
      </c>
    </row>
    <row r="1765" spans="1:43" x14ac:dyDescent="0.25">
      <c r="A1765" t="s">
        <v>5533</v>
      </c>
      <c r="B1765" t="s">
        <v>1014</v>
      </c>
      <c r="D1765">
        <v>1</v>
      </c>
      <c r="E1765">
        <v>1</v>
      </c>
      <c r="F1765">
        <v>1</v>
      </c>
      <c r="G1765" s="13">
        <v>41387</v>
      </c>
      <c r="H1765">
        <v>0.3</v>
      </c>
      <c r="I1765" t="s">
        <v>5411</v>
      </c>
      <c r="J1765" t="s">
        <v>5411</v>
      </c>
      <c r="K1765" s="46">
        <v>0.3</v>
      </c>
      <c r="L1765" s="46"/>
      <c r="M1765" s="22"/>
      <c r="N1765" s="52">
        <f t="shared" si="273"/>
        <v>0</v>
      </c>
      <c r="O1765" s="52" t="e">
        <f t="shared" si="274"/>
        <v>#VALUE!</v>
      </c>
      <c r="P1765" s="52" t="e">
        <f t="shared" si="275"/>
        <v>#VALUE!</v>
      </c>
      <c r="Q1765">
        <v>0</v>
      </c>
      <c r="R1765" t="s">
        <v>5411</v>
      </c>
      <c r="S1765" t="s">
        <v>5411</v>
      </c>
      <c r="T1765" s="46">
        <v>0</v>
      </c>
      <c r="U1765" s="46"/>
      <c r="V1765" s="22"/>
      <c r="W1765" s="52">
        <f t="shared" si="276"/>
        <v>0</v>
      </c>
      <c r="X1765" s="52" t="e">
        <f t="shared" si="277"/>
        <v>#VALUE!</v>
      </c>
      <c r="Y1765" s="52" t="e">
        <f t="shared" si="271"/>
        <v>#VALUE!</v>
      </c>
      <c r="Z1765" t="s">
        <v>77</v>
      </c>
      <c r="AA1765" t="s">
        <v>5411</v>
      </c>
      <c r="AB1765" t="s">
        <v>5411</v>
      </c>
      <c r="AC1765" s="61" t="s">
        <v>77</v>
      </c>
      <c r="AD1765" s="61"/>
      <c r="AE1765" s="22"/>
      <c r="AF1765">
        <v>0</v>
      </c>
      <c r="AG1765" t="s">
        <v>5411</v>
      </c>
      <c r="AH1765" t="s">
        <v>5411</v>
      </c>
      <c r="AI1765" s="46">
        <v>0</v>
      </c>
      <c r="AJ1765" s="46"/>
      <c r="AK1765" s="22"/>
      <c r="AL1765" s="52">
        <f t="shared" si="278"/>
        <v>0</v>
      </c>
      <c r="AM1765" s="52" t="e">
        <f t="shared" si="279"/>
        <v>#VALUE!</v>
      </c>
      <c r="AN1765" s="52" t="e">
        <f t="shared" si="272"/>
        <v>#VALUE!</v>
      </c>
      <c r="AO1765">
        <v>0.24</v>
      </c>
      <c r="AP1765" s="46">
        <v>0.24</v>
      </c>
      <c r="AQ1765" s="52">
        <f t="shared" si="280"/>
        <v>0</v>
      </c>
    </row>
    <row r="1766" spans="1:43" x14ac:dyDescent="0.25">
      <c r="A1766" t="s">
        <v>5533</v>
      </c>
      <c r="B1766" t="s">
        <v>1017</v>
      </c>
      <c r="D1766">
        <v>1</v>
      </c>
      <c r="E1766">
        <v>1</v>
      </c>
      <c r="F1766">
        <v>1</v>
      </c>
      <c r="G1766" s="13">
        <v>41387</v>
      </c>
      <c r="H1766">
        <v>0.45</v>
      </c>
      <c r="I1766" t="s">
        <v>5411</v>
      </c>
      <c r="J1766" t="s">
        <v>5411</v>
      </c>
      <c r="K1766" s="46">
        <v>0.45</v>
      </c>
      <c r="L1766" s="46"/>
      <c r="M1766" s="22"/>
      <c r="N1766" s="52">
        <f t="shared" si="273"/>
        <v>0</v>
      </c>
      <c r="O1766" s="52" t="e">
        <f t="shared" si="274"/>
        <v>#VALUE!</v>
      </c>
      <c r="P1766" s="52" t="e">
        <f t="shared" si="275"/>
        <v>#VALUE!</v>
      </c>
      <c r="Q1766">
        <v>0</v>
      </c>
      <c r="R1766" t="s">
        <v>5411</v>
      </c>
      <c r="S1766" t="s">
        <v>5411</v>
      </c>
      <c r="T1766" s="46">
        <v>0</v>
      </c>
      <c r="U1766" s="46"/>
      <c r="V1766" s="22"/>
      <c r="W1766" s="52">
        <f t="shared" si="276"/>
        <v>0</v>
      </c>
      <c r="X1766" s="52" t="e">
        <f t="shared" si="277"/>
        <v>#VALUE!</v>
      </c>
      <c r="Y1766" s="52" t="e">
        <f t="shared" si="271"/>
        <v>#VALUE!</v>
      </c>
      <c r="Z1766" t="s">
        <v>77</v>
      </c>
      <c r="AA1766" t="s">
        <v>5411</v>
      </c>
      <c r="AB1766" t="s">
        <v>5411</v>
      </c>
      <c r="AC1766" s="61" t="s">
        <v>77</v>
      </c>
      <c r="AD1766" s="61"/>
      <c r="AE1766" s="22"/>
      <c r="AF1766">
        <v>0</v>
      </c>
      <c r="AG1766" t="s">
        <v>5411</v>
      </c>
      <c r="AH1766" t="s">
        <v>5411</v>
      </c>
      <c r="AI1766" s="46">
        <v>0</v>
      </c>
      <c r="AJ1766" s="46"/>
      <c r="AK1766" s="22"/>
      <c r="AL1766" s="52">
        <f t="shared" si="278"/>
        <v>0</v>
      </c>
      <c r="AM1766" s="52" t="e">
        <f t="shared" si="279"/>
        <v>#VALUE!</v>
      </c>
      <c r="AN1766" s="52" t="e">
        <f t="shared" si="272"/>
        <v>#VALUE!</v>
      </c>
      <c r="AO1766">
        <v>0</v>
      </c>
      <c r="AP1766" s="46">
        <v>0</v>
      </c>
      <c r="AQ1766" s="52">
        <f t="shared" si="280"/>
        <v>0</v>
      </c>
    </row>
    <row r="1767" spans="1:43" x14ac:dyDescent="0.25">
      <c r="A1767" t="s">
        <v>5533</v>
      </c>
      <c r="B1767" t="s">
        <v>1020</v>
      </c>
      <c r="D1767">
        <v>1</v>
      </c>
      <c r="E1767">
        <v>1</v>
      </c>
      <c r="F1767">
        <v>1</v>
      </c>
      <c r="G1767" s="13">
        <v>41387</v>
      </c>
      <c r="H1767">
        <v>0.4</v>
      </c>
      <c r="I1767" t="s">
        <v>5411</v>
      </c>
      <c r="J1767" t="s">
        <v>5411</v>
      </c>
      <c r="K1767" s="46">
        <v>0.4</v>
      </c>
      <c r="L1767" s="46"/>
      <c r="M1767" s="22"/>
      <c r="N1767" s="52">
        <f t="shared" si="273"/>
        <v>0</v>
      </c>
      <c r="O1767" s="52" t="e">
        <f t="shared" si="274"/>
        <v>#VALUE!</v>
      </c>
      <c r="P1767" s="52" t="e">
        <f t="shared" si="275"/>
        <v>#VALUE!</v>
      </c>
      <c r="Q1767">
        <v>0</v>
      </c>
      <c r="R1767" t="s">
        <v>5411</v>
      </c>
      <c r="S1767" t="s">
        <v>5411</v>
      </c>
      <c r="T1767" s="46">
        <v>0</v>
      </c>
      <c r="U1767" s="46"/>
      <c r="V1767" s="22"/>
      <c r="W1767" s="52">
        <f t="shared" si="276"/>
        <v>0</v>
      </c>
      <c r="X1767" s="52" t="e">
        <f t="shared" si="277"/>
        <v>#VALUE!</v>
      </c>
      <c r="Y1767" s="52" t="e">
        <f t="shared" si="271"/>
        <v>#VALUE!</v>
      </c>
      <c r="Z1767" t="s">
        <v>77</v>
      </c>
      <c r="AA1767" t="s">
        <v>5411</v>
      </c>
      <c r="AB1767" t="s">
        <v>5411</v>
      </c>
      <c r="AC1767" s="61" t="s">
        <v>77</v>
      </c>
      <c r="AD1767" s="61"/>
      <c r="AE1767" s="22"/>
      <c r="AF1767">
        <v>0</v>
      </c>
      <c r="AG1767" t="s">
        <v>5411</v>
      </c>
      <c r="AH1767" t="s">
        <v>5411</v>
      </c>
      <c r="AI1767" s="46">
        <v>0</v>
      </c>
      <c r="AJ1767" s="46"/>
      <c r="AK1767" s="22"/>
      <c r="AL1767" s="52">
        <f t="shared" si="278"/>
        <v>0</v>
      </c>
      <c r="AM1767" s="52" t="e">
        <f t="shared" si="279"/>
        <v>#VALUE!</v>
      </c>
      <c r="AN1767" s="52" t="e">
        <f t="shared" si="272"/>
        <v>#VALUE!</v>
      </c>
      <c r="AO1767">
        <v>0</v>
      </c>
      <c r="AP1767" s="46">
        <v>0</v>
      </c>
      <c r="AQ1767" s="52">
        <f t="shared" si="280"/>
        <v>0</v>
      </c>
    </row>
    <row r="1768" spans="1:43" x14ac:dyDescent="0.25">
      <c r="A1768" t="s">
        <v>5533</v>
      </c>
      <c r="B1768" t="s">
        <v>1023</v>
      </c>
      <c r="D1768">
        <v>1</v>
      </c>
      <c r="E1768">
        <v>1</v>
      </c>
      <c r="F1768">
        <v>1</v>
      </c>
      <c r="G1768" s="13">
        <v>41387</v>
      </c>
      <c r="H1768">
        <v>0.55000000000000004</v>
      </c>
      <c r="I1768" t="s">
        <v>5411</v>
      </c>
      <c r="J1768" t="s">
        <v>5411</v>
      </c>
      <c r="K1768" s="46">
        <v>0.55000000000000004</v>
      </c>
      <c r="L1768" s="46"/>
      <c r="M1768" s="22"/>
      <c r="N1768" s="52">
        <f t="shared" si="273"/>
        <v>0</v>
      </c>
      <c r="O1768" s="52" t="e">
        <f t="shared" si="274"/>
        <v>#VALUE!</v>
      </c>
      <c r="P1768" s="52" t="e">
        <f t="shared" si="275"/>
        <v>#VALUE!</v>
      </c>
      <c r="Q1768">
        <v>0.26</v>
      </c>
      <c r="R1768" t="s">
        <v>5411</v>
      </c>
      <c r="S1768" t="s">
        <v>5411</v>
      </c>
      <c r="T1768" s="46">
        <v>0.26</v>
      </c>
      <c r="U1768" s="46"/>
      <c r="V1768" s="22"/>
      <c r="W1768" s="52">
        <f t="shared" si="276"/>
        <v>0</v>
      </c>
      <c r="X1768" s="52" t="e">
        <f t="shared" si="277"/>
        <v>#VALUE!</v>
      </c>
      <c r="Y1768" s="52" t="e">
        <f t="shared" si="271"/>
        <v>#VALUE!</v>
      </c>
      <c r="Z1768" t="s">
        <v>77</v>
      </c>
      <c r="AA1768" t="s">
        <v>5411</v>
      </c>
      <c r="AB1768" t="s">
        <v>5411</v>
      </c>
      <c r="AC1768" s="61" t="s">
        <v>77</v>
      </c>
      <c r="AD1768" s="61"/>
      <c r="AE1768" s="22"/>
      <c r="AF1768">
        <v>0</v>
      </c>
      <c r="AG1768" t="s">
        <v>5411</v>
      </c>
      <c r="AH1768" t="s">
        <v>5411</v>
      </c>
      <c r="AI1768" s="46">
        <v>0</v>
      </c>
      <c r="AJ1768" s="46"/>
      <c r="AK1768" s="22"/>
      <c r="AL1768" s="52">
        <f t="shared" si="278"/>
        <v>0</v>
      </c>
      <c r="AM1768" s="52" t="e">
        <f t="shared" si="279"/>
        <v>#VALUE!</v>
      </c>
      <c r="AN1768" s="52" t="e">
        <f t="shared" si="272"/>
        <v>#VALUE!</v>
      </c>
      <c r="AO1768">
        <v>0.53</v>
      </c>
      <c r="AP1768" s="46">
        <v>0.53</v>
      </c>
      <c r="AQ1768" s="52">
        <f t="shared" si="280"/>
        <v>0</v>
      </c>
    </row>
    <row r="1769" spans="1:43" x14ac:dyDescent="0.25">
      <c r="A1769" t="s">
        <v>5533</v>
      </c>
      <c r="B1769" t="s">
        <v>1026</v>
      </c>
      <c r="D1769">
        <v>1</v>
      </c>
      <c r="E1769">
        <v>1</v>
      </c>
      <c r="F1769">
        <v>1</v>
      </c>
      <c r="G1769" s="13">
        <v>41387</v>
      </c>
      <c r="H1769">
        <v>1.02</v>
      </c>
      <c r="I1769" t="s">
        <v>5411</v>
      </c>
      <c r="J1769" t="s">
        <v>5411</v>
      </c>
      <c r="K1769" s="46">
        <v>1.02</v>
      </c>
      <c r="L1769" s="46"/>
      <c r="M1769" s="22"/>
      <c r="N1769" s="52">
        <f t="shared" si="273"/>
        <v>0</v>
      </c>
      <c r="O1769" s="52" t="e">
        <f t="shared" si="274"/>
        <v>#VALUE!</v>
      </c>
      <c r="P1769" s="52" t="e">
        <f t="shared" si="275"/>
        <v>#VALUE!</v>
      </c>
      <c r="Q1769">
        <v>0.2</v>
      </c>
      <c r="R1769" t="s">
        <v>5411</v>
      </c>
      <c r="S1769" t="s">
        <v>5411</v>
      </c>
      <c r="T1769" s="46">
        <v>0.2</v>
      </c>
      <c r="U1769" s="46"/>
      <c r="V1769" s="22"/>
      <c r="W1769" s="52">
        <f t="shared" si="276"/>
        <v>0</v>
      </c>
      <c r="X1769" s="52" t="e">
        <f t="shared" si="277"/>
        <v>#VALUE!</v>
      </c>
      <c r="Y1769" s="52" t="e">
        <f t="shared" si="271"/>
        <v>#VALUE!</v>
      </c>
      <c r="Z1769" t="s">
        <v>77</v>
      </c>
      <c r="AA1769" t="s">
        <v>5411</v>
      </c>
      <c r="AB1769" t="s">
        <v>5411</v>
      </c>
      <c r="AC1769" s="61" t="s">
        <v>77</v>
      </c>
      <c r="AD1769" s="61"/>
      <c r="AE1769" s="22"/>
      <c r="AF1769">
        <v>0</v>
      </c>
      <c r="AG1769" t="s">
        <v>5411</v>
      </c>
      <c r="AH1769" t="s">
        <v>5411</v>
      </c>
      <c r="AI1769" s="46">
        <v>0</v>
      </c>
      <c r="AJ1769" s="46"/>
      <c r="AK1769" s="22"/>
      <c r="AL1769" s="52">
        <f t="shared" si="278"/>
        <v>0</v>
      </c>
      <c r="AM1769" s="52" t="e">
        <f t="shared" si="279"/>
        <v>#VALUE!</v>
      </c>
      <c r="AN1769" s="52" t="e">
        <f t="shared" si="272"/>
        <v>#VALUE!</v>
      </c>
      <c r="AO1769">
        <v>0.02</v>
      </c>
      <c r="AP1769" s="46">
        <v>0.02</v>
      </c>
      <c r="AQ1769" s="52">
        <f t="shared" si="280"/>
        <v>0</v>
      </c>
    </row>
    <row r="1770" spans="1:43" x14ac:dyDescent="0.25">
      <c r="A1770" t="s">
        <v>5533</v>
      </c>
      <c r="B1770" t="s">
        <v>1029</v>
      </c>
      <c r="D1770">
        <v>1</v>
      </c>
      <c r="E1770">
        <v>1</v>
      </c>
      <c r="F1770">
        <v>1</v>
      </c>
      <c r="G1770" s="13">
        <v>41387</v>
      </c>
      <c r="H1770">
        <v>0.4</v>
      </c>
      <c r="I1770" t="s">
        <v>5411</v>
      </c>
      <c r="J1770" t="s">
        <v>5411</v>
      </c>
      <c r="K1770" s="46">
        <v>0.4</v>
      </c>
      <c r="L1770" s="46"/>
      <c r="M1770" s="22"/>
      <c r="N1770" s="52">
        <f t="shared" si="273"/>
        <v>0</v>
      </c>
      <c r="O1770" s="52" t="e">
        <f t="shared" si="274"/>
        <v>#VALUE!</v>
      </c>
      <c r="P1770" s="52" t="e">
        <f t="shared" si="275"/>
        <v>#VALUE!</v>
      </c>
      <c r="Q1770">
        <v>0</v>
      </c>
      <c r="R1770" t="s">
        <v>5411</v>
      </c>
      <c r="S1770" t="s">
        <v>5411</v>
      </c>
      <c r="T1770" s="46">
        <v>0</v>
      </c>
      <c r="U1770" s="46"/>
      <c r="V1770" s="22"/>
      <c r="W1770" s="52">
        <f t="shared" si="276"/>
        <v>0</v>
      </c>
      <c r="X1770" s="52" t="e">
        <f t="shared" si="277"/>
        <v>#VALUE!</v>
      </c>
      <c r="Y1770" s="52" t="e">
        <f t="shared" si="271"/>
        <v>#VALUE!</v>
      </c>
      <c r="Z1770" t="s">
        <v>77</v>
      </c>
      <c r="AA1770" t="s">
        <v>5411</v>
      </c>
      <c r="AB1770" t="s">
        <v>5411</v>
      </c>
      <c r="AC1770" s="61" t="s">
        <v>77</v>
      </c>
      <c r="AD1770" s="61"/>
      <c r="AE1770" s="22"/>
      <c r="AF1770">
        <v>0</v>
      </c>
      <c r="AG1770" t="s">
        <v>5411</v>
      </c>
      <c r="AH1770" t="s">
        <v>5411</v>
      </c>
      <c r="AI1770" s="46">
        <v>0</v>
      </c>
      <c r="AJ1770" s="46"/>
      <c r="AK1770" s="22"/>
      <c r="AL1770" s="52">
        <f t="shared" si="278"/>
        <v>0</v>
      </c>
      <c r="AM1770" s="52" t="e">
        <f t="shared" si="279"/>
        <v>#VALUE!</v>
      </c>
      <c r="AN1770" s="52" t="e">
        <f t="shared" si="272"/>
        <v>#VALUE!</v>
      </c>
      <c r="AO1770">
        <v>0.05</v>
      </c>
      <c r="AP1770" s="46">
        <v>0.05</v>
      </c>
      <c r="AQ1770" s="52">
        <f t="shared" si="280"/>
        <v>0</v>
      </c>
    </row>
    <row r="1771" spans="1:43" x14ac:dyDescent="0.25">
      <c r="A1771" t="s">
        <v>5533</v>
      </c>
      <c r="B1771" t="s">
        <v>1032</v>
      </c>
      <c r="D1771">
        <v>1</v>
      </c>
      <c r="E1771">
        <v>1</v>
      </c>
      <c r="F1771">
        <v>1</v>
      </c>
      <c r="G1771" s="13">
        <v>41387</v>
      </c>
      <c r="H1771">
        <v>0.48</v>
      </c>
      <c r="I1771" t="s">
        <v>5411</v>
      </c>
      <c r="J1771" t="s">
        <v>5411</v>
      </c>
      <c r="K1771" s="46">
        <v>0.48</v>
      </c>
      <c r="L1771" s="46"/>
      <c r="M1771" s="22"/>
      <c r="N1771" s="52">
        <f t="shared" si="273"/>
        <v>0</v>
      </c>
      <c r="O1771" s="52" t="e">
        <f t="shared" si="274"/>
        <v>#VALUE!</v>
      </c>
      <c r="P1771" s="52" t="e">
        <f t="shared" si="275"/>
        <v>#VALUE!</v>
      </c>
      <c r="Q1771">
        <v>0.15</v>
      </c>
      <c r="R1771" t="s">
        <v>5411</v>
      </c>
      <c r="S1771" t="s">
        <v>5411</v>
      </c>
      <c r="T1771" s="46">
        <v>0.15</v>
      </c>
      <c r="U1771" s="46"/>
      <c r="V1771" s="22"/>
      <c r="W1771" s="52">
        <f t="shared" si="276"/>
        <v>0</v>
      </c>
      <c r="X1771" s="52" t="e">
        <f t="shared" si="277"/>
        <v>#VALUE!</v>
      </c>
      <c r="Y1771" s="52" t="e">
        <f t="shared" si="271"/>
        <v>#VALUE!</v>
      </c>
      <c r="Z1771" t="s">
        <v>77</v>
      </c>
      <c r="AA1771" t="s">
        <v>5411</v>
      </c>
      <c r="AB1771" t="s">
        <v>5411</v>
      </c>
      <c r="AC1771" s="61" t="s">
        <v>77</v>
      </c>
      <c r="AD1771" s="61"/>
      <c r="AE1771" s="22"/>
      <c r="AF1771">
        <v>0</v>
      </c>
      <c r="AG1771" t="s">
        <v>5411</v>
      </c>
      <c r="AH1771" t="s">
        <v>5411</v>
      </c>
      <c r="AI1771" s="46">
        <v>0</v>
      </c>
      <c r="AJ1771" s="46"/>
      <c r="AK1771" s="22"/>
      <c r="AL1771" s="52">
        <f t="shared" si="278"/>
        <v>0</v>
      </c>
      <c r="AM1771" s="52" t="e">
        <f t="shared" si="279"/>
        <v>#VALUE!</v>
      </c>
      <c r="AN1771" s="52" t="e">
        <f t="shared" si="272"/>
        <v>#VALUE!</v>
      </c>
      <c r="AO1771">
        <v>0.01</v>
      </c>
      <c r="AP1771" s="46">
        <v>0.01</v>
      </c>
      <c r="AQ1771" s="52">
        <f t="shared" si="280"/>
        <v>0</v>
      </c>
    </row>
    <row r="1772" spans="1:43" x14ac:dyDescent="0.25">
      <c r="A1772" t="s">
        <v>5533</v>
      </c>
      <c r="B1772" t="s">
        <v>1035</v>
      </c>
      <c r="D1772">
        <v>1</v>
      </c>
      <c r="E1772">
        <v>1</v>
      </c>
      <c r="F1772">
        <v>1</v>
      </c>
      <c r="G1772" s="13">
        <v>41387</v>
      </c>
      <c r="H1772">
        <v>0.31</v>
      </c>
      <c r="I1772" t="s">
        <v>5411</v>
      </c>
      <c r="J1772" t="s">
        <v>5411</v>
      </c>
      <c r="K1772" s="46">
        <v>0.31</v>
      </c>
      <c r="L1772" s="46"/>
      <c r="M1772" s="22"/>
      <c r="N1772" s="52">
        <f t="shared" si="273"/>
        <v>0</v>
      </c>
      <c r="O1772" s="52" t="e">
        <f t="shared" si="274"/>
        <v>#VALUE!</v>
      </c>
      <c r="P1772" s="52" t="e">
        <f t="shared" si="275"/>
        <v>#VALUE!</v>
      </c>
      <c r="Q1772">
        <v>0</v>
      </c>
      <c r="R1772" t="s">
        <v>5411</v>
      </c>
      <c r="S1772" t="s">
        <v>5411</v>
      </c>
      <c r="T1772" s="46">
        <v>0</v>
      </c>
      <c r="U1772" s="46"/>
      <c r="V1772" s="22"/>
      <c r="W1772" s="52">
        <f t="shared" si="276"/>
        <v>0</v>
      </c>
      <c r="X1772" s="52" t="e">
        <f t="shared" si="277"/>
        <v>#VALUE!</v>
      </c>
      <c r="Y1772" s="52" t="e">
        <f t="shared" si="271"/>
        <v>#VALUE!</v>
      </c>
      <c r="Z1772" t="s">
        <v>77</v>
      </c>
      <c r="AA1772" t="s">
        <v>5411</v>
      </c>
      <c r="AB1772" t="s">
        <v>5411</v>
      </c>
      <c r="AC1772" s="61" t="s">
        <v>77</v>
      </c>
      <c r="AD1772" s="61"/>
      <c r="AE1772" s="22"/>
      <c r="AF1772">
        <v>0</v>
      </c>
      <c r="AG1772" t="s">
        <v>5411</v>
      </c>
      <c r="AH1772" t="s">
        <v>5411</v>
      </c>
      <c r="AI1772" s="46">
        <v>0</v>
      </c>
      <c r="AJ1772" s="46"/>
      <c r="AK1772" s="22"/>
      <c r="AL1772" s="52">
        <f t="shared" si="278"/>
        <v>0</v>
      </c>
      <c r="AM1772" s="52" t="e">
        <f t="shared" si="279"/>
        <v>#VALUE!</v>
      </c>
      <c r="AN1772" s="52" t="e">
        <f t="shared" si="272"/>
        <v>#VALUE!</v>
      </c>
      <c r="AO1772">
        <v>0.02</v>
      </c>
      <c r="AP1772" s="46">
        <v>0.02</v>
      </c>
      <c r="AQ1772" s="52">
        <f t="shared" si="280"/>
        <v>0</v>
      </c>
    </row>
    <row r="1773" spans="1:43" x14ac:dyDescent="0.25">
      <c r="A1773" t="s">
        <v>5533</v>
      </c>
      <c r="B1773" t="s">
        <v>1038</v>
      </c>
      <c r="D1773">
        <v>1</v>
      </c>
      <c r="E1773">
        <v>1</v>
      </c>
      <c r="F1773">
        <v>1</v>
      </c>
      <c r="G1773" s="13">
        <v>41387</v>
      </c>
      <c r="H1773">
        <v>0.45</v>
      </c>
      <c r="I1773" t="s">
        <v>5411</v>
      </c>
      <c r="J1773" t="s">
        <v>5411</v>
      </c>
      <c r="K1773" s="46">
        <v>0.45</v>
      </c>
      <c r="L1773" s="46"/>
      <c r="M1773" s="22"/>
      <c r="N1773" s="52">
        <f t="shared" si="273"/>
        <v>0</v>
      </c>
      <c r="O1773" s="52" t="e">
        <f t="shared" si="274"/>
        <v>#VALUE!</v>
      </c>
      <c r="P1773" s="52" t="e">
        <f t="shared" si="275"/>
        <v>#VALUE!</v>
      </c>
      <c r="Q1773">
        <v>0</v>
      </c>
      <c r="R1773" t="s">
        <v>5411</v>
      </c>
      <c r="S1773" t="s">
        <v>5411</v>
      </c>
      <c r="T1773" s="46">
        <v>0</v>
      </c>
      <c r="U1773" s="46"/>
      <c r="V1773" s="22"/>
      <c r="W1773" s="52">
        <f t="shared" si="276"/>
        <v>0</v>
      </c>
      <c r="X1773" s="52" t="e">
        <f t="shared" si="277"/>
        <v>#VALUE!</v>
      </c>
      <c r="Y1773" s="52" t="e">
        <f t="shared" si="271"/>
        <v>#VALUE!</v>
      </c>
      <c r="Z1773" t="s">
        <v>77</v>
      </c>
      <c r="AA1773" t="s">
        <v>5411</v>
      </c>
      <c r="AB1773" t="s">
        <v>5411</v>
      </c>
      <c r="AC1773" s="61" t="s">
        <v>77</v>
      </c>
      <c r="AD1773" s="61"/>
      <c r="AE1773" s="22"/>
      <c r="AF1773">
        <v>0</v>
      </c>
      <c r="AG1773" t="s">
        <v>5411</v>
      </c>
      <c r="AH1773" t="s">
        <v>5411</v>
      </c>
      <c r="AI1773" s="46">
        <v>0</v>
      </c>
      <c r="AJ1773" s="46"/>
      <c r="AK1773" s="22"/>
      <c r="AL1773" s="52">
        <f t="shared" si="278"/>
        <v>0</v>
      </c>
      <c r="AM1773" s="52" t="e">
        <f t="shared" si="279"/>
        <v>#VALUE!</v>
      </c>
      <c r="AN1773" s="52" t="e">
        <f t="shared" si="272"/>
        <v>#VALUE!</v>
      </c>
      <c r="AO1773">
        <v>0.01</v>
      </c>
      <c r="AP1773" s="46">
        <v>0.01</v>
      </c>
      <c r="AQ1773" s="52">
        <f t="shared" si="280"/>
        <v>0</v>
      </c>
    </row>
    <row r="1774" spans="1:43" x14ac:dyDescent="0.25">
      <c r="A1774" t="s">
        <v>5533</v>
      </c>
      <c r="B1774" t="s">
        <v>1041</v>
      </c>
      <c r="D1774">
        <v>1</v>
      </c>
      <c r="E1774">
        <v>1</v>
      </c>
      <c r="F1774">
        <v>1</v>
      </c>
      <c r="G1774" s="13">
        <v>41387</v>
      </c>
      <c r="H1774">
        <v>0.08</v>
      </c>
      <c r="I1774" t="s">
        <v>5411</v>
      </c>
      <c r="J1774" t="s">
        <v>5411</v>
      </c>
      <c r="K1774" s="46">
        <v>0.08</v>
      </c>
      <c r="L1774" s="46"/>
      <c r="M1774" s="22"/>
      <c r="N1774" s="52">
        <f t="shared" si="273"/>
        <v>0</v>
      </c>
      <c r="O1774" s="52" t="e">
        <f t="shared" si="274"/>
        <v>#VALUE!</v>
      </c>
      <c r="P1774" s="52" t="e">
        <f t="shared" si="275"/>
        <v>#VALUE!</v>
      </c>
      <c r="Q1774">
        <v>0</v>
      </c>
      <c r="R1774" t="s">
        <v>5411</v>
      </c>
      <c r="S1774" t="s">
        <v>5411</v>
      </c>
      <c r="T1774" s="46">
        <v>0</v>
      </c>
      <c r="U1774" s="46"/>
      <c r="V1774" s="22"/>
      <c r="W1774" s="52">
        <f t="shared" si="276"/>
        <v>0</v>
      </c>
      <c r="X1774" s="52" t="e">
        <f t="shared" si="277"/>
        <v>#VALUE!</v>
      </c>
      <c r="Y1774" s="52" t="e">
        <f t="shared" si="271"/>
        <v>#VALUE!</v>
      </c>
      <c r="Z1774" t="s">
        <v>77</v>
      </c>
      <c r="AA1774" t="s">
        <v>5411</v>
      </c>
      <c r="AB1774" t="s">
        <v>5411</v>
      </c>
      <c r="AC1774" s="61" t="s">
        <v>77</v>
      </c>
      <c r="AD1774" s="61"/>
      <c r="AE1774" s="22"/>
      <c r="AF1774">
        <v>0</v>
      </c>
      <c r="AG1774" t="s">
        <v>5411</v>
      </c>
      <c r="AH1774" t="s">
        <v>5411</v>
      </c>
      <c r="AI1774" s="46">
        <v>0</v>
      </c>
      <c r="AJ1774" s="46"/>
      <c r="AK1774" s="22"/>
      <c r="AL1774" s="52">
        <f t="shared" si="278"/>
        <v>0</v>
      </c>
      <c r="AM1774" s="52" t="e">
        <f t="shared" si="279"/>
        <v>#VALUE!</v>
      </c>
      <c r="AN1774" s="52" t="e">
        <f t="shared" si="272"/>
        <v>#VALUE!</v>
      </c>
      <c r="AO1774">
        <v>0</v>
      </c>
      <c r="AP1774" s="46">
        <v>0</v>
      </c>
      <c r="AQ1774" s="52">
        <f t="shared" si="280"/>
        <v>0</v>
      </c>
    </row>
    <row r="1775" spans="1:43" x14ac:dyDescent="0.25">
      <c r="A1775" t="s">
        <v>5533</v>
      </c>
      <c r="B1775" t="s">
        <v>1044</v>
      </c>
      <c r="D1775">
        <v>1</v>
      </c>
      <c r="E1775">
        <v>1</v>
      </c>
      <c r="F1775">
        <v>1</v>
      </c>
      <c r="G1775" s="13">
        <v>41387</v>
      </c>
      <c r="H1775">
        <v>0.44</v>
      </c>
      <c r="I1775" t="s">
        <v>5411</v>
      </c>
      <c r="J1775" t="s">
        <v>5411</v>
      </c>
      <c r="K1775" s="46">
        <v>0.44</v>
      </c>
      <c r="L1775" s="46"/>
      <c r="M1775" s="22"/>
      <c r="N1775" s="52">
        <f t="shared" si="273"/>
        <v>0</v>
      </c>
      <c r="O1775" s="52" t="e">
        <f t="shared" si="274"/>
        <v>#VALUE!</v>
      </c>
      <c r="P1775" s="52" t="e">
        <f t="shared" si="275"/>
        <v>#VALUE!</v>
      </c>
      <c r="Q1775">
        <v>0</v>
      </c>
      <c r="R1775" t="s">
        <v>5411</v>
      </c>
      <c r="S1775" t="s">
        <v>5411</v>
      </c>
      <c r="T1775" s="46">
        <v>0</v>
      </c>
      <c r="U1775" s="46"/>
      <c r="V1775" s="22"/>
      <c r="W1775" s="52">
        <f t="shared" si="276"/>
        <v>0</v>
      </c>
      <c r="X1775" s="52" t="e">
        <f t="shared" si="277"/>
        <v>#VALUE!</v>
      </c>
      <c r="Y1775" s="52" t="e">
        <f t="shared" si="271"/>
        <v>#VALUE!</v>
      </c>
      <c r="Z1775" t="s">
        <v>77</v>
      </c>
      <c r="AA1775" t="s">
        <v>5411</v>
      </c>
      <c r="AB1775" t="s">
        <v>5411</v>
      </c>
      <c r="AC1775" s="61" t="s">
        <v>77</v>
      </c>
      <c r="AD1775" s="61"/>
      <c r="AE1775" s="22"/>
      <c r="AF1775">
        <v>0</v>
      </c>
      <c r="AG1775" t="s">
        <v>5411</v>
      </c>
      <c r="AH1775" t="s">
        <v>5411</v>
      </c>
      <c r="AI1775" s="46">
        <v>0</v>
      </c>
      <c r="AJ1775" s="46"/>
      <c r="AK1775" s="22"/>
      <c r="AL1775" s="52">
        <f t="shared" si="278"/>
        <v>0</v>
      </c>
      <c r="AM1775" s="52" t="e">
        <f t="shared" si="279"/>
        <v>#VALUE!</v>
      </c>
      <c r="AN1775" s="52" t="e">
        <f t="shared" si="272"/>
        <v>#VALUE!</v>
      </c>
      <c r="AO1775">
        <v>0</v>
      </c>
      <c r="AP1775" s="46">
        <v>0</v>
      </c>
      <c r="AQ1775" s="52">
        <f t="shared" si="280"/>
        <v>0</v>
      </c>
    </row>
    <row r="1776" spans="1:43" x14ac:dyDescent="0.25">
      <c r="A1776" t="s">
        <v>5533</v>
      </c>
      <c r="B1776" t="s">
        <v>1047</v>
      </c>
      <c r="D1776">
        <v>1</v>
      </c>
      <c r="E1776">
        <v>1</v>
      </c>
      <c r="F1776">
        <v>1</v>
      </c>
      <c r="G1776" s="13">
        <v>41387</v>
      </c>
      <c r="H1776">
        <v>0.75</v>
      </c>
      <c r="I1776" t="s">
        <v>5411</v>
      </c>
      <c r="J1776" t="s">
        <v>5411</v>
      </c>
      <c r="K1776" s="46">
        <v>0.75</v>
      </c>
      <c r="L1776" s="46"/>
      <c r="M1776" s="22"/>
      <c r="N1776" s="52">
        <f t="shared" si="273"/>
        <v>0</v>
      </c>
      <c r="O1776" s="52" t="e">
        <f t="shared" si="274"/>
        <v>#VALUE!</v>
      </c>
      <c r="P1776" s="52" t="e">
        <f t="shared" si="275"/>
        <v>#VALUE!</v>
      </c>
      <c r="Q1776">
        <v>0.17</v>
      </c>
      <c r="R1776" t="s">
        <v>5411</v>
      </c>
      <c r="S1776" t="s">
        <v>5411</v>
      </c>
      <c r="T1776" s="46">
        <v>0.17</v>
      </c>
      <c r="U1776" s="46"/>
      <c r="V1776" s="22"/>
      <c r="W1776" s="52">
        <f t="shared" si="276"/>
        <v>0</v>
      </c>
      <c r="X1776" s="52" t="e">
        <f t="shared" si="277"/>
        <v>#VALUE!</v>
      </c>
      <c r="Y1776" s="52" t="e">
        <f t="shared" si="271"/>
        <v>#VALUE!</v>
      </c>
      <c r="Z1776" t="s">
        <v>77</v>
      </c>
      <c r="AA1776" t="s">
        <v>5411</v>
      </c>
      <c r="AB1776" t="s">
        <v>5411</v>
      </c>
      <c r="AC1776" s="61" t="s">
        <v>77</v>
      </c>
      <c r="AD1776" s="61"/>
      <c r="AE1776" s="22"/>
      <c r="AF1776">
        <v>0</v>
      </c>
      <c r="AG1776" t="s">
        <v>5411</v>
      </c>
      <c r="AH1776" t="s">
        <v>5411</v>
      </c>
      <c r="AI1776" s="46">
        <v>0</v>
      </c>
      <c r="AJ1776" s="46"/>
      <c r="AK1776" s="22"/>
      <c r="AL1776" s="52">
        <f t="shared" si="278"/>
        <v>0</v>
      </c>
      <c r="AM1776" s="52" t="e">
        <f t="shared" si="279"/>
        <v>#VALUE!</v>
      </c>
      <c r="AN1776" s="52" t="e">
        <f t="shared" si="272"/>
        <v>#VALUE!</v>
      </c>
      <c r="AO1776">
        <v>0</v>
      </c>
      <c r="AP1776" s="46">
        <v>0</v>
      </c>
      <c r="AQ1776" s="52">
        <f t="shared" si="280"/>
        <v>0</v>
      </c>
    </row>
    <row r="1777" spans="1:43" x14ac:dyDescent="0.25">
      <c r="A1777" t="s">
        <v>5533</v>
      </c>
      <c r="B1777" t="s">
        <v>1050</v>
      </c>
      <c r="D1777">
        <v>1</v>
      </c>
      <c r="E1777">
        <v>1</v>
      </c>
      <c r="F1777">
        <v>1</v>
      </c>
      <c r="G1777" s="13">
        <v>41387</v>
      </c>
      <c r="H1777">
        <v>0.37</v>
      </c>
      <c r="I1777" t="s">
        <v>5411</v>
      </c>
      <c r="J1777" t="s">
        <v>5411</v>
      </c>
      <c r="K1777" s="46">
        <v>0.37</v>
      </c>
      <c r="L1777" s="46"/>
      <c r="M1777" s="22"/>
      <c r="N1777" s="52">
        <f t="shared" si="273"/>
        <v>0</v>
      </c>
      <c r="O1777" s="52" t="e">
        <f t="shared" si="274"/>
        <v>#VALUE!</v>
      </c>
      <c r="P1777" s="52" t="e">
        <f t="shared" si="275"/>
        <v>#VALUE!</v>
      </c>
      <c r="Q1777">
        <v>0</v>
      </c>
      <c r="R1777" t="s">
        <v>5411</v>
      </c>
      <c r="S1777" t="s">
        <v>5411</v>
      </c>
      <c r="T1777" s="46">
        <v>0</v>
      </c>
      <c r="U1777" s="46"/>
      <c r="V1777" s="22"/>
      <c r="W1777" s="52">
        <f t="shared" si="276"/>
        <v>0</v>
      </c>
      <c r="X1777" s="52" t="e">
        <f t="shared" si="277"/>
        <v>#VALUE!</v>
      </c>
      <c r="Y1777" s="52" t="e">
        <f t="shared" si="271"/>
        <v>#VALUE!</v>
      </c>
      <c r="Z1777" t="s">
        <v>77</v>
      </c>
      <c r="AA1777" t="s">
        <v>5411</v>
      </c>
      <c r="AB1777" t="s">
        <v>5411</v>
      </c>
      <c r="AC1777" s="61" t="s">
        <v>77</v>
      </c>
      <c r="AD1777" s="61"/>
      <c r="AE1777" s="22"/>
      <c r="AF1777">
        <v>0</v>
      </c>
      <c r="AG1777" t="s">
        <v>5411</v>
      </c>
      <c r="AH1777" t="s">
        <v>5411</v>
      </c>
      <c r="AI1777" s="46">
        <v>0</v>
      </c>
      <c r="AJ1777" s="46"/>
      <c r="AK1777" s="22"/>
      <c r="AL1777" s="52">
        <f t="shared" si="278"/>
        <v>0</v>
      </c>
      <c r="AM1777" s="52" t="e">
        <f t="shared" si="279"/>
        <v>#VALUE!</v>
      </c>
      <c r="AN1777" s="52" t="e">
        <f t="shared" si="272"/>
        <v>#VALUE!</v>
      </c>
      <c r="AO1777">
        <v>0.04</v>
      </c>
      <c r="AP1777" s="46">
        <v>0.04</v>
      </c>
      <c r="AQ1777" s="52">
        <f t="shared" si="280"/>
        <v>0</v>
      </c>
    </row>
    <row r="1778" spans="1:43" x14ac:dyDescent="0.25">
      <c r="A1778" t="s">
        <v>5533</v>
      </c>
      <c r="B1778" t="s">
        <v>1053</v>
      </c>
      <c r="D1778">
        <v>1</v>
      </c>
      <c r="E1778">
        <v>1</v>
      </c>
      <c r="F1778">
        <v>1</v>
      </c>
      <c r="G1778" s="13">
        <v>41387</v>
      </c>
      <c r="H1778">
        <v>0.3</v>
      </c>
      <c r="I1778" t="s">
        <v>5411</v>
      </c>
      <c r="J1778" t="s">
        <v>5411</v>
      </c>
      <c r="K1778" s="46">
        <v>0.3</v>
      </c>
      <c r="L1778" s="46"/>
      <c r="M1778" s="22"/>
      <c r="N1778" s="52">
        <f t="shared" si="273"/>
        <v>0</v>
      </c>
      <c r="O1778" s="52" t="e">
        <f t="shared" si="274"/>
        <v>#VALUE!</v>
      </c>
      <c r="P1778" s="52" t="e">
        <f t="shared" si="275"/>
        <v>#VALUE!</v>
      </c>
      <c r="Q1778">
        <v>0</v>
      </c>
      <c r="R1778" t="s">
        <v>5411</v>
      </c>
      <c r="S1778" t="s">
        <v>5411</v>
      </c>
      <c r="T1778" s="46">
        <v>0</v>
      </c>
      <c r="U1778" s="46"/>
      <c r="V1778" s="22"/>
      <c r="W1778" s="52">
        <f t="shared" si="276"/>
        <v>0</v>
      </c>
      <c r="X1778" s="52" t="e">
        <f t="shared" si="277"/>
        <v>#VALUE!</v>
      </c>
      <c r="Y1778" s="52" t="e">
        <f t="shared" si="271"/>
        <v>#VALUE!</v>
      </c>
      <c r="Z1778" t="s">
        <v>77</v>
      </c>
      <c r="AA1778" t="s">
        <v>5411</v>
      </c>
      <c r="AB1778" t="s">
        <v>5411</v>
      </c>
      <c r="AC1778" s="61" t="s">
        <v>77</v>
      </c>
      <c r="AD1778" s="61"/>
      <c r="AE1778" s="22"/>
      <c r="AF1778">
        <v>0</v>
      </c>
      <c r="AG1778" t="s">
        <v>5411</v>
      </c>
      <c r="AH1778" t="s">
        <v>5411</v>
      </c>
      <c r="AI1778" s="46">
        <v>0</v>
      </c>
      <c r="AJ1778" s="46"/>
      <c r="AK1778" s="22"/>
      <c r="AL1778" s="52">
        <f t="shared" si="278"/>
        <v>0</v>
      </c>
      <c r="AM1778" s="52" t="e">
        <f t="shared" si="279"/>
        <v>#VALUE!</v>
      </c>
      <c r="AN1778" s="52" t="e">
        <f t="shared" si="272"/>
        <v>#VALUE!</v>
      </c>
      <c r="AO1778">
        <v>0.02</v>
      </c>
      <c r="AP1778" s="46">
        <v>0.02</v>
      </c>
      <c r="AQ1778" s="52">
        <f t="shared" si="280"/>
        <v>0</v>
      </c>
    </row>
    <row r="1779" spans="1:43" x14ac:dyDescent="0.25">
      <c r="A1779" t="s">
        <v>5533</v>
      </c>
      <c r="B1779" t="s">
        <v>1056</v>
      </c>
      <c r="D1779">
        <v>1</v>
      </c>
      <c r="E1779">
        <v>1</v>
      </c>
      <c r="F1779">
        <v>1</v>
      </c>
      <c r="G1779" s="13">
        <v>41387</v>
      </c>
      <c r="H1779">
        <v>0.04</v>
      </c>
      <c r="I1779" t="s">
        <v>5411</v>
      </c>
      <c r="J1779" t="s">
        <v>5411</v>
      </c>
      <c r="K1779" s="46">
        <v>0.04</v>
      </c>
      <c r="L1779" s="46"/>
      <c r="M1779" s="22"/>
      <c r="N1779" s="52">
        <f t="shared" si="273"/>
        <v>0</v>
      </c>
      <c r="O1779" s="52" t="e">
        <f t="shared" si="274"/>
        <v>#VALUE!</v>
      </c>
      <c r="P1779" s="52" t="e">
        <f t="shared" si="275"/>
        <v>#VALUE!</v>
      </c>
      <c r="Q1779">
        <v>0</v>
      </c>
      <c r="R1779" t="s">
        <v>5411</v>
      </c>
      <c r="S1779" t="s">
        <v>5411</v>
      </c>
      <c r="T1779" s="46">
        <v>0</v>
      </c>
      <c r="U1779" s="46"/>
      <c r="V1779" s="22"/>
      <c r="W1779" s="52">
        <f t="shared" si="276"/>
        <v>0</v>
      </c>
      <c r="X1779" s="52" t="e">
        <f t="shared" si="277"/>
        <v>#VALUE!</v>
      </c>
      <c r="Y1779" s="52" t="e">
        <f t="shared" si="271"/>
        <v>#VALUE!</v>
      </c>
      <c r="Z1779" t="s">
        <v>77</v>
      </c>
      <c r="AA1779" t="s">
        <v>5411</v>
      </c>
      <c r="AB1779" t="s">
        <v>5411</v>
      </c>
      <c r="AC1779" s="61" t="s">
        <v>77</v>
      </c>
      <c r="AD1779" s="61"/>
      <c r="AE1779" s="22"/>
      <c r="AF1779">
        <v>0</v>
      </c>
      <c r="AG1779" t="s">
        <v>5411</v>
      </c>
      <c r="AH1779" t="s">
        <v>5411</v>
      </c>
      <c r="AI1779" s="46">
        <v>0</v>
      </c>
      <c r="AJ1779" s="46"/>
      <c r="AK1779" s="22"/>
      <c r="AL1779" s="52">
        <f t="shared" si="278"/>
        <v>0</v>
      </c>
      <c r="AM1779" s="52" t="e">
        <f t="shared" si="279"/>
        <v>#VALUE!</v>
      </c>
      <c r="AN1779" s="52" t="e">
        <f t="shared" si="272"/>
        <v>#VALUE!</v>
      </c>
      <c r="AO1779">
        <v>0</v>
      </c>
      <c r="AP1779" s="46">
        <v>0</v>
      </c>
      <c r="AQ1779" s="52">
        <f t="shared" si="280"/>
        <v>0</v>
      </c>
    </row>
    <row r="1780" spans="1:43" x14ac:dyDescent="0.25">
      <c r="A1780" t="s">
        <v>5533</v>
      </c>
      <c r="B1780" t="s">
        <v>1059</v>
      </c>
      <c r="D1780">
        <v>1</v>
      </c>
      <c r="E1780">
        <v>1</v>
      </c>
      <c r="F1780">
        <v>1</v>
      </c>
      <c r="G1780" s="13">
        <v>41387</v>
      </c>
      <c r="H1780">
        <v>0</v>
      </c>
      <c r="I1780" t="s">
        <v>5411</v>
      </c>
      <c r="J1780" t="s">
        <v>5411</v>
      </c>
      <c r="K1780" s="46">
        <v>0</v>
      </c>
      <c r="L1780" s="46"/>
      <c r="M1780" s="22"/>
      <c r="N1780" s="52">
        <f t="shared" si="273"/>
        <v>0</v>
      </c>
      <c r="O1780" s="52" t="e">
        <f t="shared" si="274"/>
        <v>#VALUE!</v>
      </c>
      <c r="P1780" s="52" t="e">
        <f t="shared" si="275"/>
        <v>#VALUE!</v>
      </c>
      <c r="Q1780">
        <v>0</v>
      </c>
      <c r="R1780" t="s">
        <v>5411</v>
      </c>
      <c r="S1780" t="s">
        <v>5411</v>
      </c>
      <c r="T1780" s="46">
        <v>0</v>
      </c>
      <c r="U1780" s="46"/>
      <c r="V1780" s="22"/>
      <c r="W1780" s="52">
        <f t="shared" si="276"/>
        <v>0</v>
      </c>
      <c r="X1780" s="52" t="e">
        <f t="shared" si="277"/>
        <v>#VALUE!</v>
      </c>
      <c r="Y1780" s="52" t="e">
        <f t="shared" si="271"/>
        <v>#VALUE!</v>
      </c>
      <c r="Z1780" t="s">
        <v>77</v>
      </c>
      <c r="AA1780" t="s">
        <v>5411</v>
      </c>
      <c r="AB1780" t="s">
        <v>5411</v>
      </c>
      <c r="AC1780" s="61" t="s">
        <v>77</v>
      </c>
      <c r="AD1780" s="61"/>
      <c r="AE1780" s="22"/>
      <c r="AF1780">
        <v>0</v>
      </c>
      <c r="AG1780" t="s">
        <v>5411</v>
      </c>
      <c r="AH1780" t="s">
        <v>5411</v>
      </c>
      <c r="AI1780" s="46">
        <v>0</v>
      </c>
      <c r="AJ1780" s="46"/>
      <c r="AK1780" s="22"/>
      <c r="AL1780" s="52">
        <f t="shared" si="278"/>
        <v>0</v>
      </c>
      <c r="AM1780" s="52" t="e">
        <f t="shared" si="279"/>
        <v>#VALUE!</v>
      </c>
      <c r="AN1780" s="52" t="e">
        <f t="shared" si="272"/>
        <v>#VALUE!</v>
      </c>
      <c r="AO1780">
        <v>0</v>
      </c>
      <c r="AP1780" s="46">
        <v>0</v>
      </c>
      <c r="AQ1780" s="52">
        <f t="shared" si="280"/>
        <v>0</v>
      </c>
    </row>
    <row r="1781" spans="1:43" x14ac:dyDescent="0.25">
      <c r="A1781" t="s">
        <v>5533</v>
      </c>
      <c r="B1781" t="s">
        <v>1062</v>
      </c>
      <c r="D1781">
        <v>1</v>
      </c>
      <c r="E1781">
        <v>1</v>
      </c>
      <c r="F1781">
        <v>1</v>
      </c>
      <c r="G1781" s="13">
        <v>41387</v>
      </c>
      <c r="H1781">
        <v>0.25</v>
      </c>
      <c r="I1781" t="s">
        <v>5411</v>
      </c>
      <c r="J1781" t="s">
        <v>5411</v>
      </c>
      <c r="K1781" s="46">
        <v>0.25</v>
      </c>
      <c r="L1781" s="46"/>
      <c r="M1781" s="22"/>
      <c r="N1781" s="52">
        <f t="shared" si="273"/>
        <v>0</v>
      </c>
      <c r="O1781" s="52" t="e">
        <f t="shared" si="274"/>
        <v>#VALUE!</v>
      </c>
      <c r="P1781" s="52" t="e">
        <f t="shared" si="275"/>
        <v>#VALUE!</v>
      </c>
      <c r="Q1781">
        <v>0</v>
      </c>
      <c r="R1781" t="s">
        <v>5411</v>
      </c>
      <c r="S1781" t="s">
        <v>5411</v>
      </c>
      <c r="T1781" s="46">
        <v>0</v>
      </c>
      <c r="U1781" s="46"/>
      <c r="V1781" s="22"/>
      <c r="W1781" s="52">
        <f t="shared" si="276"/>
        <v>0</v>
      </c>
      <c r="X1781" s="52" t="e">
        <f t="shared" si="277"/>
        <v>#VALUE!</v>
      </c>
      <c r="Y1781" s="52" t="e">
        <f t="shared" si="271"/>
        <v>#VALUE!</v>
      </c>
      <c r="Z1781" t="s">
        <v>77</v>
      </c>
      <c r="AA1781" t="s">
        <v>5411</v>
      </c>
      <c r="AB1781" t="s">
        <v>5411</v>
      </c>
      <c r="AC1781" s="61" t="s">
        <v>77</v>
      </c>
      <c r="AD1781" s="61"/>
      <c r="AE1781" s="22"/>
      <c r="AF1781">
        <v>0</v>
      </c>
      <c r="AG1781" t="s">
        <v>5411</v>
      </c>
      <c r="AH1781" t="s">
        <v>5411</v>
      </c>
      <c r="AI1781" s="46">
        <v>0</v>
      </c>
      <c r="AJ1781" s="46"/>
      <c r="AK1781" s="22"/>
      <c r="AL1781" s="52">
        <f t="shared" si="278"/>
        <v>0</v>
      </c>
      <c r="AM1781" s="52" t="e">
        <f t="shared" si="279"/>
        <v>#VALUE!</v>
      </c>
      <c r="AN1781" s="52" t="e">
        <f t="shared" si="272"/>
        <v>#VALUE!</v>
      </c>
      <c r="AO1781">
        <v>0</v>
      </c>
      <c r="AP1781" s="46">
        <v>0</v>
      </c>
      <c r="AQ1781" s="52">
        <f t="shared" si="280"/>
        <v>0</v>
      </c>
    </row>
    <row r="1782" spans="1:43" x14ac:dyDescent="0.25">
      <c r="A1782" t="s">
        <v>5533</v>
      </c>
      <c r="B1782" t="s">
        <v>1065</v>
      </c>
      <c r="D1782">
        <v>1</v>
      </c>
      <c r="E1782">
        <v>1</v>
      </c>
      <c r="F1782">
        <v>1</v>
      </c>
      <c r="G1782" s="13">
        <v>41387</v>
      </c>
      <c r="H1782">
        <v>0.09</v>
      </c>
      <c r="I1782" t="s">
        <v>5411</v>
      </c>
      <c r="J1782" t="s">
        <v>5411</v>
      </c>
      <c r="K1782" s="46">
        <v>0.09</v>
      </c>
      <c r="L1782" s="46"/>
      <c r="M1782" s="22"/>
      <c r="N1782" s="52">
        <f t="shared" si="273"/>
        <v>0</v>
      </c>
      <c r="O1782" s="52" t="e">
        <f t="shared" si="274"/>
        <v>#VALUE!</v>
      </c>
      <c r="P1782" s="52" t="e">
        <f t="shared" si="275"/>
        <v>#VALUE!</v>
      </c>
      <c r="Q1782">
        <v>0</v>
      </c>
      <c r="R1782" t="s">
        <v>5411</v>
      </c>
      <c r="S1782" t="s">
        <v>5411</v>
      </c>
      <c r="T1782" s="46">
        <v>0</v>
      </c>
      <c r="U1782" s="46"/>
      <c r="V1782" s="22"/>
      <c r="W1782" s="52">
        <f t="shared" si="276"/>
        <v>0</v>
      </c>
      <c r="X1782" s="52" t="e">
        <f t="shared" si="277"/>
        <v>#VALUE!</v>
      </c>
      <c r="Y1782" s="52" t="e">
        <f t="shared" si="271"/>
        <v>#VALUE!</v>
      </c>
      <c r="Z1782" t="s">
        <v>77</v>
      </c>
      <c r="AA1782" t="s">
        <v>5411</v>
      </c>
      <c r="AB1782" t="s">
        <v>5411</v>
      </c>
      <c r="AC1782" s="61" t="s">
        <v>77</v>
      </c>
      <c r="AD1782" s="61"/>
      <c r="AE1782" s="22"/>
      <c r="AF1782">
        <v>0</v>
      </c>
      <c r="AG1782" t="s">
        <v>5411</v>
      </c>
      <c r="AH1782" t="s">
        <v>5411</v>
      </c>
      <c r="AI1782" s="46">
        <v>0</v>
      </c>
      <c r="AJ1782" s="46"/>
      <c r="AK1782" s="22"/>
      <c r="AL1782" s="52">
        <f t="shared" si="278"/>
        <v>0</v>
      </c>
      <c r="AM1782" s="52" t="e">
        <f t="shared" si="279"/>
        <v>#VALUE!</v>
      </c>
      <c r="AN1782" s="52" t="e">
        <f t="shared" si="272"/>
        <v>#VALUE!</v>
      </c>
      <c r="AO1782">
        <v>5</v>
      </c>
      <c r="AP1782" s="46">
        <v>5</v>
      </c>
      <c r="AQ1782" s="52">
        <f t="shared" si="280"/>
        <v>0</v>
      </c>
    </row>
    <row r="1783" spans="1:43" x14ac:dyDescent="0.25">
      <c r="A1783" t="s">
        <v>5533</v>
      </c>
      <c r="B1783" t="s">
        <v>1068</v>
      </c>
      <c r="D1783">
        <v>1</v>
      </c>
      <c r="E1783">
        <v>1</v>
      </c>
      <c r="F1783">
        <v>1</v>
      </c>
      <c r="G1783" s="13">
        <v>41387</v>
      </c>
      <c r="H1783">
        <v>0.04</v>
      </c>
      <c r="I1783" t="s">
        <v>5411</v>
      </c>
      <c r="J1783" t="s">
        <v>5411</v>
      </c>
      <c r="K1783" s="46">
        <v>0.04</v>
      </c>
      <c r="L1783" s="46"/>
      <c r="M1783" s="22"/>
      <c r="N1783" s="52">
        <f t="shared" si="273"/>
        <v>0</v>
      </c>
      <c r="O1783" s="52" t="e">
        <f t="shared" si="274"/>
        <v>#VALUE!</v>
      </c>
      <c r="P1783" s="52" t="e">
        <f t="shared" si="275"/>
        <v>#VALUE!</v>
      </c>
      <c r="Q1783">
        <v>0</v>
      </c>
      <c r="R1783" t="s">
        <v>5411</v>
      </c>
      <c r="S1783" t="s">
        <v>5411</v>
      </c>
      <c r="T1783" s="46">
        <v>0</v>
      </c>
      <c r="U1783" s="46"/>
      <c r="V1783" s="22"/>
      <c r="W1783" s="52">
        <f t="shared" si="276"/>
        <v>0</v>
      </c>
      <c r="X1783" s="52" t="e">
        <f t="shared" si="277"/>
        <v>#VALUE!</v>
      </c>
      <c r="Y1783" s="52" t="e">
        <f t="shared" si="271"/>
        <v>#VALUE!</v>
      </c>
      <c r="Z1783" t="s">
        <v>77</v>
      </c>
      <c r="AA1783" t="s">
        <v>5411</v>
      </c>
      <c r="AB1783" t="s">
        <v>5411</v>
      </c>
      <c r="AC1783" s="61" t="s">
        <v>77</v>
      </c>
      <c r="AD1783" s="61"/>
      <c r="AE1783" s="22"/>
      <c r="AF1783">
        <v>0</v>
      </c>
      <c r="AG1783" t="s">
        <v>5411</v>
      </c>
      <c r="AH1783" t="s">
        <v>5411</v>
      </c>
      <c r="AI1783" s="46">
        <v>0</v>
      </c>
      <c r="AJ1783" s="46"/>
      <c r="AK1783" s="22"/>
      <c r="AL1783" s="52">
        <f t="shared" si="278"/>
        <v>0</v>
      </c>
      <c r="AM1783" s="52" t="e">
        <f t="shared" si="279"/>
        <v>#VALUE!</v>
      </c>
      <c r="AN1783" s="52" t="e">
        <f t="shared" si="272"/>
        <v>#VALUE!</v>
      </c>
      <c r="AO1783">
        <v>0</v>
      </c>
      <c r="AP1783" s="46">
        <v>0</v>
      </c>
      <c r="AQ1783" s="52">
        <f t="shared" si="280"/>
        <v>0</v>
      </c>
    </row>
    <row r="1784" spans="1:43" x14ac:dyDescent="0.25">
      <c r="A1784" t="s">
        <v>5533</v>
      </c>
      <c r="B1784" t="s">
        <v>1071</v>
      </c>
      <c r="D1784">
        <v>1</v>
      </c>
      <c r="E1784">
        <v>1</v>
      </c>
      <c r="F1784">
        <v>1</v>
      </c>
      <c r="G1784" s="13">
        <v>41387</v>
      </c>
      <c r="H1784">
        <v>1.05</v>
      </c>
      <c r="I1784" t="s">
        <v>5411</v>
      </c>
      <c r="J1784" t="s">
        <v>5411</v>
      </c>
      <c r="K1784" s="46">
        <v>1.05</v>
      </c>
      <c r="L1784" s="46"/>
      <c r="M1784" s="22"/>
      <c r="N1784" s="52">
        <f t="shared" si="273"/>
        <v>0</v>
      </c>
      <c r="O1784" s="52" t="e">
        <f t="shared" si="274"/>
        <v>#VALUE!</v>
      </c>
      <c r="P1784" s="52" t="e">
        <f t="shared" si="275"/>
        <v>#VALUE!</v>
      </c>
      <c r="Q1784">
        <v>0.17</v>
      </c>
      <c r="R1784" t="s">
        <v>5411</v>
      </c>
      <c r="S1784" t="s">
        <v>5411</v>
      </c>
      <c r="T1784" s="46">
        <v>0.17</v>
      </c>
      <c r="U1784" s="46"/>
      <c r="V1784" s="22"/>
      <c r="W1784" s="52">
        <f t="shared" si="276"/>
        <v>0</v>
      </c>
      <c r="X1784" s="52" t="e">
        <f t="shared" si="277"/>
        <v>#VALUE!</v>
      </c>
      <c r="Y1784" s="52" t="e">
        <f t="shared" si="271"/>
        <v>#VALUE!</v>
      </c>
      <c r="Z1784" t="s">
        <v>77</v>
      </c>
      <c r="AA1784" t="s">
        <v>5411</v>
      </c>
      <c r="AB1784" t="s">
        <v>5411</v>
      </c>
      <c r="AC1784" s="61" t="s">
        <v>77</v>
      </c>
      <c r="AD1784" s="61"/>
      <c r="AE1784" s="22"/>
      <c r="AF1784">
        <v>0</v>
      </c>
      <c r="AG1784" t="s">
        <v>5411</v>
      </c>
      <c r="AH1784" t="s">
        <v>5411</v>
      </c>
      <c r="AI1784" s="46">
        <v>0</v>
      </c>
      <c r="AJ1784" s="46"/>
      <c r="AK1784" s="22"/>
      <c r="AL1784" s="52">
        <f t="shared" si="278"/>
        <v>0</v>
      </c>
      <c r="AM1784" s="52" t="e">
        <f t="shared" si="279"/>
        <v>#VALUE!</v>
      </c>
      <c r="AN1784" s="52" t="e">
        <f t="shared" si="272"/>
        <v>#VALUE!</v>
      </c>
      <c r="AO1784">
        <v>0</v>
      </c>
      <c r="AP1784" s="46">
        <v>0</v>
      </c>
      <c r="AQ1784" s="52">
        <f t="shared" si="280"/>
        <v>0</v>
      </c>
    </row>
    <row r="1785" spans="1:43" x14ac:dyDescent="0.25">
      <c r="A1785" t="s">
        <v>5533</v>
      </c>
      <c r="B1785" t="s">
        <v>1074</v>
      </c>
      <c r="D1785">
        <v>1</v>
      </c>
      <c r="E1785">
        <v>1</v>
      </c>
      <c r="F1785">
        <v>1</v>
      </c>
      <c r="G1785" s="13">
        <v>41387</v>
      </c>
      <c r="H1785">
        <v>0.44</v>
      </c>
      <c r="I1785" t="s">
        <v>5411</v>
      </c>
      <c r="J1785" t="s">
        <v>5411</v>
      </c>
      <c r="K1785" s="46">
        <v>0.44</v>
      </c>
      <c r="L1785" s="46"/>
      <c r="M1785" s="22"/>
      <c r="N1785" s="52">
        <f t="shared" si="273"/>
        <v>0</v>
      </c>
      <c r="O1785" s="52" t="e">
        <f t="shared" si="274"/>
        <v>#VALUE!</v>
      </c>
      <c r="P1785" s="52" t="e">
        <f t="shared" si="275"/>
        <v>#VALUE!</v>
      </c>
      <c r="Q1785">
        <v>0.19</v>
      </c>
      <c r="R1785" t="s">
        <v>5411</v>
      </c>
      <c r="S1785" t="s">
        <v>5411</v>
      </c>
      <c r="T1785" s="46">
        <v>0.19</v>
      </c>
      <c r="U1785" s="46"/>
      <c r="V1785" s="22"/>
      <c r="W1785" s="52">
        <f t="shared" si="276"/>
        <v>0</v>
      </c>
      <c r="X1785" s="52" t="e">
        <f t="shared" si="277"/>
        <v>#VALUE!</v>
      </c>
      <c r="Y1785" s="52" t="e">
        <f t="shared" si="271"/>
        <v>#VALUE!</v>
      </c>
      <c r="Z1785" t="s">
        <v>77</v>
      </c>
      <c r="AA1785" t="s">
        <v>5411</v>
      </c>
      <c r="AB1785" t="s">
        <v>5411</v>
      </c>
      <c r="AC1785" s="61" t="s">
        <v>77</v>
      </c>
      <c r="AD1785" s="61"/>
      <c r="AE1785" s="22"/>
      <c r="AF1785">
        <v>0</v>
      </c>
      <c r="AG1785" t="s">
        <v>5411</v>
      </c>
      <c r="AH1785" t="s">
        <v>5411</v>
      </c>
      <c r="AI1785" s="46">
        <v>0</v>
      </c>
      <c r="AJ1785" s="46"/>
      <c r="AK1785" s="22"/>
      <c r="AL1785" s="52">
        <f t="shared" si="278"/>
        <v>0</v>
      </c>
      <c r="AM1785" s="52" t="e">
        <f t="shared" si="279"/>
        <v>#VALUE!</v>
      </c>
      <c r="AN1785" s="52" t="e">
        <f t="shared" si="272"/>
        <v>#VALUE!</v>
      </c>
      <c r="AO1785">
        <v>0</v>
      </c>
      <c r="AP1785" s="46">
        <v>0</v>
      </c>
      <c r="AQ1785" s="52">
        <f t="shared" si="280"/>
        <v>0</v>
      </c>
    </row>
    <row r="1786" spans="1:43" x14ac:dyDescent="0.25">
      <c r="A1786" t="s">
        <v>5533</v>
      </c>
      <c r="B1786" t="s">
        <v>1077</v>
      </c>
      <c r="D1786">
        <v>1</v>
      </c>
      <c r="E1786">
        <v>1</v>
      </c>
      <c r="F1786">
        <v>1</v>
      </c>
      <c r="G1786" s="13">
        <v>41387</v>
      </c>
      <c r="H1786">
        <v>0.69</v>
      </c>
      <c r="I1786" t="s">
        <v>5411</v>
      </c>
      <c r="J1786" t="s">
        <v>5411</v>
      </c>
      <c r="K1786" s="46">
        <v>0.69</v>
      </c>
      <c r="L1786" s="46"/>
      <c r="M1786" s="22"/>
      <c r="N1786" s="52">
        <f t="shared" si="273"/>
        <v>0</v>
      </c>
      <c r="O1786" s="52" t="e">
        <f t="shared" si="274"/>
        <v>#VALUE!</v>
      </c>
      <c r="P1786" s="52" t="e">
        <f t="shared" si="275"/>
        <v>#VALUE!</v>
      </c>
      <c r="Q1786">
        <v>0.5</v>
      </c>
      <c r="R1786" t="s">
        <v>5411</v>
      </c>
      <c r="S1786" t="s">
        <v>5411</v>
      </c>
      <c r="T1786" s="46">
        <v>0.5</v>
      </c>
      <c r="U1786" s="46"/>
      <c r="V1786" s="22"/>
      <c r="W1786" s="52">
        <f t="shared" si="276"/>
        <v>0</v>
      </c>
      <c r="X1786" s="52" t="e">
        <f t="shared" si="277"/>
        <v>#VALUE!</v>
      </c>
      <c r="Y1786" s="52" t="e">
        <f t="shared" si="271"/>
        <v>#VALUE!</v>
      </c>
      <c r="Z1786" t="s">
        <v>77</v>
      </c>
      <c r="AA1786" t="s">
        <v>5411</v>
      </c>
      <c r="AB1786" t="s">
        <v>5411</v>
      </c>
      <c r="AC1786" s="61" t="s">
        <v>77</v>
      </c>
      <c r="AD1786" s="61"/>
      <c r="AE1786" s="22"/>
      <c r="AF1786">
        <v>0</v>
      </c>
      <c r="AG1786" t="s">
        <v>5411</v>
      </c>
      <c r="AH1786" t="s">
        <v>5411</v>
      </c>
      <c r="AI1786" s="46">
        <v>0</v>
      </c>
      <c r="AJ1786" s="46"/>
      <c r="AK1786" s="22"/>
      <c r="AL1786" s="52">
        <f t="shared" si="278"/>
        <v>0</v>
      </c>
      <c r="AM1786" s="52" t="e">
        <f t="shared" si="279"/>
        <v>#VALUE!</v>
      </c>
      <c r="AN1786" s="52" t="e">
        <f t="shared" si="272"/>
        <v>#VALUE!</v>
      </c>
      <c r="AO1786">
        <v>0</v>
      </c>
      <c r="AP1786" s="46">
        <v>0</v>
      </c>
      <c r="AQ1786" s="52">
        <f t="shared" si="280"/>
        <v>0</v>
      </c>
    </row>
    <row r="1787" spans="1:43" x14ac:dyDescent="0.25">
      <c r="A1787" t="s">
        <v>5533</v>
      </c>
      <c r="B1787" t="s">
        <v>1080</v>
      </c>
      <c r="D1787">
        <v>1</v>
      </c>
      <c r="E1787">
        <v>1</v>
      </c>
      <c r="F1787">
        <v>1</v>
      </c>
      <c r="G1787" s="13">
        <v>41387</v>
      </c>
      <c r="H1787">
        <v>0.54</v>
      </c>
      <c r="I1787" t="s">
        <v>5411</v>
      </c>
      <c r="J1787" t="s">
        <v>5411</v>
      </c>
      <c r="K1787" s="46">
        <v>0.54</v>
      </c>
      <c r="L1787" s="46"/>
      <c r="M1787" s="22"/>
      <c r="N1787" s="52">
        <f t="shared" si="273"/>
        <v>0</v>
      </c>
      <c r="O1787" s="52" t="e">
        <f t="shared" si="274"/>
        <v>#VALUE!</v>
      </c>
      <c r="P1787" s="52" t="e">
        <f t="shared" si="275"/>
        <v>#VALUE!</v>
      </c>
      <c r="Q1787">
        <v>0</v>
      </c>
      <c r="R1787" t="s">
        <v>5411</v>
      </c>
      <c r="S1787" t="s">
        <v>5411</v>
      </c>
      <c r="T1787" s="46">
        <v>0</v>
      </c>
      <c r="U1787" s="46"/>
      <c r="V1787" s="22"/>
      <c r="W1787" s="52">
        <f t="shared" si="276"/>
        <v>0</v>
      </c>
      <c r="X1787" s="52" t="e">
        <f t="shared" si="277"/>
        <v>#VALUE!</v>
      </c>
      <c r="Y1787" s="52" t="e">
        <f t="shared" si="271"/>
        <v>#VALUE!</v>
      </c>
      <c r="Z1787" t="s">
        <v>77</v>
      </c>
      <c r="AA1787" t="s">
        <v>5411</v>
      </c>
      <c r="AB1787" t="s">
        <v>5411</v>
      </c>
      <c r="AC1787" s="61" t="s">
        <v>77</v>
      </c>
      <c r="AD1787" s="61"/>
      <c r="AE1787" s="22"/>
      <c r="AF1787">
        <v>0</v>
      </c>
      <c r="AG1787" t="s">
        <v>5411</v>
      </c>
      <c r="AH1787" t="s">
        <v>5411</v>
      </c>
      <c r="AI1787" s="46">
        <v>0</v>
      </c>
      <c r="AJ1787" s="46"/>
      <c r="AK1787" s="22"/>
      <c r="AL1787" s="52">
        <f t="shared" si="278"/>
        <v>0</v>
      </c>
      <c r="AM1787" s="52" t="e">
        <f t="shared" si="279"/>
        <v>#VALUE!</v>
      </c>
      <c r="AN1787" s="52" t="e">
        <f t="shared" si="272"/>
        <v>#VALUE!</v>
      </c>
      <c r="AO1787">
        <v>0</v>
      </c>
      <c r="AP1787" s="46">
        <v>0</v>
      </c>
      <c r="AQ1787" s="52">
        <f t="shared" si="280"/>
        <v>0</v>
      </c>
    </row>
    <row r="1788" spans="1:43" x14ac:dyDescent="0.25">
      <c r="A1788" t="s">
        <v>5533</v>
      </c>
      <c r="B1788" t="s">
        <v>1083</v>
      </c>
      <c r="D1788">
        <v>1</v>
      </c>
      <c r="E1788">
        <v>1</v>
      </c>
      <c r="F1788">
        <v>1</v>
      </c>
      <c r="G1788" s="13">
        <v>41387</v>
      </c>
      <c r="H1788">
        <v>0.31</v>
      </c>
      <c r="I1788" t="s">
        <v>5411</v>
      </c>
      <c r="J1788" t="s">
        <v>5411</v>
      </c>
      <c r="K1788" s="46">
        <v>0.31</v>
      </c>
      <c r="L1788" s="46"/>
      <c r="M1788" s="22"/>
      <c r="N1788" s="52">
        <f t="shared" si="273"/>
        <v>0</v>
      </c>
      <c r="O1788" s="52" t="e">
        <f t="shared" si="274"/>
        <v>#VALUE!</v>
      </c>
      <c r="P1788" s="52" t="e">
        <f t="shared" si="275"/>
        <v>#VALUE!</v>
      </c>
      <c r="Q1788">
        <v>0</v>
      </c>
      <c r="R1788" t="s">
        <v>5411</v>
      </c>
      <c r="S1788" t="s">
        <v>5411</v>
      </c>
      <c r="T1788" s="46">
        <v>0</v>
      </c>
      <c r="U1788" s="46"/>
      <c r="V1788" s="22"/>
      <c r="W1788" s="52">
        <f t="shared" si="276"/>
        <v>0</v>
      </c>
      <c r="X1788" s="52" t="e">
        <f t="shared" si="277"/>
        <v>#VALUE!</v>
      </c>
      <c r="Y1788" s="52" t="e">
        <f t="shared" si="271"/>
        <v>#VALUE!</v>
      </c>
      <c r="Z1788" t="s">
        <v>77</v>
      </c>
      <c r="AA1788" t="s">
        <v>5411</v>
      </c>
      <c r="AB1788" t="s">
        <v>5411</v>
      </c>
      <c r="AC1788" s="61" t="s">
        <v>77</v>
      </c>
      <c r="AD1788" s="61"/>
      <c r="AE1788" s="22"/>
      <c r="AF1788">
        <v>0</v>
      </c>
      <c r="AG1788" t="s">
        <v>5411</v>
      </c>
      <c r="AH1788" t="s">
        <v>5411</v>
      </c>
      <c r="AI1788" s="46">
        <v>0</v>
      </c>
      <c r="AJ1788" s="46"/>
      <c r="AK1788" s="22"/>
      <c r="AL1788" s="52">
        <f t="shared" si="278"/>
        <v>0</v>
      </c>
      <c r="AM1788" s="52" t="e">
        <f t="shared" si="279"/>
        <v>#VALUE!</v>
      </c>
      <c r="AN1788" s="52" t="e">
        <f t="shared" si="272"/>
        <v>#VALUE!</v>
      </c>
      <c r="AO1788">
        <v>0.3</v>
      </c>
      <c r="AP1788" s="46">
        <v>0.3</v>
      </c>
      <c r="AQ1788" s="52">
        <f t="shared" si="280"/>
        <v>0</v>
      </c>
    </row>
    <row r="1789" spans="1:43" x14ac:dyDescent="0.25">
      <c r="A1789" t="s">
        <v>5533</v>
      </c>
      <c r="B1789" t="s">
        <v>1086</v>
      </c>
      <c r="D1789">
        <v>1</v>
      </c>
      <c r="E1789">
        <v>1</v>
      </c>
      <c r="F1789">
        <v>1</v>
      </c>
      <c r="G1789" s="13">
        <v>41387</v>
      </c>
      <c r="H1789">
        <v>0.5</v>
      </c>
      <c r="I1789" t="s">
        <v>5411</v>
      </c>
      <c r="J1789" t="s">
        <v>5411</v>
      </c>
      <c r="K1789" s="46">
        <v>0.5</v>
      </c>
      <c r="L1789" s="46"/>
      <c r="M1789" s="22"/>
      <c r="N1789" s="52">
        <f t="shared" si="273"/>
        <v>0</v>
      </c>
      <c r="O1789" s="52" t="e">
        <f t="shared" si="274"/>
        <v>#VALUE!</v>
      </c>
      <c r="P1789" s="52" t="e">
        <f t="shared" si="275"/>
        <v>#VALUE!</v>
      </c>
      <c r="Q1789">
        <v>0</v>
      </c>
      <c r="R1789" t="s">
        <v>5411</v>
      </c>
      <c r="S1789" t="s">
        <v>5411</v>
      </c>
      <c r="T1789" s="46">
        <v>0</v>
      </c>
      <c r="U1789" s="46"/>
      <c r="V1789" s="22"/>
      <c r="W1789" s="52">
        <f t="shared" si="276"/>
        <v>0</v>
      </c>
      <c r="X1789" s="52" t="e">
        <f t="shared" si="277"/>
        <v>#VALUE!</v>
      </c>
      <c r="Y1789" s="52" t="e">
        <f t="shared" si="271"/>
        <v>#VALUE!</v>
      </c>
      <c r="Z1789" t="s">
        <v>77</v>
      </c>
      <c r="AA1789" t="s">
        <v>5411</v>
      </c>
      <c r="AB1789" t="s">
        <v>5411</v>
      </c>
      <c r="AC1789" s="61" t="s">
        <v>77</v>
      </c>
      <c r="AD1789" s="61"/>
      <c r="AE1789" s="22"/>
      <c r="AF1789">
        <v>0</v>
      </c>
      <c r="AG1789" t="s">
        <v>5411</v>
      </c>
      <c r="AH1789" t="s">
        <v>5411</v>
      </c>
      <c r="AI1789" s="46">
        <v>0</v>
      </c>
      <c r="AJ1789" s="46"/>
      <c r="AK1789" s="22"/>
      <c r="AL1789" s="52">
        <f t="shared" si="278"/>
        <v>0</v>
      </c>
      <c r="AM1789" s="52" t="e">
        <f t="shared" si="279"/>
        <v>#VALUE!</v>
      </c>
      <c r="AN1789" s="52" t="e">
        <f t="shared" si="272"/>
        <v>#VALUE!</v>
      </c>
      <c r="AO1789">
        <v>7.0000000000000007E-2</v>
      </c>
      <c r="AP1789" s="46">
        <v>7.0000000000000007E-2</v>
      </c>
      <c r="AQ1789" s="52">
        <f t="shared" si="280"/>
        <v>0</v>
      </c>
    </row>
    <row r="1790" spans="1:43" x14ac:dyDescent="0.25">
      <c r="A1790" t="s">
        <v>5533</v>
      </c>
      <c r="B1790" t="s">
        <v>1089</v>
      </c>
      <c r="D1790">
        <v>1</v>
      </c>
      <c r="E1790">
        <v>1</v>
      </c>
      <c r="F1790">
        <v>1</v>
      </c>
      <c r="G1790" s="13">
        <v>41387</v>
      </c>
      <c r="H1790">
        <v>0.42</v>
      </c>
      <c r="I1790" t="s">
        <v>5411</v>
      </c>
      <c r="J1790" t="s">
        <v>5411</v>
      </c>
      <c r="K1790" s="46">
        <v>0.42</v>
      </c>
      <c r="L1790" s="46"/>
      <c r="M1790" s="22"/>
      <c r="N1790" s="52">
        <f t="shared" si="273"/>
        <v>0</v>
      </c>
      <c r="O1790" s="52" t="e">
        <f t="shared" si="274"/>
        <v>#VALUE!</v>
      </c>
      <c r="P1790" s="52" t="e">
        <f t="shared" si="275"/>
        <v>#VALUE!</v>
      </c>
      <c r="Q1790">
        <v>0</v>
      </c>
      <c r="R1790" t="s">
        <v>5411</v>
      </c>
      <c r="S1790" t="s">
        <v>5411</v>
      </c>
      <c r="T1790" s="46">
        <v>0</v>
      </c>
      <c r="U1790" s="46"/>
      <c r="V1790" s="22"/>
      <c r="W1790" s="52">
        <f t="shared" si="276"/>
        <v>0</v>
      </c>
      <c r="X1790" s="52" t="e">
        <f t="shared" si="277"/>
        <v>#VALUE!</v>
      </c>
      <c r="Y1790" s="52" t="e">
        <f t="shared" si="271"/>
        <v>#VALUE!</v>
      </c>
      <c r="Z1790" t="s">
        <v>77</v>
      </c>
      <c r="AA1790" t="s">
        <v>5411</v>
      </c>
      <c r="AB1790" t="s">
        <v>5411</v>
      </c>
      <c r="AC1790" s="61" t="s">
        <v>77</v>
      </c>
      <c r="AD1790" s="61"/>
      <c r="AE1790" s="22"/>
      <c r="AF1790">
        <v>0</v>
      </c>
      <c r="AG1790" t="s">
        <v>5411</v>
      </c>
      <c r="AH1790" t="s">
        <v>5411</v>
      </c>
      <c r="AI1790" s="46">
        <v>0</v>
      </c>
      <c r="AJ1790" s="46"/>
      <c r="AK1790" s="22"/>
      <c r="AL1790" s="52">
        <f t="shared" si="278"/>
        <v>0</v>
      </c>
      <c r="AM1790" s="52" t="e">
        <f t="shared" si="279"/>
        <v>#VALUE!</v>
      </c>
      <c r="AN1790" s="52" t="e">
        <f t="shared" si="272"/>
        <v>#VALUE!</v>
      </c>
      <c r="AO1790">
        <v>0.04</v>
      </c>
      <c r="AP1790" s="46">
        <v>0.04</v>
      </c>
      <c r="AQ1790" s="52">
        <f t="shared" si="280"/>
        <v>0</v>
      </c>
    </row>
    <row r="1791" spans="1:43" x14ac:dyDescent="0.25">
      <c r="A1791" t="s">
        <v>5533</v>
      </c>
      <c r="B1791" t="s">
        <v>1092</v>
      </c>
      <c r="D1791">
        <v>1</v>
      </c>
      <c r="E1791">
        <v>1</v>
      </c>
      <c r="F1791">
        <v>1</v>
      </c>
      <c r="G1791" s="13">
        <v>41387</v>
      </c>
      <c r="H1791">
        <v>0.18</v>
      </c>
      <c r="I1791" t="s">
        <v>5411</v>
      </c>
      <c r="J1791" t="s">
        <v>5411</v>
      </c>
      <c r="K1791" s="46">
        <v>0.18</v>
      </c>
      <c r="L1791" s="46"/>
      <c r="M1791" s="22"/>
      <c r="N1791" s="52">
        <f t="shared" si="273"/>
        <v>0</v>
      </c>
      <c r="O1791" s="52" t="e">
        <f t="shared" si="274"/>
        <v>#VALUE!</v>
      </c>
      <c r="P1791" s="52" t="e">
        <f t="shared" si="275"/>
        <v>#VALUE!</v>
      </c>
      <c r="Q1791">
        <v>0</v>
      </c>
      <c r="R1791" t="s">
        <v>5411</v>
      </c>
      <c r="S1791" t="s">
        <v>5411</v>
      </c>
      <c r="T1791" s="46">
        <v>0</v>
      </c>
      <c r="U1791" s="46"/>
      <c r="V1791" s="22"/>
      <c r="W1791" s="52">
        <f t="shared" si="276"/>
        <v>0</v>
      </c>
      <c r="X1791" s="52" t="e">
        <f t="shared" si="277"/>
        <v>#VALUE!</v>
      </c>
      <c r="Y1791" s="52" t="e">
        <f t="shared" si="271"/>
        <v>#VALUE!</v>
      </c>
      <c r="Z1791" t="s">
        <v>77</v>
      </c>
      <c r="AA1791" t="s">
        <v>5411</v>
      </c>
      <c r="AB1791" t="s">
        <v>5411</v>
      </c>
      <c r="AC1791" s="61" t="s">
        <v>77</v>
      </c>
      <c r="AD1791" s="61"/>
      <c r="AE1791" s="22"/>
      <c r="AF1791">
        <v>0</v>
      </c>
      <c r="AG1791" t="s">
        <v>5411</v>
      </c>
      <c r="AH1791" t="s">
        <v>5411</v>
      </c>
      <c r="AI1791" s="46">
        <v>0</v>
      </c>
      <c r="AJ1791" s="46"/>
      <c r="AK1791" s="22"/>
      <c r="AL1791" s="52">
        <f t="shared" si="278"/>
        <v>0</v>
      </c>
      <c r="AM1791" s="52" t="e">
        <f t="shared" si="279"/>
        <v>#VALUE!</v>
      </c>
      <c r="AN1791" s="52" t="e">
        <f t="shared" si="272"/>
        <v>#VALUE!</v>
      </c>
      <c r="AO1791">
        <v>0</v>
      </c>
      <c r="AP1791" s="46">
        <v>0</v>
      </c>
      <c r="AQ1791" s="52">
        <f t="shared" si="280"/>
        <v>0</v>
      </c>
    </row>
    <row r="1792" spans="1:43" x14ac:dyDescent="0.25">
      <c r="A1792" t="s">
        <v>5533</v>
      </c>
      <c r="B1792" t="s">
        <v>1095</v>
      </c>
      <c r="D1792">
        <v>1</v>
      </c>
      <c r="E1792">
        <v>1</v>
      </c>
      <c r="F1792">
        <v>1</v>
      </c>
      <c r="G1792" s="13">
        <v>41387</v>
      </c>
      <c r="H1792">
        <v>0</v>
      </c>
      <c r="I1792" t="s">
        <v>5411</v>
      </c>
      <c r="J1792" t="s">
        <v>5411</v>
      </c>
      <c r="K1792" s="46">
        <v>0</v>
      </c>
      <c r="L1792" s="46"/>
      <c r="M1792" s="22"/>
      <c r="N1792" s="52">
        <f t="shared" si="273"/>
        <v>0</v>
      </c>
      <c r="O1792" s="52" t="e">
        <f t="shared" si="274"/>
        <v>#VALUE!</v>
      </c>
      <c r="P1792" s="52" t="e">
        <f t="shared" si="275"/>
        <v>#VALUE!</v>
      </c>
      <c r="Q1792">
        <v>0</v>
      </c>
      <c r="R1792" t="s">
        <v>5411</v>
      </c>
      <c r="S1792" t="s">
        <v>5411</v>
      </c>
      <c r="T1792" s="46">
        <v>0</v>
      </c>
      <c r="U1792" s="46"/>
      <c r="V1792" s="22"/>
      <c r="W1792" s="52">
        <f t="shared" si="276"/>
        <v>0</v>
      </c>
      <c r="X1792" s="52" t="e">
        <f t="shared" si="277"/>
        <v>#VALUE!</v>
      </c>
      <c r="Y1792" s="52" t="e">
        <f t="shared" si="271"/>
        <v>#VALUE!</v>
      </c>
      <c r="Z1792" t="s">
        <v>77</v>
      </c>
      <c r="AA1792" t="s">
        <v>5411</v>
      </c>
      <c r="AB1792" t="s">
        <v>5411</v>
      </c>
      <c r="AC1792" s="61" t="s">
        <v>77</v>
      </c>
      <c r="AD1792" s="61"/>
      <c r="AE1792" s="22"/>
      <c r="AF1792">
        <v>0</v>
      </c>
      <c r="AG1792" t="s">
        <v>5411</v>
      </c>
      <c r="AH1792" t="s">
        <v>5411</v>
      </c>
      <c r="AI1792" s="46">
        <v>0</v>
      </c>
      <c r="AJ1792" s="46"/>
      <c r="AK1792" s="22"/>
      <c r="AL1792" s="52">
        <f t="shared" si="278"/>
        <v>0</v>
      </c>
      <c r="AM1792" s="52" t="e">
        <f t="shared" si="279"/>
        <v>#VALUE!</v>
      </c>
      <c r="AN1792" s="52" t="e">
        <f t="shared" si="272"/>
        <v>#VALUE!</v>
      </c>
      <c r="AO1792">
        <v>0.11</v>
      </c>
      <c r="AP1792" s="46">
        <v>0.11</v>
      </c>
      <c r="AQ1792" s="52">
        <f t="shared" si="280"/>
        <v>0</v>
      </c>
    </row>
    <row r="1793" spans="1:43" x14ac:dyDescent="0.25">
      <c r="A1793" t="s">
        <v>5533</v>
      </c>
      <c r="B1793" t="s">
        <v>1098</v>
      </c>
      <c r="D1793">
        <v>1</v>
      </c>
      <c r="E1793">
        <v>1</v>
      </c>
      <c r="F1793">
        <v>1</v>
      </c>
      <c r="G1793" s="13">
        <v>41387</v>
      </c>
      <c r="H1793">
        <v>0.66</v>
      </c>
      <c r="I1793" t="s">
        <v>5411</v>
      </c>
      <c r="J1793" t="s">
        <v>5411</v>
      </c>
      <c r="K1793" s="46">
        <v>0.66</v>
      </c>
      <c r="L1793" s="46"/>
      <c r="M1793" s="22"/>
      <c r="N1793" s="52">
        <f t="shared" si="273"/>
        <v>0</v>
      </c>
      <c r="O1793" s="52" t="e">
        <f t="shared" si="274"/>
        <v>#VALUE!</v>
      </c>
      <c r="P1793" s="52" t="e">
        <f t="shared" si="275"/>
        <v>#VALUE!</v>
      </c>
      <c r="Q1793">
        <v>0</v>
      </c>
      <c r="R1793" t="s">
        <v>5411</v>
      </c>
      <c r="S1793" t="s">
        <v>5411</v>
      </c>
      <c r="T1793" s="46">
        <v>0</v>
      </c>
      <c r="U1793" s="46"/>
      <c r="V1793" s="22"/>
      <c r="W1793" s="52">
        <f t="shared" si="276"/>
        <v>0</v>
      </c>
      <c r="X1793" s="52" t="e">
        <f t="shared" si="277"/>
        <v>#VALUE!</v>
      </c>
      <c r="Y1793" s="52" t="e">
        <f t="shared" si="271"/>
        <v>#VALUE!</v>
      </c>
      <c r="Z1793" t="s">
        <v>77</v>
      </c>
      <c r="AA1793" t="s">
        <v>5411</v>
      </c>
      <c r="AB1793" t="s">
        <v>5411</v>
      </c>
      <c r="AC1793" s="61" t="s">
        <v>77</v>
      </c>
      <c r="AD1793" s="61"/>
      <c r="AE1793" s="22"/>
      <c r="AF1793">
        <v>0</v>
      </c>
      <c r="AG1793" t="s">
        <v>5411</v>
      </c>
      <c r="AH1793" t="s">
        <v>5411</v>
      </c>
      <c r="AI1793" s="46">
        <v>0</v>
      </c>
      <c r="AJ1793" s="46"/>
      <c r="AK1793" s="22"/>
      <c r="AL1793" s="52">
        <f t="shared" si="278"/>
        <v>0</v>
      </c>
      <c r="AM1793" s="52" t="e">
        <f t="shared" si="279"/>
        <v>#VALUE!</v>
      </c>
      <c r="AN1793" s="52" t="e">
        <f t="shared" si="272"/>
        <v>#VALUE!</v>
      </c>
      <c r="AO1793">
        <v>0.04</v>
      </c>
      <c r="AP1793" s="46">
        <v>0.04</v>
      </c>
      <c r="AQ1793" s="52">
        <f t="shared" si="280"/>
        <v>0</v>
      </c>
    </row>
    <row r="1794" spans="1:43" x14ac:dyDescent="0.25">
      <c r="A1794" t="s">
        <v>5533</v>
      </c>
      <c r="B1794" t="s">
        <v>1101</v>
      </c>
      <c r="D1794">
        <v>1</v>
      </c>
      <c r="E1794">
        <v>1</v>
      </c>
      <c r="F1794">
        <v>1</v>
      </c>
      <c r="G1794" s="13">
        <v>41387</v>
      </c>
      <c r="H1794">
        <v>0.82</v>
      </c>
      <c r="I1794" t="s">
        <v>5411</v>
      </c>
      <c r="J1794" t="s">
        <v>5411</v>
      </c>
      <c r="K1794" s="46">
        <v>0.82</v>
      </c>
      <c r="L1794" s="46"/>
      <c r="M1794" s="22"/>
      <c r="N1794" s="52">
        <f t="shared" si="273"/>
        <v>0</v>
      </c>
      <c r="O1794" s="52" t="e">
        <f t="shared" si="274"/>
        <v>#VALUE!</v>
      </c>
      <c r="P1794" s="52" t="e">
        <f t="shared" si="275"/>
        <v>#VALUE!</v>
      </c>
      <c r="Q1794">
        <v>0</v>
      </c>
      <c r="R1794" t="s">
        <v>5411</v>
      </c>
      <c r="S1794" t="s">
        <v>5411</v>
      </c>
      <c r="T1794" s="46">
        <v>0</v>
      </c>
      <c r="U1794" s="46"/>
      <c r="V1794" s="22"/>
      <c r="W1794" s="52">
        <f t="shared" si="276"/>
        <v>0</v>
      </c>
      <c r="X1794" s="52" t="e">
        <f t="shared" si="277"/>
        <v>#VALUE!</v>
      </c>
      <c r="Y1794" s="52" t="e">
        <f t="shared" si="271"/>
        <v>#VALUE!</v>
      </c>
      <c r="Z1794" t="s">
        <v>77</v>
      </c>
      <c r="AA1794" t="s">
        <v>5411</v>
      </c>
      <c r="AB1794" t="s">
        <v>5411</v>
      </c>
      <c r="AC1794" s="61" t="s">
        <v>77</v>
      </c>
      <c r="AD1794" s="61"/>
      <c r="AE1794" s="22"/>
      <c r="AF1794">
        <v>0</v>
      </c>
      <c r="AG1794" t="s">
        <v>5411</v>
      </c>
      <c r="AH1794" t="s">
        <v>5411</v>
      </c>
      <c r="AI1794" s="46">
        <v>0</v>
      </c>
      <c r="AJ1794" s="46"/>
      <c r="AK1794" s="22"/>
      <c r="AL1794" s="52">
        <f t="shared" si="278"/>
        <v>0</v>
      </c>
      <c r="AM1794" s="52" t="e">
        <f t="shared" si="279"/>
        <v>#VALUE!</v>
      </c>
      <c r="AN1794" s="52" t="e">
        <f t="shared" si="272"/>
        <v>#VALUE!</v>
      </c>
      <c r="AO1794">
        <v>0</v>
      </c>
      <c r="AP1794" s="46">
        <v>0</v>
      </c>
      <c r="AQ1794" s="52">
        <f t="shared" si="280"/>
        <v>0</v>
      </c>
    </row>
    <row r="1795" spans="1:43" x14ac:dyDescent="0.25">
      <c r="A1795" t="s">
        <v>5533</v>
      </c>
      <c r="B1795" t="s">
        <v>1104</v>
      </c>
      <c r="D1795">
        <v>1</v>
      </c>
      <c r="E1795">
        <v>1</v>
      </c>
      <c r="F1795">
        <v>1</v>
      </c>
      <c r="G1795" s="13">
        <v>41387</v>
      </c>
      <c r="H1795">
        <v>0.92</v>
      </c>
      <c r="I1795" t="s">
        <v>5411</v>
      </c>
      <c r="J1795" t="s">
        <v>5411</v>
      </c>
      <c r="K1795" s="46">
        <v>0.92</v>
      </c>
      <c r="L1795" s="46"/>
      <c r="M1795" s="22"/>
      <c r="N1795" s="52">
        <f t="shared" si="273"/>
        <v>0</v>
      </c>
      <c r="O1795" s="52" t="e">
        <f t="shared" si="274"/>
        <v>#VALUE!</v>
      </c>
      <c r="P1795" s="52" t="e">
        <f t="shared" si="275"/>
        <v>#VALUE!</v>
      </c>
      <c r="Q1795">
        <v>0</v>
      </c>
      <c r="R1795" t="s">
        <v>5411</v>
      </c>
      <c r="S1795" t="s">
        <v>5411</v>
      </c>
      <c r="T1795" s="46">
        <v>0</v>
      </c>
      <c r="U1795" s="46"/>
      <c r="V1795" s="22"/>
      <c r="W1795" s="52">
        <f t="shared" si="276"/>
        <v>0</v>
      </c>
      <c r="X1795" s="52" t="e">
        <f t="shared" si="277"/>
        <v>#VALUE!</v>
      </c>
      <c r="Y1795" s="52" t="e">
        <f t="shared" si="271"/>
        <v>#VALUE!</v>
      </c>
      <c r="Z1795" t="s">
        <v>77</v>
      </c>
      <c r="AA1795" t="s">
        <v>5411</v>
      </c>
      <c r="AB1795" t="s">
        <v>5411</v>
      </c>
      <c r="AC1795" s="61" t="s">
        <v>77</v>
      </c>
      <c r="AD1795" s="61"/>
      <c r="AE1795" s="22"/>
      <c r="AF1795">
        <v>0</v>
      </c>
      <c r="AG1795" t="s">
        <v>5411</v>
      </c>
      <c r="AH1795" t="s">
        <v>5411</v>
      </c>
      <c r="AI1795" s="46">
        <v>0</v>
      </c>
      <c r="AJ1795" s="46"/>
      <c r="AK1795" s="22"/>
      <c r="AL1795" s="52">
        <f t="shared" si="278"/>
        <v>0</v>
      </c>
      <c r="AM1795" s="52" t="e">
        <f t="shared" si="279"/>
        <v>#VALUE!</v>
      </c>
      <c r="AN1795" s="52" t="e">
        <f t="shared" si="272"/>
        <v>#VALUE!</v>
      </c>
      <c r="AO1795">
        <v>0.04</v>
      </c>
      <c r="AP1795" s="46">
        <v>0.04</v>
      </c>
      <c r="AQ1795" s="52">
        <f t="shared" si="280"/>
        <v>0</v>
      </c>
    </row>
    <row r="1796" spans="1:43" x14ac:dyDescent="0.25">
      <c r="A1796" t="s">
        <v>5533</v>
      </c>
      <c r="B1796" t="s">
        <v>1107</v>
      </c>
      <c r="D1796">
        <v>1</v>
      </c>
      <c r="E1796">
        <v>1</v>
      </c>
      <c r="F1796">
        <v>1</v>
      </c>
      <c r="G1796" s="13">
        <v>41387</v>
      </c>
      <c r="H1796">
        <v>0.84</v>
      </c>
      <c r="I1796" t="s">
        <v>5411</v>
      </c>
      <c r="J1796" t="s">
        <v>5411</v>
      </c>
      <c r="K1796" s="46">
        <v>0.84</v>
      </c>
      <c r="L1796" s="46"/>
      <c r="M1796" s="22"/>
      <c r="N1796" s="52">
        <f t="shared" si="273"/>
        <v>0</v>
      </c>
      <c r="O1796" s="52" t="e">
        <f t="shared" si="274"/>
        <v>#VALUE!</v>
      </c>
      <c r="P1796" s="52" t="e">
        <f t="shared" si="275"/>
        <v>#VALUE!</v>
      </c>
      <c r="Q1796">
        <v>0</v>
      </c>
      <c r="R1796" t="s">
        <v>5411</v>
      </c>
      <c r="S1796" t="s">
        <v>5411</v>
      </c>
      <c r="T1796" s="46">
        <v>0</v>
      </c>
      <c r="U1796" s="46"/>
      <c r="V1796" s="22"/>
      <c r="W1796" s="52">
        <f t="shared" si="276"/>
        <v>0</v>
      </c>
      <c r="X1796" s="52" t="e">
        <f t="shared" si="277"/>
        <v>#VALUE!</v>
      </c>
      <c r="Y1796" s="52" t="e">
        <f t="shared" ref="Y1796:Y1859" si="281">S1796-V1796</f>
        <v>#VALUE!</v>
      </c>
      <c r="Z1796" t="s">
        <v>77</v>
      </c>
      <c r="AA1796" t="s">
        <v>5411</v>
      </c>
      <c r="AB1796" t="s">
        <v>5411</v>
      </c>
      <c r="AC1796" s="61" t="s">
        <v>77</v>
      </c>
      <c r="AD1796" s="61"/>
      <c r="AE1796" s="22"/>
      <c r="AF1796">
        <v>0</v>
      </c>
      <c r="AG1796" t="s">
        <v>5411</v>
      </c>
      <c r="AH1796" t="s">
        <v>5411</v>
      </c>
      <c r="AI1796" s="46">
        <v>0</v>
      </c>
      <c r="AJ1796" s="46"/>
      <c r="AK1796" s="22"/>
      <c r="AL1796" s="52">
        <f t="shared" si="278"/>
        <v>0</v>
      </c>
      <c r="AM1796" s="52" t="e">
        <f t="shared" si="279"/>
        <v>#VALUE!</v>
      </c>
      <c r="AN1796" s="52" t="e">
        <f t="shared" ref="AN1796:AN1859" si="282">AH1796-AK1796</f>
        <v>#VALUE!</v>
      </c>
      <c r="AO1796">
        <v>0.04</v>
      </c>
      <c r="AP1796" s="46">
        <v>0.04</v>
      </c>
      <c r="AQ1796" s="52">
        <f t="shared" si="280"/>
        <v>0</v>
      </c>
    </row>
    <row r="1797" spans="1:43" x14ac:dyDescent="0.25">
      <c r="A1797" t="s">
        <v>5533</v>
      </c>
      <c r="B1797" t="s">
        <v>1110</v>
      </c>
      <c r="D1797">
        <v>1</v>
      </c>
      <c r="E1797">
        <v>1</v>
      </c>
      <c r="F1797">
        <v>1</v>
      </c>
      <c r="G1797" s="13">
        <v>41387</v>
      </c>
      <c r="H1797">
        <v>0.84</v>
      </c>
      <c r="I1797" t="s">
        <v>5411</v>
      </c>
      <c r="J1797" t="s">
        <v>5411</v>
      </c>
      <c r="K1797" s="46">
        <v>0.84</v>
      </c>
      <c r="L1797" s="46"/>
      <c r="M1797" s="22"/>
      <c r="N1797" s="52">
        <f t="shared" ref="N1797:N1860" si="283">H1797-K1797</f>
        <v>0</v>
      </c>
      <c r="O1797" s="52" t="e">
        <f t="shared" ref="O1797:O1860" si="284">I1797-L1797</f>
        <v>#VALUE!</v>
      </c>
      <c r="P1797" s="52" t="e">
        <f t="shared" ref="P1797:P1860" si="285">J1797-M1797</f>
        <v>#VALUE!</v>
      </c>
      <c r="Q1797">
        <v>0.05</v>
      </c>
      <c r="R1797" t="s">
        <v>5411</v>
      </c>
      <c r="S1797" t="s">
        <v>5411</v>
      </c>
      <c r="T1797" s="46">
        <v>0.05</v>
      </c>
      <c r="U1797" s="46"/>
      <c r="V1797" s="22"/>
      <c r="W1797" s="52">
        <f t="shared" ref="W1797:W1860" si="286">Q1797-T1797</f>
        <v>0</v>
      </c>
      <c r="X1797" s="52" t="e">
        <f t="shared" ref="X1797:X1860" si="287">R1797-U1797</f>
        <v>#VALUE!</v>
      </c>
      <c r="Y1797" s="52" t="e">
        <f t="shared" si="281"/>
        <v>#VALUE!</v>
      </c>
      <c r="Z1797" t="s">
        <v>77</v>
      </c>
      <c r="AA1797" t="s">
        <v>5411</v>
      </c>
      <c r="AB1797" t="s">
        <v>5411</v>
      </c>
      <c r="AC1797" s="61" t="s">
        <v>77</v>
      </c>
      <c r="AD1797" s="61"/>
      <c r="AE1797" s="22"/>
      <c r="AF1797">
        <v>0</v>
      </c>
      <c r="AG1797" t="s">
        <v>5411</v>
      </c>
      <c r="AH1797" t="s">
        <v>5411</v>
      </c>
      <c r="AI1797" s="46">
        <v>0</v>
      </c>
      <c r="AJ1797" s="46"/>
      <c r="AK1797" s="22"/>
      <c r="AL1797" s="52">
        <f t="shared" ref="AL1797:AL1860" si="288">AF1797-AI1797</f>
        <v>0</v>
      </c>
      <c r="AM1797" s="52" t="e">
        <f t="shared" ref="AM1797:AM1860" si="289">AG1797-AJ1797</f>
        <v>#VALUE!</v>
      </c>
      <c r="AN1797" s="52" t="e">
        <f t="shared" si="282"/>
        <v>#VALUE!</v>
      </c>
      <c r="AO1797">
        <v>0.12</v>
      </c>
      <c r="AP1797" s="46">
        <v>0.12</v>
      </c>
      <c r="AQ1797" s="52">
        <f t="shared" ref="AQ1797:AQ1860" si="290">AO1797-AP1797</f>
        <v>0</v>
      </c>
    </row>
    <row r="1798" spans="1:43" x14ac:dyDescent="0.25">
      <c r="A1798" t="s">
        <v>5533</v>
      </c>
      <c r="B1798" t="s">
        <v>1113</v>
      </c>
      <c r="D1798">
        <v>1</v>
      </c>
      <c r="E1798">
        <v>1</v>
      </c>
      <c r="F1798">
        <v>1</v>
      </c>
      <c r="G1798" s="13">
        <v>41387</v>
      </c>
      <c r="H1798">
        <v>0.49</v>
      </c>
      <c r="I1798" t="s">
        <v>5411</v>
      </c>
      <c r="J1798" t="s">
        <v>5411</v>
      </c>
      <c r="K1798" s="46">
        <v>0.49</v>
      </c>
      <c r="L1798" s="46"/>
      <c r="M1798" s="22"/>
      <c r="N1798" s="52">
        <f t="shared" si="283"/>
        <v>0</v>
      </c>
      <c r="O1798" s="52" t="e">
        <f t="shared" si="284"/>
        <v>#VALUE!</v>
      </c>
      <c r="P1798" s="52" t="e">
        <f t="shared" si="285"/>
        <v>#VALUE!</v>
      </c>
      <c r="Q1798">
        <v>0</v>
      </c>
      <c r="R1798" t="s">
        <v>5411</v>
      </c>
      <c r="S1798" t="s">
        <v>5411</v>
      </c>
      <c r="T1798" s="46">
        <v>0</v>
      </c>
      <c r="U1798" s="46"/>
      <c r="V1798" s="22"/>
      <c r="W1798" s="52">
        <f t="shared" si="286"/>
        <v>0</v>
      </c>
      <c r="X1798" s="52" t="e">
        <f t="shared" si="287"/>
        <v>#VALUE!</v>
      </c>
      <c r="Y1798" s="52" t="e">
        <f t="shared" si="281"/>
        <v>#VALUE!</v>
      </c>
      <c r="Z1798" t="s">
        <v>77</v>
      </c>
      <c r="AA1798" t="s">
        <v>5411</v>
      </c>
      <c r="AB1798" t="s">
        <v>5411</v>
      </c>
      <c r="AC1798" s="61" t="s">
        <v>77</v>
      </c>
      <c r="AD1798" s="61"/>
      <c r="AE1798" s="22"/>
      <c r="AF1798">
        <v>0</v>
      </c>
      <c r="AG1798" t="s">
        <v>5411</v>
      </c>
      <c r="AH1798" t="s">
        <v>5411</v>
      </c>
      <c r="AI1798" s="46">
        <v>0</v>
      </c>
      <c r="AJ1798" s="46"/>
      <c r="AK1798" s="22"/>
      <c r="AL1798" s="52">
        <f t="shared" si="288"/>
        <v>0</v>
      </c>
      <c r="AM1798" s="52" t="e">
        <f t="shared" si="289"/>
        <v>#VALUE!</v>
      </c>
      <c r="AN1798" s="52" t="e">
        <f t="shared" si="282"/>
        <v>#VALUE!</v>
      </c>
      <c r="AO1798">
        <v>0.13</v>
      </c>
      <c r="AP1798" s="46">
        <v>0.13</v>
      </c>
      <c r="AQ1798" s="52">
        <f t="shared" si="290"/>
        <v>0</v>
      </c>
    </row>
    <row r="1799" spans="1:43" x14ac:dyDescent="0.25">
      <c r="A1799" t="s">
        <v>5533</v>
      </c>
      <c r="B1799" t="s">
        <v>1116</v>
      </c>
      <c r="D1799">
        <v>1</v>
      </c>
      <c r="E1799">
        <v>1</v>
      </c>
      <c r="F1799">
        <v>1</v>
      </c>
      <c r="G1799" s="13">
        <v>41387</v>
      </c>
      <c r="H1799">
        <v>0.35</v>
      </c>
      <c r="I1799" t="s">
        <v>5411</v>
      </c>
      <c r="J1799" t="s">
        <v>5411</v>
      </c>
      <c r="K1799" s="46">
        <v>0.35</v>
      </c>
      <c r="L1799" s="46"/>
      <c r="M1799" s="22"/>
      <c r="N1799" s="52">
        <f t="shared" si="283"/>
        <v>0</v>
      </c>
      <c r="O1799" s="52" t="e">
        <f t="shared" si="284"/>
        <v>#VALUE!</v>
      </c>
      <c r="P1799" s="52" t="e">
        <f t="shared" si="285"/>
        <v>#VALUE!</v>
      </c>
      <c r="Q1799">
        <v>0.09</v>
      </c>
      <c r="R1799" t="s">
        <v>5411</v>
      </c>
      <c r="S1799" t="s">
        <v>5411</v>
      </c>
      <c r="T1799" s="46">
        <v>0.09</v>
      </c>
      <c r="U1799" s="46"/>
      <c r="V1799" s="22"/>
      <c r="W1799" s="52">
        <f t="shared" si="286"/>
        <v>0</v>
      </c>
      <c r="X1799" s="52" t="e">
        <f t="shared" si="287"/>
        <v>#VALUE!</v>
      </c>
      <c r="Y1799" s="52" t="e">
        <f t="shared" si="281"/>
        <v>#VALUE!</v>
      </c>
      <c r="Z1799" t="s">
        <v>77</v>
      </c>
      <c r="AA1799" t="s">
        <v>5411</v>
      </c>
      <c r="AB1799" t="s">
        <v>5411</v>
      </c>
      <c r="AC1799" s="61" t="s">
        <v>77</v>
      </c>
      <c r="AD1799" s="61"/>
      <c r="AE1799" s="22"/>
      <c r="AF1799">
        <v>0</v>
      </c>
      <c r="AG1799" t="s">
        <v>5411</v>
      </c>
      <c r="AH1799" t="s">
        <v>5411</v>
      </c>
      <c r="AI1799" s="46">
        <v>0</v>
      </c>
      <c r="AJ1799" s="46"/>
      <c r="AK1799" s="22"/>
      <c r="AL1799" s="52">
        <f t="shared" si="288"/>
        <v>0</v>
      </c>
      <c r="AM1799" s="52" t="e">
        <f t="shared" si="289"/>
        <v>#VALUE!</v>
      </c>
      <c r="AN1799" s="52" t="e">
        <f t="shared" si="282"/>
        <v>#VALUE!</v>
      </c>
      <c r="AO1799">
        <v>0.08</v>
      </c>
      <c r="AP1799" s="46">
        <v>0.08</v>
      </c>
      <c r="AQ1799" s="52">
        <f t="shared" si="290"/>
        <v>0</v>
      </c>
    </row>
    <row r="1800" spans="1:43" x14ac:dyDescent="0.25">
      <c r="A1800" t="s">
        <v>5533</v>
      </c>
      <c r="B1800" t="s">
        <v>1119</v>
      </c>
      <c r="D1800">
        <v>1</v>
      </c>
      <c r="E1800">
        <v>1</v>
      </c>
      <c r="F1800">
        <v>1</v>
      </c>
      <c r="G1800" s="13">
        <v>41387</v>
      </c>
      <c r="H1800">
        <v>0.13</v>
      </c>
      <c r="I1800" t="s">
        <v>5411</v>
      </c>
      <c r="J1800" t="s">
        <v>5411</v>
      </c>
      <c r="K1800" s="46">
        <v>0.13</v>
      </c>
      <c r="L1800" s="46"/>
      <c r="M1800" s="22"/>
      <c r="N1800" s="52">
        <f t="shared" si="283"/>
        <v>0</v>
      </c>
      <c r="O1800" s="52" t="e">
        <f t="shared" si="284"/>
        <v>#VALUE!</v>
      </c>
      <c r="P1800" s="52" t="e">
        <f t="shared" si="285"/>
        <v>#VALUE!</v>
      </c>
      <c r="Q1800">
        <v>0.13</v>
      </c>
      <c r="R1800" t="s">
        <v>5411</v>
      </c>
      <c r="S1800" t="s">
        <v>5411</v>
      </c>
      <c r="T1800" s="46">
        <v>0.13</v>
      </c>
      <c r="U1800" s="46"/>
      <c r="V1800" s="22"/>
      <c r="W1800" s="52">
        <f t="shared" si="286"/>
        <v>0</v>
      </c>
      <c r="X1800" s="52" t="e">
        <f t="shared" si="287"/>
        <v>#VALUE!</v>
      </c>
      <c r="Y1800" s="52" t="e">
        <f t="shared" si="281"/>
        <v>#VALUE!</v>
      </c>
      <c r="Z1800" t="s">
        <v>77</v>
      </c>
      <c r="AA1800" t="s">
        <v>5411</v>
      </c>
      <c r="AB1800" t="s">
        <v>5411</v>
      </c>
      <c r="AC1800" s="61" t="s">
        <v>77</v>
      </c>
      <c r="AD1800" s="61"/>
      <c r="AE1800" s="22"/>
      <c r="AF1800">
        <v>0</v>
      </c>
      <c r="AG1800" t="s">
        <v>5411</v>
      </c>
      <c r="AH1800" t="s">
        <v>5411</v>
      </c>
      <c r="AI1800" s="46">
        <v>0</v>
      </c>
      <c r="AJ1800" s="46"/>
      <c r="AK1800" s="22"/>
      <c r="AL1800" s="52">
        <f t="shared" si="288"/>
        <v>0</v>
      </c>
      <c r="AM1800" s="52" t="e">
        <f t="shared" si="289"/>
        <v>#VALUE!</v>
      </c>
      <c r="AN1800" s="52" t="e">
        <f t="shared" si="282"/>
        <v>#VALUE!</v>
      </c>
      <c r="AO1800">
        <v>0</v>
      </c>
      <c r="AP1800" s="46">
        <v>0</v>
      </c>
      <c r="AQ1800" s="52">
        <f t="shared" si="290"/>
        <v>0</v>
      </c>
    </row>
    <row r="1801" spans="1:43" x14ac:dyDescent="0.25">
      <c r="A1801" t="s">
        <v>5533</v>
      </c>
      <c r="B1801" t="s">
        <v>1122</v>
      </c>
      <c r="D1801">
        <v>1</v>
      </c>
      <c r="E1801">
        <v>1</v>
      </c>
      <c r="F1801">
        <v>1</v>
      </c>
      <c r="G1801" s="13">
        <v>41387</v>
      </c>
      <c r="H1801">
        <v>0</v>
      </c>
      <c r="I1801" t="s">
        <v>5411</v>
      </c>
      <c r="J1801" t="s">
        <v>5411</v>
      </c>
      <c r="K1801" s="46">
        <v>0</v>
      </c>
      <c r="L1801" s="46"/>
      <c r="M1801" s="22"/>
      <c r="N1801" s="52">
        <f t="shared" si="283"/>
        <v>0</v>
      </c>
      <c r="O1801" s="52" t="e">
        <f t="shared" si="284"/>
        <v>#VALUE!</v>
      </c>
      <c r="P1801" s="52" t="e">
        <f t="shared" si="285"/>
        <v>#VALUE!</v>
      </c>
      <c r="Q1801">
        <v>0</v>
      </c>
      <c r="R1801" t="s">
        <v>5411</v>
      </c>
      <c r="S1801" t="s">
        <v>5411</v>
      </c>
      <c r="T1801" s="46">
        <v>0</v>
      </c>
      <c r="U1801" s="46"/>
      <c r="V1801" s="22"/>
      <c r="W1801" s="52">
        <f t="shared" si="286"/>
        <v>0</v>
      </c>
      <c r="X1801" s="52" t="e">
        <f t="shared" si="287"/>
        <v>#VALUE!</v>
      </c>
      <c r="Y1801" s="52" t="e">
        <f t="shared" si="281"/>
        <v>#VALUE!</v>
      </c>
      <c r="Z1801" t="s">
        <v>77</v>
      </c>
      <c r="AA1801" t="s">
        <v>5411</v>
      </c>
      <c r="AB1801" t="s">
        <v>5411</v>
      </c>
      <c r="AC1801" s="61" t="s">
        <v>77</v>
      </c>
      <c r="AD1801" s="61"/>
      <c r="AE1801" s="22"/>
      <c r="AF1801">
        <v>0</v>
      </c>
      <c r="AG1801" t="s">
        <v>5411</v>
      </c>
      <c r="AH1801" t="s">
        <v>5411</v>
      </c>
      <c r="AI1801" s="46">
        <v>0</v>
      </c>
      <c r="AJ1801" s="46"/>
      <c r="AK1801" s="22"/>
      <c r="AL1801" s="52">
        <f t="shared" si="288"/>
        <v>0</v>
      </c>
      <c r="AM1801" s="52" t="e">
        <f t="shared" si="289"/>
        <v>#VALUE!</v>
      </c>
      <c r="AN1801" s="52" t="e">
        <f t="shared" si="282"/>
        <v>#VALUE!</v>
      </c>
      <c r="AO1801">
        <v>7.0000000000000007E-2</v>
      </c>
      <c r="AP1801" s="46">
        <v>7.0000000000000007E-2</v>
      </c>
      <c r="AQ1801" s="52">
        <f t="shared" si="290"/>
        <v>0</v>
      </c>
    </row>
    <row r="1802" spans="1:43" x14ac:dyDescent="0.25">
      <c r="A1802" t="s">
        <v>5533</v>
      </c>
      <c r="B1802" t="s">
        <v>555</v>
      </c>
      <c r="D1802">
        <v>1</v>
      </c>
      <c r="E1802">
        <v>1</v>
      </c>
      <c r="F1802">
        <v>2</v>
      </c>
      <c r="G1802" s="13">
        <v>41709</v>
      </c>
      <c r="H1802">
        <v>0.84</v>
      </c>
      <c r="I1802" t="s">
        <v>5411</v>
      </c>
      <c r="J1802" t="s">
        <v>5411</v>
      </c>
      <c r="K1802" s="46">
        <v>0.84</v>
      </c>
      <c r="L1802" s="46"/>
      <c r="M1802" s="22"/>
      <c r="N1802" s="52">
        <f t="shared" si="283"/>
        <v>0</v>
      </c>
      <c r="O1802" s="52" t="e">
        <f t="shared" si="284"/>
        <v>#VALUE!</v>
      </c>
      <c r="P1802" s="52" t="e">
        <f t="shared" si="285"/>
        <v>#VALUE!</v>
      </c>
      <c r="Q1802">
        <v>0.28000000000000003</v>
      </c>
      <c r="R1802" t="s">
        <v>5411</v>
      </c>
      <c r="S1802" t="s">
        <v>5411</v>
      </c>
      <c r="T1802" s="46">
        <v>0.28000000000000003</v>
      </c>
      <c r="U1802" s="46"/>
      <c r="V1802" s="22"/>
      <c r="W1802" s="52">
        <f t="shared" si="286"/>
        <v>0</v>
      </c>
      <c r="X1802" s="52" t="e">
        <f t="shared" si="287"/>
        <v>#VALUE!</v>
      </c>
      <c r="Y1802" s="52" t="e">
        <f t="shared" si="281"/>
        <v>#VALUE!</v>
      </c>
      <c r="Z1802" t="s">
        <v>113</v>
      </c>
      <c r="AA1802" t="s">
        <v>5411</v>
      </c>
      <c r="AB1802" t="s">
        <v>5411</v>
      </c>
      <c r="AC1802" s="61" t="s">
        <v>113</v>
      </c>
      <c r="AD1802" s="61"/>
      <c r="AE1802" s="22"/>
      <c r="AF1802">
        <v>0</v>
      </c>
      <c r="AG1802" t="s">
        <v>5411</v>
      </c>
      <c r="AH1802" t="s">
        <v>5411</v>
      </c>
      <c r="AI1802" s="46">
        <v>0</v>
      </c>
      <c r="AJ1802" s="46"/>
      <c r="AK1802" s="22"/>
      <c r="AL1802" s="52">
        <f t="shared" si="288"/>
        <v>0</v>
      </c>
      <c r="AM1802" s="52" t="e">
        <f t="shared" si="289"/>
        <v>#VALUE!</v>
      </c>
      <c r="AN1802" s="52" t="e">
        <f t="shared" si="282"/>
        <v>#VALUE!</v>
      </c>
      <c r="AO1802">
        <v>0.14000000000000001</v>
      </c>
      <c r="AP1802" s="46">
        <v>0.14000000000000001</v>
      </c>
      <c r="AQ1802" s="52">
        <f t="shared" si="290"/>
        <v>0</v>
      </c>
    </row>
    <row r="1803" spans="1:43" x14ac:dyDescent="0.25">
      <c r="A1803" t="s">
        <v>5533</v>
      </c>
      <c r="B1803" t="s">
        <v>556</v>
      </c>
      <c r="D1803">
        <v>1</v>
      </c>
      <c r="E1803">
        <v>1</v>
      </c>
      <c r="F1803">
        <v>2</v>
      </c>
      <c r="G1803" s="13">
        <v>41709</v>
      </c>
      <c r="H1803">
        <v>0.42</v>
      </c>
      <c r="I1803" t="s">
        <v>5411</v>
      </c>
      <c r="J1803" t="s">
        <v>5411</v>
      </c>
      <c r="K1803" s="46">
        <v>0.42</v>
      </c>
      <c r="L1803" s="46"/>
      <c r="M1803" s="22"/>
      <c r="N1803" s="52">
        <f t="shared" si="283"/>
        <v>0</v>
      </c>
      <c r="O1803" s="52" t="e">
        <f t="shared" si="284"/>
        <v>#VALUE!</v>
      </c>
      <c r="P1803" s="52" t="e">
        <f t="shared" si="285"/>
        <v>#VALUE!</v>
      </c>
      <c r="Q1803">
        <v>0.12</v>
      </c>
      <c r="R1803" t="s">
        <v>5411</v>
      </c>
      <c r="S1803" t="s">
        <v>5411</v>
      </c>
      <c r="T1803" s="46">
        <v>0.12</v>
      </c>
      <c r="U1803" s="46"/>
      <c r="V1803" s="22"/>
      <c r="W1803" s="52">
        <f t="shared" si="286"/>
        <v>0</v>
      </c>
      <c r="X1803" s="52" t="e">
        <f t="shared" si="287"/>
        <v>#VALUE!</v>
      </c>
      <c r="Y1803" s="52" t="e">
        <f t="shared" si="281"/>
        <v>#VALUE!</v>
      </c>
      <c r="Z1803" t="s">
        <v>113</v>
      </c>
      <c r="AA1803" t="s">
        <v>5411</v>
      </c>
      <c r="AB1803" t="s">
        <v>5411</v>
      </c>
      <c r="AC1803" s="61" t="s">
        <v>113</v>
      </c>
      <c r="AD1803" s="61"/>
      <c r="AE1803" s="22"/>
      <c r="AF1803">
        <v>2.59</v>
      </c>
      <c r="AG1803" t="s">
        <v>5411</v>
      </c>
      <c r="AH1803" t="s">
        <v>5411</v>
      </c>
      <c r="AI1803" s="46">
        <v>2.59</v>
      </c>
      <c r="AJ1803" s="46"/>
      <c r="AK1803" s="22"/>
      <c r="AL1803" s="52">
        <f t="shared" si="288"/>
        <v>0</v>
      </c>
      <c r="AM1803" s="52" t="e">
        <f t="shared" si="289"/>
        <v>#VALUE!</v>
      </c>
      <c r="AN1803" s="52" t="e">
        <f t="shared" si="282"/>
        <v>#VALUE!</v>
      </c>
      <c r="AO1803">
        <v>0.05</v>
      </c>
      <c r="AP1803" s="46">
        <v>0.05</v>
      </c>
      <c r="AQ1803" s="52">
        <f t="shared" si="290"/>
        <v>0</v>
      </c>
    </row>
    <row r="1804" spans="1:43" x14ac:dyDescent="0.25">
      <c r="A1804" t="s">
        <v>5533</v>
      </c>
      <c r="B1804" t="s">
        <v>557</v>
      </c>
      <c r="D1804">
        <v>1</v>
      </c>
      <c r="E1804">
        <v>1</v>
      </c>
      <c r="F1804">
        <v>2</v>
      </c>
      <c r="G1804" s="13">
        <v>41709</v>
      </c>
      <c r="H1804">
        <v>0.37</v>
      </c>
      <c r="I1804" t="s">
        <v>5411</v>
      </c>
      <c r="J1804" t="s">
        <v>5411</v>
      </c>
      <c r="K1804" s="46">
        <v>0.37</v>
      </c>
      <c r="L1804" s="46"/>
      <c r="M1804" s="22"/>
      <c r="N1804" s="52">
        <f t="shared" si="283"/>
        <v>0</v>
      </c>
      <c r="O1804" s="52" t="e">
        <f t="shared" si="284"/>
        <v>#VALUE!</v>
      </c>
      <c r="P1804" s="52" t="e">
        <f t="shared" si="285"/>
        <v>#VALUE!</v>
      </c>
      <c r="Q1804">
        <v>0.39</v>
      </c>
      <c r="R1804" t="s">
        <v>5411</v>
      </c>
      <c r="S1804" t="s">
        <v>5411</v>
      </c>
      <c r="T1804" s="46">
        <v>0.39</v>
      </c>
      <c r="U1804" s="46"/>
      <c r="V1804" s="22"/>
      <c r="W1804" s="52">
        <f t="shared" si="286"/>
        <v>0</v>
      </c>
      <c r="X1804" s="52" t="e">
        <f t="shared" si="287"/>
        <v>#VALUE!</v>
      </c>
      <c r="Y1804" s="52" t="e">
        <f t="shared" si="281"/>
        <v>#VALUE!</v>
      </c>
      <c r="Z1804" t="s">
        <v>113</v>
      </c>
      <c r="AA1804" t="s">
        <v>5411</v>
      </c>
      <c r="AB1804" t="s">
        <v>5411</v>
      </c>
      <c r="AC1804" s="61" t="s">
        <v>113</v>
      </c>
      <c r="AD1804" s="61"/>
      <c r="AE1804" s="22"/>
      <c r="AF1804">
        <v>0</v>
      </c>
      <c r="AG1804" t="s">
        <v>5411</v>
      </c>
      <c r="AH1804" t="s">
        <v>5411</v>
      </c>
      <c r="AI1804" s="46">
        <v>0</v>
      </c>
      <c r="AJ1804" s="46"/>
      <c r="AK1804" s="22"/>
      <c r="AL1804" s="52">
        <f t="shared" si="288"/>
        <v>0</v>
      </c>
      <c r="AM1804" s="52" t="e">
        <f t="shared" si="289"/>
        <v>#VALUE!</v>
      </c>
      <c r="AN1804" s="52" t="e">
        <f t="shared" si="282"/>
        <v>#VALUE!</v>
      </c>
      <c r="AO1804">
        <v>0.03</v>
      </c>
      <c r="AP1804" s="46">
        <v>0.03</v>
      </c>
      <c r="AQ1804" s="52">
        <f t="shared" si="290"/>
        <v>0</v>
      </c>
    </row>
    <row r="1805" spans="1:43" x14ac:dyDescent="0.25">
      <c r="A1805" t="s">
        <v>5533</v>
      </c>
      <c r="B1805" t="s">
        <v>558</v>
      </c>
      <c r="D1805">
        <v>1</v>
      </c>
      <c r="E1805">
        <v>1</v>
      </c>
      <c r="F1805">
        <v>2</v>
      </c>
      <c r="G1805" s="13">
        <v>41709</v>
      </c>
      <c r="H1805">
        <v>0.37</v>
      </c>
      <c r="I1805" t="s">
        <v>5411</v>
      </c>
      <c r="J1805" t="s">
        <v>5411</v>
      </c>
      <c r="K1805" s="46">
        <v>0.37</v>
      </c>
      <c r="L1805" s="46"/>
      <c r="M1805" s="22"/>
      <c r="N1805" s="52">
        <f t="shared" si="283"/>
        <v>0</v>
      </c>
      <c r="O1805" s="52" t="e">
        <f t="shared" si="284"/>
        <v>#VALUE!</v>
      </c>
      <c r="P1805" s="52" t="e">
        <f t="shared" si="285"/>
        <v>#VALUE!</v>
      </c>
      <c r="Q1805">
        <v>0.45</v>
      </c>
      <c r="R1805" t="s">
        <v>5411</v>
      </c>
      <c r="S1805" t="s">
        <v>5411</v>
      </c>
      <c r="T1805" s="46">
        <v>0.45</v>
      </c>
      <c r="U1805" s="46"/>
      <c r="V1805" s="22"/>
      <c r="W1805" s="52">
        <f t="shared" si="286"/>
        <v>0</v>
      </c>
      <c r="X1805" s="52" t="e">
        <f t="shared" si="287"/>
        <v>#VALUE!</v>
      </c>
      <c r="Y1805" s="52" t="e">
        <f t="shared" si="281"/>
        <v>#VALUE!</v>
      </c>
      <c r="Z1805" t="s">
        <v>113</v>
      </c>
      <c r="AA1805" t="s">
        <v>5411</v>
      </c>
      <c r="AB1805" t="s">
        <v>5411</v>
      </c>
      <c r="AC1805" s="61" t="s">
        <v>113</v>
      </c>
      <c r="AD1805" s="61"/>
      <c r="AE1805" s="22"/>
      <c r="AF1805">
        <v>0</v>
      </c>
      <c r="AG1805" t="s">
        <v>5411</v>
      </c>
      <c r="AH1805" t="s">
        <v>5411</v>
      </c>
      <c r="AI1805" s="46">
        <v>0</v>
      </c>
      <c r="AJ1805" s="46"/>
      <c r="AK1805" s="22"/>
      <c r="AL1805" s="52">
        <f t="shared" si="288"/>
        <v>0</v>
      </c>
      <c r="AM1805" s="52" t="e">
        <f t="shared" si="289"/>
        <v>#VALUE!</v>
      </c>
      <c r="AN1805" s="52" t="e">
        <f t="shared" si="282"/>
        <v>#VALUE!</v>
      </c>
      <c r="AO1805">
        <v>0.02</v>
      </c>
      <c r="AP1805" s="46">
        <v>0.02</v>
      </c>
      <c r="AQ1805" s="52">
        <f t="shared" si="290"/>
        <v>0</v>
      </c>
    </row>
    <row r="1806" spans="1:43" x14ac:dyDescent="0.25">
      <c r="A1806" t="s">
        <v>5533</v>
      </c>
      <c r="B1806" t="s">
        <v>559</v>
      </c>
      <c r="D1806">
        <v>1</v>
      </c>
      <c r="E1806">
        <v>1</v>
      </c>
      <c r="F1806">
        <v>2</v>
      </c>
      <c r="G1806" s="13">
        <v>41709</v>
      </c>
      <c r="H1806">
        <v>0.46</v>
      </c>
      <c r="I1806" t="s">
        <v>5411</v>
      </c>
      <c r="J1806" t="s">
        <v>5411</v>
      </c>
      <c r="K1806" s="46">
        <v>0.46</v>
      </c>
      <c r="L1806" s="46"/>
      <c r="M1806" s="22"/>
      <c r="N1806" s="52">
        <f t="shared" si="283"/>
        <v>0</v>
      </c>
      <c r="O1806" s="52" t="e">
        <f t="shared" si="284"/>
        <v>#VALUE!</v>
      </c>
      <c r="P1806" s="52" t="e">
        <f t="shared" si="285"/>
        <v>#VALUE!</v>
      </c>
      <c r="Q1806">
        <v>0.94</v>
      </c>
      <c r="R1806" t="s">
        <v>5411</v>
      </c>
      <c r="S1806" t="s">
        <v>5411</v>
      </c>
      <c r="T1806" s="46">
        <v>0.94</v>
      </c>
      <c r="U1806" s="46"/>
      <c r="V1806" s="22"/>
      <c r="W1806" s="52">
        <f t="shared" si="286"/>
        <v>0</v>
      </c>
      <c r="X1806" s="52" t="e">
        <f t="shared" si="287"/>
        <v>#VALUE!</v>
      </c>
      <c r="Y1806" s="52" t="e">
        <f t="shared" si="281"/>
        <v>#VALUE!</v>
      </c>
      <c r="Z1806" t="s">
        <v>113</v>
      </c>
      <c r="AA1806" t="s">
        <v>5411</v>
      </c>
      <c r="AB1806" t="s">
        <v>5411</v>
      </c>
      <c r="AC1806" s="61" t="s">
        <v>113</v>
      </c>
      <c r="AD1806" s="61"/>
      <c r="AE1806" s="22"/>
      <c r="AF1806">
        <v>0</v>
      </c>
      <c r="AG1806" t="s">
        <v>5411</v>
      </c>
      <c r="AH1806" t="s">
        <v>5411</v>
      </c>
      <c r="AI1806" s="46">
        <v>0</v>
      </c>
      <c r="AJ1806" s="46"/>
      <c r="AK1806" s="22"/>
      <c r="AL1806" s="52">
        <f t="shared" si="288"/>
        <v>0</v>
      </c>
      <c r="AM1806" s="52" t="e">
        <f t="shared" si="289"/>
        <v>#VALUE!</v>
      </c>
      <c r="AN1806" s="52" t="e">
        <f t="shared" si="282"/>
        <v>#VALUE!</v>
      </c>
      <c r="AO1806">
        <v>0</v>
      </c>
      <c r="AP1806" s="46">
        <v>0</v>
      </c>
      <c r="AQ1806" s="52">
        <f t="shared" si="290"/>
        <v>0</v>
      </c>
    </row>
    <row r="1807" spans="1:43" x14ac:dyDescent="0.25">
      <c r="A1807" t="s">
        <v>5533</v>
      </c>
      <c r="B1807" t="s">
        <v>560</v>
      </c>
      <c r="D1807">
        <v>1</v>
      </c>
      <c r="E1807">
        <v>1</v>
      </c>
      <c r="F1807">
        <v>2</v>
      </c>
      <c r="G1807" s="13">
        <v>41709</v>
      </c>
      <c r="H1807">
        <v>0.21</v>
      </c>
      <c r="I1807" t="s">
        <v>5411</v>
      </c>
      <c r="J1807" t="s">
        <v>5411</v>
      </c>
      <c r="K1807" s="46">
        <v>0.21</v>
      </c>
      <c r="L1807" s="46"/>
      <c r="M1807" s="22"/>
      <c r="N1807" s="52">
        <f t="shared" si="283"/>
        <v>0</v>
      </c>
      <c r="O1807" s="52" t="e">
        <f t="shared" si="284"/>
        <v>#VALUE!</v>
      </c>
      <c r="P1807" s="52" t="e">
        <f t="shared" si="285"/>
        <v>#VALUE!</v>
      </c>
      <c r="Q1807">
        <v>0</v>
      </c>
      <c r="R1807" t="s">
        <v>5411</v>
      </c>
      <c r="S1807" t="s">
        <v>5411</v>
      </c>
      <c r="T1807" s="46">
        <v>0</v>
      </c>
      <c r="U1807" s="46"/>
      <c r="V1807" s="22"/>
      <c r="W1807" s="52">
        <f t="shared" si="286"/>
        <v>0</v>
      </c>
      <c r="X1807" s="52" t="e">
        <f t="shared" si="287"/>
        <v>#VALUE!</v>
      </c>
      <c r="Y1807" s="52" t="e">
        <f t="shared" si="281"/>
        <v>#VALUE!</v>
      </c>
      <c r="Z1807" t="s">
        <v>113</v>
      </c>
      <c r="AA1807" t="s">
        <v>5411</v>
      </c>
      <c r="AB1807" t="s">
        <v>5411</v>
      </c>
      <c r="AC1807" s="61" t="s">
        <v>113</v>
      </c>
      <c r="AD1807" s="61"/>
      <c r="AE1807" s="22"/>
      <c r="AF1807">
        <v>0.28999999999999998</v>
      </c>
      <c r="AG1807" t="s">
        <v>5411</v>
      </c>
      <c r="AH1807" t="s">
        <v>5411</v>
      </c>
      <c r="AI1807" s="46">
        <v>0.28999999999999998</v>
      </c>
      <c r="AJ1807" s="46"/>
      <c r="AK1807" s="22"/>
      <c r="AL1807" s="52">
        <f t="shared" si="288"/>
        <v>0</v>
      </c>
      <c r="AM1807" s="52" t="e">
        <f t="shared" si="289"/>
        <v>#VALUE!</v>
      </c>
      <c r="AN1807" s="52" t="e">
        <f t="shared" si="282"/>
        <v>#VALUE!</v>
      </c>
      <c r="AO1807">
        <v>0</v>
      </c>
      <c r="AP1807" s="46">
        <v>0</v>
      </c>
      <c r="AQ1807" s="52">
        <f t="shared" si="290"/>
        <v>0</v>
      </c>
    </row>
    <row r="1808" spans="1:43" x14ac:dyDescent="0.25">
      <c r="A1808" t="s">
        <v>5533</v>
      </c>
      <c r="B1808" t="s">
        <v>561</v>
      </c>
      <c r="D1808">
        <v>1</v>
      </c>
      <c r="E1808">
        <v>1</v>
      </c>
      <c r="F1808">
        <v>2</v>
      </c>
      <c r="G1808" s="13">
        <v>41709</v>
      </c>
      <c r="H1808">
        <v>0.03</v>
      </c>
      <c r="I1808" t="s">
        <v>5411</v>
      </c>
      <c r="J1808" t="s">
        <v>5411</v>
      </c>
      <c r="K1808" s="46">
        <v>0.03</v>
      </c>
      <c r="L1808" s="46"/>
      <c r="M1808" s="22"/>
      <c r="N1808" s="52">
        <f t="shared" si="283"/>
        <v>0</v>
      </c>
      <c r="O1808" s="52" t="e">
        <f t="shared" si="284"/>
        <v>#VALUE!</v>
      </c>
      <c r="P1808" s="52" t="e">
        <f t="shared" si="285"/>
        <v>#VALUE!</v>
      </c>
      <c r="Q1808">
        <v>0</v>
      </c>
      <c r="R1808" t="s">
        <v>5411</v>
      </c>
      <c r="S1808" t="s">
        <v>5411</v>
      </c>
      <c r="T1808" s="46">
        <v>0</v>
      </c>
      <c r="U1808" s="46"/>
      <c r="V1808" s="22"/>
      <c r="W1808" s="52">
        <f t="shared" si="286"/>
        <v>0</v>
      </c>
      <c r="X1808" s="52" t="e">
        <f t="shared" si="287"/>
        <v>#VALUE!</v>
      </c>
      <c r="Y1808" s="52" t="e">
        <f t="shared" si="281"/>
        <v>#VALUE!</v>
      </c>
      <c r="Z1808" t="s">
        <v>113</v>
      </c>
      <c r="AA1808" t="s">
        <v>5411</v>
      </c>
      <c r="AB1808" t="s">
        <v>5411</v>
      </c>
      <c r="AC1808" s="61" t="s">
        <v>113</v>
      </c>
      <c r="AD1808" s="61"/>
      <c r="AE1808" s="22"/>
      <c r="AF1808">
        <v>0</v>
      </c>
      <c r="AG1808" t="s">
        <v>5411</v>
      </c>
      <c r="AH1808" t="s">
        <v>5411</v>
      </c>
      <c r="AI1808" s="46">
        <v>0</v>
      </c>
      <c r="AJ1808" s="46"/>
      <c r="AK1808" s="22"/>
      <c r="AL1808" s="52">
        <f t="shared" si="288"/>
        <v>0</v>
      </c>
      <c r="AM1808" s="52" t="e">
        <f t="shared" si="289"/>
        <v>#VALUE!</v>
      </c>
      <c r="AN1808" s="52" t="e">
        <f t="shared" si="282"/>
        <v>#VALUE!</v>
      </c>
      <c r="AO1808">
        <v>0.03</v>
      </c>
      <c r="AP1808" s="46">
        <v>0.03</v>
      </c>
      <c r="AQ1808" s="52">
        <f t="shared" si="290"/>
        <v>0</v>
      </c>
    </row>
    <row r="1809" spans="1:43" x14ac:dyDescent="0.25">
      <c r="A1809" t="s">
        <v>5533</v>
      </c>
      <c r="B1809" t="s">
        <v>562</v>
      </c>
      <c r="D1809">
        <v>1</v>
      </c>
      <c r="E1809">
        <v>1</v>
      </c>
      <c r="F1809">
        <v>2</v>
      </c>
      <c r="G1809" s="13">
        <v>41709</v>
      </c>
      <c r="H1809">
        <v>0.18</v>
      </c>
      <c r="I1809" t="s">
        <v>5411</v>
      </c>
      <c r="J1809" t="s">
        <v>5411</v>
      </c>
      <c r="K1809" s="46">
        <v>0.18</v>
      </c>
      <c r="L1809" s="46"/>
      <c r="M1809" s="22"/>
      <c r="N1809" s="52">
        <f t="shared" si="283"/>
        <v>0</v>
      </c>
      <c r="O1809" s="52" t="e">
        <f t="shared" si="284"/>
        <v>#VALUE!</v>
      </c>
      <c r="P1809" s="52" t="e">
        <f t="shared" si="285"/>
        <v>#VALUE!</v>
      </c>
      <c r="Q1809">
        <v>0.12</v>
      </c>
      <c r="R1809" t="s">
        <v>5411</v>
      </c>
      <c r="S1809" t="s">
        <v>5411</v>
      </c>
      <c r="T1809" s="46">
        <v>0.12</v>
      </c>
      <c r="U1809" s="46"/>
      <c r="V1809" s="22"/>
      <c r="W1809" s="52">
        <f t="shared" si="286"/>
        <v>0</v>
      </c>
      <c r="X1809" s="52" t="e">
        <f t="shared" si="287"/>
        <v>#VALUE!</v>
      </c>
      <c r="Y1809" s="52" t="e">
        <f t="shared" si="281"/>
        <v>#VALUE!</v>
      </c>
      <c r="Z1809" t="s">
        <v>113</v>
      </c>
      <c r="AA1809" t="s">
        <v>5411</v>
      </c>
      <c r="AB1809" t="s">
        <v>5411</v>
      </c>
      <c r="AC1809" s="61" t="s">
        <v>113</v>
      </c>
      <c r="AD1809" s="61"/>
      <c r="AE1809" s="22"/>
      <c r="AF1809">
        <v>0</v>
      </c>
      <c r="AG1809" t="s">
        <v>5411</v>
      </c>
      <c r="AH1809" t="s">
        <v>5411</v>
      </c>
      <c r="AI1809" s="46">
        <v>0</v>
      </c>
      <c r="AJ1809" s="46"/>
      <c r="AK1809" s="22"/>
      <c r="AL1809" s="52">
        <f t="shared" si="288"/>
        <v>0</v>
      </c>
      <c r="AM1809" s="52" t="e">
        <f t="shared" si="289"/>
        <v>#VALUE!</v>
      </c>
      <c r="AN1809" s="52" t="e">
        <f t="shared" si="282"/>
        <v>#VALUE!</v>
      </c>
      <c r="AO1809">
        <v>0</v>
      </c>
      <c r="AP1809" s="46">
        <v>0</v>
      </c>
      <c r="AQ1809" s="52">
        <f t="shared" si="290"/>
        <v>0</v>
      </c>
    </row>
    <row r="1810" spans="1:43" x14ac:dyDescent="0.25">
      <c r="A1810" t="s">
        <v>5533</v>
      </c>
      <c r="B1810" t="s">
        <v>563</v>
      </c>
      <c r="D1810">
        <v>1</v>
      </c>
      <c r="E1810">
        <v>1</v>
      </c>
      <c r="F1810">
        <v>2</v>
      </c>
      <c r="G1810" s="13">
        <v>41709</v>
      </c>
      <c r="H1810">
        <v>0.01</v>
      </c>
      <c r="I1810" t="s">
        <v>5411</v>
      </c>
      <c r="J1810" t="s">
        <v>5411</v>
      </c>
      <c r="K1810" s="46">
        <v>0.01</v>
      </c>
      <c r="L1810" s="46"/>
      <c r="M1810" s="22"/>
      <c r="N1810" s="52">
        <f t="shared" si="283"/>
        <v>0</v>
      </c>
      <c r="O1810" s="52" t="e">
        <f t="shared" si="284"/>
        <v>#VALUE!</v>
      </c>
      <c r="P1810" s="52" t="e">
        <f t="shared" si="285"/>
        <v>#VALUE!</v>
      </c>
      <c r="Q1810">
        <v>0</v>
      </c>
      <c r="R1810" t="s">
        <v>5411</v>
      </c>
      <c r="S1810" t="s">
        <v>5411</v>
      </c>
      <c r="T1810" s="46">
        <v>0</v>
      </c>
      <c r="U1810" s="46"/>
      <c r="V1810" s="22"/>
      <c r="W1810" s="52">
        <f t="shared" si="286"/>
        <v>0</v>
      </c>
      <c r="X1810" s="52" t="e">
        <f t="shared" si="287"/>
        <v>#VALUE!</v>
      </c>
      <c r="Y1810" s="52" t="e">
        <f t="shared" si="281"/>
        <v>#VALUE!</v>
      </c>
      <c r="Z1810" t="s">
        <v>113</v>
      </c>
      <c r="AA1810" t="s">
        <v>5411</v>
      </c>
      <c r="AB1810" t="s">
        <v>5411</v>
      </c>
      <c r="AC1810" s="61" t="s">
        <v>113</v>
      </c>
      <c r="AD1810" s="61"/>
      <c r="AE1810" s="22"/>
      <c r="AF1810">
        <v>0</v>
      </c>
      <c r="AG1810" t="s">
        <v>5411</v>
      </c>
      <c r="AH1810" t="s">
        <v>5411</v>
      </c>
      <c r="AI1810" s="46">
        <v>0</v>
      </c>
      <c r="AJ1810" s="46"/>
      <c r="AK1810" s="22"/>
      <c r="AL1810" s="52">
        <f t="shared" si="288"/>
        <v>0</v>
      </c>
      <c r="AM1810" s="52" t="e">
        <f t="shared" si="289"/>
        <v>#VALUE!</v>
      </c>
      <c r="AN1810" s="52" t="e">
        <f t="shared" si="282"/>
        <v>#VALUE!</v>
      </c>
      <c r="AO1810">
        <v>0</v>
      </c>
      <c r="AP1810" s="46">
        <v>0</v>
      </c>
      <c r="AQ1810" s="52">
        <f t="shared" si="290"/>
        <v>0</v>
      </c>
    </row>
    <row r="1811" spans="1:43" x14ac:dyDescent="0.25">
      <c r="A1811" t="s">
        <v>5533</v>
      </c>
      <c r="B1811" t="s">
        <v>564</v>
      </c>
      <c r="D1811">
        <v>1</v>
      </c>
      <c r="E1811">
        <v>1</v>
      </c>
      <c r="F1811">
        <v>2</v>
      </c>
      <c r="G1811" s="13">
        <v>41709</v>
      </c>
      <c r="H1811">
        <v>0</v>
      </c>
      <c r="I1811" t="s">
        <v>5411</v>
      </c>
      <c r="J1811" t="s">
        <v>5411</v>
      </c>
      <c r="K1811" s="46">
        <v>0</v>
      </c>
      <c r="L1811" s="46"/>
      <c r="M1811" s="22"/>
      <c r="N1811" s="52">
        <f t="shared" si="283"/>
        <v>0</v>
      </c>
      <c r="O1811" s="52" t="e">
        <f t="shared" si="284"/>
        <v>#VALUE!</v>
      </c>
      <c r="P1811" s="52" t="e">
        <f t="shared" si="285"/>
        <v>#VALUE!</v>
      </c>
      <c r="Q1811">
        <v>0</v>
      </c>
      <c r="R1811" t="s">
        <v>5411</v>
      </c>
      <c r="S1811" t="s">
        <v>5411</v>
      </c>
      <c r="T1811" s="46">
        <v>0</v>
      </c>
      <c r="U1811" s="46"/>
      <c r="V1811" s="22"/>
      <c r="W1811" s="52">
        <f t="shared" si="286"/>
        <v>0</v>
      </c>
      <c r="X1811" s="52" t="e">
        <f t="shared" si="287"/>
        <v>#VALUE!</v>
      </c>
      <c r="Y1811" s="52" t="e">
        <f t="shared" si="281"/>
        <v>#VALUE!</v>
      </c>
      <c r="Z1811" t="s">
        <v>113</v>
      </c>
      <c r="AA1811" t="s">
        <v>5411</v>
      </c>
      <c r="AB1811" t="s">
        <v>5411</v>
      </c>
      <c r="AC1811" s="61" t="s">
        <v>113</v>
      </c>
      <c r="AD1811" s="61"/>
      <c r="AE1811" s="22"/>
      <c r="AF1811">
        <v>0</v>
      </c>
      <c r="AG1811" t="s">
        <v>5411</v>
      </c>
      <c r="AH1811" t="s">
        <v>5411</v>
      </c>
      <c r="AI1811" s="46">
        <v>0</v>
      </c>
      <c r="AJ1811" s="46"/>
      <c r="AK1811" s="22"/>
      <c r="AL1811" s="52">
        <f t="shared" si="288"/>
        <v>0</v>
      </c>
      <c r="AM1811" s="52" t="e">
        <f t="shared" si="289"/>
        <v>#VALUE!</v>
      </c>
      <c r="AN1811" s="52" t="e">
        <f t="shared" si="282"/>
        <v>#VALUE!</v>
      </c>
      <c r="AO1811">
        <v>0</v>
      </c>
      <c r="AP1811" s="46">
        <v>0</v>
      </c>
      <c r="AQ1811" s="52">
        <f t="shared" si="290"/>
        <v>0</v>
      </c>
    </row>
    <row r="1812" spans="1:43" x14ac:dyDescent="0.25">
      <c r="A1812" t="s">
        <v>5533</v>
      </c>
      <c r="B1812" t="s">
        <v>565</v>
      </c>
      <c r="D1812">
        <v>1</v>
      </c>
      <c r="E1812">
        <v>1</v>
      </c>
      <c r="F1812">
        <v>2</v>
      </c>
      <c r="G1812" s="13">
        <v>41709</v>
      </c>
      <c r="H1812">
        <v>0</v>
      </c>
      <c r="I1812" t="s">
        <v>5411</v>
      </c>
      <c r="J1812" t="s">
        <v>5411</v>
      </c>
      <c r="K1812" s="46">
        <v>0</v>
      </c>
      <c r="L1812" s="46"/>
      <c r="M1812" s="22"/>
      <c r="N1812" s="52">
        <f t="shared" si="283"/>
        <v>0</v>
      </c>
      <c r="O1812" s="52" t="e">
        <f t="shared" si="284"/>
        <v>#VALUE!</v>
      </c>
      <c r="P1812" s="52" t="e">
        <f t="shared" si="285"/>
        <v>#VALUE!</v>
      </c>
      <c r="Q1812">
        <v>0</v>
      </c>
      <c r="R1812" t="s">
        <v>5411</v>
      </c>
      <c r="S1812" t="s">
        <v>5411</v>
      </c>
      <c r="T1812" s="46">
        <v>0</v>
      </c>
      <c r="U1812" s="46"/>
      <c r="V1812" s="22"/>
      <c r="W1812" s="52">
        <f t="shared" si="286"/>
        <v>0</v>
      </c>
      <c r="X1812" s="52" t="e">
        <f t="shared" si="287"/>
        <v>#VALUE!</v>
      </c>
      <c r="Y1812" s="52" t="e">
        <f t="shared" si="281"/>
        <v>#VALUE!</v>
      </c>
      <c r="Z1812" t="s">
        <v>113</v>
      </c>
      <c r="AA1812" t="s">
        <v>5411</v>
      </c>
      <c r="AB1812" t="s">
        <v>5411</v>
      </c>
      <c r="AC1812" s="61" t="s">
        <v>113</v>
      </c>
      <c r="AD1812" s="61"/>
      <c r="AE1812" s="22"/>
      <c r="AF1812">
        <v>0</v>
      </c>
      <c r="AG1812" t="s">
        <v>5411</v>
      </c>
      <c r="AH1812" t="s">
        <v>5411</v>
      </c>
      <c r="AI1812" s="46">
        <v>0</v>
      </c>
      <c r="AJ1812" s="46"/>
      <c r="AK1812" s="22"/>
      <c r="AL1812" s="52">
        <f t="shared" si="288"/>
        <v>0</v>
      </c>
      <c r="AM1812" s="52" t="e">
        <f t="shared" si="289"/>
        <v>#VALUE!</v>
      </c>
      <c r="AN1812" s="52" t="e">
        <f t="shared" si="282"/>
        <v>#VALUE!</v>
      </c>
      <c r="AO1812">
        <v>0</v>
      </c>
      <c r="AP1812" s="46">
        <v>0</v>
      </c>
      <c r="AQ1812" s="52">
        <f t="shared" si="290"/>
        <v>0</v>
      </c>
    </row>
    <row r="1813" spans="1:43" x14ac:dyDescent="0.25">
      <c r="A1813" t="s">
        <v>5533</v>
      </c>
      <c r="B1813" t="s">
        <v>566</v>
      </c>
      <c r="D1813">
        <v>1</v>
      </c>
      <c r="E1813">
        <v>1</v>
      </c>
      <c r="F1813">
        <v>2</v>
      </c>
      <c r="G1813" s="13">
        <v>41709</v>
      </c>
      <c r="H1813">
        <v>0.33</v>
      </c>
      <c r="I1813" t="s">
        <v>5411</v>
      </c>
      <c r="J1813" t="s">
        <v>5411</v>
      </c>
      <c r="K1813" s="46">
        <v>0.33</v>
      </c>
      <c r="L1813" s="46"/>
      <c r="M1813" s="22"/>
      <c r="N1813" s="52">
        <f t="shared" si="283"/>
        <v>0</v>
      </c>
      <c r="O1813" s="52" t="e">
        <f t="shared" si="284"/>
        <v>#VALUE!</v>
      </c>
      <c r="P1813" s="52" t="e">
        <f t="shared" si="285"/>
        <v>#VALUE!</v>
      </c>
      <c r="Q1813">
        <v>0</v>
      </c>
      <c r="R1813" t="s">
        <v>5411</v>
      </c>
      <c r="S1813" t="s">
        <v>5411</v>
      </c>
      <c r="T1813" s="46">
        <v>0</v>
      </c>
      <c r="U1813" s="46"/>
      <c r="V1813" s="22"/>
      <c r="W1813" s="52">
        <f t="shared" si="286"/>
        <v>0</v>
      </c>
      <c r="X1813" s="52" t="e">
        <f t="shared" si="287"/>
        <v>#VALUE!</v>
      </c>
      <c r="Y1813" s="52" t="e">
        <f t="shared" si="281"/>
        <v>#VALUE!</v>
      </c>
      <c r="Z1813" t="s">
        <v>113</v>
      </c>
      <c r="AA1813" t="s">
        <v>5411</v>
      </c>
      <c r="AB1813" t="s">
        <v>5411</v>
      </c>
      <c r="AC1813" s="61" t="s">
        <v>113</v>
      </c>
      <c r="AD1813" s="61"/>
      <c r="AE1813" s="22"/>
      <c r="AF1813">
        <v>0</v>
      </c>
      <c r="AG1813" t="s">
        <v>5411</v>
      </c>
      <c r="AH1813" t="s">
        <v>5411</v>
      </c>
      <c r="AI1813" s="46">
        <v>0</v>
      </c>
      <c r="AJ1813" s="46"/>
      <c r="AK1813" s="22"/>
      <c r="AL1813" s="52">
        <f t="shared" si="288"/>
        <v>0</v>
      </c>
      <c r="AM1813" s="52" t="e">
        <f t="shared" si="289"/>
        <v>#VALUE!</v>
      </c>
      <c r="AN1813" s="52" t="e">
        <f t="shared" si="282"/>
        <v>#VALUE!</v>
      </c>
      <c r="AO1813">
        <v>0.02</v>
      </c>
      <c r="AP1813" s="46">
        <v>0.02</v>
      </c>
      <c r="AQ1813" s="52">
        <f t="shared" si="290"/>
        <v>0</v>
      </c>
    </row>
    <row r="1814" spans="1:43" x14ac:dyDescent="0.25">
      <c r="A1814" t="s">
        <v>5533</v>
      </c>
      <c r="B1814" t="s">
        <v>567</v>
      </c>
      <c r="D1814">
        <v>1</v>
      </c>
      <c r="E1814">
        <v>1</v>
      </c>
      <c r="F1814">
        <v>2</v>
      </c>
      <c r="G1814" s="13">
        <v>41709</v>
      </c>
      <c r="H1814">
        <v>0.56000000000000005</v>
      </c>
      <c r="I1814" t="s">
        <v>5411</v>
      </c>
      <c r="J1814" t="s">
        <v>5411</v>
      </c>
      <c r="K1814" s="46">
        <v>0.56000000000000005</v>
      </c>
      <c r="L1814" s="46"/>
      <c r="M1814" s="22"/>
      <c r="N1814" s="52">
        <f t="shared" si="283"/>
        <v>0</v>
      </c>
      <c r="O1814" s="52" t="e">
        <f t="shared" si="284"/>
        <v>#VALUE!</v>
      </c>
      <c r="P1814" s="52" t="e">
        <f t="shared" si="285"/>
        <v>#VALUE!</v>
      </c>
      <c r="Q1814">
        <v>0</v>
      </c>
      <c r="R1814" t="s">
        <v>5411</v>
      </c>
      <c r="S1814" t="s">
        <v>5411</v>
      </c>
      <c r="T1814" s="46">
        <v>0</v>
      </c>
      <c r="U1814" s="46"/>
      <c r="V1814" s="22"/>
      <c r="W1814" s="52">
        <f t="shared" si="286"/>
        <v>0</v>
      </c>
      <c r="X1814" s="52" t="e">
        <f t="shared" si="287"/>
        <v>#VALUE!</v>
      </c>
      <c r="Y1814" s="52" t="e">
        <f t="shared" si="281"/>
        <v>#VALUE!</v>
      </c>
      <c r="Z1814" t="s">
        <v>113</v>
      </c>
      <c r="AA1814" t="s">
        <v>5411</v>
      </c>
      <c r="AB1814" t="s">
        <v>5411</v>
      </c>
      <c r="AC1814" s="61" t="s">
        <v>113</v>
      </c>
      <c r="AD1814" s="61"/>
      <c r="AE1814" s="22"/>
      <c r="AF1814">
        <v>0</v>
      </c>
      <c r="AG1814" t="s">
        <v>5411</v>
      </c>
      <c r="AH1814" t="s">
        <v>5411</v>
      </c>
      <c r="AI1814" s="46">
        <v>0</v>
      </c>
      <c r="AJ1814" s="46"/>
      <c r="AK1814" s="22"/>
      <c r="AL1814" s="52">
        <f t="shared" si="288"/>
        <v>0</v>
      </c>
      <c r="AM1814" s="52" t="e">
        <f t="shared" si="289"/>
        <v>#VALUE!</v>
      </c>
      <c r="AN1814" s="52" t="e">
        <f t="shared" si="282"/>
        <v>#VALUE!</v>
      </c>
      <c r="AO1814">
        <v>0.16</v>
      </c>
      <c r="AP1814" s="46">
        <v>0.16</v>
      </c>
      <c r="AQ1814" s="52">
        <f t="shared" si="290"/>
        <v>0</v>
      </c>
    </row>
    <row r="1815" spans="1:43" x14ac:dyDescent="0.25">
      <c r="A1815" t="s">
        <v>5533</v>
      </c>
      <c r="B1815" t="s">
        <v>568</v>
      </c>
      <c r="D1815">
        <v>1</v>
      </c>
      <c r="E1815">
        <v>1</v>
      </c>
      <c r="F1815">
        <v>2</v>
      </c>
      <c r="G1815" s="13">
        <v>41709</v>
      </c>
      <c r="H1815">
        <v>0.38</v>
      </c>
      <c r="I1815" t="s">
        <v>5411</v>
      </c>
      <c r="J1815" t="s">
        <v>5411</v>
      </c>
      <c r="K1815" s="46">
        <v>0.38</v>
      </c>
      <c r="L1815" s="46"/>
      <c r="M1815" s="22"/>
      <c r="N1815" s="52">
        <f t="shared" si="283"/>
        <v>0</v>
      </c>
      <c r="O1815" s="52" t="e">
        <f t="shared" si="284"/>
        <v>#VALUE!</v>
      </c>
      <c r="P1815" s="52" t="e">
        <f t="shared" si="285"/>
        <v>#VALUE!</v>
      </c>
      <c r="Q1815">
        <v>0</v>
      </c>
      <c r="R1815" t="s">
        <v>5411</v>
      </c>
      <c r="S1815" t="s">
        <v>5411</v>
      </c>
      <c r="T1815" s="46">
        <v>0</v>
      </c>
      <c r="U1815" s="46"/>
      <c r="V1815" s="22"/>
      <c r="W1815" s="52">
        <f t="shared" si="286"/>
        <v>0</v>
      </c>
      <c r="X1815" s="52" t="e">
        <f t="shared" si="287"/>
        <v>#VALUE!</v>
      </c>
      <c r="Y1815" s="52" t="e">
        <f t="shared" si="281"/>
        <v>#VALUE!</v>
      </c>
      <c r="Z1815" t="s">
        <v>113</v>
      </c>
      <c r="AA1815" t="s">
        <v>5411</v>
      </c>
      <c r="AB1815" t="s">
        <v>5411</v>
      </c>
      <c r="AC1815" s="61" t="s">
        <v>113</v>
      </c>
      <c r="AD1815" s="61"/>
      <c r="AE1815" s="22"/>
      <c r="AF1815">
        <v>0</v>
      </c>
      <c r="AG1815" t="s">
        <v>5411</v>
      </c>
      <c r="AH1815" t="s">
        <v>5411</v>
      </c>
      <c r="AI1815" s="46">
        <v>0</v>
      </c>
      <c r="AJ1815" s="46"/>
      <c r="AK1815" s="22"/>
      <c r="AL1815" s="52">
        <f t="shared" si="288"/>
        <v>0</v>
      </c>
      <c r="AM1815" s="52" t="e">
        <f t="shared" si="289"/>
        <v>#VALUE!</v>
      </c>
      <c r="AN1815" s="52" t="e">
        <f t="shared" si="282"/>
        <v>#VALUE!</v>
      </c>
      <c r="AO1815">
        <v>0.12</v>
      </c>
      <c r="AP1815" s="46">
        <v>0.12</v>
      </c>
      <c r="AQ1815" s="52">
        <f t="shared" si="290"/>
        <v>0</v>
      </c>
    </row>
    <row r="1816" spans="1:43" x14ac:dyDescent="0.25">
      <c r="A1816" t="s">
        <v>5533</v>
      </c>
      <c r="B1816" t="s">
        <v>569</v>
      </c>
      <c r="D1816">
        <v>1</v>
      </c>
      <c r="E1816">
        <v>1</v>
      </c>
      <c r="F1816">
        <v>2</v>
      </c>
      <c r="G1816" s="13">
        <v>41709</v>
      </c>
      <c r="H1816">
        <v>0.17</v>
      </c>
      <c r="I1816" t="s">
        <v>5411</v>
      </c>
      <c r="J1816" t="s">
        <v>5411</v>
      </c>
      <c r="K1816" s="46">
        <v>0.17</v>
      </c>
      <c r="L1816" s="46"/>
      <c r="M1816" s="22"/>
      <c r="N1816" s="52">
        <f t="shared" si="283"/>
        <v>0</v>
      </c>
      <c r="O1816" s="52" t="e">
        <f t="shared" si="284"/>
        <v>#VALUE!</v>
      </c>
      <c r="P1816" s="52" t="e">
        <f t="shared" si="285"/>
        <v>#VALUE!</v>
      </c>
      <c r="Q1816">
        <v>0.15</v>
      </c>
      <c r="R1816" t="s">
        <v>5411</v>
      </c>
      <c r="S1816" t="s">
        <v>5411</v>
      </c>
      <c r="T1816" s="46">
        <v>0.15</v>
      </c>
      <c r="U1816" s="46"/>
      <c r="V1816" s="22"/>
      <c r="W1816" s="52">
        <f t="shared" si="286"/>
        <v>0</v>
      </c>
      <c r="X1816" s="52" t="e">
        <f t="shared" si="287"/>
        <v>#VALUE!</v>
      </c>
      <c r="Y1816" s="52" t="e">
        <f t="shared" si="281"/>
        <v>#VALUE!</v>
      </c>
      <c r="Z1816" t="s">
        <v>113</v>
      </c>
      <c r="AA1816" t="s">
        <v>5411</v>
      </c>
      <c r="AB1816" t="s">
        <v>5411</v>
      </c>
      <c r="AC1816" s="61" t="s">
        <v>113</v>
      </c>
      <c r="AD1816" s="61"/>
      <c r="AE1816" s="22"/>
      <c r="AF1816">
        <v>1.17</v>
      </c>
      <c r="AG1816" t="s">
        <v>5411</v>
      </c>
      <c r="AH1816" t="s">
        <v>5411</v>
      </c>
      <c r="AI1816" s="46">
        <v>1.17</v>
      </c>
      <c r="AJ1816" s="46"/>
      <c r="AK1816" s="22"/>
      <c r="AL1816" s="52">
        <f t="shared" si="288"/>
        <v>0</v>
      </c>
      <c r="AM1816" s="52" t="e">
        <f t="shared" si="289"/>
        <v>#VALUE!</v>
      </c>
      <c r="AN1816" s="52" t="e">
        <f t="shared" si="282"/>
        <v>#VALUE!</v>
      </c>
      <c r="AO1816">
        <v>7.0000000000000007E-2</v>
      </c>
      <c r="AP1816" s="46">
        <v>7.0000000000000007E-2</v>
      </c>
      <c r="AQ1816" s="52">
        <f t="shared" si="290"/>
        <v>0</v>
      </c>
    </row>
    <row r="1817" spans="1:43" x14ac:dyDescent="0.25">
      <c r="A1817" t="s">
        <v>5533</v>
      </c>
      <c r="B1817" t="s">
        <v>570</v>
      </c>
      <c r="D1817">
        <v>1</v>
      </c>
      <c r="E1817">
        <v>1</v>
      </c>
      <c r="F1817">
        <v>2</v>
      </c>
      <c r="G1817" s="13">
        <v>41709</v>
      </c>
      <c r="H1817">
        <v>0.03</v>
      </c>
      <c r="I1817" t="s">
        <v>5411</v>
      </c>
      <c r="J1817" t="s">
        <v>5411</v>
      </c>
      <c r="K1817" s="46">
        <v>0.03</v>
      </c>
      <c r="L1817" s="46"/>
      <c r="M1817" s="22"/>
      <c r="N1817" s="52">
        <f t="shared" si="283"/>
        <v>0</v>
      </c>
      <c r="O1817" s="52" t="e">
        <f t="shared" si="284"/>
        <v>#VALUE!</v>
      </c>
      <c r="P1817" s="52" t="e">
        <f t="shared" si="285"/>
        <v>#VALUE!</v>
      </c>
      <c r="Q1817">
        <v>0</v>
      </c>
      <c r="R1817" t="s">
        <v>5411</v>
      </c>
      <c r="S1817" t="s">
        <v>5411</v>
      </c>
      <c r="T1817" s="46">
        <v>0</v>
      </c>
      <c r="U1817" s="46"/>
      <c r="V1817" s="22"/>
      <c r="W1817" s="52">
        <f t="shared" si="286"/>
        <v>0</v>
      </c>
      <c r="X1817" s="52" t="e">
        <f t="shared" si="287"/>
        <v>#VALUE!</v>
      </c>
      <c r="Y1817" s="52" t="e">
        <f t="shared" si="281"/>
        <v>#VALUE!</v>
      </c>
      <c r="Z1817" t="s">
        <v>113</v>
      </c>
      <c r="AA1817" t="s">
        <v>5411</v>
      </c>
      <c r="AB1817" t="s">
        <v>5411</v>
      </c>
      <c r="AC1817" s="61" t="s">
        <v>113</v>
      </c>
      <c r="AD1817" s="61"/>
      <c r="AE1817" s="22"/>
      <c r="AF1817">
        <v>0</v>
      </c>
      <c r="AG1817" t="s">
        <v>5411</v>
      </c>
      <c r="AH1817" t="s">
        <v>5411</v>
      </c>
      <c r="AI1817" s="46">
        <v>0</v>
      </c>
      <c r="AJ1817" s="46"/>
      <c r="AK1817" s="22"/>
      <c r="AL1817" s="52">
        <f t="shared" si="288"/>
        <v>0</v>
      </c>
      <c r="AM1817" s="52" t="e">
        <f t="shared" si="289"/>
        <v>#VALUE!</v>
      </c>
      <c r="AN1817" s="52" t="e">
        <f t="shared" si="282"/>
        <v>#VALUE!</v>
      </c>
      <c r="AO1817">
        <v>0.01</v>
      </c>
      <c r="AP1817" s="46">
        <v>0.01</v>
      </c>
      <c r="AQ1817" s="52">
        <f t="shared" si="290"/>
        <v>0</v>
      </c>
    </row>
    <row r="1818" spans="1:43" x14ac:dyDescent="0.25">
      <c r="A1818" t="s">
        <v>5533</v>
      </c>
      <c r="B1818" t="s">
        <v>571</v>
      </c>
      <c r="D1818">
        <v>1</v>
      </c>
      <c r="E1818">
        <v>1</v>
      </c>
      <c r="F1818">
        <v>2</v>
      </c>
      <c r="G1818" s="13">
        <v>41709</v>
      </c>
      <c r="H1818">
        <v>0.43</v>
      </c>
      <c r="I1818" t="s">
        <v>5411</v>
      </c>
      <c r="J1818" t="s">
        <v>5411</v>
      </c>
      <c r="K1818" s="46">
        <v>0.43</v>
      </c>
      <c r="L1818" s="46"/>
      <c r="M1818" s="22"/>
      <c r="N1818" s="52">
        <f t="shared" si="283"/>
        <v>0</v>
      </c>
      <c r="O1818" s="52" t="e">
        <f t="shared" si="284"/>
        <v>#VALUE!</v>
      </c>
      <c r="P1818" s="52" t="e">
        <f t="shared" si="285"/>
        <v>#VALUE!</v>
      </c>
      <c r="Q1818">
        <v>0.26</v>
      </c>
      <c r="R1818" t="s">
        <v>5411</v>
      </c>
      <c r="S1818" t="s">
        <v>5411</v>
      </c>
      <c r="T1818" s="46">
        <v>0.26</v>
      </c>
      <c r="U1818" s="46"/>
      <c r="V1818" s="22"/>
      <c r="W1818" s="52">
        <f t="shared" si="286"/>
        <v>0</v>
      </c>
      <c r="X1818" s="52" t="e">
        <f t="shared" si="287"/>
        <v>#VALUE!</v>
      </c>
      <c r="Y1818" s="52" t="e">
        <f t="shared" si="281"/>
        <v>#VALUE!</v>
      </c>
      <c r="Z1818" t="s">
        <v>113</v>
      </c>
      <c r="AA1818" t="s">
        <v>5411</v>
      </c>
      <c r="AB1818" t="s">
        <v>5411</v>
      </c>
      <c r="AC1818" s="61" t="s">
        <v>113</v>
      </c>
      <c r="AD1818" s="61"/>
      <c r="AE1818" s="22"/>
      <c r="AF1818">
        <v>0</v>
      </c>
      <c r="AG1818" t="s">
        <v>5411</v>
      </c>
      <c r="AH1818" t="s">
        <v>5411</v>
      </c>
      <c r="AI1818" s="46">
        <v>0</v>
      </c>
      <c r="AJ1818" s="46"/>
      <c r="AK1818" s="22"/>
      <c r="AL1818" s="52">
        <f t="shared" si="288"/>
        <v>0</v>
      </c>
      <c r="AM1818" s="52" t="e">
        <f t="shared" si="289"/>
        <v>#VALUE!</v>
      </c>
      <c r="AN1818" s="52" t="e">
        <f t="shared" si="282"/>
        <v>#VALUE!</v>
      </c>
      <c r="AO1818">
        <v>0</v>
      </c>
      <c r="AP1818" s="46">
        <v>3.0000000000000001E-3</v>
      </c>
      <c r="AQ1818" s="52">
        <f t="shared" si="290"/>
        <v>-3.0000000000000001E-3</v>
      </c>
    </row>
    <row r="1819" spans="1:43" x14ac:dyDescent="0.25">
      <c r="A1819" t="s">
        <v>5533</v>
      </c>
      <c r="B1819" t="s">
        <v>572</v>
      </c>
      <c r="D1819">
        <v>1</v>
      </c>
      <c r="E1819">
        <v>1</v>
      </c>
      <c r="F1819">
        <v>2</v>
      </c>
      <c r="G1819" s="13">
        <v>41709</v>
      </c>
      <c r="H1819">
        <v>0.02</v>
      </c>
      <c r="I1819" t="s">
        <v>5411</v>
      </c>
      <c r="J1819" t="s">
        <v>5411</v>
      </c>
      <c r="K1819" s="46">
        <v>0.02</v>
      </c>
      <c r="L1819" s="46"/>
      <c r="M1819" s="22"/>
      <c r="N1819" s="52">
        <f t="shared" si="283"/>
        <v>0</v>
      </c>
      <c r="O1819" s="52" t="e">
        <f t="shared" si="284"/>
        <v>#VALUE!</v>
      </c>
      <c r="P1819" s="52" t="e">
        <f t="shared" si="285"/>
        <v>#VALUE!</v>
      </c>
      <c r="Q1819">
        <v>0</v>
      </c>
      <c r="R1819" t="s">
        <v>5411</v>
      </c>
      <c r="S1819" t="s">
        <v>5411</v>
      </c>
      <c r="T1819" s="46">
        <v>0</v>
      </c>
      <c r="U1819" s="46"/>
      <c r="V1819" s="22"/>
      <c r="W1819" s="52">
        <f t="shared" si="286"/>
        <v>0</v>
      </c>
      <c r="X1819" s="52" t="e">
        <f t="shared" si="287"/>
        <v>#VALUE!</v>
      </c>
      <c r="Y1819" s="52" t="e">
        <f t="shared" si="281"/>
        <v>#VALUE!</v>
      </c>
      <c r="Z1819" t="s">
        <v>113</v>
      </c>
      <c r="AA1819" t="s">
        <v>5411</v>
      </c>
      <c r="AB1819" t="s">
        <v>5411</v>
      </c>
      <c r="AC1819" s="61" t="s">
        <v>113</v>
      </c>
      <c r="AD1819" s="61"/>
      <c r="AE1819" s="22"/>
      <c r="AF1819">
        <v>0</v>
      </c>
      <c r="AG1819" t="s">
        <v>5411</v>
      </c>
      <c r="AH1819" t="s">
        <v>5411</v>
      </c>
      <c r="AI1819" s="46">
        <v>0</v>
      </c>
      <c r="AJ1819" s="46"/>
      <c r="AK1819" s="22"/>
      <c r="AL1819" s="52">
        <f t="shared" si="288"/>
        <v>0</v>
      </c>
      <c r="AM1819" s="52" t="e">
        <f t="shared" si="289"/>
        <v>#VALUE!</v>
      </c>
      <c r="AN1819" s="52" t="e">
        <f t="shared" si="282"/>
        <v>#VALUE!</v>
      </c>
      <c r="AO1819">
        <v>0.1</v>
      </c>
      <c r="AP1819" s="46">
        <v>0.1</v>
      </c>
      <c r="AQ1819" s="52">
        <f t="shared" si="290"/>
        <v>0</v>
      </c>
    </row>
    <row r="1820" spans="1:43" x14ac:dyDescent="0.25">
      <c r="A1820" t="s">
        <v>5533</v>
      </c>
      <c r="B1820" t="s">
        <v>573</v>
      </c>
      <c r="D1820">
        <v>1</v>
      </c>
      <c r="E1820">
        <v>1</v>
      </c>
      <c r="F1820">
        <v>2</v>
      </c>
      <c r="G1820" s="13">
        <v>41709</v>
      </c>
      <c r="H1820">
        <v>0.08</v>
      </c>
      <c r="I1820" t="s">
        <v>5411</v>
      </c>
      <c r="J1820" t="s">
        <v>5411</v>
      </c>
      <c r="K1820" s="46">
        <v>0.08</v>
      </c>
      <c r="L1820" s="46"/>
      <c r="M1820" s="22"/>
      <c r="N1820" s="52">
        <f t="shared" si="283"/>
        <v>0</v>
      </c>
      <c r="O1820" s="52" t="e">
        <f t="shared" si="284"/>
        <v>#VALUE!</v>
      </c>
      <c r="P1820" s="52" t="e">
        <f t="shared" si="285"/>
        <v>#VALUE!</v>
      </c>
      <c r="Q1820">
        <v>0</v>
      </c>
      <c r="R1820" t="s">
        <v>5411</v>
      </c>
      <c r="S1820" t="s">
        <v>5411</v>
      </c>
      <c r="T1820" s="46">
        <v>0</v>
      </c>
      <c r="U1820" s="46"/>
      <c r="V1820" s="22"/>
      <c r="W1820" s="52">
        <f t="shared" si="286"/>
        <v>0</v>
      </c>
      <c r="X1820" s="52" t="e">
        <f t="shared" si="287"/>
        <v>#VALUE!</v>
      </c>
      <c r="Y1820" s="52" t="e">
        <f t="shared" si="281"/>
        <v>#VALUE!</v>
      </c>
      <c r="Z1820" t="s">
        <v>113</v>
      </c>
      <c r="AA1820" t="s">
        <v>5411</v>
      </c>
      <c r="AB1820" t="s">
        <v>5411</v>
      </c>
      <c r="AC1820" s="61" t="s">
        <v>113</v>
      </c>
      <c r="AD1820" s="61"/>
      <c r="AE1820" s="22"/>
      <c r="AF1820">
        <v>0</v>
      </c>
      <c r="AG1820" t="s">
        <v>5411</v>
      </c>
      <c r="AH1820" t="s">
        <v>5411</v>
      </c>
      <c r="AI1820" s="46">
        <v>0</v>
      </c>
      <c r="AJ1820" s="46"/>
      <c r="AK1820" s="22"/>
      <c r="AL1820" s="52">
        <f t="shared" si="288"/>
        <v>0</v>
      </c>
      <c r="AM1820" s="52" t="e">
        <f t="shared" si="289"/>
        <v>#VALUE!</v>
      </c>
      <c r="AN1820" s="52" t="e">
        <f t="shared" si="282"/>
        <v>#VALUE!</v>
      </c>
      <c r="AO1820">
        <v>0.01</v>
      </c>
      <c r="AP1820" s="46">
        <v>0.01</v>
      </c>
      <c r="AQ1820" s="52">
        <f t="shared" si="290"/>
        <v>0</v>
      </c>
    </row>
    <row r="1821" spans="1:43" x14ac:dyDescent="0.25">
      <c r="A1821" t="s">
        <v>5533</v>
      </c>
      <c r="B1821" t="s">
        <v>574</v>
      </c>
      <c r="D1821">
        <v>1</v>
      </c>
      <c r="E1821">
        <v>1</v>
      </c>
      <c r="F1821">
        <v>2</v>
      </c>
      <c r="G1821" s="13">
        <v>41709</v>
      </c>
      <c r="H1821">
        <v>0.01</v>
      </c>
      <c r="I1821" t="s">
        <v>5411</v>
      </c>
      <c r="J1821" t="s">
        <v>5411</v>
      </c>
      <c r="K1821" s="46">
        <v>0.01</v>
      </c>
      <c r="L1821" s="46"/>
      <c r="M1821" s="22"/>
      <c r="N1821" s="52">
        <f t="shared" si="283"/>
        <v>0</v>
      </c>
      <c r="O1821" s="52" t="e">
        <f t="shared" si="284"/>
        <v>#VALUE!</v>
      </c>
      <c r="P1821" s="52" t="e">
        <f t="shared" si="285"/>
        <v>#VALUE!</v>
      </c>
      <c r="Q1821">
        <v>0</v>
      </c>
      <c r="R1821" t="s">
        <v>5411</v>
      </c>
      <c r="S1821" t="s">
        <v>5411</v>
      </c>
      <c r="T1821" s="46">
        <v>0</v>
      </c>
      <c r="U1821" s="46"/>
      <c r="V1821" s="22"/>
      <c r="W1821" s="52">
        <f t="shared" si="286"/>
        <v>0</v>
      </c>
      <c r="X1821" s="52" t="e">
        <f t="shared" si="287"/>
        <v>#VALUE!</v>
      </c>
      <c r="Y1821" s="52" t="e">
        <f t="shared" si="281"/>
        <v>#VALUE!</v>
      </c>
      <c r="Z1821" t="s">
        <v>113</v>
      </c>
      <c r="AA1821" t="s">
        <v>5411</v>
      </c>
      <c r="AB1821" t="s">
        <v>5411</v>
      </c>
      <c r="AC1821" s="61" t="s">
        <v>113</v>
      </c>
      <c r="AD1821" s="61"/>
      <c r="AE1821" s="22"/>
      <c r="AF1821">
        <v>0</v>
      </c>
      <c r="AG1821" t="s">
        <v>5411</v>
      </c>
      <c r="AH1821" t="s">
        <v>5411</v>
      </c>
      <c r="AI1821" s="46">
        <v>0</v>
      </c>
      <c r="AJ1821" s="46"/>
      <c r="AK1821" s="22"/>
      <c r="AL1821" s="52">
        <f t="shared" si="288"/>
        <v>0</v>
      </c>
      <c r="AM1821" s="52" t="e">
        <f t="shared" si="289"/>
        <v>#VALUE!</v>
      </c>
      <c r="AN1821" s="52" t="e">
        <f t="shared" si="282"/>
        <v>#VALUE!</v>
      </c>
      <c r="AO1821">
        <v>0</v>
      </c>
      <c r="AP1821" s="46">
        <v>0</v>
      </c>
      <c r="AQ1821" s="52">
        <f t="shared" si="290"/>
        <v>0</v>
      </c>
    </row>
    <row r="1822" spans="1:43" x14ac:dyDescent="0.25">
      <c r="A1822" t="s">
        <v>5533</v>
      </c>
      <c r="B1822" t="s">
        <v>575</v>
      </c>
      <c r="D1822">
        <v>1</v>
      </c>
      <c r="E1822">
        <v>1</v>
      </c>
      <c r="F1822">
        <v>2</v>
      </c>
      <c r="G1822" s="13">
        <v>41709</v>
      </c>
      <c r="H1822">
        <v>0.06</v>
      </c>
      <c r="I1822" t="s">
        <v>5411</v>
      </c>
      <c r="J1822" t="s">
        <v>5411</v>
      </c>
      <c r="K1822" s="46">
        <v>0.06</v>
      </c>
      <c r="L1822" s="46"/>
      <c r="M1822" s="22"/>
      <c r="N1822" s="52">
        <f t="shared" si="283"/>
        <v>0</v>
      </c>
      <c r="O1822" s="52" t="e">
        <f t="shared" si="284"/>
        <v>#VALUE!</v>
      </c>
      <c r="P1822" s="52" t="e">
        <f t="shared" si="285"/>
        <v>#VALUE!</v>
      </c>
      <c r="Q1822">
        <v>0</v>
      </c>
      <c r="R1822" t="s">
        <v>5411</v>
      </c>
      <c r="S1822" t="s">
        <v>5411</v>
      </c>
      <c r="T1822" s="46">
        <v>0</v>
      </c>
      <c r="U1822" s="46"/>
      <c r="V1822" s="22"/>
      <c r="W1822" s="52">
        <f t="shared" si="286"/>
        <v>0</v>
      </c>
      <c r="X1822" s="52" t="e">
        <f t="shared" si="287"/>
        <v>#VALUE!</v>
      </c>
      <c r="Y1822" s="52" t="e">
        <f t="shared" si="281"/>
        <v>#VALUE!</v>
      </c>
      <c r="Z1822" t="s">
        <v>113</v>
      </c>
      <c r="AA1822" t="s">
        <v>5411</v>
      </c>
      <c r="AB1822" t="s">
        <v>5411</v>
      </c>
      <c r="AC1822" s="61" t="s">
        <v>113</v>
      </c>
      <c r="AD1822" s="61"/>
      <c r="AE1822" s="22"/>
      <c r="AF1822">
        <v>0</v>
      </c>
      <c r="AG1822" t="s">
        <v>5411</v>
      </c>
      <c r="AH1822" t="s">
        <v>5411</v>
      </c>
      <c r="AI1822" s="46">
        <v>0</v>
      </c>
      <c r="AJ1822" s="46"/>
      <c r="AK1822" s="22"/>
      <c r="AL1822" s="52">
        <f t="shared" si="288"/>
        <v>0</v>
      </c>
      <c r="AM1822" s="52" t="e">
        <f t="shared" si="289"/>
        <v>#VALUE!</v>
      </c>
      <c r="AN1822" s="52" t="e">
        <f t="shared" si="282"/>
        <v>#VALUE!</v>
      </c>
      <c r="AO1822">
        <v>0</v>
      </c>
      <c r="AP1822" s="46">
        <v>0</v>
      </c>
      <c r="AQ1822" s="52">
        <f t="shared" si="290"/>
        <v>0</v>
      </c>
    </row>
    <row r="1823" spans="1:43" x14ac:dyDescent="0.25">
      <c r="A1823" t="s">
        <v>5533</v>
      </c>
      <c r="B1823" t="s">
        <v>576</v>
      </c>
      <c r="D1823">
        <v>1</v>
      </c>
      <c r="E1823">
        <v>1</v>
      </c>
      <c r="F1823">
        <v>2</v>
      </c>
      <c r="G1823" s="13">
        <v>41709</v>
      </c>
      <c r="H1823">
        <v>0.01</v>
      </c>
      <c r="I1823" t="s">
        <v>5411</v>
      </c>
      <c r="J1823" t="s">
        <v>5411</v>
      </c>
      <c r="K1823" s="46">
        <v>0.01</v>
      </c>
      <c r="L1823" s="46"/>
      <c r="M1823" s="22"/>
      <c r="N1823" s="52">
        <f t="shared" si="283"/>
        <v>0</v>
      </c>
      <c r="O1823" s="52" t="e">
        <f t="shared" si="284"/>
        <v>#VALUE!</v>
      </c>
      <c r="P1823" s="52" t="e">
        <f t="shared" si="285"/>
        <v>#VALUE!</v>
      </c>
      <c r="Q1823">
        <v>0</v>
      </c>
      <c r="R1823" t="s">
        <v>5411</v>
      </c>
      <c r="S1823" t="s">
        <v>5411</v>
      </c>
      <c r="T1823" s="46">
        <v>0</v>
      </c>
      <c r="U1823" s="46"/>
      <c r="V1823" s="22"/>
      <c r="W1823" s="52">
        <f t="shared" si="286"/>
        <v>0</v>
      </c>
      <c r="X1823" s="52" t="e">
        <f t="shared" si="287"/>
        <v>#VALUE!</v>
      </c>
      <c r="Y1823" s="52" t="e">
        <f t="shared" si="281"/>
        <v>#VALUE!</v>
      </c>
      <c r="Z1823" t="s">
        <v>113</v>
      </c>
      <c r="AA1823" t="s">
        <v>5411</v>
      </c>
      <c r="AB1823" t="s">
        <v>5411</v>
      </c>
      <c r="AC1823" s="61" t="s">
        <v>113</v>
      </c>
      <c r="AD1823" s="61"/>
      <c r="AE1823" s="22"/>
      <c r="AF1823">
        <v>0</v>
      </c>
      <c r="AG1823" t="s">
        <v>5411</v>
      </c>
      <c r="AH1823" t="s">
        <v>5411</v>
      </c>
      <c r="AI1823" s="46">
        <v>0</v>
      </c>
      <c r="AJ1823" s="46"/>
      <c r="AK1823" s="22"/>
      <c r="AL1823" s="52">
        <f t="shared" si="288"/>
        <v>0</v>
      </c>
      <c r="AM1823" s="52" t="e">
        <f t="shared" si="289"/>
        <v>#VALUE!</v>
      </c>
      <c r="AN1823" s="52" t="e">
        <f t="shared" si="282"/>
        <v>#VALUE!</v>
      </c>
      <c r="AO1823">
        <v>0</v>
      </c>
      <c r="AP1823" s="46">
        <v>0</v>
      </c>
      <c r="AQ1823" s="52">
        <f t="shared" si="290"/>
        <v>0</v>
      </c>
    </row>
    <row r="1824" spans="1:43" x14ac:dyDescent="0.25">
      <c r="A1824" t="s">
        <v>5533</v>
      </c>
      <c r="B1824" t="s">
        <v>577</v>
      </c>
      <c r="D1824">
        <v>1</v>
      </c>
      <c r="E1824">
        <v>1</v>
      </c>
      <c r="F1824">
        <v>2</v>
      </c>
      <c r="G1824" s="13">
        <v>41709</v>
      </c>
      <c r="H1824">
        <v>1.31</v>
      </c>
      <c r="I1824" t="s">
        <v>5411</v>
      </c>
      <c r="J1824" t="s">
        <v>5411</v>
      </c>
      <c r="K1824" s="46">
        <v>1.31</v>
      </c>
      <c r="L1824" s="46"/>
      <c r="M1824" s="22"/>
      <c r="N1824" s="52">
        <f t="shared" si="283"/>
        <v>0</v>
      </c>
      <c r="O1824" s="52" t="e">
        <f t="shared" si="284"/>
        <v>#VALUE!</v>
      </c>
      <c r="P1824" s="52" t="e">
        <f t="shared" si="285"/>
        <v>#VALUE!</v>
      </c>
      <c r="Q1824">
        <v>0.03</v>
      </c>
      <c r="R1824" t="s">
        <v>5411</v>
      </c>
      <c r="S1824" t="s">
        <v>5411</v>
      </c>
      <c r="T1824" s="46">
        <v>0.03</v>
      </c>
      <c r="U1824" s="46"/>
      <c r="V1824" s="22"/>
      <c r="W1824" s="52">
        <f t="shared" si="286"/>
        <v>0</v>
      </c>
      <c r="X1824" s="52" t="e">
        <f t="shared" si="287"/>
        <v>#VALUE!</v>
      </c>
      <c r="Y1824" s="52" t="e">
        <f t="shared" si="281"/>
        <v>#VALUE!</v>
      </c>
      <c r="Z1824" t="s">
        <v>113</v>
      </c>
      <c r="AA1824" t="s">
        <v>5411</v>
      </c>
      <c r="AB1824" t="s">
        <v>5411</v>
      </c>
      <c r="AC1824" s="61" t="s">
        <v>113</v>
      </c>
      <c r="AD1824" s="61"/>
      <c r="AE1824" s="22"/>
      <c r="AF1824">
        <v>0</v>
      </c>
      <c r="AG1824" t="s">
        <v>5411</v>
      </c>
      <c r="AH1824" t="s">
        <v>5411</v>
      </c>
      <c r="AI1824" s="46">
        <v>0</v>
      </c>
      <c r="AJ1824" s="46"/>
      <c r="AK1824" s="22"/>
      <c r="AL1824" s="52">
        <f t="shared" si="288"/>
        <v>0</v>
      </c>
      <c r="AM1824" s="52" t="e">
        <f t="shared" si="289"/>
        <v>#VALUE!</v>
      </c>
      <c r="AN1824" s="52" t="e">
        <f t="shared" si="282"/>
        <v>#VALUE!</v>
      </c>
      <c r="AO1824">
        <v>0.19</v>
      </c>
      <c r="AP1824" s="46">
        <v>0.19</v>
      </c>
      <c r="AQ1824" s="52">
        <f t="shared" si="290"/>
        <v>0</v>
      </c>
    </row>
    <row r="1825" spans="1:43" x14ac:dyDescent="0.25">
      <c r="A1825" t="s">
        <v>5533</v>
      </c>
      <c r="B1825" t="s">
        <v>578</v>
      </c>
      <c r="D1825">
        <v>1</v>
      </c>
      <c r="E1825">
        <v>1</v>
      </c>
      <c r="F1825">
        <v>2</v>
      </c>
      <c r="G1825" s="13">
        <v>41709</v>
      </c>
      <c r="H1825">
        <v>0.73</v>
      </c>
      <c r="I1825" t="s">
        <v>5411</v>
      </c>
      <c r="J1825" t="s">
        <v>5411</v>
      </c>
      <c r="K1825" s="46">
        <v>0.73</v>
      </c>
      <c r="L1825" s="46"/>
      <c r="M1825" s="22"/>
      <c r="N1825" s="52">
        <f t="shared" si="283"/>
        <v>0</v>
      </c>
      <c r="O1825" s="52" t="e">
        <f t="shared" si="284"/>
        <v>#VALUE!</v>
      </c>
      <c r="P1825" s="52" t="e">
        <f t="shared" si="285"/>
        <v>#VALUE!</v>
      </c>
      <c r="Q1825">
        <v>0.42</v>
      </c>
      <c r="R1825" t="s">
        <v>5411</v>
      </c>
      <c r="S1825" t="s">
        <v>5411</v>
      </c>
      <c r="T1825" s="46">
        <v>0.42</v>
      </c>
      <c r="U1825" s="46"/>
      <c r="V1825" s="22"/>
      <c r="W1825" s="52">
        <f t="shared" si="286"/>
        <v>0</v>
      </c>
      <c r="X1825" s="52" t="e">
        <f t="shared" si="287"/>
        <v>#VALUE!</v>
      </c>
      <c r="Y1825" s="52" t="e">
        <f t="shared" si="281"/>
        <v>#VALUE!</v>
      </c>
      <c r="Z1825" t="s">
        <v>113</v>
      </c>
      <c r="AA1825" t="s">
        <v>5411</v>
      </c>
      <c r="AB1825" t="s">
        <v>5411</v>
      </c>
      <c r="AC1825" s="61" t="s">
        <v>113</v>
      </c>
      <c r="AD1825" s="61"/>
      <c r="AE1825" s="22"/>
      <c r="AF1825">
        <v>0.4</v>
      </c>
      <c r="AG1825" t="s">
        <v>5411</v>
      </c>
      <c r="AH1825" t="s">
        <v>5411</v>
      </c>
      <c r="AI1825" s="46">
        <v>0.4</v>
      </c>
      <c r="AJ1825" s="46"/>
      <c r="AK1825" s="22"/>
      <c r="AL1825" s="52">
        <f t="shared" si="288"/>
        <v>0</v>
      </c>
      <c r="AM1825" s="52" t="e">
        <f t="shared" si="289"/>
        <v>#VALUE!</v>
      </c>
      <c r="AN1825" s="52" t="e">
        <f t="shared" si="282"/>
        <v>#VALUE!</v>
      </c>
      <c r="AO1825">
        <v>0.04</v>
      </c>
      <c r="AP1825" s="46">
        <v>0.04</v>
      </c>
      <c r="AQ1825" s="52">
        <f t="shared" si="290"/>
        <v>0</v>
      </c>
    </row>
    <row r="1826" spans="1:43" x14ac:dyDescent="0.25">
      <c r="A1826" t="s">
        <v>5533</v>
      </c>
      <c r="B1826" t="s">
        <v>579</v>
      </c>
      <c r="D1826">
        <v>1</v>
      </c>
      <c r="E1826">
        <v>1</v>
      </c>
      <c r="F1826">
        <v>2</v>
      </c>
      <c r="G1826" s="13">
        <v>41709</v>
      </c>
      <c r="H1826">
        <v>0.9</v>
      </c>
      <c r="I1826" t="s">
        <v>5411</v>
      </c>
      <c r="J1826" t="s">
        <v>5411</v>
      </c>
      <c r="K1826" s="46">
        <v>0.9</v>
      </c>
      <c r="L1826" s="46"/>
      <c r="M1826" s="22"/>
      <c r="N1826" s="52">
        <f t="shared" si="283"/>
        <v>0</v>
      </c>
      <c r="O1826" s="52" t="e">
        <f t="shared" si="284"/>
        <v>#VALUE!</v>
      </c>
      <c r="P1826" s="52" t="e">
        <f t="shared" si="285"/>
        <v>#VALUE!</v>
      </c>
      <c r="Q1826">
        <v>0.17</v>
      </c>
      <c r="R1826" t="s">
        <v>5411</v>
      </c>
      <c r="S1826" t="s">
        <v>5411</v>
      </c>
      <c r="T1826" s="46">
        <v>0.17</v>
      </c>
      <c r="U1826" s="46"/>
      <c r="V1826" s="22"/>
      <c r="W1826" s="52">
        <f t="shared" si="286"/>
        <v>0</v>
      </c>
      <c r="X1826" s="52" t="e">
        <f t="shared" si="287"/>
        <v>#VALUE!</v>
      </c>
      <c r="Y1826" s="52" t="e">
        <f t="shared" si="281"/>
        <v>#VALUE!</v>
      </c>
      <c r="Z1826" t="s">
        <v>113</v>
      </c>
      <c r="AA1826" t="s">
        <v>5411</v>
      </c>
      <c r="AB1826" t="s">
        <v>5411</v>
      </c>
      <c r="AC1826" s="61" t="s">
        <v>113</v>
      </c>
      <c r="AD1826" s="61"/>
      <c r="AE1826" s="22"/>
      <c r="AF1826">
        <v>0</v>
      </c>
      <c r="AG1826" t="s">
        <v>5411</v>
      </c>
      <c r="AH1826" t="s">
        <v>5411</v>
      </c>
      <c r="AI1826" s="46">
        <v>0</v>
      </c>
      <c r="AJ1826" s="46"/>
      <c r="AK1826" s="22"/>
      <c r="AL1826" s="52">
        <f t="shared" si="288"/>
        <v>0</v>
      </c>
      <c r="AM1826" s="52" t="e">
        <f t="shared" si="289"/>
        <v>#VALUE!</v>
      </c>
      <c r="AN1826" s="52" t="e">
        <f t="shared" si="282"/>
        <v>#VALUE!</v>
      </c>
      <c r="AO1826">
        <v>0.01</v>
      </c>
      <c r="AP1826" s="46">
        <v>0.01</v>
      </c>
      <c r="AQ1826" s="52">
        <f t="shared" si="290"/>
        <v>0</v>
      </c>
    </row>
    <row r="1827" spans="1:43" x14ac:dyDescent="0.25">
      <c r="A1827" t="s">
        <v>5533</v>
      </c>
      <c r="B1827" t="s">
        <v>580</v>
      </c>
      <c r="D1827">
        <v>1</v>
      </c>
      <c r="E1827">
        <v>1</v>
      </c>
      <c r="F1827">
        <v>2</v>
      </c>
      <c r="G1827" s="13">
        <v>41709</v>
      </c>
      <c r="H1827">
        <v>0.62</v>
      </c>
      <c r="I1827" t="s">
        <v>5411</v>
      </c>
      <c r="J1827" t="s">
        <v>5411</v>
      </c>
      <c r="K1827" s="46">
        <v>0.62</v>
      </c>
      <c r="L1827" s="46"/>
      <c r="M1827" s="22"/>
      <c r="N1827" s="52">
        <f t="shared" si="283"/>
        <v>0</v>
      </c>
      <c r="O1827" s="52" t="e">
        <f t="shared" si="284"/>
        <v>#VALUE!</v>
      </c>
      <c r="P1827" s="52" t="e">
        <f t="shared" si="285"/>
        <v>#VALUE!</v>
      </c>
      <c r="Q1827">
        <v>0.13</v>
      </c>
      <c r="R1827" t="s">
        <v>5411</v>
      </c>
      <c r="S1827" t="s">
        <v>5411</v>
      </c>
      <c r="T1827" s="46">
        <v>0.13</v>
      </c>
      <c r="U1827" s="46"/>
      <c r="V1827" s="22"/>
      <c r="W1827" s="52">
        <f t="shared" si="286"/>
        <v>0</v>
      </c>
      <c r="X1827" s="52" t="e">
        <f t="shared" si="287"/>
        <v>#VALUE!</v>
      </c>
      <c r="Y1827" s="52" t="e">
        <f t="shared" si="281"/>
        <v>#VALUE!</v>
      </c>
      <c r="Z1827" t="s">
        <v>113</v>
      </c>
      <c r="AA1827" t="s">
        <v>5411</v>
      </c>
      <c r="AB1827" t="s">
        <v>5411</v>
      </c>
      <c r="AC1827" s="61" t="s">
        <v>113</v>
      </c>
      <c r="AD1827" s="61"/>
      <c r="AE1827" s="22"/>
      <c r="AF1827">
        <v>0</v>
      </c>
      <c r="AG1827" t="s">
        <v>5411</v>
      </c>
      <c r="AH1827" t="s">
        <v>5411</v>
      </c>
      <c r="AI1827" s="46">
        <v>0</v>
      </c>
      <c r="AJ1827" s="46"/>
      <c r="AK1827" s="22"/>
      <c r="AL1827" s="52">
        <f t="shared" si="288"/>
        <v>0</v>
      </c>
      <c r="AM1827" s="52" t="e">
        <f t="shared" si="289"/>
        <v>#VALUE!</v>
      </c>
      <c r="AN1827" s="52" t="e">
        <f t="shared" si="282"/>
        <v>#VALUE!</v>
      </c>
      <c r="AO1827">
        <v>0.12</v>
      </c>
      <c r="AP1827" s="46">
        <v>0.12</v>
      </c>
      <c r="AQ1827" s="52">
        <f t="shared" si="290"/>
        <v>0</v>
      </c>
    </row>
    <row r="1828" spans="1:43" x14ac:dyDescent="0.25">
      <c r="A1828" t="s">
        <v>5533</v>
      </c>
      <c r="B1828" t="s">
        <v>581</v>
      </c>
      <c r="D1828">
        <v>1</v>
      </c>
      <c r="E1828">
        <v>1</v>
      </c>
      <c r="F1828">
        <v>2</v>
      </c>
      <c r="G1828" s="13">
        <v>41709</v>
      </c>
      <c r="H1828">
        <v>0.22</v>
      </c>
      <c r="I1828" t="s">
        <v>5411</v>
      </c>
      <c r="J1828" t="s">
        <v>5411</v>
      </c>
      <c r="K1828" s="46">
        <v>0.22</v>
      </c>
      <c r="L1828" s="46"/>
      <c r="M1828" s="22"/>
      <c r="N1828" s="52">
        <f t="shared" si="283"/>
        <v>0</v>
      </c>
      <c r="O1828" s="52" t="e">
        <f t="shared" si="284"/>
        <v>#VALUE!</v>
      </c>
      <c r="P1828" s="52" t="e">
        <f t="shared" si="285"/>
        <v>#VALUE!</v>
      </c>
      <c r="Q1828">
        <v>0</v>
      </c>
      <c r="R1828" t="s">
        <v>5411</v>
      </c>
      <c r="S1828" t="s">
        <v>5411</v>
      </c>
      <c r="T1828" s="46">
        <v>0</v>
      </c>
      <c r="U1828" s="46"/>
      <c r="V1828" s="22"/>
      <c r="W1828" s="52">
        <f t="shared" si="286"/>
        <v>0</v>
      </c>
      <c r="X1828" s="52" t="e">
        <f t="shared" si="287"/>
        <v>#VALUE!</v>
      </c>
      <c r="Y1828" s="52" t="e">
        <f t="shared" si="281"/>
        <v>#VALUE!</v>
      </c>
      <c r="Z1828" t="s">
        <v>113</v>
      </c>
      <c r="AA1828" t="s">
        <v>5411</v>
      </c>
      <c r="AB1828" t="s">
        <v>5411</v>
      </c>
      <c r="AC1828" s="61" t="s">
        <v>113</v>
      </c>
      <c r="AD1828" s="61"/>
      <c r="AE1828" s="22"/>
      <c r="AF1828">
        <v>0</v>
      </c>
      <c r="AG1828" t="s">
        <v>5411</v>
      </c>
      <c r="AH1828" t="s">
        <v>5411</v>
      </c>
      <c r="AI1828" s="46">
        <v>0</v>
      </c>
      <c r="AJ1828" s="46"/>
      <c r="AK1828" s="22"/>
      <c r="AL1828" s="52">
        <f t="shared" si="288"/>
        <v>0</v>
      </c>
      <c r="AM1828" s="52" t="e">
        <f t="shared" si="289"/>
        <v>#VALUE!</v>
      </c>
      <c r="AN1828" s="52" t="e">
        <f t="shared" si="282"/>
        <v>#VALUE!</v>
      </c>
      <c r="AO1828">
        <v>0.01</v>
      </c>
      <c r="AP1828" s="46">
        <v>0.01</v>
      </c>
      <c r="AQ1828" s="52">
        <f t="shared" si="290"/>
        <v>0</v>
      </c>
    </row>
    <row r="1829" spans="1:43" x14ac:dyDescent="0.25">
      <c r="A1829" t="s">
        <v>5533</v>
      </c>
      <c r="B1829" t="s">
        <v>582</v>
      </c>
      <c r="D1829">
        <v>1</v>
      </c>
      <c r="E1829">
        <v>1</v>
      </c>
      <c r="F1829">
        <v>2</v>
      </c>
      <c r="G1829" s="13">
        <v>41709</v>
      </c>
      <c r="H1829">
        <v>7.0000000000000007E-2</v>
      </c>
      <c r="I1829" t="s">
        <v>5411</v>
      </c>
      <c r="J1829" t="s">
        <v>5411</v>
      </c>
      <c r="K1829" s="46">
        <v>7.0000000000000007E-2</v>
      </c>
      <c r="L1829" s="46"/>
      <c r="M1829" s="22"/>
      <c r="N1829" s="52">
        <f t="shared" si="283"/>
        <v>0</v>
      </c>
      <c r="O1829" s="52" t="e">
        <f t="shared" si="284"/>
        <v>#VALUE!</v>
      </c>
      <c r="P1829" s="52" t="e">
        <f t="shared" si="285"/>
        <v>#VALUE!</v>
      </c>
      <c r="Q1829">
        <v>0</v>
      </c>
      <c r="R1829" t="s">
        <v>5411</v>
      </c>
      <c r="S1829" t="s">
        <v>5411</v>
      </c>
      <c r="T1829" s="46">
        <v>0</v>
      </c>
      <c r="U1829" s="46"/>
      <c r="V1829" s="22"/>
      <c r="W1829" s="52">
        <f t="shared" si="286"/>
        <v>0</v>
      </c>
      <c r="X1829" s="52" t="e">
        <f t="shared" si="287"/>
        <v>#VALUE!</v>
      </c>
      <c r="Y1829" s="52" t="e">
        <f t="shared" si="281"/>
        <v>#VALUE!</v>
      </c>
      <c r="Z1829" t="s">
        <v>113</v>
      </c>
      <c r="AA1829" t="s">
        <v>5411</v>
      </c>
      <c r="AB1829" t="s">
        <v>5411</v>
      </c>
      <c r="AC1829" s="61" t="s">
        <v>113</v>
      </c>
      <c r="AD1829" s="61"/>
      <c r="AE1829" s="22"/>
      <c r="AF1829">
        <v>0</v>
      </c>
      <c r="AG1829" t="s">
        <v>5411</v>
      </c>
      <c r="AH1829" t="s">
        <v>5411</v>
      </c>
      <c r="AI1829" s="46">
        <v>0</v>
      </c>
      <c r="AJ1829" s="46"/>
      <c r="AK1829" s="22"/>
      <c r="AL1829" s="52">
        <f t="shared" si="288"/>
        <v>0</v>
      </c>
      <c r="AM1829" s="52" t="e">
        <f t="shared" si="289"/>
        <v>#VALUE!</v>
      </c>
      <c r="AN1829" s="52" t="e">
        <f t="shared" si="282"/>
        <v>#VALUE!</v>
      </c>
      <c r="AO1829">
        <v>0</v>
      </c>
      <c r="AP1829" s="46">
        <v>0</v>
      </c>
      <c r="AQ1829" s="52">
        <f t="shared" si="290"/>
        <v>0</v>
      </c>
    </row>
    <row r="1830" spans="1:43" x14ac:dyDescent="0.25">
      <c r="A1830" t="s">
        <v>5533</v>
      </c>
      <c r="B1830" t="s">
        <v>583</v>
      </c>
      <c r="D1830">
        <v>1</v>
      </c>
      <c r="E1830">
        <v>1</v>
      </c>
      <c r="F1830">
        <v>2</v>
      </c>
      <c r="G1830" s="13">
        <v>41709</v>
      </c>
      <c r="H1830">
        <v>0.79</v>
      </c>
      <c r="I1830" t="s">
        <v>5411</v>
      </c>
      <c r="J1830" t="s">
        <v>5411</v>
      </c>
      <c r="K1830" s="46">
        <v>0.79</v>
      </c>
      <c r="L1830" s="46"/>
      <c r="M1830" s="22"/>
      <c r="N1830" s="52">
        <f t="shared" si="283"/>
        <v>0</v>
      </c>
      <c r="O1830" s="52" t="e">
        <f t="shared" si="284"/>
        <v>#VALUE!</v>
      </c>
      <c r="P1830" s="52" t="e">
        <f t="shared" si="285"/>
        <v>#VALUE!</v>
      </c>
      <c r="Q1830">
        <v>0.13</v>
      </c>
      <c r="R1830" t="s">
        <v>5411</v>
      </c>
      <c r="S1830" t="s">
        <v>5411</v>
      </c>
      <c r="T1830" s="46">
        <v>0.13</v>
      </c>
      <c r="U1830" s="46"/>
      <c r="V1830" s="22"/>
      <c r="W1830" s="52">
        <f t="shared" si="286"/>
        <v>0</v>
      </c>
      <c r="X1830" s="52" t="e">
        <f t="shared" si="287"/>
        <v>#VALUE!</v>
      </c>
      <c r="Y1830" s="52" t="e">
        <f t="shared" si="281"/>
        <v>#VALUE!</v>
      </c>
      <c r="Z1830" t="s">
        <v>113</v>
      </c>
      <c r="AA1830" t="s">
        <v>5411</v>
      </c>
      <c r="AB1830" t="s">
        <v>5411</v>
      </c>
      <c r="AC1830" s="61" t="s">
        <v>113</v>
      </c>
      <c r="AD1830" s="61"/>
      <c r="AE1830" s="22"/>
      <c r="AF1830">
        <v>0</v>
      </c>
      <c r="AG1830" t="s">
        <v>5411</v>
      </c>
      <c r="AH1830" t="s">
        <v>5411</v>
      </c>
      <c r="AI1830" s="46">
        <v>0</v>
      </c>
      <c r="AJ1830" s="46"/>
      <c r="AK1830" s="22"/>
      <c r="AL1830" s="52">
        <f t="shared" si="288"/>
        <v>0</v>
      </c>
      <c r="AM1830" s="52" t="e">
        <f t="shared" si="289"/>
        <v>#VALUE!</v>
      </c>
      <c r="AN1830" s="52" t="e">
        <f t="shared" si="282"/>
        <v>#VALUE!</v>
      </c>
      <c r="AO1830">
        <v>0.09</v>
      </c>
      <c r="AP1830" s="46">
        <v>0.09</v>
      </c>
      <c r="AQ1830" s="52">
        <f t="shared" si="290"/>
        <v>0</v>
      </c>
    </row>
    <row r="1831" spans="1:43" x14ac:dyDescent="0.25">
      <c r="A1831" t="s">
        <v>5533</v>
      </c>
      <c r="B1831" t="s">
        <v>584</v>
      </c>
      <c r="D1831">
        <v>1</v>
      </c>
      <c r="E1831">
        <v>1</v>
      </c>
      <c r="F1831">
        <v>2</v>
      </c>
      <c r="G1831" s="13">
        <v>41709</v>
      </c>
      <c r="H1831">
        <v>0.05</v>
      </c>
      <c r="I1831" t="s">
        <v>5411</v>
      </c>
      <c r="J1831" t="s">
        <v>5411</v>
      </c>
      <c r="K1831" s="46">
        <v>0.05</v>
      </c>
      <c r="L1831" s="46"/>
      <c r="M1831" s="22"/>
      <c r="N1831" s="52">
        <f t="shared" si="283"/>
        <v>0</v>
      </c>
      <c r="O1831" s="52" t="e">
        <f t="shared" si="284"/>
        <v>#VALUE!</v>
      </c>
      <c r="P1831" s="52" t="e">
        <f t="shared" si="285"/>
        <v>#VALUE!</v>
      </c>
      <c r="Q1831">
        <v>0</v>
      </c>
      <c r="R1831" t="s">
        <v>5411</v>
      </c>
      <c r="S1831" t="s">
        <v>5411</v>
      </c>
      <c r="T1831" s="46">
        <v>0</v>
      </c>
      <c r="U1831" s="46"/>
      <c r="V1831" s="22"/>
      <c r="W1831" s="52">
        <f t="shared" si="286"/>
        <v>0</v>
      </c>
      <c r="X1831" s="52" t="e">
        <f t="shared" si="287"/>
        <v>#VALUE!</v>
      </c>
      <c r="Y1831" s="52" t="e">
        <f t="shared" si="281"/>
        <v>#VALUE!</v>
      </c>
      <c r="Z1831" t="s">
        <v>113</v>
      </c>
      <c r="AA1831" t="s">
        <v>5411</v>
      </c>
      <c r="AB1831" t="s">
        <v>5411</v>
      </c>
      <c r="AC1831" s="61" t="s">
        <v>113</v>
      </c>
      <c r="AD1831" s="61"/>
      <c r="AE1831" s="22"/>
      <c r="AF1831">
        <v>0</v>
      </c>
      <c r="AG1831" t="s">
        <v>5411</v>
      </c>
      <c r="AH1831" t="s">
        <v>5411</v>
      </c>
      <c r="AI1831" s="46">
        <v>0</v>
      </c>
      <c r="AJ1831" s="46"/>
      <c r="AK1831" s="22"/>
      <c r="AL1831" s="52">
        <f t="shared" si="288"/>
        <v>0</v>
      </c>
      <c r="AM1831" s="52" t="e">
        <f t="shared" si="289"/>
        <v>#VALUE!</v>
      </c>
      <c r="AN1831" s="52" t="e">
        <f t="shared" si="282"/>
        <v>#VALUE!</v>
      </c>
      <c r="AO1831">
        <v>0</v>
      </c>
      <c r="AP1831" s="46">
        <v>0</v>
      </c>
      <c r="AQ1831" s="52">
        <f t="shared" si="290"/>
        <v>0</v>
      </c>
    </row>
    <row r="1832" spans="1:43" x14ac:dyDescent="0.25">
      <c r="A1832" t="s">
        <v>5533</v>
      </c>
      <c r="B1832" t="s">
        <v>585</v>
      </c>
      <c r="D1832">
        <v>1</v>
      </c>
      <c r="E1832">
        <v>1</v>
      </c>
      <c r="F1832">
        <v>2</v>
      </c>
      <c r="G1832" s="13">
        <v>41709</v>
      </c>
      <c r="H1832">
        <v>0.01</v>
      </c>
      <c r="I1832" t="s">
        <v>5411</v>
      </c>
      <c r="J1832" t="s">
        <v>5411</v>
      </c>
      <c r="K1832" s="46">
        <v>0.01</v>
      </c>
      <c r="L1832" s="46"/>
      <c r="M1832" s="22"/>
      <c r="N1832" s="52">
        <f t="shared" si="283"/>
        <v>0</v>
      </c>
      <c r="O1832" s="52" t="e">
        <f t="shared" si="284"/>
        <v>#VALUE!</v>
      </c>
      <c r="P1832" s="52" t="e">
        <f t="shared" si="285"/>
        <v>#VALUE!</v>
      </c>
      <c r="Q1832">
        <v>0</v>
      </c>
      <c r="R1832" t="s">
        <v>5411</v>
      </c>
      <c r="S1832" t="s">
        <v>5411</v>
      </c>
      <c r="T1832" s="46">
        <v>0</v>
      </c>
      <c r="U1832" s="46"/>
      <c r="V1832" s="22"/>
      <c r="W1832" s="52">
        <f t="shared" si="286"/>
        <v>0</v>
      </c>
      <c r="X1832" s="52" t="e">
        <f t="shared" si="287"/>
        <v>#VALUE!</v>
      </c>
      <c r="Y1832" s="52" t="e">
        <f t="shared" si="281"/>
        <v>#VALUE!</v>
      </c>
      <c r="Z1832" t="s">
        <v>113</v>
      </c>
      <c r="AA1832" t="s">
        <v>5411</v>
      </c>
      <c r="AB1832" t="s">
        <v>5411</v>
      </c>
      <c r="AC1832" s="61" t="s">
        <v>113</v>
      </c>
      <c r="AD1832" s="61"/>
      <c r="AE1832" s="22"/>
      <c r="AF1832">
        <v>0</v>
      </c>
      <c r="AG1832" t="s">
        <v>5411</v>
      </c>
      <c r="AH1832" t="s">
        <v>5411</v>
      </c>
      <c r="AI1832" s="46">
        <v>0</v>
      </c>
      <c r="AJ1832" s="46"/>
      <c r="AK1832" s="22"/>
      <c r="AL1832" s="52">
        <f t="shared" si="288"/>
        <v>0</v>
      </c>
      <c r="AM1832" s="52" t="e">
        <f t="shared" si="289"/>
        <v>#VALUE!</v>
      </c>
      <c r="AN1832" s="52" t="e">
        <f t="shared" si="282"/>
        <v>#VALUE!</v>
      </c>
      <c r="AO1832">
        <v>0</v>
      </c>
      <c r="AP1832" s="46">
        <v>0</v>
      </c>
      <c r="AQ1832" s="52">
        <f t="shared" si="290"/>
        <v>0</v>
      </c>
    </row>
    <row r="1833" spans="1:43" x14ac:dyDescent="0.25">
      <c r="A1833" t="s">
        <v>5533</v>
      </c>
      <c r="B1833" t="s">
        <v>586</v>
      </c>
      <c r="D1833">
        <v>1</v>
      </c>
      <c r="E1833">
        <v>1</v>
      </c>
      <c r="F1833">
        <v>2</v>
      </c>
      <c r="G1833" s="13">
        <v>41709</v>
      </c>
      <c r="H1833">
        <v>0.04</v>
      </c>
      <c r="I1833" t="s">
        <v>5411</v>
      </c>
      <c r="J1833" t="s">
        <v>5411</v>
      </c>
      <c r="K1833" s="46">
        <v>0.04</v>
      </c>
      <c r="L1833" s="46"/>
      <c r="M1833" s="22"/>
      <c r="N1833" s="52">
        <f t="shared" si="283"/>
        <v>0</v>
      </c>
      <c r="O1833" s="52" t="e">
        <f t="shared" si="284"/>
        <v>#VALUE!</v>
      </c>
      <c r="P1833" s="52" t="e">
        <f t="shared" si="285"/>
        <v>#VALUE!</v>
      </c>
      <c r="Q1833">
        <v>0</v>
      </c>
      <c r="R1833" t="s">
        <v>5411</v>
      </c>
      <c r="S1833" t="s">
        <v>5411</v>
      </c>
      <c r="T1833" s="46">
        <v>0</v>
      </c>
      <c r="U1833" s="46"/>
      <c r="V1833" s="22"/>
      <c r="W1833" s="52">
        <f t="shared" si="286"/>
        <v>0</v>
      </c>
      <c r="X1833" s="52" t="e">
        <f t="shared" si="287"/>
        <v>#VALUE!</v>
      </c>
      <c r="Y1833" s="52" t="e">
        <f t="shared" si="281"/>
        <v>#VALUE!</v>
      </c>
      <c r="Z1833" t="s">
        <v>113</v>
      </c>
      <c r="AA1833" t="s">
        <v>5411</v>
      </c>
      <c r="AB1833" t="s">
        <v>5411</v>
      </c>
      <c r="AC1833" s="61" t="s">
        <v>113</v>
      </c>
      <c r="AD1833" s="61"/>
      <c r="AE1833" s="22"/>
      <c r="AF1833">
        <v>0</v>
      </c>
      <c r="AG1833" t="s">
        <v>5411</v>
      </c>
      <c r="AH1833" t="s">
        <v>5411</v>
      </c>
      <c r="AI1833" s="46">
        <v>0</v>
      </c>
      <c r="AJ1833" s="46"/>
      <c r="AK1833" s="22"/>
      <c r="AL1833" s="52">
        <f t="shared" si="288"/>
        <v>0</v>
      </c>
      <c r="AM1833" s="52" t="e">
        <f t="shared" si="289"/>
        <v>#VALUE!</v>
      </c>
      <c r="AN1833" s="52" t="e">
        <f t="shared" si="282"/>
        <v>#VALUE!</v>
      </c>
      <c r="AO1833">
        <v>0</v>
      </c>
      <c r="AP1833" s="46">
        <v>0</v>
      </c>
      <c r="AQ1833" s="52">
        <f t="shared" si="290"/>
        <v>0</v>
      </c>
    </row>
    <row r="1834" spans="1:43" x14ac:dyDescent="0.25">
      <c r="A1834" t="s">
        <v>5533</v>
      </c>
      <c r="B1834" t="s">
        <v>587</v>
      </c>
      <c r="D1834">
        <v>1</v>
      </c>
      <c r="E1834">
        <v>1</v>
      </c>
      <c r="F1834">
        <v>2</v>
      </c>
      <c r="G1834" s="13">
        <v>41709</v>
      </c>
      <c r="H1834">
        <v>0.03</v>
      </c>
      <c r="I1834" t="s">
        <v>5411</v>
      </c>
      <c r="J1834" t="s">
        <v>5411</v>
      </c>
      <c r="K1834" s="46">
        <v>0.03</v>
      </c>
      <c r="L1834" s="46"/>
      <c r="M1834" s="22"/>
      <c r="N1834" s="52">
        <f t="shared" si="283"/>
        <v>0</v>
      </c>
      <c r="O1834" s="52" t="e">
        <f t="shared" si="284"/>
        <v>#VALUE!</v>
      </c>
      <c r="P1834" s="52" t="e">
        <f t="shared" si="285"/>
        <v>#VALUE!</v>
      </c>
      <c r="Q1834">
        <v>0</v>
      </c>
      <c r="R1834" t="s">
        <v>5411</v>
      </c>
      <c r="S1834" t="s">
        <v>5411</v>
      </c>
      <c r="T1834" s="46">
        <v>0</v>
      </c>
      <c r="U1834" s="46"/>
      <c r="V1834" s="22"/>
      <c r="W1834" s="52">
        <f t="shared" si="286"/>
        <v>0</v>
      </c>
      <c r="X1834" s="52" t="e">
        <f t="shared" si="287"/>
        <v>#VALUE!</v>
      </c>
      <c r="Y1834" s="52" t="e">
        <f t="shared" si="281"/>
        <v>#VALUE!</v>
      </c>
      <c r="Z1834" t="s">
        <v>113</v>
      </c>
      <c r="AA1834" t="s">
        <v>5411</v>
      </c>
      <c r="AB1834" t="s">
        <v>5411</v>
      </c>
      <c r="AC1834" s="61" t="s">
        <v>113</v>
      </c>
      <c r="AD1834" s="61"/>
      <c r="AE1834" s="22"/>
      <c r="AF1834">
        <v>0</v>
      </c>
      <c r="AG1834" t="s">
        <v>5411</v>
      </c>
      <c r="AH1834" t="s">
        <v>5411</v>
      </c>
      <c r="AI1834" s="46">
        <v>0</v>
      </c>
      <c r="AJ1834" s="46"/>
      <c r="AK1834" s="22"/>
      <c r="AL1834" s="52">
        <f t="shared" si="288"/>
        <v>0</v>
      </c>
      <c r="AM1834" s="52" t="e">
        <f t="shared" si="289"/>
        <v>#VALUE!</v>
      </c>
      <c r="AN1834" s="52" t="e">
        <f t="shared" si="282"/>
        <v>#VALUE!</v>
      </c>
      <c r="AO1834">
        <v>0</v>
      </c>
      <c r="AP1834" s="46">
        <v>0</v>
      </c>
      <c r="AQ1834" s="52">
        <f t="shared" si="290"/>
        <v>0</v>
      </c>
    </row>
    <row r="1835" spans="1:43" x14ac:dyDescent="0.25">
      <c r="A1835" t="s">
        <v>5533</v>
      </c>
      <c r="B1835" t="s">
        <v>588</v>
      </c>
      <c r="D1835">
        <v>1</v>
      </c>
      <c r="E1835">
        <v>1</v>
      </c>
      <c r="F1835">
        <v>2</v>
      </c>
      <c r="G1835" s="13">
        <v>41709</v>
      </c>
      <c r="H1835">
        <v>0.77</v>
      </c>
      <c r="I1835" t="s">
        <v>5411</v>
      </c>
      <c r="J1835" t="s">
        <v>5411</v>
      </c>
      <c r="K1835" s="46">
        <v>0.77</v>
      </c>
      <c r="L1835" s="46"/>
      <c r="M1835" s="22"/>
      <c r="N1835" s="52">
        <f t="shared" si="283"/>
        <v>0</v>
      </c>
      <c r="O1835" s="52" t="e">
        <f t="shared" si="284"/>
        <v>#VALUE!</v>
      </c>
      <c r="P1835" s="52" t="e">
        <f t="shared" si="285"/>
        <v>#VALUE!</v>
      </c>
      <c r="Q1835">
        <v>0</v>
      </c>
      <c r="R1835" t="s">
        <v>5411</v>
      </c>
      <c r="S1835" t="s">
        <v>5411</v>
      </c>
      <c r="T1835" s="46">
        <v>0</v>
      </c>
      <c r="U1835" s="46"/>
      <c r="V1835" s="22"/>
      <c r="W1835" s="52">
        <f t="shared" si="286"/>
        <v>0</v>
      </c>
      <c r="X1835" s="52" t="e">
        <f t="shared" si="287"/>
        <v>#VALUE!</v>
      </c>
      <c r="Y1835" s="52" t="e">
        <f t="shared" si="281"/>
        <v>#VALUE!</v>
      </c>
      <c r="Z1835" t="s">
        <v>113</v>
      </c>
      <c r="AA1835" t="s">
        <v>5411</v>
      </c>
      <c r="AB1835" t="s">
        <v>5411</v>
      </c>
      <c r="AC1835" s="61" t="s">
        <v>113</v>
      </c>
      <c r="AD1835" s="61"/>
      <c r="AE1835" s="22"/>
      <c r="AF1835">
        <v>0</v>
      </c>
      <c r="AG1835" t="s">
        <v>5411</v>
      </c>
      <c r="AH1835" t="s">
        <v>5411</v>
      </c>
      <c r="AI1835" s="46">
        <v>0</v>
      </c>
      <c r="AJ1835" s="46"/>
      <c r="AK1835" s="22"/>
      <c r="AL1835" s="52">
        <f t="shared" si="288"/>
        <v>0</v>
      </c>
      <c r="AM1835" s="52" t="e">
        <f t="shared" si="289"/>
        <v>#VALUE!</v>
      </c>
      <c r="AN1835" s="52" t="e">
        <f t="shared" si="282"/>
        <v>#VALUE!</v>
      </c>
      <c r="AO1835">
        <v>0.21</v>
      </c>
      <c r="AP1835" s="46">
        <v>0.21</v>
      </c>
      <c r="AQ1835" s="52">
        <f t="shared" si="290"/>
        <v>0</v>
      </c>
    </row>
    <row r="1836" spans="1:43" x14ac:dyDescent="0.25">
      <c r="A1836" t="s">
        <v>5533</v>
      </c>
      <c r="B1836" t="s">
        <v>589</v>
      </c>
      <c r="D1836">
        <v>1</v>
      </c>
      <c r="E1836">
        <v>1</v>
      </c>
      <c r="F1836">
        <v>2</v>
      </c>
      <c r="G1836" s="13">
        <v>41709</v>
      </c>
      <c r="H1836">
        <v>0.3</v>
      </c>
      <c r="I1836" t="s">
        <v>5411</v>
      </c>
      <c r="J1836" t="s">
        <v>5411</v>
      </c>
      <c r="K1836" s="46">
        <v>0.3</v>
      </c>
      <c r="L1836" s="46"/>
      <c r="M1836" s="22"/>
      <c r="N1836" s="52">
        <f t="shared" si="283"/>
        <v>0</v>
      </c>
      <c r="O1836" s="52" t="e">
        <f t="shared" si="284"/>
        <v>#VALUE!</v>
      </c>
      <c r="P1836" s="52" t="e">
        <f t="shared" si="285"/>
        <v>#VALUE!</v>
      </c>
      <c r="Q1836">
        <v>0</v>
      </c>
      <c r="R1836" t="s">
        <v>5411</v>
      </c>
      <c r="S1836" t="s">
        <v>5411</v>
      </c>
      <c r="T1836" s="46">
        <v>0</v>
      </c>
      <c r="U1836" s="46"/>
      <c r="V1836" s="22"/>
      <c r="W1836" s="52">
        <f t="shared" si="286"/>
        <v>0</v>
      </c>
      <c r="X1836" s="52" t="e">
        <f t="shared" si="287"/>
        <v>#VALUE!</v>
      </c>
      <c r="Y1836" s="52" t="e">
        <f t="shared" si="281"/>
        <v>#VALUE!</v>
      </c>
      <c r="Z1836" t="s">
        <v>113</v>
      </c>
      <c r="AA1836" t="s">
        <v>5411</v>
      </c>
      <c r="AB1836" t="s">
        <v>5411</v>
      </c>
      <c r="AC1836" s="61" t="s">
        <v>113</v>
      </c>
      <c r="AD1836" s="61"/>
      <c r="AE1836" s="22"/>
      <c r="AF1836">
        <v>0</v>
      </c>
      <c r="AG1836" t="s">
        <v>5411</v>
      </c>
      <c r="AH1836" t="s">
        <v>5411</v>
      </c>
      <c r="AI1836" s="46">
        <v>0</v>
      </c>
      <c r="AJ1836" s="46"/>
      <c r="AK1836" s="22"/>
      <c r="AL1836" s="52">
        <f t="shared" si="288"/>
        <v>0</v>
      </c>
      <c r="AM1836" s="52" t="e">
        <f t="shared" si="289"/>
        <v>#VALUE!</v>
      </c>
      <c r="AN1836" s="52" t="e">
        <f t="shared" si="282"/>
        <v>#VALUE!</v>
      </c>
      <c r="AO1836">
        <v>7.0000000000000007E-2</v>
      </c>
      <c r="AP1836" s="46">
        <v>7.0000000000000007E-2</v>
      </c>
      <c r="AQ1836" s="52">
        <f t="shared" si="290"/>
        <v>0</v>
      </c>
    </row>
    <row r="1837" spans="1:43" x14ac:dyDescent="0.25">
      <c r="A1837" t="s">
        <v>5533</v>
      </c>
      <c r="B1837" t="s">
        <v>590</v>
      </c>
      <c r="D1837">
        <v>1</v>
      </c>
      <c r="E1837">
        <v>1</v>
      </c>
      <c r="F1837">
        <v>2</v>
      </c>
      <c r="G1837" s="13">
        <v>41709</v>
      </c>
      <c r="H1837">
        <v>0.66</v>
      </c>
      <c r="I1837" t="s">
        <v>5411</v>
      </c>
      <c r="J1837" t="s">
        <v>5411</v>
      </c>
      <c r="K1837" s="46">
        <v>0.66</v>
      </c>
      <c r="L1837" s="46"/>
      <c r="M1837" s="22"/>
      <c r="N1837" s="52">
        <f t="shared" si="283"/>
        <v>0</v>
      </c>
      <c r="O1837" s="52" t="e">
        <f t="shared" si="284"/>
        <v>#VALUE!</v>
      </c>
      <c r="P1837" s="52" t="e">
        <f t="shared" si="285"/>
        <v>#VALUE!</v>
      </c>
      <c r="Q1837">
        <v>0</v>
      </c>
      <c r="R1837" t="s">
        <v>5411</v>
      </c>
      <c r="S1837" t="s">
        <v>5411</v>
      </c>
      <c r="T1837" s="46">
        <v>0</v>
      </c>
      <c r="U1837" s="46"/>
      <c r="V1837" s="22"/>
      <c r="W1837" s="52">
        <f t="shared" si="286"/>
        <v>0</v>
      </c>
      <c r="X1837" s="52" t="e">
        <f t="shared" si="287"/>
        <v>#VALUE!</v>
      </c>
      <c r="Y1837" s="52" t="e">
        <f t="shared" si="281"/>
        <v>#VALUE!</v>
      </c>
      <c r="Z1837" t="s">
        <v>113</v>
      </c>
      <c r="AA1837" t="s">
        <v>5411</v>
      </c>
      <c r="AB1837" t="s">
        <v>5411</v>
      </c>
      <c r="AC1837" s="61" t="s">
        <v>113</v>
      </c>
      <c r="AD1837" s="61"/>
      <c r="AE1837" s="22"/>
      <c r="AF1837">
        <v>1.1100000000000001</v>
      </c>
      <c r="AG1837" t="s">
        <v>5411</v>
      </c>
      <c r="AH1837" t="s">
        <v>5411</v>
      </c>
      <c r="AI1837" s="46">
        <v>1.1100000000000001</v>
      </c>
      <c r="AJ1837" s="46"/>
      <c r="AK1837" s="22"/>
      <c r="AL1837" s="52">
        <f t="shared" si="288"/>
        <v>0</v>
      </c>
      <c r="AM1837" s="52" t="e">
        <f t="shared" si="289"/>
        <v>#VALUE!</v>
      </c>
      <c r="AN1837" s="52" t="e">
        <f t="shared" si="282"/>
        <v>#VALUE!</v>
      </c>
      <c r="AO1837">
        <v>0.2</v>
      </c>
      <c r="AP1837" s="46">
        <v>0.2</v>
      </c>
      <c r="AQ1837" s="52">
        <f t="shared" si="290"/>
        <v>0</v>
      </c>
    </row>
    <row r="1838" spans="1:43" x14ac:dyDescent="0.25">
      <c r="A1838" t="s">
        <v>5533</v>
      </c>
      <c r="B1838" t="s">
        <v>591</v>
      </c>
      <c r="D1838">
        <v>1</v>
      </c>
      <c r="E1838">
        <v>1</v>
      </c>
      <c r="F1838">
        <v>2</v>
      </c>
      <c r="G1838" s="13">
        <v>41709</v>
      </c>
      <c r="H1838">
        <v>0.25</v>
      </c>
      <c r="I1838" t="s">
        <v>5411</v>
      </c>
      <c r="J1838" t="s">
        <v>5411</v>
      </c>
      <c r="K1838" s="46">
        <v>0.25</v>
      </c>
      <c r="L1838" s="46"/>
      <c r="M1838" s="22"/>
      <c r="N1838" s="52">
        <f t="shared" si="283"/>
        <v>0</v>
      </c>
      <c r="O1838" s="52" t="e">
        <f t="shared" si="284"/>
        <v>#VALUE!</v>
      </c>
      <c r="P1838" s="52" t="e">
        <f t="shared" si="285"/>
        <v>#VALUE!</v>
      </c>
      <c r="Q1838">
        <v>0.12</v>
      </c>
      <c r="R1838" t="s">
        <v>5411</v>
      </c>
      <c r="S1838" t="s">
        <v>5411</v>
      </c>
      <c r="T1838" s="46">
        <v>0.12</v>
      </c>
      <c r="U1838" s="46"/>
      <c r="V1838" s="22"/>
      <c r="W1838" s="52">
        <f t="shared" si="286"/>
        <v>0</v>
      </c>
      <c r="X1838" s="52" t="e">
        <f t="shared" si="287"/>
        <v>#VALUE!</v>
      </c>
      <c r="Y1838" s="52" t="e">
        <f t="shared" si="281"/>
        <v>#VALUE!</v>
      </c>
      <c r="Z1838" t="s">
        <v>113</v>
      </c>
      <c r="AA1838" t="s">
        <v>5411</v>
      </c>
      <c r="AB1838" t="s">
        <v>5411</v>
      </c>
      <c r="AC1838" s="61" t="s">
        <v>113</v>
      </c>
      <c r="AD1838" s="61"/>
      <c r="AE1838" s="22"/>
      <c r="AF1838">
        <v>0</v>
      </c>
      <c r="AG1838" t="s">
        <v>5411</v>
      </c>
      <c r="AH1838" t="s">
        <v>5411</v>
      </c>
      <c r="AI1838" s="46">
        <v>0</v>
      </c>
      <c r="AJ1838" s="46"/>
      <c r="AK1838" s="22"/>
      <c r="AL1838" s="52">
        <f t="shared" si="288"/>
        <v>0</v>
      </c>
      <c r="AM1838" s="52" t="e">
        <f t="shared" si="289"/>
        <v>#VALUE!</v>
      </c>
      <c r="AN1838" s="52" t="e">
        <f t="shared" si="282"/>
        <v>#VALUE!</v>
      </c>
      <c r="AO1838">
        <v>0.08</v>
      </c>
      <c r="AP1838" s="46">
        <v>0.08</v>
      </c>
      <c r="AQ1838" s="52">
        <f t="shared" si="290"/>
        <v>0</v>
      </c>
    </row>
    <row r="1839" spans="1:43" x14ac:dyDescent="0.25">
      <c r="A1839" t="s">
        <v>5533</v>
      </c>
      <c r="B1839" t="s">
        <v>592</v>
      </c>
      <c r="D1839">
        <v>1</v>
      </c>
      <c r="E1839">
        <v>1</v>
      </c>
      <c r="F1839">
        <v>2</v>
      </c>
      <c r="G1839" s="13">
        <v>41709</v>
      </c>
      <c r="H1839">
        <v>0.23</v>
      </c>
      <c r="I1839" t="s">
        <v>5411</v>
      </c>
      <c r="J1839" t="s">
        <v>5411</v>
      </c>
      <c r="K1839" s="46">
        <v>0.23</v>
      </c>
      <c r="L1839" s="46"/>
      <c r="M1839" s="22"/>
      <c r="N1839" s="52">
        <f t="shared" si="283"/>
        <v>0</v>
      </c>
      <c r="O1839" s="52" t="e">
        <f t="shared" si="284"/>
        <v>#VALUE!</v>
      </c>
      <c r="P1839" s="52" t="e">
        <f t="shared" si="285"/>
        <v>#VALUE!</v>
      </c>
      <c r="Q1839">
        <v>0</v>
      </c>
      <c r="R1839" t="s">
        <v>5411</v>
      </c>
      <c r="S1839" t="s">
        <v>5411</v>
      </c>
      <c r="T1839" s="46">
        <v>0</v>
      </c>
      <c r="U1839" s="46"/>
      <c r="V1839" s="22"/>
      <c r="W1839" s="52">
        <f t="shared" si="286"/>
        <v>0</v>
      </c>
      <c r="X1839" s="52" t="e">
        <f t="shared" si="287"/>
        <v>#VALUE!</v>
      </c>
      <c r="Y1839" s="52" t="e">
        <f t="shared" si="281"/>
        <v>#VALUE!</v>
      </c>
      <c r="Z1839" t="s">
        <v>113</v>
      </c>
      <c r="AA1839" t="s">
        <v>5411</v>
      </c>
      <c r="AB1839" t="s">
        <v>5411</v>
      </c>
      <c r="AC1839" s="61" t="s">
        <v>113</v>
      </c>
      <c r="AD1839" s="61"/>
      <c r="AE1839" s="22"/>
      <c r="AF1839">
        <v>0</v>
      </c>
      <c r="AG1839" t="s">
        <v>5411</v>
      </c>
      <c r="AH1839" t="s">
        <v>5411</v>
      </c>
      <c r="AI1839" s="46">
        <v>0</v>
      </c>
      <c r="AJ1839" s="46"/>
      <c r="AK1839" s="22"/>
      <c r="AL1839" s="52">
        <f t="shared" si="288"/>
        <v>0</v>
      </c>
      <c r="AM1839" s="52" t="e">
        <f t="shared" si="289"/>
        <v>#VALUE!</v>
      </c>
      <c r="AN1839" s="52" t="e">
        <f t="shared" si="282"/>
        <v>#VALUE!</v>
      </c>
      <c r="AO1839">
        <v>0.03</v>
      </c>
      <c r="AP1839" s="46">
        <v>0.03</v>
      </c>
      <c r="AQ1839" s="52">
        <f t="shared" si="290"/>
        <v>0</v>
      </c>
    </row>
    <row r="1840" spans="1:43" x14ac:dyDescent="0.25">
      <c r="A1840" t="s">
        <v>5533</v>
      </c>
      <c r="B1840" t="s">
        <v>593</v>
      </c>
      <c r="D1840">
        <v>1</v>
      </c>
      <c r="E1840">
        <v>1</v>
      </c>
      <c r="F1840">
        <v>2</v>
      </c>
      <c r="G1840" s="13">
        <v>41709</v>
      </c>
      <c r="H1840">
        <v>0.32</v>
      </c>
      <c r="I1840" t="s">
        <v>5411</v>
      </c>
      <c r="J1840" t="s">
        <v>5411</v>
      </c>
      <c r="K1840" s="46">
        <v>0.32</v>
      </c>
      <c r="L1840" s="46"/>
      <c r="M1840" s="22"/>
      <c r="N1840" s="52">
        <f t="shared" si="283"/>
        <v>0</v>
      </c>
      <c r="O1840" s="52" t="e">
        <f t="shared" si="284"/>
        <v>#VALUE!</v>
      </c>
      <c r="P1840" s="52" t="e">
        <f t="shared" si="285"/>
        <v>#VALUE!</v>
      </c>
      <c r="Q1840">
        <v>1.1299999999999999</v>
      </c>
      <c r="R1840" t="s">
        <v>5411</v>
      </c>
      <c r="S1840" t="s">
        <v>5411</v>
      </c>
      <c r="T1840" s="46">
        <v>1.1299999999999999</v>
      </c>
      <c r="U1840" s="46"/>
      <c r="V1840" s="22"/>
      <c r="W1840" s="52">
        <f t="shared" si="286"/>
        <v>0</v>
      </c>
      <c r="X1840" s="52" t="e">
        <f t="shared" si="287"/>
        <v>#VALUE!</v>
      </c>
      <c r="Y1840" s="52" t="e">
        <f t="shared" si="281"/>
        <v>#VALUE!</v>
      </c>
      <c r="Z1840" t="s">
        <v>113</v>
      </c>
      <c r="AA1840" t="s">
        <v>5411</v>
      </c>
      <c r="AB1840" t="s">
        <v>5411</v>
      </c>
      <c r="AC1840" s="61" t="s">
        <v>113</v>
      </c>
      <c r="AD1840" s="61"/>
      <c r="AE1840" s="22"/>
      <c r="AF1840">
        <v>0</v>
      </c>
      <c r="AG1840" t="s">
        <v>5411</v>
      </c>
      <c r="AH1840" t="s">
        <v>5411</v>
      </c>
      <c r="AI1840" s="46">
        <v>0</v>
      </c>
      <c r="AJ1840" s="46"/>
      <c r="AK1840" s="22"/>
      <c r="AL1840" s="52">
        <f t="shared" si="288"/>
        <v>0</v>
      </c>
      <c r="AM1840" s="52" t="e">
        <f t="shared" si="289"/>
        <v>#VALUE!</v>
      </c>
      <c r="AN1840" s="52" t="e">
        <f t="shared" si="282"/>
        <v>#VALUE!</v>
      </c>
      <c r="AO1840">
        <v>0.06</v>
      </c>
      <c r="AP1840" s="46">
        <v>0.06</v>
      </c>
      <c r="AQ1840" s="52">
        <f t="shared" si="290"/>
        <v>0</v>
      </c>
    </row>
    <row r="1841" spans="1:43" x14ac:dyDescent="0.25">
      <c r="A1841" t="s">
        <v>5533</v>
      </c>
      <c r="B1841" t="s">
        <v>594</v>
      </c>
      <c r="D1841">
        <v>1</v>
      </c>
      <c r="E1841">
        <v>1</v>
      </c>
      <c r="F1841">
        <v>2</v>
      </c>
      <c r="G1841" s="13">
        <v>41709</v>
      </c>
      <c r="H1841">
        <v>0.13</v>
      </c>
      <c r="I1841" t="s">
        <v>5411</v>
      </c>
      <c r="J1841" t="s">
        <v>5411</v>
      </c>
      <c r="K1841" s="46">
        <v>0.13</v>
      </c>
      <c r="L1841" s="46"/>
      <c r="M1841" s="22"/>
      <c r="N1841" s="52">
        <f t="shared" si="283"/>
        <v>0</v>
      </c>
      <c r="O1841" s="52" t="e">
        <f t="shared" si="284"/>
        <v>#VALUE!</v>
      </c>
      <c r="P1841" s="52" t="e">
        <f t="shared" si="285"/>
        <v>#VALUE!</v>
      </c>
      <c r="Q1841">
        <v>0</v>
      </c>
      <c r="R1841" t="s">
        <v>5411</v>
      </c>
      <c r="S1841" t="s">
        <v>5411</v>
      </c>
      <c r="T1841" s="46">
        <v>0</v>
      </c>
      <c r="U1841" s="46"/>
      <c r="V1841" s="22"/>
      <c r="W1841" s="52">
        <f t="shared" si="286"/>
        <v>0</v>
      </c>
      <c r="X1841" s="52" t="e">
        <f t="shared" si="287"/>
        <v>#VALUE!</v>
      </c>
      <c r="Y1841" s="52" t="e">
        <f t="shared" si="281"/>
        <v>#VALUE!</v>
      </c>
      <c r="Z1841" t="s">
        <v>113</v>
      </c>
      <c r="AA1841" t="s">
        <v>5411</v>
      </c>
      <c r="AB1841" t="s">
        <v>5411</v>
      </c>
      <c r="AC1841" s="61" t="s">
        <v>113</v>
      </c>
      <c r="AD1841" s="61"/>
      <c r="AE1841" s="22"/>
      <c r="AF1841">
        <v>0</v>
      </c>
      <c r="AG1841" t="s">
        <v>5411</v>
      </c>
      <c r="AH1841" t="s">
        <v>5411</v>
      </c>
      <c r="AI1841" s="46">
        <v>0</v>
      </c>
      <c r="AJ1841" s="46"/>
      <c r="AK1841" s="22"/>
      <c r="AL1841" s="52">
        <f t="shared" si="288"/>
        <v>0</v>
      </c>
      <c r="AM1841" s="52" t="e">
        <f t="shared" si="289"/>
        <v>#VALUE!</v>
      </c>
      <c r="AN1841" s="52" t="e">
        <f t="shared" si="282"/>
        <v>#VALUE!</v>
      </c>
      <c r="AO1841">
        <v>0.02</v>
      </c>
      <c r="AP1841" s="46">
        <v>0.02</v>
      </c>
      <c r="AQ1841" s="52">
        <f t="shared" si="290"/>
        <v>0</v>
      </c>
    </row>
    <row r="1842" spans="1:43" x14ac:dyDescent="0.25">
      <c r="A1842" t="s">
        <v>5533</v>
      </c>
      <c r="B1842" t="s">
        <v>595</v>
      </c>
      <c r="D1842">
        <v>1</v>
      </c>
      <c r="E1842">
        <v>1</v>
      </c>
      <c r="F1842">
        <v>2</v>
      </c>
      <c r="G1842" s="13">
        <v>41709</v>
      </c>
      <c r="H1842">
        <v>0.24</v>
      </c>
      <c r="I1842" t="s">
        <v>5411</v>
      </c>
      <c r="J1842" t="s">
        <v>5411</v>
      </c>
      <c r="K1842" s="46">
        <v>0.24</v>
      </c>
      <c r="L1842" s="46"/>
      <c r="M1842" s="22"/>
      <c r="N1842" s="52">
        <f t="shared" si="283"/>
        <v>0</v>
      </c>
      <c r="O1842" s="52" t="e">
        <f t="shared" si="284"/>
        <v>#VALUE!</v>
      </c>
      <c r="P1842" s="52" t="e">
        <f t="shared" si="285"/>
        <v>#VALUE!</v>
      </c>
      <c r="Q1842">
        <v>0</v>
      </c>
      <c r="R1842" t="s">
        <v>5411</v>
      </c>
      <c r="S1842" t="s">
        <v>5411</v>
      </c>
      <c r="T1842" s="46">
        <v>0</v>
      </c>
      <c r="U1842" s="46"/>
      <c r="V1842" s="22"/>
      <c r="W1842" s="52">
        <f t="shared" si="286"/>
        <v>0</v>
      </c>
      <c r="X1842" s="52" t="e">
        <f t="shared" si="287"/>
        <v>#VALUE!</v>
      </c>
      <c r="Y1842" s="52" t="e">
        <f t="shared" si="281"/>
        <v>#VALUE!</v>
      </c>
      <c r="Z1842" t="s">
        <v>113</v>
      </c>
      <c r="AA1842" t="s">
        <v>5411</v>
      </c>
      <c r="AB1842" t="s">
        <v>5411</v>
      </c>
      <c r="AC1842" s="61" t="s">
        <v>113</v>
      </c>
      <c r="AD1842" s="61"/>
      <c r="AE1842" s="22"/>
      <c r="AF1842">
        <v>0</v>
      </c>
      <c r="AG1842" t="s">
        <v>5411</v>
      </c>
      <c r="AH1842" t="s">
        <v>5411</v>
      </c>
      <c r="AI1842" s="46">
        <v>0</v>
      </c>
      <c r="AJ1842" s="46"/>
      <c r="AK1842" s="22"/>
      <c r="AL1842" s="52">
        <f t="shared" si="288"/>
        <v>0</v>
      </c>
      <c r="AM1842" s="52" t="e">
        <f t="shared" si="289"/>
        <v>#VALUE!</v>
      </c>
      <c r="AN1842" s="52" t="e">
        <f t="shared" si="282"/>
        <v>#VALUE!</v>
      </c>
      <c r="AO1842">
        <v>0.08</v>
      </c>
      <c r="AP1842" s="46">
        <v>0.08</v>
      </c>
      <c r="AQ1842" s="52">
        <f t="shared" si="290"/>
        <v>0</v>
      </c>
    </row>
    <row r="1843" spans="1:43" x14ac:dyDescent="0.25">
      <c r="A1843" t="s">
        <v>5533</v>
      </c>
      <c r="B1843" t="s">
        <v>596</v>
      </c>
      <c r="D1843">
        <v>1</v>
      </c>
      <c r="E1843">
        <v>1</v>
      </c>
      <c r="F1843">
        <v>2</v>
      </c>
      <c r="G1843" s="13">
        <v>41709</v>
      </c>
      <c r="H1843">
        <v>0.15</v>
      </c>
      <c r="I1843" t="s">
        <v>5411</v>
      </c>
      <c r="J1843" t="s">
        <v>5411</v>
      </c>
      <c r="K1843" s="46">
        <v>0.15</v>
      </c>
      <c r="L1843" s="46"/>
      <c r="M1843" s="22"/>
      <c r="N1843" s="52">
        <f t="shared" si="283"/>
        <v>0</v>
      </c>
      <c r="O1843" s="52" t="e">
        <f t="shared" si="284"/>
        <v>#VALUE!</v>
      </c>
      <c r="P1843" s="52" t="e">
        <f t="shared" si="285"/>
        <v>#VALUE!</v>
      </c>
      <c r="Q1843">
        <v>0</v>
      </c>
      <c r="R1843" t="s">
        <v>5411</v>
      </c>
      <c r="S1843" t="s">
        <v>5411</v>
      </c>
      <c r="T1843" s="46">
        <v>0</v>
      </c>
      <c r="U1843" s="46"/>
      <c r="V1843" s="22"/>
      <c r="W1843" s="52">
        <f t="shared" si="286"/>
        <v>0</v>
      </c>
      <c r="X1843" s="52" t="e">
        <f t="shared" si="287"/>
        <v>#VALUE!</v>
      </c>
      <c r="Y1843" s="52" t="e">
        <f t="shared" si="281"/>
        <v>#VALUE!</v>
      </c>
      <c r="Z1843" t="s">
        <v>113</v>
      </c>
      <c r="AA1843" t="s">
        <v>5411</v>
      </c>
      <c r="AB1843" t="s">
        <v>5411</v>
      </c>
      <c r="AC1843" s="61" t="s">
        <v>113</v>
      </c>
      <c r="AD1843" s="61"/>
      <c r="AE1843" s="22"/>
      <c r="AF1843">
        <v>0</v>
      </c>
      <c r="AG1843" t="s">
        <v>5411</v>
      </c>
      <c r="AH1843" t="s">
        <v>5411</v>
      </c>
      <c r="AI1843" s="46">
        <v>0</v>
      </c>
      <c r="AJ1843" s="46"/>
      <c r="AK1843" s="22"/>
      <c r="AL1843" s="52">
        <f t="shared" si="288"/>
        <v>0</v>
      </c>
      <c r="AM1843" s="52" t="e">
        <f t="shared" si="289"/>
        <v>#VALUE!</v>
      </c>
      <c r="AN1843" s="52" t="e">
        <f t="shared" si="282"/>
        <v>#VALUE!</v>
      </c>
      <c r="AO1843">
        <v>0.12</v>
      </c>
      <c r="AP1843" s="46">
        <v>0.12</v>
      </c>
      <c r="AQ1843" s="52">
        <f t="shared" si="290"/>
        <v>0</v>
      </c>
    </row>
    <row r="1844" spans="1:43" x14ac:dyDescent="0.25">
      <c r="A1844" t="s">
        <v>5533</v>
      </c>
      <c r="B1844" t="s">
        <v>597</v>
      </c>
      <c r="D1844">
        <v>1</v>
      </c>
      <c r="E1844">
        <v>1</v>
      </c>
      <c r="F1844">
        <v>2</v>
      </c>
      <c r="G1844" s="13">
        <v>41709</v>
      </c>
      <c r="H1844">
        <v>0</v>
      </c>
      <c r="I1844" t="s">
        <v>5411</v>
      </c>
      <c r="J1844" t="s">
        <v>5411</v>
      </c>
      <c r="K1844" s="46">
        <v>0</v>
      </c>
      <c r="L1844" s="46"/>
      <c r="M1844" s="22"/>
      <c r="N1844" s="52">
        <f t="shared" si="283"/>
        <v>0</v>
      </c>
      <c r="O1844" s="52" t="e">
        <f t="shared" si="284"/>
        <v>#VALUE!</v>
      </c>
      <c r="P1844" s="52" t="e">
        <f t="shared" si="285"/>
        <v>#VALUE!</v>
      </c>
      <c r="Q1844">
        <v>0</v>
      </c>
      <c r="R1844" t="s">
        <v>5411</v>
      </c>
      <c r="S1844" t="s">
        <v>5411</v>
      </c>
      <c r="T1844" s="46">
        <v>0</v>
      </c>
      <c r="U1844" s="46"/>
      <c r="V1844" s="22"/>
      <c r="W1844" s="52">
        <f t="shared" si="286"/>
        <v>0</v>
      </c>
      <c r="X1844" s="52" t="e">
        <f t="shared" si="287"/>
        <v>#VALUE!</v>
      </c>
      <c r="Y1844" s="52" t="e">
        <f t="shared" si="281"/>
        <v>#VALUE!</v>
      </c>
      <c r="Z1844" t="s">
        <v>113</v>
      </c>
      <c r="AA1844" t="s">
        <v>5411</v>
      </c>
      <c r="AB1844" t="s">
        <v>5411</v>
      </c>
      <c r="AC1844" s="61" t="s">
        <v>113</v>
      </c>
      <c r="AD1844" s="61"/>
      <c r="AE1844" s="22"/>
      <c r="AF1844">
        <v>0</v>
      </c>
      <c r="AG1844" t="s">
        <v>5411</v>
      </c>
      <c r="AH1844" t="s">
        <v>5411</v>
      </c>
      <c r="AI1844" s="46">
        <v>0</v>
      </c>
      <c r="AJ1844" s="46"/>
      <c r="AK1844" s="22"/>
      <c r="AL1844" s="52">
        <f t="shared" si="288"/>
        <v>0</v>
      </c>
      <c r="AM1844" s="52" t="e">
        <f t="shared" si="289"/>
        <v>#VALUE!</v>
      </c>
      <c r="AN1844" s="52" t="e">
        <f t="shared" si="282"/>
        <v>#VALUE!</v>
      </c>
      <c r="AO1844">
        <v>0</v>
      </c>
      <c r="AP1844" s="46">
        <v>0</v>
      </c>
      <c r="AQ1844" s="52">
        <f t="shared" si="290"/>
        <v>0</v>
      </c>
    </row>
    <row r="1845" spans="1:43" x14ac:dyDescent="0.25">
      <c r="A1845" t="s">
        <v>5533</v>
      </c>
      <c r="B1845" t="s">
        <v>598</v>
      </c>
      <c r="D1845">
        <v>1</v>
      </c>
      <c r="E1845">
        <v>1</v>
      </c>
      <c r="F1845">
        <v>2</v>
      </c>
      <c r="G1845" s="13">
        <v>41709</v>
      </c>
      <c r="H1845">
        <v>0</v>
      </c>
      <c r="I1845" t="s">
        <v>5411</v>
      </c>
      <c r="J1845" t="s">
        <v>5411</v>
      </c>
      <c r="K1845" s="46">
        <v>0</v>
      </c>
      <c r="L1845" s="46"/>
      <c r="M1845" s="22"/>
      <c r="N1845" s="52">
        <f t="shared" si="283"/>
        <v>0</v>
      </c>
      <c r="O1845" s="52" t="e">
        <f t="shared" si="284"/>
        <v>#VALUE!</v>
      </c>
      <c r="P1845" s="52" t="e">
        <f t="shared" si="285"/>
        <v>#VALUE!</v>
      </c>
      <c r="Q1845">
        <v>0</v>
      </c>
      <c r="R1845" t="s">
        <v>5411</v>
      </c>
      <c r="S1845" t="s">
        <v>5411</v>
      </c>
      <c r="T1845" s="46">
        <v>0</v>
      </c>
      <c r="U1845" s="46"/>
      <c r="V1845" s="22"/>
      <c r="W1845" s="52">
        <f t="shared" si="286"/>
        <v>0</v>
      </c>
      <c r="X1845" s="52" t="e">
        <f t="shared" si="287"/>
        <v>#VALUE!</v>
      </c>
      <c r="Y1845" s="52" t="e">
        <f t="shared" si="281"/>
        <v>#VALUE!</v>
      </c>
      <c r="Z1845" t="s">
        <v>113</v>
      </c>
      <c r="AA1845" t="s">
        <v>5411</v>
      </c>
      <c r="AB1845" t="s">
        <v>5411</v>
      </c>
      <c r="AC1845" s="61" t="s">
        <v>113</v>
      </c>
      <c r="AD1845" s="61"/>
      <c r="AE1845" s="22"/>
      <c r="AF1845">
        <v>0</v>
      </c>
      <c r="AG1845" t="s">
        <v>5411</v>
      </c>
      <c r="AH1845" t="s">
        <v>5411</v>
      </c>
      <c r="AI1845" s="46">
        <v>0</v>
      </c>
      <c r="AJ1845" s="46"/>
      <c r="AK1845" s="22"/>
      <c r="AL1845" s="52">
        <f t="shared" si="288"/>
        <v>0</v>
      </c>
      <c r="AM1845" s="52" t="e">
        <f t="shared" si="289"/>
        <v>#VALUE!</v>
      </c>
      <c r="AN1845" s="52" t="e">
        <f t="shared" si="282"/>
        <v>#VALUE!</v>
      </c>
      <c r="AO1845">
        <v>0</v>
      </c>
      <c r="AP1845" s="46">
        <v>0</v>
      </c>
      <c r="AQ1845" s="52">
        <f t="shared" si="290"/>
        <v>0</v>
      </c>
    </row>
    <row r="1846" spans="1:43" x14ac:dyDescent="0.25">
      <c r="A1846" t="s">
        <v>5533</v>
      </c>
      <c r="B1846" t="s">
        <v>599</v>
      </c>
      <c r="D1846">
        <v>1</v>
      </c>
      <c r="E1846">
        <v>1</v>
      </c>
      <c r="F1846">
        <v>2</v>
      </c>
      <c r="G1846" s="13">
        <v>41709</v>
      </c>
      <c r="H1846">
        <v>0.54</v>
      </c>
      <c r="I1846" t="s">
        <v>5411</v>
      </c>
      <c r="J1846" t="s">
        <v>5411</v>
      </c>
      <c r="K1846" s="46">
        <v>0.54</v>
      </c>
      <c r="L1846" s="46"/>
      <c r="M1846" s="22"/>
      <c r="N1846" s="52">
        <f t="shared" si="283"/>
        <v>0</v>
      </c>
      <c r="O1846" s="52" t="e">
        <f t="shared" si="284"/>
        <v>#VALUE!</v>
      </c>
      <c r="P1846" s="52" t="e">
        <f t="shared" si="285"/>
        <v>#VALUE!</v>
      </c>
      <c r="Q1846">
        <v>0.12</v>
      </c>
      <c r="R1846" t="s">
        <v>5411</v>
      </c>
      <c r="S1846" t="s">
        <v>5411</v>
      </c>
      <c r="T1846" s="46">
        <v>0.12</v>
      </c>
      <c r="U1846" s="46"/>
      <c r="V1846" s="22"/>
      <c r="W1846" s="52">
        <f t="shared" si="286"/>
        <v>0</v>
      </c>
      <c r="X1846" s="52" t="e">
        <f t="shared" si="287"/>
        <v>#VALUE!</v>
      </c>
      <c r="Y1846" s="52" t="e">
        <f t="shared" si="281"/>
        <v>#VALUE!</v>
      </c>
      <c r="Z1846" t="s">
        <v>113</v>
      </c>
      <c r="AA1846" t="s">
        <v>5411</v>
      </c>
      <c r="AB1846" t="s">
        <v>5411</v>
      </c>
      <c r="AC1846" s="61" t="s">
        <v>113</v>
      </c>
      <c r="AD1846" s="61"/>
      <c r="AE1846" s="22"/>
      <c r="AF1846">
        <v>1.34</v>
      </c>
      <c r="AG1846" t="s">
        <v>5411</v>
      </c>
      <c r="AH1846" t="s">
        <v>5411</v>
      </c>
      <c r="AI1846" s="46">
        <v>1.34</v>
      </c>
      <c r="AJ1846" s="46"/>
      <c r="AK1846" s="22"/>
      <c r="AL1846" s="52">
        <f t="shared" si="288"/>
        <v>0</v>
      </c>
      <c r="AM1846" s="52" t="e">
        <f t="shared" si="289"/>
        <v>#VALUE!</v>
      </c>
      <c r="AN1846" s="52" t="e">
        <f t="shared" si="282"/>
        <v>#VALUE!</v>
      </c>
      <c r="AO1846">
        <v>0.33</v>
      </c>
      <c r="AP1846" s="46">
        <v>0.33</v>
      </c>
      <c r="AQ1846" s="52">
        <f t="shared" si="290"/>
        <v>0</v>
      </c>
    </row>
    <row r="1847" spans="1:43" x14ac:dyDescent="0.25">
      <c r="A1847" t="s">
        <v>5533</v>
      </c>
      <c r="B1847" t="s">
        <v>600</v>
      </c>
      <c r="D1847">
        <v>1</v>
      </c>
      <c r="E1847">
        <v>1</v>
      </c>
      <c r="F1847">
        <v>2</v>
      </c>
      <c r="G1847" s="13">
        <v>41709</v>
      </c>
      <c r="H1847">
        <v>0.91</v>
      </c>
      <c r="I1847" t="s">
        <v>5411</v>
      </c>
      <c r="J1847" t="s">
        <v>5411</v>
      </c>
      <c r="K1847" s="46">
        <v>0.91</v>
      </c>
      <c r="L1847" s="46"/>
      <c r="M1847" s="22"/>
      <c r="N1847" s="52">
        <f t="shared" si="283"/>
        <v>0</v>
      </c>
      <c r="O1847" s="52" t="e">
        <f t="shared" si="284"/>
        <v>#VALUE!</v>
      </c>
      <c r="P1847" s="52" t="e">
        <f t="shared" si="285"/>
        <v>#VALUE!</v>
      </c>
      <c r="Q1847">
        <v>0.65</v>
      </c>
      <c r="R1847" t="s">
        <v>5411</v>
      </c>
      <c r="S1847" t="s">
        <v>5411</v>
      </c>
      <c r="T1847" s="46">
        <v>0.65</v>
      </c>
      <c r="U1847" s="46"/>
      <c r="V1847" s="22"/>
      <c r="W1847" s="52">
        <f t="shared" si="286"/>
        <v>0</v>
      </c>
      <c r="X1847" s="52" t="e">
        <f t="shared" si="287"/>
        <v>#VALUE!</v>
      </c>
      <c r="Y1847" s="52" t="e">
        <f t="shared" si="281"/>
        <v>#VALUE!</v>
      </c>
      <c r="Z1847" t="s">
        <v>113</v>
      </c>
      <c r="AA1847" t="s">
        <v>5411</v>
      </c>
      <c r="AB1847" t="s">
        <v>5411</v>
      </c>
      <c r="AC1847" s="61" t="s">
        <v>113</v>
      </c>
      <c r="AD1847" s="61"/>
      <c r="AE1847" s="22"/>
      <c r="AF1847">
        <v>3.14</v>
      </c>
      <c r="AG1847" t="s">
        <v>5411</v>
      </c>
      <c r="AH1847" t="s">
        <v>5411</v>
      </c>
      <c r="AI1847" s="46">
        <v>3.14</v>
      </c>
      <c r="AJ1847" s="46"/>
      <c r="AK1847" s="22"/>
      <c r="AL1847" s="52">
        <f t="shared" si="288"/>
        <v>0</v>
      </c>
      <c r="AM1847" s="52" t="e">
        <f t="shared" si="289"/>
        <v>#VALUE!</v>
      </c>
      <c r="AN1847" s="52" t="e">
        <f t="shared" si="282"/>
        <v>#VALUE!</v>
      </c>
      <c r="AO1847">
        <v>0.24</v>
      </c>
      <c r="AP1847" s="46">
        <v>0.24</v>
      </c>
      <c r="AQ1847" s="52">
        <f t="shared" si="290"/>
        <v>0</v>
      </c>
    </row>
    <row r="1848" spans="1:43" x14ac:dyDescent="0.25">
      <c r="A1848" t="s">
        <v>5533</v>
      </c>
      <c r="B1848" t="s">
        <v>601</v>
      </c>
      <c r="D1848">
        <v>1</v>
      </c>
      <c r="E1848">
        <v>1</v>
      </c>
      <c r="F1848">
        <v>2</v>
      </c>
      <c r="G1848" s="13">
        <v>41709</v>
      </c>
      <c r="H1848">
        <v>0.68</v>
      </c>
      <c r="I1848" t="s">
        <v>5411</v>
      </c>
      <c r="J1848" t="s">
        <v>5411</v>
      </c>
      <c r="K1848" s="46">
        <v>0.68</v>
      </c>
      <c r="L1848" s="46"/>
      <c r="M1848" s="22"/>
      <c r="N1848" s="52">
        <f t="shared" si="283"/>
        <v>0</v>
      </c>
      <c r="O1848" s="52" t="e">
        <f t="shared" si="284"/>
        <v>#VALUE!</v>
      </c>
      <c r="P1848" s="52" t="e">
        <f t="shared" si="285"/>
        <v>#VALUE!</v>
      </c>
      <c r="Q1848">
        <v>0.13</v>
      </c>
      <c r="R1848" t="s">
        <v>5411</v>
      </c>
      <c r="S1848" t="s">
        <v>5411</v>
      </c>
      <c r="T1848" s="46">
        <v>0.13</v>
      </c>
      <c r="U1848" s="46"/>
      <c r="V1848" s="22"/>
      <c r="W1848" s="52">
        <f t="shared" si="286"/>
        <v>0</v>
      </c>
      <c r="X1848" s="52" t="e">
        <f t="shared" si="287"/>
        <v>#VALUE!</v>
      </c>
      <c r="Y1848" s="52" t="e">
        <f t="shared" si="281"/>
        <v>#VALUE!</v>
      </c>
      <c r="Z1848" t="s">
        <v>113</v>
      </c>
      <c r="AA1848" t="s">
        <v>5411</v>
      </c>
      <c r="AB1848" t="s">
        <v>5411</v>
      </c>
      <c r="AC1848" s="61" t="s">
        <v>113</v>
      </c>
      <c r="AD1848" s="61"/>
      <c r="AE1848" s="22"/>
      <c r="AF1848">
        <v>0</v>
      </c>
      <c r="AG1848" t="s">
        <v>5411</v>
      </c>
      <c r="AH1848" t="s">
        <v>5411</v>
      </c>
      <c r="AI1848" s="46">
        <v>0</v>
      </c>
      <c r="AJ1848" s="46"/>
      <c r="AK1848" s="22"/>
      <c r="AL1848" s="52">
        <f t="shared" si="288"/>
        <v>0</v>
      </c>
      <c r="AM1848" s="52" t="e">
        <f t="shared" si="289"/>
        <v>#VALUE!</v>
      </c>
      <c r="AN1848" s="52" t="e">
        <f t="shared" si="282"/>
        <v>#VALUE!</v>
      </c>
      <c r="AO1848">
        <v>0.01</v>
      </c>
      <c r="AP1848" s="46">
        <v>0.01</v>
      </c>
      <c r="AQ1848" s="52">
        <f t="shared" si="290"/>
        <v>0</v>
      </c>
    </row>
    <row r="1849" spans="1:43" x14ac:dyDescent="0.25">
      <c r="A1849" t="s">
        <v>5533</v>
      </c>
      <c r="B1849" t="s">
        <v>602</v>
      </c>
      <c r="D1849">
        <v>1</v>
      </c>
      <c r="E1849">
        <v>1</v>
      </c>
      <c r="F1849">
        <v>2</v>
      </c>
      <c r="G1849" s="13">
        <v>41709</v>
      </c>
      <c r="H1849">
        <v>0.18</v>
      </c>
      <c r="I1849" t="s">
        <v>5411</v>
      </c>
      <c r="J1849" t="s">
        <v>5411</v>
      </c>
      <c r="K1849" s="46">
        <v>0.18</v>
      </c>
      <c r="L1849" s="46"/>
      <c r="M1849" s="22"/>
      <c r="N1849" s="52">
        <f t="shared" si="283"/>
        <v>0</v>
      </c>
      <c r="O1849" s="52" t="e">
        <f t="shared" si="284"/>
        <v>#VALUE!</v>
      </c>
      <c r="P1849" s="52" t="e">
        <f t="shared" si="285"/>
        <v>#VALUE!</v>
      </c>
      <c r="Q1849">
        <v>0</v>
      </c>
      <c r="R1849" t="s">
        <v>5411</v>
      </c>
      <c r="S1849" t="s">
        <v>5411</v>
      </c>
      <c r="T1849" s="46">
        <v>0</v>
      </c>
      <c r="U1849" s="46"/>
      <c r="V1849" s="22"/>
      <c r="W1849" s="52">
        <f t="shared" si="286"/>
        <v>0</v>
      </c>
      <c r="X1849" s="52" t="e">
        <f t="shared" si="287"/>
        <v>#VALUE!</v>
      </c>
      <c r="Y1849" s="52" t="e">
        <f t="shared" si="281"/>
        <v>#VALUE!</v>
      </c>
      <c r="Z1849" t="s">
        <v>113</v>
      </c>
      <c r="AA1849" t="s">
        <v>5411</v>
      </c>
      <c r="AB1849" t="s">
        <v>5411</v>
      </c>
      <c r="AC1849" s="61" t="s">
        <v>113</v>
      </c>
      <c r="AD1849" s="61"/>
      <c r="AE1849" s="22"/>
      <c r="AF1849">
        <v>0</v>
      </c>
      <c r="AG1849" t="s">
        <v>5411</v>
      </c>
      <c r="AH1849" t="s">
        <v>5411</v>
      </c>
      <c r="AI1849" s="46">
        <v>0</v>
      </c>
      <c r="AJ1849" s="46"/>
      <c r="AK1849" s="22"/>
      <c r="AL1849" s="52">
        <f t="shared" si="288"/>
        <v>0</v>
      </c>
      <c r="AM1849" s="52" t="e">
        <f t="shared" si="289"/>
        <v>#VALUE!</v>
      </c>
      <c r="AN1849" s="52" t="e">
        <f t="shared" si="282"/>
        <v>#VALUE!</v>
      </c>
      <c r="AO1849">
        <v>0.11</v>
      </c>
      <c r="AP1849" s="46">
        <v>0.11</v>
      </c>
      <c r="AQ1849" s="52">
        <f t="shared" si="290"/>
        <v>0</v>
      </c>
    </row>
    <row r="1850" spans="1:43" x14ac:dyDescent="0.25">
      <c r="A1850" t="s">
        <v>5533</v>
      </c>
      <c r="B1850" t="s">
        <v>603</v>
      </c>
      <c r="D1850">
        <v>1</v>
      </c>
      <c r="E1850">
        <v>1</v>
      </c>
      <c r="F1850">
        <v>2</v>
      </c>
      <c r="G1850" s="13">
        <v>41709</v>
      </c>
      <c r="H1850">
        <v>0.61</v>
      </c>
      <c r="I1850" t="s">
        <v>5411</v>
      </c>
      <c r="J1850" t="s">
        <v>5411</v>
      </c>
      <c r="K1850" s="46">
        <v>0.61</v>
      </c>
      <c r="L1850" s="46"/>
      <c r="M1850" s="22"/>
      <c r="N1850" s="52">
        <f t="shared" si="283"/>
        <v>0</v>
      </c>
      <c r="O1850" s="52" t="e">
        <f t="shared" si="284"/>
        <v>#VALUE!</v>
      </c>
      <c r="P1850" s="52" t="e">
        <f t="shared" si="285"/>
        <v>#VALUE!</v>
      </c>
      <c r="Q1850">
        <v>0.47</v>
      </c>
      <c r="R1850" t="s">
        <v>5411</v>
      </c>
      <c r="S1850" t="s">
        <v>5411</v>
      </c>
      <c r="T1850" s="46">
        <v>0.47</v>
      </c>
      <c r="U1850" s="46"/>
      <c r="V1850" s="22"/>
      <c r="W1850" s="52">
        <f t="shared" si="286"/>
        <v>0</v>
      </c>
      <c r="X1850" s="52" t="e">
        <f t="shared" si="287"/>
        <v>#VALUE!</v>
      </c>
      <c r="Y1850" s="52" t="e">
        <f t="shared" si="281"/>
        <v>#VALUE!</v>
      </c>
      <c r="Z1850" t="s">
        <v>113</v>
      </c>
      <c r="AA1850" t="s">
        <v>5411</v>
      </c>
      <c r="AB1850" t="s">
        <v>5411</v>
      </c>
      <c r="AC1850" s="61" t="s">
        <v>113</v>
      </c>
      <c r="AD1850" s="61"/>
      <c r="AE1850" s="22"/>
      <c r="AF1850">
        <v>0</v>
      </c>
      <c r="AG1850" t="s">
        <v>5411</v>
      </c>
      <c r="AH1850" t="s">
        <v>5411</v>
      </c>
      <c r="AI1850" s="46">
        <v>0</v>
      </c>
      <c r="AJ1850" s="46"/>
      <c r="AK1850" s="22"/>
      <c r="AL1850" s="52">
        <f t="shared" si="288"/>
        <v>0</v>
      </c>
      <c r="AM1850" s="52" t="e">
        <f t="shared" si="289"/>
        <v>#VALUE!</v>
      </c>
      <c r="AN1850" s="52" t="e">
        <f t="shared" si="282"/>
        <v>#VALUE!</v>
      </c>
      <c r="AO1850">
        <v>0.03</v>
      </c>
      <c r="AP1850" s="46">
        <v>0.03</v>
      </c>
      <c r="AQ1850" s="52">
        <f t="shared" si="290"/>
        <v>0</v>
      </c>
    </row>
    <row r="1851" spans="1:43" x14ac:dyDescent="0.25">
      <c r="A1851" t="s">
        <v>5533</v>
      </c>
      <c r="B1851" t="s">
        <v>604</v>
      </c>
      <c r="D1851">
        <v>1</v>
      </c>
      <c r="E1851">
        <v>1</v>
      </c>
      <c r="F1851">
        <v>2</v>
      </c>
      <c r="G1851" s="13">
        <v>41709</v>
      </c>
      <c r="H1851">
        <v>0.18</v>
      </c>
      <c r="I1851" t="s">
        <v>5411</v>
      </c>
      <c r="J1851" t="s">
        <v>5411</v>
      </c>
      <c r="K1851" s="46">
        <v>0.18</v>
      </c>
      <c r="L1851" s="46"/>
      <c r="M1851" s="22"/>
      <c r="N1851" s="52">
        <f t="shared" si="283"/>
        <v>0</v>
      </c>
      <c r="O1851" s="52" t="e">
        <f t="shared" si="284"/>
        <v>#VALUE!</v>
      </c>
      <c r="P1851" s="52" t="e">
        <f t="shared" si="285"/>
        <v>#VALUE!</v>
      </c>
      <c r="Q1851">
        <v>0.06</v>
      </c>
      <c r="R1851" t="s">
        <v>5411</v>
      </c>
      <c r="S1851" t="s">
        <v>5411</v>
      </c>
      <c r="T1851" s="46">
        <v>0.06</v>
      </c>
      <c r="U1851" s="46"/>
      <c r="V1851" s="22"/>
      <c r="W1851" s="52">
        <f t="shared" si="286"/>
        <v>0</v>
      </c>
      <c r="X1851" s="52" t="e">
        <f t="shared" si="287"/>
        <v>#VALUE!</v>
      </c>
      <c r="Y1851" s="52" t="e">
        <f t="shared" si="281"/>
        <v>#VALUE!</v>
      </c>
      <c r="Z1851" t="s">
        <v>113</v>
      </c>
      <c r="AA1851" t="s">
        <v>5411</v>
      </c>
      <c r="AB1851" t="s">
        <v>5411</v>
      </c>
      <c r="AC1851" s="61" t="s">
        <v>113</v>
      </c>
      <c r="AD1851" s="61"/>
      <c r="AE1851" s="22"/>
      <c r="AF1851">
        <v>0</v>
      </c>
      <c r="AG1851" t="s">
        <v>5411</v>
      </c>
      <c r="AH1851" t="s">
        <v>5411</v>
      </c>
      <c r="AI1851" s="46">
        <v>0</v>
      </c>
      <c r="AJ1851" s="46"/>
      <c r="AK1851" s="22"/>
      <c r="AL1851" s="52">
        <f t="shared" si="288"/>
        <v>0</v>
      </c>
      <c r="AM1851" s="52" t="e">
        <f t="shared" si="289"/>
        <v>#VALUE!</v>
      </c>
      <c r="AN1851" s="52" t="e">
        <f t="shared" si="282"/>
        <v>#VALUE!</v>
      </c>
      <c r="AO1851">
        <v>0.09</v>
      </c>
      <c r="AP1851" s="46">
        <v>0.09</v>
      </c>
      <c r="AQ1851" s="52">
        <f t="shared" si="290"/>
        <v>0</v>
      </c>
    </row>
    <row r="1852" spans="1:43" x14ac:dyDescent="0.25">
      <c r="A1852" t="s">
        <v>5533</v>
      </c>
      <c r="B1852" t="s">
        <v>605</v>
      </c>
      <c r="D1852">
        <v>1</v>
      </c>
      <c r="E1852">
        <v>1</v>
      </c>
      <c r="F1852">
        <v>2</v>
      </c>
      <c r="G1852" s="13">
        <v>41709</v>
      </c>
      <c r="H1852">
        <v>0.12</v>
      </c>
      <c r="I1852" t="s">
        <v>5411</v>
      </c>
      <c r="J1852" t="s">
        <v>5411</v>
      </c>
      <c r="K1852" s="46">
        <v>0.12</v>
      </c>
      <c r="L1852" s="46"/>
      <c r="M1852" s="22"/>
      <c r="N1852" s="52">
        <f t="shared" si="283"/>
        <v>0</v>
      </c>
      <c r="O1852" s="52" t="e">
        <f t="shared" si="284"/>
        <v>#VALUE!</v>
      </c>
      <c r="P1852" s="52" t="e">
        <f t="shared" si="285"/>
        <v>#VALUE!</v>
      </c>
      <c r="Q1852">
        <v>0</v>
      </c>
      <c r="R1852" t="s">
        <v>5411</v>
      </c>
      <c r="S1852" t="s">
        <v>5411</v>
      </c>
      <c r="T1852" s="46">
        <v>0</v>
      </c>
      <c r="U1852" s="46"/>
      <c r="V1852" s="22"/>
      <c r="W1852" s="52">
        <f t="shared" si="286"/>
        <v>0</v>
      </c>
      <c r="X1852" s="52" t="e">
        <f t="shared" si="287"/>
        <v>#VALUE!</v>
      </c>
      <c r="Y1852" s="52" t="e">
        <f t="shared" si="281"/>
        <v>#VALUE!</v>
      </c>
      <c r="Z1852" t="s">
        <v>113</v>
      </c>
      <c r="AA1852" t="s">
        <v>5411</v>
      </c>
      <c r="AB1852" t="s">
        <v>5411</v>
      </c>
      <c r="AC1852" s="61" t="s">
        <v>113</v>
      </c>
      <c r="AD1852" s="61"/>
      <c r="AE1852" s="22"/>
      <c r="AF1852">
        <v>0</v>
      </c>
      <c r="AG1852" t="s">
        <v>5411</v>
      </c>
      <c r="AH1852" t="s">
        <v>5411</v>
      </c>
      <c r="AI1852" s="46">
        <v>0</v>
      </c>
      <c r="AJ1852" s="46"/>
      <c r="AK1852" s="22"/>
      <c r="AL1852" s="52">
        <f t="shared" si="288"/>
        <v>0</v>
      </c>
      <c r="AM1852" s="52" t="e">
        <f t="shared" si="289"/>
        <v>#VALUE!</v>
      </c>
      <c r="AN1852" s="52" t="e">
        <f t="shared" si="282"/>
        <v>#VALUE!</v>
      </c>
      <c r="AO1852">
        <v>0.01</v>
      </c>
      <c r="AP1852" s="46">
        <v>0.01</v>
      </c>
      <c r="AQ1852" s="52">
        <f t="shared" si="290"/>
        <v>0</v>
      </c>
    </row>
    <row r="1853" spans="1:43" x14ac:dyDescent="0.25">
      <c r="A1853" t="s">
        <v>5533</v>
      </c>
      <c r="B1853" t="s">
        <v>606</v>
      </c>
      <c r="D1853">
        <v>1</v>
      </c>
      <c r="E1853">
        <v>1</v>
      </c>
      <c r="F1853">
        <v>2</v>
      </c>
      <c r="G1853" s="13">
        <v>41709</v>
      </c>
      <c r="H1853">
        <v>0.27</v>
      </c>
      <c r="I1853" t="s">
        <v>5411</v>
      </c>
      <c r="J1853" t="s">
        <v>5411</v>
      </c>
      <c r="K1853" s="46">
        <v>0.27</v>
      </c>
      <c r="L1853" s="46"/>
      <c r="M1853" s="22"/>
      <c r="N1853" s="52">
        <f t="shared" si="283"/>
        <v>0</v>
      </c>
      <c r="O1853" s="52" t="e">
        <f t="shared" si="284"/>
        <v>#VALUE!</v>
      </c>
      <c r="P1853" s="52" t="e">
        <f t="shared" si="285"/>
        <v>#VALUE!</v>
      </c>
      <c r="Q1853">
        <v>0</v>
      </c>
      <c r="R1853" t="s">
        <v>5411</v>
      </c>
      <c r="S1853" t="s">
        <v>5411</v>
      </c>
      <c r="T1853" s="46">
        <v>0</v>
      </c>
      <c r="U1853" s="46"/>
      <c r="V1853" s="22"/>
      <c r="W1853" s="52">
        <f t="shared" si="286"/>
        <v>0</v>
      </c>
      <c r="X1853" s="52" t="e">
        <f t="shared" si="287"/>
        <v>#VALUE!</v>
      </c>
      <c r="Y1853" s="52" t="e">
        <f t="shared" si="281"/>
        <v>#VALUE!</v>
      </c>
      <c r="Z1853" t="s">
        <v>113</v>
      </c>
      <c r="AA1853" t="s">
        <v>5411</v>
      </c>
      <c r="AB1853" t="s">
        <v>5411</v>
      </c>
      <c r="AC1853" s="61" t="s">
        <v>113</v>
      </c>
      <c r="AD1853" s="61"/>
      <c r="AE1853" s="22"/>
      <c r="AF1853">
        <v>0</v>
      </c>
      <c r="AG1853" t="s">
        <v>5411</v>
      </c>
      <c r="AH1853" t="s">
        <v>5411</v>
      </c>
      <c r="AI1853" s="46">
        <v>0</v>
      </c>
      <c r="AJ1853" s="46"/>
      <c r="AK1853" s="22"/>
      <c r="AL1853" s="52">
        <f t="shared" si="288"/>
        <v>0</v>
      </c>
      <c r="AM1853" s="52" t="e">
        <f t="shared" si="289"/>
        <v>#VALUE!</v>
      </c>
      <c r="AN1853" s="52" t="e">
        <f t="shared" si="282"/>
        <v>#VALUE!</v>
      </c>
      <c r="AO1853">
        <v>0.1</v>
      </c>
      <c r="AP1853" s="46">
        <v>0.1</v>
      </c>
      <c r="AQ1853" s="52">
        <f t="shared" si="290"/>
        <v>0</v>
      </c>
    </row>
    <row r="1854" spans="1:43" x14ac:dyDescent="0.25">
      <c r="A1854" t="s">
        <v>5533</v>
      </c>
      <c r="B1854" t="s">
        <v>607</v>
      </c>
      <c r="D1854">
        <v>1</v>
      </c>
      <c r="E1854">
        <v>1</v>
      </c>
      <c r="F1854">
        <v>2</v>
      </c>
      <c r="G1854" s="13">
        <v>41709</v>
      </c>
      <c r="H1854">
        <v>0.04</v>
      </c>
      <c r="I1854" t="s">
        <v>5411</v>
      </c>
      <c r="J1854" t="s">
        <v>5411</v>
      </c>
      <c r="K1854" s="46">
        <v>0.04</v>
      </c>
      <c r="L1854" s="46"/>
      <c r="M1854" s="22"/>
      <c r="N1854" s="52">
        <f t="shared" si="283"/>
        <v>0</v>
      </c>
      <c r="O1854" s="52" t="e">
        <f t="shared" si="284"/>
        <v>#VALUE!</v>
      </c>
      <c r="P1854" s="52" t="e">
        <f t="shared" si="285"/>
        <v>#VALUE!</v>
      </c>
      <c r="Q1854">
        <v>0</v>
      </c>
      <c r="R1854" t="s">
        <v>5411</v>
      </c>
      <c r="S1854" t="s">
        <v>5411</v>
      </c>
      <c r="T1854" s="46">
        <v>0</v>
      </c>
      <c r="U1854" s="46"/>
      <c r="V1854" s="22"/>
      <c r="W1854" s="52">
        <f t="shared" si="286"/>
        <v>0</v>
      </c>
      <c r="X1854" s="52" t="e">
        <f t="shared" si="287"/>
        <v>#VALUE!</v>
      </c>
      <c r="Y1854" s="52" t="e">
        <f t="shared" si="281"/>
        <v>#VALUE!</v>
      </c>
      <c r="Z1854" t="s">
        <v>113</v>
      </c>
      <c r="AA1854" t="s">
        <v>5411</v>
      </c>
      <c r="AB1854" t="s">
        <v>5411</v>
      </c>
      <c r="AC1854" s="61" t="s">
        <v>113</v>
      </c>
      <c r="AD1854" s="61"/>
      <c r="AE1854" s="22"/>
      <c r="AF1854">
        <v>0</v>
      </c>
      <c r="AG1854" t="s">
        <v>5411</v>
      </c>
      <c r="AH1854" t="s">
        <v>5411</v>
      </c>
      <c r="AI1854" s="46">
        <v>0</v>
      </c>
      <c r="AJ1854" s="46"/>
      <c r="AK1854" s="22"/>
      <c r="AL1854" s="52">
        <f t="shared" si="288"/>
        <v>0</v>
      </c>
      <c r="AM1854" s="52" t="e">
        <f t="shared" si="289"/>
        <v>#VALUE!</v>
      </c>
      <c r="AN1854" s="52" t="e">
        <f t="shared" si="282"/>
        <v>#VALUE!</v>
      </c>
      <c r="AO1854">
        <v>1.1299999999999999</v>
      </c>
      <c r="AP1854" s="46">
        <v>1.1299999999999999</v>
      </c>
      <c r="AQ1854" s="52">
        <f t="shared" si="290"/>
        <v>0</v>
      </c>
    </row>
    <row r="1855" spans="1:43" x14ac:dyDescent="0.25">
      <c r="A1855" t="s">
        <v>5533</v>
      </c>
      <c r="B1855" t="s">
        <v>608</v>
      </c>
      <c r="D1855">
        <v>1</v>
      </c>
      <c r="E1855">
        <v>1</v>
      </c>
      <c r="F1855">
        <v>2</v>
      </c>
      <c r="G1855" s="13">
        <v>41709</v>
      </c>
      <c r="H1855">
        <v>0</v>
      </c>
      <c r="I1855" t="s">
        <v>5411</v>
      </c>
      <c r="J1855" t="s">
        <v>5411</v>
      </c>
      <c r="K1855" s="46">
        <v>0</v>
      </c>
      <c r="L1855" s="46"/>
      <c r="M1855" s="22"/>
      <c r="N1855" s="52">
        <f t="shared" si="283"/>
        <v>0</v>
      </c>
      <c r="O1855" s="52" t="e">
        <f t="shared" si="284"/>
        <v>#VALUE!</v>
      </c>
      <c r="P1855" s="52" t="e">
        <f t="shared" si="285"/>
        <v>#VALUE!</v>
      </c>
      <c r="Q1855">
        <v>0</v>
      </c>
      <c r="R1855" t="s">
        <v>5411</v>
      </c>
      <c r="S1855" t="s">
        <v>5411</v>
      </c>
      <c r="T1855" s="46">
        <v>0</v>
      </c>
      <c r="U1855" s="46"/>
      <c r="V1855" s="22"/>
      <c r="W1855" s="52">
        <f t="shared" si="286"/>
        <v>0</v>
      </c>
      <c r="X1855" s="52" t="e">
        <f t="shared" si="287"/>
        <v>#VALUE!</v>
      </c>
      <c r="Y1855" s="52" t="e">
        <f t="shared" si="281"/>
        <v>#VALUE!</v>
      </c>
      <c r="Z1855" t="s">
        <v>113</v>
      </c>
      <c r="AA1855" t="s">
        <v>5411</v>
      </c>
      <c r="AB1855" t="s">
        <v>5411</v>
      </c>
      <c r="AC1855" s="61" t="s">
        <v>113</v>
      </c>
      <c r="AD1855" s="61"/>
      <c r="AE1855" s="22"/>
      <c r="AF1855">
        <v>0</v>
      </c>
      <c r="AG1855" t="s">
        <v>5411</v>
      </c>
      <c r="AH1855" t="s">
        <v>5411</v>
      </c>
      <c r="AI1855" s="46">
        <v>0</v>
      </c>
      <c r="AJ1855" s="46"/>
      <c r="AK1855" s="22"/>
      <c r="AL1855" s="52">
        <f t="shared" si="288"/>
        <v>0</v>
      </c>
      <c r="AM1855" s="52" t="e">
        <f t="shared" si="289"/>
        <v>#VALUE!</v>
      </c>
      <c r="AN1855" s="52" t="e">
        <f t="shared" si="282"/>
        <v>#VALUE!</v>
      </c>
      <c r="AO1855">
        <v>0</v>
      </c>
      <c r="AP1855" s="46">
        <v>0</v>
      </c>
      <c r="AQ1855" s="52">
        <f t="shared" si="290"/>
        <v>0</v>
      </c>
    </row>
    <row r="1856" spans="1:43" x14ac:dyDescent="0.25">
      <c r="A1856" t="s">
        <v>5533</v>
      </c>
      <c r="B1856" t="s">
        <v>609</v>
      </c>
      <c r="D1856">
        <v>1</v>
      </c>
      <c r="E1856">
        <v>1</v>
      </c>
      <c r="F1856">
        <v>2</v>
      </c>
      <c r="G1856" s="13">
        <v>41709</v>
      </c>
      <c r="H1856">
        <v>0.01</v>
      </c>
      <c r="I1856" t="s">
        <v>5411</v>
      </c>
      <c r="J1856" t="s">
        <v>5411</v>
      </c>
      <c r="K1856" s="46">
        <v>0.01</v>
      </c>
      <c r="L1856" s="46"/>
      <c r="M1856" s="22"/>
      <c r="N1856" s="52">
        <f t="shared" si="283"/>
        <v>0</v>
      </c>
      <c r="O1856" s="52" t="e">
        <f t="shared" si="284"/>
        <v>#VALUE!</v>
      </c>
      <c r="P1856" s="52" t="e">
        <f t="shared" si="285"/>
        <v>#VALUE!</v>
      </c>
      <c r="Q1856">
        <v>0</v>
      </c>
      <c r="R1856" t="s">
        <v>5411</v>
      </c>
      <c r="S1856" t="s">
        <v>5411</v>
      </c>
      <c r="T1856" s="46">
        <v>0</v>
      </c>
      <c r="U1856" s="46"/>
      <c r="V1856" s="22"/>
      <c r="W1856" s="52">
        <f t="shared" si="286"/>
        <v>0</v>
      </c>
      <c r="X1856" s="52" t="e">
        <f t="shared" si="287"/>
        <v>#VALUE!</v>
      </c>
      <c r="Y1856" s="52" t="e">
        <f t="shared" si="281"/>
        <v>#VALUE!</v>
      </c>
      <c r="Z1856" t="s">
        <v>113</v>
      </c>
      <c r="AA1856" t="s">
        <v>5411</v>
      </c>
      <c r="AB1856" t="s">
        <v>5411</v>
      </c>
      <c r="AC1856" s="61" t="s">
        <v>113</v>
      </c>
      <c r="AD1856" s="61"/>
      <c r="AE1856" s="22"/>
      <c r="AF1856">
        <v>0</v>
      </c>
      <c r="AG1856" t="s">
        <v>5411</v>
      </c>
      <c r="AH1856" t="s">
        <v>5411</v>
      </c>
      <c r="AI1856" s="46">
        <v>0</v>
      </c>
      <c r="AJ1856" s="46"/>
      <c r="AK1856" s="22"/>
      <c r="AL1856" s="52">
        <f t="shared" si="288"/>
        <v>0</v>
      </c>
      <c r="AM1856" s="52" t="e">
        <f t="shared" si="289"/>
        <v>#VALUE!</v>
      </c>
      <c r="AN1856" s="52" t="e">
        <f t="shared" si="282"/>
        <v>#VALUE!</v>
      </c>
      <c r="AO1856">
        <v>0</v>
      </c>
      <c r="AP1856" s="46">
        <v>0</v>
      </c>
      <c r="AQ1856" s="52">
        <f t="shared" si="290"/>
        <v>0</v>
      </c>
    </row>
    <row r="1857" spans="1:43" x14ac:dyDescent="0.25">
      <c r="A1857" t="s">
        <v>5533</v>
      </c>
      <c r="B1857" t="s">
        <v>610</v>
      </c>
      <c r="D1857">
        <v>1</v>
      </c>
      <c r="E1857">
        <v>1</v>
      </c>
      <c r="F1857">
        <v>2</v>
      </c>
      <c r="G1857" s="13">
        <v>41709</v>
      </c>
      <c r="H1857">
        <v>0.5</v>
      </c>
      <c r="I1857" t="s">
        <v>5411</v>
      </c>
      <c r="J1857" t="s">
        <v>5411</v>
      </c>
      <c r="K1857" s="46">
        <v>0.5</v>
      </c>
      <c r="L1857" s="46"/>
      <c r="M1857" s="22"/>
      <c r="N1857" s="52">
        <f t="shared" si="283"/>
        <v>0</v>
      </c>
      <c r="O1857" s="52" t="e">
        <f t="shared" si="284"/>
        <v>#VALUE!</v>
      </c>
      <c r="P1857" s="52" t="e">
        <f t="shared" si="285"/>
        <v>#VALUE!</v>
      </c>
      <c r="Q1857">
        <v>0</v>
      </c>
      <c r="R1857" t="s">
        <v>5411</v>
      </c>
      <c r="S1857" t="s">
        <v>5411</v>
      </c>
      <c r="T1857" s="46">
        <v>0</v>
      </c>
      <c r="U1857" s="46"/>
      <c r="V1857" s="22"/>
      <c r="W1857" s="52">
        <f t="shared" si="286"/>
        <v>0</v>
      </c>
      <c r="X1857" s="52" t="e">
        <f t="shared" si="287"/>
        <v>#VALUE!</v>
      </c>
      <c r="Y1857" s="52" t="e">
        <f t="shared" si="281"/>
        <v>#VALUE!</v>
      </c>
      <c r="Z1857" t="s">
        <v>113</v>
      </c>
      <c r="AA1857" t="s">
        <v>5411</v>
      </c>
      <c r="AB1857" t="s">
        <v>5411</v>
      </c>
      <c r="AC1857" s="61" t="s">
        <v>113</v>
      </c>
      <c r="AD1857" s="61"/>
      <c r="AE1857" s="22"/>
      <c r="AF1857">
        <v>0</v>
      </c>
      <c r="AG1857" t="s">
        <v>5411</v>
      </c>
      <c r="AH1857" t="s">
        <v>5411</v>
      </c>
      <c r="AI1857" s="46">
        <v>0</v>
      </c>
      <c r="AJ1857" s="46"/>
      <c r="AK1857" s="22"/>
      <c r="AL1857" s="52">
        <f t="shared" si="288"/>
        <v>0</v>
      </c>
      <c r="AM1857" s="52" t="e">
        <f t="shared" si="289"/>
        <v>#VALUE!</v>
      </c>
      <c r="AN1857" s="52" t="e">
        <f t="shared" si="282"/>
        <v>#VALUE!</v>
      </c>
      <c r="AO1857">
        <v>0.21</v>
      </c>
      <c r="AP1857" s="46">
        <v>0.21</v>
      </c>
      <c r="AQ1857" s="52">
        <f t="shared" si="290"/>
        <v>0</v>
      </c>
    </row>
    <row r="1858" spans="1:43" x14ac:dyDescent="0.25">
      <c r="A1858" t="s">
        <v>5533</v>
      </c>
      <c r="B1858" t="s">
        <v>611</v>
      </c>
      <c r="D1858">
        <v>1</v>
      </c>
      <c r="E1858">
        <v>1</v>
      </c>
      <c r="F1858">
        <v>2</v>
      </c>
      <c r="G1858" s="13">
        <v>41709</v>
      </c>
      <c r="H1858">
        <v>1.1000000000000001</v>
      </c>
      <c r="I1858" t="s">
        <v>5411</v>
      </c>
      <c r="J1858" t="s">
        <v>5411</v>
      </c>
      <c r="K1858" s="46">
        <v>1.1000000000000001</v>
      </c>
      <c r="L1858" s="46"/>
      <c r="M1858" s="22"/>
      <c r="N1858" s="52">
        <f t="shared" si="283"/>
        <v>0</v>
      </c>
      <c r="O1858" s="52" t="e">
        <f t="shared" si="284"/>
        <v>#VALUE!</v>
      </c>
      <c r="P1858" s="52" t="e">
        <f t="shared" si="285"/>
        <v>#VALUE!</v>
      </c>
      <c r="Q1858">
        <v>0.85</v>
      </c>
      <c r="R1858" t="s">
        <v>5411</v>
      </c>
      <c r="S1858" t="s">
        <v>5411</v>
      </c>
      <c r="T1858" s="46">
        <v>0.85</v>
      </c>
      <c r="U1858" s="46"/>
      <c r="V1858" s="22"/>
      <c r="W1858" s="52">
        <f t="shared" si="286"/>
        <v>0</v>
      </c>
      <c r="X1858" s="52" t="e">
        <f t="shared" si="287"/>
        <v>#VALUE!</v>
      </c>
      <c r="Y1858" s="52" t="e">
        <f t="shared" si="281"/>
        <v>#VALUE!</v>
      </c>
      <c r="Z1858" t="s">
        <v>113</v>
      </c>
      <c r="AA1858" t="s">
        <v>5411</v>
      </c>
      <c r="AB1858" t="s">
        <v>5411</v>
      </c>
      <c r="AC1858" s="61" t="s">
        <v>113</v>
      </c>
      <c r="AD1858" s="61"/>
      <c r="AE1858" s="22"/>
      <c r="AF1858">
        <v>0.96</v>
      </c>
      <c r="AG1858" t="s">
        <v>5411</v>
      </c>
      <c r="AH1858" t="s">
        <v>5411</v>
      </c>
      <c r="AI1858" s="46">
        <v>0.96</v>
      </c>
      <c r="AJ1858" s="46"/>
      <c r="AK1858" s="22"/>
      <c r="AL1858" s="52">
        <f t="shared" si="288"/>
        <v>0</v>
      </c>
      <c r="AM1858" s="52" t="e">
        <f t="shared" si="289"/>
        <v>#VALUE!</v>
      </c>
      <c r="AN1858" s="52" t="e">
        <f t="shared" si="282"/>
        <v>#VALUE!</v>
      </c>
      <c r="AO1858">
        <v>0.41</v>
      </c>
      <c r="AP1858" s="46">
        <v>0.41</v>
      </c>
      <c r="AQ1858" s="52">
        <f t="shared" si="290"/>
        <v>0</v>
      </c>
    </row>
    <row r="1859" spans="1:43" x14ac:dyDescent="0.25">
      <c r="A1859" t="s">
        <v>5533</v>
      </c>
      <c r="B1859" t="s">
        <v>612</v>
      </c>
      <c r="D1859">
        <v>1</v>
      </c>
      <c r="E1859">
        <v>1</v>
      </c>
      <c r="F1859">
        <v>2</v>
      </c>
      <c r="G1859" s="13">
        <v>41709</v>
      </c>
      <c r="H1859">
        <v>0.25</v>
      </c>
      <c r="I1859" t="s">
        <v>5411</v>
      </c>
      <c r="J1859" t="s">
        <v>5411</v>
      </c>
      <c r="K1859" s="46">
        <v>0.25</v>
      </c>
      <c r="L1859" s="46"/>
      <c r="M1859" s="22"/>
      <c r="N1859" s="52">
        <f t="shared" si="283"/>
        <v>0</v>
      </c>
      <c r="O1859" s="52" t="e">
        <f t="shared" si="284"/>
        <v>#VALUE!</v>
      </c>
      <c r="P1859" s="52" t="e">
        <f t="shared" si="285"/>
        <v>#VALUE!</v>
      </c>
      <c r="Q1859">
        <v>0.75</v>
      </c>
      <c r="R1859" t="s">
        <v>5411</v>
      </c>
      <c r="S1859" t="s">
        <v>5411</v>
      </c>
      <c r="T1859" s="46">
        <v>0.75</v>
      </c>
      <c r="U1859" s="46"/>
      <c r="V1859" s="22"/>
      <c r="W1859" s="52">
        <f t="shared" si="286"/>
        <v>0</v>
      </c>
      <c r="X1859" s="52" t="e">
        <f t="shared" si="287"/>
        <v>#VALUE!</v>
      </c>
      <c r="Y1859" s="52" t="e">
        <f t="shared" si="281"/>
        <v>#VALUE!</v>
      </c>
      <c r="Z1859" t="s">
        <v>113</v>
      </c>
      <c r="AA1859" t="s">
        <v>5411</v>
      </c>
      <c r="AB1859" t="s">
        <v>5411</v>
      </c>
      <c r="AC1859" s="61" t="s">
        <v>113</v>
      </c>
      <c r="AD1859" s="61"/>
      <c r="AE1859" s="22"/>
      <c r="AF1859">
        <v>0</v>
      </c>
      <c r="AG1859" t="s">
        <v>5411</v>
      </c>
      <c r="AH1859" t="s">
        <v>5411</v>
      </c>
      <c r="AI1859" s="46">
        <v>0</v>
      </c>
      <c r="AJ1859" s="46"/>
      <c r="AK1859" s="22"/>
      <c r="AL1859" s="52">
        <f t="shared" si="288"/>
        <v>0</v>
      </c>
      <c r="AM1859" s="52" t="e">
        <f t="shared" si="289"/>
        <v>#VALUE!</v>
      </c>
      <c r="AN1859" s="52" t="e">
        <f t="shared" si="282"/>
        <v>#VALUE!</v>
      </c>
      <c r="AO1859">
        <v>7.0000000000000007E-2</v>
      </c>
      <c r="AP1859" s="46">
        <v>7.0000000000000007E-2</v>
      </c>
      <c r="AQ1859" s="52">
        <f t="shared" si="290"/>
        <v>0</v>
      </c>
    </row>
    <row r="1860" spans="1:43" x14ac:dyDescent="0.25">
      <c r="A1860" t="s">
        <v>5533</v>
      </c>
      <c r="B1860" t="s">
        <v>613</v>
      </c>
      <c r="D1860">
        <v>1</v>
      </c>
      <c r="E1860">
        <v>1</v>
      </c>
      <c r="F1860">
        <v>2</v>
      </c>
      <c r="G1860" s="13">
        <v>41709</v>
      </c>
      <c r="H1860">
        <v>0.44</v>
      </c>
      <c r="I1860" t="s">
        <v>5411</v>
      </c>
      <c r="J1860" t="s">
        <v>5411</v>
      </c>
      <c r="K1860" s="46">
        <v>0.44</v>
      </c>
      <c r="L1860" s="46"/>
      <c r="M1860" s="22"/>
      <c r="N1860" s="52">
        <f t="shared" si="283"/>
        <v>0</v>
      </c>
      <c r="O1860" s="52" t="e">
        <f t="shared" si="284"/>
        <v>#VALUE!</v>
      </c>
      <c r="P1860" s="52" t="e">
        <f t="shared" si="285"/>
        <v>#VALUE!</v>
      </c>
      <c r="Q1860">
        <v>0.32</v>
      </c>
      <c r="R1860" t="s">
        <v>5411</v>
      </c>
      <c r="S1860" t="s">
        <v>5411</v>
      </c>
      <c r="T1860" s="46">
        <v>0.32</v>
      </c>
      <c r="U1860" s="46"/>
      <c r="V1860" s="22"/>
      <c r="W1860" s="52">
        <f t="shared" si="286"/>
        <v>0</v>
      </c>
      <c r="X1860" s="52" t="e">
        <f t="shared" si="287"/>
        <v>#VALUE!</v>
      </c>
      <c r="Y1860" s="52" t="e">
        <f t="shared" ref="Y1860:Y1923" si="291">S1860-V1860</f>
        <v>#VALUE!</v>
      </c>
      <c r="Z1860" t="s">
        <v>113</v>
      </c>
      <c r="AA1860" t="s">
        <v>5411</v>
      </c>
      <c r="AB1860" t="s">
        <v>5411</v>
      </c>
      <c r="AC1860" s="61" t="s">
        <v>113</v>
      </c>
      <c r="AD1860" s="61"/>
      <c r="AE1860" s="22"/>
      <c r="AF1860">
        <v>0</v>
      </c>
      <c r="AG1860" t="s">
        <v>5411</v>
      </c>
      <c r="AH1860" t="s">
        <v>5411</v>
      </c>
      <c r="AI1860" s="46">
        <v>0</v>
      </c>
      <c r="AJ1860" s="46"/>
      <c r="AK1860" s="22"/>
      <c r="AL1860" s="52">
        <f t="shared" si="288"/>
        <v>0</v>
      </c>
      <c r="AM1860" s="52" t="e">
        <f t="shared" si="289"/>
        <v>#VALUE!</v>
      </c>
      <c r="AN1860" s="52" t="e">
        <f t="shared" ref="AN1860:AN1923" si="292">AH1860-AK1860</f>
        <v>#VALUE!</v>
      </c>
      <c r="AO1860">
        <v>0.08</v>
      </c>
      <c r="AP1860" s="46">
        <v>0.08</v>
      </c>
      <c r="AQ1860" s="52">
        <f t="shared" si="290"/>
        <v>0</v>
      </c>
    </row>
    <row r="1861" spans="1:43" x14ac:dyDescent="0.25">
      <c r="A1861" t="s">
        <v>5533</v>
      </c>
      <c r="B1861" t="s">
        <v>614</v>
      </c>
      <c r="D1861">
        <v>1</v>
      </c>
      <c r="E1861">
        <v>1</v>
      </c>
      <c r="F1861">
        <v>2</v>
      </c>
      <c r="G1861" s="13">
        <v>41709</v>
      </c>
      <c r="H1861">
        <v>0.28000000000000003</v>
      </c>
      <c r="I1861" t="s">
        <v>5411</v>
      </c>
      <c r="J1861" t="s">
        <v>5411</v>
      </c>
      <c r="K1861" s="46">
        <v>0.28000000000000003</v>
      </c>
      <c r="L1861" s="46"/>
      <c r="M1861" s="22"/>
      <c r="N1861" s="52">
        <f t="shared" ref="N1861:N1924" si="293">H1861-K1861</f>
        <v>0</v>
      </c>
      <c r="O1861" s="52" t="e">
        <f t="shared" ref="O1861:O1924" si="294">I1861-L1861</f>
        <v>#VALUE!</v>
      </c>
      <c r="P1861" s="52" t="e">
        <f t="shared" ref="P1861:P1924" si="295">J1861-M1861</f>
        <v>#VALUE!</v>
      </c>
      <c r="Q1861">
        <v>0</v>
      </c>
      <c r="R1861" t="s">
        <v>5411</v>
      </c>
      <c r="S1861" t="s">
        <v>5411</v>
      </c>
      <c r="T1861" s="46">
        <v>0</v>
      </c>
      <c r="U1861" s="46"/>
      <c r="V1861" s="22"/>
      <c r="W1861" s="52">
        <f t="shared" ref="W1861:W1924" si="296">Q1861-T1861</f>
        <v>0</v>
      </c>
      <c r="X1861" s="52" t="e">
        <f t="shared" ref="X1861:X1924" si="297">R1861-U1861</f>
        <v>#VALUE!</v>
      </c>
      <c r="Y1861" s="52" t="e">
        <f t="shared" si="291"/>
        <v>#VALUE!</v>
      </c>
      <c r="Z1861" t="s">
        <v>113</v>
      </c>
      <c r="AA1861" t="s">
        <v>5411</v>
      </c>
      <c r="AB1861" t="s">
        <v>5411</v>
      </c>
      <c r="AC1861" s="61" t="s">
        <v>113</v>
      </c>
      <c r="AD1861" s="61"/>
      <c r="AE1861" s="22"/>
      <c r="AF1861">
        <v>0</v>
      </c>
      <c r="AG1861" t="s">
        <v>5411</v>
      </c>
      <c r="AH1861" t="s">
        <v>5411</v>
      </c>
      <c r="AI1861" s="46">
        <v>0</v>
      </c>
      <c r="AJ1861" s="46"/>
      <c r="AK1861" s="22"/>
      <c r="AL1861" s="52">
        <f t="shared" ref="AL1861:AL1924" si="298">AF1861-AI1861</f>
        <v>0</v>
      </c>
      <c r="AM1861" s="52" t="e">
        <f t="shared" ref="AM1861:AM1924" si="299">AG1861-AJ1861</f>
        <v>#VALUE!</v>
      </c>
      <c r="AN1861" s="52" t="e">
        <f t="shared" si="292"/>
        <v>#VALUE!</v>
      </c>
      <c r="AO1861">
        <v>7.0000000000000007E-2</v>
      </c>
      <c r="AP1861" s="46">
        <v>7.0000000000000007E-2</v>
      </c>
      <c r="AQ1861" s="52">
        <f t="shared" ref="AQ1861:AQ1924" si="300">AO1861-AP1861</f>
        <v>0</v>
      </c>
    </row>
    <row r="1862" spans="1:43" x14ac:dyDescent="0.25">
      <c r="A1862" t="s">
        <v>5533</v>
      </c>
      <c r="B1862" t="s">
        <v>615</v>
      </c>
      <c r="D1862">
        <v>1</v>
      </c>
      <c r="E1862">
        <v>1</v>
      </c>
      <c r="F1862">
        <v>2</v>
      </c>
      <c r="G1862" s="13">
        <v>41709</v>
      </c>
      <c r="H1862">
        <v>0.01</v>
      </c>
      <c r="I1862" t="s">
        <v>5411</v>
      </c>
      <c r="J1862" t="s">
        <v>5411</v>
      </c>
      <c r="K1862" s="46">
        <v>0.01</v>
      </c>
      <c r="L1862" s="46"/>
      <c r="M1862" s="22"/>
      <c r="N1862" s="52">
        <f t="shared" si="293"/>
        <v>0</v>
      </c>
      <c r="O1862" s="52" t="e">
        <f t="shared" si="294"/>
        <v>#VALUE!</v>
      </c>
      <c r="P1862" s="52" t="e">
        <f t="shared" si="295"/>
        <v>#VALUE!</v>
      </c>
      <c r="Q1862">
        <v>0</v>
      </c>
      <c r="R1862" t="s">
        <v>5411</v>
      </c>
      <c r="S1862" t="s">
        <v>5411</v>
      </c>
      <c r="T1862" s="46">
        <v>0</v>
      </c>
      <c r="U1862" s="46"/>
      <c r="V1862" s="22"/>
      <c r="W1862" s="52">
        <f t="shared" si="296"/>
        <v>0</v>
      </c>
      <c r="X1862" s="52" t="e">
        <f t="shared" si="297"/>
        <v>#VALUE!</v>
      </c>
      <c r="Y1862" s="52" t="e">
        <f t="shared" si="291"/>
        <v>#VALUE!</v>
      </c>
      <c r="Z1862" t="s">
        <v>113</v>
      </c>
      <c r="AA1862" t="s">
        <v>5411</v>
      </c>
      <c r="AB1862" t="s">
        <v>5411</v>
      </c>
      <c r="AC1862" s="61" t="s">
        <v>113</v>
      </c>
      <c r="AD1862" s="61"/>
      <c r="AE1862" s="22"/>
      <c r="AF1862">
        <v>0</v>
      </c>
      <c r="AG1862" t="s">
        <v>5411</v>
      </c>
      <c r="AH1862" t="s">
        <v>5411</v>
      </c>
      <c r="AI1862" s="46">
        <v>0</v>
      </c>
      <c r="AJ1862" s="46"/>
      <c r="AK1862" s="22"/>
      <c r="AL1862" s="52">
        <f t="shared" si="298"/>
        <v>0</v>
      </c>
      <c r="AM1862" s="52" t="e">
        <f t="shared" si="299"/>
        <v>#VALUE!</v>
      </c>
      <c r="AN1862" s="52" t="e">
        <f t="shared" si="292"/>
        <v>#VALUE!</v>
      </c>
      <c r="AO1862">
        <v>0.9</v>
      </c>
      <c r="AP1862" s="46">
        <v>0.9</v>
      </c>
      <c r="AQ1862" s="52">
        <f t="shared" si="300"/>
        <v>0</v>
      </c>
    </row>
    <row r="1863" spans="1:43" x14ac:dyDescent="0.25">
      <c r="A1863" t="s">
        <v>5533</v>
      </c>
      <c r="B1863" t="s">
        <v>616</v>
      </c>
      <c r="D1863">
        <v>1</v>
      </c>
      <c r="E1863">
        <v>1</v>
      </c>
      <c r="F1863">
        <v>2</v>
      </c>
      <c r="G1863" s="13">
        <v>41709</v>
      </c>
      <c r="H1863">
        <v>0.36</v>
      </c>
      <c r="I1863" t="s">
        <v>5411</v>
      </c>
      <c r="J1863" t="s">
        <v>5411</v>
      </c>
      <c r="K1863" s="46">
        <v>0.36</v>
      </c>
      <c r="L1863" s="46"/>
      <c r="M1863" s="22"/>
      <c r="N1863" s="52">
        <f t="shared" si="293"/>
        <v>0</v>
      </c>
      <c r="O1863" s="52" t="e">
        <f t="shared" si="294"/>
        <v>#VALUE!</v>
      </c>
      <c r="P1863" s="52" t="e">
        <f t="shared" si="295"/>
        <v>#VALUE!</v>
      </c>
      <c r="Q1863">
        <v>0</v>
      </c>
      <c r="R1863" t="s">
        <v>5411</v>
      </c>
      <c r="S1863" t="s">
        <v>5411</v>
      </c>
      <c r="T1863" s="46">
        <v>0</v>
      </c>
      <c r="U1863" s="46"/>
      <c r="V1863" s="22"/>
      <c r="W1863" s="52">
        <f t="shared" si="296"/>
        <v>0</v>
      </c>
      <c r="X1863" s="52" t="e">
        <f t="shared" si="297"/>
        <v>#VALUE!</v>
      </c>
      <c r="Y1863" s="52" t="e">
        <f t="shared" si="291"/>
        <v>#VALUE!</v>
      </c>
      <c r="Z1863" t="s">
        <v>113</v>
      </c>
      <c r="AA1863" t="s">
        <v>5411</v>
      </c>
      <c r="AB1863" t="s">
        <v>5411</v>
      </c>
      <c r="AC1863" s="61" t="s">
        <v>113</v>
      </c>
      <c r="AD1863" s="61"/>
      <c r="AE1863" s="22"/>
      <c r="AF1863">
        <v>0</v>
      </c>
      <c r="AG1863" t="s">
        <v>5411</v>
      </c>
      <c r="AH1863" t="s">
        <v>5411</v>
      </c>
      <c r="AI1863" s="46">
        <v>0</v>
      </c>
      <c r="AJ1863" s="46"/>
      <c r="AK1863" s="22"/>
      <c r="AL1863" s="52">
        <f t="shared" si="298"/>
        <v>0</v>
      </c>
      <c r="AM1863" s="52" t="e">
        <f t="shared" si="299"/>
        <v>#VALUE!</v>
      </c>
      <c r="AN1863" s="52" t="e">
        <f t="shared" si="292"/>
        <v>#VALUE!</v>
      </c>
      <c r="AO1863">
        <v>0.32</v>
      </c>
      <c r="AP1863" s="46">
        <v>0.32</v>
      </c>
      <c r="AQ1863" s="52">
        <f t="shared" si="300"/>
        <v>0</v>
      </c>
    </row>
    <row r="1864" spans="1:43" x14ac:dyDescent="0.25">
      <c r="A1864" t="s">
        <v>5533</v>
      </c>
      <c r="B1864" t="s">
        <v>617</v>
      </c>
      <c r="D1864">
        <v>1</v>
      </c>
      <c r="E1864">
        <v>1</v>
      </c>
      <c r="F1864">
        <v>2</v>
      </c>
      <c r="G1864" s="13">
        <v>41709</v>
      </c>
      <c r="H1864">
        <v>0.01</v>
      </c>
      <c r="I1864" t="s">
        <v>5411</v>
      </c>
      <c r="J1864" t="s">
        <v>5411</v>
      </c>
      <c r="K1864" s="46">
        <v>0.01</v>
      </c>
      <c r="L1864" s="46"/>
      <c r="M1864" s="22"/>
      <c r="N1864" s="52">
        <f t="shared" si="293"/>
        <v>0</v>
      </c>
      <c r="O1864" s="52" t="e">
        <f t="shared" si="294"/>
        <v>#VALUE!</v>
      </c>
      <c r="P1864" s="52" t="e">
        <f t="shared" si="295"/>
        <v>#VALUE!</v>
      </c>
      <c r="Q1864">
        <v>0</v>
      </c>
      <c r="R1864" t="s">
        <v>5411</v>
      </c>
      <c r="S1864" t="s">
        <v>5411</v>
      </c>
      <c r="T1864" s="46">
        <v>0</v>
      </c>
      <c r="U1864" s="46"/>
      <c r="V1864" s="22"/>
      <c r="W1864" s="52">
        <f t="shared" si="296"/>
        <v>0</v>
      </c>
      <c r="X1864" s="52" t="e">
        <f t="shared" si="297"/>
        <v>#VALUE!</v>
      </c>
      <c r="Y1864" s="52" t="e">
        <f t="shared" si="291"/>
        <v>#VALUE!</v>
      </c>
      <c r="Z1864" t="s">
        <v>113</v>
      </c>
      <c r="AA1864" t="s">
        <v>5411</v>
      </c>
      <c r="AB1864" t="s">
        <v>5411</v>
      </c>
      <c r="AC1864" s="61" t="s">
        <v>113</v>
      </c>
      <c r="AD1864" s="61"/>
      <c r="AE1864" s="22"/>
      <c r="AF1864">
        <v>0</v>
      </c>
      <c r="AG1864" t="s">
        <v>5411</v>
      </c>
      <c r="AH1864" t="s">
        <v>5411</v>
      </c>
      <c r="AI1864" s="46">
        <v>0</v>
      </c>
      <c r="AJ1864" s="46"/>
      <c r="AK1864" s="22"/>
      <c r="AL1864" s="52">
        <f t="shared" si="298"/>
        <v>0</v>
      </c>
      <c r="AM1864" s="52" t="e">
        <f t="shared" si="299"/>
        <v>#VALUE!</v>
      </c>
      <c r="AN1864" s="52" t="e">
        <f t="shared" si="292"/>
        <v>#VALUE!</v>
      </c>
      <c r="AO1864">
        <v>0</v>
      </c>
      <c r="AP1864" s="46">
        <v>0</v>
      </c>
      <c r="AQ1864" s="52">
        <f t="shared" si="300"/>
        <v>0</v>
      </c>
    </row>
    <row r="1865" spans="1:43" x14ac:dyDescent="0.25">
      <c r="A1865" t="s">
        <v>5533</v>
      </c>
      <c r="B1865" t="s">
        <v>618</v>
      </c>
      <c r="D1865">
        <v>1</v>
      </c>
      <c r="E1865">
        <v>1</v>
      </c>
      <c r="F1865">
        <v>2</v>
      </c>
      <c r="G1865" s="13">
        <v>41709</v>
      </c>
      <c r="H1865">
        <v>0</v>
      </c>
      <c r="I1865" t="s">
        <v>5411</v>
      </c>
      <c r="J1865" t="s">
        <v>5411</v>
      </c>
      <c r="K1865" s="46">
        <v>0</v>
      </c>
      <c r="L1865" s="46"/>
      <c r="M1865" s="22"/>
      <c r="N1865" s="52">
        <f t="shared" si="293"/>
        <v>0</v>
      </c>
      <c r="O1865" s="52" t="e">
        <f t="shared" si="294"/>
        <v>#VALUE!</v>
      </c>
      <c r="P1865" s="52" t="e">
        <f t="shared" si="295"/>
        <v>#VALUE!</v>
      </c>
      <c r="Q1865">
        <v>0</v>
      </c>
      <c r="R1865" t="s">
        <v>5411</v>
      </c>
      <c r="S1865" t="s">
        <v>5411</v>
      </c>
      <c r="T1865" s="46">
        <v>0</v>
      </c>
      <c r="U1865" s="46"/>
      <c r="V1865" s="22"/>
      <c r="W1865" s="52">
        <f t="shared" si="296"/>
        <v>0</v>
      </c>
      <c r="X1865" s="52" t="e">
        <f t="shared" si="297"/>
        <v>#VALUE!</v>
      </c>
      <c r="Y1865" s="52" t="e">
        <f t="shared" si="291"/>
        <v>#VALUE!</v>
      </c>
      <c r="Z1865" t="s">
        <v>113</v>
      </c>
      <c r="AA1865" t="s">
        <v>5411</v>
      </c>
      <c r="AB1865" t="s">
        <v>5411</v>
      </c>
      <c r="AC1865" s="61" t="s">
        <v>113</v>
      </c>
      <c r="AD1865" s="61"/>
      <c r="AE1865" s="22"/>
      <c r="AF1865">
        <v>0</v>
      </c>
      <c r="AG1865" t="s">
        <v>5411</v>
      </c>
      <c r="AH1865" t="s">
        <v>5411</v>
      </c>
      <c r="AI1865" s="46">
        <v>0</v>
      </c>
      <c r="AJ1865" s="46"/>
      <c r="AK1865" s="22"/>
      <c r="AL1865" s="52">
        <f t="shared" si="298"/>
        <v>0</v>
      </c>
      <c r="AM1865" s="52" t="e">
        <f t="shared" si="299"/>
        <v>#VALUE!</v>
      </c>
      <c r="AN1865" s="52" t="e">
        <f t="shared" si="292"/>
        <v>#VALUE!</v>
      </c>
      <c r="AO1865">
        <v>0</v>
      </c>
      <c r="AP1865" s="46">
        <v>0</v>
      </c>
      <c r="AQ1865" s="52">
        <f t="shared" si="300"/>
        <v>0</v>
      </c>
    </row>
    <row r="1866" spans="1:43" x14ac:dyDescent="0.25">
      <c r="A1866" t="s">
        <v>5533</v>
      </c>
      <c r="B1866" t="s">
        <v>619</v>
      </c>
      <c r="D1866">
        <v>1</v>
      </c>
      <c r="E1866">
        <v>1</v>
      </c>
      <c r="F1866">
        <v>2</v>
      </c>
      <c r="G1866" s="13">
        <v>41709</v>
      </c>
      <c r="H1866">
        <v>0</v>
      </c>
      <c r="I1866" t="s">
        <v>5411</v>
      </c>
      <c r="J1866" t="s">
        <v>5411</v>
      </c>
      <c r="K1866" s="46">
        <v>0</v>
      </c>
      <c r="L1866" s="46"/>
      <c r="M1866" s="22"/>
      <c r="N1866" s="52">
        <f t="shared" si="293"/>
        <v>0</v>
      </c>
      <c r="O1866" s="52" t="e">
        <f t="shared" si="294"/>
        <v>#VALUE!</v>
      </c>
      <c r="P1866" s="52" t="e">
        <f t="shared" si="295"/>
        <v>#VALUE!</v>
      </c>
      <c r="Q1866">
        <v>0</v>
      </c>
      <c r="R1866" t="s">
        <v>5411</v>
      </c>
      <c r="S1866" t="s">
        <v>5411</v>
      </c>
      <c r="T1866" s="46">
        <v>0</v>
      </c>
      <c r="U1866" s="46"/>
      <c r="V1866" s="22"/>
      <c r="W1866" s="52">
        <f t="shared" si="296"/>
        <v>0</v>
      </c>
      <c r="X1866" s="52" t="e">
        <f t="shared" si="297"/>
        <v>#VALUE!</v>
      </c>
      <c r="Y1866" s="52" t="e">
        <f t="shared" si="291"/>
        <v>#VALUE!</v>
      </c>
      <c r="Z1866" t="s">
        <v>113</v>
      </c>
      <c r="AA1866" t="s">
        <v>5411</v>
      </c>
      <c r="AB1866" t="s">
        <v>5411</v>
      </c>
      <c r="AC1866" s="61" t="s">
        <v>113</v>
      </c>
      <c r="AD1866" s="61"/>
      <c r="AE1866" s="22"/>
      <c r="AF1866">
        <v>0</v>
      </c>
      <c r="AG1866" t="s">
        <v>5411</v>
      </c>
      <c r="AH1866" t="s">
        <v>5411</v>
      </c>
      <c r="AI1866" s="46">
        <v>0</v>
      </c>
      <c r="AJ1866" s="46"/>
      <c r="AK1866" s="22"/>
      <c r="AL1866" s="52">
        <f t="shared" si="298"/>
        <v>0</v>
      </c>
      <c r="AM1866" s="52" t="e">
        <f t="shared" si="299"/>
        <v>#VALUE!</v>
      </c>
      <c r="AN1866" s="52" t="e">
        <f t="shared" si="292"/>
        <v>#VALUE!</v>
      </c>
      <c r="AO1866">
        <v>0</v>
      </c>
      <c r="AP1866" s="46">
        <v>0</v>
      </c>
      <c r="AQ1866" s="52">
        <f t="shared" si="300"/>
        <v>0</v>
      </c>
    </row>
    <row r="1867" spans="1:43" x14ac:dyDescent="0.25">
      <c r="A1867" t="s">
        <v>5533</v>
      </c>
      <c r="B1867" t="s">
        <v>620</v>
      </c>
      <c r="D1867">
        <v>1</v>
      </c>
      <c r="E1867">
        <v>1</v>
      </c>
      <c r="F1867">
        <v>2</v>
      </c>
      <c r="G1867" s="13">
        <v>41709</v>
      </c>
      <c r="H1867">
        <v>0</v>
      </c>
      <c r="I1867" t="s">
        <v>5411</v>
      </c>
      <c r="J1867" t="s">
        <v>5411</v>
      </c>
      <c r="K1867" s="46">
        <v>0</v>
      </c>
      <c r="L1867" s="46"/>
      <c r="M1867" s="22"/>
      <c r="N1867" s="52">
        <f t="shared" si="293"/>
        <v>0</v>
      </c>
      <c r="O1867" s="52" t="e">
        <f t="shared" si="294"/>
        <v>#VALUE!</v>
      </c>
      <c r="P1867" s="52" t="e">
        <f t="shared" si="295"/>
        <v>#VALUE!</v>
      </c>
      <c r="Q1867">
        <v>0</v>
      </c>
      <c r="R1867" t="s">
        <v>5411</v>
      </c>
      <c r="S1867" t="s">
        <v>5411</v>
      </c>
      <c r="T1867" s="46">
        <v>0</v>
      </c>
      <c r="U1867" s="46"/>
      <c r="V1867" s="22"/>
      <c r="W1867" s="52">
        <f t="shared" si="296"/>
        <v>0</v>
      </c>
      <c r="X1867" s="52" t="e">
        <f t="shared" si="297"/>
        <v>#VALUE!</v>
      </c>
      <c r="Y1867" s="52" t="e">
        <f t="shared" si="291"/>
        <v>#VALUE!</v>
      </c>
      <c r="Z1867" t="s">
        <v>113</v>
      </c>
      <c r="AA1867" t="s">
        <v>5411</v>
      </c>
      <c r="AB1867" t="s">
        <v>5411</v>
      </c>
      <c r="AC1867" s="61" t="s">
        <v>113</v>
      </c>
      <c r="AD1867" s="61"/>
      <c r="AE1867" s="22"/>
      <c r="AF1867">
        <v>0</v>
      </c>
      <c r="AG1867" t="s">
        <v>5411</v>
      </c>
      <c r="AH1867" t="s">
        <v>5411</v>
      </c>
      <c r="AI1867" s="46">
        <v>0</v>
      </c>
      <c r="AJ1867" s="46"/>
      <c r="AK1867" s="22"/>
      <c r="AL1867" s="52">
        <f t="shared" si="298"/>
        <v>0</v>
      </c>
      <c r="AM1867" s="52" t="e">
        <f t="shared" si="299"/>
        <v>#VALUE!</v>
      </c>
      <c r="AN1867" s="52" t="e">
        <f t="shared" si="292"/>
        <v>#VALUE!</v>
      </c>
      <c r="AO1867">
        <v>0</v>
      </c>
      <c r="AP1867" s="46">
        <v>0</v>
      </c>
      <c r="AQ1867" s="52">
        <f t="shared" si="300"/>
        <v>0</v>
      </c>
    </row>
    <row r="1868" spans="1:43" x14ac:dyDescent="0.25">
      <c r="A1868" t="s">
        <v>5533</v>
      </c>
      <c r="B1868" t="s">
        <v>1370</v>
      </c>
      <c r="D1868">
        <v>1</v>
      </c>
      <c r="E1868">
        <v>1</v>
      </c>
      <c r="F1868">
        <v>1</v>
      </c>
      <c r="G1868" s="13">
        <v>41884</v>
      </c>
      <c r="H1868">
        <v>1.29</v>
      </c>
      <c r="I1868" t="s">
        <v>5411</v>
      </c>
      <c r="J1868" t="s">
        <v>5411</v>
      </c>
      <c r="K1868" s="46">
        <v>1.29</v>
      </c>
      <c r="L1868" s="46"/>
      <c r="M1868" s="22"/>
      <c r="N1868" s="52">
        <f t="shared" si="293"/>
        <v>0</v>
      </c>
      <c r="O1868" s="52" t="e">
        <f t="shared" si="294"/>
        <v>#VALUE!</v>
      </c>
      <c r="P1868" s="52" t="e">
        <f t="shared" si="295"/>
        <v>#VALUE!</v>
      </c>
      <c r="Q1868">
        <v>0.49</v>
      </c>
      <c r="R1868" t="s">
        <v>5411</v>
      </c>
      <c r="S1868" t="s">
        <v>5411</v>
      </c>
      <c r="T1868" s="46">
        <v>0.49</v>
      </c>
      <c r="U1868" s="46"/>
      <c r="V1868" s="22"/>
      <c r="W1868" s="52">
        <f t="shared" si="296"/>
        <v>0</v>
      </c>
      <c r="X1868" s="52" t="e">
        <f t="shared" si="297"/>
        <v>#VALUE!</v>
      </c>
      <c r="Y1868" s="52" t="e">
        <f t="shared" si="291"/>
        <v>#VALUE!</v>
      </c>
      <c r="Z1868" t="s">
        <v>77</v>
      </c>
      <c r="AA1868" t="s">
        <v>5411</v>
      </c>
      <c r="AB1868" t="s">
        <v>5411</v>
      </c>
      <c r="AC1868" s="61" t="s">
        <v>77</v>
      </c>
      <c r="AD1868" s="61"/>
      <c r="AE1868" s="22"/>
      <c r="AF1868">
        <v>0</v>
      </c>
      <c r="AG1868" t="s">
        <v>5411</v>
      </c>
      <c r="AH1868" t="s">
        <v>5411</v>
      </c>
      <c r="AI1868" s="46">
        <v>0</v>
      </c>
      <c r="AJ1868" s="46"/>
      <c r="AK1868" s="22"/>
      <c r="AL1868" s="52">
        <f t="shared" si="298"/>
        <v>0</v>
      </c>
      <c r="AM1868" s="52" t="e">
        <f t="shared" si="299"/>
        <v>#VALUE!</v>
      </c>
      <c r="AN1868" s="52" t="e">
        <f t="shared" si="292"/>
        <v>#VALUE!</v>
      </c>
      <c r="AO1868">
        <v>0</v>
      </c>
      <c r="AP1868" s="46">
        <v>0</v>
      </c>
      <c r="AQ1868" s="52">
        <f t="shared" si="300"/>
        <v>0</v>
      </c>
    </row>
    <row r="1869" spans="1:43" x14ac:dyDescent="0.25">
      <c r="A1869" t="s">
        <v>5533</v>
      </c>
      <c r="B1869" t="s">
        <v>1371</v>
      </c>
      <c r="D1869">
        <v>1</v>
      </c>
      <c r="E1869">
        <v>1</v>
      </c>
      <c r="F1869">
        <v>1</v>
      </c>
      <c r="G1869" s="13">
        <v>41884</v>
      </c>
      <c r="H1869">
        <v>1.53</v>
      </c>
      <c r="I1869" t="s">
        <v>5411</v>
      </c>
      <c r="J1869" t="s">
        <v>5411</v>
      </c>
      <c r="K1869" s="46">
        <v>1.53</v>
      </c>
      <c r="L1869" s="46"/>
      <c r="M1869" s="22"/>
      <c r="N1869" s="52">
        <f t="shared" si="293"/>
        <v>0</v>
      </c>
      <c r="O1869" s="52" t="e">
        <f t="shared" si="294"/>
        <v>#VALUE!</v>
      </c>
      <c r="P1869" s="52" t="e">
        <f t="shared" si="295"/>
        <v>#VALUE!</v>
      </c>
      <c r="Q1869">
        <v>0</v>
      </c>
      <c r="R1869" t="s">
        <v>5411</v>
      </c>
      <c r="S1869" t="s">
        <v>5411</v>
      </c>
      <c r="T1869" s="46">
        <v>0</v>
      </c>
      <c r="U1869" s="46"/>
      <c r="V1869" s="22"/>
      <c r="W1869" s="52">
        <f t="shared" si="296"/>
        <v>0</v>
      </c>
      <c r="X1869" s="52" t="e">
        <f t="shared" si="297"/>
        <v>#VALUE!</v>
      </c>
      <c r="Y1869" s="52" t="e">
        <f t="shared" si="291"/>
        <v>#VALUE!</v>
      </c>
      <c r="Z1869" t="s">
        <v>77</v>
      </c>
      <c r="AA1869" t="s">
        <v>5411</v>
      </c>
      <c r="AB1869" t="s">
        <v>5411</v>
      </c>
      <c r="AC1869" s="61" t="s">
        <v>77</v>
      </c>
      <c r="AD1869" s="61"/>
      <c r="AE1869" s="22"/>
      <c r="AF1869">
        <v>0</v>
      </c>
      <c r="AG1869" t="s">
        <v>5411</v>
      </c>
      <c r="AH1869" t="s">
        <v>5411</v>
      </c>
      <c r="AI1869" s="46">
        <v>0</v>
      </c>
      <c r="AJ1869" s="46"/>
      <c r="AK1869" s="22"/>
      <c r="AL1869" s="52">
        <f t="shared" si="298"/>
        <v>0</v>
      </c>
      <c r="AM1869" s="52" t="e">
        <f t="shared" si="299"/>
        <v>#VALUE!</v>
      </c>
      <c r="AN1869" s="52" t="e">
        <f t="shared" si="292"/>
        <v>#VALUE!</v>
      </c>
      <c r="AO1869">
        <v>0</v>
      </c>
      <c r="AP1869" s="46">
        <v>0</v>
      </c>
      <c r="AQ1869" s="52">
        <f t="shared" si="300"/>
        <v>0</v>
      </c>
    </row>
    <row r="1870" spans="1:43" x14ac:dyDescent="0.25">
      <c r="A1870" t="s">
        <v>5533</v>
      </c>
      <c r="B1870" t="s">
        <v>1372</v>
      </c>
      <c r="D1870">
        <v>1</v>
      </c>
      <c r="E1870">
        <v>1</v>
      </c>
      <c r="F1870">
        <v>1</v>
      </c>
      <c r="G1870" s="13">
        <v>41884</v>
      </c>
      <c r="H1870">
        <v>0.53</v>
      </c>
      <c r="I1870" t="s">
        <v>5411</v>
      </c>
      <c r="J1870" t="s">
        <v>5411</v>
      </c>
      <c r="K1870" s="46">
        <v>0.53</v>
      </c>
      <c r="L1870" s="46"/>
      <c r="M1870" s="22"/>
      <c r="N1870" s="52">
        <f t="shared" si="293"/>
        <v>0</v>
      </c>
      <c r="O1870" s="52" t="e">
        <f t="shared" si="294"/>
        <v>#VALUE!</v>
      </c>
      <c r="P1870" s="52" t="e">
        <f t="shared" si="295"/>
        <v>#VALUE!</v>
      </c>
      <c r="Q1870">
        <v>0</v>
      </c>
      <c r="R1870" t="s">
        <v>5411</v>
      </c>
      <c r="S1870" t="s">
        <v>5411</v>
      </c>
      <c r="T1870" s="46">
        <v>0</v>
      </c>
      <c r="U1870" s="46"/>
      <c r="V1870" s="22"/>
      <c r="W1870" s="52">
        <f t="shared" si="296"/>
        <v>0</v>
      </c>
      <c r="X1870" s="52" t="e">
        <f t="shared" si="297"/>
        <v>#VALUE!</v>
      </c>
      <c r="Y1870" s="52" t="e">
        <f t="shared" si="291"/>
        <v>#VALUE!</v>
      </c>
      <c r="Z1870" t="s">
        <v>77</v>
      </c>
      <c r="AA1870" t="s">
        <v>5411</v>
      </c>
      <c r="AB1870" t="s">
        <v>5411</v>
      </c>
      <c r="AC1870" s="61" t="s">
        <v>77</v>
      </c>
      <c r="AD1870" s="61"/>
      <c r="AE1870" s="22"/>
      <c r="AF1870">
        <v>0</v>
      </c>
      <c r="AG1870" t="s">
        <v>5411</v>
      </c>
      <c r="AH1870" t="s">
        <v>5411</v>
      </c>
      <c r="AI1870" s="46">
        <v>0</v>
      </c>
      <c r="AJ1870" s="46"/>
      <c r="AK1870" s="22"/>
      <c r="AL1870" s="52">
        <f t="shared" si="298"/>
        <v>0</v>
      </c>
      <c r="AM1870" s="52" t="e">
        <f t="shared" si="299"/>
        <v>#VALUE!</v>
      </c>
      <c r="AN1870" s="52" t="e">
        <f t="shared" si="292"/>
        <v>#VALUE!</v>
      </c>
      <c r="AO1870">
        <v>0</v>
      </c>
      <c r="AP1870" s="46">
        <v>0</v>
      </c>
      <c r="AQ1870" s="52">
        <f t="shared" si="300"/>
        <v>0</v>
      </c>
    </row>
    <row r="1871" spans="1:43" x14ac:dyDescent="0.25">
      <c r="A1871" t="s">
        <v>5533</v>
      </c>
      <c r="B1871" t="s">
        <v>1373</v>
      </c>
      <c r="D1871">
        <v>1</v>
      </c>
      <c r="E1871">
        <v>1</v>
      </c>
      <c r="F1871">
        <v>1</v>
      </c>
      <c r="G1871" s="13">
        <v>41884</v>
      </c>
      <c r="H1871">
        <v>0.67</v>
      </c>
      <c r="I1871" t="s">
        <v>5411</v>
      </c>
      <c r="J1871" t="s">
        <v>5411</v>
      </c>
      <c r="K1871" s="46">
        <v>0.67</v>
      </c>
      <c r="L1871" s="46"/>
      <c r="M1871" s="22"/>
      <c r="N1871" s="52">
        <f t="shared" si="293"/>
        <v>0</v>
      </c>
      <c r="O1871" s="52" t="e">
        <f t="shared" si="294"/>
        <v>#VALUE!</v>
      </c>
      <c r="P1871" s="52" t="e">
        <f t="shared" si="295"/>
        <v>#VALUE!</v>
      </c>
      <c r="Q1871">
        <v>0.56999999999999995</v>
      </c>
      <c r="R1871" t="s">
        <v>5411</v>
      </c>
      <c r="S1871" t="s">
        <v>5411</v>
      </c>
      <c r="T1871" s="46">
        <v>0.56999999999999995</v>
      </c>
      <c r="U1871" s="46"/>
      <c r="V1871" s="22"/>
      <c r="W1871" s="52">
        <f t="shared" si="296"/>
        <v>0</v>
      </c>
      <c r="X1871" s="52" t="e">
        <f t="shared" si="297"/>
        <v>#VALUE!</v>
      </c>
      <c r="Y1871" s="52" t="e">
        <f t="shared" si="291"/>
        <v>#VALUE!</v>
      </c>
      <c r="Z1871" t="s">
        <v>77</v>
      </c>
      <c r="AA1871" t="s">
        <v>5411</v>
      </c>
      <c r="AB1871" t="s">
        <v>5411</v>
      </c>
      <c r="AC1871" s="61" t="s">
        <v>77</v>
      </c>
      <c r="AD1871" s="61"/>
      <c r="AE1871" s="22"/>
      <c r="AF1871">
        <v>0</v>
      </c>
      <c r="AG1871" t="s">
        <v>5411</v>
      </c>
      <c r="AH1871" t="s">
        <v>5411</v>
      </c>
      <c r="AI1871" s="46">
        <v>0</v>
      </c>
      <c r="AJ1871" s="46"/>
      <c r="AK1871" s="22"/>
      <c r="AL1871" s="52">
        <f t="shared" si="298"/>
        <v>0</v>
      </c>
      <c r="AM1871" s="52" t="e">
        <f t="shared" si="299"/>
        <v>#VALUE!</v>
      </c>
      <c r="AN1871" s="52" t="e">
        <f t="shared" si="292"/>
        <v>#VALUE!</v>
      </c>
      <c r="AO1871">
        <v>0</v>
      </c>
      <c r="AP1871" s="46">
        <v>0</v>
      </c>
      <c r="AQ1871" s="52">
        <f t="shared" si="300"/>
        <v>0</v>
      </c>
    </row>
    <row r="1872" spans="1:43" x14ac:dyDescent="0.25">
      <c r="A1872" t="s">
        <v>5533</v>
      </c>
      <c r="B1872" t="s">
        <v>1374</v>
      </c>
      <c r="D1872">
        <v>1</v>
      </c>
      <c r="E1872">
        <v>1</v>
      </c>
      <c r="F1872">
        <v>1</v>
      </c>
      <c r="G1872" s="13">
        <v>41884</v>
      </c>
      <c r="H1872">
        <v>0.54</v>
      </c>
      <c r="I1872" t="s">
        <v>5411</v>
      </c>
      <c r="J1872" t="s">
        <v>5411</v>
      </c>
      <c r="K1872" s="46">
        <v>0.54</v>
      </c>
      <c r="L1872" s="46"/>
      <c r="M1872" s="22"/>
      <c r="N1872" s="52">
        <f t="shared" si="293"/>
        <v>0</v>
      </c>
      <c r="O1872" s="52" t="e">
        <f t="shared" si="294"/>
        <v>#VALUE!</v>
      </c>
      <c r="P1872" s="52" t="e">
        <f t="shared" si="295"/>
        <v>#VALUE!</v>
      </c>
      <c r="Q1872">
        <v>0.17</v>
      </c>
      <c r="R1872" t="s">
        <v>5411</v>
      </c>
      <c r="S1872" t="s">
        <v>5411</v>
      </c>
      <c r="T1872" s="46">
        <v>0.17</v>
      </c>
      <c r="U1872" s="46"/>
      <c r="V1872" s="22"/>
      <c r="W1872" s="52">
        <f t="shared" si="296"/>
        <v>0</v>
      </c>
      <c r="X1872" s="52" t="e">
        <f t="shared" si="297"/>
        <v>#VALUE!</v>
      </c>
      <c r="Y1872" s="52" t="e">
        <f t="shared" si="291"/>
        <v>#VALUE!</v>
      </c>
      <c r="Z1872" t="s">
        <v>77</v>
      </c>
      <c r="AA1872" t="s">
        <v>5411</v>
      </c>
      <c r="AB1872" t="s">
        <v>5411</v>
      </c>
      <c r="AC1872" s="61" t="s">
        <v>77</v>
      </c>
      <c r="AD1872" s="61"/>
      <c r="AE1872" s="22"/>
      <c r="AF1872">
        <v>0</v>
      </c>
      <c r="AG1872" t="s">
        <v>5411</v>
      </c>
      <c r="AH1872" t="s">
        <v>5411</v>
      </c>
      <c r="AI1872" s="46">
        <v>0</v>
      </c>
      <c r="AJ1872" s="46"/>
      <c r="AK1872" s="22"/>
      <c r="AL1872" s="52">
        <f t="shared" si="298"/>
        <v>0</v>
      </c>
      <c r="AM1872" s="52" t="e">
        <f t="shared" si="299"/>
        <v>#VALUE!</v>
      </c>
      <c r="AN1872" s="52" t="e">
        <f t="shared" si="292"/>
        <v>#VALUE!</v>
      </c>
      <c r="AO1872">
        <v>0</v>
      </c>
      <c r="AP1872" s="46">
        <v>0</v>
      </c>
      <c r="AQ1872" s="52">
        <f t="shared" si="300"/>
        <v>0</v>
      </c>
    </row>
    <row r="1873" spans="1:43" x14ac:dyDescent="0.25">
      <c r="A1873" t="s">
        <v>5533</v>
      </c>
      <c r="B1873" t="s">
        <v>1375</v>
      </c>
      <c r="D1873">
        <v>1</v>
      </c>
      <c r="E1873">
        <v>1</v>
      </c>
      <c r="F1873">
        <v>1</v>
      </c>
      <c r="G1873" s="13">
        <v>41884</v>
      </c>
      <c r="H1873">
        <v>0.63</v>
      </c>
      <c r="I1873" t="s">
        <v>5411</v>
      </c>
      <c r="J1873" t="s">
        <v>5411</v>
      </c>
      <c r="K1873" s="46">
        <v>0.63</v>
      </c>
      <c r="L1873" s="46"/>
      <c r="M1873" s="22"/>
      <c r="N1873" s="52">
        <f t="shared" si="293"/>
        <v>0</v>
      </c>
      <c r="O1873" s="52" t="e">
        <f t="shared" si="294"/>
        <v>#VALUE!</v>
      </c>
      <c r="P1873" s="52" t="e">
        <f t="shared" si="295"/>
        <v>#VALUE!</v>
      </c>
      <c r="Q1873">
        <v>0</v>
      </c>
      <c r="R1873" t="s">
        <v>5411</v>
      </c>
      <c r="S1873" t="s">
        <v>5411</v>
      </c>
      <c r="T1873" s="46">
        <v>0</v>
      </c>
      <c r="U1873" s="46"/>
      <c r="V1873" s="22"/>
      <c r="W1873" s="52">
        <f t="shared" si="296"/>
        <v>0</v>
      </c>
      <c r="X1873" s="52" t="e">
        <f t="shared" si="297"/>
        <v>#VALUE!</v>
      </c>
      <c r="Y1873" s="52" t="e">
        <f t="shared" si="291"/>
        <v>#VALUE!</v>
      </c>
      <c r="Z1873" t="s">
        <v>77</v>
      </c>
      <c r="AA1873" t="s">
        <v>5411</v>
      </c>
      <c r="AB1873" t="s">
        <v>5411</v>
      </c>
      <c r="AC1873" s="61" t="s">
        <v>77</v>
      </c>
      <c r="AD1873" s="61"/>
      <c r="AE1873" s="22"/>
      <c r="AF1873">
        <v>0</v>
      </c>
      <c r="AG1873" t="s">
        <v>5411</v>
      </c>
      <c r="AH1873" t="s">
        <v>5411</v>
      </c>
      <c r="AI1873" s="46">
        <v>0</v>
      </c>
      <c r="AJ1873" s="46"/>
      <c r="AK1873" s="22"/>
      <c r="AL1873" s="52">
        <f t="shared" si="298"/>
        <v>0</v>
      </c>
      <c r="AM1873" s="52" t="e">
        <f t="shared" si="299"/>
        <v>#VALUE!</v>
      </c>
      <c r="AN1873" s="52" t="e">
        <f t="shared" si="292"/>
        <v>#VALUE!</v>
      </c>
      <c r="AO1873">
        <v>0</v>
      </c>
      <c r="AP1873" s="46">
        <v>0</v>
      </c>
      <c r="AQ1873" s="52">
        <f t="shared" si="300"/>
        <v>0</v>
      </c>
    </row>
    <row r="1874" spans="1:43" x14ac:dyDescent="0.25">
      <c r="A1874" t="s">
        <v>5533</v>
      </c>
      <c r="B1874" t="s">
        <v>1376</v>
      </c>
      <c r="D1874">
        <v>1</v>
      </c>
      <c r="E1874">
        <v>1</v>
      </c>
      <c r="F1874">
        <v>1</v>
      </c>
      <c r="G1874" s="13">
        <v>41884</v>
      </c>
      <c r="H1874">
        <v>0.14000000000000001</v>
      </c>
      <c r="I1874" t="s">
        <v>5411</v>
      </c>
      <c r="J1874" t="s">
        <v>5411</v>
      </c>
      <c r="K1874" s="46">
        <v>0.14000000000000001</v>
      </c>
      <c r="L1874" s="46"/>
      <c r="M1874" s="22"/>
      <c r="N1874" s="52">
        <f t="shared" si="293"/>
        <v>0</v>
      </c>
      <c r="O1874" s="52" t="e">
        <f t="shared" si="294"/>
        <v>#VALUE!</v>
      </c>
      <c r="P1874" s="52" t="e">
        <f t="shared" si="295"/>
        <v>#VALUE!</v>
      </c>
      <c r="Q1874">
        <v>0</v>
      </c>
      <c r="R1874" t="s">
        <v>5411</v>
      </c>
      <c r="S1874" t="s">
        <v>5411</v>
      </c>
      <c r="T1874" s="46">
        <v>0</v>
      </c>
      <c r="U1874" s="46"/>
      <c r="V1874" s="22"/>
      <c r="W1874" s="52">
        <f t="shared" si="296"/>
        <v>0</v>
      </c>
      <c r="X1874" s="52" t="e">
        <f t="shared" si="297"/>
        <v>#VALUE!</v>
      </c>
      <c r="Y1874" s="52" t="e">
        <f t="shared" si="291"/>
        <v>#VALUE!</v>
      </c>
      <c r="Z1874" t="s">
        <v>77</v>
      </c>
      <c r="AA1874" t="s">
        <v>5411</v>
      </c>
      <c r="AB1874" t="s">
        <v>5411</v>
      </c>
      <c r="AC1874" s="61" t="s">
        <v>77</v>
      </c>
      <c r="AD1874" s="61"/>
      <c r="AE1874" s="22"/>
      <c r="AF1874">
        <v>0</v>
      </c>
      <c r="AG1874" t="s">
        <v>5411</v>
      </c>
      <c r="AH1874" t="s">
        <v>5411</v>
      </c>
      <c r="AI1874" s="46">
        <v>0</v>
      </c>
      <c r="AJ1874" s="46"/>
      <c r="AK1874" s="22"/>
      <c r="AL1874" s="52">
        <f t="shared" si="298"/>
        <v>0</v>
      </c>
      <c r="AM1874" s="52" t="e">
        <f t="shared" si="299"/>
        <v>#VALUE!</v>
      </c>
      <c r="AN1874" s="52" t="e">
        <f t="shared" si="292"/>
        <v>#VALUE!</v>
      </c>
      <c r="AO1874">
        <v>0</v>
      </c>
      <c r="AP1874" s="46">
        <v>0</v>
      </c>
      <c r="AQ1874" s="52">
        <f t="shared" si="300"/>
        <v>0</v>
      </c>
    </row>
    <row r="1875" spans="1:43" x14ac:dyDescent="0.25">
      <c r="A1875" t="s">
        <v>5533</v>
      </c>
      <c r="B1875" t="s">
        <v>1377</v>
      </c>
      <c r="D1875">
        <v>1</v>
      </c>
      <c r="E1875">
        <v>1</v>
      </c>
      <c r="F1875">
        <v>3</v>
      </c>
      <c r="G1875" s="13">
        <v>41884</v>
      </c>
      <c r="H1875">
        <v>0.21</v>
      </c>
      <c r="I1875" t="s">
        <v>5411</v>
      </c>
      <c r="J1875" t="s">
        <v>5411</v>
      </c>
      <c r="K1875" s="46">
        <v>0.21</v>
      </c>
      <c r="L1875" s="46"/>
      <c r="M1875" s="22"/>
      <c r="N1875" s="52">
        <f t="shared" si="293"/>
        <v>0</v>
      </c>
      <c r="O1875" s="52" t="e">
        <f t="shared" si="294"/>
        <v>#VALUE!</v>
      </c>
      <c r="P1875" s="52" t="e">
        <f t="shared" si="295"/>
        <v>#VALUE!</v>
      </c>
      <c r="Q1875">
        <v>0</v>
      </c>
      <c r="R1875" t="s">
        <v>5411</v>
      </c>
      <c r="S1875" t="s">
        <v>5411</v>
      </c>
      <c r="T1875" s="46">
        <v>0</v>
      </c>
      <c r="U1875" s="46"/>
      <c r="V1875" s="22"/>
      <c r="W1875" s="52">
        <f t="shared" si="296"/>
        <v>0</v>
      </c>
      <c r="X1875" s="52" t="e">
        <f t="shared" si="297"/>
        <v>#VALUE!</v>
      </c>
      <c r="Y1875" s="52" t="e">
        <f t="shared" si="291"/>
        <v>#VALUE!</v>
      </c>
      <c r="Z1875" t="s">
        <v>77</v>
      </c>
      <c r="AA1875" t="s">
        <v>5411</v>
      </c>
      <c r="AB1875" t="s">
        <v>5411</v>
      </c>
      <c r="AC1875" s="61" t="s">
        <v>77</v>
      </c>
      <c r="AD1875" s="61"/>
      <c r="AE1875" s="22"/>
      <c r="AF1875">
        <v>0</v>
      </c>
      <c r="AG1875" t="s">
        <v>5411</v>
      </c>
      <c r="AH1875" t="s">
        <v>5411</v>
      </c>
      <c r="AI1875" s="46">
        <v>0</v>
      </c>
      <c r="AJ1875" s="46"/>
      <c r="AK1875" s="22"/>
      <c r="AL1875" s="52">
        <f t="shared" si="298"/>
        <v>0</v>
      </c>
      <c r="AM1875" s="52" t="e">
        <f t="shared" si="299"/>
        <v>#VALUE!</v>
      </c>
      <c r="AN1875" s="52" t="e">
        <f t="shared" si="292"/>
        <v>#VALUE!</v>
      </c>
      <c r="AO1875">
        <v>0</v>
      </c>
      <c r="AP1875" s="46">
        <v>0</v>
      </c>
      <c r="AQ1875" s="52">
        <f t="shared" si="300"/>
        <v>0</v>
      </c>
    </row>
    <row r="1876" spans="1:43" x14ac:dyDescent="0.25">
      <c r="A1876" t="s">
        <v>5533</v>
      </c>
      <c r="B1876" t="s">
        <v>1378</v>
      </c>
      <c r="D1876">
        <v>1</v>
      </c>
      <c r="E1876">
        <v>1</v>
      </c>
      <c r="F1876">
        <v>1</v>
      </c>
      <c r="G1876" s="13">
        <v>41884</v>
      </c>
      <c r="H1876">
        <v>0.01</v>
      </c>
      <c r="I1876" t="s">
        <v>5411</v>
      </c>
      <c r="J1876" t="s">
        <v>5411</v>
      </c>
      <c r="K1876" s="46">
        <v>0.01</v>
      </c>
      <c r="L1876" s="46"/>
      <c r="M1876" s="22"/>
      <c r="N1876" s="52">
        <f t="shared" si="293"/>
        <v>0</v>
      </c>
      <c r="O1876" s="52" t="e">
        <f t="shared" si="294"/>
        <v>#VALUE!</v>
      </c>
      <c r="P1876" s="52" t="e">
        <f t="shared" si="295"/>
        <v>#VALUE!</v>
      </c>
      <c r="Q1876">
        <v>0</v>
      </c>
      <c r="R1876" t="s">
        <v>5411</v>
      </c>
      <c r="S1876" t="s">
        <v>5411</v>
      </c>
      <c r="T1876" s="46">
        <v>0</v>
      </c>
      <c r="U1876" s="46"/>
      <c r="V1876" s="22"/>
      <c r="W1876" s="52">
        <f t="shared" si="296"/>
        <v>0</v>
      </c>
      <c r="X1876" s="52" t="e">
        <f t="shared" si="297"/>
        <v>#VALUE!</v>
      </c>
      <c r="Y1876" s="52" t="e">
        <f t="shared" si="291"/>
        <v>#VALUE!</v>
      </c>
      <c r="Z1876" t="s">
        <v>77</v>
      </c>
      <c r="AA1876" t="s">
        <v>5411</v>
      </c>
      <c r="AB1876" t="s">
        <v>5411</v>
      </c>
      <c r="AC1876" s="61" t="s">
        <v>77</v>
      </c>
      <c r="AD1876" s="61"/>
      <c r="AE1876" s="22"/>
      <c r="AF1876">
        <v>0</v>
      </c>
      <c r="AG1876" t="s">
        <v>5411</v>
      </c>
      <c r="AH1876" t="s">
        <v>5411</v>
      </c>
      <c r="AI1876" s="46">
        <v>0</v>
      </c>
      <c r="AJ1876" s="46"/>
      <c r="AK1876" s="22"/>
      <c r="AL1876" s="52">
        <f t="shared" si="298"/>
        <v>0</v>
      </c>
      <c r="AM1876" s="52" t="e">
        <f t="shared" si="299"/>
        <v>#VALUE!</v>
      </c>
      <c r="AN1876" s="52" t="e">
        <f t="shared" si="292"/>
        <v>#VALUE!</v>
      </c>
      <c r="AO1876">
        <v>0</v>
      </c>
      <c r="AP1876" s="46">
        <v>0</v>
      </c>
      <c r="AQ1876" s="52">
        <f t="shared" si="300"/>
        <v>0</v>
      </c>
    </row>
    <row r="1877" spans="1:43" x14ac:dyDescent="0.25">
      <c r="A1877" t="s">
        <v>5533</v>
      </c>
      <c r="B1877" t="s">
        <v>1379</v>
      </c>
      <c r="D1877">
        <v>1</v>
      </c>
      <c r="E1877">
        <v>1</v>
      </c>
      <c r="F1877">
        <v>1</v>
      </c>
      <c r="G1877" s="13">
        <v>41884</v>
      </c>
      <c r="H1877">
        <v>1.29</v>
      </c>
      <c r="I1877" t="s">
        <v>5411</v>
      </c>
      <c r="J1877" t="s">
        <v>5411</v>
      </c>
      <c r="K1877" s="46">
        <v>1.29</v>
      </c>
      <c r="L1877" s="46"/>
      <c r="M1877" s="22"/>
      <c r="N1877" s="52">
        <f t="shared" si="293"/>
        <v>0</v>
      </c>
      <c r="O1877" s="52" t="e">
        <f t="shared" si="294"/>
        <v>#VALUE!</v>
      </c>
      <c r="P1877" s="52" t="e">
        <f t="shared" si="295"/>
        <v>#VALUE!</v>
      </c>
      <c r="Q1877">
        <v>0.39</v>
      </c>
      <c r="R1877" t="s">
        <v>5411</v>
      </c>
      <c r="S1877" t="s">
        <v>5411</v>
      </c>
      <c r="T1877" s="46">
        <v>0.39</v>
      </c>
      <c r="U1877" s="46"/>
      <c r="V1877" s="22"/>
      <c r="W1877" s="52">
        <f t="shared" si="296"/>
        <v>0</v>
      </c>
      <c r="X1877" s="52" t="e">
        <f t="shared" si="297"/>
        <v>#VALUE!</v>
      </c>
      <c r="Y1877" s="52" t="e">
        <f t="shared" si="291"/>
        <v>#VALUE!</v>
      </c>
      <c r="Z1877" t="s">
        <v>77</v>
      </c>
      <c r="AA1877" t="s">
        <v>5411</v>
      </c>
      <c r="AB1877" t="s">
        <v>5411</v>
      </c>
      <c r="AC1877" s="61" t="s">
        <v>77</v>
      </c>
      <c r="AD1877" s="61"/>
      <c r="AE1877" s="22"/>
      <c r="AF1877">
        <v>0</v>
      </c>
      <c r="AG1877" t="s">
        <v>5411</v>
      </c>
      <c r="AH1877" t="s">
        <v>5411</v>
      </c>
      <c r="AI1877" s="46">
        <v>0</v>
      </c>
      <c r="AJ1877" s="46"/>
      <c r="AK1877" s="22"/>
      <c r="AL1877" s="52">
        <f t="shared" si="298"/>
        <v>0</v>
      </c>
      <c r="AM1877" s="52" t="e">
        <f t="shared" si="299"/>
        <v>#VALUE!</v>
      </c>
      <c r="AN1877" s="52" t="e">
        <f t="shared" si="292"/>
        <v>#VALUE!</v>
      </c>
      <c r="AO1877">
        <v>0.06</v>
      </c>
      <c r="AP1877" s="46">
        <v>0.06</v>
      </c>
      <c r="AQ1877" s="52">
        <f t="shared" si="300"/>
        <v>0</v>
      </c>
    </row>
    <row r="1878" spans="1:43" x14ac:dyDescent="0.25">
      <c r="A1878" t="s">
        <v>5533</v>
      </c>
      <c r="B1878" t="s">
        <v>1380</v>
      </c>
      <c r="D1878">
        <v>1</v>
      </c>
      <c r="E1878">
        <v>1</v>
      </c>
      <c r="F1878">
        <v>1</v>
      </c>
      <c r="G1878" s="13">
        <v>41884</v>
      </c>
      <c r="H1878">
        <v>0.39</v>
      </c>
      <c r="I1878" t="s">
        <v>5411</v>
      </c>
      <c r="J1878" t="s">
        <v>5411</v>
      </c>
      <c r="K1878" s="46">
        <v>0.39</v>
      </c>
      <c r="L1878" s="46"/>
      <c r="M1878" s="22"/>
      <c r="N1878" s="52">
        <f t="shared" si="293"/>
        <v>0</v>
      </c>
      <c r="O1878" s="52" t="e">
        <f t="shared" si="294"/>
        <v>#VALUE!</v>
      </c>
      <c r="P1878" s="52" t="e">
        <f t="shared" si="295"/>
        <v>#VALUE!</v>
      </c>
      <c r="Q1878">
        <v>0.5</v>
      </c>
      <c r="R1878" t="s">
        <v>5411</v>
      </c>
      <c r="S1878" t="s">
        <v>5411</v>
      </c>
      <c r="T1878" s="46">
        <v>0.5</v>
      </c>
      <c r="U1878" s="46"/>
      <c r="V1878" s="22"/>
      <c r="W1878" s="52">
        <f t="shared" si="296"/>
        <v>0</v>
      </c>
      <c r="X1878" s="52" t="e">
        <f t="shared" si="297"/>
        <v>#VALUE!</v>
      </c>
      <c r="Y1878" s="52" t="e">
        <f t="shared" si="291"/>
        <v>#VALUE!</v>
      </c>
      <c r="Z1878" t="s">
        <v>77</v>
      </c>
      <c r="AA1878" t="s">
        <v>5411</v>
      </c>
      <c r="AB1878" t="s">
        <v>5411</v>
      </c>
      <c r="AC1878" s="61" t="s">
        <v>77</v>
      </c>
      <c r="AD1878" s="61"/>
      <c r="AE1878" s="22"/>
      <c r="AF1878">
        <v>0</v>
      </c>
      <c r="AG1878" t="s">
        <v>5411</v>
      </c>
      <c r="AH1878" t="s">
        <v>5411</v>
      </c>
      <c r="AI1878" s="46">
        <v>0</v>
      </c>
      <c r="AJ1878" s="46"/>
      <c r="AK1878" s="22"/>
      <c r="AL1878" s="52">
        <f t="shared" si="298"/>
        <v>0</v>
      </c>
      <c r="AM1878" s="52" t="e">
        <f t="shared" si="299"/>
        <v>#VALUE!</v>
      </c>
      <c r="AN1878" s="52" t="e">
        <f t="shared" si="292"/>
        <v>#VALUE!</v>
      </c>
      <c r="AO1878">
        <v>0</v>
      </c>
      <c r="AP1878" s="46">
        <v>0</v>
      </c>
      <c r="AQ1878" s="52">
        <f t="shared" si="300"/>
        <v>0</v>
      </c>
    </row>
    <row r="1879" spans="1:43" x14ac:dyDescent="0.25">
      <c r="A1879" t="s">
        <v>5533</v>
      </c>
      <c r="B1879" t="s">
        <v>1381</v>
      </c>
      <c r="D1879">
        <v>1</v>
      </c>
      <c r="E1879">
        <v>1</v>
      </c>
      <c r="F1879">
        <v>1</v>
      </c>
      <c r="G1879" s="13">
        <v>41884</v>
      </c>
      <c r="H1879">
        <v>0.43</v>
      </c>
      <c r="I1879" t="s">
        <v>5411</v>
      </c>
      <c r="J1879" t="s">
        <v>5411</v>
      </c>
      <c r="K1879" s="46">
        <v>0.43</v>
      </c>
      <c r="L1879" s="46"/>
      <c r="M1879" s="22"/>
      <c r="N1879" s="52">
        <f t="shared" si="293"/>
        <v>0</v>
      </c>
      <c r="O1879" s="52" t="e">
        <f t="shared" si="294"/>
        <v>#VALUE!</v>
      </c>
      <c r="P1879" s="52" t="e">
        <f t="shared" si="295"/>
        <v>#VALUE!</v>
      </c>
      <c r="Q1879">
        <v>0.48</v>
      </c>
      <c r="R1879" t="s">
        <v>5411</v>
      </c>
      <c r="S1879" t="s">
        <v>5411</v>
      </c>
      <c r="T1879" s="46">
        <v>0.48</v>
      </c>
      <c r="U1879" s="46"/>
      <c r="V1879" s="22"/>
      <c r="W1879" s="52">
        <f t="shared" si="296"/>
        <v>0</v>
      </c>
      <c r="X1879" s="52" t="e">
        <f t="shared" si="297"/>
        <v>#VALUE!</v>
      </c>
      <c r="Y1879" s="52" t="e">
        <f t="shared" si="291"/>
        <v>#VALUE!</v>
      </c>
      <c r="Z1879" t="s">
        <v>77</v>
      </c>
      <c r="AA1879" t="s">
        <v>5411</v>
      </c>
      <c r="AB1879" t="s">
        <v>5411</v>
      </c>
      <c r="AC1879" s="61" t="s">
        <v>77</v>
      </c>
      <c r="AD1879" s="61"/>
      <c r="AE1879" s="22"/>
      <c r="AF1879">
        <v>0</v>
      </c>
      <c r="AG1879" t="s">
        <v>5411</v>
      </c>
      <c r="AH1879" t="s">
        <v>5411</v>
      </c>
      <c r="AI1879" s="46">
        <v>0</v>
      </c>
      <c r="AJ1879" s="46"/>
      <c r="AK1879" s="22"/>
      <c r="AL1879" s="52">
        <f t="shared" si="298"/>
        <v>0</v>
      </c>
      <c r="AM1879" s="52" t="e">
        <f t="shared" si="299"/>
        <v>#VALUE!</v>
      </c>
      <c r="AN1879" s="52" t="e">
        <f t="shared" si="292"/>
        <v>#VALUE!</v>
      </c>
      <c r="AO1879">
        <v>0</v>
      </c>
      <c r="AP1879" s="46">
        <v>0</v>
      </c>
      <c r="AQ1879" s="52">
        <f t="shared" si="300"/>
        <v>0</v>
      </c>
    </row>
    <row r="1880" spans="1:43" x14ac:dyDescent="0.25">
      <c r="A1880" t="s">
        <v>5533</v>
      </c>
      <c r="B1880" t="s">
        <v>1382</v>
      </c>
      <c r="D1880">
        <v>1</v>
      </c>
      <c r="E1880">
        <v>1</v>
      </c>
      <c r="F1880">
        <v>1</v>
      </c>
      <c r="G1880" s="13">
        <v>41884</v>
      </c>
      <c r="H1880">
        <v>0.42</v>
      </c>
      <c r="I1880" t="s">
        <v>5411</v>
      </c>
      <c r="J1880" t="s">
        <v>5411</v>
      </c>
      <c r="K1880" s="46">
        <v>0.42</v>
      </c>
      <c r="L1880" s="46"/>
      <c r="M1880" s="22"/>
      <c r="N1880" s="52">
        <f t="shared" si="293"/>
        <v>0</v>
      </c>
      <c r="O1880" s="52" t="e">
        <f t="shared" si="294"/>
        <v>#VALUE!</v>
      </c>
      <c r="P1880" s="52" t="e">
        <f t="shared" si="295"/>
        <v>#VALUE!</v>
      </c>
      <c r="Q1880">
        <v>0</v>
      </c>
      <c r="R1880" t="s">
        <v>5411</v>
      </c>
      <c r="S1880" t="s">
        <v>5411</v>
      </c>
      <c r="T1880" s="46">
        <v>0</v>
      </c>
      <c r="U1880" s="46"/>
      <c r="V1880" s="22"/>
      <c r="W1880" s="52">
        <f t="shared" si="296"/>
        <v>0</v>
      </c>
      <c r="X1880" s="52" t="e">
        <f t="shared" si="297"/>
        <v>#VALUE!</v>
      </c>
      <c r="Y1880" s="52" t="e">
        <f t="shared" si="291"/>
        <v>#VALUE!</v>
      </c>
      <c r="Z1880" t="s">
        <v>77</v>
      </c>
      <c r="AA1880" t="s">
        <v>5411</v>
      </c>
      <c r="AB1880" t="s">
        <v>5411</v>
      </c>
      <c r="AC1880" s="61" t="s">
        <v>77</v>
      </c>
      <c r="AD1880" s="61"/>
      <c r="AE1880" s="22"/>
      <c r="AF1880">
        <v>0</v>
      </c>
      <c r="AG1880" t="s">
        <v>5411</v>
      </c>
      <c r="AH1880" t="s">
        <v>5411</v>
      </c>
      <c r="AI1880" s="46">
        <v>0</v>
      </c>
      <c r="AJ1880" s="46"/>
      <c r="AK1880" s="22"/>
      <c r="AL1880" s="52">
        <f t="shared" si="298"/>
        <v>0</v>
      </c>
      <c r="AM1880" s="52" t="e">
        <f t="shared" si="299"/>
        <v>#VALUE!</v>
      </c>
      <c r="AN1880" s="52" t="e">
        <f t="shared" si="292"/>
        <v>#VALUE!</v>
      </c>
      <c r="AO1880">
        <v>0</v>
      </c>
      <c r="AP1880" s="46">
        <v>0</v>
      </c>
      <c r="AQ1880" s="52">
        <f t="shared" si="300"/>
        <v>0</v>
      </c>
    </row>
    <row r="1881" spans="1:43" x14ac:dyDescent="0.25">
      <c r="A1881" t="s">
        <v>5533</v>
      </c>
      <c r="B1881" t="s">
        <v>1383</v>
      </c>
      <c r="D1881">
        <v>1</v>
      </c>
      <c r="E1881">
        <v>1</v>
      </c>
      <c r="F1881">
        <v>1</v>
      </c>
      <c r="G1881" s="13">
        <v>41884</v>
      </c>
      <c r="H1881">
        <v>0.62</v>
      </c>
      <c r="I1881" t="s">
        <v>5411</v>
      </c>
      <c r="J1881" t="s">
        <v>5411</v>
      </c>
      <c r="K1881" s="46">
        <v>0.62</v>
      </c>
      <c r="L1881" s="46"/>
      <c r="M1881" s="22"/>
      <c r="N1881" s="52">
        <f t="shared" si="293"/>
        <v>0</v>
      </c>
      <c r="O1881" s="52" t="e">
        <f t="shared" si="294"/>
        <v>#VALUE!</v>
      </c>
      <c r="P1881" s="52" t="e">
        <f t="shared" si="295"/>
        <v>#VALUE!</v>
      </c>
      <c r="Q1881">
        <v>0</v>
      </c>
      <c r="R1881" t="s">
        <v>5411</v>
      </c>
      <c r="S1881" t="s">
        <v>5411</v>
      </c>
      <c r="T1881" s="46">
        <v>0</v>
      </c>
      <c r="U1881" s="46"/>
      <c r="V1881" s="22"/>
      <c r="W1881" s="52">
        <f t="shared" si="296"/>
        <v>0</v>
      </c>
      <c r="X1881" s="52" t="e">
        <f t="shared" si="297"/>
        <v>#VALUE!</v>
      </c>
      <c r="Y1881" s="52" t="e">
        <f t="shared" si="291"/>
        <v>#VALUE!</v>
      </c>
      <c r="Z1881" t="s">
        <v>77</v>
      </c>
      <c r="AA1881" t="s">
        <v>5411</v>
      </c>
      <c r="AB1881" t="s">
        <v>5411</v>
      </c>
      <c r="AC1881" s="61" t="s">
        <v>77</v>
      </c>
      <c r="AD1881" s="61"/>
      <c r="AE1881" s="22"/>
      <c r="AF1881">
        <v>0</v>
      </c>
      <c r="AG1881" t="s">
        <v>5411</v>
      </c>
      <c r="AH1881" t="s">
        <v>5411</v>
      </c>
      <c r="AI1881" s="46">
        <v>0</v>
      </c>
      <c r="AJ1881" s="46"/>
      <c r="AK1881" s="22"/>
      <c r="AL1881" s="52">
        <f t="shared" si="298"/>
        <v>0</v>
      </c>
      <c r="AM1881" s="52" t="e">
        <f t="shared" si="299"/>
        <v>#VALUE!</v>
      </c>
      <c r="AN1881" s="52" t="e">
        <f t="shared" si="292"/>
        <v>#VALUE!</v>
      </c>
      <c r="AO1881">
        <v>0</v>
      </c>
      <c r="AP1881" s="46">
        <v>0</v>
      </c>
      <c r="AQ1881" s="52">
        <f t="shared" si="300"/>
        <v>0</v>
      </c>
    </row>
    <row r="1882" spans="1:43" x14ac:dyDescent="0.25">
      <c r="A1882" t="s">
        <v>5533</v>
      </c>
      <c r="B1882" t="s">
        <v>1384</v>
      </c>
      <c r="D1882">
        <v>1</v>
      </c>
      <c r="E1882">
        <v>1</v>
      </c>
      <c r="F1882">
        <v>1</v>
      </c>
      <c r="G1882" s="13">
        <v>41884</v>
      </c>
      <c r="H1882">
        <v>0.37</v>
      </c>
      <c r="I1882" t="s">
        <v>5411</v>
      </c>
      <c r="J1882" t="s">
        <v>5411</v>
      </c>
      <c r="K1882" s="46">
        <v>0.37</v>
      </c>
      <c r="L1882" s="46"/>
      <c r="M1882" s="22"/>
      <c r="N1882" s="52">
        <f t="shared" si="293"/>
        <v>0</v>
      </c>
      <c r="O1882" s="52" t="e">
        <f t="shared" si="294"/>
        <v>#VALUE!</v>
      </c>
      <c r="P1882" s="52" t="e">
        <f t="shared" si="295"/>
        <v>#VALUE!</v>
      </c>
      <c r="Q1882">
        <v>0.09</v>
      </c>
      <c r="R1882" t="s">
        <v>5411</v>
      </c>
      <c r="S1882" t="s">
        <v>5411</v>
      </c>
      <c r="T1882" s="46">
        <v>0.09</v>
      </c>
      <c r="U1882" s="46"/>
      <c r="V1882" s="22"/>
      <c r="W1882" s="52">
        <f t="shared" si="296"/>
        <v>0</v>
      </c>
      <c r="X1882" s="52" t="e">
        <f t="shared" si="297"/>
        <v>#VALUE!</v>
      </c>
      <c r="Y1882" s="52" t="e">
        <f t="shared" si="291"/>
        <v>#VALUE!</v>
      </c>
      <c r="Z1882" t="s">
        <v>77</v>
      </c>
      <c r="AA1882" t="s">
        <v>5411</v>
      </c>
      <c r="AB1882" t="s">
        <v>5411</v>
      </c>
      <c r="AC1882" s="61" t="s">
        <v>77</v>
      </c>
      <c r="AD1882" s="61"/>
      <c r="AE1882" s="22"/>
      <c r="AF1882">
        <v>0</v>
      </c>
      <c r="AG1882" t="s">
        <v>5411</v>
      </c>
      <c r="AH1882" t="s">
        <v>5411</v>
      </c>
      <c r="AI1882" s="46">
        <v>0</v>
      </c>
      <c r="AJ1882" s="46"/>
      <c r="AK1882" s="22"/>
      <c r="AL1882" s="52">
        <f t="shared" si="298"/>
        <v>0</v>
      </c>
      <c r="AM1882" s="52" t="e">
        <f t="shared" si="299"/>
        <v>#VALUE!</v>
      </c>
      <c r="AN1882" s="52" t="e">
        <f t="shared" si="292"/>
        <v>#VALUE!</v>
      </c>
      <c r="AO1882">
        <v>0.01</v>
      </c>
      <c r="AP1882" s="46">
        <v>0.01</v>
      </c>
      <c r="AQ1882" s="52">
        <f t="shared" si="300"/>
        <v>0</v>
      </c>
    </row>
    <row r="1883" spans="1:43" x14ac:dyDescent="0.25">
      <c r="A1883" t="s">
        <v>5533</v>
      </c>
      <c r="B1883" t="s">
        <v>1385</v>
      </c>
      <c r="D1883">
        <v>1</v>
      </c>
      <c r="E1883">
        <v>1</v>
      </c>
      <c r="F1883">
        <v>1</v>
      </c>
      <c r="G1883" s="13">
        <v>41884</v>
      </c>
      <c r="H1883">
        <v>0.05</v>
      </c>
      <c r="I1883" t="s">
        <v>5411</v>
      </c>
      <c r="J1883" t="s">
        <v>5411</v>
      </c>
      <c r="K1883" s="46">
        <v>0.05</v>
      </c>
      <c r="L1883" s="46"/>
      <c r="M1883" s="22"/>
      <c r="N1883" s="52">
        <f t="shared" si="293"/>
        <v>0</v>
      </c>
      <c r="O1883" s="52" t="e">
        <f t="shared" si="294"/>
        <v>#VALUE!</v>
      </c>
      <c r="P1883" s="52" t="e">
        <f t="shared" si="295"/>
        <v>#VALUE!</v>
      </c>
      <c r="Q1883">
        <v>0</v>
      </c>
      <c r="R1883" t="s">
        <v>5411</v>
      </c>
      <c r="S1883" t="s">
        <v>5411</v>
      </c>
      <c r="T1883" s="46">
        <v>0</v>
      </c>
      <c r="U1883" s="46"/>
      <c r="V1883" s="22"/>
      <c r="W1883" s="52">
        <f t="shared" si="296"/>
        <v>0</v>
      </c>
      <c r="X1883" s="52" t="e">
        <f t="shared" si="297"/>
        <v>#VALUE!</v>
      </c>
      <c r="Y1883" s="52" t="e">
        <f t="shared" si="291"/>
        <v>#VALUE!</v>
      </c>
      <c r="Z1883" t="s">
        <v>77</v>
      </c>
      <c r="AA1883" t="s">
        <v>5411</v>
      </c>
      <c r="AB1883" t="s">
        <v>5411</v>
      </c>
      <c r="AC1883" s="61" t="s">
        <v>77</v>
      </c>
      <c r="AD1883" s="61"/>
      <c r="AE1883" s="22"/>
      <c r="AF1883">
        <v>0</v>
      </c>
      <c r="AG1883" t="s">
        <v>5411</v>
      </c>
      <c r="AH1883" t="s">
        <v>5411</v>
      </c>
      <c r="AI1883" s="46">
        <v>0</v>
      </c>
      <c r="AJ1883" s="46"/>
      <c r="AK1883" s="22"/>
      <c r="AL1883" s="52">
        <f t="shared" si="298"/>
        <v>0</v>
      </c>
      <c r="AM1883" s="52" t="e">
        <f t="shared" si="299"/>
        <v>#VALUE!</v>
      </c>
      <c r="AN1883" s="52" t="e">
        <f t="shared" si="292"/>
        <v>#VALUE!</v>
      </c>
      <c r="AO1883">
        <v>0</v>
      </c>
      <c r="AP1883" s="46">
        <v>0</v>
      </c>
      <c r="AQ1883" s="52">
        <f t="shared" si="300"/>
        <v>0</v>
      </c>
    </row>
    <row r="1884" spans="1:43" x14ac:dyDescent="0.25">
      <c r="A1884" t="s">
        <v>5533</v>
      </c>
      <c r="B1884" t="s">
        <v>1386</v>
      </c>
      <c r="D1884">
        <v>1</v>
      </c>
      <c r="E1884">
        <v>1</v>
      </c>
      <c r="F1884">
        <v>8</v>
      </c>
      <c r="G1884" s="13">
        <v>41884</v>
      </c>
      <c r="H1884">
        <v>1.46</v>
      </c>
      <c r="I1884" t="s">
        <v>5411</v>
      </c>
      <c r="J1884" t="s">
        <v>5411</v>
      </c>
      <c r="K1884" s="46">
        <v>1.46</v>
      </c>
      <c r="L1884" s="46"/>
      <c r="M1884" s="22"/>
      <c r="N1884" s="52">
        <f t="shared" si="293"/>
        <v>0</v>
      </c>
      <c r="O1884" s="52" t="e">
        <f t="shared" si="294"/>
        <v>#VALUE!</v>
      </c>
      <c r="P1884" s="52" t="e">
        <f t="shared" si="295"/>
        <v>#VALUE!</v>
      </c>
      <c r="Q1884">
        <v>0.64</v>
      </c>
      <c r="R1884" t="s">
        <v>5411</v>
      </c>
      <c r="S1884" t="s">
        <v>5411</v>
      </c>
      <c r="T1884" s="46">
        <v>0.64</v>
      </c>
      <c r="U1884" s="46"/>
      <c r="V1884" s="22"/>
      <c r="W1884" s="52">
        <f t="shared" si="296"/>
        <v>0</v>
      </c>
      <c r="X1884" s="52" t="e">
        <f t="shared" si="297"/>
        <v>#VALUE!</v>
      </c>
      <c r="Y1884" s="52" t="e">
        <f t="shared" si="291"/>
        <v>#VALUE!</v>
      </c>
      <c r="Z1884" t="s">
        <v>77</v>
      </c>
      <c r="AA1884" t="s">
        <v>5411</v>
      </c>
      <c r="AB1884" t="s">
        <v>5411</v>
      </c>
      <c r="AC1884" s="61" t="s">
        <v>77</v>
      </c>
      <c r="AD1884" s="61"/>
      <c r="AE1884" s="22"/>
      <c r="AF1884">
        <v>0</v>
      </c>
      <c r="AG1884" t="s">
        <v>5411</v>
      </c>
      <c r="AH1884" t="s">
        <v>5411</v>
      </c>
      <c r="AI1884" s="46">
        <v>0</v>
      </c>
      <c r="AJ1884" s="46"/>
      <c r="AK1884" s="22"/>
      <c r="AL1884" s="52">
        <f t="shared" si="298"/>
        <v>0</v>
      </c>
      <c r="AM1884" s="52" t="e">
        <f t="shared" si="299"/>
        <v>#VALUE!</v>
      </c>
      <c r="AN1884" s="52" t="e">
        <f t="shared" si="292"/>
        <v>#VALUE!</v>
      </c>
      <c r="AO1884">
        <v>0.23</v>
      </c>
      <c r="AP1884" s="46">
        <v>0.23</v>
      </c>
      <c r="AQ1884" s="52">
        <f t="shared" si="300"/>
        <v>0</v>
      </c>
    </row>
    <row r="1885" spans="1:43" x14ac:dyDescent="0.25">
      <c r="A1885" t="s">
        <v>5533</v>
      </c>
      <c r="B1885" t="s">
        <v>1387</v>
      </c>
      <c r="D1885">
        <v>1</v>
      </c>
      <c r="E1885">
        <v>1</v>
      </c>
      <c r="F1885">
        <v>1</v>
      </c>
      <c r="G1885" s="13">
        <v>41884</v>
      </c>
      <c r="H1885">
        <v>1.26</v>
      </c>
      <c r="I1885" t="s">
        <v>5411</v>
      </c>
      <c r="J1885" t="s">
        <v>5411</v>
      </c>
      <c r="K1885" s="46">
        <v>1.26</v>
      </c>
      <c r="L1885" s="46"/>
      <c r="M1885" s="22"/>
      <c r="N1885" s="52">
        <f t="shared" si="293"/>
        <v>0</v>
      </c>
      <c r="O1885" s="52" t="e">
        <f t="shared" si="294"/>
        <v>#VALUE!</v>
      </c>
      <c r="P1885" s="52" t="e">
        <f t="shared" si="295"/>
        <v>#VALUE!</v>
      </c>
      <c r="Q1885">
        <v>0</v>
      </c>
      <c r="R1885" t="s">
        <v>5411</v>
      </c>
      <c r="S1885" t="s">
        <v>5411</v>
      </c>
      <c r="T1885" s="46">
        <v>0</v>
      </c>
      <c r="U1885" s="46"/>
      <c r="V1885" s="22"/>
      <c r="W1885" s="52">
        <f t="shared" si="296"/>
        <v>0</v>
      </c>
      <c r="X1885" s="52" t="e">
        <f t="shared" si="297"/>
        <v>#VALUE!</v>
      </c>
      <c r="Y1885" s="52" t="e">
        <f t="shared" si="291"/>
        <v>#VALUE!</v>
      </c>
      <c r="Z1885" t="s">
        <v>77</v>
      </c>
      <c r="AA1885" t="s">
        <v>5411</v>
      </c>
      <c r="AB1885" t="s">
        <v>5411</v>
      </c>
      <c r="AC1885" s="61" t="s">
        <v>77</v>
      </c>
      <c r="AD1885" s="61"/>
      <c r="AE1885" s="22"/>
      <c r="AF1885">
        <v>0</v>
      </c>
      <c r="AG1885" t="s">
        <v>5411</v>
      </c>
      <c r="AH1885" t="s">
        <v>5411</v>
      </c>
      <c r="AI1885" s="46">
        <v>0</v>
      </c>
      <c r="AJ1885" s="46"/>
      <c r="AK1885" s="22"/>
      <c r="AL1885" s="52">
        <f t="shared" si="298"/>
        <v>0</v>
      </c>
      <c r="AM1885" s="52" t="e">
        <f t="shared" si="299"/>
        <v>#VALUE!</v>
      </c>
      <c r="AN1885" s="52" t="e">
        <f t="shared" si="292"/>
        <v>#VALUE!</v>
      </c>
      <c r="AO1885">
        <v>0.09</v>
      </c>
      <c r="AP1885" s="46">
        <v>0.09</v>
      </c>
      <c r="AQ1885" s="52">
        <f t="shared" si="300"/>
        <v>0</v>
      </c>
    </row>
    <row r="1886" spans="1:43" x14ac:dyDescent="0.25">
      <c r="A1886" t="s">
        <v>5533</v>
      </c>
      <c r="B1886" t="s">
        <v>1388</v>
      </c>
      <c r="D1886">
        <v>1</v>
      </c>
      <c r="E1886">
        <v>1</v>
      </c>
      <c r="F1886">
        <v>1</v>
      </c>
      <c r="G1886" s="13">
        <v>41884</v>
      </c>
      <c r="H1886">
        <v>0.38</v>
      </c>
      <c r="I1886" t="s">
        <v>5411</v>
      </c>
      <c r="J1886" t="s">
        <v>5411</v>
      </c>
      <c r="K1886" s="46">
        <v>0.38</v>
      </c>
      <c r="L1886" s="46"/>
      <c r="M1886" s="22"/>
      <c r="N1886" s="52">
        <f t="shared" si="293"/>
        <v>0</v>
      </c>
      <c r="O1886" s="52" t="e">
        <f t="shared" si="294"/>
        <v>#VALUE!</v>
      </c>
      <c r="P1886" s="52" t="e">
        <f t="shared" si="295"/>
        <v>#VALUE!</v>
      </c>
      <c r="Q1886">
        <v>0</v>
      </c>
      <c r="R1886" t="s">
        <v>5411</v>
      </c>
      <c r="S1886" t="s">
        <v>5411</v>
      </c>
      <c r="T1886" s="46">
        <v>0</v>
      </c>
      <c r="U1886" s="46"/>
      <c r="V1886" s="22"/>
      <c r="W1886" s="52">
        <f t="shared" si="296"/>
        <v>0</v>
      </c>
      <c r="X1886" s="52" t="e">
        <f t="shared" si="297"/>
        <v>#VALUE!</v>
      </c>
      <c r="Y1886" s="52" t="e">
        <f t="shared" si="291"/>
        <v>#VALUE!</v>
      </c>
      <c r="Z1886" t="s">
        <v>77</v>
      </c>
      <c r="AA1886" t="s">
        <v>5411</v>
      </c>
      <c r="AB1886" t="s">
        <v>5411</v>
      </c>
      <c r="AC1886" s="61" t="s">
        <v>77</v>
      </c>
      <c r="AD1886" s="61"/>
      <c r="AE1886" s="22"/>
      <c r="AF1886">
        <v>0</v>
      </c>
      <c r="AG1886" t="s">
        <v>5411</v>
      </c>
      <c r="AH1886" t="s">
        <v>5411</v>
      </c>
      <c r="AI1886" s="46">
        <v>0</v>
      </c>
      <c r="AJ1886" s="46"/>
      <c r="AK1886" s="22"/>
      <c r="AL1886" s="52">
        <f t="shared" si="298"/>
        <v>0</v>
      </c>
      <c r="AM1886" s="52" t="e">
        <f t="shared" si="299"/>
        <v>#VALUE!</v>
      </c>
      <c r="AN1886" s="52" t="e">
        <f t="shared" si="292"/>
        <v>#VALUE!</v>
      </c>
      <c r="AO1886">
        <v>0.06</v>
      </c>
      <c r="AP1886" s="46">
        <v>0.06</v>
      </c>
      <c r="AQ1886" s="52">
        <f t="shared" si="300"/>
        <v>0</v>
      </c>
    </row>
    <row r="1887" spans="1:43" x14ac:dyDescent="0.25">
      <c r="A1887" t="s">
        <v>5533</v>
      </c>
      <c r="B1887" t="s">
        <v>1389</v>
      </c>
      <c r="D1887">
        <v>1</v>
      </c>
      <c r="E1887">
        <v>1</v>
      </c>
      <c r="F1887">
        <v>1</v>
      </c>
      <c r="G1887" s="13">
        <v>41884</v>
      </c>
      <c r="H1887">
        <v>0.48</v>
      </c>
      <c r="I1887" t="s">
        <v>5411</v>
      </c>
      <c r="J1887" t="s">
        <v>5411</v>
      </c>
      <c r="K1887" s="46">
        <v>0.48</v>
      </c>
      <c r="L1887" s="46"/>
      <c r="M1887" s="22"/>
      <c r="N1887" s="52">
        <f t="shared" si="293"/>
        <v>0</v>
      </c>
      <c r="O1887" s="52" t="e">
        <f t="shared" si="294"/>
        <v>#VALUE!</v>
      </c>
      <c r="P1887" s="52" t="e">
        <f t="shared" si="295"/>
        <v>#VALUE!</v>
      </c>
      <c r="Q1887">
        <v>0</v>
      </c>
      <c r="R1887" t="s">
        <v>5411</v>
      </c>
      <c r="S1887" t="s">
        <v>5411</v>
      </c>
      <c r="T1887" s="46">
        <v>0</v>
      </c>
      <c r="U1887" s="46"/>
      <c r="V1887" s="22"/>
      <c r="W1887" s="52">
        <f t="shared" si="296"/>
        <v>0</v>
      </c>
      <c r="X1887" s="52" t="e">
        <f t="shared" si="297"/>
        <v>#VALUE!</v>
      </c>
      <c r="Y1887" s="52" t="e">
        <f t="shared" si="291"/>
        <v>#VALUE!</v>
      </c>
      <c r="Z1887" t="s">
        <v>77</v>
      </c>
      <c r="AA1887" t="s">
        <v>5411</v>
      </c>
      <c r="AB1887" t="s">
        <v>5411</v>
      </c>
      <c r="AC1887" s="61" t="s">
        <v>77</v>
      </c>
      <c r="AD1887" s="61"/>
      <c r="AE1887" s="22"/>
      <c r="AF1887">
        <v>0</v>
      </c>
      <c r="AG1887" t="s">
        <v>5411</v>
      </c>
      <c r="AH1887" t="s">
        <v>5411</v>
      </c>
      <c r="AI1887" s="46">
        <v>0</v>
      </c>
      <c r="AJ1887" s="46"/>
      <c r="AK1887" s="22"/>
      <c r="AL1887" s="52">
        <f t="shared" si="298"/>
        <v>0</v>
      </c>
      <c r="AM1887" s="52" t="e">
        <f t="shared" si="299"/>
        <v>#VALUE!</v>
      </c>
      <c r="AN1887" s="52" t="e">
        <f t="shared" si="292"/>
        <v>#VALUE!</v>
      </c>
      <c r="AO1887">
        <v>0.18</v>
      </c>
      <c r="AP1887" s="46">
        <v>0.18</v>
      </c>
      <c r="AQ1887" s="52">
        <f t="shared" si="300"/>
        <v>0</v>
      </c>
    </row>
    <row r="1888" spans="1:43" x14ac:dyDescent="0.25">
      <c r="A1888" t="s">
        <v>5533</v>
      </c>
      <c r="B1888" t="s">
        <v>1390</v>
      </c>
      <c r="D1888">
        <v>1</v>
      </c>
      <c r="E1888">
        <v>1</v>
      </c>
      <c r="F1888">
        <v>1</v>
      </c>
      <c r="G1888" s="13">
        <v>41884</v>
      </c>
      <c r="H1888">
        <v>0.51</v>
      </c>
      <c r="I1888" t="s">
        <v>5411</v>
      </c>
      <c r="J1888" t="s">
        <v>5411</v>
      </c>
      <c r="K1888" s="46">
        <v>0.51</v>
      </c>
      <c r="L1888" s="46"/>
      <c r="M1888" s="22"/>
      <c r="N1888" s="52">
        <f t="shared" si="293"/>
        <v>0</v>
      </c>
      <c r="O1888" s="52" t="e">
        <f t="shared" si="294"/>
        <v>#VALUE!</v>
      </c>
      <c r="P1888" s="52" t="e">
        <f t="shared" si="295"/>
        <v>#VALUE!</v>
      </c>
      <c r="Q1888">
        <v>0</v>
      </c>
      <c r="R1888" t="s">
        <v>5411</v>
      </c>
      <c r="S1888" t="s">
        <v>5411</v>
      </c>
      <c r="T1888" s="46">
        <v>0</v>
      </c>
      <c r="U1888" s="46"/>
      <c r="V1888" s="22"/>
      <c r="W1888" s="52">
        <f t="shared" si="296"/>
        <v>0</v>
      </c>
      <c r="X1888" s="52" t="e">
        <f t="shared" si="297"/>
        <v>#VALUE!</v>
      </c>
      <c r="Y1888" s="52" t="e">
        <f t="shared" si="291"/>
        <v>#VALUE!</v>
      </c>
      <c r="Z1888" t="s">
        <v>77</v>
      </c>
      <c r="AA1888" t="s">
        <v>5411</v>
      </c>
      <c r="AB1888" t="s">
        <v>5411</v>
      </c>
      <c r="AC1888" s="61" t="s">
        <v>77</v>
      </c>
      <c r="AD1888" s="61"/>
      <c r="AE1888" s="22"/>
      <c r="AF1888">
        <v>0</v>
      </c>
      <c r="AG1888" t="s">
        <v>5411</v>
      </c>
      <c r="AH1888" t="s">
        <v>5411</v>
      </c>
      <c r="AI1888" s="46">
        <v>0</v>
      </c>
      <c r="AJ1888" s="46"/>
      <c r="AK1888" s="22"/>
      <c r="AL1888" s="52">
        <f t="shared" si="298"/>
        <v>0</v>
      </c>
      <c r="AM1888" s="52" t="e">
        <f t="shared" si="299"/>
        <v>#VALUE!</v>
      </c>
      <c r="AN1888" s="52" t="e">
        <f t="shared" si="292"/>
        <v>#VALUE!</v>
      </c>
      <c r="AO1888">
        <v>0.16</v>
      </c>
      <c r="AP1888" s="46">
        <v>0.16</v>
      </c>
      <c r="AQ1888" s="52">
        <f t="shared" si="300"/>
        <v>0</v>
      </c>
    </row>
    <row r="1889" spans="1:43" x14ac:dyDescent="0.25">
      <c r="A1889" t="s">
        <v>5533</v>
      </c>
      <c r="B1889" t="s">
        <v>1391</v>
      </c>
      <c r="D1889">
        <v>1</v>
      </c>
      <c r="E1889">
        <v>1</v>
      </c>
      <c r="F1889">
        <v>1</v>
      </c>
      <c r="G1889" s="13">
        <v>41884</v>
      </c>
      <c r="H1889">
        <v>0.3</v>
      </c>
      <c r="I1889" t="s">
        <v>5411</v>
      </c>
      <c r="J1889" t="s">
        <v>5411</v>
      </c>
      <c r="K1889" s="46">
        <v>0.3</v>
      </c>
      <c r="L1889" s="46"/>
      <c r="M1889" s="22"/>
      <c r="N1889" s="52">
        <f t="shared" si="293"/>
        <v>0</v>
      </c>
      <c r="O1889" s="52" t="e">
        <f t="shared" si="294"/>
        <v>#VALUE!</v>
      </c>
      <c r="P1889" s="52" t="e">
        <f t="shared" si="295"/>
        <v>#VALUE!</v>
      </c>
      <c r="Q1889">
        <v>0</v>
      </c>
      <c r="R1889" t="s">
        <v>5411</v>
      </c>
      <c r="S1889" t="s">
        <v>5411</v>
      </c>
      <c r="T1889" s="46">
        <v>0</v>
      </c>
      <c r="U1889" s="46"/>
      <c r="V1889" s="22"/>
      <c r="W1889" s="52">
        <f t="shared" si="296"/>
        <v>0</v>
      </c>
      <c r="X1889" s="52" t="e">
        <f t="shared" si="297"/>
        <v>#VALUE!</v>
      </c>
      <c r="Y1889" s="52" t="e">
        <f t="shared" si="291"/>
        <v>#VALUE!</v>
      </c>
      <c r="Z1889" t="s">
        <v>77</v>
      </c>
      <c r="AA1889" t="s">
        <v>5411</v>
      </c>
      <c r="AB1889" t="s">
        <v>5411</v>
      </c>
      <c r="AC1889" s="61" t="s">
        <v>77</v>
      </c>
      <c r="AD1889" s="61"/>
      <c r="AE1889" s="22"/>
      <c r="AF1889">
        <v>0</v>
      </c>
      <c r="AG1889" t="s">
        <v>5411</v>
      </c>
      <c r="AH1889" t="s">
        <v>5411</v>
      </c>
      <c r="AI1889" s="46">
        <v>0</v>
      </c>
      <c r="AJ1889" s="46"/>
      <c r="AK1889" s="22"/>
      <c r="AL1889" s="52">
        <f t="shared" si="298"/>
        <v>0</v>
      </c>
      <c r="AM1889" s="52" t="e">
        <f t="shared" si="299"/>
        <v>#VALUE!</v>
      </c>
      <c r="AN1889" s="52" t="e">
        <f t="shared" si="292"/>
        <v>#VALUE!</v>
      </c>
      <c r="AO1889">
        <v>0.2</v>
      </c>
      <c r="AP1889" s="46">
        <v>0.2</v>
      </c>
      <c r="AQ1889" s="52">
        <f t="shared" si="300"/>
        <v>0</v>
      </c>
    </row>
    <row r="1890" spans="1:43" x14ac:dyDescent="0.25">
      <c r="A1890" t="s">
        <v>5533</v>
      </c>
      <c r="B1890" t="s">
        <v>1392</v>
      </c>
      <c r="D1890">
        <v>1</v>
      </c>
      <c r="E1890">
        <v>1</v>
      </c>
      <c r="F1890">
        <v>1</v>
      </c>
      <c r="G1890" s="13">
        <v>41884</v>
      </c>
      <c r="H1890">
        <v>0.22</v>
      </c>
      <c r="I1890" t="s">
        <v>5411</v>
      </c>
      <c r="J1890" t="s">
        <v>5411</v>
      </c>
      <c r="K1890" s="46">
        <v>0.22</v>
      </c>
      <c r="L1890" s="46"/>
      <c r="M1890" s="22"/>
      <c r="N1890" s="52">
        <f t="shared" si="293"/>
        <v>0</v>
      </c>
      <c r="O1890" s="52" t="e">
        <f t="shared" si="294"/>
        <v>#VALUE!</v>
      </c>
      <c r="P1890" s="52" t="e">
        <f t="shared" si="295"/>
        <v>#VALUE!</v>
      </c>
      <c r="Q1890">
        <v>0</v>
      </c>
      <c r="R1890" t="s">
        <v>5411</v>
      </c>
      <c r="S1890" t="s">
        <v>5411</v>
      </c>
      <c r="T1890" s="46">
        <v>0</v>
      </c>
      <c r="U1890" s="46"/>
      <c r="V1890" s="22"/>
      <c r="W1890" s="52">
        <f t="shared" si="296"/>
        <v>0</v>
      </c>
      <c r="X1890" s="52" t="e">
        <f t="shared" si="297"/>
        <v>#VALUE!</v>
      </c>
      <c r="Y1890" s="52" t="e">
        <f t="shared" si="291"/>
        <v>#VALUE!</v>
      </c>
      <c r="Z1890" t="s">
        <v>77</v>
      </c>
      <c r="AA1890" t="s">
        <v>5411</v>
      </c>
      <c r="AB1890" t="s">
        <v>5411</v>
      </c>
      <c r="AC1890" s="61" t="s">
        <v>77</v>
      </c>
      <c r="AD1890" s="61"/>
      <c r="AE1890" s="22"/>
      <c r="AF1890">
        <v>0</v>
      </c>
      <c r="AG1890" t="s">
        <v>5411</v>
      </c>
      <c r="AH1890" t="s">
        <v>5411</v>
      </c>
      <c r="AI1890" s="46">
        <v>0</v>
      </c>
      <c r="AJ1890" s="46"/>
      <c r="AK1890" s="22"/>
      <c r="AL1890" s="52">
        <f t="shared" si="298"/>
        <v>0</v>
      </c>
      <c r="AM1890" s="52" t="e">
        <f t="shared" si="299"/>
        <v>#VALUE!</v>
      </c>
      <c r="AN1890" s="52" t="e">
        <f t="shared" si="292"/>
        <v>#VALUE!</v>
      </c>
      <c r="AO1890">
        <v>0.01</v>
      </c>
      <c r="AP1890" s="46">
        <v>0.01</v>
      </c>
      <c r="AQ1890" s="52">
        <f t="shared" si="300"/>
        <v>0</v>
      </c>
    </row>
    <row r="1891" spans="1:43" x14ac:dyDescent="0.25">
      <c r="A1891" t="s">
        <v>5533</v>
      </c>
      <c r="B1891" t="s">
        <v>1393</v>
      </c>
      <c r="D1891">
        <v>1</v>
      </c>
      <c r="E1891">
        <v>1</v>
      </c>
      <c r="F1891">
        <v>1</v>
      </c>
      <c r="G1891" s="13">
        <v>41884</v>
      </c>
      <c r="H1891">
        <v>0.4</v>
      </c>
      <c r="I1891" t="s">
        <v>5411</v>
      </c>
      <c r="J1891" t="s">
        <v>5411</v>
      </c>
      <c r="K1891" s="46">
        <v>0.4</v>
      </c>
      <c r="L1891" s="46"/>
      <c r="M1891" s="22"/>
      <c r="N1891" s="52">
        <f t="shared" si="293"/>
        <v>0</v>
      </c>
      <c r="O1891" s="52" t="e">
        <f t="shared" si="294"/>
        <v>#VALUE!</v>
      </c>
      <c r="P1891" s="52" t="e">
        <f t="shared" si="295"/>
        <v>#VALUE!</v>
      </c>
      <c r="Q1891">
        <v>0</v>
      </c>
      <c r="R1891" t="s">
        <v>5411</v>
      </c>
      <c r="S1891" t="s">
        <v>5411</v>
      </c>
      <c r="T1891" s="46">
        <v>0</v>
      </c>
      <c r="U1891" s="46"/>
      <c r="V1891" s="22"/>
      <c r="W1891" s="52">
        <f t="shared" si="296"/>
        <v>0</v>
      </c>
      <c r="X1891" s="52" t="e">
        <f t="shared" si="297"/>
        <v>#VALUE!</v>
      </c>
      <c r="Y1891" s="52" t="e">
        <f t="shared" si="291"/>
        <v>#VALUE!</v>
      </c>
      <c r="Z1891" t="s">
        <v>77</v>
      </c>
      <c r="AA1891" t="s">
        <v>5411</v>
      </c>
      <c r="AB1891" t="s">
        <v>5411</v>
      </c>
      <c r="AC1891" s="61" t="s">
        <v>77</v>
      </c>
      <c r="AD1891" s="61"/>
      <c r="AE1891" s="22"/>
      <c r="AF1891">
        <v>0</v>
      </c>
      <c r="AG1891" t="s">
        <v>5411</v>
      </c>
      <c r="AH1891" t="s">
        <v>5411</v>
      </c>
      <c r="AI1891" s="46">
        <v>0</v>
      </c>
      <c r="AJ1891" s="46"/>
      <c r="AK1891" s="22"/>
      <c r="AL1891" s="52">
        <f t="shared" si="298"/>
        <v>0</v>
      </c>
      <c r="AM1891" s="52" t="e">
        <f t="shared" si="299"/>
        <v>#VALUE!</v>
      </c>
      <c r="AN1891" s="52" t="e">
        <f t="shared" si="292"/>
        <v>#VALUE!</v>
      </c>
      <c r="AO1891">
        <v>0.16</v>
      </c>
      <c r="AP1891" s="46">
        <v>0.16</v>
      </c>
      <c r="AQ1891" s="52">
        <f t="shared" si="300"/>
        <v>0</v>
      </c>
    </row>
    <row r="1892" spans="1:43" x14ac:dyDescent="0.25">
      <c r="A1892" t="s">
        <v>5533</v>
      </c>
      <c r="B1892" t="s">
        <v>1394</v>
      </c>
      <c r="D1892">
        <v>1</v>
      </c>
      <c r="E1892">
        <v>1</v>
      </c>
      <c r="F1892">
        <v>1</v>
      </c>
      <c r="G1892" s="13">
        <v>41884</v>
      </c>
      <c r="H1892">
        <v>0.02</v>
      </c>
      <c r="I1892" t="s">
        <v>5411</v>
      </c>
      <c r="J1892" t="s">
        <v>5411</v>
      </c>
      <c r="K1892" s="46">
        <v>0.02</v>
      </c>
      <c r="L1892" s="46"/>
      <c r="M1892" s="22"/>
      <c r="N1892" s="52">
        <f t="shared" si="293"/>
        <v>0</v>
      </c>
      <c r="O1892" s="52" t="e">
        <f t="shared" si="294"/>
        <v>#VALUE!</v>
      </c>
      <c r="P1892" s="52" t="e">
        <f t="shared" si="295"/>
        <v>#VALUE!</v>
      </c>
      <c r="Q1892">
        <v>0</v>
      </c>
      <c r="R1892" t="s">
        <v>5411</v>
      </c>
      <c r="S1892" t="s">
        <v>5411</v>
      </c>
      <c r="T1892" s="46">
        <v>0</v>
      </c>
      <c r="U1892" s="46"/>
      <c r="V1892" s="22"/>
      <c r="W1892" s="52">
        <f t="shared" si="296"/>
        <v>0</v>
      </c>
      <c r="X1892" s="52" t="e">
        <f t="shared" si="297"/>
        <v>#VALUE!</v>
      </c>
      <c r="Y1892" s="52" t="e">
        <f t="shared" si="291"/>
        <v>#VALUE!</v>
      </c>
      <c r="Z1892" t="s">
        <v>77</v>
      </c>
      <c r="AA1892" t="s">
        <v>5411</v>
      </c>
      <c r="AB1892" t="s">
        <v>5411</v>
      </c>
      <c r="AC1892" s="61" t="s">
        <v>77</v>
      </c>
      <c r="AD1892" s="61"/>
      <c r="AE1892" s="22"/>
      <c r="AF1892">
        <v>0</v>
      </c>
      <c r="AG1892" t="s">
        <v>5411</v>
      </c>
      <c r="AH1892" t="s">
        <v>5411</v>
      </c>
      <c r="AI1892" s="46">
        <v>0</v>
      </c>
      <c r="AJ1892" s="46"/>
      <c r="AK1892" s="22"/>
      <c r="AL1892" s="52">
        <f t="shared" si="298"/>
        <v>0</v>
      </c>
      <c r="AM1892" s="52" t="e">
        <f t="shared" si="299"/>
        <v>#VALUE!</v>
      </c>
      <c r="AN1892" s="52" t="e">
        <f t="shared" si="292"/>
        <v>#VALUE!</v>
      </c>
      <c r="AO1892">
        <v>0</v>
      </c>
      <c r="AP1892" s="46">
        <v>0</v>
      </c>
      <c r="AQ1892" s="52">
        <f t="shared" si="300"/>
        <v>0</v>
      </c>
    </row>
    <row r="1893" spans="1:43" x14ac:dyDescent="0.25">
      <c r="A1893" t="s">
        <v>5533</v>
      </c>
      <c r="B1893" t="s">
        <v>1395</v>
      </c>
      <c r="D1893">
        <v>1</v>
      </c>
      <c r="E1893">
        <v>1</v>
      </c>
      <c r="F1893">
        <v>1</v>
      </c>
      <c r="G1893" s="13">
        <v>41884</v>
      </c>
      <c r="H1893">
        <v>1.44</v>
      </c>
      <c r="I1893" t="s">
        <v>5411</v>
      </c>
      <c r="J1893" t="s">
        <v>5411</v>
      </c>
      <c r="K1893" s="46">
        <v>1.44</v>
      </c>
      <c r="L1893" s="46"/>
      <c r="M1893" s="22"/>
      <c r="N1893" s="52">
        <f t="shared" si="293"/>
        <v>0</v>
      </c>
      <c r="O1893" s="52" t="e">
        <f t="shared" si="294"/>
        <v>#VALUE!</v>
      </c>
      <c r="P1893" s="52" t="e">
        <f t="shared" si="295"/>
        <v>#VALUE!</v>
      </c>
      <c r="Q1893">
        <v>0.54</v>
      </c>
      <c r="R1893" t="s">
        <v>5411</v>
      </c>
      <c r="S1893" t="s">
        <v>5411</v>
      </c>
      <c r="T1893" s="46">
        <v>0.54</v>
      </c>
      <c r="U1893" s="46"/>
      <c r="V1893" s="22"/>
      <c r="W1893" s="52">
        <f t="shared" si="296"/>
        <v>0</v>
      </c>
      <c r="X1893" s="52" t="e">
        <f t="shared" si="297"/>
        <v>#VALUE!</v>
      </c>
      <c r="Y1893" s="52" t="e">
        <f t="shared" si="291"/>
        <v>#VALUE!</v>
      </c>
      <c r="Z1893" t="s">
        <v>77</v>
      </c>
      <c r="AA1893" t="s">
        <v>5411</v>
      </c>
      <c r="AB1893" t="s">
        <v>5411</v>
      </c>
      <c r="AC1893" s="61" t="s">
        <v>77</v>
      </c>
      <c r="AD1893" s="61"/>
      <c r="AE1893" s="22"/>
      <c r="AF1893">
        <v>0</v>
      </c>
      <c r="AG1893" t="s">
        <v>5411</v>
      </c>
      <c r="AH1893" t="s">
        <v>5411</v>
      </c>
      <c r="AI1893" s="46">
        <v>0</v>
      </c>
      <c r="AJ1893" s="46"/>
      <c r="AK1893" s="22"/>
      <c r="AL1893" s="52">
        <f t="shared" si="298"/>
        <v>0</v>
      </c>
      <c r="AM1893" s="52" t="e">
        <f t="shared" si="299"/>
        <v>#VALUE!</v>
      </c>
      <c r="AN1893" s="52" t="e">
        <f t="shared" si="292"/>
        <v>#VALUE!</v>
      </c>
      <c r="AO1893">
        <v>0.34</v>
      </c>
      <c r="AP1893" s="46">
        <v>0.34</v>
      </c>
      <c r="AQ1893" s="52">
        <f t="shared" si="300"/>
        <v>0</v>
      </c>
    </row>
    <row r="1894" spans="1:43" x14ac:dyDescent="0.25">
      <c r="A1894" t="s">
        <v>5533</v>
      </c>
      <c r="B1894" t="s">
        <v>1396</v>
      </c>
      <c r="D1894">
        <v>1</v>
      </c>
      <c r="E1894">
        <v>1</v>
      </c>
      <c r="F1894">
        <v>1</v>
      </c>
      <c r="G1894" s="13">
        <v>41884</v>
      </c>
      <c r="H1894">
        <v>1.26</v>
      </c>
      <c r="I1894" t="s">
        <v>5411</v>
      </c>
      <c r="J1894" t="s">
        <v>5411</v>
      </c>
      <c r="K1894" s="46">
        <v>1.26</v>
      </c>
      <c r="L1894" s="46"/>
      <c r="M1894" s="22"/>
      <c r="N1894" s="52">
        <f t="shared" si="293"/>
        <v>0</v>
      </c>
      <c r="O1894" s="52" t="e">
        <f t="shared" si="294"/>
        <v>#VALUE!</v>
      </c>
      <c r="P1894" s="52" t="e">
        <f t="shared" si="295"/>
        <v>#VALUE!</v>
      </c>
      <c r="Q1894">
        <v>0</v>
      </c>
      <c r="R1894" t="s">
        <v>5411</v>
      </c>
      <c r="S1894" t="s">
        <v>5411</v>
      </c>
      <c r="T1894" s="46">
        <v>0</v>
      </c>
      <c r="U1894" s="46"/>
      <c r="V1894" s="22"/>
      <c r="W1894" s="52">
        <f t="shared" si="296"/>
        <v>0</v>
      </c>
      <c r="X1894" s="52" t="e">
        <f t="shared" si="297"/>
        <v>#VALUE!</v>
      </c>
      <c r="Y1894" s="52" t="e">
        <f t="shared" si="291"/>
        <v>#VALUE!</v>
      </c>
      <c r="Z1894" t="s">
        <v>77</v>
      </c>
      <c r="AA1894" t="s">
        <v>5411</v>
      </c>
      <c r="AB1894" t="s">
        <v>5411</v>
      </c>
      <c r="AC1894" s="61" t="s">
        <v>77</v>
      </c>
      <c r="AD1894" s="61"/>
      <c r="AE1894" s="22"/>
      <c r="AF1894">
        <v>0</v>
      </c>
      <c r="AG1894" t="s">
        <v>5411</v>
      </c>
      <c r="AH1894" t="s">
        <v>5411</v>
      </c>
      <c r="AI1894" s="46">
        <v>0</v>
      </c>
      <c r="AJ1894" s="46"/>
      <c r="AK1894" s="22"/>
      <c r="AL1894" s="52">
        <f t="shared" si="298"/>
        <v>0</v>
      </c>
      <c r="AM1894" s="52" t="e">
        <f t="shared" si="299"/>
        <v>#VALUE!</v>
      </c>
      <c r="AN1894" s="52" t="e">
        <f t="shared" si="292"/>
        <v>#VALUE!</v>
      </c>
      <c r="AO1894">
        <v>0.12</v>
      </c>
      <c r="AP1894" s="46">
        <v>0.12</v>
      </c>
      <c r="AQ1894" s="52">
        <f t="shared" si="300"/>
        <v>0</v>
      </c>
    </row>
    <row r="1895" spans="1:43" x14ac:dyDescent="0.25">
      <c r="A1895" t="s">
        <v>5533</v>
      </c>
      <c r="B1895" t="s">
        <v>1397</v>
      </c>
      <c r="D1895">
        <v>1</v>
      </c>
      <c r="E1895">
        <v>1</v>
      </c>
      <c r="F1895">
        <v>1</v>
      </c>
      <c r="G1895" s="13">
        <v>41884</v>
      </c>
      <c r="H1895">
        <v>1.3</v>
      </c>
      <c r="I1895" t="s">
        <v>5411</v>
      </c>
      <c r="J1895" t="s">
        <v>5411</v>
      </c>
      <c r="K1895" s="46">
        <v>1.3</v>
      </c>
      <c r="L1895" s="46"/>
      <c r="M1895" s="22"/>
      <c r="N1895" s="52">
        <f t="shared" si="293"/>
        <v>0</v>
      </c>
      <c r="O1895" s="52" t="e">
        <f t="shared" si="294"/>
        <v>#VALUE!</v>
      </c>
      <c r="P1895" s="52" t="e">
        <f t="shared" si="295"/>
        <v>#VALUE!</v>
      </c>
      <c r="Q1895">
        <v>0.37</v>
      </c>
      <c r="R1895" t="s">
        <v>5411</v>
      </c>
      <c r="S1895" t="s">
        <v>5411</v>
      </c>
      <c r="T1895" s="46">
        <v>0.37</v>
      </c>
      <c r="U1895" s="46"/>
      <c r="V1895" s="22"/>
      <c r="W1895" s="52">
        <f t="shared" si="296"/>
        <v>0</v>
      </c>
      <c r="X1895" s="52" t="e">
        <f t="shared" si="297"/>
        <v>#VALUE!</v>
      </c>
      <c r="Y1895" s="52" t="e">
        <f t="shared" si="291"/>
        <v>#VALUE!</v>
      </c>
      <c r="Z1895" t="s">
        <v>77</v>
      </c>
      <c r="AA1895" t="s">
        <v>5411</v>
      </c>
      <c r="AB1895" t="s">
        <v>5411</v>
      </c>
      <c r="AC1895" s="61" t="s">
        <v>77</v>
      </c>
      <c r="AD1895" s="61"/>
      <c r="AE1895" s="22"/>
      <c r="AF1895">
        <v>0</v>
      </c>
      <c r="AG1895" t="s">
        <v>5411</v>
      </c>
      <c r="AH1895" t="s">
        <v>5411</v>
      </c>
      <c r="AI1895" s="46">
        <v>0</v>
      </c>
      <c r="AJ1895" s="46"/>
      <c r="AK1895" s="22"/>
      <c r="AL1895" s="52">
        <f t="shared" si="298"/>
        <v>0</v>
      </c>
      <c r="AM1895" s="52" t="e">
        <f t="shared" si="299"/>
        <v>#VALUE!</v>
      </c>
      <c r="AN1895" s="52" t="e">
        <f t="shared" si="292"/>
        <v>#VALUE!</v>
      </c>
      <c r="AO1895">
        <v>0.26</v>
      </c>
      <c r="AP1895" s="46">
        <v>0.26</v>
      </c>
      <c r="AQ1895" s="52">
        <f t="shared" si="300"/>
        <v>0</v>
      </c>
    </row>
    <row r="1896" spans="1:43" x14ac:dyDescent="0.25">
      <c r="A1896" t="s">
        <v>5533</v>
      </c>
      <c r="B1896" t="s">
        <v>1398</v>
      </c>
      <c r="D1896">
        <v>1</v>
      </c>
      <c r="E1896">
        <v>1</v>
      </c>
      <c r="F1896">
        <v>1</v>
      </c>
      <c r="G1896" s="13">
        <v>41884</v>
      </c>
      <c r="H1896">
        <v>0.16</v>
      </c>
      <c r="I1896" t="s">
        <v>5411</v>
      </c>
      <c r="J1896" t="s">
        <v>5411</v>
      </c>
      <c r="K1896" s="46">
        <v>0.16</v>
      </c>
      <c r="L1896" s="46"/>
      <c r="M1896" s="22"/>
      <c r="N1896" s="52">
        <f t="shared" si="293"/>
        <v>0</v>
      </c>
      <c r="O1896" s="52" t="e">
        <f t="shared" si="294"/>
        <v>#VALUE!</v>
      </c>
      <c r="P1896" s="52" t="e">
        <f t="shared" si="295"/>
        <v>#VALUE!</v>
      </c>
      <c r="Q1896">
        <v>0</v>
      </c>
      <c r="R1896" t="s">
        <v>5411</v>
      </c>
      <c r="S1896" t="s">
        <v>5411</v>
      </c>
      <c r="T1896" s="46">
        <v>0</v>
      </c>
      <c r="U1896" s="46"/>
      <c r="V1896" s="22"/>
      <c r="W1896" s="52">
        <f t="shared" si="296"/>
        <v>0</v>
      </c>
      <c r="X1896" s="52" t="e">
        <f t="shared" si="297"/>
        <v>#VALUE!</v>
      </c>
      <c r="Y1896" s="52" t="e">
        <f t="shared" si="291"/>
        <v>#VALUE!</v>
      </c>
      <c r="Z1896" t="s">
        <v>77</v>
      </c>
      <c r="AA1896" t="s">
        <v>5411</v>
      </c>
      <c r="AB1896" t="s">
        <v>5411</v>
      </c>
      <c r="AC1896" s="61" t="s">
        <v>77</v>
      </c>
      <c r="AD1896" s="61"/>
      <c r="AE1896" s="22"/>
      <c r="AF1896">
        <v>0</v>
      </c>
      <c r="AG1896" t="s">
        <v>5411</v>
      </c>
      <c r="AH1896" t="s">
        <v>5411</v>
      </c>
      <c r="AI1896" s="46">
        <v>0</v>
      </c>
      <c r="AJ1896" s="46"/>
      <c r="AK1896" s="22"/>
      <c r="AL1896" s="52">
        <f t="shared" si="298"/>
        <v>0</v>
      </c>
      <c r="AM1896" s="52" t="e">
        <f t="shared" si="299"/>
        <v>#VALUE!</v>
      </c>
      <c r="AN1896" s="52" t="e">
        <f t="shared" si="292"/>
        <v>#VALUE!</v>
      </c>
      <c r="AO1896">
        <v>0</v>
      </c>
      <c r="AP1896" s="46">
        <v>0</v>
      </c>
      <c r="AQ1896" s="52">
        <f t="shared" si="300"/>
        <v>0</v>
      </c>
    </row>
    <row r="1897" spans="1:43" x14ac:dyDescent="0.25">
      <c r="A1897" t="s">
        <v>5533</v>
      </c>
      <c r="B1897" t="s">
        <v>1399</v>
      </c>
      <c r="D1897">
        <v>1</v>
      </c>
      <c r="E1897">
        <v>1</v>
      </c>
      <c r="F1897">
        <v>1</v>
      </c>
      <c r="G1897" s="13">
        <v>41884</v>
      </c>
      <c r="H1897">
        <v>0.76</v>
      </c>
      <c r="I1897" t="s">
        <v>5411</v>
      </c>
      <c r="J1897" t="s">
        <v>5411</v>
      </c>
      <c r="K1897" s="46">
        <v>0.76</v>
      </c>
      <c r="L1897" s="46"/>
      <c r="M1897" s="22"/>
      <c r="N1897" s="52">
        <f t="shared" si="293"/>
        <v>0</v>
      </c>
      <c r="O1897" s="52" t="e">
        <f t="shared" si="294"/>
        <v>#VALUE!</v>
      </c>
      <c r="P1897" s="52" t="e">
        <f t="shared" si="295"/>
        <v>#VALUE!</v>
      </c>
      <c r="Q1897">
        <v>0.21</v>
      </c>
      <c r="R1897" t="s">
        <v>5411</v>
      </c>
      <c r="S1897" t="s">
        <v>5411</v>
      </c>
      <c r="T1897" s="46">
        <v>0.21</v>
      </c>
      <c r="U1897" s="46"/>
      <c r="V1897" s="22"/>
      <c r="W1897" s="52">
        <f t="shared" si="296"/>
        <v>0</v>
      </c>
      <c r="X1897" s="52" t="e">
        <f t="shared" si="297"/>
        <v>#VALUE!</v>
      </c>
      <c r="Y1897" s="52" t="e">
        <f t="shared" si="291"/>
        <v>#VALUE!</v>
      </c>
      <c r="Z1897" t="s">
        <v>77</v>
      </c>
      <c r="AA1897" t="s">
        <v>5411</v>
      </c>
      <c r="AB1897" t="s">
        <v>5411</v>
      </c>
      <c r="AC1897" s="61" t="s">
        <v>77</v>
      </c>
      <c r="AD1897" s="61"/>
      <c r="AE1897" s="22"/>
      <c r="AF1897">
        <v>0</v>
      </c>
      <c r="AG1897" t="s">
        <v>5411</v>
      </c>
      <c r="AH1897" t="s">
        <v>5411</v>
      </c>
      <c r="AI1897" s="46">
        <v>0</v>
      </c>
      <c r="AJ1897" s="46"/>
      <c r="AK1897" s="22"/>
      <c r="AL1897" s="52">
        <f t="shared" si="298"/>
        <v>0</v>
      </c>
      <c r="AM1897" s="52" t="e">
        <f t="shared" si="299"/>
        <v>#VALUE!</v>
      </c>
      <c r="AN1897" s="52" t="e">
        <f t="shared" si="292"/>
        <v>#VALUE!</v>
      </c>
      <c r="AO1897">
        <v>0.02</v>
      </c>
      <c r="AP1897" s="46">
        <v>0.02</v>
      </c>
      <c r="AQ1897" s="52">
        <f t="shared" si="300"/>
        <v>0</v>
      </c>
    </row>
    <row r="1898" spans="1:43" x14ac:dyDescent="0.25">
      <c r="A1898" t="s">
        <v>5533</v>
      </c>
      <c r="B1898" t="s">
        <v>1400</v>
      </c>
      <c r="D1898">
        <v>1</v>
      </c>
      <c r="E1898">
        <v>1</v>
      </c>
      <c r="F1898">
        <v>1</v>
      </c>
      <c r="G1898" s="13">
        <v>41884</v>
      </c>
      <c r="H1898">
        <v>0.32</v>
      </c>
      <c r="I1898" t="s">
        <v>5411</v>
      </c>
      <c r="J1898" t="s">
        <v>5411</v>
      </c>
      <c r="K1898" s="46">
        <v>0.32</v>
      </c>
      <c r="L1898" s="46"/>
      <c r="M1898" s="22"/>
      <c r="N1898" s="52">
        <f t="shared" si="293"/>
        <v>0</v>
      </c>
      <c r="O1898" s="52" t="e">
        <f t="shared" si="294"/>
        <v>#VALUE!</v>
      </c>
      <c r="P1898" s="52" t="e">
        <f t="shared" si="295"/>
        <v>#VALUE!</v>
      </c>
      <c r="Q1898">
        <v>0.24</v>
      </c>
      <c r="R1898" t="s">
        <v>5411</v>
      </c>
      <c r="S1898" t="s">
        <v>5411</v>
      </c>
      <c r="T1898" s="46">
        <v>0.24</v>
      </c>
      <c r="U1898" s="46"/>
      <c r="V1898" s="22"/>
      <c r="W1898" s="52">
        <f t="shared" si="296"/>
        <v>0</v>
      </c>
      <c r="X1898" s="52" t="e">
        <f t="shared" si="297"/>
        <v>#VALUE!</v>
      </c>
      <c r="Y1898" s="52" t="e">
        <f t="shared" si="291"/>
        <v>#VALUE!</v>
      </c>
      <c r="Z1898" t="s">
        <v>77</v>
      </c>
      <c r="AA1898" t="s">
        <v>5411</v>
      </c>
      <c r="AB1898" t="s">
        <v>5411</v>
      </c>
      <c r="AC1898" s="61" t="s">
        <v>77</v>
      </c>
      <c r="AD1898" s="61"/>
      <c r="AE1898" s="22"/>
      <c r="AF1898">
        <v>0</v>
      </c>
      <c r="AG1898" t="s">
        <v>5411</v>
      </c>
      <c r="AH1898" t="s">
        <v>5411</v>
      </c>
      <c r="AI1898" s="46">
        <v>0</v>
      </c>
      <c r="AJ1898" s="46"/>
      <c r="AK1898" s="22"/>
      <c r="AL1898" s="52">
        <f t="shared" si="298"/>
        <v>0</v>
      </c>
      <c r="AM1898" s="52" t="e">
        <f t="shared" si="299"/>
        <v>#VALUE!</v>
      </c>
      <c r="AN1898" s="52" t="e">
        <f t="shared" si="292"/>
        <v>#VALUE!</v>
      </c>
      <c r="AO1898">
        <v>0.01</v>
      </c>
      <c r="AP1898" s="46">
        <v>0.01</v>
      </c>
      <c r="AQ1898" s="52">
        <f t="shared" si="300"/>
        <v>0</v>
      </c>
    </row>
    <row r="1899" spans="1:43" x14ac:dyDescent="0.25">
      <c r="A1899" t="s">
        <v>5533</v>
      </c>
      <c r="B1899" t="s">
        <v>1401</v>
      </c>
      <c r="D1899">
        <v>1</v>
      </c>
      <c r="E1899">
        <v>1</v>
      </c>
      <c r="F1899">
        <v>1</v>
      </c>
      <c r="G1899" s="13">
        <v>41884</v>
      </c>
      <c r="H1899">
        <v>0.28999999999999998</v>
      </c>
      <c r="I1899" t="s">
        <v>5411</v>
      </c>
      <c r="J1899" t="s">
        <v>5411</v>
      </c>
      <c r="K1899" s="46">
        <v>0.28999999999999998</v>
      </c>
      <c r="L1899" s="46"/>
      <c r="M1899" s="22"/>
      <c r="N1899" s="52">
        <f t="shared" si="293"/>
        <v>0</v>
      </c>
      <c r="O1899" s="52" t="e">
        <f t="shared" si="294"/>
        <v>#VALUE!</v>
      </c>
      <c r="P1899" s="52" t="e">
        <f t="shared" si="295"/>
        <v>#VALUE!</v>
      </c>
      <c r="Q1899">
        <v>0</v>
      </c>
      <c r="R1899" t="s">
        <v>5411</v>
      </c>
      <c r="S1899" t="s">
        <v>5411</v>
      </c>
      <c r="T1899" s="46">
        <v>0</v>
      </c>
      <c r="U1899" s="46"/>
      <c r="V1899" s="22"/>
      <c r="W1899" s="52">
        <f t="shared" si="296"/>
        <v>0</v>
      </c>
      <c r="X1899" s="52" t="e">
        <f t="shared" si="297"/>
        <v>#VALUE!</v>
      </c>
      <c r="Y1899" s="52" t="e">
        <f t="shared" si="291"/>
        <v>#VALUE!</v>
      </c>
      <c r="Z1899" t="s">
        <v>77</v>
      </c>
      <c r="AA1899" t="s">
        <v>5411</v>
      </c>
      <c r="AB1899" t="s">
        <v>5411</v>
      </c>
      <c r="AC1899" s="61" t="s">
        <v>77</v>
      </c>
      <c r="AD1899" s="61"/>
      <c r="AE1899" s="22"/>
      <c r="AF1899">
        <v>0</v>
      </c>
      <c r="AG1899" t="s">
        <v>5411</v>
      </c>
      <c r="AH1899" t="s">
        <v>5411</v>
      </c>
      <c r="AI1899" s="46">
        <v>0</v>
      </c>
      <c r="AJ1899" s="46"/>
      <c r="AK1899" s="22"/>
      <c r="AL1899" s="52">
        <f t="shared" si="298"/>
        <v>0</v>
      </c>
      <c r="AM1899" s="52" t="e">
        <f t="shared" si="299"/>
        <v>#VALUE!</v>
      </c>
      <c r="AN1899" s="52" t="e">
        <f t="shared" si="292"/>
        <v>#VALUE!</v>
      </c>
      <c r="AO1899">
        <v>0.14000000000000001</v>
      </c>
      <c r="AP1899" s="46">
        <v>0.14000000000000001</v>
      </c>
      <c r="AQ1899" s="52">
        <f t="shared" si="300"/>
        <v>0</v>
      </c>
    </row>
    <row r="1900" spans="1:43" x14ac:dyDescent="0.25">
      <c r="A1900" t="s">
        <v>5533</v>
      </c>
      <c r="B1900" t="s">
        <v>1402</v>
      </c>
      <c r="D1900">
        <v>1</v>
      </c>
      <c r="E1900">
        <v>1</v>
      </c>
      <c r="F1900">
        <v>1</v>
      </c>
      <c r="G1900" s="13">
        <v>41884</v>
      </c>
      <c r="H1900">
        <v>0.95</v>
      </c>
      <c r="I1900" t="s">
        <v>5411</v>
      </c>
      <c r="J1900" t="s">
        <v>5411</v>
      </c>
      <c r="K1900" s="46">
        <v>0.95</v>
      </c>
      <c r="L1900" s="46"/>
      <c r="M1900" s="22"/>
      <c r="N1900" s="52">
        <f t="shared" si="293"/>
        <v>0</v>
      </c>
      <c r="O1900" s="52" t="e">
        <f t="shared" si="294"/>
        <v>#VALUE!</v>
      </c>
      <c r="P1900" s="52" t="e">
        <f t="shared" si="295"/>
        <v>#VALUE!</v>
      </c>
      <c r="Q1900">
        <v>0.45</v>
      </c>
      <c r="R1900" t="s">
        <v>5411</v>
      </c>
      <c r="S1900" t="s">
        <v>5411</v>
      </c>
      <c r="T1900" s="46">
        <v>0.45</v>
      </c>
      <c r="U1900" s="46"/>
      <c r="V1900" s="22"/>
      <c r="W1900" s="52">
        <f t="shared" si="296"/>
        <v>0</v>
      </c>
      <c r="X1900" s="52" t="e">
        <f t="shared" si="297"/>
        <v>#VALUE!</v>
      </c>
      <c r="Y1900" s="52" t="e">
        <f t="shared" si="291"/>
        <v>#VALUE!</v>
      </c>
      <c r="Z1900" t="s">
        <v>77</v>
      </c>
      <c r="AA1900" t="s">
        <v>5411</v>
      </c>
      <c r="AB1900" t="s">
        <v>5411</v>
      </c>
      <c r="AC1900" s="61" t="s">
        <v>77</v>
      </c>
      <c r="AD1900" s="61"/>
      <c r="AE1900" s="22"/>
      <c r="AF1900">
        <v>0</v>
      </c>
      <c r="AG1900" t="s">
        <v>5411</v>
      </c>
      <c r="AH1900" t="s">
        <v>5411</v>
      </c>
      <c r="AI1900" s="46">
        <v>0</v>
      </c>
      <c r="AJ1900" s="46"/>
      <c r="AK1900" s="22"/>
      <c r="AL1900" s="52">
        <f t="shared" si="298"/>
        <v>0</v>
      </c>
      <c r="AM1900" s="52" t="e">
        <f t="shared" si="299"/>
        <v>#VALUE!</v>
      </c>
      <c r="AN1900" s="52" t="e">
        <f t="shared" si="292"/>
        <v>#VALUE!</v>
      </c>
      <c r="AO1900">
        <v>0</v>
      </c>
      <c r="AP1900" s="46">
        <v>0</v>
      </c>
      <c r="AQ1900" s="52">
        <f t="shared" si="300"/>
        <v>0</v>
      </c>
    </row>
    <row r="1901" spans="1:43" x14ac:dyDescent="0.25">
      <c r="A1901" t="s">
        <v>5533</v>
      </c>
      <c r="B1901" t="s">
        <v>1403</v>
      </c>
      <c r="D1901">
        <v>1</v>
      </c>
      <c r="E1901">
        <v>1</v>
      </c>
      <c r="F1901">
        <v>1</v>
      </c>
      <c r="G1901" s="13">
        <v>41884</v>
      </c>
      <c r="H1901">
        <v>0.65</v>
      </c>
      <c r="I1901" t="s">
        <v>5411</v>
      </c>
      <c r="J1901" t="s">
        <v>5411</v>
      </c>
      <c r="K1901" s="46">
        <v>0.65</v>
      </c>
      <c r="L1901" s="46"/>
      <c r="M1901" s="22"/>
      <c r="N1901" s="52">
        <f t="shared" si="293"/>
        <v>0</v>
      </c>
      <c r="O1901" s="52" t="e">
        <f t="shared" si="294"/>
        <v>#VALUE!</v>
      </c>
      <c r="P1901" s="52" t="e">
        <f t="shared" si="295"/>
        <v>#VALUE!</v>
      </c>
      <c r="Q1901">
        <v>0.19</v>
      </c>
      <c r="R1901" t="s">
        <v>5411</v>
      </c>
      <c r="S1901" t="s">
        <v>5411</v>
      </c>
      <c r="T1901" s="46">
        <v>0.19</v>
      </c>
      <c r="U1901" s="46"/>
      <c r="V1901" s="22"/>
      <c r="W1901" s="52">
        <f t="shared" si="296"/>
        <v>0</v>
      </c>
      <c r="X1901" s="52" t="e">
        <f t="shared" si="297"/>
        <v>#VALUE!</v>
      </c>
      <c r="Y1901" s="52" t="e">
        <f t="shared" si="291"/>
        <v>#VALUE!</v>
      </c>
      <c r="Z1901" t="s">
        <v>77</v>
      </c>
      <c r="AA1901" t="s">
        <v>5411</v>
      </c>
      <c r="AB1901" t="s">
        <v>5411</v>
      </c>
      <c r="AC1901" s="61" t="s">
        <v>77</v>
      </c>
      <c r="AD1901" s="61"/>
      <c r="AE1901" s="22"/>
      <c r="AF1901">
        <v>0</v>
      </c>
      <c r="AG1901" t="s">
        <v>5411</v>
      </c>
      <c r="AH1901" t="s">
        <v>5411</v>
      </c>
      <c r="AI1901" s="46">
        <v>0</v>
      </c>
      <c r="AJ1901" s="46"/>
      <c r="AK1901" s="22"/>
      <c r="AL1901" s="52">
        <f t="shared" si="298"/>
        <v>0</v>
      </c>
      <c r="AM1901" s="52" t="e">
        <f t="shared" si="299"/>
        <v>#VALUE!</v>
      </c>
      <c r="AN1901" s="52" t="e">
        <f t="shared" si="292"/>
        <v>#VALUE!</v>
      </c>
      <c r="AO1901">
        <v>0</v>
      </c>
      <c r="AP1901" s="46">
        <v>0</v>
      </c>
      <c r="AQ1901" s="52">
        <f t="shared" si="300"/>
        <v>0</v>
      </c>
    </row>
    <row r="1902" spans="1:43" x14ac:dyDescent="0.25">
      <c r="A1902" t="s">
        <v>5533</v>
      </c>
      <c r="B1902" t="s">
        <v>1404</v>
      </c>
      <c r="D1902">
        <v>1</v>
      </c>
      <c r="E1902">
        <v>1</v>
      </c>
      <c r="F1902">
        <v>1</v>
      </c>
      <c r="G1902" s="13">
        <v>41884</v>
      </c>
      <c r="H1902">
        <v>0.53</v>
      </c>
      <c r="I1902" t="s">
        <v>5411</v>
      </c>
      <c r="J1902" t="s">
        <v>5411</v>
      </c>
      <c r="K1902" s="46">
        <v>0.53</v>
      </c>
      <c r="L1902" s="46"/>
      <c r="M1902" s="22"/>
      <c r="N1902" s="52">
        <f t="shared" si="293"/>
        <v>0</v>
      </c>
      <c r="O1902" s="52" t="e">
        <f t="shared" si="294"/>
        <v>#VALUE!</v>
      </c>
      <c r="P1902" s="52" t="e">
        <f t="shared" si="295"/>
        <v>#VALUE!</v>
      </c>
      <c r="Q1902">
        <v>0</v>
      </c>
      <c r="R1902" t="s">
        <v>5411</v>
      </c>
      <c r="S1902" t="s">
        <v>5411</v>
      </c>
      <c r="T1902" s="46">
        <v>0</v>
      </c>
      <c r="U1902" s="46"/>
      <c r="V1902" s="22"/>
      <c r="W1902" s="52">
        <f t="shared" si="296"/>
        <v>0</v>
      </c>
      <c r="X1902" s="52" t="e">
        <f t="shared" si="297"/>
        <v>#VALUE!</v>
      </c>
      <c r="Y1902" s="52" t="e">
        <f t="shared" si="291"/>
        <v>#VALUE!</v>
      </c>
      <c r="Z1902" t="s">
        <v>77</v>
      </c>
      <c r="AA1902" t="s">
        <v>5411</v>
      </c>
      <c r="AB1902" t="s">
        <v>5411</v>
      </c>
      <c r="AC1902" s="61" t="s">
        <v>77</v>
      </c>
      <c r="AD1902" s="61"/>
      <c r="AE1902" s="22"/>
      <c r="AF1902">
        <v>0</v>
      </c>
      <c r="AG1902" t="s">
        <v>5411</v>
      </c>
      <c r="AH1902" t="s">
        <v>5411</v>
      </c>
      <c r="AI1902" s="46">
        <v>0</v>
      </c>
      <c r="AJ1902" s="46"/>
      <c r="AK1902" s="22"/>
      <c r="AL1902" s="52">
        <f t="shared" si="298"/>
        <v>0</v>
      </c>
      <c r="AM1902" s="52" t="e">
        <f t="shared" si="299"/>
        <v>#VALUE!</v>
      </c>
      <c r="AN1902" s="52" t="e">
        <f t="shared" si="292"/>
        <v>#VALUE!</v>
      </c>
      <c r="AO1902">
        <v>0</v>
      </c>
      <c r="AP1902" s="46">
        <v>0</v>
      </c>
      <c r="AQ1902" s="52">
        <f t="shared" si="300"/>
        <v>0</v>
      </c>
    </row>
    <row r="1903" spans="1:43" x14ac:dyDescent="0.25">
      <c r="A1903" t="s">
        <v>5533</v>
      </c>
      <c r="B1903" t="s">
        <v>1405</v>
      </c>
      <c r="D1903">
        <v>1</v>
      </c>
      <c r="E1903">
        <v>1</v>
      </c>
      <c r="F1903">
        <v>1</v>
      </c>
      <c r="G1903" s="13">
        <v>41884</v>
      </c>
      <c r="H1903">
        <v>0.36</v>
      </c>
      <c r="I1903" t="s">
        <v>5411</v>
      </c>
      <c r="J1903" t="s">
        <v>5411</v>
      </c>
      <c r="K1903" s="46">
        <v>0.36</v>
      </c>
      <c r="L1903" s="46"/>
      <c r="M1903" s="22"/>
      <c r="N1903" s="52">
        <f t="shared" si="293"/>
        <v>0</v>
      </c>
      <c r="O1903" s="52" t="e">
        <f t="shared" si="294"/>
        <v>#VALUE!</v>
      </c>
      <c r="P1903" s="52" t="e">
        <f t="shared" si="295"/>
        <v>#VALUE!</v>
      </c>
      <c r="Q1903">
        <v>0.18</v>
      </c>
      <c r="R1903" t="s">
        <v>5411</v>
      </c>
      <c r="S1903" t="s">
        <v>5411</v>
      </c>
      <c r="T1903" s="46">
        <v>0.18</v>
      </c>
      <c r="U1903" s="46"/>
      <c r="V1903" s="22"/>
      <c r="W1903" s="52">
        <f t="shared" si="296"/>
        <v>0</v>
      </c>
      <c r="X1903" s="52" t="e">
        <f t="shared" si="297"/>
        <v>#VALUE!</v>
      </c>
      <c r="Y1903" s="52" t="e">
        <f t="shared" si="291"/>
        <v>#VALUE!</v>
      </c>
      <c r="Z1903" t="s">
        <v>77</v>
      </c>
      <c r="AA1903" t="s">
        <v>5411</v>
      </c>
      <c r="AB1903" t="s">
        <v>5411</v>
      </c>
      <c r="AC1903" s="61" t="s">
        <v>77</v>
      </c>
      <c r="AD1903" s="61"/>
      <c r="AE1903" s="22"/>
      <c r="AF1903">
        <v>0</v>
      </c>
      <c r="AG1903" t="s">
        <v>5411</v>
      </c>
      <c r="AH1903" t="s">
        <v>5411</v>
      </c>
      <c r="AI1903" s="46">
        <v>0</v>
      </c>
      <c r="AJ1903" s="46"/>
      <c r="AK1903" s="22"/>
      <c r="AL1903" s="52">
        <f t="shared" si="298"/>
        <v>0</v>
      </c>
      <c r="AM1903" s="52" t="e">
        <f t="shared" si="299"/>
        <v>#VALUE!</v>
      </c>
      <c r="AN1903" s="52" t="e">
        <f t="shared" si="292"/>
        <v>#VALUE!</v>
      </c>
      <c r="AO1903">
        <v>0</v>
      </c>
      <c r="AP1903" s="46">
        <v>0</v>
      </c>
      <c r="AQ1903" s="52">
        <f t="shared" si="300"/>
        <v>0</v>
      </c>
    </row>
    <row r="1904" spans="1:43" x14ac:dyDescent="0.25">
      <c r="A1904" t="s">
        <v>5533</v>
      </c>
      <c r="B1904" t="s">
        <v>1406</v>
      </c>
      <c r="D1904">
        <v>1</v>
      </c>
      <c r="E1904">
        <v>1</v>
      </c>
      <c r="F1904">
        <v>1</v>
      </c>
      <c r="G1904" s="13">
        <v>41884</v>
      </c>
      <c r="H1904">
        <v>0.45</v>
      </c>
      <c r="I1904" t="s">
        <v>5411</v>
      </c>
      <c r="J1904" t="s">
        <v>5411</v>
      </c>
      <c r="K1904" s="46">
        <v>0.45</v>
      </c>
      <c r="L1904" s="46"/>
      <c r="M1904" s="22"/>
      <c r="N1904" s="52">
        <f t="shared" si="293"/>
        <v>0</v>
      </c>
      <c r="O1904" s="52" t="e">
        <f t="shared" si="294"/>
        <v>#VALUE!</v>
      </c>
      <c r="P1904" s="52" t="e">
        <f t="shared" si="295"/>
        <v>#VALUE!</v>
      </c>
      <c r="Q1904">
        <v>0</v>
      </c>
      <c r="R1904" t="s">
        <v>5411</v>
      </c>
      <c r="S1904" t="s">
        <v>5411</v>
      </c>
      <c r="T1904" s="46">
        <v>0</v>
      </c>
      <c r="U1904" s="46"/>
      <c r="V1904" s="22"/>
      <c r="W1904" s="52">
        <f t="shared" si="296"/>
        <v>0</v>
      </c>
      <c r="X1904" s="52" t="e">
        <f t="shared" si="297"/>
        <v>#VALUE!</v>
      </c>
      <c r="Y1904" s="52" t="e">
        <f t="shared" si="291"/>
        <v>#VALUE!</v>
      </c>
      <c r="Z1904" t="s">
        <v>77</v>
      </c>
      <c r="AA1904" t="s">
        <v>5411</v>
      </c>
      <c r="AB1904" t="s">
        <v>5411</v>
      </c>
      <c r="AC1904" s="61" t="s">
        <v>77</v>
      </c>
      <c r="AD1904" s="61"/>
      <c r="AE1904" s="22"/>
      <c r="AF1904">
        <v>0</v>
      </c>
      <c r="AG1904" t="s">
        <v>5411</v>
      </c>
      <c r="AH1904" t="s">
        <v>5411</v>
      </c>
      <c r="AI1904" s="46">
        <v>0</v>
      </c>
      <c r="AJ1904" s="46"/>
      <c r="AK1904" s="22"/>
      <c r="AL1904" s="52">
        <f t="shared" si="298"/>
        <v>0</v>
      </c>
      <c r="AM1904" s="52" t="e">
        <f t="shared" si="299"/>
        <v>#VALUE!</v>
      </c>
      <c r="AN1904" s="52" t="e">
        <f t="shared" si="292"/>
        <v>#VALUE!</v>
      </c>
      <c r="AO1904">
        <v>0</v>
      </c>
      <c r="AP1904" s="46">
        <v>0</v>
      </c>
      <c r="AQ1904" s="52">
        <f t="shared" si="300"/>
        <v>0</v>
      </c>
    </row>
    <row r="1905" spans="1:43" x14ac:dyDescent="0.25">
      <c r="A1905" t="s">
        <v>5533</v>
      </c>
      <c r="B1905" t="s">
        <v>1407</v>
      </c>
      <c r="D1905">
        <v>1</v>
      </c>
      <c r="E1905">
        <v>1</v>
      </c>
      <c r="F1905">
        <v>1</v>
      </c>
      <c r="G1905" s="13">
        <v>41884</v>
      </c>
      <c r="H1905">
        <v>0.08</v>
      </c>
      <c r="I1905" t="s">
        <v>5411</v>
      </c>
      <c r="J1905" t="s">
        <v>5411</v>
      </c>
      <c r="K1905" s="46">
        <v>0.08</v>
      </c>
      <c r="L1905" s="46"/>
      <c r="M1905" s="22"/>
      <c r="N1905" s="52">
        <f t="shared" si="293"/>
        <v>0</v>
      </c>
      <c r="O1905" s="52" t="e">
        <f t="shared" si="294"/>
        <v>#VALUE!</v>
      </c>
      <c r="P1905" s="52" t="e">
        <f t="shared" si="295"/>
        <v>#VALUE!</v>
      </c>
      <c r="Q1905">
        <v>0</v>
      </c>
      <c r="R1905" t="s">
        <v>5411</v>
      </c>
      <c r="S1905" t="s">
        <v>5411</v>
      </c>
      <c r="T1905" s="46">
        <v>0</v>
      </c>
      <c r="U1905" s="46"/>
      <c r="V1905" s="22"/>
      <c r="W1905" s="52">
        <f t="shared" si="296"/>
        <v>0</v>
      </c>
      <c r="X1905" s="52" t="e">
        <f t="shared" si="297"/>
        <v>#VALUE!</v>
      </c>
      <c r="Y1905" s="52" t="e">
        <f t="shared" si="291"/>
        <v>#VALUE!</v>
      </c>
      <c r="Z1905" t="s">
        <v>77</v>
      </c>
      <c r="AA1905" t="s">
        <v>5411</v>
      </c>
      <c r="AB1905" t="s">
        <v>5411</v>
      </c>
      <c r="AC1905" s="61" t="s">
        <v>77</v>
      </c>
      <c r="AD1905" s="61"/>
      <c r="AE1905" s="22"/>
      <c r="AF1905">
        <v>0</v>
      </c>
      <c r="AG1905" t="s">
        <v>5411</v>
      </c>
      <c r="AH1905" t="s">
        <v>5411</v>
      </c>
      <c r="AI1905" s="46">
        <v>0</v>
      </c>
      <c r="AJ1905" s="46"/>
      <c r="AK1905" s="22"/>
      <c r="AL1905" s="52">
        <f t="shared" si="298"/>
        <v>0</v>
      </c>
      <c r="AM1905" s="52" t="e">
        <f t="shared" si="299"/>
        <v>#VALUE!</v>
      </c>
      <c r="AN1905" s="52" t="e">
        <f t="shared" si="292"/>
        <v>#VALUE!</v>
      </c>
      <c r="AO1905">
        <v>0</v>
      </c>
      <c r="AP1905" s="46">
        <v>0</v>
      </c>
      <c r="AQ1905" s="52">
        <f t="shared" si="300"/>
        <v>0</v>
      </c>
    </row>
    <row r="1906" spans="1:43" x14ac:dyDescent="0.25">
      <c r="A1906" t="s">
        <v>5533</v>
      </c>
      <c r="B1906" t="s">
        <v>1408</v>
      </c>
      <c r="D1906">
        <v>1</v>
      </c>
      <c r="E1906">
        <v>1</v>
      </c>
      <c r="F1906">
        <v>1</v>
      </c>
      <c r="G1906" s="13">
        <v>41884</v>
      </c>
      <c r="H1906">
        <v>0.14000000000000001</v>
      </c>
      <c r="I1906" t="s">
        <v>5411</v>
      </c>
      <c r="J1906" t="s">
        <v>5411</v>
      </c>
      <c r="K1906" s="46">
        <v>0.14000000000000001</v>
      </c>
      <c r="L1906" s="46"/>
      <c r="M1906" s="22"/>
      <c r="N1906" s="52">
        <f t="shared" si="293"/>
        <v>0</v>
      </c>
      <c r="O1906" s="52" t="e">
        <f t="shared" si="294"/>
        <v>#VALUE!</v>
      </c>
      <c r="P1906" s="52" t="e">
        <f t="shared" si="295"/>
        <v>#VALUE!</v>
      </c>
      <c r="Q1906">
        <v>0</v>
      </c>
      <c r="R1906" t="s">
        <v>5411</v>
      </c>
      <c r="S1906" t="s">
        <v>5411</v>
      </c>
      <c r="T1906" s="46">
        <v>0</v>
      </c>
      <c r="U1906" s="46"/>
      <c r="V1906" s="22"/>
      <c r="W1906" s="52">
        <f t="shared" si="296"/>
        <v>0</v>
      </c>
      <c r="X1906" s="52" t="e">
        <f t="shared" si="297"/>
        <v>#VALUE!</v>
      </c>
      <c r="Y1906" s="52" t="e">
        <f t="shared" si="291"/>
        <v>#VALUE!</v>
      </c>
      <c r="Z1906" t="s">
        <v>77</v>
      </c>
      <c r="AA1906" t="s">
        <v>5411</v>
      </c>
      <c r="AB1906" t="s">
        <v>5411</v>
      </c>
      <c r="AC1906" s="61" t="s">
        <v>77</v>
      </c>
      <c r="AD1906" s="61"/>
      <c r="AE1906" s="22"/>
      <c r="AF1906">
        <v>0</v>
      </c>
      <c r="AG1906" t="s">
        <v>5411</v>
      </c>
      <c r="AH1906" t="s">
        <v>5411</v>
      </c>
      <c r="AI1906" s="46">
        <v>0</v>
      </c>
      <c r="AJ1906" s="46"/>
      <c r="AK1906" s="22"/>
      <c r="AL1906" s="52">
        <f t="shared" si="298"/>
        <v>0</v>
      </c>
      <c r="AM1906" s="52" t="e">
        <f t="shared" si="299"/>
        <v>#VALUE!</v>
      </c>
      <c r="AN1906" s="52" t="e">
        <f t="shared" si="292"/>
        <v>#VALUE!</v>
      </c>
      <c r="AO1906">
        <v>0</v>
      </c>
      <c r="AP1906" s="46">
        <v>0</v>
      </c>
      <c r="AQ1906" s="52">
        <f t="shared" si="300"/>
        <v>0</v>
      </c>
    </row>
    <row r="1907" spans="1:43" x14ac:dyDescent="0.25">
      <c r="A1907" t="s">
        <v>5533</v>
      </c>
      <c r="B1907" t="s">
        <v>1409</v>
      </c>
      <c r="D1907">
        <v>1</v>
      </c>
      <c r="E1907">
        <v>1</v>
      </c>
      <c r="F1907">
        <v>1</v>
      </c>
      <c r="G1907" s="13">
        <v>41884</v>
      </c>
      <c r="H1907">
        <v>0.22</v>
      </c>
      <c r="I1907" t="s">
        <v>5411</v>
      </c>
      <c r="J1907" t="s">
        <v>5411</v>
      </c>
      <c r="K1907" s="46">
        <v>0.22</v>
      </c>
      <c r="L1907" s="46"/>
      <c r="M1907" s="22"/>
      <c r="N1907" s="52">
        <f t="shared" si="293"/>
        <v>0</v>
      </c>
      <c r="O1907" s="52" t="e">
        <f t="shared" si="294"/>
        <v>#VALUE!</v>
      </c>
      <c r="P1907" s="52" t="e">
        <f t="shared" si="295"/>
        <v>#VALUE!</v>
      </c>
      <c r="Q1907">
        <v>0</v>
      </c>
      <c r="R1907" t="s">
        <v>5411</v>
      </c>
      <c r="S1907" t="s">
        <v>5411</v>
      </c>
      <c r="T1907" s="46">
        <v>0</v>
      </c>
      <c r="U1907" s="46"/>
      <c r="V1907" s="22"/>
      <c r="W1907" s="52">
        <f t="shared" si="296"/>
        <v>0</v>
      </c>
      <c r="X1907" s="52" t="e">
        <f t="shared" si="297"/>
        <v>#VALUE!</v>
      </c>
      <c r="Y1907" s="52" t="e">
        <f t="shared" si="291"/>
        <v>#VALUE!</v>
      </c>
      <c r="Z1907" t="s">
        <v>77</v>
      </c>
      <c r="AA1907" t="s">
        <v>5411</v>
      </c>
      <c r="AB1907" t="s">
        <v>5411</v>
      </c>
      <c r="AC1907" s="61" t="s">
        <v>77</v>
      </c>
      <c r="AD1907" s="61"/>
      <c r="AE1907" s="22"/>
      <c r="AF1907">
        <v>0</v>
      </c>
      <c r="AG1907" t="s">
        <v>5411</v>
      </c>
      <c r="AH1907" t="s">
        <v>5411</v>
      </c>
      <c r="AI1907" s="46">
        <v>0</v>
      </c>
      <c r="AJ1907" s="46"/>
      <c r="AK1907" s="22"/>
      <c r="AL1907" s="52">
        <f t="shared" si="298"/>
        <v>0</v>
      </c>
      <c r="AM1907" s="52" t="e">
        <f t="shared" si="299"/>
        <v>#VALUE!</v>
      </c>
      <c r="AN1907" s="52" t="e">
        <f t="shared" si="292"/>
        <v>#VALUE!</v>
      </c>
      <c r="AO1907">
        <v>0</v>
      </c>
      <c r="AP1907" s="46">
        <v>0</v>
      </c>
      <c r="AQ1907" s="52">
        <f t="shared" si="300"/>
        <v>0</v>
      </c>
    </row>
    <row r="1908" spans="1:43" x14ac:dyDescent="0.25">
      <c r="A1908" t="s">
        <v>5533</v>
      </c>
      <c r="B1908" t="s">
        <v>1410</v>
      </c>
      <c r="D1908">
        <v>1</v>
      </c>
      <c r="E1908">
        <v>1</v>
      </c>
      <c r="F1908">
        <v>1</v>
      </c>
      <c r="G1908" s="13">
        <v>41884</v>
      </c>
      <c r="H1908">
        <v>0.35</v>
      </c>
      <c r="I1908" t="s">
        <v>5411</v>
      </c>
      <c r="J1908" t="s">
        <v>5411</v>
      </c>
      <c r="K1908" s="46">
        <v>0.35</v>
      </c>
      <c r="L1908" s="46"/>
      <c r="M1908" s="22"/>
      <c r="N1908" s="52">
        <f t="shared" si="293"/>
        <v>0</v>
      </c>
      <c r="O1908" s="52" t="e">
        <f t="shared" si="294"/>
        <v>#VALUE!</v>
      </c>
      <c r="P1908" s="52" t="e">
        <f t="shared" si="295"/>
        <v>#VALUE!</v>
      </c>
      <c r="Q1908">
        <v>0</v>
      </c>
      <c r="R1908" t="s">
        <v>5411</v>
      </c>
      <c r="S1908" t="s">
        <v>5411</v>
      </c>
      <c r="T1908" s="46">
        <v>0</v>
      </c>
      <c r="U1908" s="46"/>
      <c r="V1908" s="22"/>
      <c r="W1908" s="52">
        <f t="shared" si="296"/>
        <v>0</v>
      </c>
      <c r="X1908" s="52" t="e">
        <f t="shared" si="297"/>
        <v>#VALUE!</v>
      </c>
      <c r="Y1908" s="52" t="e">
        <f t="shared" si="291"/>
        <v>#VALUE!</v>
      </c>
      <c r="Z1908" t="s">
        <v>77</v>
      </c>
      <c r="AA1908" t="s">
        <v>5411</v>
      </c>
      <c r="AB1908" t="s">
        <v>5411</v>
      </c>
      <c r="AC1908" s="61" t="s">
        <v>77</v>
      </c>
      <c r="AD1908" s="61"/>
      <c r="AE1908" s="22"/>
      <c r="AF1908">
        <v>0</v>
      </c>
      <c r="AG1908" t="s">
        <v>5411</v>
      </c>
      <c r="AH1908" t="s">
        <v>5411</v>
      </c>
      <c r="AI1908" s="46">
        <v>0</v>
      </c>
      <c r="AJ1908" s="46"/>
      <c r="AK1908" s="22"/>
      <c r="AL1908" s="52">
        <f t="shared" si="298"/>
        <v>0</v>
      </c>
      <c r="AM1908" s="52" t="e">
        <f t="shared" si="299"/>
        <v>#VALUE!</v>
      </c>
      <c r="AN1908" s="52" t="e">
        <f t="shared" si="292"/>
        <v>#VALUE!</v>
      </c>
      <c r="AO1908">
        <v>0</v>
      </c>
      <c r="AP1908" s="46">
        <v>0</v>
      </c>
      <c r="AQ1908" s="52">
        <f t="shared" si="300"/>
        <v>0</v>
      </c>
    </row>
    <row r="1909" spans="1:43" x14ac:dyDescent="0.25">
      <c r="A1909" t="s">
        <v>5533</v>
      </c>
      <c r="B1909" t="s">
        <v>1411</v>
      </c>
      <c r="D1909">
        <v>1</v>
      </c>
      <c r="E1909">
        <v>1</v>
      </c>
      <c r="F1909">
        <v>1</v>
      </c>
      <c r="G1909" s="13">
        <v>41884</v>
      </c>
      <c r="H1909">
        <v>0.33</v>
      </c>
      <c r="I1909" t="s">
        <v>5411</v>
      </c>
      <c r="J1909" t="s">
        <v>5411</v>
      </c>
      <c r="K1909" s="46">
        <v>0.33</v>
      </c>
      <c r="L1909" s="46"/>
      <c r="M1909" s="22"/>
      <c r="N1909" s="52">
        <f t="shared" si="293"/>
        <v>0</v>
      </c>
      <c r="O1909" s="52" t="e">
        <f t="shared" si="294"/>
        <v>#VALUE!</v>
      </c>
      <c r="P1909" s="52" t="e">
        <f t="shared" si="295"/>
        <v>#VALUE!</v>
      </c>
      <c r="Q1909">
        <v>0</v>
      </c>
      <c r="R1909" t="s">
        <v>5411</v>
      </c>
      <c r="S1909" t="s">
        <v>5411</v>
      </c>
      <c r="T1909" s="46">
        <v>0</v>
      </c>
      <c r="U1909" s="46"/>
      <c r="V1909" s="22"/>
      <c r="W1909" s="52">
        <f t="shared" si="296"/>
        <v>0</v>
      </c>
      <c r="X1909" s="52" t="e">
        <f t="shared" si="297"/>
        <v>#VALUE!</v>
      </c>
      <c r="Y1909" s="52" t="e">
        <f t="shared" si="291"/>
        <v>#VALUE!</v>
      </c>
      <c r="Z1909" t="s">
        <v>77</v>
      </c>
      <c r="AA1909" t="s">
        <v>5411</v>
      </c>
      <c r="AB1909" t="s">
        <v>5411</v>
      </c>
      <c r="AC1909" s="61" t="s">
        <v>77</v>
      </c>
      <c r="AD1909" s="61"/>
      <c r="AE1909" s="22"/>
      <c r="AF1909">
        <v>0</v>
      </c>
      <c r="AG1909" t="s">
        <v>5411</v>
      </c>
      <c r="AH1909" t="s">
        <v>5411</v>
      </c>
      <c r="AI1909" s="46">
        <v>0</v>
      </c>
      <c r="AJ1909" s="46"/>
      <c r="AK1909" s="22"/>
      <c r="AL1909" s="52">
        <f t="shared" si="298"/>
        <v>0</v>
      </c>
      <c r="AM1909" s="52" t="e">
        <f t="shared" si="299"/>
        <v>#VALUE!</v>
      </c>
      <c r="AN1909" s="52" t="e">
        <f t="shared" si="292"/>
        <v>#VALUE!</v>
      </c>
      <c r="AO1909">
        <v>0.06</v>
      </c>
      <c r="AP1909" s="46">
        <v>0.06</v>
      </c>
      <c r="AQ1909" s="52">
        <f t="shared" si="300"/>
        <v>0</v>
      </c>
    </row>
    <row r="1910" spans="1:43" x14ac:dyDescent="0.25">
      <c r="A1910" t="s">
        <v>5533</v>
      </c>
      <c r="B1910" t="s">
        <v>1412</v>
      </c>
      <c r="D1910">
        <v>1</v>
      </c>
      <c r="E1910">
        <v>1</v>
      </c>
      <c r="F1910">
        <v>1</v>
      </c>
      <c r="G1910" s="13">
        <v>41884</v>
      </c>
      <c r="H1910">
        <v>1.04</v>
      </c>
      <c r="I1910" t="s">
        <v>5411</v>
      </c>
      <c r="J1910" t="s">
        <v>5411</v>
      </c>
      <c r="K1910" s="46">
        <v>1.04</v>
      </c>
      <c r="L1910" s="46"/>
      <c r="M1910" s="22"/>
      <c r="N1910" s="52">
        <f t="shared" si="293"/>
        <v>0</v>
      </c>
      <c r="O1910" s="52" t="e">
        <f t="shared" si="294"/>
        <v>#VALUE!</v>
      </c>
      <c r="P1910" s="52" t="e">
        <f t="shared" si="295"/>
        <v>#VALUE!</v>
      </c>
      <c r="Q1910">
        <v>0</v>
      </c>
      <c r="R1910" t="s">
        <v>5411</v>
      </c>
      <c r="S1910" t="s">
        <v>5411</v>
      </c>
      <c r="T1910" s="46">
        <v>0</v>
      </c>
      <c r="U1910" s="46"/>
      <c r="V1910" s="22"/>
      <c r="W1910" s="52">
        <f t="shared" si="296"/>
        <v>0</v>
      </c>
      <c r="X1910" s="52" t="e">
        <f t="shared" si="297"/>
        <v>#VALUE!</v>
      </c>
      <c r="Y1910" s="52" t="e">
        <f t="shared" si="291"/>
        <v>#VALUE!</v>
      </c>
      <c r="Z1910" t="s">
        <v>77</v>
      </c>
      <c r="AA1910" t="s">
        <v>5411</v>
      </c>
      <c r="AB1910" t="s">
        <v>5411</v>
      </c>
      <c r="AC1910" s="61" t="s">
        <v>77</v>
      </c>
      <c r="AD1910" s="61"/>
      <c r="AE1910" s="22"/>
      <c r="AF1910">
        <v>0</v>
      </c>
      <c r="AG1910" t="s">
        <v>5411</v>
      </c>
      <c r="AH1910" t="s">
        <v>5411</v>
      </c>
      <c r="AI1910" s="46">
        <v>0</v>
      </c>
      <c r="AJ1910" s="46"/>
      <c r="AK1910" s="22"/>
      <c r="AL1910" s="52">
        <f t="shared" si="298"/>
        <v>0</v>
      </c>
      <c r="AM1910" s="52" t="e">
        <f t="shared" si="299"/>
        <v>#VALUE!</v>
      </c>
      <c r="AN1910" s="52" t="e">
        <f t="shared" si="292"/>
        <v>#VALUE!</v>
      </c>
      <c r="AO1910">
        <v>0</v>
      </c>
      <c r="AP1910" s="46">
        <v>0</v>
      </c>
      <c r="AQ1910" s="52">
        <f t="shared" si="300"/>
        <v>0</v>
      </c>
    </row>
    <row r="1911" spans="1:43" x14ac:dyDescent="0.25">
      <c r="A1911" t="s">
        <v>5533</v>
      </c>
      <c r="B1911" t="s">
        <v>1413</v>
      </c>
      <c r="D1911">
        <v>1</v>
      </c>
      <c r="E1911">
        <v>1</v>
      </c>
      <c r="F1911">
        <v>1</v>
      </c>
      <c r="G1911" s="13">
        <v>41884</v>
      </c>
      <c r="H1911">
        <v>0.63</v>
      </c>
      <c r="I1911" t="s">
        <v>5411</v>
      </c>
      <c r="J1911" t="s">
        <v>5411</v>
      </c>
      <c r="K1911" s="46">
        <v>0.63</v>
      </c>
      <c r="L1911" s="46"/>
      <c r="M1911" s="22"/>
      <c r="N1911" s="52">
        <f t="shared" si="293"/>
        <v>0</v>
      </c>
      <c r="O1911" s="52" t="e">
        <f t="shared" si="294"/>
        <v>#VALUE!</v>
      </c>
      <c r="P1911" s="52" t="e">
        <f t="shared" si="295"/>
        <v>#VALUE!</v>
      </c>
      <c r="Q1911">
        <v>0.17</v>
      </c>
      <c r="R1911" t="s">
        <v>5411</v>
      </c>
      <c r="S1911" t="s">
        <v>5411</v>
      </c>
      <c r="T1911" s="46">
        <v>0.17</v>
      </c>
      <c r="U1911" s="46"/>
      <c r="V1911" s="22"/>
      <c r="W1911" s="52">
        <f t="shared" si="296"/>
        <v>0</v>
      </c>
      <c r="X1911" s="52" t="e">
        <f t="shared" si="297"/>
        <v>#VALUE!</v>
      </c>
      <c r="Y1911" s="52" t="e">
        <f t="shared" si="291"/>
        <v>#VALUE!</v>
      </c>
      <c r="Z1911" t="s">
        <v>77</v>
      </c>
      <c r="AA1911" t="s">
        <v>5411</v>
      </c>
      <c r="AB1911" t="s">
        <v>5411</v>
      </c>
      <c r="AC1911" s="61" t="s">
        <v>77</v>
      </c>
      <c r="AD1911" s="61"/>
      <c r="AE1911" s="22"/>
      <c r="AF1911">
        <v>0</v>
      </c>
      <c r="AG1911" t="s">
        <v>5411</v>
      </c>
      <c r="AH1911" t="s">
        <v>5411</v>
      </c>
      <c r="AI1911" s="46">
        <v>0</v>
      </c>
      <c r="AJ1911" s="46"/>
      <c r="AK1911" s="22"/>
      <c r="AL1911" s="52">
        <f t="shared" si="298"/>
        <v>0</v>
      </c>
      <c r="AM1911" s="52" t="e">
        <f t="shared" si="299"/>
        <v>#VALUE!</v>
      </c>
      <c r="AN1911" s="52" t="e">
        <f t="shared" si="292"/>
        <v>#VALUE!</v>
      </c>
      <c r="AO1911">
        <v>0</v>
      </c>
      <c r="AP1911" s="46">
        <v>0</v>
      </c>
      <c r="AQ1911" s="52">
        <f t="shared" si="300"/>
        <v>0</v>
      </c>
    </row>
    <row r="1912" spans="1:43" x14ac:dyDescent="0.25">
      <c r="A1912" t="s">
        <v>5533</v>
      </c>
      <c r="B1912" t="s">
        <v>1414</v>
      </c>
      <c r="D1912">
        <v>1</v>
      </c>
      <c r="E1912">
        <v>1</v>
      </c>
      <c r="F1912">
        <v>1</v>
      </c>
      <c r="G1912" s="13">
        <v>41884</v>
      </c>
      <c r="H1912">
        <v>0.28000000000000003</v>
      </c>
      <c r="I1912" t="s">
        <v>5411</v>
      </c>
      <c r="J1912" t="s">
        <v>5411</v>
      </c>
      <c r="K1912" s="46">
        <v>0.28000000000000003</v>
      </c>
      <c r="L1912" s="46"/>
      <c r="M1912" s="22"/>
      <c r="N1912" s="52">
        <f t="shared" si="293"/>
        <v>0</v>
      </c>
      <c r="O1912" s="52" t="e">
        <f t="shared" si="294"/>
        <v>#VALUE!</v>
      </c>
      <c r="P1912" s="52" t="e">
        <f t="shared" si="295"/>
        <v>#VALUE!</v>
      </c>
      <c r="Q1912">
        <v>0.49</v>
      </c>
      <c r="R1912" t="s">
        <v>5411</v>
      </c>
      <c r="S1912" t="s">
        <v>5411</v>
      </c>
      <c r="T1912" s="46">
        <v>0.49</v>
      </c>
      <c r="U1912" s="46"/>
      <c r="V1912" s="22"/>
      <c r="W1912" s="52">
        <f t="shared" si="296"/>
        <v>0</v>
      </c>
      <c r="X1912" s="52" t="e">
        <f t="shared" si="297"/>
        <v>#VALUE!</v>
      </c>
      <c r="Y1912" s="52" t="e">
        <f t="shared" si="291"/>
        <v>#VALUE!</v>
      </c>
      <c r="Z1912" t="s">
        <v>77</v>
      </c>
      <c r="AA1912" t="s">
        <v>5411</v>
      </c>
      <c r="AB1912" t="s">
        <v>5411</v>
      </c>
      <c r="AC1912" s="61" t="s">
        <v>77</v>
      </c>
      <c r="AD1912" s="61"/>
      <c r="AE1912" s="22"/>
      <c r="AF1912">
        <v>0</v>
      </c>
      <c r="AG1912" t="s">
        <v>5411</v>
      </c>
      <c r="AH1912" t="s">
        <v>5411</v>
      </c>
      <c r="AI1912" s="46">
        <v>0</v>
      </c>
      <c r="AJ1912" s="46"/>
      <c r="AK1912" s="22"/>
      <c r="AL1912" s="52">
        <f t="shared" si="298"/>
        <v>0</v>
      </c>
      <c r="AM1912" s="52" t="e">
        <f t="shared" si="299"/>
        <v>#VALUE!</v>
      </c>
      <c r="AN1912" s="52" t="e">
        <f t="shared" si="292"/>
        <v>#VALUE!</v>
      </c>
      <c r="AO1912">
        <v>0</v>
      </c>
      <c r="AP1912" s="46">
        <v>0</v>
      </c>
      <c r="AQ1912" s="52">
        <f t="shared" si="300"/>
        <v>0</v>
      </c>
    </row>
    <row r="1913" spans="1:43" x14ac:dyDescent="0.25">
      <c r="A1913" t="s">
        <v>5533</v>
      </c>
      <c r="B1913" t="s">
        <v>1415</v>
      </c>
      <c r="D1913">
        <v>1</v>
      </c>
      <c r="E1913">
        <v>1</v>
      </c>
      <c r="F1913">
        <v>1</v>
      </c>
      <c r="G1913" s="13">
        <v>41884</v>
      </c>
      <c r="H1913">
        <v>0.33</v>
      </c>
      <c r="I1913" t="s">
        <v>5411</v>
      </c>
      <c r="J1913" t="s">
        <v>5411</v>
      </c>
      <c r="K1913" s="46">
        <v>0.33</v>
      </c>
      <c r="L1913" s="46"/>
      <c r="M1913" s="22"/>
      <c r="N1913" s="52">
        <f t="shared" si="293"/>
        <v>0</v>
      </c>
      <c r="O1913" s="52" t="e">
        <f t="shared" si="294"/>
        <v>#VALUE!</v>
      </c>
      <c r="P1913" s="52" t="e">
        <f t="shared" si="295"/>
        <v>#VALUE!</v>
      </c>
      <c r="Q1913">
        <v>0.46</v>
      </c>
      <c r="R1913" t="s">
        <v>5411</v>
      </c>
      <c r="S1913" t="s">
        <v>5411</v>
      </c>
      <c r="T1913" s="46">
        <v>0.46</v>
      </c>
      <c r="U1913" s="46"/>
      <c r="V1913" s="22"/>
      <c r="W1913" s="52">
        <f t="shared" si="296"/>
        <v>0</v>
      </c>
      <c r="X1913" s="52" t="e">
        <f t="shared" si="297"/>
        <v>#VALUE!</v>
      </c>
      <c r="Y1913" s="52" t="e">
        <f t="shared" si="291"/>
        <v>#VALUE!</v>
      </c>
      <c r="Z1913" t="s">
        <v>77</v>
      </c>
      <c r="AA1913" t="s">
        <v>5411</v>
      </c>
      <c r="AB1913" t="s">
        <v>5411</v>
      </c>
      <c r="AC1913" s="61" t="s">
        <v>77</v>
      </c>
      <c r="AD1913" s="61"/>
      <c r="AE1913" s="22"/>
      <c r="AF1913">
        <v>0</v>
      </c>
      <c r="AG1913" t="s">
        <v>5411</v>
      </c>
      <c r="AH1913" t="s">
        <v>5411</v>
      </c>
      <c r="AI1913" s="46">
        <v>0</v>
      </c>
      <c r="AJ1913" s="46"/>
      <c r="AK1913" s="22"/>
      <c r="AL1913" s="52">
        <f t="shared" si="298"/>
        <v>0</v>
      </c>
      <c r="AM1913" s="52" t="e">
        <f t="shared" si="299"/>
        <v>#VALUE!</v>
      </c>
      <c r="AN1913" s="52" t="e">
        <f t="shared" si="292"/>
        <v>#VALUE!</v>
      </c>
      <c r="AO1913">
        <v>0</v>
      </c>
      <c r="AP1913" s="46">
        <v>0</v>
      </c>
      <c r="AQ1913" s="52">
        <f t="shared" si="300"/>
        <v>0</v>
      </c>
    </row>
    <row r="1914" spans="1:43" x14ac:dyDescent="0.25">
      <c r="A1914" t="s">
        <v>5533</v>
      </c>
      <c r="B1914" t="s">
        <v>1416</v>
      </c>
      <c r="D1914">
        <v>1</v>
      </c>
      <c r="E1914">
        <v>1</v>
      </c>
      <c r="F1914">
        <v>1</v>
      </c>
      <c r="G1914" s="13">
        <v>41884</v>
      </c>
      <c r="H1914">
        <v>0.52</v>
      </c>
      <c r="I1914" t="s">
        <v>5411</v>
      </c>
      <c r="J1914" t="s">
        <v>5411</v>
      </c>
      <c r="K1914" s="46">
        <v>0.52</v>
      </c>
      <c r="L1914" s="46"/>
      <c r="M1914" s="22"/>
      <c r="N1914" s="52">
        <f t="shared" si="293"/>
        <v>0</v>
      </c>
      <c r="O1914" s="52" t="e">
        <f t="shared" si="294"/>
        <v>#VALUE!</v>
      </c>
      <c r="P1914" s="52" t="e">
        <f t="shared" si="295"/>
        <v>#VALUE!</v>
      </c>
      <c r="Q1914">
        <v>0.47</v>
      </c>
      <c r="R1914" t="s">
        <v>5411</v>
      </c>
      <c r="S1914" t="s">
        <v>5411</v>
      </c>
      <c r="T1914" s="46">
        <v>0.47</v>
      </c>
      <c r="U1914" s="46"/>
      <c r="V1914" s="22"/>
      <c r="W1914" s="52">
        <f t="shared" si="296"/>
        <v>0</v>
      </c>
      <c r="X1914" s="52" t="e">
        <f t="shared" si="297"/>
        <v>#VALUE!</v>
      </c>
      <c r="Y1914" s="52" t="e">
        <f t="shared" si="291"/>
        <v>#VALUE!</v>
      </c>
      <c r="Z1914" t="s">
        <v>77</v>
      </c>
      <c r="AA1914" t="s">
        <v>5411</v>
      </c>
      <c r="AB1914" t="s">
        <v>5411</v>
      </c>
      <c r="AC1914" s="61" t="s">
        <v>77</v>
      </c>
      <c r="AD1914" s="61"/>
      <c r="AE1914" s="22"/>
      <c r="AF1914">
        <v>4.72</v>
      </c>
      <c r="AG1914" t="s">
        <v>5411</v>
      </c>
      <c r="AH1914" t="s">
        <v>5411</v>
      </c>
      <c r="AI1914" s="46">
        <v>4.72</v>
      </c>
      <c r="AJ1914" s="46"/>
      <c r="AK1914" s="22"/>
      <c r="AL1914" s="52">
        <f t="shared" si="298"/>
        <v>0</v>
      </c>
      <c r="AM1914" s="52" t="e">
        <f t="shared" si="299"/>
        <v>#VALUE!</v>
      </c>
      <c r="AN1914" s="52" t="e">
        <f t="shared" si="292"/>
        <v>#VALUE!</v>
      </c>
      <c r="AO1914">
        <v>0</v>
      </c>
      <c r="AP1914" s="46">
        <v>0</v>
      </c>
      <c r="AQ1914" s="52">
        <f t="shared" si="300"/>
        <v>0</v>
      </c>
    </row>
    <row r="1915" spans="1:43" x14ac:dyDescent="0.25">
      <c r="A1915" t="s">
        <v>5533</v>
      </c>
      <c r="B1915" t="s">
        <v>1417</v>
      </c>
      <c r="D1915">
        <v>1</v>
      </c>
      <c r="E1915">
        <v>1</v>
      </c>
      <c r="F1915">
        <v>1</v>
      </c>
      <c r="G1915" s="13">
        <v>41884</v>
      </c>
      <c r="H1915">
        <v>0.98</v>
      </c>
      <c r="I1915" t="s">
        <v>5411</v>
      </c>
      <c r="J1915" t="s">
        <v>5411</v>
      </c>
      <c r="K1915" s="46">
        <v>0.98</v>
      </c>
      <c r="L1915" s="46"/>
      <c r="M1915" s="22"/>
      <c r="N1915" s="52">
        <f t="shared" si="293"/>
        <v>0</v>
      </c>
      <c r="O1915" s="52" t="e">
        <f t="shared" si="294"/>
        <v>#VALUE!</v>
      </c>
      <c r="P1915" s="52" t="e">
        <f t="shared" si="295"/>
        <v>#VALUE!</v>
      </c>
      <c r="Q1915">
        <v>1.84</v>
      </c>
      <c r="R1915" t="s">
        <v>5411</v>
      </c>
      <c r="S1915" t="s">
        <v>5411</v>
      </c>
      <c r="T1915" s="46">
        <v>1.84</v>
      </c>
      <c r="U1915" s="46"/>
      <c r="V1915" s="22"/>
      <c r="W1915" s="52">
        <f t="shared" si="296"/>
        <v>0</v>
      </c>
      <c r="X1915" s="52" t="e">
        <f t="shared" si="297"/>
        <v>#VALUE!</v>
      </c>
      <c r="Y1915" s="52" t="e">
        <f t="shared" si="291"/>
        <v>#VALUE!</v>
      </c>
      <c r="Z1915" t="s">
        <v>77</v>
      </c>
      <c r="AA1915" t="s">
        <v>5411</v>
      </c>
      <c r="AB1915" t="s">
        <v>5411</v>
      </c>
      <c r="AC1915" s="61" t="s">
        <v>77</v>
      </c>
      <c r="AD1915" s="61"/>
      <c r="AE1915" s="22"/>
      <c r="AF1915">
        <v>0</v>
      </c>
      <c r="AG1915" t="s">
        <v>5411</v>
      </c>
      <c r="AH1915" t="s">
        <v>5411</v>
      </c>
      <c r="AI1915" s="46">
        <v>0</v>
      </c>
      <c r="AJ1915" s="46"/>
      <c r="AK1915" s="22"/>
      <c r="AL1915" s="52">
        <f t="shared" si="298"/>
        <v>0</v>
      </c>
      <c r="AM1915" s="52" t="e">
        <f t="shared" si="299"/>
        <v>#VALUE!</v>
      </c>
      <c r="AN1915" s="52" t="e">
        <f t="shared" si="292"/>
        <v>#VALUE!</v>
      </c>
      <c r="AO1915">
        <v>0</v>
      </c>
      <c r="AP1915" s="46">
        <v>0</v>
      </c>
      <c r="AQ1915" s="52">
        <f t="shared" si="300"/>
        <v>0</v>
      </c>
    </row>
    <row r="1916" spans="1:43" x14ac:dyDescent="0.25">
      <c r="A1916" t="s">
        <v>5533</v>
      </c>
      <c r="B1916" t="s">
        <v>1418</v>
      </c>
      <c r="D1916">
        <v>1</v>
      </c>
      <c r="E1916">
        <v>1</v>
      </c>
      <c r="F1916">
        <v>1</v>
      </c>
      <c r="G1916" s="13">
        <v>41884</v>
      </c>
      <c r="H1916">
        <v>0.59</v>
      </c>
      <c r="I1916" t="s">
        <v>5411</v>
      </c>
      <c r="J1916" t="s">
        <v>5411</v>
      </c>
      <c r="K1916" s="46">
        <v>0.59</v>
      </c>
      <c r="L1916" s="46"/>
      <c r="M1916" s="22"/>
      <c r="N1916" s="52">
        <f t="shared" si="293"/>
        <v>0</v>
      </c>
      <c r="O1916" s="52" t="e">
        <f t="shared" si="294"/>
        <v>#VALUE!</v>
      </c>
      <c r="P1916" s="52" t="e">
        <f t="shared" si="295"/>
        <v>#VALUE!</v>
      </c>
      <c r="Q1916">
        <v>0</v>
      </c>
      <c r="R1916" t="s">
        <v>5411</v>
      </c>
      <c r="S1916" t="s">
        <v>5411</v>
      </c>
      <c r="T1916" s="46">
        <v>0</v>
      </c>
      <c r="U1916" s="46"/>
      <c r="V1916" s="22"/>
      <c r="W1916" s="52">
        <f t="shared" si="296"/>
        <v>0</v>
      </c>
      <c r="X1916" s="52" t="e">
        <f t="shared" si="297"/>
        <v>#VALUE!</v>
      </c>
      <c r="Y1916" s="52" t="e">
        <f t="shared" si="291"/>
        <v>#VALUE!</v>
      </c>
      <c r="Z1916" t="s">
        <v>77</v>
      </c>
      <c r="AA1916" t="s">
        <v>5411</v>
      </c>
      <c r="AB1916" t="s">
        <v>5411</v>
      </c>
      <c r="AC1916" s="61" t="s">
        <v>77</v>
      </c>
      <c r="AD1916" s="61"/>
      <c r="AE1916" s="22"/>
      <c r="AF1916">
        <v>0</v>
      </c>
      <c r="AG1916" t="s">
        <v>5411</v>
      </c>
      <c r="AH1916" t="s">
        <v>5411</v>
      </c>
      <c r="AI1916" s="46">
        <v>0</v>
      </c>
      <c r="AJ1916" s="46"/>
      <c r="AK1916" s="22"/>
      <c r="AL1916" s="52">
        <f t="shared" si="298"/>
        <v>0</v>
      </c>
      <c r="AM1916" s="52" t="e">
        <f t="shared" si="299"/>
        <v>#VALUE!</v>
      </c>
      <c r="AN1916" s="52" t="e">
        <f t="shared" si="292"/>
        <v>#VALUE!</v>
      </c>
      <c r="AO1916">
        <v>0</v>
      </c>
      <c r="AP1916" s="46">
        <v>0</v>
      </c>
      <c r="AQ1916" s="52">
        <f t="shared" si="300"/>
        <v>0</v>
      </c>
    </row>
    <row r="1917" spans="1:43" x14ac:dyDescent="0.25">
      <c r="A1917" t="s">
        <v>5533</v>
      </c>
      <c r="B1917" t="s">
        <v>1419</v>
      </c>
      <c r="D1917">
        <v>1</v>
      </c>
      <c r="E1917">
        <v>1</v>
      </c>
      <c r="F1917">
        <v>1</v>
      </c>
      <c r="G1917" s="13">
        <v>41884</v>
      </c>
      <c r="H1917">
        <v>0.55000000000000004</v>
      </c>
      <c r="I1917" t="s">
        <v>5411</v>
      </c>
      <c r="J1917" t="s">
        <v>5411</v>
      </c>
      <c r="K1917" s="46">
        <v>0.55000000000000004</v>
      </c>
      <c r="L1917" s="46"/>
      <c r="M1917" s="22"/>
      <c r="N1917" s="52">
        <f t="shared" si="293"/>
        <v>0</v>
      </c>
      <c r="O1917" s="52" t="e">
        <f t="shared" si="294"/>
        <v>#VALUE!</v>
      </c>
      <c r="P1917" s="52" t="e">
        <f t="shared" si="295"/>
        <v>#VALUE!</v>
      </c>
      <c r="Q1917">
        <v>0.42</v>
      </c>
      <c r="R1917" t="s">
        <v>5411</v>
      </c>
      <c r="S1917" t="s">
        <v>5411</v>
      </c>
      <c r="T1917" s="46">
        <v>0.42</v>
      </c>
      <c r="U1917" s="46"/>
      <c r="V1917" s="22"/>
      <c r="W1917" s="52">
        <f t="shared" si="296"/>
        <v>0</v>
      </c>
      <c r="X1917" s="52" t="e">
        <f t="shared" si="297"/>
        <v>#VALUE!</v>
      </c>
      <c r="Y1917" s="52" t="e">
        <f t="shared" si="291"/>
        <v>#VALUE!</v>
      </c>
      <c r="Z1917" t="s">
        <v>77</v>
      </c>
      <c r="AA1917" t="s">
        <v>5411</v>
      </c>
      <c r="AB1917" t="s">
        <v>5411</v>
      </c>
      <c r="AC1917" s="61" t="s">
        <v>77</v>
      </c>
      <c r="AD1917" s="61"/>
      <c r="AE1917" s="22"/>
      <c r="AF1917">
        <v>2.2200000000000002</v>
      </c>
      <c r="AG1917" t="s">
        <v>5411</v>
      </c>
      <c r="AH1917" t="s">
        <v>5411</v>
      </c>
      <c r="AI1917" s="46">
        <v>2.2200000000000002</v>
      </c>
      <c r="AJ1917" s="46"/>
      <c r="AK1917" s="22"/>
      <c r="AL1917" s="52">
        <f t="shared" si="298"/>
        <v>0</v>
      </c>
      <c r="AM1917" s="52" t="e">
        <f t="shared" si="299"/>
        <v>#VALUE!</v>
      </c>
      <c r="AN1917" s="52" t="e">
        <f t="shared" si="292"/>
        <v>#VALUE!</v>
      </c>
      <c r="AO1917">
        <v>0.01</v>
      </c>
      <c r="AP1917" s="46">
        <v>0.01</v>
      </c>
      <c r="AQ1917" s="52">
        <f t="shared" si="300"/>
        <v>0</v>
      </c>
    </row>
    <row r="1918" spans="1:43" x14ac:dyDescent="0.25">
      <c r="A1918" t="s">
        <v>5533</v>
      </c>
      <c r="B1918" t="s">
        <v>1420</v>
      </c>
      <c r="D1918">
        <v>1</v>
      </c>
      <c r="E1918">
        <v>1</v>
      </c>
      <c r="F1918">
        <v>2</v>
      </c>
      <c r="G1918" s="13">
        <v>41884</v>
      </c>
      <c r="H1918">
        <v>2.5</v>
      </c>
      <c r="I1918" t="s">
        <v>5411</v>
      </c>
      <c r="J1918" t="s">
        <v>5411</v>
      </c>
      <c r="K1918" s="46">
        <v>2.5</v>
      </c>
      <c r="L1918" s="46"/>
      <c r="M1918" s="22"/>
      <c r="N1918" s="52">
        <f t="shared" si="293"/>
        <v>0</v>
      </c>
      <c r="O1918" s="52" t="e">
        <f t="shared" si="294"/>
        <v>#VALUE!</v>
      </c>
      <c r="P1918" s="52" t="e">
        <f t="shared" si="295"/>
        <v>#VALUE!</v>
      </c>
      <c r="Q1918">
        <v>0</v>
      </c>
      <c r="R1918" t="s">
        <v>5411</v>
      </c>
      <c r="S1918" t="s">
        <v>5411</v>
      </c>
      <c r="T1918" s="46">
        <v>0</v>
      </c>
      <c r="U1918" s="46"/>
      <c r="V1918" s="22"/>
      <c r="W1918" s="52">
        <f t="shared" si="296"/>
        <v>0</v>
      </c>
      <c r="X1918" s="52" t="e">
        <f t="shared" si="297"/>
        <v>#VALUE!</v>
      </c>
      <c r="Y1918" s="52" t="e">
        <f t="shared" si="291"/>
        <v>#VALUE!</v>
      </c>
      <c r="Z1918" t="s">
        <v>5568</v>
      </c>
      <c r="AA1918" t="s">
        <v>5411</v>
      </c>
      <c r="AB1918" t="s">
        <v>5411</v>
      </c>
      <c r="AC1918" s="61" t="s">
        <v>88</v>
      </c>
      <c r="AD1918" s="61"/>
      <c r="AE1918" s="22"/>
      <c r="AF1918">
        <v>0</v>
      </c>
      <c r="AG1918" t="s">
        <v>5411</v>
      </c>
      <c r="AH1918" t="s">
        <v>5411</v>
      </c>
      <c r="AI1918" s="46">
        <v>0</v>
      </c>
      <c r="AJ1918" s="46"/>
      <c r="AK1918" s="22"/>
      <c r="AL1918" s="52">
        <f t="shared" si="298"/>
        <v>0</v>
      </c>
      <c r="AM1918" s="52" t="e">
        <f t="shared" si="299"/>
        <v>#VALUE!</v>
      </c>
      <c r="AN1918" s="52" t="e">
        <f t="shared" si="292"/>
        <v>#VALUE!</v>
      </c>
      <c r="AO1918">
        <v>0</v>
      </c>
      <c r="AP1918" s="46">
        <v>0</v>
      </c>
      <c r="AQ1918" s="52">
        <f t="shared" si="300"/>
        <v>0</v>
      </c>
    </row>
    <row r="1919" spans="1:43" x14ac:dyDescent="0.25">
      <c r="A1919" t="s">
        <v>5533</v>
      </c>
      <c r="B1919" t="s">
        <v>1421</v>
      </c>
      <c r="D1919">
        <v>1</v>
      </c>
      <c r="E1919">
        <v>1</v>
      </c>
      <c r="F1919">
        <v>2</v>
      </c>
      <c r="G1919" s="13">
        <v>41884</v>
      </c>
      <c r="H1919">
        <v>2.46</v>
      </c>
      <c r="I1919" t="s">
        <v>5411</v>
      </c>
      <c r="J1919" t="s">
        <v>5411</v>
      </c>
      <c r="K1919" s="46">
        <v>2.46</v>
      </c>
      <c r="L1919" s="46"/>
      <c r="M1919" s="22"/>
      <c r="N1919" s="52">
        <f t="shared" si="293"/>
        <v>0</v>
      </c>
      <c r="O1919" s="52" t="e">
        <f t="shared" si="294"/>
        <v>#VALUE!</v>
      </c>
      <c r="P1919" s="52" t="e">
        <f t="shared" si="295"/>
        <v>#VALUE!</v>
      </c>
      <c r="Q1919">
        <v>0.5</v>
      </c>
      <c r="R1919" t="s">
        <v>5411</v>
      </c>
      <c r="S1919" t="s">
        <v>5411</v>
      </c>
      <c r="T1919" s="46">
        <v>0.5</v>
      </c>
      <c r="U1919" s="46"/>
      <c r="V1919" s="22"/>
      <c r="W1919" s="52">
        <f t="shared" si="296"/>
        <v>0</v>
      </c>
      <c r="X1919" s="52" t="e">
        <f t="shared" si="297"/>
        <v>#VALUE!</v>
      </c>
      <c r="Y1919" s="52" t="e">
        <f t="shared" si="291"/>
        <v>#VALUE!</v>
      </c>
      <c r="Z1919" t="s">
        <v>5568</v>
      </c>
      <c r="AA1919" t="s">
        <v>5411</v>
      </c>
      <c r="AB1919" t="s">
        <v>5411</v>
      </c>
      <c r="AC1919" s="61" t="s">
        <v>88</v>
      </c>
      <c r="AD1919" s="61"/>
      <c r="AE1919" s="22"/>
      <c r="AF1919">
        <v>0</v>
      </c>
      <c r="AG1919" t="s">
        <v>5411</v>
      </c>
      <c r="AH1919" t="s">
        <v>5411</v>
      </c>
      <c r="AI1919" s="46">
        <v>0</v>
      </c>
      <c r="AJ1919" s="46"/>
      <c r="AK1919" s="22"/>
      <c r="AL1919" s="52">
        <f t="shared" si="298"/>
        <v>0</v>
      </c>
      <c r="AM1919" s="52" t="e">
        <f t="shared" si="299"/>
        <v>#VALUE!</v>
      </c>
      <c r="AN1919" s="52" t="e">
        <f t="shared" si="292"/>
        <v>#VALUE!</v>
      </c>
      <c r="AO1919">
        <v>0.05</v>
      </c>
      <c r="AP1919" s="46">
        <v>0.05</v>
      </c>
      <c r="AQ1919" s="52">
        <f t="shared" si="300"/>
        <v>0</v>
      </c>
    </row>
    <row r="1920" spans="1:43" x14ac:dyDescent="0.25">
      <c r="A1920" t="s">
        <v>5533</v>
      </c>
      <c r="B1920" t="s">
        <v>1422</v>
      </c>
      <c r="D1920">
        <v>1</v>
      </c>
      <c r="E1920">
        <v>1</v>
      </c>
      <c r="F1920">
        <v>2</v>
      </c>
      <c r="G1920" s="13">
        <v>41884</v>
      </c>
      <c r="H1920">
        <v>2.4500000000000002</v>
      </c>
      <c r="I1920" t="s">
        <v>5411</v>
      </c>
      <c r="J1920" t="s">
        <v>5411</v>
      </c>
      <c r="K1920" s="46">
        <v>2.4500000000000002</v>
      </c>
      <c r="L1920" s="46"/>
      <c r="M1920" s="22"/>
      <c r="N1920" s="52">
        <f t="shared" si="293"/>
        <v>0</v>
      </c>
      <c r="O1920" s="52" t="e">
        <f t="shared" si="294"/>
        <v>#VALUE!</v>
      </c>
      <c r="P1920" s="52" t="e">
        <f t="shared" si="295"/>
        <v>#VALUE!</v>
      </c>
      <c r="Q1920">
        <v>2.21</v>
      </c>
      <c r="R1920" t="s">
        <v>5411</v>
      </c>
      <c r="S1920" t="s">
        <v>5411</v>
      </c>
      <c r="T1920" s="46">
        <v>2.21</v>
      </c>
      <c r="U1920" s="46"/>
      <c r="V1920" s="22"/>
      <c r="W1920" s="52">
        <f t="shared" si="296"/>
        <v>0</v>
      </c>
      <c r="X1920" s="52" t="e">
        <f t="shared" si="297"/>
        <v>#VALUE!</v>
      </c>
      <c r="Y1920" s="52" t="e">
        <f t="shared" si="291"/>
        <v>#VALUE!</v>
      </c>
      <c r="Z1920" t="s">
        <v>5568</v>
      </c>
      <c r="AA1920" t="s">
        <v>5411</v>
      </c>
      <c r="AB1920" t="s">
        <v>5411</v>
      </c>
      <c r="AC1920" s="61" t="s">
        <v>88</v>
      </c>
      <c r="AD1920" s="61"/>
      <c r="AE1920" s="22"/>
      <c r="AF1920">
        <v>0</v>
      </c>
      <c r="AG1920" t="s">
        <v>5411</v>
      </c>
      <c r="AH1920" t="s">
        <v>5411</v>
      </c>
      <c r="AI1920" s="46">
        <v>0</v>
      </c>
      <c r="AJ1920" s="46"/>
      <c r="AK1920" s="22"/>
      <c r="AL1920" s="52">
        <f t="shared" si="298"/>
        <v>0</v>
      </c>
      <c r="AM1920" s="52" t="e">
        <f t="shared" si="299"/>
        <v>#VALUE!</v>
      </c>
      <c r="AN1920" s="52" t="e">
        <f t="shared" si="292"/>
        <v>#VALUE!</v>
      </c>
      <c r="AO1920">
        <v>0</v>
      </c>
      <c r="AP1920" s="46">
        <v>0</v>
      </c>
      <c r="AQ1920" s="52">
        <f t="shared" si="300"/>
        <v>0</v>
      </c>
    </row>
    <row r="1921" spans="1:43" x14ac:dyDescent="0.25">
      <c r="A1921" t="s">
        <v>5533</v>
      </c>
      <c r="B1921" t="s">
        <v>1423</v>
      </c>
      <c r="D1921">
        <v>1</v>
      </c>
      <c r="E1921">
        <v>1</v>
      </c>
      <c r="F1921">
        <v>2</v>
      </c>
      <c r="G1921" s="13">
        <v>41884</v>
      </c>
      <c r="H1921">
        <v>2.75</v>
      </c>
      <c r="I1921" t="s">
        <v>5411</v>
      </c>
      <c r="J1921" t="s">
        <v>5411</v>
      </c>
      <c r="K1921" s="46">
        <v>2.75</v>
      </c>
      <c r="L1921" s="46"/>
      <c r="M1921" s="22"/>
      <c r="N1921" s="52">
        <f t="shared" si="293"/>
        <v>0</v>
      </c>
      <c r="O1921" s="52" t="e">
        <f t="shared" si="294"/>
        <v>#VALUE!</v>
      </c>
      <c r="P1921" s="52" t="e">
        <f t="shared" si="295"/>
        <v>#VALUE!</v>
      </c>
      <c r="Q1921">
        <v>1</v>
      </c>
      <c r="R1921" t="s">
        <v>5411</v>
      </c>
      <c r="S1921" t="s">
        <v>5411</v>
      </c>
      <c r="T1921" s="46">
        <v>1</v>
      </c>
      <c r="U1921" s="46"/>
      <c r="V1921" s="22"/>
      <c r="W1921" s="52">
        <f t="shared" si="296"/>
        <v>0</v>
      </c>
      <c r="X1921" s="52" t="e">
        <f t="shared" si="297"/>
        <v>#VALUE!</v>
      </c>
      <c r="Y1921" s="52" t="e">
        <f t="shared" si="291"/>
        <v>#VALUE!</v>
      </c>
      <c r="Z1921" t="s">
        <v>5568</v>
      </c>
      <c r="AA1921" t="s">
        <v>5411</v>
      </c>
      <c r="AB1921" t="s">
        <v>5411</v>
      </c>
      <c r="AC1921" s="61" t="s">
        <v>88</v>
      </c>
      <c r="AD1921" s="61"/>
      <c r="AE1921" s="22"/>
      <c r="AF1921">
        <v>4.5199999999999996</v>
      </c>
      <c r="AG1921" t="s">
        <v>5411</v>
      </c>
      <c r="AH1921" t="s">
        <v>5411</v>
      </c>
      <c r="AI1921" s="46">
        <v>4.5199999999999996</v>
      </c>
      <c r="AJ1921" s="46"/>
      <c r="AK1921" s="22"/>
      <c r="AL1921" s="52">
        <f t="shared" si="298"/>
        <v>0</v>
      </c>
      <c r="AM1921" s="52" t="e">
        <f t="shared" si="299"/>
        <v>#VALUE!</v>
      </c>
      <c r="AN1921" s="52" t="e">
        <f t="shared" si="292"/>
        <v>#VALUE!</v>
      </c>
      <c r="AO1921">
        <v>0</v>
      </c>
      <c r="AP1921" s="46">
        <v>0</v>
      </c>
      <c r="AQ1921" s="52">
        <f t="shared" si="300"/>
        <v>0</v>
      </c>
    </row>
    <row r="1922" spans="1:43" x14ac:dyDescent="0.25">
      <c r="A1922" t="s">
        <v>5533</v>
      </c>
      <c r="B1922" t="s">
        <v>1424</v>
      </c>
      <c r="D1922">
        <v>1</v>
      </c>
      <c r="E1922">
        <v>1</v>
      </c>
      <c r="F1922">
        <v>2</v>
      </c>
      <c r="G1922" s="13">
        <v>41884</v>
      </c>
      <c r="H1922">
        <v>2.0299999999999998</v>
      </c>
      <c r="I1922" t="s">
        <v>5411</v>
      </c>
      <c r="J1922" t="s">
        <v>5411</v>
      </c>
      <c r="K1922" s="46">
        <v>2.0299999999999998</v>
      </c>
      <c r="L1922" s="46"/>
      <c r="M1922" s="22"/>
      <c r="N1922" s="52">
        <f t="shared" si="293"/>
        <v>0</v>
      </c>
      <c r="O1922" s="52" t="e">
        <f t="shared" si="294"/>
        <v>#VALUE!</v>
      </c>
      <c r="P1922" s="52" t="e">
        <f t="shared" si="295"/>
        <v>#VALUE!</v>
      </c>
      <c r="Q1922">
        <v>2.91</v>
      </c>
      <c r="R1922" t="s">
        <v>5411</v>
      </c>
      <c r="S1922" t="s">
        <v>5411</v>
      </c>
      <c r="T1922" s="46">
        <v>2.91</v>
      </c>
      <c r="U1922" s="46"/>
      <c r="V1922" s="22"/>
      <c r="W1922" s="52">
        <f t="shared" si="296"/>
        <v>0</v>
      </c>
      <c r="X1922" s="52" t="e">
        <f t="shared" si="297"/>
        <v>#VALUE!</v>
      </c>
      <c r="Y1922" s="52" t="e">
        <f t="shared" si="291"/>
        <v>#VALUE!</v>
      </c>
      <c r="Z1922" t="s">
        <v>5568</v>
      </c>
      <c r="AA1922" t="s">
        <v>5411</v>
      </c>
      <c r="AB1922" t="s">
        <v>5411</v>
      </c>
      <c r="AC1922" s="61" t="s">
        <v>88</v>
      </c>
      <c r="AD1922" s="61"/>
      <c r="AE1922" s="22"/>
      <c r="AF1922">
        <v>4.96</v>
      </c>
      <c r="AG1922" t="s">
        <v>5411</v>
      </c>
      <c r="AH1922" t="s">
        <v>5411</v>
      </c>
      <c r="AI1922" s="46">
        <v>4.96</v>
      </c>
      <c r="AJ1922" s="46"/>
      <c r="AK1922" s="22"/>
      <c r="AL1922" s="52">
        <f t="shared" si="298"/>
        <v>0</v>
      </c>
      <c r="AM1922" s="52" t="e">
        <f t="shared" si="299"/>
        <v>#VALUE!</v>
      </c>
      <c r="AN1922" s="52" t="e">
        <f t="shared" si="292"/>
        <v>#VALUE!</v>
      </c>
      <c r="AO1922">
        <v>0</v>
      </c>
      <c r="AP1922" s="46">
        <v>0</v>
      </c>
      <c r="AQ1922" s="52">
        <f t="shared" si="300"/>
        <v>0</v>
      </c>
    </row>
    <row r="1923" spans="1:43" x14ac:dyDescent="0.25">
      <c r="A1923" t="s">
        <v>5533</v>
      </c>
      <c r="B1923" t="s">
        <v>1425</v>
      </c>
      <c r="D1923">
        <v>1</v>
      </c>
      <c r="E1923">
        <v>1</v>
      </c>
      <c r="F1923">
        <v>2</v>
      </c>
      <c r="G1923" s="13">
        <v>41884</v>
      </c>
      <c r="H1923">
        <v>1.46</v>
      </c>
      <c r="I1923" t="s">
        <v>5411</v>
      </c>
      <c r="J1923" t="s">
        <v>5411</v>
      </c>
      <c r="K1923" s="46">
        <v>1.46</v>
      </c>
      <c r="L1923" s="46"/>
      <c r="M1923" s="22"/>
      <c r="N1923" s="52">
        <f t="shared" si="293"/>
        <v>0</v>
      </c>
      <c r="O1923" s="52" t="e">
        <f t="shared" si="294"/>
        <v>#VALUE!</v>
      </c>
      <c r="P1923" s="52" t="e">
        <f t="shared" si="295"/>
        <v>#VALUE!</v>
      </c>
      <c r="Q1923">
        <v>0.95</v>
      </c>
      <c r="R1923" t="s">
        <v>5411</v>
      </c>
      <c r="S1923" t="s">
        <v>5411</v>
      </c>
      <c r="T1923" s="46">
        <v>0.95</v>
      </c>
      <c r="U1923" s="46"/>
      <c r="V1923" s="22"/>
      <c r="W1923" s="52">
        <f t="shared" si="296"/>
        <v>0</v>
      </c>
      <c r="X1923" s="52" t="e">
        <f t="shared" si="297"/>
        <v>#VALUE!</v>
      </c>
      <c r="Y1923" s="52" t="e">
        <f t="shared" si="291"/>
        <v>#VALUE!</v>
      </c>
      <c r="Z1923" t="s">
        <v>5568</v>
      </c>
      <c r="AA1923" t="s">
        <v>5411</v>
      </c>
      <c r="AB1923" t="s">
        <v>5411</v>
      </c>
      <c r="AC1923" s="61" t="s">
        <v>88</v>
      </c>
      <c r="AD1923" s="61"/>
      <c r="AE1923" s="22"/>
      <c r="AF1923">
        <v>4.1399999999999997</v>
      </c>
      <c r="AG1923" t="s">
        <v>5411</v>
      </c>
      <c r="AH1923" t="s">
        <v>5411</v>
      </c>
      <c r="AI1923" s="46">
        <v>4.1399999999999997</v>
      </c>
      <c r="AJ1923" s="46"/>
      <c r="AK1923" s="22"/>
      <c r="AL1923" s="52">
        <f t="shared" si="298"/>
        <v>0</v>
      </c>
      <c r="AM1923" s="52" t="e">
        <f t="shared" si="299"/>
        <v>#VALUE!</v>
      </c>
      <c r="AN1923" s="52" t="e">
        <f t="shared" si="292"/>
        <v>#VALUE!</v>
      </c>
      <c r="AO1923">
        <v>0</v>
      </c>
      <c r="AP1923" s="46">
        <v>0</v>
      </c>
      <c r="AQ1923" s="52">
        <f t="shared" si="300"/>
        <v>0</v>
      </c>
    </row>
    <row r="1924" spans="1:43" x14ac:dyDescent="0.25">
      <c r="A1924" t="s">
        <v>5533</v>
      </c>
      <c r="B1924" t="s">
        <v>1426</v>
      </c>
      <c r="D1924">
        <v>1</v>
      </c>
      <c r="E1924">
        <v>1</v>
      </c>
      <c r="F1924">
        <v>2</v>
      </c>
      <c r="G1924" s="13">
        <v>41884</v>
      </c>
      <c r="H1924">
        <v>0.31</v>
      </c>
      <c r="I1924" t="s">
        <v>5411</v>
      </c>
      <c r="J1924" t="s">
        <v>5411</v>
      </c>
      <c r="K1924" s="46">
        <v>0.31</v>
      </c>
      <c r="L1924" s="46"/>
      <c r="M1924" s="22"/>
      <c r="N1924" s="52">
        <f t="shared" si="293"/>
        <v>0</v>
      </c>
      <c r="O1924" s="52" t="e">
        <f t="shared" si="294"/>
        <v>#VALUE!</v>
      </c>
      <c r="P1924" s="52" t="e">
        <f t="shared" si="295"/>
        <v>#VALUE!</v>
      </c>
      <c r="Q1924">
        <v>0.52</v>
      </c>
      <c r="R1924" t="s">
        <v>5411</v>
      </c>
      <c r="S1924" t="s">
        <v>5411</v>
      </c>
      <c r="T1924" s="46">
        <v>0.52</v>
      </c>
      <c r="U1924" s="46"/>
      <c r="V1924" s="22"/>
      <c r="W1924" s="52">
        <f t="shared" si="296"/>
        <v>0</v>
      </c>
      <c r="X1924" s="52" t="e">
        <f t="shared" si="297"/>
        <v>#VALUE!</v>
      </c>
      <c r="Y1924" s="52" t="e">
        <f t="shared" ref="Y1924:Y1987" si="301">S1924-V1924</f>
        <v>#VALUE!</v>
      </c>
      <c r="Z1924" t="s">
        <v>5568</v>
      </c>
      <c r="AA1924" t="s">
        <v>5411</v>
      </c>
      <c r="AB1924" t="s">
        <v>5411</v>
      </c>
      <c r="AC1924" s="61" t="s">
        <v>88</v>
      </c>
      <c r="AD1924" s="61"/>
      <c r="AE1924" s="22"/>
      <c r="AF1924">
        <v>0</v>
      </c>
      <c r="AG1924" t="s">
        <v>5411</v>
      </c>
      <c r="AH1924" t="s">
        <v>5411</v>
      </c>
      <c r="AI1924" s="46">
        <v>0</v>
      </c>
      <c r="AJ1924" s="46"/>
      <c r="AK1924" s="22"/>
      <c r="AL1924" s="52">
        <f t="shared" si="298"/>
        <v>0</v>
      </c>
      <c r="AM1924" s="52" t="e">
        <f t="shared" si="299"/>
        <v>#VALUE!</v>
      </c>
      <c r="AN1924" s="52" t="e">
        <f t="shared" ref="AN1924:AN1987" si="302">AH1924-AK1924</f>
        <v>#VALUE!</v>
      </c>
      <c r="AO1924">
        <v>0</v>
      </c>
      <c r="AP1924" s="46">
        <v>0</v>
      </c>
      <c r="AQ1924" s="52">
        <f t="shared" si="300"/>
        <v>0</v>
      </c>
    </row>
    <row r="1925" spans="1:43" x14ac:dyDescent="0.25">
      <c r="A1925" t="s">
        <v>5533</v>
      </c>
      <c r="B1925" t="s">
        <v>1427</v>
      </c>
      <c r="D1925">
        <v>1</v>
      </c>
      <c r="E1925">
        <v>1</v>
      </c>
      <c r="F1925">
        <v>2</v>
      </c>
      <c r="G1925" s="13">
        <v>41884</v>
      </c>
      <c r="H1925">
        <v>0.1</v>
      </c>
      <c r="I1925" t="s">
        <v>5411</v>
      </c>
      <c r="J1925" t="s">
        <v>5411</v>
      </c>
      <c r="K1925" s="46">
        <v>0.1</v>
      </c>
      <c r="L1925" s="46"/>
      <c r="M1925" s="22"/>
      <c r="N1925" s="52">
        <f t="shared" ref="N1925:N1988" si="303">H1925-K1925</f>
        <v>0</v>
      </c>
      <c r="O1925" s="52" t="e">
        <f t="shared" ref="O1925:O1988" si="304">I1925-L1925</f>
        <v>#VALUE!</v>
      </c>
      <c r="P1925" s="52" t="e">
        <f t="shared" ref="P1925:P1988" si="305">J1925-M1925</f>
        <v>#VALUE!</v>
      </c>
      <c r="Q1925">
        <v>0</v>
      </c>
      <c r="R1925" t="s">
        <v>5411</v>
      </c>
      <c r="S1925" t="s">
        <v>5411</v>
      </c>
      <c r="T1925" s="46">
        <v>0</v>
      </c>
      <c r="U1925" s="46"/>
      <c r="V1925" s="22"/>
      <c r="W1925" s="52">
        <f t="shared" ref="W1925:W1988" si="306">Q1925-T1925</f>
        <v>0</v>
      </c>
      <c r="X1925" s="52" t="e">
        <f t="shared" ref="X1925:X1988" si="307">R1925-U1925</f>
        <v>#VALUE!</v>
      </c>
      <c r="Y1925" s="52" t="e">
        <f t="shared" si="301"/>
        <v>#VALUE!</v>
      </c>
      <c r="Z1925" t="s">
        <v>5568</v>
      </c>
      <c r="AA1925" t="s">
        <v>5411</v>
      </c>
      <c r="AB1925" t="s">
        <v>5411</v>
      </c>
      <c r="AC1925" s="61" t="s">
        <v>88</v>
      </c>
      <c r="AD1925" s="61"/>
      <c r="AE1925" s="22"/>
      <c r="AF1925">
        <v>0</v>
      </c>
      <c r="AG1925" t="s">
        <v>5411</v>
      </c>
      <c r="AH1925" t="s">
        <v>5411</v>
      </c>
      <c r="AI1925" s="46">
        <v>0</v>
      </c>
      <c r="AJ1925" s="46"/>
      <c r="AK1925" s="22"/>
      <c r="AL1925" s="52">
        <f t="shared" ref="AL1925:AL1988" si="308">AF1925-AI1925</f>
        <v>0</v>
      </c>
      <c r="AM1925" s="52" t="e">
        <f t="shared" ref="AM1925:AM1988" si="309">AG1925-AJ1925</f>
        <v>#VALUE!</v>
      </c>
      <c r="AN1925" s="52" t="e">
        <f t="shared" si="302"/>
        <v>#VALUE!</v>
      </c>
      <c r="AO1925">
        <v>0</v>
      </c>
      <c r="AP1925" s="46">
        <v>0</v>
      </c>
      <c r="AQ1925" s="52">
        <f t="shared" ref="AQ1925:AQ1988" si="310">AO1925-AP1925</f>
        <v>0</v>
      </c>
    </row>
    <row r="1926" spans="1:43" x14ac:dyDescent="0.25">
      <c r="A1926" t="s">
        <v>5533</v>
      </c>
      <c r="B1926" t="s">
        <v>1428</v>
      </c>
      <c r="D1926">
        <v>1</v>
      </c>
      <c r="E1926">
        <v>1</v>
      </c>
      <c r="F1926">
        <v>2</v>
      </c>
      <c r="G1926" s="13">
        <v>41884</v>
      </c>
      <c r="H1926">
        <v>0.05</v>
      </c>
      <c r="I1926" t="s">
        <v>5411</v>
      </c>
      <c r="J1926" t="s">
        <v>5411</v>
      </c>
      <c r="K1926" s="46">
        <v>0.05</v>
      </c>
      <c r="L1926" s="46"/>
      <c r="M1926" s="22"/>
      <c r="N1926" s="52">
        <f t="shared" si="303"/>
        <v>0</v>
      </c>
      <c r="O1926" s="52" t="e">
        <f t="shared" si="304"/>
        <v>#VALUE!</v>
      </c>
      <c r="P1926" s="52" t="e">
        <f t="shared" si="305"/>
        <v>#VALUE!</v>
      </c>
      <c r="Q1926">
        <v>0</v>
      </c>
      <c r="R1926" t="s">
        <v>5411</v>
      </c>
      <c r="S1926" t="s">
        <v>5411</v>
      </c>
      <c r="T1926" s="46">
        <v>0</v>
      </c>
      <c r="U1926" s="46"/>
      <c r="V1926" s="22"/>
      <c r="W1926" s="52">
        <f t="shared" si="306"/>
        <v>0</v>
      </c>
      <c r="X1926" s="52" t="e">
        <f t="shared" si="307"/>
        <v>#VALUE!</v>
      </c>
      <c r="Y1926" s="52" t="e">
        <f t="shared" si="301"/>
        <v>#VALUE!</v>
      </c>
      <c r="Z1926" t="s">
        <v>5568</v>
      </c>
      <c r="AA1926" t="s">
        <v>5411</v>
      </c>
      <c r="AB1926" t="s">
        <v>5411</v>
      </c>
      <c r="AC1926" s="61" t="s">
        <v>88</v>
      </c>
      <c r="AD1926" s="61"/>
      <c r="AE1926" s="22"/>
      <c r="AF1926">
        <v>0</v>
      </c>
      <c r="AG1926" t="s">
        <v>5411</v>
      </c>
      <c r="AH1926" t="s">
        <v>5411</v>
      </c>
      <c r="AI1926" s="46">
        <v>0</v>
      </c>
      <c r="AJ1926" s="46"/>
      <c r="AK1926" s="22"/>
      <c r="AL1926" s="52">
        <f t="shared" si="308"/>
        <v>0</v>
      </c>
      <c r="AM1926" s="52" t="e">
        <f t="shared" si="309"/>
        <v>#VALUE!</v>
      </c>
      <c r="AN1926" s="52" t="e">
        <f t="shared" si="302"/>
        <v>#VALUE!</v>
      </c>
      <c r="AO1926">
        <v>0</v>
      </c>
      <c r="AP1926" s="46">
        <v>0</v>
      </c>
      <c r="AQ1926" s="52">
        <f t="shared" si="310"/>
        <v>0</v>
      </c>
    </row>
    <row r="1927" spans="1:43" x14ac:dyDescent="0.25">
      <c r="A1927" t="s">
        <v>5533</v>
      </c>
      <c r="B1927" t="s">
        <v>1429</v>
      </c>
      <c r="D1927">
        <v>1</v>
      </c>
      <c r="E1927">
        <v>1</v>
      </c>
      <c r="F1927">
        <v>2</v>
      </c>
      <c r="G1927" s="13">
        <v>41884</v>
      </c>
      <c r="H1927">
        <v>0</v>
      </c>
      <c r="I1927" t="s">
        <v>5411</v>
      </c>
      <c r="J1927" t="s">
        <v>5411</v>
      </c>
      <c r="K1927" s="46">
        <v>0</v>
      </c>
      <c r="L1927" s="46"/>
      <c r="M1927" s="22"/>
      <c r="N1927" s="52">
        <f t="shared" si="303"/>
        <v>0</v>
      </c>
      <c r="O1927" s="52" t="e">
        <f t="shared" si="304"/>
        <v>#VALUE!</v>
      </c>
      <c r="P1927" s="52" t="e">
        <f t="shared" si="305"/>
        <v>#VALUE!</v>
      </c>
      <c r="Q1927">
        <v>0</v>
      </c>
      <c r="R1927" t="s">
        <v>5411</v>
      </c>
      <c r="S1927" t="s">
        <v>5411</v>
      </c>
      <c r="T1927" s="46">
        <v>0</v>
      </c>
      <c r="U1927" s="46"/>
      <c r="V1927" s="22"/>
      <c r="W1927" s="52">
        <f t="shared" si="306"/>
        <v>0</v>
      </c>
      <c r="X1927" s="52" t="e">
        <f t="shared" si="307"/>
        <v>#VALUE!</v>
      </c>
      <c r="Y1927" s="52" t="e">
        <f t="shared" si="301"/>
        <v>#VALUE!</v>
      </c>
      <c r="Z1927" t="s">
        <v>5568</v>
      </c>
      <c r="AA1927" t="s">
        <v>5411</v>
      </c>
      <c r="AB1927" t="s">
        <v>5411</v>
      </c>
      <c r="AC1927" s="61" t="s">
        <v>88</v>
      </c>
      <c r="AD1927" s="61"/>
      <c r="AE1927" s="22"/>
      <c r="AF1927">
        <v>0</v>
      </c>
      <c r="AG1927" t="s">
        <v>5411</v>
      </c>
      <c r="AH1927" t="s">
        <v>5411</v>
      </c>
      <c r="AI1927" s="46">
        <v>0</v>
      </c>
      <c r="AJ1927" s="46"/>
      <c r="AK1927" s="22"/>
      <c r="AL1927" s="52">
        <f t="shared" si="308"/>
        <v>0</v>
      </c>
      <c r="AM1927" s="52" t="e">
        <f t="shared" si="309"/>
        <v>#VALUE!</v>
      </c>
      <c r="AN1927" s="52" t="e">
        <f t="shared" si="302"/>
        <v>#VALUE!</v>
      </c>
      <c r="AO1927">
        <v>0</v>
      </c>
      <c r="AP1927" s="46">
        <v>0</v>
      </c>
      <c r="AQ1927" s="52">
        <f t="shared" si="310"/>
        <v>0</v>
      </c>
    </row>
    <row r="1928" spans="1:43" x14ac:dyDescent="0.25">
      <c r="A1928" t="s">
        <v>5533</v>
      </c>
      <c r="B1928" t="s">
        <v>1430</v>
      </c>
      <c r="D1928">
        <v>1</v>
      </c>
      <c r="E1928">
        <v>1</v>
      </c>
      <c r="F1928">
        <v>2</v>
      </c>
      <c r="G1928" s="13">
        <v>41884</v>
      </c>
      <c r="H1928">
        <v>0</v>
      </c>
      <c r="I1928" t="s">
        <v>5411</v>
      </c>
      <c r="J1928" t="s">
        <v>5411</v>
      </c>
      <c r="K1928" s="46">
        <v>0</v>
      </c>
      <c r="L1928" s="46"/>
      <c r="M1928" s="22"/>
      <c r="N1928" s="52">
        <f t="shared" si="303"/>
        <v>0</v>
      </c>
      <c r="O1928" s="52" t="e">
        <f t="shared" si="304"/>
        <v>#VALUE!</v>
      </c>
      <c r="P1928" s="52" t="e">
        <f t="shared" si="305"/>
        <v>#VALUE!</v>
      </c>
      <c r="Q1928">
        <v>0</v>
      </c>
      <c r="R1928" t="s">
        <v>5411</v>
      </c>
      <c r="S1928" t="s">
        <v>5411</v>
      </c>
      <c r="T1928" s="46">
        <v>0</v>
      </c>
      <c r="U1928" s="46"/>
      <c r="V1928" s="22"/>
      <c r="W1928" s="52">
        <f t="shared" si="306"/>
        <v>0</v>
      </c>
      <c r="X1928" s="52" t="e">
        <f t="shared" si="307"/>
        <v>#VALUE!</v>
      </c>
      <c r="Y1928" s="52" t="e">
        <f t="shared" si="301"/>
        <v>#VALUE!</v>
      </c>
      <c r="Z1928" t="s">
        <v>5568</v>
      </c>
      <c r="AA1928" t="s">
        <v>5411</v>
      </c>
      <c r="AB1928" t="s">
        <v>5411</v>
      </c>
      <c r="AC1928" s="61" t="s">
        <v>88</v>
      </c>
      <c r="AD1928" s="61"/>
      <c r="AE1928" s="22"/>
      <c r="AF1928">
        <v>0</v>
      </c>
      <c r="AG1928" t="s">
        <v>5411</v>
      </c>
      <c r="AH1928" t="s">
        <v>5411</v>
      </c>
      <c r="AI1928" s="46">
        <v>0</v>
      </c>
      <c r="AJ1928" s="46"/>
      <c r="AK1928" s="22"/>
      <c r="AL1928" s="52">
        <f t="shared" si="308"/>
        <v>0</v>
      </c>
      <c r="AM1928" s="52" t="e">
        <f t="shared" si="309"/>
        <v>#VALUE!</v>
      </c>
      <c r="AN1928" s="52" t="e">
        <f t="shared" si="302"/>
        <v>#VALUE!</v>
      </c>
      <c r="AO1928">
        <v>0</v>
      </c>
      <c r="AP1928" s="46">
        <v>0</v>
      </c>
      <c r="AQ1928" s="52">
        <f t="shared" si="310"/>
        <v>0</v>
      </c>
    </row>
    <row r="1929" spans="1:43" x14ac:dyDescent="0.25">
      <c r="A1929" t="s">
        <v>5533</v>
      </c>
      <c r="B1929" t="s">
        <v>1431</v>
      </c>
      <c r="D1929">
        <v>1</v>
      </c>
      <c r="E1929">
        <v>1</v>
      </c>
      <c r="F1929">
        <v>2</v>
      </c>
      <c r="G1929" s="13">
        <v>41884</v>
      </c>
      <c r="H1929">
        <v>1.42</v>
      </c>
      <c r="I1929" t="s">
        <v>5411</v>
      </c>
      <c r="J1929" t="s">
        <v>5411</v>
      </c>
      <c r="K1929" s="46">
        <v>1.42</v>
      </c>
      <c r="L1929" s="46"/>
      <c r="M1929" s="22"/>
      <c r="N1929" s="52">
        <f t="shared" si="303"/>
        <v>0</v>
      </c>
      <c r="O1929" s="52" t="e">
        <f t="shared" si="304"/>
        <v>#VALUE!</v>
      </c>
      <c r="P1929" s="52" t="e">
        <f t="shared" si="305"/>
        <v>#VALUE!</v>
      </c>
      <c r="Q1929">
        <v>0</v>
      </c>
      <c r="R1929" t="s">
        <v>5411</v>
      </c>
      <c r="S1929" t="s">
        <v>5411</v>
      </c>
      <c r="T1929" s="46">
        <v>0</v>
      </c>
      <c r="U1929" s="46"/>
      <c r="V1929" s="22"/>
      <c r="W1929" s="52">
        <f t="shared" si="306"/>
        <v>0</v>
      </c>
      <c r="X1929" s="52" t="e">
        <f t="shared" si="307"/>
        <v>#VALUE!</v>
      </c>
      <c r="Y1929" s="52" t="e">
        <f t="shared" si="301"/>
        <v>#VALUE!</v>
      </c>
      <c r="Z1929" t="s">
        <v>5568</v>
      </c>
      <c r="AA1929" t="s">
        <v>5411</v>
      </c>
      <c r="AB1929" t="s">
        <v>5411</v>
      </c>
      <c r="AC1929" s="61" t="s">
        <v>88</v>
      </c>
      <c r="AD1929" s="61"/>
      <c r="AE1929" s="22"/>
      <c r="AF1929">
        <v>0.51</v>
      </c>
      <c r="AG1929" t="s">
        <v>5411</v>
      </c>
      <c r="AH1929" t="s">
        <v>5411</v>
      </c>
      <c r="AI1929" s="46">
        <v>0.51</v>
      </c>
      <c r="AJ1929" s="46"/>
      <c r="AK1929" s="22"/>
      <c r="AL1929" s="52">
        <f t="shared" si="308"/>
        <v>0</v>
      </c>
      <c r="AM1929" s="52" t="e">
        <f t="shared" si="309"/>
        <v>#VALUE!</v>
      </c>
      <c r="AN1929" s="52" t="e">
        <f t="shared" si="302"/>
        <v>#VALUE!</v>
      </c>
      <c r="AO1929">
        <v>0.2</v>
      </c>
      <c r="AP1929" s="46">
        <v>0.2</v>
      </c>
      <c r="AQ1929" s="52">
        <f t="shared" si="310"/>
        <v>0</v>
      </c>
    </row>
    <row r="1930" spans="1:43" x14ac:dyDescent="0.25">
      <c r="A1930" t="s">
        <v>5533</v>
      </c>
      <c r="B1930" t="s">
        <v>1432</v>
      </c>
      <c r="D1930">
        <v>1</v>
      </c>
      <c r="E1930">
        <v>1</v>
      </c>
      <c r="F1930">
        <v>2</v>
      </c>
      <c r="G1930" s="13">
        <v>41884</v>
      </c>
      <c r="H1930">
        <v>1.23</v>
      </c>
      <c r="I1930" t="s">
        <v>5411</v>
      </c>
      <c r="J1930" t="s">
        <v>5411</v>
      </c>
      <c r="K1930" s="46">
        <v>1.23</v>
      </c>
      <c r="L1930" s="46"/>
      <c r="M1930" s="22"/>
      <c r="N1930" s="52">
        <f t="shared" si="303"/>
        <v>0</v>
      </c>
      <c r="O1930" s="52" t="e">
        <f t="shared" si="304"/>
        <v>#VALUE!</v>
      </c>
      <c r="P1930" s="52" t="e">
        <f t="shared" si="305"/>
        <v>#VALUE!</v>
      </c>
      <c r="Q1930">
        <v>0.36</v>
      </c>
      <c r="R1930" t="s">
        <v>5411</v>
      </c>
      <c r="S1930" t="s">
        <v>5411</v>
      </c>
      <c r="T1930" s="46">
        <v>0.36</v>
      </c>
      <c r="U1930" s="46"/>
      <c r="V1930" s="22"/>
      <c r="W1930" s="52">
        <f t="shared" si="306"/>
        <v>0</v>
      </c>
      <c r="X1930" s="52" t="e">
        <f t="shared" si="307"/>
        <v>#VALUE!</v>
      </c>
      <c r="Y1930" s="52" t="e">
        <f t="shared" si="301"/>
        <v>#VALUE!</v>
      </c>
      <c r="Z1930" t="s">
        <v>5568</v>
      </c>
      <c r="AA1930" t="s">
        <v>5411</v>
      </c>
      <c r="AB1930" t="s">
        <v>5411</v>
      </c>
      <c r="AC1930" s="61" t="s">
        <v>88</v>
      </c>
      <c r="AD1930" s="61"/>
      <c r="AE1930" s="22"/>
      <c r="AF1930">
        <v>0</v>
      </c>
      <c r="AG1930" t="s">
        <v>5411</v>
      </c>
      <c r="AH1930" t="s">
        <v>5411</v>
      </c>
      <c r="AI1930" s="46">
        <v>0</v>
      </c>
      <c r="AJ1930" s="46"/>
      <c r="AK1930" s="22"/>
      <c r="AL1930" s="52">
        <f t="shared" si="308"/>
        <v>0</v>
      </c>
      <c r="AM1930" s="52" t="e">
        <f t="shared" si="309"/>
        <v>#VALUE!</v>
      </c>
      <c r="AN1930" s="52" t="e">
        <f t="shared" si="302"/>
        <v>#VALUE!</v>
      </c>
      <c r="AO1930">
        <v>0</v>
      </c>
      <c r="AP1930" s="46">
        <v>0</v>
      </c>
      <c r="AQ1930" s="52">
        <f t="shared" si="310"/>
        <v>0</v>
      </c>
    </row>
    <row r="1931" spans="1:43" x14ac:dyDescent="0.25">
      <c r="A1931" t="s">
        <v>5533</v>
      </c>
      <c r="B1931" t="s">
        <v>1433</v>
      </c>
      <c r="D1931">
        <v>1</v>
      </c>
      <c r="E1931">
        <v>1</v>
      </c>
      <c r="F1931">
        <v>2</v>
      </c>
      <c r="G1931" s="13">
        <v>41884</v>
      </c>
      <c r="H1931">
        <v>3.16</v>
      </c>
      <c r="I1931" t="s">
        <v>5411</v>
      </c>
      <c r="J1931" t="s">
        <v>5411</v>
      </c>
      <c r="K1931" s="46">
        <v>3.16</v>
      </c>
      <c r="L1931" s="46"/>
      <c r="M1931" s="22"/>
      <c r="N1931" s="52">
        <f t="shared" si="303"/>
        <v>0</v>
      </c>
      <c r="O1931" s="52" t="e">
        <f t="shared" si="304"/>
        <v>#VALUE!</v>
      </c>
      <c r="P1931" s="52" t="e">
        <f t="shared" si="305"/>
        <v>#VALUE!</v>
      </c>
      <c r="Q1931">
        <v>1.49</v>
      </c>
      <c r="R1931" t="s">
        <v>5411</v>
      </c>
      <c r="S1931" t="s">
        <v>5411</v>
      </c>
      <c r="T1931" s="46">
        <v>1.49</v>
      </c>
      <c r="U1931" s="46"/>
      <c r="V1931" s="22"/>
      <c r="W1931" s="52">
        <f t="shared" si="306"/>
        <v>0</v>
      </c>
      <c r="X1931" s="52" t="e">
        <f t="shared" si="307"/>
        <v>#VALUE!</v>
      </c>
      <c r="Y1931" s="52" t="e">
        <f t="shared" si="301"/>
        <v>#VALUE!</v>
      </c>
      <c r="Z1931" t="s">
        <v>5568</v>
      </c>
      <c r="AA1931" t="s">
        <v>5411</v>
      </c>
      <c r="AB1931" t="s">
        <v>5411</v>
      </c>
      <c r="AC1931" s="61" t="s">
        <v>88</v>
      </c>
      <c r="AD1931" s="61"/>
      <c r="AE1931" s="22"/>
      <c r="AF1931">
        <v>10.25</v>
      </c>
      <c r="AG1931" t="s">
        <v>5411</v>
      </c>
      <c r="AH1931" t="s">
        <v>5411</v>
      </c>
      <c r="AI1931" s="46">
        <v>10.25</v>
      </c>
      <c r="AJ1931" s="46"/>
      <c r="AK1931" s="22"/>
      <c r="AL1931" s="52">
        <f t="shared" si="308"/>
        <v>0</v>
      </c>
      <c r="AM1931" s="52" t="e">
        <f t="shared" si="309"/>
        <v>#VALUE!</v>
      </c>
      <c r="AN1931" s="52" t="e">
        <f t="shared" si="302"/>
        <v>#VALUE!</v>
      </c>
      <c r="AO1931">
        <v>0.27</v>
      </c>
      <c r="AP1931" s="46">
        <v>0.27</v>
      </c>
      <c r="AQ1931" s="52">
        <f t="shared" si="310"/>
        <v>0</v>
      </c>
    </row>
    <row r="1932" spans="1:43" x14ac:dyDescent="0.25">
      <c r="A1932" t="s">
        <v>5533</v>
      </c>
      <c r="B1932" t="s">
        <v>1434</v>
      </c>
      <c r="D1932">
        <v>1</v>
      </c>
      <c r="E1932">
        <v>1</v>
      </c>
      <c r="F1932">
        <v>2</v>
      </c>
      <c r="G1932" s="13">
        <v>41884</v>
      </c>
      <c r="H1932">
        <v>3.02</v>
      </c>
      <c r="I1932" t="s">
        <v>5411</v>
      </c>
      <c r="J1932" t="s">
        <v>5411</v>
      </c>
      <c r="K1932" s="46">
        <v>3.02</v>
      </c>
      <c r="L1932" s="46"/>
      <c r="M1932" s="22"/>
      <c r="N1932" s="52">
        <f t="shared" si="303"/>
        <v>0</v>
      </c>
      <c r="O1932" s="52" t="e">
        <f t="shared" si="304"/>
        <v>#VALUE!</v>
      </c>
      <c r="P1932" s="52" t="e">
        <f t="shared" si="305"/>
        <v>#VALUE!</v>
      </c>
      <c r="Q1932">
        <v>1022</v>
      </c>
      <c r="R1932" t="s">
        <v>5411</v>
      </c>
      <c r="S1932" t="s">
        <v>5411</v>
      </c>
      <c r="T1932" s="46">
        <v>1022</v>
      </c>
      <c r="U1932" s="46"/>
      <c r="V1932" s="22"/>
      <c r="W1932" s="52">
        <f t="shared" si="306"/>
        <v>0</v>
      </c>
      <c r="X1932" s="52" t="e">
        <f t="shared" si="307"/>
        <v>#VALUE!</v>
      </c>
      <c r="Y1932" s="52" t="e">
        <f t="shared" si="301"/>
        <v>#VALUE!</v>
      </c>
      <c r="Z1932" t="s">
        <v>5568</v>
      </c>
      <c r="AA1932" t="s">
        <v>5411</v>
      </c>
      <c r="AB1932" t="s">
        <v>5411</v>
      </c>
      <c r="AC1932" s="61" t="s">
        <v>88</v>
      </c>
      <c r="AD1932" s="61"/>
      <c r="AE1932" s="22"/>
      <c r="AF1932">
        <v>0</v>
      </c>
      <c r="AG1932" t="s">
        <v>5411</v>
      </c>
      <c r="AH1932" t="s">
        <v>5411</v>
      </c>
      <c r="AI1932" s="46">
        <v>0</v>
      </c>
      <c r="AJ1932" s="46"/>
      <c r="AK1932" s="22"/>
      <c r="AL1932" s="52">
        <f t="shared" si="308"/>
        <v>0</v>
      </c>
      <c r="AM1932" s="52" t="e">
        <f t="shared" si="309"/>
        <v>#VALUE!</v>
      </c>
      <c r="AN1932" s="52" t="e">
        <f t="shared" si="302"/>
        <v>#VALUE!</v>
      </c>
      <c r="AO1932">
        <v>0</v>
      </c>
      <c r="AP1932" s="46">
        <v>0</v>
      </c>
      <c r="AQ1932" s="52">
        <f t="shared" si="310"/>
        <v>0</v>
      </c>
    </row>
    <row r="1933" spans="1:43" x14ac:dyDescent="0.25">
      <c r="A1933" t="s">
        <v>5533</v>
      </c>
      <c r="B1933" t="s">
        <v>1435</v>
      </c>
      <c r="D1933">
        <v>1</v>
      </c>
      <c r="E1933">
        <v>1</v>
      </c>
      <c r="F1933">
        <v>2</v>
      </c>
      <c r="G1933" s="13">
        <v>41884</v>
      </c>
      <c r="H1933">
        <v>1.97</v>
      </c>
      <c r="I1933" t="s">
        <v>5411</v>
      </c>
      <c r="J1933" t="s">
        <v>5411</v>
      </c>
      <c r="K1933" s="46">
        <v>1.97</v>
      </c>
      <c r="L1933" s="46"/>
      <c r="M1933" s="22"/>
      <c r="N1933" s="52">
        <f t="shared" si="303"/>
        <v>0</v>
      </c>
      <c r="O1933" s="52" t="e">
        <f t="shared" si="304"/>
        <v>#VALUE!</v>
      </c>
      <c r="P1933" s="52" t="e">
        <f t="shared" si="305"/>
        <v>#VALUE!</v>
      </c>
      <c r="Q1933">
        <v>2.0499999999999998</v>
      </c>
      <c r="R1933" t="s">
        <v>5411</v>
      </c>
      <c r="S1933" t="s">
        <v>5411</v>
      </c>
      <c r="T1933" s="46">
        <v>2.0499999999999998</v>
      </c>
      <c r="U1933" s="46"/>
      <c r="V1933" s="22"/>
      <c r="W1933" s="52">
        <f t="shared" si="306"/>
        <v>0</v>
      </c>
      <c r="X1933" s="52" t="e">
        <f t="shared" si="307"/>
        <v>#VALUE!</v>
      </c>
      <c r="Y1933" s="52" t="e">
        <f t="shared" si="301"/>
        <v>#VALUE!</v>
      </c>
      <c r="Z1933" t="s">
        <v>5568</v>
      </c>
      <c r="AA1933" t="s">
        <v>5411</v>
      </c>
      <c r="AB1933" t="s">
        <v>5411</v>
      </c>
      <c r="AC1933" s="61" t="s">
        <v>88</v>
      </c>
      <c r="AD1933" s="61"/>
      <c r="AE1933" s="22"/>
      <c r="AF1933">
        <v>7.38</v>
      </c>
      <c r="AG1933" t="s">
        <v>5411</v>
      </c>
      <c r="AH1933" t="s">
        <v>5411</v>
      </c>
      <c r="AI1933" s="46">
        <v>7.38</v>
      </c>
      <c r="AJ1933" s="46"/>
      <c r="AK1933" s="22"/>
      <c r="AL1933" s="52">
        <f t="shared" si="308"/>
        <v>0</v>
      </c>
      <c r="AM1933" s="52" t="e">
        <f t="shared" si="309"/>
        <v>#VALUE!</v>
      </c>
      <c r="AN1933" s="52" t="e">
        <f t="shared" si="302"/>
        <v>#VALUE!</v>
      </c>
      <c r="AO1933">
        <v>0</v>
      </c>
      <c r="AP1933" s="46">
        <v>0</v>
      </c>
      <c r="AQ1933" s="52">
        <f t="shared" si="310"/>
        <v>0</v>
      </c>
    </row>
    <row r="1934" spans="1:43" x14ac:dyDescent="0.25">
      <c r="A1934" t="s">
        <v>5533</v>
      </c>
      <c r="B1934" t="s">
        <v>1436</v>
      </c>
      <c r="D1934">
        <v>1</v>
      </c>
      <c r="E1934">
        <v>1</v>
      </c>
      <c r="F1934">
        <v>2</v>
      </c>
      <c r="G1934" s="13">
        <v>41884</v>
      </c>
      <c r="H1934">
        <v>1.38</v>
      </c>
      <c r="I1934" t="s">
        <v>5411</v>
      </c>
      <c r="J1934" t="s">
        <v>5411</v>
      </c>
      <c r="K1934" s="46">
        <v>1.38</v>
      </c>
      <c r="L1934" s="46"/>
      <c r="M1934" s="22"/>
      <c r="N1934" s="52">
        <f t="shared" si="303"/>
        <v>0</v>
      </c>
      <c r="O1934" s="52" t="e">
        <f t="shared" si="304"/>
        <v>#VALUE!</v>
      </c>
      <c r="P1934" s="52" t="e">
        <f t="shared" si="305"/>
        <v>#VALUE!</v>
      </c>
      <c r="Q1934">
        <v>0</v>
      </c>
      <c r="R1934" t="s">
        <v>5411</v>
      </c>
      <c r="S1934" t="s">
        <v>5411</v>
      </c>
      <c r="T1934" s="46">
        <v>0</v>
      </c>
      <c r="U1934" s="46"/>
      <c r="V1934" s="22"/>
      <c r="W1934" s="52">
        <f t="shared" si="306"/>
        <v>0</v>
      </c>
      <c r="X1934" s="52" t="e">
        <f t="shared" si="307"/>
        <v>#VALUE!</v>
      </c>
      <c r="Y1934" s="52" t="e">
        <f t="shared" si="301"/>
        <v>#VALUE!</v>
      </c>
      <c r="Z1934" t="s">
        <v>5568</v>
      </c>
      <c r="AA1934" t="s">
        <v>5411</v>
      </c>
      <c r="AB1934" t="s">
        <v>5411</v>
      </c>
      <c r="AC1934" s="61" t="s">
        <v>88</v>
      </c>
      <c r="AD1934" s="61"/>
      <c r="AE1934" s="22"/>
      <c r="AF1934">
        <v>2.1</v>
      </c>
      <c r="AG1934" t="s">
        <v>5411</v>
      </c>
      <c r="AH1934" t="s">
        <v>5411</v>
      </c>
      <c r="AI1934" s="46">
        <v>2.1</v>
      </c>
      <c r="AJ1934" s="46"/>
      <c r="AK1934" s="22"/>
      <c r="AL1934" s="52">
        <f t="shared" si="308"/>
        <v>0</v>
      </c>
      <c r="AM1934" s="52" t="e">
        <f t="shared" si="309"/>
        <v>#VALUE!</v>
      </c>
      <c r="AN1934" s="52" t="e">
        <f t="shared" si="302"/>
        <v>#VALUE!</v>
      </c>
      <c r="AO1934">
        <v>0</v>
      </c>
      <c r="AP1934" s="46">
        <v>0</v>
      </c>
      <c r="AQ1934" s="52">
        <f t="shared" si="310"/>
        <v>0</v>
      </c>
    </row>
    <row r="1935" spans="1:43" x14ac:dyDescent="0.25">
      <c r="A1935" t="s">
        <v>5533</v>
      </c>
      <c r="B1935" t="s">
        <v>1437</v>
      </c>
      <c r="D1935">
        <v>1</v>
      </c>
      <c r="E1935">
        <v>1</v>
      </c>
      <c r="F1935">
        <v>2</v>
      </c>
      <c r="G1935" s="13">
        <v>41884</v>
      </c>
      <c r="H1935">
        <v>0.39</v>
      </c>
      <c r="I1935" t="s">
        <v>5411</v>
      </c>
      <c r="J1935" t="s">
        <v>5411</v>
      </c>
      <c r="K1935" s="46">
        <v>0.39</v>
      </c>
      <c r="L1935" s="46"/>
      <c r="M1935" s="22"/>
      <c r="N1935" s="52">
        <f t="shared" si="303"/>
        <v>0</v>
      </c>
      <c r="O1935" s="52" t="e">
        <f t="shared" si="304"/>
        <v>#VALUE!</v>
      </c>
      <c r="P1935" s="52" t="e">
        <f t="shared" si="305"/>
        <v>#VALUE!</v>
      </c>
      <c r="Q1935">
        <v>0</v>
      </c>
      <c r="R1935" t="s">
        <v>5411</v>
      </c>
      <c r="S1935" t="s">
        <v>5411</v>
      </c>
      <c r="T1935" s="46">
        <v>0</v>
      </c>
      <c r="U1935" s="46"/>
      <c r="V1935" s="22"/>
      <c r="W1935" s="52">
        <f t="shared" si="306"/>
        <v>0</v>
      </c>
      <c r="X1935" s="52" t="e">
        <f t="shared" si="307"/>
        <v>#VALUE!</v>
      </c>
      <c r="Y1935" s="52" t="e">
        <f t="shared" si="301"/>
        <v>#VALUE!</v>
      </c>
      <c r="Z1935" t="s">
        <v>5568</v>
      </c>
      <c r="AA1935" t="s">
        <v>5411</v>
      </c>
      <c r="AB1935" t="s">
        <v>5411</v>
      </c>
      <c r="AC1935" s="61" t="s">
        <v>88</v>
      </c>
      <c r="AD1935" s="61"/>
      <c r="AE1935" s="22"/>
      <c r="AF1935">
        <v>0</v>
      </c>
      <c r="AG1935" t="s">
        <v>5411</v>
      </c>
      <c r="AH1935" t="s">
        <v>5411</v>
      </c>
      <c r="AI1935" s="46">
        <v>0</v>
      </c>
      <c r="AJ1935" s="46"/>
      <c r="AK1935" s="22"/>
      <c r="AL1935" s="52">
        <f t="shared" si="308"/>
        <v>0</v>
      </c>
      <c r="AM1935" s="52" t="e">
        <f t="shared" si="309"/>
        <v>#VALUE!</v>
      </c>
      <c r="AN1935" s="52" t="e">
        <f t="shared" si="302"/>
        <v>#VALUE!</v>
      </c>
      <c r="AO1935">
        <v>0</v>
      </c>
      <c r="AP1935" s="46">
        <v>0</v>
      </c>
      <c r="AQ1935" s="52">
        <f t="shared" si="310"/>
        <v>0</v>
      </c>
    </row>
    <row r="1936" spans="1:43" x14ac:dyDescent="0.25">
      <c r="A1936" t="s">
        <v>5533</v>
      </c>
      <c r="B1936" t="s">
        <v>1438</v>
      </c>
      <c r="D1936">
        <v>1</v>
      </c>
      <c r="E1936">
        <v>1</v>
      </c>
      <c r="F1936">
        <v>2</v>
      </c>
      <c r="G1936" s="13">
        <v>41884</v>
      </c>
      <c r="H1936">
        <v>0.31</v>
      </c>
      <c r="I1936" t="s">
        <v>5411</v>
      </c>
      <c r="J1936" t="s">
        <v>5411</v>
      </c>
      <c r="K1936" s="46">
        <v>0.31</v>
      </c>
      <c r="L1936" s="46"/>
      <c r="M1936" s="22"/>
      <c r="N1936" s="52">
        <f t="shared" si="303"/>
        <v>0</v>
      </c>
      <c r="O1936" s="52" t="e">
        <f t="shared" si="304"/>
        <v>#VALUE!</v>
      </c>
      <c r="P1936" s="52" t="e">
        <f t="shared" si="305"/>
        <v>#VALUE!</v>
      </c>
      <c r="Q1936">
        <v>0</v>
      </c>
      <c r="R1936" t="s">
        <v>5411</v>
      </c>
      <c r="S1936" t="s">
        <v>5411</v>
      </c>
      <c r="T1936" s="46">
        <v>0</v>
      </c>
      <c r="U1936" s="46"/>
      <c r="V1936" s="22"/>
      <c r="W1936" s="52">
        <f t="shared" si="306"/>
        <v>0</v>
      </c>
      <c r="X1936" s="52" t="e">
        <f t="shared" si="307"/>
        <v>#VALUE!</v>
      </c>
      <c r="Y1936" s="52" t="e">
        <f t="shared" si="301"/>
        <v>#VALUE!</v>
      </c>
      <c r="Z1936" t="s">
        <v>5568</v>
      </c>
      <c r="AA1936" t="s">
        <v>5411</v>
      </c>
      <c r="AB1936" t="s">
        <v>5411</v>
      </c>
      <c r="AC1936" s="61" t="s">
        <v>88</v>
      </c>
      <c r="AD1936" s="61"/>
      <c r="AE1936" s="22"/>
      <c r="AF1936">
        <v>0</v>
      </c>
      <c r="AG1936" t="s">
        <v>5411</v>
      </c>
      <c r="AH1936" t="s">
        <v>5411</v>
      </c>
      <c r="AI1936" s="46">
        <v>0</v>
      </c>
      <c r="AJ1936" s="46"/>
      <c r="AK1936" s="22"/>
      <c r="AL1936" s="52">
        <f t="shared" si="308"/>
        <v>0</v>
      </c>
      <c r="AM1936" s="52" t="e">
        <f t="shared" si="309"/>
        <v>#VALUE!</v>
      </c>
      <c r="AN1936" s="52" t="e">
        <f t="shared" si="302"/>
        <v>#VALUE!</v>
      </c>
      <c r="AO1936">
        <v>0</v>
      </c>
      <c r="AP1936" s="46">
        <v>0</v>
      </c>
      <c r="AQ1936" s="52">
        <f t="shared" si="310"/>
        <v>0</v>
      </c>
    </row>
    <row r="1937" spans="1:43" x14ac:dyDescent="0.25">
      <c r="A1937" t="s">
        <v>5533</v>
      </c>
      <c r="B1937" t="s">
        <v>1439</v>
      </c>
      <c r="D1937">
        <v>1</v>
      </c>
      <c r="E1937">
        <v>1</v>
      </c>
      <c r="F1937">
        <v>2</v>
      </c>
      <c r="G1937" s="13">
        <v>41884</v>
      </c>
      <c r="H1937">
        <v>0.17</v>
      </c>
      <c r="I1937" t="s">
        <v>5411</v>
      </c>
      <c r="J1937" t="s">
        <v>5411</v>
      </c>
      <c r="K1937" s="46">
        <v>0.17</v>
      </c>
      <c r="L1937" s="46"/>
      <c r="M1937" s="22"/>
      <c r="N1937" s="52">
        <f t="shared" si="303"/>
        <v>0</v>
      </c>
      <c r="O1937" s="52" t="e">
        <f t="shared" si="304"/>
        <v>#VALUE!</v>
      </c>
      <c r="P1937" s="52" t="e">
        <f t="shared" si="305"/>
        <v>#VALUE!</v>
      </c>
      <c r="Q1937">
        <v>0</v>
      </c>
      <c r="R1937" t="s">
        <v>5411</v>
      </c>
      <c r="S1937" t="s">
        <v>5411</v>
      </c>
      <c r="T1937" s="46">
        <v>0</v>
      </c>
      <c r="U1937" s="46"/>
      <c r="V1937" s="22"/>
      <c r="W1937" s="52">
        <f t="shared" si="306"/>
        <v>0</v>
      </c>
      <c r="X1937" s="52" t="e">
        <f t="shared" si="307"/>
        <v>#VALUE!</v>
      </c>
      <c r="Y1937" s="52" t="e">
        <f t="shared" si="301"/>
        <v>#VALUE!</v>
      </c>
      <c r="Z1937" t="s">
        <v>5568</v>
      </c>
      <c r="AA1937" t="s">
        <v>5411</v>
      </c>
      <c r="AB1937" t="s">
        <v>5411</v>
      </c>
      <c r="AC1937" s="61" t="s">
        <v>88</v>
      </c>
      <c r="AD1937" s="61"/>
      <c r="AE1937" s="22"/>
      <c r="AF1937">
        <v>0</v>
      </c>
      <c r="AG1937" t="s">
        <v>5411</v>
      </c>
      <c r="AH1937" t="s">
        <v>5411</v>
      </c>
      <c r="AI1937" s="46">
        <v>0</v>
      </c>
      <c r="AJ1937" s="46"/>
      <c r="AK1937" s="22"/>
      <c r="AL1937" s="52">
        <f t="shared" si="308"/>
        <v>0</v>
      </c>
      <c r="AM1937" s="52" t="e">
        <f t="shared" si="309"/>
        <v>#VALUE!</v>
      </c>
      <c r="AN1937" s="52" t="e">
        <f t="shared" si="302"/>
        <v>#VALUE!</v>
      </c>
      <c r="AO1937">
        <v>0</v>
      </c>
      <c r="AP1937" s="46">
        <v>0</v>
      </c>
      <c r="AQ1937" s="52">
        <f t="shared" si="310"/>
        <v>0</v>
      </c>
    </row>
    <row r="1938" spans="1:43" x14ac:dyDescent="0.25">
      <c r="A1938" t="s">
        <v>5533</v>
      </c>
      <c r="B1938" t="s">
        <v>1440</v>
      </c>
      <c r="D1938">
        <v>1</v>
      </c>
      <c r="E1938">
        <v>1</v>
      </c>
      <c r="F1938">
        <v>2</v>
      </c>
      <c r="G1938" s="13">
        <v>41884</v>
      </c>
      <c r="H1938">
        <v>0.04</v>
      </c>
      <c r="I1938" t="s">
        <v>5411</v>
      </c>
      <c r="J1938" t="s">
        <v>5411</v>
      </c>
      <c r="K1938" s="46">
        <v>0.04</v>
      </c>
      <c r="L1938" s="46"/>
      <c r="M1938" s="22"/>
      <c r="N1938" s="52">
        <f t="shared" si="303"/>
        <v>0</v>
      </c>
      <c r="O1938" s="52" t="e">
        <f t="shared" si="304"/>
        <v>#VALUE!</v>
      </c>
      <c r="P1938" s="52" t="e">
        <f t="shared" si="305"/>
        <v>#VALUE!</v>
      </c>
      <c r="Q1938">
        <v>0</v>
      </c>
      <c r="R1938" t="s">
        <v>5411</v>
      </c>
      <c r="S1938" t="s">
        <v>5411</v>
      </c>
      <c r="T1938" s="46">
        <v>0</v>
      </c>
      <c r="U1938" s="46"/>
      <c r="V1938" s="22"/>
      <c r="W1938" s="52">
        <f t="shared" si="306"/>
        <v>0</v>
      </c>
      <c r="X1938" s="52" t="e">
        <f t="shared" si="307"/>
        <v>#VALUE!</v>
      </c>
      <c r="Y1938" s="52" t="e">
        <f t="shared" si="301"/>
        <v>#VALUE!</v>
      </c>
      <c r="Z1938" t="s">
        <v>5568</v>
      </c>
      <c r="AA1938" t="s">
        <v>5411</v>
      </c>
      <c r="AB1938" t="s">
        <v>5411</v>
      </c>
      <c r="AC1938" s="61" t="s">
        <v>88</v>
      </c>
      <c r="AD1938" s="61"/>
      <c r="AE1938" s="22"/>
      <c r="AF1938">
        <v>0</v>
      </c>
      <c r="AG1938" t="s">
        <v>5411</v>
      </c>
      <c r="AH1938" t="s">
        <v>5411</v>
      </c>
      <c r="AI1938" s="46">
        <v>0</v>
      </c>
      <c r="AJ1938" s="46"/>
      <c r="AK1938" s="22"/>
      <c r="AL1938" s="52">
        <f t="shared" si="308"/>
        <v>0</v>
      </c>
      <c r="AM1938" s="52" t="e">
        <f t="shared" si="309"/>
        <v>#VALUE!</v>
      </c>
      <c r="AN1938" s="52" t="e">
        <f t="shared" si="302"/>
        <v>#VALUE!</v>
      </c>
      <c r="AO1938">
        <v>0</v>
      </c>
      <c r="AP1938" s="46">
        <v>0</v>
      </c>
      <c r="AQ1938" s="52">
        <f t="shared" si="310"/>
        <v>0</v>
      </c>
    </row>
    <row r="1939" spans="1:43" x14ac:dyDescent="0.25">
      <c r="A1939" t="s">
        <v>5533</v>
      </c>
      <c r="B1939" t="s">
        <v>1441</v>
      </c>
      <c r="D1939">
        <v>1</v>
      </c>
      <c r="E1939">
        <v>1</v>
      </c>
      <c r="F1939">
        <v>2</v>
      </c>
      <c r="G1939" s="13">
        <v>41884</v>
      </c>
      <c r="H1939">
        <v>0.04</v>
      </c>
      <c r="I1939" t="s">
        <v>5411</v>
      </c>
      <c r="J1939" t="s">
        <v>5411</v>
      </c>
      <c r="K1939" s="46">
        <v>0.04</v>
      </c>
      <c r="L1939" s="46"/>
      <c r="M1939" s="22"/>
      <c r="N1939" s="52">
        <f t="shared" si="303"/>
        <v>0</v>
      </c>
      <c r="O1939" s="52" t="e">
        <f t="shared" si="304"/>
        <v>#VALUE!</v>
      </c>
      <c r="P1939" s="52" t="e">
        <f t="shared" si="305"/>
        <v>#VALUE!</v>
      </c>
      <c r="Q1939">
        <v>0</v>
      </c>
      <c r="R1939" t="s">
        <v>5411</v>
      </c>
      <c r="S1939" t="s">
        <v>5411</v>
      </c>
      <c r="T1939" s="46">
        <v>0</v>
      </c>
      <c r="U1939" s="46"/>
      <c r="V1939" s="22"/>
      <c r="W1939" s="52">
        <f t="shared" si="306"/>
        <v>0</v>
      </c>
      <c r="X1939" s="52" t="e">
        <f t="shared" si="307"/>
        <v>#VALUE!</v>
      </c>
      <c r="Y1939" s="52" t="e">
        <f t="shared" si="301"/>
        <v>#VALUE!</v>
      </c>
      <c r="Z1939" t="s">
        <v>5568</v>
      </c>
      <c r="AA1939" t="s">
        <v>5411</v>
      </c>
      <c r="AB1939" t="s">
        <v>5411</v>
      </c>
      <c r="AC1939" s="61" t="s">
        <v>88</v>
      </c>
      <c r="AD1939" s="61"/>
      <c r="AE1939" s="22"/>
      <c r="AF1939">
        <v>0</v>
      </c>
      <c r="AG1939" t="s">
        <v>5411</v>
      </c>
      <c r="AH1939" t="s">
        <v>5411</v>
      </c>
      <c r="AI1939" s="46">
        <v>0</v>
      </c>
      <c r="AJ1939" s="46"/>
      <c r="AK1939" s="22"/>
      <c r="AL1939" s="52">
        <f t="shared" si="308"/>
        <v>0</v>
      </c>
      <c r="AM1939" s="52" t="e">
        <f t="shared" si="309"/>
        <v>#VALUE!</v>
      </c>
      <c r="AN1939" s="52" t="e">
        <f t="shared" si="302"/>
        <v>#VALUE!</v>
      </c>
      <c r="AO1939">
        <v>0</v>
      </c>
      <c r="AP1939" s="46">
        <v>0</v>
      </c>
      <c r="AQ1939" s="52">
        <f t="shared" si="310"/>
        <v>0</v>
      </c>
    </row>
    <row r="1940" spans="1:43" x14ac:dyDescent="0.25">
      <c r="A1940" t="s">
        <v>5533</v>
      </c>
      <c r="B1940" t="s">
        <v>1442</v>
      </c>
      <c r="D1940">
        <v>1</v>
      </c>
      <c r="E1940">
        <v>1</v>
      </c>
      <c r="F1940">
        <v>4</v>
      </c>
      <c r="G1940" s="13">
        <v>41884</v>
      </c>
      <c r="H1940">
        <v>1.86</v>
      </c>
      <c r="I1940" t="s">
        <v>5411</v>
      </c>
      <c r="J1940" t="s">
        <v>5411</v>
      </c>
      <c r="K1940" s="46">
        <v>1.86</v>
      </c>
      <c r="L1940" s="46"/>
      <c r="M1940" s="22"/>
      <c r="N1940" s="52">
        <f t="shared" si="303"/>
        <v>0</v>
      </c>
      <c r="O1940" s="52" t="e">
        <f t="shared" si="304"/>
        <v>#VALUE!</v>
      </c>
      <c r="P1940" s="52" t="e">
        <f t="shared" si="305"/>
        <v>#VALUE!</v>
      </c>
      <c r="Q1940">
        <v>0</v>
      </c>
      <c r="R1940" t="s">
        <v>5411</v>
      </c>
      <c r="S1940" t="s">
        <v>5411</v>
      </c>
      <c r="T1940" s="46">
        <v>0</v>
      </c>
      <c r="U1940" s="46"/>
      <c r="V1940" s="22"/>
      <c r="W1940" s="52">
        <f t="shared" si="306"/>
        <v>0</v>
      </c>
      <c r="X1940" s="52" t="e">
        <f t="shared" si="307"/>
        <v>#VALUE!</v>
      </c>
      <c r="Y1940" s="52" t="e">
        <f t="shared" si="301"/>
        <v>#VALUE!</v>
      </c>
      <c r="Z1940" t="s">
        <v>5568</v>
      </c>
      <c r="AA1940" t="s">
        <v>5411</v>
      </c>
      <c r="AB1940" t="s">
        <v>5411</v>
      </c>
      <c r="AC1940" s="61" t="s">
        <v>88</v>
      </c>
      <c r="AD1940" s="61"/>
      <c r="AE1940" s="22"/>
      <c r="AF1940">
        <v>0</v>
      </c>
      <c r="AG1940" t="s">
        <v>5411</v>
      </c>
      <c r="AH1940" t="s">
        <v>5411</v>
      </c>
      <c r="AI1940" s="46">
        <v>0</v>
      </c>
      <c r="AJ1940" s="46"/>
      <c r="AK1940" s="22"/>
      <c r="AL1940" s="52">
        <f t="shared" si="308"/>
        <v>0</v>
      </c>
      <c r="AM1940" s="52" t="e">
        <f t="shared" si="309"/>
        <v>#VALUE!</v>
      </c>
      <c r="AN1940" s="52" t="e">
        <f t="shared" si="302"/>
        <v>#VALUE!</v>
      </c>
      <c r="AO1940">
        <v>0</v>
      </c>
      <c r="AP1940" s="46">
        <v>0</v>
      </c>
      <c r="AQ1940" s="52">
        <f t="shared" si="310"/>
        <v>0</v>
      </c>
    </row>
    <row r="1941" spans="1:43" x14ac:dyDescent="0.25">
      <c r="A1941" t="s">
        <v>5533</v>
      </c>
      <c r="B1941" t="s">
        <v>1443</v>
      </c>
      <c r="D1941">
        <v>1</v>
      </c>
      <c r="E1941">
        <v>1</v>
      </c>
      <c r="F1941">
        <v>2</v>
      </c>
      <c r="G1941" s="13">
        <v>41884</v>
      </c>
      <c r="H1941">
        <v>1.73</v>
      </c>
      <c r="I1941" t="s">
        <v>5411</v>
      </c>
      <c r="J1941" t="s">
        <v>5411</v>
      </c>
      <c r="K1941" s="46">
        <v>1.73</v>
      </c>
      <c r="L1941" s="46"/>
      <c r="M1941" s="22"/>
      <c r="N1941" s="52">
        <f t="shared" si="303"/>
        <v>0</v>
      </c>
      <c r="O1941" s="52" t="e">
        <f t="shared" si="304"/>
        <v>#VALUE!</v>
      </c>
      <c r="P1941" s="52" t="e">
        <f t="shared" si="305"/>
        <v>#VALUE!</v>
      </c>
      <c r="Q1941">
        <v>0</v>
      </c>
      <c r="R1941" t="s">
        <v>5411</v>
      </c>
      <c r="S1941" t="s">
        <v>5411</v>
      </c>
      <c r="T1941" s="46">
        <v>0</v>
      </c>
      <c r="U1941" s="46"/>
      <c r="V1941" s="22"/>
      <c r="W1941" s="52">
        <f t="shared" si="306"/>
        <v>0</v>
      </c>
      <c r="X1941" s="52" t="e">
        <f t="shared" si="307"/>
        <v>#VALUE!</v>
      </c>
      <c r="Y1941" s="52" t="e">
        <f t="shared" si="301"/>
        <v>#VALUE!</v>
      </c>
      <c r="Z1941" t="s">
        <v>5568</v>
      </c>
      <c r="AA1941" t="s">
        <v>5411</v>
      </c>
      <c r="AB1941" t="s">
        <v>5411</v>
      </c>
      <c r="AC1941" s="61" t="s">
        <v>88</v>
      </c>
      <c r="AD1941" s="61"/>
      <c r="AE1941" s="22"/>
      <c r="AF1941">
        <v>0</v>
      </c>
      <c r="AG1941" t="s">
        <v>5411</v>
      </c>
      <c r="AH1941" t="s">
        <v>5411</v>
      </c>
      <c r="AI1941" s="46">
        <v>0</v>
      </c>
      <c r="AJ1941" s="46"/>
      <c r="AK1941" s="22"/>
      <c r="AL1941" s="52">
        <f t="shared" si="308"/>
        <v>0</v>
      </c>
      <c r="AM1941" s="52" t="e">
        <f t="shared" si="309"/>
        <v>#VALUE!</v>
      </c>
      <c r="AN1941" s="52" t="e">
        <f t="shared" si="302"/>
        <v>#VALUE!</v>
      </c>
      <c r="AO1941">
        <v>0.12</v>
      </c>
      <c r="AP1941" s="46">
        <v>0.12</v>
      </c>
      <c r="AQ1941" s="52">
        <f t="shared" si="310"/>
        <v>0</v>
      </c>
    </row>
    <row r="1942" spans="1:43" x14ac:dyDescent="0.25">
      <c r="A1942" t="s">
        <v>5533</v>
      </c>
      <c r="B1942" t="s">
        <v>1444</v>
      </c>
      <c r="D1942">
        <v>1</v>
      </c>
      <c r="E1942">
        <v>1</v>
      </c>
      <c r="F1942">
        <v>2</v>
      </c>
      <c r="G1942" s="13">
        <v>41884</v>
      </c>
      <c r="H1942">
        <v>2.59</v>
      </c>
      <c r="I1942" t="s">
        <v>5411</v>
      </c>
      <c r="J1942" t="s">
        <v>5411</v>
      </c>
      <c r="K1942" s="46">
        <v>2.59</v>
      </c>
      <c r="L1942" s="46"/>
      <c r="M1942" s="22"/>
      <c r="N1942" s="52">
        <f t="shared" si="303"/>
        <v>0</v>
      </c>
      <c r="O1942" s="52" t="e">
        <f t="shared" si="304"/>
        <v>#VALUE!</v>
      </c>
      <c r="P1942" s="52" t="e">
        <f t="shared" si="305"/>
        <v>#VALUE!</v>
      </c>
      <c r="Q1942">
        <v>0.94</v>
      </c>
      <c r="R1942" t="s">
        <v>5411</v>
      </c>
      <c r="S1942" t="s">
        <v>5411</v>
      </c>
      <c r="T1942" s="46">
        <v>0.94</v>
      </c>
      <c r="U1942" s="46"/>
      <c r="V1942" s="22"/>
      <c r="W1942" s="52">
        <f t="shared" si="306"/>
        <v>0</v>
      </c>
      <c r="X1942" s="52" t="e">
        <f t="shared" si="307"/>
        <v>#VALUE!</v>
      </c>
      <c r="Y1942" s="52" t="e">
        <f t="shared" si="301"/>
        <v>#VALUE!</v>
      </c>
      <c r="Z1942" t="s">
        <v>5568</v>
      </c>
      <c r="AA1942" t="s">
        <v>5411</v>
      </c>
      <c r="AB1942" t="s">
        <v>5411</v>
      </c>
      <c r="AC1942" s="61" t="s">
        <v>88</v>
      </c>
      <c r="AD1942" s="61"/>
      <c r="AE1942" s="22"/>
      <c r="AF1942">
        <v>0</v>
      </c>
      <c r="AG1942" t="s">
        <v>5411</v>
      </c>
      <c r="AH1942" t="s">
        <v>5411</v>
      </c>
      <c r="AI1942" s="46">
        <v>0</v>
      </c>
      <c r="AJ1942" s="46"/>
      <c r="AK1942" s="22"/>
      <c r="AL1942" s="52">
        <f t="shared" si="308"/>
        <v>0</v>
      </c>
      <c r="AM1942" s="52" t="e">
        <f t="shared" si="309"/>
        <v>#VALUE!</v>
      </c>
      <c r="AN1942" s="52" t="e">
        <f t="shared" si="302"/>
        <v>#VALUE!</v>
      </c>
      <c r="AO1942">
        <v>7.0000000000000007E-2</v>
      </c>
      <c r="AP1942" s="46">
        <v>7.0000000000000007E-2</v>
      </c>
      <c r="AQ1942" s="52">
        <f t="shared" si="310"/>
        <v>0</v>
      </c>
    </row>
    <row r="1943" spans="1:43" x14ac:dyDescent="0.25">
      <c r="A1943" t="s">
        <v>5533</v>
      </c>
      <c r="B1943" t="s">
        <v>1445</v>
      </c>
      <c r="D1943">
        <v>1</v>
      </c>
      <c r="E1943">
        <v>1</v>
      </c>
      <c r="F1943">
        <v>2</v>
      </c>
      <c r="G1943" s="13">
        <v>41884</v>
      </c>
      <c r="H1943">
        <v>1.91</v>
      </c>
      <c r="I1943" t="s">
        <v>5411</v>
      </c>
      <c r="J1943" t="s">
        <v>5411</v>
      </c>
      <c r="K1943" s="46">
        <v>1.91</v>
      </c>
      <c r="L1943" s="46"/>
      <c r="M1943" s="22"/>
      <c r="N1943" s="52">
        <f t="shared" si="303"/>
        <v>0</v>
      </c>
      <c r="O1943" s="52" t="e">
        <f t="shared" si="304"/>
        <v>#VALUE!</v>
      </c>
      <c r="P1943" s="52" t="e">
        <f t="shared" si="305"/>
        <v>#VALUE!</v>
      </c>
      <c r="Q1943">
        <v>0.33</v>
      </c>
      <c r="R1943" t="s">
        <v>5411</v>
      </c>
      <c r="S1943" t="s">
        <v>5411</v>
      </c>
      <c r="T1943" s="46">
        <v>0.33</v>
      </c>
      <c r="U1943" s="46"/>
      <c r="V1943" s="22"/>
      <c r="W1943" s="52">
        <f t="shared" si="306"/>
        <v>0</v>
      </c>
      <c r="X1943" s="52" t="e">
        <f t="shared" si="307"/>
        <v>#VALUE!</v>
      </c>
      <c r="Y1943" s="52" t="e">
        <f t="shared" si="301"/>
        <v>#VALUE!</v>
      </c>
      <c r="Z1943" t="s">
        <v>5568</v>
      </c>
      <c r="AA1943" t="s">
        <v>5411</v>
      </c>
      <c r="AB1943" t="s">
        <v>5411</v>
      </c>
      <c r="AC1943" s="61" t="s">
        <v>88</v>
      </c>
      <c r="AD1943" s="61"/>
      <c r="AE1943" s="22"/>
      <c r="AF1943">
        <v>2.5499999999999998</v>
      </c>
      <c r="AG1943" t="s">
        <v>5411</v>
      </c>
      <c r="AH1943" t="s">
        <v>5411</v>
      </c>
      <c r="AI1943" s="46">
        <v>2.5499999999999998</v>
      </c>
      <c r="AJ1943" s="46"/>
      <c r="AK1943" s="22"/>
      <c r="AL1943" s="52">
        <f t="shared" si="308"/>
        <v>0</v>
      </c>
      <c r="AM1943" s="52" t="e">
        <f t="shared" si="309"/>
        <v>#VALUE!</v>
      </c>
      <c r="AN1943" s="52" t="e">
        <f t="shared" si="302"/>
        <v>#VALUE!</v>
      </c>
      <c r="AO1943">
        <v>0</v>
      </c>
      <c r="AP1943" s="46">
        <v>0</v>
      </c>
      <c r="AQ1943" s="52">
        <f t="shared" si="310"/>
        <v>0</v>
      </c>
    </row>
    <row r="1944" spans="1:43" x14ac:dyDescent="0.25">
      <c r="A1944" t="s">
        <v>5533</v>
      </c>
      <c r="B1944" t="s">
        <v>1446</v>
      </c>
      <c r="D1944">
        <v>1</v>
      </c>
      <c r="E1944">
        <v>1</v>
      </c>
      <c r="F1944">
        <v>2</v>
      </c>
      <c r="G1944" s="13">
        <v>41884</v>
      </c>
      <c r="H1944">
        <v>1.6</v>
      </c>
      <c r="I1944" t="s">
        <v>5411</v>
      </c>
      <c r="J1944" t="s">
        <v>5411</v>
      </c>
      <c r="K1944" s="46">
        <v>1.6</v>
      </c>
      <c r="L1944" s="46"/>
      <c r="M1944" s="22"/>
      <c r="N1944" s="52">
        <f t="shared" si="303"/>
        <v>0</v>
      </c>
      <c r="O1944" s="52" t="e">
        <f t="shared" si="304"/>
        <v>#VALUE!</v>
      </c>
      <c r="P1944" s="52" t="e">
        <f t="shared" si="305"/>
        <v>#VALUE!</v>
      </c>
      <c r="Q1944">
        <v>0.64</v>
      </c>
      <c r="R1944" t="s">
        <v>5411</v>
      </c>
      <c r="S1944" t="s">
        <v>5411</v>
      </c>
      <c r="T1944" s="46">
        <v>0.64</v>
      </c>
      <c r="U1944" s="46"/>
      <c r="V1944" s="22"/>
      <c r="W1944" s="52">
        <f t="shared" si="306"/>
        <v>0</v>
      </c>
      <c r="X1944" s="52" t="e">
        <f t="shared" si="307"/>
        <v>#VALUE!</v>
      </c>
      <c r="Y1944" s="52" t="e">
        <f t="shared" si="301"/>
        <v>#VALUE!</v>
      </c>
      <c r="Z1944" t="s">
        <v>5568</v>
      </c>
      <c r="AA1944" t="s">
        <v>5411</v>
      </c>
      <c r="AB1944" t="s">
        <v>5411</v>
      </c>
      <c r="AC1944" s="61" t="s">
        <v>88</v>
      </c>
      <c r="AD1944" s="61"/>
      <c r="AE1944" s="22"/>
      <c r="AF1944">
        <v>0</v>
      </c>
      <c r="AG1944" t="s">
        <v>5411</v>
      </c>
      <c r="AH1944" t="s">
        <v>5411</v>
      </c>
      <c r="AI1944" s="46">
        <v>0</v>
      </c>
      <c r="AJ1944" s="46"/>
      <c r="AK1944" s="22"/>
      <c r="AL1944" s="52">
        <f t="shared" si="308"/>
        <v>0</v>
      </c>
      <c r="AM1944" s="52" t="e">
        <f t="shared" si="309"/>
        <v>#VALUE!</v>
      </c>
      <c r="AN1944" s="52" t="e">
        <f t="shared" si="302"/>
        <v>#VALUE!</v>
      </c>
      <c r="AO1944">
        <v>0</v>
      </c>
      <c r="AP1944" s="46">
        <v>0</v>
      </c>
      <c r="AQ1944" s="52">
        <f t="shared" si="310"/>
        <v>0</v>
      </c>
    </row>
    <row r="1945" spans="1:43" x14ac:dyDescent="0.25">
      <c r="A1945" t="s">
        <v>5533</v>
      </c>
      <c r="B1945" t="s">
        <v>1447</v>
      </c>
      <c r="D1945">
        <v>1</v>
      </c>
      <c r="E1945">
        <v>1</v>
      </c>
      <c r="F1945">
        <v>2</v>
      </c>
      <c r="G1945" s="13">
        <v>41884</v>
      </c>
      <c r="H1945">
        <v>1.8</v>
      </c>
      <c r="I1945" t="s">
        <v>5411</v>
      </c>
      <c r="J1945" t="s">
        <v>5411</v>
      </c>
      <c r="K1945" s="46">
        <v>1.8</v>
      </c>
      <c r="L1945" s="46"/>
      <c r="M1945" s="22"/>
      <c r="N1945" s="52">
        <f t="shared" si="303"/>
        <v>0</v>
      </c>
      <c r="O1945" s="52" t="e">
        <f t="shared" si="304"/>
        <v>#VALUE!</v>
      </c>
      <c r="P1945" s="52" t="e">
        <f t="shared" si="305"/>
        <v>#VALUE!</v>
      </c>
      <c r="Q1945">
        <v>1.52</v>
      </c>
      <c r="R1945" t="s">
        <v>5411</v>
      </c>
      <c r="S1945" t="s">
        <v>5411</v>
      </c>
      <c r="T1945" s="46">
        <v>1.52</v>
      </c>
      <c r="U1945" s="46"/>
      <c r="V1945" s="22"/>
      <c r="W1945" s="52">
        <f t="shared" si="306"/>
        <v>0</v>
      </c>
      <c r="X1945" s="52" t="e">
        <f t="shared" si="307"/>
        <v>#VALUE!</v>
      </c>
      <c r="Y1945" s="52" t="e">
        <f t="shared" si="301"/>
        <v>#VALUE!</v>
      </c>
      <c r="Z1945" t="s">
        <v>5568</v>
      </c>
      <c r="AA1945" t="s">
        <v>5411</v>
      </c>
      <c r="AB1945" t="s">
        <v>5411</v>
      </c>
      <c r="AC1945" s="61" t="s">
        <v>88</v>
      </c>
      <c r="AD1945" s="61"/>
      <c r="AE1945" s="22"/>
      <c r="AF1945">
        <v>1.23</v>
      </c>
      <c r="AG1945" t="s">
        <v>5411</v>
      </c>
      <c r="AH1945" t="s">
        <v>5411</v>
      </c>
      <c r="AI1945" s="46">
        <v>1.23</v>
      </c>
      <c r="AJ1945" s="46"/>
      <c r="AK1945" s="22"/>
      <c r="AL1945" s="52">
        <f t="shared" si="308"/>
        <v>0</v>
      </c>
      <c r="AM1945" s="52" t="e">
        <f t="shared" si="309"/>
        <v>#VALUE!</v>
      </c>
      <c r="AN1945" s="52" t="e">
        <f t="shared" si="302"/>
        <v>#VALUE!</v>
      </c>
      <c r="AO1945">
        <v>0.02</v>
      </c>
      <c r="AP1945" s="46">
        <v>0.02</v>
      </c>
      <c r="AQ1945" s="52">
        <f t="shared" si="310"/>
        <v>0</v>
      </c>
    </row>
    <row r="1946" spans="1:43" x14ac:dyDescent="0.25">
      <c r="A1946" t="s">
        <v>5533</v>
      </c>
      <c r="B1946" t="s">
        <v>1448</v>
      </c>
      <c r="D1946">
        <v>1</v>
      </c>
      <c r="E1946">
        <v>1</v>
      </c>
      <c r="F1946">
        <v>2</v>
      </c>
      <c r="G1946" s="13">
        <v>41884</v>
      </c>
      <c r="H1946">
        <v>0.53</v>
      </c>
      <c r="I1946" t="s">
        <v>5411</v>
      </c>
      <c r="J1946" t="s">
        <v>5411</v>
      </c>
      <c r="K1946" s="46">
        <v>0.53</v>
      </c>
      <c r="L1946" s="46"/>
      <c r="M1946" s="22"/>
      <c r="N1946" s="52">
        <f t="shared" si="303"/>
        <v>0</v>
      </c>
      <c r="O1946" s="52" t="e">
        <f t="shared" si="304"/>
        <v>#VALUE!</v>
      </c>
      <c r="P1946" s="52" t="e">
        <f t="shared" si="305"/>
        <v>#VALUE!</v>
      </c>
      <c r="Q1946">
        <v>0.56999999999999995</v>
      </c>
      <c r="R1946" t="s">
        <v>5411</v>
      </c>
      <c r="S1946" t="s">
        <v>5411</v>
      </c>
      <c r="T1946" s="46">
        <v>0.56999999999999995</v>
      </c>
      <c r="U1946" s="46"/>
      <c r="V1946" s="22"/>
      <c r="W1946" s="52">
        <f t="shared" si="306"/>
        <v>0</v>
      </c>
      <c r="X1946" s="52" t="e">
        <f t="shared" si="307"/>
        <v>#VALUE!</v>
      </c>
      <c r="Y1946" s="52" t="e">
        <f t="shared" si="301"/>
        <v>#VALUE!</v>
      </c>
      <c r="Z1946" t="s">
        <v>5568</v>
      </c>
      <c r="AA1946" t="s">
        <v>5411</v>
      </c>
      <c r="AB1946" t="s">
        <v>5411</v>
      </c>
      <c r="AC1946" s="61" t="s">
        <v>88</v>
      </c>
      <c r="AD1946" s="61"/>
      <c r="AE1946" s="22"/>
      <c r="AF1946">
        <v>0</v>
      </c>
      <c r="AG1946" t="s">
        <v>5411</v>
      </c>
      <c r="AH1946" t="s">
        <v>5411</v>
      </c>
      <c r="AI1946" s="46">
        <v>0</v>
      </c>
      <c r="AJ1946" s="46"/>
      <c r="AK1946" s="22"/>
      <c r="AL1946" s="52">
        <f t="shared" si="308"/>
        <v>0</v>
      </c>
      <c r="AM1946" s="52" t="e">
        <f t="shared" si="309"/>
        <v>#VALUE!</v>
      </c>
      <c r="AN1946" s="52" t="e">
        <f t="shared" si="302"/>
        <v>#VALUE!</v>
      </c>
      <c r="AO1946">
        <v>0.03</v>
      </c>
      <c r="AP1946" s="46">
        <v>0.03</v>
      </c>
      <c r="AQ1946" s="52">
        <f t="shared" si="310"/>
        <v>0</v>
      </c>
    </row>
    <row r="1947" spans="1:43" x14ac:dyDescent="0.25">
      <c r="A1947" t="s">
        <v>5533</v>
      </c>
      <c r="B1947" t="s">
        <v>1449</v>
      </c>
      <c r="D1947">
        <v>1</v>
      </c>
      <c r="E1947">
        <v>1</v>
      </c>
      <c r="F1947">
        <v>2</v>
      </c>
      <c r="G1947" s="13">
        <v>41884</v>
      </c>
      <c r="H1947">
        <v>0.16</v>
      </c>
      <c r="I1947" t="s">
        <v>5411</v>
      </c>
      <c r="J1947" t="s">
        <v>5411</v>
      </c>
      <c r="K1947" s="46">
        <v>0.16</v>
      </c>
      <c r="L1947" s="46"/>
      <c r="M1947" s="22"/>
      <c r="N1947" s="52">
        <f t="shared" si="303"/>
        <v>0</v>
      </c>
      <c r="O1947" s="52" t="e">
        <f t="shared" si="304"/>
        <v>#VALUE!</v>
      </c>
      <c r="P1947" s="52" t="e">
        <f t="shared" si="305"/>
        <v>#VALUE!</v>
      </c>
      <c r="Q1947">
        <v>0</v>
      </c>
      <c r="R1947" t="s">
        <v>5411</v>
      </c>
      <c r="S1947" t="s">
        <v>5411</v>
      </c>
      <c r="T1947" s="46">
        <v>0</v>
      </c>
      <c r="U1947" s="46"/>
      <c r="V1947" s="22"/>
      <c r="W1947" s="52">
        <f t="shared" si="306"/>
        <v>0</v>
      </c>
      <c r="X1947" s="52" t="e">
        <f t="shared" si="307"/>
        <v>#VALUE!</v>
      </c>
      <c r="Y1947" s="52" t="e">
        <f t="shared" si="301"/>
        <v>#VALUE!</v>
      </c>
      <c r="Z1947" t="s">
        <v>5568</v>
      </c>
      <c r="AA1947" t="s">
        <v>5411</v>
      </c>
      <c r="AB1947" t="s">
        <v>5411</v>
      </c>
      <c r="AC1947" s="61" t="s">
        <v>88</v>
      </c>
      <c r="AD1947" s="61"/>
      <c r="AE1947" s="22"/>
      <c r="AF1947">
        <v>0</v>
      </c>
      <c r="AG1947" t="s">
        <v>5411</v>
      </c>
      <c r="AH1947" t="s">
        <v>5411</v>
      </c>
      <c r="AI1947" s="46">
        <v>0</v>
      </c>
      <c r="AJ1947" s="46"/>
      <c r="AK1947" s="22"/>
      <c r="AL1947" s="52">
        <f t="shared" si="308"/>
        <v>0</v>
      </c>
      <c r="AM1947" s="52" t="e">
        <f t="shared" si="309"/>
        <v>#VALUE!</v>
      </c>
      <c r="AN1947" s="52" t="e">
        <f t="shared" si="302"/>
        <v>#VALUE!</v>
      </c>
      <c r="AO1947">
        <v>0</v>
      </c>
      <c r="AP1947" s="46">
        <v>0</v>
      </c>
      <c r="AQ1947" s="52">
        <f t="shared" si="310"/>
        <v>0</v>
      </c>
    </row>
    <row r="1948" spans="1:43" x14ac:dyDescent="0.25">
      <c r="A1948" t="s">
        <v>5533</v>
      </c>
      <c r="B1948" t="s">
        <v>1450</v>
      </c>
      <c r="D1948">
        <v>1</v>
      </c>
      <c r="E1948">
        <v>1</v>
      </c>
      <c r="F1948">
        <v>2</v>
      </c>
      <c r="G1948" s="13">
        <v>41884</v>
      </c>
      <c r="H1948">
        <v>0.12</v>
      </c>
      <c r="I1948" t="s">
        <v>5411</v>
      </c>
      <c r="J1948" t="s">
        <v>5411</v>
      </c>
      <c r="K1948" s="46">
        <v>0.12</v>
      </c>
      <c r="L1948" s="46"/>
      <c r="M1948" s="22"/>
      <c r="N1948" s="52">
        <f t="shared" si="303"/>
        <v>0</v>
      </c>
      <c r="O1948" s="52" t="e">
        <f t="shared" si="304"/>
        <v>#VALUE!</v>
      </c>
      <c r="P1948" s="52" t="e">
        <f t="shared" si="305"/>
        <v>#VALUE!</v>
      </c>
      <c r="Q1948">
        <v>0</v>
      </c>
      <c r="R1948" t="s">
        <v>5411</v>
      </c>
      <c r="S1948" t="s">
        <v>5411</v>
      </c>
      <c r="T1948" s="46">
        <v>0</v>
      </c>
      <c r="U1948" s="46"/>
      <c r="V1948" s="22"/>
      <c r="W1948" s="52">
        <f t="shared" si="306"/>
        <v>0</v>
      </c>
      <c r="X1948" s="52" t="e">
        <f t="shared" si="307"/>
        <v>#VALUE!</v>
      </c>
      <c r="Y1948" s="52" t="e">
        <f t="shared" si="301"/>
        <v>#VALUE!</v>
      </c>
      <c r="Z1948" t="s">
        <v>5568</v>
      </c>
      <c r="AA1948" t="s">
        <v>5411</v>
      </c>
      <c r="AB1948" t="s">
        <v>5411</v>
      </c>
      <c r="AC1948" s="61" t="s">
        <v>88</v>
      </c>
      <c r="AD1948" s="61"/>
      <c r="AE1948" s="22"/>
      <c r="AF1948">
        <v>0</v>
      </c>
      <c r="AG1948" t="s">
        <v>5411</v>
      </c>
      <c r="AH1948" t="s">
        <v>5411</v>
      </c>
      <c r="AI1948" s="46">
        <v>0</v>
      </c>
      <c r="AJ1948" s="46"/>
      <c r="AK1948" s="22"/>
      <c r="AL1948" s="52">
        <f t="shared" si="308"/>
        <v>0</v>
      </c>
      <c r="AM1948" s="52" t="e">
        <f t="shared" si="309"/>
        <v>#VALUE!</v>
      </c>
      <c r="AN1948" s="52" t="e">
        <f t="shared" si="302"/>
        <v>#VALUE!</v>
      </c>
      <c r="AO1948">
        <v>0.01</v>
      </c>
      <c r="AP1948" s="46">
        <v>0.01</v>
      </c>
      <c r="AQ1948" s="52">
        <f t="shared" si="310"/>
        <v>0</v>
      </c>
    </row>
    <row r="1949" spans="1:43" x14ac:dyDescent="0.25">
      <c r="A1949" t="s">
        <v>5533</v>
      </c>
      <c r="B1949" t="s">
        <v>1451</v>
      </c>
      <c r="D1949">
        <v>1</v>
      </c>
      <c r="E1949">
        <v>1</v>
      </c>
      <c r="F1949">
        <v>2</v>
      </c>
      <c r="G1949" s="13">
        <v>41884</v>
      </c>
      <c r="H1949">
        <v>0.01</v>
      </c>
      <c r="I1949" t="s">
        <v>5411</v>
      </c>
      <c r="J1949" t="s">
        <v>5411</v>
      </c>
      <c r="K1949" s="46">
        <v>0.01</v>
      </c>
      <c r="L1949" s="46"/>
      <c r="M1949" s="22"/>
      <c r="N1949" s="52">
        <f t="shared" si="303"/>
        <v>0</v>
      </c>
      <c r="O1949" s="52" t="e">
        <f t="shared" si="304"/>
        <v>#VALUE!</v>
      </c>
      <c r="P1949" s="52" t="e">
        <f t="shared" si="305"/>
        <v>#VALUE!</v>
      </c>
      <c r="Q1949">
        <v>0</v>
      </c>
      <c r="R1949" t="s">
        <v>5411</v>
      </c>
      <c r="S1949" t="s">
        <v>5411</v>
      </c>
      <c r="T1949" s="46">
        <v>0</v>
      </c>
      <c r="U1949" s="46"/>
      <c r="V1949" s="22"/>
      <c r="W1949" s="52">
        <f t="shared" si="306"/>
        <v>0</v>
      </c>
      <c r="X1949" s="52" t="e">
        <f t="shared" si="307"/>
        <v>#VALUE!</v>
      </c>
      <c r="Y1949" s="52" t="e">
        <f t="shared" si="301"/>
        <v>#VALUE!</v>
      </c>
      <c r="Z1949" t="s">
        <v>5568</v>
      </c>
      <c r="AA1949" t="s">
        <v>5411</v>
      </c>
      <c r="AB1949" t="s">
        <v>5411</v>
      </c>
      <c r="AC1949" s="61" t="s">
        <v>88</v>
      </c>
      <c r="AD1949" s="61"/>
      <c r="AE1949" s="22"/>
      <c r="AF1949">
        <v>0</v>
      </c>
      <c r="AG1949" t="s">
        <v>5411</v>
      </c>
      <c r="AH1949" t="s">
        <v>5411</v>
      </c>
      <c r="AI1949" s="46">
        <v>0</v>
      </c>
      <c r="AJ1949" s="46"/>
      <c r="AK1949" s="22"/>
      <c r="AL1949" s="52">
        <f t="shared" si="308"/>
        <v>0</v>
      </c>
      <c r="AM1949" s="52" t="e">
        <f t="shared" si="309"/>
        <v>#VALUE!</v>
      </c>
      <c r="AN1949" s="52" t="e">
        <f t="shared" si="302"/>
        <v>#VALUE!</v>
      </c>
      <c r="AO1949">
        <v>0</v>
      </c>
      <c r="AP1949" s="46">
        <v>0</v>
      </c>
      <c r="AQ1949" s="52">
        <f t="shared" si="310"/>
        <v>0</v>
      </c>
    </row>
    <row r="1950" spans="1:43" x14ac:dyDescent="0.25">
      <c r="A1950" t="s">
        <v>5533</v>
      </c>
      <c r="B1950" t="s">
        <v>1452</v>
      </c>
      <c r="D1950">
        <v>1</v>
      </c>
      <c r="E1950">
        <v>1</v>
      </c>
      <c r="F1950">
        <v>2</v>
      </c>
      <c r="G1950" s="13">
        <v>41884</v>
      </c>
      <c r="H1950">
        <v>0</v>
      </c>
      <c r="I1950" t="s">
        <v>5411</v>
      </c>
      <c r="J1950" t="s">
        <v>5411</v>
      </c>
      <c r="K1950" s="46">
        <v>0</v>
      </c>
      <c r="L1950" s="46"/>
      <c r="M1950" s="22"/>
      <c r="N1950" s="52">
        <f t="shared" si="303"/>
        <v>0</v>
      </c>
      <c r="O1950" s="52" t="e">
        <f t="shared" si="304"/>
        <v>#VALUE!</v>
      </c>
      <c r="P1950" s="52" t="e">
        <f t="shared" si="305"/>
        <v>#VALUE!</v>
      </c>
      <c r="Q1950">
        <v>0</v>
      </c>
      <c r="R1950" t="s">
        <v>5411</v>
      </c>
      <c r="S1950" t="s">
        <v>5411</v>
      </c>
      <c r="T1950" s="46">
        <v>0</v>
      </c>
      <c r="U1950" s="46"/>
      <c r="V1950" s="22"/>
      <c r="W1950" s="52">
        <f t="shared" si="306"/>
        <v>0</v>
      </c>
      <c r="X1950" s="52" t="e">
        <f t="shared" si="307"/>
        <v>#VALUE!</v>
      </c>
      <c r="Y1950" s="52" t="e">
        <f t="shared" si="301"/>
        <v>#VALUE!</v>
      </c>
      <c r="Z1950" t="s">
        <v>5568</v>
      </c>
      <c r="AA1950" t="s">
        <v>5411</v>
      </c>
      <c r="AB1950" t="s">
        <v>5411</v>
      </c>
      <c r="AC1950" s="61" t="s">
        <v>88</v>
      </c>
      <c r="AD1950" s="61"/>
      <c r="AE1950" s="22"/>
      <c r="AF1950">
        <v>0</v>
      </c>
      <c r="AG1950" t="s">
        <v>5411</v>
      </c>
      <c r="AH1950" t="s">
        <v>5411</v>
      </c>
      <c r="AI1950" s="46">
        <v>0</v>
      </c>
      <c r="AJ1950" s="46"/>
      <c r="AK1950" s="22"/>
      <c r="AL1950" s="52">
        <f t="shared" si="308"/>
        <v>0</v>
      </c>
      <c r="AM1950" s="52" t="e">
        <f t="shared" si="309"/>
        <v>#VALUE!</v>
      </c>
      <c r="AN1950" s="52" t="e">
        <f t="shared" si="302"/>
        <v>#VALUE!</v>
      </c>
      <c r="AO1950">
        <v>0</v>
      </c>
      <c r="AP1950" s="46">
        <v>0</v>
      </c>
      <c r="AQ1950" s="52">
        <f t="shared" si="310"/>
        <v>0</v>
      </c>
    </row>
    <row r="1951" spans="1:43" x14ac:dyDescent="0.25">
      <c r="A1951" t="s">
        <v>5533</v>
      </c>
      <c r="B1951" t="s">
        <v>1453</v>
      </c>
      <c r="D1951">
        <v>1</v>
      </c>
      <c r="E1951">
        <v>1</v>
      </c>
      <c r="F1951">
        <v>2</v>
      </c>
      <c r="G1951" s="13">
        <v>41884</v>
      </c>
      <c r="H1951">
        <v>3.08</v>
      </c>
      <c r="I1951" t="s">
        <v>5411</v>
      </c>
      <c r="J1951" t="s">
        <v>5411</v>
      </c>
      <c r="K1951" s="46">
        <v>3.08</v>
      </c>
      <c r="L1951" s="46"/>
      <c r="M1951" s="22"/>
      <c r="N1951" s="52">
        <f t="shared" si="303"/>
        <v>0</v>
      </c>
      <c r="O1951" s="52" t="e">
        <f t="shared" si="304"/>
        <v>#VALUE!</v>
      </c>
      <c r="P1951" s="52" t="e">
        <f t="shared" si="305"/>
        <v>#VALUE!</v>
      </c>
      <c r="Q1951">
        <v>0.72</v>
      </c>
      <c r="R1951" t="s">
        <v>5411</v>
      </c>
      <c r="S1951" t="s">
        <v>5411</v>
      </c>
      <c r="T1951" s="46">
        <v>0.72</v>
      </c>
      <c r="U1951" s="46"/>
      <c r="V1951" s="22"/>
      <c r="W1951" s="52">
        <f t="shared" si="306"/>
        <v>0</v>
      </c>
      <c r="X1951" s="52" t="e">
        <f t="shared" si="307"/>
        <v>#VALUE!</v>
      </c>
      <c r="Y1951" s="52" t="e">
        <f t="shared" si="301"/>
        <v>#VALUE!</v>
      </c>
      <c r="Z1951" t="s">
        <v>5568</v>
      </c>
      <c r="AA1951" t="s">
        <v>5411</v>
      </c>
      <c r="AB1951" t="s">
        <v>5411</v>
      </c>
      <c r="AC1951" s="61" t="s">
        <v>88</v>
      </c>
      <c r="AD1951" s="61"/>
      <c r="AE1951" s="22"/>
      <c r="AF1951">
        <v>0</v>
      </c>
      <c r="AG1951" t="s">
        <v>5411</v>
      </c>
      <c r="AH1951" t="s">
        <v>5411</v>
      </c>
      <c r="AI1951" s="46">
        <v>0</v>
      </c>
      <c r="AJ1951" s="46"/>
      <c r="AK1951" s="22"/>
      <c r="AL1951" s="52">
        <f t="shared" si="308"/>
        <v>0</v>
      </c>
      <c r="AM1951" s="52" t="e">
        <f t="shared" si="309"/>
        <v>#VALUE!</v>
      </c>
      <c r="AN1951" s="52" t="e">
        <f t="shared" si="302"/>
        <v>#VALUE!</v>
      </c>
      <c r="AO1951">
        <v>0.09</v>
      </c>
      <c r="AP1951" s="46">
        <v>0.09</v>
      </c>
      <c r="AQ1951" s="52">
        <f t="shared" si="310"/>
        <v>0</v>
      </c>
    </row>
    <row r="1952" spans="1:43" x14ac:dyDescent="0.25">
      <c r="A1952" t="s">
        <v>5533</v>
      </c>
      <c r="B1952" t="s">
        <v>1454</v>
      </c>
      <c r="D1952">
        <v>1</v>
      </c>
      <c r="E1952">
        <v>1</v>
      </c>
      <c r="F1952">
        <v>2</v>
      </c>
      <c r="G1952" s="13">
        <v>41884</v>
      </c>
      <c r="H1952">
        <v>1.42</v>
      </c>
      <c r="I1952" t="s">
        <v>5411</v>
      </c>
      <c r="J1952" t="s">
        <v>5411</v>
      </c>
      <c r="K1952" s="46">
        <v>1.42</v>
      </c>
      <c r="L1952" s="46"/>
      <c r="M1952" s="22"/>
      <c r="N1952" s="52">
        <f t="shared" si="303"/>
        <v>0</v>
      </c>
      <c r="O1952" s="52" t="e">
        <f t="shared" si="304"/>
        <v>#VALUE!</v>
      </c>
      <c r="P1952" s="52" t="e">
        <f t="shared" si="305"/>
        <v>#VALUE!</v>
      </c>
      <c r="Q1952">
        <v>1.01</v>
      </c>
      <c r="R1952" t="s">
        <v>5411</v>
      </c>
      <c r="S1952" t="s">
        <v>5411</v>
      </c>
      <c r="T1952" s="46">
        <v>1.01</v>
      </c>
      <c r="U1952" s="46"/>
      <c r="V1952" s="22"/>
      <c r="W1952" s="52">
        <f t="shared" si="306"/>
        <v>0</v>
      </c>
      <c r="X1952" s="52" t="e">
        <f t="shared" si="307"/>
        <v>#VALUE!</v>
      </c>
      <c r="Y1952" s="52" t="e">
        <f t="shared" si="301"/>
        <v>#VALUE!</v>
      </c>
      <c r="Z1952" t="s">
        <v>5568</v>
      </c>
      <c r="AA1952" t="s">
        <v>5411</v>
      </c>
      <c r="AB1952" t="s">
        <v>5411</v>
      </c>
      <c r="AC1952" s="61" t="s">
        <v>88</v>
      </c>
      <c r="AD1952" s="61"/>
      <c r="AE1952" s="22"/>
      <c r="AF1952">
        <v>1.1399999999999999</v>
      </c>
      <c r="AG1952" t="s">
        <v>5411</v>
      </c>
      <c r="AH1952" t="s">
        <v>5411</v>
      </c>
      <c r="AI1952" s="46">
        <v>1.1399999999999999</v>
      </c>
      <c r="AJ1952" s="46"/>
      <c r="AK1952" s="22"/>
      <c r="AL1952" s="52">
        <f t="shared" si="308"/>
        <v>0</v>
      </c>
      <c r="AM1952" s="52" t="e">
        <f t="shared" si="309"/>
        <v>#VALUE!</v>
      </c>
      <c r="AN1952" s="52" t="e">
        <f t="shared" si="302"/>
        <v>#VALUE!</v>
      </c>
      <c r="AO1952">
        <v>0</v>
      </c>
      <c r="AP1952" s="46">
        <v>0</v>
      </c>
      <c r="AQ1952" s="52">
        <f t="shared" si="310"/>
        <v>0</v>
      </c>
    </row>
    <row r="1953" spans="1:43" x14ac:dyDescent="0.25">
      <c r="A1953" t="s">
        <v>5533</v>
      </c>
      <c r="B1953" t="s">
        <v>1455</v>
      </c>
      <c r="D1953">
        <v>1</v>
      </c>
      <c r="E1953">
        <v>1</v>
      </c>
      <c r="F1953">
        <v>2</v>
      </c>
      <c r="G1953" s="13">
        <v>41884</v>
      </c>
      <c r="H1953">
        <v>2.5099999999999998</v>
      </c>
      <c r="I1953" t="s">
        <v>5411</v>
      </c>
      <c r="J1953" t="s">
        <v>5411</v>
      </c>
      <c r="K1953" s="46">
        <v>2.5099999999999998</v>
      </c>
      <c r="L1953" s="46"/>
      <c r="M1953" s="22"/>
      <c r="N1953" s="52">
        <f t="shared" si="303"/>
        <v>0</v>
      </c>
      <c r="O1953" s="52" t="e">
        <f t="shared" si="304"/>
        <v>#VALUE!</v>
      </c>
      <c r="P1953" s="52" t="e">
        <f t="shared" si="305"/>
        <v>#VALUE!</v>
      </c>
      <c r="Q1953">
        <v>0.49</v>
      </c>
      <c r="R1953" t="s">
        <v>5411</v>
      </c>
      <c r="S1953" t="s">
        <v>5411</v>
      </c>
      <c r="T1953" s="46">
        <v>0.49</v>
      </c>
      <c r="U1953" s="46"/>
      <c r="V1953" s="22"/>
      <c r="W1953" s="52">
        <f t="shared" si="306"/>
        <v>0</v>
      </c>
      <c r="X1953" s="52" t="e">
        <f t="shared" si="307"/>
        <v>#VALUE!</v>
      </c>
      <c r="Y1953" s="52" t="e">
        <f t="shared" si="301"/>
        <v>#VALUE!</v>
      </c>
      <c r="Z1953" t="s">
        <v>5568</v>
      </c>
      <c r="AA1953" t="s">
        <v>5411</v>
      </c>
      <c r="AB1953" t="s">
        <v>5411</v>
      </c>
      <c r="AC1953" s="61" t="s">
        <v>88</v>
      </c>
      <c r="AD1953" s="61"/>
      <c r="AE1953" s="22"/>
      <c r="AF1953">
        <v>4.45</v>
      </c>
      <c r="AG1953" t="s">
        <v>5411</v>
      </c>
      <c r="AH1953" t="s">
        <v>5411</v>
      </c>
      <c r="AI1953" s="46">
        <v>4.45</v>
      </c>
      <c r="AJ1953" s="46"/>
      <c r="AK1953" s="22"/>
      <c r="AL1953" s="52">
        <f t="shared" si="308"/>
        <v>0</v>
      </c>
      <c r="AM1953" s="52" t="e">
        <f t="shared" si="309"/>
        <v>#VALUE!</v>
      </c>
      <c r="AN1953" s="52" t="e">
        <f t="shared" si="302"/>
        <v>#VALUE!</v>
      </c>
      <c r="AO1953">
        <v>0</v>
      </c>
      <c r="AP1953" s="46">
        <v>0</v>
      </c>
      <c r="AQ1953" s="52">
        <f t="shared" si="310"/>
        <v>0</v>
      </c>
    </row>
    <row r="1954" spans="1:43" x14ac:dyDescent="0.25">
      <c r="A1954" t="s">
        <v>5533</v>
      </c>
      <c r="B1954" t="s">
        <v>1456</v>
      </c>
      <c r="D1954">
        <v>1</v>
      </c>
      <c r="E1954">
        <v>1</v>
      </c>
      <c r="F1954">
        <v>2</v>
      </c>
      <c r="G1954" s="13">
        <v>41884</v>
      </c>
      <c r="H1954">
        <v>1.98</v>
      </c>
      <c r="I1954" t="s">
        <v>5411</v>
      </c>
      <c r="J1954" t="s">
        <v>5411</v>
      </c>
      <c r="K1954" s="46">
        <v>1.98</v>
      </c>
      <c r="L1954" s="46"/>
      <c r="M1954" s="22"/>
      <c r="N1954" s="52">
        <f t="shared" si="303"/>
        <v>0</v>
      </c>
      <c r="O1954" s="52" t="e">
        <f t="shared" si="304"/>
        <v>#VALUE!</v>
      </c>
      <c r="P1954" s="52" t="e">
        <f t="shared" si="305"/>
        <v>#VALUE!</v>
      </c>
      <c r="Q1954">
        <v>0</v>
      </c>
      <c r="R1954" t="s">
        <v>5411</v>
      </c>
      <c r="S1954" t="s">
        <v>5411</v>
      </c>
      <c r="T1954" s="46">
        <v>0</v>
      </c>
      <c r="U1954" s="46"/>
      <c r="V1954" s="22"/>
      <c r="W1954" s="52">
        <f t="shared" si="306"/>
        <v>0</v>
      </c>
      <c r="X1954" s="52" t="e">
        <f t="shared" si="307"/>
        <v>#VALUE!</v>
      </c>
      <c r="Y1954" s="52" t="e">
        <f t="shared" si="301"/>
        <v>#VALUE!</v>
      </c>
      <c r="Z1954" t="s">
        <v>5568</v>
      </c>
      <c r="AA1954" t="s">
        <v>5411</v>
      </c>
      <c r="AB1954" t="s">
        <v>5411</v>
      </c>
      <c r="AC1954" s="61" t="s">
        <v>88</v>
      </c>
      <c r="AD1954" s="61"/>
      <c r="AE1954" s="22"/>
      <c r="AF1954">
        <v>0</v>
      </c>
      <c r="AG1954" t="s">
        <v>5411</v>
      </c>
      <c r="AH1954" t="s">
        <v>5411</v>
      </c>
      <c r="AI1954" s="46">
        <v>0</v>
      </c>
      <c r="AJ1954" s="46"/>
      <c r="AK1954" s="22"/>
      <c r="AL1954" s="52">
        <f t="shared" si="308"/>
        <v>0</v>
      </c>
      <c r="AM1954" s="52" t="e">
        <f t="shared" si="309"/>
        <v>#VALUE!</v>
      </c>
      <c r="AN1954" s="52" t="e">
        <f t="shared" si="302"/>
        <v>#VALUE!</v>
      </c>
      <c r="AO1954">
        <v>0</v>
      </c>
      <c r="AP1954" s="46">
        <v>0</v>
      </c>
      <c r="AQ1954" s="52">
        <f t="shared" si="310"/>
        <v>0</v>
      </c>
    </row>
    <row r="1955" spans="1:43" x14ac:dyDescent="0.25">
      <c r="A1955" t="s">
        <v>5533</v>
      </c>
      <c r="B1955" t="s">
        <v>1457</v>
      </c>
      <c r="D1955">
        <v>1</v>
      </c>
      <c r="E1955">
        <v>1</v>
      </c>
      <c r="F1955">
        <v>2</v>
      </c>
      <c r="G1955" s="13">
        <v>41884</v>
      </c>
      <c r="H1955">
        <v>0.94</v>
      </c>
      <c r="I1955" t="s">
        <v>5411</v>
      </c>
      <c r="J1955" t="s">
        <v>5411</v>
      </c>
      <c r="K1955" s="46">
        <v>0.94</v>
      </c>
      <c r="L1955" s="46"/>
      <c r="M1955" s="22"/>
      <c r="N1955" s="52">
        <f t="shared" si="303"/>
        <v>0</v>
      </c>
      <c r="O1955" s="52" t="e">
        <f t="shared" si="304"/>
        <v>#VALUE!</v>
      </c>
      <c r="P1955" s="52" t="e">
        <f t="shared" si="305"/>
        <v>#VALUE!</v>
      </c>
      <c r="Q1955">
        <v>0.56000000000000005</v>
      </c>
      <c r="R1955" t="s">
        <v>5411</v>
      </c>
      <c r="S1955" t="s">
        <v>5411</v>
      </c>
      <c r="T1955" s="46">
        <v>0.56000000000000005</v>
      </c>
      <c r="U1955" s="46"/>
      <c r="V1955" s="22"/>
      <c r="W1955" s="52">
        <f t="shared" si="306"/>
        <v>0</v>
      </c>
      <c r="X1955" s="52" t="e">
        <f t="shared" si="307"/>
        <v>#VALUE!</v>
      </c>
      <c r="Y1955" s="52" t="e">
        <f t="shared" si="301"/>
        <v>#VALUE!</v>
      </c>
      <c r="Z1955" t="s">
        <v>5568</v>
      </c>
      <c r="AA1955" t="s">
        <v>5411</v>
      </c>
      <c r="AB1955" t="s">
        <v>5411</v>
      </c>
      <c r="AC1955" s="61" t="s">
        <v>88</v>
      </c>
      <c r="AD1955" s="61"/>
      <c r="AE1955" s="22"/>
      <c r="AF1955">
        <v>0</v>
      </c>
      <c r="AG1955" t="s">
        <v>5411</v>
      </c>
      <c r="AH1955" t="s">
        <v>5411</v>
      </c>
      <c r="AI1955" s="46">
        <v>0</v>
      </c>
      <c r="AJ1955" s="46"/>
      <c r="AK1955" s="22"/>
      <c r="AL1955" s="52">
        <f t="shared" si="308"/>
        <v>0</v>
      </c>
      <c r="AM1955" s="52" t="e">
        <f t="shared" si="309"/>
        <v>#VALUE!</v>
      </c>
      <c r="AN1955" s="52" t="e">
        <f t="shared" si="302"/>
        <v>#VALUE!</v>
      </c>
      <c r="AO1955">
        <v>0</v>
      </c>
      <c r="AP1955" s="46">
        <v>0</v>
      </c>
      <c r="AQ1955" s="52">
        <f t="shared" si="310"/>
        <v>0</v>
      </c>
    </row>
    <row r="1956" spans="1:43" x14ac:dyDescent="0.25">
      <c r="A1956" t="s">
        <v>5533</v>
      </c>
      <c r="B1956" t="s">
        <v>1458</v>
      </c>
      <c r="D1956">
        <v>1</v>
      </c>
      <c r="E1956">
        <v>1</v>
      </c>
      <c r="F1956">
        <v>2</v>
      </c>
      <c r="G1956" s="13">
        <v>41884</v>
      </c>
      <c r="H1956">
        <v>0.8</v>
      </c>
      <c r="I1956" t="s">
        <v>5411</v>
      </c>
      <c r="J1956" t="s">
        <v>5411</v>
      </c>
      <c r="K1956" s="46">
        <v>0.8</v>
      </c>
      <c r="L1956" s="46"/>
      <c r="M1956" s="22"/>
      <c r="N1956" s="52">
        <f t="shared" si="303"/>
        <v>0</v>
      </c>
      <c r="O1956" s="52" t="e">
        <f t="shared" si="304"/>
        <v>#VALUE!</v>
      </c>
      <c r="P1956" s="52" t="e">
        <f t="shared" si="305"/>
        <v>#VALUE!</v>
      </c>
      <c r="Q1956">
        <v>0.46</v>
      </c>
      <c r="R1956" t="s">
        <v>5411</v>
      </c>
      <c r="S1956" t="s">
        <v>5411</v>
      </c>
      <c r="T1956" s="46">
        <v>0.46</v>
      </c>
      <c r="U1956" s="46"/>
      <c r="V1956" s="22"/>
      <c r="W1956" s="52">
        <f t="shared" si="306"/>
        <v>0</v>
      </c>
      <c r="X1956" s="52" t="e">
        <f t="shared" si="307"/>
        <v>#VALUE!</v>
      </c>
      <c r="Y1956" s="52" t="e">
        <f t="shared" si="301"/>
        <v>#VALUE!</v>
      </c>
      <c r="Z1956" t="s">
        <v>5568</v>
      </c>
      <c r="AA1956" t="s">
        <v>5411</v>
      </c>
      <c r="AB1956" t="s">
        <v>5411</v>
      </c>
      <c r="AC1956" s="61" t="s">
        <v>88</v>
      </c>
      <c r="AD1956" s="61"/>
      <c r="AE1956" s="22"/>
      <c r="AF1956">
        <v>0.95</v>
      </c>
      <c r="AG1956" t="s">
        <v>5411</v>
      </c>
      <c r="AH1956" t="s">
        <v>5411</v>
      </c>
      <c r="AI1956" s="46">
        <v>0.95</v>
      </c>
      <c r="AJ1956" s="46"/>
      <c r="AK1956" s="22"/>
      <c r="AL1956" s="52">
        <f t="shared" si="308"/>
        <v>0</v>
      </c>
      <c r="AM1956" s="52" t="e">
        <f t="shared" si="309"/>
        <v>#VALUE!</v>
      </c>
      <c r="AN1956" s="52" t="e">
        <f t="shared" si="302"/>
        <v>#VALUE!</v>
      </c>
      <c r="AO1956">
        <v>0.01</v>
      </c>
      <c r="AP1956" s="46">
        <v>0.01</v>
      </c>
      <c r="AQ1956" s="52">
        <f t="shared" si="310"/>
        <v>0</v>
      </c>
    </row>
    <row r="1957" spans="1:43" x14ac:dyDescent="0.25">
      <c r="A1957" t="s">
        <v>5533</v>
      </c>
      <c r="B1957" t="s">
        <v>1459</v>
      </c>
      <c r="D1957">
        <v>1</v>
      </c>
      <c r="E1957">
        <v>1</v>
      </c>
      <c r="F1957">
        <v>2</v>
      </c>
      <c r="G1957" s="13">
        <v>41884</v>
      </c>
      <c r="H1957">
        <v>0.43</v>
      </c>
      <c r="I1957" t="s">
        <v>5411</v>
      </c>
      <c r="J1957" t="s">
        <v>5411</v>
      </c>
      <c r="K1957" s="46">
        <v>0.43</v>
      </c>
      <c r="L1957" s="46"/>
      <c r="M1957" s="22"/>
      <c r="N1957" s="52">
        <f t="shared" si="303"/>
        <v>0</v>
      </c>
      <c r="O1957" s="52" t="e">
        <f t="shared" si="304"/>
        <v>#VALUE!</v>
      </c>
      <c r="P1957" s="52" t="e">
        <f t="shared" si="305"/>
        <v>#VALUE!</v>
      </c>
      <c r="Q1957">
        <v>0.16</v>
      </c>
      <c r="R1957" t="s">
        <v>5411</v>
      </c>
      <c r="S1957" t="s">
        <v>5411</v>
      </c>
      <c r="T1957" s="46">
        <v>0.16</v>
      </c>
      <c r="U1957" s="46"/>
      <c r="V1957" s="22"/>
      <c r="W1957" s="52">
        <f t="shared" si="306"/>
        <v>0</v>
      </c>
      <c r="X1957" s="52" t="e">
        <f t="shared" si="307"/>
        <v>#VALUE!</v>
      </c>
      <c r="Y1957" s="52" t="e">
        <f t="shared" si="301"/>
        <v>#VALUE!</v>
      </c>
      <c r="Z1957" t="s">
        <v>5568</v>
      </c>
      <c r="AA1957" t="s">
        <v>5411</v>
      </c>
      <c r="AB1957" t="s">
        <v>5411</v>
      </c>
      <c r="AC1957" s="61" t="s">
        <v>88</v>
      </c>
      <c r="AD1957" s="61"/>
      <c r="AE1957" s="22"/>
      <c r="AF1957">
        <v>0.81</v>
      </c>
      <c r="AG1957" t="s">
        <v>5411</v>
      </c>
      <c r="AH1957" t="s">
        <v>5411</v>
      </c>
      <c r="AI1957" s="46">
        <v>0.81</v>
      </c>
      <c r="AJ1957" s="46"/>
      <c r="AK1957" s="22"/>
      <c r="AL1957" s="52">
        <f t="shared" si="308"/>
        <v>0</v>
      </c>
      <c r="AM1957" s="52" t="e">
        <f t="shared" si="309"/>
        <v>#VALUE!</v>
      </c>
      <c r="AN1957" s="52" t="e">
        <f t="shared" si="302"/>
        <v>#VALUE!</v>
      </c>
      <c r="AO1957">
        <v>0</v>
      </c>
      <c r="AP1957" s="46">
        <v>0</v>
      </c>
      <c r="AQ1957" s="52">
        <f t="shared" si="310"/>
        <v>0</v>
      </c>
    </row>
    <row r="1958" spans="1:43" x14ac:dyDescent="0.25">
      <c r="A1958" t="s">
        <v>5533</v>
      </c>
      <c r="B1958" t="s">
        <v>1460</v>
      </c>
      <c r="D1958">
        <v>1</v>
      </c>
      <c r="E1958">
        <v>1</v>
      </c>
      <c r="F1958">
        <v>2</v>
      </c>
      <c r="G1958" s="13">
        <v>41884</v>
      </c>
      <c r="H1958">
        <v>0.11</v>
      </c>
      <c r="I1958" t="s">
        <v>5411</v>
      </c>
      <c r="J1958" t="s">
        <v>5411</v>
      </c>
      <c r="K1958" s="46">
        <v>0.11</v>
      </c>
      <c r="L1958" s="46"/>
      <c r="M1958" s="22"/>
      <c r="N1958" s="52">
        <f t="shared" si="303"/>
        <v>0</v>
      </c>
      <c r="O1958" s="52" t="e">
        <f t="shared" si="304"/>
        <v>#VALUE!</v>
      </c>
      <c r="P1958" s="52" t="e">
        <f t="shared" si="305"/>
        <v>#VALUE!</v>
      </c>
      <c r="Q1958">
        <v>0</v>
      </c>
      <c r="R1958" t="s">
        <v>5411</v>
      </c>
      <c r="S1958" t="s">
        <v>5411</v>
      </c>
      <c r="T1958" s="46">
        <v>0</v>
      </c>
      <c r="U1958" s="46"/>
      <c r="V1958" s="22"/>
      <c r="W1958" s="52">
        <f t="shared" si="306"/>
        <v>0</v>
      </c>
      <c r="X1958" s="52" t="e">
        <f t="shared" si="307"/>
        <v>#VALUE!</v>
      </c>
      <c r="Y1958" s="52" t="e">
        <f t="shared" si="301"/>
        <v>#VALUE!</v>
      </c>
      <c r="Z1958" t="s">
        <v>5568</v>
      </c>
      <c r="AA1958" t="s">
        <v>5411</v>
      </c>
      <c r="AB1958" t="s">
        <v>5411</v>
      </c>
      <c r="AC1958" s="61" t="s">
        <v>88</v>
      </c>
      <c r="AD1958" s="61"/>
      <c r="AE1958" s="22"/>
      <c r="AF1958">
        <v>0</v>
      </c>
      <c r="AG1958" t="s">
        <v>5411</v>
      </c>
      <c r="AH1958" t="s">
        <v>5411</v>
      </c>
      <c r="AI1958" s="46">
        <v>0</v>
      </c>
      <c r="AJ1958" s="46"/>
      <c r="AK1958" s="22"/>
      <c r="AL1958" s="52">
        <f t="shared" si="308"/>
        <v>0</v>
      </c>
      <c r="AM1958" s="52" t="e">
        <f t="shared" si="309"/>
        <v>#VALUE!</v>
      </c>
      <c r="AN1958" s="52" t="e">
        <f t="shared" si="302"/>
        <v>#VALUE!</v>
      </c>
      <c r="AO1958">
        <v>0</v>
      </c>
      <c r="AP1958" s="46">
        <v>0</v>
      </c>
      <c r="AQ1958" s="52">
        <f t="shared" si="310"/>
        <v>0</v>
      </c>
    </row>
    <row r="1959" spans="1:43" x14ac:dyDescent="0.25">
      <c r="A1959" t="s">
        <v>5533</v>
      </c>
      <c r="B1959" t="s">
        <v>1461</v>
      </c>
      <c r="D1959">
        <v>1</v>
      </c>
      <c r="E1959">
        <v>1</v>
      </c>
      <c r="F1959">
        <v>2</v>
      </c>
      <c r="G1959" s="13">
        <v>41884</v>
      </c>
      <c r="H1959">
        <v>0.17</v>
      </c>
      <c r="I1959" t="s">
        <v>5411</v>
      </c>
      <c r="J1959" t="s">
        <v>5411</v>
      </c>
      <c r="K1959" s="46">
        <v>0.17</v>
      </c>
      <c r="L1959" s="46"/>
      <c r="M1959" s="22"/>
      <c r="N1959" s="52">
        <f t="shared" si="303"/>
        <v>0</v>
      </c>
      <c r="O1959" s="52" t="e">
        <f t="shared" si="304"/>
        <v>#VALUE!</v>
      </c>
      <c r="P1959" s="52" t="e">
        <f t="shared" si="305"/>
        <v>#VALUE!</v>
      </c>
      <c r="Q1959">
        <v>0</v>
      </c>
      <c r="R1959" t="s">
        <v>5411</v>
      </c>
      <c r="S1959" t="s">
        <v>5411</v>
      </c>
      <c r="T1959" s="46">
        <v>0</v>
      </c>
      <c r="U1959" s="46"/>
      <c r="V1959" s="22"/>
      <c r="W1959" s="52">
        <f t="shared" si="306"/>
        <v>0</v>
      </c>
      <c r="X1959" s="52" t="e">
        <f t="shared" si="307"/>
        <v>#VALUE!</v>
      </c>
      <c r="Y1959" s="52" t="e">
        <f t="shared" si="301"/>
        <v>#VALUE!</v>
      </c>
      <c r="Z1959" t="s">
        <v>5568</v>
      </c>
      <c r="AA1959" t="s">
        <v>5411</v>
      </c>
      <c r="AB1959" t="s">
        <v>5411</v>
      </c>
      <c r="AC1959" s="61" t="s">
        <v>88</v>
      </c>
      <c r="AD1959" s="61"/>
      <c r="AE1959" s="22"/>
      <c r="AF1959">
        <v>0</v>
      </c>
      <c r="AG1959" t="s">
        <v>5411</v>
      </c>
      <c r="AH1959" t="s">
        <v>5411</v>
      </c>
      <c r="AI1959" s="46">
        <v>0</v>
      </c>
      <c r="AJ1959" s="46"/>
      <c r="AK1959" s="22"/>
      <c r="AL1959" s="52">
        <f t="shared" si="308"/>
        <v>0</v>
      </c>
      <c r="AM1959" s="52" t="e">
        <f t="shared" si="309"/>
        <v>#VALUE!</v>
      </c>
      <c r="AN1959" s="52" t="e">
        <f t="shared" si="302"/>
        <v>#VALUE!</v>
      </c>
      <c r="AO1959">
        <v>0</v>
      </c>
      <c r="AP1959" s="46">
        <v>0</v>
      </c>
      <c r="AQ1959" s="52">
        <f t="shared" si="310"/>
        <v>0</v>
      </c>
    </row>
    <row r="1960" spans="1:43" x14ac:dyDescent="0.25">
      <c r="A1960" t="s">
        <v>5533</v>
      </c>
      <c r="B1960" t="s">
        <v>1462</v>
      </c>
      <c r="D1960">
        <v>1</v>
      </c>
      <c r="E1960">
        <v>1</v>
      </c>
      <c r="F1960">
        <v>2</v>
      </c>
      <c r="G1960" s="13">
        <v>41884</v>
      </c>
      <c r="H1960">
        <v>0.01</v>
      </c>
      <c r="I1960" t="s">
        <v>5411</v>
      </c>
      <c r="J1960" t="s">
        <v>5411</v>
      </c>
      <c r="K1960" s="46">
        <v>0.01</v>
      </c>
      <c r="L1960" s="46"/>
      <c r="M1960" s="22"/>
      <c r="N1960" s="52">
        <f t="shared" si="303"/>
        <v>0</v>
      </c>
      <c r="O1960" s="52" t="e">
        <f t="shared" si="304"/>
        <v>#VALUE!</v>
      </c>
      <c r="P1960" s="52" t="e">
        <f t="shared" si="305"/>
        <v>#VALUE!</v>
      </c>
      <c r="Q1960">
        <v>0</v>
      </c>
      <c r="R1960" t="s">
        <v>5411</v>
      </c>
      <c r="S1960" t="s">
        <v>5411</v>
      </c>
      <c r="T1960" s="46">
        <v>0</v>
      </c>
      <c r="U1960" s="46"/>
      <c r="V1960" s="22"/>
      <c r="W1960" s="52">
        <f t="shared" si="306"/>
        <v>0</v>
      </c>
      <c r="X1960" s="52" t="e">
        <f t="shared" si="307"/>
        <v>#VALUE!</v>
      </c>
      <c r="Y1960" s="52" t="e">
        <f t="shared" si="301"/>
        <v>#VALUE!</v>
      </c>
      <c r="Z1960" t="s">
        <v>5568</v>
      </c>
      <c r="AA1960" t="s">
        <v>5411</v>
      </c>
      <c r="AB1960" t="s">
        <v>5411</v>
      </c>
      <c r="AC1960" s="61" t="s">
        <v>88</v>
      </c>
      <c r="AD1960" s="61"/>
      <c r="AE1960" s="22"/>
      <c r="AF1960">
        <v>0</v>
      </c>
      <c r="AG1960" t="s">
        <v>5411</v>
      </c>
      <c r="AH1960" t="s">
        <v>5411</v>
      </c>
      <c r="AI1960" s="46">
        <v>0</v>
      </c>
      <c r="AJ1960" s="46"/>
      <c r="AK1960" s="22"/>
      <c r="AL1960" s="52">
        <f t="shared" si="308"/>
        <v>0</v>
      </c>
      <c r="AM1960" s="52" t="e">
        <f t="shared" si="309"/>
        <v>#VALUE!</v>
      </c>
      <c r="AN1960" s="52" t="e">
        <f t="shared" si="302"/>
        <v>#VALUE!</v>
      </c>
      <c r="AO1960">
        <v>0</v>
      </c>
      <c r="AP1960" s="46">
        <v>0</v>
      </c>
      <c r="AQ1960" s="52">
        <f t="shared" si="310"/>
        <v>0</v>
      </c>
    </row>
    <row r="1961" spans="1:43" x14ac:dyDescent="0.25">
      <c r="A1961" t="s">
        <v>5533</v>
      </c>
      <c r="B1961" t="s">
        <v>1463</v>
      </c>
      <c r="D1961">
        <v>1</v>
      </c>
      <c r="E1961">
        <v>1</v>
      </c>
      <c r="F1961">
        <v>2</v>
      </c>
      <c r="G1961" s="13">
        <v>41884</v>
      </c>
      <c r="H1961">
        <v>0.13</v>
      </c>
      <c r="I1961" t="s">
        <v>5411</v>
      </c>
      <c r="J1961" t="s">
        <v>5411</v>
      </c>
      <c r="K1961" s="46">
        <v>0.13</v>
      </c>
      <c r="L1961" s="46"/>
      <c r="M1961" s="22"/>
      <c r="N1961" s="52">
        <f t="shared" si="303"/>
        <v>0</v>
      </c>
      <c r="O1961" s="52" t="e">
        <f t="shared" si="304"/>
        <v>#VALUE!</v>
      </c>
      <c r="P1961" s="52" t="e">
        <f t="shared" si="305"/>
        <v>#VALUE!</v>
      </c>
      <c r="Q1961">
        <v>0</v>
      </c>
      <c r="R1961" t="s">
        <v>5411</v>
      </c>
      <c r="S1961" t="s">
        <v>5411</v>
      </c>
      <c r="T1961" s="46">
        <v>0</v>
      </c>
      <c r="U1961" s="46"/>
      <c r="V1961" s="22"/>
      <c r="W1961" s="52">
        <f t="shared" si="306"/>
        <v>0</v>
      </c>
      <c r="X1961" s="52" t="e">
        <f t="shared" si="307"/>
        <v>#VALUE!</v>
      </c>
      <c r="Y1961" s="52" t="e">
        <f t="shared" si="301"/>
        <v>#VALUE!</v>
      </c>
      <c r="Z1961" t="s">
        <v>5568</v>
      </c>
      <c r="AA1961" t="s">
        <v>5411</v>
      </c>
      <c r="AB1961" t="s">
        <v>5411</v>
      </c>
      <c r="AC1961" s="61" t="s">
        <v>88</v>
      </c>
      <c r="AD1961" s="61"/>
      <c r="AE1961" s="22"/>
      <c r="AF1961">
        <v>0</v>
      </c>
      <c r="AG1961" t="s">
        <v>5411</v>
      </c>
      <c r="AH1961" t="s">
        <v>5411</v>
      </c>
      <c r="AI1961" s="46">
        <v>0</v>
      </c>
      <c r="AJ1961" s="46"/>
      <c r="AK1961" s="22"/>
      <c r="AL1961" s="52">
        <f t="shared" si="308"/>
        <v>0</v>
      </c>
      <c r="AM1961" s="52" t="e">
        <f t="shared" si="309"/>
        <v>#VALUE!</v>
      </c>
      <c r="AN1961" s="52" t="e">
        <f t="shared" si="302"/>
        <v>#VALUE!</v>
      </c>
      <c r="AO1961">
        <v>0</v>
      </c>
      <c r="AP1961" s="46">
        <v>0</v>
      </c>
      <c r="AQ1961" s="52">
        <f t="shared" si="310"/>
        <v>0</v>
      </c>
    </row>
    <row r="1962" spans="1:43" x14ac:dyDescent="0.25">
      <c r="A1962" t="s">
        <v>5533</v>
      </c>
      <c r="B1962" t="s">
        <v>1464</v>
      </c>
      <c r="D1962">
        <v>1</v>
      </c>
      <c r="E1962">
        <v>1</v>
      </c>
      <c r="F1962">
        <v>2</v>
      </c>
      <c r="G1962" s="13">
        <v>41884</v>
      </c>
      <c r="H1962">
        <v>1.04</v>
      </c>
      <c r="I1962" t="s">
        <v>5411</v>
      </c>
      <c r="J1962" t="s">
        <v>5411</v>
      </c>
      <c r="K1962" s="46">
        <v>1.04</v>
      </c>
      <c r="L1962" s="46"/>
      <c r="M1962" s="22"/>
      <c r="N1962" s="52">
        <f t="shared" si="303"/>
        <v>0</v>
      </c>
      <c r="O1962" s="52" t="e">
        <f t="shared" si="304"/>
        <v>#VALUE!</v>
      </c>
      <c r="P1962" s="52" t="e">
        <f t="shared" si="305"/>
        <v>#VALUE!</v>
      </c>
      <c r="Q1962">
        <v>0.23</v>
      </c>
      <c r="R1962" t="s">
        <v>5411</v>
      </c>
      <c r="S1962" t="s">
        <v>5411</v>
      </c>
      <c r="T1962" s="46">
        <v>0.23</v>
      </c>
      <c r="U1962" s="46"/>
      <c r="V1962" s="22"/>
      <c r="W1962" s="52">
        <f t="shared" si="306"/>
        <v>0</v>
      </c>
      <c r="X1962" s="52" t="e">
        <f t="shared" si="307"/>
        <v>#VALUE!</v>
      </c>
      <c r="Y1962" s="52" t="e">
        <f t="shared" si="301"/>
        <v>#VALUE!</v>
      </c>
      <c r="Z1962" t="s">
        <v>5568</v>
      </c>
      <c r="AA1962" t="s">
        <v>5411</v>
      </c>
      <c r="AB1962" t="s">
        <v>5411</v>
      </c>
      <c r="AC1962" s="61" t="s">
        <v>88</v>
      </c>
      <c r="AD1962" s="61"/>
      <c r="AE1962" s="22"/>
      <c r="AF1962">
        <v>0</v>
      </c>
      <c r="AG1962" t="s">
        <v>5411</v>
      </c>
      <c r="AH1962" t="s">
        <v>5411</v>
      </c>
      <c r="AI1962" s="46">
        <v>0</v>
      </c>
      <c r="AJ1962" s="46"/>
      <c r="AK1962" s="22"/>
      <c r="AL1962" s="52">
        <f t="shared" si="308"/>
        <v>0</v>
      </c>
      <c r="AM1962" s="52" t="e">
        <f t="shared" si="309"/>
        <v>#VALUE!</v>
      </c>
      <c r="AN1962" s="52" t="e">
        <f t="shared" si="302"/>
        <v>#VALUE!</v>
      </c>
      <c r="AO1962">
        <v>0.09</v>
      </c>
      <c r="AP1962" s="46">
        <v>0.09</v>
      </c>
      <c r="AQ1962" s="52">
        <f t="shared" si="310"/>
        <v>0</v>
      </c>
    </row>
    <row r="1963" spans="1:43" x14ac:dyDescent="0.25">
      <c r="A1963" t="s">
        <v>5533</v>
      </c>
      <c r="B1963" t="s">
        <v>1465</v>
      </c>
      <c r="D1963">
        <v>1</v>
      </c>
      <c r="E1963">
        <v>1</v>
      </c>
      <c r="F1963">
        <v>2</v>
      </c>
      <c r="G1963" s="13">
        <v>41884</v>
      </c>
      <c r="H1963">
        <v>0.79</v>
      </c>
      <c r="I1963" t="s">
        <v>5411</v>
      </c>
      <c r="J1963" t="s">
        <v>5411</v>
      </c>
      <c r="K1963" s="46">
        <v>0.79</v>
      </c>
      <c r="L1963" s="46"/>
      <c r="M1963" s="22"/>
      <c r="N1963" s="52">
        <f t="shared" si="303"/>
        <v>0</v>
      </c>
      <c r="O1963" s="52" t="e">
        <f t="shared" si="304"/>
        <v>#VALUE!</v>
      </c>
      <c r="P1963" s="52" t="e">
        <f t="shared" si="305"/>
        <v>#VALUE!</v>
      </c>
      <c r="Q1963">
        <v>0.27</v>
      </c>
      <c r="R1963" t="s">
        <v>5411</v>
      </c>
      <c r="S1963" t="s">
        <v>5411</v>
      </c>
      <c r="T1963" s="46">
        <v>0.27</v>
      </c>
      <c r="U1963" s="46"/>
      <c r="V1963" s="22"/>
      <c r="W1963" s="52">
        <f t="shared" si="306"/>
        <v>0</v>
      </c>
      <c r="X1963" s="52" t="e">
        <f t="shared" si="307"/>
        <v>#VALUE!</v>
      </c>
      <c r="Y1963" s="52" t="e">
        <f t="shared" si="301"/>
        <v>#VALUE!</v>
      </c>
      <c r="Z1963" t="s">
        <v>5568</v>
      </c>
      <c r="AA1963" t="s">
        <v>5411</v>
      </c>
      <c r="AB1963" t="s">
        <v>5411</v>
      </c>
      <c r="AC1963" s="61" t="s">
        <v>88</v>
      </c>
      <c r="AD1963" s="61"/>
      <c r="AE1963" s="22"/>
      <c r="AF1963">
        <v>0.25</v>
      </c>
      <c r="AG1963" t="s">
        <v>5411</v>
      </c>
      <c r="AH1963" t="s">
        <v>5411</v>
      </c>
      <c r="AI1963" s="46">
        <v>0.25</v>
      </c>
      <c r="AJ1963" s="46"/>
      <c r="AK1963" s="22"/>
      <c r="AL1963" s="52">
        <f t="shared" si="308"/>
        <v>0</v>
      </c>
      <c r="AM1963" s="52" t="e">
        <f t="shared" si="309"/>
        <v>#VALUE!</v>
      </c>
      <c r="AN1963" s="52" t="e">
        <f t="shared" si="302"/>
        <v>#VALUE!</v>
      </c>
      <c r="AO1963">
        <v>0</v>
      </c>
      <c r="AP1963" s="46">
        <v>0</v>
      </c>
      <c r="AQ1963" s="52">
        <f t="shared" si="310"/>
        <v>0</v>
      </c>
    </row>
    <row r="1964" spans="1:43" x14ac:dyDescent="0.25">
      <c r="A1964" t="s">
        <v>5533</v>
      </c>
      <c r="B1964" t="s">
        <v>1466</v>
      </c>
      <c r="D1964">
        <v>1</v>
      </c>
      <c r="E1964">
        <v>1</v>
      </c>
      <c r="F1964">
        <v>2</v>
      </c>
      <c r="G1964" s="13">
        <v>41884</v>
      </c>
      <c r="H1964">
        <v>1.41</v>
      </c>
      <c r="I1964" t="s">
        <v>5411</v>
      </c>
      <c r="J1964" t="s">
        <v>5411</v>
      </c>
      <c r="K1964" s="46">
        <v>1.41</v>
      </c>
      <c r="L1964" s="46"/>
      <c r="M1964" s="22"/>
      <c r="N1964" s="52">
        <f t="shared" si="303"/>
        <v>0</v>
      </c>
      <c r="O1964" s="52" t="e">
        <f t="shared" si="304"/>
        <v>#VALUE!</v>
      </c>
      <c r="P1964" s="52" t="e">
        <f t="shared" si="305"/>
        <v>#VALUE!</v>
      </c>
      <c r="Q1964">
        <v>0.61</v>
      </c>
      <c r="R1964" t="s">
        <v>5411</v>
      </c>
      <c r="S1964" t="s">
        <v>5411</v>
      </c>
      <c r="T1964" s="46">
        <v>0.61</v>
      </c>
      <c r="U1964" s="46"/>
      <c r="V1964" s="22"/>
      <c r="W1964" s="52">
        <f t="shared" si="306"/>
        <v>0</v>
      </c>
      <c r="X1964" s="52" t="e">
        <f t="shared" si="307"/>
        <v>#VALUE!</v>
      </c>
      <c r="Y1964" s="52" t="e">
        <f t="shared" si="301"/>
        <v>#VALUE!</v>
      </c>
      <c r="Z1964" t="s">
        <v>5568</v>
      </c>
      <c r="AA1964" t="s">
        <v>5411</v>
      </c>
      <c r="AB1964" t="s">
        <v>5411</v>
      </c>
      <c r="AC1964" s="61" t="s">
        <v>88</v>
      </c>
      <c r="AD1964" s="61"/>
      <c r="AE1964" s="22"/>
      <c r="AF1964">
        <v>6.03</v>
      </c>
      <c r="AG1964" t="s">
        <v>5411</v>
      </c>
      <c r="AH1964" t="s">
        <v>5411</v>
      </c>
      <c r="AI1964" s="46">
        <v>6.03</v>
      </c>
      <c r="AJ1964" s="46"/>
      <c r="AK1964" s="22"/>
      <c r="AL1964" s="52">
        <f t="shared" si="308"/>
        <v>0</v>
      </c>
      <c r="AM1964" s="52" t="e">
        <f t="shared" si="309"/>
        <v>#VALUE!</v>
      </c>
      <c r="AN1964" s="52" t="e">
        <f t="shared" si="302"/>
        <v>#VALUE!</v>
      </c>
      <c r="AO1964">
        <v>0</v>
      </c>
      <c r="AP1964" s="46">
        <v>0</v>
      </c>
      <c r="AQ1964" s="52">
        <f t="shared" si="310"/>
        <v>0</v>
      </c>
    </row>
    <row r="1965" spans="1:43" x14ac:dyDescent="0.25">
      <c r="A1965" t="s">
        <v>5533</v>
      </c>
      <c r="B1965" t="s">
        <v>1467</v>
      </c>
      <c r="D1965">
        <v>1</v>
      </c>
      <c r="E1965">
        <v>1</v>
      </c>
      <c r="F1965">
        <v>2</v>
      </c>
      <c r="G1965" s="13">
        <v>41884</v>
      </c>
      <c r="H1965">
        <v>1.1000000000000001</v>
      </c>
      <c r="I1965" t="s">
        <v>5411</v>
      </c>
      <c r="J1965" t="s">
        <v>5411</v>
      </c>
      <c r="K1965" s="46">
        <v>1.1000000000000001</v>
      </c>
      <c r="L1965" s="46"/>
      <c r="M1965" s="22"/>
      <c r="N1965" s="52">
        <f t="shared" si="303"/>
        <v>0</v>
      </c>
      <c r="O1965" s="52" t="e">
        <f t="shared" si="304"/>
        <v>#VALUE!</v>
      </c>
      <c r="P1965" s="52" t="e">
        <f t="shared" si="305"/>
        <v>#VALUE!</v>
      </c>
      <c r="Q1965">
        <v>0.8</v>
      </c>
      <c r="R1965" t="s">
        <v>5411</v>
      </c>
      <c r="S1965" t="s">
        <v>5411</v>
      </c>
      <c r="T1965" s="46">
        <v>0.8</v>
      </c>
      <c r="U1965" s="46"/>
      <c r="V1965" s="22"/>
      <c r="W1965" s="52">
        <f t="shared" si="306"/>
        <v>0</v>
      </c>
      <c r="X1965" s="52" t="e">
        <f t="shared" si="307"/>
        <v>#VALUE!</v>
      </c>
      <c r="Y1965" s="52" t="e">
        <f t="shared" si="301"/>
        <v>#VALUE!</v>
      </c>
      <c r="Z1965" t="s">
        <v>5568</v>
      </c>
      <c r="AA1965" t="s">
        <v>5411</v>
      </c>
      <c r="AB1965" t="s">
        <v>5411</v>
      </c>
      <c r="AC1965" s="61" t="s">
        <v>88</v>
      </c>
      <c r="AD1965" s="61"/>
      <c r="AE1965" s="22"/>
      <c r="AF1965">
        <v>0</v>
      </c>
      <c r="AG1965" t="s">
        <v>5411</v>
      </c>
      <c r="AH1965" t="s">
        <v>5411</v>
      </c>
      <c r="AI1965" s="46">
        <v>0</v>
      </c>
      <c r="AJ1965" s="46"/>
      <c r="AK1965" s="22"/>
      <c r="AL1965" s="52">
        <f t="shared" si="308"/>
        <v>0</v>
      </c>
      <c r="AM1965" s="52" t="e">
        <f t="shared" si="309"/>
        <v>#VALUE!</v>
      </c>
      <c r="AN1965" s="52" t="e">
        <f t="shared" si="302"/>
        <v>#VALUE!</v>
      </c>
      <c r="AO1965">
        <v>0</v>
      </c>
      <c r="AP1965" s="46">
        <v>0</v>
      </c>
      <c r="AQ1965" s="52">
        <f t="shared" si="310"/>
        <v>0</v>
      </c>
    </row>
    <row r="1966" spans="1:43" x14ac:dyDescent="0.25">
      <c r="A1966" t="s">
        <v>5533</v>
      </c>
      <c r="B1966" t="s">
        <v>1468</v>
      </c>
      <c r="D1966">
        <v>1</v>
      </c>
      <c r="E1966">
        <v>1</v>
      </c>
      <c r="F1966">
        <v>2</v>
      </c>
      <c r="G1966" s="13">
        <v>41884</v>
      </c>
      <c r="H1966">
        <v>0.94</v>
      </c>
      <c r="I1966" t="s">
        <v>5411</v>
      </c>
      <c r="J1966" t="s">
        <v>5411</v>
      </c>
      <c r="K1966" s="46">
        <v>0.94</v>
      </c>
      <c r="L1966" s="46"/>
      <c r="M1966" s="22"/>
      <c r="N1966" s="52">
        <f t="shared" si="303"/>
        <v>0</v>
      </c>
      <c r="O1966" s="52" t="e">
        <f t="shared" si="304"/>
        <v>#VALUE!</v>
      </c>
      <c r="P1966" s="52" t="e">
        <f t="shared" si="305"/>
        <v>#VALUE!</v>
      </c>
      <c r="Q1966">
        <v>0.44</v>
      </c>
      <c r="R1966" t="s">
        <v>5411</v>
      </c>
      <c r="S1966" t="s">
        <v>5411</v>
      </c>
      <c r="T1966" s="46">
        <v>0.44</v>
      </c>
      <c r="U1966" s="46"/>
      <c r="V1966" s="22"/>
      <c r="W1966" s="52">
        <f t="shared" si="306"/>
        <v>0</v>
      </c>
      <c r="X1966" s="52" t="e">
        <f t="shared" si="307"/>
        <v>#VALUE!</v>
      </c>
      <c r="Y1966" s="52" t="e">
        <f t="shared" si="301"/>
        <v>#VALUE!</v>
      </c>
      <c r="Z1966" t="s">
        <v>5568</v>
      </c>
      <c r="AA1966" t="s">
        <v>5411</v>
      </c>
      <c r="AB1966" t="s">
        <v>5411</v>
      </c>
      <c r="AC1966" s="61" t="s">
        <v>88</v>
      </c>
      <c r="AD1966" s="61"/>
      <c r="AE1966" s="22"/>
      <c r="AF1966">
        <v>2.59</v>
      </c>
      <c r="AG1966" t="s">
        <v>5411</v>
      </c>
      <c r="AH1966" t="s">
        <v>5411</v>
      </c>
      <c r="AI1966" s="46">
        <v>2.59</v>
      </c>
      <c r="AJ1966" s="46"/>
      <c r="AK1966" s="22"/>
      <c r="AL1966" s="52">
        <f t="shared" si="308"/>
        <v>0</v>
      </c>
      <c r="AM1966" s="52" t="e">
        <f t="shared" si="309"/>
        <v>#VALUE!</v>
      </c>
      <c r="AN1966" s="52" t="e">
        <f t="shared" si="302"/>
        <v>#VALUE!</v>
      </c>
      <c r="AO1966">
        <v>0.8</v>
      </c>
      <c r="AP1966" s="46">
        <v>0.8</v>
      </c>
      <c r="AQ1966" s="52">
        <f t="shared" si="310"/>
        <v>0</v>
      </c>
    </row>
    <row r="1967" spans="1:43" x14ac:dyDescent="0.25">
      <c r="A1967" t="s">
        <v>5533</v>
      </c>
      <c r="B1967" t="s">
        <v>1469</v>
      </c>
      <c r="D1967">
        <v>1</v>
      </c>
      <c r="E1967">
        <v>1</v>
      </c>
      <c r="F1967">
        <v>2</v>
      </c>
      <c r="G1967" s="13">
        <v>41884</v>
      </c>
      <c r="H1967">
        <v>0.39</v>
      </c>
      <c r="I1967" t="s">
        <v>5411</v>
      </c>
      <c r="J1967" t="s">
        <v>5411</v>
      </c>
      <c r="K1967" s="46">
        <v>0.39</v>
      </c>
      <c r="L1967" s="46"/>
      <c r="M1967" s="22"/>
      <c r="N1967" s="52">
        <f t="shared" si="303"/>
        <v>0</v>
      </c>
      <c r="O1967" s="52" t="e">
        <f t="shared" si="304"/>
        <v>#VALUE!</v>
      </c>
      <c r="P1967" s="52" t="e">
        <f t="shared" si="305"/>
        <v>#VALUE!</v>
      </c>
      <c r="Q1967">
        <v>0.8</v>
      </c>
      <c r="R1967" t="s">
        <v>5411</v>
      </c>
      <c r="S1967" t="s">
        <v>5411</v>
      </c>
      <c r="T1967" s="46">
        <v>0.8</v>
      </c>
      <c r="U1967" s="46"/>
      <c r="V1967" s="22"/>
      <c r="W1967" s="52">
        <f t="shared" si="306"/>
        <v>0</v>
      </c>
      <c r="X1967" s="52" t="e">
        <f t="shared" si="307"/>
        <v>#VALUE!</v>
      </c>
      <c r="Y1967" s="52" t="e">
        <f t="shared" si="301"/>
        <v>#VALUE!</v>
      </c>
      <c r="Z1967" t="s">
        <v>5568</v>
      </c>
      <c r="AA1967" t="s">
        <v>5411</v>
      </c>
      <c r="AB1967" t="s">
        <v>5411</v>
      </c>
      <c r="AC1967" s="61" t="s">
        <v>88</v>
      </c>
      <c r="AD1967" s="61"/>
      <c r="AE1967" s="22"/>
      <c r="AF1967">
        <v>0</v>
      </c>
      <c r="AG1967" t="s">
        <v>5411</v>
      </c>
      <c r="AH1967" t="s">
        <v>5411</v>
      </c>
      <c r="AI1967" s="46">
        <v>0</v>
      </c>
      <c r="AJ1967" s="46"/>
      <c r="AK1967" s="22"/>
      <c r="AL1967" s="52">
        <f t="shared" si="308"/>
        <v>0</v>
      </c>
      <c r="AM1967" s="52" t="e">
        <f t="shared" si="309"/>
        <v>#VALUE!</v>
      </c>
      <c r="AN1967" s="52" t="e">
        <f t="shared" si="302"/>
        <v>#VALUE!</v>
      </c>
      <c r="AO1967">
        <v>0.06</v>
      </c>
      <c r="AP1967" s="46">
        <v>0.06</v>
      </c>
      <c r="AQ1967" s="52">
        <f t="shared" si="310"/>
        <v>0</v>
      </c>
    </row>
    <row r="1968" spans="1:43" x14ac:dyDescent="0.25">
      <c r="A1968" t="s">
        <v>5533</v>
      </c>
      <c r="B1968" t="s">
        <v>1470</v>
      </c>
      <c r="D1968">
        <v>1</v>
      </c>
      <c r="E1968">
        <v>1</v>
      </c>
      <c r="F1968">
        <v>2</v>
      </c>
      <c r="G1968" s="13">
        <v>41884</v>
      </c>
      <c r="H1968">
        <v>0.2</v>
      </c>
      <c r="I1968" t="s">
        <v>5411</v>
      </c>
      <c r="J1968" t="s">
        <v>5411</v>
      </c>
      <c r="K1968" s="46">
        <v>0.2</v>
      </c>
      <c r="L1968" s="46"/>
      <c r="M1968" s="22"/>
      <c r="N1968" s="52">
        <f t="shared" si="303"/>
        <v>0</v>
      </c>
      <c r="O1968" s="52" t="e">
        <f t="shared" si="304"/>
        <v>#VALUE!</v>
      </c>
      <c r="P1968" s="52" t="e">
        <f t="shared" si="305"/>
        <v>#VALUE!</v>
      </c>
      <c r="Q1968">
        <v>0.2</v>
      </c>
      <c r="R1968" t="s">
        <v>5411</v>
      </c>
      <c r="S1968" t="s">
        <v>5411</v>
      </c>
      <c r="T1968" s="46">
        <v>0.2</v>
      </c>
      <c r="U1968" s="46"/>
      <c r="V1968" s="22"/>
      <c r="W1968" s="52">
        <f t="shared" si="306"/>
        <v>0</v>
      </c>
      <c r="X1968" s="52" t="e">
        <f t="shared" si="307"/>
        <v>#VALUE!</v>
      </c>
      <c r="Y1968" s="52" t="e">
        <f t="shared" si="301"/>
        <v>#VALUE!</v>
      </c>
      <c r="Z1968" t="s">
        <v>5568</v>
      </c>
      <c r="AA1968" t="s">
        <v>5411</v>
      </c>
      <c r="AB1968" t="s">
        <v>5411</v>
      </c>
      <c r="AC1968" s="61" t="s">
        <v>88</v>
      </c>
      <c r="AD1968" s="61"/>
      <c r="AE1968" s="22"/>
      <c r="AF1968">
        <v>0</v>
      </c>
      <c r="AG1968" t="s">
        <v>5411</v>
      </c>
      <c r="AH1968" t="s">
        <v>5411</v>
      </c>
      <c r="AI1968" s="46">
        <v>0</v>
      </c>
      <c r="AJ1968" s="46"/>
      <c r="AK1968" s="22"/>
      <c r="AL1968" s="52">
        <f t="shared" si="308"/>
        <v>0</v>
      </c>
      <c r="AM1968" s="52" t="e">
        <f t="shared" si="309"/>
        <v>#VALUE!</v>
      </c>
      <c r="AN1968" s="52" t="e">
        <f t="shared" si="302"/>
        <v>#VALUE!</v>
      </c>
      <c r="AO1968">
        <v>0.42</v>
      </c>
      <c r="AP1968" s="46">
        <v>0.42</v>
      </c>
      <c r="AQ1968" s="52">
        <f t="shared" si="310"/>
        <v>0</v>
      </c>
    </row>
    <row r="1969" spans="1:43" x14ac:dyDescent="0.25">
      <c r="A1969" t="s">
        <v>5533</v>
      </c>
      <c r="B1969" t="s">
        <v>1471</v>
      </c>
      <c r="D1969">
        <v>1</v>
      </c>
      <c r="E1969">
        <v>1</v>
      </c>
      <c r="F1969">
        <v>8</v>
      </c>
      <c r="G1969" s="13">
        <v>41884</v>
      </c>
      <c r="H1969">
        <v>0.03</v>
      </c>
      <c r="I1969" t="s">
        <v>5411</v>
      </c>
      <c r="J1969" t="s">
        <v>5411</v>
      </c>
      <c r="K1969" s="46">
        <v>0.03</v>
      </c>
      <c r="L1969" s="46"/>
      <c r="M1969" s="22"/>
      <c r="N1969" s="52">
        <f t="shared" si="303"/>
        <v>0</v>
      </c>
      <c r="O1969" s="52" t="e">
        <f t="shared" si="304"/>
        <v>#VALUE!</v>
      </c>
      <c r="P1969" s="52" t="e">
        <f t="shared" si="305"/>
        <v>#VALUE!</v>
      </c>
      <c r="Q1969">
        <v>0</v>
      </c>
      <c r="R1969" t="s">
        <v>5411</v>
      </c>
      <c r="S1969" t="s">
        <v>5411</v>
      </c>
      <c r="T1969" s="46">
        <v>0</v>
      </c>
      <c r="U1969" s="46"/>
      <c r="V1969" s="22"/>
      <c r="W1969" s="52">
        <f t="shared" si="306"/>
        <v>0</v>
      </c>
      <c r="X1969" s="52" t="e">
        <f t="shared" si="307"/>
        <v>#VALUE!</v>
      </c>
      <c r="Y1969" s="52" t="e">
        <f t="shared" si="301"/>
        <v>#VALUE!</v>
      </c>
      <c r="Z1969" t="s">
        <v>5568</v>
      </c>
      <c r="AA1969" t="s">
        <v>5411</v>
      </c>
      <c r="AB1969" t="s">
        <v>5411</v>
      </c>
      <c r="AC1969" s="61" t="s">
        <v>88</v>
      </c>
      <c r="AD1969" s="61"/>
      <c r="AE1969" s="22"/>
      <c r="AF1969">
        <v>0</v>
      </c>
      <c r="AG1969" t="s">
        <v>5411</v>
      </c>
      <c r="AH1969" t="s">
        <v>5411</v>
      </c>
      <c r="AI1969" s="46">
        <v>0</v>
      </c>
      <c r="AJ1969" s="46"/>
      <c r="AK1969" s="22"/>
      <c r="AL1969" s="52">
        <f t="shared" si="308"/>
        <v>0</v>
      </c>
      <c r="AM1969" s="52" t="e">
        <f t="shared" si="309"/>
        <v>#VALUE!</v>
      </c>
      <c r="AN1969" s="52" t="e">
        <f t="shared" si="302"/>
        <v>#VALUE!</v>
      </c>
      <c r="AO1969">
        <v>0</v>
      </c>
      <c r="AP1969" s="46">
        <v>0</v>
      </c>
      <c r="AQ1969" s="52">
        <f t="shared" si="310"/>
        <v>0</v>
      </c>
    </row>
    <row r="1970" spans="1:43" x14ac:dyDescent="0.25">
      <c r="A1970" t="s">
        <v>5533</v>
      </c>
      <c r="B1970" t="s">
        <v>1472</v>
      </c>
      <c r="D1970">
        <v>1</v>
      </c>
      <c r="E1970">
        <v>1</v>
      </c>
      <c r="F1970">
        <v>2</v>
      </c>
      <c r="G1970" s="13">
        <v>41884</v>
      </c>
      <c r="H1970">
        <v>0</v>
      </c>
      <c r="I1970" t="s">
        <v>5411</v>
      </c>
      <c r="J1970" t="s">
        <v>5411</v>
      </c>
      <c r="K1970" s="46">
        <v>0</v>
      </c>
      <c r="L1970" s="46"/>
      <c r="M1970" s="22"/>
      <c r="N1970" s="52">
        <f t="shared" si="303"/>
        <v>0</v>
      </c>
      <c r="O1970" s="52" t="e">
        <f t="shared" si="304"/>
        <v>#VALUE!</v>
      </c>
      <c r="P1970" s="52" t="e">
        <f t="shared" si="305"/>
        <v>#VALUE!</v>
      </c>
      <c r="Q1970">
        <v>0</v>
      </c>
      <c r="R1970" t="s">
        <v>5411</v>
      </c>
      <c r="S1970" t="s">
        <v>5411</v>
      </c>
      <c r="T1970" s="46">
        <v>0</v>
      </c>
      <c r="U1970" s="46"/>
      <c r="V1970" s="22"/>
      <c r="W1970" s="52">
        <f t="shared" si="306"/>
        <v>0</v>
      </c>
      <c r="X1970" s="52" t="e">
        <f t="shared" si="307"/>
        <v>#VALUE!</v>
      </c>
      <c r="Y1970" s="52" t="e">
        <f t="shared" si="301"/>
        <v>#VALUE!</v>
      </c>
      <c r="Z1970" t="s">
        <v>5568</v>
      </c>
      <c r="AA1970" t="s">
        <v>5411</v>
      </c>
      <c r="AB1970" t="s">
        <v>5411</v>
      </c>
      <c r="AC1970" s="61" t="s">
        <v>88</v>
      </c>
      <c r="AD1970" s="61"/>
      <c r="AE1970" s="22"/>
      <c r="AF1970">
        <v>0</v>
      </c>
      <c r="AG1970" t="s">
        <v>5411</v>
      </c>
      <c r="AH1970" t="s">
        <v>5411</v>
      </c>
      <c r="AI1970" s="46">
        <v>0</v>
      </c>
      <c r="AJ1970" s="46"/>
      <c r="AK1970" s="22"/>
      <c r="AL1970" s="52">
        <f t="shared" si="308"/>
        <v>0</v>
      </c>
      <c r="AM1970" s="52" t="e">
        <f t="shared" si="309"/>
        <v>#VALUE!</v>
      </c>
      <c r="AN1970" s="52" t="e">
        <f t="shared" si="302"/>
        <v>#VALUE!</v>
      </c>
      <c r="AO1970">
        <v>0</v>
      </c>
      <c r="AP1970" s="46">
        <v>0</v>
      </c>
      <c r="AQ1970" s="52">
        <f t="shared" si="310"/>
        <v>0</v>
      </c>
    </row>
    <row r="1971" spans="1:43" x14ac:dyDescent="0.25">
      <c r="A1971" t="s">
        <v>5533</v>
      </c>
      <c r="B1971" t="s">
        <v>1473</v>
      </c>
      <c r="D1971">
        <v>1</v>
      </c>
      <c r="E1971">
        <v>1</v>
      </c>
      <c r="F1971">
        <v>2</v>
      </c>
      <c r="G1971" s="13">
        <v>41884</v>
      </c>
      <c r="H1971">
        <v>0.02</v>
      </c>
      <c r="I1971" t="s">
        <v>5411</v>
      </c>
      <c r="J1971" t="s">
        <v>5411</v>
      </c>
      <c r="K1971" s="46">
        <v>0.02</v>
      </c>
      <c r="L1971" s="46"/>
      <c r="M1971" s="22"/>
      <c r="N1971" s="52">
        <f t="shared" si="303"/>
        <v>0</v>
      </c>
      <c r="O1971" s="52" t="e">
        <f t="shared" si="304"/>
        <v>#VALUE!</v>
      </c>
      <c r="P1971" s="52" t="e">
        <f t="shared" si="305"/>
        <v>#VALUE!</v>
      </c>
      <c r="Q1971">
        <v>0.02</v>
      </c>
      <c r="R1971" t="s">
        <v>5411</v>
      </c>
      <c r="S1971" t="s">
        <v>5411</v>
      </c>
      <c r="T1971" s="46">
        <v>0.02</v>
      </c>
      <c r="U1971" s="46"/>
      <c r="V1971" s="22"/>
      <c r="W1971" s="52">
        <f t="shared" si="306"/>
        <v>0</v>
      </c>
      <c r="X1971" s="52" t="e">
        <f t="shared" si="307"/>
        <v>#VALUE!</v>
      </c>
      <c r="Y1971" s="52" t="e">
        <f t="shared" si="301"/>
        <v>#VALUE!</v>
      </c>
      <c r="Z1971" t="s">
        <v>5568</v>
      </c>
      <c r="AA1971" t="s">
        <v>5411</v>
      </c>
      <c r="AB1971" t="s">
        <v>5411</v>
      </c>
      <c r="AC1971" s="61" t="s">
        <v>88</v>
      </c>
      <c r="AD1971" s="61"/>
      <c r="AE1971" s="22"/>
      <c r="AF1971">
        <v>0</v>
      </c>
      <c r="AG1971" t="s">
        <v>5411</v>
      </c>
      <c r="AH1971" t="s">
        <v>5411</v>
      </c>
      <c r="AI1971" s="46">
        <v>0</v>
      </c>
      <c r="AJ1971" s="46"/>
      <c r="AK1971" s="22"/>
      <c r="AL1971" s="52">
        <f t="shared" si="308"/>
        <v>0</v>
      </c>
      <c r="AM1971" s="52" t="e">
        <f t="shared" si="309"/>
        <v>#VALUE!</v>
      </c>
      <c r="AN1971" s="52" t="e">
        <f t="shared" si="302"/>
        <v>#VALUE!</v>
      </c>
      <c r="AO1971">
        <v>0</v>
      </c>
      <c r="AP1971" s="46">
        <v>0</v>
      </c>
      <c r="AQ1971" s="52">
        <f t="shared" si="310"/>
        <v>0</v>
      </c>
    </row>
    <row r="1972" spans="1:43" x14ac:dyDescent="0.25">
      <c r="A1972" t="s">
        <v>5533</v>
      </c>
      <c r="B1972" t="s">
        <v>1474</v>
      </c>
      <c r="D1972">
        <v>1</v>
      </c>
      <c r="E1972">
        <v>1</v>
      </c>
      <c r="F1972">
        <v>2</v>
      </c>
      <c r="G1972" s="13">
        <v>41884</v>
      </c>
      <c r="H1972">
        <v>0</v>
      </c>
      <c r="I1972" t="s">
        <v>5411</v>
      </c>
      <c r="J1972" t="s">
        <v>5411</v>
      </c>
      <c r="K1972" s="46">
        <v>0</v>
      </c>
      <c r="L1972" s="46"/>
      <c r="M1972" s="22"/>
      <c r="N1972" s="52">
        <f t="shared" si="303"/>
        <v>0</v>
      </c>
      <c r="O1972" s="52" t="e">
        <f t="shared" si="304"/>
        <v>#VALUE!</v>
      </c>
      <c r="P1972" s="52" t="e">
        <f t="shared" si="305"/>
        <v>#VALUE!</v>
      </c>
      <c r="Q1972">
        <v>0</v>
      </c>
      <c r="R1972" t="s">
        <v>5411</v>
      </c>
      <c r="S1972" t="s">
        <v>5411</v>
      </c>
      <c r="T1972" s="46">
        <v>0</v>
      </c>
      <c r="U1972" s="46"/>
      <c r="V1972" s="22"/>
      <c r="W1972" s="52">
        <f t="shared" si="306"/>
        <v>0</v>
      </c>
      <c r="X1972" s="52" t="e">
        <f t="shared" si="307"/>
        <v>#VALUE!</v>
      </c>
      <c r="Y1972" s="52" t="e">
        <f t="shared" si="301"/>
        <v>#VALUE!</v>
      </c>
      <c r="Z1972" t="s">
        <v>5568</v>
      </c>
      <c r="AA1972" t="s">
        <v>5411</v>
      </c>
      <c r="AB1972" t="s">
        <v>5411</v>
      </c>
      <c r="AC1972" s="61" t="s">
        <v>88</v>
      </c>
      <c r="AD1972" s="61"/>
      <c r="AE1972" s="22"/>
      <c r="AF1972">
        <v>0</v>
      </c>
      <c r="AG1972" t="s">
        <v>5411</v>
      </c>
      <c r="AH1972" t="s">
        <v>5411</v>
      </c>
      <c r="AI1972" s="46">
        <v>0</v>
      </c>
      <c r="AJ1972" s="46"/>
      <c r="AK1972" s="22"/>
      <c r="AL1972" s="52">
        <f t="shared" si="308"/>
        <v>0</v>
      </c>
      <c r="AM1972" s="52" t="e">
        <f t="shared" si="309"/>
        <v>#VALUE!</v>
      </c>
      <c r="AN1972" s="52" t="e">
        <f t="shared" si="302"/>
        <v>#VALUE!</v>
      </c>
      <c r="AO1972">
        <v>0</v>
      </c>
      <c r="AP1972" s="46">
        <v>0</v>
      </c>
      <c r="AQ1972" s="52">
        <f t="shared" si="310"/>
        <v>0</v>
      </c>
    </row>
    <row r="1973" spans="1:43" x14ac:dyDescent="0.25">
      <c r="A1973" t="s">
        <v>5533</v>
      </c>
      <c r="B1973" t="s">
        <v>1475</v>
      </c>
      <c r="D1973">
        <v>1</v>
      </c>
      <c r="E1973">
        <v>1</v>
      </c>
      <c r="F1973">
        <v>2</v>
      </c>
      <c r="G1973" s="13">
        <v>41884</v>
      </c>
      <c r="H1973">
        <v>1.34</v>
      </c>
      <c r="I1973" t="s">
        <v>5411</v>
      </c>
      <c r="J1973" t="s">
        <v>5411</v>
      </c>
      <c r="K1973" s="46">
        <v>1.34</v>
      </c>
      <c r="L1973" s="46"/>
      <c r="M1973" s="22"/>
      <c r="N1973" s="52">
        <f t="shared" si="303"/>
        <v>0</v>
      </c>
      <c r="O1973" s="52" t="e">
        <f t="shared" si="304"/>
        <v>#VALUE!</v>
      </c>
      <c r="P1973" s="52" t="e">
        <f t="shared" si="305"/>
        <v>#VALUE!</v>
      </c>
      <c r="Q1973">
        <v>0</v>
      </c>
      <c r="R1973" t="s">
        <v>5411</v>
      </c>
      <c r="S1973" t="s">
        <v>5411</v>
      </c>
      <c r="T1973" s="46">
        <v>0</v>
      </c>
      <c r="U1973" s="46"/>
      <c r="V1973" s="22"/>
      <c r="W1973" s="52">
        <f t="shared" si="306"/>
        <v>0</v>
      </c>
      <c r="X1973" s="52" t="e">
        <f t="shared" si="307"/>
        <v>#VALUE!</v>
      </c>
      <c r="Y1973" s="52" t="e">
        <f t="shared" si="301"/>
        <v>#VALUE!</v>
      </c>
      <c r="Z1973" t="s">
        <v>5568</v>
      </c>
      <c r="AA1973" t="s">
        <v>5411</v>
      </c>
      <c r="AB1973" t="s">
        <v>5411</v>
      </c>
      <c r="AC1973" s="61" t="s">
        <v>88</v>
      </c>
      <c r="AD1973" s="61"/>
      <c r="AE1973" s="22"/>
      <c r="AF1973">
        <v>0</v>
      </c>
      <c r="AG1973" t="s">
        <v>5411</v>
      </c>
      <c r="AH1973" t="s">
        <v>5411</v>
      </c>
      <c r="AI1973" s="46">
        <v>0</v>
      </c>
      <c r="AJ1973" s="46"/>
      <c r="AK1973" s="22"/>
      <c r="AL1973" s="52">
        <f t="shared" si="308"/>
        <v>0</v>
      </c>
      <c r="AM1973" s="52" t="e">
        <f t="shared" si="309"/>
        <v>#VALUE!</v>
      </c>
      <c r="AN1973" s="52" t="e">
        <f t="shared" si="302"/>
        <v>#VALUE!</v>
      </c>
      <c r="AO1973">
        <v>0.09</v>
      </c>
      <c r="AP1973" s="46">
        <v>0.09</v>
      </c>
      <c r="AQ1973" s="52">
        <f t="shared" si="310"/>
        <v>0</v>
      </c>
    </row>
    <row r="1974" spans="1:43" x14ac:dyDescent="0.25">
      <c r="A1974" t="s">
        <v>5533</v>
      </c>
      <c r="B1974" t="s">
        <v>1476</v>
      </c>
      <c r="D1974">
        <v>1</v>
      </c>
      <c r="E1974">
        <v>1</v>
      </c>
      <c r="F1974">
        <v>2</v>
      </c>
      <c r="G1974" s="13">
        <v>41884</v>
      </c>
      <c r="H1974">
        <v>0.34</v>
      </c>
      <c r="I1974" t="s">
        <v>5411</v>
      </c>
      <c r="J1974" t="s">
        <v>5411</v>
      </c>
      <c r="K1974" s="46">
        <v>0.34</v>
      </c>
      <c r="L1974" s="46"/>
      <c r="M1974" s="22"/>
      <c r="N1974" s="52">
        <f t="shared" si="303"/>
        <v>0</v>
      </c>
      <c r="O1974" s="52" t="e">
        <f t="shared" si="304"/>
        <v>#VALUE!</v>
      </c>
      <c r="P1974" s="52" t="e">
        <f t="shared" si="305"/>
        <v>#VALUE!</v>
      </c>
      <c r="Q1974">
        <v>0.85</v>
      </c>
      <c r="R1974" t="s">
        <v>5411</v>
      </c>
      <c r="S1974" t="s">
        <v>5411</v>
      </c>
      <c r="T1974" s="46">
        <v>0.85</v>
      </c>
      <c r="U1974" s="46"/>
      <c r="V1974" s="22"/>
      <c r="W1974" s="52">
        <f t="shared" si="306"/>
        <v>0</v>
      </c>
      <c r="X1974" s="52" t="e">
        <f t="shared" si="307"/>
        <v>#VALUE!</v>
      </c>
      <c r="Y1974" s="52" t="e">
        <f t="shared" si="301"/>
        <v>#VALUE!</v>
      </c>
      <c r="Z1974" t="s">
        <v>5568</v>
      </c>
      <c r="AA1974" t="s">
        <v>5411</v>
      </c>
      <c r="AB1974" t="s">
        <v>5411</v>
      </c>
      <c r="AC1974" s="61" t="s">
        <v>88</v>
      </c>
      <c r="AD1974" s="61"/>
      <c r="AE1974" s="22"/>
      <c r="AF1974">
        <v>0</v>
      </c>
      <c r="AG1974" t="s">
        <v>5411</v>
      </c>
      <c r="AH1974" t="s">
        <v>5411</v>
      </c>
      <c r="AI1974" s="46">
        <v>0</v>
      </c>
      <c r="AJ1974" s="46"/>
      <c r="AK1974" s="22"/>
      <c r="AL1974" s="52">
        <f t="shared" si="308"/>
        <v>0</v>
      </c>
      <c r="AM1974" s="52" t="e">
        <f t="shared" si="309"/>
        <v>#VALUE!</v>
      </c>
      <c r="AN1974" s="52" t="e">
        <f t="shared" si="302"/>
        <v>#VALUE!</v>
      </c>
      <c r="AO1974">
        <v>0</v>
      </c>
      <c r="AP1974" s="46">
        <v>0</v>
      </c>
      <c r="AQ1974" s="52">
        <f t="shared" si="310"/>
        <v>0</v>
      </c>
    </row>
    <row r="1975" spans="1:43" x14ac:dyDescent="0.25">
      <c r="A1975" t="s">
        <v>5533</v>
      </c>
      <c r="B1975" t="s">
        <v>1477</v>
      </c>
      <c r="D1975">
        <v>1</v>
      </c>
      <c r="E1975">
        <v>1</v>
      </c>
      <c r="F1975">
        <v>2</v>
      </c>
      <c r="G1975" s="13">
        <v>41884</v>
      </c>
      <c r="H1975">
        <v>2.5499999999999998</v>
      </c>
      <c r="I1975" t="s">
        <v>5411</v>
      </c>
      <c r="J1975" t="s">
        <v>5411</v>
      </c>
      <c r="K1975" s="46">
        <v>2.5499999999999998</v>
      </c>
      <c r="L1975" s="46"/>
      <c r="M1975" s="22"/>
      <c r="N1975" s="52">
        <f t="shared" si="303"/>
        <v>0</v>
      </c>
      <c r="O1975" s="52" t="e">
        <f t="shared" si="304"/>
        <v>#VALUE!</v>
      </c>
      <c r="P1975" s="52" t="e">
        <f t="shared" si="305"/>
        <v>#VALUE!</v>
      </c>
      <c r="Q1975">
        <v>1.06</v>
      </c>
      <c r="R1975" t="s">
        <v>5411</v>
      </c>
      <c r="S1975" t="s">
        <v>5411</v>
      </c>
      <c r="T1975" s="46">
        <v>1.06</v>
      </c>
      <c r="U1975" s="46"/>
      <c r="V1975" s="22"/>
      <c r="W1975" s="52">
        <f t="shared" si="306"/>
        <v>0</v>
      </c>
      <c r="X1975" s="52" t="e">
        <f t="shared" si="307"/>
        <v>#VALUE!</v>
      </c>
      <c r="Y1975" s="52" t="e">
        <f t="shared" si="301"/>
        <v>#VALUE!</v>
      </c>
      <c r="Z1975" t="s">
        <v>5568</v>
      </c>
      <c r="AA1975" t="s">
        <v>5411</v>
      </c>
      <c r="AB1975" t="s">
        <v>5411</v>
      </c>
      <c r="AC1975" s="61" t="s">
        <v>88</v>
      </c>
      <c r="AD1975" s="61"/>
      <c r="AE1975" s="22"/>
      <c r="AF1975">
        <v>0</v>
      </c>
      <c r="AG1975" t="s">
        <v>5411</v>
      </c>
      <c r="AH1975" t="s">
        <v>5411</v>
      </c>
      <c r="AI1975" s="46">
        <v>0</v>
      </c>
      <c r="AJ1975" s="46"/>
      <c r="AK1975" s="22"/>
      <c r="AL1975" s="52">
        <f t="shared" si="308"/>
        <v>0</v>
      </c>
      <c r="AM1975" s="52" t="e">
        <f t="shared" si="309"/>
        <v>#VALUE!</v>
      </c>
      <c r="AN1975" s="52" t="e">
        <f t="shared" si="302"/>
        <v>#VALUE!</v>
      </c>
      <c r="AO1975">
        <v>0.01</v>
      </c>
      <c r="AP1975" s="46">
        <v>0.01</v>
      </c>
      <c r="AQ1975" s="52">
        <f t="shared" si="310"/>
        <v>0</v>
      </c>
    </row>
    <row r="1976" spans="1:43" x14ac:dyDescent="0.25">
      <c r="A1976" t="s">
        <v>5533</v>
      </c>
      <c r="B1976" t="s">
        <v>1478</v>
      </c>
      <c r="D1976">
        <v>1</v>
      </c>
      <c r="E1976">
        <v>1</v>
      </c>
      <c r="F1976">
        <v>2</v>
      </c>
      <c r="G1976" s="13">
        <v>41884</v>
      </c>
      <c r="H1976">
        <v>1.64</v>
      </c>
      <c r="I1976" t="s">
        <v>5411</v>
      </c>
      <c r="J1976" t="s">
        <v>5411</v>
      </c>
      <c r="K1976" s="46">
        <v>1.64</v>
      </c>
      <c r="L1976" s="46"/>
      <c r="M1976" s="22"/>
      <c r="N1976" s="52">
        <f t="shared" si="303"/>
        <v>0</v>
      </c>
      <c r="O1976" s="52" t="e">
        <f t="shared" si="304"/>
        <v>#VALUE!</v>
      </c>
      <c r="P1976" s="52" t="e">
        <f t="shared" si="305"/>
        <v>#VALUE!</v>
      </c>
      <c r="Q1976">
        <v>1.73</v>
      </c>
      <c r="R1976" t="s">
        <v>5411</v>
      </c>
      <c r="S1976" t="s">
        <v>5411</v>
      </c>
      <c r="T1976" s="46">
        <v>1.73</v>
      </c>
      <c r="U1976" s="46"/>
      <c r="V1976" s="22"/>
      <c r="W1976" s="52">
        <f t="shared" si="306"/>
        <v>0</v>
      </c>
      <c r="X1976" s="52" t="e">
        <f t="shared" si="307"/>
        <v>#VALUE!</v>
      </c>
      <c r="Y1976" s="52" t="e">
        <f t="shared" si="301"/>
        <v>#VALUE!</v>
      </c>
      <c r="Z1976" t="s">
        <v>5568</v>
      </c>
      <c r="AA1976" t="s">
        <v>5411</v>
      </c>
      <c r="AB1976" t="s">
        <v>5411</v>
      </c>
      <c r="AC1976" s="61" t="s">
        <v>88</v>
      </c>
      <c r="AD1976" s="61"/>
      <c r="AE1976" s="22"/>
      <c r="AF1976">
        <v>10.96</v>
      </c>
      <c r="AG1976" t="s">
        <v>5411</v>
      </c>
      <c r="AH1976" t="s">
        <v>5411</v>
      </c>
      <c r="AI1976" s="46">
        <v>10.96</v>
      </c>
      <c r="AJ1976" s="46"/>
      <c r="AK1976" s="22"/>
      <c r="AL1976" s="52">
        <f t="shared" si="308"/>
        <v>0</v>
      </c>
      <c r="AM1976" s="52" t="e">
        <f t="shared" si="309"/>
        <v>#VALUE!</v>
      </c>
      <c r="AN1976" s="52" t="e">
        <f t="shared" si="302"/>
        <v>#VALUE!</v>
      </c>
      <c r="AO1976">
        <v>0.08</v>
      </c>
      <c r="AP1976" s="46">
        <v>0.08</v>
      </c>
      <c r="AQ1976" s="52">
        <f t="shared" si="310"/>
        <v>0</v>
      </c>
    </row>
    <row r="1977" spans="1:43" x14ac:dyDescent="0.25">
      <c r="A1977" t="s">
        <v>5533</v>
      </c>
      <c r="B1977" t="s">
        <v>1479</v>
      </c>
      <c r="D1977">
        <v>1</v>
      </c>
      <c r="E1977">
        <v>1</v>
      </c>
      <c r="F1977">
        <v>2</v>
      </c>
      <c r="G1977" s="13">
        <v>41884</v>
      </c>
      <c r="H1977">
        <v>1.53</v>
      </c>
      <c r="I1977" t="s">
        <v>5411</v>
      </c>
      <c r="J1977" t="s">
        <v>5411</v>
      </c>
      <c r="K1977" s="46">
        <v>1.53</v>
      </c>
      <c r="L1977" s="46"/>
      <c r="M1977" s="22"/>
      <c r="N1977" s="52">
        <f t="shared" si="303"/>
        <v>0</v>
      </c>
      <c r="O1977" s="52" t="e">
        <f t="shared" si="304"/>
        <v>#VALUE!</v>
      </c>
      <c r="P1977" s="52" t="e">
        <f t="shared" si="305"/>
        <v>#VALUE!</v>
      </c>
      <c r="Q1977">
        <v>0.47</v>
      </c>
      <c r="R1977" t="s">
        <v>5411</v>
      </c>
      <c r="S1977" t="s">
        <v>5411</v>
      </c>
      <c r="T1977" s="46">
        <v>0.47</v>
      </c>
      <c r="U1977" s="46"/>
      <c r="V1977" s="22"/>
      <c r="W1977" s="52">
        <f t="shared" si="306"/>
        <v>0</v>
      </c>
      <c r="X1977" s="52" t="e">
        <f t="shared" si="307"/>
        <v>#VALUE!</v>
      </c>
      <c r="Y1977" s="52" t="e">
        <f t="shared" si="301"/>
        <v>#VALUE!</v>
      </c>
      <c r="Z1977" t="s">
        <v>5568</v>
      </c>
      <c r="AA1977" t="s">
        <v>5411</v>
      </c>
      <c r="AB1977" t="s">
        <v>5411</v>
      </c>
      <c r="AC1977" s="61" t="s">
        <v>88</v>
      </c>
      <c r="AD1977" s="61"/>
      <c r="AE1977" s="22"/>
      <c r="AF1977">
        <v>0</v>
      </c>
      <c r="AG1977" t="s">
        <v>5411</v>
      </c>
      <c r="AH1977" t="s">
        <v>5411</v>
      </c>
      <c r="AI1977" s="46">
        <v>0</v>
      </c>
      <c r="AJ1977" s="46"/>
      <c r="AK1977" s="22"/>
      <c r="AL1977" s="52">
        <f t="shared" si="308"/>
        <v>0</v>
      </c>
      <c r="AM1977" s="52" t="e">
        <f t="shared" si="309"/>
        <v>#VALUE!</v>
      </c>
      <c r="AN1977" s="52" t="e">
        <f t="shared" si="302"/>
        <v>#VALUE!</v>
      </c>
      <c r="AO1977">
        <v>0.03</v>
      </c>
      <c r="AP1977" s="46">
        <v>0.03</v>
      </c>
      <c r="AQ1977" s="52">
        <f t="shared" si="310"/>
        <v>0</v>
      </c>
    </row>
    <row r="1978" spans="1:43" x14ac:dyDescent="0.25">
      <c r="A1978" t="s">
        <v>5533</v>
      </c>
      <c r="B1978" t="s">
        <v>1480</v>
      </c>
      <c r="D1978">
        <v>1</v>
      </c>
      <c r="E1978">
        <v>1</v>
      </c>
      <c r="F1978">
        <v>2</v>
      </c>
      <c r="G1978" s="13">
        <v>41884</v>
      </c>
      <c r="H1978">
        <v>0.53</v>
      </c>
      <c r="I1978" t="s">
        <v>5411</v>
      </c>
      <c r="J1978" t="s">
        <v>5411</v>
      </c>
      <c r="K1978" s="46">
        <v>0.53</v>
      </c>
      <c r="L1978" s="46"/>
      <c r="M1978" s="22"/>
      <c r="N1978" s="52">
        <f t="shared" si="303"/>
        <v>0</v>
      </c>
      <c r="O1978" s="52" t="e">
        <f t="shared" si="304"/>
        <v>#VALUE!</v>
      </c>
      <c r="P1978" s="52" t="e">
        <f t="shared" si="305"/>
        <v>#VALUE!</v>
      </c>
      <c r="Q1978">
        <v>0.93</v>
      </c>
      <c r="R1978" t="s">
        <v>5411</v>
      </c>
      <c r="S1978" t="s">
        <v>5411</v>
      </c>
      <c r="T1978" s="46">
        <v>0.93</v>
      </c>
      <c r="U1978" s="46"/>
      <c r="V1978" s="22"/>
      <c r="W1978" s="52">
        <f t="shared" si="306"/>
        <v>0</v>
      </c>
      <c r="X1978" s="52" t="e">
        <f t="shared" si="307"/>
        <v>#VALUE!</v>
      </c>
      <c r="Y1978" s="52" t="e">
        <f t="shared" si="301"/>
        <v>#VALUE!</v>
      </c>
      <c r="Z1978" t="s">
        <v>5568</v>
      </c>
      <c r="AA1978" t="s">
        <v>5411</v>
      </c>
      <c r="AB1978" t="s">
        <v>5411</v>
      </c>
      <c r="AC1978" s="61" t="s">
        <v>88</v>
      </c>
      <c r="AD1978" s="61"/>
      <c r="AE1978" s="22"/>
      <c r="AF1978">
        <v>2.2400000000000002</v>
      </c>
      <c r="AG1978" t="s">
        <v>5411</v>
      </c>
      <c r="AH1978" t="s">
        <v>5411</v>
      </c>
      <c r="AI1978" s="46">
        <v>2.2400000000000002</v>
      </c>
      <c r="AJ1978" s="46"/>
      <c r="AK1978" s="22"/>
      <c r="AL1978" s="52">
        <f t="shared" si="308"/>
        <v>0</v>
      </c>
      <c r="AM1978" s="52" t="e">
        <f t="shared" si="309"/>
        <v>#VALUE!</v>
      </c>
      <c r="AN1978" s="52" t="e">
        <f t="shared" si="302"/>
        <v>#VALUE!</v>
      </c>
      <c r="AO1978">
        <v>0.06</v>
      </c>
      <c r="AP1978" s="46">
        <v>0.06</v>
      </c>
      <c r="AQ1978" s="52">
        <f t="shared" si="310"/>
        <v>0</v>
      </c>
    </row>
    <row r="1979" spans="1:43" x14ac:dyDescent="0.25">
      <c r="A1979" t="s">
        <v>5533</v>
      </c>
      <c r="B1979" t="s">
        <v>1481</v>
      </c>
      <c r="D1979">
        <v>1</v>
      </c>
      <c r="E1979">
        <v>1</v>
      </c>
      <c r="F1979">
        <v>2</v>
      </c>
      <c r="G1979" s="13">
        <v>41884</v>
      </c>
      <c r="H1979">
        <v>0.23</v>
      </c>
      <c r="I1979" t="s">
        <v>5411</v>
      </c>
      <c r="J1979" t="s">
        <v>5411</v>
      </c>
      <c r="K1979" s="46">
        <v>0.23</v>
      </c>
      <c r="L1979" s="46"/>
      <c r="M1979" s="22"/>
      <c r="N1979" s="52">
        <f t="shared" si="303"/>
        <v>0</v>
      </c>
      <c r="O1979" s="52" t="e">
        <f t="shared" si="304"/>
        <v>#VALUE!</v>
      </c>
      <c r="P1979" s="52" t="e">
        <f t="shared" si="305"/>
        <v>#VALUE!</v>
      </c>
      <c r="Q1979">
        <v>0.49</v>
      </c>
      <c r="R1979" t="s">
        <v>5411</v>
      </c>
      <c r="S1979" t="s">
        <v>5411</v>
      </c>
      <c r="T1979" s="46">
        <v>0.49</v>
      </c>
      <c r="U1979" s="46"/>
      <c r="V1979" s="22"/>
      <c r="W1979" s="52">
        <f t="shared" si="306"/>
        <v>0</v>
      </c>
      <c r="X1979" s="52" t="e">
        <f t="shared" si="307"/>
        <v>#VALUE!</v>
      </c>
      <c r="Y1979" s="52" t="e">
        <f t="shared" si="301"/>
        <v>#VALUE!</v>
      </c>
      <c r="Z1979" t="s">
        <v>5568</v>
      </c>
      <c r="AA1979" t="s">
        <v>5411</v>
      </c>
      <c r="AB1979" t="s">
        <v>5411</v>
      </c>
      <c r="AC1979" s="61" t="s">
        <v>88</v>
      </c>
      <c r="AD1979" s="61"/>
      <c r="AE1979" s="22"/>
      <c r="AF1979">
        <v>0</v>
      </c>
      <c r="AG1979" t="s">
        <v>5411</v>
      </c>
      <c r="AH1979" t="s">
        <v>5411</v>
      </c>
      <c r="AI1979" s="46">
        <v>0</v>
      </c>
      <c r="AJ1979" s="46"/>
      <c r="AK1979" s="22"/>
      <c r="AL1979" s="52">
        <f t="shared" si="308"/>
        <v>0</v>
      </c>
      <c r="AM1979" s="52" t="e">
        <f t="shared" si="309"/>
        <v>#VALUE!</v>
      </c>
      <c r="AN1979" s="52" t="e">
        <f t="shared" si="302"/>
        <v>#VALUE!</v>
      </c>
      <c r="AO1979">
        <v>0</v>
      </c>
      <c r="AP1979" s="46">
        <v>0</v>
      </c>
      <c r="AQ1979" s="52">
        <f t="shared" si="310"/>
        <v>0</v>
      </c>
    </row>
    <row r="1980" spans="1:43" x14ac:dyDescent="0.25">
      <c r="A1980" t="s">
        <v>5533</v>
      </c>
      <c r="B1980" t="s">
        <v>1482</v>
      </c>
      <c r="D1980">
        <v>1</v>
      </c>
      <c r="E1980">
        <v>1</v>
      </c>
      <c r="F1980">
        <v>2</v>
      </c>
      <c r="G1980" s="13">
        <v>41884</v>
      </c>
      <c r="H1980">
        <v>0.09</v>
      </c>
      <c r="I1980" t="s">
        <v>5411</v>
      </c>
      <c r="J1980" t="s">
        <v>5411</v>
      </c>
      <c r="K1980" s="46">
        <v>0.09</v>
      </c>
      <c r="L1980" s="46"/>
      <c r="M1980" s="22"/>
      <c r="N1980" s="52">
        <f t="shared" si="303"/>
        <v>0</v>
      </c>
      <c r="O1980" s="52" t="e">
        <f t="shared" si="304"/>
        <v>#VALUE!</v>
      </c>
      <c r="P1980" s="52" t="e">
        <f t="shared" si="305"/>
        <v>#VALUE!</v>
      </c>
      <c r="Q1980">
        <v>0</v>
      </c>
      <c r="R1980" t="s">
        <v>5411</v>
      </c>
      <c r="S1980" t="s">
        <v>5411</v>
      </c>
      <c r="T1980" s="46">
        <v>0</v>
      </c>
      <c r="U1980" s="46"/>
      <c r="V1980" s="22"/>
      <c r="W1980" s="52">
        <f t="shared" si="306"/>
        <v>0</v>
      </c>
      <c r="X1980" s="52" t="e">
        <f t="shared" si="307"/>
        <v>#VALUE!</v>
      </c>
      <c r="Y1980" s="52" t="e">
        <f t="shared" si="301"/>
        <v>#VALUE!</v>
      </c>
      <c r="Z1980" t="s">
        <v>5568</v>
      </c>
      <c r="AA1980" t="s">
        <v>5411</v>
      </c>
      <c r="AB1980" t="s">
        <v>5411</v>
      </c>
      <c r="AC1980" s="61" t="s">
        <v>88</v>
      </c>
      <c r="AD1980" s="61"/>
      <c r="AE1980" s="22"/>
      <c r="AF1980">
        <v>0</v>
      </c>
      <c r="AG1980" t="s">
        <v>5411</v>
      </c>
      <c r="AH1980" t="s">
        <v>5411</v>
      </c>
      <c r="AI1980" s="46">
        <v>0</v>
      </c>
      <c r="AJ1980" s="46"/>
      <c r="AK1980" s="22"/>
      <c r="AL1980" s="52">
        <f t="shared" si="308"/>
        <v>0</v>
      </c>
      <c r="AM1980" s="52" t="e">
        <f t="shared" si="309"/>
        <v>#VALUE!</v>
      </c>
      <c r="AN1980" s="52" t="e">
        <f t="shared" si="302"/>
        <v>#VALUE!</v>
      </c>
      <c r="AO1980">
        <v>0</v>
      </c>
      <c r="AP1980" s="46">
        <v>0</v>
      </c>
      <c r="AQ1980" s="52">
        <f t="shared" si="310"/>
        <v>0</v>
      </c>
    </row>
    <row r="1981" spans="1:43" x14ac:dyDescent="0.25">
      <c r="A1981" t="s">
        <v>5533</v>
      </c>
      <c r="B1981" t="s">
        <v>1483</v>
      </c>
      <c r="D1981">
        <v>1</v>
      </c>
      <c r="E1981">
        <v>1</v>
      </c>
      <c r="F1981">
        <v>2</v>
      </c>
      <c r="G1981" s="13">
        <v>41884</v>
      </c>
      <c r="H1981">
        <v>0.02</v>
      </c>
      <c r="I1981" t="s">
        <v>5411</v>
      </c>
      <c r="J1981" t="s">
        <v>5411</v>
      </c>
      <c r="K1981" s="46">
        <v>0.02</v>
      </c>
      <c r="L1981" s="46"/>
      <c r="M1981" s="22"/>
      <c r="N1981" s="52">
        <f t="shared" si="303"/>
        <v>0</v>
      </c>
      <c r="O1981" s="52" t="e">
        <f t="shared" si="304"/>
        <v>#VALUE!</v>
      </c>
      <c r="P1981" s="52" t="e">
        <f t="shared" si="305"/>
        <v>#VALUE!</v>
      </c>
      <c r="Q1981">
        <v>0</v>
      </c>
      <c r="R1981" t="s">
        <v>5411</v>
      </c>
      <c r="S1981" t="s">
        <v>5411</v>
      </c>
      <c r="T1981" s="46">
        <v>0</v>
      </c>
      <c r="U1981" s="46"/>
      <c r="V1981" s="22"/>
      <c r="W1981" s="52">
        <f t="shared" si="306"/>
        <v>0</v>
      </c>
      <c r="X1981" s="52" t="e">
        <f t="shared" si="307"/>
        <v>#VALUE!</v>
      </c>
      <c r="Y1981" s="52" t="e">
        <f t="shared" si="301"/>
        <v>#VALUE!</v>
      </c>
      <c r="Z1981" t="s">
        <v>5568</v>
      </c>
      <c r="AA1981" t="s">
        <v>5411</v>
      </c>
      <c r="AB1981" t="s">
        <v>5411</v>
      </c>
      <c r="AC1981" s="61" t="s">
        <v>88</v>
      </c>
      <c r="AD1981" s="61"/>
      <c r="AE1981" s="22"/>
      <c r="AF1981">
        <v>0</v>
      </c>
      <c r="AG1981" t="s">
        <v>5411</v>
      </c>
      <c r="AH1981" t="s">
        <v>5411</v>
      </c>
      <c r="AI1981" s="46">
        <v>0</v>
      </c>
      <c r="AJ1981" s="46"/>
      <c r="AK1981" s="22"/>
      <c r="AL1981" s="52">
        <f t="shared" si="308"/>
        <v>0</v>
      </c>
      <c r="AM1981" s="52" t="e">
        <f t="shared" si="309"/>
        <v>#VALUE!</v>
      </c>
      <c r="AN1981" s="52" t="e">
        <f t="shared" si="302"/>
        <v>#VALUE!</v>
      </c>
      <c r="AO1981">
        <v>0.01</v>
      </c>
      <c r="AP1981" s="46">
        <v>0.01</v>
      </c>
      <c r="AQ1981" s="52">
        <f t="shared" si="310"/>
        <v>0</v>
      </c>
    </row>
    <row r="1982" spans="1:43" x14ac:dyDescent="0.25">
      <c r="A1982" t="s">
        <v>5533</v>
      </c>
      <c r="B1982" t="s">
        <v>1484</v>
      </c>
      <c r="D1982">
        <v>1</v>
      </c>
      <c r="E1982">
        <v>1</v>
      </c>
      <c r="F1982">
        <v>2</v>
      </c>
      <c r="G1982" s="13">
        <v>41884</v>
      </c>
      <c r="H1982">
        <v>0.01</v>
      </c>
      <c r="I1982" t="s">
        <v>5411</v>
      </c>
      <c r="J1982" t="s">
        <v>5411</v>
      </c>
      <c r="K1982" s="46">
        <v>0.01</v>
      </c>
      <c r="L1982" s="46"/>
      <c r="M1982" s="22"/>
      <c r="N1982" s="52">
        <f t="shared" si="303"/>
        <v>0</v>
      </c>
      <c r="O1982" s="52" t="e">
        <f t="shared" si="304"/>
        <v>#VALUE!</v>
      </c>
      <c r="P1982" s="52" t="e">
        <f t="shared" si="305"/>
        <v>#VALUE!</v>
      </c>
      <c r="Q1982">
        <v>0</v>
      </c>
      <c r="R1982" t="s">
        <v>5411</v>
      </c>
      <c r="S1982" t="s">
        <v>5411</v>
      </c>
      <c r="T1982" s="46">
        <v>0</v>
      </c>
      <c r="U1982" s="46"/>
      <c r="V1982" s="22"/>
      <c r="W1982" s="52">
        <f t="shared" si="306"/>
        <v>0</v>
      </c>
      <c r="X1982" s="52" t="e">
        <f t="shared" si="307"/>
        <v>#VALUE!</v>
      </c>
      <c r="Y1982" s="52" t="e">
        <f t="shared" si="301"/>
        <v>#VALUE!</v>
      </c>
      <c r="Z1982" t="s">
        <v>5568</v>
      </c>
      <c r="AA1982" t="s">
        <v>5411</v>
      </c>
      <c r="AB1982" t="s">
        <v>5411</v>
      </c>
      <c r="AC1982" s="61" t="s">
        <v>88</v>
      </c>
      <c r="AD1982" s="61"/>
      <c r="AE1982" s="22"/>
      <c r="AF1982">
        <v>0</v>
      </c>
      <c r="AG1982" t="s">
        <v>5411</v>
      </c>
      <c r="AH1982" t="s">
        <v>5411</v>
      </c>
      <c r="AI1982" s="46">
        <v>0</v>
      </c>
      <c r="AJ1982" s="46"/>
      <c r="AK1982" s="22"/>
      <c r="AL1982" s="52">
        <f t="shared" si="308"/>
        <v>0</v>
      </c>
      <c r="AM1982" s="52" t="e">
        <f t="shared" si="309"/>
        <v>#VALUE!</v>
      </c>
      <c r="AN1982" s="52" t="e">
        <f t="shared" si="302"/>
        <v>#VALUE!</v>
      </c>
      <c r="AO1982">
        <v>0</v>
      </c>
      <c r="AP1982" s="46">
        <v>0</v>
      </c>
      <c r="AQ1982" s="52">
        <f t="shared" si="310"/>
        <v>0</v>
      </c>
    </row>
    <row r="1983" spans="1:43" x14ac:dyDescent="0.25">
      <c r="A1983" t="s">
        <v>5533</v>
      </c>
      <c r="B1983" t="s">
        <v>1485</v>
      </c>
      <c r="D1983">
        <v>1</v>
      </c>
      <c r="E1983">
        <v>1</v>
      </c>
      <c r="F1983">
        <v>2</v>
      </c>
      <c r="G1983" s="13">
        <v>41884</v>
      </c>
      <c r="H1983">
        <v>0.05</v>
      </c>
      <c r="I1983" t="s">
        <v>5411</v>
      </c>
      <c r="J1983" t="s">
        <v>5411</v>
      </c>
      <c r="K1983" s="46">
        <v>0.05</v>
      </c>
      <c r="L1983" s="46"/>
      <c r="M1983" s="22"/>
      <c r="N1983" s="52">
        <f t="shared" si="303"/>
        <v>0</v>
      </c>
      <c r="O1983" s="52" t="e">
        <f t="shared" si="304"/>
        <v>#VALUE!</v>
      </c>
      <c r="P1983" s="52" t="e">
        <f t="shared" si="305"/>
        <v>#VALUE!</v>
      </c>
      <c r="Q1983">
        <v>7.0000000000000007E-2</v>
      </c>
      <c r="R1983" t="s">
        <v>5411</v>
      </c>
      <c r="S1983" t="s">
        <v>5411</v>
      </c>
      <c r="T1983" s="46">
        <v>7.0000000000000007E-2</v>
      </c>
      <c r="U1983" s="46"/>
      <c r="V1983" s="22"/>
      <c r="W1983" s="52">
        <f t="shared" si="306"/>
        <v>0</v>
      </c>
      <c r="X1983" s="52" t="e">
        <f t="shared" si="307"/>
        <v>#VALUE!</v>
      </c>
      <c r="Y1983" s="52" t="e">
        <f t="shared" si="301"/>
        <v>#VALUE!</v>
      </c>
      <c r="Z1983" t="s">
        <v>5568</v>
      </c>
      <c r="AA1983" t="s">
        <v>5411</v>
      </c>
      <c r="AB1983" t="s">
        <v>5411</v>
      </c>
      <c r="AC1983" s="61" t="s">
        <v>88</v>
      </c>
      <c r="AD1983" s="61"/>
      <c r="AE1983" s="22"/>
      <c r="AF1983">
        <v>0</v>
      </c>
      <c r="AG1983" t="s">
        <v>5411</v>
      </c>
      <c r="AH1983" t="s">
        <v>5411</v>
      </c>
      <c r="AI1983" s="46">
        <v>0</v>
      </c>
      <c r="AJ1983" s="46"/>
      <c r="AK1983" s="22"/>
      <c r="AL1983" s="52">
        <f t="shared" si="308"/>
        <v>0</v>
      </c>
      <c r="AM1983" s="52" t="e">
        <f t="shared" si="309"/>
        <v>#VALUE!</v>
      </c>
      <c r="AN1983" s="52" t="e">
        <f t="shared" si="302"/>
        <v>#VALUE!</v>
      </c>
      <c r="AO1983">
        <v>0</v>
      </c>
      <c r="AP1983" s="46">
        <v>0</v>
      </c>
      <c r="AQ1983" s="52">
        <f t="shared" si="310"/>
        <v>0</v>
      </c>
    </row>
    <row r="1984" spans="1:43" x14ac:dyDescent="0.25">
      <c r="A1984" t="s">
        <v>5533</v>
      </c>
      <c r="B1984" t="s">
        <v>5353</v>
      </c>
      <c r="D1984">
        <v>1</v>
      </c>
      <c r="E1984">
        <v>1</v>
      </c>
      <c r="F1984">
        <v>1</v>
      </c>
      <c r="G1984" s="13">
        <v>42961</v>
      </c>
      <c r="H1984">
        <v>1.38</v>
      </c>
      <c r="I1984" t="s">
        <v>5411</v>
      </c>
      <c r="J1984" t="s">
        <v>5411</v>
      </c>
      <c r="K1984" s="19">
        <v>1.38</v>
      </c>
      <c r="L1984" s="22"/>
      <c r="M1984" s="22"/>
      <c r="N1984" s="52">
        <f t="shared" si="303"/>
        <v>0</v>
      </c>
      <c r="O1984" s="52" t="e">
        <f t="shared" si="304"/>
        <v>#VALUE!</v>
      </c>
      <c r="P1984" s="52" t="e">
        <f t="shared" si="305"/>
        <v>#VALUE!</v>
      </c>
      <c r="Q1984">
        <v>0.24</v>
      </c>
      <c r="R1984" t="s">
        <v>5411</v>
      </c>
      <c r="S1984" t="s">
        <v>5411</v>
      </c>
      <c r="T1984" s="19">
        <v>0.24</v>
      </c>
      <c r="U1984" s="22"/>
      <c r="V1984" s="22"/>
      <c r="W1984" s="52">
        <f t="shared" si="306"/>
        <v>0</v>
      </c>
      <c r="X1984" s="52" t="e">
        <f t="shared" si="307"/>
        <v>#VALUE!</v>
      </c>
      <c r="Y1984" s="52" t="e">
        <f t="shared" si="301"/>
        <v>#VALUE!</v>
      </c>
      <c r="Z1984" t="s">
        <v>5568</v>
      </c>
      <c r="AA1984" t="s">
        <v>5411</v>
      </c>
      <c r="AB1984" t="s">
        <v>5411</v>
      </c>
      <c r="AC1984" s="22" t="s">
        <v>88</v>
      </c>
      <c r="AD1984" s="22"/>
      <c r="AE1984" s="22"/>
      <c r="AF1984">
        <v>0</v>
      </c>
      <c r="AG1984" t="s">
        <v>5411</v>
      </c>
      <c r="AH1984" t="s">
        <v>5411</v>
      </c>
      <c r="AI1984" s="19">
        <v>0</v>
      </c>
      <c r="AJ1984" s="22"/>
      <c r="AK1984" s="22"/>
      <c r="AL1984" s="52">
        <f t="shared" si="308"/>
        <v>0</v>
      </c>
      <c r="AM1984" s="52" t="e">
        <f t="shared" si="309"/>
        <v>#VALUE!</v>
      </c>
      <c r="AN1984" s="52" t="e">
        <f t="shared" si="302"/>
        <v>#VALUE!</v>
      </c>
      <c r="AO1984">
        <v>0.02</v>
      </c>
      <c r="AP1984" s="19">
        <v>0.02</v>
      </c>
      <c r="AQ1984" s="52">
        <f t="shared" si="310"/>
        <v>0</v>
      </c>
    </row>
    <row r="1985" spans="1:43" x14ac:dyDescent="0.25">
      <c r="A1985" t="s">
        <v>5533</v>
      </c>
      <c r="B1985" t="s">
        <v>5383</v>
      </c>
      <c r="D1985">
        <v>1</v>
      </c>
      <c r="E1985">
        <v>1</v>
      </c>
      <c r="F1985">
        <v>1</v>
      </c>
      <c r="G1985" s="13">
        <v>42961</v>
      </c>
      <c r="H1985">
        <v>1.68</v>
      </c>
      <c r="I1985" t="s">
        <v>5411</v>
      </c>
      <c r="J1985" t="s">
        <v>5411</v>
      </c>
      <c r="K1985" s="19">
        <v>1.68</v>
      </c>
      <c r="L1985" s="22"/>
      <c r="M1985" s="22"/>
      <c r="N1985" s="52">
        <f t="shared" si="303"/>
        <v>0</v>
      </c>
      <c r="O1985" s="52" t="e">
        <f t="shared" si="304"/>
        <v>#VALUE!</v>
      </c>
      <c r="P1985" s="52" t="e">
        <f t="shared" si="305"/>
        <v>#VALUE!</v>
      </c>
      <c r="Q1985">
        <v>0</v>
      </c>
      <c r="R1985" t="s">
        <v>5411</v>
      </c>
      <c r="S1985" t="s">
        <v>5411</v>
      </c>
      <c r="T1985" s="19">
        <v>0</v>
      </c>
      <c r="U1985" s="22"/>
      <c r="V1985" s="22"/>
      <c r="W1985" s="52">
        <f t="shared" si="306"/>
        <v>0</v>
      </c>
      <c r="X1985" s="52" t="e">
        <f t="shared" si="307"/>
        <v>#VALUE!</v>
      </c>
      <c r="Y1985" s="52" t="e">
        <f t="shared" si="301"/>
        <v>#VALUE!</v>
      </c>
      <c r="Z1985" t="s">
        <v>5568</v>
      </c>
      <c r="AA1985" t="s">
        <v>5411</v>
      </c>
      <c r="AB1985" t="s">
        <v>5411</v>
      </c>
      <c r="AC1985" s="22" t="s">
        <v>88</v>
      </c>
      <c r="AD1985" s="22"/>
      <c r="AE1985" s="22"/>
      <c r="AF1985">
        <v>0</v>
      </c>
      <c r="AG1985" t="s">
        <v>5411</v>
      </c>
      <c r="AH1985" t="s">
        <v>5411</v>
      </c>
      <c r="AI1985" s="19">
        <v>0</v>
      </c>
      <c r="AJ1985" s="22"/>
      <c r="AK1985" s="22"/>
      <c r="AL1985" s="52">
        <f t="shared" si="308"/>
        <v>0</v>
      </c>
      <c r="AM1985" s="52" t="e">
        <f t="shared" si="309"/>
        <v>#VALUE!</v>
      </c>
      <c r="AN1985" s="52" t="e">
        <f t="shared" si="302"/>
        <v>#VALUE!</v>
      </c>
      <c r="AO1985">
        <v>0</v>
      </c>
      <c r="AP1985" s="19">
        <v>0</v>
      </c>
      <c r="AQ1985" s="52">
        <f t="shared" si="310"/>
        <v>0</v>
      </c>
    </row>
    <row r="1986" spans="1:43" x14ac:dyDescent="0.25">
      <c r="A1986" t="s">
        <v>5533</v>
      </c>
      <c r="B1986" t="s">
        <v>5384</v>
      </c>
      <c r="D1986">
        <v>1</v>
      </c>
      <c r="E1986">
        <v>1</v>
      </c>
      <c r="F1986">
        <v>1</v>
      </c>
      <c r="G1986" s="13">
        <v>42961</v>
      </c>
      <c r="H1986">
        <v>1.1599999999999999</v>
      </c>
      <c r="I1986" t="s">
        <v>5411</v>
      </c>
      <c r="J1986" t="s">
        <v>5411</v>
      </c>
      <c r="K1986" s="19">
        <v>1.1599999999999999</v>
      </c>
      <c r="L1986" s="22"/>
      <c r="M1986" s="22"/>
      <c r="N1986" s="52">
        <f t="shared" si="303"/>
        <v>0</v>
      </c>
      <c r="O1986" s="52" t="e">
        <f t="shared" si="304"/>
        <v>#VALUE!</v>
      </c>
      <c r="P1986" s="52" t="e">
        <f t="shared" si="305"/>
        <v>#VALUE!</v>
      </c>
      <c r="Q1986">
        <v>0.28000000000000003</v>
      </c>
      <c r="R1986" t="s">
        <v>5411</v>
      </c>
      <c r="S1986" t="s">
        <v>5411</v>
      </c>
      <c r="T1986" s="19">
        <v>0.28000000000000003</v>
      </c>
      <c r="U1986" s="22"/>
      <c r="V1986" s="22"/>
      <c r="W1986" s="52">
        <f t="shared" si="306"/>
        <v>0</v>
      </c>
      <c r="X1986" s="52" t="e">
        <f t="shared" si="307"/>
        <v>#VALUE!</v>
      </c>
      <c r="Y1986" s="52" t="e">
        <f t="shared" si="301"/>
        <v>#VALUE!</v>
      </c>
      <c r="Z1986" t="s">
        <v>5568</v>
      </c>
      <c r="AA1986" t="s">
        <v>5411</v>
      </c>
      <c r="AB1986" t="s">
        <v>5411</v>
      </c>
      <c r="AC1986" s="22" t="s">
        <v>88</v>
      </c>
      <c r="AD1986" s="22"/>
      <c r="AE1986" s="22"/>
      <c r="AF1986">
        <v>0</v>
      </c>
      <c r="AG1986" t="s">
        <v>5411</v>
      </c>
      <c r="AH1986" t="s">
        <v>5411</v>
      </c>
      <c r="AI1986" s="19">
        <v>0</v>
      </c>
      <c r="AJ1986" s="22"/>
      <c r="AK1986" s="22"/>
      <c r="AL1986" s="52">
        <f t="shared" si="308"/>
        <v>0</v>
      </c>
      <c r="AM1986" s="52" t="e">
        <f t="shared" si="309"/>
        <v>#VALUE!</v>
      </c>
      <c r="AN1986" s="52" t="e">
        <f t="shared" si="302"/>
        <v>#VALUE!</v>
      </c>
      <c r="AO1986">
        <v>0.09</v>
      </c>
      <c r="AP1986" s="19">
        <v>0.09</v>
      </c>
      <c r="AQ1986" s="52">
        <f t="shared" si="310"/>
        <v>0</v>
      </c>
    </row>
    <row r="1987" spans="1:43" x14ac:dyDescent="0.25">
      <c r="A1987" t="s">
        <v>5533</v>
      </c>
      <c r="B1987" t="s">
        <v>5385</v>
      </c>
      <c r="D1987">
        <v>1</v>
      </c>
      <c r="E1987">
        <v>1</v>
      </c>
      <c r="F1987">
        <v>1</v>
      </c>
      <c r="G1987" s="13">
        <v>42961</v>
      </c>
      <c r="H1987">
        <v>0.68</v>
      </c>
      <c r="I1987" t="s">
        <v>5411</v>
      </c>
      <c r="J1987" t="s">
        <v>5411</v>
      </c>
      <c r="K1987" s="19">
        <v>0.68</v>
      </c>
      <c r="L1987" s="22"/>
      <c r="M1987" s="22"/>
      <c r="N1987" s="52">
        <f t="shared" si="303"/>
        <v>0</v>
      </c>
      <c r="O1987" s="52" t="e">
        <f t="shared" si="304"/>
        <v>#VALUE!</v>
      </c>
      <c r="P1987" s="52" t="e">
        <f t="shared" si="305"/>
        <v>#VALUE!</v>
      </c>
      <c r="Q1987">
        <v>0.27</v>
      </c>
      <c r="R1987" t="s">
        <v>5411</v>
      </c>
      <c r="S1987" t="s">
        <v>5411</v>
      </c>
      <c r="T1987" s="19">
        <v>0.27</v>
      </c>
      <c r="U1987" s="22"/>
      <c r="V1987" s="22"/>
      <c r="W1987" s="52">
        <f t="shared" si="306"/>
        <v>0</v>
      </c>
      <c r="X1987" s="52" t="e">
        <f t="shared" si="307"/>
        <v>#VALUE!</v>
      </c>
      <c r="Y1987" s="52" t="e">
        <f t="shared" si="301"/>
        <v>#VALUE!</v>
      </c>
      <c r="Z1987" t="s">
        <v>5568</v>
      </c>
      <c r="AA1987" t="s">
        <v>5411</v>
      </c>
      <c r="AB1987" t="s">
        <v>5411</v>
      </c>
      <c r="AC1987" s="22" t="s">
        <v>88</v>
      </c>
      <c r="AD1987" s="22"/>
      <c r="AE1987" s="22"/>
      <c r="AF1987">
        <v>0</v>
      </c>
      <c r="AG1987" t="s">
        <v>5411</v>
      </c>
      <c r="AH1987" t="s">
        <v>5411</v>
      </c>
      <c r="AI1987" s="19">
        <v>0</v>
      </c>
      <c r="AJ1987" s="22"/>
      <c r="AK1987" s="22"/>
      <c r="AL1987" s="52">
        <f t="shared" si="308"/>
        <v>0</v>
      </c>
      <c r="AM1987" s="52" t="e">
        <f t="shared" si="309"/>
        <v>#VALUE!</v>
      </c>
      <c r="AN1987" s="52" t="e">
        <f t="shared" si="302"/>
        <v>#VALUE!</v>
      </c>
      <c r="AO1987">
        <v>0.21</v>
      </c>
      <c r="AP1987" s="19">
        <v>0.21</v>
      </c>
      <c r="AQ1987" s="52">
        <f t="shared" si="310"/>
        <v>0</v>
      </c>
    </row>
    <row r="1988" spans="1:43" x14ac:dyDescent="0.25">
      <c r="A1988" t="s">
        <v>5533</v>
      </c>
      <c r="B1988" t="s">
        <v>5386</v>
      </c>
      <c r="D1988">
        <v>1</v>
      </c>
      <c r="E1988">
        <v>1</v>
      </c>
      <c r="F1988">
        <v>1</v>
      </c>
      <c r="G1988" s="13">
        <v>42961</v>
      </c>
      <c r="H1988">
        <v>0.59</v>
      </c>
      <c r="I1988" t="s">
        <v>5411</v>
      </c>
      <c r="J1988" t="s">
        <v>5411</v>
      </c>
      <c r="K1988" s="19">
        <v>0.59</v>
      </c>
      <c r="L1988" s="22"/>
      <c r="M1988" s="22"/>
      <c r="N1988" s="52">
        <f t="shared" si="303"/>
        <v>0</v>
      </c>
      <c r="O1988" s="52" t="e">
        <f t="shared" si="304"/>
        <v>#VALUE!</v>
      </c>
      <c r="P1988" s="52" t="e">
        <f t="shared" si="305"/>
        <v>#VALUE!</v>
      </c>
      <c r="Q1988">
        <v>0.33</v>
      </c>
      <c r="R1988" t="s">
        <v>5411</v>
      </c>
      <c r="S1988" t="s">
        <v>5411</v>
      </c>
      <c r="T1988" s="19">
        <v>0.33</v>
      </c>
      <c r="U1988" s="22"/>
      <c r="V1988" s="22"/>
      <c r="W1988" s="52">
        <f t="shared" si="306"/>
        <v>0</v>
      </c>
      <c r="X1988" s="52" t="e">
        <f t="shared" si="307"/>
        <v>#VALUE!</v>
      </c>
      <c r="Y1988" s="52" t="e">
        <f t="shared" ref="Y1988:Y2051" si="311">S1988-V1988</f>
        <v>#VALUE!</v>
      </c>
      <c r="Z1988" t="s">
        <v>5568</v>
      </c>
      <c r="AA1988" t="s">
        <v>5411</v>
      </c>
      <c r="AB1988" t="s">
        <v>5411</v>
      </c>
      <c r="AC1988" s="22" t="s">
        <v>88</v>
      </c>
      <c r="AD1988" s="22"/>
      <c r="AE1988" s="22"/>
      <c r="AF1988">
        <v>0</v>
      </c>
      <c r="AG1988" t="s">
        <v>5411</v>
      </c>
      <c r="AH1988" t="s">
        <v>5411</v>
      </c>
      <c r="AI1988" s="19">
        <v>0</v>
      </c>
      <c r="AJ1988" s="22"/>
      <c r="AK1988" s="22"/>
      <c r="AL1988" s="52">
        <f t="shared" si="308"/>
        <v>0</v>
      </c>
      <c r="AM1988" s="52" t="e">
        <f t="shared" si="309"/>
        <v>#VALUE!</v>
      </c>
      <c r="AN1988" s="52" t="e">
        <f t="shared" ref="AN1988:AN2051" si="312">AH1988-AK1988</f>
        <v>#VALUE!</v>
      </c>
      <c r="AO1988">
        <v>0.1</v>
      </c>
      <c r="AP1988" s="19">
        <v>0.1</v>
      </c>
      <c r="AQ1988" s="52">
        <f t="shared" si="310"/>
        <v>0</v>
      </c>
    </row>
    <row r="1989" spans="1:43" x14ac:dyDescent="0.25">
      <c r="A1989" t="s">
        <v>5533</v>
      </c>
      <c r="B1989" t="s">
        <v>5387</v>
      </c>
      <c r="D1989">
        <v>1</v>
      </c>
      <c r="E1989">
        <v>1</v>
      </c>
      <c r="F1989">
        <v>1</v>
      </c>
      <c r="G1989" s="13">
        <v>42961</v>
      </c>
      <c r="H1989">
        <v>0.14000000000000001</v>
      </c>
      <c r="I1989" t="s">
        <v>5411</v>
      </c>
      <c r="J1989" t="s">
        <v>5411</v>
      </c>
      <c r="K1989" s="19">
        <v>0.14000000000000001</v>
      </c>
      <c r="L1989" s="22"/>
      <c r="M1989" s="22"/>
      <c r="N1989" s="52">
        <f t="shared" ref="N1989:N2052" si="313">H1989-K1989</f>
        <v>0</v>
      </c>
      <c r="O1989" s="52" t="e">
        <f t="shared" ref="O1989:O2052" si="314">I1989-L1989</f>
        <v>#VALUE!</v>
      </c>
      <c r="P1989" s="52" t="e">
        <f t="shared" ref="P1989:P2052" si="315">J1989-M1989</f>
        <v>#VALUE!</v>
      </c>
      <c r="Q1989">
        <v>0.21</v>
      </c>
      <c r="R1989" t="s">
        <v>5411</v>
      </c>
      <c r="S1989" t="s">
        <v>5411</v>
      </c>
      <c r="T1989" s="19">
        <v>0.21</v>
      </c>
      <c r="U1989" s="22"/>
      <c r="V1989" s="22"/>
      <c r="W1989" s="52">
        <f t="shared" ref="W1989:W2052" si="316">Q1989-T1989</f>
        <v>0</v>
      </c>
      <c r="X1989" s="52" t="e">
        <f t="shared" ref="X1989:X2052" si="317">R1989-U1989</f>
        <v>#VALUE!</v>
      </c>
      <c r="Y1989" s="52" t="e">
        <f t="shared" si="311"/>
        <v>#VALUE!</v>
      </c>
      <c r="Z1989" t="s">
        <v>5568</v>
      </c>
      <c r="AA1989" t="s">
        <v>5411</v>
      </c>
      <c r="AB1989" t="s">
        <v>5411</v>
      </c>
      <c r="AC1989" s="22" t="s">
        <v>88</v>
      </c>
      <c r="AD1989" s="22"/>
      <c r="AE1989" s="22"/>
      <c r="AF1989">
        <v>0</v>
      </c>
      <c r="AG1989" t="s">
        <v>5411</v>
      </c>
      <c r="AH1989" t="s">
        <v>5411</v>
      </c>
      <c r="AI1989" s="19">
        <v>0</v>
      </c>
      <c r="AJ1989" s="22"/>
      <c r="AK1989" s="22"/>
      <c r="AL1989" s="52">
        <f t="shared" ref="AL1989:AL2052" si="318">AF1989-AI1989</f>
        <v>0</v>
      </c>
      <c r="AM1989" s="52" t="e">
        <f t="shared" ref="AM1989:AM2052" si="319">AG1989-AJ1989</f>
        <v>#VALUE!</v>
      </c>
      <c r="AN1989" s="52" t="e">
        <f t="shared" si="312"/>
        <v>#VALUE!</v>
      </c>
      <c r="AO1989">
        <v>0</v>
      </c>
      <c r="AP1989" s="19">
        <v>0</v>
      </c>
      <c r="AQ1989" s="52">
        <f t="shared" ref="AQ1989:AQ2052" si="320">AO1989-AP1989</f>
        <v>0</v>
      </c>
    </row>
    <row r="1990" spans="1:43" x14ac:dyDescent="0.25">
      <c r="A1990" t="s">
        <v>5533</v>
      </c>
      <c r="B1990" t="s">
        <v>5388</v>
      </c>
      <c r="D1990">
        <v>1</v>
      </c>
      <c r="E1990">
        <v>1</v>
      </c>
      <c r="F1990">
        <v>1</v>
      </c>
      <c r="G1990" s="13">
        <v>42961</v>
      </c>
      <c r="H1990">
        <v>0</v>
      </c>
      <c r="I1990" t="s">
        <v>5411</v>
      </c>
      <c r="J1990" t="s">
        <v>5411</v>
      </c>
      <c r="K1990" s="19">
        <v>0</v>
      </c>
      <c r="L1990" s="22"/>
      <c r="M1990" s="22"/>
      <c r="N1990" s="52">
        <f t="shared" si="313"/>
        <v>0</v>
      </c>
      <c r="O1990" s="52" t="e">
        <f t="shared" si="314"/>
        <v>#VALUE!</v>
      </c>
      <c r="P1990" s="52" t="e">
        <f t="shared" si="315"/>
        <v>#VALUE!</v>
      </c>
      <c r="Q1990">
        <v>0</v>
      </c>
      <c r="R1990" t="s">
        <v>5411</v>
      </c>
      <c r="S1990" t="s">
        <v>5411</v>
      </c>
      <c r="T1990" s="19">
        <v>0</v>
      </c>
      <c r="U1990" s="22"/>
      <c r="V1990" s="22"/>
      <c r="W1990" s="52">
        <f t="shared" si="316"/>
        <v>0</v>
      </c>
      <c r="X1990" s="52" t="e">
        <f t="shared" si="317"/>
        <v>#VALUE!</v>
      </c>
      <c r="Y1990" s="52" t="e">
        <f t="shared" si="311"/>
        <v>#VALUE!</v>
      </c>
      <c r="Z1990" t="s">
        <v>5568</v>
      </c>
      <c r="AA1990" t="s">
        <v>5411</v>
      </c>
      <c r="AB1990" t="s">
        <v>5411</v>
      </c>
      <c r="AC1990" s="22" t="s">
        <v>88</v>
      </c>
      <c r="AD1990" s="22"/>
      <c r="AE1990" s="22"/>
      <c r="AF1990">
        <v>0</v>
      </c>
      <c r="AG1990" t="s">
        <v>5411</v>
      </c>
      <c r="AH1990" t="s">
        <v>5411</v>
      </c>
      <c r="AI1990" s="19">
        <v>0</v>
      </c>
      <c r="AJ1990" s="22"/>
      <c r="AK1990" s="22"/>
      <c r="AL1990" s="52">
        <f t="shared" si="318"/>
        <v>0</v>
      </c>
      <c r="AM1990" s="52" t="e">
        <f t="shared" si="319"/>
        <v>#VALUE!</v>
      </c>
      <c r="AN1990" s="52" t="e">
        <f t="shared" si="312"/>
        <v>#VALUE!</v>
      </c>
      <c r="AO1990">
        <v>0</v>
      </c>
      <c r="AP1990" s="19">
        <v>0</v>
      </c>
      <c r="AQ1990" s="52">
        <f t="shared" si="320"/>
        <v>0</v>
      </c>
    </row>
    <row r="1991" spans="1:43" x14ac:dyDescent="0.25">
      <c r="A1991" t="s">
        <v>5533</v>
      </c>
      <c r="B1991" t="s">
        <v>5389</v>
      </c>
      <c r="D1991">
        <v>1</v>
      </c>
      <c r="E1991">
        <v>1</v>
      </c>
      <c r="F1991">
        <v>1</v>
      </c>
      <c r="G1991" s="13">
        <v>42961</v>
      </c>
      <c r="H1991">
        <v>0</v>
      </c>
      <c r="I1991" t="s">
        <v>5411</v>
      </c>
      <c r="J1991" t="s">
        <v>5411</v>
      </c>
      <c r="K1991" s="19">
        <v>0</v>
      </c>
      <c r="L1991" s="22"/>
      <c r="M1991" s="22"/>
      <c r="N1991" s="52">
        <f t="shared" si="313"/>
        <v>0</v>
      </c>
      <c r="O1991" s="52" t="e">
        <f t="shared" si="314"/>
        <v>#VALUE!</v>
      </c>
      <c r="P1991" s="52" t="e">
        <f t="shared" si="315"/>
        <v>#VALUE!</v>
      </c>
      <c r="Q1991">
        <v>0</v>
      </c>
      <c r="R1991" t="s">
        <v>5411</v>
      </c>
      <c r="S1991" t="s">
        <v>5411</v>
      </c>
      <c r="T1991" s="19">
        <v>0</v>
      </c>
      <c r="U1991" s="22"/>
      <c r="V1991" s="22"/>
      <c r="W1991" s="52">
        <f t="shared" si="316"/>
        <v>0</v>
      </c>
      <c r="X1991" s="52" t="e">
        <f t="shared" si="317"/>
        <v>#VALUE!</v>
      </c>
      <c r="Y1991" s="52" t="e">
        <f t="shared" si="311"/>
        <v>#VALUE!</v>
      </c>
      <c r="Z1991" t="s">
        <v>5568</v>
      </c>
      <c r="AA1991" t="s">
        <v>5411</v>
      </c>
      <c r="AB1991" t="s">
        <v>5411</v>
      </c>
      <c r="AC1991" s="22" t="s">
        <v>88</v>
      </c>
      <c r="AD1991" s="22"/>
      <c r="AE1991" s="22"/>
      <c r="AF1991">
        <v>0</v>
      </c>
      <c r="AG1991" t="s">
        <v>5411</v>
      </c>
      <c r="AH1991" t="s">
        <v>5411</v>
      </c>
      <c r="AI1991" s="19">
        <v>0</v>
      </c>
      <c r="AJ1991" s="22"/>
      <c r="AK1991" s="22"/>
      <c r="AL1991" s="52">
        <f t="shared" si="318"/>
        <v>0</v>
      </c>
      <c r="AM1991" s="52" t="e">
        <f t="shared" si="319"/>
        <v>#VALUE!</v>
      </c>
      <c r="AN1991" s="52" t="e">
        <f t="shared" si="312"/>
        <v>#VALUE!</v>
      </c>
      <c r="AO1991">
        <v>0</v>
      </c>
      <c r="AP1991" s="19">
        <v>0</v>
      </c>
      <c r="AQ1991" s="52">
        <f t="shared" si="320"/>
        <v>0</v>
      </c>
    </row>
    <row r="1992" spans="1:43" x14ac:dyDescent="0.25">
      <c r="A1992" t="s">
        <v>5533</v>
      </c>
      <c r="B1992" t="s">
        <v>5390</v>
      </c>
      <c r="D1992">
        <v>1</v>
      </c>
      <c r="E1992">
        <v>1</v>
      </c>
      <c r="F1992">
        <v>1</v>
      </c>
      <c r="G1992" s="13">
        <v>42961</v>
      </c>
      <c r="H1992">
        <v>0</v>
      </c>
      <c r="I1992" t="s">
        <v>5411</v>
      </c>
      <c r="J1992" t="s">
        <v>5411</v>
      </c>
      <c r="K1992" s="19">
        <v>0</v>
      </c>
      <c r="L1992" s="22"/>
      <c r="M1992" s="22"/>
      <c r="N1992" s="52">
        <f t="shared" si="313"/>
        <v>0</v>
      </c>
      <c r="O1992" s="52" t="e">
        <f t="shared" si="314"/>
        <v>#VALUE!</v>
      </c>
      <c r="P1992" s="52" t="e">
        <f t="shared" si="315"/>
        <v>#VALUE!</v>
      </c>
      <c r="Q1992">
        <v>0</v>
      </c>
      <c r="R1992" t="s">
        <v>5411</v>
      </c>
      <c r="S1992" t="s">
        <v>5411</v>
      </c>
      <c r="T1992" s="19">
        <v>0</v>
      </c>
      <c r="U1992" s="22"/>
      <c r="V1992" s="22"/>
      <c r="W1992" s="52">
        <f t="shared" si="316"/>
        <v>0</v>
      </c>
      <c r="X1992" s="52" t="e">
        <f t="shared" si="317"/>
        <v>#VALUE!</v>
      </c>
      <c r="Y1992" s="52" t="e">
        <f t="shared" si="311"/>
        <v>#VALUE!</v>
      </c>
      <c r="Z1992" t="s">
        <v>5568</v>
      </c>
      <c r="AA1992" t="s">
        <v>5411</v>
      </c>
      <c r="AB1992" t="s">
        <v>5411</v>
      </c>
      <c r="AC1992" s="22" t="s">
        <v>88</v>
      </c>
      <c r="AD1992" s="22"/>
      <c r="AE1992" s="22"/>
      <c r="AF1992">
        <v>0</v>
      </c>
      <c r="AG1992" t="s">
        <v>5411</v>
      </c>
      <c r="AH1992" t="s">
        <v>5411</v>
      </c>
      <c r="AI1992" s="19">
        <v>0</v>
      </c>
      <c r="AJ1992" s="22"/>
      <c r="AK1992" s="22"/>
      <c r="AL1992" s="52">
        <f t="shared" si="318"/>
        <v>0</v>
      </c>
      <c r="AM1992" s="52" t="e">
        <f t="shared" si="319"/>
        <v>#VALUE!</v>
      </c>
      <c r="AN1992" s="52" t="e">
        <f t="shared" si="312"/>
        <v>#VALUE!</v>
      </c>
      <c r="AO1992">
        <v>0</v>
      </c>
      <c r="AP1992" s="19">
        <v>0</v>
      </c>
      <c r="AQ1992" s="52">
        <f t="shared" si="320"/>
        <v>0</v>
      </c>
    </row>
    <row r="1993" spans="1:43" x14ac:dyDescent="0.25">
      <c r="A1993" t="s">
        <v>5533</v>
      </c>
      <c r="B1993" t="s">
        <v>5391</v>
      </c>
      <c r="D1993">
        <v>1</v>
      </c>
      <c r="E1993">
        <v>1</v>
      </c>
      <c r="F1993">
        <v>1</v>
      </c>
      <c r="G1993" s="13">
        <v>42961</v>
      </c>
      <c r="H1993">
        <v>2.1800000000000002</v>
      </c>
      <c r="I1993" t="s">
        <v>5411</v>
      </c>
      <c r="J1993" t="s">
        <v>5411</v>
      </c>
      <c r="K1993" s="19">
        <v>2.1800000000000002</v>
      </c>
      <c r="L1993" s="22"/>
      <c r="M1993" s="22"/>
      <c r="N1993" s="52">
        <f t="shared" si="313"/>
        <v>0</v>
      </c>
      <c r="O1993" s="52" t="e">
        <f t="shared" si="314"/>
        <v>#VALUE!</v>
      </c>
      <c r="P1993" s="52" t="e">
        <f t="shared" si="315"/>
        <v>#VALUE!</v>
      </c>
      <c r="Q1993">
        <v>0.19</v>
      </c>
      <c r="R1993" t="s">
        <v>5411</v>
      </c>
      <c r="S1993" t="s">
        <v>5411</v>
      </c>
      <c r="T1993" s="19">
        <v>0.19</v>
      </c>
      <c r="U1993" s="22"/>
      <c r="V1993" s="22"/>
      <c r="W1993" s="52">
        <f t="shared" si="316"/>
        <v>0</v>
      </c>
      <c r="X1993" s="52" t="e">
        <f t="shared" si="317"/>
        <v>#VALUE!</v>
      </c>
      <c r="Y1993" s="52" t="e">
        <f t="shared" si="311"/>
        <v>#VALUE!</v>
      </c>
      <c r="Z1993" t="s">
        <v>5568</v>
      </c>
      <c r="AA1993" t="s">
        <v>5411</v>
      </c>
      <c r="AB1993" t="s">
        <v>5411</v>
      </c>
      <c r="AC1993" s="22" t="s">
        <v>88</v>
      </c>
      <c r="AD1993" s="22"/>
      <c r="AE1993" s="22"/>
      <c r="AF1993">
        <v>0</v>
      </c>
      <c r="AG1993" t="s">
        <v>5411</v>
      </c>
      <c r="AH1993" t="s">
        <v>5411</v>
      </c>
      <c r="AI1993" s="19">
        <v>0</v>
      </c>
      <c r="AJ1993" s="22"/>
      <c r="AK1993" s="22"/>
      <c r="AL1993" s="52">
        <f t="shared" si="318"/>
        <v>0</v>
      </c>
      <c r="AM1993" s="52" t="e">
        <f t="shared" si="319"/>
        <v>#VALUE!</v>
      </c>
      <c r="AN1993" s="52" t="e">
        <f t="shared" si="312"/>
        <v>#VALUE!</v>
      </c>
      <c r="AO1993">
        <v>0.25</v>
      </c>
      <c r="AP1993" s="19">
        <v>0.25</v>
      </c>
      <c r="AQ1993" s="52">
        <f t="shared" si="320"/>
        <v>0</v>
      </c>
    </row>
    <row r="1994" spans="1:43" x14ac:dyDescent="0.25">
      <c r="A1994" t="s">
        <v>5533</v>
      </c>
      <c r="B1994" t="s">
        <v>5392</v>
      </c>
      <c r="D1994">
        <v>1</v>
      </c>
      <c r="E1994">
        <v>1</v>
      </c>
      <c r="F1994">
        <v>1</v>
      </c>
      <c r="G1994" s="13">
        <v>42961</v>
      </c>
      <c r="H1994">
        <v>1.25</v>
      </c>
      <c r="I1994" t="s">
        <v>5411</v>
      </c>
      <c r="J1994" t="s">
        <v>5411</v>
      </c>
      <c r="K1994" s="19">
        <v>1.25</v>
      </c>
      <c r="L1994" s="22"/>
      <c r="M1994" s="22"/>
      <c r="N1994" s="52">
        <f t="shared" si="313"/>
        <v>0</v>
      </c>
      <c r="O1994" s="52" t="e">
        <f t="shared" si="314"/>
        <v>#VALUE!</v>
      </c>
      <c r="P1994" s="52" t="e">
        <f t="shared" si="315"/>
        <v>#VALUE!</v>
      </c>
      <c r="Q1994">
        <v>0.27</v>
      </c>
      <c r="R1994" t="s">
        <v>5411</v>
      </c>
      <c r="S1994" t="s">
        <v>5411</v>
      </c>
      <c r="T1994" s="19">
        <v>0.27</v>
      </c>
      <c r="U1994" s="22"/>
      <c r="V1994" s="22"/>
      <c r="W1994" s="52">
        <f t="shared" si="316"/>
        <v>0</v>
      </c>
      <c r="X1994" s="52" t="e">
        <f t="shared" si="317"/>
        <v>#VALUE!</v>
      </c>
      <c r="Y1994" s="52" t="e">
        <f t="shared" si="311"/>
        <v>#VALUE!</v>
      </c>
      <c r="Z1994" t="s">
        <v>5568</v>
      </c>
      <c r="AA1994" t="s">
        <v>5411</v>
      </c>
      <c r="AB1994" t="s">
        <v>5411</v>
      </c>
      <c r="AC1994" s="22" t="s">
        <v>88</v>
      </c>
      <c r="AD1994" s="22"/>
      <c r="AE1994" s="22"/>
      <c r="AF1994">
        <v>0</v>
      </c>
      <c r="AG1994" t="s">
        <v>5411</v>
      </c>
      <c r="AH1994" t="s">
        <v>5411</v>
      </c>
      <c r="AI1994" s="19">
        <v>0</v>
      </c>
      <c r="AJ1994" s="22"/>
      <c r="AK1994" s="22"/>
      <c r="AL1994" s="52">
        <f t="shared" si="318"/>
        <v>0</v>
      </c>
      <c r="AM1994" s="52" t="e">
        <f t="shared" si="319"/>
        <v>#VALUE!</v>
      </c>
      <c r="AN1994" s="52" t="e">
        <f t="shared" si="312"/>
        <v>#VALUE!</v>
      </c>
      <c r="AO1994">
        <v>7.0000000000000007E-2</v>
      </c>
      <c r="AP1994" s="19">
        <v>7.0000000000000007E-2</v>
      </c>
      <c r="AQ1994" s="52">
        <f t="shared" si="320"/>
        <v>0</v>
      </c>
    </row>
    <row r="1995" spans="1:43" x14ac:dyDescent="0.25">
      <c r="A1995" t="s">
        <v>5533</v>
      </c>
      <c r="B1995" t="s">
        <v>5393</v>
      </c>
      <c r="D1995">
        <v>1</v>
      </c>
      <c r="E1995">
        <v>1</v>
      </c>
      <c r="F1995">
        <v>1</v>
      </c>
      <c r="G1995" s="13">
        <v>42961</v>
      </c>
      <c r="H1995">
        <v>0.37</v>
      </c>
      <c r="I1995" t="s">
        <v>5411</v>
      </c>
      <c r="J1995" t="s">
        <v>5411</v>
      </c>
      <c r="K1995" s="19">
        <v>0.37</v>
      </c>
      <c r="L1995" s="22"/>
      <c r="M1995" s="22"/>
      <c r="N1995" s="52">
        <f t="shared" si="313"/>
        <v>0</v>
      </c>
      <c r="O1995" s="52" t="e">
        <f t="shared" si="314"/>
        <v>#VALUE!</v>
      </c>
      <c r="P1995" s="52" t="e">
        <f t="shared" si="315"/>
        <v>#VALUE!</v>
      </c>
      <c r="Q1995">
        <v>0</v>
      </c>
      <c r="R1995" t="s">
        <v>5411</v>
      </c>
      <c r="S1995" t="s">
        <v>5411</v>
      </c>
      <c r="T1995" s="19">
        <v>0</v>
      </c>
      <c r="U1995" s="22"/>
      <c r="V1995" s="22"/>
      <c r="W1995" s="52">
        <f t="shared" si="316"/>
        <v>0</v>
      </c>
      <c r="X1995" s="52" t="e">
        <f t="shared" si="317"/>
        <v>#VALUE!</v>
      </c>
      <c r="Y1995" s="52" t="e">
        <f t="shared" si="311"/>
        <v>#VALUE!</v>
      </c>
      <c r="Z1995" t="s">
        <v>5568</v>
      </c>
      <c r="AA1995" t="s">
        <v>5411</v>
      </c>
      <c r="AB1995" t="s">
        <v>5411</v>
      </c>
      <c r="AC1995" s="22" t="s">
        <v>88</v>
      </c>
      <c r="AD1995" s="22"/>
      <c r="AE1995" s="22"/>
      <c r="AF1995">
        <v>0</v>
      </c>
      <c r="AG1995" t="s">
        <v>5411</v>
      </c>
      <c r="AH1995" t="s">
        <v>5411</v>
      </c>
      <c r="AI1995" s="19">
        <v>0</v>
      </c>
      <c r="AJ1995" s="22"/>
      <c r="AK1995" s="22"/>
      <c r="AL1995" s="52">
        <f t="shared" si="318"/>
        <v>0</v>
      </c>
      <c r="AM1995" s="52" t="e">
        <f t="shared" si="319"/>
        <v>#VALUE!</v>
      </c>
      <c r="AN1995" s="52" t="e">
        <f t="shared" si="312"/>
        <v>#VALUE!</v>
      </c>
      <c r="AO1995">
        <v>0.09</v>
      </c>
      <c r="AP1995" s="19">
        <v>0.09</v>
      </c>
      <c r="AQ1995" s="52">
        <f t="shared" si="320"/>
        <v>0</v>
      </c>
    </row>
    <row r="1996" spans="1:43" x14ac:dyDescent="0.25">
      <c r="A1996" t="s">
        <v>5533</v>
      </c>
      <c r="B1996" t="s">
        <v>5394</v>
      </c>
      <c r="D1996">
        <v>1</v>
      </c>
      <c r="E1996">
        <v>1</v>
      </c>
      <c r="F1996">
        <v>1</v>
      </c>
      <c r="G1996" s="13">
        <v>42961</v>
      </c>
      <c r="H1996">
        <v>0.3</v>
      </c>
      <c r="I1996" t="s">
        <v>5411</v>
      </c>
      <c r="J1996" t="s">
        <v>5411</v>
      </c>
      <c r="K1996" s="19">
        <v>0.3</v>
      </c>
      <c r="L1996" s="22"/>
      <c r="M1996" s="22"/>
      <c r="N1996" s="52">
        <f t="shared" si="313"/>
        <v>0</v>
      </c>
      <c r="O1996" s="52" t="e">
        <f t="shared" si="314"/>
        <v>#VALUE!</v>
      </c>
      <c r="P1996" s="52" t="e">
        <f t="shared" si="315"/>
        <v>#VALUE!</v>
      </c>
      <c r="Q1996">
        <v>0</v>
      </c>
      <c r="R1996" t="s">
        <v>5411</v>
      </c>
      <c r="S1996" t="s">
        <v>5411</v>
      </c>
      <c r="T1996" s="19">
        <v>0</v>
      </c>
      <c r="U1996" s="22"/>
      <c r="V1996" s="22"/>
      <c r="W1996" s="52">
        <f t="shared" si="316"/>
        <v>0</v>
      </c>
      <c r="X1996" s="52" t="e">
        <f t="shared" si="317"/>
        <v>#VALUE!</v>
      </c>
      <c r="Y1996" s="52" t="e">
        <f t="shared" si="311"/>
        <v>#VALUE!</v>
      </c>
      <c r="Z1996" t="s">
        <v>5568</v>
      </c>
      <c r="AA1996" t="s">
        <v>5411</v>
      </c>
      <c r="AB1996" t="s">
        <v>5411</v>
      </c>
      <c r="AC1996" s="22" t="s">
        <v>88</v>
      </c>
      <c r="AD1996" s="22"/>
      <c r="AE1996" s="22"/>
      <c r="AF1996">
        <v>0</v>
      </c>
      <c r="AG1996" t="s">
        <v>5411</v>
      </c>
      <c r="AH1996" t="s">
        <v>5411</v>
      </c>
      <c r="AI1996" s="19">
        <v>0</v>
      </c>
      <c r="AJ1996" s="22"/>
      <c r="AK1996" s="22"/>
      <c r="AL1996" s="52">
        <f t="shared" si="318"/>
        <v>0</v>
      </c>
      <c r="AM1996" s="52" t="e">
        <f t="shared" si="319"/>
        <v>#VALUE!</v>
      </c>
      <c r="AN1996" s="52" t="e">
        <f t="shared" si="312"/>
        <v>#VALUE!</v>
      </c>
      <c r="AO1996">
        <v>0.26</v>
      </c>
      <c r="AP1996" s="19">
        <v>0.26</v>
      </c>
      <c r="AQ1996" s="52">
        <f t="shared" si="320"/>
        <v>0</v>
      </c>
    </row>
    <row r="1997" spans="1:43" x14ac:dyDescent="0.25">
      <c r="A1997" t="s">
        <v>5533</v>
      </c>
      <c r="B1997" t="s">
        <v>5395</v>
      </c>
      <c r="D1997">
        <v>1</v>
      </c>
      <c r="E1997">
        <v>1</v>
      </c>
      <c r="F1997">
        <v>1</v>
      </c>
      <c r="G1997" s="13">
        <v>42961</v>
      </c>
      <c r="H1997">
        <v>0.51</v>
      </c>
      <c r="I1997" t="s">
        <v>5411</v>
      </c>
      <c r="J1997" t="s">
        <v>5411</v>
      </c>
      <c r="K1997" s="19">
        <v>0.51</v>
      </c>
      <c r="L1997" s="22"/>
      <c r="M1997" s="22"/>
      <c r="N1997" s="52">
        <f t="shared" si="313"/>
        <v>0</v>
      </c>
      <c r="O1997" s="52" t="e">
        <f t="shared" si="314"/>
        <v>#VALUE!</v>
      </c>
      <c r="P1997" s="52" t="e">
        <f t="shared" si="315"/>
        <v>#VALUE!</v>
      </c>
      <c r="Q1997">
        <v>2.83</v>
      </c>
      <c r="R1997" t="s">
        <v>5411</v>
      </c>
      <c r="S1997" t="s">
        <v>5411</v>
      </c>
      <c r="T1997" s="19">
        <v>2.83</v>
      </c>
      <c r="U1997" s="22"/>
      <c r="V1997" s="22"/>
      <c r="W1997" s="52">
        <f t="shared" si="316"/>
        <v>0</v>
      </c>
      <c r="X1997" s="52" t="e">
        <f t="shared" si="317"/>
        <v>#VALUE!</v>
      </c>
      <c r="Y1997" s="52" t="e">
        <f t="shared" si="311"/>
        <v>#VALUE!</v>
      </c>
      <c r="Z1997" t="s">
        <v>5568</v>
      </c>
      <c r="AA1997" t="s">
        <v>5411</v>
      </c>
      <c r="AB1997" t="s">
        <v>5411</v>
      </c>
      <c r="AC1997" s="22" t="s">
        <v>88</v>
      </c>
      <c r="AD1997" s="22"/>
      <c r="AE1997" s="22"/>
      <c r="AF1997">
        <v>2.16</v>
      </c>
      <c r="AG1997" t="s">
        <v>5411</v>
      </c>
      <c r="AH1997" t="s">
        <v>5411</v>
      </c>
      <c r="AI1997" s="19">
        <v>2.16</v>
      </c>
      <c r="AJ1997" s="22"/>
      <c r="AK1997" s="22"/>
      <c r="AL1997" s="52">
        <f t="shared" si="318"/>
        <v>0</v>
      </c>
      <c r="AM1997" s="52" t="e">
        <f t="shared" si="319"/>
        <v>#VALUE!</v>
      </c>
      <c r="AN1997" s="52" t="e">
        <f t="shared" si="312"/>
        <v>#VALUE!</v>
      </c>
      <c r="AO1997">
        <v>0</v>
      </c>
      <c r="AP1997" s="19">
        <v>0</v>
      </c>
      <c r="AQ1997" s="52">
        <f t="shared" si="320"/>
        <v>0</v>
      </c>
    </row>
    <row r="1998" spans="1:43" x14ac:dyDescent="0.25">
      <c r="A1998" t="s">
        <v>5533</v>
      </c>
      <c r="B1998" t="s">
        <v>5396</v>
      </c>
      <c r="D1998">
        <v>1</v>
      </c>
      <c r="E1998">
        <v>1</v>
      </c>
      <c r="F1998">
        <v>1</v>
      </c>
      <c r="G1998" s="13">
        <v>42961</v>
      </c>
      <c r="H1998">
        <v>0.08</v>
      </c>
      <c r="I1998" t="s">
        <v>5411</v>
      </c>
      <c r="J1998" t="s">
        <v>5411</v>
      </c>
      <c r="K1998" s="19">
        <v>0.08</v>
      </c>
      <c r="L1998" s="22"/>
      <c r="M1998" s="22"/>
      <c r="N1998" s="52">
        <f t="shared" si="313"/>
        <v>0</v>
      </c>
      <c r="O1998" s="52" t="e">
        <f t="shared" si="314"/>
        <v>#VALUE!</v>
      </c>
      <c r="P1998" s="52" t="e">
        <f t="shared" si="315"/>
        <v>#VALUE!</v>
      </c>
      <c r="Q1998">
        <v>0</v>
      </c>
      <c r="R1998" t="s">
        <v>5411</v>
      </c>
      <c r="S1998" t="s">
        <v>5411</v>
      </c>
      <c r="T1998" s="19">
        <v>0</v>
      </c>
      <c r="U1998" s="22"/>
      <c r="V1998" s="22"/>
      <c r="W1998" s="52">
        <f t="shared" si="316"/>
        <v>0</v>
      </c>
      <c r="X1998" s="52" t="e">
        <f t="shared" si="317"/>
        <v>#VALUE!</v>
      </c>
      <c r="Y1998" s="52" t="e">
        <f t="shared" si="311"/>
        <v>#VALUE!</v>
      </c>
      <c r="Z1998" t="s">
        <v>5568</v>
      </c>
      <c r="AA1998" t="s">
        <v>5411</v>
      </c>
      <c r="AB1998" t="s">
        <v>5411</v>
      </c>
      <c r="AC1998" s="22" t="s">
        <v>88</v>
      </c>
      <c r="AD1998" s="22"/>
      <c r="AE1998" s="22"/>
      <c r="AF1998">
        <v>0</v>
      </c>
      <c r="AG1998" t="s">
        <v>5411</v>
      </c>
      <c r="AH1998" t="s">
        <v>5411</v>
      </c>
      <c r="AI1998" s="19">
        <v>0</v>
      </c>
      <c r="AJ1998" s="22"/>
      <c r="AK1998" s="22"/>
      <c r="AL1998" s="52">
        <f t="shared" si="318"/>
        <v>0</v>
      </c>
      <c r="AM1998" s="52" t="e">
        <f t="shared" si="319"/>
        <v>#VALUE!</v>
      </c>
      <c r="AN1998" s="52" t="e">
        <f t="shared" si="312"/>
        <v>#VALUE!</v>
      </c>
      <c r="AO1998">
        <v>0</v>
      </c>
      <c r="AP1998" s="19">
        <v>0</v>
      </c>
      <c r="AQ1998" s="52">
        <f t="shared" si="320"/>
        <v>0</v>
      </c>
    </row>
    <row r="1999" spans="1:43" x14ac:dyDescent="0.25">
      <c r="A1999" t="s">
        <v>5533</v>
      </c>
      <c r="B1999" t="s">
        <v>5397</v>
      </c>
      <c r="D1999">
        <v>1</v>
      </c>
      <c r="E1999">
        <v>1</v>
      </c>
      <c r="F1999">
        <v>1</v>
      </c>
      <c r="G1999" s="13">
        <v>42961</v>
      </c>
      <c r="H1999">
        <v>0.35</v>
      </c>
      <c r="I1999" t="s">
        <v>5411</v>
      </c>
      <c r="J1999" t="s">
        <v>5411</v>
      </c>
      <c r="K1999" s="19">
        <v>0.35</v>
      </c>
      <c r="L1999" s="22"/>
      <c r="M1999" s="22"/>
      <c r="N1999" s="52">
        <f t="shared" si="313"/>
        <v>0</v>
      </c>
      <c r="O1999" s="52" t="e">
        <f t="shared" si="314"/>
        <v>#VALUE!</v>
      </c>
      <c r="P1999" s="52" t="e">
        <f t="shared" si="315"/>
        <v>#VALUE!</v>
      </c>
      <c r="Q1999">
        <v>0.13</v>
      </c>
      <c r="R1999" t="s">
        <v>5411</v>
      </c>
      <c r="S1999" t="s">
        <v>5411</v>
      </c>
      <c r="T1999" s="19">
        <v>0.13</v>
      </c>
      <c r="U1999" s="22"/>
      <c r="V1999" s="22"/>
      <c r="W1999" s="52">
        <f t="shared" si="316"/>
        <v>0</v>
      </c>
      <c r="X1999" s="52" t="e">
        <f t="shared" si="317"/>
        <v>#VALUE!</v>
      </c>
      <c r="Y1999" s="52" t="e">
        <f t="shared" si="311"/>
        <v>#VALUE!</v>
      </c>
      <c r="Z1999" t="s">
        <v>5568</v>
      </c>
      <c r="AA1999" t="s">
        <v>5411</v>
      </c>
      <c r="AB1999" t="s">
        <v>5411</v>
      </c>
      <c r="AC1999" s="22" t="s">
        <v>88</v>
      </c>
      <c r="AD1999" s="22"/>
      <c r="AE1999" s="22"/>
      <c r="AF1999">
        <v>0</v>
      </c>
      <c r="AG1999" t="s">
        <v>5411</v>
      </c>
      <c r="AH1999" t="s">
        <v>5411</v>
      </c>
      <c r="AI1999" s="19">
        <v>0</v>
      </c>
      <c r="AJ1999" s="22"/>
      <c r="AK1999" s="22"/>
      <c r="AL1999" s="52">
        <f t="shared" si="318"/>
        <v>0</v>
      </c>
      <c r="AM1999" s="52" t="e">
        <f t="shared" si="319"/>
        <v>#VALUE!</v>
      </c>
      <c r="AN1999" s="52" t="e">
        <f t="shared" si="312"/>
        <v>#VALUE!</v>
      </c>
      <c r="AO1999">
        <v>0.61</v>
      </c>
      <c r="AP1999" s="19">
        <v>0.61</v>
      </c>
      <c r="AQ1999" s="52">
        <f t="shared" si="320"/>
        <v>0</v>
      </c>
    </row>
    <row r="2000" spans="1:43" x14ac:dyDescent="0.25">
      <c r="A2000" t="s">
        <v>5533</v>
      </c>
      <c r="B2000" t="s">
        <v>5398</v>
      </c>
      <c r="D2000">
        <v>1</v>
      </c>
      <c r="E2000">
        <v>1</v>
      </c>
      <c r="F2000">
        <v>1</v>
      </c>
      <c r="G2000" s="13">
        <v>42961</v>
      </c>
      <c r="H2000">
        <v>0</v>
      </c>
      <c r="I2000" t="s">
        <v>5411</v>
      </c>
      <c r="J2000" t="s">
        <v>5411</v>
      </c>
      <c r="K2000" s="19">
        <v>0</v>
      </c>
      <c r="L2000" s="22"/>
      <c r="M2000" s="22"/>
      <c r="N2000" s="52">
        <f t="shared" si="313"/>
        <v>0</v>
      </c>
      <c r="O2000" s="52" t="e">
        <f t="shared" si="314"/>
        <v>#VALUE!</v>
      </c>
      <c r="P2000" s="52" t="e">
        <f t="shared" si="315"/>
        <v>#VALUE!</v>
      </c>
      <c r="Q2000">
        <v>0</v>
      </c>
      <c r="R2000" t="s">
        <v>5411</v>
      </c>
      <c r="S2000" t="s">
        <v>5411</v>
      </c>
      <c r="T2000" s="19">
        <v>0</v>
      </c>
      <c r="U2000" s="22"/>
      <c r="V2000" s="22"/>
      <c r="W2000" s="52">
        <f t="shared" si="316"/>
        <v>0</v>
      </c>
      <c r="X2000" s="52" t="e">
        <f t="shared" si="317"/>
        <v>#VALUE!</v>
      </c>
      <c r="Y2000" s="52" t="e">
        <f t="shared" si="311"/>
        <v>#VALUE!</v>
      </c>
      <c r="Z2000" t="s">
        <v>5568</v>
      </c>
      <c r="AA2000" t="s">
        <v>5411</v>
      </c>
      <c r="AB2000" t="s">
        <v>5411</v>
      </c>
      <c r="AC2000" s="22" t="s">
        <v>88</v>
      </c>
      <c r="AD2000" s="22"/>
      <c r="AE2000" s="22"/>
      <c r="AF2000">
        <v>0</v>
      </c>
      <c r="AG2000" t="s">
        <v>5411</v>
      </c>
      <c r="AH2000" t="s">
        <v>5411</v>
      </c>
      <c r="AI2000" s="19">
        <v>0</v>
      </c>
      <c r="AJ2000" s="22"/>
      <c r="AK2000" s="22"/>
      <c r="AL2000" s="52">
        <f t="shared" si="318"/>
        <v>0</v>
      </c>
      <c r="AM2000" s="52" t="e">
        <f t="shared" si="319"/>
        <v>#VALUE!</v>
      </c>
      <c r="AN2000" s="52" t="e">
        <f t="shared" si="312"/>
        <v>#VALUE!</v>
      </c>
      <c r="AO2000">
        <v>0</v>
      </c>
      <c r="AP2000" s="19">
        <v>0</v>
      </c>
      <c r="AQ2000" s="52">
        <f t="shared" si="320"/>
        <v>0</v>
      </c>
    </row>
    <row r="2001" spans="1:43" x14ac:dyDescent="0.25">
      <c r="A2001" t="s">
        <v>5533</v>
      </c>
      <c r="B2001" t="s">
        <v>5399</v>
      </c>
      <c r="D2001">
        <v>1</v>
      </c>
      <c r="E2001">
        <v>1</v>
      </c>
      <c r="F2001">
        <v>1</v>
      </c>
      <c r="G2001" s="13">
        <v>42961</v>
      </c>
      <c r="H2001">
        <v>0</v>
      </c>
      <c r="I2001" t="s">
        <v>5411</v>
      </c>
      <c r="J2001" t="s">
        <v>5411</v>
      </c>
      <c r="K2001" s="19">
        <v>0</v>
      </c>
      <c r="L2001" s="22"/>
      <c r="M2001" s="22"/>
      <c r="N2001" s="52">
        <f t="shared" si="313"/>
        <v>0</v>
      </c>
      <c r="O2001" s="52" t="e">
        <f t="shared" si="314"/>
        <v>#VALUE!</v>
      </c>
      <c r="P2001" s="52" t="e">
        <f t="shared" si="315"/>
        <v>#VALUE!</v>
      </c>
      <c r="Q2001">
        <v>0</v>
      </c>
      <c r="R2001" t="s">
        <v>5411</v>
      </c>
      <c r="S2001" t="s">
        <v>5411</v>
      </c>
      <c r="T2001" s="19">
        <v>0</v>
      </c>
      <c r="U2001" s="22"/>
      <c r="V2001" s="22"/>
      <c r="W2001" s="52">
        <f t="shared" si="316"/>
        <v>0</v>
      </c>
      <c r="X2001" s="52" t="e">
        <f t="shared" si="317"/>
        <v>#VALUE!</v>
      </c>
      <c r="Y2001" s="52" t="e">
        <f t="shared" si="311"/>
        <v>#VALUE!</v>
      </c>
      <c r="Z2001" t="s">
        <v>5568</v>
      </c>
      <c r="AA2001" t="s">
        <v>5411</v>
      </c>
      <c r="AB2001" t="s">
        <v>5411</v>
      </c>
      <c r="AC2001" s="22" t="s">
        <v>88</v>
      </c>
      <c r="AD2001" s="22"/>
      <c r="AE2001" s="22"/>
      <c r="AF2001">
        <v>0</v>
      </c>
      <c r="AG2001" t="s">
        <v>5411</v>
      </c>
      <c r="AH2001" t="s">
        <v>5411</v>
      </c>
      <c r="AI2001" s="19">
        <v>0</v>
      </c>
      <c r="AJ2001" s="22"/>
      <c r="AK2001" s="22"/>
      <c r="AL2001" s="52">
        <f t="shared" si="318"/>
        <v>0</v>
      </c>
      <c r="AM2001" s="52" t="e">
        <f t="shared" si="319"/>
        <v>#VALUE!</v>
      </c>
      <c r="AN2001" s="52" t="e">
        <f t="shared" si="312"/>
        <v>#VALUE!</v>
      </c>
      <c r="AO2001">
        <v>0</v>
      </c>
      <c r="AP2001" s="19">
        <v>0</v>
      </c>
      <c r="AQ2001" s="52">
        <f t="shared" si="320"/>
        <v>0</v>
      </c>
    </row>
    <row r="2002" spans="1:43" x14ac:dyDescent="0.25">
      <c r="A2002" t="s">
        <v>5533</v>
      </c>
      <c r="B2002" t="s">
        <v>5400</v>
      </c>
      <c r="D2002">
        <v>1</v>
      </c>
      <c r="E2002">
        <v>1</v>
      </c>
      <c r="F2002">
        <v>1</v>
      </c>
      <c r="G2002" s="13">
        <v>42961</v>
      </c>
      <c r="H2002">
        <v>0.3</v>
      </c>
      <c r="I2002" t="s">
        <v>5411</v>
      </c>
      <c r="J2002" t="s">
        <v>5411</v>
      </c>
      <c r="K2002" s="19">
        <v>0.3</v>
      </c>
      <c r="L2002" s="22"/>
      <c r="M2002" s="22"/>
      <c r="N2002" s="52">
        <f t="shared" si="313"/>
        <v>0</v>
      </c>
      <c r="O2002" s="52" t="e">
        <f t="shared" si="314"/>
        <v>#VALUE!</v>
      </c>
      <c r="P2002" s="52" t="e">
        <f t="shared" si="315"/>
        <v>#VALUE!</v>
      </c>
      <c r="Q2002">
        <v>0</v>
      </c>
      <c r="R2002" t="s">
        <v>5411</v>
      </c>
      <c r="S2002" t="s">
        <v>5411</v>
      </c>
      <c r="T2002" s="19">
        <v>0</v>
      </c>
      <c r="U2002" s="22"/>
      <c r="V2002" s="22"/>
      <c r="W2002" s="52">
        <f t="shared" si="316"/>
        <v>0</v>
      </c>
      <c r="X2002" s="52" t="e">
        <f t="shared" si="317"/>
        <v>#VALUE!</v>
      </c>
      <c r="Y2002" s="52" t="e">
        <f t="shared" si="311"/>
        <v>#VALUE!</v>
      </c>
      <c r="Z2002" t="s">
        <v>5568</v>
      </c>
      <c r="AA2002" t="s">
        <v>5411</v>
      </c>
      <c r="AB2002" t="s">
        <v>5411</v>
      </c>
      <c r="AC2002" s="22" t="s">
        <v>88</v>
      </c>
      <c r="AD2002" s="22"/>
      <c r="AE2002" s="22"/>
      <c r="AF2002">
        <v>0.56999999999999995</v>
      </c>
      <c r="AG2002" t="s">
        <v>5411</v>
      </c>
      <c r="AH2002" t="s">
        <v>5411</v>
      </c>
      <c r="AI2002" s="19">
        <v>0.56999999999999995</v>
      </c>
      <c r="AJ2002" s="22"/>
      <c r="AK2002" s="22"/>
      <c r="AL2002" s="52">
        <f t="shared" si="318"/>
        <v>0</v>
      </c>
      <c r="AM2002" s="52" t="e">
        <f t="shared" si="319"/>
        <v>#VALUE!</v>
      </c>
      <c r="AN2002" s="52" t="e">
        <f t="shared" si="312"/>
        <v>#VALUE!</v>
      </c>
      <c r="AO2002">
        <v>0</v>
      </c>
      <c r="AP2002" s="19">
        <v>0</v>
      </c>
      <c r="AQ2002" s="52">
        <f t="shared" si="320"/>
        <v>0</v>
      </c>
    </row>
    <row r="2003" spans="1:43" x14ac:dyDescent="0.25">
      <c r="A2003" t="s">
        <v>5533</v>
      </c>
      <c r="B2003" t="s">
        <v>5401</v>
      </c>
      <c r="D2003">
        <v>1</v>
      </c>
      <c r="E2003">
        <v>1</v>
      </c>
      <c r="F2003">
        <v>1</v>
      </c>
      <c r="G2003" s="13">
        <v>42961</v>
      </c>
      <c r="H2003">
        <v>1.19</v>
      </c>
      <c r="I2003" t="s">
        <v>5411</v>
      </c>
      <c r="J2003" t="s">
        <v>5411</v>
      </c>
      <c r="K2003" s="19">
        <v>1.19</v>
      </c>
      <c r="L2003" s="22"/>
      <c r="M2003" s="22"/>
      <c r="N2003" s="52">
        <f t="shared" si="313"/>
        <v>0</v>
      </c>
      <c r="O2003" s="52" t="e">
        <f t="shared" si="314"/>
        <v>#VALUE!</v>
      </c>
      <c r="P2003" s="52" t="e">
        <f t="shared" si="315"/>
        <v>#VALUE!</v>
      </c>
      <c r="Q2003">
        <v>0.56000000000000005</v>
      </c>
      <c r="R2003" t="s">
        <v>5411</v>
      </c>
      <c r="S2003" t="s">
        <v>5411</v>
      </c>
      <c r="T2003" s="19">
        <v>0.56000000000000005</v>
      </c>
      <c r="U2003" s="22"/>
      <c r="V2003" s="22"/>
      <c r="W2003" s="52">
        <f t="shared" si="316"/>
        <v>0</v>
      </c>
      <c r="X2003" s="52" t="e">
        <f t="shared" si="317"/>
        <v>#VALUE!</v>
      </c>
      <c r="Y2003" s="52" t="e">
        <f t="shared" si="311"/>
        <v>#VALUE!</v>
      </c>
      <c r="Z2003" t="s">
        <v>5568</v>
      </c>
      <c r="AA2003" t="s">
        <v>5411</v>
      </c>
      <c r="AB2003" t="s">
        <v>5411</v>
      </c>
      <c r="AC2003" s="22" t="s">
        <v>88</v>
      </c>
      <c r="AD2003" s="22"/>
      <c r="AE2003" s="22"/>
      <c r="AF2003">
        <v>0</v>
      </c>
      <c r="AG2003" t="s">
        <v>5411</v>
      </c>
      <c r="AH2003" t="s">
        <v>5411</v>
      </c>
      <c r="AI2003" s="19">
        <v>0</v>
      </c>
      <c r="AJ2003" s="22"/>
      <c r="AK2003" s="22"/>
      <c r="AL2003" s="52">
        <f t="shared" si="318"/>
        <v>0</v>
      </c>
      <c r="AM2003" s="52" t="e">
        <f t="shared" si="319"/>
        <v>#VALUE!</v>
      </c>
      <c r="AN2003" s="52" t="e">
        <f t="shared" si="312"/>
        <v>#VALUE!</v>
      </c>
      <c r="AO2003">
        <v>0.15</v>
      </c>
      <c r="AP2003" s="19">
        <v>0.15</v>
      </c>
      <c r="AQ2003" s="52">
        <f t="shared" si="320"/>
        <v>0</v>
      </c>
    </row>
    <row r="2004" spans="1:43" x14ac:dyDescent="0.25">
      <c r="A2004" t="s">
        <v>5533</v>
      </c>
      <c r="B2004" t="s">
        <v>5402</v>
      </c>
      <c r="D2004">
        <v>1</v>
      </c>
      <c r="E2004">
        <v>1</v>
      </c>
      <c r="F2004">
        <v>1</v>
      </c>
      <c r="G2004" s="13">
        <v>42961</v>
      </c>
      <c r="H2004">
        <v>0.72</v>
      </c>
      <c r="I2004" t="s">
        <v>5411</v>
      </c>
      <c r="J2004" t="s">
        <v>5411</v>
      </c>
      <c r="K2004" s="19">
        <v>0.72</v>
      </c>
      <c r="L2004" s="22"/>
      <c r="M2004" s="22"/>
      <c r="N2004" s="52">
        <f t="shared" si="313"/>
        <v>0</v>
      </c>
      <c r="O2004" s="52" t="e">
        <f t="shared" si="314"/>
        <v>#VALUE!</v>
      </c>
      <c r="P2004" s="52" t="e">
        <f t="shared" si="315"/>
        <v>#VALUE!</v>
      </c>
      <c r="Q2004">
        <v>0</v>
      </c>
      <c r="R2004" t="s">
        <v>5411</v>
      </c>
      <c r="S2004" t="s">
        <v>5411</v>
      </c>
      <c r="T2004" s="19">
        <v>0</v>
      </c>
      <c r="U2004" s="22"/>
      <c r="V2004" s="22"/>
      <c r="W2004" s="52">
        <f t="shared" si="316"/>
        <v>0</v>
      </c>
      <c r="X2004" s="52" t="e">
        <f t="shared" si="317"/>
        <v>#VALUE!</v>
      </c>
      <c r="Y2004" s="52" t="e">
        <f t="shared" si="311"/>
        <v>#VALUE!</v>
      </c>
      <c r="Z2004" t="s">
        <v>5568</v>
      </c>
      <c r="AA2004" t="s">
        <v>5411</v>
      </c>
      <c r="AB2004" t="s">
        <v>5411</v>
      </c>
      <c r="AC2004" s="22" t="s">
        <v>88</v>
      </c>
      <c r="AD2004" s="22"/>
      <c r="AE2004" s="22"/>
      <c r="AF2004">
        <v>0</v>
      </c>
      <c r="AG2004" t="s">
        <v>5411</v>
      </c>
      <c r="AH2004" t="s">
        <v>5411</v>
      </c>
      <c r="AI2004" s="19">
        <v>0</v>
      </c>
      <c r="AJ2004" s="22"/>
      <c r="AK2004" s="22"/>
      <c r="AL2004" s="52">
        <f t="shared" si="318"/>
        <v>0</v>
      </c>
      <c r="AM2004" s="52" t="e">
        <f t="shared" si="319"/>
        <v>#VALUE!</v>
      </c>
      <c r="AN2004" s="52" t="e">
        <f t="shared" si="312"/>
        <v>#VALUE!</v>
      </c>
      <c r="AO2004">
        <v>0</v>
      </c>
      <c r="AP2004" s="19">
        <v>0</v>
      </c>
      <c r="AQ2004" s="52">
        <f t="shared" si="320"/>
        <v>0</v>
      </c>
    </row>
    <row r="2005" spans="1:43" x14ac:dyDescent="0.25">
      <c r="A2005" t="s">
        <v>5533</v>
      </c>
      <c r="B2005" t="s">
        <v>5403</v>
      </c>
      <c r="D2005">
        <v>1</v>
      </c>
      <c r="E2005">
        <v>1</v>
      </c>
      <c r="F2005">
        <v>1</v>
      </c>
      <c r="G2005" s="13">
        <v>42961</v>
      </c>
      <c r="H2005">
        <v>0.38</v>
      </c>
      <c r="I2005" t="s">
        <v>5411</v>
      </c>
      <c r="J2005" t="s">
        <v>5411</v>
      </c>
      <c r="K2005" s="19">
        <v>0.38</v>
      </c>
      <c r="L2005" s="22"/>
      <c r="M2005" s="22"/>
      <c r="N2005" s="52">
        <f t="shared" si="313"/>
        <v>0</v>
      </c>
      <c r="O2005" s="52" t="e">
        <f t="shared" si="314"/>
        <v>#VALUE!</v>
      </c>
      <c r="P2005" s="52" t="e">
        <f t="shared" si="315"/>
        <v>#VALUE!</v>
      </c>
      <c r="Q2005">
        <v>0</v>
      </c>
      <c r="R2005" t="s">
        <v>5411</v>
      </c>
      <c r="S2005" t="s">
        <v>5411</v>
      </c>
      <c r="T2005" s="19">
        <v>0</v>
      </c>
      <c r="U2005" s="22"/>
      <c r="V2005" s="22"/>
      <c r="W2005" s="52">
        <f t="shared" si="316"/>
        <v>0</v>
      </c>
      <c r="X2005" s="52" t="e">
        <f t="shared" si="317"/>
        <v>#VALUE!</v>
      </c>
      <c r="Y2005" s="52" t="e">
        <f t="shared" si="311"/>
        <v>#VALUE!</v>
      </c>
      <c r="Z2005" t="s">
        <v>5568</v>
      </c>
      <c r="AA2005" t="s">
        <v>5411</v>
      </c>
      <c r="AB2005" t="s">
        <v>5411</v>
      </c>
      <c r="AC2005" s="22" t="s">
        <v>88</v>
      </c>
      <c r="AD2005" s="22"/>
      <c r="AE2005" s="22"/>
      <c r="AF2005">
        <v>0</v>
      </c>
      <c r="AG2005" t="s">
        <v>5411</v>
      </c>
      <c r="AH2005" t="s">
        <v>5411</v>
      </c>
      <c r="AI2005" s="19">
        <v>0</v>
      </c>
      <c r="AJ2005" s="22"/>
      <c r="AK2005" s="22"/>
      <c r="AL2005" s="52">
        <f t="shared" si="318"/>
        <v>0</v>
      </c>
      <c r="AM2005" s="52" t="e">
        <f t="shared" si="319"/>
        <v>#VALUE!</v>
      </c>
      <c r="AN2005" s="52" t="e">
        <f t="shared" si="312"/>
        <v>#VALUE!</v>
      </c>
      <c r="AO2005">
        <v>0</v>
      </c>
      <c r="AP2005" s="19">
        <v>0</v>
      </c>
      <c r="AQ2005" s="52">
        <f t="shared" si="320"/>
        <v>0</v>
      </c>
    </row>
    <row r="2006" spans="1:43" x14ac:dyDescent="0.25">
      <c r="A2006" t="s">
        <v>5533</v>
      </c>
      <c r="B2006" t="s">
        <v>5404</v>
      </c>
      <c r="D2006">
        <v>1</v>
      </c>
      <c r="E2006">
        <v>1</v>
      </c>
      <c r="F2006">
        <v>1</v>
      </c>
      <c r="G2006" s="13">
        <v>42961</v>
      </c>
      <c r="H2006">
        <v>0.37</v>
      </c>
      <c r="I2006" t="s">
        <v>5411</v>
      </c>
      <c r="J2006" t="s">
        <v>5411</v>
      </c>
      <c r="K2006" s="19">
        <v>0.37</v>
      </c>
      <c r="L2006" s="22"/>
      <c r="M2006" s="22"/>
      <c r="N2006" s="52">
        <f t="shared" si="313"/>
        <v>0</v>
      </c>
      <c r="O2006" s="52" t="e">
        <f t="shared" si="314"/>
        <v>#VALUE!</v>
      </c>
      <c r="P2006" s="52" t="e">
        <f t="shared" si="315"/>
        <v>#VALUE!</v>
      </c>
      <c r="Q2006">
        <v>0.18</v>
      </c>
      <c r="R2006" t="s">
        <v>5411</v>
      </c>
      <c r="S2006" t="s">
        <v>5411</v>
      </c>
      <c r="T2006" s="19">
        <v>0.18</v>
      </c>
      <c r="U2006" s="22"/>
      <c r="V2006" s="22"/>
      <c r="W2006" s="52">
        <f t="shared" si="316"/>
        <v>0</v>
      </c>
      <c r="X2006" s="52" t="e">
        <f t="shared" si="317"/>
        <v>#VALUE!</v>
      </c>
      <c r="Y2006" s="52" t="e">
        <f t="shared" si="311"/>
        <v>#VALUE!</v>
      </c>
      <c r="Z2006" t="s">
        <v>5568</v>
      </c>
      <c r="AA2006" t="s">
        <v>5411</v>
      </c>
      <c r="AB2006" t="s">
        <v>5411</v>
      </c>
      <c r="AC2006" s="22" t="s">
        <v>88</v>
      </c>
      <c r="AD2006" s="22"/>
      <c r="AE2006" s="22"/>
      <c r="AF2006">
        <v>0</v>
      </c>
      <c r="AG2006" t="s">
        <v>5411</v>
      </c>
      <c r="AH2006" t="s">
        <v>5411</v>
      </c>
      <c r="AI2006" s="19">
        <v>0</v>
      </c>
      <c r="AJ2006" s="22"/>
      <c r="AK2006" s="22"/>
      <c r="AL2006" s="52">
        <f t="shared" si="318"/>
        <v>0</v>
      </c>
      <c r="AM2006" s="52" t="e">
        <f t="shared" si="319"/>
        <v>#VALUE!</v>
      </c>
      <c r="AN2006" s="52" t="e">
        <f t="shared" si="312"/>
        <v>#VALUE!</v>
      </c>
      <c r="AO2006">
        <v>0.01</v>
      </c>
      <c r="AP2006" s="19">
        <v>0.01</v>
      </c>
      <c r="AQ2006" s="52">
        <f t="shared" si="320"/>
        <v>0</v>
      </c>
    </row>
    <row r="2007" spans="1:43" x14ac:dyDescent="0.25">
      <c r="A2007" t="s">
        <v>5533</v>
      </c>
      <c r="B2007" t="s">
        <v>5405</v>
      </c>
      <c r="D2007">
        <v>1</v>
      </c>
      <c r="E2007">
        <v>1</v>
      </c>
      <c r="F2007">
        <v>1</v>
      </c>
      <c r="G2007" s="13">
        <v>42961</v>
      </c>
      <c r="H2007">
        <v>0.23</v>
      </c>
      <c r="I2007" t="s">
        <v>5411</v>
      </c>
      <c r="J2007" t="s">
        <v>5411</v>
      </c>
      <c r="K2007" s="19">
        <v>0.23</v>
      </c>
      <c r="L2007" s="22"/>
      <c r="M2007" s="22"/>
      <c r="N2007" s="52">
        <f t="shared" si="313"/>
        <v>0</v>
      </c>
      <c r="O2007" s="52" t="e">
        <f t="shared" si="314"/>
        <v>#VALUE!</v>
      </c>
      <c r="P2007" s="52" t="e">
        <f t="shared" si="315"/>
        <v>#VALUE!</v>
      </c>
      <c r="Q2007">
        <v>0</v>
      </c>
      <c r="R2007" t="s">
        <v>5411</v>
      </c>
      <c r="S2007" t="s">
        <v>5411</v>
      </c>
      <c r="T2007" s="19">
        <v>0</v>
      </c>
      <c r="U2007" s="22"/>
      <c r="V2007" s="22"/>
      <c r="W2007" s="52">
        <f t="shared" si="316"/>
        <v>0</v>
      </c>
      <c r="X2007" s="52" t="e">
        <f t="shared" si="317"/>
        <v>#VALUE!</v>
      </c>
      <c r="Y2007" s="52" t="e">
        <f t="shared" si="311"/>
        <v>#VALUE!</v>
      </c>
      <c r="Z2007" t="s">
        <v>5568</v>
      </c>
      <c r="AA2007" t="s">
        <v>5411</v>
      </c>
      <c r="AB2007" t="s">
        <v>5411</v>
      </c>
      <c r="AC2007" s="22" t="s">
        <v>88</v>
      </c>
      <c r="AD2007" s="22"/>
      <c r="AE2007" s="22"/>
      <c r="AF2007">
        <v>0</v>
      </c>
      <c r="AG2007" t="s">
        <v>5411</v>
      </c>
      <c r="AH2007" t="s">
        <v>5411</v>
      </c>
      <c r="AI2007" s="19">
        <v>0</v>
      </c>
      <c r="AJ2007" s="22"/>
      <c r="AK2007" s="22"/>
      <c r="AL2007" s="52">
        <f t="shared" si="318"/>
        <v>0</v>
      </c>
      <c r="AM2007" s="52" t="e">
        <f t="shared" si="319"/>
        <v>#VALUE!</v>
      </c>
      <c r="AN2007" s="52" t="e">
        <f t="shared" si="312"/>
        <v>#VALUE!</v>
      </c>
      <c r="AO2007">
        <v>0</v>
      </c>
      <c r="AP2007" s="19">
        <v>0</v>
      </c>
      <c r="AQ2007" s="52">
        <f t="shared" si="320"/>
        <v>0</v>
      </c>
    </row>
    <row r="2008" spans="1:43" x14ac:dyDescent="0.25">
      <c r="A2008" t="s">
        <v>5533</v>
      </c>
      <c r="B2008" t="s">
        <v>5406</v>
      </c>
      <c r="D2008">
        <v>1</v>
      </c>
      <c r="E2008">
        <v>1</v>
      </c>
      <c r="F2008">
        <v>1</v>
      </c>
      <c r="G2008" s="13">
        <v>42961</v>
      </c>
      <c r="H2008">
        <v>0.15</v>
      </c>
      <c r="I2008" t="s">
        <v>5411</v>
      </c>
      <c r="J2008" t="s">
        <v>5411</v>
      </c>
      <c r="K2008" s="19">
        <v>0.15</v>
      </c>
      <c r="L2008" s="22"/>
      <c r="M2008" s="22"/>
      <c r="N2008" s="52">
        <f t="shared" si="313"/>
        <v>0</v>
      </c>
      <c r="O2008" s="52" t="e">
        <f t="shared" si="314"/>
        <v>#VALUE!</v>
      </c>
      <c r="P2008" s="52" t="e">
        <f t="shared" si="315"/>
        <v>#VALUE!</v>
      </c>
      <c r="Q2008">
        <v>0.05</v>
      </c>
      <c r="R2008" t="s">
        <v>5411</v>
      </c>
      <c r="S2008" t="s">
        <v>5411</v>
      </c>
      <c r="T2008" s="19">
        <v>0.05</v>
      </c>
      <c r="U2008" s="22"/>
      <c r="V2008" s="22"/>
      <c r="W2008" s="52">
        <f t="shared" si="316"/>
        <v>0</v>
      </c>
      <c r="X2008" s="52" t="e">
        <f t="shared" si="317"/>
        <v>#VALUE!</v>
      </c>
      <c r="Y2008" s="52" t="e">
        <f t="shared" si="311"/>
        <v>#VALUE!</v>
      </c>
      <c r="Z2008" t="s">
        <v>5568</v>
      </c>
      <c r="AA2008" t="s">
        <v>5411</v>
      </c>
      <c r="AB2008" t="s">
        <v>5411</v>
      </c>
      <c r="AC2008" s="22" t="s">
        <v>88</v>
      </c>
      <c r="AD2008" s="22"/>
      <c r="AE2008" s="22"/>
      <c r="AF2008">
        <v>0</v>
      </c>
      <c r="AG2008" t="s">
        <v>5411</v>
      </c>
      <c r="AH2008" t="s">
        <v>5411</v>
      </c>
      <c r="AI2008" s="19">
        <v>0</v>
      </c>
      <c r="AJ2008" s="22"/>
      <c r="AK2008" s="22"/>
      <c r="AL2008" s="52">
        <f t="shared" si="318"/>
        <v>0</v>
      </c>
      <c r="AM2008" s="52" t="e">
        <f t="shared" si="319"/>
        <v>#VALUE!</v>
      </c>
      <c r="AN2008" s="52" t="e">
        <f t="shared" si="312"/>
        <v>#VALUE!</v>
      </c>
      <c r="AO2008">
        <v>0</v>
      </c>
      <c r="AP2008" s="19">
        <v>0</v>
      </c>
      <c r="AQ2008" s="52">
        <f t="shared" si="320"/>
        <v>0</v>
      </c>
    </row>
    <row r="2009" spans="1:43" x14ac:dyDescent="0.25">
      <c r="A2009" t="s">
        <v>5533</v>
      </c>
      <c r="B2009" t="s">
        <v>5407</v>
      </c>
      <c r="D2009">
        <v>1</v>
      </c>
      <c r="E2009">
        <v>1</v>
      </c>
      <c r="F2009">
        <v>1</v>
      </c>
      <c r="G2009" s="13">
        <v>42961</v>
      </c>
      <c r="H2009">
        <v>0.24</v>
      </c>
      <c r="I2009" t="s">
        <v>5411</v>
      </c>
      <c r="J2009" t="s">
        <v>5411</v>
      </c>
      <c r="K2009" s="19">
        <v>0.24</v>
      </c>
      <c r="L2009" s="22"/>
      <c r="M2009" s="22"/>
      <c r="N2009" s="52">
        <f t="shared" si="313"/>
        <v>0</v>
      </c>
      <c r="O2009" s="52" t="e">
        <f t="shared" si="314"/>
        <v>#VALUE!</v>
      </c>
      <c r="P2009" s="52" t="e">
        <f t="shared" si="315"/>
        <v>#VALUE!</v>
      </c>
      <c r="Q2009">
        <v>0</v>
      </c>
      <c r="R2009" t="s">
        <v>5411</v>
      </c>
      <c r="S2009" t="s">
        <v>5411</v>
      </c>
      <c r="T2009" s="19">
        <v>0</v>
      </c>
      <c r="U2009" s="22"/>
      <c r="V2009" s="22"/>
      <c r="W2009" s="52">
        <f t="shared" si="316"/>
        <v>0</v>
      </c>
      <c r="X2009" s="52" t="e">
        <f t="shared" si="317"/>
        <v>#VALUE!</v>
      </c>
      <c r="Y2009" s="52" t="e">
        <f t="shared" si="311"/>
        <v>#VALUE!</v>
      </c>
      <c r="Z2009" t="s">
        <v>5568</v>
      </c>
      <c r="AA2009" t="s">
        <v>5411</v>
      </c>
      <c r="AB2009" t="s">
        <v>5411</v>
      </c>
      <c r="AC2009" s="22" t="s">
        <v>88</v>
      </c>
      <c r="AD2009" s="22"/>
      <c r="AE2009" s="22"/>
      <c r="AF2009">
        <v>0</v>
      </c>
      <c r="AG2009" t="s">
        <v>5411</v>
      </c>
      <c r="AH2009" t="s">
        <v>5411</v>
      </c>
      <c r="AI2009" s="19">
        <v>0</v>
      </c>
      <c r="AJ2009" s="22"/>
      <c r="AK2009" s="22"/>
      <c r="AL2009" s="52">
        <f t="shared" si="318"/>
        <v>0</v>
      </c>
      <c r="AM2009" s="52" t="e">
        <f t="shared" si="319"/>
        <v>#VALUE!</v>
      </c>
      <c r="AN2009" s="52" t="e">
        <f t="shared" si="312"/>
        <v>#VALUE!</v>
      </c>
      <c r="AO2009">
        <v>0</v>
      </c>
      <c r="AP2009" s="19">
        <v>0</v>
      </c>
      <c r="AQ2009" s="52">
        <f t="shared" si="320"/>
        <v>0</v>
      </c>
    </row>
    <row r="2010" spans="1:43" x14ac:dyDescent="0.25">
      <c r="A2010" t="s">
        <v>5533</v>
      </c>
      <c r="B2010" t="s">
        <v>5408</v>
      </c>
      <c r="D2010">
        <v>1</v>
      </c>
      <c r="E2010">
        <v>1</v>
      </c>
      <c r="F2010">
        <v>1</v>
      </c>
      <c r="G2010" s="13">
        <v>42961</v>
      </c>
      <c r="H2010">
        <v>0.01</v>
      </c>
      <c r="I2010" t="s">
        <v>5411</v>
      </c>
      <c r="J2010" t="s">
        <v>5411</v>
      </c>
      <c r="K2010" s="19">
        <v>0.01</v>
      </c>
      <c r="L2010" s="22"/>
      <c r="M2010" s="22"/>
      <c r="N2010" s="52">
        <f t="shared" si="313"/>
        <v>0</v>
      </c>
      <c r="O2010" s="52" t="e">
        <f t="shared" si="314"/>
        <v>#VALUE!</v>
      </c>
      <c r="P2010" s="52" t="e">
        <f t="shared" si="315"/>
        <v>#VALUE!</v>
      </c>
      <c r="Q2010">
        <v>0</v>
      </c>
      <c r="R2010" t="s">
        <v>5411</v>
      </c>
      <c r="S2010" t="s">
        <v>5411</v>
      </c>
      <c r="T2010" s="19">
        <v>0</v>
      </c>
      <c r="U2010" s="22"/>
      <c r="V2010" s="22"/>
      <c r="W2010" s="52">
        <f t="shared" si="316"/>
        <v>0</v>
      </c>
      <c r="X2010" s="52" t="e">
        <f t="shared" si="317"/>
        <v>#VALUE!</v>
      </c>
      <c r="Y2010" s="52" t="e">
        <f t="shared" si="311"/>
        <v>#VALUE!</v>
      </c>
      <c r="Z2010" t="s">
        <v>5568</v>
      </c>
      <c r="AA2010" t="s">
        <v>5411</v>
      </c>
      <c r="AB2010" t="s">
        <v>5411</v>
      </c>
      <c r="AC2010" s="22" t="s">
        <v>88</v>
      </c>
      <c r="AD2010" s="22"/>
      <c r="AE2010" s="22"/>
      <c r="AF2010">
        <v>0</v>
      </c>
      <c r="AG2010" t="s">
        <v>5411</v>
      </c>
      <c r="AH2010" t="s">
        <v>5411</v>
      </c>
      <c r="AI2010" s="19">
        <v>0</v>
      </c>
      <c r="AJ2010" s="22"/>
      <c r="AK2010" s="22"/>
      <c r="AL2010" s="52">
        <f t="shared" si="318"/>
        <v>0</v>
      </c>
      <c r="AM2010" s="52" t="e">
        <f t="shared" si="319"/>
        <v>#VALUE!</v>
      </c>
      <c r="AN2010" s="52" t="e">
        <f t="shared" si="312"/>
        <v>#VALUE!</v>
      </c>
      <c r="AO2010">
        <v>0</v>
      </c>
      <c r="AP2010" s="19">
        <v>0</v>
      </c>
      <c r="AQ2010" s="52">
        <f t="shared" si="320"/>
        <v>0</v>
      </c>
    </row>
    <row r="2011" spans="1:43" x14ac:dyDescent="0.25">
      <c r="A2011" t="s">
        <v>5533</v>
      </c>
      <c r="B2011" t="s">
        <v>5357</v>
      </c>
      <c r="D2011">
        <v>1</v>
      </c>
      <c r="E2011">
        <v>1</v>
      </c>
      <c r="F2011">
        <v>1</v>
      </c>
      <c r="G2011" s="13">
        <v>42961</v>
      </c>
      <c r="H2011">
        <v>1.39</v>
      </c>
      <c r="I2011" t="s">
        <v>5411</v>
      </c>
      <c r="J2011" t="s">
        <v>5411</v>
      </c>
      <c r="K2011" s="19">
        <v>1.39</v>
      </c>
      <c r="L2011" s="22"/>
      <c r="M2011" s="22"/>
      <c r="N2011" s="52">
        <f t="shared" si="313"/>
        <v>0</v>
      </c>
      <c r="O2011" s="52" t="e">
        <f t="shared" si="314"/>
        <v>#VALUE!</v>
      </c>
      <c r="P2011" s="52" t="e">
        <f t="shared" si="315"/>
        <v>#VALUE!</v>
      </c>
      <c r="Q2011">
        <v>0</v>
      </c>
      <c r="R2011" t="s">
        <v>5411</v>
      </c>
      <c r="S2011" t="s">
        <v>5411</v>
      </c>
      <c r="T2011" s="19">
        <v>0</v>
      </c>
      <c r="U2011" s="22"/>
      <c r="V2011" s="22"/>
      <c r="W2011" s="52">
        <f t="shared" si="316"/>
        <v>0</v>
      </c>
      <c r="X2011" s="52" t="e">
        <f t="shared" si="317"/>
        <v>#VALUE!</v>
      </c>
      <c r="Y2011" s="52" t="e">
        <f t="shared" si="311"/>
        <v>#VALUE!</v>
      </c>
      <c r="Z2011" t="s">
        <v>5568</v>
      </c>
      <c r="AA2011" t="s">
        <v>5411</v>
      </c>
      <c r="AB2011" t="s">
        <v>5411</v>
      </c>
      <c r="AC2011" s="22" t="s">
        <v>88</v>
      </c>
      <c r="AD2011" s="22"/>
      <c r="AE2011" s="22"/>
      <c r="AF2011">
        <v>0</v>
      </c>
      <c r="AG2011" t="s">
        <v>5411</v>
      </c>
      <c r="AH2011" t="s">
        <v>5411</v>
      </c>
      <c r="AI2011" s="19">
        <v>0</v>
      </c>
      <c r="AJ2011" s="22"/>
      <c r="AK2011" s="22"/>
      <c r="AL2011" s="52">
        <f t="shared" si="318"/>
        <v>0</v>
      </c>
      <c r="AM2011" s="52" t="e">
        <f t="shared" si="319"/>
        <v>#VALUE!</v>
      </c>
      <c r="AN2011" s="52" t="e">
        <f t="shared" si="312"/>
        <v>#VALUE!</v>
      </c>
      <c r="AO2011">
        <v>0.13</v>
      </c>
      <c r="AP2011" s="19">
        <v>0.13</v>
      </c>
      <c r="AQ2011" s="52">
        <f t="shared" si="320"/>
        <v>0</v>
      </c>
    </row>
    <row r="2012" spans="1:43" x14ac:dyDescent="0.25">
      <c r="A2012" t="s">
        <v>5533</v>
      </c>
      <c r="B2012" t="s">
        <v>5358</v>
      </c>
      <c r="D2012">
        <v>1</v>
      </c>
      <c r="E2012">
        <v>1</v>
      </c>
      <c r="F2012">
        <v>1</v>
      </c>
      <c r="G2012" s="13">
        <v>42961</v>
      </c>
      <c r="H2012">
        <v>0.8</v>
      </c>
      <c r="I2012" t="s">
        <v>5411</v>
      </c>
      <c r="J2012" t="s">
        <v>5411</v>
      </c>
      <c r="K2012" s="19">
        <v>0.8</v>
      </c>
      <c r="L2012" s="22"/>
      <c r="M2012" s="22"/>
      <c r="N2012" s="52">
        <f t="shared" si="313"/>
        <v>0</v>
      </c>
      <c r="O2012" s="52" t="e">
        <f t="shared" si="314"/>
        <v>#VALUE!</v>
      </c>
      <c r="P2012" s="52" t="e">
        <f t="shared" si="315"/>
        <v>#VALUE!</v>
      </c>
      <c r="Q2012">
        <v>0</v>
      </c>
      <c r="R2012" t="s">
        <v>5411</v>
      </c>
      <c r="S2012" t="s">
        <v>5411</v>
      </c>
      <c r="T2012" s="19">
        <v>0</v>
      </c>
      <c r="U2012" s="22"/>
      <c r="V2012" s="22"/>
      <c r="W2012" s="52">
        <f t="shared" si="316"/>
        <v>0</v>
      </c>
      <c r="X2012" s="52" t="e">
        <f t="shared" si="317"/>
        <v>#VALUE!</v>
      </c>
      <c r="Y2012" s="52" t="e">
        <f t="shared" si="311"/>
        <v>#VALUE!</v>
      </c>
      <c r="Z2012" t="s">
        <v>5568</v>
      </c>
      <c r="AA2012" t="s">
        <v>5411</v>
      </c>
      <c r="AB2012" t="s">
        <v>5411</v>
      </c>
      <c r="AC2012" s="22" t="s">
        <v>88</v>
      </c>
      <c r="AD2012" s="22"/>
      <c r="AE2012" s="22"/>
      <c r="AF2012">
        <v>0</v>
      </c>
      <c r="AG2012" t="s">
        <v>5411</v>
      </c>
      <c r="AH2012" t="s">
        <v>5411</v>
      </c>
      <c r="AI2012" s="19">
        <v>0</v>
      </c>
      <c r="AJ2012" s="22"/>
      <c r="AK2012" s="22"/>
      <c r="AL2012" s="52">
        <f t="shared" si="318"/>
        <v>0</v>
      </c>
      <c r="AM2012" s="52" t="e">
        <f t="shared" si="319"/>
        <v>#VALUE!</v>
      </c>
      <c r="AN2012" s="52" t="e">
        <f t="shared" si="312"/>
        <v>#VALUE!</v>
      </c>
      <c r="AO2012">
        <v>0.12</v>
      </c>
      <c r="AP2012" s="19">
        <v>0.12</v>
      </c>
      <c r="AQ2012" s="52">
        <f t="shared" si="320"/>
        <v>0</v>
      </c>
    </row>
    <row r="2013" spans="1:43" x14ac:dyDescent="0.25">
      <c r="A2013" t="s">
        <v>5533</v>
      </c>
      <c r="B2013" t="s">
        <v>5359</v>
      </c>
      <c r="D2013">
        <v>1</v>
      </c>
      <c r="E2013">
        <v>1</v>
      </c>
      <c r="F2013">
        <v>1</v>
      </c>
      <c r="G2013" s="13">
        <v>42961</v>
      </c>
      <c r="H2013">
        <v>1.01</v>
      </c>
      <c r="I2013" t="s">
        <v>5411</v>
      </c>
      <c r="J2013" t="s">
        <v>5411</v>
      </c>
      <c r="K2013" s="19">
        <v>1.01</v>
      </c>
      <c r="L2013" s="22"/>
      <c r="M2013" s="22"/>
      <c r="N2013" s="52">
        <f t="shared" si="313"/>
        <v>0</v>
      </c>
      <c r="O2013" s="52" t="e">
        <f t="shared" si="314"/>
        <v>#VALUE!</v>
      </c>
      <c r="P2013" s="52" t="e">
        <f t="shared" si="315"/>
        <v>#VALUE!</v>
      </c>
      <c r="Q2013">
        <v>0</v>
      </c>
      <c r="R2013" t="s">
        <v>5411</v>
      </c>
      <c r="S2013" t="s">
        <v>5411</v>
      </c>
      <c r="T2013" s="19">
        <v>0</v>
      </c>
      <c r="U2013" s="22"/>
      <c r="V2013" s="22"/>
      <c r="W2013" s="52">
        <f t="shared" si="316"/>
        <v>0</v>
      </c>
      <c r="X2013" s="52" t="e">
        <f t="shared" si="317"/>
        <v>#VALUE!</v>
      </c>
      <c r="Y2013" s="52" t="e">
        <f t="shared" si="311"/>
        <v>#VALUE!</v>
      </c>
      <c r="Z2013" t="s">
        <v>5568</v>
      </c>
      <c r="AA2013" t="s">
        <v>5411</v>
      </c>
      <c r="AB2013" t="s">
        <v>5411</v>
      </c>
      <c r="AC2013" s="22" t="s">
        <v>88</v>
      </c>
      <c r="AD2013" s="22"/>
      <c r="AE2013" s="22"/>
      <c r="AF2013">
        <v>0</v>
      </c>
      <c r="AG2013" t="s">
        <v>5411</v>
      </c>
      <c r="AH2013" t="s">
        <v>5411</v>
      </c>
      <c r="AI2013" s="19">
        <v>0</v>
      </c>
      <c r="AJ2013" s="22"/>
      <c r="AK2013" s="22"/>
      <c r="AL2013" s="52">
        <f t="shared" si="318"/>
        <v>0</v>
      </c>
      <c r="AM2013" s="52" t="e">
        <f t="shared" si="319"/>
        <v>#VALUE!</v>
      </c>
      <c r="AN2013" s="52" t="e">
        <f t="shared" si="312"/>
        <v>#VALUE!</v>
      </c>
      <c r="AO2013">
        <v>0.02</v>
      </c>
      <c r="AP2013" s="19">
        <v>0.02</v>
      </c>
      <c r="AQ2013" s="52">
        <f t="shared" si="320"/>
        <v>0</v>
      </c>
    </row>
    <row r="2014" spans="1:43" x14ac:dyDescent="0.25">
      <c r="A2014" t="s">
        <v>5533</v>
      </c>
      <c r="B2014" t="s">
        <v>5360</v>
      </c>
      <c r="D2014">
        <v>1</v>
      </c>
      <c r="E2014">
        <v>1</v>
      </c>
      <c r="F2014">
        <v>1</v>
      </c>
      <c r="G2014" s="13">
        <v>42961</v>
      </c>
      <c r="H2014">
        <v>0.38</v>
      </c>
      <c r="I2014" t="s">
        <v>5411</v>
      </c>
      <c r="J2014" t="s">
        <v>5411</v>
      </c>
      <c r="K2014" s="19">
        <v>0.38</v>
      </c>
      <c r="L2014" s="22"/>
      <c r="M2014" s="22"/>
      <c r="N2014" s="52">
        <f t="shared" si="313"/>
        <v>0</v>
      </c>
      <c r="O2014" s="52" t="e">
        <f t="shared" si="314"/>
        <v>#VALUE!</v>
      </c>
      <c r="P2014" s="52" t="e">
        <f t="shared" si="315"/>
        <v>#VALUE!</v>
      </c>
      <c r="Q2014">
        <v>0.26</v>
      </c>
      <c r="R2014" t="s">
        <v>5411</v>
      </c>
      <c r="S2014" t="s">
        <v>5411</v>
      </c>
      <c r="T2014" s="19">
        <v>0.26</v>
      </c>
      <c r="U2014" s="22"/>
      <c r="V2014" s="22"/>
      <c r="W2014" s="52">
        <f t="shared" si="316"/>
        <v>0</v>
      </c>
      <c r="X2014" s="52" t="e">
        <f t="shared" si="317"/>
        <v>#VALUE!</v>
      </c>
      <c r="Y2014" s="52" t="e">
        <f t="shared" si="311"/>
        <v>#VALUE!</v>
      </c>
      <c r="Z2014" t="s">
        <v>5568</v>
      </c>
      <c r="AA2014" t="s">
        <v>5411</v>
      </c>
      <c r="AB2014" t="s">
        <v>5411</v>
      </c>
      <c r="AC2014" s="22" t="s">
        <v>88</v>
      </c>
      <c r="AD2014" s="22"/>
      <c r="AE2014" s="22"/>
      <c r="AF2014">
        <v>0</v>
      </c>
      <c r="AG2014" t="s">
        <v>5411</v>
      </c>
      <c r="AH2014" t="s">
        <v>5411</v>
      </c>
      <c r="AI2014" s="19">
        <v>0</v>
      </c>
      <c r="AJ2014" s="22"/>
      <c r="AK2014" s="22"/>
      <c r="AL2014" s="52">
        <f t="shared" si="318"/>
        <v>0</v>
      </c>
      <c r="AM2014" s="52" t="e">
        <f t="shared" si="319"/>
        <v>#VALUE!</v>
      </c>
      <c r="AN2014" s="52" t="e">
        <f t="shared" si="312"/>
        <v>#VALUE!</v>
      </c>
      <c r="AO2014">
        <v>0.13</v>
      </c>
      <c r="AP2014" s="19">
        <v>0.13</v>
      </c>
      <c r="AQ2014" s="52">
        <f t="shared" si="320"/>
        <v>0</v>
      </c>
    </row>
    <row r="2015" spans="1:43" x14ac:dyDescent="0.25">
      <c r="A2015" t="s">
        <v>5533</v>
      </c>
      <c r="B2015" t="s">
        <v>5361</v>
      </c>
      <c r="D2015">
        <v>1</v>
      </c>
      <c r="E2015">
        <v>1</v>
      </c>
      <c r="F2015">
        <v>1</v>
      </c>
      <c r="G2015" s="13">
        <v>42961</v>
      </c>
      <c r="H2015">
        <v>0.36</v>
      </c>
      <c r="I2015" t="s">
        <v>5411</v>
      </c>
      <c r="J2015" t="s">
        <v>5411</v>
      </c>
      <c r="K2015" s="19">
        <v>0.36</v>
      </c>
      <c r="L2015" s="22"/>
      <c r="M2015" s="22"/>
      <c r="N2015" s="52">
        <f t="shared" si="313"/>
        <v>0</v>
      </c>
      <c r="O2015" s="52" t="e">
        <f t="shared" si="314"/>
        <v>#VALUE!</v>
      </c>
      <c r="P2015" s="52" t="e">
        <f t="shared" si="315"/>
        <v>#VALUE!</v>
      </c>
      <c r="Q2015">
        <v>0.28999999999999998</v>
      </c>
      <c r="R2015" t="s">
        <v>5411</v>
      </c>
      <c r="S2015" t="s">
        <v>5411</v>
      </c>
      <c r="T2015" s="19">
        <v>0.28999999999999998</v>
      </c>
      <c r="U2015" s="22"/>
      <c r="V2015" s="22"/>
      <c r="W2015" s="52">
        <f t="shared" si="316"/>
        <v>0</v>
      </c>
      <c r="X2015" s="52" t="e">
        <f t="shared" si="317"/>
        <v>#VALUE!</v>
      </c>
      <c r="Y2015" s="52" t="e">
        <f t="shared" si="311"/>
        <v>#VALUE!</v>
      </c>
      <c r="Z2015" t="s">
        <v>5568</v>
      </c>
      <c r="AA2015" t="s">
        <v>5411</v>
      </c>
      <c r="AB2015" t="s">
        <v>5411</v>
      </c>
      <c r="AC2015" s="22" t="s">
        <v>88</v>
      </c>
      <c r="AD2015" s="22"/>
      <c r="AE2015" s="22"/>
      <c r="AF2015">
        <v>0</v>
      </c>
      <c r="AG2015" t="s">
        <v>5411</v>
      </c>
      <c r="AH2015" t="s">
        <v>5411</v>
      </c>
      <c r="AI2015" s="19">
        <v>0</v>
      </c>
      <c r="AJ2015" s="22"/>
      <c r="AK2015" s="22"/>
      <c r="AL2015" s="52">
        <f t="shared" si="318"/>
        <v>0</v>
      </c>
      <c r="AM2015" s="52" t="e">
        <f t="shared" si="319"/>
        <v>#VALUE!</v>
      </c>
      <c r="AN2015" s="52" t="e">
        <f t="shared" si="312"/>
        <v>#VALUE!</v>
      </c>
      <c r="AO2015">
        <v>0</v>
      </c>
      <c r="AP2015" s="19">
        <v>0</v>
      </c>
      <c r="AQ2015" s="52">
        <f t="shared" si="320"/>
        <v>0</v>
      </c>
    </row>
    <row r="2016" spans="1:43" x14ac:dyDescent="0.25">
      <c r="A2016" t="s">
        <v>5533</v>
      </c>
      <c r="B2016" t="s">
        <v>5362</v>
      </c>
      <c r="D2016">
        <v>1</v>
      </c>
      <c r="E2016">
        <v>1</v>
      </c>
      <c r="F2016">
        <v>1</v>
      </c>
      <c r="G2016" s="13">
        <v>42961</v>
      </c>
      <c r="H2016">
        <v>0.88</v>
      </c>
      <c r="I2016" t="s">
        <v>5411</v>
      </c>
      <c r="J2016" t="s">
        <v>5411</v>
      </c>
      <c r="K2016" s="19">
        <v>0.88</v>
      </c>
      <c r="L2016" s="22"/>
      <c r="M2016" s="22"/>
      <c r="N2016" s="52">
        <f t="shared" si="313"/>
        <v>0</v>
      </c>
      <c r="O2016" s="52" t="e">
        <f t="shared" si="314"/>
        <v>#VALUE!</v>
      </c>
      <c r="P2016" s="52" t="e">
        <f t="shared" si="315"/>
        <v>#VALUE!</v>
      </c>
      <c r="Q2016">
        <v>0.14000000000000001</v>
      </c>
      <c r="R2016" t="s">
        <v>5411</v>
      </c>
      <c r="S2016" t="s">
        <v>5411</v>
      </c>
      <c r="T2016" s="19">
        <v>0.14000000000000001</v>
      </c>
      <c r="U2016" s="22"/>
      <c r="V2016" s="22"/>
      <c r="W2016" s="52">
        <f t="shared" si="316"/>
        <v>0</v>
      </c>
      <c r="X2016" s="52" t="e">
        <f t="shared" si="317"/>
        <v>#VALUE!</v>
      </c>
      <c r="Y2016" s="52" t="e">
        <f t="shared" si="311"/>
        <v>#VALUE!</v>
      </c>
      <c r="Z2016" t="s">
        <v>5568</v>
      </c>
      <c r="AA2016" t="s">
        <v>5411</v>
      </c>
      <c r="AB2016" t="s">
        <v>5411</v>
      </c>
      <c r="AC2016" s="22" t="s">
        <v>88</v>
      </c>
      <c r="AD2016" s="22"/>
      <c r="AE2016" s="22"/>
      <c r="AF2016">
        <v>0</v>
      </c>
      <c r="AG2016" t="s">
        <v>5411</v>
      </c>
      <c r="AH2016" t="s">
        <v>5411</v>
      </c>
      <c r="AI2016" s="19">
        <v>0</v>
      </c>
      <c r="AJ2016" s="22"/>
      <c r="AK2016" s="22"/>
      <c r="AL2016" s="52">
        <f t="shared" si="318"/>
        <v>0</v>
      </c>
      <c r="AM2016" s="52" t="e">
        <f t="shared" si="319"/>
        <v>#VALUE!</v>
      </c>
      <c r="AN2016" s="52" t="e">
        <f t="shared" si="312"/>
        <v>#VALUE!</v>
      </c>
      <c r="AO2016">
        <v>0.12</v>
      </c>
      <c r="AP2016" s="19">
        <v>0.12</v>
      </c>
      <c r="AQ2016" s="52">
        <f t="shared" si="320"/>
        <v>0</v>
      </c>
    </row>
    <row r="2017" spans="1:43" x14ac:dyDescent="0.25">
      <c r="A2017" t="s">
        <v>5533</v>
      </c>
      <c r="B2017" t="s">
        <v>5363</v>
      </c>
      <c r="D2017">
        <v>1</v>
      </c>
      <c r="E2017">
        <v>1</v>
      </c>
      <c r="F2017">
        <v>1</v>
      </c>
      <c r="G2017" s="13">
        <v>42961</v>
      </c>
      <c r="H2017">
        <v>0.45</v>
      </c>
      <c r="I2017" t="s">
        <v>5411</v>
      </c>
      <c r="J2017" t="s">
        <v>5411</v>
      </c>
      <c r="K2017" s="19">
        <v>0.45</v>
      </c>
      <c r="L2017" s="22"/>
      <c r="M2017" s="22"/>
      <c r="N2017" s="52">
        <f t="shared" si="313"/>
        <v>0</v>
      </c>
      <c r="O2017" s="52" t="e">
        <f t="shared" si="314"/>
        <v>#VALUE!</v>
      </c>
      <c r="P2017" s="52" t="e">
        <f t="shared" si="315"/>
        <v>#VALUE!</v>
      </c>
      <c r="Q2017">
        <v>0</v>
      </c>
      <c r="R2017" t="s">
        <v>5411</v>
      </c>
      <c r="S2017" t="s">
        <v>5411</v>
      </c>
      <c r="T2017" s="19">
        <v>0</v>
      </c>
      <c r="U2017" s="22"/>
      <c r="V2017" s="22"/>
      <c r="W2017" s="52">
        <f t="shared" si="316"/>
        <v>0</v>
      </c>
      <c r="X2017" s="52" t="e">
        <f t="shared" si="317"/>
        <v>#VALUE!</v>
      </c>
      <c r="Y2017" s="52" t="e">
        <f t="shared" si="311"/>
        <v>#VALUE!</v>
      </c>
      <c r="Z2017" t="s">
        <v>5568</v>
      </c>
      <c r="AA2017" t="s">
        <v>5411</v>
      </c>
      <c r="AB2017" t="s">
        <v>5411</v>
      </c>
      <c r="AC2017" s="22" t="s">
        <v>88</v>
      </c>
      <c r="AD2017" s="22"/>
      <c r="AE2017" s="22"/>
      <c r="AF2017">
        <v>0</v>
      </c>
      <c r="AG2017" t="s">
        <v>5411</v>
      </c>
      <c r="AH2017" t="s">
        <v>5411</v>
      </c>
      <c r="AI2017" s="19">
        <v>0</v>
      </c>
      <c r="AJ2017" s="22"/>
      <c r="AK2017" s="22"/>
      <c r="AL2017" s="52">
        <f t="shared" si="318"/>
        <v>0</v>
      </c>
      <c r="AM2017" s="52" t="e">
        <f t="shared" si="319"/>
        <v>#VALUE!</v>
      </c>
      <c r="AN2017" s="52" t="e">
        <f t="shared" si="312"/>
        <v>#VALUE!</v>
      </c>
      <c r="AO2017">
        <v>0.01</v>
      </c>
      <c r="AP2017" s="19">
        <v>0.01</v>
      </c>
      <c r="AQ2017" s="52">
        <f t="shared" si="320"/>
        <v>0</v>
      </c>
    </row>
    <row r="2018" spans="1:43" x14ac:dyDescent="0.25">
      <c r="A2018" t="s">
        <v>5533</v>
      </c>
      <c r="B2018" t="s">
        <v>5364</v>
      </c>
      <c r="D2018">
        <v>1</v>
      </c>
      <c r="E2018">
        <v>1</v>
      </c>
      <c r="F2018">
        <v>1</v>
      </c>
      <c r="G2018" s="13">
        <v>42961</v>
      </c>
      <c r="H2018">
        <v>0.06</v>
      </c>
      <c r="I2018" t="s">
        <v>5411</v>
      </c>
      <c r="J2018" t="s">
        <v>5411</v>
      </c>
      <c r="K2018" s="19">
        <v>0.06</v>
      </c>
      <c r="L2018" s="22"/>
      <c r="M2018" s="22"/>
      <c r="N2018" s="52">
        <f t="shared" si="313"/>
        <v>0</v>
      </c>
      <c r="O2018" s="52" t="e">
        <f t="shared" si="314"/>
        <v>#VALUE!</v>
      </c>
      <c r="P2018" s="52" t="e">
        <f t="shared" si="315"/>
        <v>#VALUE!</v>
      </c>
      <c r="Q2018">
        <v>0</v>
      </c>
      <c r="R2018" t="s">
        <v>5411</v>
      </c>
      <c r="S2018" t="s">
        <v>5411</v>
      </c>
      <c r="T2018" s="19">
        <v>0</v>
      </c>
      <c r="U2018" s="22"/>
      <c r="V2018" s="22"/>
      <c r="W2018" s="52">
        <f t="shared" si="316"/>
        <v>0</v>
      </c>
      <c r="X2018" s="52" t="e">
        <f t="shared" si="317"/>
        <v>#VALUE!</v>
      </c>
      <c r="Y2018" s="52" t="e">
        <f t="shared" si="311"/>
        <v>#VALUE!</v>
      </c>
      <c r="Z2018" t="s">
        <v>5568</v>
      </c>
      <c r="AA2018" t="s">
        <v>5411</v>
      </c>
      <c r="AB2018" t="s">
        <v>5411</v>
      </c>
      <c r="AC2018" s="22" t="s">
        <v>88</v>
      </c>
      <c r="AD2018" s="22"/>
      <c r="AE2018" s="22"/>
      <c r="AF2018">
        <v>0</v>
      </c>
      <c r="AG2018" t="s">
        <v>5411</v>
      </c>
      <c r="AH2018" t="s">
        <v>5411</v>
      </c>
      <c r="AI2018" s="19">
        <v>0</v>
      </c>
      <c r="AJ2018" s="22"/>
      <c r="AK2018" s="22"/>
      <c r="AL2018" s="52">
        <f t="shared" si="318"/>
        <v>0</v>
      </c>
      <c r="AM2018" s="52" t="e">
        <f t="shared" si="319"/>
        <v>#VALUE!</v>
      </c>
      <c r="AN2018" s="52" t="e">
        <f t="shared" si="312"/>
        <v>#VALUE!</v>
      </c>
      <c r="AO2018">
        <v>0</v>
      </c>
      <c r="AP2018" s="19">
        <v>0</v>
      </c>
      <c r="AQ2018" s="52">
        <f t="shared" si="320"/>
        <v>0</v>
      </c>
    </row>
    <row r="2019" spans="1:43" x14ac:dyDescent="0.25">
      <c r="A2019" t="s">
        <v>5533</v>
      </c>
      <c r="B2019" t="s">
        <v>5365</v>
      </c>
      <c r="D2019">
        <v>1</v>
      </c>
      <c r="E2019">
        <v>1</v>
      </c>
      <c r="F2019">
        <v>1</v>
      </c>
      <c r="G2019" s="13">
        <v>42961</v>
      </c>
      <c r="H2019">
        <v>0</v>
      </c>
      <c r="I2019" t="s">
        <v>5411</v>
      </c>
      <c r="J2019" t="s">
        <v>5411</v>
      </c>
      <c r="K2019" s="19">
        <v>0</v>
      </c>
      <c r="L2019" s="22"/>
      <c r="M2019" s="22"/>
      <c r="N2019" s="52">
        <f t="shared" si="313"/>
        <v>0</v>
      </c>
      <c r="O2019" s="52" t="e">
        <f t="shared" si="314"/>
        <v>#VALUE!</v>
      </c>
      <c r="P2019" s="52" t="e">
        <f t="shared" si="315"/>
        <v>#VALUE!</v>
      </c>
      <c r="Q2019">
        <v>0</v>
      </c>
      <c r="R2019" t="s">
        <v>5411</v>
      </c>
      <c r="S2019" t="s">
        <v>5411</v>
      </c>
      <c r="T2019" s="19">
        <v>0</v>
      </c>
      <c r="U2019" s="22"/>
      <c r="V2019" s="22"/>
      <c r="W2019" s="52">
        <f t="shared" si="316"/>
        <v>0</v>
      </c>
      <c r="X2019" s="52" t="e">
        <f t="shared" si="317"/>
        <v>#VALUE!</v>
      </c>
      <c r="Y2019" s="52" t="e">
        <f t="shared" si="311"/>
        <v>#VALUE!</v>
      </c>
      <c r="Z2019" t="s">
        <v>5568</v>
      </c>
      <c r="AA2019" t="s">
        <v>5411</v>
      </c>
      <c r="AB2019" t="s">
        <v>5411</v>
      </c>
      <c r="AC2019" s="22" t="s">
        <v>88</v>
      </c>
      <c r="AD2019" s="22"/>
      <c r="AE2019" s="22"/>
      <c r="AF2019">
        <v>0</v>
      </c>
      <c r="AG2019" t="s">
        <v>5411</v>
      </c>
      <c r="AH2019" t="s">
        <v>5411</v>
      </c>
      <c r="AI2019" s="19">
        <v>0</v>
      </c>
      <c r="AJ2019" s="22"/>
      <c r="AK2019" s="22"/>
      <c r="AL2019" s="52">
        <f t="shared" si="318"/>
        <v>0</v>
      </c>
      <c r="AM2019" s="52" t="e">
        <f t="shared" si="319"/>
        <v>#VALUE!</v>
      </c>
      <c r="AN2019" s="52" t="e">
        <f t="shared" si="312"/>
        <v>#VALUE!</v>
      </c>
      <c r="AO2019">
        <v>0</v>
      </c>
      <c r="AP2019" s="19">
        <v>0</v>
      </c>
      <c r="AQ2019" s="52">
        <f t="shared" si="320"/>
        <v>0</v>
      </c>
    </row>
    <row r="2020" spans="1:43" x14ac:dyDescent="0.25">
      <c r="A2020" t="s">
        <v>5533</v>
      </c>
      <c r="B2020" t="s">
        <v>5366</v>
      </c>
      <c r="D2020">
        <v>1</v>
      </c>
      <c r="E2020">
        <v>1</v>
      </c>
      <c r="F2020">
        <v>1</v>
      </c>
      <c r="G2020" s="13">
        <v>42961</v>
      </c>
      <c r="H2020">
        <v>1.49</v>
      </c>
      <c r="I2020" t="s">
        <v>5411</v>
      </c>
      <c r="J2020" t="s">
        <v>5411</v>
      </c>
      <c r="K2020" s="19">
        <v>1.49</v>
      </c>
      <c r="L2020" s="22"/>
      <c r="M2020" s="22"/>
      <c r="N2020" s="52">
        <f t="shared" si="313"/>
        <v>0</v>
      </c>
      <c r="O2020" s="52" t="e">
        <f t="shared" si="314"/>
        <v>#VALUE!</v>
      </c>
      <c r="P2020" s="52" t="e">
        <f t="shared" si="315"/>
        <v>#VALUE!</v>
      </c>
      <c r="Q2020">
        <v>0</v>
      </c>
      <c r="R2020" t="s">
        <v>5411</v>
      </c>
      <c r="S2020" t="s">
        <v>5411</v>
      </c>
      <c r="T2020" s="19">
        <v>0</v>
      </c>
      <c r="U2020" s="22"/>
      <c r="V2020" s="22"/>
      <c r="W2020" s="52">
        <f t="shared" si="316"/>
        <v>0</v>
      </c>
      <c r="X2020" s="52" t="e">
        <f t="shared" si="317"/>
        <v>#VALUE!</v>
      </c>
      <c r="Y2020" s="52" t="e">
        <f t="shared" si="311"/>
        <v>#VALUE!</v>
      </c>
      <c r="Z2020" t="s">
        <v>5568</v>
      </c>
      <c r="AA2020" t="s">
        <v>5411</v>
      </c>
      <c r="AB2020" t="s">
        <v>5411</v>
      </c>
      <c r="AC2020" s="22" t="s">
        <v>88</v>
      </c>
      <c r="AD2020" s="22"/>
      <c r="AE2020" s="22"/>
      <c r="AF2020">
        <v>0</v>
      </c>
      <c r="AG2020" t="s">
        <v>5411</v>
      </c>
      <c r="AH2020" t="s">
        <v>5411</v>
      </c>
      <c r="AI2020" s="19">
        <v>0</v>
      </c>
      <c r="AJ2020" s="22"/>
      <c r="AK2020" s="22"/>
      <c r="AL2020" s="52">
        <f t="shared" si="318"/>
        <v>0</v>
      </c>
      <c r="AM2020" s="52" t="e">
        <f t="shared" si="319"/>
        <v>#VALUE!</v>
      </c>
      <c r="AN2020" s="52" t="e">
        <f t="shared" si="312"/>
        <v>#VALUE!</v>
      </c>
      <c r="AO2020">
        <v>0.34</v>
      </c>
      <c r="AP2020" s="19">
        <v>0.34</v>
      </c>
      <c r="AQ2020" s="52">
        <f t="shared" si="320"/>
        <v>0</v>
      </c>
    </row>
    <row r="2021" spans="1:43" x14ac:dyDescent="0.25">
      <c r="A2021" t="s">
        <v>5533</v>
      </c>
      <c r="B2021" t="s">
        <v>5367</v>
      </c>
      <c r="D2021">
        <v>1</v>
      </c>
      <c r="E2021">
        <v>1</v>
      </c>
      <c r="F2021">
        <v>1</v>
      </c>
      <c r="G2021" s="13">
        <v>42961</v>
      </c>
      <c r="H2021">
        <v>1.1000000000000001</v>
      </c>
      <c r="I2021" t="s">
        <v>5411</v>
      </c>
      <c r="J2021" t="s">
        <v>5411</v>
      </c>
      <c r="K2021" s="19">
        <v>1.1000000000000001</v>
      </c>
      <c r="L2021" s="22"/>
      <c r="M2021" s="22"/>
      <c r="N2021" s="52">
        <f t="shared" si="313"/>
        <v>0</v>
      </c>
      <c r="O2021" s="52" t="e">
        <f t="shared" si="314"/>
        <v>#VALUE!</v>
      </c>
      <c r="P2021" s="52" t="e">
        <f t="shared" si="315"/>
        <v>#VALUE!</v>
      </c>
      <c r="Q2021">
        <v>0</v>
      </c>
      <c r="R2021" t="s">
        <v>5411</v>
      </c>
      <c r="S2021" t="s">
        <v>5411</v>
      </c>
      <c r="T2021" s="19">
        <v>0</v>
      </c>
      <c r="U2021" s="22"/>
      <c r="V2021" s="22"/>
      <c r="W2021" s="52">
        <f t="shared" si="316"/>
        <v>0</v>
      </c>
      <c r="X2021" s="52" t="e">
        <f t="shared" si="317"/>
        <v>#VALUE!</v>
      </c>
      <c r="Y2021" s="52" t="e">
        <f t="shared" si="311"/>
        <v>#VALUE!</v>
      </c>
      <c r="Z2021" t="s">
        <v>5568</v>
      </c>
      <c r="AA2021" t="s">
        <v>5411</v>
      </c>
      <c r="AB2021" t="s">
        <v>5411</v>
      </c>
      <c r="AC2021" s="22" t="s">
        <v>88</v>
      </c>
      <c r="AD2021" s="22"/>
      <c r="AE2021" s="22"/>
      <c r="AF2021">
        <v>0</v>
      </c>
      <c r="AG2021" t="s">
        <v>5411</v>
      </c>
      <c r="AH2021" t="s">
        <v>5411</v>
      </c>
      <c r="AI2021" s="19">
        <v>0</v>
      </c>
      <c r="AJ2021" s="22"/>
      <c r="AK2021" s="22"/>
      <c r="AL2021" s="52">
        <f t="shared" si="318"/>
        <v>0</v>
      </c>
      <c r="AM2021" s="52" t="e">
        <f t="shared" si="319"/>
        <v>#VALUE!</v>
      </c>
      <c r="AN2021" s="52" t="e">
        <f t="shared" si="312"/>
        <v>#VALUE!</v>
      </c>
      <c r="AO2021">
        <v>0.13</v>
      </c>
      <c r="AP2021" s="19">
        <v>0.13</v>
      </c>
      <c r="AQ2021" s="52">
        <f t="shared" si="320"/>
        <v>0</v>
      </c>
    </row>
    <row r="2022" spans="1:43" x14ac:dyDescent="0.25">
      <c r="A2022" t="s">
        <v>5533</v>
      </c>
      <c r="B2022" t="s">
        <v>5368</v>
      </c>
      <c r="D2022">
        <v>1</v>
      </c>
      <c r="E2022">
        <v>1</v>
      </c>
      <c r="F2022">
        <v>1</v>
      </c>
      <c r="G2022" s="13">
        <v>42961</v>
      </c>
      <c r="H2022">
        <v>1.48</v>
      </c>
      <c r="I2022" t="s">
        <v>5411</v>
      </c>
      <c r="J2022" t="s">
        <v>5411</v>
      </c>
      <c r="K2022" s="19">
        <v>1.48</v>
      </c>
      <c r="L2022" s="22"/>
      <c r="M2022" s="22"/>
      <c r="N2022" s="52">
        <f t="shared" si="313"/>
        <v>0</v>
      </c>
      <c r="O2022" s="52" t="e">
        <f t="shared" si="314"/>
        <v>#VALUE!</v>
      </c>
      <c r="P2022" s="52" t="e">
        <f t="shared" si="315"/>
        <v>#VALUE!</v>
      </c>
      <c r="Q2022">
        <v>0</v>
      </c>
      <c r="R2022" t="s">
        <v>5411</v>
      </c>
      <c r="S2022" t="s">
        <v>5411</v>
      </c>
      <c r="T2022" s="19">
        <v>0</v>
      </c>
      <c r="U2022" s="22"/>
      <c r="V2022" s="22"/>
      <c r="W2022" s="52">
        <f t="shared" si="316"/>
        <v>0</v>
      </c>
      <c r="X2022" s="52" t="e">
        <f t="shared" si="317"/>
        <v>#VALUE!</v>
      </c>
      <c r="Y2022" s="52" t="e">
        <f t="shared" si="311"/>
        <v>#VALUE!</v>
      </c>
      <c r="Z2022" t="s">
        <v>5568</v>
      </c>
      <c r="AA2022" t="s">
        <v>5411</v>
      </c>
      <c r="AB2022" t="s">
        <v>5411</v>
      </c>
      <c r="AC2022" s="22" t="s">
        <v>88</v>
      </c>
      <c r="AD2022" s="22"/>
      <c r="AE2022" s="22"/>
      <c r="AF2022">
        <v>0</v>
      </c>
      <c r="AG2022" t="s">
        <v>5411</v>
      </c>
      <c r="AH2022" t="s">
        <v>5411</v>
      </c>
      <c r="AI2022" s="19">
        <v>0</v>
      </c>
      <c r="AJ2022" s="22"/>
      <c r="AK2022" s="22"/>
      <c r="AL2022" s="52">
        <f t="shared" si="318"/>
        <v>0</v>
      </c>
      <c r="AM2022" s="52" t="e">
        <f t="shared" si="319"/>
        <v>#VALUE!</v>
      </c>
      <c r="AN2022" s="52" t="e">
        <f t="shared" si="312"/>
        <v>#VALUE!</v>
      </c>
      <c r="AO2022">
        <v>0.16</v>
      </c>
      <c r="AP2022" s="19">
        <v>0.16</v>
      </c>
      <c r="AQ2022" s="52">
        <f t="shared" si="320"/>
        <v>0</v>
      </c>
    </row>
    <row r="2023" spans="1:43" x14ac:dyDescent="0.25">
      <c r="A2023" t="s">
        <v>5533</v>
      </c>
      <c r="B2023" t="s">
        <v>5369</v>
      </c>
      <c r="D2023">
        <v>1</v>
      </c>
      <c r="E2023">
        <v>1</v>
      </c>
      <c r="F2023">
        <v>1</v>
      </c>
      <c r="G2023" s="13">
        <v>42961</v>
      </c>
      <c r="H2023">
        <v>0.81</v>
      </c>
      <c r="I2023" t="s">
        <v>5411</v>
      </c>
      <c r="J2023" t="s">
        <v>5411</v>
      </c>
      <c r="K2023" s="19">
        <v>0.81</v>
      </c>
      <c r="L2023" s="22"/>
      <c r="M2023" s="22"/>
      <c r="N2023" s="52">
        <f t="shared" si="313"/>
        <v>0</v>
      </c>
      <c r="O2023" s="52" t="e">
        <f t="shared" si="314"/>
        <v>#VALUE!</v>
      </c>
      <c r="P2023" s="52" t="e">
        <f t="shared" si="315"/>
        <v>#VALUE!</v>
      </c>
      <c r="Q2023">
        <v>0.16</v>
      </c>
      <c r="R2023" t="s">
        <v>5411</v>
      </c>
      <c r="S2023" t="s">
        <v>5411</v>
      </c>
      <c r="T2023" s="19">
        <v>0.16</v>
      </c>
      <c r="U2023" s="22"/>
      <c r="V2023" s="22"/>
      <c r="W2023" s="52">
        <f t="shared" si="316"/>
        <v>0</v>
      </c>
      <c r="X2023" s="52" t="e">
        <f t="shared" si="317"/>
        <v>#VALUE!</v>
      </c>
      <c r="Y2023" s="52" t="e">
        <f t="shared" si="311"/>
        <v>#VALUE!</v>
      </c>
      <c r="Z2023" t="s">
        <v>5568</v>
      </c>
      <c r="AA2023" t="s">
        <v>5411</v>
      </c>
      <c r="AB2023" t="s">
        <v>5411</v>
      </c>
      <c r="AC2023" s="22" t="s">
        <v>88</v>
      </c>
      <c r="AD2023" s="22"/>
      <c r="AE2023" s="22"/>
      <c r="AF2023">
        <v>0</v>
      </c>
      <c r="AG2023" t="s">
        <v>5411</v>
      </c>
      <c r="AH2023" t="s">
        <v>5411</v>
      </c>
      <c r="AI2023" s="19">
        <v>0</v>
      </c>
      <c r="AJ2023" s="22"/>
      <c r="AK2023" s="22"/>
      <c r="AL2023" s="52">
        <f t="shared" si="318"/>
        <v>0</v>
      </c>
      <c r="AM2023" s="52" t="e">
        <f t="shared" si="319"/>
        <v>#VALUE!</v>
      </c>
      <c r="AN2023" s="52" t="e">
        <f t="shared" si="312"/>
        <v>#VALUE!</v>
      </c>
      <c r="AO2023">
        <v>0</v>
      </c>
      <c r="AP2023" s="19">
        <v>0</v>
      </c>
      <c r="AQ2023" s="52">
        <f t="shared" si="320"/>
        <v>0</v>
      </c>
    </row>
    <row r="2024" spans="1:43" x14ac:dyDescent="0.25">
      <c r="A2024" t="s">
        <v>5533</v>
      </c>
      <c r="B2024" t="s">
        <v>5370</v>
      </c>
      <c r="D2024">
        <v>1</v>
      </c>
      <c r="E2024">
        <v>1</v>
      </c>
      <c r="F2024">
        <v>1</v>
      </c>
      <c r="G2024" s="13">
        <v>42961</v>
      </c>
      <c r="H2024">
        <v>0.36</v>
      </c>
      <c r="I2024" t="s">
        <v>5411</v>
      </c>
      <c r="J2024" t="s">
        <v>5411</v>
      </c>
      <c r="K2024" s="19">
        <v>0.36</v>
      </c>
      <c r="L2024" s="22"/>
      <c r="M2024" s="22"/>
      <c r="N2024" s="52">
        <f t="shared" si="313"/>
        <v>0</v>
      </c>
      <c r="O2024" s="52" t="e">
        <f t="shared" si="314"/>
        <v>#VALUE!</v>
      </c>
      <c r="P2024" s="52" t="e">
        <f t="shared" si="315"/>
        <v>#VALUE!</v>
      </c>
      <c r="Q2024">
        <v>0.43</v>
      </c>
      <c r="R2024" t="s">
        <v>5411</v>
      </c>
      <c r="S2024" t="s">
        <v>5411</v>
      </c>
      <c r="T2024" s="19">
        <v>0.43</v>
      </c>
      <c r="U2024" s="22"/>
      <c r="V2024" s="22"/>
      <c r="W2024" s="52">
        <f t="shared" si="316"/>
        <v>0</v>
      </c>
      <c r="X2024" s="52" t="e">
        <f t="shared" si="317"/>
        <v>#VALUE!</v>
      </c>
      <c r="Y2024" s="52" t="e">
        <f t="shared" si="311"/>
        <v>#VALUE!</v>
      </c>
      <c r="Z2024" t="s">
        <v>5568</v>
      </c>
      <c r="AA2024" t="s">
        <v>5411</v>
      </c>
      <c r="AB2024" t="s">
        <v>5411</v>
      </c>
      <c r="AC2024" s="22" t="s">
        <v>88</v>
      </c>
      <c r="AD2024" s="22"/>
      <c r="AE2024" s="22"/>
      <c r="AF2024">
        <v>0</v>
      </c>
      <c r="AG2024" t="s">
        <v>5411</v>
      </c>
      <c r="AH2024" t="s">
        <v>5411</v>
      </c>
      <c r="AI2024" s="19">
        <v>0</v>
      </c>
      <c r="AJ2024" s="22"/>
      <c r="AK2024" s="22"/>
      <c r="AL2024" s="52">
        <f t="shared" si="318"/>
        <v>0</v>
      </c>
      <c r="AM2024" s="52" t="e">
        <f t="shared" si="319"/>
        <v>#VALUE!</v>
      </c>
      <c r="AN2024" s="52" t="e">
        <f t="shared" si="312"/>
        <v>#VALUE!</v>
      </c>
      <c r="AO2024">
        <v>0.06</v>
      </c>
      <c r="AP2024" s="19">
        <v>0.06</v>
      </c>
      <c r="AQ2024" s="52">
        <f t="shared" si="320"/>
        <v>0</v>
      </c>
    </row>
    <row r="2025" spans="1:43" x14ac:dyDescent="0.25">
      <c r="A2025" t="s">
        <v>5533</v>
      </c>
      <c r="B2025" t="s">
        <v>5371</v>
      </c>
      <c r="D2025">
        <v>1</v>
      </c>
      <c r="E2025">
        <v>1</v>
      </c>
      <c r="F2025">
        <v>1</v>
      </c>
      <c r="G2025" s="13">
        <v>42961</v>
      </c>
      <c r="H2025">
        <v>0.04</v>
      </c>
      <c r="I2025" t="s">
        <v>5411</v>
      </c>
      <c r="J2025" t="s">
        <v>5411</v>
      </c>
      <c r="K2025" s="19">
        <v>0.04</v>
      </c>
      <c r="L2025" s="22"/>
      <c r="M2025" s="22"/>
      <c r="N2025" s="52">
        <f t="shared" si="313"/>
        <v>0</v>
      </c>
      <c r="O2025" s="52" t="e">
        <f t="shared" si="314"/>
        <v>#VALUE!</v>
      </c>
      <c r="P2025" s="52" t="e">
        <f t="shared" si="315"/>
        <v>#VALUE!</v>
      </c>
      <c r="Q2025">
        <v>0</v>
      </c>
      <c r="R2025" t="s">
        <v>5411</v>
      </c>
      <c r="S2025" t="s">
        <v>5411</v>
      </c>
      <c r="T2025" s="19">
        <v>0</v>
      </c>
      <c r="U2025" s="22"/>
      <c r="V2025" s="22"/>
      <c r="W2025" s="52">
        <f t="shared" si="316"/>
        <v>0</v>
      </c>
      <c r="X2025" s="52" t="e">
        <f t="shared" si="317"/>
        <v>#VALUE!</v>
      </c>
      <c r="Y2025" s="52" t="e">
        <f t="shared" si="311"/>
        <v>#VALUE!</v>
      </c>
      <c r="Z2025" t="s">
        <v>5568</v>
      </c>
      <c r="AA2025" t="s">
        <v>5411</v>
      </c>
      <c r="AB2025" t="s">
        <v>5411</v>
      </c>
      <c r="AC2025" s="22" t="s">
        <v>88</v>
      </c>
      <c r="AD2025" s="22"/>
      <c r="AE2025" s="22"/>
      <c r="AF2025">
        <v>0</v>
      </c>
      <c r="AG2025" t="s">
        <v>5411</v>
      </c>
      <c r="AH2025" t="s">
        <v>5411</v>
      </c>
      <c r="AI2025" s="19">
        <v>0</v>
      </c>
      <c r="AJ2025" s="22"/>
      <c r="AK2025" s="22"/>
      <c r="AL2025" s="52">
        <f t="shared" si="318"/>
        <v>0</v>
      </c>
      <c r="AM2025" s="52" t="e">
        <f t="shared" si="319"/>
        <v>#VALUE!</v>
      </c>
      <c r="AN2025" s="52" t="e">
        <f t="shared" si="312"/>
        <v>#VALUE!</v>
      </c>
      <c r="AO2025">
        <v>0.02</v>
      </c>
      <c r="AP2025" s="19">
        <v>0.02</v>
      </c>
      <c r="AQ2025" s="52">
        <f t="shared" si="320"/>
        <v>0</v>
      </c>
    </row>
    <row r="2026" spans="1:43" x14ac:dyDescent="0.25">
      <c r="A2026" t="s">
        <v>5533</v>
      </c>
      <c r="B2026" t="s">
        <v>5372</v>
      </c>
      <c r="D2026">
        <v>1</v>
      </c>
      <c r="E2026">
        <v>1</v>
      </c>
      <c r="F2026">
        <v>1</v>
      </c>
      <c r="G2026" s="13">
        <v>42961</v>
      </c>
      <c r="H2026">
        <v>0.16</v>
      </c>
      <c r="I2026" t="s">
        <v>5411</v>
      </c>
      <c r="J2026" t="s">
        <v>5411</v>
      </c>
      <c r="K2026" s="19">
        <v>0.16</v>
      </c>
      <c r="L2026" s="22"/>
      <c r="M2026" s="22"/>
      <c r="N2026" s="52">
        <f t="shared" si="313"/>
        <v>0</v>
      </c>
      <c r="O2026" s="52" t="e">
        <f t="shared" si="314"/>
        <v>#VALUE!</v>
      </c>
      <c r="P2026" s="52" t="e">
        <f t="shared" si="315"/>
        <v>#VALUE!</v>
      </c>
      <c r="Q2026">
        <v>0</v>
      </c>
      <c r="R2026" t="s">
        <v>5411</v>
      </c>
      <c r="S2026" t="s">
        <v>5411</v>
      </c>
      <c r="T2026" s="19">
        <v>0</v>
      </c>
      <c r="U2026" s="22"/>
      <c r="V2026" s="22"/>
      <c r="W2026" s="52">
        <f t="shared" si="316"/>
        <v>0</v>
      </c>
      <c r="X2026" s="52" t="e">
        <f t="shared" si="317"/>
        <v>#VALUE!</v>
      </c>
      <c r="Y2026" s="52" t="e">
        <f t="shared" si="311"/>
        <v>#VALUE!</v>
      </c>
      <c r="Z2026" t="s">
        <v>5568</v>
      </c>
      <c r="AA2026" t="s">
        <v>5411</v>
      </c>
      <c r="AB2026" t="s">
        <v>5411</v>
      </c>
      <c r="AC2026" s="22" t="s">
        <v>88</v>
      </c>
      <c r="AD2026" s="22"/>
      <c r="AE2026" s="22"/>
      <c r="AF2026">
        <v>0</v>
      </c>
      <c r="AG2026" t="s">
        <v>5411</v>
      </c>
      <c r="AH2026" t="s">
        <v>5411</v>
      </c>
      <c r="AI2026" s="19">
        <v>0</v>
      </c>
      <c r="AJ2026" s="22"/>
      <c r="AK2026" s="22"/>
      <c r="AL2026" s="52">
        <f t="shared" si="318"/>
        <v>0</v>
      </c>
      <c r="AM2026" s="52" t="e">
        <f t="shared" si="319"/>
        <v>#VALUE!</v>
      </c>
      <c r="AN2026" s="52" t="e">
        <f t="shared" si="312"/>
        <v>#VALUE!</v>
      </c>
      <c r="AO2026">
        <v>0</v>
      </c>
      <c r="AP2026" s="19">
        <v>0</v>
      </c>
      <c r="AQ2026" s="52">
        <f t="shared" si="320"/>
        <v>0</v>
      </c>
    </row>
    <row r="2027" spans="1:43" x14ac:dyDescent="0.25">
      <c r="A2027" t="s">
        <v>5533</v>
      </c>
      <c r="B2027" t="s">
        <v>5373</v>
      </c>
      <c r="D2027">
        <v>1</v>
      </c>
      <c r="E2027">
        <v>1</v>
      </c>
      <c r="F2027">
        <v>1</v>
      </c>
      <c r="G2027" s="13">
        <v>42961</v>
      </c>
      <c r="H2027">
        <v>0</v>
      </c>
      <c r="I2027" t="s">
        <v>5411</v>
      </c>
      <c r="J2027" t="s">
        <v>5411</v>
      </c>
      <c r="K2027" s="19">
        <v>0</v>
      </c>
      <c r="L2027" s="22"/>
      <c r="M2027" s="22"/>
      <c r="N2027" s="52">
        <f t="shared" si="313"/>
        <v>0</v>
      </c>
      <c r="O2027" s="52" t="e">
        <f t="shared" si="314"/>
        <v>#VALUE!</v>
      </c>
      <c r="P2027" s="52" t="e">
        <f t="shared" si="315"/>
        <v>#VALUE!</v>
      </c>
      <c r="Q2027">
        <v>0</v>
      </c>
      <c r="R2027" t="s">
        <v>5411</v>
      </c>
      <c r="S2027" t="s">
        <v>5411</v>
      </c>
      <c r="T2027" s="19">
        <v>0</v>
      </c>
      <c r="U2027" s="22"/>
      <c r="V2027" s="22"/>
      <c r="W2027" s="52">
        <f t="shared" si="316"/>
        <v>0</v>
      </c>
      <c r="X2027" s="52" t="e">
        <f t="shared" si="317"/>
        <v>#VALUE!</v>
      </c>
      <c r="Y2027" s="52" t="e">
        <f t="shared" si="311"/>
        <v>#VALUE!</v>
      </c>
      <c r="Z2027" t="s">
        <v>5568</v>
      </c>
      <c r="AA2027" t="s">
        <v>5411</v>
      </c>
      <c r="AB2027" t="s">
        <v>5411</v>
      </c>
      <c r="AC2027" s="22" t="s">
        <v>88</v>
      </c>
      <c r="AD2027" s="22"/>
      <c r="AE2027" s="22"/>
      <c r="AF2027">
        <v>0</v>
      </c>
      <c r="AG2027" t="s">
        <v>5411</v>
      </c>
      <c r="AH2027" t="s">
        <v>5411</v>
      </c>
      <c r="AI2027" s="19">
        <v>0</v>
      </c>
      <c r="AJ2027" s="22"/>
      <c r="AK2027" s="22"/>
      <c r="AL2027" s="52">
        <f t="shared" si="318"/>
        <v>0</v>
      </c>
      <c r="AM2027" s="52" t="e">
        <f t="shared" si="319"/>
        <v>#VALUE!</v>
      </c>
      <c r="AN2027" s="52" t="e">
        <f t="shared" si="312"/>
        <v>#VALUE!</v>
      </c>
      <c r="AO2027">
        <v>0</v>
      </c>
      <c r="AP2027" s="19">
        <v>0</v>
      </c>
      <c r="AQ2027" s="52">
        <f t="shared" si="320"/>
        <v>0</v>
      </c>
    </row>
    <row r="2028" spans="1:43" x14ac:dyDescent="0.25">
      <c r="A2028" t="s">
        <v>5533</v>
      </c>
      <c r="B2028" t="s">
        <v>5374</v>
      </c>
      <c r="D2028">
        <v>1</v>
      </c>
      <c r="E2028">
        <v>1</v>
      </c>
      <c r="F2028">
        <v>1</v>
      </c>
      <c r="G2028" s="13">
        <v>42961</v>
      </c>
      <c r="H2028">
        <v>0</v>
      </c>
      <c r="I2028" t="s">
        <v>5411</v>
      </c>
      <c r="J2028" t="s">
        <v>5411</v>
      </c>
      <c r="K2028" s="19">
        <v>0</v>
      </c>
      <c r="L2028" s="22"/>
      <c r="M2028" s="22"/>
      <c r="N2028" s="52">
        <f t="shared" si="313"/>
        <v>0</v>
      </c>
      <c r="O2028" s="52" t="e">
        <f t="shared" si="314"/>
        <v>#VALUE!</v>
      </c>
      <c r="P2028" s="52" t="e">
        <f t="shared" si="315"/>
        <v>#VALUE!</v>
      </c>
      <c r="Q2028">
        <v>0</v>
      </c>
      <c r="R2028" t="s">
        <v>5411</v>
      </c>
      <c r="S2028" t="s">
        <v>5411</v>
      </c>
      <c r="T2028" s="19">
        <v>0</v>
      </c>
      <c r="U2028" s="22"/>
      <c r="V2028" s="22"/>
      <c r="W2028" s="52">
        <f t="shared" si="316"/>
        <v>0</v>
      </c>
      <c r="X2028" s="52" t="e">
        <f t="shared" si="317"/>
        <v>#VALUE!</v>
      </c>
      <c r="Y2028" s="52" t="e">
        <f t="shared" si="311"/>
        <v>#VALUE!</v>
      </c>
      <c r="Z2028" t="s">
        <v>5568</v>
      </c>
      <c r="AA2028" t="s">
        <v>5411</v>
      </c>
      <c r="AB2028" t="s">
        <v>5411</v>
      </c>
      <c r="AC2028" s="22" t="s">
        <v>88</v>
      </c>
      <c r="AD2028" s="22"/>
      <c r="AE2028" s="22"/>
      <c r="AF2028">
        <v>0</v>
      </c>
      <c r="AG2028" t="s">
        <v>5411</v>
      </c>
      <c r="AH2028" t="s">
        <v>5411</v>
      </c>
      <c r="AI2028" s="19">
        <v>0</v>
      </c>
      <c r="AJ2028" s="22"/>
      <c r="AK2028" s="22"/>
      <c r="AL2028" s="52">
        <f t="shared" si="318"/>
        <v>0</v>
      </c>
      <c r="AM2028" s="52" t="e">
        <f t="shared" si="319"/>
        <v>#VALUE!</v>
      </c>
      <c r="AN2028" s="52" t="e">
        <f t="shared" si="312"/>
        <v>#VALUE!</v>
      </c>
      <c r="AO2028">
        <v>0</v>
      </c>
      <c r="AP2028" s="19">
        <v>0</v>
      </c>
      <c r="AQ2028" s="52">
        <f t="shared" si="320"/>
        <v>0</v>
      </c>
    </row>
    <row r="2029" spans="1:43" x14ac:dyDescent="0.25">
      <c r="A2029" t="s">
        <v>5533</v>
      </c>
      <c r="B2029" t="s">
        <v>5375</v>
      </c>
      <c r="D2029">
        <v>1</v>
      </c>
      <c r="E2029">
        <v>1</v>
      </c>
      <c r="F2029">
        <v>1</v>
      </c>
      <c r="G2029" s="13">
        <v>42961</v>
      </c>
      <c r="H2029">
        <v>1.18</v>
      </c>
      <c r="I2029" t="s">
        <v>5411</v>
      </c>
      <c r="J2029" t="s">
        <v>5411</v>
      </c>
      <c r="K2029" s="19">
        <v>1.18</v>
      </c>
      <c r="L2029" s="22"/>
      <c r="M2029" s="22"/>
      <c r="N2029" s="52">
        <f t="shared" si="313"/>
        <v>0</v>
      </c>
      <c r="O2029" s="52" t="e">
        <f t="shared" si="314"/>
        <v>#VALUE!</v>
      </c>
      <c r="P2029" s="52" t="e">
        <f t="shared" si="315"/>
        <v>#VALUE!</v>
      </c>
      <c r="Q2029">
        <v>0.1</v>
      </c>
      <c r="R2029" t="s">
        <v>5411</v>
      </c>
      <c r="S2029" t="s">
        <v>5411</v>
      </c>
      <c r="T2029" s="19">
        <v>0.1</v>
      </c>
      <c r="U2029" s="22"/>
      <c r="V2029" s="22"/>
      <c r="W2029" s="52">
        <f t="shared" si="316"/>
        <v>0</v>
      </c>
      <c r="X2029" s="52" t="e">
        <f t="shared" si="317"/>
        <v>#VALUE!</v>
      </c>
      <c r="Y2029" s="52" t="e">
        <f t="shared" si="311"/>
        <v>#VALUE!</v>
      </c>
      <c r="Z2029" t="s">
        <v>5568</v>
      </c>
      <c r="AA2029" t="s">
        <v>5411</v>
      </c>
      <c r="AB2029" t="s">
        <v>5411</v>
      </c>
      <c r="AC2029" s="22" t="s">
        <v>88</v>
      </c>
      <c r="AD2029" s="22"/>
      <c r="AE2029" s="22"/>
      <c r="AF2029">
        <v>0</v>
      </c>
      <c r="AG2029" t="s">
        <v>5411</v>
      </c>
      <c r="AH2029" t="s">
        <v>5411</v>
      </c>
      <c r="AI2029" s="19">
        <v>0</v>
      </c>
      <c r="AJ2029" s="22"/>
      <c r="AK2029" s="22"/>
      <c r="AL2029" s="52">
        <f t="shared" si="318"/>
        <v>0</v>
      </c>
      <c r="AM2029" s="52" t="e">
        <f t="shared" si="319"/>
        <v>#VALUE!</v>
      </c>
      <c r="AN2029" s="52" t="e">
        <f t="shared" si="312"/>
        <v>#VALUE!</v>
      </c>
      <c r="AO2029">
        <v>0</v>
      </c>
      <c r="AP2029" s="19">
        <v>0</v>
      </c>
      <c r="AQ2029" s="52">
        <f t="shared" si="320"/>
        <v>0</v>
      </c>
    </row>
    <row r="2030" spans="1:43" x14ac:dyDescent="0.25">
      <c r="A2030" t="s">
        <v>5533</v>
      </c>
      <c r="B2030" t="s">
        <v>5376</v>
      </c>
      <c r="D2030">
        <v>1</v>
      </c>
      <c r="E2030">
        <v>1</v>
      </c>
      <c r="F2030">
        <v>1</v>
      </c>
      <c r="G2030" s="13">
        <v>42961</v>
      </c>
      <c r="H2030">
        <v>1.72</v>
      </c>
      <c r="I2030" t="s">
        <v>5411</v>
      </c>
      <c r="J2030" t="s">
        <v>5411</v>
      </c>
      <c r="K2030" s="19">
        <v>1.72</v>
      </c>
      <c r="L2030" s="22"/>
      <c r="M2030" s="22"/>
      <c r="N2030" s="52">
        <f t="shared" si="313"/>
        <v>0</v>
      </c>
      <c r="O2030" s="52" t="e">
        <f t="shared" si="314"/>
        <v>#VALUE!</v>
      </c>
      <c r="P2030" s="52" t="e">
        <f t="shared" si="315"/>
        <v>#VALUE!</v>
      </c>
      <c r="Q2030">
        <v>0.23</v>
      </c>
      <c r="R2030" t="s">
        <v>5411</v>
      </c>
      <c r="S2030" t="s">
        <v>5411</v>
      </c>
      <c r="T2030" s="19">
        <v>0.23</v>
      </c>
      <c r="U2030" s="22"/>
      <c r="V2030" s="22"/>
      <c r="W2030" s="52">
        <f t="shared" si="316"/>
        <v>0</v>
      </c>
      <c r="X2030" s="52" t="e">
        <f t="shared" si="317"/>
        <v>#VALUE!</v>
      </c>
      <c r="Y2030" s="52" t="e">
        <f t="shared" si="311"/>
        <v>#VALUE!</v>
      </c>
      <c r="Z2030" t="s">
        <v>5568</v>
      </c>
      <c r="AA2030" t="s">
        <v>5411</v>
      </c>
      <c r="AB2030" t="s">
        <v>5411</v>
      </c>
      <c r="AC2030" s="22" t="s">
        <v>88</v>
      </c>
      <c r="AD2030" s="22"/>
      <c r="AE2030" s="22"/>
      <c r="AF2030">
        <v>0</v>
      </c>
      <c r="AG2030" t="s">
        <v>5411</v>
      </c>
      <c r="AH2030" t="s">
        <v>5411</v>
      </c>
      <c r="AI2030" s="19">
        <v>0</v>
      </c>
      <c r="AJ2030" s="22"/>
      <c r="AK2030" s="22"/>
      <c r="AL2030" s="52">
        <f t="shared" si="318"/>
        <v>0</v>
      </c>
      <c r="AM2030" s="52" t="e">
        <f t="shared" si="319"/>
        <v>#VALUE!</v>
      </c>
      <c r="AN2030" s="52" t="e">
        <f t="shared" si="312"/>
        <v>#VALUE!</v>
      </c>
      <c r="AO2030">
        <v>0.03</v>
      </c>
      <c r="AP2030" s="19">
        <v>0.03</v>
      </c>
      <c r="AQ2030" s="52">
        <f t="shared" si="320"/>
        <v>0</v>
      </c>
    </row>
    <row r="2031" spans="1:43" x14ac:dyDescent="0.25">
      <c r="A2031" t="s">
        <v>5533</v>
      </c>
      <c r="B2031" t="s">
        <v>5377</v>
      </c>
      <c r="D2031">
        <v>1</v>
      </c>
      <c r="E2031">
        <v>1</v>
      </c>
      <c r="F2031">
        <v>1</v>
      </c>
      <c r="G2031" s="13">
        <v>42961</v>
      </c>
      <c r="H2031">
        <v>0.91</v>
      </c>
      <c r="I2031" t="s">
        <v>5411</v>
      </c>
      <c r="J2031" t="s">
        <v>5411</v>
      </c>
      <c r="K2031" s="19">
        <v>0.91</v>
      </c>
      <c r="L2031" s="22"/>
      <c r="M2031" s="22"/>
      <c r="N2031" s="52">
        <f t="shared" si="313"/>
        <v>0</v>
      </c>
      <c r="O2031" s="52" t="e">
        <f t="shared" si="314"/>
        <v>#VALUE!</v>
      </c>
      <c r="P2031" s="52" t="e">
        <f t="shared" si="315"/>
        <v>#VALUE!</v>
      </c>
      <c r="Q2031">
        <v>0</v>
      </c>
      <c r="R2031" t="s">
        <v>5411</v>
      </c>
      <c r="S2031" t="s">
        <v>5411</v>
      </c>
      <c r="T2031" s="19">
        <v>0</v>
      </c>
      <c r="U2031" s="22"/>
      <c r="V2031" s="22"/>
      <c r="W2031" s="52">
        <f t="shared" si="316"/>
        <v>0</v>
      </c>
      <c r="X2031" s="52" t="e">
        <f t="shared" si="317"/>
        <v>#VALUE!</v>
      </c>
      <c r="Y2031" s="52" t="e">
        <f t="shared" si="311"/>
        <v>#VALUE!</v>
      </c>
      <c r="Z2031" t="s">
        <v>5568</v>
      </c>
      <c r="AA2031" t="s">
        <v>5411</v>
      </c>
      <c r="AB2031" t="s">
        <v>5411</v>
      </c>
      <c r="AC2031" s="22" t="s">
        <v>88</v>
      </c>
      <c r="AD2031" s="22"/>
      <c r="AE2031" s="22"/>
      <c r="AF2031">
        <v>0.65</v>
      </c>
      <c r="AG2031" t="s">
        <v>5411</v>
      </c>
      <c r="AH2031" t="s">
        <v>5411</v>
      </c>
      <c r="AI2031" s="19">
        <v>0.65</v>
      </c>
      <c r="AJ2031" s="22"/>
      <c r="AK2031" s="22"/>
      <c r="AL2031" s="52">
        <f t="shared" si="318"/>
        <v>0</v>
      </c>
      <c r="AM2031" s="52" t="e">
        <f t="shared" si="319"/>
        <v>#VALUE!</v>
      </c>
      <c r="AN2031" s="52" t="e">
        <f t="shared" si="312"/>
        <v>#VALUE!</v>
      </c>
      <c r="AO2031">
        <v>0.23</v>
      </c>
      <c r="AP2031" s="19">
        <v>0.23</v>
      </c>
      <c r="AQ2031" s="52">
        <f t="shared" si="320"/>
        <v>0</v>
      </c>
    </row>
    <row r="2032" spans="1:43" x14ac:dyDescent="0.25">
      <c r="A2032" t="s">
        <v>5533</v>
      </c>
      <c r="B2032" t="s">
        <v>5378</v>
      </c>
      <c r="D2032">
        <v>1</v>
      </c>
      <c r="E2032">
        <v>1</v>
      </c>
      <c r="F2032">
        <v>1</v>
      </c>
      <c r="G2032" s="13">
        <v>42961</v>
      </c>
      <c r="H2032">
        <v>0.45</v>
      </c>
      <c r="I2032" t="s">
        <v>5411</v>
      </c>
      <c r="J2032" t="s">
        <v>5411</v>
      </c>
      <c r="K2032" s="19">
        <v>0.45</v>
      </c>
      <c r="L2032" s="22"/>
      <c r="M2032" s="22"/>
      <c r="N2032" s="52">
        <f t="shared" si="313"/>
        <v>0</v>
      </c>
      <c r="O2032" s="52" t="e">
        <f t="shared" si="314"/>
        <v>#VALUE!</v>
      </c>
      <c r="P2032" s="52" t="e">
        <f t="shared" si="315"/>
        <v>#VALUE!</v>
      </c>
      <c r="Q2032">
        <v>0.28000000000000003</v>
      </c>
      <c r="R2032" t="s">
        <v>5411</v>
      </c>
      <c r="S2032" t="s">
        <v>5411</v>
      </c>
      <c r="T2032" s="19">
        <v>0.28000000000000003</v>
      </c>
      <c r="U2032" s="22"/>
      <c r="V2032" s="22"/>
      <c r="W2032" s="52">
        <f t="shared" si="316"/>
        <v>0</v>
      </c>
      <c r="X2032" s="52" t="e">
        <f t="shared" si="317"/>
        <v>#VALUE!</v>
      </c>
      <c r="Y2032" s="52" t="e">
        <f t="shared" si="311"/>
        <v>#VALUE!</v>
      </c>
      <c r="Z2032" t="s">
        <v>5568</v>
      </c>
      <c r="AA2032" t="s">
        <v>5411</v>
      </c>
      <c r="AB2032" t="s">
        <v>5411</v>
      </c>
      <c r="AC2032" s="22" t="s">
        <v>88</v>
      </c>
      <c r="AD2032" s="22"/>
      <c r="AE2032" s="22"/>
      <c r="AF2032">
        <v>0</v>
      </c>
      <c r="AG2032" t="s">
        <v>5411</v>
      </c>
      <c r="AH2032" t="s">
        <v>5411</v>
      </c>
      <c r="AI2032" s="19">
        <v>0</v>
      </c>
      <c r="AJ2032" s="22"/>
      <c r="AK2032" s="22"/>
      <c r="AL2032" s="52">
        <f t="shared" si="318"/>
        <v>0</v>
      </c>
      <c r="AM2032" s="52" t="e">
        <f t="shared" si="319"/>
        <v>#VALUE!</v>
      </c>
      <c r="AN2032" s="52" t="e">
        <f t="shared" si="312"/>
        <v>#VALUE!</v>
      </c>
      <c r="AO2032">
        <v>0</v>
      </c>
      <c r="AP2032" s="19">
        <v>0</v>
      </c>
      <c r="AQ2032" s="52">
        <f t="shared" si="320"/>
        <v>0</v>
      </c>
    </row>
    <row r="2033" spans="1:43" x14ac:dyDescent="0.25">
      <c r="A2033" t="s">
        <v>5533</v>
      </c>
      <c r="B2033" t="s">
        <v>5379</v>
      </c>
      <c r="D2033">
        <v>1</v>
      </c>
      <c r="E2033">
        <v>1</v>
      </c>
      <c r="F2033">
        <v>1</v>
      </c>
      <c r="G2033" s="13">
        <v>42961</v>
      </c>
      <c r="H2033">
        <v>0.24</v>
      </c>
      <c r="I2033" t="s">
        <v>5411</v>
      </c>
      <c r="J2033" t="s">
        <v>5411</v>
      </c>
      <c r="K2033" s="19">
        <v>0.24</v>
      </c>
      <c r="L2033" s="22"/>
      <c r="M2033" s="22"/>
      <c r="N2033" s="52">
        <f t="shared" si="313"/>
        <v>0</v>
      </c>
      <c r="O2033" s="52" t="e">
        <f t="shared" si="314"/>
        <v>#VALUE!</v>
      </c>
      <c r="P2033" s="52" t="e">
        <f t="shared" si="315"/>
        <v>#VALUE!</v>
      </c>
      <c r="Q2033">
        <v>0</v>
      </c>
      <c r="R2033" t="s">
        <v>5411</v>
      </c>
      <c r="S2033" t="s">
        <v>5411</v>
      </c>
      <c r="T2033" s="19">
        <v>0</v>
      </c>
      <c r="U2033" s="22"/>
      <c r="V2033" s="22"/>
      <c r="W2033" s="52">
        <f t="shared" si="316"/>
        <v>0</v>
      </c>
      <c r="X2033" s="52" t="e">
        <f t="shared" si="317"/>
        <v>#VALUE!</v>
      </c>
      <c r="Y2033" s="52" t="e">
        <f t="shared" si="311"/>
        <v>#VALUE!</v>
      </c>
      <c r="Z2033" t="s">
        <v>5568</v>
      </c>
      <c r="AA2033" t="s">
        <v>5411</v>
      </c>
      <c r="AB2033" t="s">
        <v>5411</v>
      </c>
      <c r="AC2033" s="22" t="s">
        <v>88</v>
      </c>
      <c r="AD2033" s="22"/>
      <c r="AE2033" s="22"/>
      <c r="AF2033">
        <v>0</v>
      </c>
      <c r="AG2033" t="s">
        <v>5411</v>
      </c>
      <c r="AH2033" t="s">
        <v>5411</v>
      </c>
      <c r="AI2033" s="19">
        <v>0</v>
      </c>
      <c r="AJ2033" s="22"/>
      <c r="AK2033" s="22"/>
      <c r="AL2033" s="52">
        <f t="shared" si="318"/>
        <v>0</v>
      </c>
      <c r="AM2033" s="52" t="e">
        <f t="shared" si="319"/>
        <v>#VALUE!</v>
      </c>
      <c r="AN2033" s="52" t="e">
        <f t="shared" si="312"/>
        <v>#VALUE!</v>
      </c>
      <c r="AO2033">
        <v>0</v>
      </c>
      <c r="AP2033" s="19">
        <v>0</v>
      </c>
      <c r="AQ2033" s="52">
        <f t="shared" si="320"/>
        <v>0</v>
      </c>
    </row>
    <row r="2034" spans="1:43" x14ac:dyDescent="0.25">
      <c r="A2034" t="s">
        <v>5533</v>
      </c>
      <c r="B2034" t="s">
        <v>5380</v>
      </c>
      <c r="D2034">
        <v>1</v>
      </c>
      <c r="E2034">
        <v>1</v>
      </c>
      <c r="F2034">
        <v>1</v>
      </c>
      <c r="G2034" s="13">
        <v>42961</v>
      </c>
      <c r="H2034">
        <v>0.08</v>
      </c>
      <c r="I2034" t="s">
        <v>5411</v>
      </c>
      <c r="J2034" t="s">
        <v>5411</v>
      </c>
      <c r="K2034" s="19">
        <v>0.08</v>
      </c>
      <c r="L2034" s="22"/>
      <c r="M2034" s="22"/>
      <c r="N2034" s="52">
        <f t="shared" si="313"/>
        <v>0</v>
      </c>
      <c r="O2034" s="52" t="e">
        <f t="shared" si="314"/>
        <v>#VALUE!</v>
      </c>
      <c r="P2034" s="52" t="e">
        <f t="shared" si="315"/>
        <v>#VALUE!</v>
      </c>
      <c r="Q2034">
        <v>0</v>
      </c>
      <c r="R2034" t="s">
        <v>5411</v>
      </c>
      <c r="S2034" t="s">
        <v>5411</v>
      </c>
      <c r="T2034" s="19">
        <v>0</v>
      </c>
      <c r="U2034" s="22"/>
      <c r="V2034" s="22"/>
      <c r="W2034" s="52">
        <f t="shared" si="316"/>
        <v>0</v>
      </c>
      <c r="X2034" s="52" t="e">
        <f t="shared" si="317"/>
        <v>#VALUE!</v>
      </c>
      <c r="Y2034" s="52" t="e">
        <f t="shared" si="311"/>
        <v>#VALUE!</v>
      </c>
      <c r="Z2034" t="s">
        <v>5568</v>
      </c>
      <c r="AA2034" t="s">
        <v>5411</v>
      </c>
      <c r="AB2034" t="s">
        <v>5411</v>
      </c>
      <c r="AC2034" s="22" t="s">
        <v>88</v>
      </c>
      <c r="AD2034" s="22"/>
      <c r="AE2034" s="22"/>
      <c r="AF2034">
        <v>0</v>
      </c>
      <c r="AG2034" t="s">
        <v>5411</v>
      </c>
      <c r="AH2034" t="s">
        <v>5411</v>
      </c>
      <c r="AI2034" s="19">
        <v>0</v>
      </c>
      <c r="AJ2034" s="22"/>
      <c r="AK2034" s="22"/>
      <c r="AL2034" s="52">
        <f t="shared" si="318"/>
        <v>0</v>
      </c>
      <c r="AM2034" s="52" t="e">
        <f t="shared" si="319"/>
        <v>#VALUE!</v>
      </c>
      <c r="AN2034" s="52" t="e">
        <f t="shared" si="312"/>
        <v>#VALUE!</v>
      </c>
      <c r="AO2034">
        <v>0</v>
      </c>
      <c r="AP2034" s="19">
        <v>0</v>
      </c>
      <c r="AQ2034" s="52">
        <f t="shared" si="320"/>
        <v>0</v>
      </c>
    </row>
    <row r="2035" spans="1:43" x14ac:dyDescent="0.25">
      <c r="A2035" t="s">
        <v>5533</v>
      </c>
      <c r="B2035" t="s">
        <v>5381</v>
      </c>
      <c r="D2035">
        <v>1</v>
      </c>
      <c r="E2035">
        <v>1</v>
      </c>
      <c r="F2035">
        <v>1</v>
      </c>
      <c r="G2035" s="13">
        <v>42961</v>
      </c>
      <c r="H2035">
        <v>0.28000000000000003</v>
      </c>
      <c r="I2035" t="s">
        <v>5411</v>
      </c>
      <c r="J2035" t="s">
        <v>5411</v>
      </c>
      <c r="K2035" s="19">
        <v>0.28000000000000003</v>
      </c>
      <c r="L2035" s="22"/>
      <c r="M2035" s="22"/>
      <c r="N2035" s="52">
        <f t="shared" si="313"/>
        <v>0</v>
      </c>
      <c r="O2035" s="52" t="e">
        <f t="shared" si="314"/>
        <v>#VALUE!</v>
      </c>
      <c r="P2035" s="52" t="e">
        <f t="shared" si="315"/>
        <v>#VALUE!</v>
      </c>
      <c r="Q2035">
        <v>0.17</v>
      </c>
      <c r="R2035" t="s">
        <v>5411</v>
      </c>
      <c r="S2035" t="s">
        <v>5411</v>
      </c>
      <c r="T2035" s="19">
        <v>0.17</v>
      </c>
      <c r="U2035" s="22"/>
      <c r="V2035" s="22"/>
      <c r="W2035" s="52">
        <f t="shared" si="316"/>
        <v>0</v>
      </c>
      <c r="X2035" s="52" t="e">
        <f t="shared" si="317"/>
        <v>#VALUE!</v>
      </c>
      <c r="Y2035" s="52" t="e">
        <f t="shared" si="311"/>
        <v>#VALUE!</v>
      </c>
      <c r="Z2035" t="s">
        <v>5568</v>
      </c>
      <c r="AA2035" t="s">
        <v>5411</v>
      </c>
      <c r="AB2035" t="s">
        <v>5411</v>
      </c>
      <c r="AC2035" s="22" t="s">
        <v>88</v>
      </c>
      <c r="AD2035" s="22"/>
      <c r="AE2035" s="22"/>
      <c r="AF2035">
        <v>0</v>
      </c>
      <c r="AG2035" t="s">
        <v>5411</v>
      </c>
      <c r="AH2035" t="s">
        <v>5411</v>
      </c>
      <c r="AI2035" s="19">
        <v>0</v>
      </c>
      <c r="AJ2035" s="22"/>
      <c r="AK2035" s="22"/>
      <c r="AL2035" s="52">
        <f t="shared" si="318"/>
        <v>0</v>
      </c>
      <c r="AM2035" s="52" t="e">
        <f t="shared" si="319"/>
        <v>#VALUE!</v>
      </c>
      <c r="AN2035" s="52" t="e">
        <f t="shared" si="312"/>
        <v>#VALUE!</v>
      </c>
      <c r="AO2035">
        <v>0.16</v>
      </c>
      <c r="AP2035" s="19">
        <v>0.16</v>
      </c>
      <c r="AQ2035" s="52">
        <f t="shared" si="320"/>
        <v>0</v>
      </c>
    </row>
    <row r="2036" spans="1:43" x14ac:dyDescent="0.25">
      <c r="A2036" t="s">
        <v>5533</v>
      </c>
      <c r="B2036" t="s">
        <v>5382</v>
      </c>
      <c r="D2036">
        <v>1</v>
      </c>
      <c r="E2036">
        <v>1</v>
      </c>
      <c r="F2036">
        <v>1</v>
      </c>
      <c r="G2036" s="13">
        <v>42961</v>
      </c>
      <c r="H2036">
        <v>0.02</v>
      </c>
      <c r="I2036" t="s">
        <v>5411</v>
      </c>
      <c r="J2036" t="s">
        <v>5411</v>
      </c>
      <c r="K2036" s="19">
        <v>0.02</v>
      </c>
      <c r="L2036" s="22"/>
      <c r="M2036" s="22"/>
      <c r="N2036" s="52">
        <f t="shared" si="313"/>
        <v>0</v>
      </c>
      <c r="O2036" s="52" t="e">
        <f t="shared" si="314"/>
        <v>#VALUE!</v>
      </c>
      <c r="P2036" s="52" t="e">
        <f t="shared" si="315"/>
        <v>#VALUE!</v>
      </c>
      <c r="Q2036">
        <v>0</v>
      </c>
      <c r="R2036" t="s">
        <v>5411</v>
      </c>
      <c r="S2036" t="s">
        <v>5411</v>
      </c>
      <c r="T2036" s="19">
        <v>0</v>
      </c>
      <c r="U2036" s="22"/>
      <c r="V2036" s="22"/>
      <c r="W2036" s="52">
        <f t="shared" si="316"/>
        <v>0</v>
      </c>
      <c r="X2036" s="52" t="e">
        <f t="shared" si="317"/>
        <v>#VALUE!</v>
      </c>
      <c r="Y2036" s="52" t="e">
        <f t="shared" si="311"/>
        <v>#VALUE!</v>
      </c>
      <c r="Z2036" t="s">
        <v>5568</v>
      </c>
      <c r="AA2036" t="s">
        <v>5411</v>
      </c>
      <c r="AB2036" t="s">
        <v>5411</v>
      </c>
      <c r="AC2036" s="22" t="s">
        <v>88</v>
      </c>
      <c r="AD2036" s="22"/>
      <c r="AE2036" s="22"/>
      <c r="AF2036">
        <v>0</v>
      </c>
      <c r="AG2036" t="s">
        <v>5411</v>
      </c>
      <c r="AH2036" t="s">
        <v>5411</v>
      </c>
      <c r="AI2036" s="19">
        <v>0</v>
      </c>
      <c r="AJ2036" s="22"/>
      <c r="AK2036" s="22"/>
      <c r="AL2036" s="52">
        <f t="shared" si="318"/>
        <v>0</v>
      </c>
      <c r="AM2036" s="52" t="e">
        <f t="shared" si="319"/>
        <v>#VALUE!</v>
      </c>
      <c r="AN2036" s="52" t="e">
        <f t="shared" si="312"/>
        <v>#VALUE!</v>
      </c>
      <c r="AO2036">
        <v>0</v>
      </c>
      <c r="AP2036" s="19">
        <v>0</v>
      </c>
      <c r="AQ2036" s="52">
        <f t="shared" si="320"/>
        <v>0</v>
      </c>
    </row>
    <row r="2037" spans="1:43" x14ac:dyDescent="0.25">
      <c r="A2037" t="s">
        <v>5533</v>
      </c>
      <c r="B2037" t="s">
        <v>5354</v>
      </c>
      <c r="D2037">
        <v>1</v>
      </c>
      <c r="E2037">
        <v>1</v>
      </c>
      <c r="F2037">
        <v>1</v>
      </c>
      <c r="G2037" s="13">
        <v>42961</v>
      </c>
      <c r="H2037">
        <v>0</v>
      </c>
      <c r="I2037" t="s">
        <v>5411</v>
      </c>
      <c r="J2037" t="s">
        <v>5411</v>
      </c>
      <c r="K2037" s="19">
        <v>0</v>
      </c>
      <c r="L2037" s="22"/>
      <c r="M2037" s="22"/>
      <c r="N2037" s="52">
        <f t="shared" si="313"/>
        <v>0</v>
      </c>
      <c r="O2037" s="52" t="e">
        <f t="shared" si="314"/>
        <v>#VALUE!</v>
      </c>
      <c r="P2037" s="52" t="e">
        <f t="shared" si="315"/>
        <v>#VALUE!</v>
      </c>
      <c r="Q2037">
        <v>0</v>
      </c>
      <c r="R2037" t="s">
        <v>5411</v>
      </c>
      <c r="S2037" t="s">
        <v>5411</v>
      </c>
      <c r="T2037" s="19">
        <v>0</v>
      </c>
      <c r="U2037" s="22"/>
      <c r="V2037" s="22"/>
      <c r="W2037" s="52">
        <f t="shared" si="316"/>
        <v>0</v>
      </c>
      <c r="X2037" s="52" t="e">
        <f t="shared" si="317"/>
        <v>#VALUE!</v>
      </c>
      <c r="Y2037" s="52" t="e">
        <f t="shared" si="311"/>
        <v>#VALUE!</v>
      </c>
      <c r="Z2037" t="s">
        <v>5568</v>
      </c>
      <c r="AA2037" t="s">
        <v>5411</v>
      </c>
      <c r="AB2037" t="s">
        <v>5411</v>
      </c>
      <c r="AC2037" s="22" t="s">
        <v>88</v>
      </c>
      <c r="AD2037" s="22"/>
      <c r="AE2037" s="22"/>
      <c r="AF2037">
        <v>0</v>
      </c>
      <c r="AG2037" t="s">
        <v>5411</v>
      </c>
      <c r="AH2037" t="s">
        <v>5411</v>
      </c>
      <c r="AI2037" s="19">
        <v>0</v>
      </c>
      <c r="AJ2037" s="22"/>
      <c r="AK2037" s="22"/>
      <c r="AL2037" s="52">
        <f t="shared" si="318"/>
        <v>0</v>
      </c>
      <c r="AM2037" s="52" t="e">
        <f t="shared" si="319"/>
        <v>#VALUE!</v>
      </c>
      <c r="AN2037" s="52" t="e">
        <f t="shared" si="312"/>
        <v>#VALUE!</v>
      </c>
      <c r="AO2037">
        <v>0</v>
      </c>
      <c r="AP2037" s="19">
        <v>0</v>
      </c>
      <c r="AQ2037" s="52">
        <f t="shared" si="320"/>
        <v>0</v>
      </c>
    </row>
    <row r="2038" spans="1:43" x14ac:dyDescent="0.25">
      <c r="A2038" t="s">
        <v>5531</v>
      </c>
      <c r="B2038" t="s">
        <v>4559</v>
      </c>
      <c r="C2038" s="22" t="s">
        <v>4559</v>
      </c>
      <c r="D2038">
        <v>1</v>
      </c>
      <c r="E2038">
        <v>1</v>
      </c>
      <c r="F2038">
        <v>2</v>
      </c>
      <c r="G2038" s="13">
        <v>34852</v>
      </c>
      <c r="H2038">
        <v>0</v>
      </c>
      <c r="I2038" t="s">
        <v>5411</v>
      </c>
      <c r="J2038" t="s">
        <v>5411</v>
      </c>
      <c r="K2038" s="65">
        <v>0</v>
      </c>
      <c r="L2038" s="46"/>
      <c r="M2038" s="22"/>
      <c r="N2038" s="52">
        <f t="shared" si="313"/>
        <v>0</v>
      </c>
      <c r="O2038" s="52" t="e">
        <f t="shared" si="314"/>
        <v>#VALUE!</v>
      </c>
      <c r="P2038" s="52" t="e">
        <f t="shared" si="315"/>
        <v>#VALUE!</v>
      </c>
      <c r="Q2038">
        <v>0</v>
      </c>
      <c r="R2038" t="s">
        <v>5411</v>
      </c>
      <c r="S2038" t="s">
        <v>5411</v>
      </c>
      <c r="T2038" s="65">
        <v>0</v>
      </c>
      <c r="U2038" s="46"/>
      <c r="V2038" s="22"/>
      <c r="W2038" s="52">
        <f t="shared" si="316"/>
        <v>0</v>
      </c>
      <c r="X2038" s="52" t="e">
        <f t="shared" si="317"/>
        <v>#VALUE!</v>
      </c>
      <c r="Y2038" s="52" t="e">
        <f t="shared" si="311"/>
        <v>#VALUE!</v>
      </c>
      <c r="Z2038" t="s">
        <v>77</v>
      </c>
      <c r="AA2038" t="s">
        <v>5411</v>
      </c>
      <c r="AB2038" t="s">
        <v>5411</v>
      </c>
      <c r="AC2038" s="61" t="s">
        <v>77</v>
      </c>
      <c r="AD2038" s="61"/>
      <c r="AE2038" s="22"/>
      <c r="AF2038">
        <v>0</v>
      </c>
      <c r="AG2038" t="s">
        <v>5411</v>
      </c>
      <c r="AH2038" t="s">
        <v>5411</v>
      </c>
      <c r="AI2038" s="65">
        <v>0</v>
      </c>
      <c r="AJ2038" s="46"/>
      <c r="AK2038" s="22"/>
      <c r="AL2038" s="52">
        <f t="shared" si="318"/>
        <v>0</v>
      </c>
      <c r="AM2038" s="52" t="e">
        <f t="shared" si="319"/>
        <v>#VALUE!</v>
      </c>
      <c r="AN2038" s="52" t="e">
        <f t="shared" si="312"/>
        <v>#VALUE!</v>
      </c>
      <c r="AO2038">
        <v>0</v>
      </c>
      <c r="AP2038" s="65">
        <v>0</v>
      </c>
      <c r="AQ2038" s="52">
        <f t="shared" si="320"/>
        <v>0</v>
      </c>
    </row>
    <row r="2039" spans="1:43" x14ac:dyDescent="0.25">
      <c r="A2039" t="s">
        <v>5531</v>
      </c>
      <c r="B2039" t="s">
        <v>4560</v>
      </c>
      <c r="C2039" s="22" t="s">
        <v>4560</v>
      </c>
      <c r="D2039">
        <v>1</v>
      </c>
      <c r="E2039">
        <v>1</v>
      </c>
      <c r="F2039">
        <v>2</v>
      </c>
      <c r="G2039" s="13">
        <v>34852</v>
      </c>
      <c r="H2039">
        <v>7.41</v>
      </c>
      <c r="I2039" t="s">
        <v>5411</v>
      </c>
      <c r="J2039" t="s">
        <v>5411</v>
      </c>
      <c r="K2039" s="46">
        <v>7.4089999999999998</v>
      </c>
      <c r="L2039" s="46"/>
      <c r="M2039" s="22"/>
      <c r="N2039" s="52">
        <f t="shared" si="313"/>
        <v>1.000000000000334E-3</v>
      </c>
      <c r="O2039" s="52" t="e">
        <f t="shared" si="314"/>
        <v>#VALUE!</v>
      </c>
      <c r="P2039" s="52" t="e">
        <f t="shared" si="315"/>
        <v>#VALUE!</v>
      </c>
      <c r="Q2039">
        <v>1.43</v>
      </c>
      <c r="R2039" t="s">
        <v>5411</v>
      </c>
      <c r="S2039" t="s">
        <v>5411</v>
      </c>
      <c r="T2039" s="46">
        <v>1.4339999999999999</v>
      </c>
      <c r="U2039" s="46"/>
      <c r="V2039" s="22"/>
      <c r="W2039" s="52">
        <f t="shared" si="316"/>
        <v>-4.0000000000000036E-3</v>
      </c>
      <c r="X2039" s="52" t="e">
        <f t="shared" si="317"/>
        <v>#VALUE!</v>
      </c>
      <c r="Y2039" s="52" t="e">
        <f t="shared" si="311"/>
        <v>#VALUE!</v>
      </c>
      <c r="Z2039" t="s">
        <v>77</v>
      </c>
      <c r="AA2039" t="s">
        <v>5411</v>
      </c>
      <c r="AB2039" t="s">
        <v>5411</v>
      </c>
      <c r="AC2039" s="61" t="s">
        <v>77</v>
      </c>
      <c r="AD2039" s="61"/>
      <c r="AE2039" s="22"/>
      <c r="AF2039">
        <v>0</v>
      </c>
      <c r="AG2039" t="s">
        <v>5411</v>
      </c>
      <c r="AH2039" t="s">
        <v>5411</v>
      </c>
      <c r="AI2039" s="65">
        <v>0</v>
      </c>
      <c r="AJ2039" s="46"/>
      <c r="AK2039" s="22"/>
      <c r="AL2039" s="52">
        <f t="shared" si="318"/>
        <v>0</v>
      </c>
      <c r="AM2039" s="52" t="e">
        <f t="shared" si="319"/>
        <v>#VALUE!</v>
      </c>
      <c r="AN2039" s="52" t="e">
        <f t="shared" si="312"/>
        <v>#VALUE!</v>
      </c>
      <c r="AO2039">
        <v>0.12</v>
      </c>
      <c r="AP2039" s="46">
        <f>SUM(0.025,0.079,0.011)</f>
        <v>0.115</v>
      </c>
      <c r="AQ2039" s="52">
        <f t="shared" si="320"/>
        <v>4.9999999999999906E-3</v>
      </c>
    </row>
    <row r="2040" spans="1:43" x14ac:dyDescent="0.25">
      <c r="A2040" t="s">
        <v>5531</v>
      </c>
      <c r="B2040" t="s">
        <v>4561</v>
      </c>
      <c r="C2040" s="22" t="s">
        <v>4561</v>
      </c>
      <c r="D2040">
        <v>1</v>
      </c>
      <c r="E2040">
        <v>1</v>
      </c>
      <c r="F2040">
        <v>2</v>
      </c>
      <c r="G2040" s="13">
        <v>34852</v>
      </c>
      <c r="H2040">
        <v>6.9</v>
      </c>
      <c r="I2040" t="s">
        <v>5411</v>
      </c>
      <c r="J2040" t="s">
        <v>5411</v>
      </c>
      <c r="K2040" s="46">
        <v>6.9039999999999999</v>
      </c>
      <c r="L2040" s="46"/>
      <c r="M2040" s="22"/>
      <c r="N2040" s="52">
        <f t="shared" si="313"/>
        <v>-3.9999999999995595E-3</v>
      </c>
      <c r="O2040" s="52" t="e">
        <f t="shared" si="314"/>
        <v>#VALUE!</v>
      </c>
      <c r="P2040" s="52" t="e">
        <f t="shared" si="315"/>
        <v>#VALUE!</v>
      </c>
      <c r="Q2040">
        <v>14.49</v>
      </c>
      <c r="R2040" t="s">
        <v>5411</v>
      </c>
      <c r="S2040" t="s">
        <v>5411</v>
      </c>
      <c r="T2040" s="46">
        <v>14.488</v>
      </c>
      <c r="U2040" s="46"/>
      <c r="V2040" s="22"/>
      <c r="W2040" s="52">
        <f t="shared" si="316"/>
        <v>2.0000000000006679E-3</v>
      </c>
      <c r="X2040" s="52" t="e">
        <f t="shared" si="317"/>
        <v>#VALUE!</v>
      </c>
      <c r="Y2040" s="52" t="e">
        <f t="shared" si="311"/>
        <v>#VALUE!</v>
      </c>
      <c r="Z2040" t="s">
        <v>77</v>
      </c>
      <c r="AA2040" t="s">
        <v>5411</v>
      </c>
      <c r="AB2040" t="s">
        <v>5411</v>
      </c>
      <c r="AC2040" s="61" t="s">
        <v>77</v>
      </c>
      <c r="AD2040" s="61"/>
      <c r="AE2040" s="22"/>
      <c r="AF2040">
        <v>0</v>
      </c>
      <c r="AG2040" t="s">
        <v>5411</v>
      </c>
      <c r="AH2040" t="s">
        <v>5411</v>
      </c>
      <c r="AI2040" s="65">
        <v>0</v>
      </c>
      <c r="AJ2040" s="46"/>
      <c r="AK2040" s="22"/>
      <c r="AL2040" s="52">
        <f t="shared" si="318"/>
        <v>0</v>
      </c>
      <c r="AM2040" s="52" t="e">
        <f t="shared" si="319"/>
        <v>#VALUE!</v>
      </c>
      <c r="AN2040" s="52" t="e">
        <f t="shared" si="312"/>
        <v>#VALUE!</v>
      </c>
      <c r="AO2040">
        <v>0.37</v>
      </c>
      <c r="AP2040" s="46">
        <f>SUM(0.018,0.105,0.25)</f>
        <v>0.373</v>
      </c>
      <c r="AQ2040" s="52">
        <f t="shared" si="320"/>
        <v>-3.0000000000000027E-3</v>
      </c>
    </row>
    <row r="2041" spans="1:43" x14ac:dyDescent="0.25">
      <c r="A2041" t="s">
        <v>5531</v>
      </c>
      <c r="B2041" t="s">
        <v>4562</v>
      </c>
      <c r="C2041" s="22" t="s">
        <v>4562</v>
      </c>
      <c r="D2041">
        <v>1</v>
      </c>
      <c r="E2041">
        <v>1</v>
      </c>
      <c r="F2041">
        <v>2</v>
      </c>
      <c r="G2041" s="13">
        <v>34852</v>
      </c>
      <c r="H2041">
        <v>0</v>
      </c>
      <c r="I2041" t="s">
        <v>5411</v>
      </c>
      <c r="J2041" t="s">
        <v>5411</v>
      </c>
      <c r="K2041" s="65">
        <v>0</v>
      </c>
      <c r="L2041" s="46"/>
      <c r="M2041" s="22"/>
      <c r="N2041" s="52">
        <f t="shared" si="313"/>
        <v>0</v>
      </c>
      <c r="O2041" s="52" t="e">
        <f t="shared" si="314"/>
        <v>#VALUE!</v>
      </c>
      <c r="P2041" s="52" t="e">
        <f t="shared" si="315"/>
        <v>#VALUE!</v>
      </c>
      <c r="Q2041">
        <v>0</v>
      </c>
      <c r="R2041" t="s">
        <v>5411</v>
      </c>
      <c r="S2041" t="s">
        <v>5411</v>
      </c>
      <c r="T2041" s="65">
        <v>0</v>
      </c>
      <c r="U2041" s="46"/>
      <c r="V2041" s="22"/>
      <c r="W2041" s="52">
        <f t="shared" si="316"/>
        <v>0</v>
      </c>
      <c r="X2041" s="52" t="e">
        <f t="shared" si="317"/>
        <v>#VALUE!</v>
      </c>
      <c r="Y2041" s="52" t="e">
        <f t="shared" si="311"/>
        <v>#VALUE!</v>
      </c>
      <c r="Z2041" t="s">
        <v>77</v>
      </c>
      <c r="AA2041" t="s">
        <v>5411</v>
      </c>
      <c r="AB2041" t="s">
        <v>5411</v>
      </c>
      <c r="AC2041" s="61" t="s">
        <v>77</v>
      </c>
      <c r="AD2041" s="61"/>
      <c r="AE2041" s="22"/>
      <c r="AF2041">
        <v>0</v>
      </c>
      <c r="AG2041" t="s">
        <v>5411</v>
      </c>
      <c r="AH2041" t="s">
        <v>5411</v>
      </c>
      <c r="AI2041" s="65">
        <v>0</v>
      </c>
      <c r="AJ2041" s="46"/>
      <c r="AK2041" s="22"/>
      <c r="AL2041" s="52">
        <f t="shared" si="318"/>
        <v>0</v>
      </c>
      <c r="AM2041" s="52" t="e">
        <f t="shared" si="319"/>
        <v>#VALUE!</v>
      </c>
      <c r="AN2041" s="52" t="e">
        <f t="shared" si="312"/>
        <v>#VALUE!</v>
      </c>
      <c r="AO2041">
        <v>0</v>
      </c>
      <c r="AP2041" s="65">
        <v>0</v>
      </c>
      <c r="AQ2041" s="52">
        <f t="shared" si="320"/>
        <v>0</v>
      </c>
    </row>
    <row r="2042" spans="1:43" x14ac:dyDescent="0.25">
      <c r="A2042" t="s">
        <v>5531</v>
      </c>
      <c r="B2042" t="s">
        <v>4563</v>
      </c>
      <c r="C2042" s="22" t="s">
        <v>4563</v>
      </c>
      <c r="D2042">
        <v>1</v>
      </c>
      <c r="E2042">
        <v>1</v>
      </c>
      <c r="F2042">
        <v>2</v>
      </c>
      <c r="G2042" s="13">
        <v>34852</v>
      </c>
      <c r="H2042">
        <v>9.9</v>
      </c>
      <c r="I2042" t="s">
        <v>5411</v>
      </c>
      <c r="J2042" t="s">
        <v>5411</v>
      </c>
      <c r="K2042" s="46">
        <v>9.8989999999999991</v>
      </c>
      <c r="L2042" s="46"/>
      <c r="M2042" s="22"/>
      <c r="N2042" s="52">
        <f t="shared" si="313"/>
        <v>1.0000000000012221E-3</v>
      </c>
      <c r="O2042" s="52" t="e">
        <f t="shared" si="314"/>
        <v>#VALUE!</v>
      </c>
      <c r="P2042" s="52" t="e">
        <f t="shared" si="315"/>
        <v>#VALUE!</v>
      </c>
      <c r="Q2042">
        <v>15.79</v>
      </c>
      <c r="R2042" t="s">
        <v>5411</v>
      </c>
      <c r="S2042" t="s">
        <v>5411</v>
      </c>
      <c r="T2042" s="46">
        <v>15.789</v>
      </c>
      <c r="U2042" s="46"/>
      <c r="V2042" s="22"/>
      <c r="W2042" s="52">
        <f t="shared" si="316"/>
        <v>9.9999999999944578E-4</v>
      </c>
      <c r="X2042" s="52" t="e">
        <f t="shared" si="317"/>
        <v>#VALUE!</v>
      </c>
      <c r="Y2042" s="52" t="e">
        <f t="shared" si="311"/>
        <v>#VALUE!</v>
      </c>
      <c r="Z2042" t="s">
        <v>77</v>
      </c>
      <c r="AA2042" t="s">
        <v>5411</v>
      </c>
      <c r="AB2042" t="s">
        <v>5411</v>
      </c>
      <c r="AC2042" s="61" t="s">
        <v>77</v>
      </c>
      <c r="AD2042" s="61"/>
      <c r="AE2042" s="22"/>
      <c r="AF2042">
        <v>0</v>
      </c>
      <c r="AG2042" t="s">
        <v>5411</v>
      </c>
      <c r="AH2042" t="s">
        <v>5411</v>
      </c>
      <c r="AI2042" s="65">
        <v>0</v>
      </c>
      <c r="AJ2042" s="46"/>
      <c r="AK2042" s="22"/>
      <c r="AL2042" s="52">
        <f t="shared" si="318"/>
        <v>0</v>
      </c>
      <c r="AM2042" s="52" t="e">
        <f t="shared" si="319"/>
        <v>#VALUE!</v>
      </c>
      <c r="AN2042" s="52" t="e">
        <f t="shared" si="312"/>
        <v>#VALUE!</v>
      </c>
      <c r="AO2042">
        <v>3.06</v>
      </c>
      <c r="AP2042" s="46">
        <f>SUM(0.255,0.018,1.342,0.461,0.545,0.441)</f>
        <v>3.0619999999999998</v>
      </c>
      <c r="AQ2042" s="52">
        <f t="shared" si="320"/>
        <v>-1.9999999999997797E-3</v>
      </c>
    </row>
    <row r="2043" spans="1:43" x14ac:dyDescent="0.25">
      <c r="A2043" t="s">
        <v>5531</v>
      </c>
      <c r="B2043" t="s">
        <v>4564</v>
      </c>
      <c r="C2043" s="22" t="s">
        <v>4564</v>
      </c>
      <c r="D2043">
        <v>1</v>
      </c>
      <c r="E2043">
        <v>1</v>
      </c>
      <c r="F2043">
        <v>2</v>
      </c>
      <c r="G2043" s="13">
        <v>34852</v>
      </c>
      <c r="H2043">
        <v>12.38</v>
      </c>
      <c r="I2043" t="s">
        <v>5411</v>
      </c>
      <c r="J2043" t="s">
        <v>5411</v>
      </c>
      <c r="K2043" s="46">
        <v>12.383000000000001</v>
      </c>
      <c r="L2043" s="46"/>
      <c r="M2043" s="22"/>
      <c r="N2043" s="52">
        <f t="shared" si="313"/>
        <v>-3.0000000000001137E-3</v>
      </c>
      <c r="O2043" s="52" t="e">
        <f t="shared" si="314"/>
        <v>#VALUE!</v>
      </c>
      <c r="P2043" s="52" t="e">
        <f t="shared" si="315"/>
        <v>#VALUE!</v>
      </c>
      <c r="Q2043">
        <v>50.8</v>
      </c>
      <c r="R2043" t="s">
        <v>5411</v>
      </c>
      <c r="S2043" t="s">
        <v>5411</v>
      </c>
      <c r="T2043" s="46">
        <v>50.796999999999997</v>
      </c>
      <c r="U2043" s="46"/>
      <c r="V2043" s="22"/>
      <c r="W2043" s="52">
        <f t="shared" si="316"/>
        <v>3.0000000000001137E-3</v>
      </c>
      <c r="X2043" s="52" t="e">
        <f t="shared" si="317"/>
        <v>#VALUE!</v>
      </c>
      <c r="Y2043" s="52" t="e">
        <f t="shared" si="311"/>
        <v>#VALUE!</v>
      </c>
      <c r="Z2043" t="s">
        <v>77</v>
      </c>
      <c r="AA2043" t="s">
        <v>5411</v>
      </c>
      <c r="AB2043" t="s">
        <v>5411</v>
      </c>
      <c r="AC2043" s="61" t="s">
        <v>77</v>
      </c>
      <c r="AD2043" s="61"/>
      <c r="AE2043" s="22"/>
      <c r="AF2043">
        <v>0</v>
      </c>
      <c r="AG2043" t="s">
        <v>5411</v>
      </c>
      <c r="AH2043" t="s">
        <v>5411</v>
      </c>
      <c r="AI2043" s="65">
        <v>0</v>
      </c>
      <c r="AJ2043" s="46"/>
      <c r="AK2043" s="22"/>
      <c r="AL2043" s="52">
        <f t="shared" si="318"/>
        <v>0</v>
      </c>
      <c r="AM2043" s="52" t="e">
        <f t="shared" si="319"/>
        <v>#VALUE!</v>
      </c>
      <c r="AN2043" s="52" t="e">
        <f t="shared" si="312"/>
        <v>#VALUE!</v>
      </c>
      <c r="AO2043">
        <v>4.95</v>
      </c>
      <c r="AP2043" s="46">
        <f>SUM(3.262,0.351,0.296,0.232,0.64,0.172)</f>
        <v>4.9529999999999994</v>
      </c>
      <c r="AQ2043" s="52">
        <f t="shared" si="320"/>
        <v>-2.9999999999992255E-3</v>
      </c>
    </row>
    <row r="2044" spans="1:43" x14ac:dyDescent="0.25">
      <c r="A2044" t="s">
        <v>5531</v>
      </c>
      <c r="B2044" t="s">
        <v>4565</v>
      </c>
      <c r="C2044" s="22" t="s">
        <v>4565</v>
      </c>
      <c r="D2044">
        <v>1</v>
      </c>
      <c r="E2044">
        <v>1</v>
      </c>
      <c r="F2044">
        <v>2</v>
      </c>
      <c r="G2044" s="13">
        <v>34852</v>
      </c>
      <c r="H2044">
        <v>0</v>
      </c>
      <c r="I2044" t="s">
        <v>5411</v>
      </c>
      <c r="J2044" t="s">
        <v>5411</v>
      </c>
      <c r="K2044" s="65">
        <v>0</v>
      </c>
      <c r="L2044" s="46"/>
      <c r="M2044" s="22"/>
      <c r="N2044" s="52">
        <f t="shared" si="313"/>
        <v>0</v>
      </c>
      <c r="O2044" s="52" t="e">
        <f t="shared" si="314"/>
        <v>#VALUE!</v>
      </c>
      <c r="P2044" s="52" t="e">
        <f t="shared" si="315"/>
        <v>#VALUE!</v>
      </c>
      <c r="Q2044">
        <v>0</v>
      </c>
      <c r="R2044" t="s">
        <v>5411</v>
      </c>
      <c r="S2044" t="s">
        <v>5411</v>
      </c>
      <c r="T2044" s="65">
        <v>0</v>
      </c>
      <c r="U2044" s="46"/>
      <c r="V2044" s="22"/>
      <c r="W2044" s="52">
        <f t="shared" si="316"/>
        <v>0</v>
      </c>
      <c r="X2044" s="52" t="e">
        <f t="shared" si="317"/>
        <v>#VALUE!</v>
      </c>
      <c r="Y2044" s="52" t="e">
        <f t="shared" si="311"/>
        <v>#VALUE!</v>
      </c>
      <c r="Z2044" t="s">
        <v>77</v>
      </c>
      <c r="AA2044" t="s">
        <v>5411</v>
      </c>
      <c r="AB2044" t="s">
        <v>5411</v>
      </c>
      <c r="AC2044" s="61" t="s">
        <v>77</v>
      </c>
      <c r="AD2044" s="61"/>
      <c r="AE2044" s="22"/>
      <c r="AF2044">
        <v>0</v>
      </c>
      <c r="AG2044" t="s">
        <v>5411</v>
      </c>
      <c r="AH2044" t="s">
        <v>5411</v>
      </c>
      <c r="AI2044" s="65">
        <v>0</v>
      </c>
      <c r="AJ2044" s="46"/>
      <c r="AK2044" s="22"/>
      <c r="AL2044" s="52">
        <f t="shared" si="318"/>
        <v>0</v>
      </c>
      <c r="AM2044" s="52" t="e">
        <f t="shared" si="319"/>
        <v>#VALUE!</v>
      </c>
      <c r="AN2044" s="52" t="e">
        <f t="shared" si="312"/>
        <v>#VALUE!</v>
      </c>
      <c r="AO2044">
        <v>0</v>
      </c>
      <c r="AP2044" s="65">
        <v>0</v>
      </c>
      <c r="AQ2044" s="52">
        <f t="shared" si="320"/>
        <v>0</v>
      </c>
    </row>
    <row r="2045" spans="1:43" x14ac:dyDescent="0.25">
      <c r="A2045" t="s">
        <v>5531</v>
      </c>
      <c r="B2045" t="s">
        <v>4566</v>
      </c>
      <c r="C2045" s="22" t="s">
        <v>4566</v>
      </c>
      <c r="D2045">
        <v>1</v>
      </c>
      <c r="E2045">
        <v>1</v>
      </c>
      <c r="F2045">
        <v>2</v>
      </c>
      <c r="G2045" s="13">
        <v>34852</v>
      </c>
      <c r="H2045">
        <v>26.63</v>
      </c>
      <c r="I2045" t="s">
        <v>5411</v>
      </c>
      <c r="J2045" t="s">
        <v>5411</v>
      </c>
      <c r="K2045" s="46">
        <v>26.634</v>
      </c>
      <c r="L2045" s="46"/>
      <c r="M2045" s="22"/>
      <c r="N2045" s="52">
        <f t="shared" si="313"/>
        <v>-4.0000000000013358E-3</v>
      </c>
      <c r="O2045" s="52" t="e">
        <f t="shared" si="314"/>
        <v>#VALUE!</v>
      </c>
      <c r="P2045" s="52" t="e">
        <f t="shared" si="315"/>
        <v>#VALUE!</v>
      </c>
      <c r="Q2045">
        <v>10.54</v>
      </c>
      <c r="R2045" t="s">
        <v>5411</v>
      </c>
      <c r="S2045" t="s">
        <v>5411</v>
      </c>
      <c r="T2045" s="46">
        <v>10.536999999999999</v>
      </c>
      <c r="U2045" s="46"/>
      <c r="V2045" s="22"/>
      <c r="W2045" s="52">
        <f t="shared" si="316"/>
        <v>3.0000000000001137E-3</v>
      </c>
      <c r="X2045" s="52" t="e">
        <f t="shared" si="317"/>
        <v>#VALUE!</v>
      </c>
      <c r="Y2045" s="52" t="e">
        <f t="shared" si="311"/>
        <v>#VALUE!</v>
      </c>
      <c r="Z2045" t="s">
        <v>77</v>
      </c>
      <c r="AA2045" t="s">
        <v>5411</v>
      </c>
      <c r="AB2045" t="s">
        <v>5411</v>
      </c>
      <c r="AC2045" s="61" t="s">
        <v>77</v>
      </c>
      <c r="AD2045" s="61"/>
      <c r="AE2045" s="22"/>
      <c r="AF2045">
        <v>0</v>
      </c>
      <c r="AG2045" t="s">
        <v>5411</v>
      </c>
      <c r="AH2045" t="s">
        <v>5411</v>
      </c>
      <c r="AI2045" s="65">
        <v>0</v>
      </c>
      <c r="AJ2045" s="46"/>
      <c r="AK2045" s="22"/>
      <c r="AL2045" s="52">
        <f t="shared" si="318"/>
        <v>0</v>
      </c>
      <c r="AM2045" s="52" t="e">
        <f t="shared" si="319"/>
        <v>#VALUE!</v>
      </c>
      <c r="AN2045" s="52" t="e">
        <f t="shared" si="312"/>
        <v>#VALUE!</v>
      </c>
      <c r="AO2045">
        <v>0.63</v>
      </c>
      <c r="AP2045" s="46">
        <f>SUM(0.19,0.107,0.071,0.084,0.129,0.052)</f>
        <v>0.63300000000000001</v>
      </c>
      <c r="AQ2045" s="52">
        <f t="shared" si="320"/>
        <v>-3.0000000000000027E-3</v>
      </c>
    </row>
    <row r="2046" spans="1:43" x14ac:dyDescent="0.25">
      <c r="A2046" t="s">
        <v>5531</v>
      </c>
      <c r="B2046" t="s">
        <v>4567</v>
      </c>
      <c r="C2046" s="22" t="s">
        <v>4567</v>
      </c>
      <c r="D2046">
        <v>1</v>
      </c>
      <c r="E2046">
        <v>1</v>
      </c>
      <c r="F2046">
        <v>2</v>
      </c>
      <c r="G2046" s="13">
        <v>34852</v>
      </c>
      <c r="H2046">
        <v>16.420000000000002</v>
      </c>
      <c r="I2046" t="s">
        <v>5411</v>
      </c>
      <c r="J2046" t="s">
        <v>5411</v>
      </c>
      <c r="K2046" s="46">
        <v>16.416</v>
      </c>
      <c r="L2046" s="46"/>
      <c r="M2046" s="22"/>
      <c r="N2046" s="52">
        <f t="shared" si="313"/>
        <v>4.0000000000013358E-3</v>
      </c>
      <c r="O2046" s="52" t="e">
        <f t="shared" si="314"/>
        <v>#VALUE!</v>
      </c>
      <c r="P2046" s="52" t="e">
        <f t="shared" si="315"/>
        <v>#VALUE!</v>
      </c>
      <c r="Q2046">
        <v>34.31</v>
      </c>
      <c r="R2046" t="s">
        <v>5411</v>
      </c>
      <c r="S2046" t="s">
        <v>5411</v>
      </c>
      <c r="T2046" s="46">
        <v>34.307000000000002</v>
      </c>
      <c r="U2046" s="46"/>
      <c r="V2046" s="22"/>
      <c r="W2046" s="52">
        <f t="shared" si="316"/>
        <v>3.0000000000001137E-3</v>
      </c>
      <c r="X2046" s="52" t="e">
        <f t="shared" si="317"/>
        <v>#VALUE!</v>
      </c>
      <c r="Y2046" s="52" t="e">
        <f t="shared" si="311"/>
        <v>#VALUE!</v>
      </c>
      <c r="Z2046" t="s">
        <v>77</v>
      </c>
      <c r="AA2046" t="s">
        <v>5411</v>
      </c>
      <c r="AB2046" t="s">
        <v>5411</v>
      </c>
      <c r="AC2046" s="61" t="s">
        <v>77</v>
      </c>
      <c r="AD2046" s="61"/>
      <c r="AE2046" s="22"/>
      <c r="AF2046">
        <v>0</v>
      </c>
      <c r="AG2046" t="s">
        <v>5411</v>
      </c>
      <c r="AH2046" t="s">
        <v>5411</v>
      </c>
      <c r="AI2046" s="65">
        <v>0</v>
      </c>
      <c r="AJ2046" s="46"/>
      <c r="AK2046" s="22"/>
      <c r="AL2046" s="52">
        <f t="shared" si="318"/>
        <v>0</v>
      </c>
      <c r="AM2046" s="52" t="e">
        <f t="shared" si="319"/>
        <v>#VALUE!</v>
      </c>
      <c r="AN2046" s="52" t="e">
        <f t="shared" si="312"/>
        <v>#VALUE!</v>
      </c>
      <c r="AO2046">
        <v>1.87</v>
      </c>
      <c r="AP2046" s="46">
        <f>SUM(0.246,0.571,0.445,0.325,0.283)</f>
        <v>1.8699999999999999</v>
      </c>
      <c r="AQ2046" s="52">
        <f t="shared" si="320"/>
        <v>0</v>
      </c>
    </row>
    <row r="2047" spans="1:43" x14ac:dyDescent="0.25">
      <c r="A2047" t="s">
        <v>5531</v>
      </c>
      <c r="B2047" t="s">
        <v>4568</v>
      </c>
      <c r="C2047" s="22" t="s">
        <v>4568</v>
      </c>
      <c r="D2047">
        <v>1</v>
      </c>
      <c r="E2047">
        <v>1</v>
      </c>
      <c r="F2047">
        <v>2</v>
      </c>
      <c r="G2047" s="13">
        <v>34852</v>
      </c>
      <c r="H2047">
        <v>0</v>
      </c>
      <c r="I2047" t="s">
        <v>5411</v>
      </c>
      <c r="J2047" t="s">
        <v>5411</v>
      </c>
      <c r="K2047" s="65">
        <v>0</v>
      </c>
      <c r="L2047" s="46"/>
      <c r="M2047" s="22"/>
      <c r="N2047" s="52">
        <f t="shared" si="313"/>
        <v>0</v>
      </c>
      <c r="O2047" s="52" t="e">
        <f t="shared" si="314"/>
        <v>#VALUE!</v>
      </c>
      <c r="P2047" s="52" t="e">
        <f t="shared" si="315"/>
        <v>#VALUE!</v>
      </c>
      <c r="Q2047">
        <v>0</v>
      </c>
      <c r="R2047" t="s">
        <v>5411</v>
      </c>
      <c r="S2047" t="s">
        <v>5411</v>
      </c>
      <c r="T2047" s="65">
        <v>0</v>
      </c>
      <c r="U2047" s="46"/>
      <c r="V2047" s="22"/>
      <c r="W2047" s="52">
        <f t="shared" si="316"/>
        <v>0</v>
      </c>
      <c r="X2047" s="52" t="e">
        <f t="shared" si="317"/>
        <v>#VALUE!</v>
      </c>
      <c r="Y2047" s="52" t="e">
        <f t="shared" si="311"/>
        <v>#VALUE!</v>
      </c>
      <c r="Z2047" t="s">
        <v>77</v>
      </c>
      <c r="AA2047" t="s">
        <v>5411</v>
      </c>
      <c r="AB2047" t="s">
        <v>5411</v>
      </c>
      <c r="AC2047" s="61" t="s">
        <v>77</v>
      </c>
      <c r="AD2047" s="61"/>
      <c r="AE2047" s="22"/>
      <c r="AF2047">
        <v>0</v>
      </c>
      <c r="AG2047" t="s">
        <v>5411</v>
      </c>
      <c r="AH2047" t="s">
        <v>5411</v>
      </c>
      <c r="AI2047" s="65">
        <v>0</v>
      </c>
      <c r="AJ2047" s="46"/>
      <c r="AK2047" s="22"/>
      <c r="AL2047" s="52">
        <f t="shared" si="318"/>
        <v>0</v>
      </c>
      <c r="AM2047" s="52" t="e">
        <f t="shared" si="319"/>
        <v>#VALUE!</v>
      </c>
      <c r="AN2047" s="52" t="e">
        <f t="shared" si="312"/>
        <v>#VALUE!</v>
      </c>
      <c r="AO2047">
        <v>0</v>
      </c>
      <c r="AP2047" s="65">
        <v>0</v>
      </c>
      <c r="AQ2047" s="52">
        <f t="shared" si="320"/>
        <v>0</v>
      </c>
    </row>
    <row r="2048" spans="1:43" x14ac:dyDescent="0.25">
      <c r="A2048" t="s">
        <v>5531</v>
      </c>
      <c r="B2048" t="s">
        <v>4569</v>
      </c>
      <c r="C2048" s="22" t="s">
        <v>4569</v>
      </c>
      <c r="D2048">
        <v>1</v>
      </c>
      <c r="E2048">
        <v>1</v>
      </c>
      <c r="F2048">
        <v>2</v>
      </c>
      <c r="G2048" s="13">
        <v>34852</v>
      </c>
      <c r="H2048">
        <v>14.18</v>
      </c>
      <c r="I2048" t="s">
        <v>5411</v>
      </c>
      <c r="J2048" t="s">
        <v>5411</v>
      </c>
      <c r="K2048" s="46">
        <v>14.174999999999999</v>
      </c>
      <c r="L2048" s="46"/>
      <c r="M2048" s="22"/>
      <c r="N2048" s="52">
        <f t="shared" si="313"/>
        <v>5.0000000000007816E-3</v>
      </c>
      <c r="O2048" s="52" t="e">
        <f t="shared" si="314"/>
        <v>#VALUE!</v>
      </c>
      <c r="P2048" s="52" t="e">
        <f t="shared" si="315"/>
        <v>#VALUE!</v>
      </c>
      <c r="Q2048">
        <v>39.369999999999997</v>
      </c>
      <c r="R2048" t="s">
        <v>5411</v>
      </c>
      <c r="S2048" t="s">
        <v>5411</v>
      </c>
      <c r="T2048" s="46">
        <v>39.373000000000005</v>
      </c>
      <c r="U2048" s="46"/>
      <c r="V2048" s="22"/>
      <c r="W2048" s="52">
        <f t="shared" si="316"/>
        <v>-3.0000000000072191E-3</v>
      </c>
      <c r="X2048" s="52" t="e">
        <f t="shared" si="317"/>
        <v>#VALUE!</v>
      </c>
      <c r="Y2048" s="52" t="e">
        <f t="shared" si="311"/>
        <v>#VALUE!</v>
      </c>
      <c r="Z2048" t="s">
        <v>77</v>
      </c>
      <c r="AA2048" t="s">
        <v>5411</v>
      </c>
      <c r="AB2048" t="s">
        <v>5411</v>
      </c>
      <c r="AC2048" s="61" t="s">
        <v>77</v>
      </c>
      <c r="AD2048" s="61"/>
      <c r="AE2048" s="22"/>
      <c r="AF2048">
        <v>0</v>
      </c>
      <c r="AG2048" t="s">
        <v>5411</v>
      </c>
      <c r="AH2048" t="s">
        <v>5411</v>
      </c>
      <c r="AI2048" s="65">
        <v>0</v>
      </c>
      <c r="AJ2048" s="46"/>
      <c r="AK2048" s="22"/>
      <c r="AL2048" s="52">
        <f t="shared" si="318"/>
        <v>0</v>
      </c>
      <c r="AM2048" s="52" t="e">
        <f t="shared" si="319"/>
        <v>#VALUE!</v>
      </c>
      <c r="AN2048" s="52" t="e">
        <f t="shared" si="312"/>
        <v>#VALUE!</v>
      </c>
      <c r="AO2048">
        <v>1.1399999999999999</v>
      </c>
      <c r="AP2048" s="46">
        <f>SUM(0.055,0.559,0.228,0.165,0.136)</f>
        <v>1.1430000000000002</v>
      </c>
      <c r="AQ2048" s="52">
        <f t="shared" si="320"/>
        <v>-3.0000000000003357E-3</v>
      </c>
    </row>
    <row r="2049" spans="1:43" x14ac:dyDescent="0.25">
      <c r="A2049" t="s">
        <v>5531</v>
      </c>
      <c r="B2049" t="s">
        <v>4570</v>
      </c>
      <c r="C2049" s="22" t="s">
        <v>4570</v>
      </c>
      <c r="D2049">
        <v>1</v>
      </c>
      <c r="E2049">
        <v>1</v>
      </c>
      <c r="F2049">
        <v>2</v>
      </c>
      <c r="G2049" s="13">
        <v>34852</v>
      </c>
      <c r="H2049">
        <v>10.85</v>
      </c>
      <c r="I2049" t="s">
        <v>5411</v>
      </c>
      <c r="J2049" t="s">
        <v>5411</v>
      </c>
      <c r="K2049" s="46">
        <v>10.845000000000001</v>
      </c>
      <c r="L2049" s="46"/>
      <c r="M2049" s="22"/>
      <c r="N2049" s="52">
        <f t="shared" si="313"/>
        <v>4.9999999999990052E-3</v>
      </c>
      <c r="O2049" s="52" t="e">
        <f t="shared" si="314"/>
        <v>#VALUE!</v>
      </c>
      <c r="P2049" s="52" t="e">
        <f t="shared" si="315"/>
        <v>#VALUE!</v>
      </c>
      <c r="Q2049">
        <v>30.41</v>
      </c>
      <c r="R2049" t="s">
        <v>5411</v>
      </c>
      <c r="S2049" t="s">
        <v>5411</v>
      </c>
      <c r="T2049" s="46">
        <v>30.408999999999999</v>
      </c>
      <c r="U2049" s="46"/>
      <c r="V2049" s="22"/>
      <c r="W2049" s="52">
        <f t="shared" si="316"/>
        <v>1.0000000000012221E-3</v>
      </c>
      <c r="X2049" s="52" t="e">
        <f t="shared" si="317"/>
        <v>#VALUE!</v>
      </c>
      <c r="Y2049" s="52" t="e">
        <f t="shared" si="311"/>
        <v>#VALUE!</v>
      </c>
      <c r="Z2049" t="s">
        <v>77</v>
      </c>
      <c r="AA2049" t="s">
        <v>5411</v>
      </c>
      <c r="AB2049" t="s">
        <v>5411</v>
      </c>
      <c r="AC2049" s="61" t="s">
        <v>77</v>
      </c>
      <c r="AD2049" s="61"/>
      <c r="AE2049" s="22"/>
      <c r="AF2049">
        <v>0</v>
      </c>
      <c r="AG2049" t="s">
        <v>5411</v>
      </c>
      <c r="AH2049" t="s">
        <v>5411</v>
      </c>
      <c r="AI2049" s="65">
        <v>0</v>
      </c>
      <c r="AJ2049" s="46"/>
      <c r="AK2049" s="22"/>
      <c r="AL2049" s="52">
        <f t="shared" si="318"/>
        <v>0</v>
      </c>
      <c r="AM2049" s="52" t="e">
        <f t="shared" si="319"/>
        <v>#VALUE!</v>
      </c>
      <c r="AN2049" s="52" t="e">
        <f t="shared" si="312"/>
        <v>#VALUE!</v>
      </c>
      <c r="AO2049">
        <v>3.86</v>
      </c>
      <c r="AP2049" s="46">
        <f>SUM(0.175,0.539,0.106,0.023,0.023,2.809,0.188)</f>
        <v>3.8630000000000004</v>
      </c>
      <c r="AQ2049" s="52">
        <f t="shared" si="320"/>
        <v>-3.0000000000005578E-3</v>
      </c>
    </row>
    <row r="2050" spans="1:43" x14ac:dyDescent="0.25">
      <c r="A2050" t="s">
        <v>5531</v>
      </c>
      <c r="B2050" t="s">
        <v>4571</v>
      </c>
      <c r="C2050" s="22" t="s">
        <v>4571</v>
      </c>
      <c r="D2050">
        <v>1</v>
      </c>
      <c r="E2050">
        <v>1</v>
      </c>
      <c r="F2050">
        <v>2</v>
      </c>
      <c r="G2050" s="13">
        <v>34852</v>
      </c>
      <c r="H2050">
        <v>0</v>
      </c>
      <c r="I2050" t="s">
        <v>5411</v>
      </c>
      <c r="J2050" t="s">
        <v>5411</v>
      </c>
      <c r="K2050" s="65">
        <v>0</v>
      </c>
      <c r="L2050" s="46"/>
      <c r="M2050" s="22"/>
      <c r="N2050" s="52">
        <f t="shared" si="313"/>
        <v>0</v>
      </c>
      <c r="O2050" s="52" t="e">
        <f t="shared" si="314"/>
        <v>#VALUE!</v>
      </c>
      <c r="P2050" s="52" t="e">
        <f t="shared" si="315"/>
        <v>#VALUE!</v>
      </c>
      <c r="Q2050">
        <v>0</v>
      </c>
      <c r="R2050" t="s">
        <v>5411</v>
      </c>
      <c r="S2050" t="s">
        <v>5411</v>
      </c>
      <c r="T2050" s="65">
        <v>0</v>
      </c>
      <c r="U2050" s="46"/>
      <c r="V2050" s="22"/>
      <c r="W2050" s="52">
        <f t="shared" si="316"/>
        <v>0</v>
      </c>
      <c r="X2050" s="52" t="e">
        <f t="shared" si="317"/>
        <v>#VALUE!</v>
      </c>
      <c r="Y2050" s="52" t="e">
        <f t="shared" si="311"/>
        <v>#VALUE!</v>
      </c>
      <c r="Z2050" t="s">
        <v>77</v>
      </c>
      <c r="AA2050" t="s">
        <v>5411</v>
      </c>
      <c r="AB2050" t="s">
        <v>5411</v>
      </c>
      <c r="AC2050" s="61" t="s">
        <v>77</v>
      </c>
      <c r="AD2050" s="61"/>
      <c r="AE2050" s="22"/>
      <c r="AF2050">
        <v>0</v>
      </c>
      <c r="AG2050" t="s">
        <v>5411</v>
      </c>
      <c r="AH2050" t="s">
        <v>5411</v>
      </c>
      <c r="AI2050" s="65">
        <v>0</v>
      </c>
      <c r="AJ2050" s="46"/>
      <c r="AK2050" s="22"/>
      <c r="AL2050" s="52">
        <f t="shared" si="318"/>
        <v>0</v>
      </c>
      <c r="AM2050" s="52" t="e">
        <f t="shared" si="319"/>
        <v>#VALUE!</v>
      </c>
      <c r="AN2050" s="52" t="e">
        <f t="shared" si="312"/>
        <v>#VALUE!</v>
      </c>
      <c r="AO2050">
        <v>0</v>
      </c>
      <c r="AP2050" s="65">
        <v>0</v>
      </c>
      <c r="AQ2050" s="52">
        <f t="shared" si="320"/>
        <v>0</v>
      </c>
    </row>
    <row r="2051" spans="1:43" x14ac:dyDescent="0.25">
      <c r="A2051" t="s">
        <v>5531</v>
      </c>
      <c r="B2051" t="s">
        <v>4572</v>
      </c>
      <c r="C2051" s="22" t="s">
        <v>4572</v>
      </c>
      <c r="D2051">
        <v>1</v>
      </c>
      <c r="E2051">
        <v>1</v>
      </c>
      <c r="F2051">
        <v>2</v>
      </c>
      <c r="G2051" s="13">
        <v>34852</v>
      </c>
      <c r="H2051">
        <v>13.54</v>
      </c>
      <c r="I2051" t="s">
        <v>5411</v>
      </c>
      <c r="J2051" t="s">
        <v>5411</v>
      </c>
      <c r="K2051" s="46">
        <v>13.544</v>
      </c>
      <c r="L2051" s="46"/>
      <c r="M2051" s="22"/>
      <c r="N2051" s="52">
        <f t="shared" si="313"/>
        <v>-4.0000000000013358E-3</v>
      </c>
      <c r="O2051" s="52" t="e">
        <f t="shared" si="314"/>
        <v>#VALUE!</v>
      </c>
      <c r="P2051" s="52" t="e">
        <f t="shared" si="315"/>
        <v>#VALUE!</v>
      </c>
      <c r="Q2051">
        <v>7.08</v>
      </c>
      <c r="R2051" t="s">
        <v>5411</v>
      </c>
      <c r="S2051" t="s">
        <v>5411</v>
      </c>
      <c r="T2051" s="46">
        <v>7.0830000000000002</v>
      </c>
      <c r="U2051" s="46"/>
      <c r="V2051" s="22"/>
      <c r="W2051" s="52">
        <f t="shared" si="316"/>
        <v>-3.0000000000001137E-3</v>
      </c>
      <c r="X2051" s="52" t="e">
        <f t="shared" si="317"/>
        <v>#VALUE!</v>
      </c>
      <c r="Y2051" s="52" t="e">
        <f t="shared" si="311"/>
        <v>#VALUE!</v>
      </c>
      <c r="Z2051" t="s">
        <v>77</v>
      </c>
      <c r="AA2051" t="s">
        <v>5411</v>
      </c>
      <c r="AB2051" t="s">
        <v>5411</v>
      </c>
      <c r="AC2051" s="61" t="s">
        <v>77</v>
      </c>
      <c r="AD2051" s="61"/>
      <c r="AE2051" s="22"/>
      <c r="AF2051">
        <v>0</v>
      </c>
      <c r="AG2051" t="s">
        <v>5411</v>
      </c>
      <c r="AH2051" t="s">
        <v>5411</v>
      </c>
      <c r="AI2051" s="65">
        <v>0</v>
      </c>
      <c r="AJ2051" s="46"/>
      <c r="AK2051" s="22"/>
      <c r="AL2051" s="52">
        <f t="shared" si="318"/>
        <v>0</v>
      </c>
      <c r="AM2051" s="52" t="e">
        <f t="shared" si="319"/>
        <v>#VALUE!</v>
      </c>
      <c r="AN2051" s="52" t="e">
        <f t="shared" si="312"/>
        <v>#VALUE!</v>
      </c>
      <c r="AO2051">
        <v>1.0900000000000001</v>
      </c>
      <c r="AP2051" s="46">
        <f>SUM(0.432,0.015,0.577,0.065)</f>
        <v>1.089</v>
      </c>
      <c r="AQ2051" s="52">
        <f t="shared" si="320"/>
        <v>1.0000000000001119E-3</v>
      </c>
    </row>
    <row r="2052" spans="1:43" x14ac:dyDescent="0.25">
      <c r="A2052" t="s">
        <v>5531</v>
      </c>
      <c r="B2052" t="s">
        <v>4573</v>
      </c>
      <c r="C2052" s="22" t="s">
        <v>4573</v>
      </c>
      <c r="D2052">
        <v>1</v>
      </c>
      <c r="E2052">
        <v>1</v>
      </c>
      <c r="F2052">
        <v>2</v>
      </c>
      <c r="G2052" s="13">
        <v>34852</v>
      </c>
      <c r="H2052">
        <v>16.37</v>
      </c>
      <c r="I2052" t="s">
        <v>5411</v>
      </c>
      <c r="J2052" t="s">
        <v>5411</v>
      </c>
      <c r="K2052" s="46">
        <v>16.372</v>
      </c>
      <c r="L2052" s="46"/>
      <c r="M2052" s="22"/>
      <c r="N2052" s="52">
        <f t="shared" si="313"/>
        <v>-1.9999999999988916E-3</v>
      </c>
      <c r="O2052" s="52" t="e">
        <f t="shared" si="314"/>
        <v>#VALUE!</v>
      </c>
      <c r="P2052" s="52" t="e">
        <f t="shared" si="315"/>
        <v>#VALUE!</v>
      </c>
      <c r="Q2052">
        <v>39.92</v>
      </c>
      <c r="R2052" t="s">
        <v>5411</v>
      </c>
      <c r="S2052" t="s">
        <v>5411</v>
      </c>
      <c r="T2052" s="46">
        <v>39.920999999999999</v>
      </c>
      <c r="U2052" s="46"/>
      <c r="V2052" s="22"/>
      <c r="W2052" s="52">
        <f t="shared" si="316"/>
        <v>-9.9999999999766942E-4</v>
      </c>
      <c r="X2052" s="52" t="e">
        <f t="shared" si="317"/>
        <v>#VALUE!</v>
      </c>
      <c r="Y2052" s="52" t="e">
        <f t="shared" ref="Y2052:Y2115" si="321">S2052-V2052</f>
        <v>#VALUE!</v>
      </c>
      <c r="Z2052" t="s">
        <v>77</v>
      </c>
      <c r="AA2052" t="s">
        <v>5411</v>
      </c>
      <c r="AB2052" t="s">
        <v>5411</v>
      </c>
      <c r="AC2052" s="61" t="s">
        <v>77</v>
      </c>
      <c r="AD2052" s="61"/>
      <c r="AE2052" s="22"/>
      <c r="AF2052">
        <v>0</v>
      </c>
      <c r="AG2052" t="s">
        <v>5411</v>
      </c>
      <c r="AH2052" t="s">
        <v>5411</v>
      </c>
      <c r="AI2052" s="65">
        <v>0</v>
      </c>
      <c r="AJ2052" s="46"/>
      <c r="AK2052" s="22"/>
      <c r="AL2052" s="52">
        <f t="shared" si="318"/>
        <v>0</v>
      </c>
      <c r="AM2052" s="52" t="e">
        <f t="shared" si="319"/>
        <v>#VALUE!</v>
      </c>
      <c r="AN2052" s="52" t="e">
        <f t="shared" ref="AN2052:AN2115" si="322">AH2052-AK2052</f>
        <v>#VALUE!</v>
      </c>
      <c r="AO2052">
        <v>0.92</v>
      </c>
      <c r="AP2052" s="46">
        <f>SUM(0.029,0.513,0.161,0.22)</f>
        <v>0.92300000000000004</v>
      </c>
      <c r="AQ2052" s="52">
        <f t="shared" si="320"/>
        <v>-3.0000000000000027E-3</v>
      </c>
    </row>
    <row r="2053" spans="1:43" x14ac:dyDescent="0.25">
      <c r="A2053" t="s">
        <v>5531</v>
      </c>
      <c r="B2053" t="s">
        <v>4574</v>
      </c>
      <c r="C2053" s="22" t="s">
        <v>4574</v>
      </c>
      <c r="D2053">
        <v>1</v>
      </c>
      <c r="E2053">
        <v>1</v>
      </c>
      <c r="F2053">
        <v>2</v>
      </c>
      <c r="G2053" s="13">
        <v>34852</v>
      </c>
      <c r="H2053">
        <v>0</v>
      </c>
      <c r="I2053" t="s">
        <v>5411</v>
      </c>
      <c r="J2053" t="s">
        <v>5411</v>
      </c>
      <c r="K2053" s="65">
        <v>0</v>
      </c>
      <c r="L2053" s="46"/>
      <c r="M2053" s="22"/>
      <c r="N2053" s="52">
        <f t="shared" ref="N2053:N2116" si="323">H2053-K2053</f>
        <v>0</v>
      </c>
      <c r="O2053" s="52" t="e">
        <f t="shared" ref="O2053:O2116" si="324">I2053-L2053</f>
        <v>#VALUE!</v>
      </c>
      <c r="P2053" s="52" t="e">
        <f t="shared" ref="P2053:P2116" si="325">J2053-M2053</f>
        <v>#VALUE!</v>
      </c>
      <c r="Q2053">
        <v>0</v>
      </c>
      <c r="R2053" t="s">
        <v>5411</v>
      </c>
      <c r="S2053" t="s">
        <v>5411</v>
      </c>
      <c r="T2053" s="65">
        <v>0</v>
      </c>
      <c r="U2053" s="46"/>
      <c r="V2053" s="22"/>
      <c r="W2053" s="52">
        <f t="shared" ref="W2053:W2116" si="326">Q2053-T2053</f>
        <v>0</v>
      </c>
      <c r="X2053" s="52" t="e">
        <f t="shared" ref="X2053:X2116" si="327">R2053-U2053</f>
        <v>#VALUE!</v>
      </c>
      <c r="Y2053" s="52" t="e">
        <f t="shared" si="321"/>
        <v>#VALUE!</v>
      </c>
      <c r="Z2053" t="s">
        <v>77</v>
      </c>
      <c r="AA2053" t="s">
        <v>5411</v>
      </c>
      <c r="AB2053" t="s">
        <v>5411</v>
      </c>
      <c r="AC2053" s="61" t="s">
        <v>77</v>
      </c>
      <c r="AD2053" s="61"/>
      <c r="AE2053" s="22"/>
      <c r="AF2053">
        <v>0</v>
      </c>
      <c r="AG2053" t="s">
        <v>5411</v>
      </c>
      <c r="AH2053" t="s">
        <v>5411</v>
      </c>
      <c r="AI2053" s="65">
        <v>0</v>
      </c>
      <c r="AJ2053" s="46"/>
      <c r="AK2053" s="22"/>
      <c r="AL2053" s="52">
        <f t="shared" ref="AL2053:AL2116" si="328">AF2053-AI2053</f>
        <v>0</v>
      </c>
      <c r="AM2053" s="52" t="e">
        <f t="shared" ref="AM2053:AM2116" si="329">AG2053-AJ2053</f>
        <v>#VALUE!</v>
      </c>
      <c r="AN2053" s="52" t="e">
        <f t="shared" si="322"/>
        <v>#VALUE!</v>
      </c>
      <c r="AO2053">
        <v>0</v>
      </c>
      <c r="AP2053" s="65">
        <v>0</v>
      </c>
      <c r="AQ2053" s="52">
        <f t="shared" ref="AQ2053:AQ2116" si="330">AO2053-AP2053</f>
        <v>0</v>
      </c>
    </row>
    <row r="2054" spans="1:43" x14ac:dyDescent="0.25">
      <c r="A2054" t="s">
        <v>5531</v>
      </c>
      <c r="B2054" t="s">
        <v>4575</v>
      </c>
      <c r="C2054" s="22" t="s">
        <v>4575</v>
      </c>
      <c r="D2054">
        <v>1</v>
      </c>
      <c r="E2054">
        <v>1</v>
      </c>
      <c r="F2054">
        <v>2</v>
      </c>
      <c r="G2054" s="13">
        <v>34852</v>
      </c>
      <c r="H2054">
        <v>24.62</v>
      </c>
      <c r="I2054" t="s">
        <v>5411</v>
      </c>
      <c r="J2054" t="s">
        <v>5411</v>
      </c>
      <c r="K2054" s="46">
        <v>24.620999999999999</v>
      </c>
      <c r="L2054" s="46"/>
      <c r="M2054" s="22"/>
      <c r="N2054" s="52">
        <f t="shared" si="323"/>
        <v>-9.9999999999766942E-4</v>
      </c>
      <c r="O2054" s="52" t="e">
        <f t="shared" si="324"/>
        <v>#VALUE!</v>
      </c>
      <c r="P2054" s="52" t="e">
        <f t="shared" si="325"/>
        <v>#VALUE!</v>
      </c>
      <c r="Q2054">
        <v>18.93</v>
      </c>
      <c r="R2054" t="s">
        <v>5411</v>
      </c>
      <c r="S2054" t="s">
        <v>5411</v>
      </c>
      <c r="T2054" s="46">
        <v>18.930999999999997</v>
      </c>
      <c r="U2054" s="46"/>
      <c r="V2054" s="22"/>
      <c r="W2054" s="52">
        <f t="shared" si="326"/>
        <v>-9.9999999999766942E-4</v>
      </c>
      <c r="X2054" s="52" t="e">
        <f t="shared" si="327"/>
        <v>#VALUE!</v>
      </c>
      <c r="Y2054" s="52" t="e">
        <f t="shared" si="321"/>
        <v>#VALUE!</v>
      </c>
      <c r="Z2054" t="s">
        <v>77</v>
      </c>
      <c r="AA2054" t="s">
        <v>5411</v>
      </c>
      <c r="AB2054" t="s">
        <v>5411</v>
      </c>
      <c r="AC2054" s="61" t="s">
        <v>77</v>
      </c>
      <c r="AD2054" s="61"/>
      <c r="AE2054" s="22"/>
      <c r="AF2054">
        <v>0</v>
      </c>
      <c r="AG2054" t="s">
        <v>5411</v>
      </c>
      <c r="AH2054" t="s">
        <v>5411</v>
      </c>
      <c r="AI2054" s="65">
        <v>0</v>
      </c>
      <c r="AJ2054" s="46"/>
      <c r="AK2054" s="22"/>
      <c r="AL2054" s="52">
        <f t="shared" si="328"/>
        <v>0</v>
      </c>
      <c r="AM2054" s="52" t="e">
        <f t="shared" si="329"/>
        <v>#VALUE!</v>
      </c>
      <c r="AN2054" s="52" t="e">
        <f t="shared" si="322"/>
        <v>#VALUE!</v>
      </c>
      <c r="AO2054">
        <v>1.72</v>
      </c>
      <c r="AP2054" s="46">
        <f>SUM(0.66,0.406,0.17,0.123,0.238,0.119)</f>
        <v>1.716</v>
      </c>
      <c r="AQ2054" s="52">
        <f t="shared" si="330"/>
        <v>4.0000000000000036E-3</v>
      </c>
    </row>
    <row r="2055" spans="1:43" x14ac:dyDescent="0.25">
      <c r="A2055" t="s">
        <v>5531</v>
      </c>
      <c r="B2055" t="s">
        <v>4576</v>
      </c>
      <c r="C2055" s="22" t="s">
        <v>4576</v>
      </c>
      <c r="D2055">
        <v>1</v>
      </c>
      <c r="E2055">
        <v>1</v>
      </c>
      <c r="F2055">
        <v>2</v>
      </c>
      <c r="G2055" s="13">
        <v>34852</v>
      </c>
      <c r="H2055">
        <v>7.06</v>
      </c>
      <c r="I2055" t="s">
        <v>5411</v>
      </c>
      <c r="J2055" t="s">
        <v>5411</v>
      </c>
      <c r="K2055" s="46">
        <v>7.056</v>
      </c>
      <c r="L2055" s="46"/>
      <c r="M2055" s="22"/>
      <c r="N2055" s="52">
        <f t="shared" si="323"/>
        <v>3.9999999999995595E-3</v>
      </c>
      <c r="O2055" s="52" t="e">
        <f t="shared" si="324"/>
        <v>#VALUE!</v>
      </c>
      <c r="P2055" s="52" t="e">
        <f t="shared" si="325"/>
        <v>#VALUE!</v>
      </c>
      <c r="Q2055">
        <v>25.48</v>
      </c>
      <c r="R2055" t="s">
        <v>5411</v>
      </c>
      <c r="S2055" t="s">
        <v>5411</v>
      </c>
      <c r="T2055" s="46">
        <v>25.48</v>
      </c>
      <c r="U2055" s="46"/>
      <c r="V2055" s="22"/>
      <c r="W2055" s="52">
        <f t="shared" si="326"/>
        <v>0</v>
      </c>
      <c r="X2055" s="52" t="e">
        <f t="shared" si="327"/>
        <v>#VALUE!</v>
      </c>
      <c r="Y2055" s="52" t="e">
        <f t="shared" si="321"/>
        <v>#VALUE!</v>
      </c>
      <c r="Z2055" t="s">
        <v>77</v>
      </c>
      <c r="AA2055" t="s">
        <v>5411</v>
      </c>
      <c r="AB2055" t="s">
        <v>5411</v>
      </c>
      <c r="AC2055" s="61" t="s">
        <v>77</v>
      </c>
      <c r="AD2055" s="61"/>
      <c r="AE2055" s="22"/>
      <c r="AF2055">
        <v>0</v>
      </c>
      <c r="AG2055" t="s">
        <v>5411</v>
      </c>
      <c r="AH2055" t="s">
        <v>5411</v>
      </c>
      <c r="AI2055" s="65">
        <v>0</v>
      </c>
      <c r="AJ2055" s="46"/>
      <c r="AK2055" s="22"/>
      <c r="AL2055" s="52">
        <f t="shared" si="328"/>
        <v>0</v>
      </c>
      <c r="AM2055" s="52" t="e">
        <f t="shared" si="329"/>
        <v>#VALUE!</v>
      </c>
      <c r="AN2055" s="52" t="e">
        <f t="shared" si="322"/>
        <v>#VALUE!</v>
      </c>
      <c r="AO2055">
        <v>2.38</v>
      </c>
      <c r="AP2055" s="46">
        <f>SUM(0.345,0.047,1.625,0.239,0.051,0.072)</f>
        <v>2.379</v>
      </c>
      <c r="AQ2055" s="52">
        <f t="shared" si="330"/>
        <v>9.9999999999988987E-4</v>
      </c>
    </row>
    <row r="2056" spans="1:43" x14ac:dyDescent="0.25">
      <c r="A2056" t="s">
        <v>5531</v>
      </c>
      <c r="B2056" t="s">
        <v>4744</v>
      </c>
      <c r="C2056" s="22" t="s">
        <v>4744</v>
      </c>
      <c r="D2056">
        <v>1</v>
      </c>
      <c r="E2056">
        <v>1</v>
      </c>
      <c r="F2056">
        <v>2</v>
      </c>
      <c r="G2056" s="13">
        <v>38352</v>
      </c>
      <c r="H2056">
        <v>0</v>
      </c>
      <c r="I2056" t="s">
        <v>5411</v>
      </c>
      <c r="J2056" t="s">
        <v>5411</v>
      </c>
      <c r="K2056" s="65">
        <v>0</v>
      </c>
      <c r="L2056" s="46"/>
      <c r="M2056" s="22"/>
      <c r="N2056" s="52">
        <f t="shared" si="323"/>
        <v>0</v>
      </c>
      <c r="O2056" s="52" t="e">
        <f t="shared" si="324"/>
        <v>#VALUE!</v>
      </c>
      <c r="P2056" s="52" t="e">
        <f t="shared" si="325"/>
        <v>#VALUE!</v>
      </c>
      <c r="Q2056">
        <v>0</v>
      </c>
      <c r="R2056" t="s">
        <v>5411</v>
      </c>
      <c r="S2056" t="s">
        <v>5411</v>
      </c>
      <c r="T2056" s="65">
        <v>0</v>
      </c>
      <c r="U2056" s="46"/>
      <c r="V2056" s="22"/>
      <c r="W2056" s="52">
        <f t="shared" si="326"/>
        <v>0</v>
      </c>
      <c r="X2056" s="52" t="e">
        <f t="shared" si="327"/>
        <v>#VALUE!</v>
      </c>
      <c r="Y2056" s="52" t="e">
        <f t="shared" si="321"/>
        <v>#VALUE!</v>
      </c>
      <c r="Z2056" t="s">
        <v>77</v>
      </c>
      <c r="AA2056" t="s">
        <v>5411</v>
      </c>
      <c r="AB2056" t="s">
        <v>5411</v>
      </c>
      <c r="AC2056" s="61" t="s">
        <v>77</v>
      </c>
      <c r="AD2056" s="61"/>
      <c r="AE2056" s="22"/>
      <c r="AF2056">
        <v>0</v>
      </c>
      <c r="AG2056" t="s">
        <v>5411</v>
      </c>
      <c r="AH2056" t="s">
        <v>5411</v>
      </c>
      <c r="AI2056" s="65">
        <v>0</v>
      </c>
      <c r="AJ2056" s="46"/>
      <c r="AK2056" s="22"/>
      <c r="AL2056" s="52">
        <f t="shared" si="328"/>
        <v>0</v>
      </c>
      <c r="AM2056" s="52" t="e">
        <f t="shared" si="329"/>
        <v>#VALUE!</v>
      </c>
      <c r="AN2056" s="52" t="e">
        <f t="shared" si="322"/>
        <v>#VALUE!</v>
      </c>
      <c r="AO2056">
        <v>0</v>
      </c>
      <c r="AP2056" s="65">
        <v>0</v>
      </c>
      <c r="AQ2056" s="52">
        <f t="shared" si="330"/>
        <v>0</v>
      </c>
    </row>
    <row r="2057" spans="1:43" x14ac:dyDescent="0.25">
      <c r="A2057" t="s">
        <v>5531</v>
      </c>
      <c r="B2057" t="s">
        <v>4745</v>
      </c>
      <c r="C2057" s="22" t="s">
        <v>4745</v>
      </c>
      <c r="D2057">
        <v>1</v>
      </c>
      <c r="E2057">
        <v>1</v>
      </c>
      <c r="F2057">
        <v>2</v>
      </c>
      <c r="G2057" s="13">
        <v>38352</v>
      </c>
      <c r="H2057">
        <v>1.1299999999999999</v>
      </c>
      <c r="I2057" t="s">
        <v>5411</v>
      </c>
      <c r="J2057" t="s">
        <v>5411</v>
      </c>
      <c r="K2057" s="46">
        <v>1.131</v>
      </c>
      <c r="L2057" s="46"/>
      <c r="M2057" s="22"/>
      <c r="N2057" s="52">
        <f t="shared" si="323"/>
        <v>-1.0000000000001119E-3</v>
      </c>
      <c r="O2057" s="52" t="e">
        <f t="shared" si="324"/>
        <v>#VALUE!</v>
      </c>
      <c r="P2057" s="52" t="e">
        <f t="shared" si="325"/>
        <v>#VALUE!</v>
      </c>
      <c r="Q2057">
        <v>1.03</v>
      </c>
      <c r="R2057" t="s">
        <v>5411</v>
      </c>
      <c r="S2057" t="s">
        <v>5411</v>
      </c>
      <c r="T2057" s="46">
        <v>1.034</v>
      </c>
      <c r="U2057" s="46"/>
      <c r="V2057" s="22"/>
      <c r="W2057" s="52">
        <f t="shared" si="326"/>
        <v>-4.0000000000000036E-3</v>
      </c>
      <c r="X2057" s="52" t="e">
        <f t="shared" si="327"/>
        <v>#VALUE!</v>
      </c>
      <c r="Y2057" s="52" t="e">
        <f t="shared" si="321"/>
        <v>#VALUE!</v>
      </c>
      <c r="Z2057" t="s">
        <v>77</v>
      </c>
      <c r="AA2057" t="s">
        <v>5411</v>
      </c>
      <c r="AB2057" t="s">
        <v>5411</v>
      </c>
      <c r="AC2057" s="61" t="s">
        <v>77</v>
      </c>
      <c r="AD2057" s="61"/>
      <c r="AE2057" s="22"/>
      <c r="AF2057">
        <v>0</v>
      </c>
      <c r="AG2057" t="s">
        <v>5411</v>
      </c>
      <c r="AH2057" t="s">
        <v>5411</v>
      </c>
      <c r="AI2057" s="65">
        <v>0</v>
      </c>
      <c r="AJ2057" s="46"/>
      <c r="AK2057" s="22"/>
      <c r="AL2057" s="52">
        <f t="shared" si="328"/>
        <v>0</v>
      </c>
      <c r="AM2057" s="52" t="e">
        <f t="shared" si="329"/>
        <v>#VALUE!</v>
      </c>
      <c r="AN2057" s="52" t="e">
        <f t="shared" si="322"/>
        <v>#VALUE!</v>
      </c>
      <c r="AO2057">
        <v>1.04</v>
      </c>
      <c r="AP2057" s="65">
        <v>1.036</v>
      </c>
      <c r="AQ2057" s="52">
        <f t="shared" si="330"/>
        <v>4.0000000000000036E-3</v>
      </c>
    </row>
    <row r="2058" spans="1:43" x14ac:dyDescent="0.25">
      <c r="A2058" t="s">
        <v>5531</v>
      </c>
      <c r="B2058" t="s">
        <v>4746</v>
      </c>
      <c r="C2058" s="22" t="s">
        <v>4746</v>
      </c>
      <c r="D2058">
        <v>1</v>
      </c>
      <c r="E2058">
        <v>1</v>
      </c>
      <c r="F2058">
        <v>2</v>
      </c>
      <c r="G2058" s="13">
        <v>38352</v>
      </c>
      <c r="H2058">
        <v>3.12</v>
      </c>
      <c r="I2058" t="s">
        <v>5411</v>
      </c>
      <c r="J2058" t="s">
        <v>5411</v>
      </c>
      <c r="K2058" s="46">
        <v>3.1230000000000002</v>
      </c>
      <c r="L2058" s="46"/>
      <c r="M2058" s="22"/>
      <c r="N2058" s="52">
        <f t="shared" si="323"/>
        <v>-3.0000000000001137E-3</v>
      </c>
      <c r="O2058" s="52" t="e">
        <f t="shared" si="324"/>
        <v>#VALUE!</v>
      </c>
      <c r="P2058" s="52" t="e">
        <f t="shared" si="325"/>
        <v>#VALUE!</v>
      </c>
      <c r="Q2058">
        <v>0.39</v>
      </c>
      <c r="R2058" t="s">
        <v>5411</v>
      </c>
      <c r="S2058" t="s">
        <v>5411</v>
      </c>
      <c r="T2058" s="46">
        <v>0.39400000000000002</v>
      </c>
      <c r="U2058" s="46"/>
      <c r="V2058" s="22"/>
      <c r="W2058" s="52">
        <f t="shared" si="326"/>
        <v>-4.0000000000000036E-3</v>
      </c>
      <c r="X2058" s="52" t="e">
        <f t="shared" si="327"/>
        <v>#VALUE!</v>
      </c>
      <c r="Y2058" s="52" t="e">
        <f t="shared" si="321"/>
        <v>#VALUE!</v>
      </c>
      <c r="Z2058" t="s">
        <v>77</v>
      </c>
      <c r="AA2058" t="s">
        <v>5411</v>
      </c>
      <c r="AB2058" t="s">
        <v>5411</v>
      </c>
      <c r="AC2058" s="61" t="s">
        <v>77</v>
      </c>
      <c r="AD2058" s="61"/>
      <c r="AE2058" s="22"/>
      <c r="AF2058">
        <v>3.23</v>
      </c>
      <c r="AG2058" t="s">
        <v>5411</v>
      </c>
      <c r="AH2058" t="s">
        <v>5411</v>
      </c>
      <c r="AI2058" s="46">
        <v>3.2250000000000001</v>
      </c>
      <c r="AJ2058" s="46"/>
      <c r="AK2058" s="22"/>
      <c r="AL2058" s="52">
        <f t="shared" si="328"/>
        <v>4.9999999999998934E-3</v>
      </c>
      <c r="AM2058" s="52" t="e">
        <f t="shared" si="329"/>
        <v>#VALUE!</v>
      </c>
      <c r="AN2058" s="52" t="e">
        <f t="shared" si="322"/>
        <v>#VALUE!</v>
      </c>
      <c r="AO2058">
        <v>1.99</v>
      </c>
      <c r="AP2058" s="65">
        <v>1.986</v>
      </c>
      <c r="AQ2058" s="52">
        <f t="shared" si="330"/>
        <v>4.0000000000000036E-3</v>
      </c>
    </row>
    <row r="2059" spans="1:43" x14ac:dyDescent="0.25">
      <c r="A2059" t="s">
        <v>5531</v>
      </c>
      <c r="B2059" t="s">
        <v>4747</v>
      </c>
      <c r="C2059" s="22" t="s">
        <v>4747</v>
      </c>
      <c r="D2059">
        <v>1</v>
      </c>
      <c r="E2059">
        <v>1</v>
      </c>
      <c r="F2059">
        <v>2</v>
      </c>
      <c r="G2059" s="13">
        <v>38352</v>
      </c>
      <c r="H2059">
        <v>0</v>
      </c>
      <c r="I2059" t="s">
        <v>5411</v>
      </c>
      <c r="J2059" t="s">
        <v>5411</v>
      </c>
      <c r="K2059" s="65">
        <v>0</v>
      </c>
      <c r="L2059" s="46"/>
      <c r="M2059" s="22"/>
      <c r="N2059" s="52">
        <f t="shared" si="323"/>
        <v>0</v>
      </c>
      <c r="O2059" s="52" t="e">
        <f t="shared" si="324"/>
        <v>#VALUE!</v>
      </c>
      <c r="P2059" s="52" t="e">
        <f t="shared" si="325"/>
        <v>#VALUE!</v>
      </c>
      <c r="Q2059">
        <v>0</v>
      </c>
      <c r="R2059" t="s">
        <v>5411</v>
      </c>
      <c r="S2059" t="s">
        <v>5411</v>
      </c>
      <c r="T2059" s="65">
        <v>0</v>
      </c>
      <c r="U2059" s="46"/>
      <c r="V2059" s="22"/>
      <c r="W2059" s="52">
        <f t="shared" si="326"/>
        <v>0</v>
      </c>
      <c r="X2059" s="52" t="e">
        <f t="shared" si="327"/>
        <v>#VALUE!</v>
      </c>
      <c r="Y2059" s="52" t="e">
        <f t="shared" si="321"/>
        <v>#VALUE!</v>
      </c>
      <c r="Z2059" t="s">
        <v>77</v>
      </c>
      <c r="AA2059" t="s">
        <v>5411</v>
      </c>
      <c r="AB2059" t="s">
        <v>5411</v>
      </c>
      <c r="AC2059" s="61" t="s">
        <v>77</v>
      </c>
      <c r="AD2059" s="61"/>
      <c r="AE2059" s="22"/>
      <c r="AF2059">
        <v>0</v>
      </c>
      <c r="AG2059" t="s">
        <v>5411</v>
      </c>
      <c r="AH2059" t="s">
        <v>5411</v>
      </c>
      <c r="AI2059" s="65">
        <v>0</v>
      </c>
      <c r="AJ2059" s="46"/>
      <c r="AK2059" s="22"/>
      <c r="AL2059" s="52">
        <f t="shared" si="328"/>
        <v>0</v>
      </c>
      <c r="AM2059" s="52" t="e">
        <f t="shared" si="329"/>
        <v>#VALUE!</v>
      </c>
      <c r="AN2059" s="52" t="e">
        <f t="shared" si="322"/>
        <v>#VALUE!</v>
      </c>
      <c r="AO2059">
        <v>0</v>
      </c>
      <c r="AP2059" s="65">
        <v>0</v>
      </c>
      <c r="AQ2059" s="52">
        <f t="shared" si="330"/>
        <v>0</v>
      </c>
    </row>
    <row r="2060" spans="1:43" x14ac:dyDescent="0.25">
      <c r="A2060" t="s">
        <v>5531</v>
      </c>
      <c r="B2060" t="s">
        <v>4748</v>
      </c>
      <c r="C2060" s="22" t="s">
        <v>4748</v>
      </c>
      <c r="D2060">
        <v>1</v>
      </c>
      <c r="E2060">
        <v>1</v>
      </c>
      <c r="F2060">
        <v>2</v>
      </c>
      <c r="G2060" s="13">
        <v>38352</v>
      </c>
      <c r="H2060">
        <v>2.67</v>
      </c>
      <c r="I2060" t="s">
        <v>5411</v>
      </c>
      <c r="J2060" t="s">
        <v>5411</v>
      </c>
      <c r="K2060" s="46">
        <v>2.6680000000000001</v>
      </c>
      <c r="L2060" s="46"/>
      <c r="M2060" s="22"/>
      <c r="N2060" s="52">
        <f t="shared" si="323"/>
        <v>1.9999999999997797E-3</v>
      </c>
      <c r="O2060" s="52" t="e">
        <f t="shared" si="324"/>
        <v>#VALUE!</v>
      </c>
      <c r="P2060" s="52" t="e">
        <f t="shared" si="325"/>
        <v>#VALUE!</v>
      </c>
      <c r="Q2060">
        <v>3.56</v>
      </c>
      <c r="R2060" t="s">
        <v>5411</v>
      </c>
      <c r="S2060" t="s">
        <v>5411</v>
      </c>
      <c r="T2060" s="46">
        <v>3.56</v>
      </c>
      <c r="U2060" s="46"/>
      <c r="V2060" s="22"/>
      <c r="W2060" s="52">
        <f t="shared" si="326"/>
        <v>0</v>
      </c>
      <c r="X2060" s="52" t="e">
        <f t="shared" si="327"/>
        <v>#VALUE!</v>
      </c>
      <c r="Y2060" s="52" t="e">
        <f t="shared" si="321"/>
        <v>#VALUE!</v>
      </c>
      <c r="Z2060" t="s">
        <v>77</v>
      </c>
      <c r="AA2060" t="s">
        <v>5411</v>
      </c>
      <c r="AB2060" t="s">
        <v>5411</v>
      </c>
      <c r="AC2060" s="61" t="s">
        <v>77</v>
      </c>
      <c r="AD2060" s="61"/>
      <c r="AE2060" s="22"/>
      <c r="AF2060">
        <v>7.63</v>
      </c>
      <c r="AG2060" t="s">
        <v>5411</v>
      </c>
      <c r="AH2060" t="s">
        <v>5411</v>
      </c>
      <c r="AI2060" s="46">
        <v>7.6319999999999997</v>
      </c>
      <c r="AJ2060" s="46"/>
      <c r="AK2060" s="22"/>
      <c r="AL2060" s="52">
        <f t="shared" si="328"/>
        <v>-1.9999999999997797E-3</v>
      </c>
      <c r="AM2060" s="52" t="e">
        <f t="shared" si="329"/>
        <v>#VALUE!</v>
      </c>
      <c r="AN2060" s="52" t="e">
        <f t="shared" si="322"/>
        <v>#VALUE!</v>
      </c>
      <c r="AO2060">
        <v>1.21</v>
      </c>
      <c r="AP2060" s="65">
        <v>1.208</v>
      </c>
      <c r="AQ2060" s="52">
        <f t="shared" si="330"/>
        <v>2.0000000000000018E-3</v>
      </c>
    </row>
    <row r="2061" spans="1:43" x14ac:dyDescent="0.25">
      <c r="A2061" t="s">
        <v>5531</v>
      </c>
      <c r="B2061" t="s">
        <v>4749</v>
      </c>
      <c r="C2061" s="22" t="s">
        <v>4749</v>
      </c>
      <c r="D2061">
        <v>1</v>
      </c>
      <c r="E2061">
        <v>1</v>
      </c>
      <c r="F2061">
        <v>2</v>
      </c>
      <c r="G2061" s="13">
        <v>38352</v>
      </c>
      <c r="H2061">
        <v>1.17</v>
      </c>
      <c r="I2061" t="s">
        <v>5411</v>
      </c>
      <c r="J2061" t="s">
        <v>5411</v>
      </c>
      <c r="K2061" s="46">
        <v>1.167</v>
      </c>
      <c r="L2061" s="46"/>
      <c r="M2061" s="22"/>
      <c r="N2061" s="52">
        <f t="shared" si="323"/>
        <v>2.9999999999998916E-3</v>
      </c>
      <c r="O2061" s="52" t="e">
        <f t="shared" si="324"/>
        <v>#VALUE!</v>
      </c>
      <c r="P2061" s="52" t="e">
        <f t="shared" si="325"/>
        <v>#VALUE!</v>
      </c>
      <c r="Q2061">
        <v>0.61</v>
      </c>
      <c r="R2061" t="s">
        <v>5411</v>
      </c>
      <c r="S2061" t="s">
        <v>5411</v>
      </c>
      <c r="T2061" s="46">
        <v>0.60899999999999999</v>
      </c>
      <c r="U2061" s="46"/>
      <c r="V2061" s="22"/>
      <c r="W2061" s="52">
        <f t="shared" si="326"/>
        <v>1.0000000000000009E-3</v>
      </c>
      <c r="X2061" s="52" t="e">
        <f t="shared" si="327"/>
        <v>#VALUE!</v>
      </c>
      <c r="Y2061" s="52" t="e">
        <f t="shared" si="321"/>
        <v>#VALUE!</v>
      </c>
      <c r="Z2061" t="s">
        <v>77</v>
      </c>
      <c r="AA2061" t="s">
        <v>5411</v>
      </c>
      <c r="AB2061" t="s">
        <v>5411</v>
      </c>
      <c r="AC2061" s="61" t="s">
        <v>77</v>
      </c>
      <c r="AD2061" s="61"/>
      <c r="AE2061" s="22"/>
      <c r="AF2061">
        <v>1.2</v>
      </c>
      <c r="AG2061" t="s">
        <v>5411</v>
      </c>
      <c r="AH2061" t="s">
        <v>5411</v>
      </c>
      <c r="AI2061" s="46">
        <v>1.196</v>
      </c>
      <c r="AJ2061" s="46"/>
      <c r="AK2061" s="22"/>
      <c r="AL2061" s="52">
        <f t="shared" si="328"/>
        <v>4.0000000000000036E-3</v>
      </c>
      <c r="AM2061" s="52" t="e">
        <f t="shared" si="329"/>
        <v>#VALUE!</v>
      </c>
      <c r="AN2061" s="52" t="e">
        <f t="shared" si="322"/>
        <v>#VALUE!</v>
      </c>
      <c r="AO2061">
        <v>0.64</v>
      </c>
      <c r="AP2061" s="65">
        <v>0.63600000000000001</v>
      </c>
      <c r="AQ2061" s="52">
        <f t="shared" si="330"/>
        <v>4.0000000000000036E-3</v>
      </c>
    </row>
    <row r="2062" spans="1:43" x14ac:dyDescent="0.25">
      <c r="A2062" t="s">
        <v>5531</v>
      </c>
      <c r="B2062" t="s">
        <v>4750</v>
      </c>
      <c r="C2062" s="22" t="s">
        <v>4750</v>
      </c>
      <c r="D2062">
        <v>1</v>
      </c>
      <c r="E2062">
        <v>1</v>
      </c>
      <c r="F2062">
        <v>2</v>
      </c>
      <c r="G2062" s="13">
        <v>38352</v>
      </c>
      <c r="H2062">
        <v>0</v>
      </c>
      <c r="I2062" t="s">
        <v>5411</v>
      </c>
      <c r="J2062" t="s">
        <v>5411</v>
      </c>
      <c r="K2062" s="65">
        <v>0</v>
      </c>
      <c r="L2062" s="46"/>
      <c r="M2062" s="22"/>
      <c r="N2062" s="52">
        <f t="shared" si="323"/>
        <v>0</v>
      </c>
      <c r="O2062" s="52" t="e">
        <f t="shared" si="324"/>
        <v>#VALUE!</v>
      </c>
      <c r="P2062" s="52" t="e">
        <f t="shared" si="325"/>
        <v>#VALUE!</v>
      </c>
      <c r="Q2062">
        <v>0</v>
      </c>
      <c r="R2062" t="s">
        <v>5411</v>
      </c>
      <c r="S2062" t="s">
        <v>5411</v>
      </c>
      <c r="T2062" s="65">
        <v>0</v>
      </c>
      <c r="U2062" s="46"/>
      <c r="V2062" s="22"/>
      <c r="W2062" s="52">
        <f t="shared" si="326"/>
        <v>0</v>
      </c>
      <c r="X2062" s="52" t="e">
        <f t="shared" si="327"/>
        <v>#VALUE!</v>
      </c>
      <c r="Y2062" s="52" t="e">
        <f t="shared" si="321"/>
        <v>#VALUE!</v>
      </c>
      <c r="Z2062" t="s">
        <v>77</v>
      </c>
      <c r="AA2062" t="s">
        <v>5411</v>
      </c>
      <c r="AB2062" t="s">
        <v>5411</v>
      </c>
      <c r="AC2062" s="61" t="s">
        <v>77</v>
      </c>
      <c r="AD2062" s="61"/>
      <c r="AE2062" s="22"/>
      <c r="AF2062">
        <v>0</v>
      </c>
      <c r="AG2062" t="s">
        <v>5411</v>
      </c>
      <c r="AH2062" t="s">
        <v>5411</v>
      </c>
      <c r="AI2062" s="65">
        <v>0</v>
      </c>
      <c r="AJ2062" s="46"/>
      <c r="AK2062" s="22"/>
      <c r="AL2062" s="52">
        <f t="shared" si="328"/>
        <v>0</v>
      </c>
      <c r="AM2062" s="52" t="e">
        <f t="shared" si="329"/>
        <v>#VALUE!</v>
      </c>
      <c r="AN2062" s="52" t="e">
        <f t="shared" si="322"/>
        <v>#VALUE!</v>
      </c>
      <c r="AO2062">
        <v>0</v>
      </c>
      <c r="AP2062" s="65">
        <v>0</v>
      </c>
      <c r="AQ2062" s="52">
        <f t="shared" si="330"/>
        <v>0</v>
      </c>
    </row>
    <row r="2063" spans="1:43" x14ac:dyDescent="0.25">
      <c r="A2063" t="s">
        <v>5531</v>
      </c>
      <c r="B2063" t="s">
        <v>4751</v>
      </c>
      <c r="C2063" s="22" t="s">
        <v>4751</v>
      </c>
      <c r="D2063">
        <v>1</v>
      </c>
      <c r="E2063">
        <v>1</v>
      </c>
      <c r="F2063">
        <v>2</v>
      </c>
      <c r="G2063" s="13">
        <v>38352</v>
      </c>
      <c r="H2063">
        <v>2.44</v>
      </c>
      <c r="I2063" t="s">
        <v>5411</v>
      </c>
      <c r="J2063" t="s">
        <v>5411</v>
      </c>
      <c r="K2063" s="46">
        <v>2.4430000000000001</v>
      </c>
      <c r="L2063" s="46"/>
      <c r="M2063" s="22"/>
      <c r="N2063" s="52">
        <f t="shared" si="323"/>
        <v>-3.0000000000001137E-3</v>
      </c>
      <c r="O2063" s="52" t="e">
        <f t="shared" si="324"/>
        <v>#VALUE!</v>
      </c>
      <c r="P2063" s="52" t="e">
        <f t="shared" si="325"/>
        <v>#VALUE!</v>
      </c>
      <c r="Q2063">
        <v>1.57</v>
      </c>
      <c r="R2063" t="s">
        <v>5411</v>
      </c>
      <c r="S2063" t="s">
        <v>5411</v>
      </c>
      <c r="T2063" s="46">
        <v>1.5660000000000001</v>
      </c>
      <c r="U2063" s="46"/>
      <c r="V2063" s="22"/>
      <c r="W2063" s="52">
        <f t="shared" si="326"/>
        <v>4.0000000000000036E-3</v>
      </c>
      <c r="X2063" s="52" t="e">
        <f t="shared" si="327"/>
        <v>#VALUE!</v>
      </c>
      <c r="Y2063" s="52" t="e">
        <f t="shared" si="321"/>
        <v>#VALUE!</v>
      </c>
      <c r="Z2063" t="s">
        <v>77</v>
      </c>
      <c r="AA2063" t="s">
        <v>5411</v>
      </c>
      <c r="AB2063" t="s">
        <v>5411</v>
      </c>
      <c r="AC2063" s="61" t="s">
        <v>77</v>
      </c>
      <c r="AD2063" s="61"/>
      <c r="AE2063" s="22"/>
      <c r="AF2063">
        <v>1.25</v>
      </c>
      <c r="AG2063" t="s">
        <v>5411</v>
      </c>
      <c r="AH2063" t="s">
        <v>5411</v>
      </c>
      <c r="AI2063" s="46">
        <v>1.2450000000000001</v>
      </c>
      <c r="AJ2063" s="46"/>
      <c r="AK2063" s="22"/>
      <c r="AL2063" s="52">
        <f t="shared" si="328"/>
        <v>4.9999999999998934E-3</v>
      </c>
      <c r="AM2063" s="52" t="e">
        <f t="shared" si="329"/>
        <v>#VALUE!</v>
      </c>
      <c r="AN2063" s="52" t="e">
        <f t="shared" si="322"/>
        <v>#VALUE!</v>
      </c>
      <c r="AO2063">
        <v>0.77</v>
      </c>
      <c r="AP2063" s="65">
        <v>0.77400000000000002</v>
      </c>
      <c r="AQ2063" s="52">
        <f t="shared" si="330"/>
        <v>-4.0000000000000036E-3</v>
      </c>
    </row>
    <row r="2064" spans="1:43" x14ac:dyDescent="0.25">
      <c r="A2064" t="s">
        <v>5531</v>
      </c>
      <c r="B2064" t="s">
        <v>4752</v>
      </c>
      <c r="C2064" s="22" t="s">
        <v>4752</v>
      </c>
      <c r="D2064">
        <v>1</v>
      </c>
      <c r="E2064">
        <v>1</v>
      </c>
      <c r="F2064">
        <v>2</v>
      </c>
      <c r="G2064" s="13">
        <v>38352</v>
      </c>
      <c r="H2064">
        <v>0.33</v>
      </c>
      <c r="I2064" t="s">
        <v>5411</v>
      </c>
      <c r="J2064" t="s">
        <v>5411</v>
      </c>
      <c r="K2064" s="46">
        <v>0.33300000000000002</v>
      </c>
      <c r="L2064" s="46"/>
      <c r="M2064" s="22"/>
      <c r="N2064" s="52">
        <f t="shared" si="323"/>
        <v>-3.0000000000000027E-3</v>
      </c>
      <c r="O2064" s="52" t="e">
        <f t="shared" si="324"/>
        <v>#VALUE!</v>
      </c>
      <c r="P2064" s="52" t="e">
        <f t="shared" si="325"/>
        <v>#VALUE!</v>
      </c>
      <c r="Q2064">
        <v>0</v>
      </c>
      <c r="R2064" t="s">
        <v>5411</v>
      </c>
      <c r="S2064" t="s">
        <v>5411</v>
      </c>
      <c r="T2064" s="65">
        <v>0</v>
      </c>
      <c r="U2064" s="46"/>
      <c r="V2064" s="22"/>
      <c r="W2064" s="52">
        <f t="shared" si="326"/>
        <v>0</v>
      </c>
      <c r="X2064" s="52" t="e">
        <f t="shared" si="327"/>
        <v>#VALUE!</v>
      </c>
      <c r="Y2064" s="52" t="e">
        <f t="shared" si="321"/>
        <v>#VALUE!</v>
      </c>
      <c r="Z2064" t="s">
        <v>77</v>
      </c>
      <c r="AA2064" t="s">
        <v>5411</v>
      </c>
      <c r="AB2064" t="s">
        <v>5411</v>
      </c>
      <c r="AC2064" s="61" t="s">
        <v>77</v>
      </c>
      <c r="AD2064" s="61"/>
      <c r="AE2064" s="22"/>
      <c r="AF2064">
        <v>0</v>
      </c>
      <c r="AG2064" t="s">
        <v>5411</v>
      </c>
      <c r="AH2064" t="s">
        <v>5411</v>
      </c>
      <c r="AI2064" s="65">
        <v>0</v>
      </c>
      <c r="AJ2064" s="46"/>
      <c r="AK2064" s="22"/>
      <c r="AL2064" s="52">
        <f t="shared" si="328"/>
        <v>0</v>
      </c>
      <c r="AM2064" s="52" t="e">
        <f t="shared" si="329"/>
        <v>#VALUE!</v>
      </c>
      <c r="AN2064" s="52" t="e">
        <f t="shared" si="322"/>
        <v>#VALUE!</v>
      </c>
      <c r="AO2064">
        <v>0.24</v>
      </c>
      <c r="AP2064" s="65">
        <v>0.24099999999999999</v>
      </c>
      <c r="AQ2064" s="52">
        <f t="shared" si="330"/>
        <v>-1.0000000000000009E-3</v>
      </c>
    </row>
    <row r="2065" spans="1:43" x14ac:dyDescent="0.25">
      <c r="A2065" t="s">
        <v>5531</v>
      </c>
      <c r="B2065" t="s">
        <v>4753</v>
      </c>
      <c r="C2065" s="22" t="s">
        <v>4753</v>
      </c>
      <c r="D2065">
        <v>1</v>
      </c>
      <c r="E2065">
        <v>1</v>
      </c>
      <c r="F2065">
        <v>2</v>
      </c>
      <c r="G2065" s="13">
        <v>38352</v>
      </c>
      <c r="H2065">
        <v>0</v>
      </c>
      <c r="I2065" t="s">
        <v>5411</v>
      </c>
      <c r="J2065" t="s">
        <v>5411</v>
      </c>
      <c r="K2065" s="65">
        <v>0</v>
      </c>
      <c r="L2065" s="46"/>
      <c r="M2065" s="22"/>
      <c r="N2065" s="52">
        <f t="shared" si="323"/>
        <v>0</v>
      </c>
      <c r="O2065" s="52" t="e">
        <f t="shared" si="324"/>
        <v>#VALUE!</v>
      </c>
      <c r="P2065" s="52" t="e">
        <f t="shared" si="325"/>
        <v>#VALUE!</v>
      </c>
      <c r="Q2065">
        <v>0</v>
      </c>
      <c r="R2065" t="s">
        <v>5411</v>
      </c>
      <c r="S2065" t="s">
        <v>5411</v>
      </c>
      <c r="T2065" s="65">
        <v>0</v>
      </c>
      <c r="U2065" s="46"/>
      <c r="V2065" s="22"/>
      <c r="W2065" s="52">
        <f t="shared" si="326"/>
        <v>0</v>
      </c>
      <c r="X2065" s="52" t="e">
        <f t="shared" si="327"/>
        <v>#VALUE!</v>
      </c>
      <c r="Y2065" s="52" t="e">
        <f t="shared" si="321"/>
        <v>#VALUE!</v>
      </c>
      <c r="Z2065" t="s">
        <v>77</v>
      </c>
      <c r="AA2065" t="s">
        <v>5411</v>
      </c>
      <c r="AB2065" t="s">
        <v>5411</v>
      </c>
      <c r="AC2065" s="61" t="s">
        <v>77</v>
      </c>
      <c r="AD2065" s="61"/>
      <c r="AE2065" s="22"/>
      <c r="AF2065">
        <v>0</v>
      </c>
      <c r="AG2065" t="s">
        <v>5411</v>
      </c>
      <c r="AH2065" t="s">
        <v>5411</v>
      </c>
      <c r="AI2065" s="65">
        <v>0</v>
      </c>
      <c r="AJ2065" s="46"/>
      <c r="AK2065" s="22"/>
      <c r="AL2065" s="52">
        <f t="shared" si="328"/>
        <v>0</v>
      </c>
      <c r="AM2065" s="52" t="e">
        <f t="shared" si="329"/>
        <v>#VALUE!</v>
      </c>
      <c r="AN2065" s="52" t="e">
        <f t="shared" si="322"/>
        <v>#VALUE!</v>
      </c>
      <c r="AO2065">
        <v>0</v>
      </c>
      <c r="AP2065" s="65">
        <v>0</v>
      </c>
      <c r="AQ2065" s="52">
        <f t="shared" si="330"/>
        <v>0</v>
      </c>
    </row>
    <row r="2066" spans="1:43" x14ac:dyDescent="0.25">
      <c r="A2066" t="s">
        <v>5531</v>
      </c>
      <c r="B2066" t="s">
        <v>4754</v>
      </c>
      <c r="C2066" s="22" t="s">
        <v>4754</v>
      </c>
      <c r="D2066">
        <v>1</v>
      </c>
      <c r="E2066">
        <v>1</v>
      </c>
      <c r="F2066">
        <v>2</v>
      </c>
      <c r="G2066" s="13">
        <v>38352</v>
      </c>
      <c r="H2066">
        <v>5.66</v>
      </c>
      <c r="I2066" t="s">
        <v>5411</v>
      </c>
      <c r="J2066" t="s">
        <v>5411</v>
      </c>
      <c r="K2066" s="46">
        <v>5.6609999999999996</v>
      </c>
      <c r="L2066" s="46"/>
      <c r="M2066" s="22"/>
      <c r="N2066" s="52">
        <f t="shared" si="323"/>
        <v>-9.9999999999944578E-4</v>
      </c>
      <c r="O2066" s="52" t="e">
        <f t="shared" si="324"/>
        <v>#VALUE!</v>
      </c>
      <c r="P2066" s="52" t="e">
        <f t="shared" si="325"/>
        <v>#VALUE!</v>
      </c>
      <c r="Q2066">
        <v>1.23</v>
      </c>
      <c r="R2066" t="s">
        <v>5411</v>
      </c>
      <c r="S2066" t="s">
        <v>5411</v>
      </c>
      <c r="T2066" s="46">
        <v>1.2270000000000001</v>
      </c>
      <c r="U2066" s="46"/>
      <c r="V2066" s="22"/>
      <c r="W2066" s="52">
        <f t="shared" si="326"/>
        <v>2.9999999999998916E-3</v>
      </c>
      <c r="X2066" s="52" t="e">
        <f t="shared" si="327"/>
        <v>#VALUE!</v>
      </c>
      <c r="Y2066" s="52" t="e">
        <f t="shared" si="321"/>
        <v>#VALUE!</v>
      </c>
      <c r="Z2066" t="s">
        <v>77</v>
      </c>
      <c r="AA2066" t="s">
        <v>5411</v>
      </c>
      <c r="AB2066" t="s">
        <v>5411</v>
      </c>
      <c r="AC2066" s="61" t="s">
        <v>77</v>
      </c>
      <c r="AD2066" s="61"/>
      <c r="AE2066" s="22"/>
      <c r="AF2066">
        <v>8.8000000000000007</v>
      </c>
      <c r="AG2066" t="s">
        <v>5411</v>
      </c>
      <c r="AH2066" t="s">
        <v>5411</v>
      </c>
      <c r="AI2066" s="46">
        <v>8.8019999999999996</v>
      </c>
      <c r="AJ2066" s="46"/>
      <c r="AK2066" s="22"/>
      <c r="AL2066" s="52">
        <f t="shared" si="328"/>
        <v>-1.9999999999988916E-3</v>
      </c>
      <c r="AM2066" s="52" t="e">
        <f t="shared" si="329"/>
        <v>#VALUE!</v>
      </c>
      <c r="AN2066" s="52" t="e">
        <f t="shared" si="322"/>
        <v>#VALUE!</v>
      </c>
      <c r="AO2066">
        <v>2.71</v>
      </c>
      <c r="AP2066" s="65">
        <v>2.7120000000000002</v>
      </c>
      <c r="AQ2066" s="52">
        <f t="shared" si="330"/>
        <v>-2.0000000000002238E-3</v>
      </c>
    </row>
    <row r="2067" spans="1:43" x14ac:dyDescent="0.25">
      <c r="A2067" t="s">
        <v>5531</v>
      </c>
      <c r="B2067" t="s">
        <v>4755</v>
      </c>
      <c r="C2067" s="22" t="s">
        <v>4755</v>
      </c>
      <c r="D2067">
        <v>1</v>
      </c>
      <c r="E2067">
        <v>1</v>
      </c>
      <c r="F2067">
        <v>2</v>
      </c>
      <c r="G2067" s="13">
        <v>38352</v>
      </c>
      <c r="H2067">
        <v>1.63</v>
      </c>
      <c r="I2067" t="s">
        <v>5411</v>
      </c>
      <c r="J2067" t="s">
        <v>5411</v>
      </c>
      <c r="K2067" s="46">
        <v>1.6339999999999999</v>
      </c>
      <c r="L2067" s="46"/>
      <c r="M2067" s="22"/>
      <c r="N2067" s="52">
        <f t="shared" si="323"/>
        <v>-4.0000000000000036E-3</v>
      </c>
      <c r="O2067" s="52" t="e">
        <f t="shared" si="324"/>
        <v>#VALUE!</v>
      </c>
      <c r="P2067" s="52" t="e">
        <f t="shared" si="325"/>
        <v>#VALUE!</v>
      </c>
      <c r="Q2067">
        <v>1.46</v>
      </c>
      <c r="R2067" t="s">
        <v>5411</v>
      </c>
      <c r="S2067" t="s">
        <v>5411</v>
      </c>
      <c r="T2067" s="46">
        <v>1.4550000000000001</v>
      </c>
      <c r="U2067" s="46"/>
      <c r="V2067" s="22"/>
      <c r="W2067" s="52">
        <f t="shared" si="326"/>
        <v>4.9999999999998934E-3</v>
      </c>
      <c r="X2067" s="52" t="e">
        <f t="shared" si="327"/>
        <v>#VALUE!</v>
      </c>
      <c r="Y2067" s="52" t="e">
        <f t="shared" si="321"/>
        <v>#VALUE!</v>
      </c>
      <c r="Z2067" t="s">
        <v>77</v>
      </c>
      <c r="AA2067" t="s">
        <v>5411</v>
      </c>
      <c r="AB2067" t="s">
        <v>5411</v>
      </c>
      <c r="AC2067" s="61" t="s">
        <v>77</v>
      </c>
      <c r="AD2067" s="61"/>
      <c r="AE2067" s="22"/>
      <c r="AF2067">
        <v>4.03</v>
      </c>
      <c r="AG2067" t="s">
        <v>5411</v>
      </c>
      <c r="AH2067" t="s">
        <v>5411</v>
      </c>
      <c r="AI2067" s="46">
        <v>4.0339999999999998</v>
      </c>
      <c r="AJ2067" s="46"/>
      <c r="AK2067" s="22"/>
      <c r="AL2067" s="52">
        <f t="shared" si="328"/>
        <v>-3.9999999999995595E-3</v>
      </c>
      <c r="AM2067" s="52" t="e">
        <f t="shared" si="329"/>
        <v>#VALUE!</v>
      </c>
      <c r="AN2067" s="52" t="e">
        <f t="shared" si="322"/>
        <v>#VALUE!</v>
      </c>
      <c r="AO2067">
        <v>1.51</v>
      </c>
      <c r="AP2067" s="65">
        <v>1.5049999999999999</v>
      </c>
      <c r="AQ2067" s="52">
        <f t="shared" si="330"/>
        <v>5.0000000000001155E-3</v>
      </c>
    </row>
    <row r="2068" spans="1:43" x14ac:dyDescent="0.25">
      <c r="A2068" t="s">
        <v>5531</v>
      </c>
      <c r="B2068" t="s">
        <v>4756</v>
      </c>
      <c r="C2068" s="22" t="s">
        <v>4756</v>
      </c>
      <c r="D2068">
        <v>1</v>
      </c>
      <c r="E2068">
        <v>1</v>
      </c>
      <c r="F2068">
        <v>2</v>
      </c>
      <c r="G2068" s="13">
        <v>38352</v>
      </c>
      <c r="H2068">
        <v>0</v>
      </c>
      <c r="I2068" t="s">
        <v>5411</v>
      </c>
      <c r="J2068" t="s">
        <v>5411</v>
      </c>
      <c r="K2068" s="65">
        <v>0</v>
      </c>
      <c r="L2068" s="46"/>
      <c r="M2068" s="22"/>
      <c r="N2068" s="52">
        <f t="shared" si="323"/>
        <v>0</v>
      </c>
      <c r="O2068" s="52" t="e">
        <f t="shared" si="324"/>
        <v>#VALUE!</v>
      </c>
      <c r="P2068" s="52" t="e">
        <f t="shared" si="325"/>
        <v>#VALUE!</v>
      </c>
      <c r="Q2068">
        <v>0</v>
      </c>
      <c r="R2068" t="s">
        <v>5411</v>
      </c>
      <c r="S2068" t="s">
        <v>5411</v>
      </c>
      <c r="T2068" s="65">
        <v>0</v>
      </c>
      <c r="U2068" s="46"/>
      <c r="V2068" s="22"/>
      <c r="W2068" s="52">
        <f t="shared" si="326"/>
        <v>0</v>
      </c>
      <c r="X2068" s="52" t="e">
        <f t="shared" si="327"/>
        <v>#VALUE!</v>
      </c>
      <c r="Y2068" s="52" t="e">
        <f t="shared" si="321"/>
        <v>#VALUE!</v>
      </c>
      <c r="Z2068" t="s">
        <v>77</v>
      </c>
      <c r="AA2068" t="s">
        <v>5411</v>
      </c>
      <c r="AB2068" t="s">
        <v>5411</v>
      </c>
      <c r="AC2068" s="61" t="s">
        <v>77</v>
      </c>
      <c r="AD2068" s="61"/>
      <c r="AE2068" s="22"/>
      <c r="AF2068">
        <v>0</v>
      </c>
      <c r="AG2068" t="s">
        <v>5411</v>
      </c>
      <c r="AH2068" t="s">
        <v>5411</v>
      </c>
      <c r="AI2068" s="65">
        <v>0</v>
      </c>
      <c r="AJ2068" s="46"/>
      <c r="AK2068" s="22"/>
      <c r="AL2068" s="52">
        <f t="shared" si="328"/>
        <v>0</v>
      </c>
      <c r="AM2068" s="52" t="e">
        <f t="shared" si="329"/>
        <v>#VALUE!</v>
      </c>
      <c r="AN2068" s="52" t="e">
        <f t="shared" si="322"/>
        <v>#VALUE!</v>
      </c>
      <c r="AO2068">
        <v>0</v>
      </c>
      <c r="AP2068" s="65">
        <v>0</v>
      </c>
      <c r="AQ2068" s="52">
        <f t="shared" si="330"/>
        <v>0</v>
      </c>
    </row>
    <row r="2069" spans="1:43" x14ac:dyDescent="0.25">
      <c r="A2069" t="s">
        <v>5531</v>
      </c>
      <c r="B2069" t="s">
        <v>4757</v>
      </c>
      <c r="C2069" s="22" t="s">
        <v>4757</v>
      </c>
      <c r="D2069">
        <v>1</v>
      </c>
      <c r="E2069">
        <v>1</v>
      </c>
      <c r="F2069">
        <v>2</v>
      </c>
      <c r="G2069" s="13">
        <v>38352</v>
      </c>
      <c r="H2069">
        <v>0.89</v>
      </c>
      <c r="I2069" t="s">
        <v>5411</v>
      </c>
      <c r="J2069" t="s">
        <v>5411</v>
      </c>
      <c r="K2069" s="46">
        <v>0.89300000000000002</v>
      </c>
      <c r="L2069" s="46"/>
      <c r="M2069" s="22"/>
      <c r="N2069" s="52">
        <f t="shared" si="323"/>
        <v>-3.0000000000000027E-3</v>
      </c>
      <c r="O2069" s="52" t="e">
        <f t="shared" si="324"/>
        <v>#VALUE!</v>
      </c>
      <c r="P2069" s="52" t="e">
        <f t="shared" si="325"/>
        <v>#VALUE!</v>
      </c>
      <c r="Q2069">
        <v>0.34</v>
      </c>
      <c r="R2069" t="s">
        <v>5411</v>
      </c>
      <c r="S2069" t="s">
        <v>5411</v>
      </c>
      <c r="T2069" s="46">
        <v>0.34399999999999997</v>
      </c>
      <c r="U2069" s="46"/>
      <c r="V2069" s="22"/>
      <c r="W2069" s="52">
        <f t="shared" si="326"/>
        <v>-3.999999999999948E-3</v>
      </c>
      <c r="X2069" s="52" t="e">
        <f t="shared" si="327"/>
        <v>#VALUE!</v>
      </c>
      <c r="Y2069" s="52" t="e">
        <f t="shared" si="321"/>
        <v>#VALUE!</v>
      </c>
      <c r="Z2069" t="s">
        <v>77</v>
      </c>
      <c r="AA2069" t="s">
        <v>5411</v>
      </c>
      <c r="AB2069" t="s">
        <v>5411</v>
      </c>
      <c r="AC2069" s="61" t="s">
        <v>77</v>
      </c>
      <c r="AD2069" s="61"/>
      <c r="AE2069" s="22"/>
      <c r="AF2069">
        <v>0</v>
      </c>
      <c r="AG2069" t="s">
        <v>5411</v>
      </c>
      <c r="AH2069" t="s">
        <v>5411</v>
      </c>
      <c r="AI2069" s="65">
        <v>0</v>
      </c>
      <c r="AJ2069" s="46"/>
      <c r="AK2069" s="22"/>
      <c r="AL2069" s="52">
        <f t="shared" si="328"/>
        <v>0</v>
      </c>
      <c r="AM2069" s="52" t="e">
        <f t="shared" si="329"/>
        <v>#VALUE!</v>
      </c>
      <c r="AN2069" s="52" t="e">
        <f t="shared" si="322"/>
        <v>#VALUE!</v>
      </c>
      <c r="AO2069">
        <v>1.1299999999999999</v>
      </c>
      <c r="AP2069" s="65">
        <v>1.1299999999999999</v>
      </c>
      <c r="AQ2069" s="52">
        <f t="shared" si="330"/>
        <v>0</v>
      </c>
    </row>
    <row r="2070" spans="1:43" x14ac:dyDescent="0.25">
      <c r="A2070" t="s">
        <v>5531</v>
      </c>
      <c r="B2070" t="s">
        <v>4758</v>
      </c>
      <c r="C2070" s="22" t="s">
        <v>4758</v>
      </c>
      <c r="D2070">
        <v>1</v>
      </c>
      <c r="E2070">
        <v>1</v>
      </c>
      <c r="F2070">
        <v>2</v>
      </c>
      <c r="G2070" s="13">
        <v>38352</v>
      </c>
      <c r="H2070">
        <v>2.4700000000000002</v>
      </c>
      <c r="I2070" t="s">
        <v>5411</v>
      </c>
      <c r="J2070" t="s">
        <v>5411</v>
      </c>
      <c r="K2070" s="46">
        <v>2.4660000000000002</v>
      </c>
      <c r="L2070" s="46"/>
      <c r="M2070" s="22"/>
      <c r="N2070" s="52">
        <f t="shared" si="323"/>
        <v>4.0000000000000036E-3</v>
      </c>
      <c r="O2070" s="52" t="e">
        <f t="shared" si="324"/>
        <v>#VALUE!</v>
      </c>
      <c r="P2070" s="52" t="e">
        <f t="shared" si="325"/>
        <v>#VALUE!</v>
      </c>
      <c r="Q2070">
        <v>2.04</v>
      </c>
      <c r="R2070" t="s">
        <v>5411</v>
      </c>
      <c r="S2070" t="s">
        <v>5411</v>
      </c>
      <c r="T2070" s="46">
        <v>2.0350000000000001</v>
      </c>
      <c r="U2070" s="46"/>
      <c r="V2070" s="22"/>
      <c r="W2070" s="52">
        <f t="shared" si="326"/>
        <v>4.9999999999998934E-3</v>
      </c>
      <c r="X2070" s="52" t="e">
        <f t="shared" si="327"/>
        <v>#VALUE!</v>
      </c>
      <c r="Y2070" s="52" t="e">
        <f t="shared" si="321"/>
        <v>#VALUE!</v>
      </c>
      <c r="Z2070" t="s">
        <v>77</v>
      </c>
      <c r="AA2070" t="s">
        <v>5411</v>
      </c>
      <c r="AB2070" t="s">
        <v>5411</v>
      </c>
      <c r="AC2070" s="61" t="s">
        <v>77</v>
      </c>
      <c r="AD2070" s="61"/>
      <c r="AE2070" s="22"/>
      <c r="AF2070">
        <v>0</v>
      </c>
      <c r="AG2070" t="s">
        <v>5411</v>
      </c>
      <c r="AH2070" t="s">
        <v>5411</v>
      </c>
      <c r="AI2070" s="65">
        <v>0</v>
      </c>
      <c r="AJ2070" s="46"/>
      <c r="AK2070" s="22"/>
      <c r="AL2070" s="52">
        <f t="shared" si="328"/>
        <v>0</v>
      </c>
      <c r="AM2070" s="52" t="e">
        <f t="shared" si="329"/>
        <v>#VALUE!</v>
      </c>
      <c r="AN2070" s="52" t="e">
        <f t="shared" si="322"/>
        <v>#VALUE!</v>
      </c>
      <c r="AO2070">
        <v>1.26</v>
      </c>
      <c r="AP2070" s="65">
        <v>1.2589999999999999</v>
      </c>
      <c r="AQ2070" s="52">
        <f t="shared" si="330"/>
        <v>1.0000000000001119E-3</v>
      </c>
    </row>
    <row r="2071" spans="1:43" x14ac:dyDescent="0.25">
      <c r="A2071" t="s">
        <v>5531</v>
      </c>
      <c r="B2071" t="s">
        <v>4759</v>
      </c>
      <c r="C2071" s="22" t="s">
        <v>4759</v>
      </c>
      <c r="D2071">
        <v>1</v>
      </c>
      <c r="E2071">
        <v>1</v>
      </c>
      <c r="F2071">
        <v>2</v>
      </c>
      <c r="G2071" s="13">
        <v>38352</v>
      </c>
      <c r="H2071">
        <v>0</v>
      </c>
      <c r="I2071" t="s">
        <v>5411</v>
      </c>
      <c r="J2071" t="s">
        <v>5411</v>
      </c>
      <c r="K2071" s="65">
        <v>0</v>
      </c>
      <c r="L2071" s="46"/>
      <c r="M2071" s="22"/>
      <c r="N2071" s="52">
        <f t="shared" si="323"/>
        <v>0</v>
      </c>
      <c r="O2071" s="52" t="e">
        <f t="shared" si="324"/>
        <v>#VALUE!</v>
      </c>
      <c r="P2071" s="52" t="e">
        <f t="shared" si="325"/>
        <v>#VALUE!</v>
      </c>
      <c r="Q2071">
        <v>0</v>
      </c>
      <c r="R2071" t="s">
        <v>5411</v>
      </c>
      <c r="S2071" t="s">
        <v>5411</v>
      </c>
      <c r="T2071" s="65">
        <v>0</v>
      </c>
      <c r="U2071" s="46"/>
      <c r="V2071" s="22"/>
      <c r="W2071" s="52">
        <f t="shared" si="326"/>
        <v>0</v>
      </c>
      <c r="X2071" s="52" t="e">
        <f t="shared" si="327"/>
        <v>#VALUE!</v>
      </c>
      <c r="Y2071" s="52" t="e">
        <f t="shared" si="321"/>
        <v>#VALUE!</v>
      </c>
      <c r="Z2071" t="s">
        <v>77</v>
      </c>
      <c r="AA2071" t="s">
        <v>5411</v>
      </c>
      <c r="AB2071" t="s">
        <v>5411</v>
      </c>
      <c r="AC2071" s="61" t="s">
        <v>77</v>
      </c>
      <c r="AD2071" s="61"/>
      <c r="AE2071" s="22"/>
      <c r="AF2071">
        <v>0</v>
      </c>
      <c r="AG2071" t="s">
        <v>5411</v>
      </c>
      <c r="AH2071" t="s">
        <v>5411</v>
      </c>
      <c r="AI2071" s="65">
        <v>0</v>
      </c>
      <c r="AJ2071" s="46"/>
      <c r="AK2071" s="22"/>
      <c r="AL2071" s="52">
        <f t="shared" si="328"/>
        <v>0</v>
      </c>
      <c r="AM2071" s="52" t="e">
        <f t="shared" si="329"/>
        <v>#VALUE!</v>
      </c>
      <c r="AN2071" s="52" t="e">
        <f t="shared" si="322"/>
        <v>#VALUE!</v>
      </c>
      <c r="AO2071">
        <v>0</v>
      </c>
      <c r="AP2071" s="65">
        <v>0</v>
      </c>
      <c r="AQ2071" s="52">
        <f t="shared" si="330"/>
        <v>0</v>
      </c>
    </row>
    <row r="2072" spans="1:43" x14ac:dyDescent="0.25">
      <c r="A2072" t="s">
        <v>5531</v>
      </c>
      <c r="B2072" t="s">
        <v>4760</v>
      </c>
      <c r="C2072" s="22" t="s">
        <v>4760</v>
      </c>
      <c r="D2072">
        <v>1</v>
      </c>
      <c r="E2072">
        <v>1</v>
      </c>
      <c r="F2072">
        <v>2</v>
      </c>
      <c r="G2072" s="13">
        <v>38352</v>
      </c>
      <c r="H2072">
        <v>1.47</v>
      </c>
      <c r="I2072" t="s">
        <v>5411</v>
      </c>
      <c r="J2072" t="s">
        <v>5411</v>
      </c>
      <c r="K2072" s="46">
        <v>1.472</v>
      </c>
      <c r="L2072" s="46"/>
      <c r="M2072" s="22"/>
      <c r="N2072" s="52">
        <f t="shared" si="323"/>
        <v>-2.0000000000000018E-3</v>
      </c>
      <c r="O2072" s="52" t="e">
        <f t="shared" si="324"/>
        <v>#VALUE!</v>
      </c>
      <c r="P2072" s="52" t="e">
        <f t="shared" si="325"/>
        <v>#VALUE!</v>
      </c>
      <c r="Q2072">
        <v>1.31</v>
      </c>
      <c r="R2072" t="s">
        <v>5411</v>
      </c>
      <c r="S2072" t="s">
        <v>5411</v>
      </c>
      <c r="T2072" s="46">
        <v>1.3120000000000001</v>
      </c>
      <c r="U2072" s="46"/>
      <c r="V2072" s="22"/>
      <c r="W2072" s="52">
        <f t="shared" si="326"/>
        <v>-2.0000000000000018E-3</v>
      </c>
      <c r="X2072" s="52" t="e">
        <f t="shared" si="327"/>
        <v>#VALUE!</v>
      </c>
      <c r="Y2072" s="52" t="e">
        <f t="shared" si="321"/>
        <v>#VALUE!</v>
      </c>
      <c r="Z2072" t="s">
        <v>77</v>
      </c>
      <c r="AA2072" t="s">
        <v>5411</v>
      </c>
      <c r="AB2072" t="s">
        <v>5411</v>
      </c>
      <c r="AC2072" s="61" t="s">
        <v>77</v>
      </c>
      <c r="AD2072" s="61"/>
      <c r="AE2072" s="22"/>
      <c r="AF2072">
        <v>0</v>
      </c>
      <c r="AG2072" t="s">
        <v>5411</v>
      </c>
      <c r="AH2072" t="s">
        <v>5411</v>
      </c>
      <c r="AI2072" s="65">
        <v>0</v>
      </c>
      <c r="AJ2072" s="46"/>
      <c r="AK2072" s="22"/>
      <c r="AL2072" s="52">
        <f t="shared" si="328"/>
        <v>0</v>
      </c>
      <c r="AM2072" s="52" t="e">
        <f t="shared" si="329"/>
        <v>#VALUE!</v>
      </c>
      <c r="AN2072" s="52" t="e">
        <f t="shared" si="322"/>
        <v>#VALUE!</v>
      </c>
      <c r="AO2072">
        <v>0.24</v>
      </c>
      <c r="AP2072" s="65">
        <v>0.24</v>
      </c>
      <c r="AQ2072" s="52">
        <f t="shared" si="330"/>
        <v>0</v>
      </c>
    </row>
    <row r="2073" spans="1:43" x14ac:dyDescent="0.25">
      <c r="A2073" t="s">
        <v>5531</v>
      </c>
      <c r="B2073" t="s">
        <v>4761</v>
      </c>
      <c r="C2073" s="22" t="s">
        <v>4761</v>
      </c>
      <c r="D2073">
        <v>1</v>
      </c>
      <c r="E2073">
        <v>1</v>
      </c>
      <c r="F2073">
        <v>2</v>
      </c>
      <c r="G2073" s="13">
        <v>38352</v>
      </c>
      <c r="H2073">
        <v>1.29</v>
      </c>
      <c r="I2073" t="s">
        <v>5411</v>
      </c>
      <c r="J2073" t="s">
        <v>5411</v>
      </c>
      <c r="K2073" s="46">
        <v>1.29</v>
      </c>
      <c r="L2073" s="46"/>
      <c r="M2073" s="22"/>
      <c r="N2073" s="52">
        <f t="shared" si="323"/>
        <v>0</v>
      </c>
      <c r="O2073" s="52" t="e">
        <f t="shared" si="324"/>
        <v>#VALUE!</v>
      </c>
      <c r="P2073" s="52" t="e">
        <f t="shared" si="325"/>
        <v>#VALUE!</v>
      </c>
      <c r="Q2073">
        <v>1.02</v>
      </c>
      <c r="R2073" t="s">
        <v>5411</v>
      </c>
      <c r="S2073" t="s">
        <v>5411</v>
      </c>
      <c r="T2073" s="46">
        <v>1.018</v>
      </c>
      <c r="U2073" s="46"/>
      <c r="V2073" s="22"/>
      <c r="W2073" s="52">
        <f t="shared" si="326"/>
        <v>2.0000000000000018E-3</v>
      </c>
      <c r="X2073" s="52" t="e">
        <f t="shared" si="327"/>
        <v>#VALUE!</v>
      </c>
      <c r="Y2073" s="52" t="e">
        <f t="shared" si="321"/>
        <v>#VALUE!</v>
      </c>
      <c r="Z2073" t="s">
        <v>77</v>
      </c>
      <c r="AA2073" t="s">
        <v>5411</v>
      </c>
      <c r="AB2073" t="s">
        <v>5411</v>
      </c>
      <c r="AC2073" s="61" t="s">
        <v>77</v>
      </c>
      <c r="AD2073" s="61"/>
      <c r="AE2073" s="22"/>
      <c r="AF2073">
        <v>0</v>
      </c>
      <c r="AG2073" t="s">
        <v>5411</v>
      </c>
      <c r="AH2073" t="s">
        <v>5411</v>
      </c>
      <c r="AI2073" s="65">
        <v>0</v>
      </c>
      <c r="AJ2073" s="46"/>
      <c r="AK2073" s="22"/>
      <c r="AL2073" s="52">
        <f t="shared" si="328"/>
        <v>0</v>
      </c>
      <c r="AM2073" s="52" t="e">
        <f t="shared" si="329"/>
        <v>#VALUE!</v>
      </c>
      <c r="AN2073" s="52" t="e">
        <f t="shared" si="322"/>
        <v>#VALUE!</v>
      </c>
      <c r="AO2073">
        <v>0.28999999999999998</v>
      </c>
      <c r="AP2073" s="65">
        <v>0.29199999999999998</v>
      </c>
      <c r="AQ2073" s="52">
        <f t="shared" si="330"/>
        <v>-2.0000000000000018E-3</v>
      </c>
    </row>
    <row r="2074" spans="1:43" x14ac:dyDescent="0.25">
      <c r="A2074" t="s">
        <v>5531</v>
      </c>
      <c r="B2074" t="s">
        <v>4302</v>
      </c>
      <c r="C2074" s="22" t="s">
        <v>4302</v>
      </c>
      <c r="D2074">
        <v>1</v>
      </c>
      <c r="E2074">
        <v>1</v>
      </c>
      <c r="F2074">
        <v>2</v>
      </c>
      <c r="G2074" s="13">
        <v>38352</v>
      </c>
      <c r="H2074">
        <v>0</v>
      </c>
      <c r="I2074" t="s">
        <v>5411</v>
      </c>
      <c r="J2074" t="s">
        <v>5411</v>
      </c>
      <c r="K2074" s="65">
        <v>0</v>
      </c>
      <c r="L2074" s="46"/>
      <c r="M2074" s="22"/>
      <c r="N2074" s="52">
        <f t="shared" si="323"/>
        <v>0</v>
      </c>
      <c r="O2074" s="52" t="e">
        <f t="shared" si="324"/>
        <v>#VALUE!</v>
      </c>
      <c r="P2074" s="52" t="e">
        <f t="shared" si="325"/>
        <v>#VALUE!</v>
      </c>
      <c r="Q2074">
        <v>0</v>
      </c>
      <c r="R2074" t="s">
        <v>5411</v>
      </c>
      <c r="S2074" t="s">
        <v>5411</v>
      </c>
      <c r="T2074" s="65">
        <v>0</v>
      </c>
      <c r="U2074" s="46"/>
      <c r="V2074" s="22"/>
      <c r="W2074" s="52">
        <f t="shared" si="326"/>
        <v>0</v>
      </c>
      <c r="X2074" s="52" t="e">
        <f t="shared" si="327"/>
        <v>#VALUE!</v>
      </c>
      <c r="Y2074" s="52" t="e">
        <f t="shared" si="321"/>
        <v>#VALUE!</v>
      </c>
      <c r="Z2074" t="s">
        <v>5568</v>
      </c>
      <c r="AA2074" t="s">
        <v>5411</v>
      </c>
      <c r="AB2074" t="s">
        <v>5411</v>
      </c>
      <c r="AC2074" s="61" t="s">
        <v>88</v>
      </c>
      <c r="AD2074" s="61"/>
      <c r="AE2074" s="22"/>
      <c r="AF2074">
        <v>0</v>
      </c>
      <c r="AG2074" t="s">
        <v>5411</v>
      </c>
      <c r="AH2074" t="s">
        <v>5411</v>
      </c>
      <c r="AI2074" s="65">
        <v>0</v>
      </c>
      <c r="AJ2074" s="46"/>
      <c r="AK2074" s="22"/>
      <c r="AL2074" s="52">
        <f t="shared" si="328"/>
        <v>0</v>
      </c>
      <c r="AM2074" s="52" t="e">
        <f t="shared" si="329"/>
        <v>#VALUE!</v>
      </c>
      <c r="AN2074" s="52" t="e">
        <f t="shared" si="322"/>
        <v>#VALUE!</v>
      </c>
      <c r="AO2074">
        <v>0.45</v>
      </c>
      <c r="AP2074" s="65">
        <v>0.45200000000000001</v>
      </c>
      <c r="AQ2074" s="52">
        <f t="shared" si="330"/>
        <v>-2.0000000000000018E-3</v>
      </c>
    </row>
    <row r="2075" spans="1:43" x14ac:dyDescent="0.25">
      <c r="A2075" t="s">
        <v>5531</v>
      </c>
      <c r="B2075" t="s">
        <v>4303</v>
      </c>
      <c r="C2075" s="22" t="s">
        <v>4303</v>
      </c>
      <c r="D2075">
        <v>1</v>
      </c>
      <c r="E2075">
        <v>1</v>
      </c>
      <c r="F2075">
        <v>2</v>
      </c>
      <c r="G2075" s="13">
        <v>38352</v>
      </c>
      <c r="H2075">
        <v>0</v>
      </c>
      <c r="I2075" t="s">
        <v>5411</v>
      </c>
      <c r="J2075" t="s">
        <v>5411</v>
      </c>
      <c r="K2075" s="65">
        <v>0</v>
      </c>
      <c r="L2075" s="46"/>
      <c r="M2075" s="22"/>
      <c r="N2075" s="52">
        <f t="shared" si="323"/>
        <v>0</v>
      </c>
      <c r="O2075" s="52" t="e">
        <f t="shared" si="324"/>
        <v>#VALUE!</v>
      </c>
      <c r="P2075" s="52" t="e">
        <f t="shared" si="325"/>
        <v>#VALUE!</v>
      </c>
      <c r="Q2075">
        <v>0</v>
      </c>
      <c r="R2075" t="s">
        <v>5411</v>
      </c>
      <c r="S2075" t="s">
        <v>5411</v>
      </c>
      <c r="T2075" s="65">
        <v>0</v>
      </c>
      <c r="U2075" s="46"/>
      <c r="V2075" s="22"/>
      <c r="W2075" s="52">
        <f t="shared" si="326"/>
        <v>0</v>
      </c>
      <c r="X2075" s="52" t="e">
        <f t="shared" si="327"/>
        <v>#VALUE!</v>
      </c>
      <c r="Y2075" s="52" t="e">
        <f t="shared" si="321"/>
        <v>#VALUE!</v>
      </c>
      <c r="Z2075" t="s">
        <v>5568</v>
      </c>
      <c r="AA2075" t="s">
        <v>5411</v>
      </c>
      <c r="AB2075" t="s">
        <v>5411</v>
      </c>
      <c r="AC2075" s="61" t="s">
        <v>88</v>
      </c>
      <c r="AD2075" s="61"/>
      <c r="AE2075" s="22"/>
      <c r="AF2075">
        <v>0</v>
      </c>
      <c r="AG2075" t="s">
        <v>5411</v>
      </c>
      <c r="AH2075" t="s">
        <v>5411</v>
      </c>
      <c r="AI2075" s="65">
        <v>0</v>
      </c>
      <c r="AJ2075" s="46"/>
      <c r="AK2075" s="22"/>
      <c r="AL2075" s="52">
        <f t="shared" si="328"/>
        <v>0</v>
      </c>
      <c r="AM2075" s="52" t="e">
        <f t="shared" si="329"/>
        <v>#VALUE!</v>
      </c>
      <c r="AN2075" s="52" t="e">
        <f t="shared" si="322"/>
        <v>#VALUE!</v>
      </c>
      <c r="AO2075">
        <v>0</v>
      </c>
      <c r="AP2075" s="46">
        <v>3.0000000000000001E-3</v>
      </c>
      <c r="AQ2075" s="52">
        <f t="shared" si="330"/>
        <v>-3.0000000000000001E-3</v>
      </c>
    </row>
    <row r="2076" spans="1:43" x14ac:dyDescent="0.25">
      <c r="A2076" t="s">
        <v>5531</v>
      </c>
      <c r="B2076" t="s">
        <v>4304</v>
      </c>
      <c r="C2076" s="22" t="s">
        <v>4304</v>
      </c>
      <c r="D2076">
        <v>1</v>
      </c>
      <c r="E2076">
        <v>1</v>
      </c>
      <c r="F2076">
        <v>2</v>
      </c>
      <c r="G2076" s="13">
        <v>38352</v>
      </c>
      <c r="H2076">
        <v>1.04</v>
      </c>
      <c r="I2076" t="s">
        <v>5411</v>
      </c>
      <c r="J2076" t="s">
        <v>5411</v>
      </c>
      <c r="K2076" s="46">
        <v>1.036</v>
      </c>
      <c r="L2076" s="46"/>
      <c r="M2076" s="22"/>
      <c r="N2076" s="52">
        <f t="shared" si="323"/>
        <v>4.0000000000000036E-3</v>
      </c>
      <c r="O2076" s="52" t="e">
        <f t="shared" si="324"/>
        <v>#VALUE!</v>
      </c>
      <c r="P2076" s="52" t="e">
        <f t="shared" si="325"/>
        <v>#VALUE!</v>
      </c>
      <c r="Q2076">
        <v>0</v>
      </c>
      <c r="R2076" t="s">
        <v>5411</v>
      </c>
      <c r="S2076" t="s">
        <v>5411</v>
      </c>
      <c r="T2076" s="65">
        <v>0</v>
      </c>
      <c r="U2076" s="46"/>
      <c r="V2076" s="22"/>
      <c r="W2076" s="52">
        <f t="shared" si="326"/>
        <v>0</v>
      </c>
      <c r="X2076" s="52" t="e">
        <f t="shared" si="327"/>
        <v>#VALUE!</v>
      </c>
      <c r="Y2076" s="52" t="e">
        <f t="shared" si="321"/>
        <v>#VALUE!</v>
      </c>
      <c r="Z2076" t="s">
        <v>5568</v>
      </c>
      <c r="AA2076" t="s">
        <v>5411</v>
      </c>
      <c r="AB2076" t="s">
        <v>5411</v>
      </c>
      <c r="AC2076" s="61" t="s">
        <v>88</v>
      </c>
      <c r="AD2076" s="61"/>
      <c r="AE2076" s="22"/>
      <c r="AF2076">
        <v>0</v>
      </c>
      <c r="AG2076" t="s">
        <v>5411</v>
      </c>
      <c r="AH2076" t="s">
        <v>5411</v>
      </c>
      <c r="AI2076" s="65">
        <v>0</v>
      </c>
      <c r="AJ2076" s="46"/>
      <c r="AK2076" s="22"/>
      <c r="AL2076" s="52">
        <f t="shared" si="328"/>
        <v>0</v>
      </c>
      <c r="AM2076" s="52" t="e">
        <f t="shared" si="329"/>
        <v>#VALUE!</v>
      </c>
      <c r="AN2076" s="52" t="e">
        <f t="shared" si="322"/>
        <v>#VALUE!</v>
      </c>
      <c r="AO2076">
        <v>0.02</v>
      </c>
      <c r="AP2076" s="46">
        <v>1.4999999999999999E-2</v>
      </c>
      <c r="AQ2076" s="52">
        <f t="shared" si="330"/>
        <v>5.000000000000001E-3</v>
      </c>
    </row>
    <row r="2077" spans="1:43" x14ac:dyDescent="0.25">
      <c r="A2077" t="s">
        <v>5531</v>
      </c>
      <c r="B2077" t="s">
        <v>4305</v>
      </c>
      <c r="C2077" s="22" t="s">
        <v>4305</v>
      </c>
      <c r="D2077">
        <v>1</v>
      </c>
      <c r="E2077">
        <v>1</v>
      </c>
      <c r="F2077">
        <v>2</v>
      </c>
      <c r="G2077" s="13">
        <v>38352</v>
      </c>
      <c r="H2077">
        <v>15.67</v>
      </c>
      <c r="I2077" t="s">
        <v>5411</v>
      </c>
      <c r="J2077" t="s">
        <v>5411</v>
      </c>
      <c r="K2077" s="46">
        <v>15.664999999999999</v>
      </c>
      <c r="L2077" s="46"/>
      <c r="M2077" s="22"/>
      <c r="N2077" s="52">
        <f t="shared" si="323"/>
        <v>5.0000000000007816E-3</v>
      </c>
      <c r="O2077" s="52" t="e">
        <f t="shared" si="324"/>
        <v>#VALUE!</v>
      </c>
      <c r="P2077" s="52" t="e">
        <f t="shared" si="325"/>
        <v>#VALUE!</v>
      </c>
      <c r="Q2077">
        <v>8.94</v>
      </c>
      <c r="R2077" t="s">
        <v>5411</v>
      </c>
      <c r="S2077" t="s">
        <v>5411</v>
      </c>
      <c r="T2077" s="65">
        <v>8.9420000000000002</v>
      </c>
      <c r="U2077" s="46"/>
      <c r="V2077" s="22"/>
      <c r="W2077" s="52">
        <f t="shared" si="326"/>
        <v>-2.0000000000006679E-3</v>
      </c>
      <c r="X2077" s="52" t="e">
        <f t="shared" si="327"/>
        <v>#VALUE!</v>
      </c>
      <c r="Y2077" s="52" t="e">
        <f t="shared" si="321"/>
        <v>#VALUE!</v>
      </c>
      <c r="Z2077" t="s">
        <v>5568</v>
      </c>
      <c r="AA2077" t="s">
        <v>5411</v>
      </c>
      <c r="AB2077" t="s">
        <v>5411</v>
      </c>
      <c r="AC2077" s="61" t="s">
        <v>88</v>
      </c>
      <c r="AD2077" s="61"/>
      <c r="AE2077" s="22"/>
      <c r="AF2077">
        <v>0</v>
      </c>
      <c r="AG2077" t="s">
        <v>5411</v>
      </c>
      <c r="AH2077" t="s">
        <v>5411</v>
      </c>
      <c r="AI2077" s="65">
        <v>0</v>
      </c>
      <c r="AJ2077" s="46"/>
      <c r="AK2077" s="22"/>
      <c r="AL2077" s="52">
        <f t="shared" si="328"/>
        <v>0</v>
      </c>
      <c r="AM2077" s="52" t="e">
        <f t="shared" si="329"/>
        <v>#VALUE!</v>
      </c>
      <c r="AN2077" s="52" t="e">
        <f t="shared" si="322"/>
        <v>#VALUE!</v>
      </c>
      <c r="AO2077">
        <v>0.23</v>
      </c>
      <c r="AP2077" s="46">
        <v>0.23</v>
      </c>
      <c r="AQ2077" s="52">
        <f t="shared" si="330"/>
        <v>0</v>
      </c>
    </row>
    <row r="2078" spans="1:43" x14ac:dyDescent="0.25">
      <c r="A2078" t="s">
        <v>5531</v>
      </c>
      <c r="B2078" t="s">
        <v>4306</v>
      </c>
      <c r="C2078" s="22" t="s">
        <v>4306</v>
      </c>
      <c r="D2078">
        <v>1</v>
      </c>
      <c r="E2078">
        <v>1</v>
      </c>
      <c r="F2078">
        <v>2</v>
      </c>
      <c r="G2078" s="13">
        <v>38352</v>
      </c>
      <c r="H2078">
        <v>0.02</v>
      </c>
      <c r="I2078" t="s">
        <v>5411</v>
      </c>
      <c r="J2078" t="s">
        <v>5411</v>
      </c>
      <c r="K2078" s="46">
        <v>0.02</v>
      </c>
      <c r="L2078" s="46"/>
      <c r="M2078" s="22"/>
      <c r="N2078" s="52">
        <f t="shared" si="323"/>
        <v>0</v>
      </c>
      <c r="O2078" s="52" t="e">
        <f t="shared" si="324"/>
        <v>#VALUE!</v>
      </c>
      <c r="P2078" s="52" t="e">
        <f t="shared" si="325"/>
        <v>#VALUE!</v>
      </c>
      <c r="Q2078">
        <v>0</v>
      </c>
      <c r="R2078" t="s">
        <v>5411</v>
      </c>
      <c r="S2078" t="s">
        <v>5411</v>
      </c>
      <c r="T2078" s="65">
        <v>0</v>
      </c>
      <c r="U2078" s="46"/>
      <c r="V2078" s="22"/>
      <c r="W2078" s="52">
        <f t="shared" si="326"/>
        <v>0</v>
      </c>
      <c r="X2078" s="52" t="e">
        <f t="shared" si="327"/>
        <v>#VALUE!</v>
      </c>
      <c r="Y2078" s="52" t="e">
        <f t="shared" si="321"/>
        <v>#VALUE!</v>
      </c>
      <c r="Z2078" t="s">
        <v>5568</v>
      </c>
      <c r="AA2078" t="s">
        <v>5411</v>
      </c>
      <c r="AB2078" t="s">
        <v>5411</v>
      </c>
      <c r="AC2078" s="61" t="s">
        <v>88</v>
      </c>
      <c r="AD2078" s="61"/>
      <c r="AE2078" s="22"/>
      <c r="AF2078">
        <v>0</v>
      </c>
      <c r="AG2078" t="s">
        <v>5411</v>
      </c>
      <c r="AH2078" t="s">
        <v>5411</v>
      </c>
      <c r="AI2078" s="65">
        <v>0</v>
      </c>
      <c r="AJ2078" s="46"/>
      <c r="AK2078" s="22"/>
      <c r="AL2078" s="52">
        <f t="shared" si="328"/>
        <v>0</v>
      </c>
      <c r="AM2078" s="52" t="e">
        <f t="shared" si="329"/>
        <v>#VALUE!</v>
      </c>
      <c r="AN2078" s="52" t="e">
        <f t="shared" si="322"/>
        <v>#VALUE!</v>
      </c>
      <c r="AO2078">
        <v>0.42</v>
      </c>
      <c r="AP2078" s="46">
        <v>0.41599999999999998</v>
      </c>
      <c r="AQ2078" s="52">
        <f t="shared" si="330"/>
        <v>4.0000000000000036E-3</v>
      </c>
    </row>
    <row r="2079" spans="1:43" x14ac:dyDescent="0.25">
      <c r="A2079" t="s">
        <v>5531</v>
      </c>
      <c r="B2079" t="s">
        <v>4307</v>
      </c>
      <c r="C2079" s="22" t="s">
        <v>4307</v>
      </c>
      <c r="D2079">
        <v>1</v>
      </c>
      <c r="E2079">
        <v>1</v>
      </c>
      <c r="F2079">
        <v>2</v>
      </c>
      <c r="G2079" s="13">
        <v>38352</v>
      </c>
      <c r="H2079">
        <v>0.21</v>
      </c>
      <c r="I2079" t="s">
        <v>5411</v>
      </c>
      <c r="J2079" t="s">
        <v>5411</v>
      </c>
      <c r="K2079" s="46">
        <v>0.21199999999999999</v>
      </c>
      <c r="L2079" s="46"/>
      <c r="M2079" s="22"/>
      <c r="N2079" s="52">
        <f t="shared" si="323"/>
        <v>-2.0000000000000018E-3</v>
      </c>
      <c r="O2079" s="52" t="e">
        <f t="shared" si="324"/>
        <v>#VALUE!</v>
      </c>
      <c r="P2079" s="52" t="e">
        <f t="shared" si="325"/>
        <v>#VALUE!</v>
      </c>
      <c r="Q2079">
        <v>0</v>
      </c>
      <c r="R2079" t="s">
        <v>5411</v>
      </c>
      <c r="S2079" t="s">
        <v>5411</v>
      </c>
      <c r="T2079" s="65">
        <v>0</v>
      </c>
      <c r="U2079" s="46"/>
      <c r="V2079" s="22"/>
      <c r="W2079" s="52">
        <f t="shared" si="326"/>
        <v>0</v>
      </c>
      <c r="X2079" s="52" t="e">
        <f t="shared" si="327"/>
        <v>#VALUE!</v>
      </c>
      <c r="Y2079" s="52" t="e">
        <f t="shared" si="321"/>
        <v>#VALUE!</v>
      </c>
      <c r="Z2079" t="s">
        <v>5568</v>
      </c>
      <c r="AA2079" t="s">
        <v>5411</v>
      </c>
      <c r="AB2079" t="s">
        <v>5411</v>
      </c>
      <c r="AC2079" s="61" t="s">
        <v>88</v>
      </c>
      <c r="AD2079" s="61"/>
      <c r="AE2079" s="22"/>
      <c r="AF2079">
        <v>0</v>
      </c>
      <c r="AG2079" t="s">
        <v>5411</v>
      </c>
      <c r="AH2079" t="s">
        <v>5411</v>
      </c>
      <c r="AI2079" s="65">
        <v>0</v>
      </c>
      <c r="AJ2079" s="46"/>
      <c r="AK2079" s="22"/>
      <c r="AL2079" s="52">
        <f t="shared" si="328"/>
        <v>0</v>
      </c>
      <c r="AM2079" s="52" t="e">
        <f t="shared" si="329"/>
        <v>#VALUE!</v>
      </c>
      <c r="AN2079" s="52" t="e">
        <f t="shared" si="322"/>
        <v>#VALUE!</v>
      </c>
      <c r="AO2079">
        <v>0</v>
      </c>
      <c r="AP2079" s="65">
        <v>0</v>
      </c>
      <c r="AQ2079" s="52">
        <f t="shared" si="330"/>
        <v>0</v>
      </c>
    </row>
    <row r="2080" spans="1:43" x14ac:dyDescent="0.25">
      <c r="A2080" t="s">
        <v>5531</v>
      </c>
      <c r="B2080" t="s">
        <v>4344</v>
      </c>
      <c r="C2080" s="22" t="s">
        <v>4344</v>
      </c>
      <c r="D2080">
        <v>1</v>
      </c>
      <c r="E2080">
        <v>1</v>
      </c>
      <c r="F2080">
        <v>2</v>
      </c>
      <c r="G2080" s="13">
        <v>38352</v>
      </c>
      <c r="H2080">
        <v>0</v>
      </c>
      <c r="I2080" t="s">
        <v>5411</v>
      </c>
      <c r="J2080" t="s">
        <v>5411</v>
      </c>
      <c r="K2080" s="65">
        <v>0</v>
      </c>
      <c r="L2080" s="46"/>
      <c r="M2080" s="22"/>
      <c r="N2080" s="52">
        <f t="shared" si="323"/>
        <v>0</v>
      </c>
      <c r="O2080" s="52" t="e">
        <f t="shared" si="324"/>
        <v>#VALUE!</v>
      </c>
      <c r="P2080" s="52" t="e">
        <f t="shared" si="325"/>
        <v>#VALUE!</v>
      </c>
      <c r="Q2080">
        <v>0</v>
      </c>
      <c r="R2080" t="s">
        <v>5411</v>
      </c>
      <c r="S2080" t="s">
        <v>5411</v>
      </c>
      <c r="T2080" s="65">
        <v>0</v>
      </c>
      <c r="U2080" s="46"/>
      <c r="V2080" s="22"/>
      <c r="W2080" s="52">
        <f t="shared" si="326"/>
        <v>0</v>
      </c>
      <c r="X2080" s="52" t="e">
        <f t="shared" si="327"/>
        <v>#VALUE!</v>
      </c>
      <c r="Y2080" s="52" t="e">
        <f t="shared" si="321"/>
        <v>#VALUE!</v>
      </c>
      <c r="Z2080" t="s">
        <v>77</v>
      </c>
      <c r="AA2080" t="s">
        <v>5411</v>
      </c>
      <c r="AB2080" t="s">
        <v>5411</v>
      </c>
      <c r="AC2080" s="61" t="s">
        <v>77</v>
      </c>
      <c r="AD2080" s="61"/>
      <c r="AE2080" s="22"/>
      <c r="AF2080">
        <v>0</v>
      </c>
      <c r="AG2080" t="s">
        <v>5411</v>
      </c>
      <c r="AH2080" t="s">
        <v>5411</v>
      </c>
      <c r="AI2080" s="65">
        <v>0</v>
      </c>
      <c r="AJ2080" s="46"/>
      <c r="AK2080" s="22"/>
      <c r="AL2080" s="52">
        <f t="shared" si="328"/>
        <v>0</v>
      </c>
      <c r="AM2080" s="52" t="e">
        <f t="shared" si="329"/>
        <v>#VALUE!</v>
      </c>
      <c r="AN2080" s="52" t="e">
        <f t="shared" si="322"/>
        <v>#VALUE!</v>
      </c>
      <c r="AO2080">
        <v>0</v>
      </c>
      <c r="AP2080" s="65">
        <v>0</v>
      </c>
      <c r="AQ2080" s="52">
        <f t="shared" si="330"/>
        <v>0</v>
      </c>
    </row>
    <row r="2081" spans="1:43" x14ac:dyDescent="0.25">
      <c r="A2081" t="s">
        <v>5531</v>
      </c>
      <c r="B2081" t="s">
        <v>4345</v>
      </c>
      <c r="C2081" s="22" t="s">
        <v>4345</v>
      </c>
      <c r="D2081">
        <v>1</v>
      </c>
      <c r="E2081">
        <v>1</v>
      </c>
      <c r="F2081">
        <v>2</v>
      </c>
      <c r="G2081" s="13">
        <v>38352</v>
      </c>
      <c r="H2081">
        <v>24.85</v>
      </c>
      <c r="I2081" t="s">
        <v>5411</v>
      </c>
      <c r="J2081" t="s">
        <v>5411</v>
      </c>
      <c r="K2081" s="46">
        <v>24.85</v>
      </c>
      <c r="L2081" s="46"/>
      <c r="M2081" s="22"/>
      <c r="N2081" s="52">
        <f t="shared" si="323"/>
        <v>0</v>
      </c>
      <c r="O2081" s="52" t="e">
        <f t="shared" si="324"/>
        <v>#VALUE!</v>
      </c>
      <c r="P2081" s="52" t="e">
        <f t="shared" si="325"/>
        <v>#VALUE!</v>
      </c>
      <c r="Q2081">
        <v>16.399999999999999</v>
      </c>
      <c r="R2081" t="s">
        <v>5411</v>
      </c>
      <c r="S2081" t="s">
        <v>5411</v>
      </c>
      <c r="T2081" s="46">
        <v>16.399999999999999</v>
      </c>
      <c r="U2081" s="46"/>
      <c r="V2081" s="22"/>
      <c r="W2081" s="52">
        <f t="shared" si="326"/>
        <v>0</v>
      </c>
      <c r="X2081" s="52" t="e">
        <f t="shared" si="327"/>
        <v>#VALUE!</v>
      </c>
      <c r="Y2081" s="52" t="e">
        <f t="shared" si="321"/>
        <v>#VALUE!</v>
      </c>
      <c r="Z2081" t="s">
        <v>77</v>
      </c>
      <c r="AA2081" t="s">
        <v>5411</v>
      </c>
      <c r="AB2081" t="s">
        <v>5411</v>
      </c>
      <c r="AC2081" s="61" t="s">
        <v>77</v>
      </c>
      <c r="AD2081" s="61"/>
      <c r="AE2081" s="22"/>
      <c r="AF2081">
        <v>4.78</v>
      </c>
      <c r="AG2081" t="s">
        <v>5411</v>
      </c>
      <c r="AH2081" t="s">
        <v>5411</v>
      </c>
      <c r="AI2081" s="46">
        <v>4.7789999999999999</v>
      </c>
      <c r="AJ2081" s="46"/>
      <c r="AK2081" s="22"/>
      <c r="AL2081" s="52">
        <f t="shared" si="328"/>
        <v>1.000000000000334E-3</v>
      </c>
      <c r="AM2081" s="52" t="e">
        <f t="shared" si="329"/>
        <v>#VALUE!</v>
      </c>
      <c r="AN2081" s="52" t="e">
        <f t="shared" si="322"/>
        <v>#VALUE!</v>
      </c>
      <c r="AO2081">
        <v>6.63</v>
      </c>
      <c r="AP2081" s="46">
        <v>6.6310000000000002</v>
      </c>
      <c r="AQ2081" s="52">
        <f t="shared" si="330"/>
        <v>-1.000000000000334E-3</v>
      </c>
    </row>
    <row r="2082" spans="1:43" x14ac:dyDescent="0.25">
      <c r="A2082" t="s">
        <v>5531</v>
      </c>
      <c r="B2082" t="s">
        <v>4346</v>
      </c>
      <c r="C2082" s="22" t="s">
        <v>4346</v>
      </c>
      <c r="D2082">
        <v>1</v>
      </c>
      <c r="E2082">
        <v>1</v>
      </c>
      <c r="F2082">
        <v>2</v>
      </c>
      <c r="G2082" s="13">
        <v>38352</v>
      </c>
      <c r="H2082" t="s">
        <v>5411</v>
      </c>
      <c r="I2082" t="s">
        <v>5411</v>
      </c>
      <c r="J2082" t="s">
        <v>5411</v>
      </c>
      <c r="K2082" s="55"/>
      <c r="L2082" s="46"/>
      <c r="M2082" s="22"/>
      <c r="N2082" s="52" t="e">
        <f t="shared" si="323"/>
        <v>#VALUE!</v>
      </c>
      <c r="O2082" s="52" t="e">
        <f t="shared" si="324"/>
        <v>#VALUE!</v>
      </c>
      <c r="P2082" s="52" t="e">
        <f t="shared" si="325"/>
        <v>#VALUE!</v>
      </c>
      <c r="Q2082" t="s">
        <v>5411</v>
      </c>
      <c r="R2082" t="s">
        <v>5411</v>
      </c>
      <c r="S2082" t="s">
        <v>5411</v>
      </c>
      <c r="T2082" s="65"/>
      <c r="U2082" s="46"/>
      <c r="V2082" s="22"/>
      <c r="W2082" s="52" t="e">
        <f t="shared" si="326"/>
        <v>#VALUE!</v>
      </c>
      <c r="X2082" s="52" t="e">
        <f t="shared" si="327"/>
        <v>#VALUE!</v>
      </c>
      <c r="Y2082" s="52" t="e">
        <f t="shared" si="321"/>
        <v>#VALUE!</v>
      </c>
      <c r="Z2082" t="s">
        <v>77</v>
      </c>
      <c r="AA2082" t="s">
        <v>5411</v>
      </c>
      <c r="AB2082" t="s">
        <v>5411</v>
      </c>
      <c r="AC2082" s="61" t="s">
        <v>77</v>
      </c>
      <c r="AD2082" s="61"/>
      <c r="AE2082" s="22"/>
      <c r="AF2082" t="s">
        <v>5411</v>
      </c>
      <c r="AG2082" t="s">
        <v>5411</v>
      </c>
      <c r="AH2082" t="s">
        <v>5411</v>
      </c>
      <c r="AI2082" s="65"/>
      <c r="AJ2082" s="46"/>
      <c r="AK2082" s="22"/>
      <c r="AL2082" s="52" t="e">
        <f t="shared" si="328"/>
        <v>#VALUE!</v>
      </c>
      <c r="AM2082" s="52" t="e">
        <f t="shared" si="329"/>
        <v>#VALUE!</v>
      </c>
      <c r="AN2082" s="52" t="e">
        <f t="shared" si="322"/>
        <v>#VALUE!</v>
      </c>
      <c r="AO2082" t="s">
        <v>5411</v>
      </c>
      <c r="AP2082" s="65"/>
      <c r="AQ2082" s="52" t="e">
        <f t="shared" si="330"/>
        <v>#VALUE!</v>
      </c>
    </row>
    <row r="2083" spans="1:43" x14ac:dyDescent="0.25">
      <c r="A2083" t="s">
        <v>5531</v>
      </c>
      <c r="B2083" t="s">
        <v>4347</v>
      </c>
      <c r="C2083" s="22" t="s">
        <v>4347</v>
      </c>
      <c r="D2083">
        <v>1</v>
      </c>
      <c r="E2083">
        <v>1</v>
      </c>
      <c r="F2083">
        <v>2</v>
      </c>
      <c r="G2083" s="13">
        <v>38352</v>
      </c>
      <c r="H2083">
        <v>0</v>
      </c>
      <c r="I2083" t="s">
        <v>5411</v>
      </c>
      <c r="J2083" t="s">
        <v>5411</v>
      </c>
      <c r="K2083" s="65">
        <v>0</v>
      </c>
      <c r="L2083" s="46"/>
      <c r="M2083" s="22"/>
      <c r="N2083" s="52">
        <f t="shared" si="323"/>
        <v>0</v>
      </c>
      <c r="O2083" s="52" t="e">
        <f t="shared" si="324"/>
        <v>#VALUE!</v>
      </c>
      <c r="P2083" s="52" t="e">
        <f t="shared" si="325"/>
        <v>#VALUE!</v>
      </c>
      <c r="Q2083">
        <v>0</v>
      </c>
      <c r="R2083" t="s">
        <v>5411</v>
      </c>
      <c r="S2083" t="s">
        <v>5411</v>
      </c>
      <c r="T2083" s="65">
        <v>0</v>
      </c>
      <c r="U2083" s="46"/>
      <c r="V2083" s="22"/>
      <c r="W2083" s="52">
        <f t="shared" si="326"/>
        <v>0</v>
      </c>
      <c r="X2083" s="52" t="e">
        <f t="shared" si="327"/>
        <v>#VALUE!</v>
      </c>
      <c r="Y2083" s="52" t="e">
        <f t="shared" si="321"/>
        <v>#VALUE!</v>
      </c>
      <c r="Z2083" t="s">
        <v>77</v>
      </c>
      <c r="AA2083" t="s">
        <v>5411</v>
      </c>
      <c r="AB2083" t="s">
        <v>5411</v>
      </c>
      <c r="AC2083" s="61" t="s">
        <v>77</v>
      </c>
      <c r="AD2083" s="61"/>
      <c r="AE2083" s="22"/>
      <c r="AF2083">
        <v>0</v>
      </c>
      <c r="AG2083" t="s">
        <v>5411</v>
      </c>
      <c r="AH2083" t="s">
        <v>5411</v>
      </c>
      <c r="AI2083" s="65">
        <v>0</v>
      </c>
      <c r="AJ2083" s="46"/>
      <c r="AK2083" s="22"/>
      <c r="AL2083" s="52">
        <f t="shared" si="328"/>
        <v>0</v>
      </c>
      <c r="AM2083" s="52" t="e">
        <f t="shared" si="329"/>
        <v>#VALUE!</v>
      </c>
      <c r="AN2083" s="52" t="e">
        <f t="shared" si="322"/>
        <v>#VALUE!</v>
      </c>
      <c r="AO2083">
        <v>0</v>
      </c>
      <c r="AP2083" s="65">
        <v>0</v>
      </c>
      <c r="AQ2083" s="52">
        <f t="shared" si="330"/>
        <v>0</v>
      </c>
    </row>
    <row r="2084" spans="1:43" x14ac:dyDescent="0.25">
      <c r="A2084" t="s">
        <v>5531</v>
      </c>
      <c r="B2084" t="s">
        <v>4348</v>
      </c>
      <c r="C2084" s="22" t="s">
        <v>4348</v>
      </c>
      <c r="D2084">
        <v>1</v>
      </c>
      <c r="E2084">
        <v>1</v>
      </c>
      <c r="F2084">
        <v>2</v>
      </c>
      <c r="G2084" s="13">
        <v>38352</v>
      </c>
      <c r="H2084" t="s">
        <v>5411</v>
      </c>
      <c r="I2084" t="s">
        <v>5411</v>
      </c>
      <c r="J2084" t="s">
        <v>5411</v>
      </c>
      <c r="K2084" s="65"/>
      <c r="L2084" s="46"/>
      <c r="M2084" s="22"/>
      <c r="N2084" s="52" t="e">
        <f t="shared" si="323"/>
        <v>#VALUE!</v>
      </c>
      <c r="O2084" s="52" t="e">
        <f t="shared" si="324"/>
        <v>#VALUE!</v>
      </c>
      <c r="P2084" s="52" t="e">
        <f t="shared" si="325"/>
        <v>#VALUE!</v>
      </c>
      <c r="Q2084" t="s">
        <v>5411</v>
      </c>
      <c r="R2084" t="s">
        <v>5411</v>
      </c>
      <c r="S2084" t="s">
        <v>5411</v>
      </c>
      <c r="T2084" s="65"/>
      <c r="U2084" s="46"/>
      <c r="V2084" s="22"/>
      <c r="W2084" s="52" t="e">
        <f t="shared" si="326"/>
        <v>#VALUE!</v>
      </c>
      <c r="X2084" s="52" t="e">
        <f t="shared" si="327"/>
        <v>#VALUE!</v>
      </c>
      <c r="Y2084" s="52" t="e">
        <f t="shared" si="321"/>
        <v>#VALUE!</v>
      </c>
      <c r="Z2084" t="s">
        <v>77</v>
      </c>
      <c r="AA2084" t="s">
        <v>5411</v>
      </c>
      <c r="AB2084" t="s">
        <v>5411</v>
      </c>
      <c r="AC2084" s="61" t="s">
        <v>77</v>
      </c>
      <c r="AD2084" s="61"/>
      <c r="AE2084" s="22"/>
      <c r="AF2084" t="s">
        <v>5411</v>
      </c>
      <c r="AG2084" t="s">
        <v>5411</v>
      </c>
      <c r="AH2084" t="s">
        <v>5411</v>
      </c>
      <c r="AI2084" s="65"/>
      <c r="AJ2084" s="46"/>
      <c r="AK2084" s="22"/>
      <c r="AL2084" s="52" t="e">
        <f t="shared" si="328"/>
        <v>#VALUE!</v>
      </c>
      <c r="AM2084" s="52" t="e">
        <f t="shared" si="329"/>
        <v>#VALUE!</v>
      </c>
      <c r="AN2084" s="52" t="e">
        <f t="shared" si="322"/>
        <v>#VALUE!</v>
      </c>
      <c r="AO2084" t="s">
        <v>5411</v>
      </c>
      <c r="AP2084" s="65"/>
      <c r="AQ2084" s="52" t="e">
        <f t="shared" si="330"/>
        <v>#VALUE!</v>
      </c>
    </row>
    <row r="2085" spans="1:43" x14ac:dyDescent="0.25">
      <c r="A2085" t="s">
        <v>5531</v>
      </c>
      <c r="B2085" t="s">
        <v>4349</v>
      </c>
      <c r="C2085" s="22" t="s">
        <v>4349</v>
      </c>
      <c r="D2085">
        <v>1</v>
      </c>
      <c r="E2085">
        <v>1</v>
      </c>
      <c r="F2085">
        <v>2</v>
      </c>
      <c r="G2085" s="13">
        <v>38352</v>
      </c>
      <c r="H2085" t="s">
        <v>5411</v>
      </c>
      <c r="I2085" t="s">
        <v>5411</v>
      </c>
      <c r="J2085" t="s">
        <v>5411</v>
      </c>
      <c r="K2085" s="65"/>
      <c r="L2085" s="46"/>
      <c r="M2085" s="22"/>
      <c r="N2085" s="52" t="e">
        <f t="shared" si="323"/>
        <v>#VALUE!</v>
      </c>
      <c r="O2085" s="52" t="e">
        <f t="shared" si="324"/>
        <v>#VALUE!</v>
      </c>
      <c r="P2085" s="52" t="e">
        <f t="shared" si="325"/>
        <v>#VALUE!</v>
      </c>
      <c r="Q2085" t="s">
        <v>5411</v>
      </c>
      <c r="R2085" t="s">
        <v>5411</v>
      </c>
      <c r="S2085" t="s">
        <v>5411</v>
      </c>
      <c r="T2085" s="65"/>
      <c r="U2085" s="46"/>
      <c r="V2085" s="22"/>
      <c r="W2085" s="52" t="e">
        <f t="shared" si="326"/>
        <v>#VALUE!</v>
      </c>
      <c r="X2085" s="52" t="e">
        <f t="shared" si="327"/>
        <v>#VALUE!</v>
      </c>
      <c r="Y2085" s="52" t="e">
        <f t="shared" si="321"/>
        <v>#VALUE!</v>
      </c>
      <c r="Z2085" t="s">
        <v>77</v>
      </c>
      <c r="AA2085" t="s">
        <v>5411</v>
      </c>
      <c r="AB2085" t="s">
        <v>5411</v>
      </c>
      <c r="AC2085" s="61" t="s">
        <v>77</v>
      </c>
      <c r="AD2085" s="61"/>
      <c r="AE2085" s="22"/>
      <c r="AF2085" t="s">
        <v>5411</v>
      </c>
      <c r="AG2085" t="s">
        <v>5411</v>
      </c>
      <c r="AH2085" t="s">
        <v>5411</v>
      </c>
      <c r="AI2085" s="65"/>
      <c r="AJ2085" s="46"/>
      <c r="AK2085" s="22"/>
      <c r="AL2085" s="52" t="e">
        <f t="shared" si="328"/>
        <v>#VALUE!</v>
      </c>
      <c r="AM2085" s="52" t="e">
        <f t="shared" si="329"/>
        <v>#VALUE!</v>
      </c>
      <c r="AN2085" s="52" t="e">
        <f t="shared" si="322"/>
        <v>#VALUE!</v>
      </c>
      <c r="AO2085" t="s">
        <v>5411</v>
      </c>
      <c r="AP2085" s="65"/>
      <c r="AQ2085" s="52" t="e">
        <f t="shared" si="330"/>
        <v>#VALUE!</v>
      </c>
    </row>
    <row r="2086" spans="1:43" x14ac:dyDescent="0.25">
      <c r="A2086" t="s">
        <v>5531</v>
      </c>
      <c r="B2086" t="s">
        <v>4350</v>
      </c>
      <c r="C2086" s="22" t="s">
        <v>4350</v>
      </c>
      <c r="D2086">
        <v>1</v>
      </c>
      <c r="E2086">
        <v>1</v>
      </c>
      <c r="F2086">
        <v>2</v>
      </c>
      <c r="G2086" s="13">
        <v>38352</v>
      </c>
      <c r="H2086">
        <v>0</v>
      </c>
      <c r="I2086" t="s">
        <v>5411</v>
      </c>
      <c r="J2086" t="s">
        <v>5411</v>
      </c>
      <c r="K2086" s="65">
        <v>0</v>
      </c>
      <c r="L2086" s="46"/>
      <c r="M2086" s="22"/>
      <c r="N2086" s="52">
        <f t="shared" si="323"/>
        <v>0</v>
      </c>
      <c r="O2086" s="52" t="e">
        <f t="shared" si="324"/>
        <v>#VALUE!</v>
      </c>
      <c r="P2086" s="52" t="e">
        <f t="shared" si="325"/>
        <v>#VALUE!</v>
      </c>
      <c r="Q2086">
        <v>0</v>
      </c>
      <c r="R2086" t="s">
        <v>5411</v>
      </c>
      <c r="S2086" t="s">
        <v>5411</v>
      </c>
      <c r="T2086" s="65">
        <v>0</v>
      </c>
      <c r="U2086" s="46"/>
      <c r="V2086" s="22"/>
      <c r="W2086" s="52">
        <f t="shared" si="326"/>
        <v>0</v>
      </c>
      <c r="X2086" s="52" t="e">
        <f t="shared" si="327"/>
        <v>#VALUE!</v>
      </c>
      <c r="Y2086" s="52" t="e">
        <f t="shared" si="321"/>
        <v>#VALUE!</v>
      </c>
      <c r="Z2086" t="s">
        <v>77</v>
      </c>
      <c r="AA2086" t="s">
        <v>5411</v>
      </c>
      <c r="AB2086" t="s">
        <v>5411</v>
      </c>
      <c r="AC2086" s="61" t="s">
        <v>77</v>
      </c>
      <c r="AD2086" s="61"/>
      <c r="AE2086" s="22"/>
      <c r="AF2086">
        <v>0</v>
      </c>
      <c r="AG2086" t="s">
        <v>5411</v>
      </c>
      <c r="AH2086" t="s">
        <v>5411</v>
      </c>
      <c r="AI2086" s="65">
        <v>0</v>
      </c>
      <c r="AJ2086" s="46"/>
      <c r="AK2086" s="22"/>
      <c r="AL2086" s="52">
        <f t="shared" si="328"/>
        <v>0</v>
      </c>
      <c r="AM2086" s="52" t="e">
        <f t="shared" si="329"/>
        <v>#VALUE!</v>
      </c>
      <c r="AN2086" s="52" t="e">
        <f t="shared" si="322"/>
        <v>#VALUE!</v>
      </c>
      <c r="AO2086">
        <v>0</v>
      </c>
      <c r="AP2086" s="65">
        <v>0</v>
      </c>
      <c r="AQ2086" s="52">
        <f t="shared" si="330"/>
        <v>0</v>
      </c>
    </row>
    <row r="2087" spans="1:43" x14ac:dyDescent="0.25">
      <c r="A2087" t="s">
        <v>5531</v>
      </c>
      <c r="B2087" t="s">
        <v>4351</v>
      </c>
      <c r="C2087" s="22" t="s">
        <v>4351</v>
      </c>
      <c r="D2087">
        <v>1</v>
      </c>
      <c r="E2087">
        <v>1</v>
      </c>
      <c r="F2087">
        <v>2</v>
      </c>
      <c r="G2087" s="13">
        <v>38352</v>
      </c>
      <c r="H2087" t="s">
        <v>5411</v>
      </c>
      <c r="I2087" t="s">
        <v>5411</v>
      </c>
      <c r="J2087" t="s">
        <v>5411</v>
      </c>
      <c r="K2087" s="55"/>
      <c r="L2087" s="46"/>
      <c r="M2087" s="22"/>
      <c r="N2087" s="52" t="e">
        <f t="shared" si="323"/>
        <v>#VALUE!</v>
      </c>
      <c r="O2087" s="52" t="e">
        <f t="shared" si="324"/>
        <v>#VALUE!</v>
      </c>
      <c r="P2087" s="52" t="e">
        <f t="shared" si="325"/>
        <v>#VALUE!</v>
      </c>
      <c r="Q2087" t="s">
        <v>5411</v>
      </c>
      <c r="R2087" t="s">
        <v>5411</v>
      </c>
      <c r="S2087" t="s">
        <v>5411</v>
      </c>
      <c r="T2087" s="65"/>
      <c r="U2087" s="46"/>
      <c r="V2087" s="22"/>
      <c r="W2087" s="52" t="e">
        <f t="shared" si="326"/>
        <v>#VALUE!</v>
      </c>
      <c r="X2087" s="52" t="e">
        <f t="shared" si="327"/>
        <v>#VALUE!</v>
      </c>
      <c r="Y2087" s="52" t="e">
        <f t="shared" si="321"/>
        <v>#VALUE!</v>
      </c>
      <c r="Z2087" t="s">
        <v>77</v>
      </c>
      <c r="AA2087" t="s">
        <v>5411</v>
      </c>
      <c r="AB2087" t="s">
        <v>5411</v>
      </c>
      <c r="AC2087" s="61" t="s">
        <v>77</v>
      </c>
      <c r="AD2087" s="61"/>
      <c r="AE2087" s="22"/>
      <c r="AF2087" t="s">
        <v>5411</v>
      </c>
      <c r="AG2087" t="s">
        <v>5411</v>
      </c>
      <c r="AH2087" t="s">
        <v>5411</v>
      </c>
      <c r="AI2087" s="65"/>
      <c r="AJ2087" s="46"/>
      <c r="AK2087" s="22"/>
      <c r="AL2087" s="52" t="e">
        <f t="shared" si="328"/>
        <v>#VALUE!</v>
      </c>
      <c r="AM2087" s="52" t="e">
        <f t="shared" si="329"/>
        <v>#VALUE!</v>
      </c>
      <c r="AN2087" s="52" t="e">
        <f t="shared" si="322"/>
        <v>#VALUE!</v>
      </c>
      <c r="AO2087" t="s">
        <v>5411</v>
      </c>
      <c r="AP2087" s="65"/>
      <c r="AQ2087" s="52" t="e">
        <f t="shared" si="330"/>
        <v>#VALUE!</v>
      </c>
    </row>
    <row r="2088" spans="1:43" x14ac:dyDescent="0.25">
      <c r="A2088" t="s">
        <v>5531</v>
      </c>
      <c r="B2088" t="s">
        <v>4352</v>
      </c>
      <c r="C2088" s="22" t="s">
        <v>4352</v>
      </c>
      <c r="D2088">
        <v>1</v>
      </c>
      <c r="E2088">
        <v>1</v>
      </c>
      <c r="F2088">
        <v>2</v>
      </c>
      <c r="G2088" s="13">
        <v>38352</v>
      </c>
      <c r="H2088" t="s">
        <v>5411</v>
      </c>
      <c r="I2088" t="s">
        <v>5411</v>
      </c>
      <c r="J2088" t="s">
        <v>5411</v>
      </c>
      <c r="K2088" s="55"/>
      <c r="L2088" s="46"/>
      <c r="M2088" s="22"/>
      <c r="N2088" s="52" t="e">
        <f t="shared" si="323"/>
        <v>#VALUE!</v>
      </c>
      <c r="O2088" s="52" t="e">
        <f t="shared" si="324"/>
        <v>#VALUE!</v>
      </c>
      <c r="P2088" s="52" t="e">
        <f t="shared" si="325"/>
        <v>#VALUE!</v>
      </c>
      <c r="Q2088" t="s">
        <v>5411</v>
      </c>
      <c r="R2088" t="s">
        <v>5411</v>
      </c>
      <c r="S2088" t="s">
        <v>5411</v>
      </c>
      <c r="T2088" s="65"/>
      <c r="U2088" s="46"/>
      <c r="V2088" s="22"/>
      <c r="W2088" s="52" t="e">
        <f t="shared" si="326"/>
        <v>#VALUE!</v>
      </c>
      <c r="X2088" s="52" t="e">
        <f t="shared" si="327"/>
        <v>#VALUE!</v>
      </c>
      <c r="Y2088" s="52" t="e">
        <f t="shared" si="321"/>
        <v>#VALUE!</v>
      </c>
      <c r="Z2088" t="s">
        <v>77</v>
      </c>
      <c r="AA2088" t="s">
        <v>5411</v>
      </c>
      <c r="AB2088" t="s">
        <v>5411</v>
      </c>
      <c r="AC2088" s="61" t="s">
        <v>77</v>
      </c>
      <c r="AD2088" s="61"/>
      <c r="AE2088" s="22"/>
      <c r="AF2088" t="s">
        <v>5411</v>
      </c>
      <c r="AG2088" t="s">
        <v>5411</v>
      </c>
      <c r="AH2088" t="s">
        <v>5411</v>
      </c>
      <c r="AI2088" s="65"/>
      <c r="AJ2088" s="46"/>
      <c r="AK2088" s="22"/>
      <c r="AL2088" s="52" t="e">
        <f t="shared" si="328"/>
        <v>#VALUE!</v>
      </c>
      <c r="AM2088" s="52" t="e">
        <f t="shared" si="329"/>
        <v>#VALUE!</v>
      </c>
      <c r="AN2088" s="52" t="e">
        <f t="shared" si="322"/>
        <v>#VALUE!</v>
      </c>
      <c r="AO2088" t="s">
        <v>5411</v>
      </c>
      <c r="AP2088" s="65"/>
      <c r="AQ2088" s="52" t="e">
        <f t="shared" si="330"/>
        <v>#VALUE!</v>
      </c>
    </row>
    <row r="2089" spans="1:43" x14ac:dyDescent="0.25">
      <c r="A2089" t="s">
        <v>5531</v>
      </c>
      <c r="B2089" t="s">
        <v>4353</v>
      </c>
      <c r="C2089" s="22" t="s">
        <v>4353</v>
      </c>
      <c r="D2089">
        <v>1</v>
      </c>
      <c r="E2089">
        <v>1</v>
      </c>
      <c r="F2089">
        <v>2</v>
      </c>
      <c r="G2089" s="13">
        <v>38352</v>
      </c>
      <c r="H2089">
        <v>0</v>
      </c>
      <c r="I2089" t="s">
        <v>5411</v>
      </c>
      <c r="J2089" t="s">
        <v>5411</v>
      </c>
      <c r="K2089" s="65">
        <v>0</v>
      </c>
      <c r="L2089" s="46"/>
      <c r="M2089" s="22"/>
      <c r="N2089" s="52">
        <f t="shared" si="323"/>
        <v>0</v>
      </c>
      <c r="O2089" s="52" t="e">
        <f t="shared" si="324"/>
        <v>#VALUE!</v>
      </c>
      <c r="P2089" s="52" t="e">
        <f t="shared" si="325"/>
        <v>#VALUE!</v>
      </c>
      <c r="Q2089">
        <v>0</v>
      </c>
      <c r="R2089" t="s">
        <v>5411</v>
      </c>
      <c r="S2089" t="s">
        <v>5411</v>
      </c>
      <c r="T2089" s="65">
        <v>0</v>
      </c>
      <c r="U2089" s="46"/>
      <c r="V2089" s="22"/>
      <c r="W2089" s="52">
        <f t="shared" si="326"/>
        <v>0</v>
      </c>
      <c r="X2089" s="52" t="e">
        <f t="shared" si="327"/>
        <v>#VALUE!</v>
      </c>
      <c r="Y2089" s="52" t="e">
        <f t="shared" si="321"/>
        <v>#VALUE!</v>
      </c>
      <c r="Z2089" t="s">
        <v>77</v>
      </c>
      <c r="AA2089" t="s">
        <v>5411</v>
      </c>
      <c r="AB2089" t="s">
        <v>5411</v>
      </c>
      <c r="AC2089" s="61" t="s">
        <v>77</v>
      </c>
      <c r="AD2089" s="61"/>
      <c r="AE2089" s="22"/>
      <c r="AF2089">
        <v>0</v>
      </c>
      <c r="AG2089" t="s">
        <v>5411</v>
      </c>
      <c r="AH2089" t="s">
        <v>5411</v>
      </c>
      <c r="AI2089" s="65">
        <v>0</v>
      </c>
      <c r="AJ2089" s="46"/>
      <c r="AK2089" s="22"/>
      <c r="AL2089" s="52">
        <f t="shared" si="328"/>
        <v>0</v>
      </c>
      <c r="AM2089" s="52" t="e">
        <f t="shared" si="329"/>
        <v>#VALUE!</v>
      </c>
      <c r="AN2089" s="52" t="e">
        <f t="shared" si="322"/>
        <v>#VALUE!</v>
      </c>
      <c r="AO2089">
        <v>0</v>
      </c>
      <c r="AP2089" s="65">
        <v>0</v>
      </c>
      <c r="AQ2089" s="52">
        <f t="shared" si="330"/>
        <v>0</v>
      </c>
    </row>
    <row r="2090" spans="1:43" x14ac:dyDescent="0.25">
      <c r="A2090" t="s">
        <v>5531</v>
      </c>
      <c r="B2090" t="s">
        <v>4354</v>
      </c>
      <c r="C2090" s="22" t="s">
        <v>4354</v>
      </c>
      <c r="D2090">
        <v>1</v>
      </c>
      <c r="E2090">
        <v>1</v>
      </c>
      <c r="F2090">
        <v>2</v>
      </c>
      <c r="G2090" s="13">
        <v>38352</v>
      </c>
      <c r="H2090">
        <v>18.87</v>
      </c>
      <c r="I2090" t="s">
        <v>5411</v>
      </c>
      <c r="J2090" t="s">
        <v>5411</v>
      </c>
      <c r="K2090" s="46">
        <v>18.870999999999999</v>
      </c>
      <c r="L2090" s="46"/>
      <c r="M2090" s="22"/>
      <c r="N2090" s="52">
        <f t="shared" si="323"/>
        <v>-9.9999999999766942E-4</v>
      </c>
      <c r="O2090" s="52" t="e">
        <f t="shared" si="324"/>
        <v>#VALUE!</v>
      </c>
      <c r="P2090" s="52" t="e">
        <f t="shared" si="325"/>
        <v>#VALUE!</v>
      </c>
      <c r="Q2090">
        <v>3.4</v>
      </c>
      <c r="R2090" t="s">
        <v>5411</v>
      </c>
      <c r="S2090" t="s">
        <v>5411</v>
      </c>
      <c r="T2090" s="46">
        <v>3.403</v>
      </c>
      <c r="U2090" s="46"/>
      <c r="V2090" s="22"/>
      <c r="W2090" s="52">
        <f t="shared" si="326"/>
        <v>-3.0000000000001137E-3</v>
      </c>
      <c r="X2090" s="52" t="e">
        <f t="shared" si="327"/>
        <v>#VALUE!</v>
      </c>
      <c r="Y2090" s="52" t="e">
        <f t="shared" si="321"/>
        <v>#VALUE!</v>
      </c>
      <c r="Z2090" t="s">
        <v>77</v>
      </c>
      <c r="AA2090" t="s">
        <v>5411</v>
      </c>
      <c r="AB2090" t="s">
        <v>5411</v>
      </c>
      <c r="AC2090" s="61" t="s">
        <v>77</v>
      </c>
      <c r="AD2090" s="61"/>
      <c r="AE2090" s="22"/>
      <c r="AF2090">
        <v>5.72</v>
      </c>
      <c r="AG2090" t="s">
        <v>5411</v>
      </c>
      <c r="AH2090" t="s">
        <v>5411</v>
      </c>
      <c r="AI2090" s="46">
        <v>5.7160000000000002</v>
      </c>
      <c r="AJ2090" s="46"/>
      <c r="AK2090" s="22"/>
      <c r="AL2090" s="52">
        <f t="shared" si="328"/>
        <v>3.9999999999995595E-3</v>
      </c>
      <c r="AM2090" s="52" t="e">
        <f t="shared" si="329"/>
        <v>#VALUE!</v>
      </c>
      <c r="AN2090" s="52" t="e">
        <f t="shared" si="322"/>
        <v>#VALUE!</v>
      </c>
      <c r="AO2090">
        <v>7.16</v>
      </c>
      <c r="AP2090" s="46">
        <v>7.1630000000000003</v>
      </c>
      <c r="AQ2090" s="52">
        <f t="shared" si="330"/>
        <v>-3.0000000000001137E-3</v>
      </c>
    </row>
    <row r="2091" spans="1:43" x14ac:dyDescent="0.25">
      <c r="A2091" t="s">
        <v>5531</v>
      </c>
      <c r="B2091" t="s">
        <v>4355</v>
      </c>
      <c r="C2091" s="22" t="s">
        <v>4355</v>
      </c>
      <c r="D2091">
        <v>1</v>
      </c>
      <c r="E2091">
        <v>1</v>
      </c>
      <c r="F2091">
        <v>2</v>
      </c>
      <c r="G2091" s="13">
        <v>38352</v>
      </c>
      <c r="H2091">
        <v>5.08</v>
      </c>
      <c r="I2091" t="s">
        <v>5411</v>
      </c>
      <c r="J2091" t="s">
        <v>5411</v>
      </c>
      <c r="K2091" s="46">
        <v>5.077</v>
      </c>
      <c r="L2091" s="46"/>
      <c r="M2091" s="22"/>
      <c r="N2091" s="52">
        <f t="shared" si="323"/>
        <v>3.0000000000001137E-3</v>
      </c>
      <c r="O2091" s="52" t="e">
        <f t="shared" si="324"/>
        <v>#VALUE!</v>
      </c>
      <c r="P2091" s="52" t="e">
        <f t="shared" si="325"/>
        <v>#VALUE!</v>
      </c>
      <c r="Q2091">
        <v>8.2200000000000006</v>
      </c>
      <c r="R2091" t="s">
        <v>5411</v>
      </c>
      <c r="S2091" t="s">
        <v>5411</v>
      </c>
      <c r="T2091" s="46">
        <v>8.2200000000000006</v>
      </c>
      <c r="U2091" s="46"/>
      <c r="V2091" s="22"/>
      <c r="W2091" s="52">
        <f t="shared" si="326"/>
        <v>0</v>
      </c>
      <c r="X2091" s="52" t="e">
        <f t="shared" si="327"/>
        <v>#VALUE!</v>
      </c>
      <c r="Y2091" s="52" t="e">
        <f t="shared" si="321"/>
        <v>#VALUE!</v>
      </c>
      <c r="Z2091" t="s">
        <v>77</v>
      </c>
      <c r="AA2091" t="s">
        <v>5411</v>
      </c>
      <c r="AB2091" t="s">
        <v>5411</v>
      </c>
      <c r="AC2091" s="61" t="s">
        <v>77</v>
      </c>
      <c r="AD2091" s="61"/>
      <c r="AE2091" s="22"/>
      <c r="AF2091">
        <v>56.35</v>
      </c>
      <c r="AG2091" t="s">
        <v>5411</v>
      </c>
      <c r="AH2091" t="s">
        <v>5411</v>
      </c>
      <c r="AI2091" s="46">
        <v>56.351999999999997</v>
      </c>
      <c r="AJ2091" s="46"/>
      <c r="AK2091" s="22"/>
      <c r="AL2091" s="52">
        <f t="shared" si="328"/>
        <v>-1.9999999999953388E-3</v>
      </c>
      <c r="AM2091" s="52" t="e">
        <f t="shared" si="329"/>
        <v>#VALUE!</v>
      </c>
      <c r="AN2091" s="52" t="e">
        <f t="shared" si="322"/>
        <v>#VALUE!</v>
      </c>
      <c r="AO2091">
        <v>4.41</v>
      </c>
      <c r="AP2091" s="46">
        <v>4.4130000000000003</v>
      </c>
      <c r="AQ2091" s="52">
        <f t="shared" si="330"/>
        <v>-3.0000000000001137E-3</v>
      </c>
    </row>
    <row r="2092" spans="1:43" x14ac:dyDescent="0.25">
      <c r="A2092" t="s">
        <v>5531</v>
      </c>
      <c r="B2092" t="s">
        <v>4356</v>
      </c>
      <c r="C2092" s="22" t="s">
        <v>4356</v>
      </c>
      <c r="D2092">
        <v>1</v>
      </c>
      <c r="E2092">
        <v>1</v>
      </c>
      <c r="F2092">
        <v>2</v>
      </c>
      <c r="G2092" s="13">
        <v>38352</v>
      </c>
      <c r="H2092">
        <v>0</v>
      </c>
      <c r="I2092" t="s">
        <v>5411</v>
      </c>
      <c r="J2092" t="s">
        <v>5411</v>
      </c>
      <c r="K2092" s="65">
        <v>0</v>
      </c>
      <c r="L2092" s="46"/>
      <c r="M2092" s="22"/>
      <c r="N2092" s="52">
        <f t="shared" si="323"/>
        <v>0</v>
      </c>
      <c r="O2092" s="52" t="e">
        <f t="shared" si="324"/>
        <v>#VALUE!</v>
      </c>
      <c r="P2092" s="52" t="e">
        <f t="shared" si="325"/>
        <v>#VALUE!</v>
      </c>
      <c r="Q2092">
        <v>0</v>
      </c>
      <c r="R2092" t="s">
        <v>5411</v>
      </c>
      <c r="S2092" t="s">
        <v>5411</v>
      </c>
      <c r="T2092" s="65">
        <v>0</v>
      </c>
      <c r="U2092" s="46"/>
      <c r="V2092" s="22"/>
      <c r="W2092" s="52">
        <f t="shared" si="326"/>
        <v>0</v>
      </c>
      <c r="X2092" s="52" t="e">
        <f t="shared" si="327"/>
        <v>#VALUE!</v>
      </c>
      <c r="Y2092" s="52" t="e">
        <f t="shared" si="321"/>
        <v>#VALUE!</v>
      </c>
      <c r="Z2092" t="s">
        <v>77</v>
      </c>
      <c r="AA2092" t="s">
        <v>5411</v>
      </c>
      <c r="AB2092" t="s">
        <v>5411</v>
      </c>
      <c r="AC2092" s="61" t="s">
        <v>77</v>
      </c>
      <c r="AD2092" s="61"/>
      <c r="AE2092" s="22"/>
      <c r="AF2092">
        <v>0</v>
      </c>
      <c r="AG2092" t="s">
        <v>5411</v>
      </c>
      <c r="AH2092" t="s">
        <v>5411</v>
      </c>
      <c r="AI2092" s="65">
        <v>0</v>
      </c>
      <c r="AJ2092" s="46"/>
      <c r="AK2092" s="22"/>
      <c r="AL2092" s="52">
        <f t="shared" si="328"/>
        <v>0</v>
      </c>
      <c r="AM2092" s="52" t="e">
        <f t="shared" si="329"/>
        <v>#VALUE!</v>
      </c>
      <c r="AN2092" s="52" t="e">
        <f t="shared" si="322"/>
        <v>#VALUE!</v>
      </c>
      <c r="AO2092">
        <v>0</v>
      </c>
      <c r="AP2092" s="65">
        <v>0</v>
      </c>
      <c r="AQ2092" s="52">
        <f t="shared" si="330"/>
        <v>0</v>
      </c>
    </row>
    <row r="2093" spans="1:43" x14ac:dyDescent="0.25">
      <c r="A2093" t="s">
        <v>5531</v>
      </c>
      <c r="B2093" t="s">
        <v>4357</v>
      </c>
      <c r="C2093" s="22" t="s">
        <v>4357</v>
      </c>
      <c r="D2093">
        <v>1</v>
      </c>
      <c r="E2093">
        <v>1</v>
      </c>
      <c r="F2093">
        <v>2</v>
      </c>
      <c r="G2093" s="13">
        <v>38352</v>
      </c>
      <c r="H2093">
        <v>9</v>
      </c>
      <c r="I2093" t="s">
        <v>5411</v>
      </c>
      <c r="J2093" t="s">
        <v>5411</v>
      </c>
      <c r="K2093" s="46">
        <v>8.9960000000000004</v>
      </c>
      <c r="L2093" s="46"/>
      <c r="M2093" s="22"/>
      <c r="N2093" s="52">
        <f t="shared" si="323"/>
        <v>3.9999999999995595E-3</v>
      </c>
      <c r="O2093" s="52" t="e">
        <f t="shared" si="324"/>
        <v>#VALUE!</v>
      </c>
      <c r="P2093" s="52" t="e">
        <f t="shared" si="325"/>
        <v>#VALUE!</v>
      </c>
      <c r="Q2093">
        <v>1434</v>
      </c>
      <c r="R2093" t="s">
        <v>5411</v>
      </c>
      <c r="S2093" t="s">
        <v>5411</v>
      </c>
      <c r="T2093" s="46">
        <v>1434</v>
      </c>
      <c r="U2093" s="46"/>
      <c r="V2093" s="22"/>
      <c r="W2093" s="52">
        <f t="shared" si="326"/>
        <v>0</v>
      </c>
      <c r="X2093" s="52" t="e">
        <f t="shared" si="327"/>
        <v>#VALUE!</v>
      </c>
      <c r="Y2093" s="52" t="e">
        <f t="shared" si="321"/>
        <v>#VALUE!</v>
      </c>
      <c r="Z2093" t="s">
        <v>77</v>
      </c>
      <c r="AA2093" t="s">
        <v>5411</v>
      </c>
      <c r="AB2093" t="s">
        <v>5411</v>
      </c>
      <c r="AC2093" s="61" t="s">
        <v>77</v>
      </c>
      <c r="AD2093" s="61"/>
      <c r="AE2093" s="22"/>
      <c r="AF2093">
        <v>131.29</v>
      </c>
      <c r="AG2093" t="s">
        <v>5411</v>
      </c>
      <c r="AH2093" t="s">
        <v>5411</v>
      </c>
      <c r="AI2093" s="46">
        <v>131.29300000000001</v>
      </c>
      <c r="AJ2093" s="46"/>
      <c r="AK2093" s="22"/>
      <c r="AL2093" s="52">
        <f t="shared" si="328"/>
        <v>-3.0000000000143245E-3</v>
      </c>
      <c r="AM2093" s="52" t="e">
        <f t="shared" si="329"/>
        <v>#VALUE!</v>
      </c>
      <c r="AN2093" s="52" t="e">
        <f t="shared" si="322"/>
        <v>#VALUE!</v>
      </c>
      <c r="AO2093">
        <v>11.88</v>
      </c>
      <c r="AP2093" s="46">
        <v>11.881</v>
      </c>
      <c r="AQ2093" s="52">
        <f t="shared" si="330"/>
        <v>-9.9999999999944578E-4</v>
      </c>
    </row>
    <row r="2094" spans="1:43" x14ac:dyDescent="0.25">
      <c r="A2094" t="s">
        <v>5531</v>
      </c>
      <c r="B2094" t="s">
        <v>4358</v>
      </c>
      <c r="C2094" s="22" t="s">
        <v>4358</v>
      </c>
      <c r="D2094">
        <v>1</v>
      </c>
      <c r="E2094">
        <v>1</v>
      </c>
      <c r="F2094">
        <v>2</v>
      </c>
      <c r="G2094" s="13">
        <v>38352</v>
      </c>
      <c r="H2094">
        <v>8.3699999999999992</v>
      </c>
      <c r="I2094" t="s">
        <v>5411</v>
      </c>
      <c r="J2094" t="s">
        <v>5411</v>
      </c>
      <c r="K2094" s="46">
        <v>8.3719999999999999</v>
      </c>
      <c r="L2094" s="46"/>
      <c r="M2094" s="22"/>
      <c r="N2094" s="52">
        <f t="shared" si="323"/>
        <v>-2.0000000000006679E-3</v>
      </c>
      <c r="O2094" s="52" t="e">
        <f t="shared" si="324"/>
        <v>#VALUE!</v>
      </c>
      <c r="P2094" s="52" t="e">
        <f t="shared" si="325"/>
        <v>#VALUE!</v>
      </c>
      <c r="Q2094">
        <v>1</v>
      </c>
      <c r="R2094" t="s">
        <v>5411</v>
      </c>
      <c r="S2094" t="s">
        <v>5411</v>
      </c>
      <c r="T2094" s="46">
        <v>1</v>
      </c>
      <c r="U2094" s="46"/>
      <c r="V2094" s="22"/>
      <c r="W2094" s="52">
        <f t="shared" si="326"/>
        <v>0</v>
      </c>
      <c r="X2094" s="52" t="e">
        <f t="shared" si="327"/>
        <v>#VALUE!</v>
      </c>
      <c r="Y2094" s="52" t="e">
        <f t="shared" si="321"/>
        <v>#VALUE!</v>
      </c>
      <c r="Z2094" t="s">
        <v>77</v>
      </c>
      <c r="AA2094" t="s">
        <v>5411</v>
      </c>
      <c r="AB2094" t="s">
        <v>5411</v>
      </c>
      <c r="AC2094" s="61" t="s">
        <v>77</v>
      </c>
      <c r="AD2094" s="61"/>
      <c r="AE2094" s="22"/>
      <c r="AF2094">
        <v>53.67</v>
      </c>
      <c r="AG2094" t="s">
        <v>5411</v>
      </c>
      <c r="AH2094" t="s">
        <v>5411</v>
      </c>
      <c r="AI2094" s="46">
        <v>53.664999999999999</v>
      </c>
      <c r="AJ2094" s="46"/>
      <c r="AK2094" s="22"/>
      <c r="AL2094" s="52">
        <f t="shared" si="328"/>
        <v>5.000000000002558E-3</v>
      </c>
      <c r="AM2094" s="52" t="e">
        <f t="shared" si="329"/>
        <v>#VALUE!</v>
      </c>
      <c r="AN2094" s="52" t="e">
        <f t="shared" si="322"/>
        <v>#VALUE!</v>
      </c>
      <c r="AO2094">
        <v>5.04</v>
      </c>
      <c r="AP2094" s="46">
        <v>5.0380000000000003</v>
      </c>
      <c r="AQ2094" s="52">
        <f t="shared" si="330"/>
        <v>1.9999999999997797E-3</v>
      </c>
    </row>
    <row r="2095" spans="1:43" x14ac:dyDescent="0.25">
      <c r="A2095" t="s">
        <v>5531</v>
      </c>
      <c r="B2095" t="s">
        <v>4359</v>
      </c>
      <c r="C2095" s="22" t="s">
        <v>4359</v>
      </c>
      <c r="D2095">
        <v>1</v>
      </c>
      <c r="E2095">
        <v>1</v>
      </c>
      <c r="F2095">
        <v>2</v>
      </c>
      <c r="G2095" s="13">
        <v>38352</v>
      </c>
      <c r="H2095">
        <v>0</v>
      </c>
      <c r="I2095" t="s">
        <v>5411</v>
      </c>
      <c r="J2095" t="s">
        <v>5411</v>
      </c>
      <c r="K2095" s="65">
        <v>0</v>
      </c>
      <c r="L2095" s="46"/>
      <c r="M2095" s="22"/>
      <c r="N2095" s="52">
        <f t="shared" si="323"/>
        <v>0</v>
      </c>
      <c r="O2095" s="52" t="e">
        <f t="shared" si="324"/>
        <v>#VALUE!</v>
      </c>
      <c r="P2095" s="52" t="e">
        <f t="shared" si="325"/>
        <v>#VALUE!</v>
      </c>
      <c r="Q2095">
        <v>0</v>
      </c>
      <c r="R2095" t="s">
        <v>5411</v>
      </c>
      <c r="S2095" t="s">
        <v>5411</v>
      </c>
      <c r="T2095" s="65">
        <v>0</v>
      </c>
      <c r="U2095" s="46"/>
      <c r="V2095" s="22"/>
      <c r="W2095" s="52">
        <f t="shared" si="326"/>
        <v>0</v>
      </c>
      <c r="X2095" s="52" t="e">
        <f t="shared" si="327"/>
        <v>#VALUE!</v>
      </c>
      <c r="Y2095" s="52" t="e">
        <f t="shared" si="321"/>
        <v>#VALUE!</v>
      </c>
      <c r="Z2095" t="s">
        <v>77</v>
      </c>
      <c r="AA2095" t="s">
        <v>5411</v>
      </c>
      <c r="AB2095" t="s">
        <v>5411</v>
      </c>
      <c r="AC2095" s="61" t="s">
        <v>77</v>
      </c>
      <c r="AD2095" s="61"/>
      <c r="AE2095" s="22"/>
      <c r="AF2095">
        <v>0</v>
      </c>
      <c r="AG2095" t="s">
        <v>5411</v>
      </c>
      <c r="AH2095" t="s">
        <v>5411</v>
      </c>
      <c r="AI2095" s="65">
        <v>0</v>
      </c>
      <c r="AJ2095" s="46"/>
      <c r="AK2095" s="22"/>
      <c r="AL2095" s="52">
        <f t="shared" si="328"/>
        <v>0</v>
      </c>
      <c r="AM2095" s="52" t="e">
        <f t="shared" si="329"/>
        <v>#VALUE!</v>
      </c>
      <c r="AN2095" s="52" t="e">
        <f t="shared" si="322"/>
        <v>#VALUE!</v>
      </c>
      <c r="AO2095">
        <v>0</v>
      </c>
      <c r="AP2095" s="65">
        <v>0</v>
      </c>
      <c r="AQ2095" s="52">
        <f t="shared" si="330"/>
        <v>0</v>
      </c>
    </row>
    <row r="2096" spans="1:43" x14ac:dyDescent="0.25">
      <c r="A2096" t="s">
        <v>5531</v>
      </c>
      <c r="B2096" t="s">
        <v>4360</v>
      </c>
      <c r="C2096" s="22" t="s">
        <v>4360</v>
      </c>
      <c r="D2096">
        <v>1</v>
      </c>
      <c r="E2096">
        <v>1</v>
      </c>
      <c r="F2096">
        <v>2</v>
      </c>
      <c r="G2096" s="13">
        <v>38352</v>
      </c>
      <c r="H2096">
        <v>0</v>
      </c>
      <c r="I2096" t="s">
        <v>5411</v>
      </c>
      <c r="J2096" t="s">
        <v>5411</v>
      </c>
      <c r="K2096" s="65">
        <v>0</v>
      </c>
      <c r="L2096" s="46"/>
      <c r="M2096" s="22"/>
      <c r="N2096" s="52">
        <f t="shared" si="323"/>
        <v>0</v>
      </c>
      <c r="O2096" s="52" t="e">
        <f t="shared" si="324"/>
        <v>#VALUE!</v>
      </c>
      <c r="P2096" s="52" t="e">
        <f t="shared" si="325"/>
        <v>#VALUE!</v>
      </c>
      <c r="Q2096">
        <v>0</v>
      </c>
      <c r="R2096" t="s">
        <v>5411</v>
      </c>
      <c r="S2096" t="s">
        <v>5411</v>
      </c>
      <c r="T2096" s="65">
        <v>0</v>
      </c>
      <c r="U2096" s="46"/>
      <c r="V2096" s="22"/>
      <c r="W2096" s="52">
        <f t="shared" si="326"/>
        <v>0</v>
      </c>
      <c r="X2096" s="52" t="e">
        <f t="shared" si="327"/>
        <v>#VALUE!</v>
      </c>
      <c r="Y2096" s="52" t="e">
        <f t="shared" si="321"/>
        <v>#VALUE!</v>
      </c>
      <c r="Z2096" t="s">
        <v>77</v>
      </c>
      <c r="AA2096" t="s">
        <v>5411</v>
      </c>
      <c r="AB2096" t="s">
        <v>5411</v>
      </c>
      <c r="AC2096" s="61" t="s">
        <v>77</v>
      </c>
      <c r="AD2096" s="61"/>
      <c r="AE2096" s="22"/>
      <c r="AF2096">
        <v>0</v>
      </c>
      <c r="AG2096" t="s">
        <v>5411</v>
      </c>
      <c r="AH2096" t="s">
        <v>5411</v>
      </c>
      <c r="AI2096" s="65">
        <v>0</v>
      </c>
      <c r="AJ2096" s="46"/>
      <c r="AK2096" s="22"/>
      <c r="AL2096" s="52">
        <f t="shared" si="328"/>
        <v>0</v>
      </c>
      <c r="AM2096" s="52" t="e">
        <f t="shared" si="329"/>
        <v>#VALUE!</v>
      </c>
      <c r="AN2096" s="52" t="e">
        <f t="shared" si="322"/>
        <v>#VALUE!</v>
      </c>
      <c r="AO2096">
        <v>0</v>
      </c>
      <c r="AP2096" s="65">
        <v>0</v>
      </c>
      <c r="AQ2096" s="52">
        <f t="shared" si="330"/>
        <v>0</v>
      </c>
    </row>
    <row r="2097" spans="1:43" x14ac:dyDescent="0.25">
      <c r="A2097" t="s">
        <v>5531</v>
      </c>
      <c r="B2097" t="s">
        <v>4361</v>
      </c>
      <c r="C2097" s="22" t="s">
        <v>4361</v>
      </c>
      <c r="D2097">
        <v>1</v>
      </c>
      <c r="E2097">
        <v>1</v>
      </c>
      <c r="F2097">
        <v>2</v>
      </c>
      <c r="G2097" s="13">
        <v>38352</v>
      </c>
      <c r="H2097">
        <v>8.2100000000000009</v>
      </c>
      <c r="I2097" t="s">
        <v>5411</v>
      </c>
      <c r="J2097" t="s">
        <v>5411</v>
      </c>
      <c r="K2097" s="46">
        <v>8.2129999999999992</v>
      </c>
      <c r="L2097" s="46"/>
      <c r="M2097" s="22"/>
      <c r="N2097" s="52">
        <f t="shared" si="323"/>
        <v>-2.9999999999983373E-3</v>
      </c>
      <c r="O2097" s="52" t="e">
        <f t="shared" si="324"/>
        <v>#VALUE!</v>
      </c>
      <c r="P2097" s="52" t="e">
        <f t="shared" si="325"/>
        <v>#VALUE!</v>
      </c>
      <c r="Q2097">
        <v>16136</v>
      </c>
      <c r="R2097" t="s">
        <v>5411</v>
      </c>
      <c r="S2097" t="s">
        <v>5411</v>
      </c>
      <c r="T2097" s="46">
        <v>16136</v>
      </c>
      <c r="U2097" s="46"/>
      <c r="V2097" s="22"/>
      <c r="W2097" s="52">
        <f t="shared" si="326"/>
        <v>0</v>
      </c>
      <c r="X2097" s="52" t="e">
        <f t="shared" si="327"/>
        <v>#VALUE!</v>
      </c>
      <c r="Y2097" s="52" t="e">
        <f t="shared" si="321"/>
        <v>#VALUE!</v>
      </c>
      <c r="Z2097" t="s">
        <v>77</v>
      </c>
      <c r="AA2097" t="s">
        <v>5411</v>
      </c>
      <c r="AB2097" t="s">
        <v>5411</v>
      </c>
      <c r="AC2097" s="61" t="s">
        <v>77</v>
      </c>
      <c r="AD2097" s="61"/>
      <c r="AE2097" s="22"/>
      <c r="AF2097">
        <v>182.78</v>
      </c>
      <c r="AG2097" t="s">
        <v>5411</v>
      </c>
      <c r="AH2097" t="s">
        <v>5411</v>
      </c>
      <c r="AI2097" s="46">
        <v>182.77500000000001</v>
      </c>
      <c r="AJ2097" s="46"/>
      <c r="AK2097" s="22"/>
      <c r="AL2097" s="52">
        <f t="shared" si="328"/>
        <v>4.9999999999954525E-3</v>
      </c>
      <c r="AM2097" s="52" t="e">
        <f t="shared" si="329"/>
        <v>#VALUE!</v>
      </c>
      <c r="AN2097" s="52" t="e">
        <f t="shared" si="322"/>
        <v>#VALUE!</v>
      </c>
      <c r="AO2097">
        <v>5.99</v>
      </c>
      <c r="AP2097" s="46">
        <v>5.9939999999999998</v>
      </c>
      <c r="AQ2097" s="52">
        <f t="shared" si="330"/>
        <v>-3.9999999999995595E-3</v>
      </c>
    </row>
    <row r="2098" spans="1:43" x14ac:dyDescent="0.25">
      <c r="A2098" t="s">
        <v>5531</v>
      </c>
      <c r="B2098" t="s">
        <v>4326</v>
      </c>
      <c r="C2098" s="22" t="s">
        <v>4326</v>
      </c>
      <c r="D2098">
        <v>1</v>
      </c>
      <c r="E2098">
        <v>1</v>
      </c>
      <c r="F2098">
        <v>2</v>
      </c>
      <c r="G2098" s="13">
        <v>38352</v>
      </c>
      <c r="H2098">
        <v>0</v>
      </c>
      <c r="I2098" t="s">
        <v>5411</v>
      </c>
      <c r="J2098" t="s">
        <v>5411</v>
      </c>
      <c r="K2098" s="65">
        <v>0</v>
      </c>
      <c r="L2098" s="46"/>
      <c r="M2098" s="22"/>
      <c r="N2098" s="52">
        <f t="shared" si="323"/>
        <v>0</v>
      </c>
      <c r="O2098" s="52" t="e">
        <f t="shared" si="324"/>
        <v>#VALUE!</v>
      </c>
      <c r="P2098" s="52" t="e">
        <f t="shared" si="325"/>
        <v>#VALUE!</v>
      </c>
      <c r="Q2098">
        <v>0</v>
      </c>
      <c r="R2098" t="s">
        <v>5411</v>
      </c>
      <c r="S2098" t="s">
        <v>5411</v>
      </c>
      <c r="T2098" s="65">
        <v>0</v>
      </c>
      <c r="U2098" s="46"/>
      <c r="V2098" s="22"/>
      <c r="W2098" s="52">
        <f t="shared" si="326"/>
        <v>0</v>
      </c>
      <c r="X2098" s="52" t="e">
        <f t="shared" si="327"/>
        <v>#VALUE!</v>
      </c>
      <c r="Y2098" s="52" t="e">
        <f t="shared" si="321"/>
        <v>#VALUE!</v>
      </c>
      <c r="Z2098" t="s">
        <v>77</v>
      </c>
      <c r="AA2098" t="s">
        <v>5411</v>
      </c>
      <c r="AB2098" t="s">
        <v>5411</v>
      </c>
      <c r="AC2098" s="61" t="s">
        <v>77</v>
      </c>
      <c r="AD2098" s="61"/>
      <c r="AE2098" s="22"/>
      <c r="AF2098">
        <v>0</v>
      </c>
      <c r="AG2098" t="s">
        <v>5411</v>
      </c>
      <c r="AH2098" t="s">
        <v>5411</v>
      </c>
      <c r="AI2098" s="65">
        <v>0</v>
      </c>
      <c r="AJ2098" s="46"/>
      <c r="AK2098" s="22"/>
      <c r="AL2098" s="52">
        <f t="shared" si="328"/>
        <v>0</v>
      </c>
      <c r="AM2098" s="52" t="e">
        <f t="shared" si="329"/>
        <v>#VALUE!</v>
      </c>
      <c r="AN2098" s="52" t="e">
        <f t="shared" si="322"/>
        <v>#VALUE!</v>
      </c>
      <c r="AO2098">
        <v>0</v>
      </c>
      <c r="AP2098" s="65">
        <v>0</v>
      </c>
      <c r="AQ2098" s="52">
        <f t="shared" si="330"/>
        <v>0</v>
      </c>
    </row>
    <row r="2099" spans="1:43" x14ac:dyDescent="0.25">
      <c r="A2099" t="s">
        <v>5531</v>
      </c>
      <c r="B2099" t="s">
        <v>4327</v>
      </c>
      <c r="C2099" s="22" t="s">
        <v>4327</v>
      </c>
      <c r="D2099">
        <v>1</v>
      </c>
      <c r="E2099">
        <v>1</v>
      </c>
      <c r="F2099">
        <v>2</v>
      </c>
      <c r="G2099" s="13">
        <v>38352</v>
      </c>
      <c r="H2099">
        <v>31.09</v>
      </c>
      <c r="I2099" t="s">
        <v>5411</v>
      </c>
      <c r="J2099" t="s">
        <v>5411</v>
      </c>
      <c r="K2099" s="46">
        <v>31.085000000000001</v>
      </c>
      <c r="L2099" s="46"/>
      <c r="M2099" s="22"/>
      <c r="N2099" s="52">
        <f t="shared" si="323"/>
        <v>4.9999999999990052E-3</v>
      </c>
      <c r="O2099" s="52" t="e">
        <f t="shared" si="324"/>
        <v>#VALUE!</v>
      </c>
      <c r="P2099" s="52" t="e">
        <f t="shared" si="325"/>
        <v>#VALUE!</v>
      </c>
      <c r="Q2099">
        <v>11.68</v>
      </c>
      <c r="R2099" t="s">
        <v>5411</v>
      </c>
      <c r="S2099" t="s">
        <v>5411</v>
      </c>
      <c r="T2099" s="46">
        <v>11.683</v>
      </c>
      <c r="U2099" s="46"/>
      <c r="V2099" s="22"/>
      <c r="W2099" s="52">
        <f t="shared" si="326"/>
        <v>-3.0000000000001137E-3</v>
      </c>
      <c r="X2099" s="52" t="e">
        <f t="shared" si="327"/>
        <v>#VALUE!</v>
      </c>
      <c r="Y2099" s="52" t="e">
        <f t="shared" si="321"/>
        <v>#VALUE!</v>
      </c>
      <c r="Z2099" t="s">
        <v>77</v>
      </c>
      <c r="AA2099" t="s">
        <v>5411</v>
      </c>
      <c r="AB2099" t="s">
        <v>5411</v>
      </c>
      <c r="AC2099" s="61" t="s">
        <v>77</v>
      </c>
      <c r="AD2099" s="61"/>
      <c r="AE2099" s="22"/>
      <c r="AF2099">
        <v>12.78</v>
      </c>
      <c r="AG2099" t="s">
        <v>5411</v>
      </c>
      <c r="AH2099" t="s">
        <v>5411</v>
      </c>
      <c r="AI2099" s="46">
        <v>12.784000000000001</v>
      </c>
      <c r="AJ2099" s="46"/>
      <c r="AK2099" s="22"/>
      <c r="AL2099" s="52">
        <f t="shared" si="328"/>
        <v>-4.0000000000013358E-3</v>
      </c>
      <c r="AM2099" s="52" t="e">
        <f t="shared" si="329"/>
        <v>#VALUE!</v>
      </c>
      <c r="AN2099" s="52" t="e">
        <f t="shared" si="322"/>
        <v>#VALUE!</v>
      </c>
      <c r="AO2099">
        <v>10.4</v>
      </c>
      <c r="AP2099" s="46">
        <v>10.404</v>
      </c>
      <c r="AQ2099" s="52">
        <f t="shared" si="330"/>
        <v>-3.9999999999995595E-3</v>
      </c>
    </row>
    <row r="2100" spans="1:43" x14ac:dyDescent="0.25">
      <c r="A2100" t="s">
        <v>5531</v>
      </c>
      <c r="B2100" t="s">
        <v>4328</v>
      </c>
      <c r="C2100" s="22" t="s">
        <v>4328</v>
      </c>
      <c r="D2100">
        <v>1</v>
      </c>
      <c r="E2100">
        <v>1</v>
      </c>
      <c r="F2100">
        <v>2</v>
      </c>
      <c r="G2100" s="13">
        <v>38352</v>
      </c>
      <c r="H2100">
        <v>12.67</v>
      </c>
      <c r="I2100" t="s">
        <v>5411</v>
      </c>
      <c r="J2100" t="s">
        <v>5411</v>
      </c>
      <c r="K2100" s="46">
        <v>12.672000000000001</v>
      </c>
      <c r="L2100" s="46"/>
      <c r="M2100" s="22"/>
      <c r="N2100" s="52">
        <f t="shared" si="323"/>
        <v>-2.0000000000006679E-3</v>
      </c>
      <c r="O2100" s="52" t="e">
        <f t="shared" si="324"/>
        <v>#VALUE!</v>
      </c>
      <c r="P2100" s="52" t="e">
        <f t="shared" si="325"/>
        <v>#VALUE!</v>
      </c>
      <c r="Q2100">
        <v>16.579999999999998</v>
      </c>
      <c r="R2100" t="s">
        <v>5411</v>
      </c>
      <c r="S2100" t="s">
        <v>5411</v>
      </c>
      <c r="T2100" s="46">
        <v>16.582999999999998</v>
      </c>
      <c r="U2100" s="46"/>
      <c r="V2100" s="22"/>
      <c r="W2100" s="52">
        <f t="shared" si="326"/>
        <v>-3.0000000000001137E-3</v>
      </c>
      <c r="X2100" s="52" t="e">
        <f t="shared" si="327"/>
        <v>#VALUE!</v>
      </c>
      <c r="Y2100" s="52" t="e">
        <f t="shared" si="321"/>
        <v>#VALUE!</v>
      </c>
      <c r="Z2100" t="s">
        <v>77</v>
      </c>
      <c r="AA2100" t="s">
        <v>5411</v>
      </c>
      <c r="AB2100" t="s">
        <v>5411</v>
      </c>
      <c r="AC2100" s="61" t="s">
        <v>77</v>
      </c>
      <c r="AD2100" s="61"/>
      <c r="AE2100" s="22"/>
      <c r="AF2100">
        <v>161.18</v>
      </c>
      <c r="AG2100" t="s">
        <v>5411</v>
      </c>
      <c r="AH2100" t="s">
        <v>5411</v>
      </c>
      <c r="AI2100" s="46">
        <v>161.17599999999999</v>
      </c>
      <c r="AJ2100" s="46"/>
      <c r="AK2100" s="22"/>
      <c r="AL2100" s="52">
        <f t="shared" si="328"/>
        <v>4.0000000000190994E-3</v>
      </c>
      <c r="AM2100" s="52" t="e">
        <f t="shared" si="329"/>
        <v>#VALUE!</v>
      </c>
      <c r="AN2100" s="52" t="e">
        <f t="shared" si="322"/>
        <v>#VALUE!</v>
      </c>
      <c r="AO2100">
        <v>10.59</v>
      </c>
      <c r="AP2100" s="46">
        <v>10.587</v>
      </c>
      <c r="AQ2100" s="52">
        <f t="shared" si="330"/>
        <v>3.0000000000001137E-3</v>
      </c>
    </row>
    <row r="2101" spans="1:43" x14ac:dyDescent="0.25">
      <c r="A2101" t="s">
        <v>5531</v>
      </c>
      <c r="B2101" t="s">
        <v>4329</v>
      </c>
      <c r="C2101" s="22" t="s">
        <v>4329</v>
      </c>
      <c r="D2101">
        <v>1</v>
      </c>
      <c r="E2101">
        <v>1</v>
      </c>
      <c r="F2101">
        <v>2</v>
      </c>
      <c r="G2101" s="13">
        <v>38352</v>
      </c>
      <c r="H2101">
        <v>0</v>
      </c>
      <c r="I2101" t="s">
        <v>5411</v>
      </c>
      <c r="J2101" t="s">
        <v>5411</v>
      </c>
      <c r="K2101" s="65">
        <v>0</v>
      </c>
      <c r="L2101" s="46"/>
      <c r="M2101" s="22"/>
      <c r="N2101" s="52">
        <f t="shared" si="323"/>
        <v>0</v>
      </c>
      <c r="O2101" s="52" t="e">
        <f t="shared" si="324"/>
        <v>#VALUE!</v>
      </c>
      <c r="P2101" s="52" t="e">
        <f t="shared" si="325"/>
        <v>#VALUE!</v>
      </c>
      <c r="Q2101">
        <v>0</v>
      </c>
      <c r="R2101" t="s">
        <v>5411</v>
      </c>
      <c r="S2101" t="s">
        <v>5411</v>
      </c>
      <c r="T2101" s="65">
        <v>0</v>
      </c>
      <c r="U2101" s="46"/>
      <c r="V2101" s="22"/>
      <c r="W2101" s="52">
        <f t="shared" si="326"/>
        <v>0</v>
      </c>
      <c r="X2101" s="52" t="e">
        <f t="shared" si="327"/>
        <v>#VALUE!</v>
      </c>
      <c r="Y2101" s="52" t="e">
        <f t="shared" si="321"/>
        <v>#VALUE!</v>
      </c>
      <c r="Z2101" t="s">
        <v>77</v>
      </c>
      <c r="AA2101" t="s">
        <v>5411</v>
      </c>
      <c r="AB2101" t="s">
        <v>5411</v>
      </c>
      <c r="AC2101" s="61" t="s">
        <v>77</v>
      </c>
      <c r="AD2101" s="61"/>
      <c r="AE2101" s="22"/>
      <c r="AF2101">
        <v>0</v>
      </c>
      <c r="AG2101" t="s">
        <v>5411</v>
      </c>
      <c r="AH2101" t="s">
        <v>5411</v>
      </c>
      <c r="AI2101" s="65">
        <v>0</v>
      </c>
      <c r="AJ2101" s="46"/>
      <c r="AK2101" s="22"/>
      <c r="AL2101" s="52">
        <f t="shared" si="328"/>
        <v>0</v>
      </c>
      <c r="AM2101" s="52" t="e">
        <f t="shared" si="329"/>
        <v>#VALUE!</v>
      </c>
      <c r="AN2101" s="52" t="e">
        <f t="shared" si="322"/>
        <v>#VALUE!</v>
      </c>
      <c r="AO2101">
        <v>0</v>
      </c>
      <c r="AP2101" s="65">
        <v>0</v>
      </c>
      <c r="AQ2101" s="52">
        <f t="shared" si="330"/>
        <v>0</v>
      </c>
    </row>
    <row r="2102" spans="1:43" x14ac:dyDescent="0.25">
      <c r="A2102" t="s">
        <v>5531</v>
      </c>
      <c r="B2102" t="s">
        <v>4330</v>
      </c>
      <c r="C2102" s="22" t="s">
        <v>4330</v>
      </c>
      <c r="D2102">
        <v>1</v>
      </c>
      <c r="E2102">
        <v>1</v>
      </c>
      <c r="F2102">
        <v>2</v>
      </c>
      <c r="G2102" s="13">
        <v>38352</v>
      </c>
      <c r="H2102">
        <v>0.27</v>
      </c>
      <c r="I2102" t="s">
        <v>5411</v>
      </c>
      <c r="J2102" t="s">
        <v>5411</v>
      </c>
      <c r="K2102" s="46">
        <v>0.27200000000000002</v>
      </c>
      <c r="L2102" s="46"/>
      <c r="M2102" s="22"/>
      <c r="N2102" s="52">
        <f t="shared" si="323"/>
        <v>-2.0000000000000018E-3</v>
      </c>
      <c r="O2102" s="52" t="e">
        <f t="shared" si="324"/>
        <v>#VALUE!</v>
      </c>
      <c r="P2102" s="52" t="e">
        <f t="shared" si="325"/>
        <v>#VALUE!</v>
      </c>
      <c r="Q2102">
        <v>0.53</v>
      </c>
      <c r="R2102" t="s">
        <v>5411</v>
      </c>
      <c r="S2102" t="s">
        <v>5411</v>
      </c>
      <c r="T2102" s="46">
        <v>0.52700000000000002</v>
      </c>
      <c r="U2102" s="46"/>
      <c r="V2102" s="22"/>
      <c r="W2102" s="52">
        <f t="shared" si="326"/>
        <v>3.0000000000000027E-3</v>
      </c>
      <c r="X2102" s="52" t="e">
        <f t="shared" si="327"/>
        <v>#VALUE!</v>
      </c>
      <c r="Y2102" s="52" t="e">
        <f t="shared" si="321"/>
        <v>#VALUE!</v>
      </c>
      <c r="Z2102" t="s">
        <v>77</v>
      </c>
      <c r="AA2102" t="s">
        <v>5411</v>
      </c>
      <c r="AB2102" t="s">
        <v>5411</v>
      </c>
      <c r="AC2102" s="61" t="s">
        <v>77</v>
      </c>
      <c r="AD2102" s="61"/>
      <c r="AE2102" s="22"/>
      <c r="AF2102">
        <v>0</v>
      </c>
      <c r="AG2102" t="s">
        <v>5411</v>
      </c>
      <c r="AH2102" t="s">
        <v>5411</v>
      </c>
      <c r="AI2102" s="65">
        <v>0</v>
      </c>
      <c r="AJ2102" s="46"/>
      <c r="AK2102" s="22"/>
      <c r="AL2102" s="52">
        <f t="shared" si="328"/>
        <v>0</v>
      </c>
      <c r="AM2102" s="52" t="e">
        <f t="shared" si="329"/>
        <v>#VALUE!</v>
      </c>
      <c r="AN2102" s="52" t="e">
        <f t="shared" si="322"/>
        <v>#VALUE!</v>
      </c>
      <c r="AO2102">
        <v>77.319999999999993</v>
      </c>
      <c r="AP2102" s="46">
        <v>77.320999999999998</v>
      </c>
      <c r="AQ2102" s="52">
        <f t="shared" si="330"/>
        <v>-1.0000000000047748E-3</v>
      </c>
    </row>
    <row r="2103" spans="1:43" x14ac:dyDescent="0.25">
      <c r="A2103" t="s">
        <v>5531</v>
      </c>
      <c r="B2103" t="s">
        <v>4331</v>
      </c>
      <c r="C2103" s="22" t="s">
        <v>4331</v>
      </c>
      <c r="D2103">
        <v>1</v>
      </c>
      <c r="E2103">
        <v>1</v>
      </c>
      <c r="F2103">
        <v>2</v>
      </c>
      <c r="G2103" s="13">
        <v>38352</v>
      </c>
      <c r="H2103">
        <v>5</v>
      </c>
      <c r="I2103" t="s">
        <v>5411</v>
      </c>
      <c r="J2103" t="s">
        <v>5411</v>
      </c>
      <c r="K2103" s="46">
        <v>4.9950000000000001</v>
      </c>
      <c r="L2103" s="46"/>
      <c r="M2103" s="22"/>
      <c r="N2103" s="52">
        <f t="shared" si="323"/>
        <v>4.9999999999998934E-3</v>
      </c>
      <c r="O2103" s="52" t="e">
        <f t="shared" si="324"/>
        <v>#VALUE!</v>
      </c>
      <c r="P2103" s="52" t="e">
        <f t="shared" si="325"/>
        <v>#VALUE!</v>
      </c>
      <c r="Q2103">
        <v>2.4700000000000002</v>
      </c>
      <c r="R2103" t="s">
        <v>5411</v>
      </c>
      <c r="S2103" t="s">
        <v>5411</v>
      </c>
      <c r="T2103" s="46">
        <v>2.4710000000000001</v>
      </c>
      <c r="U2103" s="46"/>
      <c r="V2103" s="22"/>
      <c r="W2103" s="52">
        <f t="shared" si="326"/>
        <v>-9.9999999999988987E-4</v>
      </c>
      <c r="X2103" s="52" t="e">
        <f t="shared" si="327"/>
        <v>#VALUE!</v>
      </c>
      <c r="Y2103" s="52" t="e">
        <f t="shared" si="321"/>
        <v>#VALUE!</v>
      </c>
      <c r="Z2103" t="s">
        <v>77</v>
      </c>
      <c r="AA2103" t="s">
        <v>5411</v>
      </c>
      <c r="AB2103" t="s">
        <v>5411</v>
      </c>
      <c r="AC2103" s="61" t="s">
        <v>77</v>
      </c>
      <c r="AD2103" s="61"/>
      <c r="AE2103" s="22"/>
      <c r="AF2103">
        <v>99.97</v>
      </c>
      <c r="AG2103" t="s">
        <v>5411</v>
      </c>
      <c r="AH2103" t="s">
        <v>5411</v>
      </c>
      <c r="AI2103" s="46">
        <v>99.971000000000004</v>
      </c>
      <c r="AJ2103" s="46"/>
      <c r="AK2103" s="22"/>
      <c r="AL2103" s="52">
        <f t="shared" si="328"/>
        <v>-1.0000000000047748E-3</v>
      </c>
      <c r="AM2103" s="52" t="e">
        <f t="shared" si="329"/>
        <v>#VALUE!</v>
      </c>
      <c r="AN2103" s="52" t="e">
        <f t="shared" si="322"/>
        <v>#VALUE!</v>
      </c>
      <c r="AO2103">
        <v>5.08</v>
      </c>
      <c r="AP2103" s="46">
        <v>5.0830000000000002</v>
      </c>
      <c r="AQ2103" s="52">
        <f t="shared" si="330"/>
        <v>-3.0000000000001137E-3</v>
      </c>
    </row>
    <row r="2104" spans="1:43" x14ac:dyDescent="0.25">
      <c r="A2104" t="s">
        <v>5531</v>
      </c>
      <c r="B2104" t="s">
        <v>4332</v>
      </c>
      <c r="C2104" s="22" t="s">
        <v>4332</v>
      </c>
      <c r="D2104">
        <v>1</v>
      </c>
      <c r="E2104">
        <v>1</v>
      </c>
      <c r="F2104">
        <v>2</v>
      </c>
      <c r="G2104" s="13">
        <v>38352</v>
      </c>
      <c r="H2104">
        <v>0</v>
      </c>
      <c r="I2104" t="s">
        <v>5411</v>
      </c>
      <c r="J2104" t="s">
        <v>5411</v>
      </c>
      <c r="K2104" s="65">
        <v>0</v>
      </c>
      <c r="L2104" s="46"/>
      <c r="M2104" s="22"/>
      <c r="N2104" s="52">
        <f t="shared" si="323"/>
        <v>0</v>
      </c>
      <c r="O2104" s="52" t="e">
        <f t="shared" si="324"/>
        <v>#VALUE!</v>
      </c>
      <c r="P2104" s="52" t="e">
        <f t="shared" si="325"/>
        <v>#VALUE!</v>
      </c>
      <c r="Q2104">
        <v>0</v>
      </c>
      <c r="R2104" t="s">
        <v>5411</v>
      </c>
      <c r="S2104" t="s">
        <v>5411</v>
      </c>
      <c r="T2104" s="65">
        <v>0</v>
      </c>
      <c r="U2104" s="46"/>
      <c r="V2104" s="22"/>
      <c r="W2104" s="52">
        <f t="shared" si="326"/>
        <v>0</v>
      </c>
      <c r="X2104" s="52" t="e">
        <f t="shared" si="327"/>
        <v>#VALUE!</v>
      </c>
      <c r="Y2104" s="52" t="e">
        <f t="shared" si="321"/>
        <v>#VALUE!</v>
      </c>
      <c r="Z2104" t="s">
        <v>77</v>
      </c>
      <c r="AA2104" t="s">
        <v>5411</v>
      </c>
      <c r="AB2104" t="s">
        <v>5411</v>
      </c>
      <c r="AC2104" s="61" t="s">
        <v>77</v>
      </c>
      <c r="AD2104" s="61"/>
      <c r="AE2104" s="22"/>
      <c r="AF2104">
        <v>0</v>
      </c>
      <c r="AG2104" t="s">
        <v>5411</v>
      </c>
      <c r="AH2104" t="s">
        <v>5411</v>
      </c>
      <c r="AI2104" s="65">
        <v>0</v>
      </c>
      <c r="AJ2104" s="46"/>
      <c r="AK2104" s="22"/>
      <c r="AL2104" s="52">
        <f t="shared" si="328"/>
        <v>0</v>
      </c>
      <c r="AM2104" s="52" t="e">
        <f t="shared" si="329"/>
        <v>#VALUE!</v>
      </c>
      <c r="AN2104" s="52" t="e">
        <f t="shared" si="322"/>
        <v>#VALUE!</v>
      </c>
      <c r="AO2104">
        <v>0</v>
      </c>
      <c r="AP2104" s="65">
        <v>0</v>
      </c>
      <c r="AQ2104" s="52">
        <f t="shared" si="330"/>
        <v>0</v>
      </c>
    </row>
    <row r="2105" spans="1:43" x14ac:dyDescent="0.25">
      <c r="A2105" t="s">
        <v>5531</v>
      </c>
      <c r="B2105" t="s">
        <v>4333</v>
      </c>
      <c r="C2105" s="22" t="s">
        <v>4333</v>
      </c>
      <c r="D2105">
        <v>1</v>
      </c>
      <c r="E2105">
        <v>1</v>
      </c>
      <c r="F2105">
        <v>2</v>
      </c>
      <c r="G2105" s="13">
        <v>38352</v>
      </c>
      <c r="H2105" t="s">
        <v>5411</v>
      </c>
      <c r="I2105" t="s">
        <v>5411</v>
      </c>
      <c r="J2105" t="s">
        <v>5411</v>
      </c>
      <c r="K2105" s="65"/>
      <c r="L2105" s="46"/>
      <c r="M2105" s="22"/>
      <c r="N2105" s="52" t="e">
        <f t="shared" si="323"/>
        <v>#VALUE!</v>
      </c>
      <c r="O2105" s="52" t="e">
        <f t="shared" si="324"/>
        <v>#VALUE!</v>
      </c>
      <c r="P2105" s="52" t="e">
        <f t="shared" si="325"/>
        <v>#VALUE!</v>
      </c>
      <c r="Q2105" t="s">
        <v>5411</v>
      </c>
      <c r="R2105" t="s">
        <v>5411</v>
      </c>
      <c r="S2105" t="s">
        <v>5411</v>
      </c>
      <c r="T2105" s="65"/>
      <c r="U2105" s="46"/>
      <c r="V2105" s="22"/>
      <c r="W2105" s="52" t="e">
        <f t="shared" si="326"/>
        <v>#VALUE!</v>
      </c>
      <c r="X2105" s="52" t="e">
        <f t="shared" si="327"/>
        <v>#VALUE!</v>
      </c>
      <c r="Y2105" s="52" t="e">
        <f t="shared" si="321"/>
        <v>#VALUE!</v>
      </c>
      <c r="Z2105" t="s">
        <v>77</v>
      </c>
      <c r="AA2105" t="s">
        <v>5411</v>
      </c>
      <c r="AB2105" t="s">
        <v>5411</v>
      </c>
      <c r="AC2105" s="61" t="s">
        <v>77</v>
      </c>
      <c r="AD2105" s="61"/>
      <c r="AE2105" s="22"/>
      <c r="AF2105" t="s">
        <v>5411</v>
      </c>
      <c r="AG2105" t="s">
        <v>5411</v>
      </c>
      <c r="AH2105" t="s">
        <v>5411</v>
      </c>
      <c r="AI2105" s="65"/>
      <c r="AJ2105" s="46"/>
      <c r="AK2105" s="22"/>
      <c r="AL2105" s="52" t="e">
        <f t="shared" si="328"/>
        <v>#VALUE!</v>
      </c>
      <c r="AM2105" s="52" t="e">
        <f t="shared" si="329"/>
        <v>#VALUE!</v>
      </c>
      <c r="AN2105" s="52" t="e">
        <f t="shared" si="322"/>
        <v>#VALUE!</v>
      </c>
      <c r="AO2105" t="s">
        <v>5411</v>
      </c>
      <c r="AP2105" s="65"/>
      <c r="AQ2105" s="52" t="e">
        <f t="shared" si="330"/>
        <v>#VALUE!</v>
      </c>
    </row>
    <row r="2106" spans="1:43" x14ac:dyDescent="0.25">
      <c r="A2106" t="s">
        <v>5531</v>
      </c>
      <c r="B2106" t="s">
        <v>4334</v>
      </c>
      <c r="C2106" s="22" t="s">
        <v>4334</v>
      </c>
      <c r="D2106">
        <v>1</v>
      </c>
      <c r="E2106">
        <v>1</v>
      </c>
      <c r="F2106">
        <v>2</v>
      </c>
      <c r="G2106" s="13">
        <v>38352</v>
      </c>
      <c r="H2106" t="s">
        <v>5411</v>
      </c>
      <c r="I2106" t="s">
        <v>5411</v>
      </c>
      <c r="J2106" t="s">
        <v>5411</v>
      </c>
      <c r="K2106" s="65"/>
      <c r="L2106" s="46"/>
      <c r="M2106" s="22"/>
      <c r="N2106" s="52" t="e">
        <f t="shared" si="323"/>
        <v>#VALUE!</v>
      </c>
      <c r="O2106" s="52" t="e">
        <f t="shared" si="324"/>
        <v>#VALUE!</v>
      </c>
      <c r="P2106" s="52" t="e">
        <f t="shared" si="325"/>
        <v>#VALUE!</v>
      </c>
      <c r="Q2106" t="s">
        <v>5411</v>
      </c>
      <c r="R2106" t="s">
        <v>5411</v>
      </c>
      <c r="S2106" t="s">
        <v>5411</v>
      </c>
      <c r="T2106" s="65"/>
      <c r="U2106" s="46"/>
      <c r="V2106" s="22"/>
      <c r="W2106" s="52" t="e">
        <f t="shared" si="326"/>
        <v>#VALUE!</v>
      </c>
      <c r="X2106" s="52" t="e">
        <f t="shared" si="327"/>
        <v>#VALUE!</v>
      </c>
      <c r="Y2106" s="52" t="e">
        <f t="shared" si="321"/>
        <v>#VALUE!</v>
      </c>
      <c r="Z2106" t="s">
        <v>77</v>
      </c>
      <c r="AA2106" t="s">
        <v>5411</v>
      </c>
      <c r="AB2106" t="s">
        <v>5411</v>
      </c>
      <c r="AC2106" s="61" t="s">
        <v>77</v>
      </c>
      <c r="AD2106" s="61"/>
      <c r="AE2106" s="22"/>
      <c r="AF2106" t="s">
        <v>5411</v>
      </c>
      <c r="AG2106" t="s">
        <v>5411</v>
      </c>
      <c r="AH2106" t="s">
        <v>5411</v>
      </c>
      <c r="AI2106" s="65"/>
      <c r="AJ2106" s="46"/>
      <c r="AK2106" s="22"/>
      <c r="AL2106" s="52" t="e">
        <f t="shared" si="328"/>
        <v>#VALUE!</v>
      </c>
      <c r="AM2106" s="52" t="e">
        <f t="shared" si="329"/>
        <v>#VALUE!</v>
      </c>
      <c r="AN2106" s="52" t="e">
        <f t="shared" si="322"/>
        <v>#VALUE!</v>
      </c>
      <c r="AO2106" t="s">
        <v>5411</v>
      </c>
      <c r="AP2106" s="65"/>
      <c r="AQ2106" s="52" t="e">
        <f t="shared" si="330"/>
        <v>#VALUE!</v>
      </c>
    </row>
    <row r="2107" spans="1:43" x14ac:dyDescent="0.25">
      <c r="A2107" t="s">
        <v>5531</v>
      </c>
      <c r="B2107" t="s">
        <v>4335</v>
      </c>
      <c r="C2107" s="22" t="s">
        <v>4335</v>
      </c>
      <c r="D2107">
        <v>1</v>
      </c>
      <c r="E2107">
        <v>1</v>
      </c>
      <c r="F2107">
        <v>2</v>
      </c>
      <c r="G2107" s="13">
        <v>38352</v>
      </c>
      <c r="H2107">
        <v>0</v>
      </c>
      <c r="I2107" t="s">
        <v>5411</v>
      </c>
      <c r="J2107" t="s">
        <v>5411</v>
      </c>
      <c r="K2107" s="65">
        <v>0</v>
      </c>
      <c r="L2107" s="46"/>
      <c r="M2107" s="22"/>
      <c r="N2107" s="52">
        <f t="shared" si="323"/>
        <v>0</v>
      </c>
      <c r="O2107" s="52" t="e">
        <f t="shared" si="324"/>
        <v>#VALUE!</v>
      </c>
      <c r="P2107" s="52" t="e">
        <f t="shared" si="325"/>
        <v>#VALUE!</v>
      </c>
      <c r="Q2107">
        <v>0</v>
      </c>
      <c r="R2107" t="s">
        <v>5411</v>
      </c>
      <c r="S2107" t="s">
        <v>5411</v>
      </c>
      <c r="T2107" s="65">
        <v>0</v>
      </c>
      <c r="U2107" s="46"/>
      <c r="V2107" s="22"/>
      <c r="W2107" s="52">
        <f t="shared" si="326"/>
        <v>0</v>
      </c>
      <c r="X2107" s="52" t="e">
        <f t="shared" si="327"/>
        <v>#VALUE!</v>
      </c>
      <c r="Y2107" s="52" t="e">
        <f t="shared" si="321"/>
        <v>#VALUE!</v>
      </c>
      <c r="Z2107" t="s">
        <v>77</v>
      </c>
      <c r="AA2107" t="s">
        <v>5411</v>
      </c>
      <c r="AB2107" t="s">
        <v>5411</v>
      </c>
      <c r="AC2107" s="61" t="s">
        <v>77</v>
      </c>
      <c r="AD2107" s="61"/>
      <c r="AE2107" s="22"/>
      <c r="AF2107">
        <v>0</v>
      </c>
      <c r="AG2107" t="s">
        <v>5411</v>
      </c>
      <c r="AH2107" t="s">
        <v>5411</v>
      </c>
      <c r="AI2107" s="65">
        <v>0</v>
      </c>
      <c r="AJ2107" s="46"/>
      <c r="AK2107" s="22"/>
      <c r="AL2107" s="52">
        <f t="shared" si="328"/>
        <v>0</v>
      </c>
      <c r="AM2107" s="52" t="e">
        <f t="shared" si="329"/>
        <v>#VALUE!</v>
      </c>
      <c r="AN2107" s="52" t="e">
        <f t="shared" si="322"/>
        <v>#VALUE!</v>
      </c>
      <c r="AO2107">
        <v>0</v>
      </c>
      <c r="AP2107" s="65">
        <v>0</v>
      </c>
      <c r="AQ2107" s="52">
        <f t="shared" si="330"/>
        <v>0</v>
      </c>
    </row>
    <row r="2108" spans="1:43" x14ac:dyDescent="0.25">
      <c r="A2108" t="s">
        <v>5531</v>
      </c>
      <c r="B2108" t="s">
        <v>4336</v>
      </c>
      <c r="C2108" s="22" t="s">
        <v>4336</v>
      </c>
      <c r="D2108">
        <v>1</v>
      </c>
      <c r="E2108">
        <v>1</v>
      </c>
      <c r="F2108">
        <v>2</v>
      </c>
      <c r="G2108" s="13">
        <v>38352</v>
      </c>
      <c r="H2108">
        <v>11.79</v>
      </c>
      <c r="I2108" t="s">
        <v>5411</v>
      </c>
      <c r="J2108" t="s">
        <v>5411</v>
      </c>
      <c r="K2108" s="46">
        <v>11.787000000000001</v>
      </c>
      <c r="L2108" s="46"/>
      <c r="M2108" s="22"/>
      <c r="N2108" s="52">
        <f t="shared" si="323"/>
        <v>2.9999999999983373E-3</v>
      </c>
      <c r="O2108" s="52" t="e">
        <f t="shared" si="324"/>
        <v>#VALUE!</v>
      </c>
      <c r="P2108" s="52" t="e">
        <f t="shared" si="325"/>
        <v>#VALUE!</v>
      </c>
      <c r="Q2108">
        <v>3.18</v>
      </c>
      <c r="R2108" t="s">
        <v>5411</v>
      </c>
      <c r="S2108" t="s">
        <v>5411</v>
      </c>
      <c r="T2108" s="46">
        <v>3.1819999999999999</v>
      </c>
      <c r="U2108" s="46"/>
      <c r="V2108" s="22"/>
      <c r="W2108" s="52">
        <f t="shared" si="326"/>
        <v>-1.9999999999997797E-3</v>
      </c>
      <c r="X2108" s="52" t="e">
        <f t="shared" si="327"/>
        <v>#VALUE!</v>
      </c>
      <c r="Y2108" s="52" t="e">
        <f t="shared" si="321"/>
        <v>#VALUE!</v>
      </c>
      <c r="Z2108" t="s">
        <v>77</v>
      </c>
      <c r="AA2108" t="s">
        <v>5411</v>
      </c>
      <c r="AB2108" t="s">
        <v>5411</v>
      </c>
      <c r="AC2108" s="61" t="s">
        <v>77</v>
      </c>
      <c r="AD2108" s="61"/>
      <c r="AE2108" s="22"/>
      <c r="AF2108">
        <v>0</v>
      </c>
      <c r="AG2108" t="s">
        <v>5411</v>
      </c>
      <c r="AH2108" t="s">
        <v>5411</v>
      </c>
      <c r="AI2108" s="65">
        <v>0</v>
      </c>
      <c r="AJ2108" s="46"/>
      <c r="AK2108" s="22"/>
      <c r="AL2108" s="52">
        <f t="shared" si="328"/>
        <v>0</v>
      </c>
      <c r="AM2108" s="52" t="e">
        <f t="shared" si="329"/>
        <v>#VALUE!</v>
      </c>
      <c r="AN2108" s="52" t="e">
        <f t="shared" si="322"/>
        <v>#VALUE!</v>
      </c>
      <c r="AO2108">
        <v>2.27</v>
      </c>
      <c r="AP2108" s="46">
        <v>2.2679999999999998</v>
      </c>
      <c r="AQ2108" s="52">
        <f t="shared" si="330"/>
        <v>2.0000000000002238E-3</v>
      </c>
    </row>
    <row r="2109" spans="1:43" x14ac:dyDescent="0.25">
      <c r="A2109" t="s">
        <v>5531</v>
      </c>
      <c r="B2109" t="s">
        <v>4337</v>
      </c>
      <c r="C2109" s="22" t="s">
        <v>4337</v>
      </c>
      <c r="D2109">
        <v>1</v>
      </c>
      <c r="E2109">
        <v>1</v>
      </c>
      <c r="F2109">
        <v>2</v>
      </c>
      <c r="G2109" s="13">
        <v>38352</v>
      </c>
      <c r="H2109">
        <v>25.34</v>
      </c>
      <c r="I2109" t="s">
        <v>5411</v>
      </c>
      <c r="J2109" t="s">
        <v>5411</v>
      </c>
      <c r="K2109" s="46">
        <v>25.344000000000001</v>
      </c>
      <c r="L2109" s="46"/>
      <c r="M2109" s="22"/>
      <c r="N2109" s="52">
        <f t="shared" si="323"/>
        <v>-4.0000000000013358E-3</v>
      </c>
      <c r="O2109" s="52" t="e">
        <f t="shared" si="324"/>
        <v>#VALUE!</v>
      </c>
      <c r="P2109" s="52" t="e">
        <f t="shared" si="325"/>
        <v>#VALUE!</v>
      </c>
      <c r="Q2109">
        <v>30.3</v>
      </c>
      <c r="R2109" t="s">
        <v>5411</v>
      </c>
      <c r="S2109" t="s">
        <v>5411</v>
      </c>
      <c r="T2109" s="46">
        <v>30.297999999999998</v>
      </c>
      <c r="U2109" s="46"/>
      <c r="V2109" s="22"/>
      <c r="W2109" s="52">
        <f t="shared" si="326"/>
        <v>2.0000000000024443E-3</v>
      </c>
      <c r="X2109" s="52" t="e">
        <f t="shared" si="327"/>
        <v>#VALUE!</v>
      </c>
      <c r="Y2109" s="52" t="e">
        <f t="shared" si="321"/>
        <v>#VALUE!</v>
      </c>
      <c r="Z2109" t="s">
        <v>77</v>
      </c>
      <c r="AA2109" t="s">
        <v>5411</v>
      </c>
      <c r="AB2109" t="s">
        <v>5411</v>
      </c>
      <c r="AC2109" s="61" t="s">
        <v>77</v>
      </c>
      <c r="AD2109" s="61"/>
      <c r="AE2109" s="22"/>
      <c r="AF2109">
        <v>38.18</v>
      </c>
      <c r="AG2109" t="s">
        <v>5411</v>
      </c>
      <c r="AH2109" t="s">
        <v>5411</v>
      </c>
      <c r="AI2109" s="46">
        <v>38.180999999999997</v>
      </c>
      <c r="AJ2109" s="46"/>
      <c r="AK2109" s="22"/>
      <c r="AL2109" s="52">
        <f t="shared" si="328"/>
        <v>-9.9999999999766942E-4</v>
      </c>
      <c r="AM2109" s="52" t="e">
        <f t="shared" si="329"/>
        <v>#VALUE!</v>
      </c>
      <c r="AN2109" s="52" t="e">
        <f t="shared" si="322"/>
        <v>#VALUE!</v>
      </c>
      <c r="AO2109">
        <v>37.99</v>
      </c>
      <c r="AP2109" s="46">
        <v>37.987000000000002</v>
      </c>
      <c r="AQ2109" s="52">
        <f t="shared" si="330"/>
        <v>3.0000000000001137E-3</v>
      </c>
    </row>
    <row r="2110" spans="1:43" x14ac:dyDescent="0.25">
      <c r="A2110" t="s">
        <v>5531</v>
      </c>
      <c r="B2110" t="s">
        <v>4338</v>
      </c>
      <c r="C2110" s="22" t="s">
        <v>4338</v>
      </c>
      <c r="D2110">
        <v>1</v>
      </c>
      <c r="E2110">
        <v>1</v>
      </c>
      <c r="F2110">
        <v>2</v>
      </c>
      <c r="G2110" s="13">
        <v>38352</v>
      </c>
      <c r="H2110">
        <v>0</v>
      </c>
      <c r="I2110" t="s">
        <v>5411</v>
      </c>
      <c r="J2110" t="s">
        <v>5411</v>
      </c>
      <c r="K2110" s="65">
        <v>0</v>
      </c>
      <c r="L2110" s="46"/>
      <c r="M2110" s="22"/>
      <c r="N2110" s="52">
        <f t="shared" si="323"/>
        <v>0</v>
      </c>
      <c r="O2110" s="52" t="e">
        <f t="shared" si="324"/>
        <v>#VALUE!</v>
      </c>
      <c r="P2110" s="52" t="e">
        <f t="shared" si="325"/>
        <v>#VALUE!</v>
      </c>
      <c r="Q2110">
        <v>0</v>
      </c>
      <c r="R2110" t="s">
        <v>5411</v>
      </c>
      <c r="S2110" t="s">
        <v>5411</v>
      </c>
      <c r="T2110" s="65">
        <v>0</v>
      </c>
      <c r="U2110" s="46"/>
      <c r="V2110" s="22"/>
      <c r="W2110" s="52">
        <f t="shared" si="326"/>
        <v>0</v>
      </c>
      <c r="X2110" s="52" t="e">
        <f t="shared" si="327"/>
        <v>#VALUE!</v>
      </c>
      <c r="Y2110" s="52" t="e">
        <f t="shared" si="321"/>
        <v>#VALUE!</v>
      </c>
      <c r="Z2110" t="s">
        <v>77</v>
      </c>
      <c r="AA2110" t="s">
        <v>5411</v>
      </c>
      <c r="AB2110" t="s">
        <v>5411</v>
      </c>
      <c r="AC2110" s="61" t="s">
        <v>77</v>
      </c>
      <c r="AD2110" s="61"/>
      <c r="AE2110" s="22"/>
      <c r="AF2110">
        <v>0</v>
      </c>
      <c r="AG2110" t="s">
        <v>5411</v>
      </c>
      <c r="AH2110" t="s">
        <v>5411</v>
      </c>
      <c r="AI2110" s="65">
        <v>0</v>
      </c>
      <c r="AJ2110" s="46"/>
      <c r="AK2110" s="22"/>
      <c r="AL2110" s="52">
        <f t="shared" si="328"/>
        <v>0</v>
      </c>
      <c r="AM2110" s="52" t="e">
        <f t="shared" si="329"/>
        <v>#VALUE!</v>
      </c>
      <c r="AN2110" s="52" t="e">
        <f t="shared" si="322"/>
        <v>#VALUE!</v>
      </c>
      <c r="AO2110">
        <v>0</v>
      </c>
      <c r="AP2110" s="65">
        <v>0</v>
      </c>
      <c r="AQ2110" s="52">
        <f t="shared" si="330"/>
        <v>0</v>
      </c>
    </row>
    <row r="2111" spans="1:43" x14ac:dyDescent="0.25">
      <c r="A2111" t="s">
        <v>5531</v>
      </c>
      <c r="B2111" t="s">
        <v>4339</v>
      </c>
      <c r="C2111" s="22" t="s">
        <v>4339</v>
      </c>
      <c r="D2111">
        <v>1</v>
      </c>
      <c r="E2111">
        <v>1</v>
      </c>
      <c r="F2111">
        <v>2</v>
      </c>
      <c r="G2111" s="13">
        <v>38352</v>
      </c>
      <c r="H2111">
        <v>34.51</v>
      </c>
      <c r="I2111" t="s">
        <v>5411</v>
      </c>
      <c r="J2111" t="s">
        <v>5411</v>
      </c>
      <c r="K2111" s="46">
        <v>34.512</v>
      </c>
      <c r="L2111" s="46"/>
      <c r="M2111" s="22"/>
      <c r="N2111" s="52">
        <f t="shared" si="323"/>
        <v>-2.0000000000024443E-3</v>
      </c>
      <c r="O2111" s="52" t="e">
        <f t="shared" si="324"/>
        <v>#VALUE!</v>
      </c>
      <c r="P2111" s="52" t="e">
        <f t="shared" si="325"/>
        <v>#VALUE!</v>
      </c>
      <c r="Q2111">
        <v>0</v>
      </c>
      <c r="R2111" t="s">
        <v>5411</v>
      </c>
      <c r="S2111" t="s">
        <v>5411</v>
      </c>
      <c r="T2111" s="65">
        <v>0</v>
      </c>
      <c r="U2111" s="46"/>
      <c r="V2111" s="22"/>
      <c r="W2111" s="52">
        <f t="shared" si="326"/>
        <v>0</v>
      </c>
      <c r="X2111" s="52" t="e">
        <f t="shared" si="327"/>
        <v>#VALUE!</v>
      </c>
      <c r="Y2111" s="52" t="e">
        <f t="shared" si="321"/>
        <v>#VALUE!</v>
      </c>
      <c r="Z2111" t="s">
        <v>77</v>
      </c>
      <c r="AA2111" t="s">
        <v>5411</v>
      </c>
      <c r="AB2111" t="s">
        <v>5411</v>
      </c>
      <c r="AC2111" s="61" t="s">
        <v>77</v>
      </c>
      <c r="AD2111" s="61"/>
      <c r="AE2111" s="22"/>
      <c r="AF2111">
        <v>9.68</v>
      </c>
      <c r="AG2111" t="s">
        <v>5411</v>
      </c>
      <c r="AH2111" t="s">
        <v>5411</v>
      </c>
      <c r="AI2111" s="46">
        <v>9.6760000000000002</v>
      </c>
      <c r="AJ2111" s="46"/>
      <c r="AK2111" s="22"/>
      <c r="AL2111" s="52">
        <f t="shared" si="328"/>
        <v>3.9999999999995595E-3</v>
      </c>
      <c r="AM2111" s="52" t="e">
        <f t="shared" si="329"/>
        <v>#VALUE!</v>
      </c>
      <c r="AN2111" s="52" t="e">
        <f t="shared" si="322"/>
        <v>#VALUE!</v>
      </c>
      <c r="AO2111">
        <v>4.0999999999999996</v>
      </c>
      <c r="AP2111" s="46">
        <v>4.0979999999999999</v>
      </c>
      <c r="AQ2111" s="52">
        <f t="shared" si="330"/>
        <v>1.9999999999997797E-3</v>
      </c>
    </row>
    <row r="2112" spans="1:43" x14ac:dyDescent="0.25">
      <c r="A2112" t="s">
        <v>5531</v>
      </c>
      <c r="B2112" t="s">
        <v>4340</v>
      </c>
      <c r="C2112" s="22" t="s">
        <v>4340</v>
      </c>
      <c r="D2112">
        <v>1</v>
      </c>
      <c r="E2112">
        <v>1</v>
      </c>
      <c r="F2112">
        <v>2</v>
      </c>
      <c r="G2112" s="13">
        <v>38352</v>
      </c>
      <c r="H2112">
        <v>15.5</v>
      </c>
      <c r="I2112" t="s">
        <v>5411</v>
      </c>
      <c r="J2112" t="s">
        <v>5411</v>
      </c>
      <c r="K2112" s="46">
        <v>15.503</v>
      </c>
      <c r="L2112" s="46"/>
      <c r="M2112" s="22"/>
      <c r="N2112" s="52">
        <f t="shared" si="323"/>
        <v>-3.0000000000001137E-3</v>
      </c>
      <c r="O2112" s="52" t="e">
        <f t="shared" si="324"/>
        <v>#VALUE!</v>
      </c>
      <c r="P2112" s="52" t="e">
        <f t="shared" si="325"/>
        <v>#VALUE!</v>
      </c>
      <c r="Q2112">
        <v>0</v>
      </c>
      <c r="R2112" t="s">
        <v>5411</v>
      </c>
      <c r="S2112" t="s">
        <v>5411</v>
      </c>
      <c r="T2112" s="65">
        <v>0</v>
      </c>
      <c r="U2112" s="46"/>
      <c r="V2112" s="22"/>
      <c r="W2112" s="52">
        <f t="shared" si="326"/>
        <v>0</v>
      </c>
      <c r="X2112" s="52" t="e">
        <f t="shared" si="327"/>
        <v>#VALUE!</v>
      </c>
      <c r="Y2112" s="52" t="e">
        <f t="shared" si="321"/>
        <v>#VALUE!</v>
      </c>
      <c r="Z2112" t="s">
        <v>77</v>
      </c>
      <c r="AA2112" t="s">
        <v>5411</v>
      </c>
      <c r="AB2112" t="s">
        <v>5411</v>
      </c>
      <c r="AC2112" s="61" t="s">
        <v>77</v>
      </c>
      <c r="AD2112" s="61"/>
      <c r="AE2112" s="22"/>
      <c r="AF2112">
        <v>46.82</v>
      </c>
      <c r="AG2112" t="s">
        <v>5411</v>
      </c>
      <c r="AH2112" t="s">
        <v>5411</v>
      </c>
      <c r="AI2112" s="46">
        <v>46.817999999999998</v>
      </c>
      <c r="AJ2112" s="46"/>
      <c r="AK2112" s="22"/>
      <c r="AL2112" s="52">
        <f t="shared" si="328"/>
        <v>2.0000000000024443E-3</v>
      </c>
      <c r="AM2112" s="52" t="e">
        <f t="shared" si="329"/>
        <v>#VALUE!</v>
      </c>
      <c r="AN2112" s="52" t="e">
        <f t="shared" si="322"/>
        <v>#VALUE!</v>
      </c>
      <c r="AO2112">
        <v>11.39</v>
      </c>
      <c r="AP2112" s="46">
        <v>11.385999999999999</v>
      </c>
      <c r="AQ2112" s="52">
        <f t="shared" si="330"/>
        <v>4.0000000000013358E-3</v>
      </c>
    </row>
    <row r="2113" spans="1:43" x14ac:dyDescent="0.25">
      <c r="A2113" t="s">
        <v>5531</v>
      </c>
      <c r="B2113" t="s">
        <v>4341</v>
      </c>
      <c r="C2113" s="22" t="s">
        <v>4341</v>
      </c>
      <c r="D2113">
        <v>1</v>
      </c>
      <c r="E2113">
        <v>1</v>
      </c>
      <c r="F2113">
        <v>2</v>
      </c>
      <c r="G2113" s="13">
        <v>38352</v>
      </c>
      <c r="H2113">
        <v>0</v>
      </c>
      <c r="I2113" t="s">
        <v>5411</v>
      </c>
      <c r="J2113" t="s">
        <v>5411</v>
      </c>
      <c r="K2113" s="65">
        <v>0</v>
      </c>
      <c r="L2113" s="46"/>
      <c r="M2113" s="22"/>
      <c r="N2113" s="52">
        <f t="shared" si="323"/>
        <v>0</v>
      </c>
      <c r="O2113" s="52" t="e">
        <f t="shared" si="324"/>
        <v>#VALUE!</v>
      </c>
      <c r="P2113" s="52" t="e">
        <f t="shared" si="325"/>
        <v>#VALUE!</v>
      </c>
      <c r="Q2113">
        <v>0</v>
      </c>
      <c r="R2113" t="s">
        <v>5411</v>
      </c>
      <c r="S2113" t="s">
        <v>5411</v>
      </c>
      <c r="T2113" s="65">
        <v>0</v>
      </c>
      <c r="U2113" s="46"/>
      <c r="V2113" s="22"/>
      <c r="W2113" s="52">
        <f t="shared" si="326"/>
        <v>0</v>
      </c>
      <c r="X2113" s="52" t="e">
        <f t="shared" si="327"/>
        <v>#VALUE!</v>
      </c>
      <c r="Y2113" s="52" t="e">
        <f t="shared" si="321"/>
        <v>#VALUE!</v>
      </c>
      <c r="Z2113" t="s">
        <v>77</v>
      </c>
      <c r="AA2113" t="s">
        <v>5411</v>
      </c>
      <c r="AB2113" t="s">
        <v>5411</v>
      </c>
      <c r="AC2113" s="61" t="s">
        <v>77</v>
      </c>
      <c r="AD2113" s="61"/>
      <c r="AE2113" s="22"/>
      <c r="AF2113">
        <v>0</v>
      </c>
      <c r="AG2113" t="s">
        <v>5411</v>
      </c>
      <c r="AH2113" t="s">
        <v>5411</v>
      </c>
      <c r="AI2113" s="65">
        <v>0</v>
      </c>
      <c r="AJ2113" s="46"/>
      <c r="AK2113" s="22"/>
      <c r="AL2113" s="52">
        <f t="shared" si="328"/>
        <v>0</v>
      </c>
      <c r="AM2113" s="52" t="e">
        <f t="shared" si="329"/>
        <v>#VALUE!</v>
      </c>
      <c r="AN2113" s="52" t="e">
        <f t="shared" si="322"/>
        <v>#VALUE!</v>
      </c>
      <c r="AO2113">
        <v>0</v>
      </c>
      <c r="AP2113" s="65">
        <v>0</v>
      </c>
      <c r="AQ2113" s="52">
        <f t="shared" si="330"/>
        <v>0</v>
      </c>
    </row>
    <row r="2114" spans="1:43" x14ac:dyDescent="0.25">
      <c r="A2114" t="s">
        <v>5531</v>
      </c>
      <c r="B2114" t="s">
        <v>4342</v>
      </c>
      <c r="C2114" s="22" t="s">
        <v>4342</v>
      </c>
      <c r="D2114">
        <v>1</v>
      </c>
      <c r="E2114">
        <v>1</v>
      </c>
      <c r="F2114">
        <v>2</v>
      </c>
      <c r="G2114" s="13">
        <v>38352</v>
      </c>
      <c r="H2114">
        <v>12.3</v>
      </c>
      <c r="I2114" t="s">
        <v>5411</v>
      </c>
      <c r="J2114" t="s">
        <v>5411</v>
      </c>
      <c r="K2114" s="46">
        <v>12.298999999999999</v>
      </c>
      <c r="L2114" s="46"/>
      <c r="M2114" s="22"/>
      <c r="N2114" s="52">
        <f t="shared" si="323"/>
        <v>1.0000000000012221E-3</v>
      </c>
      <c r="O2114" s="52" t="e">
        <f t="shared" si="324"/>
        <v>#VALUE!</v>
      </c>
      <c r="P2114" s="52" t="e">
        <f t="shared" si="325"/>
        <v>#VALUE!</v>
      </c>
      <c r="Q2114">
        <v>2.73</v>
      </c>
      <c r="R2114" t="s">
        <v>5411</v>
      </c>
      <c r="S2114" t="s">
        <v>5411</v>
      </c>
      <c r="T2114" s="46">
        <v>2.726</v>
      </c>
      <c r="U2114" s="46"/>
      <c r="V2114" s="22"/>
      <c r="W2114" s="52">
        <f t="shared" si="326"/>
        <v>4.0000000000000036E-3</v>
      </c>
      <c r="X2114" s="52" t="e">
        <f t="shared" si="327"/>
        <v>#VALUE!</v>
      </c>
      <c r="Y2114" s="52" t="e">
        <f t="shared" si="321"/>
        <v>#VALUE!</v>
      </c>
      <c r="Z2114" t="s">
        <v>77</v>
      </c>
      <c r="AA2114" t="s">
        <v>5411</v>
      </c>
      <c r="AB2114" t="s">
        <v>5411</v>
      </c>
      <c r="AC2114" s="61" t="s">
        <v>77</v>
      </c>
      <c r="AD2114" s="61"/>
      <c r="AE2114" s="22"/>
      <c r="AF2114">
        <v>4.1100000000000003</v>
      </c>
      <c r="AG2114" t="s">
        <v>5411</v>
      </c>
      <c r="AH2114" t="s">
        <v>5411</v>
      </c>
      <c r="AI2114" s="46">
        <v>4.1109999999999998</v>
      </c>
      <c r="AJ2114" s="46"/>
      <c r="AK2114" s="22"/>
      <c r="AL2114" s="52">
        <f t="shared" si="328"/>
        <v>-9.9999999999944578E-4</v>
      </c>
      <c r="AM2114" s="52" t="e">
        <f t="shared" si="329"/>
        <v>#VALUE!</v>
      </c>
      <c r="AN2114" s="52" t="e">
        <f t="shared" si="322"/>
        <v>#VALUE!</v>
      </c>
      <c r="AO2114">
        <v>4.49</v>
      </c>
      <c r="AP2114" s="46">
        <v>4.4880000000000004</v>
      </c>
      <c r="AQ2114" s="52">
        <f t="shared" si="330"/>
        <v>1.9999999999997797E-3</v>
      </c>
    </row>
    <row r="2115" spans="1:43" x14ac:dyDescent="0.25">
      <c r="A2115" t="s">
        <v>5531</v>
      </c>
      <c r="B2115" t="s">
        <v>4343</v>
      </c>
      <c r="C2115" s="22" t="s">
        <v>4343</v>
      </c>
      <c r="D2115">
        <v>1</v>
      </c>
      <c r="E2115">
        <v>1</v>
      </c>
      <c r="F2115">
        <v>2</v>
      </c>
      <c r="G2115" s="13">
        <v>38352</v>
      </c>
      <c r="H2115">
        <v>0.09</v>
      </c>
      <c r="I2115" t="s">
        <v>5411</v>
      </c>
      <c r="J2115" t="s">
        <v>5411</v>
      </c>
      <c r="K2115" s="46">
        <v>9.4E-2</v>
      </c>
      <c r="L2115" s="46"/>
      <c r="M2115" s="22"/>
      <c r="N2115" s="52">
        <f t="shared" si="323"/>
        <v>-4.0000000000000036E-3</v>
      </c>
      <c r="O2115" s="52" t="e">
        <f t="shared" si="324"/>
        <v>#VALUE!</v>
      </c>
      <c r="P2115" s="52" t="e">
        <f t="shared" si="325"/>
        <v>#VALUE!</v>
      </c>
      <c r="Q2115">
        <v>7.26</v>
      </c>
      <c r="R2115" t="s">
        <v>5411</v>
      </c>
      <c r="S2115" t="s">
        <v>5411</v>
      </c>
      <c r="T2115" s="46">
        <v>7.2590000000000003</v>
      </c>
      <c r="U2115" s="46"/>
      <c r="V2115" s="22"/>
      <c r="W2115" s="52">
        <f t="shared" si="326"/>
        <v>9.9999999999944578E-4</v>
      </c>
      <c r="X2115" s="52" t="e">
        <f t="shared" si="327"/>
        <v>#VALUE!</v>
      </c>
      <c r="Y2115" s="52" t="e">
        <f t="shared" si="321"/>
        <v>#VALUE!</v>
      </c>
      <c r="Z2115" t="s">
        <v>77</v>
      </c>
      <c r="AA2115" t="s">
        <v>5411</v>
      </c>
      <c r="AB2115" t="s">
        <v>5411</v>
      </c>
      <c r="AC2115" s="61" t="s">
        <v>77</v>
      </c>
      <c r="AD2115" s="61"/>
      <c r="AE2115" s="22"/>
      <c r="AF2115">
        <v>77.41</v>
      </c>
      <c r="AG2115" t="s">
        <v>5411</v>
      </c>
      <c r="AH2115" t="s">
        <v>5411</v>
      </c>
      <c r="AI2115" s="46">
        <v>77.411000000000001</v>
      </c>
      <c r="AJ2115" s="46"/>
      <c r="AK2115" s="22"/>
      <c r="AL2115" s="52">
        <f t="shared" si="328"/>
        <v>-1.0000000000047748E-3</v>
      </c>
      <c r="AM2115" s="52" t="e">
        <f t="shared" si="329"/>
        <v>#VALUE!</v>
      </c>
      <c r="AN2115" s="52" t="e">
        <f t="shared" si="322"/>
        <v>#VALUE!</v>
      </c>
      <c r="AO2115">
        <v>29.89</v>
      </c>
      <c r="AP2115" s="46">
        <v>29.890999999999998</v>
      </c>
      <c r="AQ2115" s="52">
        <f t="shared" si="330"/>
        <v>-9.9999999999766942E-4</v>
      </c>
    </row>
    <row r="2116" spans="1:43" x14ac:dyDescent="0.25">
      <c r="A2116" t="s">
        <v>5531</v>
      </c>
      <c r="B2116" t="s">
        <v>4362</v>
      </c>
      <c r="C2116" s="22" t="s">
        <v>4362</v>
      </c>
      <c r="D2116">
        <v>1</v>
      </c>
      <c r="E2116">
        <v>1</v>
      </c>
      <c r="F2116">
        <v>2</v>
      </c>
      <c r="G2116" s="13">
        <v>38352</v>
      </c>
      <c r="H2116">
        <v>0</v>
      </c>
      <c r="I2116" t="s">
        <v>5411</v>
      </c>
      <c r="J2116" t="s">
        <v>5411</v>
      </c>
      <c r="K2116" s="65">
        <v>0</v>
      </c>
      <c r="L2116" s="46"/>
      <c r="M2116" s="22"/>
      <c r="N2116" s="52">
        <f t="shared" si="323"/>
        <v>0</v>
      </c>
      <c r="O2116" s="52" t="e">
        <f t="shared" si="324"/>
        <v>#VALUE!</v>
      </c>
      <c r="P2116" s="52" t="e">
        <f t="shared" si="325"/>
        <v>#VALUE!</v>
      </c>
      <c r="Q2116">
        <v>0</v>
      </c>
      <c r="R2116" t="s">
        <v>5411</v>
      </c>
      <c r="S2116" t="s">
        <v>5411</v>
      </c>
      <c r="T2116" s="65">
        <v>0</v>
      </c>
      <c r="U2116" s="46"/>
      <c r="V2116" s="22"/>
      <c r="W2116" s="52">
        <f t="shared" si="326"/>
        <v>0</v>
      </c>
      <c r="X2116" s="52" t="e">
        <f t="shared" si="327"/>
        <v>#VALUE!</v>
      </c>
      <c r="Y2116" s="52" t="e">
        <f t="shared" ref="Y2116:Y2179" si="331">S2116-V2116</f>
        <v>#VALUE!</v>
      </c>
      <c r="Z2116" t="s">
        <v>77</v>
      </c>
      <c r="AA2116" t="s">
        <v>5411</v>
      </c>
      <c r="AB2116" t="s">
        <v>5411</v>
      </c>
      <c r="AC2116" s="61" t="s">
        <v>77</v>
      </c>
      <c r="AD2116" s="61"/>
      <c r="AE2116" s="22"/>
      <c r="AF2116">
        <v>0</v>
      </c>
      <c r="AG2116" t="s">
        <v>5411</v>
      </c>
      <c r="AH2116" t="s">
        <v>5411</v>
      </c>
      <c r="AI2116" s="65">
        <v>0</v>
      </c>
      <c r="AJ2116" s="46"/>
      <c r="AK2116" s="22"/>
      <c r="AL2116" s="52">
        <f t="shared" si="328"/>
        <v>0</v>
      </c>
      <c r="AM2116" s="52" t="e">
        <f t="shared" si="329"/>
        <v>#VALUE!</v>
      </c>
      <c r="AN2116" s="52" t="e">
        <f t="shared" ref="AN2116:AN2179" si="332">AH2116-AK2116</f>
        <v>#VALUE!</v>
      </c>
      <c r="AO2116">
        <v>0</v>
      </c>
      <c r="AP2116" s="65">
        <v>0</v>
      </c>
      <c r="AQ2116" s="52">
        <f t="shared" si="330"/>
        <v>0</v>
      </c>
    </row>
    <row r="2117" spans="1:43" x14ac:dyDescent="0.25">
      <c r="A2117" t="s">
        <v>5531</v>
      </c>
      <c r="B2117" t="s">
        <v>4363</v>
      </c>
      <c r="C2117" s="22" t="s">
        <v>4363</v>
      </c>
      <c r="D2117">
        <v>1</v>
      </c>
      <c r="E2117">
        <v>1</v>
      </c>
      <c r="F2117">
        <v>2</v>
      </c>
      <c r="G2117" s="13">
        <v>38352</v>
      </c>
      <c r="H2117">
        <v>6.63</v>
      </c>
      <c r="I2117" t="s">
        <v>5411</v>
      </c>
      <c r="J2117" t="s">
        <v>5411</v>
      </c>
      <c r="K2117" s="46">
        <v>6.6289999999999996</v>
      </c>
      <c r="L2117" s="46"/>
      <c r="M2117" s="22"/>
      <c r="N2117" s="52">
        <f t="shared" ref="N2117:N2180" si="333">H2117-K2117</f>
        <v>1.000000000000334E-3</v>
      </c>
      <c r="O2117" s="52" t="e">
        <f t="shared" ref="O2117:O2180" si="334">I2117-L2117</f>
        <v>#VALUE!</v>
      </c>
      <c r="P2117" s="52" t="e">
        <f t="shared" ref="P2117:P2180" si="335">J2117-M2117</f>
        <v>#VALUE!</v>
      </c>
      <c r="Q2117">
        <v>4.78</v>
      </c>
      <c r="R2117" t="s">
        <v>5411</v>
      </c>
      <c r="S2117" t="s">
        <v>5411</v>
      </c>
      <c r="T2117" s="46">
        <v>4.7809999999999997</v>
      </c>
      <c r="U2117" s="46"/>
      <c r="V2117" s="22"/>
      <c r="W2117" s="52">
        <f t="shared" ref="W2117:W2180" si="336">Q2117-T2117</f>
        <v>-9.9999999999944578E-4</v>
      </c>
      <c r="X2117" s="52" t="e">
        <f t="shared" ref="X2117:X2180" si="337">R2117-U2117</f>
        <v>#VALUE!</v>
      </c>
      <c r="Y2117" s="52" t="e">
        <f t="shared" si="331"/>
        <v>#VALUE!</v>
      </c>
      <c r="Z2117" t="s">
        <v>77</v>
      </c>
      <c r="AA2117" t="s">
        <v>5411</v>
      </c>
      <c r="AB2117" t="s">
        <v>5411</v>
      </c>
      <c r="AC2117" s="61" t="s">
        <v>77</v>
      </c>
      <c r="AD2117" s="61"/>
      <c r="AE2117" s="22"/>
      <c r="AF2117">
        <v>0.85</v>
      </c>
      <c r="AG2117" t="s">
        <v>5411</v>
      </c>
      <c r="AH2117" t="s">
        <v>5411</v>
      </c>
      <c r="AI2117" s="46">
        <v>0.85</v>
      </c>
      <c r="AJ2117" s="46"/>
      <c r="AK2117" s="22"/>
      <c r="AL2117" s="52">
        <f t="shared" ref="AL2117:AL2180" si="338">AF2117-AI2117</f>
        <v>0</v>
      </c>
      <c r="AM2117" s="52" t="e">
        <f t="shared" ref="AM2117:AM2180" si="339">AG2117-AJ2117</f>
        <v>#VALUE!</v>
      </c>
      <c r="AN2117" s="52" t="e">
        <f t="shared" si="332"/>
        <v>#VALUE!</v>
      </c>
      <c r="AO2117">
        <v>1.57</v>
      </c>
      <c r="AP2117" s="46">
        <v>1.5669999999999999</v>
      </c>
      <c r="AQ2117" s="52">
        <f t="shared" ref="AQ2117:AQ2180" si="340">AO2117-AP2117</f>
        <v>3.0000000000001137E-3</v>
      </c>
    </row>
    <row r="2118" spans="1:43" x14ac:dyDescent="0.25">
      <c r="A2118" t="s">
        <v>5531</v>
      </c>
      <c r="B2118" t="s">
        <v>4364</v>
      </c>
      <c r="C2118" s="22" t="s">
        <v>4364</v>
      </c>
      <c r="D2118">
        <v>1</v>
      </c>
      <c r="E2118">
        <v>1</v>
      </c>
      <c r="F2118">
        <v>2</v>
      </c>
      <c r="G2118" s="13">
        <v>38352</v>
      </c>
      <c r="H2118">
        <v>24.07</v>
      </c>
      <c r="I2118" t="s">
        <v>5411</v>
      </c>
      <c r="J2118" t="s">
        <v>5411</v>
      </c>
      <c r="K2118" s="65">
        <v>24.067</v>
      </c>
      <c r="L2118" s="46"/>
      <c r="M2118" s="22"/>
      <c r="N2118" s="52">
        <f t="shared" si="333"/>
        <v>3.0000000000001137E-3</v>
      </c>
      <c r="O2118" s="52" t="e">
        <f t="shared" si="334"/>
        <v>#VALUE!</v>
      </c>
      <c r="P2118" s="52" t="e">
        <f t="shared" si="335"/>
        <v>#VALUE!</v>
      </c>
      <c r="Q2118">
        <v>38.299999999999997</v>
      </c>
      <c r="R2118" t="s">
        <v>5411</v>
      </c>
      <c r="S2118" t="s">
        <v>5411</v>
      </c>
      <c r="T2118" s="65">
        <v>38.298999999999999</v>
      </c>
      <c r="U2118" s="46"/>
      <c r="V2118" s="22"/>
      <c r="W2118" s="52">
        <f t="shared" si="336"/>
        <v>9.9999999999766942E-4</v>
      </c>
      <c r="X2118" s="52" t="e">
        <f t="shared" si="337"/>
        <v>#VALUE!</v>
      </c>
      <c r="Y2118" s="52" t="e">
        <f t="shared" si="331"/>
        <v>#VALUE!</v>
      </c>
      <c r="Z2118" t="s">
        <v>77</v>
      </c>
      <c r="AA2118" t="s">
        <v>5411</v>
      </c>
      <c r="AB2118" t="s">
        <v>5411</v>
      </c>
      <c r="AC2118" s="61" t="s">
        <v>77</v>
      </c>
      <c r="AD2118" s="61"/>
      <c r="AE2118" s="22"/>
      <c r="AF2118">
        <v>116.76</v>
      </c>
      <c r="AG2118" t="s">
        <v>5411</v>
      </c>
      <c r="AH2118" t="s">
        <v>5411</v>
      </c>
      <c r="AI2118" s="65">
        <v>116.762</v>
      </c>
      <c r="AJ2118" s="46"/>
      <c r="AK2118" s="22"/>
      <c r="AL2118" s="52">
        <f t="shared" si="338"/>
        <v>-1.9999999999953388E-3</v>
      </c>
      <c r="AM2118" s="52" t="e">
        <f t="shared" si="339"/>
        <v>#VALUE!</v>
      </c>
      <c r="AN2118" s="52" t="e">
        <f t="shared" si="332"/>
        <v>#VALUE!</v>
      </c>
      <c r="AO2118">
        <v>4.59</v>
      </c>
      <c r="AP2118" s="65">
        <f>1.498+3.09</f>
        <v>4.5880000000000001</v>
      </c>
      <c r="AQ2118" s="52">
        <f t="shared" si="340"/>
        <v>1.9999999999997797E-3</v>
      </c>
    </row>
    <row r="2119" spans="1:43" x14ac:dyDescent="0.25">
      <c r="A2119" t="s">
        <v>5531</v>
      </c>
      <c r="B2119" t="s">
        <v>4365</v>
      </c>
      <c r="C2119" s="22" t="s">
        <v>4365</v>
      </c>
      <c r="D2119">
        <v>1</v>
      </c>
      <c r="E2119">
        <v>1</v>
      </c>
      <c r="F2119">
        <v>2</v>
      </c>
      <c r="G2119" s="13">
        <v>38352</v>
      </c>
      <c r="H2119">
        <v>0</v>
      </c>
      <c r="I2119" t="s">
        <v>5411</v>
      </c>
      <c r="J2119" t="s">
        <v>5411</v>
      </c>
      <c r="K2119" s="65">
        <v>0</v>
      </c>
      <c r="L2119" s="46"/>
      <c r="M2119" s="22"/>
      <c r="N2119" s="52">
        <f t="shared" si="333"/>
        <v>0</v>
      </c>
      <c r="O2119" s="52" t="e">
        <f t="shared" si="334"/>
        <v>#VALUE!</v>
      </c>
      <c r="P2119" s="52" t="e">
        <f t="shared" si="335"/>
        <v>#VALUE!</v>
      </c>
      <c r="Q2119">
        <v>0</v>
      </c>
      <c r="R2119" t="s">
        <v>5411</v>
      </c>
      <c r="S2119" t="s">
        <v>5411</v>
      </c>
      <c r="T2119" s="65">
        <v>0</v>
      </c>
      <c r="U2119" s="46"/>
      <c r="V2119" s="22"/>
      <c r="W2119" s="52">
        <f t="shared" si="336"/>
        <v>0</v>
      </c>
      <c r="X2119" s="52" t="e">
        <f t="shared" si="337"/>
        <v>#VALUE!</v>
      </c>
      <c r="Y2119" s="52" t="e">
        <f t="shared" si="331"/>
        <v>#VALUE!</v>
      </c>
      <c r="Z2119" t="s">
        <v>77</v>
      </c>
      <c r="AA2119" t="s">
        <v>5411</v>
      </c>
      <c r="AB2119" t="s">
        <v>5411</v>
      </c>
      <c r="AC2119" s="61" t="s">
        <v>77</v>
      </c>
      <c r="AD2119" s="61"/>
      <c r="AE2119" s="22"/>
      <c r="AF2119">
        <v>0</v>
      </c>
      <c r="AG2119" t="s">
        <v>5411</v>
      </c>
      <c r="AH2119" t="s">
        <v>5411</v>
      </c>
      <c r="AI2119" s="65">
        <v>0</v>
      </c>
      <c r="AJ2119" s="46"/>
      <c r="AK2119" s="22"/>
      <c r="AL2119" s="52">
        <f t="shared" si="338"/>
        <v>0</v>
      </c>
      <c r="AM2119" s="52" t="e">
        <f t="shared" si="339"/>
        <v>#VALUE!</v>
      </c>
      <c r="AN2119" s="52" t="e">
        <f t="shared" si="332"/>
        <v>#VALUE!</v>
      </c>
      <c r="AO2119">
        <v>0</v>
      </c>
      <c r="AP2119" s="65">
        <v>0</v>
      </c>
      <c r="AQ2119" s="52">
        <f t="shared" si="340"/>
        <v>0</v>
      </c>
    </row>
    <row r="2120" spans="1:43" x14ac:dyDescent="0.25">
      <c r="A2120" t="s">
        <v>5531</v>
      </c>
      <c r="B2120" t="s">
        <v>4366</v>
      </c>
      <c r="C2120" s="22" t="s">
        <v>4366</v>
      </c>
      <c r="D2120">
        <v>1</v>
      </c>
      <c r="E2120">
        <v>1</v>
      </c>
      <c r="F2120">
        <v>2</v>
      </c>
      <c r="G2120" s="13">
        <v>38352</v>
      </c>
      <c r="H2120">
        <v>10.17</v>
      </c>
      <c r="I2120" t="s">
        <v>5411</v>
      </c>
      <c r="J2120" t="s">
        <v>5411</v>
      </c>
      <c r="K2120" s="46">
        <v>10.166</v>
      </c>
      <c r="L2120" s="46"/>
      <c r="M2120" s="22"/>
      <c r="N2120" s="52">
        <f t="shared" si="333"/>
        <v>3.9999999999995595E-3</v>
      </c>
      <c r="O2120" s="52" t="e">
        <f t="shared" si="334"/>
        <v>#VALUE!</v>
      </c>
      <c r="P2120" s="52" t="e">
        <f t="shared" si="335"/>
        <v>#VALUE!</v>
      </c>
      <c r="Q2120">
        <v>6.82</v>
      </c>
      <c r="R2120" t="s">
        <v>5411</v>
      </c>
      <c r="S2120" t="s">
        <v>5411</v>
      </c>
      <c r="T2120" s="46">
        <v>6.8209999999999997</v>
      </c>
      <c r="U2120" s="46"/>
      <c r="V2120" s="22"/>
      <c r="W2120" s="52">
        <f t="shared" si="336"/>
        <v>-9.9999999999944578E-4</v>
      </c>
      <c r="X2120" s="52" t="e">
        <f t="shared" si="337"/>
        <v>#VALUE!</v>
      </c>
      <c r="Y2120" s="52" t="e">
        <f t="shared" si="331"/>
        <v>#VALUE!</v>
      </c>
      <c r="Z2120" t="s">
        <v>77</v>
      </c>
      <c r="AA2120" t="s">
        <v>5411</v>
      </c>
      <c r="AB2120" t="s">
        <v>5411</v>
      </c>
      <c r="AC2120" s="61" t="s">
        <v>77</v>
      </c>
      <c r="AD2120" s="61"/>
      <c r="AE2120" s="22"/>
      <c r="AF2120">
        <v>0.37</v>
      </c>
      <c r="AG2120" t="s">
        <v>5411</v>
      </c>
      <c r="AH2120" t="s">
        <v>5411</v>
      </c>
      <c r="AI2120" s="46">
        <v>0.36499999999999999</v>
      </c>
      <c r="AJ2120" s="46"/>
      <c r="AK2120" s="22"/>
      <c r="AL2120" s="52">
        <f t="shared" si="338"/>
        <v>5.0000000000000044E-3</v>
      </c>
      <c r="AM2120" s="52" t="e">
        <f t="shared" si="339"/>
        <v>#VALUE!</v>
      </c>
      <c r="AN2120" s="52" t="e">
        <f t="shared" si="332"/>
        <v>#VALUE!</v>
      </c>
      <c r="AO2120">
        <v>0.96</v>
      </c>
      <c r="AP2120" s="46">
        <v>0.95899999999999996</v>
      </c>
      <c r="AQ2120" s="52">
        <f t="shared" si="340"/>
        <v>1.0000000000000009E-3</v>
      </c>
    </row>
    <row r="2121" spans="1:43" x14ac:dyDescent="0.25">
      <c r="A2121" t="s">
        <v>5531</v>
      </c>
      <c r="B2121" t="s">
        <v>4367</v>
      </c>
      <c r="C2121" s="22" t="s">
        <v>4367</v>
      </c>
      <c r="D2121">
        <v>1</v>
      </c>
      <c r="E2121">
        <v>1</v>
      </c>
      <c r="F2121">
        <v>2</v>
      </c>
      <c r="G2121" s="13">
        <v>38352</v>
      </c>
      <c r="H2121">
        <v>11.35</v>
      </c>
      <c r="I2121" t="s">
        <v>5411</v>
      </c>
      <c r="J2121" t="s">
        <v>5411</v>
      </c>
      <c r="K2121" s="65">
        <v>11.349</v>
      </c>
      <c r="L2121" s="46"/>
      <c r="M2121" s="22"/>
      <c r="N2121" s="52">
        <f t="shared" si="333"/>
        <v>9.9999999999944578E-4</v>
      </c>
      <c r="O2121" s="52" t="e">
        <f t="shared" si="334"/>
        <v>#VALUE!</v>
      </c>
      <c r="P2121" s="52" t="e">
        <f t="shared" si="335"/>
        <v>#VALUE!</v>
      </c>
      <c r="Q2121">
        <v>36.770000000000003</v>
      </c>
      <c r="R2121" t="s">
        <v>5411</v>
      </c>
      <c r="S2121" t="s">
        <v>5411</v>
      </c>
      <c r="T2121" s="65">
        <v>36.765999999999998</v>
      </c>
      <c r="U2121" s="46"/>
      <c r="V2121" s="22"/>
      <c r="W2121" s="52">
        <f t="shared" si="336"/>
        <v>4.0000000000048885E-3</v>
      </c>
      <c r="X2121" s="52" t="e">
        <f t="shared" si="337"/>
        <v>#VALUE!</v>
      </c>
      <c r="Y2121" s="52" t="e">
        <f t="shared" si="331"/>
        <v>#VALUE!</v>
      </c>
      <c r="Z2121" t="s">
        <v>77</v>
      </c>
      <c r="AA2121" t="s">
        <v>5411</v>
      </c>
      <c r="AB2121" t="s">
        <v>5411</v>
      </c>
      <c r="AC2121" s="61" t="s">
        <v>77</v>
      </c>
      <c r="AD2121" s="61"/>
      <c r="AE2121" s="22"/>
      <c r="AF2121">
        <v>64.7</v>
      </c>
      <c r="AG2121" t="s">
        <v>5411</v>
      </c>
      <c r="AH2121" t="s">
        <v>5411</v>
      </c>
      <c r="AI2121" s="65">
        <v>64.700999999999993</v>
      </c>
      <c r="AJ2121" s="46"/>
      <c r="AK2121" s="22"/>
      <c r="AL2121" s="52">
        <f t="shared" si="338"/>
        <v>-9.9999999999056399E-4</v>
      </c>
      <c r="AM2121" s="52" t="e">
        <f t="shared" si="339"/>
        <v>#VALUE!</v>
      </c>
      <c r="AN2121" s="52" t="e">
        <f t="shared" si="332"/>
        <v>#VALUE!</v>
      </c>
      <c r="AO2121">
        <v>2.75</v>
      </c>
      <c r="AP2121" s="65">
        <f>1.792+0.953</f>
        <v>2.7450000000000001</v>
      </c>
      <c r="AQ2121" s="52">
        <f t="shared" si="340"/>
        <v>4.9999999999998934E-3</v>
      </c>
    </row>
    <row r="2122" spans="1:43" x14ac:dyDescent="0.25">
      <c r="A2122" t="s">
        <v>5531</v>
      </c>
      <c r="B2122" t="s">
        <v>4368</v>
      </c>
      <c r="C2122" s="22" t="s">
        <v>4368</v>
      </c>
      <c r="D2122">
        <v>1</v>
      </c>
      <c r="E2122">
        <v>1</v>
      </c>
      <c r="F2122">
        <v>2</v>
      </c>
      <c r="G2122" s="13">
        <v>38352</v>
      </c>
      <c r="H2122">
        <v>0</v>
      </c>
      <c r="I2122" t="s">
        <v>5411</v>
      </c>
      <c r="J2122" t="s">
        <v>5411</v>
      </c>
      <c r="K2122" s="65">
        <v>0</v>
      </c>
      <c r="L2122" s="46"/>
      <c r="M2122" s="22"/>
      <c r="N2122" s="52">
        <f t="shared" si="333"/>
        <v>0</v>
      </c>
      <c r="O2122" s="52" t="e">
        <f t="shared" si="334"/>
        <v>#VALUE!</v>
      </c>
      <c r="P2122" s="52" t="e">
        <f t="shared" si="335"/>
        <v>#VALUE!</v>
      </c>
      <c r="Q2122">
        <v>21.53</v>
      </c>
      <c r="R2122" t="s">
        <v>5411</v>
      </c>
      <c r="S2122" t="s">
        <v>5411</v>
      </c>
      <c r="T2122" s="46">
        <v>21.526</v>
      </c>
      <c r="U2122" s="46"/>
      <c r="V2122" s="22"/>
      <c r="W2122" s="52">
        <f t="shared" si="336"/>
        <v>4.0000000000013358E-3</v>
      </c>
      <c r="X2122" s="52" t="e">
        <f t="shared" si="337"/>
        <v>#VALUE!</v>
      </c>
      <c r="Y2122" s="52" t="e">
        <f t="shared" si="331"/>
        <v>#VALUE!</v>
      </c>
      <c r="Z2122" t="s">
        <v>77</v>
      </c>
      <c r="AA2122" t="s">
        <v>5411</v>
      </c>
      <c r="AB2122" t="s">
        <v>5411</v>
      </c>
      <c r="AC2122" s="61" t="s">
        <v>77</v>
      </c>
      <c r="AD2122" s="61"/>
      <c r="AE2122" s="22"/>
      <c r="AF2122">
        <v>0</v>
      </c>
      <c r="AG2122" t="s">
        <v>5411</v>
      </c>
      <c r="AH2122" t="s">
        <v>5411</v>
      </c>
      <c r="AI2122" s="65">
        <v>0</v>
      </c>
      <c r="AJ2122" s="46"/>
      <c r="AK2122" s="22"/>
      <c r="AL2122" s="52">
        <f t="shared" si="338"/>
        <v>0</v>
      </c>
      <c r="AM2122" s="52" t="e">
        <f t="shared" si="339"/>
        <v>#VALUE!</v>
      </c>
      <c r="AN2122" s="52" t="e">
        <f t="shared" si="332"/>
        <v>#VALUE!</v>
      </c>
      <c r="AO2122">
        <v>0</v>
      </c>
      <c r="AP2122" s="65">
        <v>0</v>
      </c>
      <c r="AQ2122" s="52">
        <f t="shared" si="340"/>
        <v>0</v>
      </c>
    </row>
    <row r="2123" spans="1:43" x14ac:dyDescent="0.25">
      <c r="A2123" t="s">
        <v>5531</v>
      </c>
      <c r="B2123" t="s">
        <v>4369</v>
      </c>
      <c r="C2123" s="22" t="s">
        <v>4369</v>
      </c>
      <c r="D2123">
        <v>1</v>
      </c>
      <c r="E2123">
        <v>1</v>
      </c>
      <c r="F2123">
        <v>2</v>
      </c>
      <c r="G2123" s="13">
        <v>38352</v>
      </c>
      <c r="H2123">
        <v>11.25</v>
      </c>
      <c r="I2123" t="s">
        <v>5411</v>
      </c>
      <c r="J2123" t="s">
        <v>5411</v>
      </c>
      <c r="K2123" s="46">
        <v>11.25</v>
      </c>
      <c r="L2123" s="46"/>
      <c r="M2123" s="22"/>
      <c r="N2123" s="52">
        <f t="shared" si="333"/>
        <v>0</v>
      </c>
      <c r="O2123" s="52" t="e">
        <f t="shared" si="334"/>
        <v>#VALUE!</v>
      </c>
      <c r="P2123" s="52" t="e">
        <f t="shared" si="335"/>
        <v>#VALUE!</v>
      </c>
      <c r="Q2123">
        <v>6.13</v>
      </c>
      <c r="R2123" t="s">
        <v>5411</v>
      </c>
      <c r="S2123" t="s">
        <v>5411</v>
      </c>
      <c r="T2123" s="46">
        <v>6.13</v>
      </c>
      <c r="U2123" s="46"/>
      <c r="V2123" s="22"/>
      <c r="W2123" s="52">
        <f t="shared" si="336"/>
        <v>0</v>
      </c>
      <c r="X2123" s="52" t="e">
        <f t="shared" si="337"/>
        <v>#VALUE!</v>
      </c>
      <c r="Y2123" s="52" t="e">
        <f t="shared" si="331"/>
        <v>#VALUE!</v>
      </c>
      <c r="Z2123" t="s">
        <v>77</v>
      </c>
      <c r="AA2123" t="s">
        <v>5411</v>
      </c>
      <c r="AB2123" t="s">
        <v>5411</v>
      </c>
      <c r="AC2123" s="61" t="s">
        <v>77</v>
      </c>
      <c r="AD2123" s="61"/>
      <c r="AE2123" s="22"/>
      <c r="AF2123">
        <v>0.5</v>
      </c>
      <c r="AG2123" t="s">
        <v>5411</v>
      </c>
      <c r="AH2123" t="s">
        <v>5411</v>
      </c>
      <c r="AI2123" s="46">
        <v>0.503</v>
      </c>
      <c r="AJ2123" s="46"/>
      <c r="AK2123" s="22"/>
      <c r="AL2123" s="52">
        <f t="shared" si="338"/>
        <v>-3.0000000000000027E-3</v>
      </c>
      <c r="AM2123" s="52" t="e">
        <f t="shared" si="339"/>
        <v>#VALUE!</v>
      </c>
      <c r="AN2123" s="52" t="e">
        <f t="shared" si="332"/>
        <v>#VALUE!</v>
      </c>
      <c r="AO2123">
        <v>1.56</v>
      </c>
      <c r="AP2123" s="46">
        <v>1.5640000000000001</v>
      </c>
      <c r="AQ2123" s="52">
        <f t="shared" si="340"/>
        <v>-4.0000000000000036E-3</v>
      </c>
    </row>
    <row r="2124" spans="1:43" x14ac:dyDescent="0.25">
      <c r="A2124" t="s">
        <v>5531</v>
      </c>
      <c r="B2124" t="s">
        <v>4370</v>
      </c>
      <c r="C2124" s="22" t="s">
        <v>4370</v>
      </c>
      <c r="D2124">
        <v>1</v>
      </c>
      <c r="E2124">
        <v>1</v>
      </c>
      <c r="F2124">
        <v>2</v>
      </c>
      <c r="G2124" s="13">
        <v>38352</v>
      </c>
      <c r="H2124" t="s">
        <v>5411</v>
      </c>
      <c r="I2124" t="s">
        <v>5411</v>
      </c>
      <c r="J2124" t="s">
        <v>5411</v>
      </c>
      <c r="K2124" s="65"/>
      <c r="L2124" s="46"/>
      <c r="M2124" s="22"/>
      <c r="N2124" s="52" t="e">
        <f t="shared" si="333"/>
        <v>#VALUE!</v>
      </c>
      <c r="O2124" s="52" t="e">
        <f t="shared" si="334"/>
        <v>#VALUE!</v>
      </c>
      <c r="P2124" s="52" t="e">
        <f t="shared" si="335"/>
        <v>#VALUE!</v>
      </c>
      <c r="Q2124" t="s">
        <v>5411</v>
      </c>
      <c r="R2124" t="s">
        <v>5411</v>
      </c>
      <c r="S2124" t="s">
        <v>5411</v>
      </c>
      <c r="T2124" s="65"/>
      <c r="U2124" s="46"/>
      <c r="V2124" s="22"/>
      <c r="W2124" s="52" t="e">
        <f t="shared" si="336"/>
        <v>#VALUE!</v>
      </c>
      <c r="X2124" s="52" t="e">
        <f t="shared" si="337"/>
        <v>#VALUE!</v>
      </c>
      <c r="Y2124" s="52" t="e">
        <f t="shared" si="331"/>
        <v>#VALUE!</v>
      </c>
      <c r="Z2124" t="s">
        <v>77</v>
      </c>
      <c r="AA2124" t="s">
        <v>5411</v>
      </c>
      <c r="AB2124" t="s">
        <v>5411</v>
      </c>
      <c r="AC2124" s="61" t="s">
        <v>77</v>
      </c>
      <c r="AD2124" s="61"/>
      <c r="AE2124" s="22"/>
      <c r="AF2124" t="s">
        <v>5411</v>
      </c>
      <c r="AG2124" t="s">
        <v>5411</v>
      </c>
      <c r="AH2124" t="s">
        <v>5411</v>
      </c>
      <c r="AI2124" s="65"/>
      <c r="AJ2124" s="46"/>
      <c r="AK2124" s="22"/>
      <c r="AL2124" s="52" t="e">
        <f t="shared" si="338"/>
        <v>#VALUE!</v>
      </c>
      <c r="AM2124" s="52" t="e">
        <f t="shared" si="339"/>
        <v>#VALUE!</v>
      </c>
      <c r="AN2124" s="52" t="e">
        <f t="shared" si="332"/>
        <v>#VALUE!</v>
      </c>
      <c r="AO2124" t="s">
        <v>5411</v>
      </c>
      <c r="AP2124" s="65"/>
      <c r="AQ2124" s="52" t="e">
        <f t="shared" si="340"/>
        <v>#VALUE!</v>
      </c>
    </row>
    <row r="2125" spans="1:43" x14ac:dyDescent="0.25">
      <c r="A2125" t="s">
        <v>5531</v>
      </c>
      <c r="B2125" t="s">
        <v>4371</v>
      </c>
      <c r="C2125" s="22" t="s">
        <v>4371</v>
      </c>
      <c r="D2125">
        <v>1</v>
      </c>
      <c r="E2125">
        <v>1</v>
      </c>
      <c r="F2125">
        <v>2</v>
      </c>
      <c r="G2125" s="13">
        <v>38352</v>
      </c>
      <c r="H2125">
        <v>0</v>
      </c>
      <c r="I2125" t="s">
        <v>5411</v>
      </c>
      <c r="J2125" t="s">
        <v>5411</v>
      </c>
      <c r="K2125" s="65">
        <v>0</v>
      </c>
      <c r="L2125" s="46"/>
      <c r="M2125" s="22"/>
      <c r="N2125" s="52">
        <f t="shared" si="333"/>
        <v>0</v>
      </c>
      <c r="O2125" s="52" t="e">
        <f t="shared" si="334"/>
        <v>#VALUE!</v>
      </c>
      <c r="P2125" s="52" t="e">
        <f t="shared" si="335"/>
        <v>#VALUE!</v>
      </c>
      <c r="Q2125">
        <v>0</v>
      </c>
      <c r="R2125" t="s">
        <v>5411</v>
      </c>
      <c r="S2125" t="s">
        <v>5411</v>
      </c>
      <c r="T2125" s="65">
        <v>0</v>
      </c>
      <c r="U2125" s="46"/>
      <c r="V2125" s="22"/>
      <c r="W2125" s="52">
        <f t="shared" si="336"/>
        <v>0</v>
      </c>
      <c r="X2125" s="52" t="e">
        <f t="shared" si="337"/>
        <v>#VALUE!</v>
      </c>
      <c r="Y2125" s="52" t="e">
        <f t="shared" si="331"/>
        <v>#VALUE!</v>
      </c>
      <c r="Z2125" t="s">
        <v>77</v>
      </c>
      <c r="AA2125" t="s">
        <v>5411</v>
      </c>
      <c r="AB2125" t="s">
        <v>5411</v>
      </c>
      <c r="AC2125" s="61" t="s">
        <v>77</v>
      </c>
      <c r="AD2125" s="61"/>
      <c r="AE2125" s="22"/>
      <c r="AF2125">
        <v>0</v>
      </c>
      <c r="AG2125" t="s">
        <v>5411</v>
      </c>
      <c r="AH2125" t="s">
        <v>5411</v>
      </c>
      <c r="AI2125" s="65">
        <v>0</v>
      </c>
      <c r="AJ2125" s="46"/>
      <c r="AK2125" s="22"/>
      <c r="AL2125" s="52">
        <f t="shared" si="338"/>
        <v>0</v>
      </c>
      <c r="AM2125" s="52" t="e">
        <f t="shared" si="339"/>
        <v>#VALUE!</v>
      </c>
      <c r="AN2125" s="52" t="e">
        <f t="shared" si="332"/>
        <v>#VALUE!</v>
      </c>
      <c r="AO2125">
        <v>0</v>
      </c>
      <c r="AP2125" s="65">
        <v>0</v>
      </c>
      <c r="AQ2125" s="52">
        <f t="shared" si="340"/>
        <v>0</v>
      </c>
    </row>
    <row r="2126" spans="1:43" x14ac:dyDescent="0.25">
      <c r="A2126" t="s">
        <v>5531</v>
      </c>
      <c r="B2126" t="s">
        <v>4372</v>
      </c>
      <c r="C2126" s="22" t="s">
        <v>4372</v>
      </c>
      <c r="D2126">
        <v>1</v>
      </c>
      <c r="E2126">
        <v>1</v>
      </c>
      <c r="F2126">
        <v>2</v>
      </c>
      <c r="G2126" s="13">
        <v>38352</v>
      </c>
      <c r="H2126">
        <v>9.9700000000000006</v>
      </c>
      <c r="I2126" t="s">
        <v>5411</v>
      </c>
      <c r="J2126" t="s">
        <v>5411</v>
      </c>
      <c r="K2126" s="46">
        <v>9.9740000000000002</v>
      </c>
      <c r="L2126" s="46"/>
      <c r="M2126" s="22"/>
      <c r="N2126" s="52">
        <f t="shared" si="333"/>
        <v>-3.9999999999995595E-3</v>
      </c>
      <c r="O2126" s="52" t="e">
        <f t="shared" si="334"/>
        <v>#VALUE!</v>
      </c>
      <c r="P2126" s="52" t="e">
        <f t="shared" si="335"/>
        <v>#VALUE!</v>
      </c>
      <c r="Q2126">
        <v>10.07</v>
      </c>
      <c r="R2126" t="s">
        <v>5411</v>
      </c>
      <c r="S2126" t="s">
        <v>5411</v>
      </c>
      <c r="T2126" s="46">
        <v>10.073</v>
      </c>
      <c r="U2126" s="46"/>
      <c r="V2126" s="22"/>
      <c r="W2126" s="52">
        <f t="shared" si="336"/>
        <v>-3.0000000000001137E-3</v>
      </c>
      <c r="X2126" s="52" t="e">
        <f t="shared" si="337"/>
        <v>#VALUE!</v>
      </c>
      <c r="Y2126" s="52" t="e">
        <f t="shared" si="331"/>
        <v>#VALUE!</v>
      </c>
      <c r="Z2126" t="s">
        <v>77</v>
      </c>
      <c r="AA2126" t="s">
        <v>5411</v>
      </c>
      <c r="AB2126" t="s">
        <v>5411</v>
      </c>
      <c r="AC2126" s="61" t="s">
        <v>77</v>
      </c>
      <c r="AD2126" s="61"/>
      <c r="AE2126" s="22"/>
      <c r="AF2126">
        <v>35.93</v>
      </c>
      <c r="AG2126" t="s">
        <v>5411</v>
      </c>
      <c r="AH2126" t="s">
        <v>5411</v>
      </c>
      <c r="AI2126" s="46">
        <v>35.927999999999997</v>
      </c>
      <c r="AJ2126" s="46"/>
      <c r="AK2126" s="22"/>
      <c r="AL2126" s="52">
        <f t="shared" si="338"/>
        <v>2.0000000000024443E-3</v>
      </c>
      <c r="AM2126" s="52" t="e">
        <f t="shared" si="339"/>
        <v>#VALUE!</v>
      </c>
      <c r="AN2126" s="52" t="e">
        <f t="shared" si="332"/>
        <v>#VALUE!</v>
      </c>
      <c r="AO2126">
        <v>1.58</v>
      </c>
      <c r="AP2126" s="46">
        <v>1.58</v>
      </c>
      <c r="AQ2126" s="52">
        <f t="shared" si="340"/>
        <v>0</v>
      </c>
    </row>
    <row r="2127" spans="1:43" x14ac:dyDescent="0.25">
      <c r="A2127" t="s">
        <v>5531</v>
      </c>
      <c r="B2127" t="s">
        <v>4373</v>
      </c>
      <c r="C2127" s="22" t="s">
        <v>4373</v>
      </c>
      <c r="D2127">
        <v>1</v>
      </c>
      <c r="E2127">
        <v>1</v>
      </c>
      <c r="F2127">
        <v>2</v>
      </c>
      <c r="G2127" s="13">
        <v>38352</v>
      </c>
      <c r="H2127">
        <v>8.1300000000000008</v>
      </c>
      <c r="I2127" t="s">
        <v>5411</v>
      </c>
      <c r="J2127" t="s">
        <v>5411</v>
      </c>
      <c r="K2127" s="46">
        <v>8.1319999999999997</v>
      </c>
      <c r="L2127" s="46"/>
      <c r="M2127" s="22"/>
      <c r="N2127" s="52">
        <f t="shared" si="333"/>
        <v>-1.9999999999988916E-3</v>
      </c>
      <c r="O2127" s="52" t="e">
        <f t="shared" si="334"/>
        <v>#VALUE!</v>
      </c>
      <c r="P2127" s="52" t="e">
        <f t="shared" si="335"/>
        <v>#VALUE!</v>
      </c>
      <c r="Q2127">
        <v>13.92</v>
      </c>
      <c r="R2127" t="s">
        <v>5411</v>
      </c>
      <c r="S2127" t="s">
        <v>5411</v>
      </c>
      <c r="T2127" s="46">
        <v>13.916</v>
      </c>
      <c r="U2127" s="46"/>
      <c r="V2127" s="22"/>
      <c r="W2127" s="52">
        <f t="shared" si="336"/>
        <v>3.9999999999995595E-3</v>
      </c>
      <c r="X2127" s="52" t="e">
        <f t="shared" si="337"/>
        <v>#VALUE!</v>
      </c>
      <c r="Y2127" s="52" t="e">
        <f t="shared" si="331"/>
        <v>#VALUE!</v>
      </c>
      <c r="Z2127" t="s">
        <v>77</v>
      </c>
      <c r="AA2127" t="s">
        <v>5411</v>
      </c>
      <c r="AB2127" t="s">
        <v>5411</v>
      </c>
      <c r="AC2127" s="61" t="s">
        <v>77</v>
      </c>
      <c r="AD2127" s="61"/>
      <c r="AE2127" s="22"/>
      <c r="AF2127">
        <v>95.67</v>
      </c>
      <c r="AG2127" t="s">
        <v>5411</v>
      </c>
      <c r="AH2127" t="s">
        <v>5411</v>
      </c>
      <c r="AI2127" s="46">
        <v>95.671999999999997</v>
      </c>
      <c r="AJ2127" s="46"/>
      <c r="AK2127" s="22"/>
      <c r="AL2127" s="52">
        <f t="shared" si="338"/>
        <v>-1.9999999999953388E-3</v>
      </c>
      <c r="AM2127" s="52" t="e">
        <f t="shared" si="339"/>
        <v>#VALUE!</v>
      </c>
      <c r="AN2127" s="52" t="e">
        <f t="shared" si="332"/>
        <v>#VALUE!</v>
      </c>
      <c r="AO2127">
        <v>23.92</v>
      </c>
      <c r="AP2127" s="46">
        <v>23.914999999999999</v>
      </c>
      <c r="AQ2127" s="52">
        <f t="shared" si="340"/>
        <v>5.000000000002558E-3</v>
      </c>
    </row>
    <row r="2128" spans="1:43" x14ac:dyDescent="0.25">
      <c r="A2128" t="s">
        <v>5531</v>
      </c>
      <c r="B2128" t="s">
        <v>4374</v>
      </c>
      <c r="C2128" s="22" t="s">
        <v>4374</v>
      </c>
      <c r="D2128">
        <v>1</v>
      </c>
      <c r="E2128">
        <v>1</v>
      </c>
      <c r="F2128">
        <v>2</v>
      </c>
      <c r="G2128" s="13">
        <v>38352</v>
      </c>
      <c r="H2128">
        <v>0</v>
      </c>
      <c r="I2128" t="s">
        <v>5411</v>
      </c>
      <c r="J2128" t="s">
        <v>5411</v>
      </c>
      <c r="K2128" s="65">
        <v>0</v>
      </c>
      <c r="L2128" s="46"/>
      <c r="M2128" s="22"/>
      <c r="N2128" s="52">
        <f t="shared" si="333"/>
        <v>0</v>
      </c>
      <c r="O2128" s="52" t="e">
        <f t="shared" si="334"/>
        <v>#VALUE!</v>
      </c>
      <c r="P2128" s="52" t="e">
        <f t="shared" si="335"/>
        <v>#VALUE!</v>
      </c>
      <c r="Q2128">
        <v>0</v>
      </c>
      <c r="R2128" t="s">
        <v>5411</v>
      </c>
      <c r="S2128" t="s">
        <v>5411</v>
      </c>
      <c r="T2128" s="65">
        <v>0</v>
      </c>
      <c r="U2128" s="46"/>
      <c r="V2128" s="22"/>
      <c r="W2128" s="52">
        <f t="shared" si="336"/>
        <v>0</v>
      </c>
      <c r="X2128" s="52" t="e">
        <f t="shared" si="337"/>
        <v>#VALUE!</v>
      </c>
      <c r="Y2128" s="52" t="e">
        <f t="shared" si="331"/>
        <v>#VALUE!</v>
      </c>
      <c r="Z2128" t="s">
        <v>77</v>
      </c>
      <c r="AA2128" t="s">
        <v>5411</v>
      </c>
      <c r="AB2128" t="s">
        <v>5411</v>
      </c>
      <c r="AC2128" s="61" t="s">
        <v>77</v>
      </c>
      <c r="AD2128" s="61"/>
      <c r="AE2128" s="22"/>
      <c r="AF2128">
        <v>0</v>
      </c>
      <c r="AG2128" t="s">
        <v>5411</v>
      </c>
      <c r="AH2128" t="s">
        <v>5411</v>
      </c>
      <c r="AI2128" s="65">
        <v>0</v>
      </c>
      <c r="AJ2128" s="46"/>
      <c r="AK2128" s="22"/>
      <c r="AL2128" s="52">
        <f t="shared" si="338"/>
        <v>0</v>
      </c>
      <c r="AM2128" s="52" t="e">
        <f t="shared" si="339"/>
        <v>#VALUE!</v>
      </c>
      <c r="AN2128" s="52" t="e">
        <f t="shared" si="332"/>
        <v>#VALUE!</v>
      </c>
      <c r="AO2128">
        <v>0</v>
      </c>
      <c r="AP2128" s="65">
        <v>0</v>
      </c>
      <c r="AQ2128" s="52">
        <f t="shared" si="340"/>
        <v>0</v>
      </c>
    </row>
    <row r="2129" spans="1:43" x14ac:dyDescent="0.25">
      <c r="A2129" t="s">
        <v>5531</v>
      </c>
      <c r="B2129" t="s">
        <v>4375</v>
      </c>
      <c r="C2129" s="22" t="s">
        <v>4375</v>
      </c>
      <c r="D2129">
        <v>1</v>
      </c>
      <c r="E2129">
        <v>1</v>
      </c>
      <c r="F2129">
        <v>2</v>
      </c>
      <c r="G2129" s="13">
        <v>38352</v>
      </c>
      <c r="H2129">
        <v>26.13</v>
      </c>
      <c r="I2129" t="s">
        <v>5411</v>
      </c>
      <c r="J2129" t="s">
        <v>5411</v>
      </c>
      <c r="K2129" s="46">
        <v>26.126999999999999</v>
      </c>
      <c r="L2129" s="46"/>
      <c r="M2129" s="22"/>
      <c r="N2129" s="52">
        <f t="shared" si="333"/>
        <v>3.0000000000001137E-3</v>
      </c>
      <c r="O2129" s="52" t="e">
        <f t="shared" si="334"/>
        <v>#VALUE!</v>
      </c>
      <c r="P2129" s="52" t="e">
        <f t="shared" si="335"/>
        <v>#VALUE!</v>
      </c>
      <c r="Q2129">
        <v>15.84</v>
      </c>
      <c r="R2129" t="s">
        <v>5411</v>
      </c>
      <c r="S2129" t="s">
        <v>5411</v>
      </c>
      <c r="T2129" s="46">
        <v>15.835000000000001</v>
      </c>
      <c r="U2129" s="46"/>
      <c r="V2129" s="22"/>
      <c r="W2129" s="52">
        <f t="shared" si="336"/>
        <v>4.9999999999990052E-3</v>
      </c>
      <c r="X2129" s="52" t="e">
        <f t="shared" si="337"/>
        <v>#VALUE!</v>
      </c>
      <c r="Y2129" s="52" t="e">
        <f t="shared" si="331"/>
        <v>#VALUE!</v>
      </c>
      <c r="Z2129" t="s">
        <v>77</v>
      </c>
      <c r="AA2129" t="s">
        <v>5411</v>
      </c>
      <c r="AB2129" t="s">
        <v>5411</v>
      </c>
      <c r="AC2129" s="61" t="s">
        <v>77</v>
      </c>
      <c r="AD2129" s="61"/>
      <c r="AE2129" s="22"/>
      <c r="AF2129">
        <v>11.37</v>
      </c>
      <c r="AG2129" t="s">
        <v>5411</v>
      </c>
      <c r="AH2129" t="s">
        <v>5411</v>
      </c>
      <c r="AI2129" s="46">
        <v>11.37</v>
      </c>
      <c r="AJ2129" s="46"/>
      <c r="AK2129" s="22"/>
      <c r="AL2129" s="52">
        <f t="shared" si="338"/>
        <v>0</v>
      </c>
      <c r="AM2129" s="52" t="e">
        <f t="shared" si="339"/>
        <v>#VALUE!</v>
      </c>
      <c r="AN2129" s="52" t="e">
        <f t="shared" si="332"/>
        <v>#VALUE!</v>
      </c>
      <c r="AO2129">
        <v>6.92</v>
      </c>
      <c r="AP2129" s="46">
        <v>6.9189999999999996</v>
      </c>
      <c r="AQ2129" s="52">
        <f t="shared" si="340"/>
        <v>1.000000000000334E-3</v>
      </c>
    </row>
    <row r="2130" spans="1:43" x14ac:dyDescent="0.25">
      <c r="A2130" t="s">
        <v>5531</v>
      </c>
      <c r="B2130" t="s">
        <v>4376</v>
      </c>
      <c r="C2130" s="22" t="s">
        <v>4376</v>
      </c>
      <c r="D2130">
        <v>1</v>
      </c>
      <c r="E2130">
        <v>1</v>
      </c>
      <c r="F2130">
        <v>2</v>
      </c>
      <c r="G2130" s="13">
        <v>38352</v>
      </c>
      <c r="H2130">
        <v>7.63</v>
      </c>
      <c r="I2130" t="s">
        <v>5411</v>
      </c>
      <c r="J2130" t="s">
        <v>5411</v>
      </c>
      <c r="K2130" s="46">
        <v>7.6310000000000002</v>
      </c>
      <c r="L2130" s="46"/>
      <c r="M2130" s="22"/>
      <c r="N2130" s="52">
        <f t="shared" si="333"/>
        <v>-1.000000000000334E-3</v>
      </c>
      <c r="O2130" s="52" t="e">
        <f t="shared" si="334"/>
        <v>#VALUE!</v>
      </c>
      <c r="P2130" s="52" t="e">
        <f t="shared" si="335"/>
        <v>#VALUE!</v>
      </c>
      <c r="Q2130">
        <v>17.79</v>
      </c>
      <c r="R2130" t="s">
        <v>5411</v>
      </c>
      <c r="S2130" t="s">
        <v>5411</v>
      </c>
      <c r="T2130" s="46">
        <v>17.785</v>
      </c>
      <c r="U2130" s="46"/>
      <c r="V2130" s="22"/>
      <c r="W2130" s="52">
        <f t="shared" si="336"/>
        <v>4.9999999999990052E-3</v>
      </c>
      <c r="X2130" s="52" t="e">
        <f t="shared" si="337"/>
        <v>#VALUE!</v>
      </c>
      <c r="Y2130" s="52" t="e">
        <f t="shared" si="331"/>
        <v>#VALUE!</v>
      </c>
      <c r="Z2130" t="s">
        <v>77</v>
      </c>
      <c r="AA2130" t="s">
        <v>5411</v>
      </c>
      <c r="AB2130" t="s">
        <v>5411</v>
      </c>
      <c r="AC2130" s="61" t="s">
        <v>77</v>
      </c>
      <c r="AD2130" s="61"/>
      <c r="AE2130" s="22"/>
      <c r="AF2130">
        <v>89.67</v>
      </c>
      <c r="AG2130" t="s">
        <v>5411</v>
      </c>
      <c r="AH2130" t="s">
        <v>5411</v>
      </c>
      <c r="AI2130" s="46">
        <v>89.673000000000002</v>
      </c>
      <c r="AJ2130" s="46"/>
      <c r="AK2130" s="22"/>
      <c r="AL2130" s="52">
        <f t="shared" si="338"/>
        <v>-3.0000000000001137E-3</v>
      </c>
      <c r="AM2130" s="52" t="e">
        <f t="shared" si="339"/>
        <v>#VALUE!</v>
      </c>
      <c r="AN2130" s="52" t="e">
        <f t="shared" si="332"/>
        <v>#VALUE!</v>
      </c>
      <c r="AO2130">
        <v>1.02</v>
      </c>
      <c r="AP2130" s="46">
        <v>1.0169999999999999</v>
      </c>
      <c r="AQ2130" s="52">
        <f t="shared" si="340"/>
        <v>3.0000000000001137E-3</v>
      </c>
    </row>
    <row r="2131" spans="1:43" x14ac:dyDescent="0.25">
      <c r="A2131" t="s">
        <v>5531</v>
      </c>
      <c r="B2131" t="s">
        <v>4377</v>
      </c>
      <c r="C2131" s="22" t="s">
        <v>4377</v>
      </c>
      <c r="D2131">
        <v>1</v>
      </c>
      <c r="E2131">
        <v>1</v>
      </c>
      <c r="F2131">
        <v>2</v>
      </c>
      <c r="G2131" s="13">
        <v>38352</v>
      </c>
      <c r="H2131">
        <v>0</v>
      </c>
      <c r="I2131" t="s">
        <v>5411</v>
      </c>
      <c r="J2131" t="s">
        <v>5411</v>
      </c>
      <c r="K2131" s="65">
        <v>0</v>
      </c>
      <c r="L2131" s="46"/>
      <c r="M2131" s="22"/>
      <c r="N2131" s="52">
        <f t="shared" si="333"/>
        <v>0</v>
      </c>
      <c r="O2131" s="52" t="e">
        <f t="shared" si="334"/>
        <v>#VALUE!</v>
      </c>
      <c r="P2131" s="52" t="e">
        <f t="shared" si="335"/>
        <v>#VALUE!</v>
      </c>
      <c r="Q2131">
        <v>0</v>
      </c>
      <c r="R2131" t="s">
        <v>5411</v>
      </c>
      <c r="S2131" t="s">
        <v>5411</v>
      </c>
      <c r="T2131" s="65">
        <v>0</v>
      </c>
      <c r="U2131" s="46"/>
      <c r="V2131" s="22"/>
      <c r="W2131" s="52">
        <f t="shared" si="336"/>
        <v>0</v>
      </c>
      <c r="X2131" s="52" t="e">
        <f t="shared" si="337"/>
        <v>#VALUE!</v>
      </c>
      <c r="Y2131" s="52" t="e">
        <f t="shared" si="331"/>
        <v>#VALUE!</v>
      </c>
      <c r="Z2131" t="s">
        <v>77</v>
      </c>
      <c r="AA2131" t="s">
        <v>5411</v>
      </c>
      <c r="AB2131" t="s">
        <v>5411</v>
      </c>
      <c r="AC2131" s="61" t="s">
        <v>77</v>
      </c>
      <c r="AD2131" s="61"/>
      <c r="AE2131" s="22"/>
      <c r="AF2131">
        <v>0</v>
      </c>
      <c r="AG2131" t="s">
        <v>5411</v>
      </c>
      <c r="AH2131" t="s">
        <v>5411</v>
      </c>
      <c r="AI2131" s="65">
        <v>0</v>
      </c>
      <c r="AJ2131" s="46"/>
      <c r="AK2131" s="22"/>
      <c r="AL2131" s="52">
        <f t="shared" si="338"/>
        <v>0</v>
      </c>
      <c r="AM2131" s="52" t="e">
        <f t="shared" si="339"/>
        <v>#VALUE!</v>
      </c>
      <c r="AN2131" s="52" t="e">
        <f t="shared" si="332"/>
        <v>#VALUE!</v>
      </c>
      <c r="AO2131">
        <v>0</v>
      </c>
      <c r="AP2131" s="65">
        <v>0</v>
      </c>
      <c r="AQ2131" s="52">
        <f t="shared" si="340"/>
        <v>0</v>
      </c>
    </row>
    <row r="2132" spans="1:43" x14ac:dyDescent="0.25">
      <c r="A2132" t="s">
        <v>5531</v>
      </c>
      <c r="B2132" t="s">
        <v>4378</v>
      </c>
      <c r="C2132" s="22" t="s">
        <v>4378</v>
      </c>
      <c r="D2132">
        <v>1</v>
      </c>
      <c r="E2132">
        <v>1</v>
      </c>
      <c r="F2132">
        <v>2</v>
      </c>
      <c r="G2132" s="13">
        <v>38352</v>
      </c>
      <c r="H2132">
        <v>15.64</v>
      </c>
      <c r="I2132" t="s">
        <v>5411</v>
      </c>
      <c r="J2132" t="s">
        <v>5411</v>
      </c>
      <c r="K2132" s="46">
        <v>15.635999999999999</v>
      </c>
      <c r="L2132" s="46"/>
      <c r="M2132" s="22"/>
      <c r="N2132" s="52">
        <f t="shared" si="333"/>
        <v>4.0000000000013358E-3</v>
      </c>
      <c r="O2132" s="52" t="e">
        <f t="shared" si="334"/>
        <v>#VALUE!</v>
      </c>
      <c r="P2132" s="52" t="e">
        <f t="shared" si="335"/>
        <v>#VALUE!</v>
      </c>
      <c r="Q2132">
        <v>9.75</v>
      </c>
      <c r="R2132" t="s">
        <v>5411</v>
      </c>
      <c r="S2132" t="s">
        <v>5411</v>
      </c>
      <c r="T2132" s="46">
        <v>9.7509999999999994</v>
      </c>
      <c r="U2132" s="46"/>
      <c r="V2132" s="22"/>
      <c r="W2132" s="52">
        <f t="shared" si="336"/>
        <v>-9.9999999999944578E-4</v>
      </c>
      <c r="X2132" s="52" t="e">
        <f t="shared" si="337"/>
        <v>#VALUE!</v>
      </c>
      <c r="Y2132" s="52" t="e">
        <f t="shared" si="331"/>
        <v>#VALUE!</v>
      </c>
      <c r="Z2132" t="s">
        <v>77</v>
      </c>
      <c r="AA2132" t="s">
        <v>5411</v>
      </c>
      <c r="AB2132" t="s">
        <v>5411</v>
      </c>
      <c r="AC2132" s="61" t="s">
        <v>77</v>
      </c>
      <c r="AD2132" s="61"/>
      <c r="AE2132" s="22"/>
      <c r="AF2132">
        <v>11.2</v>
      </c>
      <c r="AG2132" t="s">
        <v>5411</v>
      </c>
      <c r="AH2132" t="s">
        <v>5411</v>
      </c>
      <c r="AI2132" s="46">
        <v>11.201000000000001</v>
      </c>
      <c r="AJ2132" s="46"/>
      <c r="AK2132" s="22"/>
      <c r="AL2132" s="52">
        <f t="shared" si="338"/>
        <v>-1.0000000000012221E-3</v>
      </c>
      <c r="AM2132" s="52" t="e">
        <f t="shared" si="339"/>
        <v>#VALUE!</v>
      </c>
      <c r="AN2132" s="52" t="e">
        <f t="shared" si="332"/>
        <v>#VALUE!</v>
      </c>
      <c r="AO2132">
        <v>1.91</v>
      </c>
      <c r="AP2132" s="46">
        <v>1.909</v>
      </c>
      <c r="AQ2132" s="52">
        <f t="shared" si="340"/>
        <v>9.9999999999988987E-4</v>
      </c>
    </row>
    <row r="2133" spans="1:43" x14ac:dyDescent="0.25">
      <c r="A2133" t="s">
        <v>5531</v>
      </c>
      <c r="B2133" t="s">
        <v>4379</v>
      </c>
      <c r="C2133" s="22" t="s">
        <v>4379</v>
      </c>
      <c r="D2133">
        <v>1</v>
      </c>
      <c r="E2133">
        <v>1</v>
      </c>
      <c r="F2133">
        <v>2</v>
      </c>
      <c r="G2133" s="13">
        <v>38352</v>
      </c>
      <c r="H2133">
        <v>7.33</v>
      </c>
      <c r="I2133" t="s">
        <v>5411</v>
      </c>
      <c r="J2133" t="s">
        <v>5411</v>
      </c>
      <c r="K2133" s="46">
        <v>7.33</v>
      </c>
      <c r="L2133" s="46"/>
      <c r="M2133" s="22"/>
      <c r="N2133" s="52">
        <f t="shared" si="333"/>
        <v>0</v>
      </c>
      <c r="O2133" s="52" t="e">
        <f t="shared" si="334"/>
        <v>#VALUE!</v>
      </c>
      <c r="P2133" s="52" t="e">
        <f t="shared" si="335"/>
        <v>#VALUE!</v>
      </c>
      <c r="Q2133">
        <v>12.9</v>
      </c>
      <c r="R2133" t="s">
        <v>5411</v>
      </c>
      <c r="S2133" t="s">
        <v>5411</v>
      </c>
      <c r="T2133" s="46">
        <v>12.898999999999999</v>
      </c>
      <c r="U2133" s="46"/>
      <c r="V2133" s="22"/>
      <c r="W2133" s="52">
        <f t="shared" si="336"/>
        <v>1.0000000000012221E-3</v>
      </c>
      <c r="X2133" s="52" t="e">
        <f t="shared" si="337"/>
        <v>#VALUE!</v>
      </c>
      <c r="Y2133" s="52" t="e">
        <f t="shared" si="331"/>
        <v>#VALUE!</v>
      </c>
      <c r="Z2133" t="s">
        <v>77</v>
      </c>
      <c r="AA2133" t="s">
        <v>5411</v>
      </c>
      <c r="AB2133" t="s">
        <v>5411</v>
      </c>
      <c r="AC2133" s="61" t="s">
        <v>77</v>
      </c>
      <c r="AD2133" s="61"/>
      <c r="AE2133" s="22"/>
      <c r="AF2133">
        <v>46.15</v>
      </c>
      <c r="AG2133" t="s">
        <v>5411</v>
      </c>
      <c r="AH2133" t="s">
        <v>5411</v>
      </c>
      <c r="AI2133" s="46">
        <v>46.145000000000003</v>
      </c>
      <c r="AJ2133" s="46"/>
      <c r="AK2133" s="22"/>
      <c r="AL2133" s="52">
        <f t="shared" si="338"/>
        <v>4.9999999999954525E-3</v>
      </c>
      <c r="AM2133" s="52" t="e">
        <f t="shared" si="339"/>
        <v>#VALUE!</v>
      </c>
      <c r="AN2133" s="52" t="e">
        <f t="shared" si="332"/>
        <v>#VALUE!</v>
      </c>
      <c r="AO2133">
        <v>5.71</v>
      </c>
      <c r="AP2133" s="46">
        <v>5.7060000000000004</v>
      </c>
      <c r="AQ2133" s="52">
        <f t="shared" si="340"/>
        <v>3.9999999999995595E-3</v>
      </c>
    </row>
    <row r="2134" spans="1:43" x14ac:dyDescent="0.25">
      <c r="A2134" t="s">
        <v>5531</v>
      </c>
      <c r="B2134" t="s">
        <v>4206</v>
      </c>
      <c r="C2134" s="22" t="s">
        <v>4206</v>
      </c>
      <c r="D2134">
        <v>1</v>
      </c>
      <c r="E2134">
        <v>1</v>
      </c>
      <c r="F2134">
        <v>2</v>
      </c>
      <c r="G2134" s="13">
        <v>38352</v>
      </c>
      <c r="H2134">
        <v>0</v>
      </c>
      <c r="I2134">
        <v>0</v>
      </c>
      <c r="J2134" t="s">
        <v>5411</v>
      </c>
      <c r="K2134" s="65">
        <v>0</v>
      </c>
      <c r="L2134" s="65">
        <v>0</v>
      </c>
      <c r="M2134" s="22"/>
      <c r="N2134" s="52">
        <f t="shared" si="333"/>
        <v>0</v>
      </c>
      <c r="O2134" s="52">
        <f t="shared" si="334"/>
        <v>0</v>
      </c>
      <c r="P2134" s="52" t="e">
        <f t="shared" si="335"/>
        <v>#VALUE!</v>
      </c>
      <c r="Q2134">
        <v>0</v>
      </c>
      <c r="R2134">
        <v>0</v>
      </c>
      <c r="S2134" t="s">
        <v>5411</v>
      </c>
      <c r="T2134" s="65">
        <v>0</v>
      </c>
      <c r="U2134" s="65">
        <v>0</v>
      </c>
      <c r="V2134" s="22"/>
      <c r="W2134" s="52">
        <f t="shared" si="336"/>
        <v>0</v>
      </c>
      <c r="X2134" s="52">
        <f t="shared" si="337"/>
        <v>0</v>
      </c>
      <c r="Y2134" s="52" t="e">
        <f t="shared" si="331"/>
        <v>#VALUE!</v>
      </c>
      <c r="Z2134" t="s">
        <v>113</v>
      </c>
      <c r="AA2134" t="s">
        <v>114</v>
      </c>
      <c r="AB2134" t="s">
        <v>5411</v>
      </c>
      <c r="AC2134" s="79" t="s">
        <v>113</v>
      </c>
      <c r="AD2134" s="79" t="s">
        <v>114</v>
      </c>
      <c r="AE2134" s="22"/>
      <c r="AF2134">
        <v>0</v>
      </c>
      <c r="AG2134">
        <v>0</v>
      </c>
      <c r="AH2134" t="s">
        <v>5411</v>
      </c>
      <c r="AI2134" s="65">
        <v>0</v>
      </c>
      <c r="AJ2134" s="65">
        <v>0</v>
      </c>
      <c r="AK2134" s="22"/>
      <c r="AL2134" s="52">
        <f t="shared" si="338"/>
        <v>0</v>
      </c>
      <c r="AM2134" s="52">
        <f t="shared" si="339"/>
        <v>0</v>
      </c>
      <c r="AN2134" s="52" t="e">
        <f t="shared" si="332"/>
        <v>#VALUE!</v>
      </c>
      <c r="AO2134">
        <v>0</v>
      </c>
      <c r="AP2134" s="65">
        <v>0</v>
      </c>
      <c r="AQ2134" s="52">
        <f t="shared" si="340"/>
        <v>0</v>
      </c>
    </row>
    <row r="2135" spans="1:43" x14ac:dyDescent="0.25">
      <c r="A2135" t="s">
        <v>5531</v>
      </c>
      <c r="B2135" t="s">
        <v>4207</v>
      </c>
      <c r="C2135" s="22" t="s">
        <v>4207</v>
      </c>
      <c r="D2135">
        <v>1</v>
      </c>
      <c r="E2135">
        <v>1</v>
      </c>
      <c r="F2135">
        <v>2</v>
      </c>
      <c r="G2135" s="13">
        <v>38352</v>
      </c>
      <c r="H2135">
        <v>0.15</v>
      </c>
      <c r="I2135">
        <v>1.1100000000000001</v>
      </c>
      <c r="J2135" t="s">
        <v>5411</v>
      </c>
      <c r="K2135" s="65">
        <v>0.151</v>
      </c>
      <c r="L2135" s="65">
        <v>1.1140000000000001</v>
      </c>
      <c r="M2135" s="22"/>
      <c r="N2135" s="52">
        <f t="shared" si="333"/>
        <v>-1.0000000000000009E-3</v>
      </c>
      <c r="O2135" s="52">
        <f t="shared" si="334"/>
        <v>-4.0000000000000036E-3</v>
      </c>
      <c r="P2135" s="52" t="e">
        <f t="shared" si="335"/>
        <v>#VALUE!</v>
      </c>
      <c r="Q2135">
        <v>0</v>
      </c>
      <c r="R2135">
        <v>0</v>
      </c>
      <c r="S2135" t="s">
        <v>5411</v>
      </c>
      <c r="T2135" s="65">
        <v>0</v>
      </c>
      <c r="U2135" s="65">
        <v>0</v>
      </c>
      <c r="V2135" s="22"/>
      <c r="W2135" s="52">
        <f t="shared" si="336"/>
        <v>0</v>
      </c>
      <c r="X2135" s="52">
        <f t="shared" si="337"/>
        <v>0</v>
      </c>
      <c r="Y2135" s="52" t="e">
        <f t="shared" si="331"/>
        <v>#VALUE!</v>
      </c>
      <c r="Z2135" t="s">
        <v>113</v>
      </c>
      <c r="AA2135" t="s">
        <v>114</v>
      </c>
      <c r="AB2135" t="s">
        <v>5411</v>
      </c>
      <c r="AC2135" s="79" t="s">
        <v>113</v>
      </c>
      <c r="AD2135" s="79" t="s">
        <v>114</v>
      </c>
      <c r="AE2135" s="22"/>
      <c r="AF2135">
        <v>0</v>
      </c>
      <c r="AG2135">
        <v>0</v>
      </c>
      <c r="AH2135" t="s">
        <v>5411</v>
      </c>
      <c r="AI2135" s="65">
        <v>0</v>
      </c>
      <c r="AJ2135" s="65">
        <v>0</v>
      </c>
      <c r="AK2135" s="22"/>
      <c r="AL2135" s="52">
        <f t="shared" si="338"/>
        <v>0</v>
      </c>
      <c r="AM2135" s="52">
        <f t="shared" si="339"/>
        <v>0</v>
      </c>
      <c r="AN2135" s="52" t="e">
        <f t="shared" si="332"/>
        <v>#VALUE!</v>
      </c>
      <c r="AO2135">
        <v>0.11</v>
      </c>
      <c r="AP2135" s="65">
        <v>0.108</v>
      </c>
      <c r="AQ2135" s="52">
        <f t="shared" si="340"/>
        <v>2.0000000000000018E-3</v>
      </c>
    </row>
    <row r="2136" spans="1:43" x14ac:dyDescent="0.25">
      <c r="A2136" t="s">
        <v>5531</v>
      </c>
      <c r="B2136" t="s">
        <v>4208</v>
      </c>
      <c r="C2136" s="22" t="s">
        <v>4208</v>
      </c>
      <c r="D2136">
        <v>1</v>
      </c>
      <c r="E2136">
        <v>1</v>
      </c>
      <c r="F2136">
        <v>2</v>
      </c>
      <c r="G2136" s="13">
        <v>38352</v>
      </c>
      <c r="H2136">
        <v>2.67</v>
      </c>
      <c r="I2136">
        <v>4.58</v>
      </c>
      <c r="J2136" t="s">
        <v>5411</v>
      </c>
      <c r="K2136" s="65">
        <v>2.67</v>
      </c>
      <c r="L2136" s="65">
        <v>4.58</v>
      </c>
      <c r="M2136" s="22"/>
      <c r="N2136" s="52">
        <f t="shared" si="333"/>
        <v>0</v>
      </c>
      <c r="O2136" s="52">
        <f t="shared" si="334"/>
        <v>0</v>
      </c>
      <c r="P2136" s="52" t="e">
        <f t="shared" si="335"/>
        <v>#VALUE!</v>
      </c>
      <c r="Q2136">
        <v>3.38</v>
      </c>
      <c r="R2136">
        <v>1.1599999999999999</v>
      </c>
      <c r="S2136" t="s">
        <v>5411</v>
      </c>
      <c r="T2136" s="65">
        <v>3.38</v>
      </c>
      <c r="U2136" s="65">
        <v>1.1599999999999999</v>
      </c>
      <c r="V2136" s="22"/>
      <c r="W2136" s="52">
        <f t="shared" si="336"/>
        <v>0</v>
      </c>
      <c r="X2136" s="52">
        <f t="shared" si="337"/>
        <v>0</v>
      </c>
      <c r="Y2136" s="52" t="e">
        <f t="shared" si="331"/>
        <v>#VALUE!</v>
      </c>
      <c r="Z2136" t="s">
        <v>113</v>
      </c>
      <c r="AA2136" t="s">
        <v>114</v>
      </c>
      <c r="AB2136" t="s">
        <v>5411</v>
      </c>
      <c r="AC2136" s="79" t="s">
        <v>113</v>
      </c>
      <c r="AD2136" s="79" t="s">
        <v>114</v>
      </c>
      <c r="AE2136" s="22"/>
      <c r="AF2136">
        <v>0</v>
      </c>
      <c r="AG2136">
        <v>0</v>
      </c>
      <c r="AH2136" t="s">
        <v>5411</v>
      </c>
      <c r="AI2136" s="65">
        <v>0</v>
      </c>
      <c r="AJ2136" s="65">
        <v>0</v>
      </c>
      <c r="AK2136" s="22"/>
      <c r="AL2136" s="52">
        <f t="shared" si="338"/>
        <v>0</v>
      </c>
      <c r="AM2136" s="52">
        <f t="shared" si="339"/>
        <v>0</v>
      </c>
      <c r="AN2136" s="52" t="e">
        <f t="shared" si="332"/>
        <v>#VALUE!</v>
      </c>
      <c r="AO2136">
        <v>0.3</v>
      </c>
      <c r="AP2136" s="65">
        <v>0.29899999999999999</v>
      </c>
      <c r="AQ2136" s="52">
        <f t="shared" si="340"/>
        <v>1.0000000000000009E-3</v>
      </c>
    </row>
    <row r="2137" spans="1:43" x14ac:dyDescent="0.25">
      <c r="A2137" t="s">
        <v>5531</v>
      </c>
      <c r="B2137" t="s">
        <v>4209</v>
      </c>
      <c r="C2137" s="22" t="s">
        <v>4209</v>
      </c>
      <c r="D2137">
        <v>1</v>
      </c>
      <c r="E2137">
        <v>1</v>
      </c>
      <c r="F2137">
        <v>2</v>
      </c>
      <c r="G2137" s="13">
        <v>38352</v>
      </c>
      <c r="H2137">
        <v>0</v>
      </c>
      <c r="I2137">
        <v>0</v>
      </c>
      <c r="J2137" t="s">
        <v>5411</v>
      </c>
      <c r="K2137" s="65">
        <v>0</v>
      </c>
      <c r="L2137" s="65">
        <v>0</v>
      </c>
      <c r="M2137" s="22"/>
      <c r="N2137" s="52">
        <f t="shared" si="333"/>
        <v>0</v>
      </c>
      <c r="O2137" s="52">
        <f t="shared" si="334"/>
        <v>0</v>
      </c>
      <c r="P2137" s="52" t="e">
        <f t="shared" si="335"/>
        <v>#VALUE!</v>
      </c>
      <c r="Q2137">
        <v>0</v>
      </c>
      <c r="R2137">
        <v>0</v>
      </c>
      <c r="S2137" t="s">
        <v>5411</v>
      </c>
      <c r="T2137" s="65">
        <v>0</v>
      </c>
      <c r="U2137" s="65">
        <v>0</v>
      </c>
      <c r="V2137" s="22"/>
      <c r="W2137" s="52">
        <f t="shared" si="336"/>
        <v>0</v>
      </c>
      <c r="X2137" s="52">
        <f t="shared" si="337"/>
        <v>0</v>
      </c>
      <c r="Y2137" s="52" t="e">
        <f t="shared" si="331"/>
        <v>#VALUE!</v>
      </c>
      <c r="Z2137" t="s">
        <v>113</v>
      </c>
      <c r="AA2137" t="s">
        <v>114</v>
      </c>
      <c r="AB2137" t="s">
        <v>5411</v>
      </c>
      <c r="AC2137" s="79" t="s">
        <v>113</v>
      </c>
      <c r="AD2137" s="79" t="s">
        <v>114</v>
      </c>
      <c r="AE2137" s="22"/>
      <c r="AF2137">
        <v>0</v>
      </c>
      <c r="AG2137">
        <v>0</v>
      </c>
      <c r="AH2137" t="s">
        <v>5411</v>
      </c>
      <c r="AI2137" s="65">
        <v>0</v>
      </c>
      <c r="AJ2137" s="65">
        <v>0</v>
      </c>
      <c r="AK2137" s="22"/>
      <c r="AL2137" s="52">
        <f t="shared" si="338"/>
        <v>0</v>
      </c>
      <c r="AM2137" s="52">
        <f t="shared" si="339"/>
        <v>0</v>
      </c>
      <c r="AN2137" s="52" t="e">
        <f t="shared" si="332"/>
        <v>#VALUE!</v>
      </c>
      <c r="AO2137">
        <v>0</v>
      </c>
      <c r="AP2137" s="65">
        <v>0</v>
      </c>
      <c r="AQ2137" s="52">
        <f t="shared" si="340"/>
        <v>0</v>
      </c>
    </row>
    <row r="2138" spans="1:43" x14ac:dyDescent="0.25">
      <c r="A2138" t="s">
        <v>5531</v>
      </c>
      <c r="B2138" t="s">
        <v>4210</v>
      </c>
      <c r="C2138" s="22" t="s">
        <v>4210</v>
      </c>
      <c r="D2138">
        <v>1</v>
      </c>
      <c r="E2138">
        <v>1</v>
      </c>
      <c r="F2138">
        <v>2</v>
      </c>
      <c r="G2138" s="13">
        <v>38352</v>
      </c>
      <c r="H2138">
        <v>0</v>
      </c>
      <c r="I2138">
        <v>0</v>
      </c>
      <c r="J2138" t="s">
        <v>5411</v>
      </c>
      <c r="K2138" s="65">
        <v>0</v>
      </c>
      <c r="L2138" s="65">
        <v>0</v>
      </c>
      <c r="M2138" s="22"/>
      <c r="N2138" s="52">
        <f t="shared" si="333"/>
        <v>0</v>
      </c>
      <c r="O2138" s="52">
        <f t="shared" si="334"/>
        <v>0</v>
      </c>
      <c r="P2138" s="52" t="e">
        <f t="shared" si="335"/>
        <v>#VALUE!</v>
      </c>
      <c r="Q2138">
        <v>0</v>
      </c>
      <c r="R2138">
        <v>0</v>
      </c>
      <c r="S2138" t="s">
        <v>5411</v>
      </c>
      <c r="T2138" s="65">
        <v>0</v>
      </c>
      <c r="U2138" s="65">
        <v>0</v>
      </c>
      <c r="V2138" s="22"/>
      <c r="W2138" s="52">
        <f t="shared" si="336"/>
        <v>0</v>
      </c>
      <c r="X2138" s="52">
        <f t="shared" si="337"/>
        <v>0</v>
      </c>
      <c r="Y2138" s="52" t="e">
        <f t="shared" si="331"/>
        <v>#VALUE!</v>
      </c>
      <c r="Z2138" t="s">
        <v>113</v>
      </c>
      <c r="AA2138" t="s">
        <v>114</v>
      </c>
      <c r="AB2138" t="s">
        <v>5411</v>
      </c>
      <c r="AC2138" s="79" t="s">
        <v>113</v>
      </c>
      <c r="AD2138" s="79" t="s">
        <v>114</v>
      </c>
      <c r="AE2138" s="22"/>
      <c r="AF2138">
        <v>0</v>
      </c>
      <c r="AG2138">
        <v>0</v>
      </c>
      <c r="AH2138" t="s">
        <v>5411</v>
      </c>
      <c r="AI2138" s="65">
        <v>0</v>
      </c>
      <c r="AJ2138" s="65">
        <v>0</v>
      </c>
      <c r="AK2138" s="22"/>
      <c r="AL2138" s="52">
        <f t="shared" si="338"/>
        <v>0</v>
      </c>
      <c r="AM2138" s="52">
        <f t="shared" si="339"/>
        <v>0</v>
      </c>
      <c r="AN2138" s="52" t="e">
        <f t="shared" si="332"/>
        <v>#VALUE!</v>
      </c>
      <c r="AO2138">
        <v>0.25</v>
      </c>
      <c r="AP2138" s="65">
        <v>0.245</v>
      </c>
      <c r="AQ2138" s="52">
        <f t="shared" si="340"/>
        <v>5.0000000000000044E-3</v>
      </c>
    </row>
    <row r="2139" spans="1:43" x14ac:dyDescent="0.25">
      <c r="A2139" t="s">
        <v>5531</v>
      </c>
      <c r="B2139" t="s">
        <v>4211</v>
      </c>
      <c r="C2139" s="22" t="s">
        <v>4211</v>
      </c>
      <c r="D2139">
        <v>1</v>
      </c>
      <c r="E2139">
        <v>1</v>
      </c>
      <c r="F2139">
        <v>2</v>
      </c>
      <c r="G2139" s="13">
        <v>38352</v>
      </c>
      <c r="H2139">
        <v>0.81</v>
      </c>
      <c r="I2139">
        <v>0.8</v>
      </c>
      <c r="J2139" t="s">
        <v>5411</v>
      </c>
      <c r="K2139" s="65">
        <v>0.81</v>
      </c>
      <c r="L2139" s="65">
        <v>0.8</v>
      </c>
      <c r="M2139" s="22"/>
      <c r="N2139" s="52">
        <f t="shared" si="333"/>
        <v>0</v>
      </c>
      <c r="O2139" s="52">
        <f t="shared" si="334"/>
        <v>0</v>
      </c>
      <c r="P2139" s="52" t="e">
        <f t="shared" si="335"/>
        <v>#VALUE!</v>
      </c>
      <c r="Q2139">
        <v>0</v>
      </c>
      <c r="R2139">
        <v>2.37</v>
      </c>
      <c r="S2139" t="s">
        <v>5411</v>
      </c>
      <c r="T2139" s="65">
        <v>0</v>
      </c>
      <c r="U2139" s="65">
        <v>2.37</v>
      </c>
      <c r="V2139" s="22"/>
      <c r="W2139" s="52">
        <f t="shared" si="336"/>
        <v>0</v>
      </c>
      <c r="X2139" s="52">
        <f t="shared" si="337"/>
        <v>0</v>
      </c>
      <c r="Y2139" s="52" t="e">
        <f t="shared" si="331"/>
        <v>#VALUE!</v>
      </c>
      <c r="Z2139" t="s">
        <v>113</v>
      </c>
      <c r="AA2139" t="s">
        <v>114</v>
      </c>
      <c r="AB2139" t="s">
        <v>5411</v>
      </c>
      <c r="AC2139" s="79" t="s">
        <v>113</v>
      </c>
      <c r="AD2139" s="79" t="s">
        <v>114</v>
      </c>
      <c r="AE2139" s="22"/>
      <c r="AF2139">
        <v>0</v>
      </c>
      <c r="AG2139">
        <v>0</v>
      </c>
      <c r="AH2139" t="s">
        <v>5411</v>
      </c>
      <c r="AI2139" s="65">
        <v>0</v>
      </c>
      <c r="AJ2139" s="65">
        <v>0</v>
      </c>
      <c r="AK2139" s="22"/>
      <c r="AL2139" s="52">
        <f t="shared" si="338"/>
        <v>0</v>
      </c>
      <c r="AM2139" s="52">
        <f t="shared" si="339"/>
        <v>0</v>
      </c>
      <c r="AN2139" s="52" t="e">
        <f t="shared" si="332"/>
        <v>#VALUE!</v>
      </c>
      <c r="AO2139">
        <v>0</v>
      </c>
      <c r="AP2139" s="65">
        <v>0</v>
      </c>
      <c r="AQ2139" s="52">
        <f t="shared" si="340"/>
        <v>0</v>
      </c>
    </row>
    <row r="2140" spans="1:43" x14ac:dyDescent="0.25">
      <c r="A2140" t="s">
        <v>5531</v>
      </c>
      <c r="B2140" t="s">
        <v>4212</v>
      </c>
      <c r="C2140" s="22" t="s">
        <v>4212</v>
      </c>
      <c r="D2140">
        <v>1</v>
      </c>
      <c r="E2140">
        <v>1</v>
      </c>
      <c r="F2140">
        <v>2</v>
      </c>
      <c r="G2140" s="13">
        <v>38352</v>
      </c>
      <c r="H2140">
        <v>0</v>
      </c>
      <c r="I2140">
        <v>0</v>
      </c>
      <c r="J2140" t="s">
        <v>5411</v>
      </c>
      <c r="K2140" s="65">
        <v>0</v>
      </c>
      <c r="L2140" s="65">
        <v>0</v>
      </c>
      <c r="M2140" s="22"/>
      <c r="N2140" s="52">
        <f t="shared" si="333"/>
        <v>0</v>
      </c>
      <c r="O2140" s="52">
        <f t="shared" si="334"/>
        <v>0</v>
      </c>
      <c r="P2140" s="52" t="e">
        <f t="shared" si="335"/>
        <v>#VALUE!</v>
      </c>
      <c r="Q2140">
        <v>0</v>
      </c>
      <c r="R2140">
        <v>0</v>
      </c>
      <c r="S2140" t="s">
        <v>5411</v>
      </c>
      <c r="T2140" s="65">
        <v>0</v>
      </c>
      <c r="U2140" s="65">
        <v>0</v>
      </c>
      <c r="V2140" s="22"/>
      <c r="W2140" s="52">
        <f t="shared" si="336"/>
        <v>0</v>
      </c>
      <c r="X2140" s="52">
        <f t="shared" si="337"/>
        <v>0</v>
      </c>
      <c r="Y2140" s="52" t="e">
        <f t="shared" si="331"/>
        <v>#VALUE!</v>
      </c>
      <c r="Z2140" t="s">
        <v>113</v>
      </c>
      <c r="AA2140" t="s">
        <v>114</v>
      </c>
      <c r="AB2140" t="s">
        <v>5411</v>
      </c>
      <c r="AC2140" s="79" t="s">
        <v>113</v>
      </c>
      <c r="AD2140" s="79" t="s">
        <v>114</v>
      </c>
      <c r="AE2140" s="22"/>
      <c r="AF2140">
        <v>0</v>
      </c>
      <c r="AG2140">
        <v>0</v>
      </c>
      <c r="AH2140" t="s">
        <v>5411</v>
      </c>
      <c r="AI2140" s="65">
        <v>0</v>
      </c>
      <c r="AJ2140" s="65">
        <v>0</v>
      </c>
      <c r="AK2140" s="22"/>
      <c r="AL2140" s="52">
        <f t="shared" si="338"/>
        <v>0</v>
      </c>
      <c r="AM2140" s="52">
        <f t="shared" si="339"/>
        <v>0</v>
      </c>
      <c r="AN2140" s="52" t="e">
        <f t="shared" si="332"/>
        <v>#VALUE!</v>
      </c>
      <c r="AO2140">
        <v>0</v>
      </c>
      <c r="AP2140" s="65">
        <v>0</v>
      </c>
      <c r="AQ2140" s="52">
        <f t="shared" si="340"/>
        <v>0</v>
      </c>
    </row>
    <row r="2141" spans="1:43" x14ac:dyDescent="0.25">
      <c r="A2141" t="s">
        <v>5531</v>
      </c>
      <c r="B2141" t="s">
        <v>4213</v>
      </c>
      <c r="C2141" s="22" t="s">
        <v>4213</v>
      </c>
      <c r="D2141">
        <v>1</v>
      </c>
      <c r="E2141">
        <v>1</v>
      </c>
      <c r="F2141">
        <v>2</v>
      </c>
      <c r="G2141" s="13">
        <v>38352</v>
      </c>
      <c r="H2141">
        <v>0</v>
      </c>
      <c r="I2141">
        <v>0</v>
      </c>
      <c r="J2141" t="s">
        <v>5411</v>
      </c>
      <c r="K2141" s="65">
        <v>0</v>
      </c>
      <c r="L2141" s="65">
        <v>0</v>
      </c>
      <c r="M2141" s="22"/>
      <c r="N2141" s="52">
        <f t="shared" si="333"/>
        <v>0</v>
      </c>
      <c r="O2141" s="52">
        <f t="shared" si="334"/>
        <v>0</v>
      </c>
      <c r="P2141" s="52" t="e">
        <f t="shared" si="335"/>
        <v>#VALUE!</v>
      </c>
      <c r="Q2141">
        <v>0</v>
      </c>
      <c r="R2141">
        <v>0</v>
      </c>
      <c r="S2141" t="s">
        <v>5411</v>
      </c>
      <c r="T2141" s="65">
        <v>0</v>
      </c>
      <c r="U2141" s="65">
        <v>0</v>
      </c>
      <c r="V2141" s="22"/>
      <c r="W2141" s="52">
        <f t="shared" si="336"/>
        <v>0</v>
      </c>
      <c r="X2141" s="52">
        <f t="shared" si="337"/>
        <v>0</v>
      </c>
      <c r="Y2141" s="52" t="e">
        <f t="shared" si="331"/>
        <v>#VALUE!</v>
      </c>
      <c r="Z2141" t="s">
        <v>113</v>
      </c>
      <c r="AA2141" t="s">
        <v>114</v>
      </c>
      <c r="AB2141" t="s">
        <v>5411</v>
      </c>
      <c r="AC2141" s="79" t="s">
        <v>113</v>
      </c>
      <c r="AD2141" s="79" t="s">
        <v>114</v>
      </c>
      <c r="AE2141" s="22"/>
      <c r="AF2141">
        <v>0</v>
      </c>
      <c r="AG2141">
        <v>0</v>
      </c>
      <c r="AH2141" t="s">
        <v>5411</v>
      </c>
      <c r="AI2141" s="65">
        <v>0</v>
      </c>
      <c r="AJ2141" s="65">
        <v>0</v>
      </c>
      <c r="AK2141" s="22"/>
      <c r="AL2141" s="52">
        <f t="shared" si="338"/>
        <v>0</v>
      </c>
      <c r="AM2141" s="52">
        <f t="shared" si="339"/>
        <v>0</v>
      </c>
      <c r="AN2141" s="52" t="e">
        <f t="shared" si="332"/>
        <v>#VALUE!</v>
      </c>
      <c r="AO2141">
        <v>0</v>
      </c>
      <c r="AP2141" s="65">
        <v>0</v>
      </c>
      <c r="AQ2141" s="52">
        <f t="shared" si="340"/>
        <v>0</v>
      </c>
    </row>
    <row r="2142" spans="1:43" x14ac:dyDescent="0.25">
      <c r="A2142" t="s">
        <v>5531</v>
      </c>
      <c r="B2142" t="s">
        <v>4214</v>
      </c>
      <c r="C2142" s="22" t="s">
        <v>4214</v>
      </c>
      <c r="D2142">
        <v>1</v>
      </c>
      <c r="E2142">
        <v>1</v>
      </c>
      <c r="F2142">
        <v>2</v>
      </c>
      <c r="G2142" s="13">
        <v>38352</v>
      </c>
      <c r="H2142">
        <v>0</v>
      </c>
      <c r="I2142">
        <v>0</v>
      </c>
      <c r="J2142" t="s">
        <v>5411</v>
      </c>
      <c r="K2142" s="65">
        <v>0</v>
      </c>
      <c r="L2142" s="65">
        <v>0</v>
      </c>
      <c r="M2142" s="22"/>
      <c r="N2142" s="52">
        <f t="shared" si="333"/>
        <v>0</v>
      </c>
      <c r="O2142" s="52">
        <f t="shared" si="334"/>
        <v>0</v>
      </c>
      <c r="P2142" s="52" t="e">
        <f t="shared" si="335"/>
        <v>#VALUE!</v>
      </c>
      <c r="Q2142">
        <v>0</v>
      </c>
      <c r="R2142">
        <v>0</v>
      </c>
      <c r="S2142" t="s">
        <v>5411</v>
      </c>
      <c r="T2142" s="65">
        <v>0</v>
      </c>
      <c r="U2142" s="65">
        <v>0</v>
      </c>
      <c r="V2142" s="22"/>
      <c r="W2142" s="52">
        <f t="shared" si="336"/>
        <v>0</v>
      </c>
      <c r="X2142" s="52">
        <f t="shared" si="337"/>
        <v>0</v>
      </c>
      <c r="Y2142" s="52" t="e">
        <f t="shared" si="331"/>
        <v>#VALUE!</v>
      </c>
      <c r="Z2142" t="s">
        <v>113</v>
      </c>
      <c r="AA2142" t="s">
        <v>114</v>
      </c>
      <c r="AB2142" t="s">
        <v>5411</v>
      </c>
      <c r="AC2142" s="79" t="s">
        <v>113</v>
      </c>
      <c r="AD2142" s="79" t="s">
        <v>114</v>
      </c>
      <c r="AE2142" s="22"/>
      <c r="AF2142">
        <v>0</v>
      </c>
      <c r="AG2142">
        <v>0</v>
      </c>
      <c r="AH2142" t="s">
        <v>5411</v>
      </c>
      <c r="AI2142" s="65">
        <v>0</v>
      </c>
      <c r="AJ2142" s="65">
        <v>0</v>
      </c>
      <c r="AK2142" s="22"/>
      <c r="AL2142" s="52">
        <f t="shared" si="338"/>
        <v>0</v>
      </c>
      <c r="AM2142" s="52">
        <f t="shared" si="339"/>
        <v>0</v>
      </c>
      <c r="AN2142" s="52" t="e">
        <f t="shared" si="332"/>
        <v>#VALUE!</v>
      </c>
      <c r="AO2142">
        <v>1.56</v>
      </c>
      <c r="AP2142" s="65">
        <v>1.5580000000000001</v>
      </c>
      <c r="AQ2142" s="52">
        <f t="shared" si="340"/>
        <v>2.0000000000000018E-3</v>
      </c>
    </row>
    <row r="2143" spans="1:43" x14ac:dyDescent="0.25">
      <c r="A2143" t="s">
        <v>5531</v>
      </c>
      <c r="B2143" t="s">
        <v>4215</v>
      </c>
      <c r="C2143" s="22" t="s">
        <v>4215</v>
      </c>
      <c r="D2143">
        <v>1</v>
      </c>
      <c r="E2143">
        <v>1</v>
      </c>
      <c r="F2143">
        <v>2</v>
      </c>
      <c r="G2143" s="13">
        <v>38352</v>
      </c>
      <c r="H2143">
        <v>0</v>
      </c>
      <c r="I2143">
        <v>0</v>
      </c>
      <c r="J2143" t="s">
        <v>5411</v>
      </c>
      <c r="K2143" s="65">
        <v>0</v>
      </c>
      <c r="L2143" s="65">
        <v>0</v>
      </c>
      <c r="M2143" s="22"/>
      <c r="N2143" s="52">
        <f t="shared" si="333"/>
        <v>0</v>
      </c>
      <c r="O2143" s="52">
        <f t="shared" si="334"/>
        <v>0</v>
      </c>
      <c r="P2143" s="52" t="e">
        <f t="shared" si="335"/>
        <v>#VALUE!</v>
      </c>
      <c r="Q2143">
        <v>0</v>
      </c>
      <c r="R2143">
        <v>0</v>
      </c>
      <c r="S2143" t="s">
        <v>5411</v>
      </c>
      <c r="T2143" s="65">
        <v>0</v>
      </c>
      <c r="U2143" s="65">
        <v>0</v>
      </c>
      <c r="V2143" s="22"/>
      <c r="W2143" s="52">
        <f t="shared" si="336"/>
        <v>0</v>
      </c>
      <c r="X2143" s="52">
        <f t="shared" si="337"/>
        <v>0</v>
      </c>
      <c r="Y2143" s="52" t="e">
        <f t="shared" si="331"/>
        <v>#VALUE!</v>
      </c>
      <c r="Z2143" t="s">
        <v>113</v>
      </c>
      <c r="AA2143" t="s">
        <v>114</v>
      </c>
      <c r="AB2143" t="s">
        <v>5411</v>
      </c>
      <c r="AC2143" s="79" t="s">
        <v>113</v>
      </c>
      <c r="AD2143" s="79" t="s">
        <v>114</v>
      </c>
      <c r="AE2143" s="22"/>
      <c r="AF2143">
        <v>0</v>
      </c>
      <c r="AG2143">
        <v>0</v>
      </c>
      <c r="AH2143" t="s">
        <v>5411</v>
      </c>
      <c r="AI2143" s="65">
        <v>0</v>
      </c>
      <c r="AJ2143" s="65">
        <v>0</v>
      </c>
      <c r="AK2143" s="22"/>
      <c r="AL2143" s="52">
        <f t="shared" si="338"/>
        <v>0</v>
      </c>
      <c r="AM2143" s="52">
        <f t="shared" si="339"/>
        <v>0</v>
      </c>
      <c r="AN2143" s="52" t="e">
        <f t="shared" si="332"/>
        <v>#VALUE!</v>
      </c>
      <c r="AO2143">
        <v>0</v>
      </c>
      <c r="AP2143" s="65">
        <v>0</v>
      </c>
      <c r="AQ2143" s="52">
        <f t="shared" si="340"/>
        <v>0</v>
      </c>
    </row>
    <row r="2144" spans="1:43" x14ac:dyDescent="0.25">
      <c r="A2144" t="s">
        <v>5531</v>
      </c>
      <c r="B2144" t="s">
        <v>4216</v>
      </c>
      <c r="C2144" s="22" t="s">
        <v>4216</v>
      </c>
      <c r="D2144">
        <v>1</v>
      </c>
      <c r="E2144">
        <v>1</v>
      </c>
      <c r="F2144">
        <v>2</v>
      </c>
      <c r="G2144" s="13">
        <v>38352</v>
      </c>
      <c r="H2144">
        <v>0</v>
      </c>
      <c r="I2144">
        <v>0</v>
      </c>
      <c r="J2144" t="s">
        <v>5411</v>
      </c>
      <c r="K2144" s="65">
        <v>0</v>
      </c>
      <c r="L2144" s="65">
        <v>0</v>
      </c>
      <c r="M2144" s="22"/>
      <c r="N2144" s="52">
        <f t="shared" si="333"/>
        <v>0</v>
      </c>
      <c r="O2144" s="52">
        <f t="shared" si="334"/>
        <v>0</v>
      </c>
      <c r="P2144" s="52" t="e">
        <f t="shared" si="335"/>
        <v>#VALUE!</v>
      </c>
      <c r="Q2144">
        <v>0</v>
      </c>
      <c r="R2144">
        <v>0</v>
      </c>
      <c r="S2144" t="s">
        <v>5411</v>
      </c>
      <c r="T2144" s="65">
        <v>0</v>
      </c>
      <c r="U2144" s="65">
        <v>0</v>
      </c>
      <c r="V2144" s="22"/>
      <c r="W2144" s="52">
        <f t="shared" si="336"/>
        <v>0</v>
      </c>
      <c r="X2144" s="52">
        <f t="shared" si="337"/>
        <v>0</v>
      </c>
      <c r="Y2144" s="52" t="e">
        <f t="shared" si="331"/>
        <v>#VALUE!</v>
      </c>
      <c r="Z2144" t="s">
        <v>113</v>
      </c>
      <c r="AA2144" t="s">
        <v>114</v>
      </c>
      <c r="AB2144" t="s">
        <v>5411</v>
      </c>
      <c r="AC2144" s="79" t="s">
        <v>113</v>
      </c>
      <c r="AD2144" s="79" t="s">
        <v>114</v>
      </c>
      <c r="AE2144" s="22"/>
      <c r="AF2144">
        <v>0</v>
      </c>
      <c r="AG2144">
        <v>0</v>
      </c>
      <c r="AH2144" t="s">
        <v>5411</v>
      </c>
      <c r="AI2144" s="65">
        <v>0</v>
      </c>
      <c r="AJ2144" s="65">
        <v>0</v>
      </c>
      <c r="AK2144" s="22"/>
      <c r="AL2144" s="52">
        <f t="shared" si="338"/>
        <v>0</v>
      </c>
      <c r="AM2144" s="52">
        <f t="shared" si="339"/>
        <v>0</v>
      </c>
      <c r="AN2144" s="52" t="e">
        <f t="shared" si="332"/>
        <v>#VALUE!</v>
      </c>
      <c r="AO2144">
        <v>0.09</v>
      </c>
      <c r="AP2144" s="65">
        <v>8.8999999999999996E-2</v>
      </c>
      <c r="AQ2144" s="52">
        <f t="shared" si="340"/>
        <v>1.0000000000000009E-3</v>
      </c>
    </row>
    <row r="2145" spans="1:43" x14ac:dyDescent="0.25">
      <c r="A2145" t="s">
        <v>5531</v>
      </c>
      <c r="B2145" t="s">
        <v>4217</v>
      </c>
      <c r="C2145" s="22" t="s">
        <v>4217</v>
      </c>
      <c r="D2145">
        <v>1</v>
      </c>
      <c r="E2145">
        <v>1</v>
      </c>
      <c r="F2145">
        <v>2</v>
      </c>
      <c r="G2145" s="13">
        <v>38352</v>
      </c>
      <c r="H2145">
        <v>0.46</v>
      </c>
      <c r="I2145">
        <v>1.06</v>
      </c>
      <c r="J2145" t="s">
        <v>5411</v>
      </c>
      <c r="K2145" s="65">
        <v>0.46</v>
      </c>
      <c r="L2145" s="65">
        <v>1.06</v>
      </c>
      <c r="M2145" s="22"/>
      <c r="N2145" s="52">
        <f t="shared" si="333"/>
        <v>0</v>
      </c>
      <c r="O2145" s="52">
        <f t="shared" si="334"/>
        <v>0</v>
      </c>
      <c r="P2145" s="52" t="e">
        <f t="shared" si="335"/>
        <v>#VALUE!</v>
      </c>
      <c r="Q2145">
        <v>0</v>
      </c>
      <c r="R2145">
        <v>2</v>
      </c>
      <c r="S2145" t="s">
        <v>5411</v>
      </c>
      <c r="T2145" s="65">
        <v>0</v>
      </c>
      <c r="U2145" s="65">
        <v>2</v>
      </c>
      <c r="V2145" s="22"/>
      <c r="W2145" s="52">
        <f t="shared" si="336"/>
        <v>0</v>
      </c>
      <c r="X2145" s="52">
        <f t="shared" si="337"/>
        <v>0</v>
      </c>
      <c r="Y2145" s="52" t="e">
        <f t="shared" si="331"/>
        <v>#VALUE!</v>
      </c>
      <c r="Z2145" t="s">
        <v>113</v>
      </c>
      <c r="AA2145" t="s">
        <v>114</v>
      </c>
      <c r="AB2145" t="s">
        <v>5411</v>
      </c>
      <c r="AC2145" s="79" t="s">
        <v>113</v>
      </c>
      <c r="AD2145" s="79" t="s">
        <v>114</v>
      </c>
      <c r="AE2145" s="22"/>
      <c r="AF2145">
        <v>0</v>
      </c>
      <c r="AG2145">
        <v>0</v>
      </c>
      <c r="AH2145" t="s">
        <v>5411</v>
      </c>
      <c r="AI2145" s="65">
        <v>0</v>
      </c>
      <c r="AJ2145" s="65">
        <v>0</v>
      </c>
      <c r="AK2145" s="22"/>
      <c r="AL2145" s="52">
        <f t="shared" si="338"/>
        <v>0</v>
      </c>
      <c r="AM2145" s="52">
        <f t="shared" si="339"/>
        <v>0</v>
      </c>
      <c r="AN2145" s="52" t="e">
        <f t="shared" si="332"/>
        <v>#VALUE!</v>
      </c>
      <c r="AO2145">
        <v>0.86</v>
      </c>
      <c r="AP2145" s="65">
        <f>0.639+0.217</f>
        <v>0.85599999999999998</v>
      </c>
      <c r="AQ2145" s="52">
        <f t="shared" si="340"/>
        <v>4.0000000000000036E-3</v>
      </c>
    </row>
    <row r="2146" spans="1:43" x14ac:dyDescent="0.25">
      <c r="A2146" t="s">
        <v>5531</v>
      </c>
      <c r="B2146" t="s">
        <v>4218</v>
      </c>
      <c r="C2146" s="22" t="s">
        <v>4218</v>
      </c>
      <c r="D2146">
        <v>1</v>
      </c>
      <c r="E2146">
        <v>1</v>
      </c>
      <c r="F2146">
        <v>2</v>
      </c>
      <c r="G2146" s="13">
        <v>38352</v>
      </c>
      <c r="H2146">
        <v>0</v>
      </c>
      <c r="I2146">
        <v>0</v>
      </c>
      <c r="J2146" t="s">
        <v>5411</v>
      </c>
      <c r="K2146" s="65">
        <v>0</v>
      </c>
      <c r="L2146" s="65">
        <v>0</v>
      </c>
      <c r="M2146" s="22"/>
      <c r="N2146" s="52">
        <f t="shared" si="333"/>
        <v>0</v>
      </c>
      <c r="O2146" s="52">
        <f t="shared" si="334"/>
        <v>0</v>
      </c>
      <c r="P2146" s="52" t="e">
        <f t="shared" si="335"/>
        <v>#VALUE!</v>
      </c>
      <c r="Q2146">
        <v>0</v>
      </c>
      <c r="R2146">
        <v>0</v>
      </c>
      <c r="S2146" t="s">
        <v>5411</v>
      </c>
      <c r="T2146" s="65">
        <v>0</v>
      </c>
      <c r="U2146" s="65">
        <v>0</v>
      </c>
      <c r="V2146" s="22"/>
      <c r="W2146" s="52">
        <f t="shared" si="336"/>
        <v>0</v>
      </c>
      <c r="X2146" s="52">
        <f t="shared" si="337"/>
        <v>0</v>
      </c>
      <c r="Y2146" s="52" t="e">
        <f t="shared" si="331"/>
        <v>#VALUE!</v>
      </c>
      <c r="Z2146" t="s">
        <v>113</v>
      </c>
      <c r="AA2146" t="s">
        <v>114</v>
      </c>
      <c r="AB2146" t="s">
        <v>5411</v>
      </c>
      <c r="AC2146" s="79" t="s">
        <v>113</v>
      </c>
      <c r="AD2146" s="79" t="s">
        <v>114</v>
      </c>
      <c r="AE2146" s="22"/>
      <c r="AF2146">
        <v>0</v>
      </c>
      <c r="AG2146">
        <v>0</v>
      </c>
      <c r="AH2146" t="s">
        <v>5411</v>
      </c>
      <c r="AI2146" s="65">
        <v>0</v>
      </c>
      <c r="AJ2146" s="65">
        <v>0</v>
      </c>
      <c r="AK2146" s="22"/>
      <c r="AL2146" s="52">
        <f t="shared" si="338"/>
        <v>0</v>
      </c>
      <c r="AM2146" s="52">
        <f t="shared" si="339"/>
        <v>0</v>
      </c>
      <c r="AN2146" s="52" t="e">
        <f t="shared" si="332"/>
        <v>#VALUE!</v>
      </c>
      <c r="AO2146">
        <v>0</v>
      </c>
      <c r="AP2146" s="65">
        <v>0</v>
      </c>
      <c r="AQ2146" s="52">
        <f t="shared" si="340"/>
        <v>0</v>
      </c>
    </row>
    <row r="2147" spans="1:43" x14ac:dyDescent="0.25">
      <c r="A2147" t="s">
        <v>5531</v>
      </c>
      <c r="B2147" t="s">
        <v>4219</v>
      </c>
      <c r="C2147" s="22" t="s">
        <v>4219</v>
      </c>
      <c r="D2147">
        <v>1</v>
      </c>
      <c r="E2147">
        <v>1</v>
      </c>
      <c r="F2147">
        <v>2</v>
      </c>
      <c r="G2147" s="13">
        <v>38352</v>
      </c>
      <c r="H2147">
        <v>0.48</v>
      </c>
      <c r="I2147">
        <v>1.78</v>
      </c>
      <c r="J2147" t="s">
        <v>5411</v>
      </c>
      <c r="K2147" s="65">
        <v>0.48199999999999998</v>
      </c>
      <c r="L2147" s="65">
        <v>1.78</v>
      </c>
      <c r="M2147" s="22"/>
      <c r="N2147" s="52">
        <f t="shared" si="333"/>
        <v>-2.0000000000000018E-3</v>
      </c>
      <c r="O2147" s="52">
        <f t="shared" si="334"/>
        <v>0</v>
      </c>
      <c r="P2147" s="52" t="e">
        <f t="shared" si="335"/>
        <v>#VALUE!</v>
      </c>
      <c r="Q2147">
        <v>0</v>
      </c>
      <c r="R2147">
        <v>0</v>
      </c>
      <c r="S2147" t="s">
        <v>5411</v>
      </c>
      <c r="T2147" s="65">
        <v>0</v>
      </c>
      <c r="U2147" s="65">
        <v>0</v>
      </c>
      <c r="V2147" s="22"/>
      <c r="W2147" s="52">
        <f t="shared" si="336"/>
        <v>0</v>
      </c>
      <c r="X2147" s="52">
        <f t="shared" si="337"/>
        <v>0</v>
      </c>
      <c r="Y2147" s="52" t="e">
        <f t="shared" si="331"/>
        <v>#VALUE!</v>
      </c>
      <c r="Z2147" t="s">
        <v>113</v>
      </c>
      <c r="AA2147" t="s">
        <v>114</v>
      </c>
      <c r="AB2147" t="s">
        <v>5411</v>
      </c>
      <c r="AC2147" s="79" t="s">
        <v>113</v>
      </c>
      <c r="AD2147" s="79" t="s">
        <v>114</v>
      </c>
      <c r="AE2147" s="22"/>
      <c r="AF2147">
        <v>0</v>
      </c>
      <c r="AG2147">
        <v>8.76</v>
      </c>
      <c r="AH2147" t="s">
        <v>5411</v>
      </c>
      <c r="AI2147" s="65">
        <v>0</v>
      </c>
      <c r="AJ2147" s="65">
        <v>8.76</v>
      </c>
      <c r="AK2147" s="22"/>
      <c r="AL2147" s="52">
        <f t="shared" si="338"/>
        <v>0</v>
      </c>
      <c r="AM2147" s="52">
        <f t="shared" si="339"/>
        <v>0</v>
      </c>
      <c r="AN2147" s="52" t="e">
        <f t="shared" si="332"/>
        <v>#VALUE!</v>
      </c>
      <c r="AO2147">
        <v>1.08</v>
      </c>
      <c r="AP2147" s="65">
        <v>1.075</v>
      </c>
      <c r="AQ2147" s="52">
        <f t="shared" si="340"/>
        <v>5.0000000000001155E-3</v>
      </c>
    </row>
    <row r="2148" spans="1:43" x14ac:dyDescent="0.25">
      <c r="A2148" t="s">
        <v>5531</v>
      </c>
      <c r="B2148" t="s">
        <v>4220</v>
      </c>
      <c r="C2148" s="22" t="s">
        <v>4220</v>
      </c>
      <c r="D2148">
        <v>1</v>
      </c>
      <c r="E2148">
        <v>1</v>
      </c>
      <c r="F2148">
        <v>2</v>
      </c>
      <c r="G2148" s="13">
        <v>38352</v>
      </c>
      <c r="H2148">
        <v>0.97</v>
      </c>
      <c r="I2148">
        <v>1.76</v>
      </c>
      <c r="J2148" t="s">
        <v>5411</v>
      </c>
      <c r="K2148" s="65">
        <v>0.97</v>
      </c>
      <c r="L2148" s="65">
        <v>1.76</v>
      </c>
      <c r="M2148" s="22"/>
      <c r="N2148" s="52">
        <f t="shared" si="333"/>
        <v>0</v>
      </c>
      <c r="O2148" s="52">
        <f t="shared" si="334"/>
        <v>0</v>
      </c>
      <c r="P2148" s="52" t="e">
        <f t="shared" si="335"/>
        <v>#VALUE!</v>
      </c>
      <c r="Q2148">
        <v>0.31</v>
      </c>
      <c r="R2148">
        <v>1.3</v>
      </c>
      <c r="S2148" t="s">
        <v>5411</v>
      </c>
      <c r="T2148" s="65">
        <v>0.31</v>
      </c>
      <c r="U2148" s="65">
        <v>1.3</v>
      </c>
      <c r="V2148" s="22"/>
      <c r="W2148" s="52">
        <f t="shared" si="336"/>
        <v>0</v>
      </c>
      <c r="X2148" s="52">
        <f t="shared" si="337"/>
        <v>0</v>
      </c>
      <c r="Y2148" s="52" t="e">
        <f t="shared" si="331"/>
        <v>#VALUE!</v>
      </c>
      <c r="Z2148" t="s">
        <v>113</v>
      </c>
      <c r="AA2148" t="s">
        <v>114</v>
      </c>
      <c r="AB2148" t="s">
        <v>5411</v>
      </c>
      <c r="AC2148" s="79" t="s">
        <v>113</v>
      </c>
      <c r="AD2148" s="79" t="s">
        <v>114</v>
      </c>
      <c r="AE2148" s="22"/>
      <c r="AF2148">
        <v>0</v>
      </c>
      <c r="AG2148">
        <v>3.18</v>
      </c>
      <c r="AH2148" t="s">
        <v>5411</v>
      </c>
      <c r="AI2148" s="65">
        <v>0</v>
      </c>
      <c r="AJ2148" s="65">
        <v>3.18</v>
      </c>
      <c r="AK2148" s="22"/>
      <c r="AL2148" s="52">
        <f t="shared" si="338"/>
        <v>0</v>
      </c>
      <c r="AM2148" s="52">
        <f t="shared" si="339"/>
        <v>0</v>
      </c>
      <c r="AN2148" s="52" t="e">
        <f t="shared" si="332"/>
        <v>#VALUE!</v>
      </c>
      <c r="AO2148">
        <v>0.68</v>
      </c>
      <c r="AP2148" s="65">
        <v>0.67500000000000004</v>
      </c>
      <c r="AQ2148" s="52">
        <f t="shared" si="340"/>
        <v>5.0000000000000044E-3</v>
      </c>
    </row>
    <row r="2149" spans="1:43" x14ac:dyDescent="0.25">
      <c r="A2149" t="s">
        <v>5531</v>
      </c>
      <c r="B2149" t="s">
        <v>4221</v>
      </c>
      <c r="C2149" s="22" t="s">
        <v>4221</v>
      </c>
      <c r="D2149">
        <v>1</v>
      </c>
      <c r="E2149">
        <v>1</v>
      </c>
      <c r="F2149">
        <v>2</v>
      </c>
      <c r="G2149" s="13">
        <v>38352</v>
      </c>
      <c r="H2149">
        <v>0</v>
      </c>
      <c r="I2149">
        <v>0</v>
      </c>
      <c r="J2149" t="s">
        <v>5411</v>
      </c>
      <c r="K2149" s="65">
        <v>0</v>
      </c>
      <c r="L2149" s="65">
        <v>0</v>
      </c>
      <c r="M2149" s="22"/>
      <c r="N2149" s="52">
        <f t="shared" si="333"/>
        <v>0</v>
      </c>
      <c r="O2149" s="52">
        <f t="shared" si="334"/>
        <v>0</v>
      </c>
      <c r="P2149" s="52" t="e">
        <f t="shared" si="335"/>
        <v>#VALUE!</v>
      </c>
      <c r="Q2149">
        <v>0</v>
      </c>
      <c r="R2149">
        <v>0</v>
      </c>
      <c r="S2149" t="s">
        <v>5411</v>
      </c>
      <c r="T2149" s="65">
        <v>0</v>
      </c>
      <c r="U2149" s="65">
        <v>0</v>
      </c>
      <c r="V2149" s="22"/>
      <c r="W2149" s="52">
        <f t="shared" si="336"/>
        <v>0</v>
      </c>
      <c r="X2149" s="52">
        <f t="shared" si="337"/>
        <v>0</v>
      </c>
      <c r="Y2149" s="52" t="e">
        <f t="shared" si="331"/>
        <v>#VALUE!</v>
      </c>
      <c r="Z2149" t="s">
        <v>113</v>
      </c>
      <c r="AA2149" t="s">
        <v>114</v>
      </c>
      <c r="AB2149" t="s">
        <v>5411</v>
      </c>
      <c r="AC2149" s="79" t="s">
        <v>113</v>
      </c>
      <c r="AD2149" s="79" t="s">
        <v>114</v>
      </c>
      <c r="AE2149" s="22"/>
      <c r="AF2149">
        <v>0</v>
      </c>
      <c r="AG2149">
        <v>0</v>
      </c>
      <c r="AH2149" t="s">
        <v>5411</v>
      </c>
      <c r="AI2149" s="65">
        <v>0</v>
      </c>
      <c r="AJ2149" s="65">
        <v>0</v>
      </c>
      <c r="AK2149" s="22"/>
      <c r="AL2149" s="52">
        <f t="shared" si="338"/>
        <v>0</v>
      </c>
      <c r="AM2149" s="52">
        <f t="shared" si="339"/>
        <v>0</v>
      </c>
      <c r="AN2149" s="52" t="e">
        <f t="shared" si="332"/>
        <v>#VALUE!</v>
      </c>
      <c r="AO2149">
        <v>0</v>
      </c>
      <c r="AP2149" s="65">
        <v>0</v>
      </c>
      <c r="AQ2149" s="52">
        <f t="shared" si="340"/>
        <v>0</v>
      </c>
    </row>
    <row r="2150" spans="1:43" x14ac:dyDescent="0.25">
      <c r="A2150" t="s">
        <v>5531</v>
      </c>
      <c r="B2150" t="s">
        <v>4222</v>
      </c>
      <c r="C2150" s="22" t="s">
        <v>4222</v>
      </c>
      <c r="D2150">
        <v>1</v>
      </c>
      <c r="E2150">
        <v>1</v>
      </c>
      <c r="F2150">
        <v>2</v>
      </c>
      <c r="G2150" s="13">
        <v>38352</v>
      </c>
      <c r="H2150">
        <v>0</v>
      </c>
      <c r="I2150">
        <v>0</v>
      </c>
      <c r="J2150" t="s">
        <v>5411</v>
      </c>
      <c r="K2150" s="65">
        <v>0</v>
      </c>
      <c r="L2150" s="65">
        <v>0</v>
      </c>
      <c r="M2150" s="22"/>
      <c r="N2150" s="52">
        <f t="shared" si="333"/>
        <v>0</v>
      </c>
      <c r="O2150" s="52">
        <f t="shared" si="334"/>
        <v>0</v>
      </c>
      <c r="P2150" s="52" t="e">
        <f t="shared" si="335"/>
        <v>#VALUE!</v>
      </c>
      <c r="Q2150">
        <v>0</v>
      </c>
      <c r="R2150">
        <v>0</v>
      </c>
      <c r="S2150" t="s">
        <v>5411</v>
      </c>
      <c r="T2150" s="65">
        <v>0</v>
      </c>
      <c r="U2150" s="65">
        <v>0</v>
      </c>
      <c r="V2150" s="22"/>
      <c r="W2150" s="52">
        <f t="shared" si="336"/>
        <v>0</v>
      </c>
      <c r="X2150" s="52">
        <f t="shared" si="337"/>
        <v>0</v>
      </c>
      <c r="Y2150" s="52" t="e">
        <f t="shared" si="331"/>
        <v>#VALUE!</v>
      </c>
      <c r="Z2150" t="s">
        <v>113</v>
      </c>
      <c r="AA2150" t="s">
        <v>114</v>
      </c>
      <c r="AB2150" t="s">
        <v>5411</v>
      </c>
      <c r="AC2150" s="79" t="s">
        <v>113</v>
      </c>
      <c r="AD2150" s="79" t="s">
        <v>114</v>
      </c>
      <c r="AE2150" s="22"/>
      <c r="AF2150">
        <v>0</v>
      </c>
      <c r="AG2150">
        <v>0</v>
      </c>
      <c r="AH2150" t="s">
        <v>5411</v>
      </c>
      <c r="AI2150" s="65">
        <v>0</v>
      </c>
      <c r="AJ2150" s="65">
        <v>0</v>
      </c>
      <c r="AK2150" s="22"/>
      <c r="AL2150" s="52">
        <f t="shared" si="338"/>
        <v>0</v>
      </c>
      <c r="AM2150" s="52">
        <f t="shared" si="339"/>
        <v>0</v>
      </c>
      <c r="AN2150" s="52" t="e">
        <f t="shared" si="332"/>
        <v>#VALUE!</v>
      </c>
      <c r="AO2150">
        <v>0</v>
      </c>
      <c r="AP2150" s="65">
        <v>0</v>
      </c>
      <c r="AQ2150" s="52">
        <f t="shared" si="340"/>
        <v>0</v>
      </c>
    </row>
    <row r="2151" spans="1:43" x14ac:dyDescent="0.25">
      <c r="A2151" t="s">
        <v>5531</v>
      </c>
      <c r="B2151" t="s">
        <v>4223</v>
      </c>
      <c r="C2151" s="22" t="s">
        <v>4223</v>
      </c>
      <c r="D2151">
        <v>1</v>
      </c>
      <c r="E2151">
        <v>1</v>
      </c>
      <c r="F2151">
        <v>2</v>
      </c>
      <c r="G2151" s="13">
        <v>38352</v>
      </c>
      <c r="H2151">
        <v>0.63</v>
      </c>
      <c r="I2151">
        <v>2.04</v>
      </c>
      <c r="J2151" t="s">
        <v>5411</v>
      </c>
      <c r="K2151" s="65">
        <v>0.63</v>
      </c>
      <c r="L2151" s="65">
        <v>2.04</v>
      </c>
      <c r="M2151" s="22"/>
      <c r="N2151" s="52">
        <f t="shared" si="333"/>
        <v>0</v>
      </c>
      <c r="O2151" s="52">
        <f t="shared" si="334"/>
        <v>0</v>
      </c>
      <c r="P2151" s="52" t="e">
        <f t="shared" si="335"/>
        <v>#VALUE!</v>
      </c>
      <c r="Q2151">
        <v>2.2799999999999998</v>
      </c>
      <c r="R2151">
        <v>0.2</v>
      </c>
      <c r="S2151" t="s">
        <v>5411</v>
      </c>
      <c r="T2151" s="65">
        <v>2.2799999999999998</v>
      </c>
      <c r="U2151" s="65">
        <v>0.2</v>
      </c>
      <c r="V2151" s="22"/>
      <c r="W2151" s="52">
        <f t="shared" si="336"/>
        <v>0</v>
      </c>
      <c r="X2151" s="52">
        <f t="shared" si="337"/>
        <v>0</v>
      </c>
      <c r="Y2151" s="52" t="e">
        <f t="shared" si="331"/>
        <v>#VALUE!</v>
      </c>
      <c r="Z2151" t="s">
        <v>113</v>
      </c>
      <c r="AA2151" t="s">
        <v>114</v>
      </c>
      <c r="AB2151" t="s">
        <v>5411</v>
      </c>
      <c r="AC2151" s="79" t="s">
        <v>113</v>
      </c>
      <c r="AD2151" s="79" t="s">
        <v>114</v>
      </c>
      <c r="AE2151" s="22"/>
      <c r="AF2151">
        <v>0</v>
      </c>
      <c r="AG2151">
        <v>2.52</v>
      </c>
      <c r="AH2151" t="s">
        <v>5411</v>
      </c>
      <c r="AI2151" s="65">
        <v>0</v>
      </c>
      <c r="AJ2151" s="65">
        <v>2.52</v>
      </c>
      <c r="AK2151" s="22"/>
      <c r="AL2151" s="52">
        <f t="shared" si="338"/>
        <v>0</v>
      </c>
      <c r="AM2151" s="52">
        <f t="shared" si="339"/>
        <v>0</v>
      </c>
      <c r="AN2151" s="52" t="e">
        <f t="shared" si="332"/>
        <v>#VALUE!</v>
      </c>
      <c r="AO2151">
        <v>0.69</v>
      </c>
      <c r="AP2151" s="65">
        <v>0.69199999999999995</v>
      </c>
      <c r="AQ2151" s="52">
        <f t="shared" si="340"/>
        <v>-2.0000000000000018E-3</v>
      </c>
    </row>
    <row r="2152" spans="1:43" x14ac:dyDescent="0.25">
      <c r="A2152" t="s">
        <v>5531</v>
      </c>
      <c r="B2152" t="s">
        <v>4188</v>
      </c>
      <c r="C2152" s="22" t="s">
        <v>4188</v>
      </c>
      <c r="D2152">
        <v>1</v>
      </c>
      <c r="E2152">
        <v>1</v>
      </c>
      <c r="F2152">
        <v>2</v>
      </c>
      <c r="G2152" s="13">
        <v>38352</v>
      </c>
      <c r="H2152">
        <v>0</v>
      </c>
      <c r="I2152" t="s">
        <v>5411</v>
      </c>
      <c r="J2152" t="s">
        <v>5411</v>
      </c>
      <c r="K2152" s="65">
        <v>0</v>
      </c>
      <c r="L2152" s="46"/>
      <c r="M2152" s="22"/>
      <c r="N2152" s="52">
        <f t="shared" si="333"/>
        <v>0</v>
      </c>
      <c r="O2152" s="52" t="e">
        <f t="shared" si="334"/>
        <v>#VALUE!</v>
      </c>
      <c r="P2152" s="52" t="e">
        <f t="shared" si="335"/>
        <v>#VALUE!</v>
      </c>
      <c r="Q2152">
        <v>0</v>
      </c>
      <c r="R2152" t="s">
        <v>5411</v>
      </c>
      <c r="S2152" t="s">
        <v>5411</v>
      </c>
      <c r="T2152" s="65">
        <v>0</v>
      </c>
      <c r="U2152" s="46"/>
      <c r="V2152" s="22"/>
      <c r="W2152" s="52">
        <f t="shared" si="336"/>
        <v>0</v>
      </c>
      <c r="X2152" s="52" t="e">
        <f t="shared" si="337"/>
        <v>#VALUE!</v>
      </c>
      <c r="Y2152" s="52" t="e">
        <f t="shared" si="331"/>
        <v>#VALUE!</v>
      </c>
      <c r="Z2152" t="s">
        <v>114</v>
      </c>
      <c r="AA2152" t="s">
        <v>5411</v>
      </c>
      <c r="AB2152" t="s">
        <v>5411</v>
      </c>
      <c r="AC2152" s="79" t="s">
        <v>114</v>
      </c>
      <c r="AD2152" s="61"/>
      <c r="AE2152" s="22"/>
      <c r="AF2152">
        <v>0</v>
      </c>
      <c r="AG2152" t="s">
        <v>5411</v>
      </c>
      <c r="AH2152" t="s">
        <v>5411</v>
      </c>
      <c r="AI2152" s="65">
        <v>0</v>
      </c>
      <c r="AJ2152" s="46"/>
      <c r="AK2152" s="22"/>
      <c r="AL2152" s="52">
        <f t="shared" si="338"/>
        <v>0</v>
      </c>
      <c r="AM2152" s="52" t="e">
        <f t="shared" si="339"/>
        <v>#VALUE!</v>
      </c>
      <c r="AN2152" s="52" t="e">
        <f t="shared" si="332"/>
        <v>#VALUE!</v>
      </c>
      <c r="AO2152">
        <v>0</v>
      </c>
      <c r="AP2152" s="65">
        <v>0</v>
      </c>
      <c r="AQ2152" s="52">
        <f t="shared" si="340"/>
        <v>0</v>
      </c>
    </row>
    <row r="2153" spans="1:43" x14ac:dyDescent="0.25">
      <c r="A2153" t="s">
        <v>5531</v>
      </c>
      <c r="B2153" t="s">
        <v>4189</v>
      </c>
      <c r="C2153" s="22" t="s">
        <v>4189</v>
      </c>
      <c r="D2153">
        <v>1</v>
      </c>
      <c r="E2153">
        <v>1</v>
      </c>
      <c r="F2153">
        <v>2</v>
      </c>
      <c r="G2153" s="13">
        <v>38352</v>
      </c>
      <c r="H2153">
        <v>1.38</v>
      </c>
      <c r="I2153" t="s">
        <v>5411</v>
      </c>
      <c r="J2153" t="s">
        <v>5411</v>
      </c>
      <c r="K2153" s="65">
        <v>1.38</v>
      </c>
      <c r="L2153" s="46"/>
      <c r="M2153" s="22"/>
      <c r="N2153" s="52">
        <f t="shared" si="333"/>
        <v>0</v>
      </c>
      <c r="O2153" s="52" t="e">
        <f t="shared" si="334"/>
        <v>#VALUE!</v>
      </c>
      <c r="P2153" s="52" t="e">
        <f t="shared" si="335"/>
        <v>#VALUE!</v>
      </c>
      <c r="Q2153">
        <v>0.72</v>
      </c>
      <c r="R2153" t="s">
        <v>5411</v>
      </c>
      <c r="S2153" t="s">
        <v>5411</v>
      </c>
      <c r="T2153" s="65">
        <v>0.72</v>
      </c>
      <c r="U2153" s="46"/>
      <c r="V2153" s="22"/>
      <c r="W2153" s="52">
        <f t="shared" si="336"/>
        <v>0</v>
      </c>
      <c r="X2153" s="52" t="e">
        <f t="shared" si="337"/>
        <v>#VALUE!</v>
      </c>
      <c r="Y2153" s="52" t="e">
        <f t="shared" si="331"/>
        <v>#VALUE!</v>
      </c>
      <c r="Z2153" t="s">
        <v>114</v>
      </c>
      <c r="AA2153" t="s">
        <v>5411</v>
      </c>
      <c r="AB2153" t="s">
        <v>5411</v>
      </c>
      <c r="AC2153" s="79" t="s">
        <v>114</v>
      </c>
      <c r="AD2153" s="61"/>
      <c r="AE2153" s="22"/>
      <c r="AF2153">
        <v>0</v>
      </c>
      <c r="AG2153" t="s">
        <v>5411</v>
      </c>
      <c r="AH2153" t="s">
        <v>5411</v>
      </c>
      <c r="AI2153" s="65">
        <v>0</v>
      </c>
      <c r="AJ2153" s="46"/>
      <c r="AK2153" s="22"/>
      <c r="AL2153" s="52">
        <f t="shared" si="338"/>
        <v>0</v>
      </c>
      <c r="AM2153" s="52" t="e">
        <f t="shared" si="339"/>
        <v>#VALUE!</v>
      </c>
      <c r="AN2153" s="52" t="e">
        <f t="shared" si="332"/>
        <v>#VALUE!</v>
      </c>
      <c r="AO2153">
        <v>0.1</v>
      </c>
      <c r="AP2153" s="65">
        <v>0.10299999999999999</v>
      </c>
      <c r="AQ2153" s="52">
        <f t="shared" si="340"/>
        <v>-2.9999999999999888E-3</v>
      </c>
    </row>
    <row r="2154" spans="1:43" x14ac:dyDescent="0.25">
      <c r="A2154" t="s">
        <v>5531</v>
      </c>
      <c r="B2154" t="s">
        <v>4190</v>
      </c>
      <c r="C2154" s="22" t="s">
        <v>4190</v>
      </c>
      <c r="D2154">
        <v>1</v>
      </c>
      <c r="E2154">
        <v>1</v>
      </c>
      <c r="F2154">
        <v>2</v>
      </c>
      <c r="G2154" s="13">
        <v>38352</v>
      </c>
      <c r="H2154">
        <v>0.19</v>
      </c>
      <c r="I2154" t="s">
        <v>5411</v>
      </c>
      <c r="J2154" t="s">
        <v>5411</v>
      </c>
      <c r="K2154" s="65">
        <v>0.19</v>
      </c>
      <c r="L2154" s="46"/>
      <c r="M2154" s="22"/>
      <c r="N2154" s="52">
        <f t="shared" si="333"/>
        <v>0</v>
      </c>
      <c r="O2154" s="52" t="e">
        <f t="shared" si="334"/>
        <v>#VALUE!</v>
      </c>
      <c r="P2154" s="52" t="e">
        <f t="shared" si="335"/>
        <v>#VALUE!</v>
      </c>
      <c r="Q2154">
        <v>0.39</v>
      </c>
      <c r="R2154" t="s">
        <v>5411</v>
      </c>
      <c r="S2154" t="s">
        <v>5411</v>
      </c>
      <c r="T2154" s="65">
        <v>0.39</v>
      </c>
      <c r="U2154" s="46"/>
      <c r="V2154" s="22"/>
      <c r="W2154" s="52">
        <f t="shared" si="336"/>
        <v>0</v>
      </c>
      <c r="X2154" s="52" t="e">
        <f t="shared" si="337"/>
        <v>#VALUE!</v>
      </c>
      <c r="Y2154" s="52" t="e">
        <f t="shared" si="331"/>
        <v>#VALUE!</v>
      </c>
      <c r="Z2154" t="s">
        <v>114</v>
      </c>
      <c r="AA2154" t="s">
        <v>5411</v>
      </c>
      <c r="AB2154" t="s">
        <v>5411</v>
      </c>
      <c r="AC2154" s="79" t="s">
        <v>114</v>
      </c>
      <c r="AD2154" s="61"/>
      <c r="AE2154" s="22"/>
      <c r="AF2154">
        <v>0</v>
      </c>
      <c r="AG2154" t="s">
        <v>5411</v>
      </c>
      <c r="AH2154" t="s">
        <v>5411</v>
      </c>
      <c r="AI2154" s="65">
        <v>0</v>
      </c>
      <c r="AJ2154" s="46"/>
      <c r="AK2154" s="22"/>
      <c r="AL2154" s="52">
        <f t="shared" si="338"/>
        <v>0</v>
      </c>
      <c r="AM2154" s="52" t="e">
        <f t="shared" si="339"/>
        <v>#VALUE!</v>
      </c>
      <c r="AN2154" s="52" t="e">
        <f t="shared" si="332"/>
        <v>#VALUE!</v>
      </c>
      <c r="AO2154">
        <v>0</v>
      </c>
      <c r="AP2154" s="65">
        <v>0</v>
      </c>
      <c r="AQ2154" s="52">
        <f t="shared" si="340"/>
        <v>0</v>
      </c>
    </row>
    <row r="2155" spans="1:43" x14ac:dyDescent="0.25">
      <c r="A2155" t="s">
        <v>5531</v>
      </c>
      <c r="B2155" t="s">
        <v>4191</v>
      </c>
      <c r="C2155" s="22" t="s">
        <v>4191</v>
      </c>
      <c r="D2155">
        <v>1</v>
      </c>
      <c r="E2155">
        <v>1</v>
      </c>
      <c r="F2155">
        <v>2</v>
      </c>
      <c r="G2155" s="13">
        <v>38352</v>
      </c>
      <c r="H2155">
        <v>0</v>
      </c>
      <c r="I2155" t="s">
        <v>5411</v>
      </c>
      <c r="J2155" t="s">
        <v>5411</v>
      </c>
      <c r="K2155" s="65">
        <v>0</v>
      </c>
      <c r="L2155" s="46"/>
      <c r="M2155" s="22"/>
      <c r="N2155" s="52">
        <f t="shared" si="333"/>
        <v>0</v>
      </c>
      <c r="O2155" s="52" t="e">
        <f t="shared" si="334"/>
        <v>#VALUE!</v>
      </c>
      <c r="P2155" s="52" t="e">
        <f t="shared" si="335"/>
        <v>#VALUE!</v>
      </c>
      <c r="Q2155">
        <v>0</v>
      </c>
      <c r="R2155" t="s">
        <v>5411</v>
      </c>
      <c r="S2155" t="s">
        <v>5411</v>
      </c>
      <c r="T2155" s="65">
        <v>0</v>
      </c>
      <c r="U2155" s="46"/>
      <c r="V2155" s="22"/>
      <c r="W2155" s="52">
        <f t="shared" si="336"/>
        <v>0</v>
      </c>
      <c r="X2155" s="52" t="e">
        <f t="shared" si="337"/>
        <v>#VALUE!</v>
      </c>
      <c r="Y2155" s="52" t="e">
        <f t="shared" si="331"/>
        <v>#VALUE!</v>
      </c>
      <c r="Z2155" t="s">
        <v>114</v>
      </c>
      <c r="AA2155" t="s">
        <v>5411</v>
      </c>
      <c r="AB2155" t="s">
        <v>5411</v>
      </c>
      <c r="AC2155" s="79" t="s">
        <v>114</v>
      </c>
      <c r="AD2155" s="61"/>
      <c r="AE2155" s="22"/>
      <c r="AF2155">
        <v>0</v>
      </c>
      <c r="AG2155" t="s">
        <v>5411</v>
      </c>
      <c r="AH2155" t="s">
        <v>5411</v>
      </c>
      <c r="AI2155" s="65">
        <v>0</v>
      </c>
      <c r="AJ2155" s="46"/>
      <c r="AK2155" s="22"/>
      <c r="AL2155" s="52">
        <f t="shared" si="338"/>
        <v>0</v>
      </c>
      <c r="AM2155" s="52" t="e">
        <f t="shared" si="339"/>
        <v>#VALUE!</v>
      </c>
      <c r="AN2155" s="52" t="e">
        <f t="shared" si="332"/>
        <v>#VALUE!</v>
      </c>
      <c r="AO2155">
        <v>0</v>
      </c>
      <c r="AP2155" s="65">
        <v>0</v>
      </c>
      <c r="AQ2155" s="52">
        <f t="shared" si="340"/>
        <v>0</v>
      </c>
    </row>
    <row r="2156" spans="1:43" x14ac:dyDescent="0.25">
      <c r="A2156" t="s">
        <v>5531</v>
      </c>
      <c r="B2156" t="s">
        <v>4192</v>
      </c>
      <c r="C2156" s="22" t="s">
        <v>4192</v>
      </c>
      <c r="D2156">
        <v>1</v>
      </c>
      <c r="E2156">
        <v>1</v>
      </c>
      <c r="F2156">
        <v>2</v>
      </c>
      <c r="G2156" s="13">
        <v>38352</v>
      </c>
      <c r="H2156">
        <v>1.04</v>
      </c>
      <c r="I2156" t="s">
        <v>5411</v>
      </c>
      <c r="J2156" t="s">
        <v>5411</v>
      </c>
      <c r="K2156" s="65">
        <v>1.0369999999999999</v>
      </c>
      <c r="L2156" s="46"/>
      <c r="M2156" s="22"/>
      <c r="N2156" s="52">
        <f t="shared" si="333"/>
        <v>3.0000000000001137E-3</v>
      </c>
      <c r="O2156" s="52" t="e">
        <f t="shared" si="334"/>
        <v>#VALUE!</v>
      </c>
      <c r="P2156" s="52" t="e">
        <f t="shared" si="335"/>
        <v>#VALUE!</v>
      </c>
      <c r="Q2156">
        <v>0</v>
      </c>
      <c r="R2156" t="s">
        <v>5411</v>
      </c>
      <c r="S2156" t="s">
        <v>5411</v>
      </c>
      <c r="T2156" s="65">
        <v>0</v>
      </c>
      <c r="U2156" s="46"/>
      <c r="V2156" s="22"/>
      <c r="W2156" s="52">
        <f t="shared" si="336"/>
        <v>0</v>
      </c>
      <c r="X2156" s="52" t="e">
        <f t="shared" si="337"/>
        <v>#VALUE!</v>
      </c>
      <c r="Y2156" s="52" t="e">
        <f t="shared" si="331"/>
        <v>#VALUE!</v>
      </c>
      <c r="Z2156" t="s">
        <v>114</v>
      </c>
      <c r="AA2156" t="s">
        <v>5411</v>
      </c>
      <c r="AB2156" t="s">
        <v>5411</v>
      </c>
      <c r="AC2156" s="79" t="s">
        <v>114</v>
      </c>
      <c r="AD2156" s="61"/>
      <c r="AE2156" s="22"/>
      <c r="AF2156">
        <v>0</v>
      </c>
      <c r="AG2156" t="s">
        <v>5411</v>
      </c>
      <c r="AH2156" t="s">
        <v>5411</v>
      </c>
      <c r="AI2156" s="65">
        <v>0</v>
      </c>
      <c r="AJ2156" s="46"/>
      <c r="AK2156" s="22"/>
      <c r="AL2156" s="52">
        <f t="shared" si="338"/>
        <v>0</v>
      </c>
      <c r="AM2156" s="52" t="e">
        <f t="shared" si="339"/>
        <v>#VALUE!</v>
      </c>
      <c r="AN2156" s="52" t="e">
        <f t="shared" si="332"/>
        <v>#VALUE!</v>
      </c>
      <c r="AO2156">
        <v>0</v>
      </c>
      <c r="AP2156" s="65">
        <v>0</v>
      </c>
      <c r="AQ2156" s="52">
        <f t="shared" si="340"/>
        <v>0</v>
      </c>
    </row>
    <row r="2157" spans="1:43" x14ac:dyDescent="0.25">
      <c r="A2157" t="s">
        <v>5531</v>
      </c>
      <c r="B2157" t="s">
        <v>4193</v>
      </c>
      <c r="C2157" s="22" t="s">
        <v>4193</v>
      </c>
      <c r="D2157">
        <v>1</v>
      </c>
      <c r="E2157">
        <v>1</v>
      </c>
      <c r="F2157">
        <v>2</v>
      </c>
      <c r="G2157" s="13">
        <v>38352</v>
      </c>
      <c r="H2157">
        <v>0</v>
      </c>
      <c r="I2157" t="s">
        <v>5411</v>
      </c>
      <c r="J2157" t="s">
        <v>5411</v>
      </c>
      <c r="K2157" s="65">
        <v>0</v>
      </c>
      <c r="L2157" s="46"/>
      <c r="M2157" s="22"/>
      <c r="N2157" s="52">
        <f t="shared" si="333"/>
        <v>0</v>
      </c>
      <c r="O2157" s="52" t="e">
        <f t="shared" si="334"/>
        <v>#VALUE!</v>
      </c>
      <c r="P2157" s="52" t="e">
        <f t="shared" si="335"/>
        <v>#VALUE!</v>
      </c>
      <c r="Q2157">
        <v>0</v>
      </c>
      <c r="R2157" t="s">
        <v>5411</v>
      </c>
      <c r="S2157" t="s">
        <v>5411</v>
      </c>
      <c r="T2157" s="65">
        <v>0</v>
      </c>
      <c r="U2157" s="46"/>
      <c r="V2157" s="22"/>
      <c r="W2157" s="52">
        <f t="shared" si="336"/>
        <v>0</v>
      </c>
      <c r="X2157" s="52" t="e">
        <f t="shared" si="337"/>
        <v>#VALUE!</v>
      </c>
      <c r="Y2157" s="52" t="e">
        <f t="shared" si="331"/>
        <v>#VALUE!</v>
      </c>
      <c r="Z2157" t="s">
        <v>114</v>
      </c>
      <c r="AA2157" t="s">
        <v>5411</v>
      </c>
      <c r="AB2157" t="s">
        <v>5411</v>
      </c>
      <c r="AC2157" s="79" t="s">
        <v>114</v>
      </c>
      <c r="AD2157" s="61"/>
      <c r="AE2157" s="22"/>
      <c r="AF2157">
        <v>0</v>
      </c>
      <c r="AG2157" t="s">
        <v>5411</v>
      </c>
      <c r="AH2157" t="s">
        <v>5411</v>
      </c>
      <c r="AI2157" s="65">
        <v>0</v>
      </c>
      <c r="AJ2157" s="46"/>
      <c r="AK2157" s="22"/>
      <c r="AL2157" s="52">
        <f t="shared" si="338"/>
        <v>0</v>
      </c>
      <c r="AM2157" s="52" t="e">
        <f t="shared" si="339"/>
        <v>#VALUE!</v>
      </c>
      <c r="AN2157" s="52" t="e">
        <f t="shared" si="332"/>
        <v>#VALUE!</v>
      </c>
      <c r="AO2157">
        <v>0.38</v>
      </c>
      <c r="AP2157" s="65">
        <v>0.378</v>
      </c>
      <c r="AQ2157" s="52">
        <f t="shared" si="340"/>
        <v>2.0000000000000018E-3</v>
      </c>
    </row>
    <row r="2158" spans="1:43" x14ac:dyDescent="0.25">
      <c r="A2158" t="s">
        <v>5531</v>
      </c>
      <c r="B2158" t="s">
        <v>4194</v>
      </c>
      <c r="C2158" s="22" t="s">
        <v>4194</v>
      </c>
      <c r="D2158">
        <v>1</v>
      </c>
      <c r="E2158">
        <v>1</v>
      </c>
      <c r="F2158">
        <v>2</v>
      </c>
      <c r="G2158" s="13">
        <v>38352</v>
      </c>
      <c r="H2158" t="s">
        <v>5411</v>
      </c>
      <c r="I2158" t="s">
        <v>5411</v>
      </c>
      <c r="J2158" t="s">
        <v>5411</v>
      </c>
      <c r="K2158" s="65"/>
      <c r="L2158" s="46"/>
      <c r="M2158" s="22"/>
      <c r="N2158" s="52" t="e">
        <f t="shared" si="333"/>
        <v>#VALUE!</v>
      </c>
      <c r="O2158" s="52" t="e">
        <f t="shared" si="334"/>
        <v>#VALUE!</v>
      </c>
      <c r="P2158" s="52" t="e">
        <f t="shared" si="335"/>
        <v>#VALUE!</v>
      </c>
      <c r="Q2158" t="s">
        <v>5411</v>
      </c>
      <c r="R2158" t="s">
        <v>5411</v>
      </c>
      <c r="S2158" t="s">
        <v>5411</v>
      </c>
      <c r="T2158" s="65"/>
      <c r="U2158" s="46"/>
      <c r="V2158" s="22"/>
      <c r="W2158" s="52" t="e">
        <f t="shared" si="336"/>
        <v>#VALUE!</v>
      </c>
      <c r="X2158" s="52" t="e">
        <f t="shared" si="337"/>
        <v>#VALUE!</v>
      </c>
      <c r="Y2158" s="52" t="e">
        <f t="shared" si="331"/>
        <v>#VALUE!</v>
      </c>
      <c r="Z2158" t="s">
        <v>114</v>
      </c>
      <c r="AA2158" t="s">
        <v>5411</v>
      </c>
      <c r="AB2158" t="s">
        <v>5411</v>
      </c>
      <c r="AC2158" s="79" t="s">
        <v>114</v>
      </c>
      <c r="AD2158" s="61"/>
      <c r="AE2158" s="22"/>
      <c r="AF2158" t="s">
        <v>5411</v>
      </c>
      <c r="AG2158" t="s">
        <v>5411</v>
      </c>
      <c r="AH2158" t="s">
        <v>5411</v>
      </c>
      <c r="AI2158" s="65"/>
      <c r="AJ2158" s="46"/>
      <c r="AK2158" s="22"/>
      <c r="AL2158" s="52" t="e">
        <f t="shared" si="338"/>
        <v>#VALUE!</v>
      </c>
      <c r="AM2158" s="52" t="e">
        <f t="shared" si="339"/>
        <v>#VALUE!</v>
      </c>
      <c r="AN2158" s="52" t="e">
        <f t="shared" si="332"/>
        <v>#VALUE!</v>
      </c>
      <c r="AO2158" t="s">
        <v>5411</v>
      </c>
      <c r="AP2158" s="65"/>
      <c r="AQ2158" s="52" t="e">
        <f t="shared" si="340"/>
        <v>#VALUE!</v>
      </c>
    </row>
    <row r="2159" spans="1:43" x14ac:dyDescent="0.25">
      <c r="A2159" t="s">
        <v>5531</v>
      </c>
      <c r="B2159" t="s">
        <v>4195</v>
      </c>
      <c r="C2159" s="22" t="s">
        <v>4195</v>
      </c>
      <c r="D2159">
        <v>1</v>
      </c>
      <c r="E2159">
        <v>1</v>
      </c>
      <c r="F2159">
        <v>2</v>
      </c>
      <c r="G2159" s="13">
        <v>38352</v>
      </c>
      <c r="H2159" t="s">
        <v>5411</v>
      </c>
      <c r="I2159" t="s">
        <v>5411</v>
      </c>
      <c r="J2159" t="s">
        <v>5411</v>
      </c>
      <c r="K2159" s="65"/>
      <c r="L2159" s="46"/>
      <c r="M2159" s="22"/>
      <c r="N2159" s="52" t="e">
        <f t="shared" si="333"/>
        <v>#VALUE!</v>
      </c>
      <c r="O2159" s="52" t="e">
        <f t="shared" si="334"/>
        <v>#VALUE!</v>
      </c>
      <c r="P2159" s="52" t="e">
        <f t="shared" si="335"/>
        <v>#VALUE!</v>
      </c>
      <c r="Q2159" t="s">
        <v>5411</v>
      </c>
      <c r="R2159" t="s">
        <v>5411</v>
      </c>
      <c r="S2159" t="s">
        <v>5411</v>
      </c>
      <c r="T2159" s="65"/>
      <c r="U2159" s="46"/>
      <c r="V2159" s="22"/>
      <c r="W2159" s="52" t="e">
        <f t="shared" si="336"/>
        <v>#VALUE!</v>
      </c>
      <c r="X2159" s="52" t="e">
        <f t="shared" si="337"/>
        <v>#VALUE!</v>
      </c>
      <c r="Y2159" s="52" t="e">
        <f t="shared" si="331"/>
        <v>#VALUE!</v>
      </c>
      <c r="Z2159" t="s">
        <v>114</v>
      </c>
      <c r="AA2159" t="s">
        <v>5411</v>
      </c>
      <c r="AB2159" t="s">
        <v>5411</v>
      </c>
      <c r="AC2159" s="79" t="s">
        <v>114</v>
      </c>
      <c r="AD2159" s="61"/>
      <c r="AE2159" s="22"/>
      <c r="AF2159" t="s">
        <v>5411</v>
      </c>
      <c r="AG2159" t="s">
        <v>5411</v>
      </c>
      <c r="AH2159" t="s">
        <v>5411</v>
      </c>
      <c r="AI2159" s="65"/>
      <c r="AJ2159" s="46"/>
      <c r="AK2159" s="22"/>
      <c r="AL2159" s="52" t="e">
        <f t="shared" si="338"/>
        <v>#VALUE!</v>
      </c>
      <c r="AM2159" s="52" t="e">
        <f t="shared" si="339"/>
        <v>#VALUE!</v>
      </c>
      <c r="AN2159" s="52" t="e">
        <f t="shared" si="332"/>
        <v>#VALUE!</v>
      </c>
      <c r="AO2159" t="s">
        <v>5411</v>
      </c>
      <c r="AP2159" s="65"/>
      <c r="AQ2159" s="52" t="e">
        <f t="shared" si="340"/>
        <v>#VALUE!</v>
      </c>
    </row>
    <row r="2160" spans="1:43" x14ac:dyDescent="0.25">
      <c r="A2160" t="s">
        <v>5531</v>
      </c>
      <c r="B2160" t="s">
        <v>4196</v>
      </c>
      <c r="C2160" s="22" t="s">
        <v>4196</v>
      </c>
      <c r="D2160">
        <v>1</v>
      </c>
      <c r="E2160">
        <v>1</v>
      </c>
      <c r="F2160">
        <v>2</v>
      </c>
      <c r="G2160" s="13">
        <v>38352</v>
      </c>
      <c r="H2160" t="s">
        <v>5411</v>
      </c>
      <c r="I2160" t="s">
        <v>5411</v>
      </c>
      <c r="J2160" t="s">
        <v>5411</v>
      </c>
      <c r="K2160" s="65"/>
      <c r="L2160" s="46"/>
      <c r="M2160" s="22"/>
      <c r="N2160" s="52" t="e">
        <f t="shared" si="333"/>
        <v>#VALUE!</v>
      </c>
      <c r="O2160" s="52" t="e">
        <f t="shared" si="334"/>
        <v>#VALUE!</v>
      </c>
      <c r="P2160" s="52" t="e">
        <f t="shared" si="335"/>
        <v>#VALUE!</v>
      </c>
      <c r="Q2160" t="s">
        <v>5411</v>
      </c>
      <c r="R2160" t="s">
        <v>5411</v>
      </c>
      <c r="S2160" t="s">
        <v>5411</v>
      </c>
      <c r="T2160" s="65"/>
      <c r="U2160" s="46"/>
      <c r="V2160" s="22"/>
      <c r="W2160" s="52" t="e">
        <f t="shared" si="336"/>
        <v>#VALUE!</v>
      </c>
      <c r="X2160" s="52" t="e">
        <f t="shared" si="337"/>
        <v>#VALUE!</v>
      </c>
      <c r="Y2160" s="52" t="e">
        <f t="shared" si="331"/>
        <v>#VALUE!</v>
      </c>
      <c r="Z2160" t="s">
        <v>114</v>
      </c>
      <c r="AA2160" t="s">
        <v>5411</v>
      </c>
      <c r="AB2160" t="s">
        <v>5411</v>
      </c>
      <c r="AC2160" s="79" t="s">
        <v>114</v>
      </c>
      <c r="AD2160" s="61"/>
      <c r="AE2160" s="22"/>
      <c r="AF2160" t="s">
        <v>5411</v>
      </c>
      <c r="AG2160" t="s">
        <v>5411</v>
      </c>
      <c r="AH2160" t="s">
        <v>5411</v>
      </c>
      <c r="AI2160" s="65"/>
      <c r="AJ2160" s="46"/>
      <c r="AK2160" s="22"/>
      <c r="AL2160" s="52" t="e">
        <f t="shared" si="338"/>
        <v>#VALUE!</v>
      </c>
      <c r="AM2160" s="52" t="e">
        <f t="shared" si="339"/>
        <v>#VALUE!</v>
      </c>
      <c r="AN2160" s="52" t="e">
        <f t="shared" si="332"/>
        <v>#VALUE!</v>
      </c>
      <c r="AO2160" t="s">
        <v>5411</v>
      </c>
      <c r="AP2160" s="65"/>
      <c r="AQ2160" s="52" t="e">
        <f t="shared" si="340"/>
        <v>#VALUE!</v>
      </c>
    </row>
    <row r="2161" spans="1:43" x14ac:dyDescent="0.25">
      <c r="A2161" t="s">
        <v>5531</v>
      </c>
      <c r="B2161" t="s">
        <v>4197</v>
      </c>
      <c r="C2161" s="22" t="s">
        <v>4197</v>
      </c>
      <c r="D2161">
        <v>1</v>
      </c>
      <c r="E2161">
        <v>1</v>
      </c>
      <c r="F2161">
        <v>2</v>
      </c>
      <c r="G2161" s="13">
        <v>38352</v>
      </c>
      <c r="H2161">
        <v>0</v>
      </c>
      <c r="I2161" t="s">
        <v>5411</v>
      </c>
      <c r="J2161" t="s">
        <v>5411</v>
      </c>
      <c r="K2161" s="65">
        <v>0</v>
      </c>
      <c r="L2161" s="46"/>
      <c r="M2161" s="22"/>
      <c r="N2161" s="52">
        <f t="shared" si="333"/>
        <v>0</v>
      </c>
      <c r="O2161" s="52" t="e">
        <f t="shared" si="334"/>
        <v>#VALUE!</v>
      </c>
      <c r="P2161" s="52" t="e">
        <f t="shared" si="335"/>
        <v>#VALUE!</v>
      </c>
      <c r="Q2161">
        <v>0</v>
      </c>
      <c r="R2161" t="s">
        <v>5411</v>
      </c>
      <c r="S2161" t="s">
        <v>5411</v>
      </c>
      <c r="T2161" s="65">
        <v>0</v>
      </c>
      <c r="U2161" s="46"/>
      <c r="V2161" s="22"/>
      <c r="W2161" s="52">
        <f t="shared" si="336"/>
        <v>0</v>
      </c>
      <c r="X2161" s="52" t="e">
        <f t="shared" si="337"/>
        <v>#VALUE!</v>
      </c>
      <c r="Y2161" s="52" t="e">
        <f t="shared" si="331"/>
        <v>#VALUE!</v>
      </c>
      <c r="Z2161" t="s">
        <v>114</v>
      </c>
      <c r="AA2161" t="s">
        <v>5411</v>
      </c>
      <c r="AB2161" t="s">
        <v>5411</v>
      </c>
      <c r="AC2161" s="79" t="s">
        <v>114</v>
      </c>
      <c r="AD2161" s="61"/>
      <c r="AE2161" s="22"/>
      <c r="AF2161">
        <v>0</v>
      </c>
      <c r="AG2161" t="s">
        <v>5411</v>
      </c>
      <c r="AH2161" t="s">
        <v>5411</v>
      </c>
      <c r="AI2161" s="65">
        <v>0</v>
      </c>
      <c r="AJ2161" s="46"/>
      <c r="AK2161" s="22"/>
      <c r="AL2161" s="52">
        <f t="shared" si="338"/>
        <v>0</v>
      </c>
      <c r="AM2161" s="52" t="e">
        <f t="shared" si="339"/>
        <v>#VALUE!</v>
      </c>
      <c r="AN2161" s="52" t="e">
        <f t="shared" si="332"/>
        <v>#VALUE!</v>
      </c>
      <c r="AO2161">
        <v>0</v>
      </c>
      <c r="AP2161" s="65">
        <v>0</v>
      </c>
      <c r="AQ2161" s="52">
        <f t="shared" si="340"/>
        <v>0</v>
      </c>
    </row>
    <row r="2162" spans="1:43" x14ac:dyDescent="0.25">
      <c r="A2162" t="s">
        <v>5531</v>
      </c>
      <c r="B2162" t="s">
        <v>4198</v>
      </c>
      <c r="C2162" s="22" t="s">
        <v>4198</v>
      </c>
      <c r="D2162">
        <v>1</v>
      </c>
      <c r="E2162">
        <v>1</v>
      </c>
      <c r="F2162">
        <v>2</v>
      </c>
      <c r="G2162" s="13">
        <v>38352</v>
      </c>
      <c r="H2162">
        <v>1.68</v>
      </c>
      <c r="I2162" t="s">
        <v>5411</v>
      </c>
      <c r="J2162" t="s">
        <v>5411</v>
      </c>
      <c r="K2162" s="65">
        <v>1.68</v>
      </c>
      <c r="L2162" s="46"/>
      <c r="M2162" s="22"/>
      <c r="N2162" s="52">
        <f t="shared" si="333"/>
        <v>0</v>
      </c>
      <c r="O2162" s="52" t="e">
        <f t="shared" si="334"/>
        <v>#VALUE!</v>
      </c>
      <c r="P2162" s="52" t="e">
        <f t="shared" si="335"/>
        <v>#VALUE!</v>
      </c>
      <c r="Q2162">
        <v>0.38</v>
      </c>
      <c r="R2162" t="s">
        <v>5411</v>
      </c>
      <c r="S2162" t="s">
        <v>5411</v>
      </c>
      <c r="T2162" s="65">
        <v>0.38</v>
      </c>
      <c r="U2162" s="46"/>
      <c r="V2162" s="22"/>
      <c r="W2162" s="52">
        <f t="shared" si="336"/>
        <v>0</v>
      </c>
      <c r="X2162" s="52" t="e">
        <f t="shared" si="337"/>
        <v>#VALUE!</v>
      </c>
      <c r="Y2162" s="52" t="e">
        <f t="shared" si="331"/>
        <v>#VALUE!</v>
      </c>
      <c r="Z2162" t="s">
        <v>114</v>
      </c>
      <c r="AA2162" t="s">
        <v>5411</v>
      </c>
      <c r="AB2162" t="s">
        <v>5411</v>
      </c>
      <c r="AC2162" s="79" t="s">
        <v>114</v>
      </c>
      <c r="AD2162" s="61"/>
      <c r="AE2162" s="22"/>
      <c r="AF2162">
        <v>0</v>
      </c>
      <c r="AG2162" t="s">
        <v>5411</v>
      </c>
      <c r="AH2162" t="s">
        <v>5411</v>
      </c>
      <c r="AI2162" s="65">
        <v>0</v>
      </c>
      <c r="AJ2162" s="46"/>
      <c r="AK2162" s="22"/>
      <c r="AL2162" s="52">
        <f t="shared" si="338"/>
        <v>0</v>
      </c>
      <c r="AM2162" s="52" t="e">
        <f t="shared" si="339"/>
        <v>#VALUE!</v>
      </c>
      <c r="AN2162" s="52" t="e">
        <f t="shared" si="332"/>
        <v>#VALUE!</v>
      </c>
      <c r="AO2162">
        <v>0</v>
      </c>
      <c r="AP2162" s="65">
        <v>0</v>
      </c>
      <c r="AQ2162" s="52">
        <f t="shared" si="340"/>
        <v>0</v>
      </c>
    </row>
    <row r="2163" spans="1:43" x14ac:dyDescent="0.25">
      <c r="A2163" t="s">
        <v>5531</v>
      </c>
      <c r="B2163" t="s">
        <v>4199</v>
      </c>
      <c r="C2163" s="22" t="s">
        <v>4199</v>
      </c>
      <c r="D2163">
        <v>1</v>
      </c>
      <c r="E2163">
        <v>1</v>
      </c>
      <c r="F2163">
        <v>2</v>
      </c>
      <c r="G2163" s="13">
        <v>38352</v>
      </c>
      <c r="H2163">
        <v>0.25</v>
      </c>
      <c r="I2163" t="s">
        <v>5411</v>
      </c>
      <c r="J2163" t="s">
        <v>5411</v>
      </c>
      <c r="K2163" s="65">
        <v>0.25</v>
      </c>
      <c r="L2163" s="46"/>
      <c r="M2163" s="22"/>
      <c r="N2163" s="52">
        <f t="shared" si="333"/>
        <v>0</v>
      </c>
      <c r="O2163" s="52" t="e">
        <f t="shared" si="334"/>
        <v>#VALUE!</v>
      </c>
      <c r="P2163" s="52" t="e">
        <f t="shared" si="335"/>
        <v>#VALUE!</v>
      </c>
      <c r="Q2163">
        <v>0</v>
      </c>
      <c r="R2163" t="s">
        <v>5411</v>
      </c>
      <c r="S2163" t="s">
        <v>5411</v>
      </c>
      <c r="T2163" s="65">
        <v>0</v>
      </c>
      <c r="U2163" s="46"/>
      <c r="V2163" s="22"/>
      <c r="W2163" s="52">
        <f t="shared" si="336"/>
        <v>0</v>
      </c>
      <c r="X2163" s="52" t="e">
        <f t="shared" si="337"/>
        <v>#VALUE!</v>
      </c>
      <c r="Y2163" s="52" t="e">
        <f t="shared" si="331"/>
        <v>#VALUE!</v>
      </c>
      <c r="Z2163" t="s">
        <v>114</v>
      </c>
      <c r="AA2163" t="s">
        <v>5411</v>
      </c>
      <c r="AB2163" t="s">
        <v>5411</v>
      </c>
      <c r="AC2163" s="79" t="s">
        <v>114</v>
      </c>
      <c r="AD2163" s="61"/>
      <c r="AE2163" s="22"/>
      <c r="AF2163">
        <v>0</v>
      </c>
      <c r="AG2163" t="s">
        <v>5411</v>
      </c>
      <c r="AH2163" t="s">
        <v>5411</v>
      </c>
      <c r="AI2163" s="65">
        <v>0</v>
      </c>
      <c r="AJ2163" s="46"/>
      <c r="AK2163" s="22"/>
      <c r="AL2163" s="52">
        <f t="shared" si="338"/>
        <v>0</v>
      </c>
      <c r="AM2163" s="52" t="e">
        <f t="shared" si="339"/>
        <v>#VALUE!</v>
      </c>
      <c r="AN2163" s="52" t="e">
        <f t="shared" si="332"/>
        <v>#VALUE!</v>
      </c>
      <c r="AO2163">
        <v>0</v>
      </c>
      <c r="AP2163" s="65">
        <v>0</v>
      </c>
      <c r="AQ2163" s="52">
        <f t="shared" si="340"/>
        <v>0</v>
      </c>
    </row>
    <row r="2164" spans="1:43" x14ac:dyDescent="0.25">
      <c r="A2164" t="s">
        <v>5531</v>
      </c>
      <c r="B2164" t="s">
        <v>4200</v>
      </c>
      <c r="C2164" s="22" t="s">
        <v>4200</v>
      </c>
      <c r="D2164">
        <v>1</v>
      </c>
      <c r="E2164">
        <v>1</v>
      </c>
      <c r="F2164">
        <v>2</v>
      </c>
      <c r="G2164" s="13">
        <v>38352</v>
      </c>
      <c r="H2164">
        <v>0</v>
      </c>
      <c r="I2164" t="s">
        <v>5411</v>
      </c>
      <c r="J2164" t="s">
        <v>5411</v>
      </c>
      <c r="K2164" s="65">
        <v>0</v>
      </c>
      <c r="L2164" s="46"/>
      <c r="M2164" s="22"/>
      <c r="N2164" s="52">
        <f t="shared" si="333"/>
        <v>0</v>
      </c>
      <c r="O2164" s="52" t="e">
        <f t="shared" si="334"/>
        <v>#VALUE!</v>
      </c>
      <c r="P2164" s="52" t="e">
        <f t="shared" si="335"/>
        <v>#VALUE!</v>
      </c>
      <c r="Q2164">
        <v>0</v>
      </c>
      <c r="R2164" t="s">
        <v>5411</v>
      </c>
      <c r="S2164" t="s">
        <v>5411</v>
      </c>
      <c r="T2164" s="65">
        <v>0</v>
      </c>
      <c r="U2164" s="46"/>
      <c r="V2164" s="22"/>
      <c r="W2164" s="52">
        <f t="shared" si="336"/>
        <v>0</v>
      </c>
      <c r="X2164" s="52" t="e">
        <f t="shared" si="337"/>
        <v>#VALUE!</v>
      </c>
      <c r="Y2164" s="52" t="e">
        <f t="shared" si="331"/>
        <v>#VALUE!</v>
      </c>
      <c r="Z2164" t="s">
        <v>114</v>
      </c>
      <c r="AA2164" t="s">
        <v>5411</v>
      </c>
      <c r="AB2164" t="s">
        <v>5411</v>
      </c>
      <c r="AC2164" s="79" t="s">
        <v>114</v>
      </c>
      <c r="AD2164" s="61"/>
      <c r="AE2164" s="22"/>
      <c r="AF2164">
        <v>0</v>
      </c>
      <c r="AG2164" t="s">
        <v>5411</v>
      </c>
      <c r="AH2164" t="s">
        <v>5411</v>
      </c>
      <c r="AI2164" s="65">
        <v>0</v>
      </c>
      <c r="AJ2164" s="46"/>
      <c r="AK2164" s="22"/>
      <c r="AL2164" s="52">
        <f t="shared" si="338"/>
        <v>0</v>
      </c>
      <c r="AM2164" s="52" t="e">
        <f t="shared" si="339"/>
        <v>#VALUE!</v>
      </c>
      <c r="AN2164" s="52" t="e">
        <f t="shared" si="332"/>
        <v>#VALUE!</v>
      </c>
      <c r="AO2164">
        <v>0</v>
      </c>
      <c r="AP2164" s="65">
        <v>0</v>
      </c>
      <c r="AQ2164" s="52">
        <f t="shared" si="340"/>
        <v>0</v>
      </c>
    </row>
    <row r="2165" spans="1:43" x14ac:dyDescent="0.25">
      <c r="A2165" t="s">
        <v>5531</v>
      </c>
      <c r="B2165" t="s">
        <v>4201</v>
      </c>
      <c r="C2165" s="22" t="s">
        <v>4201</v>
      </c>
      <c r="D2165">
        <v>1</v>
      </c>
      <c r="E2165">
        <v>1</v>
      </c>
      <c r="F2165">
        <v>2</v>
      </c>
      <c r="G2165" s="13">
        <v>38352</v>
      </c>
      <c r="H2165">
        <v>0</v>
      </c>
      <c r="I2165" t="s">
        <v>5411</v>
      </c>
      <c r="J2165" t="s">
        <v>5411</v>
      </c>
      <c r="K2165" s="65">
        <v>0</v>
      </c>
      <c r="L2165" s="46"/>
      <c r="M2165" s="22"/>
      <c r="N2165" s="52">
        <f t="shared" si="333"/>
        <v>0</v>
      </c>
      <c r="O2165" s="52" t="e">
        <f t="shared" si="334"/>
        <v>#VALUE!</v>
      </c>
      <c r="P2165" s="52" t="e">
        <f t="shared" si="335"/>
        <v>#VALUE!</v>
      </c>
      <c r="Q2165">
        <v>0</v>
      </c>
      <c r="R2165" t="s">
        <v>5411</v>
      </c>
      <c r="S2165" t="s">
        <v>5411</v>
      </c>
      <c r="T2165" s="65">
        <v>0</v>
      </c>
      <c r="U2165" s="46"/>
      <c r="V2165" s="22"/>
      <c r="W2165" s="52">
        <f t="shared" si="336"/>
        <v>0</v>
      </c>
      <c r="X2165" s="52" t="e">
        <f t="shared" si="337"/>
        <v>#VALUE!</v>
      </c>
      <c r="Y2165" s="52" t="e">
        <f t="shared" si="331"/>
        <v>#VALUE!</v>
      </c>
      <c r="Z2165" t="s">
        <v>114</v>
      </c>
      <c r="AA2165" t="s">
        <v>5411</v>
      </c>
      <c r="AB2165" t="s">
        <v>5411</v>
      </c>
      <c r="AC2165" s="79" t="s">
        <v>114</v>
      </c>
      <c r="AD2165" s="61"/>
      <c r="AE2165" s="22"/>
      <c r="AF2165">
        <v>0</v>
      </c>
      <c r="AG2165" t="s">
        <v>5411</v>
      </c>
      <c r="AH2165" t="s">
        <v>5411</v>
      </c>
      <c r="AI2165" s="65">
        <v>0</v>
      </c>
      <c r="AJ2165" s="46"/>
      <c r="AK2165" s="22"/>
      <c r="AL2165" s="52">
        <f t="shared" si="338"/>
        <v>0</v>
      </c>
      <c r="AM2165" s="52" t="e">
        <f t="shared" si="339"/>
        <v>#VALUE!</v>
      </c>
      <c r="AN2165" s="52" t="e">
        <f t="shared" si="332"/>
        <v>#VALUE!</v>
      </c>
      <c r="AO2165">
        <v>0</v>
      </c>
      <c r="AP2165" s="65">
        <v>0</v>
      </c>
      <c r="AQ2165" s="52">
        <f t="shared" si="340"/>
        <v>0</v>
      </c>
    </row>
    <row r="2166" spans="1:43" x14ac:dyDescent="0.25">
      <c r="A2166" t="s">
        <v>5531</v>
      </c>
      <c r="B2166" t="s">
        <v>4202</v>
      </c>
      <c r="C2166" s="22" t="s">
        <v>4202</v>
      </c>
      <c r="D2166">
        <v>1</v>
      </c>
      <c r="E2166">
        <v>1</v>
      </c>
      <c r="F2166">
        <v>2</v>
      </c>
      <c r="G2166" s="13">
        <v>38352</v>
      </c>
      <c r="H2166">
        <v>0.06</v>
      </c>
      <c r="I2166" t="s">
        <v>5411</v>
      </c>
      <c r="J2166" t="s">
        <v>5411</v>
      </c>
      <c r="K2166" s="65">
        <v>5.7000000000000002E-2</v>
      </c>
      <c r="L2166" s="46"/>
      <c r="M2166" s="22"/>
      <c r="N2166" s="52">
        <f t="shared" si="333"/>
        <v>2.9999999999999957E-3</v>
      </c>
      <c r="O2166" s="52" t="e">
        <f t="shared" si="334"/>
        <v>#VALUE!</v>
      </c>
      <c r="P2166" s="52" t="e">
        <f t="shared" si="335"/>
        <v>#VALUE!</v>
      </c>
      <c r="Q2166">
        <v>0</v>
      </c>
      <c r="R2166" t="s">
        <v>5411</v>
      </c>
      <c r="S2166" t="s">
        <v>5411</v>
      </c>
      <c r="T2166" s="65">
        <v>0</v>
      </c>
      <c r="U2166" s="46"/>
      <c r="V2166" s="22"/>
      <c r="W2166" s="52">
        <f t="shared" si="336"/>
        <v>0</v>
      </c>
      <c r="X2166" s="52" t="e">
        <f t="shared" si="337"/>
        <v>#VALUE!</v>
      </c>
      <c r="Y2166" s="52" t="e">
        <f t="shared" si="331"/>
        <v>#VALUE!</v>
      </c>
      <c r="Z2166" t="s">
        <v>114</v>
      </c>
      <c r="AA2166" t="s">
        <v>5411</v>
      </c>
      <c r="AB2166" t="s">
        <v>5411</v>
      </c>
      <c r="AC2166" s="79" t="s">
        <v>114</v>
      </c>
      <c r="AD2166" s="61"/>
      <c r="AE2166" s="22"/>
      <c r="AF2166">
        <v>0</v>
      </c>
      <c r="AG2166" t="s">
        <v>5411</v>
      </c>
      <c r="AH2166" t="s">
        <v>5411</v>
      </c>
      <c r="AI2166" s="65">
        <v>0</v>
      </c>
      <c r="AJ2166" s="46"/>
      <c r="AK2166" s="22"/>
      <c r="AL2166" s="52">
        <f t="shared" si="338"/>
        <v>0</v>
      </c>
      <c r="AM2166" s="52" t="e">
        <f t="shared" si="339"/>
        <v>#VALUE!</v>
      </c>
      <c r="AN2166" s="52" t="e">
        <f t="shared" si="332"/>
        <v>#VALUE!</v>
      </c>
      <c r="AO2166">
        <v>0</v>
      </c>
      <c r="AP2166" s="65">
        <v>0</v>
      </c>
      <c r="AQ2166" s="52">
        <f t="shared" si="340"/>
        <v>0</v>
      </c>
    </row>
    <row r="2167" spans="1:43" x14ac:dyDescent="0.25">
      <c r="A2167" t="s">
        <v>5531</v>
      </c>
      <c r="B2167" t="s">
        <v>4203</v>
      </c>
      <c r="C2167" s="22" t="s">
        <v>4203</v>
      </c>
      <c r="D2167">
        <v>1</v>
      </c>
      <c r="E2167">
        <v>1</v>
      </c>
      <c r="F2167">
        <v>2</v>
      </c>
      <c r="G2167" s="13">
        <v>38352</v>
      </c>
      <c r="H2167">
        <v>0</v>
      </c>
      <c r="I2167" t="s">
        <v>5411</v>
      </c>
      <c r="J2167" t="s">
        <v>5411</v>
      </c>
      <c r="K2167" s="65">
        <v>0</v>
      </c>
      <c r="L2167" s="46"/>
      <c r="M2167" s="22"/>
      <c r="N2167" s="52">
        <f t="shared" si="333"/>
        <v>0</v>
      </c>
      <c r="O2167" s="52" t="e">
        <f t="shared" si="334"/>
        <v>#VALUE!</v>
      </c>
      <c r="P2167" s="52" t="e">
        <f t="shared" si="335"/>
        <v>#VALUE!</v>
      </c>
      <c r="Q2167">
        <v>0</v>
      </c>
      <c r="R2167" t="s">
        <v>5411</v>
      </c>
      <c r="S2167" t="s">
        <v>5411</v>
      </c>
      <c r="T2167" s="65">
        <v>0</v>
      </c>
      <c r="U2167" s="46"/>
      <c r="V2167" s="22"/>
      <c r="W2167" s="52">
        <f t="shared" si="336"/>
        <v>0</v>
      </c>
      <c r="X2167" s="52" t="e">
        <f t="shared" si="337"/>
        <v>#VALUE!</v>
      </c>
      <c r="Y2167" s="52" t="e">
        <f t="shared" si="331"/>
        <v>#VALUE!</v>
      </c>
      <c r="Z2167" t="s">
        <v>114</v>
      </c>
      <c r="AA2167" t="s">
        <v>5411</v>
      </c>
      <c r="AB2167" t="s">
        <v>5411</v>
      </c>
      <c r="AC2167" s="79" t="s">
        <v>114</v>
      </c>
      <c r="AD2167" s="61"/>
      <c r="AE2167" s="22"/>
      <c r="AF2167">
        <v>0</v>
      </c>
      <c r="AG2167" t="s">
        <v>5411</v>
      </c>
      <c r="AH2167" t="s">
        <v>5411</v>
      </c>
      <c r="AI2167" s="65">
        <v>0</v>
      </c>
      <c r="AJ2167" s="46"/>
      <c r="AK2167" s="22"/>
      <c r="AL2167" s="52">
        <f t="shared" si="338"/>
        <v>0</v>
      </c>
      <c r="AM2167" s="52" t="e">
        <f t="shared" si="339"/>
        <v>#VALUE!</v>
      </c>
      <c r="AN2167" s="52" t="e">
        <f t="shared" si="332"/>
        <v>#VALUE!</v>
      </c>
      <c r="AO2167">
        <v>0</v>
      </c>
      <c r="AP2167" s="65">
        <v>0</v>
      </c>
      <c r="AQ2167" s="52">
        <f t="shared" si="340"/>
        <v>0</v>
      </c>
    </row>
    <row r="2168" spans="1:43" x14ac:dyDescent="0.25">
      <c r="A2168" t="s">
        <v>5531</v>
      </c>
      <c r="B2168" t="s">
        <v>4204</v>
      </c>
      <c r="C2168" s="22" t="s">
        <v>4204</v>
      </c>
      <c r="D2168">
        <v>1</v>
      </c>
      <c r="E2168">
        <v>1</v>
      </c>
      <c r="F2168">
        <v>2</v>
      </c>
      <c r="G2168" s="13">
        <v>38352</v>
      </c>
      <c r="H2168">
        <v>0</v>
      </c>
      <c r="I2168" t="s">
        <v>5411</v>
      </c>
      <c r="J2168" t="s">
        <v>5411</v>
      </c>
      <c r="K2168" s="65">
        <v>0</v>
      </c>
      <c r="L2168" s="46"/>
      <c r="M2168" s="22"/>
      <c r="N2168" s="52">
        <f t="shared" si="333"/>
        <v>0</v>
      </c>
      <c r="O2168" s="52" t="e">
        <f t="shared" si="334"/>
        <v>#VALUE!</v>
      </c>
      <c r="P2168" s="52" t="e">
        <f t="shared" si="335"/>
        <v>#VALUE!</v>
      </c>
      <c r="Q2168">
        <v>0</v>
      </c>
      <c r="R2168" t="s">
        <v>5411</v>
      </c>
      <c r="S2168" t="s">
        <v>5411</v>
      </c>
      <c r="T2168" s="65">
        <v>0</v>
      </c>
      <c r="U2168" s="46"/>
      <c r="V2168" s="22"/>
      <c r="W2168" s="52">
        <f t="shared" si="336"/>
        <v>0</v>
      </c>
      <c r="X2168" s="52" t="e">
        <f t="shared" si="337"/>
        <v>#VALUE!</v>
      </c>
      <c r="Y2168" s="52" t="e">
        <f t="shared" si="331"/>
        <v>#VALUE!</v>
      </c>
      <c r="Z2168" t="s">
        <v>114</v>
      </c>
      <c r="AA2168" t="s">
        <v>5411</v>
      </c>
      <c r="AB2168" t="s">
        <v>5411</v>
      </c>
      <c r="AC2168" s="79" t="s">
        <v>114</v>
      </c>
      <c r="AD2168" s="61"/>
      <c r="AE2168" s="22"/>
      <c r="AF2168">
        <v>0</v>
      </c>
      <c r="AG2168" t="s">
        <v>5411</v>
      </c>
      <c r="AH2168" t="s">
        <v>5411</v>
      </c>
      <c r="AI2168" s="65">
        <v>0</v>
      </c>
      <c r="AJ2168" s="46"/>
      <c r="AK2168" s="22"/>
      <c r="AL2168" s="52">
        <f t="shared" si="338"/>
        <v>0</v>
      </c>
      <c r="AM2168" s="52" t="e">
        <f t="shared" si="339"/>
        <v>#VALUE!</v>
      </c>
      <c r="AN2168" s="52" t="e">
        <f t="shared" si="332"/>
        <v>#VALUE!</v>
      </c>
      <c r="AO2168">
        <v>0</v>
      </c>
      <c r="AP2168" s="65">
        <v>0</v>
      </c>
      <c r="AQ2168" s="52">
        <f t="shared" si="340"/>
        <v>0</v>
      </c>
    </row>
    <row r="2169" spans="1:43" x14ac:dyDescent="0.25">
      <c r="A2169" t="s">
        <v>5531</v>
      </c>
      <c r="B2169" t="s">
        <v>4205</v>
      </c>
      <c r="C2169" s="22" t="s">
        <v>4205</v>
      </c>
      <c r="D2169">
        <v>1</v>
      </c>
      <c r="E2169">
        <v>1</v>
      </c>
      <c r="F2169">
        <v>2</v>
      </c>
      <c r="G2169" s="13">
        <v>38352</v>
      </c>
      <c r="H2169">
        <v>0</v>
      </c>
      <c r="I2169" t="s">
        <v>5411</v>
      </c>
      <c r="J2169" t="s">
        <v>5411</v>
      </c>
      <c r="K2169" s="46">
        <v>0</v>
      </c>
      <c r="L2169" s="46"/>
      <c r="M2169" s="22"/>
      <c r="N2169" s="52">
        <f t="shared" si="333"/>
        <v>0</v>
      </c>
      <c r="O2169" s="52" t="e">
        <f t="shared" si="334"/>
        <v>#VALUE!</v>
      </c>
      <c r="P2169" s="52" t="e">
        <f t="shared" si="335"/>
        <v>#VALUE!</v>
      </c>
      <c r="Q2169">
        <v>0</v>
      </c>
      <c r="R2169" t="s">
        <v>5411</v>
      </c>
      <c r="S2169" t="s">
        <v>5411</v>
      </c>
      <c r="T2169" s="65">
        <v>0</v>
      </c>
      <c r="U2169" s="46"/>
      <c r="V2169" s="22"/>
      <c r="W2169" s="52">
        <f t="shared" si="336"/>
        <v>0</v>
      </c>
      <c r="X2169" s="52" t="e">
        <f t="shared" si="337"/>
        <v>#VALUE!</v>
      </c>
      <c r="Y2169" s="52" t="e">
        <f t="shared" si="331"/>
        <v>#VALUE!</v>
      </c>
      <c r="Z2169" t="s">
        <v>114</v>
      </c>
      <c r="AA2169" t="s">
        <v>5411</v>
      </c>
      <c r="AB2169" t="s">
        <v>5411</v>
      </c>
      <c r="AC2169" s="79" t="s">
        <v>114</v>
      </c>
      <c r="AD2169" s="61"/>
      <c r="AE2169" s="22"/>
      <c r="AF2169">
        <v>0</v>
      </c>
      <c r="AG2169" t="s">
        <v>5411</v>
      </c>
      <c r="AH2169" t="s">
        <v>5411</v>
      </c>
      <c r="AI2169" s="65">
        <v>0</v>
      </c>
      <c r="AJ2169" s="46"/>
      <c r="AK2169" s="22"/>
      <c r="AL2169" s="52">
        <f t="shared" si="338"/>
        <v>0</v>
      </c>
      <c r="AM2169" s="52" t="e">
        <f t="shared" si="339"/>
        <v>#VALUE!</v>
      </c>
      <c r="AN2169" s="52" t="e">
        <f t="shared" si="332"/>
        <v>#VALUE!</v>
      </c>
      <c r="AO2169">
        <v>0</v>
      </c>
      <c r="AP2169" s="65">
        <v>0</v>
      </c>
      <c r="AQ2169" s="52">
        <f t="shared" si="340"/>
        <v>0</v>
      </c>
    </row>
    <row r="2170" spans="1:43" x14ac:dyDescent="0.25">
      <c r="A2170" s="113" t="s">
        <v>5531</v>
      </c>
      <c r="B2170" t="s">
        <v>4762</v>
      </c>
      <c r="C2170" s="22" t="s">
        <v>4762</v>
      </c>
      <c r="D2170">
        <v>1</v>
      </c>
      <c r="E2170">
        <v>1</v>
      </c>
      <c r="F2170">
        <v>0</v>
      </c>
      <c r="G2170" s="13">
        <v>43431</v>
      </c>
      <c r="H2170">
        <v>0</v>
      </c>
      <c r="I2170" t="s">
        <v>5411</v>
      </c>
      <c r="J2170" t="s">
        <v>5411</v>
      </c>
      <c r="K2170" s="82">
        <v>0</v>
      </c>
      <c r="L2170" s="46"/>
      <c r="M2170" s="22"/>
      <c r="N2170" s="52">
        <f t="shared" si="333"/>
        <v>0</v>
      </c>
      <c r="O2170" s="52" t="e">
        <f t="shared" si="334"/>
        <v>#VALUE!</v>
      </c>
      <c r="P2170" s="52" t="e">
        <f t="shared" si="335"/>
        <v>#VALUE!</v>
      </c>
      <c r="Q2170">
        <v>0</v>
      </c>
      <c r="R2170" t="s">
        <v>5411</v>
      </c>
      <c r="S2170" t="s">
        <v>5411</v>
      </c>
      <c r="T2170" s="82">
        <v>0</v>
      </c>
      <c r="U2170" s="46"/>
      <c r="V2170" s="22"/>
      <c r="W2170" s="52">
        <f t="shared" si="336"/>
        <v>0</v>
      </c>
      <c r="X2170" s="52" t="e">
        <f t="shared" si="337"/>
        <v>#VALUE!</v>
      </c>
      <c r="Y2170" s="52" t="e">
        <f t="shared" si="331"/>
        <v>#VALUE!</v>
      </c>
      <c r="Z2170" t="s">
        <v>77</v>
      </c>
      <c r="AA2170" t="s">
        <v>5411</v>
      </c>
      <c r="AB2170" t="s">
        <v>5411</v>
      </c>
      <c r="AC2170" s="102" t="s">
        <v>77</v>
      </c>
      <c r="AD2170" s="61"/>
      <c r="AE2170" s="22"/>
      <c r="AF2170">
        <v>0</v>
      </c>
      <c r="AG2170" t="s">
        <v>5411</v>
      </c>
      <c r="AH2170" t="s">
        <v>5411</v>
      </c>
      <c r="AI2170" s="82">
        <v>0</v>
      </c>
      <c r="AJ2170" s="46"/>
      <c r="AK2170" s="22"/>
      <c r="AL2170" s="52">
        <f t="shared" si="338"/>
        <v>0</v>
      </c>
      <c r="AM2170" s="52" t="e">
        <f t="shared" si="339"/>
        <v>#VALUE!</v>
      </c>
      <c r="AN2170" s="52" t="e">
        <f t="shared" si="332"/>
        <v>#VALUE!</v>
      </c>
      <c r="AO2170">
        <v>0</v>
      </c>
      <c r="AP2170" s="82">
        <v>0</v>
      </c>
      <c r="AQ2170" s="52">
        <f t="shared" si="340"/>
        <v>0</v>
      </c>
    </row>
    <row r="2171" spans="1:43" x14ac:dyDescent="0.25">
      <c r="A2171" t="s">
        <v>5531</v>
      </c>
      <c r="B2171" t="s">
        <v>4763</v>
      </c>
      <c r="C2171" s="22" t="s">
        <v>4763</v>
      </c>
      <c r="D2171">
        <v>1</v>
      </c>
      <c r="E2171">
        <v>1</v>
      </c>
      <c r="F2171">
        <v>0</v>
      </c>
      <c r="G2171" s="13">
        <v>43431</v>
      </c>
      <c r="H2171">
        <v>2.9</v>
      </c>
      <c r="I2171" t="s">
        <v>5411</v>
      </c>
      <c r="J2171" t="s">
        <v>5411</v>
      </c>
      <c r="K2171" s="82">
        <v>2.9039999999999999</v>
      </c>
      <c r="L2171" s="46"/>
      <c r="M2171" s="22"/>
      <c r="N2171" s="52">
        <f t="shared" si="333"/>
        <v>-4.0000000000000036E-3</v>
      </c>
      <c r="O2171" s="52" t="e">
        <f t="shared" si="334"/>
        <v>#VALUE!</v>
      </c>
      <c r="P2171" s="52" t="e">
        <f t="shared" si="335"/>
        <v>#VALUE!</v>
      </c>
      <c r="Q2171">
        <v>7.51</v>
      </c>
      <c r="R2171" t="s">
        <v>5411</v>
      </c>
      <c r="S2171" t="s">
        <v>5411</v>
      </c>
      <c r="T2171" s="82">
        <v>7.5129999999999999</v>
      </c>
      <c r="U2171" s="46"/>
      <c r="V2171" s="22"/>
      <c r="W2171" s="52">
        <f t="shared" si="336"/>
        <v>-3.0000000000001137E-3</v>
      </c>
      <c r="X2171" s="52" t="e">
        <f t="shared" si="337"/>
        <v>#VALUE!</v>
      </c>
      <c r="Y2171" s="52" t="e">
        <f t="shared" si="331"/>
        <v>#VALUE!</v>
      </c>
      <c r="Z2171" t="s">
        <v>77</v>
      </c>
      <c r="AA2171" t="s">
        <v>5411</v>
      </c>
      <c r="AB2171" t="s">
        <v>5411</v>
      </c>
      <c r="AC2171" s="102" t="s">
        <v>77</v>
      </c>
      <c r="AD2171" s="61"/>
      <c r="AE2171" s="22"/>
      <c r="AF2171">
        <v>16.97</v>
      </c>
      <c r="AG2171" t="s">
        <v>5411</v>
      </c>
      <c r="AH2171" t="s">
        <v>5411</v>
      </c>
      <c r="AI2171" s="82">
        <v>16.966999999999999</v>
      </c>
      <c r="AJ2171" s="46"/>
      <c r="AK2171" s="22"/>
      <c r="AL2171" s="52">
        <f t="shared" si="338"/>
        <v>3.0000000000001137E-3</v>
      </c>
      <c r="AM2171" s="52" t="e">
        <f t="shared" si="339"/>
        <v>#VALUE!</v>
      </c>
      <c r="AN2171" s="52" t="e">
        <f t="shared" si="332"/>
        <v>#VALUE!</v>
      </c>
      <c r="AO2171">
        <v>16.27</v>
      </c>
      <c r="AP2171" s="82">
        <f>7.445+8.826</f>
        <v>16.271000000000001</v>
      </c>
      <c r="AQ2171" s="52">
        <f t="shared" si="340"/>
        <v>-1.0000000000012221E-3</v>
      </c>
    </row>
    <row r="2172" spans="1:43" x14ac:dyDescent="0.25">
      <c r="A2172" t="s">
        <v>5531</v>
      </c>
      <c r="B2172" t="s">
        <v>4764</v>
      </c>
      <c r="C2172" s="22" t="s">
        <v>4764</v>
      </c>
      <c r="D2172">
        <v>1</v>
      </c>
      <c r="E2172">
        <v>1</v>
      </c>
      <c r="F2172">
        <v>0</v>
      </c>
      <c r="G2172" s="13">
        <v>43431</v>
      </c>
      <c r="H2172">
        <v>0.2</v>
      </c>
      <c r="I2172" t="s">
        <v>5411</v>
      </c>
      <c r="J2172" t="s">
        <v>5411</v>
      </c>
      <c r="K2172" s="82">
        <v>0.20200000000000001</v>
      </c>
      <c r="L2172" s="46"/>
      <c r="M2172" s="22"/>
      <c r="N2172" s="52">
        <f t="shared" si="333"/>
        <v>-2.0000000000000018E-3</v>
      </c>
      <c r="O2172" s="52" t="e">
        <f t="shared" si="334"/>
        <v>#VALUE!</v>
      </c>
      <c r="P2172" s="52" t="e">
        <f t="shared" si="335"/>
        <v>#VALUE!</v>
      </c>
      <c r="Q2172">
        <v>1.65</v>
      </c>
      <c r="R2172" t="s">
        <v>5411</v>
      </c>
      <c r="S2172" t="s">
        <v>5411</v>
      </c>
      <c r="T2172" s="82">
        <v>1.653</v>
      </c>
      <c r="U2172" s="46"/>
      <c r="V2172" s="22"/>
      <c r="W2172" s="52">
        <f t="shared" si="336"/>
        <v>-3.0000000000001137E-3</v>
      </c>
      <c r="X2172" s="52" t="e">
        <f t="shared" si="337"/>
        <v>#VALUE!</v>
      </c>
      <c r="Y2172" s="52" t="e">
        <f t="shared" si="331"/>
        <v>#VALUE!</v>
      </c>
      <c r="Z2172" t="s">
        <v>77</v>
      </c>
      <c r="AA2172" t="s">
        <v>5411</v>
      </c>
      <c r="AB2172" t="s">
        <v>5411</v>
      </c>
      <c r="AC2172" s="102" t="s">
        <v>77</v>
      </c>
      <c r="AD2172" s="61"/>
      <c r="AE2172" s="22"/>
      <c r="AF2172">
        <v>4.07</v>
      </c>
      <c r="AG2172" t="s">
        <v>5411</v>
      </c>
      <c r="AH2172" t="s">
        <v>5411</v>
      </c>
      <c r="AI2172" s="82">
        <v>4.0720000000000001</v>
      </c>
      <c r="AJ2172" s="46"/>
      <c r="AK2172" s="22"/>
      <c r="AL2172" s="52">
        <f t="shared" si="338"/>
        <v>-1.9999999999997797E-3</v>
      </c>
      <c r="AM2172" s="52" t="e">
        <f t="shared" si="339"/>
        <v>#VALUE!</v>
      </c>
      <c r="AN2172" s="52" t="e">
        <f t="shared" si="332"/>
        <v>#VALUE!</v>
      </c>
      <c r="AO2172">
        <v>11.27</v>
      </c>
      <c r="AP2172" s="82">
        <v>11.272</v>
      </c>
      <c r="AQ2172" s="52">
        <f t="shared" si="340"/>
        <v>-2.0000000000006679E-3</v>
      </c>
    </row>
    <row r="2173" spans="1:43" x14ac:dyDescent="0.25">
      <c r="A2173" t="s">
        <v>5531</v>
      </c>
      <c r="B2173" t="s">
        <v>4765</v>
      </c>
      <c r="C2173" s="22" t="s">
        <v>4765</v>
      </c>
      <c r="D2173">
        <v>1</v>
      </c>
      <c r="E2173">
        <v>1</v>
      </c>
      <c r="F2173">
        <v>0</v>
      </c>
      <c r="G2173" s="13">
        <v>43431</v>
      </c>
      <c r="H2173">
        <v>0</v>
      </c>
      <c r="I2173" t="s">
        <v>5411</v>
      </c>
      <c r="J2173" t="s">
        <v>5411</v>
      </c>
      <c r="K2173" s="82">
        <v>0</v>
      </c>
      <c r="L2173" s="46"/>
      <c r="M2173" s="22"/>
      <c r="N2173" s="52">
        <f t="shared" si="333"/>
        <v>0</v>
      </c>
      <c r="O2173" s="52" t="e">
        <f t="shared" si="334"/>
        <v>#VALUE!</v>
      </c>
      <c r="P2173" s="52" t="e">
        <f t="shared" si="335"/>
        <v>#VALUE!</v>
      </c>
      <c r="Q2173">
        <v>0</v>
      </c>
      <c r="R2173" t="s">
        <v>5411</v>
      </c>
      <c r="S2173" t="s">
        <v>5411</v>
      </c>
      <c r="T2173" s="82">
        <v>0</v>
      </c>
      <c r="U2173" s="46"/>
      <c r="V2173" s="22"/>
      <c r="W2173" s="52">
        <f t="shared" si="336"/>
        <v>0</v>
      </c>
      <c r="X2173" s="52" t="e">
        <f t="shared" si="337"/>
        <v>#VALUE!</v>
      </c>
      <c r="Y2173" s="52" t="e">
        <f t="shared" si="331"/>
        <v>#VALUE!</v>
      </c>
      <c r="Z2173" t="s">
        <v>77</v>
      </c>
      <c r="AA2173" t="s">
        <v>5411</v>
      </c>
      <c r="AB2173" t="s">
        <v>5411</v>
      </c>
      <c r="AC2173" s="102" t="s">
        <v>77</v>
      </c>
      <c r="AD2173" s="61"/>
      <c r="AE2173" s="22"/>
      <c r="AF2173">
        <v>0</v>
      </c>
      <c r="AG2173" t="s">
        <v>5411</v>
      </c>
      <c r="AH2173" t="s">
        <v>5411</v>
      </c>
      <c r="AI2173" s="82">
        <v>0</v>
      </c>
      <c r="AJ2173" s="46"/>
      <c r="AK2173" s="22"/>
      <c r="AL2173" s="52">
        <f t="shared" si="338"/>
        <v>0</v>
      </c>
      <c r="AM2173" s="52" t="e">
        <f t="shared" si="339"/>
        <v>#VALUE!</v>
      </c>
      <c r="AN2173" s="52" t="e">
        <f t="shared" si="332"/>
        <v>#VALUE!</v>
      </c>
      <c r="AO2173">
        <v>0</v>
      </c>
      <c r="AP2173" s="82">
        <v>0</v>
      </c>
      <c r="AQ2173" s="52">
        <f t="shared" si="340"/>
        <v>0</v>
      </c>
    </row>
    <row r="2174" spans="1:43" x14ac:dyDescent="0.25">
      <c r="A2174" t="s">
        <v>5531</v>
      </c>
      <c r="B2174" t="s">
        <v>4766</v>
      </c>
      <c r="C2174" s="22" t="s">
        <v>4766</v>
      </c>
      <c r="D2174">
        <v>1</v>
      </c>
      <c r="E2174">
        <v>1</v>
      </c>
      <c r="F2174">
        <v>0</v>
      </c>
      <c r="G2174" s="13">
        <v>43431</v>
      </c>
      <c r="H2174">
        <v>2.7</v>
      </c>
      <c r="I2174" t="s">
        <v>5411</v>
      </c>
      <c r="J2174" t="s">
        <v>5411</v>
      </c>
      <c r="K2174" s="82">
        <v>2.702</v>
      </c>
      <c r="L2174" s="46"/>
      <c r="M2174" s="22"/>
      <c r="N2174" s="52">
        <f t="shared" si="333"/>
        <v>-1.9999999999997797E-3</v>
      </c>
      <c r="O2174" s="52" t="e">
        <f t="shared" si="334"/>
        <v>#VALUE!</v>
      </c>
      <c r="P2174" s="52" t="e">
        <f t="shared" si="335"/>
        <v>#VALUE!</v>
      </c>
      <c r="Q2174">
        <v>0.16</v>
      </c>
      <c r="R2174" t="s">
        <v>5411</v>
      </c>
      <c r="S2174" t="s">
        <v>5411</v>
      </c>
      <c r="T2174" s="82">
        <v>0.157</v>
      </c>
      <c r="U2174" s="46"/>
      <c r="V2174" s="22"/>
      <c r="W2174" s="52">
        <f t="shared" si="336"/>
        <v>3.0000000000000027E-3</v>
      </c>
      <c r="X2174" s="52" t="e">
        <f t="shared" si="337"/>
        <v>#VALUE!</v>
      </c>
      <c r="Y2174" s="52" t="e">
        <f t="shared" si="331"/>
        <v>#VALUE!</v>
      </c>
      <c r="Z2174" t="s">
        <v>77</v>
      </c>
      <c r="AA2174" t="s">
        <v>5411</v>
      </c>
      <c r="AB2174" t="s">
        <v>5411</v>
      </c>
      <c r="AC2174" s="102" t="s">
        <v>77</v>
      </c>
      <c r="AD2174" s="61"/>
      <c r="AE2174" s="22"/>
      <c r="AF2174">
        <v>0.56999999999999995</v>
      </c>
      <c r="AG2174" t="s">
        <v>5411</v>
      </c>
      <c r="AH2174" t="s">
        <v>5411</v>
      </c>
      <c r="AI2174" s="82">
        <v>0.56699999999999995</v>
      </c>
      <c r="AJ2174" s="46"/>
      <c r="AK2174" s="22"/>
      <c r="AL2174" s="52">
        <f t="shared" si="338"/>
        <v>3.0000000000000027E-3</v>
      </c>
      <c r="AM2174" s="52" t="e">
        <f t="shared" si="339"/>
        <v>#VALUE!</v>
      </c>
      <c r="AN2174" s="52" t="e">
        <f t="shared" si="332"/>
        <v>#VALUE!</v>
      </c>
      <c r="AO2174">
        <v>3.24</v>
      </c>
      <c r="AP2174" s="82">
        <v>3.2410000000000001</v>
      </c>
      <c r="AQ2174" s="52">
        <f t="shared" si="340"/>
        <v>-9.9999999999988987E-4</v>
      </c>
    </row>
    <row r="2175" spans="1:43" x14ac:dyDescent="0.25">
      <c r="A2175" t="s">
        <v>5531</v>
      </c>
      <c r="B2175" t="s">
        <v>4767</v>
      </c>
      <c r="C2175" s="22" t="s">
        <v>4767</v>
      </c>
      <c r="D2175">
        <v>1</v>
      </c>
      <c r="E2175">
        <v>1</v>
      </c>
      <c r="F2175">
        <v>0</v>
      </c>
      <c r="G2175" s="13">
        <v>43431</v>
      </c>
      <c r="H2175">
        <v>0</v>
      </c>
      <c r="I2175" t="s">
        <v>5411</v>
      </c>
      <c r="J2175" t="s">
        <v>5411</v>
      </c>
      <c r="K2175" s="82">
        <v>0</v>
      </c>
      <c r="L2175" s="46"/>
      <c r="M2175" s="22"/>
      <c r="N2175" s="52">
        <f t="shared" si="333"/>
        <v>0</v>
      </c>
      <c r="O2175" s="52" t="e">
        <f t="shared" si="334"/>
        <v>#VALUE!</v>
      </c>
      <c r="P2175" s="52" t="e">
        <f t="shared" si="335"/>
        <v>#VALUE!</v>
      </c>
      <c r="Q2175">
        <v>0</v>
      </c>
      <c r="R2175" t="s">
        <v>5411</v>
      </c>
      <c r="S2175" t="s">
        <v>5411</v>
      </c>
      <c r="T2175" s="82">
        <v>0</v>
      </c>
      <c r="U2175" s="46"/>
      <c r="V2175" s="22"/>
      <c r="W2175" s="52">
        <f t="shared" si="336"/>
        <v>0</v>
      </c>
      <c r="X2175" s="52" t="e">
        <f t="shared" si="337"/>
        <v>#VALUE!</v>
      </c>
      <c r="Y2175" s="52" t="e">
        <f t="shared" si="331"/>
        <v>#VALUE!</v>
      </c>
      <c r="Z2175" t="s">
        <v>77</v>
      </c>
      <c r="AA2175" t="s">
        <v>5411</v>
      </c>
      <c r="AB2175" t="s">
        <v>5411</v>
      </c>
      <c r="AC2175" s="102" t="s">
        <v>77</v>
      </c>
      <c r="AD2175" s="61"/>
      <c r="AE2175" s="22"/>
      <c r="AF2175">
        <v>0</v>
      </c>
      <c r="AG2175" t="s">
        <v>5411</v>
      </c>
      <c r="AH2175" t="s">
        <v>5411</v>
      </c>
      <c r="AI2175" s="82">
        <v>0</v>
      </c>
      <c r="AJ2175" s="46"/>
      <c r="AK2175" s="22"/>
      <c r="AL2175" s="52">
        <f t="shared" si="338"/>
        <v>0</v>
      </c>
      <c r="AM2175" s="52" t="e">
        <f t="shared" si="339"/>
        <v>#VALUE!</v>
      </c>
      <c r="AN2175" s="52" t="e">
        <f t="shared" si="332"/>
        <v>#VALUE!</v>
      </c>
      <c r="AO2175">
        <v>5.42</v>
      </c>
      <c r="AP2175" s="82">
        <v>5.4210000000000003</v>
      </c>
      <c r="AQ2175" s="52">
        <f t="shared" si="340"/>
        <v>-1.000000000000334E-3</v>
      </c>
    </row>
    <row r="2176" spans="1:43" x14ac:dyDescent="0.25">
      <c r="A2176" t="s">
        <v>5531</v>
      </c>
      <c r="B2176" t="s">
        <v>4768</v>
      </c>
      <c r="C2176" s="22" t="s">
        <v>4768</v>
      </c>
      <c r="D2176">
        <v>1</v>
      </c>
      <c r="E2176">
        <v>1</v>
      </c>
      <c r="F2176">
        <v>0</v>
      </c>
      <c r="G2176" s="13">
        <v>43431</v>
      </c>
      <c r="H2176">
        <v>0</v>
      </c>
      <c r="I2176" t="s">
        <v>5411</v>
      </c>
      <c r="J2176" t="s">
        <v>5411</v>
      </c>
      <c r="K2176" s="82">
        <v>0</v>
      </c>
      <c r="L2176" s="46"/>
      <c r="M2176" s="22"/>
      <c r="N2176" s="52">
        <f t="shared" si="333"/>
        <v>0</v>
      </c>
      <c r="O2176" s="52" t="e">
        <f t="shared" si="334"/>
        <v>#VALUE!</v>
      </c>
      <c r="P2176" s="52" t="e">
        <f t="shared" si="335"/>
        <v>#VALUE!</v>
      </c>
      <c r="Q2176">
        <v>0</v>
      </c>
      <c r="R2176" t="s">
        <v>5411</v>
      </c>
      <c r="S2176" t="s">
        <v>5411</v>
      </c>
      <c r="T2176" s="82">
        <v>0</v>
      </c>
      <c r="U2176" s="46"/>
      <c r="V2176" s="22"/>
      <c r="W2176" s="52">
        <f t="shared" si="336"/>
        <v>0</v>
      </c>
      <c r="X2176" s="52" t="e">
        <f t="shared" si="337"/>
        <v>#VALUE!</v>
      </c>
      <c r="Y2176" s="52" t="e">
        <f t="shared" si="331"/>
        <v>#VALUE!</v>
      </c>
      <c r="Z2176" t="s">
        <v>77</v>
      </c>
      <c r="AA2176" t="s">
        <v>5411</v>
      </c>
      <c r="AB2176" t="s">
        <v>5411</v>
      </c>
      <c r="AC2176" s="102" t="s">
        <v>77</v>
      </c>
      <c r="AD2176" s="61"/>
      <c r="AE2176" s="22"/>
      <c r="AF2176">
        <v>0</v>
      </c>
      <c r="AG2176" t="s">
        <v>5411</v>
      </c>
      <c r="AH2176" t="s">
        <v>5411</v>
      </c>
      <c r="AI2176" s="82">
        <v>0</v>
      </c>
      <c r="AJ2176" s="46"/>
      <c r="AK2176" s="22"/>
      <c r="AL2176" s="52">
        <f t="shared" si="338"/>
        <v>0</v>
      </c>
      <c r="AM2176" s="52" t="e">
        <f t="shared" si="339"/>
        <v>#VALUE!</v>
      </c>
      <c r="AN2176" s="52" t="e">
        <f t="shared" si="332"/>
        <v>#VALUE!</v>
      </c>
      <c r="AO2176">
        <v>0</v>
      </c>
      <c r="AP2176" s="82">
        <v>0</v>
      </c>
      <c r="AQ2176" s="52">
        <f t="shared" si="340"/>
        <v>0</v>
      </c>
    </row>
    <row r="2177" spans="1:43" x14ac:dyDescent="0.25">
      <c r="A2177" t="s">
        <v>5531</v>
      </c>
      <c r="B2177" t="s">
        <v>4769</v>
      </c>
      <c r="C2177" s="22" t="s">
        <v>4769</v>
      </c>
      <c r="D2177">
        <v>1</v>
      </c>
      <c r="E2177">
        <v>1</v>
      </c>
      <c r="F2177">
        <v>0</v>
      </c>
      <c r="G2177" s="13">
        <v>43431</v>
      </c>
      <c r="H2177">
        <v>1.27</v>
      </c>
      <c r="I2177" t="s">
        <v>5411</v>
      </c>
      <c r="J2177" t="s">
        <v>5411</v>
      </c>
      <c r="K2177" s="82">
        <v>1.274</v>
      </c>
      <c r="L2177" s="46"/>
      <c r="M2177" s="22"/>
      <c r="N2177" s="52">
        <f t="shared" si="333"/>
        <v>-4.0000000000000036E-3</v>
      </c>
      <c r="O2177" s="52" t="e">
        <f t="shared" si="334"/>
        <v>#VALUE!</v>
      </c>
      <c r="P2177" s="52" t="e">
        <f t="shared" si="335"/>
        <v>#VALUE!</v>
      </c>
      <c r="Q2177">
        <v>0.77</v>
      </c>
      <c r="R2177" t="s">
        <v>5411</v>
      </c>
      <c r="S2177" t="s">
        <v>5411</v>
      </c>
      <c r="T2177" s="82">
        <v>0.76500000000000001</v>
      </c>
      <c r="U2177" s="46"/>
      <c r="V2177" s="22"/>
      <c r="W2177" s="52">
        <f t="shared" si="336"/>
        <v>5.0000000000000044E-3</v>
      </c>
      <c r="X2177" s="52" t="e">
        <f t="shared" si="337"/>
        <v>#VALUE!</v>
      </c>
      <c r="Y2177" s="52" t="e">
        <f t="shared" si="331"/>
        <v>#VALUE!</v>
      </c>
      <c r="Z2177" t="s">
        <v>77</v>
      </c>
      <c r="AA2177" t="s">
        <v>5411</v>
      </c>
      <c r="AB2177" t="s">
        <v>5411</v>
      </c>
      <c r="AC2177" s="102" t="s">
        <v>77</v>
      </c>
      <c r="AD2177" s="61"/>
      <c r="AE2177" s="22"/>
      <c r="AF2177">
        <v>3.16</v>
      </c>
      <c r="AG2177" t="s">
        <v>5411</v>
      </c>
      <c r="AH2177" t="s">
        <v>5411</v>
      </c>
      <c r="AI2177" s="82">
        <v>3.1549999999999998</v>
      </c>
      <c r="AJ2177" s="46"/>
      <c r="AK2177" s="22"/>
      <c r="AL2177" s="52">
        <f t="shared" si="338"/>
        <v>5.0000000000003375E-3</v>
      </c>
      <c r="AM2177" s="52" t="e">
        <f t="shared" si="339"/>
        <v>#VALUE!</v>
      </c>
      <c r="AN2177" s="52" t="e">
        <f t="shared" si="332"/>
        <v>#VALUE!</v>
      </c>
      <c r="AO2177">
        <v>18.920000000000002</v>
      </c>
      <c r="AP2177" s="82">
        <f>9.748+9.176</f>
        <v>18.923999999999999</v>
      </c>
      <c r="AQ2177" s="52">
        <f t="shared" si="340"/>
        <v>-3.9999999999977831E-3</v>
      </c>
    </row>
    <row r="2178" spans="1:43" x14ac:dyDescent="0.25">
      <c r="A2178" t="s">
        <v>5531</v>
      </c>
      <c r="B2178" t="s">
        <v>4770</v>
      </c>
      <c r="C2178" s="22" t="s">
        <v>4770</v>
      </c>
      <c r="D2178">
        <v>1</v>
      </c>
      <c r="E2178">
        <v>1</v>
      </c>
      <c r="F2178">
        <v>0</v>
      </c>
      <c r="G2178" s="13">
        <v>43431</v>
      </c>
      <c r="H2178">
        <v>0</v>
      </c>
      <c r="I2178" t="s">
        <v>5411</v>
      </c>
      <c r="J2178" t="s">
        <v>5411</v>
      </c>
      <c r="K2178" s="82">
        <v>0</v>
      </c>
      <c r="L2178" s="46"/>
      <c r="M2178" s="22"/>
      <c r="N2178" s="52">
        <f t="shared" si="333"/>
        <v>0</v>
      </c>
      <c r="O2178" s="52" t="e">
        <f t="shared" si="334"/>
        <v>#VALUE!</v>
      </c>
      <c r="P2178" s="52" t="e">
        <f t="shared" si="335"/>
        <v>#VALUE!</v>
      </c>
      <c r="Q2178">
        <v>0</v>
      </c>
      <c r="R2178" t="s">
        <v>5411</v>
      </c>
      <c r="S2178" t="s">
        <v>5411</v>
      </c>
      <c r="T2178" s="82">
        <v>0</v>
      </c>
      <c r="U2178" s="46"/>
      <c r="V2178" s="22"/>
      <c r="W2178" s="52">
        <f t="shared" si="336"/>
        <v>0</v>
      </c>
      <c r="X2178" s="52" t="e">
        <f t="shared" si="337"/>
        <v>#VALUE!</v>
      </c>
      <c r="Y2178" s="52" t="e">
        <f t="shared" si="331"/>
        <v>#VALUE!</v>
      </c>
      <c r="Z2178" t="s">
        <v>77</v>
      </c>
      <c r="AA2178" t="s">
        <v>5411</v>
      </c>
      <c r="AB2178" t="s">
        <v>5411</v>
      </c>
      <c r="AC2178" s="102" t="s">
        <v>77</v>
      </c>
      <c r="AD2178" s="61"/>
      <c r="AE2178" s="22"/>
      <c r="AF2178">
        <v>0</v>
      </c>
      <c r="AG2178" t="s">
        <v>5411</v>
      </c>
      <c r="AH2178" t="s">
        <v>5411</v>
      </c>
      <c r="AI2178" s="82">
        <v>0</v>
      </c>
      <c r="AJ2178" s="46"/>
      <c r="AK2178" s="22"/>
      <c r="AL2178" s="52">
        <f t="shared" si="338"/>
        <v>0</v>
      </c>
      <c r="AM2178" s="52" t="e">
        <f t="shared" si="339"/>
        <v>#VALUE!</v>
      </c>
      <c r="AN2178" s="52" t="e">
        <f t="shared" si="332"/>
        <v>#VALUE!</v>
      </c>
      <c r="AO2178">
        <v>2.0499999999999998</v>
      </c>
      <c r="AP2178" s="82">
        <v>2.0449999999999999</v>
      </c>
      <c r="AQ2178" s="52">
        <f t="shared" si="340"/>
        <v>4.9999999999998934E-3</v>
      </c>
    </row>
    <row r="2179" spans="1:43" x14ac:dyDescent="0.25">
      <c r="A2179" t="s">
        <v>5531</v>
      </c>
      <c r="B2179" t="s">
        <v>4771</v>
      </c>
      <c r="C2179" s="22" t="s">
        <v>4771</v>
      </c>
      <c r="D2179">
        <v>1</v>
      </c>
      <c r="E2179">
        <v>1</v>
      </c>
      <c r="F2179">
        <v>0</v>
      </c>
      <c r="G2179" s="13">
        <v>43431</v>
      </c>
      <c r="H2179">
        <v>0</v>
      </c>
      <c r="I2179" t="s">
        <v>5411</v>
      </c>
      <c r="J2179" t="s">
        <v>5411</v>
      </c>
      <c r="K2179" s="82">
        <v>0</v>
      </c>
      <c r="L2179" s="46"/>
      <c r="M2179" s="22"/>
      <c r="N2179" s="52">
        <f t="shared" si="333"/>
        <v>0</v>
      </c>
      <c r="O2179" s="52" t="e">
        <f t="shared" si="334"/>
        <v>#VALUE!</v>
      </c>
      <c r="P2179" s="52" t="e">
        <f t="shared" si="335"/>
        <v>#VALUE!</v>
      </c>
      <c r="Q2179">
        <v>0</v>
      </c>
      <c r="R2179" t="s">
        <v>5411</v>
      </c>
      <c r="S2179" t="s">
        <v>5411</v>
      </c>
      <c r="T2179" s="82">
        <v>0</v>
      </c>
      <c r="U2179" s="46"/>
      <c r="V2179" s="22"/>
      <c r="W2179" s="52">
        <f t="shared" si="336"/>
        <v>0</v>
      </c>
      <c r="X2179" s="52" t="e">
        <f t="shared" si="337"/>
        <v>#VALUE!</v>
      </c>
      <c r="Y2179" s="52" t="e">
        <f t="shared" si="331"/>
        <v>#VALUE!</v>
      </c>
      <c r="Z2179" t="s">
        <v>77</v>
      </c>
      <c r="AA2179" t="s">
        <v>5411</v>
      </c>
      <c r="AB2179" t="s">
        <v>5411</v>
      </c>
      <c r="AC2179" s="102" t="s">
        <v>77</v>
      </c>
      <c r="AD2179" s="61"/>
      <c r="AE2179" s="22"/>
      <c r="AF2179">
        <v>0</v>
      </c>
      <c r="AG2179" t="s">
        <v>5411</v>
      </c>
      <c r="AH2179" t="s">
        <v>5411</v>
      </c>
      <c r="AI2179" s="82">
        <v>0</v>
      </c>
      <c r="AJ2179" s="46"/>
      <c r="AK2179" s="22"/>
      <c r="AL2179" s="52">
        <f t="shared" si="338"/>
        <v>0</v>
      </c>
      <c r="AM2179" s="52" t="e">
        <f t="shared" si="339"/>
        <v>#VALUE!</v>
      </c>
      <c r="AN2179" s="52" t="e">
        <f t="shared" si="332"/>
        <v>#VALUE!</v>
      </c>
      <c r="AO2179">
        <v>0</v>
      </c>
      <c r="AP2179" s="82">
        <v>0</v>
      </c>
      <c r="AQ2179" s="52">
        <f t="shared" si="340"/>
        <v>0</v>
      </c>
    </row>
    <row r="2180" spans="1:43" x14ac:dyDescent="0.25">
      <c r="A2180" t="s">
        <v>5531</v>
      </c>
      <c r="B2180" t="s">
        <v>4772</v>
      </c>
      <c r="C2180" s="22" t="s">
        <v>4772</v>
      </c>
      <c r="D2180">
        <v>1</v>
      </c>
      <c r="E2180">
        <v>1</v>
      </c>
      <c r="F2180">
        <v>0</v>
      </c>
      <c r="G2180" s="13">
        <v>43431</v>
      </c>
      <c r="H2180">
        <v>2.04</v>
      </c>
      <c r="I2180" t="s">
        <v>5411</v>
      </c>
      <c r="J2180" t="s">
        <v>5411</v>
      </c>
      <c r="K2180" s="82">
        <v>2.0419999999999998</v>
      </c>
      <c r="L2180" s="46"/>
      <c r="M2180" s="22"/>
      <c r="N2180" s="52">
        <f t="shared" si="333"/>
        <v>-1.9999999999997797E-3</v>
      </c>
      <c r="O2180" s="52" t="e">
        <f t="shared" si="334"/>
        <v>#VALUE!</v>
      </c>
      <c r="P2180" s="52" t="e">
        <f t="shared" si="335"/>
        <v>#VALUE!</v>
      </c>
      <c r="Q2180">
        <v>5.45</v>
      </c>
      <c r="R2180" t="s">
        <v>5411</v>
      </c>
      <c r="S2180" t="s">
        <v>5411</v>
      </c>
      <c r="T2180" s="82">
        <v>5.4450000000000003</v>
      </c>
      <c r="U2180" s="46"/>
      <c r="V2180" s="22"/>
      <c r="W2180" s="52">
        <f t="shared" si="336"/>
        <v>4.9999999999998934E-3</v>
      </c>
      <c r="X2180" s="52" t="e">
        <f t="shared" si="337"/>
        <v>#VALUE!</v>
      </c>
      <c r="Y2180" s="52" t="e">
        <f t="shared" ref="Y2180:Y2243" si="341">S2180-V2180</f>
        <v>#VALUE!</v>
      </c>
      <c r="Z2180" t="s">
        <v>77</v>
      </c>
      <c r="AA2180" t="s">
        <v>5411</v>
      </c>
      <c r="AB2180" t="s">
        <v>5411</v>
      </c>
      <c r="AC2180" s="102" t="s">
        <v>77</v>
      </c>
      <c r="AD2180" s="61"/>
      <c r="AE2180" s="22"/>
      <c r="AF2180">
        <v>5.31</v>
      </c>
      <c r="AG2180" t="s">
        <v>5411</v>
      </c>
      <c r="AH2180" t="s">
        <v>5411</v>
      </c>
      <c r="AI2180" s="82">
        <v>5.3090000000000002</v>
      </c>
      <c r="AJ2180" s="46"/>
      <c r="AK2180" s="22"/>
      <c r="AL2180" s="52">
        <f t="shared" si="338"/>
        <v>9.9999999999944578E-4</v>
      </c>
      <c r="AM2180" s="52" t="e">
        <f t="shared" si="339"/>
        <v>#VALUE!</v>
      </c>
      <c r="AN2180" s="52" t="e">
        <f t="shared" ref="AN2180:AN2243" si="342">AH2180-AK2180</f>
        <v>#VALUE!</v>
      </c>
      <c r="AO2180">
        <v>22.12</v>
      </c>
      <c r="AP2180" s="82">
        <v>22.12</v>
      </c>
      <c r="AQ2180" s="52">
        <f t="shared" si="340"/>
        <v>0</v>
      </c>
    </row>
    <row r="2181" spans="1:43" x14ac:dyDescent="0.25">
      <c r="A2181" t="s">
        <v>5531</v>
      </c>
      <c r="B2181" t="s">
        <v>4773</v>
      </c>
      <c r="C2181" s="22" t="s">
        <v>4773</v>
      </c>
      <c r="D2181">
        <v>1</v>
      </c>
      <c r="E2181">
        <v>1</v>
      </c>
      <c r="F2181">
        <v>0</v>
      </c>
      <c r="G2181" s="13">
        <v>43431</v>
      </c>
      <c r="H2181">
        <v>1.4</v>
      </c>
      <c r="I2181" t="s">
        <v>5411</v>
      </c>
      <c r="J2181" t="s">
        <v>5411</v>
      </c>
      <c r="K2181" s="82">
        <v>1.403</v>
      </c>
      <c r="L2181" s="46"/>
      <c r="M2181" s="22"/>
      <c r="N2181" s="52">
        <f t="shared" ref="N2181:N2244" si="343">H2181-K2181</f>
        <v>-3.0000000000001137E-3</v>
      </c>
      <c r="O2181" s="52" t="e">
        <f t="shared" ref="O2181:O2244" si="344">I2181-L2181</f>
        <v>#VALUE!</v>
      </c>
      <c r="P2181" s="52" t="e">
        <f t="shared" ref="P2181:P2244" si="345">J2181-M2181</f>
        <v>#VALUE!</v>
      </c>
      <c r="Q2181">
        <v>2.34</v>
      </c>
      <c r="R2181" t="s">
        <v>5411</v>
      </c>
      <c r="S2181" t="s">
        <v>5411</v>
      </c>
      <c r="T2181" s="82">
        <v>2.3409999999999997</v>
      </c>
      <c r="U2181" s="46"/>
      <c r="V2181" s="22"/>
      <c r="W2181" s="52">
        <f t="shared" ref="W2181:W2244" si="346">Q2181-T2181</f>
        <v>-9.9999999999988987E-4</v>
      </c>
      <c r="X2181" s="52" t="e">
        <f t="shared" ref="X2181:X2244" si="347">R2181-U2181</f>
        <v>#VALUE!</v>
      </c>
      <c r="Y2181" s="52" t="e">
        <f t="shared" si="341"/>
        <v>#VALUE!</v>
      </c>
      <c r="Z2181" t="s">
        <v>77</v>
      </c>
      <c r="AA2181" t="s">
        <v>5411</v>
      </c>
      <c r="AB2181" t="s">
        <v>5411</v>
      </c>
      <c r="AC2181" s="102" t="s">
        <v>77</v>
      </c>
      <c r="AD2181" s="61"/>
      <c r="AE2181" s="22"/>
      <c r="AF2181">
        <v>0</v>
      </c>
      <c r="AG2181" t="s">
        <v>5411</v>
      </c>
      <c r="AH2181" t="s">
        <v>5411</v>
      </c>
      <c r="AI2181" s="82">
        <v>0</v>
      </c>
      <c r="AJ2181" s="46"/>
      <c r="AK2181" s="22"/>
      <c r="AL2181" s="52">
        <f t="shared" ref="AL2181:AL2244" si="348">AF2181-AI2181</f>
        <v>0</v>
      </c>
      <c r="AM2181" s="52" t="e">
        <f t="shared" ref="AM2181:AM2244" si="349">AG2181-AJ2181</f>
        <v>#VALUE!</v>
      </c>
      <c r="AN2181" s="52" t="e">
        <f t="shared" si="342"/>
        <v>#VALUE!</v>
      </c>
      <c r="AO2181">
        <v>2.82</v>
      </c>
      <c r="AP2181" s="82">
        <v>2.8180000000000001</v>
      </c>
      <c r="AQ2181" s="52">
        <f t="shared" ref="AQ2181:AQ2244" si="350">AO2181-AP2181</f>
        <v>1.9999999999997797E-3</v>
      </c>
    </row>
    <row r="2182" spans="1:43" x14ac:dyDescent="0.25">
      <c r="A2182" t="s">
        <v>5531</v>
      </c>
      <c r="B2182" t="s">
        <v>4774</v>
      </c>
      <c r="C2182" s="22" t="s">
        <v>4774</v>
      </c>
      <c r="D2182">
        <v>1</v>
      </c>
      <c r="E2182">
        <v>1</v>
      </c>
      <c r="F2182">
        <v>0</v>
      </c>
      <c r="G2182" s="13">
        <v>43431</v>
      </c>
      <c r="H2182">
        <v>0</v>
      </c>
      <c r="I2182" t="s">
        <v>5411</v>
      </c>
      <c r="J2182" t="s">
        <v>5411</v>
      </c>
      <c r="K2182" s="82">
        <v>0</v>
      </c>
      <c r="L2182" s="46"/>
      <c r="M2182" s="22"/>
      <c r="N2182" s="52">
        <f t="shared" si="343"/>
        <v>0</v>
      </c>
      <c r="O2182" s="52" t="e">
        <f t="shared" si="344"/>
        <v>#VALUE!</v>
      </c>
      <c r="P2182" s="52" t="e">
        <f t="shared" si="345"/>
        <v>#VALUE!</v>
      </c>
      <c r="Q2182">
        <v>0</v>
      </c>
      <c r="R2182" t="s">
        <v>5411</v>
      </c>
      <c r="S2182" t="s">
        <v>5411</v>
      </c>
      <c r="T2182" s="82">
        <v>0</v>
      </c>
      <c r="U2182" s="46"/>
      <c r="V2182" s="22"/>
      <c r="W2182" s="52">
        <f t="shared" si="346"/>
        <v>0</v>
      </c>
      <c r="X2182" s="52" t="e">
        <f t="shared" si="347"/>
        <v>#VALUE!</v>
      </c>
      <c r="Y2182" s="52" t="e">
        <f t="shared" si="341"/>
        <v>#VALUE!</v>
      </c>
      <c r="Z2182" t="s">
        <v>77</v>
      </c>
      <c r="AA2182" t="s">
        <v>5411</v>
      </c>
      <c r="AB2182" t="s">
        <v>5411</v>
      </c>
      <c r="AC2182" s="102" t="s">
        <v>77</v>
      </c>
      <c r="AD2182" s="61"/>
      <c r="AE2182" s="22"/>
      <c r="AF2182">
        <v>0</v>
      </c>
      <c r="AG2182" t="s">
        <v>5411</v>
      </c>
      <c r="AH2182" t="s">
        <v>5411</v>
      </c>
      <c r="AI2182" s="82">
        <v>0</v>
      </c>
      <c r="AJ2182" s="46"/>
      <c r="AK2182" s="22"/>
      <c r="AL2182" s="52">
        <f t="shared" si="348"/>
        <v>0</v>
      </c>
      <c r="AM2182" s="52" t="e">
        <f t="shared" si="349"/>
        <v>#VALUE!</v>
      </c>
      <c r="AN2182" s="52" t="e">
        <f t="shared" si="342"/>
        <v>#VALUE!</v>
      </c>
      <c r="AO2182">
        <v>0</v>
      </c>
      <c r="AP2182" s="82">
        <v>0</v>
      </c>
      <c r="AQ2182" s="52">
        <f t="shared" si="350"/>
        <v>0</v>
      </c>
    </row>
    <row r="2183" spans="1:43" x14ac:dyDescent="0.25">
      <c r="A2183" t="s">
        <v>5531</v>
      </c>
      <c r="B2183" t="s">
        <v>4775</v>
      </c>
      <c r="C2183" s="22" t="s">
        <v>4775</v>
      </c>
      <c r="D2183">
        <v>1</v>
      </c>
      <c r="E2183">
        <v>1</v>
      </c>
      <c r="F2183">
        <v>0</v>
      </c>
      <c r="G2183" s="13">
        <v>43431</v>
      </c>
      <c r="H2183">
        <v>0.2</v>
      </c>
      <c r="I2183" t="s">
        <v>5411</v>
      </c>
      <c r="J2183" t="s">
        <v>5411</v>
      </c>
      <c r="K2183" s="82">
        <v>0.2</v>
      </c>
      <c r="L2183" s="46"/>
      <c r="M2183" s="22"/>
      <c r="N2183" s="52">
        <f t="shared" si="343"/>
        <v>0</v>
      </c>
      <c r="O2183" s="52" t="e">
        <f t="shared" si="344"/>
        <v>#VALUE!</v>
      </c>
      <c r="P2183" s="52" t="e">
        <f t="shared" si="345"/>
        <v>#VALUE!</v>
      </c>
      <c r="Q2183">
        <v>1.33</v>
      </c>
      <c r="R2183" t="s">
        <v>5411</v>
      </c>
      <c r="S2183" t="s">
        <v>5411</v>
      </c>
      <c r="T2183" s="82">
        <v>1.327</v>
      </c>
      <c r="U2183" s="46"/>
      <c r="V2183" s="22"/>
      <c r="W2183" s="52">
        <f t="shared" si="346"/>
        <v>3.0000000000001137E-3</v>
      </c>
      <c r="X2183" s="52" t="e">
        <f t="shared" si="347"/>
        <v>#VALUE!</v>
      </c>
      <c r="Y2183" s="52" t="e">
        <f t="shared" si="341"/>
        <v>#VALUE!</v>
      </c>
      <c r="Z2183" t="s">
        <v>77</v>
      </c>
      <c r="AA2183" t="s">
        <v>5411</v>
      </c>
      <c r="AB2183" t="s">
        <v>5411</v>
      </c>
      <c r="AC2183" s="102" t="s">
        <v>77</v>
      </c>
      <c r="AD2183" s="61"/>
      <c r="AE2183" s="22"/>
      <c r="AF2183">
        <v>0</v>
      </c>
      <c r="AG2183" t="s">
        <v>5411</v>
      </c>
      <c r="AH2183" t="s">
        <v>5411</v>
      </c>
      <c r="AI2183" s="82">
        <v>0</v>
      </c>
      <c r="AJ2183" s="46"/>
      <c r="AK2183" s="22"/>
      <c r="AL2183" s="52">
        <f t="shared" si="348"/>
        <v>0</v>
      </c>
      <c r="AM2183" s="52" t="e">
        <f t="shared" si="349"/>
        <v>#VALUE!</v>
      </c>
      <c r="AN2183" s="52" t="e">
        <f t="shared" si="342"/>
        <v>#VALUE!</v>
      </c>
      <c r="AO2183">
        <v>7.1</v>
      </c>
      <c r="AP2183" s="82">
        <f>3.334+3.766</f>
        <v>7.1</v>
      </c>
      <c r="AQ2183" s="52">
        <f t="shared" si="350"/>
        <v>0</v>
      </c>
    </row>
    <row r="2184" spans="1:43" x14ac:dyDescent="0.25">
      <c r="A2184" t="s">
        <v>5531</v>
      </c>
      <c r="B2184" t="s">
        <v>4776</v>
      </c>
      <c r="C2184" s="22" t="s">
        <v>4776</v>
      </c>
      <c r="D2184">
        <v>1</v>
      </c>
      <c r="E2184">
        <v>1</v>
      </c>
      <c r="F2184">
        <v>0</v>
      </c>
      <c r="G2184" s="13">
        <v>43431</v>
      </c>
      <c r="H2184">
        <v>0</v>
      </c>
      <c r="I2184" t="s">
        <v>5411</v>
      </c>
      <c r="J2184" t="s">
        <v>5411</v>
      </c>
      <c r="K2184" s="82">
        <v>0</v>
      </c>
      <c r="L2184" s="46"/>
      <c r="M2184" s="22"/>
      <c r="N2184" s="52">
        <f t="shared" si="343"/>
        <v>0</v>
      </c>
      <c r="O2184" s="52" t="e">
        <f t="shared" si="344"/>
        <v>#VALUE!</v>
      </c>
      <c r="P2184" s="52" t="e">
        <f t="shared" si="345"/>
        <v>#VALUE!</v>
      </c>
      <c r="Q2184">
        <v>0</v>
      </c>
      <c r="R2184" t="s">
        <v>5411</v>
      </c>
      <c r="S2184" t="s">
        <v>5411</v>
      </c>
      <c r="T2184" s="82">
        <v>0</v>
      </c>
      <c r="U2184" s="46"/>
      <c r="V2184" s="22"/>
      <c r="W2184" s="52">
        <f t="shared" si="346"/>
        <v>0</v>
      </c>
      <c r="X2184" s="52" t="e">
        <f t="shared" si="347"/>
        <v>#VALUE!</v>
      </c>
      <c r="Y2184" s="52" t="e">
        <f t="shared" si="341"/>
        <v>#VALUE!</v>
      </c>
      <c r="Z2184" t="s">
        <v>77</v>
      </c>
      <c r="AA2184" t="s">
        <v>5411</v>
      </c>
      <c r="AB2184" t="s">
        <v>5411</v>
      </c>
      <c r="AC2184" s="102" t="s">
        <v>77</v>
      </c>
      <c r="AD2184" s="61"/>
      <c r="AE2184" s="22"/>
      <c r="AF2184">
        <v>31.43</v>
      </c>
      <c r="AG2184" t="s">
        <v>5411</v>
      </c>
      <c r="AH2184" t="s">
        <v>5411</v>
      </c>
      <c r="AI2184" s="82">
        <v>31.43</v>
      </c>
      <c r="AJ2184" s="46"/>
      <c r="AK2184" s="22"/>
      <c r="AL2184" s="52">
        <f t="shared" si="348"/>
        <v>0</v>
      </c>
      <c r="AM2184" s="52" t="e">
        <f t="shared" si="349"/>
        <v>#VALUE!</v>
      </c>
      <c r="AN2184" s="52" t="e">
        <f t="shared" si="342"/>
        <v>#VALUE!</v>
      </c>
      <c r="AO2184">
        <v>8.5500000000000007</v>
      </c>
      <c r="AP2184" s="82">
        <v>8.5470000000000006</v>
      </c>
      <c r="AQ2184" s="52">
        <f t="shared" si="350"/>
        <v>3.0000000000001137E-3</v>
      </c>
    </row>
    <row r="2185" spans="1:43" x14ac:dyDescent="0.25">
      <c r="A2185" t="s">
        <v>5531</v>
      </c>
      <c r="B2185" t="s">
        <v>4777</v>
      </c>
      <c r="C2185" s="22" t="s">
        <v>4777</v>
      </c>
      <c r="D2185">
        <v>1</v>
      </c>
      <c r="E2185">
        <v>1</v>
      </c>
      <c r="F2185">
        <v>0</v>
      </c>
      <c r="G2185" s="13">
        <v>43431</v>
      </c>
      <c r="H2185">
        <v>0</v>
      </c>
      <c r="I2185" t="s">
        <v>5411</v>
      </c>
      <c r="J2185" t="s">
        <v>5411</v>
      </c>
      <c r="K2185" s="82">
        <v>0</v>
      </c>
      <c r="L2185" s="46"/>
      <c r="M2185" s="22"/>
      <c r="N2185" s="52">
        <f t="shared" si="343"/>
        <v>0</v>
      </c>
      <c r="O2185" s="52" t="e">
        <f t="shared" si="344"/>
        <v>#VALUE!</v>
      </c>
      <c r="P2185" s="52" t="e">
        <f t="shared" si="345"/>
        <v>#VALUE!</v>
      </c>
      <c r="Q2185">
        <v>0</v>
      </c>
      <c r="R2185" t="s">
        <v>5411</v>
      </c>
      <c r="S2185" t="s">
        <v>5411</v>
      </c>
      <c r="T2185" s="82">
        <v>0</v>
      </c>
      <c r="U2185" s="46"/>
      <c r="V2185" s="22"/>
      <c r="W2185" s="52">
        <f t="shared" si="346"/>
        <v>0</v>
      </c>
      <c r="X2185" s="52" t="e">
        <f t="shared" si="347"/>
        <v>#VALUE!</v>
      </c>
      <c r="Y2185" s="52" t="e">
        <f t="shared" si="341"/>
        <v>#VALUE!</v>
      </c>
      <c r="Z2185" t="s">
        <v>77</v>
      </c>
      <c r="AA2185" t="s">
        <v>5411</v>
      </c>
      <c r="AB2185" t="s">
        <v>5411</v>
      </c>
      <c r="AC2185" s="102" t="s">
        <v>77</v>
      </c>
      <c r="AD2185" s="61"/>
      <c r="AE2185" s="22"/>
      <c r="AF2185">
        <v>0</v>
      </c>
      <c r="AG2185" t="s">
        <v>5411</v>
      </c>
      <c r="AH2185" t="s">
        <v>5411</v>
      </c>
      <c r="AI2185" s="82">
        <v>0</v>
      </c>
      <c r="AJ2185" s="46"/>
      <c r="AK2185" s="22"/>
      <c r="AL2185" s="52">
        <f t="shared" si="348"/>
        <v>0</v>
      </c>
      <c r="AM2185" s="52" t="e">
        <f t="shared" si="349"/>
        <v>#VALUE!</v>
      </c>
      <c r="AN2185" s="52" t="e">
        <f t="shared" si="342"/>
        <v>#VALUE!</v>
      </c>
      <c r="AO2185">
        <v>0</v>
      </c>
      <c r="AP2185" s="82">
        <v>0</v>
      </c>
      <c r="AQ2185" s="52">
        <f t="shared" si="350"/>
        <v>0</v>
      </c>
    </row>
    <row r="2186" spans="1:43" x14ac:dyDescent="0.25">
      <c r="A2186" t="s">
        <v>5531</v>
      </c>
      <c r="B2186" t="s">
        <v>4778</v>
      </c>
      <c r="C2186" s="22" t="s">
        <v>4778</v>
      </c>
      <c r="D2186">
        <v>1</v>
      </c>
      <c r="E2186">
        <v>1</v>
      </c>
      <c r="F2186">
        <v>0</v>
      </c>
      <c r="G2186" s="13">
        <v>43431</v>
      </c>
      <c r="H2186">
        <v>3.46</v>
      </c>
      <c r="I2186" t="s">
        <v>5411</v>
      </c>
      <c r="J2186" t="s">
        <v>5411</v>
      </c>
      <c r="K2186" s="82">
        <v>3.456</v>
      </c>
      <c r="L2186" s="46"/>
      <c r="M2186" s="22"/>
      <c r="N2186" s="52">
        <f t="shared" si="343"/>
        <v>4.0000000000000036E-3</v>
      </c>
      <c r="O2186" s="52" t="e">
        <f t="shared" si="344"/>
        <v>#VALUE!</v>
      </c>
      <c r="P2186" s="52" t="e">
        <f t="shared" si="345"/>
        <v>#VALUE!</v>
      </c>
      <c r="Q2186">
        <v>32.19</v>
      </c>
      <c r="R2186" t="s">
        <v>5411</v>
      </c>
      <c r="S2186" t="s">
        <v>5411</v>
      </c>
      <c r="T2186" s="82">
        <v>32.194000000000003</v>
      </c>
      <c r="U2186" s="46"/>
      <c r="V2186" s="22"/>
      <c r="W2186" s="52">
        <f t="shared" si="346"/>
        <v>-4.0000000000048885E-3</v>
      </c>
      <c r="X2186" s="52" t="e">
        <f t="shared" si="347"/>
        <v>#VALUE!</v>
      </c>
      <c r="Y2186" s="52" t="e">
        <f t="shared" si="341"/>
        <v>#VALUE!</v>
      </c>
      <c r="Z2186" t="s">
        <v>77</v>
      </c>
      <c r="AA2186" t="s">
        <v>5411</v>
      </c>
      <c r="AB2186" t="s">
        <v>5411</v>
      </c>
      <c r="AC2186" s="102" t="s">
        <v>77</v>
      </c>
      <c r="AD2186" s="61"/>
      <c r="AE2186" s="22"/>
      <c r="AF2186">
        <v>8.48</v>
      </c>
      <c r="AG2186" t="s">
        <v>5411</v>
      </c>
      <c r="AH2186" t="s">
        <v>5411</v>
      </c>
      <c r="AI2186" s="82">
        <v>8.4830000000000005</v>
      </c>
      <c r="AJ2186" s="46"/>
      <c r="AK2186" s="22"/>
      <c r="AL2186" s="52">
        <f t="shared" si="348"/>
        <v>-3.0000000000001137E-3</v>
      </c>
      <c r="AM2186" s="52" t="e">
        <f t="shared" si="349"/>
        <v>#VALUE!</v>
      </c>
      <c r="AN2186" s="52" t="e">
        <f t="shared" si="342"/>
        <v>#VALUE!</v>
      </c>
      <c r="AO2186">
        <v>6.8</v>
      </c>
      <c r="AP2186" s="82">
        <v>6.798</v>
      </c>
      <c r="AQ2186" s="52">
        <f t="shared" si="350"/>
        <v>1.9999999999997797E-3</v>
      </c>
    </row>
    <row r="2187" spans="1:43" x14ac:dyDescent="0.25">
      <c r="A2187" t="s">
        <v>5531</v>
      </c>
      <c r="B2187" t="s">
        <v>4779</v>
      </c>
      <c r="C2187" s="22" t="s">
        <v>4779</v>
      </c>
      <c r="D2187">
        <v>1</v>
      </c>
      <c r="E2187">
        <v>1</v>
      </c>
      <c r="F2187">
        <v>0</v>
      </c>
      <c r="G2187" s="13">
        <v>43431</v>
      </c>
      <c r="H2187">
        <v>0</v>
      </c>
      <c r="I2187" t="s">
        <v>5411</v>
      </c>
      <c r="J2187" t="s">
        <v>5411</v>
      </c>
      <c r="K2187" s="82">
        <v>0</v>
      </c>
      <c r="L2187" s="46"/>
      <c r="M2187" s="22"/>
      <c r="N2187" s="52">
        <f t="shared" si="343"/>
        <v>0</v>
      </c>
      <c r="O2187" s="52" t="e">
        <f t="shared" si="344"/>
        <v>#VALUE!</v>
      </c>
      <c r="P2187" s="52" t="e">
        <f t="shared" si="345"/>
        <v>#VALUE!</v>
      </c>
      <c r="Q2187">
        <v>0</v>
      </c>
      <c r="R2187" t="s">
        <v>5411</v>
      </c>
      <c r="S2187" t="s">
        <v>5411</v>
      </c>
      <c r="T2187" s="82">
        <v>0</v>
      </c>
      <c r="U2187" s="46"/>
      <c r="V2187" s="22"/>
      <c r="W2187" s="52">
        <f t="shared" si="346"/>
        <v>0</v>
      </c>
      <c r="X2187" s="52" t="e">
        <f t="shared" si="347"/>
        <v>#VALUE!</v>
      </c>
      <c r="Y2187" s="52" t="e">
        <f t="shared" si="341"/>
        <v>#VALUE!</v>
      </c>
      <c r="Z2187" t="s">
        <v>5411</v>
      </c>
      <c r="AA2187" t="s">
        <v>5411</v>
      </c>
      <c r="AB2187" t="s">
        <v>5411</v>
      </c>
      <c r="AC2187" s="102" t="s">
        <v>77</v>
      </c>
      <c r="AD2187" s="61"/>
      <c r="AE2187" s="22"/>
      <c r="AF2187">
        <v>0.88</v>
      </c>
      <c r="AG2187" t="s">
        <v>5411</v>
      </c>
      <c r="AH2187" t="s">
        <v>5411</v>
      </c>
      <c r="AI2187" s="82">
        <v>0.879</v>
      </c>
      <c r="AJ2187" s="46"/>
      <c r="AK2187" s="22"/>
      <c r="AL2187" s="52">
        <f t="shared" si="348"/>
        <v>1.0000000000000009E-3</v>
      </c>
      <c r="AM2187" s="52" t="e">
        <f t="shared" si="349"/>
        <v>#VALUE!</v>
      </c>
      <c r="AN2187" s="52" t="e">
        <f t="shared" si="342"/>
        <v>#VALUE!</v>
      </c>
      <c r="AO2187">
        <v>5.99</v>
      </c>
      <c r="AP2187" s="82">
        <v>5.9939999999999998</v>
      </c>
      <c r="AQ2187" s="52">
        <f t="shared" si="350"/>
        <v>-3.9999999999995595E-3</v>
      </c>
    </row>
    <row r="2188" spans="1:43" x14ac:dyDescent="0.25">
      <c r="A2188" t="s">
        <v>5531</v>
      </c>
      <c r="B2188" t="s">
        <v>4798</v>
      </c>
      <c r="C2188" s="22" t="s">
        <v>4798</v>
      </c>
      <c r="D2188">
        <v>1</v>
      </c>
      <c r="E2188">
        <v>1</v>
      </c>
      <c r="F2188">
        <v>0</v>
      </c>
      <c r="G2188" s="13">
        <v>43431</v>
      </c>
      <c r="H2188">
        <v>0</v>
      </c>
      <c r="I2188">
        <v>0</v>
      </c>
      <c r="J2188" t="s">
        <v>5411</v>
      </c>
      <c r="K2188" s="82">
        <v>0</v>
      </c>
      <c r="L2188" s="82">
        <v>0</v>
      </c>
      <c r="M2188" s="22"/>
      <c r="N2188" s="52">
        <f t="shared" si="343"/>
        <v>0</v>
      </c>
      <c r="O2188" s="52">
        <f t="shared" si="344"/>
        <v>0</v>
      </c>
      <c r="P2188" s="52" t="e">
        <f t="shared" si="345"/>
        <v>#VALUE!</v>
      </c>
      <c r="Q2188">
        <v>0</v>
      </c>
      <c r="R2188">
        <v>0</v>
      </c>
      <c r="S2188" t="s">
        <v>5411</v>
      </c>
      <c r="T2188" s="82">
        <v>0</v>
      </c>
      <c r="U2188" s="82">
        <v>0</v>
      </c>
      <c r="V2188" s="22"/>
      <c r="W2188" s="52">
        <f t="shared" si="346"/>
        <v>0</v>
      </c>
      <c r="X2188" s="52">
        <f t="shared" si="347"/>
        <v>0</v>
      </c>
      <c r="Y2188" s="52" t="e">
        <f t="shared" si="341"/>
        <v>#VALUE!</v>
      </c>
      <c r="Z2188" t="s">
        <v>77</v>
      </c>
      <c r="AA2188" t="s">
        <v>172</v>
      </c>
      <c r="AB2188" t="s">
        <v>5411</v>
      </c>
      <c r="AC2188" s="103" t="s">
        <v>77</v>
      </c>
      <c r="AD2188" s="87" t="s">
        <v>172</v>
      </c>
      <c r="AE2188" s="22"/>
      <c r="AF2188">
        <v>0</v>
      </c>
      <c r="AG2188">
        <v>0</v>
      </c>
      <c r="AH2188" t="s">
        <v>5411</v>
      </c>
      <c r="AI2188" s="82">
        <v>0</v>
      </c>
      <c r="AJ2188" s="82">
        <v>0</v>
      </c>
      <c r="AK2188" s="22"/>
      <c r="AL2188" s="52">
        <f t="shared" si="348"/>
        <v>0</v>
      </c>
      <c r="AM2188" s="52">
        <f t="shared" si="349"/>
        <v>0</v>
      </c>
      <c r="AN2188" s="52" t="e">
        <f t="shared" si="342"/>
        <v>#VALUE!</v>
      </c>
      <c r="AO2188">
        <v>0</v>
      </c>
      <c r="AP2188" s="82">
        <v>0</v>
      </c>
      <c r="AQ2188" s="52">
        <f t="shared" si="350"/>
        <v>0</v>
      </c>
    </row>
    <row r="2189" spans="1:43" x14ac:dyDescent="0.25">
      <c r="A2189" t="s">
        <v>5531</v>
      </c>
      <c r="B2189" t="s">
        <v>4799</v>
      </c>
      <c r="C2189" s="22" t="s">
        <v>4799</v>
      </c>
      <c r="D2189">
        <v>1</v>
      </c>
      <c r="E2189">
        <v>1</v>
      </c>
      <c r="F2189">
        <v>0</v>
      </c>
      <c r="G2189" s="13">
        <v>43431</v>
      </c>
      <c r="H2189">
        <v>11.5</v>
      </c>
      <c r="I2189">
        <v>0</v>
      </c>
      <c r="J2189" t="s">
        <v>5411</v>
      </c>
      <c r="K2189" s="82">
        <v>11.499000000000001</v>
      </c>
      <c r="L2189" s="82">
        <v>0</v>
      </c>
      <c r="M2189" s="22"/>
      <c r="N2189" s="52">
        <f t="shared" si="343"/>
        <v>9.9999999999944578E-4</v>
      </c>
      <c r="O2189" s="52">
        <f t="shared" si="344"/>
        <v>0</v>
      </c>
      <c r="P2189" s="52" t="e">
        <f t="shared" si="345"/>
        <v>#VALUE!</v>
      </c>
      <c r="Q2189">
        <v>5.67</v>
      </c>
      <c r="R2189">
        <v>0</v>
      </c>
      <c r="S2189" t="s">
        <v>5411</v>
      </c>
      <c r="T2189" s="82">
        <v>5.6719999999999997</v>
      </c>
      <c r="U2189" s="82">
        <v>0</v>
      </c>
      <c r="V2189" s="22"/>
      <c r="W2189" s="52">
        <f t="shared" si="346"/>
        <v>-1.9999999999997797E-3</v>
      </c>
      <c r="X2189" s="52">
        <f t="shared" si="347"/>
        <v>0</v>
      </c>
      <c r="Y2189" s="52" t="e">
        <f t="shared" si="341"/>
        <v>#VALUE!</v>
      </c>
      <c r="Z2189" t="s">
        <v>77</v>
      </c>
      <c r="AA2189" t="s">
        <v>172</v>
      </c>
      <c r="AB2189" t="s">
        <v>5411</v>
      </c>
      <c r="AC2189" s="103" t="s">
        <v>77</v>
      </c>
      <c r="AD2189" s="87" t="s">
        <v>172</v>
      </c>
      <c r="AE2189" s="22"/>
      <c r="AF2189">
        <v>6.77</v>
      </c>
      <c r="AG2189">
        <v>0</v>
      </c>
      <c r="AH2189" t="s">
        <v>5411</v>
      </c>
      <c r="AI2189" s="82">
        <v>6.77</v>
      </c>
      <c r="AJ2189" s="82">
        <v>0</v>
      </c>
      <c r="AK2189" s="22"/>
      <c r="AL2189" s="52">
        <f t="shared" si="348"/>
        <v>0</v>
      </c>
      <c r="AM2189" s="52">
        <f t="shared" si="349"/>
        <v>0</v>
      </c>
      <c r="AN2189" s="52" t="e">
        <f t="shared" si="342"/>
        <v>#VALUE!</v>
      </c>
      <c r="AO2189">
        <v>3.77</v>
      </c>
      <c r="AP2189" s="82">
        <v>3.7730000000000001</v>
      </c>
      <c r="AQ2189" s="52">
        <f t="shared" si="350"/>
        <v>-3.0000000000001137E-3</v>
      </c>
    </row>
    <row r="2190" spans="1:43" x14ac:dyDescent="0.25">
      <c r="A2190" t="s">
        <v>5531</v>
      </c>
      <c r="B2190" t="s">
        <v>4800</v>
      </c>
      <c r="C2190" s="22" t="s">
        <v>4800</v>
      </c>
      <c r="D2190">
        <v>1</v>
      </c>
      <c r="E2190">
        <v>1</v>
      </c>
      <c r="F2190">
        <v>0</v>
      </c>
      <c r="G2190" s="13">
        <v>43431</v>
      </c>
      <c r="H2190">
        <v>0.33</v>
      </c>
      <c r="I2190">
        <v>0</v>
      </c>
      <c r="J2190" t="s">
        <v>5411</v>
      </c>
      <c r="K2190" s="82">
        <v>0.33</v>
      </c>
      <c r="L2190" s="82">
        <v>0</v>
      </c>
      <c r="M2190" s="22"/>
      <c r="N2190" s="52">
        <f t="shared" si="343"/>
        <v>0</v>
      </c>
      <c r="O2190" s="52">
        <f t="shared" si="344"/>
        <v>0</v>
      </c>
      <c r="P2190" s="52" t="e">
        <f t="shared" si="345"/>
        <v>#VALUE!</v>
      </c>
      <c r="Q2190">
        <v>0</v>
      </c>
      <c r="R2190">
        <v>0</v>
      </c>
      <c r="S2190" t="s">
        <v>5411</v>
      </c>
      <c r="T2190" s="82">
        <v>0</v>
      </c>
      <c r="U2190" s="82">
        <v>0</v>
      </c>
      <c r="V2190" s="22"/>
      <c r="W2190" s="52">
        <f t="shared" si="346"/>
        <v>0</v>
      </c>
      <c r="X2190" s="52">
        <f t="shared" si="347"/>
        <v>0</v>
      </c>
      <c r="Y2190" s="52" t="e">
        <f t="shared" si="341"/>
        <v>#VALUE!</v>
      </c>
      <c r="Z2190" t="s">
        <v>77</v>
      </c>
      <c r="AA2190" t="s">
        <v>172</v>
      </c>
      <c r="AB2190" t="s">
        <v>5411</v>
      </c>
      <c r="AC2190" s="103" t="s">
        <v>77</v>
      </c>
      <c r="AD2190" s="87" t="s">
        <v>172</v>
      </c>
      <c r="AE2190" s="22"/>
      <c r="AF2190">
        <v>9.36</v>
      </c>
      <c r="AG2190">
        <v>0</v>
      </c>
      <c r="AH2190" t="s">
        <v>5411</v>
      </c>
      <c r="AI2190" s="82">
        <v>9.359</v>
      </c>
      <c r="AJ2190" s="82">
        <v>0</v>
      </c>
      <c r="AK2190" s="22"/>
      <c r="AL2190" s="52">
        <f t="shared" si="348"/>
        <v>9.9999999999944578E-4</v>
      </c>
      <c r="AM2190" s="52">
        <f t="shared" si="349"/>
        <v>0</v>
      </c>
      <c r="AN2190" s="52" t="e">
        <f t="shared" si="342"/>
        <v>#VALUE!</v>
      </c>
      <c r="AO2190">
        <v>8.94</v>
      </c>
      <c r="AP2190" s="82">
        <v>8.9440000000000008</v>
      </c>
      <c r="AQ2190" s="52">
        <f t="shared" si="350"/>
        <v>-4.0000000000013358E-3</v>
      </c>
    </row>
    <row r="2191" spans="1:43" x14ac:dyDescent="0.25">
      <c r="A2191" t="s">
        <v>5531</v>
      </c>
      <c r="B2191" t="s">
        <v>4801</v>
      </c>
      <c r="C2191" s="22" t="s">
        <v>4801</v>
      </c>
      <c r="D2191">
        <v>1</v>
      </c>
      <c r="E2191">
        <v>1</v>
      </c>
      <c r="F2191">
        <v>0</v>
      </c>
      <c r="G2191" s="13">
        <v>43431</v>
      </c>
      <c r="H2191">
        <v>0</v>
      </c>
      <c r="I2191">
        <v>0</v>
      </c>
      <c r="J2191" t="s">
        <v>5411</v>
      </c>
      <c r="K2191" s="82">
        <v>0</v>
      </c>
      <c r="L2191" s="82">
        <v>0</v>
      </c>
      <c r="M2191" s="22"/>
      <c r="N2191" s="52">
        <f t="shared" si="343"/>
        <v>0</v>
      </c>
      <c r="O2191" s="52">
        <f t="shared" si="344"/>
        <v>0</v>
      </c>
      <c r="P2191" s="52" t="e">
        <f t="shared" si="345"/>
        <v>#VALUE!</v>
      </c>
      <c r="Q2191">
        <v>0</v>
      </c>
      <c r="R2191">
        <v>0</v>
      </c>
      <c r="S2191" t="s">
        <v>5411</v>
      </c>
      <c r="T2191" s="82">
        <v>0</v>
      </c>
      <c r="U2191" s="82">
        <v>0</v>
      </c>
      <c r="V2191" s="22"/>
      <c r="W2191" s="52">
        <f t="shared" si="346"/>
        <v>0</v>
      </c>
      <c r="X2191" s="52">
        <f t="shared" si="347"/>
        <v>0</v>
      </c>
      <c r="Y2191" s="52" t="e">
        <f t="shared" si="341"/>
        <v>#VALUE!</v>
      </c>
      <c r="Z2191" t="s">
        <v>77</v>
      </c>
      <c r="AA2191" t="s">
        <v>172</v>
      </c>
      <c r="AB2191" t="s">
        <v>5411</v>
      </c>
      <c r="AC2191" s="103" t="s">
        <v>77</v>
      </c>
      <c r="AD2191" s="87" t="s">
        <v>172</v>
      </c>
      <c r="AE2191" s="22"/>
      <c r="AF2191">
        <v>0</v>
      </c>
      <c r="AG2191">
        <v>0</v>
      </c>
      <c r="AH2191" t="s">
        <v>5411</v>
      </c>
      <c r="AI2191" s="82">
        <v>0</v>
      </c>
      <c r="AJ2191" s="82">
        <v>0</v>
      </c>
      <c r="AK2191" s="22"/>
      <c r="AL2191" s="52">
        <f t="shared" si="348"/>
        <v>0</v>
      </c>
      <c r="AM2191" s="52">
        <f t="shared" si="349"/>
        <v>0</v>
      </c>
      <c r="AN2191" s="52" t="e">
        <f t="shared" si="342"/>
        <v>#VALUE!</v>
      </c>
      <c r="AO2191">
        <v>0</v>
      </c>
      <c r="AP2191" s="82">
        <v>0</v>
      </c>
      <c r="AQ2191" s="52">
        <f t="shared" si="350"/>
        <v>0</v>
      </c>
    </row>
    <row r="2192" spans="1:43" x14ac:dyDescent="0.25">
      <c r="A2192" t="s">
        <v>5531</v>
      </c>
      <c r="B2192" t="s">
        <v>4802</v>
      </c>
      <c r="C2192" s="22" t="s">
        <v>4802</v>
      </c>
      <c r="D2192">
        <v>1</v>
      </c>
      <c r="E2192">
        <v>1</v>
      </c>
      <c r="F2192">
        <v>0</v>
      </c>
      <c r="G2192" s="13">
        <v>43431</v>
      </c>
      <c r="H2192">
        <v>26.28</v>
      </c>
      <c r="I2192">
        <v>0</v>
      </c>
      <c r="J2192" t="s">
        <v>5411</v>
      </c>
      <c r="K2192" s="82">
        <v>26.276</v>
      </c>
      <c r="L2192" s="82">
        <v>0</v>
      </c>
      <c r="M2192" s="22"/>
      <c r="N2192" s="52">
        <f t="shared" si="343"/>
        <v>4.0000000000013358E-3</v>
      </c>
      <c r="O2192" s="52">
        <f t="shared" si="344"/>
        <v>0</v>
      </c>
      <c r="P2192" s="52" t="e">
        <f t="shared" si="345"/>
        <v>#VALUE!</v>
      </c>
      <c r="Q2192">
        <v>2.17</v>
      </c>
      <c r="R2192">
        <v>0</v>
      </c>
      <c r="S2192" t="s">
        <v>5411</v>
      </c>
      <c r="T2192" s="82">
        <v>2.165</v>
      </c>
      <c r="U2192" s="82">
        <v>0</v>
      </c>
      <c r="V2192" s="22"/>
      <c r="W2192" s="52">
        <f t="shared" si="346"/>
        <v>4.9999999999998934E-3</v>
      </c>
      <c r="X2192" s="52">
        <f t="shared" si="347"/>
        <v>0</v>
      </c>
      <c r="Y2192" s="52" t="e">
        <f t="shared" si="341"/>
        <v>#VALUE!</v>
      </c>
      <c r="Z2192" t="s">
        <v>77</v>
      </c>
      <c r="AA2192" t="s">
        <v>172</v>
      </c>
      <c r="AB2192" t="s">
        <v>5411</v>
      </c>
      <c r="AC2192" s="103" t="s">
        <v>77</v>
      </c>
      <c r="AD2192" s="87" t="s">
        <v>172</v>
      </c>
      <c r="AE2192" s="22"/>
      <c r="AF2192">
        <v>0</v>
      </c>
      <c r="AG2192">
        <v>0</v>
      </c>
      <c r="AH2192" t="s">
        <v>5411</v>
      </c>
      <c r="AI2192" s="82">
        <v>0</v>
      </c>
      <c r="AJ2192" s="82">
        <v>0</v>
      </c>
      <c r="AK2192" s="22"/>
      <c r="AL2192" s="52">
        <f t="shared" si="348"/>
        <v>0</v>
      </c>
      <c r="AM2192" s="52">
        <f t="shared" si="349"/>
        <v>0</v>
      </c>
      <c r="AN2192" s="52" t="e">
        <f t="shared" si="342"/>
        <v>#VALUE!</v>
      </c>
      <c r="AO2192">
        <v>0</v>
      </c>
      <c r="AP2192" s="82">
        <v>0</v>
      </c>
      <c r="AQ2192" s="52">
        <f t="shared" si="350"/>
        <v>0</v>
      </c>
    </row>
    <row r="2193" spans="1:43" x14ac:dyDescent="0.25">
      <c r="A2193" t="s">
        <v>5531</v>
      </c>
      <c r="B2193" t="s">
        <v>4803</v>
      </c>
      <c r="C2193" s="22" t="s">
        <v>4803</v>
      </c>
      <c r="D2193">
        <v>1</v>
      </c>
      <c r="E2193">
        <v>1</v>
      </c>
      <c r="F2193">
        <v>0</v>
      </c>
      <c r="G2193" s="13">
        <v>43431</v>
      </c>
      <c r="H2193">
        <v>3.73</v>
      </c>
      <c r="I2193">
        <v>0</v>
      </c>
      <c r="J2193" t="s">
        <v>5411</v>
      </c>
      <c r="K2193" s="82">
        <v>3.7280000000000002</v>
      </c>
      <c r="L2193" s="82">
        <v>0</v>
      </c>
      <c r="M2193" s="22"/>
      <c r="N2193" s="52">
        <f t="shared" si="343"/>
        <v>1.9999999999997797E-3</v>
      </c>
      <c r="O2193" s="52">
        <f t="shared" si="344"/>
        <v>0</v>
      </c>
      <c r="P2193" s="52" t="e">
        <f t="shared" si="345"/>
        <v>#VALUE!</v>
      </c>
      <c r="Q2193">
        <v>4.91</v>
      </c>
      <c r="R2193">
        <v>0</v>
      </c>
      <c r="S2193" t="s">
        <v>5411</v>
      </c>
      <c r="T2193" s="82">
        <v>4.907</v>
      </c>
      <c r="U2193" s="82">
        <v>0</v>
      </c>
      <c r="V2193" s="22"/>
      <c r="W2193" s="52">
        <f t="shared" si="346"/>
        <v>3.0000000000001137E-3</v>
      </c>
      <c r="X2193" s="52">
        <f t="shared" si="347"/>
        <v>0</v>
      </c>
      <c r="Y2193" s="52" t="e">
        <f t="shared" si="341"/>
        <v>#VALUE!</v>
      </c>
      <c r="Z2193" t="s">
        <v>77</v>
      </c>
      <c r="AA2193" t="s">
        <v>172</v>
      </c>
      <c r="AB2193" t="s">
        <v>5411</v>
      </c>
      <c r="AC2193" s="103" t="s">
        <v>77</v>
      </c>
      <c r="AD2193" s="87" t="s">
        <v>172</v>
      </c>
      <c r="AE2193" s="22"/>
      <c r="AF2193">
        <v>5.53</v>
      </c>
      <c r="AG2193">
        <v>0</v>
      </c>
      <c r="AH2193" t="s">
        <v>5411</v>
      </c>
      <c r="AI2193" s="82">
        <v>5.5250000000000004</v>
      </c>
      <c r="AJ2193" s="82">
        <v>0</v>
      </c>
      <c r="AK2193" s="22"/>
      <c r="AL2193" s="52">
        <f t="shared" si="348"/>
        <v>4.9999999999998934E-3</v>
      </c>
      <c r="AM2193" s="52">
        <f t="shared" si="349"/>
        <v>0</v>
      </c>
      <c r="AN2193" s="52" t="e">
        <f t="shared" si="342"/>
        <v>#VALUE!</v>
      </c>
      <c r="AO2193">
        <v>6.42</v>
      </c>
      <c r="AP2193" s="82">
        <f>1.405+5.019</f>
        <v>6.4240000000000004</v>
      </c>
      <c r="AQ2193" s="52">
        <f t="shared" si="350"/>
        <v>-4.0000000000004476E-3</v>
      </c>
    </row>
    <row r="2194" spans="1:43" x14ac:dyDescent="0.25">
      <c r="A2194" t="s">
        <v>5531</v>
      </c>
      <c r="B2194" t="s">
        <v>4804</v>
      </c>
      <c r="C2194" s="22" t="s">
        <v>4804</v>
      </c>
      <c r="D2194">
        <v>1</v>
      </c>
      <c r="E2194">
        <v>1</v>
      </c>
      <c r="F2194">
        <v>0</v>
      </c>
      <c r="G2194" s="13">
        <v>43431</v>
      </c>
      <c r="H2194">
        <v>0</v>
      </c>
      <c r="I2194">
        <v>0</v>
      </c>
      <c r="J2194" t="s">
        <v>5411</v>
      </c>
      <c r="K2194" s="82">
        <v>0</v>
      </c>
      <c r="L2194" s="82">
        <v>0</v>
      </c>
      <c r="M2194" s="22"/>
      <c r="N2194" s="52">
        <f t="shared" si="343"/>
        <v>0</v>
      </c>
      <c r="O2194" s="52">
        <f t="shared" si="344"/>
        <v>0</v>
      </c>
      <c r="P2194" s="52" t="e">
        <f t="shared" si="345"/>
        <v>#VALUE!</v>
      </c>
      <c r="Q2194">
        <v>0</v>
      </c>
      <c r="R2194">
        <v>0</v>
      </c>
      <c r="S2194" t="s">
        <v>5411</v>
      </c>
      <c r="T2194" s="82">
        <v>0</v>
      </c>
      <c r="U2194" s="82">
        <v>0</v>
      </c>
      <c r="V2194" s="22"/>
      <c r="W2194" s="52">
        <f t="shared" si="346"/>
        <v>0</v>
      </c>
      <c r="X2194" s="52">
        <f t="shared" si="347"/>
        <v>0</v>
      </c>
      <c r="Y2194" s="52" t="e">
        <f t="shared" si="341"/>
        <v>#VALUE!</v>
      </c>
      <c r="Z2194" t="s">
        <v>77</v>
      </c>
      <c r="AA2194" t="s">
        <v>172</v>
      </c>
      <c r="AB2194" t="s">
        <v>5411</v>
      </c>
      <c r="AC2194" s="103" t="s">
        <v>77</v>
      </c>
      <c r="AD2194" s="87" t="s">
        <v>172</v>
      </c>
      <c r="AE2194" s="22"/>
      <c r="AF2194">
        <v>0</v>
      </c>
      <c r="AG2194">
        <v>0</v>
      </c>
      <c r="AH2194" t="s">
        <v>5411</v>
      </c>
      <c r="AI2194" s="82">
        <v>0</v>
      </c>
      <c r="AJ2194" s="82">
        <v>0</v>
      </c>
      <c r="AK2194" s="22"/>
      <c r="AL2194" s="52">
        <f t="shared" si="348"/>
        <v>0</v>
      </c>
      <c r="AM2194" s="52">
        <f t="shared" si="349"/>
        <v>0</v>
      </c>
      <c r="AN2194" s="52" t="e">
        <f t="shared" si="342"/>
        <v>#VALUE!</v>
      </c>
      <c r="AO2194">
        <v>0</v>
      </c>
      <c r="AP2194" s="82">
        <v>0</v>
      </c>
      <c r="AQ2194" s="52">
        <f t="shared" si="350"/>
        <v>0</v>
      </c>
    </row>
    <row r="2195" spans="1:43" x14ac:dyDescent="0.25">
      <c r="A2195" t="s">
        <v>5531</v>
      </c>
      <c r="B2195" t="s">
        <v>4805</v>
      </c>
      <c r="C2195" s="22" t="s">
        <v>4805</v>
      </c>
      <c r="D2195">
        <v>1</v>
      </c>
      <c r="E2195">
        <v>1</v>
      </c>
      <c r="F2195">
        <v>0</v>
      </c>
      <c r="G2195" s="13">
        <v>43431</v>
      </c>
      <c r="H2195">
        <v>1.07</v>
      </c>
      <c r="I2195">
        <v>0</v>
      </c>
      <c r="J2195" t="s">
        <v>5411</v>
      </c>
      <c r="K2195" s="82">
        <v>1.0669999999999999</v>
      </c>
      <c r="L2195" s="82">
        <v>0</v>
      </c>
      <c r="M2195" s="22"/>
      <c r="N2195" s="52">
        <f t="shared" si="343"/>
        <v>3.0000000000001137E-3</v>
      </c>
      <c r="O2195" s="52">
        <f t="shared" si="344"/>
        <v>0</v>
      </c>
      <c r="P2195" s="52" t="e">
        <f t="shared" si="345"/>
        <v>#VALUE!</v>
      </c>
      <c r="Q2195">
        <v>3.67</v>
      </c>
      <c r="R2195">
        <v>0</v>
      </c>
      <c r="S2195" t="s">
        <v>5411</v>
      </c>
      <c r="T2195" s="82">
        <v>3.6659999999999999</v>
      </c>
      <c r="U2195" s="82">
        <v>0</v>
      </c>
      <c r="V2195" s="22"/>
      <c r="W2195" s="52">
        <f t="shared" si="346"/>
        <v>4.0000000000000036E-3</v>
      </c>
      <c r="X2195" s="52">
        <f t="shared" si="347"/>
        <v>0</v>
      </c>
      <c r="Y2195" s="52" t="e">
        <f t="shared" si="341"/>
        <v>#VALUE!</v>
      </c>
      <c r="Z2195" t="s">
        <v>77</v>
      </c>
      <c r="AA2195" t="s">
        <v>172</v>
      </c>
      <c r="AB2195" t="s">
        <v>5411</v>
      </c>
      <c r="AC2195" s="103" t="s">
        <v>77</v>
      </c>
      <c r="AD2195" s="87" t="s">
        <v>172</v>
      </c>
      <c r="AE2195" s="22"/>
      <c r="AF2195">
        <v>16.649999999999999</v>
      </c>
      <c r="AG2195">
        <v>0</v>
      </c>
      <c r="AH2195" t="s">
        <v>5411</v>
      </c>
      <c r="AI2195" s="82">
        <v>16.646999999999998</v>
      </c>
      <c r="AJ2195" s="82">
        <v>0</v>
      </c>
      <c r="AK2195" s="22"/>
      <c r="AL2195" s="52">
        <f t="shared" si="348"/>
        <v>3.0000000000001137E-3</v>
      </c>
      <c r="AM2195" s="52">
        <f t="shared" si="349"/>
        <v>0</v>
      </c>
      <c r="AN2195" s="52" t="e">
        <f t="shared" si="342"/>
        <v>#VALUE!</v>
      </c>
      <c r="AO2195">
        <v>7.88</v>
      </c>
      <c r="AP2195" s="82">
        <v>7.883</v>
      </c>
      <c r="AQ2195" s="52">
        <f t="shared" si="350"/>
        <v>-3.0000000000001137E-3</v>
      </c>
    </row>
    <row r="2196" spans="1:43" x14ac:dyDescent="0.25">
      <c r="A2196" t="s">
        <v>5531</v>
      </c>
      <c r="B2196" t="s">
        <v>4806</v>
      </c>
      <c r="C2196" s="22" t="s">
        <v>4806</v>
      </c>
      <c r="D2196">
        <v>1</v>
      </c>
      <c r="E2196">
        <v>1</v>
      </c>
      <c r="F2196">
        <v>0</v>
      </c>
      <c r="G2196" s="13">
        <v>43431</v>
      </c>
      <c r="H2196">
        <v>0.79</v>
      </c>
      <c r="I2196">
        <v>0</v>
      </c>
      <c r="J2196" t="s">
        <v>5411</v>
      </c>
      <c r="K2196" s="82">
        <v>0.78900000000000003</v>
      </c>
      <c r="L2196" s="82">
        <v>0</v>
      </c>
      <c r="M2196" s="22"/>
      <c r="N2196" s="52">
        <f t="shared" si="343"/>
        <v>1.0000000000000009E-3</v>
      </c>
      <c r="O2196" s="52">
        <f t="shared" si="344"/>
        <v>0</v>
      </c>
      <c r="P2196" s="52" t="e">
        <f t="shared" si="345"/>
        <v>#VALUE!</v>
      </c>
      <c r="Q2196">
        <v>6.2</v>
      </c>
      <c r="R2196">
        <v>0</v>
      </c>
      <c r="S2196" t="s">
        <v>5411</v>
      </c>
      <c r="T2196" s="82">
        <v>6.1980000000000004</v>
      </c>
      <c r="U2196" s="82">
        <v>0</v>
      </c>
      <c r="V2196" s="22"/>
      <c r="W2196" s="52">
        <f t="shared" si="346"/>
        <v>1.9999999999997797E-3</v>
      </c>
      <c r="X2196" s="52">
        <f t="shared" si="347"/>
        <v>0</v>
      </c>
      <c r="Y2196" s="52" t="e">
        <f t="shared" si="341"/>
        <v>#VALUE!</v>
      </c>
      <c r="Z2196" t="s">
        <v>77</v>
      </c>
      <c r="AA2196" t="s">
        <v>172</v>
      </c>
      <c r="AB2196" t="s">
        <v>5411</v>
      </c>
      <c r="AC2196" s="103" t="s">
        <v>77</v>
      </c>
      <c r="AD2196" s="87" t="s">
        <v>172</v>
      </c>
      <c r="AE2196" s="22"/>
      <c r="AF2196">
        <v>33.770000000000003</v>
      </c>
      <c r="AG2196">
        <v>0</v>
      </c>
      <c r="AH2196" t="s">
        <v>5411</v>
      </c>
      <c r="AI2196" s="82">
        <v>33.774000000000001</v>
      </c>
      <c r="AJ2196" s="82">
        <v>0</v>
      </c>
      <c r="AK2196" s="22"/>
      <c r="AL2196" s="52">
        <f t="shared" si="348"/>
        <v>-3.9999999999977831E-3</v>
      </c>
      <c r="AM2196" s="52">
        <f t="shared" si="349"/>
        <v>0</v>
      </c>
      <c r="AN2196" s="52" t="e">
        <f t="shared" si="342"/>
        <v>#VALUE!</v>
      </c>
      <c r="AO2196">
        <v>2.94</v>
      </c>
      <c r="AP2196" s="82">
        <v>2.9430000000000001</v>
      </c>
      <c r="AQ2196" s="52">
        <f t="shared" si="350"/>
        <v>-3.0000000000001137E-3</v>
      </c>
    </row>
    <row r="2197" spans="1:43" x14ac:dyDescent="0.25">
      <c r="A2197" t="s">
        <v>5531</v>
      </c>
      <c r="B2197" t="s">
        <v>4807</v>
      </c>
      <c r="C2197" s="22" t="s">
        <v>4807</v>
      </c>
      <c r="D2197">
        <v>1</v>
      </c>
      <c r="E2197">
        <v>1</v>
      </c>
      <c r="F2197">
        <v>0</v>
      </c>
      <c r="G2197" s="13">
        <v>43431</v>
      </c>
      <c r="H2197">
        <v>0</v>
      </c>
      <c r="I2197">
        <v>0</v>
      </c>
      <c r="J2197" t="s">
        <v>5411</v>
      </c>
      <c r="K2197" s="82">
        <v>0</v>
      </c>
      <c r="L2197" s="82">
        <v>0</v>
      </c>
      <c r="M2197" s="22"/>
      <c r="N2197" s="52">
        <f t="shared" si="343"/>
        <v>0</v>
      </c>
      <c r="O2197" s="52">
        <f t="shared" si="344"/>
        <v>0</v>
      </c>
      <c r="P2197" s="52" t="e">
        <f t="shared" si="345"/>
        <v>#VALUE!</v>
      </c>
      <c r="Q2197">
        <v>0</v>
      </c>
      <c r="R2197">
        <v>0</v>
      </c>
      <c r="S2197" t="s">
        <v>5411</v>
      </c>
      <c r="T2197" s="82">
        <v>0</v>
      </c>
      <c r="U2197" s="82">
        <v>0</v>
      </c>
      <c r="V2197" s="22"/>
      <c r="W2197" s="52">
        <f t="shared" si="346"/>
        <v>0</v>
      </c>
      <c r="X2197" s="52">
        <f t="shared" si="347"/>
        <v>0</v>
      </c>
      <c r="Y2197" s="52" t="e">
        <f t="shared" si="341"/>
        <v>#VALUE!</v>
      </c>
      <c r="Z2197" t="s">
        <v>77</v>
      </c>
      <c r="AA2197" t="s">
        <v>172</v>
      </c>
      <c r="AB2197" t="s">
        <v>5411</v>
      </c>
      <c r="AC2197" s="103" t="s">
        <v>77</v>
      </c>
      <c r="AD2197" s="87" t="s">
        <v>172</v>
      </c>
      <c r="AE2197" s="22"/>
      <c r="AF2197">
        <v>0</v>
      </c>
      <c r="AG2197">
        <v>0</v>
      </c>
      <c r="AH2197" t="s">
        <v>5411</v>
      </c>
      <c r="AI2197" s="82">
        <v>0</v>
      </c>
      <c r="AJ2197" s="82">
        <v>0</v>
      </c>
      <c r="AK2197" s="22"/>
      <c r="AL2197" s="52">
        <f t="shared" si="348"/>
        <v>0</v>
      </c>
      <c r="AM2197" s="52">
        <f t="shared" si="349"/>
        <v>0</v>
      </c>
      <c r="AN2197" s="52" t="e">
        <f t="shared" si="342"/>
        <v>#VALUE!</v>
      </c>
      <c r="AO2197">
        <v>0</v>
      </c>
      <c r="AP2197" s="82">
        <v>0</v>
      </c>
      <c r="AQ2197" s="52">
        <f t="shared" si="350"/>
        <v>0</v>
      </c>
    </row>
    <row r="2198" spans="1:43" x14ac:dyDescent="0.25">
      <c r="A2198" t="s">
        <v>5531</v>
      </c>
      <c r="B2198" t="s">
        <v>4808</v>
      </c>
      <c r="C2198" s="22" t="s">
        <v>4808</v>
      </c>
      <c r="D2198">
        <v>1</v>
      </c>
      <c r="E2198">
        <v>1</v>
      </c>
      <c r="F2198">
        <v>0</v>
      </c>
      <c r="G2198" s="13">
        <v>43431</v>
      </c>
      <c r="H2198">
        <v>9.19</v>
      </c>
      <c r="I2198">
        <v>0</v>
      </c>
      <c r="J2198" t="s">
        <v>5411</v>
      </c>
      <c r="K2198" s="82">
        <v>9.1850000000000005</v>
      </c>
      <c r="L2198" s="82">
        <v>0</v>
      </c>
      <c r="M2198" s="22"/>
      <c r="N2198" s="52">
        <f t="shared" si="343"/>
        <v>4.9999999999990052E-3</v>
      </c>
      <c r="O2198" s="52">
        <f t="shared" si="344"/>
        <v>0</v>
      </c>
      <c r="P2198" s="52" t="e">
        <f t="shared" si="345"/>
        <v>#VALUE!</v>
      </c>
      <c r="Q2198">
        <v>0</v>
      </c>
      <c r="R2198">
        <v>0</v>
      </c>
      <c r="S2198" t="s">
        <v>5411</v>
      </c>
      <c r="T2198" s="82">
        <v>0</v>
      </c>
      <c r="U2198" s="82">
        <v>0</v>
      </c>
      <c r="V2198" s="22"/>
      <c r="W2198" s="52">
        <f t="shared" si="346"/>
        <v>0</v>
      </c>
      <c r="X2198" s="52">
        <f t="shared" si="347"/>
        <v>0</v>
      </c>
      <c r="Y2198" s="52" t="e">
        <f t="shared" si="341"/>
        <v>#VALUE!</v>
      </c>
      <c r="Z2198" t="s">
        <v>77</v>
      </c>
      <c r="AA2198" t="s">
        <v>172</v>
      </c>
      <c r="AB2198" t="s">
        <v>5411</v>
      </c>
      <c r="AC2198" s="103" t="s">
        <v>77</v>
      </c>
      <c r="AD2198" s="87" t="s">
        <v>172</v>
      </c>
      <c r="AE2198" s="22"/>
      <c r="AF2198">
        <v>1.1599999999999999</v>
      </c>
      <c r="AG2198">
        <v>0</v>
      </c>
      <c r="AH2198" t="s">
        <v>5411</v>
      </c>
      <c r="AI2198" s="82">
        <v>1.157</v>
      </c>
      <c r="AJ2198" s="82">
        <v>0</v>
      </c>
      <c r="AK2198" s="22"/>
      <c r="AL2198" s="52">
        <f t="shared" si="348"/>
        <v>2.9999999999998916E-3</v>
      </c>
      <c r="AM2198" s="52">
        <f t="shared" si="349"/>
        <v>0</v>
      </c>
      <c r="AN2198" s="52" t="e">
        <f t="shared" si="342"/>
        <v>#VALUE!</v>
      </c>
      <c r="AO2198">
        <v>4.8099999999999996</v>
      </c>
      <c r="AP2198" s="82">
        <v>4.8049999999999997</v>
      </c>
      <c r="AQ2198" s="52">
        <f t="shared" si="350"/>
        <v>4.9999999999998934E-3</v>
      </c>
    </row>
    <row r="2199" spans="1:43" x14ac:dyDescent="0.25">
      <c r="A2199" t="s">
        <v>5531</v>
      </c>
      <c r="B2199" t="s">
        <v>4809</v>
      </c>
      <c r="C2199" s="22" t="s">
        <v>4809</v>
      </c>
      <c r="D2199">
        <v>1</v>
      </c>
      <c r="E2199">
        <v>1</v>
      </c>
      <c r="F2199">
        <v>0</v>
      </c>
      <c r="G2199" s="13">
        <v>43431</v>
      </c>
      <c r="H2199">
        <v>0.16</v>
      </c>
      <c r="I2199">
        <v>0</v>
      </c>
      <c r="J2199" t="s">
        <v>5411</v>
      </c>
      <c r="K2199" s="82">
        <v>0.16400000000000001</v>
      </c>
      <c r="L2199" s="82">
        <v>0</v>
      </c>
      <c r="M2199" s="22"/>
      <c r="N2199" s="52">
        <f t="shared" si="343"/>
        <v>-4.0000000000000036E-3</v>
      </c>
      <c r="O2199" s="52">
        <f t="shared" si="344"/>
        <v>0</v>
      </c>
      <c r="P2199" s="52" t="e">
        <f t="shared" si="345"/>
        <v>#VALUE!</v>
      </c>
      <c r="Q2199">
        <v>8.25</v>
      </c>
      <c r="R2199">
        <v>0</v>
      </c>
      <c r="S2199" t="s">
        <v>5411</v>
      </c>
      <c r="T2199" s="82">
        <v>8.2530000000000001</v>
      </c>
      <c r="U2199" s="82">
        <v>0</v>
      </c>
      <c r="V2199" s="22"/>
      <c r="W2199" s="52">
        <f t="shared" si="346"/>
        <v>-3.0000000000001137E-3</v>
      </c>
      <c r="X2199" s="52">
        <f t="shared" si="347"/>
        <v>0</v>
      </c>
      <c r="Y2199" s="52" t="e">
        <f t="shared" si="341"/>
        <v>#VALUE!</v>
      </c>
      <c r="Z2199" t="s">
        <v>77</v>
      </c>
      <c r="AA2199" t="s">
        <v>172</v>
      </c>
      <c r="AB2199" t="s">
        <v>5411</v>
      </c>
      <c r="AC2199" s="103" t="s">
        <v>77</v>
      </c>
      <c r="AD2199" s="87" t="s">
        <v>172</v>
      </c>
      <c r="AE2199" s="22"/>
      <c r="AF2199">
        <v>118.66</v>
      </c>
      <c r="AG2199">
        <v>0</v>
      </c>
      <c r="AH2199" t="s">
        <v>5411</v>
      </c>
      <c r="AI2199" s="82">
        <v>118.65600000000001</v>
      </c>
      <c r="AJ2199" s="82">
        <v>0</v>
      </c>
      <c r="AK2199" s="22"/>
      <c r="AL2199" s="52">
        <f t="shared" si="348"/>
        <v>3.9999999999906777E-3</v>
      </c>
      <c r="AM2199" s="52">
        <f t="shared" si="349"/>
        <v>0</v>
      </c>
      <c r="AN2199" s="52" t="e">
        <f t="shared" si="342"/>
        <v>#VALUE!</v>
      </c>
      <c r="AO2199">
        <v>9.6300000000000008</v>
      </c>
      <c r="AP2199" s="82">
        <v>9.6289999999999996</v>
      </c>
      <c r="AQ2199" s="52">
        <f t="shared" si="350"/>
        <v>1.0000000000012221E-3</v>
      </c>
    </row>
    <row r="2200" spans="1:43" x14ac:dyDescent="0.25">
      <c r="A2200" t="s">
        <v>5531</v>
      </c>
      <c r="B2200" t="s">
        <v>4810</v>
      </c>
      <c r="C2200" s="22" t="s">
        <v>4810</v>
      </c>
      <c r="D2200">
        <v>1</v>
      </c>
      <c r="E2200">
        <v>1</v>
      </c>
      <c r="F2200">
        <v>0</v>
      </c>
      <c r="G2200" s="13">
        <v>43431</v>
      </c>
      <c r="H2200">
        <v>0</v>
      </c>
      <c r="I2200">
        <v>0</v>
      </c>
      <c r="J2200" t="s">
        <v>5411</v>
      </c>
      <c r="K2200" s="82">
        <v>0</v>
      </c>
      <c r="L2200" s="82">
        <v>0</v>
      </c>
      <c r="M2200" s="22"/>
      <c r="N2200" s="52">
        <f t="shared" si="343"/>
        <v>0</v>
      </c>
      <c r="O2200" s="52">
        <f t="shared" si="344"/>
        <v>0</v>
      </c>
      <c r="P2200" s="52" t="e">
        <f t="shared" si="345"/>
        <v>#VALUE!</v>
      </c>
      <c r="Q2200">
        <v>0</v>
      </c>
      <c r="R2200">
        <v>0</v>
      </c>
      <c r="S2200" t="s">
        <v>5411</v>
      </c>
      <c r="T2200" s="82">
        <v>0</v>
      </c>
      <c r="U2200" s="82">
        <v>0</v>
      </c>
      <c r="V2200" s="22"/>
      <c r="W2200" s="52">
        <f t="shared" si="346"/>
        <v>0</v>
      </c>
      <c r="X2200" s="52">
        <f t="shared" si="347"/>
        <v>0</v>
      </c>
      <c r="Y2200" s="52" t="e">
        <f t="shared" si="341"/>
        <v>#VALUE!</v>
      </c>
      <c r="Z2200" t="s">
        <v>77</v>
      </c>
      <c r="AA2200" t="s">
        <v>172</v>
      </c>
      <c r="AB2200" t="s">
        <v>5411</v>
      </c>
      <c r="AC2200" s="103" t="s">
        <v>77</v>
      </c>
      <c r="AD2200" s="87" t="s">
        <v>172</v>
      </c>
      <c r="AE2200" s="22"/>
      <c r="AF2200">
        <v>0</v>
      </c>
      <c r="AG2200">
        <v>0</v>
      </c>
      <c r="AH2200" t="s">
        <v>5411</v>
      </c>
      <c r="AI2200" s="82">
        <v>0</v>
      </c>
      <c r="AJ2200" s="82">
        <v>0</v>
      </c>
      <c r="AK2200" s="22"/>
      <c r="AL2200" s="52">
        <f t="shared" si="348"/>
        <v>0</v>
      </c>
      <c r="AM2200" s="52">
        <f t="shared" si="349"/>
        <v>0</v>
      </c>
      <c r="AN2200" s="52" t="e">
        <f t="shared" si="342"/>
        <v>#VALUE!</v>
      </c>
      <c r="AO2200">
        <v>0</v>
      </c>
      <c r="AP2200" s="82">
        <v>0</v>
      </c>
      <c r="AQ2200" s="52">
        <f t="shared" si="350"/>
        <v>0</v>
      </c>
    </row>
    <row r="2201" spans="1:43" x14ac:dyDescent="0.25">
      <c r="A2201" t="s">
        <v>5531</v>
      </c>
      <c r="B2201" t="s">
        <v>4811</v>
      </c>
      <c r="C2201" s="22" t="s">
        <v>4811</v>
      </c>
      <c r="D2201">
        <v>1</v>
      </c>
      <c r="E2201">
        <v>1</v>
      </c>
      <c r="F2201">
        <v>0</v>
      </c>
      <c r="G2201" s="13">
        <v>43431</v>
      </c>
      <c r="H2201">
        <v>8.85</v>
      </c>
      <c r="I2201">
        <v>0</v>
      </c>
      <c r="J2201" t="s">
        <v>5411</v>
      </c>
      <c r="K2201" s="82">
        <v>8.8480000000000008</v>
      </c>
      <c r="L2201" s="82">
        <v>0</v>
      </c>
      <c r="M2201" s="22"/>
      <c r="N2201" s="52">
        <f t="shared" si="343"/>
        <v>1.9999999999988916E-3</v>
      </c>
      <c r="O2201" s="52">
        <f t="shared" si="344"/>
        <v>0</v>
      </c>
      <c r="P2201" s="52" t="e">
        <f t="shared" si="345"/>
        <v>#VALUE!</v>
      </c>
      <c r="Q2201">
        <v>3.87</v>
      </c>
      <c r="R2201">
        <v>0</v>
      </c>
      <c r="S2201" t="s">
        <v>5411</v>
      </c>
      <c r="T2201" s="82">
        <v>3.8690000000000002</v>
      </c>
      <c r="U2201" s="82">
        <v>0</v>
      </c>
      <c r="V2201" s="22"/>
      <c r="W2201" s="52">
        <f t="shared" si="346"/>
        <v>9.9999999999988987E-4</v>
      </c>
      <c r="X2201" s="52">
        <f t="shared" si="347"/>
        <v>0</v>
      </c>
      <c r="Y2201" s="52" t="e">
        <f t="shared" si="341"/>
        <v>#VALUE!</v>
      </c>
      <c r="Z2201" t="s">
        <v>77</v>
      </c>
      <c r="AA2201" t="s">
        <v>172</v>
      </c>
      <c r="AB2201" t="s">
        <v>5411</v>
      </c>
      <c r="AC2201" s="103" t="s">
        <v>77</v>
      </c>
      <c r="AD2201" s="87" t="s">
        <v>172</v>
      </c>
      <c r="AE2201" s="22"/>
      <c r="AF2201">
        <v>16.46</v>
      </c>
      <c r="AG2201">
        <v>0</v>
      </c>
      <c r="AH2201" t="s">
        <v>5411</v>
      </c>
      <c r="AI2201" s="82">
        <v>16.462499999999999</v>
      </c>
      <c r="AJ2201" s="82">
        <v>0</v>
      </c>
      <c r="AK2201" s="22"/>
      <c r="AL2201" s="52">
        <f t="shared" si="348"/>
        <v>-2.4999999999977263E-3</v>
      </c>
      <c r="AM2201" s="52">
        <f t="shared" si="349"/>
        <v>0</v>
      </c>
      <c r="AN2201" s="52" t="e">
        <f t="shared" si="342"/>
        <v>#VALUE!</v>
      </c>
      <c r="AO2201">
        <v>9.8699999999999992</v>
      </c>
      <c r="AP2201" s="82">
        <v>9.8670000000000009</v>
      </c>
      <c r="AQ2201" s="52">
        <f t="shared" si="350"/>
        <v>2.9999999999983373E-3</v>
      </c>
    </row>
    <row r="2202" spans="1:43" x14ac:dyDescent="0.25">
      <c r="A2202" t="s">
        <v>5531</v>
      </c>
      <c r="B2202" t="s">
        <v>4812</v>
      </c>
      <c r="C2202" s="22" t="s">
        <v>4812</v>
      </c>
      <c r="D2202">
        <v>1</v>
      </c>
      <c r="E2202">
        <v>1</v>
      </c>
      <c r="F2202">
        <v>0</v>
      </c>
      <c r="G2202" s="13">
        <v>43431</v>
      </c>
      <c r="H2202">
        <v>4.53</v>
      </c>
      <c r="I2202">
        <v>0</v>
      </c>
      <c r="J2202" t="s">
        <v>5411</v>
      </c>
      <c r="K2202" s="82">
        <v>4.532</v>
      </c>
      <c r="L2202" s="82">
        <v>0</v>
      </c>
      <c r="M2202" s="22"/>
      <c r="N2202" s="52">
        <f t="shared" si="343"/>
        <v>-1.9999999999997797E-3</v>
      </c>
      <c r="O2202" s="52">
        <f t="shared" si="344"/>
        <v>0</v>
      </c>
      <c r="P2202" s="52" t="e">
        <f t="shared" si="345"/>
        <v>#VALUE!</v>
      </c>
      <c r="Q2202">
        <v>7.9</v>
      </c>
      <c r="R2202">
        <v>0</v>
      </c>
      <c r="S2202" t="s">
        <v>5411</v>
      </c>
      <c r="T2202" s="82">
        <v>7.9029999999999996</v>
      </c>
      <c r="U2202" s="82">
        <v>0</v>
      </c>
      <c r="V2202" s="22"/>
      <c r="W2202" s="52">
        <f t="shared" si="346"/>
        <v>-2.9999999999992255E-3</v>
      </c>
      <c r="X2202" s="52">
        <f t="shared" si="347"/>
        <v>0</v>
      </c>
      <c r="Y2202" s="52" t="e">
        <f t="shared" si="341"/>
        <v>#VALUE!</v>
      </c>
      <c r="Z2202" t="s">
        <v>77</v>
      </c>
      <c r="AA2202" t="s">
        <v>172</v>
      </c>
      <c r="AB2202" t="s">
        <v>5411</v>
      </c>
      <c r="AC2202" s="103" t="s">
        <v>77</v>
      </c>
      <c r="AD2202" s="87" t="s">
        <v>172</v>
      </c>
      <c r="AE2202" s="22"/>
      <c r="AF2202">
        <v>30.35</v>
      </c>
      <c r="AG2202">
        <v>0</v>
      </c>
      <c r="AH2202" t="s">
        <v>5411</v>
      </c>
      <c r="AI2202" s="82">
        <v>30.350999999999999</v>
      </c>
      <c r="AJ2202" s="82">
        <v>0</v>
      </c>
      <c r="AK2202" s="22"/>
      <c r="AL2202" s="52">
        <f t="shared" si="348"/>
        <v>-9.9999999999766942E-4</v>
      </c>
      <c r="AM2202" s="52">
        <f t="shared" si="349"/>
        <v>0</v>
      </c>
      <c r="AN2202" s="52" t="e">
        <f t="shared" si="342"/>
        <v>#VALUE!</v>
      </c>
      <c r="AO2202">
        <v>0</v>
      </c>
      <c r="AP2202" s="82">
        <v>0</v>
      </c>
      <c r="AQ2202" s="52">
        <f t="shared" si="350"/>
        <v>0</v>
      </c>
    </row>
    <row r="2203" spans="1:43" x14ac:dyDescent="0.25">
      <c r="A2203" t="s">
        <v>5531</v>
      </c>
      <c r="B2203" t="s">
        <v>4813</v>
      </c>
      <c r="C2203" s="22" t="s">
        <v>4813</v>
      </c>
      <c r="D2203">
        <v>1</v>
      </c>
      <c r="E2203">
        <v>1</v>
      </c>
      <c r="F2203">
        <v>0</v>
      </c>
      <c r="G2203" s="13">
        <v>43431</v>
      </c>
      <c r="H2203">
        <v>0</v>
      </c>
      <c r="I2203">
        <v>0</v>
      </c>
      <c r="J2203" t="s">
        <v>5411</v>
      </c>
      <c r="K2203" s="82">
        <v>0</v>
      </c>
      <c r="L2203" s="82">
        <v>0</v>
      </c>
      <c r="M2203" s="22"/>
      <c r="N2203" s="52">
        <f t="shared" si="343"/>
        <v>0</v>
      </c>
      <c r="O2203" s="52">
        <f t="shared" si="344"/>
        <v>0</v>
      </c>
      <c r="P2203" s="52" t="e">
        <f t="shared" si="345"/>
        <v>#VALUE!</v>
      </c>
      <c r="Q2203">
        <v>0</v>
      </c>
      <c r="R2203">
        <v>0</v>
      </c>
      <c r="S2203" t="s">
        <v>5411</v>
      </c>
      <c r="T2203" s="82">
        <v>0</v>
      </c>
      <c r="U2203" s="82">
        <v>0</v>
      </c>
      <c r="V2203" s="22"/>
      <c r="W2203" s="52">
        <f t="shared" si="346"/>
        <v>0</v>
      </c>
      <c r="X2203" s="52">
        <f t="shared" si="347"/>
        <v>0</v>
      </c>
      <c r="Y2203" s="52" t="e">
        <f t="shared" si="341"/>
        <v>#VALUE!</v>
      </c>
      <c r="Z2203" t="s">
        <v>77</v>
      </c>
      <c r="AA2203" t="s">
        <v>172</v>
      </c>
      <c r="AB2203" t="s">
        <v>5411</v>
      </c>
      <c r="AC2203" s="103" t="s">
        <v>77</v>
      </c>
      <c r="AD2203" s="87" t="s">
        <v>172</v>
      </c>
      <c r="AE2203" s="22"/>
      <c r="AF2203">
        <v>0</v>
      </c>
      <c r="AG2203">
        <v>0</v>
      </c>
      <c r="AH2203" t="s">
        <v>5411</v>
      </c>
      <c r="AI2203" s="82">
        <v>0</v>
      </c>
      <c r="AJ2203" s="82">
        <v>0</v>
      </c>
      <c r="AK2203" s="22"/>
      <c r="AL2203" s="52">
        <f t="shared" si="348"/>
        <v>0</v>
      </c>
      <c r="AM2203" s="52">
        <f t="shared" si="349"/>
        <v>0</v>
      </c>
      <c r="AN2203" s="52" t="e">
        <f t="shared" si="342"/>
        <v>#VALUE!</v>
      </c>
      <c r="AO2203">
        <v>0</v>
      </c>
      <c r="AP2203" s="82">
        <v>0</v>
      </c>
      <c r="AQ2203" s="52">
        <f t="shared" si="350"/>
        <v>0</v>
      </c>
    </row>
    <row r="2204" spans="1:43" x14ac:dyDescent="0.25">
      <c r="A2204" t="s">
        <v>5531</v>
      </c>
      <c r="B2204" t="s">
        <v>4814</v>
      </c>
      <c r="C2204" s="22" t="s">
        <v>4814</v>
      </c>
      <c r="D2204">
        <v>1</v>
      </c>
      <c r="E2204">
        <v>1</v>
      </c>
      <c r="F2204">
        <v>0</v>
      </c>
      <c r="G2204" s="13">
        <v>43431</v>
      </c>
      <c r="H2204">
        <v>13.08</v>
      </c>
      <c r="I2204">
        <v>7.11</v>
      </c>
      <c r="J2204" t="s">
        <v>5411</v>
      </c>
      <c r="K2204" s="82">
        <v>13.077999999999999</v>
      </c>
      <c r="L2204" s="82">
        <v>7.1059999999999999</v>
      </c>
      <c r="M2204" s="22"/>
      <c r="N2204" s="52">
        <f t="shared" si="343"/>
        <v>2.0000000000006679E-3</v>
      </c>
      <c r="O2204" s="52">
        <f t="shared" si="344"/>
        <v>4.0000000000004476E-3</v>
      </c>
      <c r="P2204" s="52" t="e">
        <f t="shared" si="345"/>
        <v>#VALUE!</v>
      </c>
      <c r="Q2204">
        <v>4.7699999999999996</v>
      </c>
      <c r="R2204">
        <v>0.81</v>
      </c>
      <c r="S2204" t="s">
        <v>5411</v>
      </c>
      <c r="T2204" s="82">
        <v>4.7649999999999997</v>
      </c>
      <c r="U2204" s="82">
        <v>0.81100000000000005</v>
      </c>
      <c r="V2204" s="22"/>
      <c r="W2204" s="52">
        <f t="shared" si="346"/>
        <v>4.9999999999998934E-3</v>
      </c>
      <c r="X2204" s="52">
        <f t="shared" si="347"/>
        <v>-1.0000000000000009E-3</v>
      </c>
      <c r="Y2204" s="52" t="e">
        <f t="shared" si="341"/>
        <v>#VALUE!</v>
      </c>
      <c r="Z2204" t="s">
        <v>77</v>
      </c>
      <c r="AA2204" t="s">
        <v>172</v>
      </c>
      <c r="AB2204" t="s">
        <v>5411</v>
      </c>
      <c r="AC2204" s="103" t="s">
        <v>77</v>
      </c>
      <c r="AD2204" s="87" t="s">
        <v>172</v>
      </c>
      <c r="AE2204" s="22"/>
      <c r="AF2204">
        <v>6.98</v>
      </c>
      <c r="AG2204">
        <v>0</v>
      </c>
      <c r="AH2204" t="s">
        <v>5411</v>
      </c>
      <c r="AI2204" s="82">
        <v>6.9770000000000003</v>
      </c>
      <c r="AJ2204" s="82">
        <v>0</v>
      </c>
      <c r="AK2204" s="22"/>
      <c r="AL2204" s="52">
        <f t="shared" si="348"/>
        <v>3.0000000000001137E-3</v>
      </c>
      <c r="AM2204" s="52">
        <f t="shared" si="349"/>
        <v>0</v>
      </c>
      <c r="AN2204" s="52" t="e">
        <f t="shared" si="342"/>
        <v>#VALUE!</v>
      </c>
      <c r="AO2204">
        <v>29.32</v>
      </c>
      <c r="AP2204" s="82">
        <v>29.321999999999999</v>
      </c>
      <c r="AQ2204" s="52">
        <f t="shared" si="350"/>
        <v>-1.9999999999988916E-3</v>
      </c>
    </row>
    <row r="2205" spans="1:43" x14ac:dyDescent="0.25">
      <c r="A2205" t="s">
        <v>5531</v>
      </c>
      <c r="B2205" t="s">
        <v>4815</v>
      </c>
      <c r="C2205" s="22" t="s">
        <v>4815</v>
      </c>
      <c r="D2205">
        <v>1</v>
      </c>
      <c r="E2205">
        <v>1</v>
      </c>
      <c r="F2205">
        <v>0</v>
      </c>
      <c r="G2205" s="13">
        <v>43431</v>
      </c>
      <c r="H2205">
        <v>4.33</v>
      </c>
      <c r="I2205">
        <v>1.0900000000000001</v>
      </c>
      <c r="J2205" t="s">
        <v>5411</v>
      </c>
      <c r="K2205" s="82">
        <v>4.33</v>
      </c>
      <c r="L2205" s="82">
        <v>1.0880000000000001</v>
      </c>
      <c r="M2205" s="22"/>
      <c r="N2205" s="52">
        <f t="shared" si="343"/>
        <v>0</v>
      </c>
      <c r="O2205" s="52">
        <f t="shared" si="344"/>
        <v>2.0000000000000018E-3</v>
      </c>
      <c r="P2205" s="52" t="e">
        <f t="shared" si="345"/>
        <v>#VALUE!</v>
      </c>
      <c r="Q2205">
        <v>14.34</v>
      </c>
      <c r="R2205">
        <v>0</v>
      </c>
      <c r="S2205" t="s">
        <v>5411</v>
      </c>
      <c r="T2205" s="82">
        <v>14.34</v>
      </c>
      <c r="U2205" s="82">
        <v>0</v>
      </c>
      <c r="V2205" s="22"/>
      <c r="W2205" s="52">
        <f t="shared" si="346"/>
        <v>0</v>
      </c>
      <c r="X2205" s="52">
        <f t="shared" si="347"/>
        <v>0</v>
      </c>
      <c r="Y2205" s="52" t="e">
        <f t="shared" si="341"/>
        <v>#VALUE!</v>
      </c>
      <c r="Z2205" t="s">
        <v>77</v>
      </c>
      <c r="AA2205" t="s">
        <v>172</v>
      </c>
      <c r="AB2205" t="s">
        <v>5411</v>
      </c>
      <c r="AC2205" s="103" t="s">
        <v>77</v>
      </c>
      <c r="AD2205" s="87" t="s">
        <v>172</v>
      </c>
      <c r="AE2205" s="22"/>
      <c r="AF2205">
        <v>197.32</v>
      </c>
      <c r="AG2205">
        <v>31.74</v>
      </c>
      <c r="AH2205" t="s">
        <v>5411</v>
      </c>
      <c r="AI2205" s="82">
        <v>197.32299999999998</v>
      </c>
      <c r="AJ2205" s="82">
        <v>31.738</v>
      </c>
      <c r="AK2205" s="22"/>
      <c r="AL2205" s="52">
        <f t="shared" si="348"/>
        <v>-2.9999999999859028E-3</v>
      </c>
      <c r="AM2205" s="52">
        <f t="shared" si="349"/>
        <v>1.9999999999988916E-3</v>
      </c>
      <c r="AN2205" s="52" t="e">
        <f t="shared" si="342"/>
        <v>#VALUE!</v>
      </c>
      <c r="AO2205">
        <v>16.190000000000001</v>
      </c>
      <c r="AP2205" s="82">
        <f>8.444+6.34+1.403</f>
        <v>16.187000000000001</v>
      </c>
      <c r="AQ2205" s="52">
        <f t="shared" si="350"/>
        <v>3.0000000000001137E-3</v>
      </c>
    </row>
    <row r="2206" spans="1:43" x14ac:dyDescent="0.25">
      <c r="A2206" t="s">
        <v>5531</v>
      </c>
      <c r="B2206" t="s">
        <v>4595</v>
      </c>
      <c r="C2206" s="22" t="s">
        <v>4595</v>
      </c>
      <c r="D2206">
        <v>1</v>
      </c>
      <c r="E2206">
        <v>1</v>
      </c>
      <c r="F2206">
        <v>2</v>
      </c>
      <c r="G2206" s="13">
        <v>38352</v>
      </c>
      <c r="H2206">
        <v>0</v>
      </c>
      <c r="I2206" t="s">
        <v>5411</v>
      </c>
      <c r="J2206" t="s">
        <v>5411</v>
      </c>
      <c r="K2206" s="84">
        <v>0</v>
      </c>
      <c r="L2206" s="46"/>
      <c r="M2206" s="22"/>
      <c r="N2206" s="52">
        <f t="shared" si="343"/>
        <v>0</v>
      </c>
      <c r="O2206" s="52" t="e">
        <f t="shared" si="344"/>
        <v>#VALUE!</v>
      </c>
      <c r="P2206" s="52" t="e">
        <f t="shared" si="345"/>
        <v>#VALUE!</v>
      </c>
      <c r="Q2206">
        <v>0</v>
      </c>
      <c r="R2206" t="s">
        <v>5411</v>
      </c>
      <c r="S2206" t="s">
        <v>5411</v>
      </c>
      <c r="T2206" s="84">
        <v>0</v>
      </c>
      <c r="U2206" s="46"/>
      <c r="V2206" s="22"/>
      <c r="W2206" s="52">
        <f t="shared" si="346"/>
        <v>0</v>
      </c>
      <c r="X2206" s="52" t="e">
        <f t="shared" si="347"/>
        <v>#VALUE!</v>
      </c>
      <c r="Y2206" s="52" t="e">
        <f t="shared" si="341"/>
        <v>#VALUE!</v>
      </c>
      <c r="Z2206" t="s">
        <v>5568</v>
      </c>
      <c r="AA2206" t="s">
        <v>5411</v>
      </c>
      <c r="AB2206" t="s">
        <v>5411</v>
      </c>
      <c r="AC2206" s="81" t="s">
        <v>88</v>
      </c>
      <c r="AD2206" s="61"/>
      <c r="AE2206" s="22"/>
      <c r="AF2206">
        <v>0</v>
      </c>
      <c r="AG2206" t="s">
        <v>5411</v>
      </c>
      <c r="AH2206" t="s">
        <v>5411</v>
      </c>
      <c r="AI2206" s="84">
        <v>0</v>
      </c>
      <c r="AJ2206" s="46"/>
      <c r="AK2206" s="22"/>
      <c r="AL2206" s="52">
        <f t="shared" si="348"/>
        <v>0</v>
      </c>
      <c r="AM2206" s="52" t="e">
        <f t="shared" si="349"/>
        <v>#VALUE!</v>
      </c>
      <c r="AN2206" s="52" t="e">
        <f t="shared" si="342"/>
        <v>#VALUE!</v>
      </c>
      <c r="AO2206">
        <v>0</v>
      </c>
      <c r="AP2206" s="84">
        <v>0</v>
      </c>
      <c r="AQ2206" s="52">
        <f t="shared" si="350"/>
        <v>0</v>
      </c>
    </row>
    <row r="2207" spans="1:43" x14ac:dyDescent="0.25">
      <c r="A2207" t="s">
        <v>5531</v>
      </c>
      <c r="B2207" t="s">
        <v>4596</v>
      </c>
      <c r="C2207" s="22" t="s">
        <v>4596</v>
      </c>
      <c r="D2207">
        <v>1</v>
      </c>
      <c r="E2207">
        <v>1</v>
      </c>
      <c r="F2207">
        <v>2</v>
      </c>
      <c r="G2207" s="13">
        <v>38352</v>
      </c>
      <c r="H2207">
        <v>34.01</v>
      </c>
      <c r="I2207" t="s">
        <v>5411</v>
      </c>
      <c r="J2207" t="s">
        <v>5411</v>
      </c>
      <c r="K2207" s="83">
        <v>34.006</v>
      </c>
      <c r="L2207" s="46"/>
      <c r="M2207" s="22"/>
      <c r="N2207" s="52">
        <f t="shared" si="343"/>
        <v>3.9999999999977831E-3</v>
      </c>
      <c r="O2207" s="52" t="e">
        <f t="shared" si="344"/>
        <v>#VALUE!</v>
      </c>
      <c r="P2207" s="52" t="e">
        <f t="shared" si="345"/>
        <v>#VALUE!</v>
      </c>
      <c r="Q2207">
        <v>1.22</v>
      </c>
      <c r="R2207" t="s">
        <v>5411</v>
      </c>
      <c r="S2207" t="s">
        <v>5411</v>
      </c>
      <c r="T2207" s="83">
        <v>1.2209999999999999</v>
      </c>
      <c r="U2207" s="46"/>
      <c r="V2207" s="22"/>
      <c r="W2207" s="52">
        <f t="shared" si="346"/>
        <v>-9.9999999999988987E-4</v>
      </c>
      <c r="X2207" s="52" t="e">
        <f t="shared" si="347"/>
        <v>#VALUE!</v>
      </c>
      <c r="Y2207" s="52" t="e">
        <f t="shared" si="341"/>
        <v>#VALUE!</v>
      </c>
      <c r="Z2207" t="s">
        <v>5568</v>
      </c>
      <c r="AA2207" t="s">
        <v>5411</v>
      </c>
      <c r="AB2207" t="s">
        <v>5411</v>
      </c>
      <c r="AC2207" s="116" t="s">
        <v>88</v>
      </c>
      <c r="AD2207" s="61"/>
      <c r="AE2207" s="22"/>
      <c r="AF2207">
        <v>0</v>
      </c>
      <c r="AG2207" t="s">
        <v>5411</v>
      </c>
      <c r="AH2207" t="s">
        <v>5411</v>
      </c>
      <c r="AI2207" s="83">
        <v>0</v>
      </c>
      <c r="AJ2207" s="46"/>
      <c r="AK2207" s="22"/>
      <c r="AL2207" s="52">
        <f t="shared" si="348"/>
        <v>0</v>
      </c>
      <c r="AM2207" s="52" t="e">
        <f t="shared" si="349"/>
        <v>#VALUE!</v>
      </c>
      <c r="AN2207" s="52" t="e">
        <f t="shared" si="342"/>
        <v>#VALUE!</v>
      </c>
      <c r="AO2207">
        <v>0</v>
      </c>
      <c r="AP2207" s="83">
        <v>0</v>
      </c>
      <c r="AQ2207" s="52">
        <f t="shared" si="350"/>
        <v>0</v>
      </c>
    </row>
    <row r="2208" spans="1:43" x14ac:dyDescent="0.25">
      <c r="A2208" t="s">
        <v>5531</v>
      </c>
      <c r="B2208" t="s">
        <v>5564</v>
      </c>
      <c r="C2208" s="22" t="s">
        <v>5564</v>
      </c>
      <c r="D2208">
        <v>1</v>
      </c>
      <c r="E2208">
        <v>1</v>
      </c>
      <c r="F2208">
        <v>2</v>
      </c>
      <c r="G2208" s="13">
        <v>38352</v>
      </c>
      <c r="H2208">
        <v>15.67</v>
      </c>
      <c r="I2208" t="s">
        <v>5411</v>
      </c>
      <c r="J2208" t="s">
        <v>5411</v>
      </c>
      <c r="K2208" s="82">
        <v>15.664999999999999</v>
      </c>
      <c r="L2208" s="46"/>
      <c r="M2208" s="22"/>
      <c r="N2208" s="52">
        <f t="shared" si="343"/>
        <v>5.0000000000007816E-3</v>
      </c>
      <c r="O2208" s="52" t="e">
        <f t="shared" si="344"/>
        <v>#VALUE!</v>
      </c>
      <c r="P2208" s="52" t="e">
        <f t="shared" si="345"/>
        <v>#VALUE!</v>
      </c>
      <c r="Q2208">
        <v>8.94</v>
      </c>
      <c r="R2208" t="s">
        <v>5411</v>
      </c>
      <c r="S2208" t="s">
        <v>5411</v>
      </c>
      <c r="T2208" s="82">
        <v>8.9420000000000002</v>
      </c>
      <c r="U2208" s="46"/>
      <c r="V2208" s="22"/>
      <c r="W2208" s="52">
        <f t="shared" si="346"/>
        <v>-2.0000000000006679E-3</v>
      </c>
      <c r="X2208" s="52" t="e">
        <f t="shared" si="347"/>
        <v>#VALUE!</v>
      </c>
      <c r="Y2208" s="52" t="e">
        <f t="shared" si="341"/>
        <v>#VALUE!</v>
      </c>
      <c r="Z2208" t="s">
        <v>5568</v>
      </c>
      <c r="AA2208" t="s">
        <v>5411</v>
      </c>
      <c r="AB2208" t="s">
        <v>5411</v>
      </c>
      <c r="AC2208" s="87" t="s">
        <v>88</v>
      </c>
      <c r="AD2208" s="61"/>
      <c r="AE2208" s="22"/>
      <c r="AF2208">
        <v>0</v>
      </c>
      <c r="AG2208" t="s">
        <v>5411</v>
      </c>
      <c r="AH2208" t="s">
        <v>5411</v>
      </c>
      <c r="AI2208" s="82">
        <v>0</v>
      </c>
      <c r="AJ2208" s="46"/>
      <c r="AK2208" s="22"/>
      <c r="AL2208" s="52">
        <f t="shared" si="348"/>
        <v>0</v>
      </c>
      <c r="AM2208" s="52" t="e">
        <f t="shared" si="349"/>
        <v>#VALUE!</v>
      </c>
      <c r="AN2208" s="52" t="e">
        <f t="shared" si="342"/>
        <v>#VALUE!</v>
      </c>
      <c r="AO2208">
        <v>0.23</v>
      </c>
      <c r="AP2208" s="82">
        <v>0.23</v>
      </c>
      <c r="AQ2208" s="52">
        <f t="shared" si="350"/>
        <v>0</v>
      </c>
    </row>
    <row r="2209" spans="1:43" x14ac:dyDescent="0.25">
      <c r="A2209" t="s">
        <v>5531</v>
      </c>
      <c r="B2209" t="s">
        <v>4597</v>
      </c>
      <c r="C2209" s="22" t="s">
        <v>4597</v>
      </c>
      <c r="D2209">
        <v>1</v>
      </c>
      <c r="E2209">
        <v>1</v>
      </c>
      <c r="F2209">
        <v>2</v>
      </c>
      <c r="G2209" s="13">
        <v>38352</v>
      </c>
      <c r="H2209">
        <v>0</v>
      </c>
      <c r="I2209" t="s">
        <v>5411</v>
      </c>
      <c r="J2209" t="s">
        <v>5411</v>
      </c>
      <c r="K2209" s="83">
        <v>0</v>
      </c>
      <c r="L2209" s="46"/>
      <c r="M2209" s="22"/>
      <c r="N2209" s="52">
        <f t="shared" si="343"/>
        <v>0</v>
      </c>
      <c r="O2209" s="52" t="e">
        <f t="shared" si="344"/>
        <v>#VALUE!</v>
      </c>
      <c r="P2209" s="52" t="e">
        <f t="shared" si="345"/>
        <v>#VALUE!</v>
      </c>
      <c r="Q2209">
        <v>0</v>
      </c>
      <c r="R2209" t="s">
        <v>5411</v>
      </c>
      <c r="S2209" t="s">
        <v>5411</v>
      </c>
      <c r="T2209" s="83">
        <v>0</v>
      </c>
      <c r="U2209" s="46"/>
      <c r="V2209" s="22"/>
      <c r="W2209" s="52">
        <f t="shared" si="346"/>
        <v>0</v>
      </c>
      <c r="X2209" s="52" t="e">
        <f t="shared" si="347"/>
        <v>#VALUE!</v>
      </c>
      <c r="Y2209" s="52" t="e">
        <f t="shared" si="341"/>
        <v>#VALUE!</v>
      </c>
      <c r="Z2209" t="s">
        <v>5568</v>
      </c>
      <c r="AA2209" t="s">
        <v>5411</v>
      </c>
      <c r="AB2209" t="s">
        <v>5411</v>
      </c>
      <c r="AC2209" s="81" t="s">
        <v>88</v>
      </c>
      <c r="AD2209" s="61"/>
      <c r="AE2209" s="22"/>
      <c r="AF2209">
        <v>0</v>
      </c>
      <c r="AG2209" t="s">
        <v>5411</v>
      </c>
      <c r="AH2209" t="s">
        <v>5411</v>
      </c>
      <c r="AI2209" s="83">
        <v>0</v>
      </c>
      <c r="AJ2209" s="46"/>
      <c r="AK2209" s="22"/>
      <c r="AL2209" s="52">
        <f t="shared" si="348"/>
        <v>0</v>
      </c>
      <c r="AM2209" s="52" t="e">
        <f t="shared" si="349"/>
        <v>#VALUE!</v>
      </c>
      <c r="AN2209" s="52" t="e">
        <f t="shared" si="342"/>
        <v>#VALUE!</v>
      </c>
      <c r="AO2209">
        <v>0</v>
      </c>
      <c r="AP2209" s="83">
        <v>0</v>
      </c>
      <c r="AQ2209" s="52">
        <f t="shared" si="350"/>
        <v>0</v>
      </c>
    </row>
    <row r="2210" spans="1:43" x14ac:dyDescent="0.25">
      <c r="A2210" t="s">
        <v>5531</v>
      </c>
      <c r="B2210" t="s">
        <v>4598</v>
      </c>
      <c r="C2210" s="22" t="s">
        <v>4598</v>
      </c>
      <c r="D2210">
        <v>1</v>
      </c>
      <c r="E2210">
        <v>1</v>
      </c>
      <c r="F2210">
        <v>2</v>
      </c>
      <c r="G2210" s="13">
        <v>38352</v>
      </c>
      <c r="H2210">
        <v>6.29</v>
      </c>
      <c r="I2210" t="s">
        <v>5411</v>
      </c>
      <c r="J2210" t="s">
        <v>5411</v>
      </c>
      <c r="K2210" s="83">
        <v>6.2930000000000001</v>
      </c>
      <c r="L2210" s="46"/>
      <c r="M2210" s="22"/>
      <c r="N2210" s="52">
        <f t="shared" si="343"/>
        <v>-3.0000000000001137E-3</v>
      </c>
      <c r="O2210" s="52" t="e">
        <f t="shared" si="344"/>
        <v>#VALUE!</v>
      </c>
      <c r="P2210" s="52" t="e">
        <f t="shared" si="345"/>
        <v>#VALUE!</v>
      </c>
      <c r="Q2210">
        <v>0</v>
      </c>
      <c r="R2210" t="s">
        <v>5411</v>
      </c>
      <c r="S2210" t="s">
        <v>5411</v>
      </c>
      <c r="T2210" s="83">
        <v>0</v>
      </c>
      <c r="U2210" s="46"/>
      <c r="V2210" s="22"/>
      <c r="W2210" s="52">
        <f t="shared" si="346"/>
        <v>0</v>
      </c>
      <c r="X2210" s="52" t="e">
        <f t="shared" si="347"/>
        <v>#VALUE!</v>
      </c>
      <c r="Y2210" s="52" t="e">
        <f t="shared" si="341"/>
        <v>#VALUE!</v>
      </c>
      <c r="Z2210" t="s">
        <v>5568</v>
      </c>
      <c r="AA2210" t="s">
        <v>5411</v>
      </c>
      <c r="AB2210" t="s">
        <v>5411</v>
      </c>
      <c r="AC2210" s="81" t="s">
        <v>88</v>
      </c>
      <c r="AD2210" s="61"/>
      <c r="AE2210" s="22"/>
      <c r="AF2210">
        <v>0</v>
      </c>
      <c r="AG2210" t="s">
        <v>5411</v>
      </c>
      <c r="AH2210" t="s">
        <v>5411</v>
      </c>
      <c r="AI2210" s="83">
        <v>0</v>
      </c>
      <c r="AJ2210" s="46"/>
      <c r="AK2210" s="22"/>
      <c r="AL2210" s="52">
        <f t="shared" si="348"/>
        <v>0</v>
      </c>
      <c r="AM2210" s="52" t="e">
        <f t="shared" si="349"/>
        <v>#VALUE!</v>
      </c>
      <c r="AN2210" s="52" t="e">
        <f t="shared" si="342"/>
        <v>#VALUE!</v>
      </c>
      <c r="AO2210">
        <v>0</v>
      </c>
      <c r="AP2210" s="83">
        <v>0</v>
      </c>
      <c r="AQ2210" s="52">
        <f t="shared" si="350"/>
        <v>0</v>
      </c>
    </row>
    <row r="2211" spans="1:43" x14ac:dyDescent="0.25">
      <c r="A2211" t="s">
        <v>5531</v>
      </c>
      <c r="B2211" t="s">
        <v>4599</v>
      </c>
      <c r="C2211" s="22" t="s">
        <v>4599</v>
      </c>
      <c r="D2211">
        <v>1</v>
      </c>
      <c r="E2211">
        <v>1</v>
      </c>
      <c r="F2211">
        <v>2</v>
      </c>
      <c r="G2211" s="13">
        <v>38352</v>
      </c>
      <c r="H2211">
        <v>27.15</v>
      </c>
      <c r="I2211" t="s">
        <v>5411</v>
      </c>
      <c r="J2211" t="s">
        <v>5411</v>
      </c>
      <c r="K2211" s="83">
        <v>27.152000000000001</v>
      </c>
      <c r="L2211" s="46"/>
      <c r="M2211" s="22"/>
      <c r="N2211" s="52">
        <f t="shared" si="343"/>
        <v>-2.0000000000024443E-3</v>
      </c>
      <c r="O2211" s="52" t="e">
        <f t="shared" si="344"/>
        <v>#VALUE!</v>
      </c>
      <c r="P2211" s="52" t="e">
        <f t="shared" si="345"/>
        <v>#VALUE!</v>
      </c>
      <c r="Q2211">
        <v>1.43</v>
      </c>
      <c r="R2211" t="s">
        <v>5411</v>
      </c>
      <c r="S2211" t="s">
        <v>5411</v>
      </c>
      <c r="T2211" s="83">
        <v>1.427</v>
      </c>
      <c r="U2211" s="46"/>
      <c r="V2211" s="22"/>
      <c r="W2211" s="52">
        <f t="shared" si="346"/>
        <v>2.9999999999998916E-3</v>
      </c>
      <c r="X2211" s="52" t="e">
        <f t="shared" si="347"/>
        <v>#VALUE!</v>
      </c>
      <c r="Y2211" s="52" t="e">
        <f t="shared" si="341"/>
        <v>#VALUE!</v>
      </c>
      <c r="Z2211" t="s">
        <v>5568</v>
      </c>
      <c r="AA2211" t="s">
        <v>5411</v>
      </c>
      <c r="AB2211" t="s">
        <v>5411</v>
      </c>
      <c r="AC2211" s="81" t="s">
        <v>88</v>
      </c>
      <c r="AD2211" s="61"/>
      <c r="AE2211" s="22"/>
      <c r="AF2211">
        <v>0</v>
      </c>
      <c r="AG2211" t="s">
        <v>5411</v>
      </c>
      <c r="AH2211" t="s">
        <v>5411</v>
      </c>
      <c r="AI2211" s="83">
        <v>0</v>
      </c>
      <c r="AJ2211" s="46"/>
      <c r="AK2211" s="22"/>
      <c r="AL2211" s="52">
        <f t="shared" si="348"/>
        <v>0</v>
      </c>
      <c r="AM2211" s="52" t="e">
        <f t="shared" si="349"/>
        <v>#VALUE!</v>
      </c>
      <c r="AN2211" s="52" t="e">
        <f t="shared" si="342"/>
        <v>#VALUE!</v>
      </c>
      <c r="AO2211">
        <v>0</v>
      </c>
      <c r="AP2211" s="83">
        <v>0</v>
      </c>
      <c r="AQ2211" s="52">
        <f t="shared" si="350"/>
        <v>0</v>
      </c>
    </row>
    <row r="2212" spans="1:43" x14ac:dyDescent="0.25">
      <c r="A2212" t="s">
        <v>5531</v>
      </c>
      <c r="B2212" t="s">
        <v>4600</v>
      </c>
      <c r="C2212" s="22" t="s">
        <v>4600</v>
      </c>
      <c r="D2212">
        <v>1</v>
      </c>
      <c r="E2212">
        <v>1</v>
      </c>
      <c r="F2212">
        <v>2</v>
      </c>
      <c r="G2212" s="13">
        <v>38352</v>
      </c>
      <c r="H2212">
        <v>0</v>
      </c>
      <c r="I2212" t="s">
        <v>5411</v>
      </c>
      <c r="J2212" t="s">
        <v>5411</v>
      </c>
      <c r="K2212" s="83">
        <v>0</v>
      </c>
      <c r="L2212" s="46"/>
      <c r="M2212" s="22"/>
      <c r="N2212" s="52">
        <f t="shared" si="343"/>
        <v>0</v>
      </c>
      <c r="O2212" s="52" t="e">
        <f t="shared" si="344"/>
        <v>#VALUE!</v>
      </c>
      <c r="P2212" s="52" t="e">
        <f t="shared" si="345"/>
        <v>#VALUE!</v>
      </c>
      <c r="Q2212">
        <v>0</v>
      </c>
      <c r="R2212" t="s">
        <v>5411</v>
      </c>
      <c r="S2212" t="s">
        <v>5411</v>
      </c>
      <c r="T2212" s="83">
        <v>0</v>
      </c>
      <c r="U2212" s="46"/>
      <c r="V2212" s="22"/>
      <c r="W2212" s="52">
        <f t="shared" si="346"/>
        <v>0</v>
      </c>
      <c r="X2212" s="52" t="e">
        <f t="shared" si="347"/>
        <v>#VALUE!</v>
      </c>
      <c r="Y2212" s="52" t="e">
        <f t="shared" si="341"/>
        <v>#VALUE!</v>
      </c>
      <c r="Z2212" t="s">
        <v>5568</v>
      </c>
      <c r="AA2212" t="s">
        <v>5411</v>
      </c>
      <c r="AB2212" t="s">
        <v>5411</v>
      </c>
      <c r="AC2212" s="81" t="s">
        <v>88</v>
      </c>
      <c r="AD2212" s="61"/>
      <c r="AE2212" s="22"/>
      <c r="AF2212">
        <v>0</v>
      </c>
      <c r="AG2212" t="s">
        <v>5411</v>
      </c>
      <c r="AH2212" t="s">
        <v>5411</v>
      </c>
      <c r="AI2212" s="83">
        <v>0</v>
      </c>
      <c r="AJ2212" s="46"/>
      <c r="AK2212" s="22"/>
      <c r="AL2212" s="52">
        <f t="shared" si="348"/>
        <v>0</v>
      </c>
      <c r="AM2212" s="52" t="e">
        <f t="shared" si="349"/>
        <v>#VALUE!</v>
      </c>
      <c r="AN2212" s="52" t="e">
        <f t="shared" si="342"/>
        <v>#VALUE!</v>
      </c>
      <c r="AO2212">
        <v>0</v>
      </c>
      <c r="AP2212" s="83">
        <v>0</v>
      </c>
      <c r="AQ2212" s="52">
        <f t="shared" si="350"/>
        <v>0</v>
      </c>
    </row>
    <row r="2213" spans="1:43" x14ac:dyDescent="0.25">
      <c r="A2213" t="s">
        <v>5531</v>
      </c>
      <c r="B2213" t="s">
        <v>4601</v>
      </c>
      <c r="C2213" s="22" t="s">
        <v>4601</v>
      </c>
      <c r="D2213">
        <v>1</v>
      </c>
      <c r="E2213">
        <v>1</v>
      </c>
      <c r="F2213">
        <v>2</v>
      </c>
      <c r="G2213" s="13">
        <v>38352</v>
      </c>
      <c r="H2213">
        <v>23.82</v>
      </c>
      <c r="I2213" t="s">
        <v>5411</v>
      </c>
      <c r="J2213" t="s">
        <v>5411</v>
      </c>
      <c r="K2213" s="83">
        <v>23.814999999999998</v>
      </c>
      <c r="L2213" s="46"/>
      <c r="M2213" s="22"/>
      <c r="N2213" s="52">
        <f t="shared" si="343"/>
        <v>5.000000000002558E-3</v>
      </c>
      <c r="O2213" s="52" t="e">
        <f t="shared" si="344"/>
        <v>#VALUE!</v>
      </c>
      <c r="P2213" s="52" t="e">
        <f t="shared" si="345"/>
        <v>#VALUE!</v>
      </c>
      <c r="Q2213">
        <v>8.94</v>
      </c>
      <c r="R2213" t="s">
        <v>5411</v>
      </c>
      <c r="S2213" t="s">
        <v>5411</v>
      </c>
      <c r="T2213" s="83">
        <v>8.9420000000000002</v>
      </c>
      <c r="U2213" s="46"/>
      <c r="V2213" s="22"/>
      <c r="W2213" s="52">
        <f t="shared" si="346"/>
        <v>-2.0000000000006679E-3</v>
      </c>
      <c r="X2213" s="52" t="e">
        <f t="shared" si="347"/>
        <v>#VALUE!</v>
      </c>
      <c r="Y2213" s="52" t="e">
        <f t="shared" si="341"/>
        <v>#VALUE!</v>
      </c>
      <c r="Z2213" t="s">
        <v>5568</v>
      </c>
      <c r="AA2213" t="s">
        <v>5411</v>
      </c>
      <c r="AB2213" t="s">
        <v>5411</v>
      </c>
      <c r="AC2213" s="81" t="s">
        <v>88</v>
      </c>
      <c r="AD2213" s="61"/>
      <c r="AE2213" s="22"/>
      <c r="AF2213">
        <v>0</v>
      </c>
      <c r="AG2213" t="s">
        <v>5411</v>
      </c>
      <c r="AH2213" t="s">
        <v>5411</v>
      </c>
      <c r="AI2213" s="83">
        <v>0</v>
      </c>
      <c r="AJ2213" s="46"/>
      <c r="AK2213" s="22"/>
      <c r="AL2213" s="52">
        <f t="shared" si="348"/>
        <v>0</v>
      </c>
      <c r="AM2213" s="52" t="e">
        <f t="shared" si="349"/>
        <v>#VALUE!</v>
      </c>
      <c r="AN2213" s="52" t="e">
        <f t="shared" si="342"/>
        <v>#VALUE!</v>
      </c>
      <c r="AO2213">
        <v>0.06</v>
      </c>
      <c r="AP2213" s="83">
        <v>5.8999999999999997E-2</v>
      </c>
      <c r="AQ2213" s="52">
        <f t="shared" si="350"/>
        <v>1.0000000000000009E-3</v>
      </c>
    </row>
    <row r="2214" spans="1:43" x14ac:dyDescent="0.25">
      <c r="A2214" t="s">
        <v>5531</v>
      </c>
      <c r="B2214" t="s">
        <v>4602</v>
      </c>
      <c r="C2214" s="22" t="s">
        <v>4602</v>
      </c>
      <c r="D2214">
        <v>1</v>
      </c>
      <c r="E2214">
        <v>1</v>
      </c>
      <c r="F2214">
        <v>2</v>
      </c>
      <c r="G2214" s="13">
        <v>38352</v>
      </c>
      <c r="H2214">
        <v>39.630000000000003</v>
      </c>
      <c r="I2214" t="s">
        <v>5411</v>
      </c>
      <c r="J2214" t="s">
        <v>5411</v>
      </c>
      <c r="K2214" s="83">
        <v>39.628999999999998</v>
      </c>
      <c r="L2214" s="46"/>
      <c r="M2214" s="22"/>
      <c r="N2214" s="52">
        <f t="shared" si="343"/>
        <v>1.0000000000047748E-3</v>
      </c>
      <c r="O2214" s="52" t="e">
        <f t="shared" si="344"/>
        <v>#VALUE!</v>
      </c>
      <c r="P2214" s="52" t="e">
        <f t="shared" si="345"/>
        <v>#VALUE!</v>
      </c>
      <c r="Q2214">
        <v>7.07</v>
      </c>
      <c r="R2214" t="s">
        <v>5411</v>
      </c>
      <c r="S2214" t="s">
        <v>5411</v>
      </c>
      <c r="T2214" s="83">
        <v>7.0739999999999998</v>
      </c>
      <c r="U2214" s="46"/>
      <c r="V2214" s="22"/>
      <c r="W2214" s="52">
        <f t="shared" si="346"/>
        <v>-3.9999999999995595E-3</v>
      </c>
      <c r="X2214" s="52" t="e">
        <f t="shared" si="347"/>
        <v>#VALUE!</v>
      </c>
      <c r="Y2214" s="52" t="e">
        <f t="shared" si="341"/>
        <v>#VALUE!</v>
      </c>
      <c r="Z2214" t="s">
        <v>5568</v>
      </c>
      <c r="AA2214" t="s">
        <v>5411</v>
      </c>
      <c r="AB2214" t="s">
        <v>5411</v>
      </c>
      <c r="AC2214" s="81" t="s">
        <v>88</v>
      </c>
      <c r="AD2214" s="61"/>
      <c r="AE2214" s="22"/>
      <c r="AF2214">
        <v>3.44</v>
      </c>
      <c r="AG2214" t="s">
        <v>5411</v>
      </c>
      <c r="AH2214" t="s">
        <v>5411</v>
      </c>
      <c r="AI2214" s="83">
        <v>3.4350000000000001</v>
      </c>
      <c r="AJ2214" s="46"/>
      <c r="AK2214" s="22"/>
      <c r="AL2214" s="52">
        <f t="shared" si="348"/>
        <v>4.9999999999998934E-3</v>
      </c>
      <c r="AM2214" s="52" t="e">
        <f t="shared" si="349"/>
        <v>#VALUE!</v>
      </c>
      <c r="AN2214" s="52" t="e">
        <f t="shared" si="342"/>
        <v>#VALUE!</v>
      </c>
      <c r="AO2214">
        <v>0.11</v>
      </c>
      <c r="AP2214" s="83">
        <v>0.109</v>
      </c>
      <c r="AQ2214" s="52">
        <f t="shared" si="350"/>
        <v>1.0000000000000009E-3</v>
      </c>
    </row>
    <row r="2215" spans="1:43" x14ac:dyDescent="0.25">
      <c r="A2215" t="s">
        <v>5531</v>
      </c>
      <c r="B2215" t="s">
        <v>4603</v>
      </c>
      <c r="C2215" s="22" t="s">
        <v>4603</v>
      </c>
      <c r="D2215">
        <v>1</v>
      </c>
      <c r="E2215">
        <v>1</v>
      </c>
      <c r="F2215">
        <v>2</v>
      </c>
      <c r="G2215" s="13">
        <v>38352</v>
      </c>
      <c r="H2215">
        <v>0</v>
      </c>
      <c r="I2215" t="s">
        <v>5411</v>
      </c>
      <c r="J2215" t="s">
        <v>5411</v>
      </c>
      <c r="K2215" s="83">
        <v>0</v>
      </c>
      <c r="L2215" s="46"/>
      <c r="M2215" s="22"/>
      <c r="N2215" s="52">
        <f t="shared" si="343"/>
        <v>0</v>
      </c>
      <c r="O2215" s="52" t="e">
        <f t="shared" si="344"/>
        <v>#VALUE!</v>
      </c>
      <c r="P2215" s="52" t="e">
        <f t="shared" si="345"/>
        <v>#VALUE!</v>
      </c>
      <c r="Q2215">
        <v>0</v>
      </c>
      <c r="R2215" t="s">
        <v>5411</v>
      </c>
      <c r="S2215" t="s">
        <v>5411</v>
      </c>
      <c r="T2215" s="83">
        <v>0</v>
      </c>
      <c r="U2215" s="46"/>
      <c r="V2215" s="22"/>
      <c r="W2215" s="52">
        <f t="shared" si="346"/>
        <v>0</v>
      </c>
      <c r="X2215" s="52" t="e">
        <f t="shared" si="347"/>
        <v>#VALUE!</v>
      </c>
      <c r="Y2215" s="52" t="e">
        <f t="shared" si="341"/>
        <v>#VALUE!</v>
      </c>
      <c r="Z2215" t="s">
        <v>5568</v>
      </c>
      <c r="AA2215" t="s">
        <v>5411</v>
      </c>
      <c r="AB2215" t="s">
        <v>5411</v>
      </c>
      <c r="AC2215" s="81" t="s">
        <v>88</v>
      </c>
      <c r="AD2215" s="61"/>
      <c r="AE2215" s="22"/>
      <c r="AF2215">
        <v>0</v>
      </c>
      <c r="AG2215" t="s">
        <v>5411</v>
      </c>
      <c r="AH2215" t="s">
        <v>5411</v>
      </c>
      <c r="AI2215" s="83">
        <v>0</v>
      </c>
      <c r="AJ2215" s="46"/>
      <c r="AK2215" s="22"/>
      <c r="AL2215" s="52">
        <f t="shared" si="348"/>
        <v>0</v>
      </c>
      <c r="AM2215" s="52" t="e">
        <f t="shared" si="349"/>
        <v>#VALUE!</v>
      </c>
      <c r="AN2215" s="52" t="e">
        <f t="shared" si="342"/>
        <v>#VALUE!</v>
      </c>
      <c r="AO2215">
        <v>0</v>
      </c>
      <c r="AP2215" s="83">
        <v>0</v>
      </c>
      <c r="AQ2215" s="52">
        <f t="shared" si="350"/>
        <v>0</v>
      </c>
    </row>
    <row r="2216" spans="1:43" x14ac:dyDescent="0.25">
      <c r="A2216" t="s">
        <v>5531</v>
      </c>
      <c r="B2216" t="s">
        <v>4604</v>
      </c>
      <c r="C2216" s="22" t="s">
        <v>4604</v>
      </c>
      <c r="D2216">
        <v>1</v>
      </c>
      <c r="E2216">
        <v>1</v>
      </c>
      <c r="F2216">
        <v>2</v>
      </c>
      <c r="G2216" s="13">
        <v>38352</v>
      </c>
      <c r="H2216">
        <v>11.79</v>
      </c>
      <c r="I2216" t="s">
        <v>5411</v>
      </c>
      <c r="J2216" t="s">
        <v>5411</v>
      </c>
      <c r="K2216" s="83">
        <v>11.787000000000001</v>
      </c>
      <c r="L2216" s="46"/>
      <c r="M2216" s="22"/>
      <c r="N2216" s="52">
        <f t="shared" si="343"/>
        <v>2.9999999999983373E-3</v>
      </c>
      <c r="O2216" s="52" t="e">
        <f t="shared" si="344"/>
        <v>#VALUE!</v>
      </c>
      <c r="P2216" s="52" t="e">
        <f t="shared" si="345"/>
        <v>#VALUE!</v>
      </c>
      <c r="Q2216">
        <v>0.16</v>
      </c>
      <c r="R2216" t="s">
        <v>5411</v>
      </c>
      <c r="S2216" t="s">
        <v>5411</v>
      </c>
      <c r="T2216" s="83">
        <v>0.16</v>
      </c>
      <c r="U2216" s="46"/>
      <c r="V2216" s="22"/>
      <c r="W2216" s="52">
        <f t="shared" si="346"/>
        <v>0</v>
      </c>
      <c r="X2216" s="52" t="e">
        <f t="shared" si="347"/>
        <v>#VALUE!</v>
      </c>
      <c r="Y2216" s="52" t="e">
        <f t="shared" si="341"/>
        <v>#VALUE!</v>
      </c>
      <c r="Z2216" t="s">
        <v>5568</v>
      </c>
      <c r="AA2216" t="s">
        <v>5411</v>
      </c>
      <c r="AB2216" t="s">
        <v>5411</v>
      </c>
      <c r="AC2216" s="81" t="s">
        <v>88</v>
      </c>
      <c r="AD2216" s="61"/>
      <c r="AE2216" s="22"/>
      <c r="AF2216">
        <v>0</v>
      </c>
      <c r="AG2216" t="s">
        <v>5411</v>
      </c>
      <c r="AH2216" t="s">
        <v>5411</v>
      </c>
      <c r="AI2216" s="83">
        <v>0</v>
      </c>
      <c r="AJ2216" s="46"/>
      <c r="AK2216" s="22"/>
      <c r="AL2216" s="52">
        <f t="shared" si="348"/>
        <v>0</v>
      </c>
      <c r="AM2216" s="52" t="e">
        <f t="shared" si="349"/>
        <v>#VALUE!</v>
      </c>
      <c r="AN2216" s="52" t="e">
        <f t="shared" si="342"/>
        <v>#VALUE!</v>
      </c>
      <c r="AO2216">
        <v>0</v>
      </c>
      <c r="AP2216" s="83">
        <v>0</v>
      </c>
      <c r="AQ2216" s="52">
        <f t="shared" si="350"/>
        <v>0</v>
      </c>
    </row>
    <row r="2217" spans="1:43" x14ac:dyDescent="0.25">
      <c r="A2217" t="s">
        <v>5531</v>
      </c>
      <c r="B2217" t="s">
        <v>4605</v>
      </c>
      <c r="C2217" s="22" t="s">
        <v>4605</v>
      </c>
      <c r="D2217">
        <v>1</v>
      </c>
      <c r="E2217">
        <v>1</v>
      </c>
      <c r="F2217">
        <v>2</v>
      </c>
      <c r="G2217" s="13">
        <v>38352</v>
      </c>
      <c r="H2217">
        <v>13.08</v>
      </c>
      <c r="I2217" t="s">
        <v>5411</v>
      </c>
      <c r="J2217" t="s">
        <v>5411</v>
      </c>
      <c r="K2217" s="83">
        <v>13.076000000000001</v>
      </c>
      <c r="L2217" s="46"/>
      <c r="M2217" s="22"/>
      <c r="N2217" s="52">
        <f t="shared" si="343"/>
        <v>3.9999999999995595E-3</v>
      </c>
      <c r="O2217" s="52" t="e">
        <f t="shared" si="344"/>
        <v>#VALUE!</v>
      </c>
      <c r="P2217" s="52" t="e">
        <f t="shared" si="345"/>
        <v>#VALUE!</v>
      </c>
      <c r="Q2217">
        <v>1.45</v>
      </c>
      <c r="R2217" t="s">
        <v>5411</v>
      </c>
      <c r="S2217" t="s">
        <v>5411</v>
      </c>
      <c r="T2217" s="83">
        <v>1.452</v>
      </c>
      <c r="U2217" s="46"/>
      <c r="V2217" s="22"/>
      <c r="W2217" s="52">
        <f t="shared" si="346"/>
        <v>-2.0000000000000018E-3</v>
      </c>
      <c r="X2217" s="52" t="e">
        <f t="shared" si="347"/>
        <v>#VALUE!</v>
      </c>
      <c r="Y2217" s="52" t="e">
        <f t="shared" si="341"/>
        <v>#VALUE!</v>
      </c>
      <c r="Z2217" t="s">
        <v>5568</v>
      </c>
      <c r="AA2217" t="s">
        <v>5411</v>
      </c>
      <c r="AB2217" t="s">
        <v>5411</v>
      </c>
      <c r="AC2217" s="81" t="s">
        <v>88</v>
      </c>
      <c r="AD2217" s="61"/>
      <c r="AE2217" s="22"/>
      <c r="AF2217">
        <v>0</v>
      </c>
      <c r="AG2217" t="s">
        <v>5411</v>
      </c>
      <c r="AH2217" t="s">
        <v>5411</v>
      </c>
      <c r="AI2217" s="83">
        <v>0</v>
      </c>
      <c r="AJ2217" s="46"/>
      <c r="AK2217" s="22"/>
      <c r="AL2217" s="52">
        <f t="shared" si="348"/>
        <v>0</v>
      </c>
      <c r="AM2217" s="52" t="e">
        <f t="shared" si="349"/>
        <v>#VALUE!</v>
      </c>
      <c r="AN2217" s="52" t="e">
        <f t="shared" si="342"/>
        <v>#VALUE!</v>
      </c>
      <c r="AO2217">
        <v>0</v>
      </c>
      <c r="AP2217" s="83">
        <v>0</v>
      </c>
      <c r="AQ2217" s="52">
        <f t="shared" si="350"/>
        <v>0</v>
      </c>
    </row>
    <row r="2218" spans="1:43" x14ac:dyDescent="0.25">
      <c r="A2218" t="s">
        <v>5531</v>
      </c>
      <c r="B2218" t="s">
        <v>4606</v>
      </c>
      <c r="C2218" s="22" t="s">
        <v>4606</v>
      </c>
      <c r="D2218">
        <v>1</v>
      </c>
      <c r="E2218">
        <v>1</v>
      </c>
      <c r="F2218">
        <v>2</v>
      </c>
      <c r="G2218" s="13">
        <v>38352</v>
      </c>
      <c r="H2218">
        <v>0</v>
      </c>
      <c r="I2218" t="s">
        <v>5411</v>
      </c>
      <c r="J2218" t="s">
        <v>5411</v>
      </c>
      <c r="K2218" s="83">
        <v>0</v>
      </c>
      <c r="L2218" s="46"/>
      <c r="M2218" s="22"/>
      <c r="N2218" s="52">
        <f t="shared" si="343"/>
        <v>0</v>
      </c>
      <c r="O2218" s="52" t="e">
        <f t="shared" si="344"/>
        <v>#VALUE!</v>
      </c>
      <c r="P2218" s="52" t="e">
        <f t="shared" si="345"/>
        <v>#VALUE!</v>
      </c>
      <c r="Q2218">
        <v>0</v>
      </c>
      <c r="R2218" t="s">
        <v>5411</v>
      </c>
      <c r="S2218" t="s">
        <v>5411</v>
      </c>
      <c r="T2218" s="83">
        <v>0</v>
      </c>
      <c r="U2218" s="46"/>
      <c r="V2218" s="22"/>
      <c r="W2218" s="52">
        <f t="shared" si="346"/>
        <v>0</v>
      </c>
      <c r="X2218" s="52" t="e">
        <f t="shared" si="347"/>
        <v>#VALUE!</v>
      </c>
      <c r="Y2218" s="52" t="e">
        <f t="shared" si="341"/>
        <v>#VALUE!</v>
      </c>
      <c r="Z2218" t="s">
        <v>5568</v>
      </c>
      <c r="AA2218" t="s">
        <v>5411</v>
      </c>
      <c r="AB2218" t="s">
        <v>5411</v>
      </c>
      <c r="AC2218" s="81" t="s">
        <v>88</v>
      </c>
      <c r="AD2218" s="61"/>
      <c r="AE2218" s="22"/>
      <c r="AF2218">
        <v>0</v>
      </c>
      <c r="AG2218" t="s">
        <v>5411</v>
      </c>
      <c r="AH2218" t="s">
        <v>5411</v>
      </c>
      <c r="AI2218" s="83">
        <v>0</v>
      </c>
      <c r="AJ2218" s="46"/>
      <c r="AK2218" s="22"/>
      <c r="AL2218" s="52">
        <f t="shared" si="348"/>
        <v>0</v>
      </c>
      <c r="AM2218" s="52" t="e">
        <f t="shared" si="349"/>
        <v>#VALUE!</v>
      </c>
      <c r="AN2218" s="52" t="e">
        <f t="shared" si="342"/>
        <v>#VALUE!</v>
      </c>
      <c r="AO2218">
        <v>0</v>
      </c>
      <c r="AP2218" s="83">
        <v>0</v>
      </c>
      <c r="AQ2218" s="52">
        <f t="shared" si="350"/>
        <v>0</v>
      </c>
    </row>
    <row r="2219" spans="1:43" x14ac:dyDescent="0.25">
      <c r="A2219" t="s">
        <v>5531</v>
      </c>
      <c r="B2219" t="s">
        <v>4607</v>
      </c>
      <c r="C2219" s="22" t="s">
        <v>4607</v>
      </c>
      <c r="D2219">
        <v>1</v>
      </c>
      <c r="E2219">
        <v>1</v>
      </c>
      <c r="F2219">
        <v>2</v>
      </c>
      <c r="G2219" s="13">
        <v>38352</v>
      </c>
      <c r="H2219">
        <v>11.57</v>
      </c>
      <c r="I2219" t="s">
        <v>5411</v>
      </c>
      <c r="J2219" t="s">
        <v>5411</v>
      </c>
      <c r="K2219" s="83">
        <v>11.571999999999999</v>
      </c>
      <c r="L2219" s="46"/>
      <c r="M2219" s="22"/>
      <c r="N2219" s="52">
        <f t="shared" si="343"/>
        <v>-1.9999999999988916E-3</v>
      </c>
      <c r="O2219" s="52" t="e">
        <f t="shared" si="344"/>
        <v>#VALUE!</v>
      </c>
      <c r="P2219" s="52" t="e">
        <f t="shared" si="345"/>
        <v>#VALUE!</v>
      </c>
      <c r="Q2219">
        <v>0</v>
      </c>
      <c r="R2219" t="s">
        <v>5411</v>
      </c>
      <c r="S2219" t="s">
        <v>5411</v>
      </c>
      <c r="T2219" s="83">
        <v>0</v>
      </c>
      <c r="U2219" s="46"/>
      <c r="V2219" s="22"/>
      <c r="W2219" s="52">
        <f t="shared" si="346"/>
        <v>0</v>
      </c>
      <c r="X2219" s="52" t="e">
        <f t="shared" si="347"/>
        <v>#VALUE!</v>
      </c>
      <c r="Y2219" s="52" t="e">
        <f t="shared" si="341"/>
        <v>#VALUE!</v>
      </c>
      <c r="Z2219" t="s">
        <v>5568</v>
      </c>
      <c r="AA2219" t="s">
        <v>5411</v>
      </c>
      <c r="AB2219" t="s">
        <v>5411</v>
      </c>
      <c r="AC2219" s="81" t="s">
        <v>88</v>
      </c>
      <c r="AD2219" s="61"/>
      <c r="AE2219" s="22"/>
      <c r="AF2219">
        <v>0</v>
      </c>
      <c r="AG2219" t="s">
        <v>5411</v>
      </c>
      <c r="AH2219" t="s">
        <v>5411</v>
      </c>
      <c r="AI2219" s="83">
        <v>0</v>
      </c>
      <c r="AJ2219" s="46"/>
      <c r="AK2219" s="22"/>
      <c r="AL2219" s="52">
        <f t="shared" si="348"/>
        <v>0</v>
      </c>
      <c r="AM2219" s="52" t="e">
        <f t="shared" si="349"/>
        <v>#VALUE!</v>
      </c>
      <c r="AN2219" s="52" t="e">
        <f t="shared" si="342"/>
        <v>#VALUE!</v>
      </c>
      <c r="AO2219">
        <v>0.12</v>
      </c>
      <c r="AP2219" s="83">
        <v>0.11799999999999999</v>
      </c>
      <c r="AQ2219" s="52">
        <f t="shared" si="350"/>
        <v>2.0000000000000018E-3</v>
      </c>
    </row>
    <row r="2220" spans="1:43" x14ac:dyDescent="0.25">
      <c r="A2220" t="s">
        <v>5531</v>
      </c>
      <c r="B2220" t="s">
        <v>4608</v>
      </c>
      <c r="C2220" s="22" t="s">
        <v>4608</v>
      </c>
      <c r="D2220">
        <v>1</v>
      </c>
      <c r="E2220">
        <v>1</v>
      </c>
      <c r="F2220">
        <v>2</v>
      </c>
      <c r="G2220" s="13">
        <v>38352</v>
      </c>
      <c r="H2220">
        <v>28.97</v>
      </c>
      <c r="I2220" t="s">
        <v>5411</v>
      </c>
      <c r="J2220" t="s">
        <v>5411</v>
      </c>
      <c r="K2220" s="83">
        <v>28.972000000000001</v>
      </c>
      <c r="L2220" s="46"/>
      <c r="M2220" s="22"/>
      <c r="N2220" s="52">
        <f t="shared" si="343"/>
        <v>-2.0000000000024443E-3</v>
      </c>
      <c r="O2220" s="52" t="e">
        <f t="shared" si="344"/>
        <v>#VALUE!</v>
      </c>
      <c r="P2220" s="52" t="e">
        <f t="shared" si="345"/>
        <v>#VALUE!</v>
      </c>
      <c r="Q2220">
        <v>4.1399999999999997</v>
      </c>
      <c r="R2220" t="s">
        <v>5411</v>
      </c>
      <c r="S2220" t="s">
        <v>5411</v>
      </c>
      <c r="T2220" s="83">
        <v>4.1440000000000001</v>
      </c>
      <c r="U2220" s="46"/>
      <c r="V2220" s="22"/>
      <c r="W2220" s="52">
        <f t="shared" si="346"/>
        <v>-4.0000000000004476E-3</v>
      </c>
      <c r="X2220" s="52" t="e">
        <f t="shared" si="347"/>
        <v>#VALUE!</v>
      </c>
      <c r="Y2220" s="52" t="e">
        <f t="shared" si="341"/>
        <v>#VALUE!</v>
      </c>
      <c r="Z2220" t="s">
        <v>5568</v>
      </c>
      <c r="AA2220" t="s">
        <v>5411</v>
      </c>
      <c r="AB2220" t="s">
        <v>5411</v>
      </c>
      <c r="AC2220" s="81" t="s">
        <v>88</v>
      </c>
      <c r="AD2220" s="61"/>
      <c r="AE2220" s="22"/>
      <c r="AF2220">
        <v>7.55</v>
      </c>
      <c r="AG2220" t="s">
        <v>5411</v>
      </c>
      <c r="AH2220" t="s">
        <v>5411</v>
      </c>
      <c r="AI2220" s="83">
        <v>7.5449999999999999</v>
      </c>
      <c r="AJ2220" s="46"/>
      <c r="AK2220" s="22"/>
      <c r="AL2220" s="52">
        <f t="shared" si="348"/>
        <v>4.9999999999998934E-3</v>
      </c>
      <c r="AM2220" s="52" t="e">
        <f t="shared" si="349"/>
        <v>#VALUE!</v>
      </c>
      <c r="AN2220" s="52" t="e">
        <f t="shared" si="342"/>
        <v>#VALUE!</v>
      </c>
      <c r="AO2220">
        <v>2.92</v>
      </c>
      <c r="AP2220" s="83">
        <f>1.411+1.511</f>
        <v>2.9219999999999997</v>
      </c>
      <c r="AQ2220" s="52">
        <f t="shared" si="350"/>
        <v>-1.9999999999997797E-3</v>
      </c>
    </row>
    <row r="2221" spans="1:43" x14ac:dyDescent="0.25">
      <c r="A2221" t="s">
        <v>5531</v>
      </c>
      <c r="B2221" t="s">
        <v>4609</v>
      </c>
      <c r="C2221" s="22" t="s">
        <v>4609</v>
      </c>
      <c r="D2221">
        <v>1</v>
      </c>
      <c r="E2221">
        <v>1</v>
      </c>
      <c r="F2221">
        <v>2</v>
      </c>
      <c r="G2221" s="13">
        <v>38352</v>
      </c>
      <c r="H2221">
        <v>0</v>
      </c>
      <c r="I2221" t="s">
        <v>5411</v>
      </c>
      <c r="J2221" t="s">
        <v>5411</v>
      </c>
      <c r="K2221" s="83">
        <v>0</v>
      </c>
      <c r="L2221" s="46"/>
      <c r="M2221" s="22"/>
      <c r="N2221" s="52">
        <f t="shared" si="343"/>
        <v>0</v>
      </c>
      <c r="O2221" s="52" t="e">
        <f t="shared" si="344"/>
        <v>#VALUE!</v>
      </c>
      <c r="P2221" s="52" t="e">
        <f t="shared" si="345"/>
        <v>#VALUE!</v>
      </c>
      <c r="Q2221">
        <v>0</v>
      </c>
      <c r="R2221" t="s">
        <v>5411</v>
      </c>
      <c r="S2221" t="s">
        <v>5411</v>
      </c>
      <c r="T2221" s="83">
        <v>0</v>
      </c>
      <c r="U2221" s="46"/>
      <c r="V2221" s="22"/>
      <c r="W2221" s="52">
        <f t="shared" si="346"/>
        <v>0</v>
      </c>
      <c r="X2221" s="52" t="e">
        <f t="shared" si="347"/>
        <v>#VALUE!</v>
      </c>
      <c r="Y2221" s="52" t="e">
        <f t="shared" si="341"/>
        <v>#VALUE!</v>
      </c>
      <c r="Z2221" t="s">
        <v>5568</v>
      </c>
      <c r="AA2221" t="s">
        <v>5411</v>
      </c>
      <c r="AB2221" t="s">
        <v>5411</v>
      </c>
      <c r="AC2221" s="81" t="s">
        <v>88</v>
      </c>
      <c r="AD2221" s="61"/>
      <c r="AE2221" s="22"/>
      <c r="AF2221">
        <v>0</v>
      </c>
      <c r="AG2221" t="s">
        <v>5411</v>
      </c>
      <c r="AH2221" t="s">
        <v>5411</v>
      </c>
      <c r="AI2221" s="83">
        <v>0</v>
      </c>
      <c r="AJ2221" s="46"/>
      <c r="AK2221" s="22"/>
      <c r="AL2221" s="52">
        <f t="shared" si="348"/>
        <v>0</v>
      </c>
      <c r="AM2221" s="52" t="e">
        <f t="shared" si="349"/>
        <v>#VALUE!</v>
      </c>
      <c r="AN2221" s="52" t="e">
        <f t="shared" si="342"/>
        <v>#VALUE!</v>
      </c>
      <c r="AO2221">
        <v>0</v>
      </c>
      <c r="AP2221" s="83">
        <v>0</v>
      </c>
      <c r="AQ2221" s="52">
        <f t="shared" si="350"/>
        <v>0</v>
      </c>
    </row>
    <row r="2222" spans="1:43" x14ac:dyDescent="0.25">
      <c r="A2222" t="s">
        <v>5531</v>
      </c>
      <c r="B2222" t="s">
        <v>4610</v>
      </c>
      <c r="C2222" s="22" t="s">
        <v>4610</v>
      </c>
      <c r="D2222">
        <v>1</v>
      </c>
      <c r="E2222">
        <v>1</v>
      </c>
      <c r="F2222">
        <v>2</v>
      </c>
      <c r="G2222" s="13">
        <v>38352</v>
      </c>
      <c r="H2222">
        <v>5.57</v>
      </c>
      <c r="I2222" t="s">
        <v>5411</v>
      </c>
      <c r="J2222" t="s">
        <v>5411</v>
      </c>
      <c r="K2222" s="83">
        <v>5.5679999999999996</v>
      </c>
      <c r="L2222" s="46"/>
      <c r="M2222" s="22"/>
      <c r="N2222" s="52">
        <f t="shared" si="343"/>
        <v>2.0000000000006679E-3</v>
      </c>
      <c r="O2222" s="52" t="e">
        <f t="shared" si="344"/>
        <v>#VALUE!</v>
      </c>
      <c r="P2222" s="52" t="e">
        <f t="shared" si="345"/>
        <v>#VALUE!</v>
      </c>
      <c r="Q2222">
        <v>0</v>
      </c>
      <c r="R2222" t="s">
        <v>5411</v>
      </c>
      <c r="S2222" t="s">
        <v>5411</v>
      </c>
      <c r="T2222" s="83">
        <v>0</v>
      </c>
      <c r="U2222" s="46"/>
      <c r="V2222" s="22"/>
      <c r="W2222" s="52">
        <f t="shared" si="346"/>
        <v>0</v>
      </c>
      <c r="X2222" s="52" t="e">
        <f t="shared" si="347"/>
        <v>#VALUE!</v>
      </c>
      <c r="Y2222" s="52" t="e">
        <f t="shared" si="341"/>
        <v>#VALUE!</v>
      </c>
      <c r="Z2222" t="s">
        <v>5568</v>
      </c>
      <c r="AA2222" t="s">
        <v>5411</v>
      </c>
      <c r="AB2222" t="s">
        <v>5411</v>
      </c>
      <c r="AC2222" s="81" t="s">
        <v>88</v>
      </c>
      <c r="AD2222" s="61"/>
      <c r="AE2222" s="22"/>
      <c r="AF2222">
        <v>0</v>
      </c>
      <c r="AG2222" t="s">
        <v>5411</v>
      </c>
      <c r="AH2222" t="s">
        <v>5411</v>
      </c>
      <c r="AI2222" s="83">
        <v>0</v>
      </c>
      <c r="AJ2222" s="46"/>
      <c r="AK2222" s="22"/>
      <c r="AL2222" s="52">
        <f t="shared" si="348"/>
        <v>0</v>
      </c>
      <c r="AM2222" s="52" t="e">
        <f t="shared" si="349"/>
        <v>#VALUE!</v>
      </c>
      <c r="AN2222" s="52" t="e">
        <f t="shared" si="342"/>
        <v>#VALUE!</v>
      </c>
      <c r="AO2222">
        <v>0</v>
      </c>
      <c r="AP2222" s="83">
        <v>0</v>
      </c>
      <c r="AQ2222" s="52">
        <f t="shared" si="350"/>
        <v>0</v>
      </c>
    </row>
    <row r="2223" spans="1:43" x14ac:dyDescent="0.25">
      <c r="A2223" t="s">
        <v>5531</v>
      </c>
      <c r="B2223" t="s">
        <v>4611</v>
      </c>
      <c r="C2223" s="22" t="s">
        <v>4611</v>
      </c>
      <c r="D2223">
        <v>1</v>
      </c>
      <c r="E2223">
        <v>1</v>
      </c>
      <c r="F2223">
        <v>2</v>
      </c>
      <c r="G2223" s="13">
        <v>38352</v>
      </c>
      <c r="H2223">
        <v>41.71</v>
      </c>
      <c r="I2223" t="s">
        <v>5411</v>
      </c>
      <c r="J2223" t="s">
        <v>5411</v>
      </c>
      <c r="K2223" s="83">
        <v>41.707999999999998</v>
      </c>
      <c r="L2223" s="46"/>
      <c r="M2223" s="22"/>
      <c r="N2223" s="52">
        <f t="shared" si="343"/>
        <v>2.0000000000024443E-3</v>
      </c>
      <c r="O2223" s="52" t="e">
        <f t="shared" si="344"/>
        <v>#VALUE!</v>
      </c>
      <c r="P2223" s="52" t="e">
        <f t="shared" si="345"/>
        <v>#VALUE!</v>
      </c>
      <c r="Q2223">
        <v>3.42</v>
      </c>
      <c r="R2223" t="s">
        <v>5411</v>
      </c>
      <c r="S2223" t="s">
        <v>5411</v>
      </c>
      <c r="T2223" s="83">
        <v>3.415</v>
      </c>
      <c r="U2223" s="46"/>
      <c r="V2223" s="22"/>
      <c r="W2223" s="52">
        <f t="shared" si="346"/>
        <v>4.9999999999998934E-3</v>
      </c>
      <c r="X2223" s="52" t="e">
        <f t="shared" si="347"/>
        <v>#VALUE!</v>
      </c>
      <c r="Y2223" s="52" t="e">
        <f t="shared" si="341"/>
        <v>#VALUE!</v>
      </c>
      <c r="Z2223" t="s">
        <v>5568</v>
      </c>
      <c r="AA2223" t="s">
        <v>5411</v>
      </c>
      <c r="AB2223" t="s">
        <v>5411</v>
      </c>
      <c r="AC2223" s="81" t="s">
        <v>88</v>
      </c>
      <c r="AD2223" s="61"/>
      <c r="AE2223" s="22"/>
      <c r="AF2223">
        <v>0.8</v>
      </c>
      <c r="AG2223" t="s">
        <v>5411</v>
      </c>
      <c r="AH2223" t="s">
        <v>5411</v>
      </c>
      <c r="AI2223" s="83">
        <v>0.80200000000000005</v>
      </c>
      <c r="AJ2223" s="46"/>
      <c r="AK2223" s="22"/>
      <c r="AL2223" s="52">
        <f t="shared" si="348"/>
        <v>-2.0000000000000018E-3</v>
      </c>
      <c r="AM2223" s="52" t="e">
        <f t="shared" si="349"/>
        <v>#VALUE!</v>
      </c>
      <c r="AN2223" s="52" t="e">
        <f t="shared" si="342"/>
        <v>#VALUE!</v>
      </c>
      <c r="AO2223">
        <v>0.19</v>
      </c>
      <c r="AP2223" s="83">
        <v>0.188</v>
      </c>
      <c r="AQ2223" s="52">
        <f t="shared" si="350"/>
        <v>2.0000000000000018E-3</v>
      </c>
    </row>
    <row r="2224" spans="1:43" x14ac:dyDescent="0.25">
      <c r="A2224" t="s">
        <v>5531</v>
      </c>
      <c r="B2224" t="s">
        <v>4630</v>
      </c>
      <c r="C2224" s="22" t="s">
        <v>4630</v>
      </c>
      <c r="D2224">
        <v>1</v>
      </c>
      <c r="E2224">
        <v>1</v>
      </c>
      <c r="F2224">
        <v>2</v>
      </c>
      <c r="G2224" s="13">
        <v>37020</v>
      </c>
      <c r="H2224">
        <v>0</v>
      </c>
      <c r="I2224" t="s">
        <v>5411</v>
      </c>
      <c r="J2224" t="s">
        <v>5411</v>
      </c>
      <c r="K2224" s="39">
        <v>0</v>
      </c>
      <c r="L2224" s="46"/>
      <c r="M2224" s="22"/>
      <c r="N2224" s="52">
        <f t="shared" si="343"/>
        <v>0</v>
      </c>
      <c r="O2224" s="52" t="e">
        <f t="shared" si="344"/>
        <v>#VALUE!</v>
      </c>
      <c r="P2224" s="52" t="e">
        <f t="shared" si="345"/>
        <v>#VALUE!</v>
      </c>
      <c r="Q2224">
        <v>0</v>
      </c>
      <c r="R2224" t="s">
        <v>5411</v>
      </c>
      <c r="S2224" t="s">
        <v>5411</v>
      </c>
      <c r="T2224" s="39">
        <v>0</v>
      </c>
      <c r="U2224" s="46"/>
      <c r="V2224" s="22"/>
      <c r="W2224" s="52">
        <f t="shared" si="346"/>
        <v>0</v>
      </c>
      <c r="X2224" s="52" t="e">
        <f t="shared" si="347"/>
        <v>#VALUE!</v>
      </c>
      <c r="Y2224" s="52" t="e">
        <f t="shared" si="341"/>
        <v>#VALUE!</v>
      </c>
      <c r="Z2224" t="s">
        <v>5568</v>
      </c>
      <c r="AA2224" t="s">
        <v>5411</v>
      </c>
      <c r="AB2224" t="s">
        <v>5411</v>
      </c>
      <c r="AC2224" s="80" t="s">
        <v>88</v>
      </c>
      <c r="AD2224" s="61"/>
      <c r="AE2224" s="22"/>
      <c r="AF2224">
        <v>0</v>
      </c>
      <c r="AG2224" t="s">
        <v>5411</v>
      </c>
      <c r="AH2224" t="s">
        <v>5411</v>
      </c>
      <c r="AI2224" s="39">
        <v>0</v>
      </c>
      <c r="AJ2224" s="46"/>
      <c r="AK2224" s="22"/>
      <c r="AL2224" s="52">
        <f t="shared" si="348"/>
        <v>0</v>
      </c>
      <c r="AM2224" s="52" t="e">
        <f t="shared" si="349"/>
        <v>#VALUE!</v>
      </c>
      <c r="AN2224" s="52" t="e">
        <f t="shared" si="342"/>
        <v>#VALUE!</v>
      </c>
      <c r="AO2224">
        <v>0</v>
      </c>
      <c r="AP2224" s="39">
        <v>0</v>
      </c>
      <c r="AQ2224" s="52">
        <f t="shared" si="350"/>
        <v>0</v>
      </c>
    </row>
    <row r="2225" spans="1:43" x14ac:dyDescent="0.25">
      <c r="A2225" t="s">
        <v>5531</v>
      </c>
      <c r="B2225" t="s">
        <v>4631</v>
      </c>
      <c r="C2225" s="22" t="s">
        <v>4631</v>
      </c>
      <c r="D2225">
        <v>1</v>
      </c>
      <c r="E2225">
        <v>1</v>
      </c>
      <c r="F2225">
        <v>2</v>
      </c>
      <c r="G2225" s="13">
        <v>37020</v>
      </c>
      <c r="H2225">
        <v>13.12</v>
      </c>
      <c r="I2225" t="s">
        <v>5411</v>
      </c>
      <c r="J2225" t="s">
        <v>5411</v>
      </c>
      <c r="K2225" s="39">
        <v>13.119</v>
      </c>
      <c r="L2225" s="46"/>
      <c r="M2225" s="22"/>
      <c r="N2225" s="52">
        <f t="shared" si="343"/>
        <v>9.9999999999944578E-4</v>
      </c>
      <c r="O2225" s="52" t="e">
        <f t="shared" si="344"/>
        <v>#VALUE!</v>
      </c>
      <c r="P2225" s="52" t="e">
        <f t="shared" si="345"/>
        <v>#VALUE!</v>
      </c>
      <c r="Q2225">
        <v>0</v>
      </c>
      <c r="R2225" t="s">
        <v>5411</v>
      </c>
      <c r="S2225" t="s">
        <v>5411</v>
      </c>
      <c r="T2225" s="39">
        <v>0</v>
      </c>
      <c r="U2225" s="46"/>
      <c r="V2225" s="22"/>
      <c r="W2225" s="52">
        <f t="shared" si="346"/>
        <v>0</v>
      </c>
      <c r="X2225" s="52" t="e">
        <f t="shared" si="347"/>
        <v>#VALUE!</v>
      </c>
      <c r="Y2225" s="52" t="e">
        <f t="shared" si="341"/>
        <v>#VALUE!</v>
      </c>
      <c r="Z2225" t="s">
        <v>5568</v>
      </c>
      <c r="AA2225" t="s">
        <v>5411</v>
      </c>
      <c r="AB2225" t="s">
        <v>5411</v>
      </c>
      <c r="AC2225" s="80" t="s">
        <v>88</v>
      </c>
      <c r="AD2225" s="61"/>
      <c r="AE2225" s="22"/>
      <c r="AF2225">
        <v>0</v>
      </c>
      <c r="AG2225" t="s">
        <v>5411</v>
      </c>
      <c r="AH2225" t="s">
        <v>5411</v>
      </c>
      <c r="AI2225" s="39">
        <v>0</v>
      </c>
      <c r="AJ2225" s="46"/>
      <c r="AK2225" s="22"/>
      <c r="AL2225" s="52">
        <f t="shared" si="348"/>
        <v>0</v>
      </c>
      <c r="AM2225" s="52" t="e">
        <f t="shared" si="349"/>
        <v>#VALUE!</v>
      </c>
      <c r="AN2225" s="52" t="e">
        <f t="shared" si="342"/>
        <v>#VALUE!</v>
      </c>
      <c r="AO2225">
        <v>0</v>
      </c>
      <c r="AP2225" s="39">
        <v>0</v>
      </c>
      <c r="AQ2225" s="52">
        <f t="shared" si="350"/>
        <v>0</v>
      </c>
    </row>
    <row r="2226" spans="1:43" x14ac:dyDescent="0.25">
      <c r="A2226" t="s">
        <v>5531</v>
      </c>
      <c r="B2226" t="s">
        <v>4632</v>
      </c>
      <c r="C2226" s="22" t="s">
        <v>4632</v>
      </c>
      <c r="D2226">
        <v>1</v>
      </c>
      <c r="E2226">
        <v>1</v>
      </c>
      <c r="F2226">
        <v>2</v>
      </c>
      <c r="G2226" s="13">
        <v>37020</v>
      </c>
      <c r="H2226">
        <v>6.01</v>
      </c>
      <c r="I2226" t="s">
        <v>5411</v>
      </c>
      <c r="J2226" t="s">
        <v>5411</v>
      </c>
      <c r="K2226" s="39">
        <v>6.01</v>
      </c>
      <c r="L2226" s="46"/>
      <c r="M2226" s="22"/>
      <c r="N2226" s="52">
        <f t="shared" si="343"/>
        <v>0</v>
      </c>
      <c r="O2226" s="52" t="e">
        <f t="shared" si="344"/>
        <v>#VALUE!</v>
      </c>
      <c r="P2226" s="52" t="e">
        <f t="shared" si="345"/>
        <v>#VALUE!</v>
      </c>
      <c r="Q2226">
        <v>0.76</v>
      </c>
      <c r="R2226" t="s">
        <v>5411</v>
      </c>
      <c r="S2226" t="s">
        <v>5411</v>
      </c>
      <c r="T2226" s="39">
        <v>0.75800000000000001</v>
      </c>
      <c r="U2226" s="46"/>
      <c r="V2226" s="22"/>
      <c r="W2226" s="52">
        <f t="shared" si="346"/>
        <v>2.0000000000000018E-3</v>
      </c>
      <c r="X2226" s="52" t="e">
        <f t="shared" si="347"/>
        <v>#VALUE!</v>
      </c>
      <c r="Y2226" s="52" t="e">
        <f t="shared" si="341"/>
        <v>#VALUE!</v>
      </c>
      <c r="Z2226" t="s">
        <v>5568</v>
      </c>
      <c r="AA2226" t="s">
        <v>5411</v>
      </c>
      <c r="AB2226" t="s">
        <v>5411</v>
      </c>
      <c r="AC2226" s="80" t="s">
        <v>88</v>
      </c>
      <c r="AD2226" s="61"/>
      <c r="AE2226" s="22"/>
      <c r="AF2226">
        <v>0</v>
      </c>
      <c r="AG2226" t="s">
        <v>5411</v>
      </c>
      <c r="AH2226" t="s">
        <v>5411</v>
      </c>
      <c r="AI2226" s="39">
        <v>0</v>
      </c>
      <c r="AJ2226" s="46"/>
      <c r="AK2226" s="22"/>
      <c r="AL2226" s="52">
        <f t="shared" si="348"/>
        <v>0</v>
      </c>
      <c r="AM2226" s="52" t="e">
        <f t="shared" si="349"/>
        <v>#VALUE!</v>
      </c>
      <c r="AN2226" s="52" t="e">
        <f t="shared" si="342"/>
        <v>#VALUE!</v>
      </c>
      <c r="AO2226">
        <v>0</v>
      </c>
      <c r="AP2226" s="39">
        <v>0</v>
      </c>
      <c r="AQ2226" s="52">
        <f t="shared" si="350"/>
        <v>0</v>
      </c>
    </row>
    <row r="2227" spans="1:43" x14ac:dyDescent="0.25">
      <c r="A2227" t="s">
        <v>5531</v>
      </c>
      <c r="B2227" t="s">
        <v>4633</v>
      </c>
      <c r="C2227" s="22" t="s">
        <v>4633</v>
      </c>
      <c r="D2227">
        <v>1</v>
      </c>
      <c r="E2227">
        <v>1</v>
      </c>
      <c r="F2227">
        <v>2</v>
      </c>
      <c r="G2227" s="13">
        <v>37020</v>
      </c>
      <c r="H2227">
        <v>0</v>
      </c>
      <c r="I2227" t="s">
        <v>5411</v>
      </c>
      <c r="J2227" t="s">
        <v>5411</v>
      </c>
      <c r="K2227" s="39">
        <v>0</v>
      </c>
      <c r="L2227" s="46"/>
      <c r="M2227" s="22"/>
      <c r="N2227" s="52">
        <f t="shared" si="343"/>
        <v>0</v>
      </c>
      <c r="O2227" s="52" t="e">
        <f t="shared" si="344"/>
        <v>#VALUE!</v>
      </c>
      <c r="P2227" s="52" t="e">
        <f t="shared" si="345"/>
        <v>#VALUE!</v>
      </c>
      <c r="Q2227">
        <v>0</v>
      </c>
      <c r="R2227" t="s">
        <v>5411</v>
      </c>
      <c r="S2227" t="s">
        <v>5411</v>
      </c>
      <c r="T2227" s="39">
        <v>0</v>
      </c>
      <c r="U2227" s="46"/>
      <c r="V2227" s="22"/>
      <c r="W2227" s="52">
        <f t="shared" si="346"/>
        <v>0</v>
      </c>
      <c r="X2227" s="52" t="e">
        <f t="shared" si="347"/>
        <v>#VALUE!</v>
      </c>
      <c r="Y2227" s="52" t="e">
        <f t="shared" si="341"/>
        <v>#VALUE!</v>
      </c>
      <c r="Z2227" t="s">
        <v>5568</v>
      </c>
      <c r="AA2227" t="s">
        <v>5411</v>
      </c>
      <c r="AB2227" t="s">
        <v>5411</v>
      </c>
      <c r="AC2227" s="80" t="s">
        <v>88</v>
      </c>
      <c r="AD2227" s="61"/>
      <c r="AE2227" s="22"/>
      <c r="AF2227">
        <v>0</v>
      </c>
      <c r="AG2227" t="s">
        <v>5411</v>
      </c>
      <c r="AH2227" t="s">
        <v>5411</v>
      </c>
      <c r="AI2227" s="39">
        <v>0</v>
      </c>
      <c r="AJ2227" s="46"/>
      <c r="AK2227" s="22"/>
      <c r="AL2227" s="52">
        <f t="shared" si="348"/>
        <v>0</v>
      </c>
      <c r="AM2227" s="52" t="e">
        <f t="shared" si="349"/>
        <v>#VALUE!</v>
      </c>
      <c r="AN2227" s="52" t="e">
        <f t="shared" si="342"/>
        <v>#VALUE!</v>
      </c>
      <c r="AO2227">
        <v>0</v>
      </c>
      <c r="AP2227" s="39">
        <v>0</v>
      </c>
      <c r="AQ2227" s="52">
        <f t="shared" si="350"/>
        <v>0</v>
      </c>
    </row>
    <row r="2228" spans="1:43" x14ac:dyDescent="0.25">
      <c r="A2228" t="s">
        <v>5531</v>
      </c>
      <c r="B2228" t="s">
        <v>4634</v>
      </c>
      <c r="C2228" s="22" t="s">
        <v>4634</v>
      </c>
      <c r="D2228">
        <v>1</v>
      </c>
      <c r="E2228">
        <v>1</v>
      </c>
      <c r="F2228">
        <v>2</v>
      </c>
      <c r="G2228" s="13">
        <v>37020</v>
      </c>
      <c r="H2228">
        <v>37.479999999999997</v>
      </c>
      <c r="I2228" t="s">
        <v>5411</v>
      </c>
      <c r="J2228" t="s">
        <v>5411</v>
      </c>
      <c r="K2228" s="39">
        <v>37.481999999999999</v>
      </c>
      <c r="L2228" s="46"/>
      <c r="M2228" s="22"/>
      <c r="N2228" s="52">
        <f t="shared" si="343"/>
        <v>-2.0000000000024443E-3</v>
      </c>
      <c r="O2228" s="52" t="e">
        <f t="shared" si="344"/>
        <v>#VALUE!</v>
      </c>
      <c r="P2228" s="52" t="e">
        <f t="shared" si="345"/>
        <v>#VALUE!</v>
      </c>
      <c r="Q2228">
        <v>0.16</v>
      </c>
      <c r="R2228" t="s">
        <v>5411</v>
      </c>
      <c r="S2228" t="s">
        <v>5411</v>
      </c>
      <c r="T2228" s="39">
        <v>0.157</v>
      </c>
      <c r="U2228" s="46"/>
      <c r="V2228" s="22"/>
      <c r="W2228" s="52">
        <f t="shared" si="346"/>
        <v>3.0000000000000027E-3</v>
      </c>
      <c r="X2228" s="52" t="e">
        <f t="shared" si="347"/>
        <v>#VALUE!</v>
      </c>
      <c r="Y2228" s="52" t="e">
        <f t="shared" si="341"/>
        <v>#VALUE!</v>
      </c>
      <c r="Z2228" t="s">
        <v>5568</v>
      </c>
      <c r="AA2228" t="s">
        <v>5411</v>
      </c>
      <c r="AB2228" t="s">
        <v>5411</v>
      </c>
      <c r="AC2228" s="80" t="s">
        <v>88</v>
      </c>
      <c r="AD2228" s="61"/>
      <c r="AE2228" s="22"/>
      <c r="AF2228">
        <v>0</v>
      </c>
      <c r="AG2228" t="s">
        <v>5411</v>
      </c>
      <c r="AH2228" t="s">
        <v>5411</v>
      </c>
      <c r="AI2228" s="39">
        <v>0</v>
      </c>
      <c r="AJ2228" s="46"/>
      <c r="AK2228" s="22"/>
      <c r="AL2228" s="52">
        <f t="shared" si="348"/>
        <v>0</v>
      </c>
      <c r="AM2228" s="52" t="e">
        <f t="shared" si="349"/>
        <v>#VALUE!</v>
      </c>
      <c r="AN2228" s="52" t="e">
        <f t="shared" si="342"/>
        <v>#VALUE!</v>
      </c>
      <c r="AO2228">
        <v>0.76</v>
      </c>
      <c r="AP2228" s="39">
        <v>0.76300000000000001</v>
      </c>
      <c r="AQ2228" s="52">
        <f t="shared" si="350"/>
        <v>-3.0000000000000027E-3</v>
      </c>
    </row>
    <row r="2229" spans="1:43" x14ac:dyDescent="0.25">
      <c r="A2229" t="s">
        <v>5531</v>
      </c>
      <c r="B2229" t="s">
        <v>4635</v>
      </c>
      <c r="C2229" s="22" t="s">
        <v>4635</v>
      </c>
      <c r="D2229">
        <v>1</v>
      </c>
      <c r="E2229">
        <v>1</v>
      </c>
      <c r="F2229">
        <v>2</v>
      </c>
      <c r="G2229" s="13">
        <v>37020</v>
      </c>
      <c r="H2229">
        <v>12.8</v>
      </c>
      <c r="I2229" t="s">
        <v>5411</v>
      </c>
      <c r="J2229" t="s">
        <v>5411</v>
      </c>
      <c r="K2229" s="39">
        <v>12.795999999999999</v>
      </c>
      <c r="L2229" s="46"/>
      <c r="M2229" s="22"/>
      <c r="N2229" s="52">
        <f t="shared" si="343"/>
        <v>4.0000000000013358E-3</v>
      </c>
      <c r="O2229" s="52" t="e">
        <f t="shared" si="344"/>
        <v>#VALUE!</v>
      </c>
      <c r="P2229" s="52" t="e">
        <f t="shared" si="345"/>
        <v>#VALUE!</v>
      </c>
      <c r="Q2229">
        <v>0.31</v>
      </c>
      <c r="R2229" t="s">
        <v>5411</v>
      </c>
      <c r="S2229" t="s">
        <v>5411</v>
      </c>
      <c r="T2229" s="39">
        <v>0.311</v>
      </c>
      <c r="U2229" s="46"/>
      <c r="V2229" s="22"/>
      <c r="W2229" s="52">
        <f t="shared" si="346"/>
        <v>-1.0000000000000009E-3</v>
      </c>
      <c r="X2229" s="52" t="e">
        <f t="shared" si="347"/>
        <v>#VALUE!</v>
      </c>
      <c r="Y2229" s="52" t="e">
        <f t="shared" si="341"/>
        <v>#VALUE!</v>
      </c>
      <c r="Z2229" t="s">
        <v>5568</v>
      </c>
      <c r="AA2229" t="s">
        <v>5411</v>
      </c>
      <c r="AB2229" t="s">
        <v>5411</v>
      </c>
      <c r="AC2229" s="80" t="s">
        <v>88</v>
      </c>
      <c r="AD2229" s="61"/>
      <c r="AE2229" s="22"/>
      <c r="AF2229">
        <v>0</v>
      </c>
      <c r="AG2229" t="s">
        <v>5411</v>
      </c>
      <c r="AH2229" t="s">
        <v>5411</v>
      </c>
      <c r="AI2229" s="39">
        <v>0</v>
      </c>
      <c r="AJ2229" s="46"/>
      <c r="AK2229" s="22"/>
      <c r="AL2229" s="52">
        <f t="shared" si="348"/>
        <v>0</v>
      </c>
      <c r="AM2229" s="52" t="e">
        <f t="shared" si="349"/>
        <v>#VALUE!</v>
      </c>
      <c r="AN2229" s="52" t="e">
        <f t="shared" si="342"/>
        <v>#VALUE!</v>
      </c>
      <c r="AO2229">
        <v>0.25</v>
      </c>
      <c r="AP2229" s="39">
        <v>0.251</v>
      </c>
      <c r="AQ2229" s="52">
        <f t="shared" si="350"/>
        <v>-1.0000000000000009E-3</v>
      </c>
    </row>
    <row r="2230" spans="1:43" x14ac:dyDescent="0.25">
      <c r="A2230" t="s">
        <v>5531</v>
      </c>
      <c r="B2230" t="s">
        <v>4636</v>
      </c>
      <c r="C2230" s="22" t="s">
        <v>4636</v>
      </c>
      <c r="D2230">
        <v>1</v>
      </c>
      <c r="E2230">
        <v>1</v>
      </c>
      <c r="F2230">
        <v>2</v>
      </c>
      <c r="G2230" s="13">
        <v>37020</v>
      </c>
      <c r="H2230">
        <v>0</v>
      </c>
      <c r="I2230" t="s">
        <v>5411</v>
      </c>
      <c r="J2230" t="s">
        <v>5411</v>
      </c>
      <c r="K2230" s="39">
        <v>0</v>
      </c>
      <c r="L2230" s="46"/>
      <c r="M2230" s="22"/>
      <c r="N2230" s="52">
        <f t="shared" si="343"/>
        <v>0</v>
      </c>
      <c r="O2230" s="52" t="e">
        <f t="shared" si="344"/>
        <v>#VALUE!</v>
      </c>
      <c r="P2230" s="52" t="e">
        <f t="shared" si="345"/>
        <v>#VALUE!</v>
      </c>
      <c r="Q2230">
        <v>0</v>
      </c>
      <c r="R2230" t="s">
        <v>5411</v>
      </c>
      <c r="S2230" t="s">
        <v>5411</v>
      </c>
      <c r="T2230" s="39">
        <v>0</v>
      </c>
      <c r="U2230" s="46"/>
      <c r="V2230" s="22"/>
      <c r="W2230" s="52">
        <f t="shared" si="346"/>
        <v>0</v>
      </c>
      <c r="X2230" s="52" t="e">
        <f t="shared" si="347"/>
        <v>#VALUE!</v>
      </c>
      <c r="Y2230" s="52" t="e">
        <f t="shared" si="341"/>
        <v>#VALUE!</v>
      </c>
      <c r="Z2230" t="s">
        <v>5568</v>
      </c>
      <c r="AA2230" t="s">
        <v>5411</v>
      </c>
      <c r="AB2230" t="s">
        <v>5411</v>
      </c>
      <c r="AC2230" s="80" t="s">
        <v>88</v>
      </c>
      <c r="AD2230" s="61"/>
      <c r="AE2230" s="22"/>
      <c r="AF2230">
        <v>0</v>
      </c>
      <c r="AG2230" t="s">
        <v>5411</v>
      </c>
      <c r="AH2230" t="s">
        <v>5411</v>
      </c>
      <c r="AI2230" s="39">
        <v>0</v>
      </c>
      <c r="AJ2230" s="46"/>
      <c r="AK2230" s="22"/>
      <c r="AL2230" s="52">
        <f t="shared" si="348"/>
        <v>0</v>
      </c>
      <c r="AM2230" s="52" t="e">
        <f t="shared" si="349"/>
        <v>#VALUE!</v>
      </c>
      <c r="AN2230" s="52" t="e">
        <f t="shared" si="342"/>
        <v>#VALUE!</v>
      </c>
      <c r="AO2230">
        <v>0</v>
      </c>
      <c r="AP2230" s="39">
        <v>0</v>
      </c>
      <c r="AQ2230" s="52">
        <f t="shared" si="350"/>
        <v>0</v>
      </c>
    </row>
    <row r="2231" spans="1:43" x14ac:dyDescent="0.25">
      <c r="A2231" t="s">
        <v>5531</v>
      </c>
      <c r="B2231" t="s">
        <v>4637</v>
      </c>
      <c r="C2231" s="22" t="s">
        <v>4637</v>
      </c>
      <c r="D2231">
        <v>1</v>
      </c>
      <c r="E2231">
        <v>1</v>
      </c>
      <c r="F2231">
        <v>2</v>
      </c>
      <c r="G2231" s="13">
        <v>37020</v>
      </c>
      <c r="H2231">
        <v>32.299999999999997</v>
      </c>
      <c r="I2231" t="s">
        <v>5411</v>
      </c>
      <c r="J2231" t="s">
        <v>5411</v>
      </c>
      <c r="K2231" s="39">
        <v>32.298000000000002</v>
      </c>
      <c r="L2231" s="46"/>
      <c r="M2231" s="22"/>
      <c r="N2231" s="52">
        <f t="shared" si="343"/>
        <v>1.9999999999953388E-3</v>
      </c>
      <c r="O2231" s="52" t="e">
        <f t="shared" si="344"/>
        <v>#VALUE!</v>
      </c>
      <c r="P2231" s="52" t="e">
        <f t="shared" si="345"/>
        <v>#VALUE!</v>
      </c>
      <c r="Q2231">
        <v>2.42</v>
      </c>
      <c r="R2231" t="s">
        <v>5411</v>
      </c>
      <c r="S2231" t="s">
        <v>5411</v>
      </c>
      <c r="T2231" s="39">
        <v>2.4239999999999999</v>
      </c>
      <c r="U2231" s="46"/>
      <c r="V2231" s="22"/>
      <c r="W2231" s="52">
        <f t="shared" si="346"/>
        <v>-4.0000000000000036E-3</v>
      </c>
      <c r="X2231" s="52" t="e">
        <f t="shared" si="347"/>
        <v>#VALUE!</v>
      </c>
      <c r="Y2231" s="52" t="e">
        <f t="shared" si="341"/>
        <v>#VALUE!</v>
      </c>
      <c r="Z2231" t="s">
        <v>5568</v>
      </c>
      <c r="AA2231" t="s">
        <v>5411</v>
      </c>
      <c r="AB2231" t="s">
        <v>5411</v>
      </c>
      <c r="AC2231" s="80" t="s">
        <v>88</v>
      </c>
      <c r="AD2231" s="61"/>
      <c r="AE2231" s="22"/>
      <c r="AF2231">
        <v>0</v>
      </c>
      <c r="AG2231" t="s">
        <v>5411</v>
      </c>
      <c r="AH2231" t="s">
        <v>5411</v>
      </c>
      <c r="AI2231" s="39">
        <v>0</v>
      </c>
      <c r="AJ2231" s="46"/>
      <c r="AK2231" s="22"/>
      <c r="AL2231" s="52">
        <f t="shared" si="348"/>
        <v>0</v>
      </c>
      <c r="AM2231" s="52" t="e">
        <f t="shared" si="349"/>
        <v>#VALUE!</v>
      </c>
      <c r="AN2231" s="52" t="e">
        <f t="shared" si="342"/>
        <v>#VALUE!</v>
      </c>
      <c r="AO2231">
        <v>0.06</v>
      </c>
      <c r="AP2231" s="39">
        <v>6.0999999999999999E-2</v>
      </c>
      <c r="AQ2231" s="52">
        <f t="shared" si="350"/>
        <v>-1.0000000000000009E-3</v>
      </c>
    </row>
    <row r="2232" spans="1:43" x14ac:dyDescent="0.25">
      <c r="A2232" t="s">
        <v>5531</v>
      </c>
      <c r="B2232" t="s">
        <v>4638</v>
      </c>
      <c r="C2232" s="22" t="s">
        <v>4638</v>
      </c>
      <c r="D2232">
        <v>1</v>
      </c>
      <c r="E2232">
        <v>1</v>
      </c>
      <c r="F2232">
        <v>2</v>
      </c>
      <c r="G2232" s="13">
        <v>37020</v>
      </c>
      <c r="H2232">
        <v>8.27</v>
      </c>
      <c r="I2232" t="s">
        <v>5411</v>
      </c>
      <c r="J2232" t="s">
        <v>5411</v>
      </c>
      <c r="K2232" s="39">
        <v>8.2729999999999997</v>
      </c>
      <c r="L2232" s="46"/>
      <c r="M2232" s="22"/>
      <c r="N2232" s="52">
        <f t="shared" si="343"/>
        <v>-3.0000000000001137E-3</v>
      </c>
      <c r="O2232" s="52" t="e">
        <f t="shared" si="344"/>
        <v>#VALUE!</v>
      </c>
      <c r="P2232" s="52" t="e">
        <f t="shared" si="345"/>
        <v>#VALUE!</v>
      </c>
      <c r="Q2232">
        <v>2.2200000000000002</v>
      </c>
      <c r="R2232" t="s">
        <v>5411</v>
      </c>
      <c r="S2232" t="s">
        <v>5411</v>
      </c>
      <c r="T2232" s="39">
        <v>2.2149999999999999</v>
      </c>
      <c r="U2232" s="46"/>
      <c r="V2232" s="22"/>
      <c r="W2232" s="52">
        <f t="shared" si="346"/>
        <v>5.0000000000003375E-3</v>
      </c>
      <c r="X2232" s="52" t="e">
        <f t="shared" si="347"/>
        <v>#VALUE!</v>
      </c>
      <c r="Y2232" s="52" t="e">
        <f t="shared" si="341"/>
        <v>#VALUE!</v>
      </c>
      <c r="Z2232" t="s">
        <v>5568</v>
      </c>
      <c r="AA2232" t="s">
        <v>5411</v>
      </c>
      <c r="AB2232" t="s">
        <v>5411</v>
      </c>
      <c r="AC2232" s="80" t="s">
        <v>88</v>
      </c>
      <c r="AD2232" s="61"/>
      <c r="AE2232" s="22"/>
      <c r="AF2232">
        <v>2.11</v>
      </c>
      <c r="AG2232" t="s">
        <v>5411</v>
      </c>
      <c r="AH2232" t="s">
        <v>5411</v>
      </c>
      <c r="AI2232" s="39">
        <v>2.1080000000000001</v>
      </c>
      <c r="AJ2232" s="46"/>
      <c r="AK2232" s="22"/>
      <c r="AL2232" s="52">
        <f t="shared" si="348"/>
        <v>1.9999999999997797E-3</v>
      </c>
      <c r="AM2232" s="52" t="e">
        <f t="shared" si="349"/>
        <v>#VALUE!</v>
      </c>
      <c r="AN2232" s="52" t="e">
        <f t="shared" si="342"/>
        <v>#VALUE!</v>
      </c>
      <c r="AO2232">
        <v>0.1</v>
      </c>
      <c r="AP2232" s="39">
        <v>9.7000000000000003E-2</v>
      </c>
      <c r="AQ2232" s="52">
        <f t="shared" si="350"/>
        <v>3.0000000000000027E-3</v>
      </c>
    </row>
    <row r="2233" spans="1:43" x14ac:dyDescent="0.25">
      <c r="A2233" t="s">
        <v>5531</v>
      </c>
      <c r="B2233" t="s">
        <v>4639</v>
      </c>
      <c r="C2233" s="22" t="s">
        <v>4639</v>
      </c>
      <c r="D2233">
        <v>1</v>
      </c>
      <c r="E2233">
        <v>1</v>
      </c>
      <c r="F2233">
        <v>2</v>
      </c>
      <c r="G2233" s="13">
        <v>37020</v>
      </c>
      <c r="H2233">
        <v>0</v>
      </c>
      <c r="I2233" t="s">
        <v>5411</v>
      </c>
      <c r="J2233" t="s">
        <v>5411</v>
      </c>
      <c r="K2233" s="39">
        <v>0</v>
      </c>
      <c r="L2233" s="46"/>
      <c r="M2233" s="22"/>
      <c r="N2233" s="52">
        <f t="shared" si="343"/>
        <v>0</v>
      </c>
      <c r="O2233" s="52" t="e">
        <f t="shared" si="344"/>
        <v>#VALUE!</v>
      </c>
      <c r="P2233" s="52" t="e">
        <f t="shared" si="345"/>
        <v>#VALUE!</v>
      </c>
      <c r="Q2233">
        <v>0</v>
      </c>
      <c r="R2233" t="s">
        <v>5411</v>
      </c>
      <c r="S2233" t="s">
        <v>5411</v>
      </c>
      <c r="T2233" s="39">
        <v>0</v>
      </c>
      <c r="U2233" s="46"/>
      <c r="V2233" s="22"/>
      <c r="W2233" s="52">
        <f t="shared" si="346"/>
        <v>0</v>
      </c>
      <c r="X2233" s="52" t="e">
        <f t="shared" si="347"/>
        <v>#VALUE!</v>
      </c>
      <c r="Y2233" s="52" t="e">
        <f t="shared" si="341"/>
        <v>#VALUE!</v>
      </c>
      <c r="Z2233" t="s">
        <v>5568</v>
      </c>
      <c r="AA2233" t="s">
        <v>5411</v>
      </c>
      <c r="AB2233" t="s">
        <v>5411</v>
      </c>
      <c r="AC2233" s="80" t="s">
        <v>88</v>
      </c>
      <c r="AD2233" s="61"/>
      <c r="AE2233" s="22"/>
      <c r="AF2233">
        <v>0</v>
      </c>
      <c r="AG2233" t="s">
        <v>5411</v>
      </c>
      <c r="AH2233" t="s">
        <v>5411</v>
      </c>
      <c r="AI2233" s="39">
        <v>0</v>
      </c>
      <c r="AJ2233" s="46"/>
      <c r="AK2233" s="22"/>
      <c r="AL2233" s="52">
        <f t="shared" si="348"/>
        <v>0</v>
      </c>
      <c r="AM2233" s="52" t="e">
        <f t="shared" si="349"/>
        <v>#VALUE!</v>
      </c>
      <c r="AN2233" s="52" t="e">
        <f t="shared" si="342"/>
        <v>#VALUE!</v>
      </c>
      <c r="AO2233">
        <v>0</v>
      </c>
      <c r="AP2233" s="39">
        <v>0</v>
      </c>
      <c r="AQ2233" s="52">
        <f t="shared" si="350"/>
        <v>0</v>
      </c>
    </row>
    <row r="2234" spans="1:43" x14ac:dyDescent="0.25">
      <c r="A2234" t="s">
        <v>5531</v>
      </c>
      <c r="B2234" t="s">
        <v>4640</v>
      </c>
      <c r="C2234" s="22" t="s">
        <v>4640</v>
      </c>
      <c r="D2234">
        <v>1</v>
      </c>
      <c r="E2234">
        <v>1</v>
      </c>
      <c r="F2234">
        <v>2</v>
      </c>
      <c r="G2234" s="13">
        <v>37020</v>
      </c>
      <c r="H2234">
        <v>33.119999999999997</v>
      </c>
      <c r="I2234" t="s">
        <v>5411</v>
      </c>
      <c r="J2234" t="s">
        <v>5411</v>
      </c>
      <c r="K2234" s="39">
        <v>33.115000000000002</v>
      </c>
      <c r="L2234" s="46"/>
      <c r="M2234" s="22"/>
      <c r="N2234" s="52">
        <f t="shared" si="343"/>
        <v>4.9999999999954525E-3</v>
      </c>
      <c r="O2234" s="52" t="e">
        <f t="shared" si="344"/>
        <v>#VALUE!</v>
      </c>
      <c r="P2234" s="52" t="e">
        <f t="shared" si="345"/>
        <v>#VALUE!</v>
      </c>
      <c r="Q2234">
        <v>4.1900000000000004</v>
      </c>
      <c r="R2234" t="s">
        <v>5411</v>
      </c>
      <c r="S2234" t="s">
        <v>5411</v>
      </c>
      <c r="T2234" s="39">
        <v>4.1909999999999998</v>
      </c>
      <c r="U2234" s="46"/>
      <c r="V2234" s="22"/>
      <c r="W2234" s="52">
        <f t="shared" si="346"/>
        <v>-9.9999999999944578E-4</v>
      </c>
      <c r="X2234" s="52" t="e">
        <f t="shared" si="347"/>
        <v>#VALUE!</v>
      </c>
      <c r="Y2234" s="52" t="e">
        <f t="shared" si="341"/>
        <v>#VALUE!</v>
      </c>
      <c r="Z2234" t="s">
        <v>5568</v>
      </c>
      <c r="AA2234" t="s">
        <v>5411</v>
      </c>
      <c r="AB2234" t="s">
        <v>5411</v>
      </c>
      <c r="AC2234" s="80" t="s">
        <v>88</v>
      </c>
      <c r="AD2234" s="61"/>
      <c r="AE2234" s="22"/>
      <c r="AF2234">
        <v>0</v>
      </c>
      <c r="AG2234" t="s">
        <v>5411</v>
      </c>
      <c r="AH2234" t="s">
        <v>5411</v>
      </c>
      <c r="AI2234" s="39">
        <v>0</v>
      </c>
      <c r="AJ2234" s="46"/>
      <c r="AK2234" s="22"/>
      <c r="AL2234" s="52">
        <f t="shared" si="348"/>
        <v>0</v>
      </c>
      <c r="AM2234" s="52" t="e">
        <f t="shared" si="349"/>
        <v>#VALUE!</v>
      </c>
      <c r="AN2234" s="52" t="e">
        <f t="shared" si="342"/>
        <v>#VALUE!</v>
      </c>
      <c r="AO2234">
        <v>0</v>
      </c>
      <c r="AP2234" s="39">
        <v>3.0000000000000001E-3</v>
      </c>
      <c r="AQ2234" s="52">
        <f t="shared" si="350"/>
        <v>-3.0000000000000001E-3</v>
      </c>
    </row>
    <row r="2235" spans="1:43" x14ac:dyDescent="0.25">
      <c r="A2235" t="s">
        <v>5531</v>
      </c>
      <c r="B2235" t="s">
        <v>4641</v>
      </c>
      <c r="C2235" s="22" t="s">
        <v>4641</v>
      </c>
      <c r="D2235">
        <v>1</v>
      </c>
      <c r="E2235">
        <v>1</v>
      </c>
      <c r="F2235">
        <v>2</v>
      </c>
      <c r="G2235" s="13">
        <v>37020</v>
      </c>
      <c r="H2235">
        <v>6.29</v>
      </c>
      <c r="I2235" t="s">
        <v>5411</v>
      </c>
      <c r="J2235" t="s">
        <v>5411</v>
      </c>
      <c r="K2235" s="39">
        <v>6.2869999999999999</v>
      </c>
      <c r="L2235" s="46"/>
      <c r="M2235" s="22"/>
      <c r="N2235" s="52">
        <f t="shared" si="343"/>
        <v>3.0000000000001137E-3</v>
      </c>
      <c r="O2235" s="52" t="e">
        <f t="shared" si="344"/>
        <v>#VALUE!</v>
      </c>
      <c r="P2235" s="52" t="e">
        <f t="shared" si="345"/>
        <v>#VALUE!</v>
      </c>
      <c r="Q2235">
        <v>1.41</v>
      </c>
      <c r="R2235" t="s">
        <v>5411</v>
      </c>
      <c r="S2235" t="s">
        <v>5411</v>
      </c>
      <c r="T2235" s="39">
        <v>1.41</v>
      </c>
      <c r="U2235" s="46"/>
      <c r="V2235" s="22"/>
      <c r="W2235" s="52">
        <f t="shared" si="346"/>
        <v>0</v>
      </c>
      <c r="X2235" s="52" t="e">
        <f t="shared" si="347"/>
        <v>#VALUE!</v>
      </c>
      <c r="Y2235" s="52" t="e">
        <f t="shared" si="341"/>
        <v>#VALUE!</v>
      </c>
      <c r="Z2235" t="s">
        <v>5568</v>
      </c>
      <c r="AA2235" t="s">
        <v>5411</v>
      </c>
      <c r="AB2235" t="s">
        <v>5411</v>
      </c>
      <c r="AC2235" s="80" t="s">
        <v>88</v>
      </c>
      <c r="AD2235" s="61"/>
      <c r="AE2235" s="22"/>
      <c r="AF2235">
        <v>0</v>
      </c>
      <c r="AG2235" t="s">
        <v>5411</v>
      </c>
      <c r="AH2235" t="s">
        <v>5411</v>
      </c>
      <c r="AI2235" s="39">
        <v>0</v>
      </c>
      <c r="AJ2235" s="46"/>
      <c r="AK2235" s="22"/>
      <c r="AL2235" s="52">
        <f t="shared" si="348"/>
        <v>0</v>
      </c>
      <c r="AM2235" s="52" t="e">
        <f t="shared" si="349"/>
        <v>#VALUE!</v>
      </c>
      <c r="AN2235" s="52" t="e">
        <f t="shared" si="342"/>
        <v>#VALUE!</v>
      </c>
      <c r="AO2235">
        <v>0</v>
      </c>
      <c r="AP2235" s="39">
        <v>0</v>
      </c>
      <c r="AQ2235" s="52">
        <f t="shared" si="350"/>
        <v>0</v>
      </c>
    </row>
    <row r="2236" spans="1:43" x14ac:dyDescent="0.25">
      <c r="A2236" t="s">
        <v>5531</v>
      </c>
      <c r="B2236" t="s">
        <v>4642</v>
      </c>
      <c r="C2236" s="22" t="s">
        <v>4642</v>
      </c>
      <c r="D2236">
        <v>1</v>
      </c>
      <c r="E2236">
        <v>1</v>
      </c>
      <c r="F2236">
        <v>2</v>
      </c>
      <c r="G2236" s="13">
        <v>37020</v>
      </c>
      <c r="H2236">
        <v>0</v>
      </c>
      <c r="I2236" t="s">
        <v>5411</v>
      </c>
      <c r="J2236" t="s">
        <v>5411</v>
      </c>
      <c r="K2236" s="39">
        <v>0</v>
      </c>
      <c r="L2236" s="46"/>
      <c r="M2236" s="22"/>
      <c r="N2236" s="52">
        <f t="shared" si="343"/>
        <v>0</v>
      </c>
      <c r="O2236" s="52" t="e">
        <f t="shared" si="344"/>
        <v>#VALUE!</v>
      </c>
      <c r="P2236" s="52" t="e">
        <f t="shared" si="345"/>
        <v>#VALUE!</v>
      </c>
      <c r="Q2236">
        <v>0</v>
      </c>
      <c r="R2236" t="s">
        <v>5411</v>
      </c>
      <c r="S2236" t="s">
        <v>5411</v>
      </c>
      <c r="T2236" s="39">
        <v>0</v>
      </c>
      <c r="U2236" s="46"/>
      <c r="V2236" s="22"/>
      <c r="W2236" s="52">
        <f t="shared" si="346"/>
        <v>0</v>
      </c>
      <c r="X2236" s="52" t="e">
        <f t="shared" si="347"/>
        <v>#VALUE!</v>
      </c>
      <c r="Y2236" s="52" t="e">
        <f t="shared" si="341"/>
        <v>#VALUE!</v>
      </c>
      <c r="Z2236" t="s">
        <v>5568</v>
      </c>
      <c r="AA2236" t="s">
        <v>5411</v>
      </c>
      <c r="AB2236" t="s">
        <v>5411</v>
      </c>
      <c r="AC2236" s="80" t="s">
        <v>88</v>
      </c>
      <c r="AD2236" s="61"/>
      <c r="AE2236" s="22"/>
      <c r="AF2236">
        <v>0</v>
      </c>
      <c r="AG2236" t="s">
        <v>5411</v>
      </c>
      <c r="AH2236" t="s">
        <v>5411</v>
      </c>
      <c r="AI2236" s="39">
        <v>0</v>
      </c>
      <c r="AJ2236" s="46"/>
      <c r="AK2236" s="22"/>
      <c r="AL2236" s="52">
        <f t="shared" si="348"/>
        <v>0</v>
      </c>
      <c r="AM2236" s="52" t="e">
        <f t="shared" si="349"/>
        <v>#VALUE!</v>
      </c>
      <c r="AN2236" s="52" t="e">
        <f t="shared" si="342"/>
        <v>#VALUE!</v>
      </c>
      <c r="AO2236">
        <v>0</v>
      </c>
      <c r="AP2236" s="39">
        <v>0</v>
      </c>
      <c r="AQ2236" s="52">
        <f t="shared" si="350"/>
        <v>0</v>
      </c>
    </row>
    <row r="2237" spans="1:43" x14ac:dyDescent="0.25">
      <c r="A2237" t="s">
        <v>5531</v>
      </c>
      <c r="B2237" t="s">
        <v>4643</v>
      </c>
      <c r="C2237" s="22" t="s">
        <v>4643</v>
      </c>
      <c r="D2237">
        <v>1</v>
      </c>
      <c r="E2237">
        <v>1</v>
      </c>
      <c r="F2237">
        <v>2</v>
      </c>
      <c r="G2237" s="13">
        <v>37020</v>
      </c>
      <c r="H2237">
        <v>38.9</v>
      </c>
      <c r="I2237" t="s">
        <v>5411</v>
      </c>
      <c r="J2237" t="s">
        <v>5411</v>
      </c>
      <c r="K2237" s="39">
        <v>38.901000000000003</v>
      </c>
      <c r="L2237" s="46"/>
      <c r="M2237" s="22"/>
      <c r="N2237" s="52">
        <f t="shared" si="343"/>
        <v>-1.0000000000047748E-3</v>
      </c>
      <c r="O2237" s="52" t="e">
        <f t="shared" si="344"/>
        <v>#VALUE!</v>
      </c>
      <c r="P2237" s="52" t="e">
        <f t="shared" si="345"/>
        <v>#VALUE!</v>
      </c>
      <c r="Q2237">
        <v>0</v>
      </c>
      <c r="R2237" t="s">
        <v>5411</v>
      </c>
      <c r="S2237" t="s">
        <v>5411</v>
      </c>
      <c r="T2237" s="39">
        <v>0</v>
      </c>
      <c r="U2237" s="46"/>
      <c r="V2237" s="22"/>
      <c r="W2237" s="52">
        <f t="shared" si="346"/>
        <v>0</v>
      </c>
      <c r="X2237" s="52" t="e">
        <f t="shared" si="347"/>
        <v>#VALUE!</v>
      </c>
      <c r="Y2237" s="52" t="e">
        <f t="shared" si="341"/>
        <v>#VALUE!</v>
      </c>
      <c r="Z2237" t="s">
        <v>5568</v>
      </c>
      <c r="AA2237" t="s">
        <v>5411</v>
      </c>
      <c r="AB2237" t="s">
        <v>5411</v>
      </c>
      <c r="AC2237" s="80" t="s">
        <v>88</v>
      </c>
      <c r="AD2237" s="61"/>
      <c r="AE2237" s="22"/>
      <c r="AF2237">
        <v>0</v>
      </c>
      <c r="AG2237" t="s">
        <v>5411</v>
      </c>
      <c r="AH2237" t="s">
        <v>5411</v>
      </c>
      <c r="AI2237" s="39">
        <v>0</v>
      </c>
      <c r="AJ2237" s="46"/>
      <c r="AK2237" s="22"/>
      <c r="AL2237" s="52">
        <f t="shared" si="348"/>
        <v>0</v>
      </c>
      <c r="AM2237" s="52" t="e">
        <f t="shared" si="349"/>
        <v>#VALUE!</v>
      </c>
      <c r="AN2237" s="52" t="e">
        <f t="shared" si="342"/>
        <v>#VALUE!</v>
      </c>
      <c r="AO2237">
        <v>0</v>
      </c>
      <c r="AP2237" s="39">
        <v>0</v>
      </c>
      <c r="AQ2237" s="52">
        <f t="shared" si="350"/>
        <v>0</v>
      </c>
    </row>
    <row r="2238" spans="1:43" x14ac:dyDescent="0.25">
      <c r="A2238" t="s">
        <v>5531</v>
      </c>
      <c r="B2238" t="s">
        <v>4644</v>
      </c>
      <c r="C2238" s="22" t="s">
        <v>4644</v>
      </c>
      <c r="D2238">
        <v>1</v>
      </c>
      <c r="E2238">
        <v>1</v>
      </c>
      <c r="F2238">
        <v>2</v>
      </c>
      <c r="G2238" s="13">
        <v>37020</v>
      </c>
      <c r="H2238">
        <v>11.12</v>
      </c>
      <c r="I2238" t="s">
        <v>5411</v>
      </c>
      <c r="J2238" t="s">
        <v>5411</v>
      </c>
      <c r="K2238" s="39">
        <v>11.116</v>
      </c>
      <c r="L2238" s="46"/>
      <c r="M2238" s="22"/>
      <c r="N2238" s="52">
        <f t="shared" si="343"/>
        <v>3.9999999999995595E-3</v>
      </c>
      <c r="O2238" s="52" t="e">
        <f t="shared" si="344"/>
        <v>#VALUE!</v>
      </c>
      <c r="P2238" s="52" t="e">
        <f t="shared" si="345"/>
        <v>#VALUE!</v>
      </c>
      <c r="Q2238">
        <v>5.13</v>
      </c>
      <c r="R2238" t="s">
        <v>5411</v>
      </c>
      <c r="S2238" t="s">
        <v>5411</v>
      </c>
      <c r="T2238" s="39">
        <v>5.1319999999999997</v>
      </c>
      <c r="U2238" s="46"/>
      <c r="V2238" s="22"/>
      <c r="W2238" s="52">
        <f t="shared" si="346"/>
        <v>-1.9999999999997797E-3</v>
      </c>
      <c r="X2238" s="52" t="e">
        <f t="shared" si="347"/>
        <v>#VALUE!</v>
      </c>
      <c r="Y2238" s="52" t="e">
        <f t="shared" si="341"/>
        <v>#VALUE!</v>
      </c>
      <c r="Z2238" t="s">
        <v>5568</v>
      </c>
      <c r="AA2238" t="s">
        <v>5411</v>
      </c>
      <c r="AB2238" t="s">
        <v>5411</v>
      </c>
      <c r="AC2238" s="80" t="s">
        <v>88</v>
      </c>
      <c r="AD2238" s="61"/>
      <c r="AE2238" s="22"/>
      <c r="AF2238">
        <v>0</v>
      </c>
      <c r="AG2238" t="s">
        <v>5411</v>
      </c>
      <c r="AH2238" t="s">
        <v>5411</v>
      </c>
      <c r="AI2238" s="39">
        <v>0</v>
      </c>
      <c r="AJ2238" s="46"/>
      <c r="AK2238" s="22"/>
      <c r="AL2238" s="52">
        <f t="shared" si="348"/>
        <v>0</v>
      </c>
      <c r="AM2238" s="52" t="e">
        <f t="shared" si="349"/>
        <v>#VALUE!</v>
      </c>
      <c r="AN2238" s="52" t="e">
        <f t="shared" si="342"/>
        <v>#VALUE!</v>
      </c>
      <c r="AO2238">
        <v>0</v>
      </c>
      <c r="AP2238" s="39">
        <v>0</v>
      </c>
      <c r="AQ2238" s="52">
        <f t="shared" si="350"/>
        <v>0</v>
      </c>
    </row>
    <row r="2239" spans="1:43" x14ac:dyDescent="0.25">
      <c r="A2239" t="s">
        <v>5531</v>
      </c>
      <c r="B2239" t="s">
        <v>4645</v>
      </c>
      <c r="C2239" s="22" t="s">
        <v>4645</v>
      </c>
      <c r="D2239">
        <v>1</v>
      </c>
      <c r="E2239">
        <v>1</v>
      </c>
      <c r="F2239">
        <v>2</v>
      </c>
      <c r="G2239" s="13">
        <v>37020</v>
      </c>
      <c r="H2239">
        <v>0</v>
      </c>
      <c r="I2239" t="s">
        <v>5411</v>
      </c>
      <c r="J2239" t="s">
        <v>5411</v>
      </c>
      <c r="K2239" s="39">
        <v>0</v>
      </c>
      <c r="L2239" s="46"/>
      <c r="M2239" s="22"/>
      <c r="N2239" s="52">
        <f t="shared" si="343"/>
        <v>0</v>
      </c>
      <c r="O2239" s="52" t="e">
        <f t="shared" si="344"/>
        <v>#VALUE!</v>
      </c>
      <c r="P2239" s="52" t="e">
        <f t="shared" si="345"/>
        <v>#VALUE!</v>
      </c>
      <c r="Q2239">
        <v>0</v>
      </c>
      <c r="R2239" t="s">
        <v>5411</v>
      </c>
      <c r="S2239" t="s">
        <v>5411</v>
      </c>
      <c r="T2239" s="39">
        <v>0</v>
      </c>
      <c r="U2239" s="46"/>
      <c r="V2239" s="22"/>
      <c r="W2239" s="52">
        <f t="shared" si="346"/>
        <v>0</v>
      </c>
      <c r="X2239" s="52" t="e">
        <f t="shared" si="347"/>
        <v>#VALUE!</v>
      </c>
      <c r="Y2239" s="52" t="e">
        <f t="shared" si="341"/>
        <v>#VALUE!</v>
      </c>
      <c r="Z2239" t="s">
        <v>5568</v>
      </c>
      <c r="AA2239" t="s">
        <v>5411</v>
      </c>
      <c r="AB2239" t="s">
        <v>5411</v>
      </c>
      <c r="AC2239" s="80" t="s">
        <v>88</v>
      </c>
      <c r="AD2239" s="61"/>
      <c r="AE2239" s="22"/>
      <c r="AF2239">
        <v>0</v>
      </c>
      <c r="AG2239" t="s">
        <v>5411</v>
      </c>
      <c r="AH2239" t="s">
        <v>5411</v>
      </c>
      <c r="AI2239" s="39">
        <v>0</v>
      </c>
      <c r="AJ2239" s="46"/>
      <c r="AK2239" s="22"/>
      <c r="AL2239" s="52">
        <f t="shared" si="348"/>
        <v>0</v>
      </c>
      <c r="AM2239" s="52" t="e">
        <f t="shared" si="349"/>
        <v>#VALUE!</v>
      </c>
      <c r="AN2239" s="52" t="e">
        <f t="shared" si="342"/>
        <v>#VALUE!</v>
      </c>
      <c r="AO2239">
        <v>0</v>
      </c>
      <c r="AP2239" s="39">
        <v>0</v>
      </c>
      <c r="AQ2239" s="52">
        <f t="shared" si="350"/>
        <v>0</v>
      </c>
    </row>
    <row r="2240" spans="1:43" x14ac:dyDescent="0.25">
      <c r="A2240" t="s">
        <v>5531</v>
      </c>
      <c r="B2240" t="s">
        <v>4646</v>
      </c>
      <c r="C2240" s="22" t="s">
        <v>4646</v>
      </c>
      <c r="D2240">
        <v>1</v>
      </c>
      <c r="E2240">
        <v>1</v>
      </c>
      <c r="F2240">
        <v>2</v>
      </c>
      <c r="G2240" s="13">
        <v>37020</v>
      </c>
      <c r="H2240">
        <v>22.33</v>
      </c>
      <c r="I2240" t="s">
        <v>5411</v>
      </c>
      <c r="J2240" t="s">
        <v>5411</v>
      </c>
      <c r="K2240" s="39">
        <v>22.332999999999998</v>
      </c>
      <c r="L2240" s="46"/>
      <c r="M2240" s="22"/>
      <c r="N2240" s="52">
        <f t="shared" si="343"/>
        <v>-3.0000000000001137E-3</v>
      </c>
      <c r="O2240" s="52" t="e">
        <f t="shared" si="344"/>
        <v>#VALUE!</v>
      </c>
      <c r="P2240" s="52" t="e">
        <f t="shared" si="345"/>
        <v>#VALUE!</v>
      </c>
      <c r="Q2240">
        <v>3.77</v>
      </c>
      <c r="R2240" t="s">
        <v>5411</v>
      </c>
      <c r="S2240" t="s">
        <v>5411</v>
      </c>
      <c r="T2240" s="39">
        <v>3.7709999999999999</v>
      </c>
      <c r="U2240" s="46"/>
      <c r="V2240" s="22"/>
      <c r="W2240" s="52">
        <f t="shared" si="346"/>
        <v>-9.9999999999988987E-4</v>
      </c>
      <c r="X2240" s="52" t="e">
        <f t="shared" si="347"/>
        <v>#VALUE!</v>
      </c>
      <c r="Y2240" s="52" t="e">
        <f t="shared" si="341"/>
        <v>#VALUE!</v>
      </c>
      <c r="Z2240" t="s">
        <v>5568</v>
      </c>
      <c r="AA2240" t="s">
        <v>5411</v>
      </c>
      <c r="AB2240" t="s">
        <v>5411</v>
      </c>
      <c r="AC2240" s="80" t="s">
        <v>88</v>
      </c>
      <c r="AD2240" s="61"/>
      <c r="AE2240" s="22"/>
      <c r="AF2240">
        <v>0</v>
      </c>
      <c r="AG2240" t="s">
        <v>5411</v>
      </c>
      <c r="AH2240" t="s">
        <v>5411</v>
      </c>
      <c r="AI2240" s="39">
        <v>0</v>
      </c>
      <c r="AJ2240" s="46"/>
      <c r="AK2240" s="22"/>
      <c r="AL2240" s="52">
        <f t="shared" si="348"/>
        <v>0</v>
      </c>
      <c r="AM2240" s="52" t="e">
        <f t="shared" si="349"/>
        <v>#VALUE!</v>
      </c>
      <c r="AN2240" s="52" t="e">
        <f t="shared" si="342"/>
        <v>#VALUE!</v>
      </c>
      <c r="AO2240">
        <v>0</v>
      </c>
      <c r="AP2240" s="39">
        <v>0</v>
      </c>
      <c r="AQ2240" s="52">
        <f t="shared" si="350"/>
        <v>0</v>
      </c>
    </row>
    <row r="2241" spans="1:43" x14ac:dyDescent="0.25">
      <c r="A2241" t="s">
        <v>5531</v>
      </c>
      <c r="B2241" t="s">
        <v>4647</v>
      </c>
      <c r="C2241" s="22" t="s">
        <v>4647</v>
      </c>
      <c r="D2241">
        <v>1</v>
      </c>
      <c r="E2241">
        <v>1</v>
      </c>
      <c r="F2241">
        <v>2</v>
      </c>
      <c r="G2241" s="13">
        <v>37020</v>
      </c>
      <c r="H2241">
        <v>3.77</v>
      </c>
      <c r="I2241" t="s">
        <v>5411</v>
      </c>
      <c r="J2241" t="s">
        <v>5411</v>
      </c>
      <c r="K2241" s="39">
        <v>3.7690000000000001</v>
      </c>
      <c r="L2241" s="46"/>
      <c r="M2241" s="22"/>
      <c r="N2241" s="52">
        <f t="shared" si="343"/>
        <v>9.9999999999988987E-4</v>
      </c>
      <c r="O2241" s="52" t="e">
        <f t="shared" si="344"/>
        <v>#VALUE!</v>
      </c>
      <c r="P2241" s="52" t="e">
        <f t="shared" si="345"/>
        <v>#VALUE!</v>
      </c>
      <c r="Q2241">
        <v>0.94</v>
      </c>
      <c r="R2241" t="s">
        <v>5411</v>
      </c>
      <c r="S2241" t="s">
        <v>5411</v>
      </c>
      <c r="T2241" s="39">
        <v>0.94099999999999995</v>
      </c>
      <c r="U2241" s="46"/>
      <c r="V2241" s="22"/>
      <c r="W2241" s="52">
        <f t="shared" si="346"/>
        <v>-1.0000000000000009E-3</v>
      </c>
      <c r="X2241" s="52" t="e">
        <f t="shared" si="347"/>
        <v>#VALUE!</v>
      </c>
      <c r="Y2241" s="52" t="e">
        <f t="shared" si="341"/>
        <v>#VALUE!</v>
      </c>
      <c r="Z2241" t="s">
        <v>5568</v>
      </c>
      <c r="AA2241" t="s">
        <v>5411</v>
      </c>
      <c r="AB2241" t="s">
        <v>5411</v>
      </c>
      <c r="AC2241" s="80" t="s">
        <v>88</v>
      </c>
      <c r="AD2241" s="61"/>
      <c r="AE2241" s="22"/>
      <c r="AF2241">
        <v>1.64</v>
      </c>
      <c r="AG2241" t="s">
        <v>5411</v>
      </c>
      <c r="AH2241" t="s">
        <v>5411</v>
      </c>
      <c r="AI2241" s="39">
        <v>1.635</v>
      </c>
      <c r="AJ2241" s="46"/>
      <c r="AK2241" s="22"/>
      <c r="AL2241" s="52">
        <f t="shared" si="348"/>
        <v>4.9999999999998934E-3</v>
      </c>
      <c r="AM2241" s="52" t="e">
        <f t="shared" si="349"/>
        <v>#VALUE!</v>
      </c>
      <c r="AN2241" s="52" t="e">
        <f t="shared" si="342"/>
        <v>#VALUE!</v>
      </c>
      <c r="AO2241">
        <v>0.11</v>
      </c>
      <c r="AP2241" s="39">
        <v>0.113</v>
      </c>
      <c r="AQ2241" s="52">
        <f t="shared" si="350"/>
        <v>-3.0000000000000027E-3</v>
      </c>
    </row>
    <row r="2242" spans="1:43" x14ac:dyDescent="0.25">
      <c r="A2242" t="s">
        <v>5531</v>
      </c>
      <c r="B2242" t="s">
        <v>4693</v>
      </c>
      <c r="C2242" s="22" t="s">
        <v>4693</v>
      </c>
      <c r="D2242">
        <v>1</v>
      </c>
      <c r="E2242">
        <v>1</v>
      </c>
      <c r="F2242">
        <v>2</v>
      </c>
      <c r="G2242" s="13">
        <v>37020</v>
      </c>
      <c r="H2242">
        <v>0</v>
      </c>
      <c r="I2242">
        <v>0</v>
      </c>
      <c r="J2242" t="s">
        <v>5411</v>
      </c>
      <c r="K2242" s="39">
        <v>0</v>
      </c>
      <c r="L2242" s="39">
        <v>0</v>
      </c>
      <c r="M2242" s="22"/>
      <c r="N2242" s="52">
        <f t="shared" si="343"/>
        <v>0</v>
      </c>
      <c r="O2242" s="52">
        <f t="shared" si="344"/>
        <v>0</v>
      </c>
      <c r="P2242" s="52" t="e">
        <f t="shared" si="345"/>
        <v>#VALUE!</v>
      </c>
      <c r="Q2242">
        <v>0</v>
      </c>
      <c r="R2242">
        <v>0</v>
      </c>
      <c r="S2242" t="s">
        <v>5411</v>
      </c>
      <c r="T2242" s="39">
        <v>0</v>
      </c>
      <c r="U2242" s="39">
        <v>0</v>
      </c>
      <c r="V2242" s="22"/>
      <c r="W2242" s="52">
        <f t="shared" si="346"/>
        <v>0</v>
      </c>
      <c r="X2242" s="52">
        <f t="shared" si="347"/>
        <v>0</v>
      </c>
      <c r="Y2242" s="52" t="e">
        <f t="shared" si="341"/>
        <v>#VALUE!</v>
      </c>
      <c r="Z2242" t="s">
        <v>77</v>
      </c>
      <c r="AA2242" t="s">
        <v>5568</v>
      </c>
      <c r="AB2242" t="s">
        <v>5411</v>
      </c>
      <c r="AC2242" s="80" t="s">
        <v>77</v>
      </c>
      <c r="AD2242" s="80" t="s">
        <v>88</v>
      </c>
      <c r="AE2242" s="22"/>
      <c r="AF2242">
        <v>0</v>
      </c>
      <c r="AG2242">
        <v>0</v>
      </c>
      <c r="AH2242" t="s">
        <v>5411</v>
      </c>
      <c r="AI2242" s="39">
        <v>0</v>
      </c>
      <c r="AJ2242" s="39">
        <v>0</v>
      </c>
      <c r="AK2242" s="22"/>
      <c r="AL2242" s="52">
        <f t="shared" si="348"/>
        <v>0</v>
      </c>
      <c r="AM2242" s="52">
        <f t="shared" si="349"/>
        <v>0</v>
      </c>
      <c r="AN2242" s="52" t="e">
        <f t="shared" si="342"/>
        <v>#VALUE!</v>
      </c>
      <c r="AO2242">
        <v>0</v>
      </c>
      <c r="AP2242" s="39">
        <v>0</v>
      </c>
      <c r="AQ2242" s="52">
        <f t="shared" si="350"/>
        <v>0</v>
      </c>
    </row>
    <row r="2243" spans="1:43" x14ac:dyDescent="0.25">
      <c r="A2243" t="s">
        <v>5531</v>
      </c>
      <c r="B2243" t="s">
        <v>4694</v>
      </c>
      <c r="C2243" s="22" t="s">
        <v>4694</v>
      </c>
      <c r="D2243">
        <v>1</v>
      </c>
      <c r="E2243">
        <v>1</v>
      </c>
      <c r="F2243">
        <v>2</v>
      </c>
      <c r="G2243" s="13">
        <v>37020</v>
      </c>
      <c r="H2243">
        <v>16.93</v>
      </c>
      <c r="I2243">
        <v>0.49</v>
      </c>
      <c r="J2243" t="s">
        <v>5411</v>
      </c>
      <c r="K2243" s="39">
        <v>16.931000000000001</v>
      </c>
      <c r="L2243" s="39">
        <v>0.48699999999999999</v>
      </c>
      <c r="M2243" s="22"/>
      <c r="N2243" s="52">
        <f t="shared" si="343"/>
        <v>-1.0000000000012221E-3</v>
      </c>
      <c r="O2243" s="52">
        <f t="shared" si="344"/>
        <v>3.0000000000000027E-3</v>
      </c>
      <c r="P2243" s="52" t="e">
        <f t="shared" si="345"/>
        <v>#VALUE!</v>
      </c>
      <c r="Q2243">
        <v>5.72</v>
      </c>
      <c r="R2243">
        <v>1.44</v>
      </c>
      <c r="S2243" t="s">
        <v>5411</v>
      </c>
      <c r="T2243" s="39">
        <v>5.7210000000000001</v>
      </c>
      <c r="U2243" s="39">
        <v>1.4350000000000001</v>
      </c>
      <c r="V2243" s="22"/>
      <c r="W2243" s="52">
        <f t="shared" si="346"/>
        <v>-1.000000000000334E-3</v>
      </c>
      <c r="X2243" s="52">
        <f t="shared" si="347"/>
        <v>4.9999999999998934E-3</v>
      </c>
      <c r="Y2243" s="52" t="e">
        <f t="shared" si="341"/>
        <v>#VALUE!</v>
      </c>
      <c r="Z2243" t="s">
        <v>77</v>
      </c>
      <c r="AA2243" t="s">
        <v>5568</v>
      </c>
      <c r="AB2243" t="s">
        <v>5411</v>
      </c>
      <c r="AC2243" s="80" t="s">
        <v>77</v>
      </c>
      <c r="AD2243" s="80" t="s">
        <v>88</v>
      </c>
      <c r="AE2243" s="22"/>
      <c r="AF2243">
        <v>5.1100000000000003</v>
      </c>
      <c r="AG2243">
        <v>0</v>
      </c>
      <c r="AH2243" t="s">
        <v>5411</v>
      </c>
      <c r="AI2243" s="39">
        <v>5.1100000000000003</v>
      </c>
      <c r="AJ2243" s="39">
        <v>0</v>
      </c>
      <c r="AK2243" s="22"/>
      <c r="AL2243" s="52">
        <f t="shared" si="348"/>
        <v>0</v>
      </c>
      <c r="AM2243" s="52">
        <f t="shared" si="349"/>
        <v>0</v>
      </c>
      <c r="AN2243" s="52" t="e">
        <f t="shared" si="342"/>
        <v>#VALUE!</v>
      </c>
      <c r="AO2243">
        <v>4.32</v>
      </c>
      <c r="AP2243" s="39">
        <v>4.319</v>
      </c>
      <c r="AQ2243" s="52">
        <f t="shared" si="350"/>
        <v>1.000000000000334E-3</v>
      </c>
    </row>
    <row r="2244" spans="1:43" x14ac:dyDescent="0.25">
      <c r="A2244" t="s">
        <v>5531</v>
      </c>
      <c r="B2244" t="s">
        <v>4695</v>
      </c>
      <c r="C2244" s="22" t="s">
        <v>4695</v>
      </c>
      <c r="D2244">
        <v>1</v>
      </c>
      <c r="E2244">
        <v>1</v>
      </c>
      <c r="F2244">
        <v>2</v>
      </c>
      <c r="G2244" s="13">
        <v>37020</v>
      </c>
      <c r="H2244">
        <v>2.83</v>
      </c>
      <c r="I2244">
        <v>0.28999999999999998</v>
      </c>
      <c r="J2244" t="s">
        <v>5411</v>
      </c>
      <c r="K2244" s="39">
        <v>2.8340000000000001</v>
      </c>
      <c r="L2244" s="39">
        <v>0.28999999999999998</v>
      </c>
      <c r="M2244" s="22"/>
      <c r="N2244" s="52">
        <f t="shared" si="343"/>
        <v>-4.0000000000000036E-3</v>
      </c>
      <c r="O2244" s="52">
        <f t="shared" si="344"/>
        <v>0</v>
      </c>
      <c r="P2244" s="52" t="e">
        <f t="shared" si="345"/>
        <v>#VALUE!</v>
      </c>
      <c r="Q2244">
        <v>2.81</v>
      </c>
      <c r="R2244">
        <v>0.18</v>
      </c>
      <c r="S2244" t="s">
        <v>5411</v>
      </c>
      <c r="T2244" s="39">
        <v>2.81</v>
      </c>
      <c r="U2244" s="39">
        <v>0.182</v>
      </c>
      <c r="V2244" s="22"/>
      <c r="W2244" s="52">
        <f t="shared" si="346"/>
        <v>0</v>
      </c>
      <c r="X2244" s="52">
        <f t="shared" si="347"/>
        <v>-2.0000000000000018E-3</v>
      </c>
      <c r="Y2244" s="52" t="e">
        <f t="shared" ref="Y2244:Y2307" si="351">S2244-V2244</f>
        <v>#VALUE!</v>
      </c>
      <c r="Z2244" t="s">
        <v>77</v>
      </c>
      <c r="AA2244" t="s">
        <v>5568</v>
      </c>
      <c r="AB2244" t="s">
        <v>5411</v>
      </c>
      <c r="AC2244" s="80" t="s">
        <v>77</v>
      </c>
      <c r="AD2244" s="80" t="s">
        <v>88</v>
      </c>
      <c r="AE2244" s="22"/>
      <c r="AF2244">
        <v>21.26</v>
      </c>
      <c r="AG2244">
        <v>0</v>
      </c>
      <c r="AH2244" t="s">
        <v>5411</v>
      </c>
      <c r="AI2244" s="39">
        <v>21.257999999999999</v>
      </c>
      <c r="AJ2244" s="39">
        <v>0</v>
      </c>
      <c r="AK2244" s="22"/>
      <c r="AL2244" s="52">
        <f t="shared" si="348"/>
        <v>2.0000000000024443E-3</v>
      </c>
      <c r="AM2244" s="52">
        <f t="shared" si="349"/>
        <v>0</v>
      </c>
      <c r="AN2244" s="52" t="e">
        <f t="shared" ref="AN2244:AN2307" si="352">AH2244-AK2244</f>
        <v>#VALUE!</v>
      </c>
      <c r="AO2244">
        <v>1.86</v>
      </c>
      <c r="AP2244" s="39">
        <v>1.857</v>
      </c>
      <c r="AQ2244" s="52">
        <f t="shared" si="350"/>
        <v>3.0000000000001137E-3</v>
      </c>
    </row>
    <row r="2245" spans="1:43" x14ac:dyDescent="0.25">
      <c r="A2245" t="s">
        <v>5531</v>
      </c>
      <c r="B2245" t="s">
        <v>4696</v>
      </c>
      <c r="C2245" s="22" t="s">
        <v>4696</v>
      </c>
      <c r="D2245">
        <v>1</v>
      </c>
      <c r="E2245">
        <v>1</v>
      </c>
      <c r="F2245">
        <v>2</v>
      </c>
      <c r="G2245" s="13">
        <v>37020</v>
      </c>
      <c r="H2245">
        <v>0</v>
      </c>
      <c r="I2245">
        <v>0</v>
      </c>
      <c r="J2245" t="s">
        <v>5411</v>
      </c>
      <c r="K2245" s="39">
        <v>0</v>
      </c>
      <c r="L2245" s="39">
        <v>0</v>
      </c>
      <c r="M2245" s="22"/>
      <c r="N2245" s="52">
        <f t="shared" ref="N2245:N2308" si="353">H2245-K2245</f>
        <v>0</v>
      </c>
      <c r="O2245" s="52">
        <f t="shared" ref="O2245:O2308" si="354">I2245-L2245</f>
        <v>0</v>
      </c>
      <c r="P2245" s="52" t="e">
        <f t="shared" ref="P2245:P2308" si="355">J2245-M2245</f>
        <v>#VALUE!</v>
      </c>
      <c r="Q2245">
        <v>0</v>
      </c>
      <c r="R2245">
        <v>0</v>
      </c>
      <c r="S2245" t="s">
        <v>5411</v>
      </c>
      <c r="T2245" s="39">
        <v>0</v>
      </c>
      <c r="U2245" s="39">
        <v>0</v>
      </c>
      <c r="V2245" s="22"/>
      <c r="W2245" s="52">
        <f t="shared" ref="W2245:W2308" si="356">Q2245-T2245</f>
        <v>0</v>
      </c>
      <c r="X2245" s="52">
        <f t="shared" ref="X2245:X2308" si="357">R2245-U2245</f>
        <v>0</v>
      </c>
      <c r="Y2245" s="52" t="e">
        <f t="shared" si="351"/>
        <v>#VALUE!</v>
      </c>
      <c r="Z2245" t="s">
        <v>77</v>
      </c>
      <c r="AA2245" t="s">
        <v>5568</v>
      </c>
      <c r="AB2245" t="s">
        <v>5411</v>
      </c>
      <c r="AC2245" s="80" t="s">
        <v>77</v>
      </c>
      <c r="AD2245" s="80" t="s">
        <v>88</v>
      </c>
      <c r="AE2245" s="22"/>
      <c r="AF2245">
        <v>0</v>
      </c>
      <c r="AG2245">
        <v>0</v>
      </c>
      <c r="AH2245" t="s">
        <v>5411</v>
      </c>
      <c r="AI2245" s="39">
        <v>0</v>
      </c>
      <c r="AJ2245" s="39">
        <v>0</v>
      </c>
      <c r="AK2245" s="22"/>
      <c r="AL2245" s="52">
        <f t="shared" ref="AL2245:AL2308" si="358">AF2245-AI2245</f>
        <v>0</v>
      </c>
      <c r="AM2245" s="52">
        <f t="shared" ref="AM2245:AM2308" si="359">AG2245-AJ2245</f>
        <v>0</v>
      </c>
      <c r="AN2245" s="52" t="e">
        <f t="shared" si="352"/>
        <v>#VALUE!</v>
      </c>
      <c r="AO2245">
        <v>0</v>
      </c>
      <c r="AP2245" s="39">
        <v>0</v>
      </c>
      <c r="AQ2245" s="52">
        <f t="shared" ref="AQ2245:AQ2308" si="360">AO2245-AP2245</f>
        <v>0</v>
      </c>
    </row>
    <row r="2246" spans="1:43" x14ac:dyDescent="0.25">
      <c r="A2246" t="s">
        <v>5531</v>
      </c>
      <c r="B2246" t="s">
        <v>4697</v>
      </c>
      <c r="C2246" s="22" t="s">
        <v>4697</v>
      </c>
      <c r="D2246">
        <v>1</v>
      </c>
      <c r="E2246">
        <v>1</v>
      </c>
      <c r="F2246">
        <v>2</v>
      </c>
      <c r="G2246" s="13">
        <v>37020</v>
      </c>
      <c r="H2246">
        <v>19.7</v>
      </c>
      <c r="I2246">
        <v>0</v>
      </c>
      <c r="J2246" t="s">
        <v>5411</v>
      </c>
      <c r="K2246" s="39">
        <v>19.695</v>
      </c>
      <c r="L2246" s="39">
        <v>0</v>
      </c>
      <c r="M2246" s="22"/>
      <c r="N2246" s="52">
        <f t="shared" si="353"/>
        <v>4.9999999999990052E-3</v>
      </c>
      <c r="O2246" s="52">
        <f t="shared" si="354"/>
        <v>0</v>
      </c>
      <c r="P2246" s="52" t="e">
        <f t="shared" si="355"/>
        <v>#VALUE!</v>
      </c>
      <c r="Q2246">
        <v>4.22</v>
      </c>
      <c r="R2246">
        <v>0</v>
      </c>
      <c r="S2246" t="s">
        <v>5411</v>
      </c>
      <c r="T2246" s="39">
        <v>4.2190000000000003</v>
      </c>
      <c r="U2246" s="39">
        <v>0</v>
      </c>
      <c r="V2246" s="22"/>
      <c r="W2246" s="52">
        <f t="shared" si="356"/>
        <v>9.9999999999944578E-4</v>
      </c>
      <c r="X2246" s="52">
        <f t="shared" si="357"/>
        <v>0</v>
      </c>
      <c r="Y2246" s="52" t="e">
        <f t="shared" si="351"/>
        <v>#VALUE!</v>
      </c>
      <c r="Z2246" t="s">
        <v>77</v>
      </c>
      <c r="AA2246" t="s">
        <v>5568</v>
      </c>
      <c r="AB2246" t="s">
        <v>5411</v>
      </c>
      <c r="AC2246" s="80" t="s">
        <v>77</v>
      </c>
      <c r="AD2246" s="80" t="s">
        <v>88</v>
      </c>
      <c r="AE2246" s="22"/>
      <c r="AF2246">
        <v>12.44</v>
      </c>
      <c r="AG2246">
        <v>0</v>
      </c>
      <c r="AH2246" t="s">
        <v>5411</v>
      </c>
      <c r="AI2246" s="39">
        <v>12.435</v>
      </c>
      <c r="AJ2246" s="39">
        <v>0</v>
      </c>
      <c r="AK2246" s="22"/>
      <c r="AL2246" s="52">
        <f t="shared" si="358"/>
        <v>4.9999999999990052E-3</v>
      </c>
      <c r="AM2246" s="52">
        <f t="shared" si="359"/>
        <v>0</v>
      </c>
      <c r="AN2246" s="52" t="e">
        <f t="shared" si="352"/>
        <v>#VALUE!</v>
      </c>
      <c r="AO2246">
        <v>1.17</v>
      </c>
      <c r="AP2246" s="39">
        <v>1.165</v>
      </c>
      <c r="AQ2246" s="52">
        <f t="shared" si="360"/>
        <v>4.9999999999998934E-3</v>
      </c>
    </row>
    <row r="2247" spans="1:43" x14ac:dyDescent="0.25">
      <c r="A2247" t="s">
        <v>5531</v>
      </c>
      <c r="B2247" t="s">
        <v>4698</v>
      </c>
      <c r="C2247" s="22" t="s">
        <v>4698</v>
      </c>
      <c r="D2247">
        <v>1</v>
      </c>
      <c r="E2247">
        <v>1</v>
      </c>
      <c r="F2247">
        <v>2</v>
      </c>
      <c r="G2247" s="13">
        <v>37020</v>
      </c>
      <c r="H2247">
        <v>2.62</v>
      </c>
      <c r="I2247">
        <v>0.27</v>
      </c>
      <c r="J2247" t="s">
        <v>5411</v>
      </c>
      <c r="K2247" s="39">
        <v>2.6240000000000001</v>
      </c>
      <c r="L2247" s="39">
        <v>0.27</v>
      </c>
      <c r="M2247" s="22"/>
      <c r="N2247" s="52">
        <f t="shared" si="353"/>
        <v>-4.0000000000000036E-3</v>
      </c>
      <c r="O2247" s="52">
        <f t="shared" si="354"/>
        <v>0</v>
      </c>
      <c r="P2247" s="52" t="e">
        <f t="shared" si="355"/>
        <v>#VALUE!</v>
      </c>
      <c r="Q2247">
        <v>4.32</v>
      </c>
      <c r="R2247">
        <v>0</v>
      </c>
      <c r="S2247" t="s">
        <v>5411</v>
      </c>
      <c r="T2247" s="39">
        <v>4.3239999999999998</v>
      </c>
      <c r="U2247" s="39">
        <v>0</v>
      </c>
      <c r="V2247" s="22"/>
      <c r="W2247" s="52">
        <f t="shared" si="356"/>
        <v>-3.9999999999995595E-3</v>
      </c>
      <c r="X2247" s="52">
        <f t="shared" si="357"/>
        <v>0</v>
      </c>
      <c r="Y2247" s="52" t="e">
        <f t="shared" si="351"/>
        <v>#VALUE!</v>
      </c>
      <c r="Z2247" t="s">
        <v>77</v>
      </c>
      <c r="AA2247" t="s">
        <v>5568</v>
      </c>
      <c r="AB2247" t="s">
        <v>5411</v>
      </c>
      <c r="AC2247" s="80" t="s">
        <v>77</v>
      </c>
      <c r="AD2247" s="80" t="s">
        <v>88</v>
      </c>
      <c r="AE2247" s="22"/>
      <c r="AF2247">
        <v>82.62</v>
      </c>
      <c r="AG2247">
        <v>0</v>
      </c>
      <c r="AH2247" t="s">
        <v>5411</v>
      </c>
      <c r="AI2247" s="39">
        <v>82.616</v>
      </c>
      <c r="AJ2247" s="39">
        <v>0</v>
      </c>
      <c r="AK2247" s="22"/>
      <c r="AL2247" s="52">
        <f t="shared" si="358"/>
        <v>4.0000000000048885E-3</v>
      </c>
      <c r="AM2247" s="52">
        <f t="shared" si="359"/>
        <v>0</v>
      </c>
      <c r="AN2247" s="52" t="e">
        <f t="shared" si="352"/>
        <v>#VALUE!</v>
      </c>
      <c r="AO2247">
        <v>0.84</v>
      </c>
      <c r="AP2247" s="39">
        <v>0.84199999999999997</v>
      </c>
      <c r="AQ2247" s="52">
        <f t="shared" si="360"/>
        <v>-2.0000000000000018E-3</v>
      </c>
    </row>
    <row r="2248" spans="1:43" x14ac:dyDescent="0.25">
      <c r="A2248" t="s">
        <v>5531</v>
      </c>
      <c r="B2248" t="s">
        <v>4699</v>
      </c>
      <c r="C2248" s="22" t="s">
        <v>4699</v>
      </c>
      <c r="D2248">
        <v>1</v>
      </c>
      <c r="E2248">
        <v>1</v>
      </c>
      <c r="F2248">
        <v>2</v>
      </c>
      <c r="G2248" s="13">
        <v>37020</v>
      </c>
      <c r="H2248">
        <v>0</v>
      </c>
      <c r="I2248">
        <v>0</v>
      </c>
      <c r="J2248" t="s">
        <v>5411</v>
      </c>
      <c r="K2248" s="39">
        <v>0</v>
      </c>
      <c r="L2248" s="39">
        <v>0</v>
      </c>
      <c r="M2248" s="22"/>
      <c r="N2248" s="52">
        <f t="shared" si="353"/>
        <v>0</v>
      </c>
      <c r="O2248" s="52">
        <f t="shared" si="354"/>
        <v>0</v>
      </c>
      <c r="P2248" s="52" t="e">
        <f t="shared" si="355"/>
        <v>#VALUE!</v>
      </c>
      <c r="Q2248">
        <v>0</v>
      </c>
      <c r="R2248">
        <v>0</v>
      </c>
      <c r="S2248" t="s">
        <v>5411</v>
      </c>
      <c r="T2248" s="39">
        <v>0</v>
      </c>
      <c r="U2248" s="39">
        <v>0</v>
      </c>
      <c r="V2248" s="22"/>
      <c r="W2248" s="52">
        <f t="shared" si="356"/>
        <v>0</v>
      </c>
      <c r="X2248" s="52">
        <f t="shared" si="357"/>
        <v>0</v>
      </c>
      <c r="Y2248" s="52" t="e">
        <f t="shared" si="351"/>
        <v>#VALUE!</v>
      </c>
      <c r="Z2248" t="s">
        <v>77</v>
      </c>
      <c r="AA2248" t="s">
        <v>5568</v>
      </c>
      <c r="AB2248" t="s">
        <v>5411</v>
      </c>
      <c r="AC2248" s="80" t="s">
        <v>77</v>
      </c>
      <c r="AD2248" s="80" t="s">
        <v>88</v>
      </c>
      <c r="AE2248" s="22"/>
      <c r="AF2248">
        <v>0</v>
      </c>
      <c r="AG2248">
        <v>0</v>
      </c>
      <c r="AH2248" t="s">
        <v>5411</v>
      </c>
      <c r="AI2248" s="39">
        <v>0</v>
      </c>
      <c r="AJ2248" s="39">
        <v>0</v>
      </c>
      <c r="AK2248" s="22"/>
      <c r="AL2248" s="52">
        <f t="shared" si="358"/>
        <v>0</v>
      </c>
      <c r="AM2248" s="52">
        <f t="shared" si="359"/>
        <v>0</v>
      </c>
      <c r="AN2248" s="52" t="e">
        <f t="shared" si="352"/>
        <v>#VALUE!</v>
      </c>
      <c r="AO2248">
        <v>0</v>
      </c>
      <c r="AP2248" s="39">
        <v>0</v>
      </c>
      <c r="AQ2248" s="52">
        <f t="shared" si="360"/>
        <v>0</v>
      </c>
    </row>
    <row r="2249" spans="1:43" x14ac:dyDescent="0.25">
      <c r="A2249" t="s">
        <v>5531</v>
      </c>
      <c r="B2249" t="s">
        <v>4700</v>
      </c>
      <c r="C2249" s="22" t="s">
        <v>4700</v>
      </c>
      <c r="D2249">
        <v>1</v>
      </c>
      <c r="E2249">
        <v>1</v>
      </c>
      <c r="F2249">
        <v>2</v>
      </c>
      <c r="G2249" s="13">
        <v>37020</v>
      </c>
      <c r="H2249">
        <v>11.44</v>
      </c>
      <c r="I2249">
        <v>0</v>
      </c>
      <c r="J2249" t="s">
        <v>5411</v>
      </c>
      <c r="K2249" s="39">
        <v>11.443</v>
      </c>
      <c r="L2249" s="39">
        <v>0</v>
      </c>
      <c r="M2249" s="22"/>
      <c r="N2249" s="52">
        <f t="shared" si="353"/>
        <v>-3.0000000000001137E-3</v>
      </c>
      <c r="O2249" s="52">
        <f t="shared" si="354"/>
        <v>0</v>
      </c>
      <c r="P2249" s="52" t="e">
        <f t="shared" si="355"/>
        <v>#VALUE!</v>
      </c>
      <c r="Q2249">
        <v>3.65</v>
      </c>
      <c r="R2249">
        <v>0</v>
      </c>
      <c r="S2249" t="s">
        <v>5411</v>
      </c>
      <c r="T2249" s="39">
        <v>3.645</v>
      </c>
      <c r="U2249" s="39">
        <v>0</v>
      </c>
      <c r="V2249" s="22"/>
      <c r="W2249" s="52">
        <f t="shared" si="356"/>
        <v>4.9999999999998934E-3</v>
      </c>
      <c r="X2249" s="52">
        <f t="shared" si="357"/>
        <v>0</v>
      </c>
      <c r="Y2249" s="52" t="e">
        <f t="shared" si="351"/>
        <v>#VALUE!</v>
      </c>
      <c r="Z2249" t="s">
        <v>77</v>
      </c>
      <c r="AA2249" t="s">
        <v>5568</v>
      </c>
      <c r="AB2249" t="s">
        <v>5411</v>
      </c>
      <c r="AC2249" s="80" t="s">
        <v>77</v>
      </c>
      <c r="AD2249" s="80" t="s">
        <v>88</v>
      </c>
      <c r="AE2249" s="22"/>
      <c r="AF2249">
        <v>0</v>
      </c>
      <c r="AG2249">
        <v>0</v>
      </c>
      <c r="AH2249" t="s">
        <v>5411</v>
      </c>
      <c r="AI2249" s="39">
        <v>0</v>
      </c>
      <c r="AJ2249" s="39">
        <v>0</v>
      </c>
      <c r="AK2249" s="22"/>
      <c r="AL2249" s="52">
        <f t="shared" si="358"/>
        <v>0</v>
      </c>
      <c r="AM2249" s="52">
        <f t="shared" si="359"/>
        <v>0</v>
      </c>
      <c r="AN2249" s="52" t="e">
        <f t="shared" si="352"/>
        <v>#VALUE!</v>
      </c>
      <c r="AO2249">
        <v>2.34</v>
      </c>
      <c r="AP2249" s="39">
        <v>2.3380000000000001</v>
      </c>
      <c r="AQ2249" s="52">
        <f t="shared" si="360"/>
        <v>1.9999999999997797E-3</v>
      </c>
    </row>
    <row r="2250" spans="1:43" x14ac:dyDescent="0.25">
      <c r="A2250" t="s">
        <v>5531</v>
      </c>
      <c r="B2250" t="s">
        <v>4701</v>
      </c>
      <c r="C2250" s="22" t="s">
        <v>4701</v>
      </c>
      <c r="D2250">
        <v>1</v>
      </c>
      <c r="E2250">
        <v>1</v>
      </c>
      <c r="F2250">
        <v>2</v>
      </c>
      <c r="G2250" s="13">
        <v>37020</v>
      </c>
      <c r="H2250">
        <v>4.66</v>
      </c>
      <c r="I2250">
        <v>0.43</v>
      </c>
      <c r="J2250" t="s">
        <v>5411</v>
      </c>
      <c r="K2250" s="39">
        <v>4.66</v>
      </c>
      <c r="L2250" s="39">
        <v>0.42899999999999999</v>
      </c>
      <c r="M2250" s="22"/>
      <c r="N2250" s="52">
        <f t="shared" si="353"/>
        <v>0</v>
      </c>
      <c r="O2250" s="52">
        <f t="shared" si="354"/>
        <v>1.0000000000000009E-3</v>
      </c>
      <c r="P2250" s="52" t="e">
        <f t="shared" si="355"/>
        <v>#VALUE!</v>
      </c>
      <c r="Q2250">
        <v>10.52</v>
      </c>
      <c r="R2250">
        <v>0.17</v>
      </c>
      <c r="S2250" t="s">
        <v>5411</v>
      </c>
      <c r="T2250" s="39">
        <v>10.516</v>
      </c>
      <c r="U2250" s="39">
        <v>0.17199999999999999</v>
      </c>
      <c r="V2250" s="22"/>
      <c r="W2250" s="52">
        <f t="shared" si="356"/>
        <v>3.9999999999995595E-3</v>
      </c>
      <c r="X2250" s="52">
        <f t="shared" si="357"/>
        <v>-1.999999999999974E-3</v>
      </c>
      <c r="Y2250" s="52" t="e">
        <f t="shared" si="351"/>
        <v>#VALUE!</v>
      </c>
      <c r="Z2250" t="s">
        <v>77</v>
      </c>
      <c r="AA2250" t="s">
        <v>5568</v>
      </c>
      <c r="AB2250" t="s">
        <v>5411</v>
      </c>
      <c r="AC2250" s="80" t="s">
        <v>77</v>
      </c>
      <c r="AD2250" s="80" t="s">
        <v>88</v>
      </c>
      <c r="AE2250" s="22"/>
      <c r="AF2250">
        <v>67.92</v>
      </c>
      <c r="AG2250">
        <v>0</v>
      </c>
      <c r="AH2250" t="s">
        <v>5411</v>
      </c>
      <c r="AI2250" s="39">
        <v>67.917000000000002</v>
      </c>
      <c r="AJ2250" s="39">
        <v>0</v>
      </c>
      <c r="AK2250" s="22"/>
      <c r="AL2250" s="52">
        <f t="shared" si="358"/>
        <v>3.0000000000001137E-3</v>
      </c>
      <c r="AM2250" s="52">
        <f t="shared" si="359"/>
        <v>0</v>
      </c>
      <c r="AN2250" s="52" t="e">
        <f t="shared" si="352"/>
        <v>#VALUE!</v>
      </c>
      <c r="AO2250">
        <v>0.8</v>
      </c>
      <c r="AP2250" s="39">
        <v>0.8</v>
      </c>
      <c r="AQ2250" s="52">
        <f t="shared" si="360"/>
        <v>0</v>
      </c>
    </row>
    <row r="2251" spans="1:43" x14ac:dyDescent="0.25">
      <c r="A2251" t="s">
        <v>5531</v>
      </c>
      <c r="B2251" t="s">
        <v>4702</v>
      </c>
      <c r="C2251" s="22" t="s">
        <v>4702</v>
      </c>
      <c r="D2251">
        <v>1</v>
      </c>
      <c r="E2251">
        <v>1</v>
      </c>
      <c r="F2251">
        <v>2</v>
      </c>
      <c r="G2251" s="13">
        <v>37020</v>
      </c>
      <c r="H2251">
        <v>0</v>
      </c>
      <c r="I2251">
        <v>0</v>
      </c>
      <c r="J2251" t="s">
        <v>5411</v>
      </c>
      <c r="K2251" s="39">
        <v>0</v>
      </c>
      <c r="L2251" s="39">
        <v>0</v>
      </c>
      <c r="M2251" s="22"/>
      <c r="N2251" s="52">
        <f t="shared" si="353"/>
        <v>0</v>
      </c>
      <c r="O2251" s="52">
        <f t="shared" si="354"/>
        <v>0</v>
      </c>
      <c r="P2251" s="52" t="e">
        <f t="shared" si="355"/>
        <v>#VALUE!</v>
      </c>
      <c r="Q2251">
        <v>0</v>
      </c>
      <c r="R2251">
        <v>0</v>
      </c>
      <c r="S2251" t="s">
        <v>5411</v>
      </c>
      <c r="T2251" s="39">
        <v>0</v>
      </c>
      <c r="U2251" s="39">
        <v>0</v>
      </c>
      <c r="V2251" s="22"/>
      <c r="W2251" s="52">
        <f t="shared" si="356"/>
        <v>0</v>
      </c>
      <c r="X2251" s="52">
        <f t="shared" si="357"/>
        <v>0</v>
      </c>
      <c r="Y2251" s="52" t="e">
        <f t="shared" si="351"/>
        <v>#VALUE!</v>
      </c>
      <c r="Z2251" t="s">
        <v>77</v>
      </c>
      <c r="AA2251" t="s">
        <v>5568</v>
      </c>
      <c r="AB2251" t="s">
        <v>5411</v>
      </c>
      <c r="AC2251" s="80" t="s">
        <v>77</v>
      </c>
      <c r="AD2251" s="80" t="s">
        <v>88</v>
      </c>
      <c r="AE2251" s="22"/>
      <c r="AF2251">
        <v>0</v>
      </c>
      <c r="AG2251">
        <v>0</v>
      </c>
      <c r="AH2251" t="s">
        <v>5411</v>
      </c>
      <c r="AI2251" s="39">
        <v>0</v>
      </c>
      <c r="AJ2251" s="39">
        <v>0</v>
      </c>
      <c r="AK2251" s="22"/>
      <c r="AL2251" s="52">
        <f t="shared" si="358"/>
        <v>0</v>
      </c>
      <c r="AM2251" s="52">
        <f t="shared" si="359"/>
        <v>0</v>
      </c>
      <c r="AN2251" s="52" t="e">
        <f t="shared" si="352"/>
        <v>#VALUE!</v>
      </c>
      <c r="AO2251">
        <v>0</v>
      </c>
      <c r="AP2251" s="39">
        <v>0</v>
      </c>
      <c r="AQ2251" s="52">
        <f t="shared" si="360"/>
        <v>0</v>
      </c>
    </row>
    <row r="2252" spans="1:43" x14ac:dyDescent="0.25">
      <c r="A2252" t="s">
        <v>5531</v>
      </c>
      <c r="B2252" t="s">
        <v>4703</v>
      </c>
      <c r="C2252" s="22" t="s">
        <v>4703</v>
      </c>
      <c r="D2252">
        <v>1</v>
      </c>
      <c r="E2252">
        <v>1</v>
      </c>
      <c r="F2252">
        <v>2</v>
      </c>
      <c r="G2252" s="13">
        <v>37020</v>
      </c>
      <c r="H2252">
        <v>19.23</v>
      </c>
      <c r="I2252">
        <v>0</v>
      </c>
      <c r="J2252" t="s">
        <v>5411</v>
      </c>
      <c r="K2252" s="39">
        <v>19.228000000000002</v>
      </c>
      <c r="L2252" s="39">
        <v>0</v>
      </c>
      <c r="M2252" s="22"/>
      <c r="N2252" s="52">
        <f t="shared" si="353"/>
        <v>1.9999999999988916E-3</v>
      </c>
      <c r="O2252" s="52">
        <f t="shared" si="354"/>
        <v>0</v>
      </c>
      <c r="P2252" s="52" t="e">
        <f t="shared" si="355"/>
        <v>#VALUE!</v>
      </c>
      <c r="Q2252">
        <v>8.99</v>
      </c>
      <c r="R2252">
        <v>0</v>
      </c>
      <c r="S2252" t="s">
        <v>5411</v>
      </c>
      <c r="T2252" s="39">
        <v>8.9849999999999994</v>
      </c>
      <c r="U2252" s="39">
        <v>0</v>
      </c>
      <c r="V2252" s="22"/>
      <c r="W2252" s="52">
        <f t="shared" si="356"/>
        <v>5.0000000000007816E-3</v>
      </c>
      <c r="X2252" s="52">
        <f t="shared" si="357"/>
        <v>0</v>
      </c>
      <c r="Y2252" s="52" t="e">
        <f t="shared" si="351"/>
        <v>#VALUE!</v>
      </c>
      <c r="Z2252" t="s">
        <v>77</v>
      </c>
      <c r="AA2252" t="s">
        <v>5568</v>
      </c>
      <c r="AB2252" t="s">
        <v>5411</v>
      </c>
      <c r="AC2252" s="80" t="s">
        <v>77</v>
      </c>
      <c r="AD2252" s="80" t="s">
        <v>88</v>
      </c>
      <c r="AE2252" s="22"/>
      <c r="AF2252">
        <v>0.69</v>
      </c>
      <c r="AG2252">
        <v>0</v>
      </c>
      <c r="AH2252" t="s">
        <v>5411</v>
      </c>
      <c r="AI2252" s="39">
        <v>0.69399999999999995</v>
      </c>
      <c r="AJ2252" s="39">
        <v>0</v>
      </c>
      <c r="AK2252" s="22"/>
      <c r="AL2252" s="52">
        <f t="shared" si="358"/>
        <v>-4.0000000000000036E-3</v>
      </c>
      <c r="AM2252" s="52">
        <f t="shared" si="359"/>
        <v>0</v>
      </c>
      <c r="AN2252" s="52" t="e">
        <f t="shared" si="352"/>
        <v>#VALUE!</v>
      </c>
      <c r="AO2252">
        <v>5.43</v>
      </c>
      <c r="AP2252" s="39">
        <v>5.43</v>
      </c>
      <c r="AQ2252" s="52">
        <f t="shared" si="360"/>
        <v>0</v>
      </c>
    </row>
    <row r="2253" spans="1:43" x14ac:dyDescent="0.25">
      <c r="A2253" t="s">
        <v>5531</v>
      </c>
      <c r="B2253" t="s">
        <v>4704</v>
      </c>
      <c r="C2253" s="22" t="s">
        <v>4704</v>
      </c>
      <c r="D2253">
        <v>1</v>
      </c>
      <c r="E2253">
        <v>1</v>
      </c>
      <c r="F2253">
        <v>2</v>
      </c>
      <c r="G2253" s="13">
        <v>37020</v>
      </c>
      <c r="H2253">
        <v>5.61</v>
      </c>
      <c r="I2253">
        <v>0.28000000000000003</v>
      </c>
      <c r="J2253" t="s">
        <v>5411</v>
      </c>
      <c r="K2253" s="39">
        <v>5.6130000000000004</v>
      </c>
      <c r="L2253" s="39">
        <v>0.28299999999999997</v>
      </c>
      <c r="M2253" s="22"/>
      <c r="N2253" s="52">
        <f t="shared" si="353"/>
        <v>-3.0000000000001137E-3</v>
      </c>
      <c r="O2253" s="52">
        <f t="shared" si="354"/>
        <v>-2.9999999999999472E-3</v>
      </c>
      <c r="P2253" s="52" t="e">
        <f t="shared" si="355"/>
        <v>#VALUE!</v>
      </c>
      <c r="Q2253">
        <v>9.58</v>
      </c>
      <c r="R2253">
        <v>0</v>
      </c>
      <c r="S2253" t="s">
        <v>5411</v>
      </c>
      <c r="T2253" s="39">
        <v>9.5749999999999993</v>
      </c>
      <c r="U2253" s="39">
        <v>0</v>
      </c>
      <c r="V2253" s="22"/>
      <c r="W2253" s="52">
        <f t="shared" si="356"/>
        <v>5.0000000000007816E-3</v>
      </c>
      <c r="X2253" s="52">
        <f t="shared" si="357"/>
        <v>0</v>
      </c>
      <c r="Y2253" s="52" t="e">
        <f t="shared" si="351"/>
        <v>#VALUE!</v>
      </c>
      <c r="Z2253" t="s">
        <v>77</v>
      </c>
      <c r="AA2253" t="s">
        <v>5568</v>
      </c>
      <c r="AB2253" t="s">
        <v>5411</v>
      </c>
      <c r="AC2253" s="80" t="s">
        <v>77</v>
      </c>
      <c r="AD2253" s="80" t="s">
        <v>88</v>
      </c>
      <c r="AE2253" s="22"/>
      <c r="AF2253">
        <v>12.9</v>
      </c>
      <c r="AG2253">
        <v>0</v>
      </c>
      <c r="AH2253" t="s">
        <v>5411</v>
      </c>
      <c r="AI2253" s="39">
        <v>12.901999999999999</v>
      </c>
      <c r="AJ2253" s="39">
        <v>0</v>
      </c>
      <c r="AK2253" s="22"/>
      <c r="AL2253" s="52">
        <f t="shared" si="358"/>
        <v>-1.9999999999988916E-3</v>
      </c>
      <c r="AM2253" s="52">
        <f t="shared" si="359"/>
        <v>0</v>
      </c>
      <c r="AN2253" s="52" t="e">
        <f t="shared" si="352"/>
        <v>#VALUE!</v>
      </c>
      <c r="AO2253">
        <v>1.74</v>
      </c>
      <c r="AP2253" s="39">
        <v>1.744</v>
      </c>
      <c r="AQ2253" s="52">
        <f t="shared" si="360"/>
        <v>-4.0000000000000036E-3</v>
      </c>
    </row>
    <row r="2254" spans="1:43" x14ac:dyDescent="0.25">
      <c r="A2254" t="s">
        <v>5531</v>
      </c>
      <c r="B2254" t="s">
        <v>4705</v>
      </c>
      <c r="C2254" s="22" t="s">
        <v>4705</v>
      </c>
      <c r="D2254">
        <v>1</v>
      </c>
      <c r="E2254">
        <v>1</v>
      </c>
      <c r="F2254">
        <v>2</v>
      </c>
      <c r="G2254" s="13">
        <v>37020</v>
      </c>
      <c r="H2254">
        <v>0</v>
      </c>
      <c r="I2254">
        <v>0</v>
      </c>
      <c r="J2254" t="s">
        <v>5411</v>
      </c>
      <c r="K2254" s="39">
        <v>0</v>
      </c>
      <c r="L2254" s="39">
        <v>0</v>
      </c>
      <c r="M2254" s="22"/>
      <c r="N2254" s="52">
        <f t="shared" si="353"/>
        <v>0</v>
      </c>
      <c r="O2254" s="52">
        <f t="shared" si="354"/>
        <v>0</v>
      </c>
      <c r="P2254" s="52" t="e">
        <f t="shared" si="355"/>
        <v>#VALUE!</v>
      </c>
      <c r="Q2254">
        <v>0</v>
      </c>
      <c r="R2254">
        <v>0</v>
      </c>
      <c r="S2254" t="s">
        <v>5411</v>
      </c>
      <c r="T2254" s="39">
        <v>0</v>
      </c>
      <c r="U2254" s="39">
        <v>0</v>
      </c>
      <c r="V2254" s="22"/>
      <c r="W2254" s="52">
        <f t="shared" si="356"/>
        <v>0</v>
      </c>
      <c r="X2254" s="52">
        <f t="shared" si="357"/>
        <v>0</v>
      </c>
      <c r="Y2254" s="52" t="e">
        <f t="shared" si="351"/>
        <v>#VALUE!</v>
      </c>
      <c r="Z2254" t="s">
        <v>77</v>
      </c>
      <c r="AA2254" t="s">
        <v>5568</v>
      </c>
      <c r="AB2254" t="s">
        <v>5411</v>
      </c>
      <c r="AC2254" s="80" t="s">
        <v>77</v>
      </c>
      <c r="AD2254" s="80" t="s">
        <v>88</v>
      </c>
      <c r="AE2254" s="22"/>
      <c r="AF2254">
        <v>0</v>
      </c>
      <c r="AG2254">
        <v>0</v>
      </c>
      <c r="AH2254" t="s">
        <v>5411</v>
      </c>
      <c r="AI2254" s="39">
        <v>0</v>
      </c>
      <c r="AJ2254" s="39">
        <v>0</v>
      </c>
      <c r="AK2254" s="22"/>
      <c r="AL2254" s="52">
        <f t="shared" si="358"/>
        <v>0</v>
      </c>
      <c r="AM2254" s="52">
        <f t="shared" si="359"/>
        <v>0</v>
      </c>
      <c r="AN2254" s="52" t="e">
        <f t="shared" si="352"/>
        <v>#VALUE!</v>
      </c>
      <c r="AO2254">
        <v>0</v>
      </c>
      <c r="AP2254" s="39">
        <v>0</v>
      </c>
      <c r="AQ2254" s="52">
        <f t="shared" si="360"/>
        <v>0</v>
      </c>
    </row>
    <row r="2255" spans="1:43" x14ac:dyDescent="0.25">
      <c r="A2255" t="s">
        <v>5531</v>
      </c>
      <c r="B2255" t="s">
        <v>4706</v>
      </c>
      <c r="C2255" s="22" t="s">
        <v>4706</v>
      </c>
      <c r="D2255">
        <v>1</v>
      </c>
      <c r="E2255">
        <v>1</v>
      </c>
      <c r="F2255">
        <v>2</v>
      </c>
      <c r="G2255" s="13">
        <v>37020</v>
      </c>
      <c r="H2255">
        <v>6.84</v>
      </c>
      <c r="I2255">
        <v>0</v>
      </c>
      <c r="J2255" t="s">
        <v>5411</v>
      </c>
      <c r="K2255" s="39">
        <v>6.8380000000000001</v>
      </c>
      <c r="L2255" s="39">
        <v>0</v>
      </c>
      <c r="M2255" s="22"/>
      <c r="N2255" s="52">
        <f t="shared" si="353"/>
        <v>1.9999999999997797E-3</v>
      </c>
      <c r="O2255" s="52">
        <f t="shared" si="354"/>
        <v>0</v>
      </c>
      <c r="P2255" s="52" t="e">
        <f t="shared" si="355"/>
        <v>#VALUE!</v>
      </c>
      <c r="Q2255">
        <v>3.21</v>
      </c>
      <c r="R2255">
        <v>0</v>
      </c>
      <c r="S2255" t="s">
        <v>5411</v>
      </c>
      <c r="T2255" s="39">
        <v>3.214</v>
      </c>
      <c r="U2255" s="39">
        <v>0</v>
      </c>
      <c r="V2255" s="22"/>
      <c r="W2255" s="52">
        <f t="shared" si="356"/>
        <v>-4.0000000000000036E-3</v>
      </c>
      <c r="X2255" s="52">
        <f t="shared" si="357"/>
        <v>0</v>
      </c>
      <c r="Y2255" s="52" t="e">
        <f t="shared" si="351"/>
        <v>#VALUE!</v>
      </c>
      <c r="Z2255" t="s">
        <v>77</v>
      </c>
      <c r="AA2255" t="s">
        <v>5568</v>
      </c>
      <c r="AB2255" t="s">
        <v>5411</v>
      </c>
      <c r="AC2255" s="80" t="s">
        <v>77</v>
      </c>
      <c r="AD2255" s="80" t="s">
        <v>88</v>
      </c>
      <c r="AE2255" s="22"/>
      <c r="AF2255">
        <v>6.03</v>
      </c>
      <c r="AG2255">
        <v>0</v>
      </c>
      <c r="AH2255" t="s">
        <v>5411</v>
      </c>
      <c r="AI2255" s="39">
        <v>6.0250000000000004</v>
      </c>
      <c r="AJ2255" s="39">
        <v>0</v>
      </c>
      <c r="AK2255" s="22"/>
      <c r="AL2255" s="52">
        <f t="shared" si="358"/>
        <v>4.9999999999998934E-3</v>
      </c>
      <c r="AM2255" s="52">
        <f t="shared" si="359"/>
        <v>0</v>
      </c>
      <c r="AN2255" s="52" t="e">
        <f t="shared" si="352"/>
        <v>#VALUE!</v>
      </c>
      <c r="AO2255">
        <v>4.17</v>
      </c>
      <c r="AP2255" s="39">
        <v>4.1740000000000004</v>
      </c>
      <c r="AQ2255" s="52">
        <f t="shared" si="360"/>
        <v>-4.0000000000004476E-3</v>
      </c>
    </row>
    <row r="2256" spans="1:43" x14ac:dyDescent="0.25">
      <c r="A2256" t="s">
        <v>5531</v>
      </c>
      <c r="B2256" t="s">
        <v>4707</v>
      </c>
      <c r="C2256" s="22" t="s">
        <v>4707</v>
      </c>
      <c r="D2256">
        <v>1</v>
      </c>
      <c r="E2256">
        <v>1</v>
      </c>
      <c r="F2256">
        <v>2</v>
      </c>
      <c r="G2256" s="13">
        <v>37020</v>
      </c>
      <c r="H2256">
        <v>0.88</v>
      </c>
      <c r="I2256">
        <v>0</v>
      </c>
      <c r="J2256" t="s">
        <v>5411</v>
      </c>
      <c r="K2256" s="39">
        <v>0.879</v>
      </c>
      <c r="L2256" s="39">
        <v>0</v>
      </c>
      <c r="M2256" s="22"/>
      <c r="N2256" s="52">
        <f t="shared" si="353"/>
        <v>1.0000000000000009E-3</v>
      </c>
      <c r="O2256" s="52">
        <f t="shared" si="354"/>
        <v>0</v>
      </c>
      <c r="P2256" s="52" t="e">
        <f t="shared" si="355"/>
        <v>#VALUE!</v>
      </c>
      <c r="Q2256">
        <v>5.5</v>
      </c>
      <c r="R2256">
        <v>0</v>
      </c>
      <c r="S2256" t="s">
        <v>5411</v>
      </c>
      <c r="T2256" s="39">
        <v>5.4960000000000004</v>
      </c>
      <c r="U2256" s="39">
        <v>0</v>
      </c>
      <c r="V2256" s="22"/>
      <c r="W2256" s="52">
        <f t="shared" si="356"/>
        <v>3.9999999999995595E-3</v>
      </c>
      <c r="X2256" s="52">
        <f t="shared" si="357"/>
        <v>0</v>
      </c>
      <c r="Y2256" s="52" t="e">
        <f t="shared" si="351"/>
        <v>#VALUE!</v>
      </c>
      <c r="Z2256" t="s">
        <v>77</v>
      </c>
      <c r="AA2256" t="s">
        <v>5568</v>
      </c>
      <c r="AB2256" t="s">
        <v>5411</v>
      </c>
      <c r="AC2256" s="80" t="s">
        <v>77</v>
      </c>
      <c r="AD2256" s="80" t="s">
        <v>88</v>
      </c>
      <c r="AE2256" s="22"/>
      <c r="AF2256">
        <v>10.48</v>
      </c>
      <c r="AG2256">
        <v>0</v>
      </c>
      <c r="AH2256" t="s">
        <v>5411</v>
      </c>
      <c r="AI2256" s="39">
        <v>10.475</v>
      </c>
      <c r="AJ2256" s="39">
        <v>0</v>
      </c>
      <c r="AK2256" s="22"/>
      <c r="AL2256" s="52">
        <f t="shared" si="358"/>
        <v>5.0000000000007816E-3</v>
      </c>
      <c r="AM2256" s="52">
        <f t="shared" si="359"/>
        <v>0</v>
      </c>
      <c r="AN2256" s="52" t="e">
        <f t="shared" si="352"/>
        <v>#VALUE!</v>
      </c>
      <c r="AO2256">
        <v>7.15</v>
      </c>
      <c r="AP2256" s="39">
        <v>7.1449999999999996</v>
      </c>
      <c r="AQ2256" s="52">
        <f t="shared" si="360"/>
        <v>5.0000000000007816E-3</v>
      </c>
    </row>
    <row r="2257" spans="1:43" x14ac:dyDescent="0.25">
      <c r="A2257" t="s">
        <v>5531</v>
      </c>
      <c r="B2257" t="s">
        <v>4708</v>
      </c>
      <c r="C2257" s="22" t="s">
        <v>4708</v>
      </c>
      <c r="D2257">
        <v>1</v>
      </c>
      <c r="E2257">
        <v>1</v>
      </c>
      <c r="F2257">
        <v>2</v>
      </c>
      <c r="G2257" s="13">
        <v>37020</v>
      </c>
      <c r="H2257">
        <v>0</v>
      </c>
      <c r="I2257">
        <v>0</v>
      </c>
      <c r="J2257" t="s">
        <v>5411</v>
      </c>
      <c r="K2257" s="39">
        <v>0</v>
      </c>
      <c r="L2257" s="39">
        <v>0</v>
      </c>
      <c r="M2257" s="22"/>
      <c r="N2257" s="52">
        <f t="shared" si="353"/>
        <v>0</v>
      </c>
      <c r="O2257" s="52">
        <f t="shared" si="354"/>
        <v>0</v>
      </c>
      <c r="P2257" s="52" t="e">
        <f t="shared" si="355"/>
        <v>#VALUE!</v>
      </c>
      <c r="Q2257">
        <v>0</v>
      </c>
      <c r="R2257">
        <v>0</v>
      </c>
      <c r="S2257" t="s">
        <v>5411</v>
      </c>
      <c r="T2257" s="39">
        <v>0</v>
      </c>
      <c r="U2257" s="39">
        <v>0</v>
      </c>
      <c r="V2257" s="22"/>
      <c r="W2257" s="52">
        <f t="shared" si="356"/>
        <v>0</v>
      </c>
      <c r="X2257" s="52">
        <f t="shared" si="357"/>
        <v>0</v>
      </c>
      <c r="Y2257" s="52" t="e">
        <f t="shared" si="351"/>
        <v>#VALUE!</v>
      </c>
      <c r="Z2257" t="s">
        <v>77</v>
      </c>
      <c r="AA2257" t="s">
        <v>5568</v>
      </c>
      <c r="AB2257" t="s">
        <v>5411</v>
      </c>
      <c r="AC2257" s="80" t="s">
        <v>77</v>
      </c>
      <c r="AD2257" s="80" t="s">
        <v>88</v>
      </c>
      <c r="AE2257" s="22"/>
      <c r="AF2257">
        <v>0</v>
      </c>
      <c r="AG2257">
        <v>0</v>
      </c>
      <c r="AH2257" t="s">
        <v>5411</v>
      </c>
      <c r="AI2257" s="39">
        <v>0</v>
      </c>
      <c r="AJ2257" s="39">
        <v>0</v>
      </c>
      <c r="AK2257" s="22"/>
      <c r="AL2257" s="52">
        <f t="shared" si="358"/>
        <v>0</v>
      </c>
      <c r="AM2257" s="52">
        <f t="shared" si="359"/>
        <v>0</v>
      </c>
      <c r="AN2257" s="52" t="e">
        <f t="shared" si="352"/>
        <v>#VALUE!</v>
      </c>
      <c r="AO2257">
        <v>0</v>
      </c>
      <c r="AP2257" s="39">
        <v>0</v>
      </c>
      <c r="AQ2257" s="52">
        <f t="shared" si="360"/>
        <v>0</v>
      </c>
    </row>
    <row r="2258" spans="1:43" x14ac:dyDescent="0.25">
      <c r="A2258" t="s">
        <v>5531</v>
      </c>
      <c r="B2258" t="s">
        <v>4709</v>
      </c>
      <c r="C2258" s="22" t="s">
        <v>4709</v>
      </c>
      <c r="D2258">
        <v>1</v>
      </c>
      <c r="E2258">
        <v>1</v>
      </c>
      <c r="F2258">
        <v>2</v>
      </c>
      <c r="G2258" s="13">
        <v>37020</v>
      </c>
      <c r="H2258">
        <v>24.39</v>
      </c>
      <c r="I2258">
        <v>0.48</v>
      </c>
      <c r="J2258" t="s">
        <v>5411</v>
      </c>
      <c r="K2258" s="39">
        <v>24.387</v>
      </c>
      <c r="L2258" s="39">
        <v>0.48</v>
      </c>
      <c r="M2258" s="22"/>
      <c r="N2258" s="52">
        <f t="shared" si="353"/>
        <v>3.0000000000001137E-3</v>
      </c>
      <c r="O2258" s="52">
        <f t="shared" si="354"/>
        <v>0</v>
      </c>
      <c r="P2258" s="52" t="e">
        <f t="shared" si="355"/>
        <v>#VALUE!</v>
      </c>
      <c r="Q2258">
        <v>6.98</v>
      </c>
      <c r="R2258">
        <v>0</v>
      </c>
      <c r="S2258" t="s">
        <v>5411</v>
      </c>
      <c r="T2258" s="39">
        <v>6.9749999999999996</v>
      </c>
      <c r="U2258" s="39">
        <v>0</v>
      </c>
      <c r="V2258" s="22"/>
      <c r="W2258" s="52">
        <f t="shared" si="356"/>
        <v>5.0000000000007816E-3</v>
      </c>
      <c r="X2258" s="52">
        <f t="shared" si="357"/>
        <v>0</v>
      </c>
      <c r="Y2258" s="52" t="e">
        <f t="shared" si="351"/>
        <v>#VALUE!</v>
      </c>
      <c r="Z2258" t="s">
        <v>77</v>
      </c>
      <c r="AA2258" t="s">
        <v>5568</v>
      </c>
      <c r="AB2258" t="s">
        <v>5411</v>
      </c>
      <c r="AC2258" s="80" t="s">
        <v>77</v>
      </c>
      <c r="AD2258" s="80" t="s">
        <v>88</v>
      </c>
      <c r="AE2258" s="22"/>
      <c r="AF2258">
        <v>5.01</v>
      </c>
      <c r="AG2258">
        <v>1.28</v>
      </c>
      <c r="AH2258" t="s">
        <v>5411</v>
      </c>
      <c r="AI2258" s="39">
        <v>5.0049999999999999</v>
      </c>
      <c r="AJ2258" s="39">
        <v>1.2829999999999999</v>
      </c>
      <c r="AK2258" s="22"/>
      <c r="AL2258" s="52">
        <f t="shared" si="358"/>
        <v>4.9999999999998934E-3</v>
      </c>
      <c r="AM2258" s="52">
        <f t="shared" si="359"/>
        <v>-2.9999999999998916E-3</v>
      </c>
      <c r="AN2258" s="52" t="e">
        <f t="shared" si="352"/>
        <v>#VALUE!</v>
      </c>
      <c r="AO2258">
        <v>0.57999999999999996</v>
      </c>
      <c r="AP2258" s="39">
        <v>0.57499999999999996</v>
      </c>
      <c r="AQ2258" s="52">
        <f t="shared" si="360"/>
        <v>5.0000000000000044E-3</v>
      </c>
    </row>
    <row r="2259" spans="1:43" x14ac:dyDescent="0.25">
      <c r="A2259" t="s">
        <v>5531</v>
      </c>
      <c r="B2259" t="s">
        <v>4710</v>
      </c>
      <c r="C2259" s="22" t="s">
        <v>4710</v>
      </c>
      <c r="D2259">
        <v>1</v>
      </c>
      <c r="E2259">
        <v>1</v>
      </c>
      <c r="F2259">
        <v>2</v>
      </c>
      <c r="G2259" s="13">
        <v>37020</v>
      </c>
      <c r="H2259">
        <v>0.49</v>
      </c>
      <c r="I2259">
        <v>0.08</v>
      </c>
      <c r="J2259" t="s">
        <v>5411</v>
      </c>
      <c r="K2259" s="39">
        <v>0.49099999999999999</v>
      </c>
      <c r="L2259" s="39">
        <v>7.4999999999999997E-2</v>
      </c>
      <c r="M2259" s="22"/>
      <c r="N2259" s="52">
        <f t="shared" si="353"/>
        <v>-1.0000000000000009E-3</v>
      </c>
      <c r="O2259" s="52">
        <f t="shared" si="354"/>
        <v>5.0000000000000044E-3</v>
      </c>
      <c r="P2259" s="52" t="e">
        <f t="shared" si="355"/>
        <v>#VALUE!</v>
      </c>
      <c r="Q2259">
        <v>2</v>
      </c>
      <c r="R2259">
        <v>0</v>
      </c>
      <c r="S2259" t="s">
        <v>5411</v>
      </c>
      <c r="T2259" s="39">
        <v>2</v>
      </c>
      <c r="U2259" s="39">
        <v>0</v>
      </c>
      <c r="V2259" s="22"/>
      <c r="W2259" s="52">
        <f t="shared" si="356"/>
        <v>0</v>
      </c>
      <c r="X2259" s="52">
        <f t="shared" si="357"/>
        <v>0</v>
      </c>
      <c r="Y2259" s="52" t="e">
        <f t="shared" si="351"/>
        <v>#VALUE!</v>
      </c>
      <c r="Z2259" t="s">
        <v>77</v>
      </c>
      <c r="AA2259" t="s">
        <v>5568</v>
      </c>
      <c r="AB2259" t="s">
        <v>5411</v>
      </c>
      <c r="AC2259" s="80" t="s">
        <v>77</v>
      </c>
      <c r="AD2259" s="80" t="s">
        <v>88</v>
      </c>
      <c r="AE2259" s="22"/>
      <c r="AF2259">
        <v>25.17</v>
      </c>
      <c r="AG2259">
        <v>0</v>
      </c>
      <c r="AH2259" t="s">
        <v>5411</v>
      </c>
      <c r="AI2259" s="39">
        <v>25.167999999999999</v>
      </c>
      <c r="AJ2259" s="39">
        <v>0</v>
      </c>
      <c r="AK2259" s="22"/>
      <c r="AL2259" s="52">
        <f t="shared" si="358"/>
        <v>2.0000000000024443E-3</v>
      </c>
      <c r="AM2259" s="52">
        <f t="shared" si="359"/>
        <v>0</v>
      </c>
      <c r="AN2259" s="52" t="e">
        <f t="shared" si="352"/>
        <v>#VALUE!</v>
      </c>
      <c r="AO2259">
        <v>1.89</v>
      </c>
      <c r="AP2259" s="39">
        <v>1.891</v>
      </c>
      <c r="AQ2259" s="52">
        <f t="shared" si="360"/>
        <v>-1.0000000000001119E-3</v>
      </c>
    </row>
    <row r="2260" spans="1:43" x14ac:dyDescent="0.25">
      <c r="A2260" t="s">
        <v>5531</v>
      </c>
      <c r="B2260" t="s">
        <v>4663</v>
      </c>
      <c r="C2260" s="22" t="s">
        <v>4663</v>
      </c>
      <c r="D2260">
        <v>1</v>
      </c>
      <c r="E2260">
        <v>1</v>
      </c>
      <c r="F2260">
        <v>2</v>
      </c>
      <c r="G2260" s="13">
        <v>39013</v>
      </c>
      <c r="H2260">
        <v>0</v>
      </c>
      <c r="I2260" t="s">
        <v>5411</v>
      </c>
      <c r="J2260" t="s">
        <v>5411</v>
      </c>
      <c r="K2260" s="99">
        <v>0</v>
      </c>
      <c r="L2260" s="46"/>
      <c r="M2260" s="22"/>
      <c r="N2260" s="52">
        <f t="shared" si="353"/>
        <v>0</v>
      </c>
      <c r="O2260" s="52" t="e">
        <f t="shared" si="354"/>
        <v>#VALUE!</v>
      </c>
      <c r="P2260" s="52" t="e">
        <f t="shared" si="355"/>
        <v>#VALUE!</v>
      </c>
      <c r="Q2260">
        <v>0</v>
      </c>
      <c r="R2260" t="s">
        <v>5411</v>
      </c>
      <c r="S2260" t="s">
        <v>5411</v>
      </c>
      <c r="T2260" s="99">
        <v>0</v>
      </c>
      <c r="U2260" s="46"/>
      <c r="V2260" s="22"/>
      <c r="W2260" s="52">
        <f t="shared" si="356"/>
        <v>0</v>
      </c>
      <c r="X2260" s="52" t="e">
        <f t="shared" si="357"/>
        <v>#VALUE!</v>
      </c>
      <c r="Y2260" s="52" t="e">
        <f t="shared" si="351"/>
        <v>#VALUE!</v>
      </c>
      <c r="Z2260" t="s">
        <v>5568</v>
      </c>
      <c r="AA2260" t="s">
        <v>5411</v>
      </c>
      <c r="AB2260" t="s">
        <v>5411</v>
      </c>
      <c r="AC2260" s="98" t="s">
        <v>88</v>
      </c>
      <c r="AD2260" s="61"/>
      <c r="AE2260" s="22"/>
      <c r="AF2260">
        <v>0</v>
      </c>
      <c r="AG2260" t="s">
        <v>5411</v>
      </c>
      <c r="AH2260" t="s">
        <v>5411</v>
      </c>
      <c r="AI2260" s="99">
        <v>0</v>
      </c>
      <c r="AJ2260" s="46"/>
      <c r="AK2260" s="22"/>
      <c r="AL2260" s="52">
        <f t="shared" si="358"/>
        <v>0</v>
      </c>
      <c r="AM2260" s="52" t="e">
        <f t="shared" si="359"/>
        <v>#VALUE!</v>
      </c>
      <c r="AN2260" s="52" t="e">
        <f t="shared" si="352"/>
        <v>#VALUE!</v>
      </c>
      <c r="AO2260">
        <v>0</v>
      </c>
      <c r="AP2260" s="99">
        <v>0</v>
      </c>
      <c r="AQ2260" s="52">
        <f t="shared" si="360"/>
        <v>0</v>
      </c>
    </row>
    <row r="2261" spans="1:43" x14ac:dyDescent="0.25">
      <c r="A2261" t="s">
        <v>5531</v>
      </c>
      <c r="B2261" t="s">
        <v>4664</v>
      </c>
      <c r="C2261" s="22" t="s">
        <v>4664</v>
      </c>
      <c r="D2261">
        <v>1</v>
      </c>
      <c r="E2261">
        <v>1</v>
      </c>
      <c r="F2261">
        <v>2</v>
      </c>
      <c r="G2261" s="13">
        <v>39013</v>
      </c>
      <c r="H2261">
        <v>3.19</v>
      </c>
      <c r="I2261" t="s">
        <v>5411</v>
      </c>
      <c r="J2261" t="s">
        <v>5411</v>
      </c>
      <c r="K2261" s="99">
        <v>3.1869999999999998</v>
      </c>
      <c r="L2261" s="46"/>
      <c r="M2261" s="22"/>
      <c r="N2261" s="52">
        <f t="shared" si="353"/>
        <v>3.0000000000001137E-3</v>
      </c>
      <c r="O2261" s="52" t="e">
        <f t="shared" si="354"/>
        <v>#VALUE!</v>
      </c>
      <c r="P2261" s="52" t="e">
        <f t="shared" si="355"/>
        <v>#VALUE!</v>
      </c>
      <c r="Q2261">
        <v>0</v>
      </c>
      <c r="R2261" t="s">
        <v>5411</v>
      </c>
      <c r="S2261" t="s">
        <v>5411</v>
      </c>
      <c r="T2261" s="99">
        <v>0</v>
      </c>
      <c r="U2261" s="46"/>
      <c r="V2261" s="22"/>
      <c r="W2261" s="52">
        <f t="shared" si="356"/>
        <v>0</v>
      </c>
      <c r="X2261" s="52" t="e">
        <f t="shared" si="357"/>
        <v>#VALUE!</v>
      </c>
      <c r="Y2261" s="52" t="e">
        <f t="shared" si="351"/>
        <v>#VALUE!</v>
      </c>
      <c r="Z2261" t="s">
        <v>5568</v>
      </c>
      <c r="AA2261" t="s">
        <v>5411</v>
      </c>
      <c r="AB2261" t="s">
        <v>5411</v>
      </c>
      <c r="AC2261" s="98" t="s">
        <v>88</v>
      </c>
      <c r="AD2261" s="61"/>
      <c r="AE2261" s="22"/>
      <c r="AF2261">
        <v>0</v>
      </c>
      <c r="AG2261" t="s">
        <v>5411</v>
      </c>
      <c r="AH2261" t="s">
        <v>5411</v>
      </c>
      <c r="AI2261" s="99">
        <v>0</v>
      </c>
      <c r="AJ2261" s="46"/>
      <c r="AK2261" s="22"/>
      <c r="AL2261" s="52">
        <f t="shared" si="358"/>
        <v>0</v>
      </c>
      <c r="AM2261" s="52" t="e">
        <f t="shared" si="359"/>
        <v>#VALUE!</v>
      </c>
      <c r="AN2261" s="52" t="e">
        <f t="shared" si="352"/>
        <v>#VALUE!</v>
      </c>
      <c r="AO2261">
        <v>1.4</v>
      </c>
      <c r="AP2261" s="99">
        <v>1.4019999999999999</v>
      </c>
      <c r="AQ2261" s="52">
        <f t="shared" si="360"/>
        <v>-2.0000000000000018E-3</v>
      </c>
    </row>
    <row r="2262" spans="1:43" x14ac:dyDescent="0.25">
      <c r="A2262" t="s">
        <v>5531</v>
      </c>
      <c r="B2262" t="s">
        <v>4665</v>
      </c>
      <c r="C2262" s="22" t="s">
        <v>4665</v>
      </c>
      <c r="D2262">
        <v>1</v>
      </c>
      <c r="E2262">
        <v>1</v>
      </c>
      <c r="F2262">
        <v>2</v>
      </c>
      <c r="G2262" s="13">
        <v>39013</v>
      </c>
      <c r="H2262">
        <v>43.81</v>
      </c>
      <c r="I2262" t="s">
        <v>5411</v>
      </c>
      <c r="J2262" t="s">
        <v>5411</v>
      </c>
      <c r="K2262" s="99">
        <v>43.81</v>
      </c>
      <c r="L2262" s="46"/>
      <c r="M2262" s="22"/>
      <c r="N2262" s="52">
        <f t="shared" si="353"/>
        <v>0</v>
      </c>
      <c r="O2262" s="52" t="e">
        <f t="shared" si="354"/>
        <v>#VALUE!</v>
      </c>
      <c r="P2262" s="52" t="e">
        <f t="shared" si="355"/>
        <v>#VALUE!</v>
      </c>
      <c r="Q2262">
        <v>5.81</v>
      </c>
      <c r="R2262" t="s">
        <v>5411</v>
      </c>
      <c r="S2262" t="s">
        <v>5411</v>
      </c>
      <c r="T2262" s="99">
        <v>5.8109999999999999</v>
      </c>
      <c r="U2262" s="46"/>
      <c r="V2262" s="22"/>
      <c r="W2262" s="52">
        <f t="shared" si="356"/>
        <v>-1.000000000000334E-3</v>
      </c>
      <c r="X2262" s="52" t="e">
        <f t="shared" si="357"/>
        <v>#VALUE!</v>
      </c>
      <c r="Y2262" s="52" t="e">
        <f t="shared" si="351"/>
        <v>#VALUE!</v>
      </c>
      <c r="Z2262" t="s">
        <v>5568</v>
      </c>
      <c r="AA2262" t="s">
        <v>5411</v>
      </c>
      <c r="AB2262" t="s">
        <v>5411</v>
      </c>
      <c r="AC2262" s="98" t="s">
        <v>88</v>
      </c>
      <c r="AD2262" s="61"/>
      <c r="AE2262" s="22"/>
      <c r="AF2262">
        <v>1.0900000000000001</v>
      </c>
      <c r="AG2262" t="s">
        <v>5411</v>
      </c>
      <c r="AH2262" t="s">
        <v>5411</v>
      </c>
      <c r="AI2262" s="99">
        <v>1.0880000000000001</v>
      </c>
      <c r="AJ2262" s="46"/>
      <c r="AK2262" s="22"/>
      <c r="AL2262" s="52">
        <f t="shared" si="358"/>
        <v>2.0000000000000018E-3</v>
      </c>
      <c r="AM2262" s="52" t="e">
        <f t="shared" si="359"/>
        <v>#VALUE!</v>
      </c>
      <c r="AN2262" s="52" t="e">
        <f t="shared" si="352"/>
        <v>#VALUE!</v>
      </c>
      <c r="AO2262">
        <v>4.8600000000000003</v>
      </c>
      <c r="AP2262" s="99">
        <v>4.8579999999999997</v>
      </c>
      <c r="AQ2262" s="52">
        <f t="shared" si="360"/>
        <v>2.0000000000006679E-3</v>
      </c>
    </row>
    <row r="2263" spans="1:43" x14ac:dyDescent="0.25">
      <c r="A2263" t="s">
        <v>5531</v>
      </c>
      <c r="B2263" t="s">
        <v>4666</v>
      </c>
      <c r="C2263" s="22" t="s">
        <v>4666</v>
      </c>
      <c r="D2263">
        <v>1</v>
      </c>
      <c r="E2263">
        <v>1</v>
      </c>
      <c r="F2263">
        <v>2</v>
      </c>
      <c r="G2263" s="13">
        <v>39013</v>
      </c>
      <c r="H2263">
        <v>0</v>
      </c>
      <c r="I2263" t="s">
        <v>5411</v>
      </c>
      <c r="J2263" t="s">
        <v>5411</v>
      </c>
      <c r="K2263" s="99">
        <v>0</v>
      </c>
      <c r="L2263" s="46"/>
      <c r="M2263" s="22"/>
      <c r="N2263" s="52">
        <f t="shared" si="353"/>
        <v>0</v>
      </c>
      <c r="O2263" s="52" t="e">
        <f t="shared" si="354"/>
        <v>#VALUE!</v>
      </c>
      <c r="P2263" s="52" t="e">
        <f t="shared" si="355"/>
        <v>#VALUE!</v>
      </c>
      <c r="Q2263">
        <v>0</v>
      </c>
      <c r="R2263" t="s">
        <v>5411</v>
      </c>
      <c r="S2263" t="s">
        <v>5411</v>
      </c>
      <c r="T2263" s="99">
        <v>0</v>
      </c>
      <c r="U2263" s="46"/>
      <c r="V2263" s="22"/>
      <c r="W2263" s="52">
        <f t="shared" si="356"/>
        <v>0</v>
      </c>
      <c r="X2263" s="52" t="e">
        <f t="shared" si="357"/>
        <v>#VALUE!</v>
      </c>
      <c r="Y2263" s="52" t="e">
        <f t="shared" si="351"/>
        <v>#VALUE!</v>
      </c>
      <c r="Z2263" t="s">
        <v>5568</v>
      </c>
      <c r="AA2263" t="s">
        <v>5411</v>
      </c>
      <c r="AB2263" t="s">
        <v>5411</v>
      </c>
      <c r="AC2263" s="98" t="s">
        <v>88</v>
      </c>
      <c r="AD2263" s="61"/>
      <c r="AE2263" s="22"/>
      <c r="AF2263">
        <v>0</v>
      </c>
      <c r="AG2263" t="s">
        <v>5411</v>
      </c>
      <c r="AH2263" t="s">
        <v>5411</v>
      </c>
      <c r="AI2263" s="99">
        <v>0</v>
      </c>
      <c r="AJ2263" s="46"/>
      <c r="AK2263" s="22"/>
      <c r="AL2263" s="52">
        <f t="shared" si="358"/>
        <v>0</v>
      </c>
      <c r="AM2263" s="52" t="e">
        <f t="shared" si="359"/>
        <v>#VALUE!</v>
      </c>
      <c r="AN2263" s="52" t="e">
        <f t="shared" si="352"/>
        <v>#VALUE!</v>
      </c>
      <c r="AO2263">
        <v>0</v>
      </c>
      <c r="AP2263" s="99">
        <v>0</v>
      </c>
      <c r="AQ2263" s="52">
        <f t="shared" si="360"/>
        <v>0</v>
      </c>
    </row>
    <row r="2264" spans="1:43" x14ac:dyDescent="0.25">
      <c r="A2264" t="s">
        <v>5531</v>
      </c>
      <c r="B2264" t="s">
        <v>4667</v>
      </c>
      <c r="C2264" s="22" t="s">
        <v>4667</v>
      </c>
      <c r="D2264">
        <v>1</v>
      </c>
      <c r="E2264">
        <v>1</v>
      </c>
      <c r="F2264">
        <v>2</v>
      </c>
      <c r="G2264" s="13">
        <v>39013</v>
      </c>
      <c r="H2264">
        <v>4.1500000000000004</v>
      </c>
      <c r="I2264" t="s">
        <v>5411</v>
      </c>
      <c r="J2264" t="s">
        <v>5411</v>
      </c>
      <c r="K2264" s="99">
        <v>4.1529999999999996</v>
      </c>
      <c r="L2264" s="46"/>
      <c r="M2264" s="22"/>
      <c r="N2264" s="52">
        <f t="shared" si="353"/>
        <v>-2.9999999999992255E-3</v>
      </c>
      <c r="O2264" s="52" t="e">
        <f t="shared" si="354"/>
        <v>#VALUE!</v>
      </c>
      <c r="P2264" s="52" t="e">
        <f t="shared" si="355"/>
        <v>#VALUE!</v>
      </c>
      <c r="Q2264">
        <v>1.45</v>
      </c>
      <c r="R2264" t="s">
        <v>5411</v>
      </c>
      <c r="S2264" t="s">
        <v>5411</v>
      </c>
      <c r="T2264" s="99">
        <v>1.4450000000000001</v>
      </c>
      <c r="U2264" s="46"/>
      <c r="V2264" s="22"/>
      <c r="W2264" s="52">
        <f t="shared" si="356"/>
        <v>4.9999999999998934E-3</v>
      </c>
      <c r="X2264" s="52" t="e">
        <f t="shared" si="357"/>
        <v>#VALUE!</v>
      </c>
      <c r="Y2264" s="52" t="e">
        <f t="shared" si="351"/>
        <v>#VALUE!</v>
      </c>
      <c r="Z2264" t="s">
        <v>5568</v>
      </c>
      <c r="AA2264" t="s">
        <v>5411</v>
      </c>
      <c r="AB2264" t="s">
        <v>5411</v>
      </c>
      <c r="AC2264" s="98" t="s">
        <v>88</v>
      </c>
      <c r="AD2264" s="61"/>
      <c r="AE2264" s="22"/>
      <c r="AF2264">
        <v>0</v>
      </c>
      <c r="AG2264" t="s">
        <v>5411</v>
      </c>
      <c r="AH2264" t="s">
        <v>5411</v>
      </c>
      <c r="AI2264" s="99">
        <v>0</v>
      </c>
      <c r="AJ2264" s="46"/>
      <c r="AK2264" s="22"/>
      <c r="AL2264" s="52">
        <f t="shared" si="358"/>
        <v>0</v>
      </c>
      <c r="AM2264" s="52" t="e">
        <f t="shared" si="359"/>
        <v>#VALUE!</v>
      </c>
      <c r="AN2264" s="52" t="e">
        <f t="shared" si="352"/>
        <v>#VALUE!</v>
      </c>
      <c r="AO2264">
        <v>1.93</v>
      </c>
      <c r="AP2264" s="99">
        <v>1.927</v>
      </c>
      <c r="AQ2264" s="52">
        <f t="shared" si="360"/>
        <v>2.9999999999998916E-3</v>
      </c>
    </row>
    <row r="2265" spans="1:43" x14ac:dyDescent="0.25">
      <c r="A2265" t="s">
        <v>5531</v>
      </c>
      <c r="B2265" t="s">
        <v>4668</v>
      </c>
      <c r="C2265" s="22" t="s">
        <v>4668</v>
      </c>
      <c r="D2265">
        <v>1</v>
      </c>
      <c r="E2265">
        <v>1</v>
      </c>
      <c r="F2265">
        <v>2</v>
      </c>
      <c r="G2265" s="13">
        <v>39013</v>
      </c>
      <c r="H2265">
        <v>24.8</v>
      </c>
      <c r="I2265" t="s">
        <v>5411</v>
      </c>
      <c r="J2265" t="s">
        <v>5411</v>
      </c>
      <c r="K2265" s="99">
        <v>24.803999999999998</v>
      </c>
      <c r="L2265" s="46"/>
      <c r="M2265" s="22"/>
      <c r="N2265" s="52">
        <f t="shared" si="353"/>
        <v>-3.9999999999977831E-3</v>
      </c>
      <c r="O2265" s="52" t="e">
        <f t="shared" si="354"/>
        <v>#VALUE!</v>
      </c>
      <c r="P2265" s="52" t="e">
        <f t="shared" si="355"/>
        <v>#VALUE!</v>
      </c>
      <c r="Q2265">
        <v>2.33</v>
      </c>
      <c r="R2265" t="s">
        <v>5411</v>
      </c>
      <c r="S2265" t="s">
        <v>5411</v>
      </c>
      <c r="T2265" s="99">
        <v>2.3340000000000001</v>
      </c>
      <c r="U2265" s="46"/>
      <c r="V2265" s="22"/>
      <c r="W2265" s="52">
        <f t="shared" si="356"/>
        <v>-4.0000000000000036E-3</v>
      </c>
      <c r="X2265" s="52" t="e">
        <f t="shared" si="357"/>
        <v>#VALUE!</v>
      </c>
      <c r="Y2265" s="52" t="e">
        <f t="shared" si="351"/>
        <v>#VALUE!</v>
      </c>
      <c r="Z2265" t="s">
        <v>5568</v>
      </c>
      <c r="AA2265" t="s">
        <v>5411</v>
      </c>
      <c r="AB2265" t="s">
        <v>5411</v>
      </c>
      <c r="AC2265" s="98" t="s">
        <v>88</v>
      </c>
      <c r="AD2265" s="61"/>
      <c r="AE2265" s="22"/>
      <c r="AF2265">
        <v>0</v>
      </c>
      <c r="AG2265" t="s">
        <v>5411</v>
      </c>
      <c r="AH2265" t="s">
        <v>5411</v>
      </c>
      <c r="AI2265" s="99">
        <v>0</v>
      </c>
      <c r="AJ2265" s="46"/>
      <c r="AK2265" s="22"/>
      <c r="AL2265" s="52">
        <f t="shared" si="358"/>
        <v>0</v>
      </c>
      <c r="AM2265" s="52" t="e">
        <f t="shared" si="359"/>
        <v>#VALUE!</v>
      </c>
      <c r="AN2265" s="52" t="e">
        <f t="shared" si="352"/>
        <v>#VALUE!</v>
      </c>
      <c r="AO2265">
        <v>4.3899999999999997</v>
      </c>
      <c r="AP2265" s="99">
        <v>4.3940000000000001</v>
      </c>
      <c r="AQ2265" s="52">
        <f t="shared" si="360"/>
        <v>-4.0000000000004476E-3</v>
      </c>
    </row>
    <row r="2266" spans="1:43" x14ac:dyDescent="0.25">
      <c r="A2266" t="s">
        <v>5531</v>
      </c>
      <c r="B2266" t="s">
        <v>4669</v>
      </c>
      <c r="C2266" s="22" t="s">
        <v>4669</v>
      </c>
      <c r="D2266">
        <v>1</v>
      </c>
      <c r="E2266">
        <v>1</v>
      </c>
      <c r="F2266">
        <v>2</v>
      </c>
      <c r="G2266" s="13">
        <v>39013</v>
      </c>
      <c r="H2266">
        <v>0</v>
      </c>
      <c r="I2266" t="s">
        <v>5411</v>
      </c>
      <c r="J2266" t="s">
        <v>5411</v>
      </c>
      <c r="K2266" s="99">
        <v>0</v>
      </c>
      <c r="L2266" s="46"/>
      <c r="M2266" s="22"/>
      <c r="N2266" s="52">
        <f t="shared" si="353"/>
        <v>0</v>
      </c>
      <c r="O2266" s="52" t="e">
        <f t="shared" si="354"/>
        <v>#VALUE!</v>
      </c>
      <c r="P2266" s="52" t="e">
        <f t="shared" si="355"/>
        <v>#VALUE!</v>
      </c>
      <c r="Q2266">
        <v>0</v>
      </c>
      <c r="R2266" t="s">
        <v>5411</v>
      </c>
      <c r="S2266" t="s">
        <v>5411</v>
      </c>
      <c r="T2266" s="99">
        <v>0</v>
      </c>
      <c r="U2266" s="46"/>
      <c r="V2266" s="22"/>
      <c r="W2266" s="52">
        <f t="shared" si="356"/>
        <v>0</v>
      </c>
      <c r="X2266" s="52" t="e">
        <f t="shared" si="357"/>
        <v>#VALUE!</v>
      </c>
      <c r="Y2266" s="52" t="e">
        <f t="shared" si="351"/>
        <v>#VALUE!</v>
      </c>
      <c r="Z2266" t="s">
        <v>5568</v>
      </c>
      <c r="AA2266" t="s">
        <v>5411</v>
      </c>
      <c r="AB2266" t="s">
        <v>5411</v>
      </c>
      <c r="AC2266" s="98" t="s">
        <v>88</v>
      </c>
      <c r="AD2266" s="61"/>
      <c r="AE2266" s="22"/>
      <c r="AF2266">
        <v>0</v>
      </c>
      <c r="AG2266" t="s">
        <v>5411</v>
      </c>
      <c r="AH2266" t="s">
        <v>5411</v>
      </c>
      <c r="AI2266" s="99">
        <v>0</v>
      </c>
      <c r="AJ2266" s="46"/>
      <c r="AK2266" s="22"/>
      <c r="AL2266" s="52">
        <f t="shared" si="358"/>
        <v>0</v>
      </c>
      <c r="AM2266" s="52" t="e">
        <f t="shared" si="359"/>
        <v>#VALUE!</v>
      </c>
      <c r="AN2266" s="52" t="e">
        <f t="shared" si="352"/>
        <v>#VALUE!</v>
      </c>
      <c r="AO2266">
        <v>0</v>
      </c>
      <c r="AP2266" s="99">
        <v>0</v>
      </c>
      <c r="AQ2266" s="52">
        <f t="shared" si="360"/>
        <v>0</v>
      </c>
    </row>
    <row r="2267" spans="1:43" x14ac:dyDescent="0.25">
      <c r="A2267" t="s">
        <v>5531</v>
      </c>
      <c r="B2267" t="s">
        <v>4670</v>
      </c>
      <c r="C2267" s="22" t="s">
        <v>4670</v>
      </c>
      <c r="D2267">
        <v>1</v>
      </c>
      <c r="E2267">
        <v>1</v>
      </c>
      <c r="F2267">
        <v>2</v>
      </c>
      <c r="G2267" s="13">
        <v>39013</v>
      </c>
      <c r="H2267">
        <v>3.46</v>
      </c>
      <c r="I2267" t="s">
        <v>5411</v>
      </c>
      <c r="J2267" t="s">
        <v>5411</v>
      </c>
      <c r="K2267" s="99">
        <v>3.4580000000000002</v>
      </c>
      <c r="L2267" s="46"/>
      <c r="M2267" s="22"/>
      <c r="N2267" s="52">
        <f t="shared" si="353"/>
        <v>1.9999999999997797E-3</v>
      </c>
      <c r="O2267" s="52" t="e">
        <f t="shared" si="354"/>
        <v>#VALUE!</v>
      </c>
      <c r="P2267" s="52" t="e">
        <f t="shared" si="355"/>
        <v>#VALUE!</v>
      </c>
      <c r="Q2267">
        <v>0</v>
      </c>
      <c r="R2267" t="s">
        <v>5411</v>
      </c>
      <c r="S2267" t="s">
        <v>5411</v>
      </c>
      <c r="T2267" s="99">
        <v>0</v>
      </c>
      <c r="U2267" s="46"/>
      <c r="V2267" s="22"/>
      <c r="W2267" s="52">
        <f t="shared" si="356"/>
        <v>0</v>
      </c>
      <c r="X2267" s="52" t="e">
        <f t="shared" si="357"/>
        <v>#VALUE!</v>
      </c>
      <c r="Y2267" s="52" t="e">
        <f t="shared" si="351"/>
        <v>#VALUE!</v>
      </c>
      <c r="Z2267" t="s">
        <v>5568</v>
      </c>
      <c r="AA2267" t="s">
        <v>5411</v>
      </c>
      <c r="AB2267" t="s">
        <v>5411</v>
      </c>
      <c r="AC2267" s="98" t="s">
        <v>88</v>
      </c>
      <c r="AD2267" s="61"/>
      <c r="AE2267" s="22"/>
      <c r="AF2267">
        <v>0</v>
      </c>
      <c r="AG2267" t="s">
        <v>5411</v>
      </c>
      <c r="AH2267" t="s">
        <v>5411</v>
      </c>
      <c r="AI2267" s="99">
        <v>0</v>
      </c>
      <c r="AJ2267" s="46"/>
      <c r="AK2267" s="22"/>
      <c r="AL2267" s="52">
        <f t="shared" si="358"/>
        <v>0</v>
      </c>
      <c r="AM2267" s="52" t="e">
        <f t="shared" si="359"/>
        <v>#VALUE!</v>
      </c>
      <c r="AN2267" s="52" t="e">
        <f t="shared" si="352"/>
        <v>#VALUE!</v>
      </c>
      <c r="AO2267">
        <v>2.31</v>
      </c>
      <c r="AP2267" s="99">
        <v>2.306</v>
      </c>
      <c r="AQ2267" s="52">
        <f t="shared" si="360"/>
        <v>4.0000000000000036E-3</v>
      </c>
    </row>
    <row r="2268" spans="1:43" x14ac:dyDescent="0.25">
      <c r="A2268" t="s">
        <v>5531</v>
      </c>
      <c r="B2268" t="s">
        <v>4671</v>
      </c>
      <c r="C2268" s="22" t="s">
        <v>4671</v>
      </c>
      <c r="D2268">
        <v>1</v>
      </c>
      <c r="E2268">
        <v>1</v>
      </c>
      <c r="F2268">
        <v>2</v>
      </c>
      <c r="G2268" s="13">
        <v>39013</v>
      </c>
      <c r="H2268">
        <v>18.559999999999999</v>
      </c>
      <c r="I2268" t="s">
        <v>5411</v>
      </c>
      <c r="J2268" t="s">
        <v>5411</v>
      </c>
      <c r="K2268" s="99">
        <v>18.561</v>
      </c>
      <c r="L2268" s="46"/>
      <c r="M2268" s="22"/>
      <c r="N2268" s="52">
        <f t="shared" si="353"/>
        <v>-1.0000000000012221E-3</v>
      </c>
      <c r="O2268" s="52" t="e">
        <f t="shared" si="354"/>
        <v>#VALUE!</v>
      </c>
      <c r="P2268" s="52" t="e">
        <f t="shared" si="355"/>
        <v>#VALUE!</v>
      </c>
      <c r="Q2268">
        <v>6.7</v>
      </c>
      <c r="R2268" t="s">
        <v>5411</v>
      </c>
      <c r="S2268" t="s">
        <v>5411</v>
      </c>
      <c r="T2268" s="99">
        <v>6.7</v>
      </c>
      <c r="U2268" s="46"/>
      <c r="V2268" s="22"/>
      <c r="W2268" s="52">
        <f t="shared" si="356"/>
        <v>0</v>
      </c>
      <c r="X2268" s="52" t="e">
        <f t="shared" si="357"/>
        <v>#VALUE!</v>
      </c>
      <c r="Y2268" s="52" t="e">
        <f t="shared" si="351"/>
        <v>#VALUE!</v>
      </c>
      <c r="Z2268" t="s">
        <v>5568</v>
      </c>
      <c r="AA2268" t="s">
        <v>5411</v>
      </c>
      <c r="AB2268" t="s">
        <v>5411</v>
      </c>
      <c r="AC2268" s="98" t="s">
        <v>88</v>
      </c>
      <c r="AD2268" s="61"/>
      <c r="AE2268" s="22"/>
      <c r="AF2268">
        <v>3.14</v>
      </c>
      <c r="AG2268" t="s">
        <v>5411</v>
      </c>
      <c r="AH2268" t="s">
        <v>5411</v>
      </c>
      <c r="AI2268" s="99">
        <v>3.1419999999999999</v>
      </c>
      <c r="AJ2268" s="46"/>
      <c r="AK2268" s="22"/>
      <c r="AL2268" s="52">
        <f t="shared" si="358"/>
        <v>-1.9999999999997797E-3</v>
      </c>
      <c r="AM2268" s="52" t="e">
        <f t="shared" si="359"/>
        <v>#VALUE!</v>
      </c>
      <c r="AN2268" s="52" t="e">
        <f t="shared" si="352"/>
        <v>#VALUE!</v>
      </c>
      <c r="AO2268">
        <v>5.07</v>
      </c>
      <c r="AP2268" s="99">
        <v>5.0730000000000004</v>
      </c>
      <c r="AQ2268" s="52">
        <f t="shared" si="360"/>
        <v>-3.0000000000001137E-3</v>
      </c>
    </row>
    <row r="2269" spans="1:43" x14ac:dyDescent="0.25">
      <c r="A2269" t="s">
        <v>5531</v>
      </c>
      <c r="B2269" t="s">
        <v>4672</v>
      </c>
      <c r="C2269" s="22" t="s">
        <v>4672</v>
      </c>
      <c r="D2269">
        <v>1</v>
      </c>
      <c r="E2269">
        <v>1</v>
      </c>
      <c r="F2269">
        <v>2</v>
      </c>
      <c r="G2269" s="13">
        <v>39013</v>
      </c>
      <c r="H2269">
        <v>0</v>
      </c>
      <c r="I2269" t="s">
        <v>5411</v>
      </c>
      <c r="J2269" t="s">
        <v>5411</v>
      </c>
      <c r="K2269" s="99">
        <v>0</v>
      </c>
      <c r="L2269" s="46"/>
      <c r="M2269" s="22"/>
      <c r="N2269" s="52">
        <f t="shared" si="353"/>
        <v>0</v>
      </c>
      <c r="O2269" s="52" t="e">
        <f t="shared" si="354"/>
        <v>#VALUE!</v>
      </c>
      <c r="P2269" s="52" t="e">
        <f t="shared" si="355"/>
        <v>#VALUE!</v>
      </c>
      <c r="Q2269">
        <v>0</v>
      </c>
      <c r="R2269" t="s">
        <v>5411</v>
      </c>
      <c r="S2269" t="s">
        <v>5411</v>
      </c>
      <c r="T2269" s="99">
        <v>0</v>
      </c>
      <c r="U2269" s="46"/>
      <c r="V2269" s="22"/>
      <c r="W2269" s="52">
        <f t="shared" si="356"/>
        <v>0</v>
      </c>
      <c r="X2269" s="52" t="e">
        <f t="shared" si="357"/>
        <v>#VALUE!</v>
      </c>
      <c r="Y2269" s="52" t="e">
        <f t="shared" si="351"/>
        <v>#VALUE!</v>
      </c>
      <c r="Z2269" t="s">
        <v>5568</v>
      </c>
      <c r="AA2269" t="s">
        <v>5411</v>
      </c>
      <c r="AB2269" t="s">
        <v>5411</v>
      </c>
      <c r="AC2269" s="98" t="s">
        <v>88</v>
      </c>
      <c r="AD2269" s="61"/>
      <c r="AE2269" s="22"/>
      <c r="AF2269">
        <v>0</v>
      </c>
      <c r="AG2269" t="s">
        <v>5411</v>
      </c>
      <c r="AH2269" t="s">
        <v>5411</v>
      </c>
      <c r="AI2269" s="99">
        <v>0</v>
      </c>
      <c r="AJ2269" s="46"/>
      <c r="AK2269" s="22"/>
      <c r="AL2269" s="52">
        <f t="shared" si="358"/>
        <v>0</v>
      </c>
      <c r="AM2269" s="52" t="e">
        <f t="shared" si="359"/>
        <v>#VALUE!</v>
      </c>
      <c r="AN2269" s="52" t="e">
        <f t="shared" si="352"/>
        <v>#VALUE!</v>
      </c>
      <c r="AO2269">
        <v>0</v>
      </c>
      <c r="AP2269" s="99">
        <v>0</v>
      </c>
      <c r="AQ2269" s="52">
        <f t="shared" si="360"/>
        <v>0</v>
      </c>
    </row>
    <row r="2270" spans="1:43" x14ac:dyDescent="0.25">
      <c r="A2270" t="s">
        <v>5531</v>
      </c>
      <c r="B2270" t="s">
        <v>4673</v>
      </c>
      <c r="C2270" s="22" t="s">
        <v>4673</v>
      </c>
      <c r="D2270">
        <v>1</v>
      </c>
      <c r="E2270">
        <v>1</v>
      </c>
      <c r="F2270">
        <v>2</v>
      </c>
      <c r="G2270" s="13">
        <v>39013</v>
      </c>
      <c r="H2270">
        <v>4.5199999999999996</v>
      </c>
      <c r="I2270" t="s">
        <v>5411</v>
      </c>
      <c r="J2270" t="s">
        <v>5411</v>
      </c>
      <c r="K2270" s="99">
        <v>4.5149999999999997</v>
      </c>
      <c r="L2270" s="46"/>
      <c r="M2270" s="22"/>
      <c r="N2270" s="52">
        <f t="shared" si="353"/>
        <v>4.9999999999998934E-3</v>
      </c>
      <c r="O2270" s="52" t="e">
        <f t="shared" si="354"/>
        <v>#VALUE!</v>
      </c>
      <c r="P2270" s="52" t="e">
        <f t="shared" si="355"/>
        <v>#VALUE!</v>
      </c>
      <c r="Q2270">
        <v>0</v>
      </c>
      <c r="R2270" t="s">
        <v>5411</v>
      </c>
      <c r="S2270" t="s">
        <v>5411</v>
      </c>
      <c r="T2270" s="99">
        <v>0</v>
      </c>
      <c r="U2270" s="46"/>
      <c r="V2270" s="22"/>
      <c r="W2270" s="52">
        <f t="shared" si="356"/>
        <v>0</v>
      </c>
      <c r="X2270" s="52" t="e">
        <f t="shared" si="357"/>
        <v>#VALUE!</v>
      </c>
      <c r="Y2270" s="52" t="e">
        <f t="shared" si="351"/>
        <v>#VALUE!</v>
      </c>
      <c r="Z2270" t="s">
        <v>5568</v>
      </c>
      <c r="AA2270" t="s">
        <v>5411</v>
      </c>
      <c r="AB2270" t="s">
        <v>5411</v>
      </c>
      <c r="AC2270" s="98" t="s">
        <v>88</v>
      </c>
      <c r="AD2270" s="61"/>
      <c r="AE2270" s="22"/>
      <c r="AF2270">
        <v>0</v>
      </c>
      <c r="AG2270" t="s">
        <v>5411</v>
      </c>
      <c r="AH2270" t="s">
        <v>5411</v>
      </c>
      <c r="AI2270" s="99">
        <v>0</v>
      </c>
      <c r="AJ2270" s="46"/>
      <c r="AK2270" s="22"/>
      <c r="AL2270" s="52">
        <f t="shared" si="358"/>
        <v>0</v>
      </c>
      <c r="AM2270" s="52" t="e">
        <f t="shared" si="359"/>
        <v>#VALUE!</v>
      </c>
      <c r="AN2270" s="52" t="e">
        <f t="shared" si="352"/>
        <v>#VALUE!</v>
      </c>
      <c r="AO2270">
        <v>1.31</v>
      </c>
      <c r="AP2270" s="99">
        <v>1.3089999999999999</v>
      </c>
      <c r="AQ2270" s="52">
        <f t="shared" si="360"/>
        <v>1.0000000000001119E-3</v>
      </c>
    </row>
    <row r="2271" spans="1:43" x14ac:dyDescent="0.25">
      <c r="A2271" t="s">
        <v>5531</v>
      </c>
      <c r="B2271" t="s">
        <v>4674</v>
      </c>
      <c r="C2271" s="22" t="s">
        <v>4674</v>
      </c>
      <c r="D2271">
        <v>1</v>
      </c>
      <c r="E2271">
        <v>1</v>
      </c>
      <c r="F2271">
        <v>2</v>
      </c>
      <c r="G2271" s="13">
        <v>39013</v>
      </c>
      <c r="H2271">
        <v>44.6</v>
      </c>
      <c r="I2271" t="s">
        <v>5411</v>
      </c>
      <c r="J2271" t="s">
        <v>5411</v>
      </c>
      <c r="K2271" s="99">
        <v>44.6</v>
      </c>
      <c r="L2271" s="46"/>
      <c r="M2271" s="22"/>
      <c r="N2271" s="52">
        <f t="shared" si="353"/>
        <v>0</v>
      </c>
      <c r="O2271" s="52" t="e">
        <f t="shared" si="354"/>
        <v>#VALUE!</v>
      </c>
      <c r="P2271" s="52" t="e">
        <f t="shared" si="355"/>
        <v>#VALUE!</v>
      </c>
      <c r="Q2271">
        <v>3.66</v>
      </c>
      <c r="R2271" t="s">
        <v>5411</v>
      </c>
      <c r="S2271" t="s">
        <v>5411</v>
      </c>
      <c r="T2271" s="99">
        <v>3.6589999999999998</v>
      </c>
      <c r="U2271" s="46"/>
      <c r="V2271" s="22"/>
      <c r="W2271" s="52">
        <f t="shared" si="356"/>
        <v>1.000000000000334E-3</v>
      </c>
      <c r="X2271" s="52" t="e">
        <f t="shared" si="357"/>
        <v>#VALUE!</v>
      </c>
      <c r="Y2271" s="52" t="e">
        <f t="shared" si="351"/>
        <v>#VALUE!</v>
      </c>
      <c r="Z2271" t="s">
        <v>5568</v>
      </c>
      <c r="AA2271" t="s">
        <v>5411</v>
      </c>
      <c r="AB2271" t="s">
        <v>5411</v>
      </c>
      <c r="AC2271" s="98" t="s">
        <v>88</v>
      </c>
      <c r="AD2271" s="61"/>
      <c r="AE2271" s="22"/>
      <c r="AF2271">
        <v>0.39</v>
      </c>
      <c r="AG2271" t="s">
        <v>5411</v>
      </c>
      <c r="AH2271" t="s">
        <v>5411</v>
      </c>
      <c r="AI2271" s="99">
        <v>0.38800000000000001</v>
      </c>
      <c r="AJ2271" s="46"/>
      <c r="AK2271" s="22"/>
      <c r="AL2271" s="52">
        <f t="shared" si="358"/>
        <v>2.0000000000000018E-3</v>
      </c>
      <c r="AM2271" s="52" t="e">
        <f t="shared" si="359"/>
        <v>#VALUE!</v>
      </c>
      <c r="AN2271" s="52" t="e">
        <f t="shared" si="352"/>
        <v>#VALUE!</v>
      </c>
      <c r="AO2271">
        <v>2.77</v>
      </c>
      <c r="AP2271" s="99">
        <v>2.77</v>
      </c>
      <c r="AQ2271" s="52">
        <f t="shared" si="360"/>
        <v>0</v>
      </c>
    </row>
    <row r="2272" spans="1:43" x14ac:dyDescent="0.25">
      <c r="A2272" t="s">
        <v>5531</v>
      </c>
      <c r="B2272" t="s">
        <v>4675</v>
      </c>
      <c r="C2272" s="22" t="s">
        <v>4675</v>
      </c>
      <c r="D2272">
        <v>1</v>
      </c>
      <c r="E2272">
        <v>1</v>
      </c>
      <c r="F2272">
        <v>2</v>
      </c>
      <c r="G2272" s="13">
        <v>39013</v>
      </c>
      <c r="H2272">
        <v>0</v>
      </c>
      <c r="I2272" t="s">
        <v>5411</v>
      </c>
      <c r="J2272" t="s">
        <v>5411</v>
      </c>
      <c r="K2272" s="99">
        <v>0</v>
      </c>
      <c r="L2272" s="46"/>
      <c r="M2272" s="22"/>
      <c r="N2272" s="52">
        <f t="shared" si="353"/>
        <v>0</v>
      </c>
      <c r="O2272" s="52" t="e">
        <f t="shared" si="354"/>
        <v>#VALUE!</v>
      </c>
      <c r="P2272" s="52" t="e">
        <f t="shared" si="355"/>
        <v>#VALUE!</v>
      </c>
      <c r="Q2272">
        <v>0</v>
      </c>
      <c r="R2272" t="s">
        <v>5411</v>
      </c>
      <c r="S2272" t="s">
        <v>5411</v>
      </c>
      <c r="T2272" s="99">
        <v>0</v>
      </c>
      <c r="U2272" s="46"/>
      <c r="V2272" s="22"/>
      <c r="W2272" s="52">
        <f t="shared" si="356"/>
        <v>0</v>
      </c>
      <c r="X2272" s="52" t="e">
        <f t="shared" si="357"/>
        <v>#VALUE!</v>
      </c>
      <c r="Y2272" s="52" t="e">
        <f t="shared" si="351"/>
        <v>#VALUE!</v>
      </c>
      <c r="Z2272" t="s">
        <v>5568</v>
      </c>
      <c r="AA2272" t="s">
        <v>5411</v>
      </c>
      <c r="AB2272" t="s">
        <v>5411</v>
      </c>
      <c r="AC2272" s="98" t="s">
        <v>88</v>
      </c>
      <c r="AD2272" s="61"/>
      <c r="AE2272" s="22"/>
      <c r="AF2272">
        <v>0</v>
      </c>
      <c r="AG2272" t="s">
        <v>5411</v>
      </c>
      <c r="AH2272" t="s">
        <v>5411</v>
      </c>
      <c r="AI2272" s="99">
        <v>0</v>
      </c>
      <c r="AJ2272" s="46"/>
      <c r="AK2272" s="22"/>
      <c r="AL2272" s="52">
        <f t="shared" si="358"/>
        <v>0</v>
      </c>
      <c r="AM2272" s="52" t="e">
        <f t="shared" si="359"/>
        <v>#VALUE!</v>
      </c>
      <c r="AN2272" s="52" t="e">
        <f t="shared" si="352"/>
        <v>#VALUE!</v>
      </c>
      <c r="AO2272">
        <v>0</v>
      </c>
      <c r="AP2272" s="99">
        <v>0</v>
      </c>
      <c r="AQ2272" s="52">
        <f t="shared" si="360"/>
        <v>0</v>
      </c>
    </row>
    <row r="2273" spans="1:43" x14ac:dyDescent="0.25">
      <c r="A2273" t="s">
        <v>5531</v>
      </c>
      <c r="B2273" t="s">
        <v>4676</v>
      </c>
      <c r="C2273" s="22" t="s">
        <v>4676</v>
      </c>
      <c r="D2273">
        <v>1</v>
      </c>
      <c r="E2273">
        <v>1</v>
      </c>
      <c r="F2273">
        <v>2</v>
      </c>
      <c r="G2273" s="13">
        <v>39013</v>
      </c>
      <c r="H2273">
        <v>2.6</v>
      </c>
      <c r="I2273" t="s">
        <v>5411</v>
      </c>
      <c r="J2273" t="s">
        <v>5411</v>
      </c>
      <c r="K2273" s="99">
        <v>2.5950000000000002</v>
      </c>
      <c r="L2273" s="46"/>
      <c r="M2273" s="22"/>
      <c r="N2273" s="52">
        <f t="shared" si="353"/>
        <v>4.9999999999998934E-3</v>
      </c>
      <c r="O2273" s="52" t="e">
        <f t="shared" si="354"/>
        <v>#VALUE!</v>
      </c>
      <c r="P2273" s="52" t="e">
        <f t="shared" si="355"/>
        <v>#VALUE!</v>
      </c>
      <c r="Q2273">
        <v>0.28999999999999998</v>
      </c>
      <c r="R2273" t="s">
        <v>5411</v>
      </c>
      <c r="S2273" t="s">
        <v>5411</v>
      </c>
      <c r="T2273" s="99">
        <v>0.28799999999999998</v>
      </c>
      <c r="U2273" s="46"/>
      <c r="V2273" s="22"/>
      <c r="W2273" s="52">
        <f t="shared" si="356"/>
        <v>2.0000000000000018E-3</v>
      </c>
      <c r="X2273" s="52" t="e">
        <f t="shared" si="357"/>
        <v>#VALUE!</v>
      </c>
      <c r="Y2273" s="52" t="e">
        <f t="shared" si="351"/>
        <v>#VALUE!</v>
      </c>
      <c r="Z2273" t="s">
        <v>5568</v>
      </c>
      <c r="AA2273" t="s">
        <v>5411</v>
      </c>
      <c r="AB2273" t="s">
        <v>5411</v>
      </c>
      <c r="AC2273" s="98" t="s">
        <v>88</v>
      </c>
      <c r="AD2273" s="61"/>
      <c r="AE2273" s="22"/>
      <c r="AF2273">
        <v>0</v>
      </c>
      <c r="AG2273" t="s">
        <v>5411</v>
      </c>
      <c r="AH2273" t="s">
        <v>5411</v>
      </c>
      <c r="AI2273" s="99">
        <v>0</v>
      </c>
      <c r="AJ2273" s="46"/>
      <c r="AK2273" s="22"/>
      <c r="AL2273" s="52">
        <f t="shared" si="358"/>
        <v>0</v>
      </c>
      <c r="AM2273" s="52" t="e">
        <f t="shared" si="359"/>
        <v>#VALUE!</v>
      </c>
      <c r="AN2273" s="52" t="e">
        <f t="shared" si="352"/>
        <v>#VALUE!</v>
      </c>
      <c r="AO2273">
        <v>2.25</v>
      </c>
      <c r="AP2273" s="99">
        <v>2.246</v>
      </c>
      <c r="AQ2273" s="52">
        <f t="shared" si="360"/>
        <v>4.0000000000000036E-3</v>
      </c>
    </row>
    <row r="2274" spans="1:43" x14ac:dyDescent="0.25">
      <c r="A2274" t="s">
        <v>5531</v>
      </c>
      <c r="B2274" t="s">
        <v>4677</v>
      </c>
      <c r="C2274" s="22" t="s">
        <v>4677</v>
      </c>
      <c r="D2274">
        <v>1</v>
      </c>
      <c r="E2274">
        <v>1</v>
      </c>
      <c r="F2274">
        <v>2</v>
      </c>
      <c r="G2274" s="13">
        <v>39013</v>
      </c>
      <c r="H2274">
        <v>22.85</v>
      </c>
      <c r="I2274" t="s">
        <v>5411</v>
      </c>
      <c r="J2274" t="s">
        <v>5411</v>
      </c>
      <c r="K2274" s="99">
        <v>22.85</v>
      </c>
      <c r="L2274" s="46"/>
      <c r="M2274" s="22"/>
      <c r="N2274" s="52">
        <f t="shared" si="353"/>
        <v>0</v>
      </c>
      <c r="O2274" s="52" t="e">
        <f t="shared" si="354"/>
        <v>#VALUE!</v>
      </c>
      <c r="P2274" s="52" t="e">
        <f t="shared" si="355"/>
        <v>#VALUE!</v>
      </c>
      <c r="Q2274">
        <v>2.17</v>
      </c>
      <c r="R2274" t="s">
        <v>5411</v>
      </c>
      <c r="S2274" t="s">
        <v>5411</v>
      </c>
      <c r="T2274" s="99">
        <v>2.165</v>
      </c>
      <c r="U2274" s="46"/>
      <c r="V2274" s="22"/>
      <c r="W2274" s="52">
        <f t="shared" si="356"/>
        <v>4.9999999999998934E-3</v>
      </c>
      <c r="X2274" s="52" t="e">
        <f t="shared" si="357"/>
        <v>#VALUE!</v>
      </c>
      <c r="Y2274" s="52" t="e">
        <f t="shared" si="351"/>
        <v>#VALUE!</v>
      </c>
      <c r="Z2274" t="s">
        <v>5568</v>
      </c>
      <c r="AA2274" t="s">
        <v>5411</v>
      </c>
      <c r="AB2274" t="s">
        <v>5411</v>
      </c>
      <c r="AC2274" s="98" t="s">
        <v>88</v>
      </c>
      <c r="AD2274" s="61"/>
      <c r="AE2274" s="22"/>
      <c r="AF2274">
        <v>2.14</v>
      </c>
      <c r="AG2274" t="s">
        <v>5411</v>
      </c>
      <c r="AH2274" t="s">
        <v>5411</v>
      </c>
      <c r="AI2274" s="99">
        <v>2.14</v>
      </c>
      <c r="AJ2274" s="46"/>
      <c r="AK2274" s="22"/>
      <c r="AL2274" s="52">
        <f t="shared" si="358"/>
        <v>0</v>
      </c>
      <c r="AM2274" s="52" t="e">
        <f t="shared" si="359"/>
        <v>#VALUE!</v>
      </c>
      <c r="AN2274" s="52" t="e">
        <f t="shared" si="352"/>
        <v>#VALUE!</v>
      </c>
      <c r="AO2274">
        <v>0</v>
      </c>
      <c r="AP2274" s="99">
        <v>0</v>
      </c>
      <c r="AQ2274" s="52">
        <f t="shared" si="360"/>
        <v>0</v>
      </c>
    </row>
    <row r="2275" spans="1:43" x14ac:dyDescent="0.25">
      <c r="A2275" t="s">
        <v>5531</v>
      </c>
      <c r="B2275" t="s">
        <v>4678</v>
      </c>
      <c r="C2275" s="22" t="s">
        <v>4678</v>
      </c>
      <c r="D2275">
        <v>1</v>
      </c>
      <c r="E2275">
        <v>1</v>
      </c>
      <c r="F2275">
        <v>2</v>
      </c>
      <c r="G2275" s="13">
        <v>39013</v>
      </c>
      <c r="H2275">
        <v>0</v>
      </c>
      <c r="I2275" t="s">
        <v>5411</v>
      </c>
      <c r="J2275" t="s">
        <v>5411</v>
      </c>
      <c r="K2275" s="99">
        <v>0</v>
      </c>
      <c r="L2275" s="46"/>
      <c r="M2275" s="22"/>
      <c r="N2275" s="52">
        <f t="shared" si="353"/>
        <v>0</v>
      </c>
      <c r="O2275" s="52" t="e">
        <f t="shared" si="354"/>
        <v>#VALUE!</v>
      </c>
      <c r="P2275" s="52" t="e">
        <f t="shared" si="355"/>
        <v>#VALUE!</v>
      </c>
      <c r="Q2275">
        <v>0</v>
      </c>
      <c r="R2275" t="s">
        <v>5411</v>
      </c>
      <c r="S2275" t="s">
        <v>5411</v>
      </c>
      <c r="T2275" s="99">
        <v>0</v>
      </c>
      <c r="U2275" s="46"/>
      <c r="V2275" s="22"/>
      <c r="W2275" s="52">
        <f t="shared" si="356"/>
        <v>0</v>
      </c>
      <c r="X2275" s="52" t="e">
        <f t="shared" si="357"/>
        <v>#VALUE!</v>
      </c>
      <c r="Y2275" s="52" t="e">
        <f t="shared" si="351"/>
        <v>#VALUE!</v>
      </c>
      <c r="Z2275" t="s">
        <v>5568</v>
      </c>
      <c r="AA2275" t="s">
        <v>5411</v>
      </c>
      <c r="AB2275" t="s">
        <v>5411</v>
      </c>
      <c r="AC2275" s="98" t="s">
        <v>88</v>
      </c>
      <c r="AD2275" s="61"/>
      <c r="AE2275" s="22"/>
      <c r="AF2275">
        <v>0</v>
      </c>
      <c r="AG2275" t="s">
        <v>5411</v>
      </c>
      <c r="AH2275" t="s">
        <v>5411</v>
      </c>
      <c r="AI2275" s="99">
        <v>0</v>
      </c>
      <c r="AJ2275" s="46"/>
      <c r="AK2275" s="22"/>
      <c r="AL2275" s="52">
        <f t="shared" si="358"/>
        <v>0</v>
      </c>
      <c r="AM2275" s="52" t="e">
        <f t="shared" si="359"/>
        <v>#VALUE!</v>
      </c>
      <c r="AN2275" s="52" t="e">
        <f t="shared" si="352"/>
        <v>#VALUE!</v>
      </c>
      <c r="AO2275">
        <v>0</v>
      </c>
      <c r="AP2275" s="99">
        <v>0</v>
      </c>
      <c r="AQ2275" s="52">
        <f t="shared" si="360"/>
        <v>0</v>
      </c>
    </row>
    <row r="2276" spans="1:43" x14ac:dyDescent="0.25">
      <c r="A2276" t="s">
        <v>5531</v>
      </c>
      <c r="B2276" t="s">
        <v>4679</v>
      </c>
      <c r="C2276" s="22" t="s">
        <v>4679</v>
      </c>
      <c r="D2276">
        <v>1</v>
      </c>
      <c r="E2276">
        <v>1</v>
      </c>
      <c r="F2276">
        <v>2</v>
      </c>
      <c r="G2276" s="13">
        <v>39013</v>
      </c>
      <c r="H2276">
        <v>15.67</v>
      </c>
      <c r="I2276" t="s">
        <v>5411</v>
      </c>
      <c r="J2276" t="s">
        <v>5411</v>
      </c>
      <c r="K2276" s="99">
        <v>15.673999999999999</v>
      </c>
      <c r="L2276" s="46"/>
      <c r="M2276" s="22"/>
      <c r="N2276" s="52">
        <f t="shared" si="353"/>
        <v>-3.9999999999995595E-3</v>
      </c>
      <c r="O2276" s="52" t="e">
        <f t="shared" si="354"/>
        <v>#VALUE!</v>
      </c>
      <c r="P2276" s="52" t="e">
        <f t="shared" si="355"/>
        <v>#VALUE!</v>
      </c>
      <c r="Q2276">
        <v>2.0699999999999998</v>
      </c>
      <c r="R2276" t="s">
        <v>5411</v>
      </c>
      <c r="S2276" t="s">
        <v>5411</v>
      </c>
      <c r="T2276" s="99">
        <v>2.0699999999999998</v>
      </c>
      <c r="U2276" s="46"/>
      <c r="V2276" s="22"/>
      <c r="W2276" s="52">
        <f t="shared" si="356"/>
        <v>0</v>
      </c>
      <c r="X2276" s="52" t="e">
        <f t="shared" si="357"/>
        <v>#VALUE!</v>
      </c>
      <c r="Y2276" s="52" t="e">
        <f t="shared" si="351"/>
        <v>#VALUE!</v>
      </c>
      <c r="Z2276" t="s">
        <v>5568</v>
      </c>
      <c r="AA2276" t="s">
        <v>5411</v>
      </c>
      <c r="AB2276" t="s">
        <v>5411</v>
      </c>
      <c r="AC2276" s="98" t="s">
        <v>88</v>
      </c>
      <c r="AD2276" s="61"/>
      <c r="AE2276" s="22"/>
      <c r="AF2276">
        <v>1.76</v>
      </c>
      <c r="AG2276" t="s">
        <v>5411</v>
      </c>
      <c r="AH2276" t="s">
        <v>5411</v>
      </c>
      <c r="AI2276" s="99">
        <v>1.76</v>
      </c>
      <c r="AJ2276" s="46"/>
      <c r="AK2276" s="22"/>
      <c r="AL2276" s="52">
        <f t="shared" si="358"/>
        <v>0</v>
      </c>
      <c r="AM2276" s="52" t="e">
        <f t="shared" si="359"/>
        <v>#VALUE!</v>
      </c>
      <c r="AN2276" s="52" t="e">
        <f t="shared" si="352"/>
        <v>#VALUE!</v>
      </c>
      <c r="AO2276">
        <v>12.39</v>
      </c>
      <c r="AP2276" s="99">
        <v>12.39</v>
      </c>
      <c r="AQ2276" s="52">
        <f t="shared" si="360"/>
        <v>0</v>
      </c>
    </row>
    <row r="2277" spans="1:43" x14ac:dyDescent="0.25">
      <c r="A2277" t="s">
        <v>5531</v>
      </c>
      <c r="B2277" t="s">
        <v>4680</v>
      </c>
      <c r="C2277" s="22" t="s">
        <v>4680</v>
      </c>
      <c r="D2277">
        <v>1</v>
      </c>
      <c r="E2277">
        <v>1</v>
      </c>
      <c r="F2277">
        <v>2</v>
      </c>
      <c r="G2277" s="13">
        <v>39013</v>
      </c>
      <c r="H2277">
        <v>1.85</v>
      </c>
      <c r="I2277" t="s">
        <v>5411</v>
      </c>
      <c r="J2277" t="s">
        <v>5411</v>
      </c>
      <c r="K2277" s="99">
        <v>1.849</v>
      </c>
      <c r="L2277" s="46"/>
      <c r="M2277" s="22"/>
      <c r="N2277" s="52">
        <f t="shared" si="353"/>
        <v>1.0000000000001119E-3</v>
      </c>
      <c r="O2277" s="52" t="e">
        <f t="shared" si="354"/>
        <v>#VALUE!</v>
      </c>
      <c r="P2277" s="52" t="e">
        <f t="shared" si="355"/>
        <v>#VALUE!</v>
      </c>
      <c r="Q2277">
        <v>2.76</v>
      </c>
      <c r="R2277" t="s">
        <v>5411</v>
      </c>
      <c r="S2277" t="s">
        <v>5411</v>
      </c>
      <c r="T2277" s="99">
        <v>2.76</v>
      </c>
      <c r="U2277" s="46"/>
      <c r="V2277" s="22"/>
      <c r="W2277" s="52">
        <f t="shared" si="356"/>
        <v>0</v>
      </c>
      <c r="X2277" s="52" t="e">
        <f t="shared" si="357"/>
        <v>#VALUE!</v>
      </c>
      <c r="Y2277" s="52" t="e">
        <f t="shared" si="351"/>
        <v>#VALUE!</v>
      </c>
      <c r="Z2277" t="s">
        <v>5568</v>
      </c>
      <c r="AA2277" t="s">
        <v>5411</v>
      </c>
      <c r="AB2277" t="s">
        <v>5411</v>
      </c>
      <c r="AC2277" s="98" t="s">
        <v>88</v>
      </c>
      <c r="AD2277" s="61"/>
      <c r="AE2277" s="22"/>
      <c r="AF2277">
        <v>0</v>
      </c>
      <c r="AG2277" t="s">
        <v>5411</v>
      </c>
      <c r="AH2277" t="s">
        <v>5411</v>
      </c>
      <c r="AI2277" s="99">
        <v>0</v>
      </c>
      <c r="AJ2277" s="46"/>
      <c r="AK2277" s="22"/>
      <c r="AL2277" s="52">
        <f t="shared" si="358"/>
        <v>0</v>
      </c>
      <c r="AM2277" s="52" t="e">
        <f t="shared" si="359"/>
        <v>#VALUE!</v>
      </c>
      <c r="AN2277" s="52" t="e">
        <f t="shared" si="352"/>
        <v>#VALUE!</v>
      </c>
      <c r="AO2277">
        <v>0.36</v>
      </c>
      <c r="AP2277" s="99">
        <v>0.36399999999999999</v>
      </c>
      <c r="AQ2277" s="52">
        <f t="shared" si="360"/>
        <v>-4.0000000000000036E-3</v>
      </c>
    </row>
    <row r="2278" spans="1:43" x14ac:dyDescent="0.25">
      <c r="A2278" t="s">
        <v>5531</v>
      </c>
      <c r="B2278" t="s">
        <v>4681</v>
      </c>
      <c r="C2278" s="22" t="s">
        <v>4681</v>
      </c>
      <c r="D2278">
        <v>1</v>
      </c>
      <c r="E2278">
        <v>1</v>
      </c>
      <c r="F2278">
        <v>2</v>
      </c>
      <c r="G2278" s="13">
        <v>39013</v>
      </c>
      <c r="H2278">
        <v>0</v>
      </c>
      <c r="I2278" t="s">
        <v>5411</v>
      </c>
      <c r="J2278" t="s">
        <v>5411</v>
      </c>
      <c r="K2278" s="99">
        <v>0</v>
      </c>
      <c r="L2278" s="46"/>
      <c r="M2278" s="22"/>
      <c r="N2278" s="52">
        <f t="shared" si="353"/>
        <v>0</v>
      </c>
      <c r="O2278" s="52" t="e">
        <f t="shared" si="354"/>
        <v>#VALUE!</v>
      </c>
      <c r="P2278" s="52" t="e">
        <f t="shared" si="355"/>
        <v>#VALUE!</v>
      </c>
      <c r="Q2278">
        <v>0</v>
      </c>
      <c r="R2278" t="s">
        <v>5411</v>
      </c>
      <c r="S2278" t="s">
        <v>5411</v>
      </c>
      <c r="T2278" s="99">
        <v>0</v>
      </c>
      <c r="U2278" s="46"/>
      <c r="V2278" s="22"/>
      <c r="W2278" s="52">
        <f t="shared" si="356"/>
        <v>0</v>
      </c>
      <c r="X2278" s="52" t="e">
        <f t="shared" si="357"/>
        <v>#VALUE!</v>
      </c>
      <c r="Y2278" s="52" t="e">
        <f t="shared" si="351"/>
        <v>#VALUE!</v>
      </c>
      <c r="Z2278" t="s">
        <v>5568</v>
      </c>
      <c r="AA2278" t="s">
        <v>5411</v>
      </c>
      <c r="AB2278" t="s">
        <v>5411</v>
      </c>
      <c r="AC2278" s="98" t="s">
        <v>88</v>
      </c>
      <c r="AD2278" s="61"/>
      <c r="AE2278" s="22"/>
      <c r="AF2278">
        <v>0</v>
      </c>
      <c r="AG2278" t="s">
        <v>5411</v>
      </c>
      <c r="AH2278" t="s">
        <v>5411</v>
      </c>
      <c r="AI2278" s="99">
        <v>0</v>
      </c>
      <c r="AJ2278" s="46"/>
      <c r="AK2278" s="22"/>
      <c r="AL2278" s="52">
        <f t="shared" si="358"/>
        <v>0</v>
      </c>
      <c r="AM2278" s="52" t="e">
        <f t="shared" si="359"/>
        <v>#VALUE!</v>
      </c>
      <c r="AN2278" s="52" t="e">
        <f t="shared" si="352"/>
        <v>#VALUE!</v>
      </c>
      <c r="AO2278">
        <v>0</v>
      </c>
      <c r="AP2278" s="99">
        <v>0</v>
      </c>
      <c r="AQ2278" s="52">
        <f t="shared" si="360"/>
        <v>0</v>
      </c>
    </row>
    <row r="2279" spans="1:43" x14ac:dyDescent="0.25">
      <c r="A2279" t="s">
        <v>5531</v>
      </c>
      <c r="B2279" t="s">
        <v>4682</v>
      </c>
      <c r="C2279" s="22" t="s">
        <v>4682</v>
      </c>
      <c r="D2279">
        <v>1</v>
      </c>
      <c r="E2279">
        <v>1</v>
      </c>
      <c r="F2279">
        <v>2</v>
      </c>
      <c r="G2279" s="13">
        <v>39013</v>
      </c>
      <c r="H2279">
        <v>2.7</v>
      </c>
      <c r="I2279" t="s">
        <v>5411</v>
      </c>
      <c r="J2279" t="s">
        <v>5411</v>
      </c>
      <c r="K2279" s="99">
        <v>2.7010000000000001</v>
      </c>
      <c r="L2279" s="46"/>
      <c r="M2279" s="22"/>
      <c r="N2279" s="52">
        <f t="shared" si="353"/>
        <v>-9.9999999999988987E-4</v>
      </c>
      <c r="O2279" s="52" t="e">
        <f t="shared" si="354"/>
        <v>#VALUE!</v>
      </c>
      <c r="P2279" s="52" t="e">
        <f t="shared" si="355"/>
        <v>#VALUE!</v>
      </c>
      <c r="Q2279">
        <v>0</v>
      </c>
      <c r="R2279" t="s">
        <v>5411</v>
      </c>
      <c r="S2279" t="s">
        <v>5411</v>
      </c>
      <c r="T2279" s="99">
        <v>0</v>
      </c>
      <c r="U2279" s="46"/>
      <c r="V2279" s="22"/>
      <c r="W2279" s="52">
        <f t="shared" si="356"/>
        <v>0</v>
      </c>
      <c r="X2279" s="52" t="e">
        <f t="shared" si="357"/>
        <v>#VALUE!</v>
      </c>
      <c r="Y2279" s="52" t="e">
        <f t="shared" si="351"/>
        <v>#VALUE!</v>
      </c>
      <c r="Z2279" t="s">
        <v>5568</v>
      </c>
      <c r="AA2279" t="s">
        <v>5411</v>
      </c>
      <c r="AB2279" t="s">
        <v>5411</v>
      </c>
      <c r="AC2279" s="98" t="s">
        <v>88</v>
      </c>
      <c r="AD2279" s="61"/>
      <c r="AE2279" s="22"/>
      <c r="AF2279">
        <v>0</v>
      </c>
      <c r="AG2279" t="s">
        <v>5411</v>
      </c>
      <c r="AH2279" t="s">
        <v>5411</v>
      </c>
      <c r="AI2279" s="99">
        <v>0</v>
      </c>
      <c r="AJ2279" s="46"/>
      <c r="AK2279" s="22"/>
      <c r="AL2279" s="52">
        <f t="shared" si="358"/>
        <v>0</v>
      </c>
      <c r="AM2279" s="52" t="e">
        <f t="shared" si="359"/>
        <v>#VALUE!</v>
      </c>
      <c r="AN2279" s="52" t="e">
        <f t="shared" si="352"/>
        <v>#VALUE!</v>
      </c>
      <c r="AO2279">
        <v>1.76</v>
      </c>
      <c r="AP2279" s="99">
        <v>1.764</v>
      </c>
      <c r="AQ2279" s="52">
        <f t="shared" si="360"/>
        <v>-4.0000000000000036E-3</v>
      </c>
    </row>
    <row r="2280" spans="1:43" x14ac:dyDescent="0.25">
      <c r="A2280" t="s">
        <v>5531</v>
      </c>
      <c r="B2280" t="s">
        <v>4683</v>
      </c>
      <c r="C2280" s="22" t="s">
        <v>4683</v>
      </c>
      <c r="D2280">
        <v>1</v>
      </c>
      <c r="E2280">
        <v>1</v>
      </c>
      <c r="F2280">
        <v>2</v>
      </c>
      <c r="G2280" s="13">
        <v>39013</v>
      </c>
      <c r="H2280">
        <v>1.21</v>
      </c>
      <c r="I2280" t="s">
        <v>5411</v>
      </c>
      <c r="J2280" t="s">
        <v>5411</v>
      </c>
      <c r="K2280" s="99">
        <v>1.2130000000000001</v>
      </c>
      <c r="L2280" s="46"/>
      <c r="M2280" s="22"/>
      <c r="N2280" s="52">
        <f t="shared" si="353"/>
        <v>-3.0000000000001137E-3</v>
      </c>
      <c r="O2280" s="52" t="e">
        <f t="shared" si="354"/>
        <v>#VALUE!</v>
      </c>
      <c r="P2280" s="52" t="e">
        <f t="shared" si="355"/>
        <v>#VALUE!</v>
      </c>
      <c r="Q2280">
        <v>0.18</v>
      </c>
      <c r="R2280" t="s">
        <v>5411</v>
      </c>
      <c r="S2280" t="s">
        <v>5411</v>
      </c>
      <c r="T2280" s="99">
        <v>0.17599999999999999</v>
      </c>
      <c r="U2280" s="46"/>
      <c r="V2280" s="22"/>
      <c r="W2280" s="52">
        <f t="shared" si="356"/>
        <v>4.0000000000000036E-3</v>
      </c>
      <c r="X2280" s="52" t="e">
        <f t="shared" si="357"/>
        <v>#VALUE!</v>
      </c>
      <c r="Y2280" s="52" t="e">
        <f t="shared" si="351"/>
        <v>#VALUE!</v>
      </c>
      <c r="Z2280" t="s">
        <v>5568</v>
      </c>
      <c r="AA2280" t="s">
        <v>5411</v>
      </c>
      <c r="AB2280" t="s">
        <v>5411</v>
      </c>
      <c r="AC2280" s="98" t="s">
        <v>88</v>
      </c>
      <c r="AD2280" s="61"/>
      <c r="AE2280" s="22"/>
      <c r="AF2280">
        <v>0</v>
      </c>
      <c r="AG2280" t="s">
        <v>5411</v>
      </c>
      <c r="AH2280" t="s">
        <v>5411</v>
      </c>
      <c r="AI2280" s="99">
        <v>0</v>
      </c>
      <c r="AJ2280" s="46"/>
      <c r="AK2280" s="22"/>
      <c r="AL2280" s="52">
        <f t="shared" si="358"/>
        <v>0</v>
      </c>
      <c r="AM2280" s="52" t="e">
        <f t="shared" si="359"/>
        <v>#VALUE!</v>
      </c>
      <c r="AN2280" s="52" t="e">
        <f t="shared" si="352"/>
        <v>#VALUE!</v>
      </c>
      <c r="AO2280">
        <v>0.26</v>
      </c>
      <c r="AP2280" s="99">
        <v>0.26200000000000001</v>
      </c>
      <c r="AQ2280" s="52">
        <f t="shared" si="360"/>
        <v>-2.0000000000000018E-3</v>
      </c>
    </row>
    <row r="2281" spans="1:43" x14ac:dyDescent="0.25">
      <c r="A2281" t="s">
        <v>5531</v>
      </c>
      <c r="B2281" t="s">
        <v>4684</v>
      </c>
      <c r="C2281" s="22" t="s">
        <v>4684</v>
      </c>
      <c r="D2281">
        <v>1</v>
      </c>
      <c r="E2281">
        <v>1</v>
      </c>
      <c r="F2281">
        <v>2</v>
      </c>
      <c r="G2281" s="13">
        <v>39013</v>
      </c>
      <c r="H2281">
        <v>0</v>
      </c>
      <c r="I2281" t="s">
        <v>5411</v>
      </c>
      <c r="J2281" t="s">
        <v>5411</v>
      </c>
      <c r="K2281" s="99">
        <v>0</v>
      </c>
      <c r="L2281" s="46"/>
      <c r="M2281" s="22"/>
      <c r="N2281" s="52">
        <f t="shared" si="353"/>
        <v>0</v>
      </c>
      <c r="O2281" s="52" t="e">
        <f t="shared" si="354"/>
        <v>#VALUE!</v>
      </c>
      <c r="P2281" s="52" t="e">
        <f t="shared" si="355"/>
        <v>#VALUE!</v>
      </c>
      <c r="Q2281">
        <v>0</v>
      </c>
      <c r="R2281" t="s">
        <v>5411</v>
      </c>
      <c r="S2281" t="s">
        <v>5411</v>
      </c>
      <c r="T2281" s="99">
        <v>0</v>
      </c>
      <c r="U2281" s="46"/>
      <c r="V2281" s="22"/>
      <c r="W2281" s="52">
        <f t="shared" si="356"/>
        <v>0</v>
      </c>
      <c r="X2281" s="52" t="e">
        <f t="shared" si="357"/>
        <v>#VALUE!</v>
      </c>
      <c r="Y2281" s="52" t="e">
        <f t="shared" si="351"/>
        <v>#VALUE!</v>
      </c>
      <c r="Z2281" t="s">
        <v>5568</v>
      </c>
      <c r="AA2281" t="s">
        <v>5411</v>
      </c>
      <c r="AB2281" t="s">
        <v>5411</v>
      </c>
      <c r="AC2281" s="98" t="s">
        <v>88</v>
      </c>
      <c r="AD2281" s="61"/>
      <c r="AE2281" s="22"/>
      <c r="AF2281">
        <v>0</v>
      </c>
      <c r="AG2281" t="s">
        <v>5411</v>
      </c>
      <c r="AH2281" t="s">
        <v>5411</v>
      </c>
      <c r="AI2281" s="99">
        <v>0</v>
      </c>
      <c r="AJ2281" s="46"/>
      <c r="AK2281" s="22"/>
      <c r="AL2281" s="52">
        <f t="shared" si="358"/>
        <v>0</v>
      </c>
      <c r="AM2281" s="52" t="e">
        <f t="shared" si="359"/>
        <v>#VALUE!</v>
      </c>
      <c r="AN2281" s="52" t="e">
        <f t="shared" si="352"/>
        <v>#VALUE!</v>
      </c>
      <c r="AO2281">
        <v>0</v>
      </c>
      <c r="AP2281" s="99">
        <v>0</v>
      </c>
      <c r="AQ2281" s="52">
        <f t="shared" si="360"/>
        <v>0</v>
      </c>
    </row>
    <row r="2282" spans="1:43" x14ac:dyDescent="0.25">
      <c r="A2282" t="s">
        <v>5531</v>
      </c>
      <c r="B2282" t="s">
        <v>4685</v>
      </c>
      <c r="C2282" s="22" t="s">
        <v>4685</v>
      </c>
      <c r="D2282">
        <v>1</v>
      </c>
      <c r="E2282">
        <v>1</v>
      </c>
      <c r="F2282">
        <v>2</v>
      </c>
      <c r="G2282" s="13">
        <v>39013</v>
      </c>
      <c r="H2282">
        <v>10.83</v>
      </c>
      <c r="I2282" t="s">
        <v>5411</v>
      </c>
      <c r="J2282" t="s">
        <v>5411</v>
      </c>
      <c r="K2282" s="99">
        <v>10.824999999999999</v>
      </c>
      <c r="L2282" s="46"/>
      <c r="M2282" s="22"/>
      <c r="N2282" s="52">
        <f t="shared" si="353"/>
        <v>5.0000000000007816E-3</v>
      </c>
      <c r="O2282" s="52" t="e">
        <f t="shared" si="354"/>
        <v>#VALUE!</v>
      </c>
      <c r="P2282" s="52" t="e">
        <f t="shared" si="355"/>
        <v>#VALUE!</v>
      </c>
      <c r="Q2282">
        <v>1.43</v>
      </c>
      <c r="R2282" t="s">
        <v>5411</v>
      </c>
      <c r="S2282" t="s">
        <v>5411</v>
      </c>
      <c r="T2282" s="99">
        <v>1.425</v>
      </c>
      <c r="U2282" s="46"/>
      <c r="V2282" s="22"/>
      <c r="W2282" s="52">
        <f t="shared" si="356"/>
        <v>4.9999999999998934E-3</v>
      </c>
      <c r="X2282" s="52" t="e">
        <f t="shared" si="357"/>
        <v>#VALUE!</v>
      </c>
      <c r="Y2282" s="52" t="e">
        <f t="shared" si="351"/>
        <v>#VALUE!</v>
      </c>
      <c r="Z2282" t="s">
        <v>5568</v>
      </c>
      <c r="AA2282" t="s">
        <v>5411</v>
      </c>
      <c r="AB2282" t="s">
        <v>5411</v>
      </c>
      <c r="AC2282" s="98" t="s">
        <v>88</v>
      </c>
      <c r="AD2282" s="61"/>
      <c r="AE2282" s="22"/>
      <c r="AF2282">
        <v>0</v>
      </c>
      <c r="AG2282" t="s">
        <v>5411</v>
      </c>
      <c r="AH2282" t="s">
        <v>5411</v>
      </c>
      <c r="AI2282" s="99">
        <v>0</v>
      </c>
      <c r="AJ2282" s="46"/>
      <c r="AK2282" s="22"/>
      <c r="AL2282" s="52">
        <f t="shared" si="358"/>
        <v>0</v>
      </c>
      <c r="AM2282" s="52" t="e">
        <f t="shared" si="359"/>
        <v>#VALUE!</v>
      </c>
      <c r="AN2282" s="52" t="e">
        <f t="shared" si="352"/>
        <v>#VALUE!</v>
      </c>
      <c r="AO2282">
        <v>5.68</v>
      </c>
      <c r="AP2282" s="99">
        <v>5.6840000000000002</v>
      </c>
      <c r="AQ2282" s="52">
        <f t="shared" si="360"/>
        <v>-4.0000000000004476E-3</v>
      </c>
    </row>
    <row r="2283" spans="1:43" x14ac:dyDescent="0.25">
      <c r="A2283" t="s">
        <v>5531</v>
      </c>
      <c r="B2283" t="s">
        <v>4686</v>
      </c>
      <c r="C2283" s="22" t="s">
        <v>4686</v>
      </c>
      <c r="D2283">
        <v>1</v>
      </c>
      <c r="E2283">
        <v>1</v>
      </c>
      <c r="F2283">
        <v>2</v>
      </c>
      <c r="G2283" s="13">
        <v>39013</v>
      </c>
      <c r="H2283">
        <v>0.92</v>
      </c>
      <c r="I2283" t="s">
        <v>5411</v>
      </c>
      <c r="J2283" t="s">
        <v>5411</v>
      </c>
      <c r="K2283" s="99">
        <v>0.91700000000000004</v>
      </c>
      <c r="L2283" s="46"/>
      <c r="M2283" s="22"/>
      <c r="N2283" s="52">
        <f t="shared" si="353"/>
        <v>3.0000000000000027E-3</v>
      </c>
      <c r="O2283" s="52" t="e">
        <f t="shared" si="354"/>
        <v>#VALUE!</v>
      </c>
      <c r="P2283" s="52" t="e">
        <f t="shared" si="355"/>
        <v>#VALUE!</v>
      </c>
      <c r="Q2283">
        <v>0.17</v>
      </c>
      <c r="R2283" t="s">
        <v>5411</v>
      </c>
      <c r="S2283" t="s">
        <v>5411</v>
      </c>
      <c r="T2283" s="99">
        <v>0.16700000000000001</v>
      </c>
      <c r="U2283" s="46"/>
      <c r="V2283" s="22"/>
      <c r="W2283" s="52">
        <f t="shared" si="356"/>
        <v>3.0000000000000027E-3</v>
      </c>
      <c r="X2283" s="52" t="e">
        <f t="shared" si="357"/>
        <v>#VALUE!</v>
      </c>
      <c r="Y2283" s="52" t="e">
        <f t="shared" si="351"/>
        <v>#VALUE!</v>
      </c>
      <c r="Z2283" t="s">
        <v>5568</v>
      </c>
      <c r="AA2283" t="s">
        <v>5411</v>
      </c>
      <c r="AB2283" t="s">
        <v>5411</v>
      </c>
      <c r="AC2283" s="98" t="s">
        <v>88</v>
      </c>
      <c r="AD2283" s="61"/>
      <c r="AE2283" s="22"/>
      <c r="AF2283">
        <v>0</v>
      </c>
      <c r="AG2283" t="s">
        <v>5411</v>
      </c>
      <c r="AH2283" t="s">
        <v>5411</v>
      </c>
      <c r="AI2283" s="99">
        <v>0</v>
      </c>
      <c r="AJ2283" s="46"/>
      <c r="AK2283" s="22"/>
      <c r="AL2283" s="52">
        <f t="shared" si="358"/>
        <v>0</v>
      </c>
      <c r="AM2283" s="52" t="e">
        <f t="shared" si="359"/>
        <v>#VALUE!</v>
      </c>
      <c r="AN2283" s="52" t="e">
        <f t="shared" si="352"/>
        <v>#VALUE!</v>
      </c>
      <c r="AO2283">
        <v>0.14000000000000001</v>
      </c>
      <c r="AP2283" s="99">
        <v>0.14299999999999999</v>
      </c>
      <c r="AQ2283" s="52">
        <f t="shared" si="360"/>
        <v>-2.9999999999999749E-3</v>
      </c>
    </row>
    <row r="2284" spans="1:43" x14ac:dyDescent="0.25">
      <c r="A2284" t="s">
        <v>5531</v>
      </c>
      <c r="B2284" t="s">
        <v>4687</v>
      </c>
      <c r="C2284" s="22" t="s">
        <v>4687</v>
      </c>
      <c r="D2284">
        <v>1</v>
      </c>
      <c r="E2284">
        <v>1</v>
      </c>
      <c r="F2284">
        <v>2</v>
      </c>
      <c r="G2284" s="13">
        <v>39013</v>
      </c>
      <c r="H2284">
        <v>0</v>
      </c>
      <c r="I2284" t="s">
        <v>5411</v>
      </c>
      <c r="J2284" t="s">
        <v>5411</v>
      </c>
      <c r="K2284" s="99">
        <v>0</v>
      </c>
      <c r="L2284" s="46"/>
      <c r="M2284" s="22"/>
      <c r="N2284" s="52">
        <f t="shared" si="353"/>
        <v>0</v>
      </c>
      <c r="O2284" s="52" t="e">
        <f t="shared" si="354"/>
        <v>#VALUE!</v>
      </c>
      <c r="P2284" s="52" t="e">
        <f t="shared" si="355"/>
        <v>#VALUE!</v>
      </c>
      <c r="Q2284">
        <v>0</v>
      </c>
      <c r="R2284" t="s">
        <v>5411</v>
      </c>
      <c r="S2284" t="s">
        <v>5411</v>
      </c>
      <c r="T2284" s="99">
        <v>0</v>
      </c>
      <c r="U2284" s="46"/>
      <c r="V2284" s="22"/>
      <c r="W2284" s="52">
        <f t="shared" si="356"/>
        <v>0</v>
      </c>
      <c r="X2284" s="52" t="e">
        <f t="shared" si="357"/>
        <v>#VALUE!</v>
      </c>
      <c r="Y2284" s="52" t="e">
        <f t="shared" si="351"/>
        <v>#VALUE!</v>
      </c>
      <c r="Z2284" t="s">
        <v>5568</v>
      </c>
      <c r="AA2284" t="s">
        <v>5411</v>
      </c>
      <c r="AB2284" t="s">
        <v>5411</v>
      </c>
      <c r="AC2284" s="98" t="s">
        <v>88</v>
      </c>
      <c r="AD2284" s="61"/>
      <c r="AE2284" s="22"/>
      <c r="AF2284">
        <v>0</v>
      </c>
      <c r="AG2284" t="s">
        <v>5411</v>
      </c>
      <c r="AH2284" t="s">
        <v>5411</v>
      </c>
      <c r="AI2284" s="99">
        <v>0</v>
      </c>
      <c r="AJ2284" s="46"/>
      <c r="AK2284" s="22"/>
      <c r="AL2284" s="52">
        <f t="shared" si="358"/>
        <v>0</v>
      </c>
      <c r="AM2284" s="52" t="e">
        <f t="shared" si="359"/>
        <v>#VALUE!</v>
      </c>
      <c r="AN2284" s="52" t="e">
        <f t="shared" si="352"/>
        <v>#VALUE!</v>
      </c>
      <c r="AO2284">
        <v>0</v>
      </c>
      <c r="AP2284" s="99">
        <v>0</v>
      </c>
      <c r="AQ2284" s="52">
        <f t="shared" si="360"/>
        <v>0</v>
      </c>
    </row>
    <row r="2285" spans="1:43" x14ac:dyDescent="0.25">
      <c r="A2285" t="s">
        <v>5531</v>
      </c>
      <c r="B2285" t="s">
        <v>4688</v>
      </c>
      <c r="C2285" s="22" t="s">
        <v>4688</v>
      </c>
      <c r="D2285">
        <v>1</v>
      </c>
      <c r="E2285">
        <v>1</v>
      </c>
      <c r="F2285">
        <v>2</v>
      </c>
      <c r="G2285" s="13">
        <v>39013</v>
      </c>
      <c r="H2285">
        <v>0.92</v>
      </c>
      <c r="I2285" t="s">
        <v>5411</v>
      </c>
      <c r="J2285" t="s">
        <v>5411</v>
      </c>
      <c r="K2285" s="99">
        <v>0.91600000000000004</v>
      </c>
      <c r="L2285" s="46"/>
      <c r="M2285" s="22"/>
      <c r="N2285" s="52">
        <f t="shared" si="353"/>
        <v>4.0000000000000036E-3</v>
      </c>
      <c r="O2285" s="52" t="e">
        <f t="shared" si="354"/>
        <v>#VALUE!</v>
      </c>
      <c r="P2285" s="52" t="e">
        <f t="shared" si="355"/>
        <v>#VALUE!</v>
      </c>
      <c r="Q2285">
        <v>0</v>
      </c>
      <c r="R2285" t="s">
        <v>5411</v>
      </c>
      <c r="S2285" t="s">
        <v>5411</v>
      </c>
      <c r="T2285" s="99">
        <v>0</v>
      </c>
      <c r="U2285" s="46"/>
      <c r="V2285" s="22"/>
      <c r="W2285" s="52">
        <f t="shared" si="356"/>
        <v>0</v>
      </c>
      <c r="X2285" s="52" t="e">
        <f t="shared" si="357"/>
        <v>#VALUE!</v>
      </c>
      <c r="Y2285" s="52" t="e">
        <f t="shared" si="351"/>
        <v>#VALUE!</v>
      </c>
      <c r="Z2285" t="s">
        <v>5568</v>
      </c>
      <c r="AA2285" t="s">
        <v>5411</v>
      </c>
      <c r="AB2285" t="s">
        <v>5411</v>
      </c>
      <c r="AC2285" s="98" t="s">
        <v>88</v>
      </c>
      <c r="AD2285" s="61"/>
      <c r="AE2285" s="22"/>
      <c r="AF2285">
        <v>0</v>
      </c>
      <c r="AG2285" t="s">
        <v>5411</v>
      </c>
      <c r="AH2285" t="s">
        <v>5411</v>
      </c>
      <c r="AI2285" s="99">
        <v>0</v>
      </c>
      <c r="AJ2285" s="46"/>
      <c r="AK2285" s="22"/>
      <c r="AL2285" s="52">
        <f t="shared" si="358"/>
        <v>0</v>
      </c>
      <c r="AM2285" s="52" t="e">
        <f t="shared" si="359"/>
        <v>#VALUE!</v>
      </c>
      <c r="AN2285" s="52" t="e">
        <f t="shared" si="352"/>
        <v>#VALUE!</v>
      </c>
      <c r="AO2285">
        <v>1.1599999999999999</v>
      </c>
      <c r="AP2285" s="99">
        <v>1.1579999999999999</v>
      </c>
      <c r="AQ2285" s="52">
        <f t="shared" si="360"/>
        <v>2.0000000000000018E-3</v>
      </c>
    </row>
    <row r="2286" spans="1:43" x14ac:dyDescent="0.25">
      <c r="A2286" t="s">
        <v>5531</v>
      </c>
      <c r="B2286" t="s">
        <v>4689</v>
      </c>
      <c r="C2286" s="22" t="s">
        <v>4689</v>
      </c>
      <c r="D2286">
        <v>1</v>
      </c>
      <c r="E2286">
        <v>1</v>
      </c>
      <c r="F2286">
        <v>2</v>
      </c>
      <c r="G2286" s="13">
        <v>39013</v>
      </c>
      <c r="H2286">
        <v>0.45</v>
      </c>
      <c r="I2286" t="s">
        <v>5411</v>
      </c>
      <c r="J2286" t="s">
        <v>5411</v>
      </c>
      <c r="K2286" s="99">
        <v>0.45</v>
      </c>
      <c r="L2286" s="46"/>
      <c r="M2286" s="22"/>
      <c r="N2286" s="52">
        <f t="shared" si="353"/>
        <v>0</v>
      </c>
      <c r="O2286" s="52" t="e">
        <f t="shared" si="354"/>
        <v>#VALUE!</v>
      </c>
      <c r="P2286" s="52" t="e">
        <f t="shared" si="355"/>
        <v>#VALUE!</v>
      </c>
      <c r="Q2286">
        <v>0.48</v>
      </c>
      <c r="R2286" t="s">
        <v>5411</v>
      </c>
      <c r="S2286" t="s">
        <v>5411</v>
      </c>
      <c r="T2286" s="99">
        <v>0.48099999999999998</v>
      </c>
      <c r="U2286" s="46"/>
      <c r="V2286" s="22"/>
      <c r="W2286" s="52">
        <f t="shared" si="356"/>
        <v>-1.0000000000000009E-3</v>
      </c>
      <c r="X2286" s="52" t="e">
        <f t="shared" si="357"/>
        <v>#VALUE!</v>
      </c>
      <c r="Y2286" s="52" t="e">
        <f t="shared" si="351"/>
        <v>#VALUE!</v>
      </c>
      <c r="Z2286" t="s">
        <v>5568</v>
      </c>
      <c r="AA2286" t="s">
        <v>5411</v>
      </c>
      <c r="AB2286" t="s">
        <v>5411</v>
      </c>
      <c r="AC2286" s="98" t="s">
        <v>88</v>
      </c>
      <c r="AD2286" s="61"/>
      <c r="AE2286" s="22"/>
      <c r="AF2286">
        <v>0</v>
      </c>
      <c r="AG2286" t="s">
        <v>5411</v>
      </c>
      <c r="AH2286" t="s">
        <v>5411</v>
      </c>
      <c r="AI2286" s="99">
        <v>0</v>
      </c>
      <c r="AJ2286" s="46"/>
      <c r="AK2286" s="22"/>
      <c r="AL2286" s="52">
        <f t="shared" si="358"/>
        <v>0</v>
      </c>
      <c r="AM2286" s="52" t="e">
        <f t="shared" si="359"/>
        <v>#VALUE!</v>
      </c>
      <c r="AN2286" s="52" t="e">
        <f t="shared" si="352"/>
        <v>#VALUE!</v>
      </c>
      <c r="AO2286">
        <v>0.19</v>
      </c>
      <c r="AP2286" s="99">
        <v>0.191</v>
      </c>
      <c r="AQ2286" s="52">
        <f t="shared" si="360"/>
        <v>-1.0000000000000009E-3</v>
      </c>
    </row>
    <row r="2287" spans="1:43" x14ac:dyDescent="0.25">
      <c r="A2287" t="s">
        <v>5531</v>
      </c>
      <c r="B2287" t="s">
        <v>4690</v>
      </c>
      <c r="C2287" s="22" t="s">
        <v>4690</v>
      </c>
      <c r="D2287">
        <v>1</v>
      </c>
      <c r="E2287">
        <v>1</v>
      </c>
      <c r="F2287">
        <v>2</v>
      </c>
      <c r="G2287" s="13">
        <v>39013</v>
      </c>
      <c r="H2287">
        <v>0</v>
      </c>
      <c r="I2287" t="s">
        <v>5411</v>
      </c>
      <c r="J2287" t="s">
        <v>5411</v>
      </c>
      <c r="K2287" s="99">
        <v>0</v>
      </c>
      <c r="L2287" s="46"/>
      <c r="M2287" s="22"/>
      <c r="N2287" s="52">
        <f t="shared" si="353"/>
        <v>0</v>
      </c>
      <c r="O2287" s="52" t="e">
        <f t="shared" si="354"/>
        <v>#VALUE!</v>
      </c>
      <c r="P2287" s="52" t="e">
        <f t="shared" si="355"/>
        <v>#VALUE!</v>
      </c>
      <c r="Q2287">
        <v>0</v>
      </c>
      <c r="R2287" t="s">
        <v>5411</v>
      </c>
      <c r="S2287" t="s">
        <v>5411</v>
      </c>
      <c r="T2287" s="99">
        <v>0</v>
      </c>
      <c r="U2287" s="46"/>
      <c r="V2287" s="22"/>
      <c r="W2287" s="52">
        <f t="shared" si="356"/>
        <v>0</v>
      </c>
      <c r="X2287" s="52" t="e">
        <f t="shared" si="357"/>
        <v>#VALUE!</v>
      </c>
      <c r="Y2287" s="52" t="e">
        <f t="shared" si="351"/>
        <v>#VALUE!</v>
      </c>
      <c r="Z2287" t="s">
        <v>5568</v>
      </c>
      <c r="AA2287" t="s">
        <v>5411</v>
      </c>
      <c r="AB2287" t="s">
        <v>5411</v>
      </c>
      <c r="AC2287" s="98" t="s">
        <v>88</v>
      </c>
      <c r="AD2287" s="61"/>
      <c r="AE2287" s="22"/>
      <c r="AF2287">
        <v>0</v>
      </c>
      <c r="AG2287" t="s">
        <v>5411</v>
      </c>
      <c r="AH2287" t="s">
        <v>5411</v>
      </c>
      <c r="AI2287" s="99">
        <v>0</v>
      </c>
      <c r="AJ2287" s="46"/>
      <c r="AK2287" s="22"/>
      <c r="AL2287" s="52">
        <f t="shared" si="358"/>
        <v>0</v>
      </c>
      <c r="AM2287" s="52" t="e">
        <f t="shared" si="359"/>
        <v>#VALUE!</v>
      </c>
      <c r="AN2287" s="52" t="e">
        <f t="shared" si="352"/>
        <v>#VALUE!</v>
      </c>
      <c r="AO2287">
        <v>0</v>
      </c>
      <c r="AP2287" s="99">
        <v>0</v>
      </c>
      <c r="AQ2287" s="52">
        <f t="shared" si="360"/>
        <v>0</v>
      </c>
    </row>
    <row r="2288" spans="1:43" x14ac:dyDescent="0.25">
      <c r="A2288" t="s">
        <v>5531</v>
      </c>
      <c r="B2288" t="s">
        <v>4691</v>
      </c>
      <c r="C2288" s="22" t="s">
        <v>4691</v>
      </c>
      <c r="D2288">
        <v>1</v>
      </c>
      <c r="E2288">
        <v>1</v>
      </c>
      <c r="F2288">
        <v>2</v>
      </c>
      <c r="G2288" s="13">
        <v>39013</v>
      </c>
      <c r="H2288">
        <v>1.73</v>
      </c>
      <c r="I2288" t="s">
        <v>5411</v>
      </c>
      <c r="J2288" t="s">
        <v>5411</v>
      </c>
      <c r="K2288" s="99">
        <v>1.7330000000000001</v>
      </c>
      <c r="L2288" s="46"/>
      <c r="M2288" s="22"/>
      <c r="N2288" s="52">
        <f t="shared" si="353"/>
        <v>-3.0000000000001137E-3</v>
      </c>
      <c r="O2288" s="52" t="e">
        <f t="shared" si="354"/>
        <v>#VALUE!</v>
      </c>
      <c r="P2288" s="52" t="e">
        <f t="shared" si="355"/>
        <v>#VALUE!</v>
      </c>
      <c r="Q2288">
        <v>0</v>
      </c>
      <c r="R2288" t="s">
        <v>5411</v>
      </c>
      <c r="S2288" t="s">
        <v>5411</v>
      </c>
      <c r="T2288" s="99">
        <v>0</v>
      </c>
      <c r="U2288" s="46"/>
      <c r="V2288" s="22"/>
      <c r="W2288" s="52">
        <f t="shared" si="356"/>
        <v>0</v>
      </c>
      <c r="X2288" s="52" t="e">
        <f t="shared" si="357"/>
        <v>#VALUE!</v>
      </c>
      <c r="Y2288" s="52" t="e">
        <f t="shared" si="351"/>
        <v>#VALUE!</v>
      </c>
      <c r="Z2288" t="s">
        <v>5568</v>
      </c>
      <c r="AA2288" t="s">
        <v>5411</v>
      </c>
      <c r="AB2288" t="s">
        <v>5411</v>
      </c>
      <c r="AC2288" s="98" t="s">
        <v>88</v>
      </c>
      <c r="AD2288" s="61"/>
      <c r="AE2288" s="22"/>
      <c r="AF2288">
        <v>0</v>
      </c>
      <c r="AG2288" t="s">
        <v>5411</v>
      </c>
      <c r="AH2288" t="s">
        <v>5411</v>
      </c>
      <c r="AI2288" s="99">
        <v>0</v>
      </c>
      <c r="AJ2288" s="46"/>
      <c r="AK2288" s="22"/>
      <c r="AL2288" s="52">
        <f t="shared" si="358"/>
        <v>0</v>
      </c>
      <c r="AM2288" s="52" t="e">
        <f t="shared" si="359"/>
        <v>#VALUE!</v>
      </c>
      <c r="AN2288" s="52" t="e">
        <f t="shared" si="352"/>
        <v>#VALUE!</v>
      </c>
      <c r="AO2288">
        <v>1.06</v>
      </c>
      <c r="AP2288" s="99">
        <v>1.0620000000000001</v>
      </c>
      <c r="AQ2288" s="52">
        <f t="shared" si="360"/>
        <v>-2.0000000000000018E-3</v>
      </c>
    </row>
    <row r="2289" spans="1:43" x14ac:dyDescent="0.25">
      <c r="A2289" t="s">
        <v>5531</v>
      </c>
      <c r="B2289" t="s">
        <v>4692</v>
      </c>
      <c r="C2289" s="22" t="s">
        <v>4692</v>
      </c>
      <c r="D2289">
        <v>1</v>
      </c>
      <c r="E2289">
        <v>1</v>
      </c>
      <c r="F2289">
        <v>2</v>
      </c>
      <c r="G2289" s="13">
        <v>39013</v>
      </c>
      <c r="H2289">
        <v>0.75</v>
      </c>
      <c r="I2289" t="s">
        <v>5411</v>
      </c>
      <c r="J2289" t="s">
        <v>5411</v>
      </c>
      <c r="K2289" s="99">
        <v>0.751</v>
      </c>
      <c r="L2289" s="46"/>
      <c r="M2289" s="22"/>
      <c r="N2289" s="52">
        <f t="shared" si="353"/>
        <v>-1.0000000000000009E-3</v>
      </c>
      <c r="O2289" s="52" t="e">
        <f t="shared" si="354"/>
        <v>#VALUE!</v>
      </c>
      <c r="P2289" s="52" t="e">
        <f t="shared" si="355"/>
        <v>#VALUE!</v>
      </c>
      <c r="Q2289">
        <v>0.11</v>
      </c>
      <c r="R2289" t="s">
        <v>5411</v>
      </c>
      <c r="S2289" t="s">
        <v>5411</v>
      </c>
      <c r="T2289" s="99">
        <v>0.113</v>
      </c>
      <c r="U2289" s="46"/>
      <c r="V2289" s="22"/>
      <c r="W2289" s="52">
        <f t="shared" si="356"/>
        <v>-3.0000000000000027E-3</v>
      </c>
      <c r="X2289" s="52" t="e">
        <f t="shared" si="357"/>
        <v>#VALUE!</v>
      </c>
      <c r="Y2289" s="52" t="e">
        <f t="shared" si="351"/>
        <v>#VALUE!</v>
      </c>
      <c r="Z2289" t="s">
        <v>5568</v>
      </c>
      <c r="AA2289" t="s">
        <v>5411</v>
      </c>
      <c r="AB2289" t="s">
        <v>5411</v>
      </c>
      <c r="AC2289" s="98" t="s">
        <v>88</v>
      </c>
      <c r="AD2289" s="61"/>
      <c r="AE2289" s="22"/>
      <c r="AF2289">
        <v>0</v>
      </c>
      <c r="AG2289" t="s">
        <v>5411</v>
      </c>
      <c r="AH2289" t="s">
        <v>5411</v>
      </c>
      <c r="AI2289" s="99">
        <v>0</v>
      </c>
      <c r="AJ2289" s="46"/>
      <c r="AK2289" s="22"/>
      <c r="AL2289" s="52">
        <f t="shared" si="358"/>
        <v>0</v>
      </c>
      <c r="AM2289" s="52" t="e">
        <f t="shared" si="359"/>
        <v>#VALUE!</v>
      </c>
      <c r="AN2289" s="52" t="e">
        <f t="shared" si="352"/>
        <v>#VALUE!</v>
      </c>
      <c r="AO2289">
        <v>0.16</v>
      </c>
      <c r="AP2289" s="99">
        <v>0.156</v>
      </c>
      <c r="AQ2289" s="52">
        <f t="shared" si="360"/>
        <v>4.0000000000000036E-3</v>
      </c>
    </row>
    <row r="2290" spans="1:43" x14ac:dyDescent="0.25">
      <c r="A2290" t="s">
        <v>5531</v>
      </c>
      <c r="B2290" t="s">
        <v>4648</v>
      </c>
      <c r="C2290" s="22" t="s">
        <v>4648</v>
      </c>
      <c r="D2290">
        <v>1</v>
      </c>
      <c r="E2290">
        <v>1</v>
      </c>
      <c r="F2290">
        <v>2</v>
      </c>
      <c r="G2290" s="13">
        <v>39013</v>
      </c>
      <c r="H2290">
        <v>0</v>
      </c>
      <c r="I2290" t="s">
        <v>5411</v>
      </c>
      <c r="J2290" t="s">
        <v>5411</v>
      </c>
      <c r="K2290" s="99">
        <v>0</v>
      </c>
      <c r="L2290" s="46"/>
      <c r="M2290" s="22"/>
      <c r="N2290" s="52">
        <f t="shared" si="353"/>
        <v>0</v>
      </c>
      <c r="O2290" s="52" t="e">
        <f t="shared" si="354"/>
        <v>#VALUE!</v>
      </c>
      <c r="P2290" s="52" t="e">
        <f t="shared" si="355"/>
        <v>#VALUE!</v>
      </c>
      <c r="Q2290">
        <v>0</v>
      </c>
      <c r="R2290" t="s">
        <v>5411</v>
      </c>
      <c r="S2290" t="s">
        <v>5411</v>
      </c>
      <c r="T2290" s="99">
        <v>0</v>
      </c>
      <c r="U2290" s="46"/>
      <c r="V2290" s="22"/>
      <c r="W2290" s="52">
        <f t="shared" si="356"/>
        <v>0</v>
      </c>
      <c r="X2290" s="52" t="e">
        <f t="shared" si="357"/>
        <v>#VALUE!</v>
      </c>
      <c r="Y2290" s="52" t="e">
        <f t="shared" si="351"/>
        <v>#VALUE!</v>
      </c>
      <c r="Z2290" t="s">
        <v>5568</v>
      </c>
      <c r="AA2290" t="s">
        <v>5411</v>
      </c>
      <c r="AB2290" t="s">
        <v>5411</v>
      </c>
      <c r="AC2290" s="98" t="s">
        <v>88</v>
      </c>
      <c r="AD2290" s="61"/>
      <c r="AE2290" s="22"/>
      <c r="AF2290">
        <v>0</v>
      </c>
      <c r="AG2290" t="s">
        <v>5411</v>
      </c>
      <c r="AH2290" t="s">
        <v>5411</v>
      </c>
      <c r="AI2290" s="99">
        <v>0</v>
      </c>
      <c r="AJ2290" s="46"/>
      <c r="AK2290" s="22"/>
      <c r="AL2290" s="52">
        <f t="shared" si="358"/>
        <v>0</v>
      </c>
      <c r="AM2290" s="52" t="e">
        <f t="shared" si="359"/>
        <v>#VALUE!</v>
      </c>
      <c r="AN2290" s="52" t="e">
        <f t="shared" si="352"/>
        <v>#VALUE!</v>
      </c>
      <c r="AO2290">
        <v>0</v>
      </c>
      <c r="AP2290" s="99">
        <v>0</v>
      </c>
      <c r="AQ2290" s="52">
        <f t="shared" si="360"/>
        <v>0</v>
      </c>
    </row>
    <row r="2291" spans="1:43" x14ac:dyDescent="0.25">
      <c r="A2291" t="s">
        <v>5531</v>
      </c>
      <c r="B2291" t="s">
        <v>4649</v>
      </c>
      <c r="C2291" s="22" t="s">
        <v>4649</v>
      </c>
      <c r="D2291">
        <v>1</v>
      </c>
      <c r="E2291">
        <v>1</v>
      </c>
      <c r="F2291">
        <v>2</v>
      </c>
      <c r="G2291" s="13">
        <v>39013</v>
      </c>
      <c r="H2291">
        <v>2.97</v>
      </c>
      <c r="I2291" t="s">
        <v>5411</v>
      </c>
      <c r="J2291" t="s">
        <v>5411</v>
      </c>
      <c r="K2291" s="99">
        <v>2.9649999999999999</v>
      </c>
      <c r="L2291" s="46"/>
      <c r="M2291" s="22"/>
      <c r="N2291" s="52">
        <f t="shared" si="353"/>
        <v>5.0000000000003375E-3</v>
      </c>
      <c r="O2291" s="52" t="e">
        <f t="shared" si="354"/>
        <v>#VALUE!</v>
      </c>
      <c r="P2291" s="52" t="e">
        <f t="shared" si="355"/>
        <v>#VALUE!</v>
      </c>
      <c r="Q2291">
        <v>1.37</v>
      </c>
      <c r="R2291" t="s">
        <v>5411</v>
      </c>
      <c r="S2291" t="s">
        <v>5411</v>
      </c>
      <c r="T2291" s="99">
        <v>1.3740000000000001</v>
      </c>
      <c r="U2291" s="46"/>
      <c r="V2291" s="22"/>
      <c r="W2291" s="52">
        <f t="shared" si="356"/>
        <v>-4.0000000000000036E-3</v>
      </c>
      <c r="X2291" s="52" t="e">
        <f t="shared" si="357"/>
        <v>#VALUE!</v>
      </c>
      <c r="Y2291" s="52" t="e">
        <f t="shared" si="351"/>
        <v>#VALUE!</v>
      </c>
      <c r="Z2291" t="s">
        <v>5568</v>
      </c>
      <c r="AA2291" t="s">
        <v>5411</v>
      </c>
      <c r="AB2291" t="s">
        <v>5411</v>
      </c>
      <c r="AC2291" s="98" t="s">
        <v>88</v>
      </c>
      <c r="AD2291" s="61"/>
      <c r="AE2291" s="22"/>
      <c r="AF2291">
        <v>0</v>
      </c>
      <c r="AG2291" t="s">
        <v>5411</v>
      </c>
      <c r="AH2291" t="s">
        <v>5411</v>
      </c>
      <c r="AI2291" s="99">
        <v>0</v>
      </c>
      <c r="AJ2291" s="46"/>
      <c r="AK2291" s="22"/>
      <c r="AL2291" s="52">
        <f t="shared" si="358"/>
        <v>0</v>
      </c>
      <c r="AM2291" s="52" t="e">
        <f t="shared" si="359"/>
        <v>#VALUE!</v>
      </c>
      <c r="AN2291" s="52" t="e">
        <f t="shared" si="352"/>
        <v>#VALUE!</v>
      </c>
      <c r="AO2291">
        <v>3.4</v>
      </c>
      <c r="AP2291" s="99">
        <v>3.3959999999999999</v>
      </c>
      <c r="AQ2291" s="52">
        <f t="shared" si="360"/>
        <v>4.0000000000000036E-3</v>
      </c>
    </row>
    <row r="2292" spans="1:43" x14ac:dyDescent="0.25">
      <c r="A2292" t="s">
        <v>5531</v>
      </c>
      <c r="B2292" t="s">
        <v>4650</v>
      </c>
      <c r="C2292" s="22" t="s">
        <v>4650</v>
      </c>
      <c r="D2292">
        <v>1</v>
      </c>
      <c r="E2292">
        <v>1</v>
      </c>
      <c r="F2292">
        <v>2</v>
      </c>
      <c r="G2292" s="13">
        <v>39013</v>
      </c>
      <c r="H2292">
        <v>1.22</v>
      </c>
      <c r="I2292" t="s">
        <v>5411</v>
      </c>
      <c r="J2292" t="s">
        <v>5411</v>
      </c>
      <c r="K2292" s="99">
        <v>1.2150000000000001</v>
      </c>
      <c r="L2292" s="46"/>
      <c r="M2292" s="22"/>
      <c r="N2292" s="52">
        <f t="shared" si="353"/>
        <v>4.9999999999998934E-3</v>
      </c>
      <c r="O2292" s="52" t="e">
        <f t="shared" si="354"/>
        <v>#VALUE!</v>
      </c>
      <c r="P2292" s="52" t="e">
        <f t="shared" si="355"/>
        <v>#VALUE!</v>
      </c>
      <c r="Q2292">
        <v>0</v>
      </c>
      <c r="R2292" t="s">
        <v>5411</v>
      </c>
      <c r="S2292" t="s">
        <v>5411</v>
      </c>
      <c r="T2292" s="99">
        <v>0</v>
      </c>
      <c r="U2292" s="46"/>
      <c r="V2292" s="22"/>
      <c r="W2292" s="52">
        <f t="shared" si="356"/>
        <v>0</v>
      </c>
      <c r="X2292" s="52" t="e">
        <f t="shared" si="357"/>
        <v>#VALUE!</v>
      </c>
      <c r="Y2292" s="52" t="e">
        <f t="shared" si="351"/>
        <v>#VALUE!</v>
      </c>
      <c r="Z2292" t="s">
        <v>5568</v>
      </c>
      <c r="AA2292" t="s">
        <v>5411</v>
      </c>
      <c r="AB2292" t="s">
        <v>5411</v>
      </c>
      <c r="AC2292" s="98" t="s">
        <v>88</v>
      </c>
      <c r="AD2292" s="61"/>
      <c r="AE2292" s="22"/>
      <c r="AF2292">
        <v>0</v>
      </c>
      <c r="AG2292" t="s">
        <v>5411</v>
      </c>
      <c r="AH2292" t="s">
        <v>5411</v>
      </c>
      <c r="AI2292" s="99">
        <v>0</v>
      </c>
      <c r="AJ2292" s="46"/>
      <c r="AK2292" s="22"/>
      <c r="AL2292" s="52">
        <f t="shared" si="358"/>
        <v>0</v>
      </c>
      <c r="AM2292" s="52" t="e">
        <f t="shared" si="359"/>
        <v>#VALUE!</v>
      </c>
      <c r="AN2292" s="52" t="e">
        <f t="shared" si="352"/>
        <v>#VALUE!</v>
      </c>
      <c r="AO2292">
        <v>0.59</v>
      </c>
      <c r="AP2292" s="99">
        <v>0.58499999999999996</v>
      </c>
      <c r="AQ2292" s="52">
        <f t="shared" si="360"/>
        <v>5.0000000000000044E-3</v>
      </c>
    </row>
    <row r="2293" spans="1:43" x14ac:dyDescent="0.25">
      <c r="A2293" t="s">
        <v>5531</v>
      </c>
      <c r="B2293" t="s">
        <v>4651</v>
      </c>
      <c r="C2293" s="22" t="s">
        <v>4651</v>
      </c>
      <c r="D2293">
        <v>1</v>
      </c>
      <c r="E2293">
        <v>1</v>
      </c>
      <c r="F2293">
        <v>2</v>
      </c>
      <c r="G2293" s="13">
        <v>39013</v>
      </c>
      <c r="H2293">
        <v>0</v>
      </c>
      <c r="I2293" t="s">
        <v>5411</v>
      </c>
      <c r="J2293" t="s">
        <v>5411</v>
      </c>
      <c r="K2293" s="99">
        <v>0</v>
      </c>
      <c r="L2293" s="46"/>
      <c r="M2293" s="22"/>
      <c r="N2293" s="52">
        <f t="shared" si="353"/>
        <v>0</v>
      </c>
      <c r="O2293" s="52" t="e">
        <f t="shared" si="354"/>
        <v>#VALUE!</v>
      </c>
      <c r="P2293" s="52" t="e">
        <f t="shared" si="355"/>
        <v>#VALUE!</v>
      </c>
      <c r="Q2293">
        <v>0</v>
      </c>
      <c r="R2293" t="s">
        <v>5411</v>
      </c>
      <c r="S2293" t="s">
        <v>5411</v>
      </c>
      <c r="T2293" s="99">
        <v>0</v>
      </c>
      <c r="U2293" s="46"/>
      <c r="V2293" s="22"/>
      <c r="W2293" s="52">
        <f t="shared" si="356"/>
        <v>0</v>
      </c>
      <c r="X2293" s="52" t="e">
        <f t="shared" si="357"/>
        <v>#VALUE!</v>
      </c>
      <c r="Y2293" s="52" t="e">
        <f t="shared" si="351"/>
        <v>#VALUE!</v>
      </c>
      <c r="Z2293" t="s">
        <v>5568</v>
      </c>
      <c r="AA2293" t="s">
        <v>5411</v>
      </c>
      <c r="AB2293" t="s">
        <v>5411</v>
      </c>
      <c r="AC2293" s="98" t="s">
        <v>88</v>
      </c>
      <c r="AD2293" s="61"/>
      <c r="AE2293" s="22"/>
      <c r="AF2293">
        <v>0</v>
      </c>
      <c r="AG2293" t="s">
        <v>5411</v>
      </c>
      <c r="AH2293" t="s">
        <v>5411</v>
      </c>
      <c r="AI2293" s="99">
        <v>0</v>
      </c>
      <c r="AJ2293" s="46"/>
      <c r="AK2293" s="22"/>
      <c r="AL2293" s="52">
        <f t="shared" si="358"/>
        <v>0</v>
      </c>
      <c r="AM2293" s="52" t="e">
        <f t="shared" si="359"/>
        <v>#VALUE!</v>
      </c>
      <c r="AN2293" s="52" t="e">
        <f t="shared" si="352"/>
        <v>#VALUE!</v>
      </c>
      <c r="AO2293">
        <v>0</v>
      </c>
      <c r="AP2293" s="99">
        <v>0</v>
      </c>
      <c r="AQ2293" s="52">
        <f t="shared" si="360"/>
        <v>0</v>
      </c>
    </row>
    <row r="2294" spans="1:43" x14ac:dyDescent="0.25">
      <c r="A2294" t="s">
        <v>5531</v>
      </c>
      <c r="B2294" t="s">
        <v>4652</v>
      </c>
      <c r="C2294" s="22" t="s">
        <v>4652</v>
      </c>
      <c r="D2294">
        <v>1</v>
      </c>
      <c r="E2294">
        <v>1</v>
      </c>
      <c r="F2294">
        <v>2</v>
      </c>
      <c r="G2294" s="13">
        <v>39013</v>
      </c>
      <c r="H2294">
        <v>3.69</v>
      </c>
      <c r="I2294" t="s">
        <v>5411</v>
      </c>
      <c r="J2294" t="s">
        <v>5411</v>
      </c>
      <c r="K2294" s="99">
        <v>3.69</v>
      </c>
      <c r="L2294" s="46"/>
      <c r="M2294" s="22"/>
      <c r="N2294" s="52">
        <f t="shared" si="353"/>
        <v>0</v>
      </c>
      <c r="O2294" s="52" t="e">
        <f t="shared" si="354"/>
        <v>#VALUE!</v>
      </c>
      <c r="P2294" s="52" t="e">
        <f t="shared" si="355"/>
        <v>#VALUE!</v>
      </c>
      <c r="Q2294">
        <v>0</v>
      </c>
      <c r="R2294" t="s">
        <v>5411</v>
      </c>
      <c r="S2294" t="s">
        <v>5411</v>
      </c>
      <c r="T2294" s="99">
        <v>0</v>
      </c>
      <c r="U2294" s="46"/>
      <c r="V2294" s="22"/>
      <c r="W2294" s="52">
        <f t="shared" si="356"/>
        <v>0</v>
      </c>
      <c r="X2294" s="52" t="e">
        <f t="shared" si="357"/>
        <v>#VALUE!</v>
      </c>
      <c r="Y2294" s="52" t="e">
        <f t="shared" si="351"/>
        <v>#VALUE!</v>
      </c>
      <c r="Z2294" t="s">
        <v>5568</v>
      </c>
      <c r="AA2294" t="s">
        <v>5411</v>
      </c>
      <c r="AB2294" t="s">
        <v>5411</v>
      </c>
      <c r="AC2294" s="98" t="s">
        <v>88</v>
      </c>
      <c r="AD2294" s="61"/>
      <c r="AE2294" s="22"/>
      <c r="AF2294">
        <v>0</v>
      </c>
      <c r="AG2294" t="s">
        <v>5411</v>
      </c>
      <c r="AH2294" t="s">
        <v>5411</v>
      </c>
      <c r="AI2294" s="99">
        <v>0</v>
      </c>
      <c r="AJ2294" s="46"/>
      <c r="AK2294" s="22"/>
      <c r="AL2294" s="52">
        <f t="shared" si="358"/>
        <v>0</v>
      </c>
      <c r="AM2294" s="52" t="e">
        <f t="shared" si="359"/>
        <v>#VALUE!</v>
      </c>
      <c r="AN2294" s="52" t="e">
        <f t="shared" si="352"/>
        <v>#VALUE!</v>
      </c>
      <c r="AO2294">
        <v>4.87</v>
      </c>
      <c r="AP2294" s="99">
        <v>4.8659999999999997</v>
      </c>
      <c r="AQ2294" s="52">
        <f t="shared" si="360"/>
        <v>4.0000000000004476E-3</v>
      </c>
    </row>
    <row r="2295" spans="1:43" x14ac:dyDescent="0.25">
      <c r="A2295" t="s">
        <v>5531</v>
      </c>
      <c r="B2295" t="s">
        <v>4653</v>
      </c>
      <c r="C2295" s="22" t="s">
        <v>4653</v>
      </c>
      <c r="D2295">
        <v>1</v>
      </c>
      <c r="E2295">
        <v>1</v>
      </c>
      <c r="F2295">
        <v>2</v>
      </c>
      <c r="G2295" s="13">
        <v>39013</v>
      </c>
      <c r="H2295">
        <v>2.2400000000000002</v>
      </c>
      <c r="I2295" t="s">
        <v>5411</v>
      </c>
      <c r="J2295" t="s">
        <v>5411</v>
      </c>
      <c r="K2295" s="99">
        <v>2.2440000000000002</v>
      </c>
      <c r="L2295" s="46"/>
      <c r="M2295" s="22"/>
      <c r="N2295" s="52">
        <f t="shared" si="353"/>
        <v>-4.0000000000000036E-3</v>
      </c>
      <c r="O2295" s="52" t="e">
        <f t="shared" si="354"/>
        <v>#VALUE!</v>
      </c>
      <c r="P2295" s="52" t="e">
        <f t="shared" si="355"/>
        <v>#VALUE!</v>
      </c>
      <c r="Q2295">
        <v>0</v>
      </c>
      <c r="R2295" t="s">
        <v>5411</v>
      </c>
      <c r="S2295" t="s">
        <v>5411</v>
      </c>
      <c r="T2295" s="99">
        <v>0</v>
      </c>
      <c r="U2295" s="46"/>
      <c r="V2295" s="22"/>
      <c r="W2295" s="52">
        <f t="shared" si="356"/>
        <v>0</v>
      </c>
      <c r="X2295" s="52" t="e">
        <f t="shared" si="357"/>
        <v>#VALUE!</v>
      </c>
      <c r="Y2295" s="52" t="e">
        <f t="shared" si="351"/>
        <v>#VALUE!</v>
      </c>
      <c r="Z2295" t="s">
        <v>5568</v>
      </c>
      <c r="AA2295" t="s">
        <v>5411</v>
      </c>
      <c r="AB2295" t="s">
        <v>5411</v>
      </c>
      <c r="AC2295" s="98" t="s">
        <v>88</v>
      </c>
      <c r="AD2295" s="61"/>
      <c r="AE2295" s="22"/>
      <c r="AF2295">
        <v>0</v>
      </c>
      <c r="AG2295" t="s">
        <v>5411</v>
      </c>
      <c r="AH2295" t="s">
        <v>5411</v>
      </c>
      <c r="AI2295" s="99">
        <v>0</v>
      </c>
      <c r="AJ2295" s="46"/>
      <c r="AK2295" s="22"/>
      <c r="AL2295" s="52">
        <f t="shared" si="358"/>
        <v>0</v>
      </c>
      <c r="AM2295" s="52" t="e">
        <f t="shared" si="359"/>
        <v>#VALUE!</v>
      </c>
      <c r="AN2295" s="52" t="e">
        <f t="shared" si="352"/>
        <v>#VALUE!</v>
      </c>
      <c r="AO2295">
        <v>1.1299999999999999</v>
      </c>
      <c r="AP2295" s="99">
        <v>1.129</v>
      </c>
      <c r="AQ2295" s="52">
        <f t="shared" si="360"/>
        <v>9.9999999999988987E-4</v>
      </c>
    </row>
    <row r="2296" spans="1:43" x14ac:dyDescent="0.25">
      <c r="A2296" t="s">
        <v>5531</v>
      </c>
      <c r="B2296" t="s">
        <v>4654</v>
      </c>
      <c r="C2296" s="22" t="s">
        <v>4654</v>
      </c>
      <c r="D2296">
        <v>1</v>
      </c>
      <c r="E2296">
        <v>1</v>
      </c>
      <c r="F2296">
        <v>2</v>
      </c>
      <c r="G2296" s="13">
        <v>39013</v>
      </c>
      <c r="H2296">
        <v>0</v>
      </c>
      <c r="I2296" t="s">
        <v>5411</v>
      </c>
      <c r="J2296" t="s">
        <v>5411</v>
      </c>
      <c r="K2296" s="99">
        <v>0</v>
      </c>
      <c r="L2296" s="46"/>
      <c r="M2296" s="22"/>
      <c r="N2296" s="52">
        <f t="shared" si="353"/>
        <v>0</v>
      </c>
      <c r="O2296" s="52" t="e">
        <f t="shared" si="354"/>
        <v>#VALUE!</v>
      </c>
      <c r="P2296" s="52" t="e">
        <f t="shared" si="355"/>
        <v>#VALUE!</v>
      </c>
      <c r="Q2296">
        <v>0</v>
      </c>
      <c r="R2296" t="s">
        <v>5411</v>
      </c>
      <c r="S2296" t="s">
        <v>5411</v>
      </c>
      <c r="T2296" s="99">
        <v>0</v>
      </c>
      <c r="U2296" s="46"/>
      <c r="V2296" s="22"/>
      <c r="W2296" s="52">
        <f t="shared" si="356"/>
        <v>0</v>
      </c>
      <c r="X2296" s="52" t="e">
        <f t="shared" si="357"/>
        <v>#VALUE!</v>
      </c>
      <c r="Y2296" s="52" t="e">
        <f t="shared" si="351"/>
        <v>#VALUE!</v>
      </c>
      <c r="Z2296" t="s">
        <v>5568</v>
      </c>
      <c r="AA2296" t="s">
        <v>5411</v>
      </c>
      <c r="AB2296" t="s">
        <v>5411</v>
      </c>
      <c r="AC2296" s="98" t="s">
        <v>88</v>
      </c>
      <c r="AD2296" s="61"/>
      <c r="AE2296" s="22"/>
      <c r="AF2296">
        <v>0</v>
      </c>
      <c r="AG2296" t="s">
        <v>5411</v>
      </c>
      <c r="AH2296" t="s">
        <v>5411</v>
      </c>
      <c r="AI2296" s="99">
        <v>0</v>
      </c>
      <c r="AJ2296" s="46"/>
      <c r="AK2296" s="22"/>
      <c r="AL2296" s="52">
        <f t="shared" si="358"/>
        <v>0</v>
      </c>
      <c r="AM2296" s="52" t="e">
        <f t="shared" si="359"/>
        <v>#VALUE!</v>
      </c>
      <c r="AN2296" s="52" t="e">
        <f t="shared" si="352"/>
        <v>#VALUE!</v>
      </c>
      <c r="AO2296">
        <v>0</v>
      </c>
      <c r="AP2296" s="99">
        <v>0</v>
      </c>
      <c r="AQ2296" s="52">
        <f t="shared" si="360"/>
        <v>0</v>
      </c>
    </row>
    <row r="2297" spans="1:43" x14ac:dyDescent="0.25">
      <c r="A2297" t="s">
        <v>5531</v>
      </c>
      <c r="B2297" t="s">
        <v>4655</v>
      </c>
      <c r="C2297" s="22" t="s">
        <v>4655</v>
      </c>
      <c r="D2297">
        <v>1</v>
      </c>
      <c r="E2297">
        <v>1</v>
      </c>
      <c r="F2297">
        <v>2</v>
      </c>
      <c r="G2297" s="13">
        <v>39013</v>
      </c>
      <c r="H2297">
        <v>5.15</v>
      </c>
      <c r="I2297" t="s">
        <v>5411</v>
      </c>
      <c r="J2297" t="s">
        <v>5411</v>
      </c>
      <c r="K2297" s="99">
        <v>5.1539999999999999</v>
      </c>
      <c r="L2297" s="46"/>
      <c r="M2297" s="22"/>
      <c r="N2297" s="52">
        <f t="shared" si="353"/>
        <v>-3.9999999999995595E-3</v>
      </c>
      <c r="O2297" s="52" t="e">
        <f t="shared" si="354"/>
        <v>#VALUE!</v>
      </c>
      <c r="P2297" s="52" t="e">
        <f t="shared" si="355"/>
        <v>#VALUE!</v>
      </c>
      <c r="Q2297">
        <v>0.15</v>
      </c>
      <c r="R2297" t="s">
        <v>5411</v>
      </c>
      <c r="S2297" t="s">
        <v>5411</v>
      </c>
      <c r="T2297" s="99">
        <v>0.151</v>
      </c>
      <c r="U2297" s="46"/>
      <c r="V2297" s="22"/>
      <c r="W2297" s="52">
        <f t="shared" si="356"/>
        <v>-1.0000000000000009E-3</v>
      </c>
      <c r="X2297" s="52" t="e">
        <f t="shared" si="357"/>
        <v>#VALUE!</v>
      </c>
      <c r="Y2297" s="52" t="e">
        <f t="shared" si="351"/>
        <v>#VALUE!</v>
      </c>
      <c r="Z2297" t="s">
        <v>5568</v>
      </c>
      <c r="AA2297" t="s">
        <v>5411</v>
      </c>
      <c r="AB2297" t="s">
        <v>5411</v>
      </c>
      <c r="AC2297" s="98" t="s">
        <v>88</v>
      </c>
      <c r="AD2297" s="61"/>
      <c r="AE2297" s="22"/>
      <c r="AF2297">
        <v>0.21</v>
      </c>
      <c r="AG2297" t="s">
        <v>5411</v>
      </c>
      <c r="AH2297" t="s">
        <v>5411</v>
      </c>
      <c r="AI2297" s="99">
        <v>0.20899999999999999</v>
      </c>
      <c r="AJ2297" s="46"/>
      <c r="AK2297" s="22"/>
      <c r="AL2297" s="52">
        <f t="shared" si="358"/>
        <v>1.0000000000000009E-3</v>
      </c>
      <c r="AM2297" s="52" t="e">
        <f t="shared" si="359"/>
        <v>#VALUE!</v>
      </c>
      <c r="AN2297" s="52" t="e">
        <f t="shared" si="352"/>
        <v>#VALUE!</v>
      </c>
      <c r="AO2297">
        <v>4.4400000000000004</v>
      </c>
      <c r="AP2297" s="99">
        <v>4.4349999999999996</v>
      </c>
      <c r="AQ2297" s="52">
        <f t="shared" si="360"/>
        <v>5.0000000000007816E-3</v>
      </c>
    </row>
    <row r="2298" spans="1:43" x14ac:dyDescent="0.25">
      <c r="A2298" t="s">
        <v>5531</v>
      </c>
      <c r="B2298" t="s">
        <v>4656</v>
      </c>
      <c r="C2298" s="22" t="s">
        <v>4656</v>
      </c>
      <c r="D2298">
        <v>1</v>
      </c>
      <c r="E2298">
        <v>1</v>
      </c>
      <c r="F2298">
        <v>2</v>
      </c>
      <c r="G2298" s="13">
        <v>39013</v>
      </c>
      <c r="H2298">
        <v>1.31</v>
      </c>
      <c r="I2298" t="s">
        <v>5411</v>
      </c>
      <c r="J2298" t="s">
        <v>5411</v>
      </c>
      <c r="K2298" s="99">
        <v>1.31</v>
      </c>
      <c r="L2298" s="46"/>
      <c r="M2298" s="22"/>
      <c r="N2298" s="52">
        <f t="shared" si="353"/>
        <v>0</v>
      </c>
      <c r="O2298" s="52" t="e">
        <f t="shared" si="354"/>
        <v>#VALUE!</v>
      </c>
      <c r="P2298" s="52" t="e">
        <f t="shared" si="355"/>
        <v>#VALUE!</v>
      </c>
      <c r="Q2298">
        <v>0</v>
      </c>
      <c r="R2298" t="s">
        <v>5411</v>
      </c>
      <c r="S2298" t="s">
        <v>5411</v>
      </c>
      <c r="T2298" s="99">
        <v>0</v>
      </c>
      <c r="U2298" s="46"/>
      <c r="V2298" s="22"/>
      <c r="W2298" s="52">
        <f t="shared" si="356"/>
        <v>0</v>
      </c>
      <c r="X2298" s="52" t="e">
        <f t="shared" si="357"/>
        <v>#VALUE!</v>
      </c>
      <c r="Y2298" s="52" t="e">
        <f t="shared" si="351"/>
        <v>#VALUE!</v>
      </c>
      <c r="Z2298" t="s">
        <v>5568</v>
      </c>
      <c r="AA2298" t="s">
        <v>5411</v>
      </c>
      <c r="AB2298" t="s">
        <v>5411</v>
      </c>
      <c r="AC2298" s="98" t="s">
        <v>88</v>
      </c>
      <c r="AD2298" s="61"/>
      <c r="AE2298" s="22"/>
      <c r="AF2298">
        <v>0</v>
      </c>
      <c r="AG2298" t="s">
        <v>5411</v>
      </c>
      <c r="AH2298" t="s">
        <v>5411</v>
      </c>
      <c r="AI2298" s="99">
        <v>0</v>
      </c>
      <c r="AJ2298" s="46"/>
      <c r="AK2298" s="22"/>
      <c r="AL2298" s="52">
        <f t="shared" si="358"/>
        <v>0</v>
      </c>
      <c r="AM2298" s="52" t="e">
        <f t="shared" si="359"/>
        <v>#VALUE!</v>
      </c>
      <c r="AN2298" s="52" t="e">
        <f t="shared" si="352"/>
        <v>#VALUE!</v>
      </c>
      <c r="AO2298">
        <v>1.18</v>
      </c>
      <c r="AP2298" s="99">
        <v>1.179</v>
      </c>
      <c r="AQ2298" s="52">
        <f t="shared" si="360"/>
        <v>9.9999999999988987E-4</v>
      </c>
    </row>
    <row r="2299" spans="1:43" x14ac:dyDescent="0.25">
      <c r="A2299" t="s">
        <v>5531</v>
      </c>
      <c r="B2299" t="s">
        <v>4657</v>
      </c>
      <c r="C2299" s="22" t="s">
        <v>4657</v>
      </c>
      <c r="D2299">
        <v>1</v>
      </c>
      <c r="E2299">
        <v>1</v>
      </c>
      <c r="F2299">
        <v>2</v>
      </c>
      <c r="G2299" s="13">
        <v>39013</v>
      </c>
      <c r="H2299">
        <v>0</v>
      </c>
      <c r="I2299" t="s">
        <v>5411</v>
      </c>
      <c r="J2299" t="s">
        <v>5411</v>
      </c>
      <c r="K2299" s="99">
        <v>0</v>
      </c>
      <c r="L2299" s="46"/>
      <c r="M2299" s="22"/>
      <c r="N2299" s="52">
        <f t="shared" si="353"/>
        <v>0</v>
      </c>
      <c r="O2299" s="52" t="e">
        <f t="shared" si="354"/>
        <v>#VALUE!</v>
      </c>
      <c r="P2299" s="52" t="e">
        <f t="shared" si="355"/>
        <v>#VALUE!</v>
      </c>
      <c r="Q2299">
        <v>0</v>
      </c>
      <c r="R2299" t="s">
        <v>5411</v>
      </c>
      <c r="S2299" t="s">
        <v>5411</v>
      </c>
      <c r="T2299" s="99">
        <v>0</v>
      </c>
      <c r="U2299" s="46"/>
      <c r="V2299" s="22"/>
      <c r="W2299" s="52">
        <f t="shared" si="356"/>
        <v>0</v>
      </c>
      <c r="X2299" s="52" t="e">
        <f t="shared" si="357"/>
        <v>#VALUE!</v>
      </c>
      <c r="Y2299" s="52" t="e">
        <f t="shared" si="351"/>
        <v>#VALUE!</v>
      </c>
      <c r="Z2299" t="s">
        <v>5568</v>
      </c>
      <c r="AA2299" t="s">
        <v>5411</v>
      </c>
      <c r="AB2299" t="s">
        <v>5411</v>
      </c>
      <c r="AC2299" s="98" t="s">
        <v>88</v>
      </c>
      <c r="AD2299" s="61"/>
      <c r="AE2299" s="22"/>
      <c r="AF2299">
        <v>0</v>
      </c>
      <c r="AG2299" t="s">
        <v>5411</v>
      </c>
      <c r="AH2299" t="s">
        <v>5411</v>
      </c>
      <c r="AI2299" s="99">
        <v>0</v>
      </c>
      <c r="AJ2299" s="46"/>
      <c r="AK2299" s="22"/>
      <c r="AL2299" s="52">
        <f t="shared" si="358"/>
        <v>0</v>
      </c>
      <c r="AM2299" s="52" t="e">
        <f t="shared" si="359"/>
        <v>#VALUE!</v>
      </c>
      <c r="AN2299" s="52" t="e">
        <f t="shared" si="352"/>
        <v>#VALUE!</v>
      </c>
      <c r="AO2299">
        <v>0</v>
      </c>
      <c r="AP2299" s="99">
        <v>0</v>
      </c>
      <c r="AQ2299" s="52">
        <f t="shared" si="360"/>
        <v>0</v>
      </c>
    </row>
    <row r="2300" spans="1:43" x14ac:dyDescent="0.25">
      <c r="A2300" t="s">
        <v>5531</v>
      </c>
      <c r="B2300" t="s">
        <v>4658</v>
      </c>
      <c r="C2300" s="22" t="s">
        <v>4658</v>
      </c>
      <c r="D2300">
        <v>1</v>
      </c>
      <c r="E2300">
        <v>1</v>
      </c>
      <c r="F2300">
        <v>2</v>
      </c>
      <c r="G2300" s="13">
        <v>39013</v>
      </c>
      <c r="H2300">
        <v>4.97</v>
      </c>
      <c r="I2300" t="s">
        <v>5411</v>
      </c>
      <c r="J2300" t="s">
        <v>5411</v>
      </c>
      <c r="K2300" s="99">
        <v>4.9690000000000003</v>
      </c>
      <c r="L2300" s="46"/>
      <c r="M2300" s="22"/>
      <c r="N2300" s="52">
        <f t="shared" si="353"/>
        <v>9.9999999999944578E-4</v>
      </c>
      <c r="O2300" s="52" t="e">
        <f t="shared" si="354"/>
        <v>#VALUE!</v>
      </c>
      <c r="P2300" s="52" t="e">
        <f t="shared" si="355"/>
        <v>#VALUE!</v>
      </c>
      <c r="Q2300">
        <v>0.2</v>
      </c>
      <c r="R2300" t="s">
        <v>5411</v>
      </c>
      <c r="S2300" t="s">
        <v>5411</v>
      </c>
      <c r="T2300" s="99">
        <v>0.19900000000000001</v>
      </c>
      <c r="U2300" s="46"/>
      <c r="V2300" s="22"/>
      <c r="W2300" s="52">
        <f t="shared" si="356"/>
        <v>1.0000000000000009E-3</v>
      </c>
      <c r="X2300" s="52" t="e">
        <f t="shared" si="357"/>
        <v>#VALUE!</v>
      </c>
      <c r="Y2300" s="52" t="e">
        <f t="shared" si="351"/>
        <v>#VALUE!</v>
      </c>
      <c r="Z2300" t="s">
        <v>5568</v>
      </c>
      <c r="AA2300" t="s">
        <v>5411</v>
      </c>
      <c r="AB2300" t="s">
        <v>5411</v>
      </c>
      <c r="AC2300" s="98" t="s">
        <v>88</v>
      </c>
      <c r="AD2300" s="61"/>
      <c r="AE2300" s="22"/>
      <c r="AF2300">
        <v>0</v>
      </c>
      <c r="AG2300" t="s">
        <v>5411</v>
      </c>
      <c r="AH2300" t="s">
        <v>5411</v>
      </c>
      <c r="AI2300" s="99">
        <v>0</v>
      </c>
      <c r="AJ2300" s="46"/>
      <c r="AK2300" s="22"/>
      <c r="AL2300" s="52">
        <f t="shared" si="358"/>
        <v>0</v>
      </c>
      <c r="AM2300" s="52" t="e">
        <f t="shared" si="359"/>
        <v>#VALUE!</v>
      </c>
      <c r="AN2300" s="52" t="e">
        <f t="shared" si="352"/>
        <v>#VALUE!</v>
      </c>
      <c r="AO2300">
        <v>2.69</v>
      </c>
      <c r="AP2300" s="99">
        <v>2.6930000000000001</v>
      </c>
      <c r="AQ2300" s="52">
        <f t="shared" si="360"/>
        <v>-3.0000000000001137E-3</v>
      </c>
    </row>
    <row r="2301" spans="1:43" x14ac:dyDescent="0.25">
      <c r="A2301" t="s">
        <v>5531</v>
      </c>
      <c r="B2301" t="s">
        <v>4659</v>
      </c>
      <c r="C2301" s="22" t="s">
        <v>4659</v>
      </c>
      <c r="D2301">
        <v>1</v>
      </c>
      <c r="E2301">
        <v>1</v>
      </c>
      <c r="F2301">
        <v>2</v>
      </c>
      <c r="G2301" s="13">
        <v>39013</v>
      </c>
      <c r="H2301">
        <v>15.08</v>
      </c>
      <c r="I2301" t="s">
        <v>5411</v>
      </c>
      <c r="J2301" t="s">
        <v>5411</v>
      </c>
      <c r="K2301" s="99">
        <v>15.076000000000001</v>
      </c>
      <c r="L2301" s="46"/>
      <c r="M2301" s="22"/>
      <c r="N2301" s="52">
        <f t="shared" si="353"/>
        <v>3.9999999999995595E-3</v>
      </c>
      <c r="O2301" s="52" t="e">
        <f t="shared" si="354"/>
        <v>#VALUE!</v>
      </c>
      <c r="P2301" s="52" t="e">
        <f t="shared" si="355"/>
        <v>#VALUE!</v>
      </c>
      <c r="Q2301">
        <v>4.09</v>
      </c>
      <c r="R2301" t="s">
        <v>5411</v>
      </c>
      <c r="S2301" t="s">
        <v>5411</v>
      </c>
      <c r="T2301" s="99">
        <v>4.0940000000000003</v>
      </c>
      <c r="U2301" s="46"/>
      <c r="V2301" s="22"/>
      <c r="W2301" s="52">
        <f t="shared" si="356"/>
        <v>-4.0000000000004476E-3</v>
      </c>
      <c r="X2301" s="52" t="e">
        <f t="shared" si="357"/>
        <v>#VALUE!</v>
      </c>
      <c r="Y2301" s="52" t="e">
        <f t="shared" si="351"/>
        <v>#VALUE!</v>
      </c>
      <c r="Z2301" t="s">
        <v>5568</v>
      </c>
      <c r="AA2301" t="s">
        <v>5411</v>
      </c>
      <c r="AB2301" t="s">
        <v>5411</v>
      </c>
      <c r="AC2301" s="98" t="s">
        <v>88</v>
      </c>
      <c r="AD2301" s="61"/>
      <c r="AE2301" s="22"/>
      <c r="AF2301">
        <v>2.5499999999999998</v>
      </c>
      <c r="AG2301" t="s">
        <v>5411</v>
      </c>
      <c r="AH2301" t="s">
        <v>5411</v>
      </c>
      <c r="AI2301" s="99">
        <v>2.5449999999999999</v>
      </c>
      <c r="AJ2301" s="46"/>
      <c r="AK2301" s="22"/>
      <c r="AL2301" s="52">
        <f t="shared" si="358"/>
        <v>4.9999999999998934E-3</v>
      </c>
      <c r="AM2301" s="52" t="e">
        <f t="shared" si="359"/>
        <v>#VALUE!</v>
      </c>
      <c r="AN2301" s="52" t="e">
        <f t="shared" si="352"/>
        <v>#VALUE!</v>
      </c>
      <c r="AO2301">
        <v>4.58</v>
      </c>
      <c r="AP2301" s="99">
        <v>4.5780000000000003</v>
      </c>
      <c r="AQ2301" s="52">
        <f t="shared" si="360"/>
        <v>1.9999999999997797E-3</v>
      </c>
    </row>
    <row r="2302" spans="1:43" x14ac:dyDescent="0.25">
      <c r="A2302" t="s">
        <v>5531</v>
      </c>
      <c r="B2302" t="s">
        <v>4660</v>
      </c>
      <c r="C2302" s="22" t="s">
        <v>4660</v>
      </c>
      <c r="D2302">
        <v>1</v>
      </c>
      <c r="E2302">
        <v>1</v>
      </c>
      <c r="F2302">
        <v>2</v>
      </c>
      <c r="G2302" s="13">
        <v>39013</v>
      </c>
      <c r="H2302">
        <v>0</v>
      </c>
      <c r="I2302" t="s">
        <v>5411</v>
      </c>
      <c r="J2302" t="s">
        <v>5411</v>
      </c>
      <c r="K2302" s="99">
        <v>0</v>
      </c>
      <c r="L2302" s="46"/>
      <c r="M2302" s="22"/>
      <c r="N2302" s="52">
        <f t="shared" si="353"/>
        <v>0</v>
      </c>
      <c r="O2302" s="52" t="e">
        <f t="shared" si="354"/>
        <v>#VALUE!</v>
      </c>
      <c r="P2302" s="52" t="e">
        <f t="shared" si="355"/>
        <v>#VALUE!</v>
      </c>
      <c r="Q2302">
        <v>0</v>
      </c>
      <c r="R2302" t="s">
        <v>5411</v>
      </c>
      <c r="S2302" t="s">
        <v>5411</v>
      </c>
      <c r="T2302" s="99">
        <v>0</v>
      </c>
      <c r="U2302" s="46"/>
      <c r="V2302" s="22"/>
      <c r="W2302" s="52">
        <f t="shared" si="356"/>
        <v>0</v>
      </c>
      <c r="X2302" s="52" t="e">
        <f t="shared" si="357"/>
        <v>#VALUE!</v>
      </c>
      <c r="Y2302" s="52" t="e">
        <f t="shared" si="351"/>
        <v>#VALUE!</v>
      </c>
      <c r="Z2302" t="s">
        <v>5568</v>
      </c>
      <c r="AA2302" t="s">
        <v>5411</v>
      </c>
      <c r="AB2302" t="s">
        <v>5411</v>
      </c>
      <c r="AC2302" s="98" t="s">
        <v>88</v>
      </c>
      <c r="AD2302" s="61"/>
      <c r="AE2302" s="22"/>
      <c r="AF2302">
        <v>0</v>
      </c>
      <c r="AG2302" t="s">
        <v>5411</v>
      </c>
      <c r="AH2302" t="s">
        <v>5411</v>
      </c>
      <c r="AI2302" s="99">
        <v>0</v>
      </c>
      <c r="AJ2302" s="46"/>
      <c r="AK2302" s="22"/>
      <c r="AL2302" s="52">
        <f t="shared" si="358"/>
        <v>0</v>
      </c>
      <c r="AM2302" s="52" t="e">
        <f t="shared" si="359"/>
        <v>#VALUE!</v>
      </c>
      <c r="AN2302" s="52" t="e">
        <f t="shared" si="352"/>
        <v>#VALUE!</v>
      </c>
      <c r="AO2302">
        <v>0</v>
      </c>
      <c r="AP2302" s="99">
        <v>0</v>
      </c>
      <c r="AQ2302" s="52">
        <f t="shared" si="360"/>
        <v>0</v>
      </c>
    </row>
    <row r="2303" spans="1:43" x14ac:dyDescent="0.25">
      <c r="A2303" t="s">
        <v>5531</v>
      </c>
      <c r="B2303" t="s">
        <v>4661</v>
      </c>
      <c r="C2303" s="22" t="s">
        <v>4661</v>
      </c>
      <c r="D2303">
        <v>1</v>
      </c>
      <c r="E2303">
        <v>1</v>
      </c>
      <c r="F2303">
        <v>2</v>
      </c>
      <c r="G2303" s="13">
        <v>39013</v>
      </c>
      <c r="H2303">
        <v>3.56</v>
      </c>
      <c r="I2303" t="s">
        <v>5411</v>
      </c>
      <c r="J2303" t="s">
        <v>5411</v>
      </c>
      <c r="K2303" s="99">
        <v>3.556</v>
      </c>
      <c r="L2303" s="46"/>
      <c r="M2303" s="22"/>
      <c r="N2303" s="52">
        <f t="shared" si="353"/>
        <v>4.0000000000000036E-3</v>
      </c>
      <c r="O2303" s="52" t="e">
        <f t="shared" si="354"/>
        <v>#VALUE!</v>
      </c>
      <c r="P2303" s="52" t="e">
        <f t="shared" si="355"/>
        <v>#VALUE!</v>
      </c>
      <c r="Q2303">
        <v>0.4</v>
      </c>
      <c r="R2303" t="s">
        <v>5411</v>
      </c>
      <c r="S2303" t="s">
        <v>5411</v>
      </c>
      <c r="T2303" s="99">
        <v>0.39600000000000002</v>
      </c>
      <c r="U2303" s="46"/>
      <c r="V2303" s="22"/>
      <c r="W2303" s="52">
        <f t="shared" si="356"/>
        <v>4.0000000000000036E-3</v>
      </c>
      <c r="X2303" s="52" t="e">
        <f t="shared" si="357"/>
        <v>#VALUE!</v>
      </c>
      <c r="Y2303" s="52" t="e">
        <f t="shared" si="351"/>
        <v>#VALUE!</v>
      </c>
      <c r="Z2303" t="s">
        <v>5568</v>
      </c>
      <c r="AA2303" t="s">
        <v>5411</v>
      </c>
      <c r="AB2303" t="s">
        <v>5411</v>
      </c>
      <c r="AC2303" s="98" t="s">
        <v>88</v>
      </c>
      <c r="AD2303" s="61"/>
      <c r="AE2303" s="22"/>
      <c r="AF2303">
        <v>0</v>
      </c>
      <c r="AG2303" t="s">
        <v>5411</v>
      </c>
      <c r="AH2303" t="s">
        <v>5411</v>
      </c>
      <c r="AI2303" s="99">
        <v>0</v>
      </c>
      <c r="AJ2303" s="46"/>
      <c r="AK2303" s="22"/>
      <c r="AL2303" s="52">
        <f t="shared" si="358"/>
        <v>0</v>
      </c>
      <c r="AM2303" s="52" t="e">
        <f t="shared" si="359"/>
        <v>#VALUE!</v>
      </c>
      <c r="AN2303" s="52" t="e">
        <f t="shared" si="352"/>
        <v>#VALUE!</v>
      </c>
      <c r="AO2303">
        <v>3.14</v>
      </c>
      <c r="AP2303" s="99">
        <v>3.141</v>
      </c>
      <c r="AQ2303" s="52">
        <f t="shared" si="360"/>
        <v>-9.9999999999988987E-4</v>
      </c>
    </row>
    <row r="2304" spans="1:43" x14ac:dyDescent="0.25">
      <c r="A2304" t="s">
        <v>5531</v>
      </c>
      <c r="B2304" t="s">
        <v>4662</v>
      </c>
      <c r="C2304" s="22" t="s">
        <v>4662</v>
      </c>
      <c r="D2304">
        <v>1</v>
      </c>
      <c r="E2304">
        <v>1</v>
      </c>
      <c r="F2304">
        <v>2</v>
      </c>
      <c r="G2304" s="13">
        <v>39013</v>
      </c>
      <c r="H2304">
        <v>9.07</v>
      </c>
      <c r="I2304" t="s">
        <v>5411</v>
      </c>
      <c r="J2304" t="s">
        <v>5411</v>
      </c>
      <c r="K2304" s="99">
        <v>9.0730000000000004</v>
      </c>
      <c r="L2304" s="46"/>
      <c r="M2304" s="22"/>
      <c r="N2304" s="52">
        <f t="shared" si="353"/>
        <v>-3.0000000000001137E-3</v>
      </c>
      <c r="O2304" s="52" t="e">
        <f t="shared" si="354"/>
        <v>#VALUE!</v>
      </c>
      <c r="P2304" s="52" t="e">
        <f t="shared" si="355"/>
        <v>#VALUE!</v>
      </c>
      <c r="Q2304">
        <v>1.47</v>
      </c>
      <c r="R2304" t="s">
        <v>5411</v>
      </c>
      <c r="S2304" t="s">
        <v>5411</v>
      </c>
      <c r="T2304" s="99">
        <v>1.4670000000000001</v>
      </c>
      <c r="U2304" s="46"/>
      <c r="V2304" s="22"/>
      <c r="W2304" s="52">
        <f t="shared" si="356"/>
        <v>2.9999999999998916E-3</v>
      </c>
      <c r="X2304" s="52" t="e">
        <f t="shared" si="357"/>
        <v>#VALUE!</v>
      </c>
      <c r="Y2304" s="52" t="e">
        <f t="shared" si="351"/>
        <v>#VALUE!</v>
      </c>
      <c r="Z2304" t="s">
        <v>5568</v>
      </c>
      <c r="AA2304" t="s">
        <v>5411</v>
      </c>
      <c r="AB2304" t="s">
        <v>5411</v>
      </c>
      <c r="AC2304" s="98" t="s">
        <v>88</v>
      </c>
      <c r="AD2304" s="61"/>
      <c r="AE2304" s="22"/>
      <c r="AF2304">
        <v>0</v>
      </c>
      <c r="AG2304" t="s">
        <v>5411</v>
      </c>
      <c r="AH2304" t="s">
        <v>5411</v>
      </c>
      <c r="AI2304" s="99">
        <v>0</v>
      </c>
      <c r="AJ2304" s="46"/>
      <c r="AK2304" s="22"/>
      <c r="AL2304" s="52">
        <f t="shared" si="358"/>
        <v>0</v>
      </c>
      <c r="AM2304" s="52" t="e">
        <f t="shared" si="359"/>
        <v>#VALUE!</v>
      </c>
      <c r="AN2304" s="52" t="e">
        <f t="shared" si="352"/>
        <v>#VALUE!</v>
      </c>
      <c r="AO2304">
        <v>3.37</v>
      </c>
      <c r="AP2304" s="99">
        <v>3.3730000000000002</v>
      </c>
      <c r="AQ2304" s="52">
        <f t="shared" si="360"/>
        <v>-3.0000000000001137E-3</v>
      </c>
    </row>
    <row r="2305" spans="1:43" x14ac:dyDescent="0.25">
      <c r="A2305" t="s">
        <v>5531</v>
      </c>
      <c r="B2305" t="s">
        <v>4711</v>
      </c>
      <c r="C2305" s="22" t="s">
        <v>4711</v>
      </c>
      <c r="D2305">
        <v>1</v>
      </c>
      <c r="E2305">
        <v>1</v>
      </c>
      <c r="F2305">
        <v>2</v>
      </c>
      <c r="G2305" s="13">
        <v>39013</v>
      </c>
      <c r="H2305">
        <v>0</v>
      </c>
      <c r="I2305" t="s">
        <v>5411</v>
      </c>
      <c r="J2305" t="s">
        <v>5411</v>
      </c>
      <c r="K2305" s="99">
        <v>0</v>
      </c>
      <c r="L2305" s="46"/>
      <c r="M2305" s="22"/>
      <c r="N2305" s="52">
        <f t="shared" si="353"/>
        <v>0</v>
      </c>
      <c r="O2305" s="52" t="e">
        <f t="shared" si="354"/>
        <v>#VALUE!</v>
      </c>
      <c r="P2305" s="52" t="e">
        <f t="shared" si="355"/>
        <v>#VALUE!</v>
      </c>
      <c r="Q2305">
        <v>0</v>
      </c>
      <c r="R2305" t="s">
        <v>5411</v>
      </c>
      <c r="S2305" t="s">
        <v>5411</v>
      </c>
      <c r="T2305" s="99">
        <v>0</v>
      </c>
      <c r="U2305" s="46"/>
      <c r="V2305" s="22"/>
      <c r="W2305" s="52">
        <f t="shared" si="356"/>
        <v>0</v>
      </c>
      <c r="X2305" s="52" t="e">
        <f t="shared" si="357"/>
        <v>#VALUE!</v>
      </c>
      <c r="Y2305" s="52" t="e">
        <f t="shared" si="351"/>
        <v>#VALUE!</v>
      </c>
      <c r="Z2305" t="s">
        <v>77</v>
      </c>
      <c r="AA2305" t="s">
        <v>5411</v>
      </c>
      <c r="AB2305" t="s">
        <v>5411</v>
      </c>
      <c r="AC2305" s="98" t="s">
        <v>77</v>
      </c>
      <c r="AD2305" s="61"/>
      <c r="AE2305" s="22"/>
      <c r="AF2305">
        <v>0</v>
      </c>
      <c r="AG2305" t="s">
        <v>5411</v>
      </c>
      <c r="AH2305" t="s">
        <v>5411</v>
      </c>
      <c r="AI2305" s="99">
        <v>0</v>
      </c>
      <c r="AJ2305" s="46"/>
      <c r="AK2305" s="22"/>
      <c r="AL2305" s="52">
        <f t="shared" si="358"/>
        <v>0</v>
      </c>
      <c r="AM2305" s="52" t="e">
        <f t="shared" si="359"/>
        <v>#VALUE!</v>
      </c>
      <c r="AN2305" s="52" t="e">
        <f t="shared" si="352"/>
        <v>#VALUE!</v>
      </c>
      <c r="AO2305">
        <v>0</v>
      </c>
      <c r="AP2305" s="99">
        <v>0</v>
      </c>
      <c r="AQ2305" s="52">
        <f t="shared" si="360"/>
        <v>0</v>
      </c>
    </row>
    <row r="2306" spans="1:43" x14ac:dyDescent="0.25">
      <c r="A2306" t="s">
        <v>5531</v>
      </c>
      <c r="B2306" t="s">
        <v>4712</v>
      </c>
      <c r="C2306" s="22" t="s">
        <v>4712</v>
      </c>
      <c r="D2306">
        <v>1</v>
      </c>
      <c r="E2306">
        <v>1</v>
      </c>
      <c r="F2306">
        <v>2</v>
      </c>
      <c r="G2306" s="13">
        <v>39013</v>
      </c>
      <c r="H2306">
        <v>4.6100000000000003</v>
      </c>
      <c r="I2306" t="s">
        <v>5411</v>
      </c>
      <c r="J2306" t="s">
        <v>5411</v>
      </c>
      <c r="K2306" s="99">
        <v>4.6139999999999999</v>
      </c>
      <c r="L2306" s="46"/>
      <c r="M2306" s="22"/>
      <c r="N2306" s="52">
        <f t="shared" si="353"/>
        <v>-3.9999999999995595E-3</v>
      </c>
      <c r="O2306" s="52" t="e">
        <f t="shared" si="354"/>
        <v>#VALUE!</v>
      </c>
      <c r="P2306" s="52" t="e">
        <f t="shared" si="355"/>
        <v>#VALUE!</v>
      </c>
      <c r="Q2306">
        <v>1.86</v>
      </c>
      <c r="R2306" t="s">
        <v>5411</v>
      </c>
      <c r="S2306" t="s">
        <v>5411</v>
      </c>
      <c r="T2306" s="99">
        <v>1.8640000000000001</v>
      </c>
      <c r="U2306" s="46"/>
      <c r="V2306" s="22"/>
      <c r="W2306" s="52">
        <f t="shared" si="356"/>
        <v>-4.0000000000000036E-3</v>
      </c>
      <c r="X2306" s="52" t="e">
        <f t="shared" si="357"/>
        <v>#VALUE!</v>
      </c>
      <c r="Y2306" s="52" t="e">
        <f t="shared" si="351"/>
        <v>#VALUE!</v>
      </c>
      <c r="Z2306" t="s">
        <v>77</v>
      </c>
      <c r="AA2306" t="s">
        <v>5411</v>
      </c>
      <c r="AB2306" t="s">
        <v>5411</v>
      </c>
      <c r="AC2306" s="98" t="s">
        <v>77</v>
      </c>
      <c r="AD2306" s="61"/>
      <c r="AE2306" s="22"/>
      <c r="AF2306">
        <v>0</v>
      </c>
      <c r="AG2306" t="s">
        <v>5411</v>
      </c>
      <c r="AH2306" t="s">
        <v>5411</v>
      </c>
      <c r="AI2306" s="99">
        <v>0</v>
      </c>
      <c r="AJ2306" s="46"/>
      <c r="AK2306" s="22"/>
      <c r="AL2306" s="52">
        <f t="shared" si="358"/>
        <v>0</v>
      </c>
      <c r="AM2306" s="52" t="e">
        <f t="shared" si="359"/>
        <v>#VALUE!</v>
      </c>
      <c r="AN2306" s="52" t="e">
        <f t="shared" si="352"/>
        <v>#VALUE!</v>
      </c>
      <c r="AO2306">
        <v>19.329999999999998</v>
      </c>
      <c r="AP2306" s="99">
        <v>19.334</v>
      </c>
      <c r="AQ2306" s="52">
        <f t="shared" si="360"/>
        <v>-4.0000000000013358E-3</v>
      </c>
    </row>
    <row r="2307" spans="1:43" x14ac:dyDescent="0.25">
      <c r="A2307" t="s">
        <v>5531</v>
      </c>
      <c r="B2307" t="s">
        <v>4713</v>
      </c>
      <c r="C2307" s="22" t="s">
        <v>4713</v>
      </c>
      <c r="D2307">
        <v>1</v>
      </c>
      <c r="E2307">
        <v>1</v>
      </c>
      <c r="F2307">
        <v>2</v>
      </c>
      <c r="G2307" s="13">
        <v>39013</v>
      </c>
      <c r="H2307">
        <v>8.81</v>
      </c>
      <c r="I2307" t="s">
        <v>5411</v>
      </c>
      <c r="J2307" t="s">
        <v>5411</v>
      </c>
      <c r="K2307" s="99">
        <v>8.81</v>
      </c>
      <c r="L2307" s="46"/>
      <c r="M2307" s="22"/>
      <c r="N2307" s="52">
        <f t="shared" si="353"/>
        <v>0</v>
      </c>
      <c r="O2307" s="52" t="e">
        <f t="shared" si="354"/>
        <v>#VALUE!</v>
      </c>
      <c r="P2307" s="52" t="e">
        <f t="shared" si="355"/>
        <v>#VALUE!</v>
      </c>
      <c r="Q2307">
        <v>6.66</v>
      </c>
      <c r="R2307" t="s">
        <v>5411</v>
      </c>
      <c r="S2307" t="s">
        <v>5411</v>
      </c>
      <c r="T2307" s="99">
        <v>6.66</v>
      </c>
      <c r="U2307" s="46"/>
      <c r="V2307" s="22"/>
      <c r="W2307" s="52">
        <f t="shared" si="356"/>
        <v>0</v>
      </c>
      <c r="X2307" s="52" t="e">
        <f t="shared" si="357"/>
        <v>#VALUE!</v>
      </c>
      <c r="Y2307" s="52" t="e">
        <f t="shared" si="351"/>
        <v>#VALUE!</v>
      </c>
      <c r="Z2307" t="s">
        <v>77</v>
      </c>
      <c r="AA2307" t="s">
        <v>5411</v>
      </c>
      <c r="AB2307" t="s">
        <v>5411</v>
      </c>
      <c r="AC2307" s="98" t="s">
        <v>77</v>
      </c>
      <c r="AD2307" s="61"/>
      <c r="AE2307" s="22"/>
      <c r="AF2307">
        <v>19.46</v>
      </c>
      <c r="AG2307" t="s">
        <v>5411</v>
      </c>
      <c r="AH2307" t="s">
        <v>5411</v>
      </c>
      <c r="AI2307" s="99">
        <v>19.46</v>
      </c>
      <c r="AJ2307" s="46"/>
      <c r="AK2307" s="22"/>
      <c r="AL2307" s="52">
        <f t="shared" si="358"/>
        <v>0</v>
      </c>
      <c r="AM2307" s="52" t="e">
        <f t="shared" si="359"/>
        <v>#VALUE!</v>
      </c>
      <c r="AN2307" s="52" t="e">
        <f t="shared" si="352"/>
        <v>#VALUE!</v>
      </c>
      <c r="AO2307">
        <v>5.41</v>
      </c>
      <c r="AP2307" s="99">
        <v>5.4130000000000003</v>
      </c>
      <c r="AQ2307" s="52">
        <f t="shared" si="360"/>
        <v>-3.0000000000001137E-3</v>
      </c>
    </row>
    <row r="2308" spans="1:43" x14ac:dyDescent="0.25">
      <c r="A2308" t="s">
        <v>5531</v>
      </c>
      <c r="B2308" t="s">
        <v>4714</v>
      </c>
      <c r="C2308" s="22" t="s">
        <v>4714</v>
      </c>
      <c r="D2308">
        <v>1</v>
      </c>
      <c r="E2308">
        <v>1</v>
      </c>
      <c r="F2308">
        <v>2</v>
      </c>
      <c r="G2308" s="13">
        <v>39013</v>
      </c>
      <c r="H2308">
        <v>0</v>
      </c>
      <c r="I2308" t="s">
        <v>5411</v>
      </c>
      <c r="J2308" t="s">
        <v>5411</v>
      </c>
      <c r="K2308" s="99">
        <v>0</v>
      </c>
      <c r="L2308" s="46"/>
      <c r="M2308" s="22"/>
      <c r="N2308" s="52">
        <f t="shared" si="353"/>
        <v>0</v>
      </c>
      <c r="O2308" s="52" t="e">
        <f t="shared" si="354"/>
        <v>#VALUE!</v>
      </c>
      <c r="P2308" s="52" t="e">
        <f t="shared" si="355"/>
        <v>#VALUE!</v>
      </c>
      <c r="Q2308">
        <v>0</v>
      </c>
      <c r="R2308" t="s">
        <v>5411</v>
      </c>
      <c r="S2308" t="s">
        <v>5411</v>
      </c>
      <c r="T2308" s="99">
        <v>0</v>
      </c>
      <c r="U2308" s="46"/>
      <c r="V2308" s="22"/>
      <c r="W2308" s="52">
        <f t="shared" si="356"/>
        <v>0</v>
      </c>
      <c r="X2308" s="52" t="e">
        <f t="shared" si="357"/>
        <v>#VALUE!</v>
      </c>
      <c r="Y2308" s="52" t="e">
        <f t="shared" ref="Y2308:Y2371" si="361">S2308-V2308</f>
        <v>#VALUE!</v>
      </c>
      <c r="Z2308" t="s">
        <v>77</v>
      </c>
      <c r="AA2308" t="s">
        <v>5411</v>
      </c>
      <c r="AB2308" t="s">
        <v>5411</v>
      </c>
      <c r="AC2308" s="98" t="s">
        <v>77</v>
      </c>
      <c r="AD2308" s="61"/>
      <c r="AE2308" s="22"/>
      <c r="AF2308">
        <v>0</v>
      </c>
      <c r="AG2308" t="s">
        <v>5411</v>
      </c>
      <c r="AH2308" t="s">
        <v>5411</v>
      </c>
      <c r="AI2308" s="99">
        <v>0</v>
      </c>
      <c r="AJ2308" s="46"/>
      <c r="AK2308" s="22"/>
      <c r="AL2308" s="52">
        <f t="shared" si="358"/>
        <v>0</v>
      </c>
      <c r="AM2308" s="52" t="e">
        <f t="shared" si="359"/>
        <v>#VALUE!</v>
      </c>
      <c r="AN2308" s="52" t="e">
        <f t="shared" ref="AN2308:AN2371" si="362">AH2308-AK2308</f>
        <v>#VALUE!</v>
      </c>
      <c r="AO2308">
        <v>0</v>
      </c>
      <c r="AP2308" s="99">
        <v>0</v>
      </c>
      <c r="AQ2308" s="52">
        <f t="shared" si="360"/>
        <v>0</v>
      </c>
    </row>
    <row r="2309" spans="1:43" x14ac:dyDescent="0.25">
      <c r="A2309" t="s">
        <v>5531</v>
      </c>
      <c r="B2309" t="s">
        <v>4715</v>
      </c>
      <c r="C2309" s="22" t="s">
        <v>4715</v>
      </c>
      <c r="D2309">
        <v>1</v>
      </c>
      <c r="E2309">
        <v>1</v>
      </c>
      <c r="F2309">
        <v>2</v>
      </c>
      <c r="G2309" s="13">
        <v>39013</v>
      </c>
      <c r="H2309">
        <v>3.56</v>
      </c>
      <c r="I2309" t="s">
        <v>5411</v>
      </c>
      <c r="J2309" t="s">
        <v>5411</v>
      </c>
      <c r="K2309" s="99">
        <v>3.5550000000000002</v>
      </c>
      <c r="L2309" s="46"/>
      <c r="M2309" s="22"/>
      <c r="N2309" s="52">
        <f t="shared" ref="N2309:N2372" si="363">H2309-K2309</f>
        <v>4.9999999999998934E-3</v>
      </c>
      <c r="O2309" s="52" t="e">
        <f t="shared" ref="O2309:O2372" si="364">I2309-L2309</f>
        <v>#VALUE!</v>
      </c>
      <c r="P2309" s="52" t="e">
        <f t="shared" ref="P2309:P2372" si="365">J2309-M2309</f>
        <v>#VALUE!</v>
      </c>
      <c r="Q2309">
        <v>1.19</v>
      </c>
      <c r="R2309" t="s">
        <v>5411</v>
      </c>
      <c r="S2309" t="s">
        <v>5411</v>
      </c>
      <c r="T2309" s="99">
        <v>1.1879999999999999</v>
      </c>
      <c r="U2309" s="46"/>
      <c r="V2309" s="22"/>
      <c r="W2309" s="52">
        <f t="shared" ref="W2309:W2372" si="366">Q2309-T2309</f>
        <v>2.0000000000000018E-3</v>
      </c>
      <c r="X2309" s="52" t="e">
        <f t="shared" ref="X2309:X2372" si="367">R2309-U2309</f>
        <v>#VALUE!</v>
      </c>
      <c r="Y2309" s="52" t="e">
        <f t="shared" si="361"/>
        <v>#VALUE!</v>
      </c>
      <c r="Z2309" t="s">
        <v>77</v>
      </c>
      <c r="AA2309" t="s">
        <v>5411</v>
      </c>
      <c r="AB2309" t="s">
        <v>5411</v>
      </c>
      <c r="AC2309" s="98" t="s">
        <v>77</v>
      </c>
      <c r="AD2309" s="61"/>
      <c r="AE2309" s="22"/>
      <c r="AF2309">
        <v>5.85</v>
      </c>
      <c r="AG2309" t="s">
        <v>5411</v>
      </c>
      <c r="AH2309" t="s">
        <v>5411</v>
      </c>
      <c r="AI2309" s="99">
        <v>5.851</v>
      </c>
      <c r="AJ2309" s="46"/>
      <c r="AK2309" s="22"/>
      <c r="AL2309" s="52">
        <f t="shared" ref="AL2309:AL2372" si="368">AF2309-AI2309</f>
        <v>-1.000000000000334E-3</v>
      </c>
      <c r="AM2309" s="52" t="e">
        <f t="shared" ref="AM2309:AM2372" si="369">AG2309-AJ2309</f>
        <v>#VALUE!</v>
      </c>
      <c r="AN2309" s="52" t="e">
        <f t="shared" si="362"/>
        <v>#VALUE!</v>
      </c>
      <c r="AO2309">
        <v>19.64</v>
      </c>
      <c r="AP2309" s="99">
        <v>19.64</v>
      </c>
      <c r="AQ2309" s="52">
        <f t="shared" ref="AQ2309:AQ2372" si="370">AO2309-AP2309</f>
        <v>0</v>
      </c>
    </row>
    <row r="2310" spans="1:43" x14ac:dyDescent="0.25">
      <c r="A2310" t="s">
        <v>5531</v>
      </c>
      <c r="B2310" t="s">
        <v>4716</v>
      </c>
      <c r="C2310" s="22" t="s">
        <v>4716</v>
      </c>
      <c r="D2310">
        <v>1</v>
      </c>
      <c r="E2310">
        <v>1</v>
      </c>
      <c r="F2310">
        <v>2</v>
      </c>
      <c r="G2310" s="13">
        <v>39013</v>
      </c>
      <c r="H2310">
        <v>13.37</v>
      </c>
      <c r="I2310" t="s">
        <v>5411</v>
      </c>
      <c r="J2310" t="s">
        <v>5411</v>
      </c>
      <c r="K2310" s="99">
        <v>13.367000000000001</v>
      </c>
      <c r="L2310" s="46"/>
      <c r="M2310" s="22"/>
      <c r="N2310" s="52">
        <f t="shared" si="363"/>
        <v>2.9999999999983373E-3</v>
      </c>
      <c r="O2310" s="52" t="e">
        <f t="shared" si="364"/>
        <v>#VALUE!</v>
      </c>
      <c r="P2310" s="52" t="e">
        <f t="shared" si="365"/>
        <v>#VALUE!</v>
      </c>
      <c r="Q2310">
        <v>4.45</v>
      </c>
      <c r="R2310" t="s">
        <v>5411</v>
      </c>
      <c r="S2310" t="s">
        <v>5411</v>
      </c>
      <c r="T2310" s="99">
        <v>4.4450000000000003</v>
      </c>
      <c r="U2310" s="46"/>
      <c r="V2310" s="22"/>
      <c r="W2310" s="52">
        <f t="shared" si="366"/>
        <v>4.9999999999998934E-3</v>
      </c>
      <c r="X2310" s="52" t="e">
        <f t="shared" si="367"/>
        <v>#VALUE!</v>
      </c>
      <c r="Y2310" s="52" t="e">
        <f t="shared" si="361"/>
        <v>#VALUE!</v>
      </c>
      <c r="Z2310" t="s">
        <v>77</v>
      </c>
      <c r="AA2310" t="s">
        <v>5411</v>
      </c>
      <c r="AB2310" t="s">
        <v>5411</v>
      </c>
      <c r="AC2310" s="98" t="s">
        <v>77</v>
      </c>
      <c r="AD2310" s="61"/>
      <c r="AE2310" s="22"/>
      <c r="AF2310">
        <v>4.34</v>
      </c>
      <c r="AG2310" t="s">
        <v>5411</v>
      </c>
      <c r="AH2310" t="s">
        <v>5411</v>
      </c>
      <c r="AI2310" s="99">
        <v>4.34</v>
      </c>
      <c r="AJ2310" s="46"/>
      <c r="AK2310" s="22"/>
      <c r="AL2310" s="52">
        <f t="shared" si="368"/>
        <v>0</v>
      </c>
      <c r="AM2310" s="52" t="e">
        <f t="shared" si="369"/>
        <v>#VALUE!</v>
      </c>
      <c r="AN2310" s="52" t="e">
        <f t="shared" si="362"/>
        <v>#VALUE!</v>
      </c>
      <c r="AO2310">
        <v>4.8</v>
      </c>
      <c r="AP2310" s="99">
        <v>4.8029999999999999</v>
      </c>
      <c r="AQ2310" s="52">
        <f t="shared" si="370"/>
        <v>-3.0000000000001137E-3</v>
      </c>
    </row>
    <row r="2311" spans="1:43" x14ac:dyDescent="0.25">
      <c r="A2311" t="s">
        <v>5531</v>
      </c>
      <c r="B2311" t="s">
        <v>4717</v>
      </c>
      <c r="C2311" s="22" t="s">
        <v>4717</v>
      </c>
      <c r="D2311">
        <v>1</v>
      </c>
      <c r="E2311">
        <v>1</v>
      </c>
      <c r="F2311">
        <v>2</v>
      </c>
      <c r="G2311" s="13">
        <v>39013</v>
      </c>
      <c r="H2311">
        <v>0</v>
      </c>
      <c r="I2311" t="s">
        <v>5411</v>
      </c>
      <c r="J2311" t="s">
        <v>5411</v>
      </c>
      <c r="K2311" s="99">
        <v>0</v>
      </c>
      <c r="L2311" s="46"/>
      <c r="M2311" s="22"/>
      <c r="N2311" s="52">
        <f t="shared" si="363"/>
        <v>0</v>
      </c>
      <c r="O2311" s="52" t="e">
        <f t="shared" si="364"/>
        <v>#VALUE!</v>
      </c>
      <c r="P2311" s="52" t="e">
        <f t="shared" si="365"/>
        <v>#VALUE!</v>
      </c>
      <c r="Q2311">
        <v>0</v>
      </c>
      <c r="R2311" t="s">
        <v>5411</v>
      </c>
      <c r="S2311" t="s">
        <v>5411</v>
      </c>
      <c r="T2311" s="99">
        <v>0</v>
      </c>
      <c r="U2311" s="46"/>
      <c r="V2311" s="22"/>
      <c r="W2311" s="52">
        <f t="shared" si="366"/>
        <v>0</v>
      </c>
      <c r="X2311" s="52" t="e">
        <f t="shared" si="367"/>
        <v>#VALUE!</v>
      </c>
      <c r="Y2311" s="52" t="e">
        <f t="shared" si="361"/>
        <v>#VALUE!</v>
      </c>
      <c r="Z2311" t="s">
        <v>77</v>
      </c>
      <c r="AA2311" t="s">
        <v>5411</v>
      </c>
      <c r="AB2311" t="s">
        <v>5411</v>
      </c>
      <c r="AC2311" s="98" t="s">
        <v>77</v>
      </c>
      <c r="AD2311" s="61"/>
      <c r="AE2311" s="22"/>
      <c r="AF2311">
        <v>0</v>
      </c>
      <c r="AG2311" t="s">
        <v>5411</v>
      </c>
      <c r="AH2311" t="s">
        <v>5411</v>
      </c>
      <c r="AI2311" s="99">
        <v>0</v>
      </c>
      <c r="AJ2311" s="46"/>
      <c r="AK2311" s="22"/>
      <c r="AL2311" s="52">
        <f t="shared" si="368"/>
        <v>0</v>
      </c>
      <c r="AM2311" s="52" t="e">
        <f t="shared" si="369"/>
        <v>#VALUE!</v>
      </c>
      <c r="AN2311" s="52" t="e">
        <f t="shared" si="362"/>
        <v>#VALUE!</v>
      </c>
      <c r="AO2311">
        <v>0</v>
      </c>
      <c r="AP2311" s="99">
        <v>0</v>
      </c>
      <c r="AQ2311" s="52">
        <f t="shared" si="370"/>
        <v>0</v>
      </c>
    </row>
    <row r="2312" spans="1:43" x14ac:dyDescent="0.25">
      <c r="A2312" t="s">
        <v>5531</v>
      </c>
      <c r="B2312" t="s">
        <v>4718</v>
      </c>
      <c r="C2312" s="22" t="s">
        <v>4718</v>
      </c>
      <c r="D2312">
        <v>1</v>
      </c>
      <c r="E2312">
        <v>1</v>
      </c>
      <c r="F2312">
        <v>2</v>
      </c>
      <c r="G2312" s="13">
        <v>39013</v>
      </c>
      <c r="H2312">
        <v>6.71</v>
      </c>
      <c r="I2312" t="s">
        <v>5411</v>
      </c>
      <c r="J2312" t="s">
        <v>5411</v>
      </c>
      <c r="K2312" s="99">
        <v>6.7110000000000003</v>
      </c>
      <c r="L2312" s="46"/>
      <c r="M2312" s="22"/>
      <c r="N2312" s="52">
        <f t="shared" si="363"/>
        <v>-1.000000000000334E-3</v>
      </c>
      <c r="O2312" s="52" t="e">
        <f t="shared" si="364"/>
        <v>#VALUE!</v>
      </c>
      <c r="P2312" s="52" t="e">
        <f t="shared" si="365"/>
        <v>#VALUE!</v>
      </c>
      <c r="Q2312">
        <v>4.5199999999999996</v>
      </c>
      <c r="R2312" t="s">
        <v>5411</v>
      </c>
      <c r="S2312" t="s">
        <v>5411</v>
      </c>
      <c r="T2312" s="99">
        <v>4.5209999999999999</v>
      </c>
      <c r="U2312" s="46"/>
      <c r="V2312" s="22"/>
      <c r="W2312" s="52">
        <f t="shared" si="366"/>
        <v>-1.000000000000334E-3</v>
      </c>
      <c r="X2312" s="52" t="e">
        <f t="shared" si="367"/>
        <v>#VALUE!</v>
      </c>
      <c r="Y2312" s="52" t="e">
        <f t="shared" si="361"/>
        <v>#VALUE!</v>
      </c>
      <c r="Z2312" t="s">
        <v>77</v>
      </c>
      <c r="AA2312" t="s">
        <v>5411</v>
      </c>
      <c r="AB2312" t="s">
        <v>5411</v>
      </c>
      <c r="AC2312" s="98" t="s">
        <v>77</v>
      </c>
      <c r="AD2312" s="61"/>
      <c r="AE2312" s="22"/>
      <c r="AF2312">
        <v>0.31</v>
      </c>
      <c r="AG2312" t="s">
        <v>5411</v>
      </c>
      <c r="AH2312" t="s">
        <v>5411</v>
      </c>
      <c r="AI2312" s="99">
        <v>0.309</v>
      </c>
      <c r="AJ2312" s="46"/>
      <c r="AK2312" s="22"/>
      <c r="AL2312" s="52">
        <f t="shared" si="368"/>
        <v>1.0000000000000009E-3</v>
      </c>
      <c r="AM2312" s="52" t="e">
        <f t="shared" si="369"/>
        <v>#VALUE!</v>
      </c>
      <c r="AN2312" s="52" t="e">
        <f t="shared" si="362"/>
        <v>#VALUE!</v>
      </c>
      <c r="AO2312">
        <v>11.17</v>
      </c>
      <c r="AP2312" s="99">
        <v>11.172000000000001</v>
      </c>
      <c r="AQ2312" s="52">
        <f t="shared" si="370"/>
        <v>-2.0000000000006679E-3</v>
      </c>
    </row>
    <row r="2313" spans="1:43" x14ac:dyDescent="0.25">
      <c r="A2313" t="s">
        <v>5531</v>
      </c>
      <c r="B2313" t="s">
        <v>4719</v>
      </c>
      <c r="C2313" s="22" t="s">
        <v>4719</v>
      </c>
      <c r="D2313">
        <v>1</v>
      </c>
      <c r="E2313">
        <v>1</v>
      </c>
      <c r="F2313">
        <v>2</v>
      </c>
      <c r="G2313" s="13">
        <v>39013</v>
      </c>
      <c r="H2313">
        <v>3.74</v>
      </c>
      <c r="I2313" t="s">
        <v>5411</v>
      </c>
      <c r="J2313" t="s">
        <v>5411</v>
      </c>
      <c r="K2313" s="99">
        <v>3.7440000000000002</v>
      </c>
      <c r="L2313" s="46"/>
      <c r="M2313" s="22"/>
      <c r="N2313" s="52">
        <f t="shared" si="363"/>
        <v>-4.0000000000000036E-3</v>
      </c>
      <c r="O2313" s="52" t="e">
        <f t="shared" si="364"/>
        <v>#VALUE!</v>
      </c>
      <c r="P2313" s="52" t="e">
        <f t="shared" si="365"/>
        <v>#VALUE!</v>
      </c>
      <c r="Q2313">
        <v>3.8</v>
      </c>
      <c r="R2313" t="s">
        <v>5411</v>
      </c>
      <c r="S2313" t="s">
        <v>5411</v>
      </c>
      <c r="T2313" s="99">
        <v>3.8029999999999999</v>
      </c>
      <c r="U2313" s="46"/>
      <c r="V2313" s="22"/>
      <c r="W2313" s="52">
        <f t="shared" si="366"/>
        <v>-3.0000000000001137E-3</v>
      </c>
      <c r="X2313" s="52" t="e">
        <f t="shared" si="367"/>
        <v>#VALUE!</v>
      </c>
      <c r="Y2313" s="52" t="e">
        <f t="shared" si="361"/>
        <v>#VALUE!</v>
      </c>
      <c r="Z2313" t="s">
        <v>77</v>
      </c>
      <c r="AA2313" t="s">
        <v>5411</v>
      </c>
      <c r="AB2313" t="s">
        <v>5411</v>
      </c>
      <c r="AC2313" s="98" t="s">
        <v>77</v>
      </c>
      <c r="AD2313" s="61"/>
      <c r="AE2313" s="22"/>
      <c r="AF2313">
        <v>1.77</v>
      </c>
      <c r="AG2313" t="s">
        <v>5411</v>
      </c>
      <c r="AH2313" t="s">
        <v>5411</v>
      </c>
      <c r="AI2313" s="99">
        <v>1.772</v>
      </c>
      <c r="AJ2313" s="46"/>
      <c r="AK2313" s="22"/>
      <c r="AL2313" s="52">
        <f t="shared" si="368"/>
        <v>-2.0000000000000018E-3</v>
      </c>
      <c r="AM2313" s="52" t="e">
        <f t="shared" si="369"/>
        <v>#VALUE!</v>
      </c>
      <c r="AN2313" s="52" t="e">
        <f t="shared" si="362"/>
        <v>#VALUE!</v>
      </c>
      <c r="AO2313">
        <v>4.18</v>
      </c>
      <c r="AP2313" s="99">
        <v>4.1790000000000003</v>
      </c>
      <c r="AQ2313" s="52">
        <f t="shared" si="370"/>
        <v>9.9999999999944578E-4</v>
      </c>
    </row>
    <row r="2314" spans="1:43" x14ac:dyDescent="0.25">
      <c r="A2314" t="s">
        <v>5531</v>
      </c>
      <c r="B2314" t="s">
        <v>4720</v>
      </c>
      <c r="C2314" s="22" t="s">
        <v>4720</v>
      </c>
      <c r="D2314">
        <v>1</v>
      </c>
      <c r="E2314">
        <v>1</v>
      </c>
      <c r="F2314">
        <v>2</v>
      </c>
      <c r="G2314" s="13">
        <v>39013</v>
      </c>
      <c r="H2314">
        <v>0</v>
      </c>
      <c r="I2314" t="s">
        <v>5411</v>
      </c>
      <c r="J2314" t="s">
        <v>5411</v>
      </c>
      <c r="K2314" s="99">
        <v>0</v>
      </c>
      <c r="L2314" s="46"/>
      <c r="M2314" s="22"/>
      <c r="N2314" s="52">
        <f t="shared" si="363"/>
        <v>0</v>
      </c>
      <c r="O2314" s="52" t="e">
        <f t="shared" si="364"/>
        <v>#VALUE!</v>
      </c>
      <c r="P2314" s="52" t="e">
        <f t="shared" si="365"/>
        <v>#VALUE!</v>
      </c>
      <c r="Q2314">
        <v>0</v>
      </c>
      <c r="R2314" t="s">
        <v>5411</v>
      </c>
      <c r="S2314" t="s">
        <v>5411</v>
      </c>
      <c r="T2314" s="99">
        <v>0</v>
      </c>
      <c r="U2314" s="46"/>
      <c r="V2314" s="22"/>
      <c r="W2314" s="52">
        <f t="shared" si="366"/>
        <v>0</v>
      </c>
      <c r="X2314" s="52" t="e">
        <f t="shared" si="367"/>
        <v>#VALUE!</v>
      </c>
      <c r="Y2314" s="52" t="e">
        <f t="shared" si="361"/>
        <v>#VALUE!</v>
      </c>
      <c r="Z2314" t="s">
        <v>77</v>
      </c>
      <c r="AA2314" t="s">
        <v>5411</v>
      </c>
      <c r="AB2314" t="s">
        <v>5411</v>
      </c>
      <c r="AC2314" s="98" t="s">
        <v>77</v>
      </c>
      <c r="AD2314" s="61"/>
      <c r="AE2314" s="22"/>
      <c r="AF2314">
        <v>0</v>
      </c>
      <c r="AG2314" t="s">
        <v>5411</v>
      </c>
      <c r="AH2314" t="s">
        <v>5411</v>
      </c>
      <c r="AI2314" s="99">
        <v>0</v>
      </c>
      <c r="AJ2314" s="46"/>
      <c r="AK2314" s="22"/>
      <c r="AL2314" s="52">
        <f t="shared" si="368"/>
        <v>0</v>
      </c>
      <c r="AM2314" s="52" t="e">
        <f t="shared" si="369"/>
        <v>#VALUE!</v>
      </c>
      <c r="AN2314" s="52" t="e">
        <f t="shared" si="362"/>
        <v>#VALUE!</v>
      </c>
      <c r="AO2314">
        <v>0</v>
      </c>
      <c r="AP2314" s="99">
        <v>0</v>
      </c>
      <c r="AQ2314" s="52">
        <f t="shared" si="370"/>
        <v>0</v>
      </c>
    </row>
    <row r="2315" spans="1:43" x14ac:dyDescent="0.25">
      <c r="A2315" t="s">
        <v>5531</v>
      </c>
      <c r="B2315" t="s">
        <v>4721</v>
      </c>
      <c r="C2315" s="22" t="s">
        <v>4721</v>
      </c>
      <c r="D2315">
        <v>1</v>
      </c>
      <c r="E2315">
        <v>1</v>
      </c>
      <c r="F2315">
        <v>2</v>
      </c>
      <c r="G2315" s="13">
        <v>39013</v>
      </c>
      <c r="H2315">
        <v>6.6</v>
      </c>
      <c r="I2315" t="s">
        <v>5411</v>
      </c>
      <c r="J2315" t="s">
        <v>5411</v>
      </c>
      <c r="K2315" s="99">
        <v>6.5970000000000004</v>
      </c>
      <c r="L2315" s="46"/>
      <c r="M2315" s="22"/>
      <c r="N2315" s="52">
        <f t="shared" si="363"/>
        <v>2.9999999999992255E-3</v>
      </c>
      <c r="O2315" s="52" t="e">
        <f t="shared" si="364"/>
        <v>#VALUE!</v>
      </c>
      <c r="P2315" s="52" t="e">
        <f t="shared" si="365"/>
        <v>#VALUE!</v>
      </c>
      <c r="Q2315">
        <v>2.2400000000000002</v>
      </c>
      <c r="R2315" t="s">
        <v>5411</v>
      </c>
      <c r="S2315" t="s">
        <v>5411</v>
      </c>
      <c r="T2315" s="99">
        <v>2.2360000000000002</v>
      </c>
      <c r="U2315" s="46"/>
      <c r="V2315" s="22"/>
      <c r="W2315" s="52">
        <f t="shared" si="366"/>
        <v>4.0000000000000036E-3</v>
      </c>
      <c r="X2315" s="52" t="e">
        <f t="shared" si="367"/>
        <v>#VALUE!</v>
      </c>
      <c r="Y2315" s="52" t="e">
        <f t="shared" si="361"/>
        <v>#VALUE!</v>
      </c>
      <c r="Z2315" t="s">
        <v>77</v>
      </c>
      <c r="AA2315" t="s">
        <v>5411</v>
      </c>
      <c r="AB2315" t="s">
        <v>5411</v>
      </c>
      <c r="AC2315" s="98" t="s">
        <v>77</v>
      </c>
      <c r="AD2315" s="61"/>
      <c r="AE2315" s="22"/>
      <c r="AF2315">
        <v>18.829999999999998</v>
      </c>
      <c r="AG2315" t="s">
        <v>5411</v>
      </c>
      <c r="AH2315" t="s">
        <v>5411</v>
      </c>
      <c r="AI2315" s="99">
        <v>18.832000000000001</v>
      </c>
      <c r="AJ2315" s="46"/>
      <c r="AK2315" s="22"/>
      <c r="AL2315" s="52">
        <f t="shared" si="368"/>
        <v>-2.0000000000024443E-3</v>
      </c>
      <c r="AM2315" s="52" t="e">
        <f t="shared" si="369"/>
        <v>#VALUE!</v>
      </c>
      <c r="AN2315" s="52" t="e">
        <f t="shared" si="362"/>
        <v>#VALUE!</v>
      </c>
      <c r="AO2315">
        <v>26.17</v>
      </c>
      <c r="AP2315" s="99">
        <v>26.173999999999999</v>
      </c>
      <c r="AQ2315" s="52">
        <f t="shared" si="370"/>
        <v>-3.9999999999977831E-3</v>
      </c>
    </row>
    <row r="2316" spans="1:43" x14ac:dyDescent="0.25">
      <c r="A2316" t="s">
        <v>5531</v>
      </c>
      <c r="B2316" t="s">
        <v>4722</v>
      </c>
      <c r="C2316" s="22" t="s">
        <v>4722</v>
      </c>
      <c r="D2316">
        <v>1</v>
      </c>
      <c r="E2316">
        <v>1</v>
      </c>
      <c r="F2316">
        <v>2</v>
      </c>
      <c r="G2316" s="13">
        <v>39013</v>
      </c>
      <c r="H2316">
        <v>6.93</v>
      </c>
      <c r="I2316" t="s">
        <v>5411</v>
      </c>
      <c r="J2316" t="s">
        <v>5411</v>
      </c>
      <c r="K2316" s="99">
        <v>6.9329999999999998</v>
      </c>
      <c r="L2316" s="46"/>
      <c r="M2316" s="22"/>
      <c r="N2316" s="52">
        <f t="shared" si="363"/>
        <v>-3.0000000000001137E-3</v>
      </c>
      <c r="O2316" s="52" t="e">
        <f t="shared" si="364"/>
        <v>#VALUE!</v>
      </c>
      <c r="P2316" s="52" t="e">
        <f t="shared" si="365"/>
        <v>#VALUE!</v>
      </c>
      <c r="Q2316">
        <v>3.32</v>
      </c>
      <c r="R2316" t="s">
        <v>5411</v>
      </c>
      <c r="S2316" t="s">
        <v>5411</v>
      </c>
      <c r="T2316" s="99">
        <v>3.3180000000000001</v>
      </c>
      <c r="U2316" s="46"/>
      <c r="V2316" s="22"/>
      <c r="W2316" s="52">
        <f t="shared" si="366"/>
        <v>1.9999999999997797E-3</v>
      </c>
      <c r="X2316" s="52" t="e">
        <f t="shared" si="367"/>
        <v>#VALUE!</v>
      </c>
      <c r="Y2316" s="52" t="e">
        <f t="shared" si="361"/>
        <v>#VALUE!</v>
      </c>
      <c r="Z2316" t="s">
        <v>77</v>
      </c>
      <c r="AA2316" t="s">
        <v>5411</v>
      </c>
      <c r="AB2316" t="s">
        <v>5411</v>
      </c>
      <c r="AC2316" s="98" t="s">
        <v>77</v>
      </c>
      <c r="AD2316" s="61"/>
      <c r="AE2316" s="22"/>
      <c r="AF2316">
        <v>26.37</v>
      </c>
      <c r="AG2316" t="s">
        <v>5411</v>
      </c>
      <c r="AH2316" t="s">
        <v>5411</v>
      </c>
      <c r="AI2316" s="99">
        <v>26.366</v>
      </c>
      <c r="AJ2316" s="46"/>
      <c r="AK2316" s="22"/>
      <c r="AL2316" s="52">
        <f t="shared" si="368"/>
        <v>4.0000000000013358E-3</v>
      </c>
      <c r="AM2316" s="52" t="e">
        <f t="shared" si="369"/>
        <v>#VALUE!</v>
      </c>
      <c r="AN2316" s="52" t="e">
        <f t="shared" si="362"/>
        <v>#VALUE!</v>
      </c>
      <c r="AO2316">
        <v>6.4</v>
      </c>
      <c r="AP2316" s="99">
        <v>6.3970000000000002</v>
      </c>
      <c r="AQ2316" s="52">
        <f t="shared" si="370"/>
        <v>3.0000000000001137E-3</v>
      </c>
    </row>
    <row r="2317" spans="1:43" x14ac:dyDescent="0.25">
      <c r="A2317" t="s">
        <v>5531</v>
      </c>
      <c r="B2317" t="s">
        <v>4723</v>
      </c>
      <c r="C2317" s="22" t="s">
        <v>4723</v>
      </c>
      <c r="D2317">
        <v>1</v>
      </c>
      <c r="E2317">
        <v>1</v>
      </c>
      <c r="F2317">
        <v>2</v>
      </c>
      <c r="G2317" s="13">
        <v>39013</v>
      </c>
      <c r="H2317">
        <v>0</v>
      </c>
      <c r="I2317" t="s">
        <v>5411</v>
      </c>
      <c r="J2317" t="s">
        <v>5411</v>
      </c>
      <c r="K2317" s="99">
        <v>0</v>
      </c>
      <c r="L2317" s="46"/>
      <c r="M2317" s="22"/>
      <c r="N2317" s="52">
        <f t="shared" si="363"/>
        <v>0</v>
      </c>
      <c r="O2317" s="52" t="e">
        <f t="shared" si="364"/>
        <v>#VALUE!</v>
      </c>
      <c r="P2317" s="52" t="e">
        <f t="shared" si="365"/>
        <v>#VALUE!</v>
      </c>
      <c r="Q2317">
        <v>0</v>
      </c>
      <c r="R2317" t="s">
        <v>5411</v>
      </c>
      <c r="S2317" t="s">
        <v>5411</v>
      </c>
      <c r="T2317" s="99">
        <v>0</v>
      </c>
      <c r="U2317" s="46"/>
      <c r="V2317" s="22"/>
      <c r="W2317" s="52">
        <f t="shared" si="366"/>
        <v>0</v>
      </c>
      <c r="X2317" s="52" t="e">
        <f t="shared" si="367"/>
        <v>#VALUE!</v>
      </c>
      <c r="Y2317" s="52" t="e">
        <f t="shared" si="361"/>
        <v>#VALUE!</v>
      </c>
      <c r="Z2317" t="s">
        <v>77</v>
      </c>
      <c r="AA2317" t="s">
        <v>5411</v>
      </c>
      <c r="AB2317" t="s">
        <v>5411</v>
      </c>
      <c r="AC2317" s="98" t="s">
        <v>77</v>
      </c>
      <c r="AD2317" s="61"/>
      <c r="AE2317" s="22"/>
      <c r="AF2317">
        <v>0</v>
      </c>
      <c r="AG2317" t="s">
        <v>5411</v>
      </c>
      <c r="AH2317" t="s">
        <v>5411</v>
      </c>
      <c r="AI2317" s="99">
        <v>0</v>
      </c>
      <c r="AJ2317" s="46"/>
      <c r="AK2317" s="22"/>
      <c r="AL2317" s="52">
        <f t="shared" si="368"/>
        <v>0</v>
      </c>
      <c r="AM2317" s="52" t="e">
        <f t="shared" si="369"/>
        <v>#VALUE!</v>
      </c>
      <c r="AN2317" s="52" t="e">
        <f t="shared" si="362"/>
        <v>#VALUE!</v>
      </c>
      <c r="AO2317">
        <v>0</v>
      </c>
      <c r="AP2317" s="99">
        <v>0</v>
      </c>
      <c r="AQ2317" s="52">
        <f t="shared" si="370"/>
        <v>0</v>
      </c>
    </row>
    <row r="2318" spans="1:43" x14ac:dyDescent="0.25">
      <c r="A2318" t="s">
        <v>5531</v>
      </c>
      <c r="B2318" t="s">
        <v>4724</v>
      </c>
      <c r="C2318" s="22" t="s">
        <v>4724</v>
      </c>
      <c r="D2318">
        <v>1</v>
      </c>
      <c r="E2318">
        <v>1</v>
      </c>
      <c r="F2318">
        <v>2</v>
      </c>
      <c r="G2318" s="13">
        <v>39013</v>
      </c>
      <c r="H2318">
        <v>1.89</v>
      </c>
      <c r="I2318" t="s">
        <v>5411</v>
      </c>
      <c r="J2318" t="s">
        <v>5411</v>
      </c>
      <c r="K2318" s="99">
        <v>1.8939999999999999</v>
      </c>
      <c r="L2318" s="46"/>
      <c r="M2318" s="22"/>
      <c r="N2318" s="52">
        <f t="shared" si="363"/>
        <v>-4.0000000000000036E-3</v>
      </c>
      <c r="O2318" s="52" t="e">
        <f t="shared" si="364"/>
        <v>#VALUE!</v>
      </c>
      <c r="P2318" s="52" t="e">
        <f t="shared" si="365"/>
        <v>#VALUE!</v>
      </c>
      <c r="Q2318">
        <v>0.78</v>
      </c>
      <c r="R2318" t="s">
        <v>5411</v>
      </c>
      <c r="S2318" t="s">
        <v>5411</v>
      </c>
      <c r="T2318" s="99">
        <v>0.77500000000000002</v>
      </c>
      <c r="U2318" s="46"/>
      <c r="V2318" s="22"/>
      <c r="W2318" s="52">
        <f t="shared" si="366"/>
        <v>5.0000000000000044E-3</v>
      </c>
      <c r="X2318" s="52" t="e">
        <f t="shared" si="367"/>
        <v>#VALUE!</v>
      </c>
      <c r="Y2318" s="52" t="e">
        <f t="shared" si="361"/>
        <v>#VALUE!</v>
      </c>
      <c r="Z2318" t="s">
        <v>77</v>
      </c>
      <c r="AA2318" t="s">
        <v>5411</v>
      </c>
      <c r="AB2318" t="s">
        <v>5411</v>
      </c>
      <c r="AC2318" s="98" t="s">
        <v>77</v>
      </c>
      <c r="AD2318" s="61"/>
      <c r="AE2318" s="22"/>
      <c r="AF2318">
        <v>1.04</v>
      </c>
      <c r="AG2318" t="s">
        <v>5411</v>
      </c>
      <c r="AH2318" t="s">
        <v>5411</v>
      </c>
      <c r="AI2318" s="99">
        <v>1.036</v>
      </c>
      <c r="AJ2318" s="46"/>
      <c r="AK2318" s="22"/>
      <c r="AL2318" s="52">
        <f t="shared" si="368"/>
        <v>4.0000000000000036E-3</v>
      </c>
      <c r="AM2318" s="52" t="e">
        <f t="shared" si="369"/>
        <v>#VALUE!</v>
      </c>
      <c r="AN2318" s="52" t="e">
        <f t="shared" si="362"/>
        <v>#VALUE!</v>
      </c>
      <c r="AO2318">
        <v>3.83</v>
      </c>
      <c r="AP2318" s="99">
        <v>3.831</v>
      </c>
      <c r="AQ2318" s="52">
        <f t="shared" si="370"/>
        <v>-9.9999999999988987E-4</v>
      </c>
    </row>
    <row r="2319" spans="1:43" x14ac:dyDescent="0.25">
      <c r="A2319" t="s">
        <v>5531</v>
      </c>
      <c r="B2319" t="s">
        <v>4725</v>
      </c>
      <c r="C2319" s="22" t="s">
        <v>4725</v>
      </c>
      <c r="D2319">
        <v>1</v>
      </c>
      <c r="E2319">
        <v>1</v>
      </c>
      <c r="F2319">
        <v>2</v>
      </c>
      <c r="G2319" s="13">
        <v>39013</v>
      </c>
      <c r="H2319">
        <v>6.16</v>
      </c>
      <c r="I2319" t="s">
        <v>5411</v>
      </c>
      <c r="J2319" t="s">
        <v>5411</v>
      </c>
      <c r="K2319" s="99">
        <v>6.1589999999999998</v>
      </c>
      <c r="L2319" s="46"/>
      <c r="M2319" s="22"/>
      <c r="N2319" s="52">
        <f t="shared" si="363"/>
        <v>1.000000000000334E-3</v>
      </c>
      <c r="O2319" s="52" t="e">
        <f t="shared" si="364"/>
        <v>#VALUE!</v>
      </c>
      <c r="P2319" s="52" t="e">
        <f t="shared" si="365"/>
        <v>#VALUE!</v>
      </c>
      <c r="Q2319">
        <v>1.1100000000000001</v>
      </c>
      <c r="R2319" t="s">
        <v>5411</v>
      </c>
      <c r="S2319" t="s">
        <v>5411</v>
      </c>
      <c r="T2319" s="99">
        <v>1.1060000000000001</v>
      </c>
      <c r="U2319" s="46"/>
      <c r="V2319" s="22"/>
      <c r="W2319" s="52">
        <f t="shared" si="366"/>
        <v>4.0000000000000036E-3</v>
      </c>
      <c r="X2319" s="52" t="e">
        <f t="shared" si="367"/>
        <v>#VALUE!</v>
      </c>
      <c r="Y2319" s="52" t="e">
        <f t="shared" si="361"/>
        <v>#VALUE!</v>
      </c>
      <c r="Z2319" t="s">
        <v>77</v>
      </c>
      <c r="AA2319" t="s">
        <v>5411</v>
      </c>
      <c r="AB2319" t="s">
        <v>5411</v>
      </c>
      <c r="AC2319" s="98" t="s">
        <v>77</v>
      </c>
      <c r="AD2319" s="61"/>
      <c r="AE2319" s="22"/>
      <c r="AF2319">
        <v>25.71</v>
      </c>
      <c r="AG2319" t="s">
        <v>5411</v>
      </c>
      <c r="AH2319" t="s">
        <v>5411</v>
      </c>
      <c r="AI2319" s="99">
        <v>25.713000000000001</v>
      </c>
      <c r="AJ2319" s="46"/>
      <c r="AK2319" s="22"/>
      <c r="AL2319" s="52">
        <f t="shared" si="368"/>
        <v>-3.0000000000001137E-3</v>
      </c>
      <c r="AM2319" s="52" t="e">
        <f t="shared" si="369"/>
        <v>#VALUE!</v>
      </c>
      <c r="AN2319" s="52" t="e">
        <f t="shared" si="362"/>
        <v>#VALUE!</v>
      </c>
      <c r="AO2319">
        <v>10.220000000000001</v>
      </c>
      <c r="AP2319" s="99">
        <v>10.220000000000001</v>
      </c>
      <c r="AQ2319" s="52">
        <f t="shared" si="370"/>
        <v>0</v>
      </c>
    </row>
    <row r="2320" spans="1:43" x14ac:dyDescent="0.25">
      <c r="A2320" t="s">
        <v>5531</v>
      </c>
      <c r="B2320" t="s">
        <v>4308</v>
      </c>
      <c r="C2320" s="22" t="s">
        <v>4308</v>
      </c>
      <c r="D2320">
        <v>1</v>
      </c>
      <c r="E2320">
        <v>1</v>
      </c>
      <c r="F2320">
        <v>2</v>
      </c>
      <c r="G2320" s="13">
        <v>37358</v>
      </c>
      <c r="H2320">
        <v>0</v>
      </c>
      <c r="I2320" t="s">
        <v>5411</v>
      </c>
      <c r="J2320" t="s">
        <v>5411</v>
      </c>
      <c r="K2320" s="65">
        <v>0</v>
      </c>
      <c r="L2320" s="46"/>
      <c r="M2320" s="22"/>
      <c r="N2320" s="52">
        <f t="shared" si="363"/>
        <v>0</v>
      </c>
      <c r="O2320" s="52" t="e">
        <f t="shared" si="364"/>
        <v>#VALUE!</v>
      </c>
      <c r="P2320" s="52" t="e">
        <f t="shared" si="365"/>
        <v>#VALUE!</v>
      </c>
      <c r="Q2320">
        <v>0</v>
      </c>
      <c r="R2320" t="s">
        <v>5411</v>
      </c>
      <c r="S2320" t="s">
        <v>5411</v>
      </c>
      <c r="T2320" s="65">
        <v>0</v>
      </c>
      <c r="U2320" s="46"/>
      <c r="V2320" s="22"/>
      <c r="W2320" s="52">
        <f t="shared" si="366"/>
        <v>0</v>
      </c>
      <c r="X2320" s="52" t="e">
        <f t="shared" si="367"/>
        <v>#VALUE!</v>
      </c>
      <c r="Y2320" s="52" t="e">
        <f t="shared" si="361"/>
        <v>#VALUE!</v>
      </c>
      <c r="Z2320" t="s">
        <v>114</v>
      </c>
      <c r="AA2320" t="s">
        <v>5411</v>
      </c>
      <c r="AB2320" t="s">
        <v>5411</v>
      </c>
      <c r="AC2320" s="61" t="s">
        <v>114</v>
      </c>
      <c r="AD2320" s="61"/>
      <c r="AE2320" s="22"/>
      <c r="AF2320">
        <v>0</v>
      </c>
      <c r="AG2320" t="s">
        <v>5411</v>
      </c>
      <c r="AH2320" t="s">
        <v>5411</v>
      </c>
      <c r="AI2320" s="65">
        <v>0</v>
      </c>
      <c r="AJ2320" s="46"/>
      <c r="AK2320" s="22"/>
      <c r="AL2320" s="52">
        <f t="shared" si="368"/>
        <v>0</v>
      </c>
      <c r="AM2320" s="52" t="e">
        <f t="shared" si="369"/>
        <v>#VALUE!</v>
      </c>
      <c r="AN2320" s="52" t="e">
        <f t="shared" si="362"/>
        <v>#VALUE!</v>
      </c>
      <c r="AO2320">
        <v>0</v>
      </c>
      <c r="AP2320" s="65">
        <v>0</v>
      </c>
      <c r="AQ2320" s="52">
        <f t="shared" si="370"/>
        <v>0</v>
      </c>
    </row>
    <row r="2321" spans="1:43" x14ac:dyDescent="0.25">
      <c r="A2321" t="s">
        <v>5531</v>
      </c>
      <c r="B2321" t="s">
        <v>4309</v>
      </c>
      <c r="C2321" s="22" t="s">
        <v>4309</v>
      </c>
      <c r="D2321">
        <v>1</v>
      </c>
      <c r="E2321">
        <v>1</v>
      </c>
      <c r="F2321">
        <v>2</v>
      </c>
      <c r="G2321" s="13">
        <v>37358</v>
      </c>
      <c r="H2321">
        <v>5.6</v>
      </c>
      <c r="I2321" t="s">
        <v>5411</v>
      </c>
      <c r="J2321" t="s">
        <v>5411</v>
      </c>
      <c r="K2321" s="65">
        <v>5.5990000000000002</v>
      </c>
      <c r="L2321" s="46"/>
      <c r="M2321" s="22"/>
      <c r="N2321" s="52">
        <f t="shared" si="363"/>
        <v>9.9999999999944578E-4</v>
      </c>
      <c r="O2321" s="52" t="e">
        <f t="shared" si="364"/>
        <v>#VALUE!</v>
      </c>
      <c r="P2321" s="52" t="e">
        <f t="shared" si="365"/>
        <v>#VALUE!</v>
      </c>
      <c r="Q2321">
        <v>0</v>
      </c>
      <c r="R2321" t="s">
        <v>5411</v>
      </c>
      <c r="S2321" t="s">
        <v>5411</v>
      </c>
      <c r="T2321" s="65">
        <v>0</v>
      </c>
      <c r="U2321" s="46"/>
      <c r="V2321" s="22"/>
      <c r="W2321" s="52">
        <f t="shared" si="366"/>
        <v>0</v>
      </c>
      <c r="X2321" s="52" t="e">
        <f t="shared" si="367"/>
        <v>#VALUE!</v>
      </c>
      <c r="Y2321" s="52" t="e">
        <f t="shared" si="361"/>
        <v>#VALUE!</v>
      </c>
      <c r="Z2321" t="s">
        <v>114</v>
      </c>
      <c r="AA2321" t="s">
        <v>5411</v>
      </c>
      <c r="AB2321" t="s">
        <v>5411</v>
      </c>
      <c r="AC2321" s="61" t="s">
        <v>114</v>
      </c>
      <c r="AD2321" s="61"/>
      <c r="AE2321" s="22"/>
      <c r="AF2321">
        <v>0</v>
      </c>
      <c r="AG2321" t="s">
        <v>5411</v>
      </c>
      <c r="AH2321" t="s">
        <v>5411</v>
      </c>
      <c r="AI2321" s="65">
        <v>0</v>
      </c>
      <c r="AJ2321" s="46"/>
      <c r="AK2321" s="22"/>
      <c r="AL2321" s="52">
        <f t="shared" si="368"/>
        <v>0</v>
      </c>
      <c r="AM2321" s="52" t="e">
        <f t="shared" si="369"/>
        <v>#VALUE!</v>
      </c>
      <c r="AN2321" s="52" t="e">
        <f t="shared" si="362"/>
        <v>#VALUE!</v>
      </c>
      <c r="AO2321">
        <v>4.18</v>
      </c>
      <c r="AP2321" s="65">
        <v>4.1749999999999998</v>
      </c>
      <c r="AQ2321" s="52">
        <f t="shared" si="370"/>
        <v>4.9999999999998934E-3</v>
      </c>
    </row>
    <row r="2322" spans="1:43" x14ac:dyDescent="0.25">
      <c r="A2322" t="s">
        <v>5531</v>
      </c>
      <c r="B2322" t="s">
        <v>4310</v>
      </c>
      <c r="C2322" s="22" t="s">
        <v>4310</v>
      </c>
      <c r="D2322">
        <v>1</v>
      </c>
      <c r="E2322">
        <v>1</v>
      </c>
      <c r="F2322">
        <v>2</v>
      </c>
      <c r="G2322" s="13">
        <v>37358</v>
      </c>
      <c r="H2322">
        <v>0.26</v>
      </c>
      <c r="I2322" t="s">
        <v>5411</v>
      </c>
      <c r="J2322" t="s">
        <v>5411</v>
      </c>
      <c r="K2322" s="65">
        <v>0.25700000000000001</v>
      </c>
      <c r="L2322" s="46"/>
      <c r="M2322" s="22"/>
      <c r="N2322" s="52">
        <f t="shared" si="363"/>
        <v>3.0000000000000027E-3</v>
      </c>
      <c r="O2322" s="52" t="e">
        <f t="shared" si="364"/>
        <v>#VALUE!</v>
      </c>
      <c r="P2322" s="52" t="e">
        <f t="shared" si="365"/>
        <v>#VALUE!</v>
      </c>
      <c r="Q2322">
        <v>0</v>
      </c>
      <c r="R2322" t="s">
        <v>5411</v>
      </c>
      <c r="S2322" t="s">
        <v>5411</v>
      </c>
      <c r="T2322" s="65">
        <v>0</v>
      </c>
      <c r="U2322" s="46"/>
      <c r="V2322" s="22"/>
      <c r="W2322" s="52">
        <f t="shared" si="366"/>
        <v>0</v>
      </c>
      <c r="X2322" s="52" t="e">
        <f t="shared" si="367"/>
        <v>#VALUE!</v>
      </c>
      <c r="Y2322" s="52" t="e">
        <f t="shared" si="361"/>
        <v>#VALUE!</v>
      </c>
      <c r="Z2322" t="s">
        <v>114</v>
      </c>
      <c r="AA2322" t="s">
        <v>5411</v>
      </c>
      <c r="AB2322" t="s">
        <v>5411</v>
      </c>
      <c r="AC2322" s="61" t="s">
        <v>114</v>
      </c>
      <c r="AD2322" s="61"/>
      <c r="AE2322" s="22"/>
      <c r="AF2322">
        <v>0</v>
      </c>
      <c r="AG2322" t="s">
        <v>5411</v>
      </c>
      <c r="AH2322" t="s">
        <v>5411</v>
      </c>
      <c r="AI2322" s="65">
        <v>0</v>
      </c>
      <c r="AJ2322" s="46"/>
      <c r="AK2322" s="22"/>
      <c r="AL2322" s="52">
        <f t="shared" si="368"/>
        <v>0</v>
      </c>
      <c r="AM2322" s="52" t="e">
        <f t="shared" si="369"/>
        <v>#VALUE!</v>
      </c>
      <c r="AN2322" s="52" t="e">
        <f t="shared" si="362"/>
        <v>#VALUE!</v>
      </c>
      <c r="AO2322">
        <v>1.41</v>
      </c>
      <c r="AP2322" s="65">
        <v>1.4119999999999999</v>
      </c>
      <c r="AQ2322" s="52">
        <f t="shared" si="370"/>
        <v>-2.0000000000000018E-3</v>
      </c>
    </row>
    <row r="2323" spans="1:43" x14ac:dyDescent="0.25">
      <c r="A2323" t="s">
        <v>5531</v>
      </c>
      <c r="B2323" t="s">
        <v>4311</v>
      </c>
      <c r="C2323" s="22" t="s">
        <v>4311</v>
      </c>
      <c r="D2323">
        <v>1</v>
      </c>
      <c r="E2323">
        <v>1</v>
      </c>
      <c r="F2323">
        <v>2</v>
      </c>
      <c r="G2323" s="13">
        <v>37358</v>
      </c>
      <c r="H2323">
        <v>0</v>
      </c>
      <c r="I2323" t="s">
        <v>5411</v>
      </c>
      <c r="J2323" t="s">
        <v>5411</v>
      </c>
      <c r="K2323" s="65">
        <v>0</v>
      </c>
      <c r="L2323" s="46"/>
      <c r="M2323" s="22"/>
      <c r="N2323" s="52">
        <f t="shared" si="363"/>
        <v>0</v>
      </c>
      <c r="O2323" s="52" t="e">
        <f t="shared" si="364"/>
        <v>#VALUE!</v>
      </c>
      <c r="P2323" s="52" t="e">
        <f t="shared" si="365"/>
        <v>#VALUE!</v>
      </c>
      <c r="Q2323">
        <v>0</v>
      </c>
      <c r="R2323" t="s">
        <v>5411</v>
      </c>
      <c r="S2323" t="s">
        <v>5411</v>
      </c>
      <c r="T2323" s="65">
        <v>0</v>
      </c>
      <c r="U2323" s="46"/>
      <c r="V2323" s="22"/>
      <c r="W2323" s="52">
        <f t="shared" si="366"/>
        <v>0</v>
      </c>
      <c r="X2323" s="52" t="e">
        <f t="shared" si="367"/>
        <v>#VALUE!</v>
      </c>
      <c r="Y2323" s="52" t="e">
        <f t="shared" si="361"/>
        <v>#VALUE!</v>
      </c>
      <c r="Z2323" t="s">
        <v>114</v>
      </c>
      <c r="AA2323" t="s">
        <v>5411</v>
      </c>
      <c r="AB2323" t="s">
        <v>5411</v>
      </c>
      <c r="AC2323" s="61" t="s">
        <v>114</v>
      </c>
      <c r="AD2323" s="61"/>
      <c r="AE2323" s="22"/>
      <c r="AF2323">
        <v>0</v>
      </c>
      <c r="AG2323" t="s">
        <v>5411</v>
      </c>
      <c r="AH2323" t="s">
        <v>5411</v>
      </c>
      <c r="AI2323" s="65">
        <v>0</v>
      </c>
      <c r="AJ2323" s="46"/>
      <c r="AK2323" s="22"/>
      <c r="AL2323" s="52">
        <f t="shared" si="368"/>
        <v>0</v>
      </c>
      <c r="AM2323" s="52" t="e">
        <f t="shared" si="369"/>
        <v>#VALUE!</v>
      </c>
      <c r="AN2323" s="52" t="e">
        <f t="shared" si="362"/>
        <v>#VALUE!</v>
      </c>
      <c r="AO2323">
        <v>0</v>
      </c>
      <c r="AP2323" s="65">
        <v>0</v>
      </c>
      <c r="AQ2323" s="52">
        <f t="shared" si="370"/>
        <v>0</v>
      </c>
    </row>
    <row r="2324" spans="1:43" x14ac:dyDescent="0.25">
      <c r="A2324" t="s">
        <v>5531</v>
      </c>
      <c r="B2324" t="s">
        <v>4312</v>
      </c>
      <c r="C2324" s="22" t="s">
        <v>4312</v>
      </c>
      <c r="D2324">
        <v>1</v>
      </c>
      <c r="E2324">
        <v>1</v>
      </c>
      <c r="F2324">
        <v>2</v>
      </c>
      <c r="G2324" s="13">
        <v>37358</v>
      </c>
      <c r="H2324">
        <v>1.3</v>
      </c>
      <c r="I2324" t="s">
        <v>5411</v>
      </c>
      <c r="J2324" t="s">
        <v>5411</v>
      </c>
      <c r="K2324" s="65">
        <v>1.2949999999999999</v>
      </c>
      <c r="L2324" s="46"/>
      <c r="M2324" s="22"/>
      <c r="N2324" s="52">
        <f t="shared" si="363"/>
        <v>5.0000000000001155E-3</v>
      </c>
      <c r="O2324" s="52" t="e">
        <f t="shared" si="364"/>
        <v>#VALUE!</v>
      </c>
      <c r="P2324" s="52" t="e">
        <f t="shared" si="365"/>
        <v>#VALUE!</v>
      </c>
      <c r="Q2324">
        <v>0.89</v>
      </c>
      <c r="R2324" t="s">
        <v>5411</v>
      </c>
      <c r="S2324" t="s">
        <v>5411</v>
      </c>
      <c r="T2324" s="65">
        <v>0.89100000000000001</v>
      </c>
      <c r="U2324" s="46"/>
      <c r="V2324" s="22"/>
      <c r="W2324" s="52">
        <f t="shared" si="366"/>
        <v>-1.0000000000000009E-3</v>
      </c>
      <c r="X2324" s="52" t="e">
        <f t="shared" si="367"/>
        <v>#VALUE!</v>
      </c>
      <c r="Y2324" s="52" t="e">
        <f t="shared" si="361"/>
        <v>#VALUE!</v>
      </c>
      <c r="Z2324" t="s">
        <v>114</v>
      </c>
      <c r="AA2324" t="s">
        <v>5411</v>
      </c>
      <c r="AB2324" t="s">
        <v>5411</v>
      </c>
      <c r="AC2324" s="61" t="s">
        <v>114</v>
      </c>
      <c r="AD2324" s="61"/>
      <c r="AE2324" s="22"/>
      <c r="AF2324">
        <v>0</v>
      </c>
      <c r="AG2324" t="s">
        <v>5411</v>
      </c>
      <c r="AH2324" t="s">
        <v>5411</v>
      </c>
      <c r="AI2324" s="65">
        <v>0</v>
      </c>
      <c r="AJ2324" s="46"/>
      <c r="AK2324" s="22"/>
      <c r="AL2324" s="52">
        <f t="shared" si="368"/>
        <v>0</v>
      </c>
      <c r="AM2324" s="52" t="e">
        <f t="shared" si="369"/>
        <v>#VALUE!</v>
      </c>
      <c r="AN2324" s="52" t="e">
        <f t="shared" si="362"/>
        <v>#VALUE!</v>
      </c>
      <c r="AO2324">
        <v>1.92</v>
      </c>
      <c r="AP2324" s="65">
        <v>1.9159999999999999</v>
      </c>
      <c r="AQ2324" s="52">
        <f t="shared" si="370"/>
        <v>4.0000000000000036E-3</v>
      </c>
    </row>
    <row r="2325" spans="1:43" x14ac:dyDescent="0.25">
      <c r="A2325" t="s">
        <v>5531</v>
      </c>
      <c r="B2325" t="s">
        <v>4313</v>
      </c>
      <c r="C2325" s="22" t="s">
        <v>4313</v>
      </c>
      <c r="D2325">
        <v>1</v>
      </c>
      <c r="E2325">
        <v>1</v>
      </c>
      <c r="F2325">
        <v>2</v>
      </c>
      <c r="G2325" s="13">
        <v>37358</v>
      </c>
      <c r="H2325">
        <v>6.23</v>
      </c>
      <c r="I2325" t="s">
        <v>5411</v>
      </c>
      <c r="J2325" t="s">
        <v>5411</v>
      </c>
      <c r="K2325" s="65">
        <v>6.2249999999999996</v>
      </c>
      <c r="L2325" s="46"/>
      <c r="M2325" s="22"/>
      <c r="N2325" s="52">
        <f t="shared" si="363"/>
        <v>5.0000000000007816E-3</v>
      </c>
      <c r="O2325" s="52" t="e">
        <f t="shared" si="364"/>
        <v>#VALUE!</v>
      </c>
      <c r="P2325" s="52" t="e">
        <f t="shared" si="365"/>
        <v>#VALUE!</v>
      </c>
      <c r="Q2325">
        <v>1.23</v>
      </c>
      <c r="R2325" t="s">
        <v>5411</v>
      </c>
      <c r="S2325" t="s">
        <v>5411</v>
      </c>
      <c r="T2325" s="65">
        <v>1.23</v>
      </c>
      <c r="U2325" s="46"/>
      <c r="V2325" s="22"/>
      <c r="W2325" s="52">
        <f t="shared" si="366"/>
        <v>0</v>
      </c>
      <c r="X2325" s="52" t="e">
        <f t="shared" si="367"/>
        <v>#VALUE!</v>
      </c>
      <c r="Y2325" s="52" t="e">
        <f t="shared" si="361"/>
        <v>#VALUE!</v>
      </c>
      <c r="Z2325" t="s">
        <v>114</v>
      </c>
      <c r="AA2325" t="s">
        <v>5411</v>
      </c>
      <c r="AB2325" t="s">
        <v>5411</v>
      </c>
      <c r="AC2325" s="61" t="s">
        <v>114</v>
      </c>
      <c r="AD2325" s="61"/>
      <c r="AE2325" s="22"/>
      <c r="AF2325">
        <v>0</v>
      </c>
      <c r="AG2325" t="s">
        <v>5411</v>
      </c>
      <c r="AH2325" t="s">
        <v>5411</v>
      </c>
      <c r="AI2325" s="65">
        <v>0</v>
      </c>
      <c r="AJ2325" s="46"/>
      <c r="AK2325" s="22"/>
      <c r="AL2325" s="52">
        <f t="shared" si="368"/>
        <v>0</v>
      </c>
      <c r="AM2325" s="52" t="e">
        <f t="shared" si="369"/>
        <v>#VALUE!</v>
      </c>
      <c r="AN2325" s="52" t="e">
        <f t="shared" si="362"/>
        <v>#VALUE!</v>
      </c>
      <c r="AO2325">
        <v>2.76</v>
      </c>
      <c r="AP2325" s="65">
        <v>2.7589999999999999</v>
      </c>
      <c r="AQ2325" s="52">
        <f t="shared" si="370"/>
        <v>9.9999999999988987E-4</v>
      </c>
    </row>
    <row r="2326" spans="1:43" x14ac:dyDescent="0.25">
      <c r="A2326" t="s">
        <v>5531</v>
      </c>
      <c r="B2326" t="s">
        <v>4314</v>
      </c>
      <c r="C2326" s="22" t="s">
        <v>4314</v>
      </c>
      <c r="D2326">
        <v>1</v>
      </c>
      <c r="E2326">
        <v>1</v>
      </c>
      <c r="F2326">
        <v>2</v>
      </c>
      <c r="G2326" s="13">
        <v>37358</v>
      </c>
      <c r="H2326">
        <v>0</v>
      </c>
      <c r="I2326" t="s">
        <v>5411</v>
      </c>
      <c r="J2326" t="s">
        <v>5411</v>
      </c>
      <c r="K2326" s="65">
        <v>0</v>
      </c>
      <c r="L2326" s="46"/>
      <c r="M2326" s="22"/>
      <c r="N2326" s="52">
        <f t="shared" si="363"/>
        <v>0</v>
      </c>
      <c r="O2326" s="52" t="e">
        <f t="shared" si="364"/>
        <v>#VALUE!</v>
      </c>
      <c r="P2326" s="52" t="e">
        <f t="shared" si="365"/>
        <v>#VALUE!</v>
      </c>
      <c r="Q2326">
        <v>0</v>
      </c>
      <c r="R2326" t="s">
        <v>5411</v>
      </c>
      <c r="S2326" t="s">
        <v>5411</v>
      </c>
      <c r="T2326" s="65">
        <v>0</v>
      </c>
      <c r="U2326" s="46"/>
      <c r="V2326" s="22"/>
      <c r="W2326" s="52">
        <f t="shared" si="366"/>
        <v>0</v>
      </c>
      <c r="X2326" s="52" t="e">
        <f t="shared" si="367"/>
        <v>#VALUE!</v>
      </c>
      <c r="Y2326" s="52" t="e">
        <f t="shared" si="361"/>
        <v>#VALUE!</v>
      </c>
      <c r="Z2326" t="s">
        <v>114</v>
      </c>
      <c r="AA2326" t="s">
        <v>5411</v>
      </c>
      <c r="AB2326" t="s">
        <v>5411</v>
      </c>
      <c r="AC2326" s="61" t="s">
        <v>114</v>
      </c>
      <c r="AD2326" s="61"/>
      <c r="AE2326" s="22"/>
      <c r="AF2326">
        <v>0</v>
      </c>
      <c r="AG2326" t="s">
        <v>5411</v>
      </c>
      <c r="AH2326" t="s">
        <v>5411</v>
      </c>
      <c r="AI2326" s="65">
        <v>0</v>
      </c>
      <c r="AJ2326" s="46"/>
      <c r="AK2326" s="22"/>
      <c r="AL2326" s="52">
        <f t="shared" si="368"/>
        <v>0</v>
      </c>
      <c r="AM2326" s="52" t="e">
        <f t="shared" si="369"/>
        <v>#VALUE!</v>
      </c>
      <c r="AN2326" s="52" t="e">
        <f t="shared" si="362"/>
        <v>#VALUE!</v>
      </c>
      <c r="AO2326">
        <v>0</v>
      </c>
      <c r="AP2326" s="65">
        <v>0</v>
      </c>
      <c r="AQ2326" s="52">
        <f t="shared" si="370"/>
        <v>0</v>
      </c>
    </row>
    <row r="2327" spans="1:43" x14ac:dyDescent="0.25">
      <c r="A2327" t="s">
        <v>5531</v>
      </c>
      <c r="B2327" t="s">
        <v>4315</v>
      </c>
      <c r="C2327" s="22" t="s">
        <v>4315</v>
      </c>
      <c r="D2327">
        <v>1</v>
      </c>
      <c r="E2327">
        <v>1</v>
      </c>
      <c r="F2327">
        <v>2</v>
      </c>
      <c r="G2327" s="13">
        <v>37358</v>
      </c>
      <c r="H2327">
        <v>7.94</v>
      </c>
      <c r="I2327" t="s">
        <v>5411</v>
      </c>
      <c r="J2327" t="s">
        <v>5411</v>
      </c>
      <c r="K2327" s="65">
        <v>7.9390000000000001</v>
      </c>
      <c r="L2327" s="46"/>
      <c r="M2327" s="22"/>
      <c r="N2327" s="52">
        <f t="shared" si="363"/>
        <v>1.000000000000334E-3</v>
      </c>
      <c r="O2327" s="52" t="e">
        <f t="shared" si="364"/>
        <v>#VALUE!</v>
      </c>
      <c r="P2327" s="52" t="e">
        <f t="shared" si="365"/>
        <v>#VALUE!</v>
      </c>
      <c r="Q2327">
        <v>0.37</v>
      </c>
      <c r="R2327" t="s">
        <v>5411</v>
      </c>
      <c r="S2327" t="s">
        <v>5411</v>
      </c>
      <c r="T2327" s="65">
        <v>0.372</v>
      </c>
      <c r="U2327" s="46"/>
      <c r="V2327" s="22"/>
      <c r="W2327" s="52">
        <f t="shared" si="366"/>
        <v>-2.0000000000000018E-3</v>
      </c>
      <c r="X2327" s="52" t="e">
        <f t="shared" si="367"/>
        <v>#VALUE!</v>
      </c>
      <c r="Y2327" s="52" t="e">
        <f t="shared" si="361"/>
        <v>#VALUE!</v>
      </c>
      <c r="Z2327" t="s">
        <v>114</v>
      </c>
      <c r="AA2327" t="s">
        <v>5411</v>
      </c>
      <c r="AB2327" t="s">
        <v>5411</v>
      </c>
      <c r="AC2327" s="61" t="s">
        <v>114</v>
      </c>
      <c r="AD2327" s="61"/>
      <c r="AE2327" s="22"/>
      <c r="AF2327">
        <v>0</v>
      </c>
      <c r="AG2327" t="s">
        <v>5411</v>
      </c>
      <c r="AH2327" t="s">
        <v>5411</v>
      </c>
      <c r="AI2327" s="65">
        <v>0</v>
      </c>
      <c r="AJ2327" s="46"/>
      <c r="AK2327" s="22"/>
      <c r="AL2327" s="52">
        <f t="shared" si="368"/>
        <v>0</v>
      </c>
      <c r="AM2327" s="52" t="e">
        <f t="shared" si="369"/>
        <v>#VALUE!</v>
      </c>
      <c r="AN2327" s="52" t="e">
        <f t="shared" si="362"/>
        <v>#VALUE!</v>
      </c>
      <c r="AO2327">
        <v>12.75</v>
      </c>
      <c r="AP2327" s="65">
        <v>12.754</v>
      </c>
      <c r="AQ2327" s="52">
        <f t="shared" si="370"/>
        <v>-3.9999999999995595E-3</v>
      </c>
    </row>
    <row r="2328" spans="1:43" x14ac:dyDescent="0.25">
      <c r="A2328" t="s">
        <v>5531</v>
      </c>
      <c r="B2328" t="s">
        <v>4316</v>
      </c>
      <c r="C2328" s="22" t="s">
        <v>4316</v>
      </c>
      <c r="D2328">
        <v>1</v>
      </c>
      <c r="E2328">
        <v>1</v>
      </c>
      <c r="F2328">
        <v>2</v>
      </c>
      <c r="G2328" s="13">
        <v>37358</v>
      </c>
      <c r="H2328">
        <v>0.64</v>
      </c>
      <c r="I2328" t="s">
        <v>5411</v>
      </c>
      <c r="J2328" t="s">
        <v>5411</v>
      </c>
      <c r="K2328" s="65">
        <v>0.64100000000000001</v>
      </c>
      <c r="L2328" s="46"/>
      <c r="M2328" s="22"/>
      <c r="N2328" s="52">
        <f t="shared" si="363"/>
        <v>-1.0000000000000009E-3</v>
      </c>
      <c r="O2328" s="52" t="e">
        <f t="shared" si="364"/>
        <v>#VALUE!</v>
      </c>
      <c r="P2328" s="52" t="e">
        <f t="shared" si="365"/>
        <v>#VALUE!</v>
      </c>
      <c r="Q2328">
        <v>0.67</v>
      </c>
      <c r="R2328" t="s">
        <v>5411</v>
      </c>
      <c r="S2328" t="s">
        <v>5411</v>
      </c>
      <c r="T2328" s="65">
        <v>0.66600000000000004</v>
      </c>
      <c r="U2328" s="46"/>
      <c r="V2328" s="22"/>
      <c r="W2328" s="52">
        <f t="shared" si="366"/>
        <v>4.0000000000000036E-3</v>
      </c>
      <c r="X2328" s="52" t="e">
        <f t="shared" si="367"/>
        <v>#VALUE!</v>
      </c>
      <c r="Y2328" s="52" t="e">
        <f t="shared" si="361"/>
        <v>#VALUE!</v>
      </c>
      <c r="Z2328" t="s">
        <v>114</v>
      </c>
      <c r="AA2328" t="s">
        <v>5411</v>
      </c>
      <c r="AB2328" t="s">
        <v>5411</v>
      </c>
      <c r="AC2328" s="61" t="s">
        <v>114</v>
      </c>
      <c r="AD2328" s="61"/>
      <c r="AE2328" s="22"/>
      <c r="AF2328">
        <v>0</v>
      </c>
      <c r="AG2328" t="s">
        <v>5411</v>
      </c>
      <c r="AH2328" t="s">
        <v>5411</v>
      </c>
      <c r="AI2328" s="65">
        <v>0</v>
      </c>
      <c r="AJ2328" s="46"/>
      <c r="AK2328" s="22"/>
      <c r="AL2328" s="52">
        <f t="shared" si="368"/>
        <v>0</v>
      </c>
      <c r="AM2328" s="52" t="e">
        <f t="shared" si="369"/>
        <v>#VALUE!</v>
      </c>
      <c r="AN2328" s="52" t="e">
        <f t="shared" si="362"/>
        <v>#VALUE!</v>
      </c>
      <c r="AO2328">
        <v>1.47</v>
      </c>
      <c r="AP2328" s="65">
        <v>1.4710000000000001</v>
      </c>
      <c r="AQ2328" s="52">
        <f t="shared" si="370"/>
        <v>-1.0000000000001119E-3</v>
      </c>
    </row>
    <row r="2329" spans="1:43" x14ac:dyDescent="0.25">
      <c r="A2329" t="s">
        <v>5531</v>
      </c>
      <c r="B2329" t="s">
        <v>4317</v>
      </c>
      <c r="C2329" s="22" t="s">
        <v>4317</v>
      </c>
      <c r="D2329">
        <v>1</v>
      </c>
      <c r="E2329">
        <v>1</v>
      </c>
      <c r="F2329">
        <v>2</v>
      </c>
      <c r="G2329" s="13">
        <v>37358</v>
      </c>
      <c r="H2329">
        <v>0</v>
      </c>
      <c r="I2329" t="s">
        <v>5411</v>
      </c>
      <c r="J2329" t="s">
        <v>5411</v>
      </c>
      <c r="K2329" s="65">
        <v>0</v>
      </c>
      <c r="L2329" s="46"/>
      <c r="M2329" s="22"/>
      <c r="N2329" s="52">
        <f t="shared" si="363"/>
        <v>0</v>
      </c>
      <c r="O2329" s="52" t="e">
        <f t="shared" si="364"/>
        <v>#VALUE!</v>
      </c>
      <c r="P2329" s="52" t="e">
        <f t="shared" si="365"/>
        <v>#VALUE!</v>
      </c>
      <c r="Q2329">
        <v>0</v>
      </c>
      <c r="R2329" t="s">
        <v>5411</v>
      </c>
      <c r="S2329" t="s">
        <v>5411</v>
      </c>
      <c r="T2329" s="65">
        <v>0</v>
      </c>
      <c r="U2329" s="46"/>
      <c r="V2329" s="22"/>
      <c r="W2329" s="52">
        <f t="shared" si="366"/>
        <v>0</v>
      </c>
      <c r="X2329" s="52" t="e">
        <f t="shared" si="367"/>
        <v>#VALUE!</v>
      </c>
      <c r="Y2329" s="52" t="e">
        <f t="shared" si="361"/>
        <v>#VALUE!</v>
      </c>
      <c r="Z2329" t="s">
        <v>114</v>
      </c>
      <c r="AA2329" t="s">
        <v>5411</v>
      </c>
      <c r="AB2329" t="s">
        <v>5411</v>
      </c>
      <c r="AC2329" s="61" t="s">
        <v>114</v>
      </c>
      <c r="AD2329" s="61"/>
      <c r="AE2329" s="22"/>
      <c r="AF2329">
        <v>0</v>
      </c>
      <c r="AG2329" t="s">
        <v>5411</v>
      </c>
      <c r="AH2329" t="s">
        <v>5411</v>
      </c>
      <c r="AI2329" s="65">
        <v>0</v>
      </c>
      <c r="AJ2329" s="46"/>
      <c r="AK2329" s="22"/>
      <c r="AL2329" s="52">
        <f t="shared" si="368"/>
        <v>0</v>
      </c>
      <c r="AM2329" s="52" t="e">
        <f t="shared" si="369"/>
        <v>#VALUE!</v>
      </c>
      <c r="AN2329" s="52" t="e">
        <f t="shared" si="362"/>
        <v>#VALUE!</v>
      </c>
      <c r="AO2329">
        <v>0</v>
      </c>
      <c r="AP2329" s="65">
        <v>0</v>
      </c>
      <c r="AQ2329" s="52">
        <f t="shared" si="370"/>
        <v>0</v>
      </c>
    </row>
    <row r="2330" spans="1:43" x14ac:dyDescent="0.25">
      <c r="A2330" t="s">
        <v>5531</v>
      </c>
      <c r="B2330" t="s">
        <v>4318</v>
      </c>
      <c r="C2330" s="22" t="s">
        <v>4318</v>
      </c>
      <c r="D2330">
        <v>1</v>
      </c>
      <c r="E2330">
        <v>1</v>
      </c>
      <c r="F2330">
        <v>2</v>
      </c>
      <c r="G2330" s="13">
        <v>37358</v>
      </c>
      <c r="H2330">
        <v>4.9400000000000004</v>
      </c>
      <c r="I2330" t="s">
        <v>5411</v>
      </c>
      <c r="J2330" t="s">
        <v>5411</v>
      </c>
      <c r="K2330" s="65">
        <v>4.9390000000000001</v>
      </c>
      <c r="L2330" s="46"/>
      <c r="M2330" s="22"/>
      <c r="N2330" s="52">
        <f t="shared" si="363"/>
        <v>1.000000000000334E-3</v>
      </c>
      <c r="O2330" s="52" t="e">
        <f t="shared" si="364"/>
        <v>#VALUE!</v>
      </c>
      <c r="P2330" s="52" t="e">
        <f t="shared" si="365"/>
        <v>#VALUE!</v>
      </c>
      <c r="Q2330">
        <v>0</v>
      </c>
      <c r="R2330" t="s">
        <v>5411</v>
      </c>
      <c r="S2330" t="s">
        <v>5411</v>
      </c>
      <c r="T2330" s="65">
        <v>0</v>
      </c>
      <c r="U2330" s="46"/>
      <c r="V2330" s="22"/>
      <c r="W2330" s="52">
        <f t="shared" si="366"/>
        <v>0</v>
      </c>
      <c r="X2330" s="52" t="e">
        <f t="shared" si="367"/>
        <v>#VALUE!</v>
      </c>
      <c r="Y2330" s="52" t="e">
        <f t="shared" si="361"/>
        <v>#VALUE!</v>
      </c>
      <c r="Z2330" t="s">
        <v>114</v>
      </c>
      <c r="AA2330" t="s">
        <v>5411</v>
      </c>
      <c r="AB2330" t="s">
        <v>5411</v>
      </c>
      <c r="AC2330" s="61" t="s">
        <v>114</v>
      </c>
      <c r="AD2330" s="61"/>
      <c r="AE2330" s="22"/>
      <c r="AF2330">
        <v>0</v>
      </c>
      <c r="AG2330" t="s">
        <v>5411</v>
      </c>
      <c r="AH2330" t="s">
        <v>5411</v>
      </c>
      <c r="AI2330" s="65">
        <v>0</v>
      </c>
      <c r="AJ2330" s="46"/>
      <c r="AK2330" s="22"/>
      <c r="AL2330" s="52">
        <f t="shared" si="368"/>
        <v>0</v>
      </c>
      <c r="AM2330" s="52" t="e">
        <f t="shared" si="369"/>
        <v>#VALUE!</v>
      </c>
      <c r="AN2330" s="52" t="e">
        <f t="shared" si="362"/>
        <v>#VALUE!</v>
      </c>
      <c r="AO2330">
        <v>2.42</v>
      </c>
      <c r="AP2330" s="65">
        <v>2.4220000000000002</v>
      </c>
      <c r="AQ2330" s="52">
        <f t="shared" si="370"/>
        <v>-2.0000000000002238E-3</v>
      </c>
    </row>
    <row r="2331" spans="1:43" x14ac:dyDescent="0.25">
      <c r="A2331" t="s">
        <v>5531</v>
      </c>
      <c r="B2331" t="s">
        <v>4319</v>
      </c>
      <c r="C2331" s="22" t="s">
        <v>4319</v>
      </c>
      <c r="D2331">
        <v>1</v>
      </c>
      <c r="E2331">
        <v>1</v>
      </c>
      <c r="F2331">
        <v>2</v>
      </c>
      <c r="G2331" s="13">
        <v>37358</v>
      </c>
      <c r="H2331">
        <v>16.600000000000001</v>
      </c>
      <c r="I2331" t="s">
        <v>5411</v>
      </c>
      <c r="J2331" t="s">
        <v>5411</v>
      </c>
      <c r="K2331" s="65">
        <v>16.602</v>
      </c>
      <c r="L2331" s="46"/>
      <c r="M2331" s="22"/>
      <c r="N2331" s="52">
        <f t="shared" si="363"/>
        <v>-1.9999999999988916E-3</v>
      </c>
      <c r="O2331" s="52" t="e">
        <f t="shared" si="364"/>
        <v>#VALUE!</v>
      </c>
      <c r="P2331" s="52" t="e">
        <f t="shared" si="365"/>
        <v>#VALUE!</v>
      </c>
      <c r="Q2331">
        <v>0.48</v>
      </c>
      <c r="R2331" t="s">
        <v>5411</v>
      </c>
      <c r="S2331" t="s">
        <v>5411</v>
      </c>
      <c r="T2331" s="65">
        <v>0.48399999999999999</v>
      </c>
      <c r="U2331" s="46"/>
      <c r="V2331" s="22"/>
      <c r="W2331" s="52">
        <f t="shared" si="366"/>
        <v>-4.0000000000000036E-3</v>
      </c>
      <c r="X2331" s="52" t="e">
        <f t="shared" si="367"/>
        <v>#VALUE!</v>
      </c>
      <c r="Y2331" s="52" t="e">
        <f t="shared" si="361"/>
        <v>#VALUE!</v>
      </c>
      <c r="Z2331" t="s">
        <v>114</v>
      </c>
      <c r="AA2331" t="s">
        <v>5411</v>
      </c>
      <c r="AB2331" t="s">
        <v>5411</v>
      </c>
      <c r="AC2331" s="61" t="s">
        <v>114</v>
      </c>
      <c r="AD2331" s="61"/>
      <c r="AE2331" s="22"/>
      <c r="AF2331">
        <v>0</v>
      </c>
      <c r="AG2331" t="s">
        <v>5411</v>
      </c>
      <c r="AH2331" t="s">
        <v>5411</v>
      </c>
      <c r="AI2331" s="65">
        <v>0</v>
      </c>
      <c r="AJ2331" s="46"/>
      <c r="AK2331" s="22"/>
      <c r="AL2331" s="52">
        <f t="shared" si="368"/>
        <v>0</v>
      </c>
      <c r="AM2331" s="52" t="e">
        <f t="shared" si="369"/>
        <v>#VALUE!</v>
      </c>
      <c r="AN2331" s="52" t="e">
        <f t="shared" si="362"/>
        <v>#VALUE!</v>
      </c>
      <c r="AO2331">
        <v>7.59</v>
      </c>
      <c r="AP2331" s="65">
        <v>7.5919999999999996</v>
      </c>
      <c r="AQ2331" s="52">
        <f t="shared" si="370"/>
        <v>-1.9999999999997797E-3</v>
      </c>
    </row>
    <row r="2332" spans="1:43" x14ac:dyDescent="0.25">
      <c r="A2332" t="s">
        <v>5531</v>
      </c>
      <c r="B2332" t="s">
        <v>4320</v>
      </c>
      <c r="C2332" s="22" t="s">
        <v>4320</v>
      </c>
      <c r="D2332">
        <v>1</v>
      </c>
      <c r="E2332">
        <v>1</v>
      </c>
      <c r="F2332">
        <v>2</v>
      </c>
      <c r="G2332" s="13">
        <v>37358</v>
      </c>
      <c r="H2332">
        <v>0</v>
      </c>
      <c r="I2332" t="s">
        <v>5411</v>
      </c>
      <c r="J2332" t="s">
        <v>5411</v>
      </c>
      <c r="K2332" s="65">
        <v>0</v>
      </c>
      <c r="L2332" s="46"/>
      <c r="M2332" s="22"/>
      <c r="N2332" s="52">
        <f t="shared" si="363"/>
        <v>0</v>
      </c>
      <c r="O2332" s="52" t="e">
        <f t="shared" si="364"/>
        <v>#VALUE!</v>
      </c>
      <c r="P2332" s="52" t="e">
        <f t="shared" si="365"/>
        <v>#VALUE!</v>
      </c>
      <c r="Q2332">
        <v>0</v>
      </c>
      <c r="R2332" t="s">
        <v>5411</v>
      </c>
      <c r="S2332" t="s">
        <v>5411</v>
      </c>
      <c r="T2332" s="65">
        <v>0</v>
      </c>
      <c r="U2332" s="46"/>
      <c r="V2332" s="22"/>
      <c r="W2332" s="52">
        <f t="shared" si="366"/>
        <v>0</v>
      </c>
      <c r="X2332" s="52" t="e">
        <f t="shared" si="367"/>
        <v>#VALUE!</v>
      </c>
      <c r="Y2332" s="52" t="e">
        <f t="shared" si="361"/>
        <v>#VALUE!</v>
      </c>
      <c r="Z2332" t="s">
        <v>114</v>
      </c>
      <c r="AA2332" t="s">
        <v>5411</v>
      </c>
      <c r="AB2332" t="s">
        <v>5411</v>
      </c>
      <c r="AC2332" s="61" t="s">
        <v>114</v>
      </c>
      <c r="AD2332" s="61"/>
      <c r="AE2332" s="22"/>
      <c r="AF2332">
        <v>0</v>
      </c>
      <c r="AG2332" t="s">
        <v>5411</v>
      </c>
      <c r="AH2332" t="s">
        <v>5411</v>
      </c>
      <c r="AI2332" s="65">
        <v>0</v>
      </c>
      <c r="AJ2332" s="46"/>
      <c r="AK2332" s="22"/>
      <c r="AL2332" s="52">
        <f t="shared" si="368"/>
        <v>0</v>
      </c>
      <c r="AM2332" s="52" t="e">
        <f t="shared" si="369"/>
        <v>#VALUE!</v>
      </c>
      <c r="AN2332" s="52" t="e">
        <f t="shared" si="362"/>
        <v>#VALUE!</v>
      </c>
      <c r="AO2332">
        <v>0</v>
      </c>
      <c r="AP2332" s="65">
        <v>0</v>
      </c>
      <c r="AQ2332" s="52">
        <f t="shared" si="370"/>
        <v>0</v>
      </c>
    </row>
    <row r="2333" spans="1:43" x14ac:dyDescent="0.25">
      <c r="A2333" t="s">
        <v>5531</v>
      </c>
      <c r="B2333" t="s">
        <v>4321</v>
      </c>
      <c r="C2333" s="22" t="s">
        <v>4321</v>
      </c>
      <c r="D2333">
        <v>1</v>
      </c>
      <c r="E2333">
        <v>1</v>
      </c>
      <c r="F2333">
        <v>2</v>
      </c>
      <c r="G2333" s="13">
        <v>37358</v>
      </c>
      <c r="H2333">
        <v>7.45</v>
      </c>
      <c r="I2333" t="s">
        <v>5411</v>
      </c>
      <c r="J2333" t="s">
        <v>5411</v>
      </c>
      <c r="K2333" s="65">
        <v>7.4459999999999997</v>
      </c>
      <c r="L2333" s="46"/>
      <c r="M2333" s="22"/>
      <c r="N2333" s="52">
        <f t="shared" si="363"/>
        <v>4.0000000000004476E-3</v>
      </c>
      <c r="O2333" s="52" t="e">
        <f t="shared" si="364"/>
        <v>#VALUE!</v>
      </c>
      <c r="P2333" s="52" t="e">
        <f t="shared" si="365"/>
        <v>#VALUE!</v>
      </c>
      <c r="Q2333">
        <v>0</v>
      </c>
      <c r="R2333" t="s">
        <v>5411</v>
      </c>
      <c r="S2333" t="s">
        <v>5411</v>
      </c>
      <c r="T2333" s="65">
        <v>0</v>
      </c>
      <c r="U2333" s="46"/>
      <c r="V2333" s="22"/>
      <c r="W2333" s="52">
        <f t="shared" si="366"/>
        <v>0</v>
      </c>
      <c r="X2333" s="52" t="e">
        <f t="shared" si="367"/>
        <v>#VALUE!</v>
      </c>
      <c r="Y2333" s="52" t="e">
        <f t="shared" si="361"/>
        <v>#VALUE!</v>
      </c>
      <c r="Z2333" t="s">
        <v>114</v>
      </c>
      <c r="AA2333" t="s">
        <v>5411</v>
      </c>
      <c r="AB2333" t="s">
        <v>5411</v>
      </c>
      <c r="AC2333" s="61" t="s">
        <v>114</v>
      </c>
      <c r="AD2333" s="61"/>
      <c r="AE2333" s="22"/>
      <c r="AF2333">
        <v>0</v>
      </c>
      <c r="AG2333" t="s">
        <v>5411</v>
      </c>
      <c r="AH2333" t="s">
        <v>5411</v>
      </c>
      <c r="AI2333" s="65">
        <v>0</v>
      </c>
      <c r="AJ2333" s="46"/>
      <c r="AK2333" s="22"/>
      <c r="AL2333" s="52">
        <f t="shared" si="368"/>
        <v>0</v>
      </c>
      <c r="AM2333" s="52" t="e">
        <f t="shared" si="369"/>
        <v>#VALUE!</v>
      </c>
      <c r="AN2333" s="52" t="e">
        <f t="shared" si="362"/>
        <v>#VALUE!</v>
      </c>
      <c r="AO2333">
        <v>5.97</v>
      </c>
      <c r="AP2333" s="65">
        <v>5.9729999999999999</v>
      </c>
      <c r="AQ2333" s="52">
        <f t="shared" si="370"/>
        <v>-3.0000000000001137E-3</v>
      </c>
    </row>
    <row r="2334" spans="1:43" x14ac:dyDescent="0.25">
      <c r="A2334" t="s">
        <v>5531</v>
      </c>
      <c r="B2334" t="s">
        <v>4322</v>
      </c>
      <c r="C2334" s="22" t="s">
        <v>4322</v>
      </c>
      <c r="D2334">
        <v>1</v>
      </c>
      <c r="E2334">
        <v>1</v>
      </c>
      <c r="F2334">
        <v>2</v>
      </c>
      <c r="G2334" s="13">
        <v>37358</v>
      </c>
      <c r="H2334">
        <v>1.87</v>
      </c>
      <c r="I2334" t="s">
        <v>5411</v>
      </c>
      <c r="J2334" t="s">
        <v>5411</v>
      </c>
      <c r="K2334" s="65">
        <v>1.867</v>
      </c>
      <c r="L2334" s="46"/>
      <c r="M2334" s="22"/>
      <c r="N2334" s="52">
        <f t="shared" si="363"/>
        <v>3.0000000000001137E-3</v>
      </c>
      <c r="O2334" s="52" t="e">
        <f t="shared" si="364"/>
        <v>#VALUE!</v>
      </c>
      <c r="P2334" s="52" t="e">
        <f t="shared" si="365"/>
        <v>#VALUE!</v>
      </c>
      <c r="Q2334">
        <v>0.11</v>
      </c>
      <c r="R2334" t="s">
        <v>5411</v>
      </c>
      <c r="S2334" t="s">
        <v>5411</v>
      </c>
      <c r="T2334" s="65">
        <v>0.113</v>
      </c>
      <c r="U2334" s="46"/>
      <c r="V2334" s="22"/>
      <c r="W2334" s="52">
        <f t="shared" si="366"/>
        <v>-3.0000000000000027E-3</v>
      </c>
      <c r="X2334" s="52" t="e">
        <f t="shared" si="367"/>
        <v>#VALUE!</v>
      </c>
      <c r="Y2334" s="52" t="e">
        <f t="shared" si="361"/>
        <v>#VALUE!</v>
      </c>
      <c r="Z2334" t="s">
        <v>114</v>
      </c>
      <c r="AA2334" t="s">
        <v>5411</v>
      </c>
      <c r="AB2334" t="s">
        <v>5411</v>
      </c>
      <c r="AC2334" s="61" t="s">
        <v>114</v>
      </c>
      <c r="AD2334" s="61"/>
      <c r="AE2334" s="22"/>
      <c r="AF2334">
        <v>0</v>
      </c>
      <c r="AG2334" t="s">
        <v>5411</v>
      </c>
      <c r="AH2334" t="s">
        <v>5411</v>
      </c>
      <c r="AI2334" s="65">
        <v>0</v>
      </c>
      <c r="AJ2334" s="46"/>
      <c r="AK2334" s="22"/>
      <c r="AL2334" s="52">
        <f t="shared" si="368"/>
        <v>0</v>
      </c>
      <c r="AM2334" s="52" t="e">
        <f t="shared" si="369"/>
        <v>#VALUE!</v>
      </c>
      <c r="AN2334" s="52" t="e">
        <f t="shared" si="362"/>
        <v>#VALUE!</v>
      </c>
      <c r="AO2334">
        <v>0.5</v>
      </c>
      <c r="AP2334" s="65">
        <v>0.502</v>
      </c>
      <c r="AQ2334" s="52">
        <f t="shared" si="370"/>
        <v>-2.0000000000000018E-3</v>
      </c>
    </row>
    <row r="2335" spans="1:43" x14ac:dyDescent="0.25">
      <c r="A2335" t="s">
        <v>5531</v>
      </c>
      <c r="B2335" t="s">
        <v>4323</v>
      </c>
      <c r="C2335" s="22" t="s">
        <v>4323</v>
      </c>
      <c r="D2335">
        <v>1</v>
      </c>
      <c r="E2335">
        <v>1</v>
      </c>
      <c r="F2335">
        <v>2</v>
      </c>
      <c r="G2335" s="13">
        <v>37358</v>
      </c>
      <c r="H2335">
        <v>0</v>
      </c>
      <c r="I2335" t="s">
        <v>5411</v>
      </c>
      <c r="J2335" t="s">
        <v>5411</v>
      </c>
      <c r="K2335" s="65">
        <v>0</v>
      </c>
      <c r="L2335" s="46"/>
      <c r="M2335" s="22"/>
      <c r="N2335" s="52">
        <f t="shared" si="363"/>
        <v>0</v>
      </c>
      <c r="O2335" s="52" t="e">
        <f t="shared" si="364"/>
        <v>#VALUE!</v>
      </c>
      <c r="P2335" s="52" t="e">
        <f t="shared" si="365"/>
        <v>#VALUE!</v>
      </c>
      <c r="Q2335">
        <v>0</v>
      </c>
      <c r="R2335" t="s">
        <v>5411</v>
      </c>
      <c r="S2335" t="s">
        <v>5411</v>
      </c>
      <c r="T2335" s="65">
        <v>0</v>
      </c>
      <c r="U2335" s="46"/>
      <c r="V2335" s="22"/>
      <c r="W2335" s="52">
        <f t="shared" si="366"/>
        <v>0</v>
      </c>
      <c r="X2335" s="52" t="e">
        <f t="shared" si="367"/>
        <v>#VALUE!</v>
      </c>
      <c r="Y2335" s="52" t="e">
        <f t="shared" si="361"/>
        <v>#VALUE!</v>
      </c>
      <c r="Z2335" t="s">
        <v>114</v>
      </c>
      <c r="AA2335" t="s">
        <v>5411</v>
      </c>
      <c r="AB2335" t="s">
        <v>5411</v>
      </c>
      <c r="AC2335" s="61" t="s">
        <v>114</v>
      </c>
      <c r="AD2335" s="61"/>
      <c r="AE2335" s="22"/>
      <c r="AF2335">
        <v>0</v>
      </c>
      <c r="AG2335" t="s">
        <v>5411</v>
      </c>
      <c r="AH2335" t="s">
        <v>5411</v>
      </c>
      <c r="AI2335" s="65">
        <v>0</v>
      </c>
      <c r="AJ2335" s="46"/>
      <c r="AK2335" s="22"/>
      <c r="AL2335" s="52">
        <f t="shared" si="368"/>
        <v>0</v>
      </c>
      <c r="AM2335" s="52" t="e">
        <f t="shared" si="369"/>
        <v>#VALUE!</v>
      </c>
      <c r="AN2335" s="52" t="e">
        <f t="shared" si="362"/>
        <v>#VALUE!</v>
      </c>
      <c r="AO2335">
        <v>0</v>
      </c>
      <c r="AP2335" s="65">
        <v>0</v>
      </c>
      <c r="AQ2335" s="52">
        <f t="shared" si="370"/>
        <v>0</v>
      </c>
    </row>
    <row r="2336" spans="1:43" x14ac:dyDescent="0.25">
      <c r="A2336" t="s">
        <v>5531</v>
      </c>
      <c r="B2336" t="s">
        <v>4324</v>
      </c>
      <c r="C2336" s="22" t="s">
        <v>4324</v>
      </c>
      <c r="D2336">
        <v>1</v>
      </c>
      <c r="E2336">
        <v>1</v>
      </c>
      <c r="F2336">
        <v>2</v>
      </c>
      <c r="G2336" s="13">
        <v>37358</v>
      </c>
      <c r="H2336">
        <v>5.73</v>
      </c>
      <c r="I2336" t="s">
        <v>5411</v>
      </c>
      <c r="J2336" t="s">
        <v>5411</v>
      </c>
      <c r="K2336" s="65">
        <v>5.73</v>
      </c>
      <c r="L2336" s="46"/>
      <c r="M2336" s="22"/>
      <c r="N2336" s="52">
        <f t="shared" si="363"/>
        <v>0</v>
      </c>
      <c r="O2336" s="52" t="e">
        <f t="shared" si="364"/>
        <v>#VALUE!</v>
      </c>
      <c r="P2336" s="52" t="e">
        <f t="shared" si="365"/>
        <v>#VALUE!</v>
      </c>
      <c r="Q2336">
        <v>0.16</v>
      </c>
      <c r="R2336" t="s">
        <v>5411</v>
      </c>
      <c r="S2336" t="s">
        <v>5411</v>
      </c>
      <c r="T2336" s="65">
        <v>0.16400000000000001</v>
      </c>
      <c r="U2336" s="46"/>
      <c r="V2336" s="22"/>
      <c r="W2336" s="52">
        <f t="shared" si="366"/>
        <v>-4.0000000000000036E-3</v>
      </c>
      <c r="X2336" s="52" t="e">
        <f t="shared" si="367"/>
        <v>#VALUE!</v>
      </c>
      <c r="Y2336" s="52" t="e">
        <f t="shared" si="361"/>
        <v>#VALUE!</v>
      </c>
      <c r="Z2336" t="s">
        <v>114</v>
      </c>
      <c r="AA2336" t="s">
        <v>5411</v>
      </c>
      <c r="AB2336" t="s">
        <v>5411</v>
      </c>
      <c r="AC2336" s="61" t="s">
        <v>114</v>
      </c>
      <c r="AD2336" s="61"/>
      <c r="AE2336" s="22"/>
      <c r="AF2336">
        <v>0</v>
      </c>
      <c r="AG2336" t="s">
        <v>5411</v>
      </c>
      <c r="AH2336" t="s">
        <v>5411</v>
      </c>
      <c r="AI2336" s="65">
        <v>0</v>
      </c>
      <c r="AJ2336" s="46"/>
      <c r="AK2336" s="22"/>
      <c r="AL2336" s="52">
        <f t="shared" si="368"/>
        <v>0</v>
      </c>
      <c r="AM2336" s="52" t="e">
        <f t="shared" si="369"/>
        <v>#VALUE!</v>
      </c>
      <c r="AN2336" s="52" t="e">
        <f t="shared" si="362"/>
        <v>#VALUE!</v>
      </c>
      <c r="AO2336">
        <v>5.53</v>
      </c>
      <c r="AP2336" s="65">
        <v>5.5330000000000004</v>
      </c>
      <c r="AQ2336" s="52">
        <f t="shared" si="370"/>
        <v>-3.0000000000001137E-3</v>
      </c>
    </row>
    <row r="2337" spans="1:43" x14ac:dyDescent="0.25">
      <c r="A2337" t="s">
        <v>5531</v>
      </c>
      <c r="B2337" t="s">
        <v>4325</v>
      </c>
      <c r="C2337" s="22" t="s">
        <v>4325</v>
      </c>
      <c r="D2337">
        <v>1</v>
      </c>
      <c r="E2337">
        <v>1</v>
      </c>
      <c r="F2337">
        <v>2</v>
      </c>
      <c r="G2337" s="13">
        <v>37358</v>
      </c>
      <c r="H2337">
        <v>7.93</v>
      </c>
      <c r="I2337" t="s">
        <v>5411</v>
      </c>
      <c r="J2337" t="s">
        <v>5411</v>
      </c>
      <c r="K2337" s="65">
        <v>7.9279999999999999</v>
      </c>
      <c r="L2337" s="46"/>
      <c r="M2337" s="22"/>
      <c r="N2337" s="52">
        <f t="shared" si="363"/>
        <v>1.9999999999997797E-3</v>
      </c>
      <c r="O2337" s="52" t="e">
        <f t="shared" si="364"/>
        <v>#VALUE!</v>
      </c>
      <c r="P2337" s="52" t="e">
        <f t="shared" si="365"/>
        <v>#VALUE!</v>
      </c>
      <c r="Q2337">
        <v>1.44</v>
      </c>
      <c r="R2337" t="s">
        <v>5411</v>
      </c>
      <c r="S2337" t="s">
        <v>5411</v>
      </c>
      <c r="T2337" s="65">
        <v>1.4350000000000001</v>
      </c>
      <c r="U2337" s="46"/>
      <c r="V2337" s="22"/>
      <c r="W2337" s="52">
        <f t="shared" si="366"/>
        <v>4.9999999999998934E-3</v>
      </c>
      <c r="X2337" s="52" t="e">
        <f t="shared" si="367"/>
        <v>#VALUE!</v>
      </c>
      <c r="Y2337" s="52" t="e">
        <f t="shared" si="361"/>
        <v>#VALUE!</v>
      </c>
      <c r="Z2337" t="s">
        <v>114</v>
      </c>
      <c r="AA2337" t="s">
        <v>5411</v>
      </c>
      <c r="AB2337" t="s">
        <v>5411</v>
      </c>
      <c r="AC2337" s="61" t="s">
        <v>114</v>
      </c>
      <c r="AD2337" s="61"/>
      <c r="AE2337" s="22"/>
      <c r="AF2337">
        <v>0</v>
      </c>
      <c r="AG2337" t="s">
        <v>5411</v>
      </c>
      <c r="AH2337" t="s">
        <v>5411</v>
      </c>
      <c r="AI2337" s="65">
        <v>0</v>
      </c>
      <c r="AJ2337" s="46"/>
      <c r="AK2337" s="22"/>
      <c r="AL2337" s="52">
        <f t="shared" si="368"/>
        <v>0</v>
      </c>
      <c r="AM2337" s="52" t="e">
        <f t="shared" si="369"/>
        <v>#VALUE!</v>
      </c>
      <c r="AN2337" s="52" t="e">
        <f t="shared" si="362"/>
        <v>#VALUE!</v>
      </c>
      <c r="AO2337">
        <v>6.85</v>
      </c>
      <c r="AP2337" s="65">
        <v>6.8470000000000004</v>
      </c>
      <c r="AQ2337" s="52">
        <f t="shared" si="370"/>
        <v>2.9999999999992255E-3</v>
      </c>
    </row>
    <row r="2338" spans="1:43" x14ac:dyDescent="0.25">
      <c r="A2338" t="s">
        <v>5531</v>
      </c>
      <c r="B2338" t="s">
        <v>4427</v>
      </c>
      <c r="C2338" s="22" t="s">
        <v>4427</v>
      </c>
      <c r="D2338">
        <v>1</v>
      </c>
      <c r="E2338">
        <v>1</v>
      </c>
      <c r="F2338">
        <v>2</v>
      </c>
      <c r="G2338" s="13">
        <v>37358</v>
      </c>
      <c r="H2338">
        <v>0</v>
      </c>
      <c r="I2338" t="s">
        <v>5411</v>
      </c>
      <c r="J2338" t="s">
        <v>5411</v>
      </c>
      <c r="K2338" s="65">
        <v>0</v>
      </c>
      <c r="L2338" s="46"/>
      <c r="M2338" s="22"/>
      <c r="N2338" s="52">
        <f t="shared" si="363"/>
        <v>0</v>
      </c>
      <c r="O2338" s="52" t="e">
        <f t="shared" si="364"/>
        <v>#VALUE!</v>
      </c>
      <c r="P2338" s="52" t="e">
        <f t="shared" si="365"/>
        <v>#VALUE!</v>
      </c>
      <c r="Q2338">
        <v>0</v>
      </c>
      <c r="R2338" t="s">
        <v>5411</v>
      </c>
      <c r="S2338" t="s">
        <v>5411</v>
      </c>
      <c r="T2338" s="65">
        <v>0</v>
      </c>
      <c r="U2338" s="46"/>
      <c r="V2338" s="22"/>
      <c r="W2338" s="52">
        <f t="shared" si="366"/>
        <v>0</v>
      </c>
      <c r="X2338" s="52" t="e">
        <f t="shared" si="367"/>
        <v>#VALUE!</v>
      </c>
      <c r="Y2338" s="52" t="e">
        <f t="shared" si="361"/>
        <v>#VALUE!</v>
      </c>
      <c r="Z2338" t="s">
        <v>5568</v>
      </c>
      <c r="AA2338" t="s">
        <v>5411</v>
      </c>
      <c r="AB2338" t="s">
        <v>5411</v>
      </c>
      <c r="AC2338" s="61" t="s">
        <v>88</v>
      </c>
      <c r="AD2338" s="61"/>
      <c r="AE2338" s="22"/>
      <c r="AF2338">
        <v>0</v>
      </c>
      <c r="AG2338" t="s">
        <v>5411</v>
      </c>
      <c r="AH2338" t="s">
        <v>5411</v>
      </c>
      <c r="AI2338" s="65">
        <v>0</v>
      </c>
      <c r="AJ2338" s="46"/>
      <c r="AK2338" s="22"/>
      <c r="AL2338" s="52">
        <f t="shared" si="368"/>
        <v>0</v>
      </c>
      <c r="AM2338" s="52" t="e">
        <f t="shared" si="369"/>
        <v>#VALUE!</v>
      </c>
      <c r="AN2338" s="52" t="e">
        <f t="shared" si="362"/>
        <v>#VALUE!</v>
      </c>
      <c r="AO2338">
        <v>0</v>
      </c>
      <c r="AP2338" s="65">
        <v>0</v>
      </c>
      <c r="AQ2338" s="52">
        <f t="shared" si="370"/>
        <v>0</v>
      </c>
    </row>
    <row r="2339" spans="1:43" x14ac:dyDescent="0.25">
      <c r="A2339" t="s">
        <v>5531</v>
      </c>
      <c r="B2339" t="s">
        <v>4428</v>
      </c>
      <c r="C2339" s="22" t="s">
        <v>4428</v>
      </c>
      <c r="D2339">
        <v>1</v>
      </c>
      <c r="E2339">
        <v>1</v>
      </c>
      <c r="F2339">
        <v>2</v>
      </c>
      <c r="G2339" s="13">
        <v>37358</v>
      </c>
      <c r="H2339">
        <v>3.1</v>
      </c>
      <c r="I2339" t="s">
        <v>5411</v>
      </c>
      <c r="J2339" t="s">
        <v>5411</v>
      </c>
      <c r="K2339" s="65">
        <v>3.0950000000000002</v>
      </c>
      <c r="L2339" s="46"/>
      <c r="M2339" s="22"/>
      <c r="N2339" s="52">
        <f t="shared" si="363"/>
        <v>4.9999999999998934E-3</v>
      </c>
      <c r="O2339" s="52" t="e">
        <f t="shared" si="364"/>
        <v>#VALUE!</v>
      </c>
      <c r="P2339" s="52" t="e">
        <f t="shared" si="365"/>
        <v>#VALUE!</v>
      </c>
      <c r="Q2339">
        <v>0</v>
      </c>
      <c r="R2339" t="s">
        <v>5411</v>
      </c>
      <c r="S2339" t="s">
        <v>5411</v>
      </c>
      <c r="T2339" s="65">
        <v>0</v>
      </c>
      <c r="U2339" s="46"/>
      <c r="V2339" s="22"/>
      <c r="W2339" s="52">
        <f t="shared" si="366"/>
        <v>0</v>
      </c>
      <c r="X2339" s="52" t="e">
        <f t="shared" si="367"/>
        <v>#VALUE!</v>
      </c>
      <c r="Y2339" s="52" t="e">
        <f t="shared" si="361"/>
        <v>#VALUE!</v>
      </c>
      <c r="Z2339" t="s">
        <v>5568</v>
      </c>
      <c r="AA2339" t="s">
        <v>5411</v>
      </c>
      <c r="AB2339" t="s">
        <v>5411</v>
      </c>
      <c r="AC2339" s="61" t="s">
        <v>88</v>
      </c>
      <c r="AD2339" s="61"/>
      <c r="AE2339" s="22"/>
      <c r="AF2339">
        <v>0</v>
      </c>
      <c r="AG2339" t="s">
        <v>5411</v>
      </c>
      <c r="AH2339" t="s">
        <v>5411</v>
      </c>
      <c r="AI2339" s="65">
        <v>0</v>
      </c>
      <c r="AJ2339" s="46"/>
      <c r="AK2339" s="22"/>
      <c r="AL2339" s="52">
        <f t="shared" si="368"/>
        <v>0</v>
      </c>
      <c r="AM2339" s="52" t="e">
        <f t="shared" si="369"/>
        <v>#VALUE!</v>
      </c>
      <c r="AN2339" s="52" t="e">
        <f t="shared" si="362"/>
        <v>#VALUE!</v>
      </c>
      <c r="AO2339">
        <v>3.5</v>
      </c>
      <c r="AP2339" s="65">
        <v>3.5</v>
      </c>
      <c r="AQ2339" s="52">
        <f t="shared" si="370"/>
        <v>0</v>
      </c>
    </row>
    <row r="2340" spans="1:43" x14ac:dyDescent="0.25">
      <c r="A2340" t="s">
        <v>5531</v>
      </c>
      <c r="B2340" t="s">
        <v>4429</v>
      </c>
      <c r="C2340" s="22" t="s">
        <v>4429</v>
      </c>
      <c r="D2340">
        <v>1</v>
      </c>
      <c r="E2340">
        <v>1</v>
      </c>
      <c r="F2340">
        <v>2</v>
      </c>
      <c r="G2340" s="13">
        <v>37358</v>
      </c>
      <c r="H2340">
        <v>9.76</v>
      </c>
      <c r="I2340" t="s">
        <v>5411</v>
      </c>
      <c r="J2340" t="s">
        <v>5411</v>
      </c>
      <c r="K2340" s="65">
        <v>9.7579999999999991</v>
      </c>
      <c r="L2340" s="46"/>
      <c r="M2340" s="22"/>
      <c r="N2340" s="52">
        <f t="shared" si="363"/>
        <v>2.0000000000006679E-3</v>
      </c>
      <c r="O2340" s="52" t="e">
        <f t="shared" si="364"/>
        <v>#VALUE!</v>
      </c>
      <c r="P2340" s="52" t="e">
        <f t="shared" si="365"/>
        <v>#VALUE!</v>
      </c>
      <c r="Q2340">
        <v>3</v>
      </c>
      <c r="R2340" t="s">
        <v>5411</v>
      </c>
      <c r="S2340" t="s">
        <v>5411</v>
      </c>
      <c r="T2340" s="65">
        <v>2.9950000000000001</v>
      </c>
      <c r="U2340" s="46"/>
      <c r="V2340" s="22"/>
      <c r="W2340" s="52">
        <f t="shared" si="366"/>
        <v>4.9999999999998934E-3</v>
      </c>
      <c r="X2340" s="52" t="e">
        <f t="shared" si="367"/>
        <v>#VALUE!</v>
      </c>
      <c r="Y2340" s="52" t="e">
        <f t="shared" si="361"/>
        <v>#VALUE!</v>
      </c>
      <c r="Z2340" t="s">
        <v>5568</v>
      </c>
      <c r="AA2340" t="s">
        <v>5411</v>
      </c>
      <c r="AB2340" t="s">
        <v>5411</v>
      </c>
      <c r="AC2340" s="61" t="s">
        <v>88</v>
      </c>
      <c r="AD2340" s="61"/>
      <c r="AE2340" s="22"/>
      <c r="AF2340">
        <v>0</v>
      </c>
      <c r="AG2340" t="s">
        <v>5411</v>
      </c>
      <c r="AH2340" t="s">
        <v>5411</v>
      </c>
      <c r="AI2340" s="65">
        <v>0</v>
      </c>
      <c r="AJ2340" s="46"/>
      <c r="AK2340" s="22"/>
      <c r="AL2340" s="52">
        <f t="shared" si="368"/>
        <v>0</v>
      </c>
      <c r="AM2340" s="52" t="e">
        <f t="shared" si="369"/>
        <v>#VALUE!</v>
      </c>
      <c r="AN2340" s="52" t="e">
        <f t="shared" si="362"/>
        <v>#VALUE!</v>
      </c>
      <c r="AO2340">
        <v>5.51</v>
      </c>
      <c r="AP2340" s="65">
        <v>5.508</v>
      </c>
      <c r="AQ2340" s="52">
        <f t="shared" si="370"/>
        <v>1.9999999999997797E-3</v>
      </c>
    </row>
    <row r="2341" spans="1:43" x14ac:dyDescent="0.25">
      <c r="A2341" t="s">
        <v>5531</v>
      </c>
      <c r="B2341" t="s">
        <v>4430</v>
      </c>
      <c r="C2341" s="22" t="s">
        <v>4430</v>
      </c>
      <c r="D2341">
        <v>1</v>
      </c>
      <c r="E2341">
        <v>1</v>
      </c>
      <c r="F2341">
        <v>2</v>
      </c>
      <c r="G2341" s="13">
        <v>37358</v>
      </c>
      <c r="H2341">
        <v>0</v>
      </c>
      <c r="I2341" t="s">
        <v>5411</v>
      </c>
      <c r="J2341" t="s">
        <v>5411</v>
      </c>
      <c r="K2341" s="65">
        <v>0</v>
      </c>
      <c r="L2341" s="46"/>
      <c r="M2341" s="22"/>
      <c r="N2341" s="52">
        <f t="shared" si="363"/>
        <v>0</v>
      </c>
      <c r="O2341" s="52" t="e">
        <f t="shared" si="364"/>
        <v>#VALUE!</v>
      </c>
      <c r="P2341" s="52" t="e">
        <f t="shared" si="365"/>
        <v>#VALUE!</v>
      </c>
      <c r="Q2341">
        <v>0</v>
      </c>
      <c r="R2341" t="s">
        <v>5411</v>
      </c>
      <c r="S2341" t="s">
        <v>5411</v>
      </c>
      <c r="T2341" s="65">
        <v>0</v>
      </c>
      <c r="U2341" s="46"/>
      <c r="V2341" s="22"/>
      <c r="W2341" s="52">
        <f t="shared" si="366"/>
        <v>0</v>
      </c>
      <c r="X2341" s="52" t="e">
        <f t="shared" si="367"/>
        <v>#VALUE!</v>
      </c>
      <c r="Y2341" s="52" t="e">
        <f t="shared" si="361"/>
        <v>#VALUE!</v>
      </c>
      <c r="Z2341" t="s">
        <v>5568</v>
      </c>
      <c r="AA2341" t="s">
        <v>5411</v>
      </c>
      <c r="AB2341" t="s">
        <v>5411</v>
      </c>
      <c r="AC2341" s="61" t="s">
        <v>88</v>
      </c>
      <c r="AD2341" s="61"/>
      <c r="AE2341" s="22"/>
      <c r="AF2341">
        <v>0</v>
      </c>
      <c r="AG2341" t="s">
        <v>5411</v>
      </c>
      <c r="AH2341" t="s">
        <v>5411</v>
      </c>
      <c r="AI2341" s="65">
        <v>0</v>
      </c>
      <c r="AJ2341" s="46"/>
      <c r="AK2341" s="22"/>
      <c r="AL2341" s="52">
        <f t="shared" si="368"/>
        <v>0</v>
      </c>
      <c r="AM2341" s="52" t="e">
        <f t="shared" si="369"/>
        <v>#VALUE!</v>
      </c>
      <c r="AN2341" s="52" t="e">
        <f t="shared" si="362"/>
        <v>#VALUE!</v>
      </c>
      <c r="AO2341">
        <v>0</v>
      </c>
      <c r="AP2341" s="65">
        <v>0</v>
      </c>
      <c r="AQ2341" s="52">
        <f t="shared" si="370"/>
        <v>0</v>
      </c>
    </row>
    <row r="2342" spans="1:43" x14ac:dyDescent="0.25">
      <c r="A2342" t="s">
        <v>5531</v>
      </c>
      <c r="B2342" t="s">
        <v>4431</v>
      </c>
      <c r="C2342" s="22" t="s">
        <v>4431</v>
      </c>
      <c r="D2342">
        <v>1</v>
      </c>
      <c r="E2342">
        <v>1</v>
      </c>
      <c r="F2342">
        <v>2</v>
      </c>
      <c r="G2342" s="13">
        <v>37358</v>
      </c>
      <c r="H2342">
        <v>1.94</v>
      </c>
      <c r="I2342" t="s">
        <v>5411</v>
      </c>
      <c r="J2342" t="s">
        <v>5411</v>
      </c>
      <c r="K2342" s="65">
        <v>1.9430000000000001</v>
      </c>
      <c r="L2342" s="46"/>
      <c r="M2342" s="22"/>
      <c r="N2342" s="52">
        <f t="shared" si="363"/>
        <v>-3.0000000000001137E-3</v>
      </c>
      <c r="O2342" s="52" t="e">
        <f t="shared" si="364"/>
        <v>#VALUE!</v>
      </c>
      <c r="P2342" s="52" t="e">
        <f t="shared" si="365"/>
        <v>#VALUE!</v>
      </c>
      <c r="Q2342">
        <v>0</v>
      </c>
      <c r="R2342" t="s">
        <v>5411</v>
      </c>
      <c r="S2342" t="s">
        <v>5411</v>
      </c>
      <c r="T2342" s="65">
        <v>0</v>
      </c>
      <c r="U2342" s="46"/>
      <c r="V2342" s="22"/>
      <c r="W2342" s="52">
        <f t="shared" si="366"/>
        <v>0</v>
      </c>
      <c r="X2342" s="52" t="e">
        <f t="shared" si="367"/>
        <v>#VALUE!</v>
      </c>
      <c r="Y2342" s="52" t="e">
        <f t="shared" si="361"/>
        <v>#VALUE!</v>
      </c>
      <c r="Z2342" t="s">
        <v>5568</v>
      </c>
      <c r="AA2342" t="s">
        <v>5411</v>
      </c>
      <c r="AB2342" t="s">
        <v>5411</v>
      </c>
      <c r="AC2342" s="61" t="s">
        <v>88</v>
      </c>
      <c r="AD2342" s="61"/>
      <c r="AE2342" s="22"/>
      <c r="AF2342">
        <v>0</v>
      </c>
      <c r="AG2342" t="s">
        <v>5411</v>
      </c>
      <c r="AH2342" t="s">
        <v>5411</v>
      </c>
      <c r="AI2342" s="65">
        <v>0</v>
      </c>
      <c r="AJ2342" s="46"/>
      <c r="AK2342" s="22"/>
      <c r="AL2342" s="52">
        <f t="shared" si="368"/>
        <v>0</v>
      </c>
      <c r="AM2342" s="52" t="e">
        <f t="shared" si="369"/>
        <v>#VALUE!</v>
      </c>
      <c r="AN2342" s="52" t="e">
        <f t="shared" si="362"/>
        <v>#VALUE!</v>
      </c>
      <c r="AO2342">
        <v>2.2400000000000002</v>
      </c>
      <c r="AP2342" s="65">
        <v>2.2400000000000002</v>
      </c>
      <c r="AQ2342" s="52">
        <f t="shared" si="370"/>
        <v>0</v>
      </c>
    </row>
    <row r="2343" spans="1:43" x14ac:dyDescent="0.25">
      <c r="A2343" t="s">
        <v>5531</v>
      </c>
      <c r="B2343" t="s">
        <v>4432</v>
      </c>
      <c r="C2343" s="22" t="s">
        <v>4432</v>
      </c>
      <c r="D2343">
        <v>1</v>
      </c>
      <c r="E2343">
        <v>1</v>
      </c>
      <c r="F2343">
        <v>2</v>
      </c>
      <c r="G2343" s="13">
        <v>37358</v>
      </c>
      <c r="H2343" t="s">
        <v>5411</v>
      </c>
      <c r="I2343" t="s">
        <v>5411</v>
      </c>
      <c r="J2343" t="s">
        <v>5411</v>
      </c>
      <c r="K2343" s="65"/>
      <c r="L2343" s="46"/>
      <c r="M2343" s="22"/>
      <c r="N2343" s="52" t="e">
        <f t="shared" si="363"/>
        <v>#VALUE!</v>
      </c>
      <c r="O2343" s="52" t="e">
        <f t="shared" si="364"/>
        <v>#VALUE!</v>
      </c>
      <c r="P2343" s="52" t="e">
        <f t="shared" si="365"/>
        <v>#VALUE!</v>
      </c>
      <c r="Q2343" t="s">
        <v>5411</v>
      </c>
      <c r="R2343" t="s">
        <v>5411</v>
      </c>
      <c r="S2343" t="s">
        <v>5411</v>
      </c>
      <c r="T2343" s="65"/>
      <c r="U2343" s="46"/>
      <c r="V2343" s="22"/>
      <c r="W2343" s="52" t="e">
        <f t="shared" si="366"/>
        <v>#VALUE!</v>
      </c>
      <c r="X2343" s="52" t="e">
        <f t="shared" si="367"/>
        <v>#VALUE!</v>
      </c>
      <c r="Y2343" s="52" t="e">
        <f t="shared" si="361"/>
        <v>#VALUE!</v>
      </c>
      <c r="Z2343" t="s">
        <v>5568</v>
      </c>
      <c r="AA2343" t="s">
        <v>5411</v>
      </c>
      <c r="AB2343" t="s">
        <v>5411</v>
      </c>
      <c r="AC2343" s="61" t="s">
        <v>88</v>
      </c>
      <c r="AD2343" s="61"/>
      <c r="AE2343" s="22"/>
      <c r="AF2343" t="s">
        <v>5411</v>
      </c>
      <c r="AG2343" t="s">
        <v>5411</v>
      </c>
      <c r="AH2343" t="s">
        <v>5411</v>
      </c>
      <c r="AI2343" s="65"/>
      <c r="AJ2343" s="46"/>
      <c r="AK2343" s="22"/>
      <c r="AL2343" s="52" t="e">
        <f t="shared" si="368"/>
        <v>#VALUE!</v>
      </c>
      <c r="AM2343" s="52" t="e">
        <f t="shared" si="369"/>
        <v>#VALUE!</v>
      </c>
      <c r="AN2343" s="52" t="e">
        <f t="shared" si="362"/>
        <v>#VALUE!</v>
      </c>
      <c r="AO2343" t="s">
        <v>5411</v>
      </c>
      <c r="AP2343" s="65"/>
      <c r="AQ2343" s="52" t="e">
        <f t="shared" si="370"/>
        <v>#VALUE!</v>
      </c>
    </row>
    <row r="2344" spans="1:43" x14ac:dyDescent="0.25">
      <c r="A2344" t="s">
        <v>5531</v>
      </c>
      <c r="B2344" t="s">
        <v>4433</v>
      </c>
      <c r="C2344" s="22" t="s">
        <v>4433</v>
      </c>
      <c r="D2344">
        <v>1</v>
      </c>
      <c r="E2344">
        <v>1</v>
      </c>
      <c r="F2344">
        <v>2</v>
      </c>
      <c r="G2344" s="13">
        <v>37358</v>
      </c>
      <c r="H2344">
        <v>0</v>
      </c>
      <c r="I2344" t="s">
        <v>5411</v>
      </c>
      <c r="J2344" t="s">
        <v>5411</v>
      </c>
      <c r="K2344" s="65">
        <v>0</v>
      </c>
      <c r="L2344" s="46"/>
      <c r="M2344" s="22"/>
      <c r="N2344" s="52">
        <f t="shared" si="363"/>
        <v>0</v>
      </c>
      <c r="O2344" s="52" t="e">
        <f t="shared" si="364"/>
        <v>#VALUE!</v>
      </c>
      <c r="P2344" s="52" t="e">
        <f t="shared" si="365"/>
        <v>#VALUE!</v>
      </c>
      <c r="Q2344">
        <v>0</v>
      </c>
      <c r="R2344" t="s">
        <v>5411</v>
      </c>
      <c r="S2344" t="s">
        <v>5411</v>
      </c>
      <c r="T2344" s="65">
        <v>0</v>
      </c>
      <c r="U2344" s="46"/>
      <c r="V2344" s="22"/>
      <c r="W2344" s="52">
        <f t="shared" si="366"/>
        <v>0</v>
      </c>
      <c r="X2344" s="52" t="e">
        <f t="shared" si="367"/>
        <v>#VALUE!</v>
      </c>
      <c r="Y2344" s="52" t="e">
        <f t="shared" si="361"/>
        <v>#VALUE!</v>
      </c>
      <c r="Z2344" t="s">
        <v>5568</v>
      </c>
      <c r="AA2344" t="s">
        <v>5411</v>
      </c>
      <c r="AB2344" t="s">
        <v>5411</v>
      </c>
      <c r="AC2344" s="61" t="s">
        <v>88</v>
      </c>
      <c r="AD2344" s="61"/>
      <c r="AE2344" s="22"/>
      <c r="AF2344">
        <v>0</v>
      </c>
      <c r="AG2344" t="s">
        <v>5411</v>
      </c>
      <c r="AH2344" t="s">
        <v>5411</v>
      </c>
      <c r="AI2344" s="65">
        <v>0</v>
      </c>
      <c r="AJ2344" s="46"/>
      <c r="AK2344" s="22"/>
      <c r="AL2344" s="52">
        <f t="shared" si="368"/>
        <v>0</v>
      </c>
      <c r="AM2344" s="52" t="e">
        <f t="shared" si="369"/>
        <v>#VALUE!</v>
      </c>
      <c r="AN2344" s="52" t="e">
        <f t="shared" si="362"/>
        <v>#VALUE!</v>
      </c>
      <c r="AO2344">
        <v>0</v>
      </c>
      <c r="AP2344" s="65">
        <v>0</v>
      </c>
      <c r="AQ2344" s="52">
        <f t="shared" si="370"/>
        <v>0</v>
      </c>
    </row>
    <row r="2345" spans="1:43" x14ac:dyDescent="0.25">
      <c r="A2345" t="s">
        <v>5531</v>
      </c>
      <c r="B2345" t="s">
        <v>4434</v>
      </c>
      <c r="C2345" s="22" t="s">
        <v>4434</v>
      </c>
      <c r="D2345">
        <v>1</v>
      </c>
      <c r="E2345">
        <v>1</v>
      </c>
      <c r="F2345">
        <v>2</v>
      </c>
      <c r="G2345" s="13">
        <v>37358</v>
      </c>
      <c r="H2345">
        <v>4.7699999999999996</v>
      </c>
      <c r="I2345" t="s">
        <v>5411</v>
      </c>
      <c r="J2345" t="s">
        <v>5411</v>
      </c>
      <c r="K2345" s="65">
        <v>4.7690000000000001</v>
      </c>
      <c r="L2345" s="46"/>
      <c r="M2345" s="22"/>
      <c r="N2345" s="52">
        <f t="shared" si="363"/>
        <v>9.9999999999944578E-4</v>
      </c>
      <c r="O2345" s="52" t="e">
        <f t="shared" si="364"/>
        <v>#VALUE!</v>
      </c>
      <c r="P2345" s="52" t="e">
        <f t="shared" si="365"/>
        <v>#VALUE!</v>
      </c>
      <c r="Q2345">
        <v>0.09</v>
      </c>
      <c r="R2345" t="s">
        <v>5411</v>
      </c>
      <c r="S2345" t="s">
        <v>5411</v>
      </c>
      <c r="T2345" s="65">
        <v>9.4E-2</v>
      </c>
      <c r="U2345" s="46"/>
      <c r="V2345" s="22"/>
      <c r="W2345" s="52">
        <f t="shared" si="366"/>
        <v>-4.0000000000000036E-3</v>
      </c>
      <c r="X2345" s="52" t="e">
        <f t="shared" si="367"/>
        <v>#VALUE!</v>
      </c>
      <c r="Y2345" s="52" t="e">
        <f t="shared" si="361"/>
        <v>#VALUE!</v>
      </c>
      <c r="Z2345" t="s">
        <v>5568</v>
      </c>
      <c r="AA2345" t="s">
        <v>5411</v>
      </c>
      <c r="AB2345" t="s">
        <v>5411</v>
      </c>
      <c r="AC2345" s="61" t="s">
        <v>88</v>
      </c>
      <c r="AD2345" s="61"/>
      <c r="AE2345" s="22"/>
      <c r="AF2345">
        <v>0</v>
      </c>
      <c r="AG2345" t="s">
        <v>5411</v>
      </c>
      <c r="AH2345" t="s">
        <v>5411</v>
      </c>
      <c r="AI2345" s="65">
        <v>0</v>
      </c>
      <c r="AJ2345" s="46"/>
      <c r="AK2345" s="22"/>
      <c r="AL2345" s="52">
        <f t="shared" si="368"/>
        <v>0</v>
      </c>
      <c r="AM2345" s="52" t="e">
        <f t="shared" si="369"/>
        <v>#VALUE!</v>
      </c>
      <c r="AN2345" s="52" t="e">
        <f t="shared" si="362"/>
        <v>#VALUE!</v>
      </c>
      <c r="AO2345">
        <v>7</v>
      </c>
      <c r="AP2345" s="65">
        <v>6.9980000000000002</v>
      </c>
      <c r="AQ2345" s="52">
        <f t="shared" si="370"/>
        <v>1.9999999999997797E-3</v>
      </c>
    </row>
    <row r="2346" spans="1:43" x14ac:dyDescent="0.25">
      <c r="A2346" t="s">
        <v>5531</v>
      </c>
      <c r="B2346" t="s">
        <v>4435</v>
      </c>
      <c r="C2346" s="22" t="s">
        <v>4435</v>
      </c>
      <c r="D2346">
        <v>1</v>
      </c>
      <c r="E2346">
        <v>1</v>
      </c>
      <c r="F2346">
        <v>2</v>
      </c>
      <c r="G2346" s="13">
        <v>37358</v>
      </c>
      <c r="H2346">
        <v>3.57</v>
      </c>
      <c r="I2346" t="s">
        <v>5411</v>
      </c>
      <c r="J2346" t="s">
        <v>5411</v>
      </c>
      <c r="K2346" s="65">
        <v>3.5670000000000002</v>
      </c>
      <c r="L2346" s="46"/>
      <c r="M2346" s="22"/>
      <c r="N2346" s="52">
        <f t="shared" si="363"/>
        <v>2.9999999999996696E-3</v>
      </c>
      <c r="O2346" s="52" t="e">
        <f t="shared" si="364"/>
        <v>#VALUE!</v>
      </c>
      <c r="P2346" s="52" t="e">
        <f t="shared" si="365"/>
        <v>#VALUE!</v>
      </c>
      <c r="Q2346">
        <v>2.56</v>
      </c>
      <c r="R2346" t="s">
        <v>5411</v>
      </c>
      <c r="S2346" t="s">
        <v>5411</v>
      </c>
      <c r="T2346" s="65">
        <v>2.5609999999999999</v>
      </c>
      <c r="U2346" s="46"/>
      <c r="V2346" s="22"/>
      <c r="W2346" s="52">
        <f t="shared" si="366"/>
        <v>-9.9999999999988987E-4</v>
      </c>
      <c r="X2346" s="52" t="e">
        <f t="shared" si="367"/>
        <v>#VALUE!</v>
      </c>
      <c r="Y2346" s="52" t="e">
        <f t="shared" si="361"/>
        <v>#VALUE!</v>
      </c>
      <c r="Z2346" t="s">
        <v>5568</v>
      </c>
      <c r="AA2346" t="s">
        <v>5411</v>
      </c>
      <c r="AB2346" t="s">
        <v>5411</v>
      </c>
      <c r="AC2346" s="61" t="s">
        <v>88</v>
      </c>
      <c r="AD2346" s="61"/>
      <c r="AE2346" s="22"/>
      <c r="AF2346">
        <v>0</v>
      </c>
      <c r="AG2346" t="s">
        <v>5411</v>
      </c>
      <c r="AH2346" t="s">
        <v>5411</v>
      </c>
      <c r="AI2346" s="65">
        <v>0</v>
      </c>
      <c r="AJ2346" s="46"/>
      <c r="AK2346" s="22"/>
      <c r="AL2346" s="52">
        <f t="shared" si="368"/>
        <v>0</v>
      </c>
      <c r="AM2346" s="52" t="e">
        <f t="shared" si="369"/>
        <v>#VALUE!</v>
      </c>
      <c r="AN2346" s="52" t="e">
        <f t="shared" si="362"/>
        <v>#VALUE!</v>
      </c>
      <c r="AO2346">
        <v>2.5</v>
      </c>
      <c r="AP2346" s="65">
        <v>2.4990000000000001</v>
      </c>
      <c r="AQ2346" s="52">
        <f t="shared" si="370"/>
        <v>9.9999999999988987E-4</v>
      </c>
    </row>
    <row r="2347" spans="1:43" x14ac:dyDescent="0.25">
      <c r="A2347" t="s">
        <v>5531</v>
      </c>
      <c r="B2347" t="s">
        <v>4436</v>
      </c>
      <c r="C2347" s="22" t="s">
        <v>4436</v>
      </c>
      <c r="D2347">
        <v>1</v>
      </c>
      <c r="E2347">
        <v>1</v>
      </c>
      <c r="F2347">
        <v>2</v>
      </c>
      <c r="G2347" s="13">
        <v>37358</v>
      </c>
      <c r="H2347">
        <v>0</v>
      </c>
      <c r="I2347" t="s">
        <v>5411</v>
      </c>
      <c r="J2347" t="s">
        <v>5411</v>
      </c>
      <c r="K2347" s="65">
        <v>0</v>
      </c>
      <c r="L2347" s="46"/>
      <c r="M2347" s="22"/>
      <c r="N2347" s="52">
        <f t="shared" si="363"/>
        <v>0</v>
      </c>
      <c r="O2347" s="52" t="e">
        <f t="shared" si="364"/>
        <v>#VALUE!</v>
      </c>
      <c r="P2347" s="52" t="e">
        <f t="shared" si="365"/>
        <v>#VALUE!</v>
      </c>
      <c r="Q2347">
        <v>0</v>
      </c>
      <c r="R2347" t="s">
        <v>5411</v>
      </c>
      <c r="S2347" t="s">
        <v>5411</v>
      </c>
      <c r="T2347" s="65">
        <v>0</v>
      </c>
      <c r="U2347" s="46"/>
      <c r="V2347" s="22"/>
      <c r="W2347" s="52">
        <f t="shared" si="366"/>
        <v>0</v>
      </c>
      <c r="X2347" s="52" t="e">
        <f t="shared" si="367"/>
        <v>#VALUE!</v>
      </c>
      <c r="Y2347" s="52" t="e">
        <f t="shared" si="361"/>
        <v>#VALUE!</v>
      </c>
      <c r="Z2347" t="s">
        <v>5568</v>
      </c>
      <c r="AA2347" t="s">
        <v>5411</v>
      </c>
      <c r="AB2347" t="s">
        <v>5411</v>
      </c>
      <c r="AC2347" s="61" t="s">
        <v>88</v>
      </c>
      <c r="AD2347" s="61"/>
      <c r="AE2347" s="22"/>
      <c r="AF2347">
        <v>0</v>
      </c>
      <c r="AG2347" t="s">
        <v>5411</v>
      </c>
      <c r="AH2347" t="s">
        <v>5411</v>
      </c>
      <c r="AI2347" s="65">
        <v>0</v>
      </c>
      <c r="AJ2347" s="46"/>
      <c r="AK2347" s="22"/>
      <c r="AL2347" s="52">
        <f t="shared" si="368"/>
        <v>0</v>
      </c>
      <c r="AM2347" s="52" t="e">
        <f t="shared" si="369"/>
        <v>#VALUE!</v>
      </c>
      <c r="AN2347" s="52" t="e">
        <f t="shared" si="362"/>
        <v>#VALUE!</v>
      </c>
      <c r="AO2347">
        <v>0</v>
      </c>
      <c r="AP2347" s="65">
        <v>0</v>
      </c>
      <c r="AQ2347" s="52">
        <f t="shared" si="370"/>
        <v>0</v>
      </c>
    </row>
    <row r="2348" spans="1:43" x14ac:dyDescent="0.25">
      <c r="A2348" t="s">
        <v>5531</v>
      </c>
      <c r="B2348" t="s">
        <v>4437</v>
      </c>
      <c r="C2348" s="22" t="s">
        <v>4437</v>
      </c>
      <c r="D2348">
        <v>1</v>
      </c>
      <c r="E2348">
        <v>1</v>
      </c>
      <c r="F2348">
        <v>2</v>
      </c>
      <c r="G2348" s="13">
        <v>37358</v>
      </c>
      <c r="H2348">
        <v>0.81</v>
      </c>
      <c r="I2348" t="s">
        <v>5411</v>
      </c>
      <c r="J2348" t="s">
        <v>5411</v>
      </c>
      <c r="K2348" s="65">
        <v>0.80900000000000005</v>
      </c>
      <c r="L2348" s="46"/>
      <c r="M2348" s="22"/>
      <c r="N2348" s="52">
        <f t="shared" si="363"/>
        <v>1.0000000000000009E-3</v>
      </c>
      <c r="O2348" s="52" t="e">
        <f t="shared" si="364"/>
        <v>#VALUE!</v>
      </c>
      <c r="P2348" s="52" t="e">
        <f t="shared" si="365"/>
        <v>#VALUE!</v>
      </c>
      <c r="Q2348">
        <v>0</v>
      </c>
      <c r="R2348" t="s">
        <v>5411</v>
      </c>
      <c r="S2348" t="s">
        <v>5411</v>
      </c>
      <c r="T2348" s="65">
        <v>0</v>
      </c>
      <c r="U2348" s="46"/>
      <c r="V2348" s="22"/>
      <c r="W2348" s="52">
        <f t="shared" si="366"/>
        <v>0</v>
      </c>
      <c r="X2348" s="52" t="e">
        <f t="shared" si="367"/>
        <v>#VALUE!</v>
      </c>
      <c r="Y2348" s="52" t="e">
        <f t="shared" si="361"/>
        <v>#VALUE!</v>
      </c>
      <c r="Z2348" t="s">
        <v>5568</v>
      </c>
      <c r="AA2348" t="s">
        <v>5411</v>
      </c>
      <c r="AB2348" t="s">
        <v>5411</v>
      </c>
      <c r="AC2348" s="61" t="s">
        <v>88</v>
      </c>
      <c r="AD2348" s="61"/>
      <c r="AE2348" s="22"/>
      <c r="AF2348">
        <v>0</v>
      </c>
      <c r="AG2348" t="s">
        <v>5411</v>
      </c>
      <c r="AH2348" t="s">
        <v>5411</v>
      </c>
      <c r="AI2348" s="65">
        <v>0</v>
      </c>
      <c r="AJ2348" s="46"/>
      <c r="AK2348" s="22"/>
      <c r="AL2348" s="52">
        <f t="shared" si="368"/>
        <v>0</v>
      </c>
      <c r="AM2348" s="52" t="e">
        <f t="shared" si="369"/>
        <v>#VALUE!</v>
      </c>
      <c r="AN2348" s="52" t="e">
        <f t="shared" si="362"/>
        <v>#VALUE!</v>
      </c>
      <c r="AO2348">
        <v>0.37</v>
      </c>
      <c r="AP2348" s="65">
        <v>0.37</v>
      </c>
      <c r="AQ2348" s="52">
        <f t="shared" si="370"/>
        <v>0</v>
      </c>
    </row>
    <row r="2349" spans="1:43" x14ac:dyDescent="0.25">
      <c r="A2349" t="s">
        <v>5531</v>
      </c>
      <c r="B2349" t="s">
        <v>4438</v>
      </c>
      <c r="C2349" s="22" t="s">
        <v>4438</v>
      </c>
      <c r="D2349">
        <v>1</v>
      </c>
      <c r="E2349">
        <v>1</v>
      </c>
      <c r="F2349">
        <v>2</v>
      </c>
      <c r="G2349" s="13">
        <v>37358</v>
      </c>
      <c r="H2349" t="s">
        <v>5411</v>
      </c>
      <c r="I2349" t="s">
        <v>5411</v>
      </c>
      <c r="J2349" t="s">
        <v>5411</v>
      </c>
      <c r="K2349" s="65"/>
      <c r="L2349" s="46"/>
      <c r="M2349" s="22"/>
      <c r="N2349" s="52" t="e">
        <f t="shared" si="363"/>
        <v>#VALUE!</v>
      </c>
      <c r="O2349" s="52" t="e">
        <f t="shared" si="364"/>
        <v>#VALUE!</v>
      </c>
      <c r="P2349" s="52" t="e">
        <f t="shared" si="365"/>
        <v>#VALUE!</v>
      </c>
      <c r="Q2349" t="s">
        <v>5411</v>
      </c>
      <c r="R2349" t="s">
        <v>5411</v>
      </c>
      <c r="S2349" t="s">
        <v>5411</v>
      </c>
      <c r="T2349" s="65"/>
      <c r="U2349" s="46"/>
      <c r="V2349" s="22"/>
      <c r="W2349" s="52" t="e">
        <f t="shared" si="366"/>
        <v>#VALUE!</v>
      </c>
      <c r="X2349" s="52" t="e">
        <f t="shared" si="367"/>
        <v>#VALUE!</v>
      </c>
      <c r="Y2349" s="52" t="e">
        <f t="shared" si="361"/>
        <v>#VALUE!</v>
      </c>
      <c r="Z2349" t="s">
        <v>5568</v>
      </c>
      <c r="AA2349" t="s">
        <v>5411</v>
      </c>
      <c r="AB2349" t="s">
        <v>5411</v>
      </c>
      <c r="AC2349" s="61" t="s">
        <v>88</v>
      </c>
      <c r="AD2349" s="61"/>
      <c r="AE2349" s="22"/>
      <c r="AF2349" t="s">
        <v>5411</v>
      </c>
      <c r="AG2349" t="s">
        <v>5411</v>
      </c>
      <c r="AH2349" t="s">
        <v>5411</v>
      </c>
      <c r="AI2349" s="65"/>
      <c r="AJ2349" s="46"/>
      <c r="AK2349" s="22"/>
      <c r="AL2349" s="52" t="e">
        <f t="shared" si="368"/>
        <v>#VALUE!</v>
      </c>
      <c r="AM2349" s="52" t="e">
        <f t="shared" si="369"/>
        <v>#VALUE!</v>
      </c>
      <c r="AN2349" s="52" t="e">
        <f t="shared" si="362"/>
        <v>#VALUE!</v>
      </c>
      <c r="AO2349" t="s">
        <v>5411</v>
      </c>
      <c r="AP2349" s="65"/>
      <c r="AQ2349" s="52" t="e">
        <f t="shared" si="370"/>
        <v>#VALUE!</v>
      </c>
    </row>
    <row r="2350" spans="1:43" x14ac:dyDescent="0.25">
      <c r="A2350" t="s">
        <v>5531</v>
      </c>
      <c r="B2350" t="s">
        <v>4439</v>
      </c>
      <c r="C2350" s="22" t="s">
        <v>4439</v>
      </c>
      <c r="D2350">
        <v>1</v>
      </c>
      <c r="E2350">
        <v>1</v>
      </c>
      <c r="F2350">
        <v>2</v>
      </c>
      <c r="G2350" s="13">
        <v>37358</v>
      </c>
      <c r="H2350">
        <v>0</v>
      </c>
      <c r="I2350" t="s">
        <v>5411</v>
      </c>
      <c r="J2350" t="s">
        <v>5411</v>
      </c>
      <c r="K2350" s="65">
        <v>0</v>
      </c>
      <c r="L2350" s="46"/>
      <c r="M2350" s="22"/>
      <c r="N2350" s="52">
        <f t="shared" si="363"/>
        <v>0</v>
      </c>
      <c r="O2350" s="52" t="e">
        <f t="shared" si="364"/>
        <v>#VALUE!</v>
      </c>
      <c r="P2350" s="52" t="e">
        <f t="shared" si="365"/>
        <v>#VALUE!</v>
      </c>
      <c r="Q2350">
        <v>0</v>
      </c>
      <c r="R2350" t="s">
        <v>5411</v>
      </c>
      <c r="S2350" t="s">
        <v>5411</v>
      </c>
      <c r="T2350" s="65">
        <v>0</v>
      </c>
      <c r="U2350" s="46"/>
      <c r="V2350" s="22"/>
      <c r="W2350" s="52">
        <f t="shared" si="366"/>
        <v>0</v>
      </c>
      <c r="X2350" s="52" t="e">
        <f t="shared" si="367"/>
        <v>#VALUE!</v>
      </c>
      <c r="Y2350" s="52" t="e">
        <f t="shared" si="361"/>
        <v>#VALUE!</v>
      </c>
      <c r="Z2350" t="s">
        <v>5568</v>
      </c>
      <c r="AA2350" t="s">
        <v>5411</v>
      </c>
      <c r="AB2350" t="s">
        <v>5411</v>
      </c>
      <c r="AC2350" s="61" t="s">
        <v>88</v>
      </c>
      <c r="AD2350" s="61"/>
      <c r="AE2350" s="22"/>
      <c r="AF2350">
        <v>0</v>
      </c>
      <c r="AG2350" t="s">
        <v>5411</v>
      </c>
      <c r="AH2350" t="s">
        <v>5411</v>
      </c>
      <c r="AI2350" s="65">
        <v>0</v>
      </c>
      <c r="AJ2350" s="46"/>
      <c r="AK2350" s="22"/>
      <c r="AL2350" s="52">
        <f t="shared" si="368"/>
        <v>0</v>
      </c>
      <c r="AM2350" s="52" t="e">
        <f t="shared" si="369"/>
        <v>#VALUE!</v>
      </c>
      <c r="AN2350" s="52" t="e">
        <f t="shared" si="362"/>
        <v>#VALUE!</v>
      </c>
      <c r="AO2350">
        <v>0</v>
      </c>
      <c r="AP2350" s="65">
        <v>0</v>
      </c>
      <c r="AQ2350" s="52">
        <f t="shared" si="370"/>
        <v>0</v>
      </c>
    </row>
    <row r="2351" spans="1:43" x14ac:dyDescent="0.25">
      <c r="A2351" t="s">
        <v>5531</v>
      </c>
      <c r="B2351" t="s">
        <v>4440</v>
      </c>
      <c r="C2351" s="22" t="s">
        <v>4440</v>
      </c>
      <c r="D2351">
        <v>1</v>
      </c>
      <c r="E2351">
        <v>1</v>
      </c>
      <c r="F2351">
        <v>2</v>
      </c>
      <c r="G2351" s="13">
        <v>37358</v>
      </c>
      <c r="H2351">
        <v>5.85</v>
      </c>
      <c r="I2351" t="s">
        <v>5411</v>
      </c>
      <c r="J2351" t="s">
        <v>5411</v>
      </c>
      <c r="K2351" s="65">
        <v>5.8540000000000001</v>
      </c>
      <c r="L2351" s="46"/>
      <c r="M2351" s="22"/>
      <c r="N2351" s="52">
        <f t="shared" si="363"/>
        <v>-4.0000000000004476E-3</v>
      </c>
      <c r="O2351" s="52" t="e">
        <f t="shared" si="364"/>
        <v>#VALUE!</v>
      </c>
      <c r="P2351" s="52" t="e">
        <f t="shared" si="365"/>
        <v>#VALUE!</v>
      </c>
      <c r="Q2351">
        <v>0</v>
      </c>
      <c r="R2351" t="s">
        <v>5411</v>
      </c>
      <c r="S2351" t="s">
        <v>5411</v>
      </c>
      <c r="T2351" s="65">
        <v>0</v>
      </c>
      <c r="U2351" s="46"/>
      <c r="V2351" s="22"/>
      <c r="W2351" s="52">
        <f t="shared" si="366"/>
        <v>0</v>
      </c>
      <c r="X2351" s="52" t="e">
        <f t="shared" si="367"/>
        <v>#VALUE!</v>
      </c>
      <c r="Y2351" s="52" t="e">
        <f t="shared" si="361"/>
        <v>#VALUE!</v>
      </c>
      <c r="Z2351" t="s">
        <v>5568</v>
      </c>
      <c r="AA2351" t="s">
        <v>5411</v>
      </c>
      <c r="AB2351" t="s">
        <v>5411</v>
      </c>
      <c r="AC2351" s="61" t="s">
        <v>88</v>
      </c>
      <c r="AD2351" s="61"/>
      <c r="AE2351" s="22"/>
      <c r="AF2351">
        <v>0</v>
      </c>
      <c r="AG2351" t="s">
        <v>5411</v>
      </c>
      <c r="AH2351" t="s">
        <v>5411</v>
      </c>
      <c r="AI2351" s="65">
        <v>0</v>
      </c>
      <c r="AJ2351" s="46"/>
      <c r="AK2351" s="22"/>
      <c r="AL2351" s="52">
        <f t="shared" si="368"/>
        <v>0</v>
      </c>
      <c r="AM2351" s="52" t="e">
        <f t="shared" si="369"/>
        <v>#VALUE!</v>
      </c>
      <c r="AN2351" s="52" t="e">
        <f t="shared" si="362"/>
        <v>#VALUE!</v>
      </c>
      <c r="AO2351">
        <v>3.37</v>
      </c>
      <c r="AP2351" s="65">
        <v>3.3719999999999999</v>
      </c>
      <c r="AQ2351" s="52">
        <f t="shared" si="370"/>
        <v>-1.9999999999997797E-3</v>
      </c>
    </row>
    <row r="2352" spans="1:43" x14ac:dyDescent="0.25">
      <c r="A2352" t="s">
        <v>5531</v>
      </c>
      <c r="B2352" t="s">
        <v>4441</v>
      </c>
      <c r="C2352" s="22" t="s">
        <v>4441</v>
      </c>
      <c r="D2352">
        <v>1</v>
      </c>
      <c r="E2352">
        <v>1</v>
      </c>
      <c r="F2352">
        <v>2</v>
      </c>
      <c r="G2352" s="13">
        <v>37358</v>
      </c>
      <c r="H2352" t="s">
        <v>5411</v>
      </c>
      <c r="I2352" t="s">
        <v>5411</v>
      </c>
      <c r="J2352" t="s">
        <v>5411</v>
      </c>
      <c r="K2352" s="65"/>
      <c r="L2352" s="46"/>
      <c r="M2352" s="22"/>
      <c r="N2352" s="52" t="e">
        <f t="shared" si="363"/>
        <v>#VALUE!</v>
      </c>
      <c r="O2352" s="52" t="e">
        <f t="shared" si="364"/>
        <v>#VALUE!</v>
      </c>
      <c r="P2352" s="52" t="e">
        <f t="shared" si="365"/>
        <v>#VALUE!</v>
      </c>
      <c r="Q2352" t="s">
        <v>5411</v>
      </c>
      <c r="R2352" t="s">
        <v>5411</v>
      </c>
      <c r="S2352" t="s">
        <v>5411</v>
      </c>
      <c r="T2352" s="65"/>
      <c r="U2352" s="46"/>
      <c r="V2352" s="22"/>
      <c r="W2352" s="52" t="e">
        <f t="shared" si="366"/>
        <v>#VALUE!</v>
      </c>
      <c r="X2352" s="52" t="e">
        <f t="shared" si="367"/>
        <v>#VALUE!</v>
      </c>
      <c r="Y2352" s="52" t="e">
        <f t="shared" si="361"/>
        <v>#VALUE!</v>
      </c>
      <c r="Z2352" t="s">
        <v>5568</v>
      </c>
      <c r="AA2352" t="s">
        <v>5411</v>
      </c>
      <c r="AB2352" t="s">
        <v>5411</v>
      </c>
      <c r="AC2352" s="61" t="s">
        <v>88</v>
      </c>
      <c r="AD2352" s="61"/>
      <c r="AE2352" s="22"/>
      <c r="AF2352" t="s">
        <v>5411</v>
      </c>
      <c r="AG2352" t="s">
        <v>5411</v>
      </c>
      <c r="AH2352" t="s">
        <v>5411</v>
      </c>
      <c r="AI2352" s="65"/>
      <c r="AJ2352" s="46"/>
      <c r="AK2352" s="22"/>
      <c r="AL2352" s="52" t="e">
        <f t="shared" si="368"/>
        <v>#VALUE!</v>
      </c>
      <c r="AM2352" s="52" t="e">
        <f t="shared" si="369"/>
        <v>#VALUE!</v>
      </c>
      <c r="AN2352" s="52" t="e">
        <f t="shared" si="362"/>
        <v>#VALUE!</v>
      </c>
      <c r="AO2352" t="s">
        <v>5411</v>
      </c>
      <c r="AP2352" s="65"/>
      <c r="AQ2352" s="52" t="e">
        <f t="shared" si="370"/>
        <v>#VALUE!</v>
      </c>
    </row>
    <row r="2353" spans="1:43" x14ac:dyDescent="0.25">
      <c r="A2353" t="s">
        <v>5531</v>
      </c>
      <c r="B2353" t="s">
        <v>4442</v>
      </c>
      <c r="C2353" s="22" t="s">
        <v>4442</v>
      </c>
      <c r="D2353">
        <v>1</v>
      </c>
      <c r="E2353">
        <v>1</v>
      </c>
      <c r="F2353">
        <v>2</v>
      </c>
      <c r="G2353" s="13">
        <v>37358</v>
      </c>
      <c r="H2353">
        <v>0</v>
      </c>
      <c r="I2353" t="s">
        <v>5411</v>
      </c>
      <c r="J2353" t="s">
        <v>5411</v>
      </c>
      <c r="K2353" s="65">
        <v>0</v>
      </c>
      <c r="L2353" s="46"/>
      <c r="M2353" s="22"/>
      <c r="N2353" s="52">
        <f t="shared" si="363"/>
        <v>0</v>
      </c>
      <c r="O2353" s="52" t="e">
        <f t="shared" si="364"/>
        <v>#VALUE!</v>
      </c>
      <c r="P2353" s="52" t="e">
        <f t="shared" si="365"/>
        <v>#VALUE!</v>
      </c>
      <c r="Q2353">
        <v>0</v>
      </c>
      <c r="R2353" t="s">
        <v>5411</v>
      </c>
      <c r="S2353" t="s">
        <v>5411</v>
      </c>
      <c r="T2353" s="65">
        <v>0</v>
      </c>
      <c r="U2353" s="46"/>
      <c r="V2353" s="22"/>
      <c r="W2353" s="52">
        <f t="shared" si="366"/>
        <v>0</v>
      </c>
      <c r="X2353" s="52" t="e">
        <f t="shared" si="367"/>
        <v>#VALUE!</v>
      </c>
      <c r="Y2353" s="52" t="e">
        <f t="shared" si="361"/>
        <v>#VALUE!</v>
      </c>
      <c r="Z2353" t="s">
        <v>5568</v>
      </c>
      <c r="AA2353" t="s">
        <v>5411</v>
      </c>
      <c r="AB2353" t="s">
        <v>5411</v>
      </c>
      <c r="AC2353" s="61" t="s">
        <v>88</v>
      </c>
      <c r="AD2353" s="61"/>
      <c r="AE2353" s="22"/>
      <c r="AF2353">
        <v>0</v>
      </c>
      <c r="AG2353" t="s">
        <v>5411</v>
      </c>
      <c r="AH2353" t="s">
        <v>5411</v>
      </c>
      <c r="AI2353" s="65">
        <v>0</v>
      </c>
      <c r="AJ2353" s="46"/>
      <c r="AK2353" s="22"/>
      <c r="AL2353" s="52">
        <f t="shared" si="368"/>
        <v>0</v>
      </c>
      <c r="AM2353" s="52" t="e">
        <f t="shared" si="369"/>
        <v>#VALUE!</v>
      </c>
      <c r="AN2353" s="52" t="e">
        <f t="shared" si="362"/>
        <v>#VALUE!</v>
      </c>
      <c r="AO2353">
        <v>0</v>
      </c>
      <c r="AP2353" s="65">
        <v>0</v>
      </c>
      <c r="AQ2353" s="52">
        <f t="shared" si="370"/>
        <v>0</v>
      </c>
    </row>
    <row r="2354" spans="1:43" x14ac:dyDescent="0.25">
      <c r="A2354" t="s">
        <v>5531</v>
      </c>
      <c r="B2354" t="s">
        <v>4443</v>
      </c>
      <c r="C2354" s="22" t="s">
        <v>4443</v>
      </c>
      <c r="D2354">
        <v>1</v>
      </c>
      <c r="E2354">
        <v>1</v>
      </c>
      <c r="F2354">
        <v>2</v>
      </c>
      <c r="G2354" s="13">
        <v>37358</v>
      </c>
      <c r="H2354">
        <v>9.44</v>
      </c>
      <c r="I2354" t="s">
        <v>5411</v>
      </c>
      <c r="J2354" t="s">
        <v>5411</v>
      </c>
      <c r="K2354" s="65">
        <v>9.4359999999999999</v>
      </c>
      <c r="L2354" s="46"/>
      <c r="M2354" s="22"/>
      <c r="N2354" s="52">
        <f t="shared" si="363"/>
        <v>3.9999999999995595E-3</v>
      </c>
      <c r="O2354" s="52" t="e">
        <f t="shared" si="364"/>
        <v>#VALUE!</v>
      </c>
      <c r="P2354" s="52" t="e">
        <f t="shared" si="365"/>
        <v>#VALUE!</v>
      </c>
      <c r="Q2354">
        <v>0.23</v>
      </c>
      <c r="R2354" t="s">
        <v>5411</v>
      </c>
      <c r="S2354" t="s">
        <v>5411</v>
      </c>
      <c r="T2354" s="65">
        <v>0.23300000000000001</v>
      </c>
      <c r="U2354" s="46"/>
      <c r="V2354" s="22"/>
      <c r="W2354" s="52">
        <f t="shared" si="366"/>
        <v>-3.0000000000000027E-3</v>
      </c>
      <c r="X2354" s="52" t="e">
        <f t="shared" si="367"/>
        <v>#VALUE!</v>
      </c>
      <c r="Y2354" s="52" t="e">
        <f t="shared" si="361"/>
        <v>#VALUE!</v>
      </c>
      <c r="Z2354" t="s">
        <v>5568</v>
      </c>
      <c r="AA2354" t="s">
        <v>5411</v>
      </c>
      <c r="AB2354" t="s">
        <v>5411</v>
      </c>
      <c r="AC2354" s="61" t="s">
        <v>88</v>
      </c>
      <c r="AD2354" s="61"/>
      <c r="AE2354" s="22"/>
      <c r="AF2354">
        <v>0</v>
      </c>
      <c r="AG2354" t="s">
        <v>5411</v>
      </c>
      <c r="AH2354" t="s">
        <v>5411</v>
      </c>
      <c r="AI2354" s="65">
        <v>0</v>
      </c>
      <c r="AJ2354" s="46"/>
      <c r="AK2354" s="22"/>
      <c r="AL2354" s="52">
        <f t="shared" si="368"/>
        <v>0</v>
      </c>
      <c r="AM2354" s="52" t="e">
        <f t="shared" si="369"/>
        <v>#VALUE!</v>
      </c>
      <c r="AN2354" s="52" t="e">
        <f t="shared" si="362"/>
        <v>#VALUE!</v>
      </c>
      <c r="AO2354">
        <v>6.53</v>
      </c>
      <c r="AP2354" s="65">
        <v>6.5250000000000004</v>
      </c>
      <c r="AQ2354" s="52">
        <f t="shared" si="370"/>
        <v>4.9999999999998934E-3</v>
      </c>
    </row>
    <row r="2355" spans="1:43" x14ac:dyDescent="0.25">
      <c r="A2355" t="s">
        <v>5531</v>
      </c>
      <c r="B2355" t="s">
        <v>4444</v>
      </c>
      <c r="C2355" s="22" t="s">
        <v>4444</v>
      </c>
      <c r="D2355">
        <v>1</v>
      </c>
      <c r="E2355">
        <v>1</v>
      </c>
      <c r="F2355">
        <v>2</v>
      </c>
      <c r="G2355" s="13">
        <v>37358</v>
      </c>
      <c r="H2355">
        <v>2.21</v>
      </c>
      <c r="I2355" t="s">
        <v>5411</v>
      </c>
      <c r="J2355" t="s">
        <v>5411</v>
      </c>
      <c r="K2355" s="65">
        <v>2.21</v>
      </c>
      <c r="L2355" s="46"/>
      <c r="M2355" s="22"/>
      <c r="N2355" s="52">
        <f t="shared" si="363"/>
        <v>0</v>
      </c>
      <c r="O2355" s="52" t="e">
        <f t="shared" si="364"/>
        <v>#VALUE!</v>
      </c>
      <c r="P2355" s="52" t="e">
        <f t="shared" si="365"/>
        <v>#VALUE!</v>
      </c>
      <c r="Q2355">
        <v>0.03</v>
      </c>
      <c r="R2355" t="s">
        <v>5411</v>
      </c>
      <c r="S2355" t="s">
        <v>5411</v>
      </c>
      <c r="T2355" s="65">
        <v>3.4000000000000002E-2</v>
      </c>
      <c r="U2355" s="46"/>
      <c r="V2355" s="22"/>
      <c r="W2355" s="52">
        <f t="shared" si="366"/>
        <v>-4.0000000000000036E-3</v>
      </c>
      <c r="X2355" s="52" t="e">
        <f t="shared" si="367"/>
        <v>#VALUE!</v>
      </c>
      <c r="Y2355" s="52" t="e">
        <f t="shared" si="361"/>
        <v>#VALUE!</v>
      </c>
      <c r="Z2355" t="s">
        <v>5568</v>
      </c>
      <c r="AA2355" t="s">
        <v>5411</v>
      </c>
      <c r="AB2355" t="s">
        <v>5411</v>
      </c>
      <c r="AC2355" s="61" t="s">
        <v>88</v>
      </c>
      <c r="AD2355" s="61"/>
      <c r="AE2355" s="22"/>
      <c r="AF2355">
        <v>0</v>
      </c>
      <c r="AG2355" t="s">
        <v>5411</v>
      </c>
      <c r="AH2355" t="s">
        <v>5411</v>
      </c>
      <c r="AI2355" s="65">
        <v>0</v>
      </c>
      <c r="AJ2355" s="46"/>
      <c r="AK2355" s="22"/>
      <c r="AL2355" s="52">
        <f t="shared" si="368"/>
        <v>0</v>
      </c>
      <c r="AM2355" s="52" t="e">
        <f t="shared" si="369"/>
        <v>#VALUE!</v>
      </c>
      <c r="AN2355" s="52" t="e">
        <f t="shared" si="362"/>
        <v>#VALUE!</v>
      </c>
      <c r="AO2355">
        <v>0.38</v>
      </c>
      <c r="AP2355" s="65">
        <v>0.376</v>
      </c>
      <c r="AQ2355" s="52">
        <f t="shared" si="370"/>
        <v>4.0000000000000036E-3</v>
      </c>
    </row>
    <row r="2356" spans="1:43" x14ac:dyDescent="0.25">
      <c r="A2356" t="s">
        <v>5531</v>
      </c>
      <c r="B2356" t="s">
        <v>4278</v>
      </c>
      <c r="C2356" s="22" t="s">
        <v>4278</v>
      </c>
      <c r="D2356">
        <v>1</v>
      </c>
      <c r="E2356">
        <v>1</v>
      </c>
      <c r="F2356">
        <v>2</v>
      </c>
      <c r="G2356" s="13">
        <v>37707</v>
      </c>
      <c r="H2356">
        <v>0</v>
      </c>
      <c r="I2356">
        <v>0</v>
      </c>
      <c r="J2356" t="s">
        <v>5411</v>
      </c>
      <c r="K2356" s="46">
        <v>0</v>
      </c>
      <c r="L2356" s="46">
        <v>0</v>
      </c>
      <c r="M2356" s="22"/>
      <c r="N2356" s="52">
        <f t="shared" si="363"/>
        <v>0</v>
      </c>
      <c r="O2356" s="52">
        <f t="shared" si="364"/>
        <v>0</v>
      </c>
      <c r="P2356" s="52" t="e">
        <f t="shared" si="365"/>
        <v>#VALUE!</v>
      </c>
      <c r="Q2356">
        <v>0</v>
      </c>
      <c r="R2356">
        <v>0</v>
      </c>
      <c r="S2356" t="s">
        <v>5411</v>
      </c>
      <c r="T2356" s="46">
        <v>0</v>
      </c>
      <c r="U2356" s="46">
        <v>0</v>
      </c>
      <c r="V2356" s="22"/>
      <c r="W2356" s="52">
        <f t="shared" si="366"/>
        <v>0</v>
      </c>
      <c r="X2356" s="52">
        <f t="shared" si="367"/>
        <v>0</v>
      </c>
      <c r="Y2356" s="52" t="e">
        <f t="shared" si="361"/>
        <v>#VALUE!</v>
      </c>
      <c r="Z2356" t="s">
        <v>114</v>
      </c>
      <c r="AA2356" t="s">
        <v>77</v>
      </c>
      <c r="AB2356" t="s">
        <v>5411</v>
      </c>
      <c r="AC2356" s="61" t="s">
        <v>114</v>
      </c>
      <c r="AD2356" s="86" t="s">
        <v>77</v>
      </c>
      <c r="AE2356" s="22"/>
      <c r="AF2356">
        <v>0</v>
      </c>
      <c r="AG2356">
        <v>0</v>
      </c>
      <c r="AH2356" t="s">
        <v>5411</v>
      </c>
      <c r="AI2356" s="46">
        <v>0</v>
      </c>
      <c r="AJ2356" s="46">
        <v>0</v>
      </c>
      <c r="AK2356" s="22"/>
      <c r="AL2356" s="52">
        <f t="shared" si="368"/>
        <v>0</v>
      </c>
      <c r="AM2356" s="52">
        <f t="shared" si="369"/>
        <v>0</v>
      </c>
      <c r="AN2356" s="52" t="e">
        <f t="shared" si="362"/>
        <v>#VALUE!</v>
      </c>
      <c r="AO2356">
        <v>0</v>
      </c>
      <c r="AP2356" s="46">
        <v>0</v>
      </c>
      <c r="AQ2356" s="52">
        <f t="shared" si="370"/>
        <v>0</v>
      </c>
    </row>
    <row r="2357" spans="1:43" x14ac:dyDescent="0.25">
      <c r="A2357" t="s">
        <v>5531</v>
      </c>
      <c r="B2357" t="s">
        <v>4279</v>
      </c>
      <c r="C2357" s="22" t="s">
        <v>4279</v>
      </c>
      <c r="D2357">
        <v>1</v>
      </c>
      <c r="E2357">
        <v>1</v>
      </c>
      <c r="F2357">
        <v>2</v>
      </c>
      <c r="G2357" s="13">
        <v>37707</v>
      </c>
      <c r="H2357">
        <v>0</v>
      </c>
      <c r="I2357">
        <v>7.19</v>
      </c>
      <c r="J2357" t="s">
        <v>5411</v>
      </c>
      <c r="K2357" s="46">
        <v>0</v>
      </c>
      <c r="L2357" s="46">
        <v>7.1910040160642561</v>
      </c>
      <c r="M2357" s="22"/>
      <c r="N2357" s="52">
        <f t="shared" si="363"/>
        <v>0</v>
      </c>
      <c r="O2357" s="52">
        <f t="shared" si="364"/>
        <v>-1.0040160642557083E-3</v>
      </c>
      <c r="P2357" s="52" t="e">
        <f t="shared" si="365"/>
        <v>#VALUE!</v>
      </c>
      <c r="Q2357">
        <v>0</v>
      </c>
      <c r="R2357">
        <v>0</v>
      </c>
      <c r="S2357" t="s">
        <v>5411</v>
      </c>
      <c r="T2357" s="46">
        <v>0</v>
      </c>
      <c r="U2357" s="46">
        <v>0</v>
      </c>
      <c r="V2357" s="22"/>
      <c r="W2357" s="52">
        <f t="shared" si="366"/>
        <v>0</v>
      </c>
      <c r="X2357" s="52">
        <f t="shared" si="367"/>
        <v>0</v>
      </c>
      <c r="Y2357" s="52" t="e">
        <f t="shared" si="361"/>
        <v>#VALUE!</v>
      </c>
      <c r="Z2357" t="s">
        <v>114</v>
      </c>
      <c r="AA2357" t="s">
        <v>77</v>
      </c>
      <c r="AB2357" t="s">
        <v>5411</v>
      </c>
      <c r="AC2357" s="61" t="s">
        <v>114</v>
      </c>
      <c r="AD2357" s="86" t="s">
        <v>77</v>
      </c>
      <c r="AE2357" s="22"/>
      <c r="AF2357">
        <v>0</v>
      </c>
      <c r="AG2357">
        <v>0</v>
      </c>
      <c r="AH2357" t="s">
        <v>5411</v>
      </c>
      <c r="AI2357" s="46">
        <v>0</v>
      </c>
      <c r="AJ2357" s="46">
        <v>0</v>
      </c>
      <c r="AK2357" s="22"/>
      <c r="AL2357" s="52">
        <f t="shared" si="368"/>
        <v>0</v>
      </c>
      <c r="AM2357" s="52">
        <f t="shared" si="369"/>
        <v>0</v>
      </c>
      <c r="AN2357" s="52" t="e">
        <f t="shared" si="362"/>
        <v>#VALUE!</v>
      </c>
      <c r="AO2357">
        <v>0.38</v>
      </c>
      <c r="AP2357" s="46">
        <v>0.37847389558232925</v>
      </c>
      <c r="AQ2357" s="52">
        <f t="shared" si="370"/>
        <v>1.5261044176707594E-3</v>
      </c>
    </row>
    <row r="2358" spans="1:43" x14ac:dyDescent="0.25">
      <c r="A2358" t="s">
        <v>5531</v>
      </c>
      <c r="B2358" t="s">
        <v>4280</v>
      </c>
      <c r="C2358" s="22" t="s">
        <v>4280</v>
      </c>
      <c r="D2358">
        <v>1</v>
      </c>
      <c r="E2358">
        <v>1</v>
      </c>
      <c r="F2358">
        <v>2</v>
      </c>
      <c r="G2358" s="13">
        <v>37707</v>
      </c>
      <c r="H2358">
        <v>0</v>
      </c>
      <c r="I2358">
        <v>12.46</v>
      </c>
      <c r="J2358" t="s">
        <v>5411</v>
      </c>
      <c r="K2358" s="46">
        <v>0</v>
      </c>
      <c r="L2358" s="46">
        <v>12.460400616332818</v>
      </c>
      <c r="M2358" s="22"/>
      <c r="N2358" s="52">
        <f t="shared" si="363"/>
        <v>0</v>
      </c>
      <c r="O2358" s="52">
        <f t="shared" si="364"/>
        <v>-4.0061633281673892E-4</v>
      </c>
      <c r="P2358" s="52" t="e">
        <f t="shared" si="365"/>
        <v>#VALUE!</v>
      </c>
      <c r="Q2358">
        <v>0</v>
      </c>
      <c r="R2358">
        <v>20.23</v>
      </c>
      <c r="S2358" t="s">
        <v>5411</v>
      </c>
      <c r="T2358" s="46">
        <v>0</v>
      </c>
      <c r="U2358" s="46">
        <v>20.225577812018489</v>
      </c>
      <c r="V2358" s="22"/>
      <c r="W2358" s="52">
        <f t="shared" si="366"/>
        <v>0</v>
      </c>
      <c r="X2358" s="52">
        <f t="shared" si="367"/>
        <v>4.422187981511172E-3</v>
      </c>
      <c r="Y2358" s="52" t="e">
        <f t="shared" si="361"/>
        <v>#VALUE!</v>
      </c>
      <c r="Z2358" t="s">
        <v>114</v>
      </c>
      <c r="AA2358" t="s">
        <v>77</v>
      </c>
      <c r="AB2358" t="s">
        <v>5411</v>
      </c>
      <c r="AC2358" s="61" t="s">
        <v>114</v>
      </c>
      <c r="AD2358" s="86" t="s">
        <v>77</v>
      </c>
      <c r="AE2358" s="22"/>
      <c r="AF2358">
        <v>0</v>
      </c>
      <c r="AG2358">
        <v>0</v>
      </c>
      <c r="AH2358" t="s">
        <v>5411</v>
      </c>
      <c r="AI2358" s="46">
        <v>0</v>
      </c>
      <c r="AJ2358" s="46">
        <v>0</v>
      </c>
      <c r="AK2358" s="22"/>
      <c r="AL2358" s="52">
        <f t="shared" si="368"/>
        <v>0</v>
      </c>
      <c r="AM2358" s="52">
        <f t="shared" si="369"/>
        <v>0</v>
      </c>
      <c r="AN2358" s="52" t="e">
        <f t="shared" si="362"/>
        <v>#VALUE!</v>
      </c>
      <c r="AO2358">
        <v>0.54</v>
      </c>
      <c r="AP2358" s="46">
        <v>0.54175654853620947</v>
      </c>
      <c r="AQ2358" s="52">
        <f t="shared" si="370"/>
        <v>-1.7565485362094346E-3</v>
      </c>
    </row>
    <row r="2359" spans="1:43" x14ac:dyDescent="0.25">
      <c r="A2359" t="s">
        <v>5531</v>
      </c>
      <c r="B2359" t="s">
        <v>4281</v>
      </c>
      <c r="C2359" s="22" t="s">
        <v>4281</v>
      </c>
      <c r="D2359">
        <v>1</v>
      </c>
      <c r="E2359">
        <v>1</v>
      </c>
      <c r="F2359">
        <v>2</v>
      </c>
      <c r="G2359" s="13">
        <v>37707</v>
      </c>
      <c r="H2359">
        <v>0</v>
      </c>
      <c r="I2359">
        <v>0</v>
      </c>
      <c r="J2359" t="s">
        <v>5411</v>
      </c>
      <c r="K2359" s="46">
        <v>0</v>
      </c>
      <c r="L2359" s="46">
        <v>0</v>
      </c>
      <c r="M2359" s="22"/>
      <c r="N2359" s="52">
        <f t="shared" si="363"/>
        <v>0</v>
      </c>
      <c r="O2359" s="52">
        <f t="shared" si="364"/>
        <v>0</v>
      </c>
      <c r="P2359" s="52" t="e">
        <f t="shared" si="365"/>
        <v>#VALUE!</v>
      </c>
      <c r="Q2359">
        <v>0</v>
      </c>
      <c r="R2359">
        <v>0</v>
      </c>
      <c r="S2359" t="s">
        <v>5411</v>
      </c>
      <c r="T2359" s="46">
        <v>0</v>
      </c>
      <c r="U2359" s="46">
        <v>0</v>
      </c>
      <c r="V2359" s="22"/>
      <c r="W2359" s="52">
        <f t="shared" si="366"/>
        <v>0</v>
      </c>
      <c r="X2359" s="52">
        <f t="shared" si="367"/>
        <v>0</v>
      </c>
      <c r="Y2359" s="52" t="e">
        <f t="shared" si="361"/>
        <v>#VALUE!</v>
      </c>
      <c r="Z2359" t="s">
        <v>114</v>
      </c>
      <c r="AA2359" t="s">
        <v>77</v>
      </c>
      <c r="AB2359" t="s">
        <v>5411</v>
      </c>
      <c r="AC2359" s="61" t="s">
        <v>114</v>
      </c>
      <c r="AD2359" s="86" t="s">
        <v>77</v>
      </c>
      <c r="AE2359" s="22"/>
      <c r="AF2359">
        <v>0</v>
      </c>
      <c r="AG2359">
        <v>0</v>
      </c>
      <c r="AH2359" t="s">
        <v>5411</v>
      </c>
      <c r="AI2359" s="46">
        <v>0</v>
      </c>
      <c r="AJ2359" s="46">
        <v>0</v>
      </c>
      <c r="AK2359" s="22"/>
      <c r="AL2359" s="52">
        <f t="shared" si="368"/>
        <v>0</v>
      </c>
      <c r="AM2359" s="52">
        <f t="shared" si="369"/>
        <v>0</v>
      </c>
      <c r="AN2359" s="52" t="e">
        <f t="shared" si="362"/>
        <v>#VALUE!</v>
      </c>
      <c r="AO2359">
        <v>0</v>
      </c>
      <c r="AP2359" s="46">
        <v>0</v>
      </c>
      <c r="AQ2359" s="52">
        <f t="shared" si="370"/>
        <v>0</v>
      </c>
    </row>
    <row r="2360" spans="1:43" x14ac:dyDescent="0.25">
      <c r="A2360" t="s">
        <v>5531</v>
      </c>
      <c r="B2360" t="s">
        <v>4282</v>
      </c>
      <c r="C2360" s="22" t="s">
        <v>4282</v>
      </c>
      <c r="D2360">
        <v>1</v>
      </c>
      <c r="E2360">
        <v>1</v>
      </c>
      <c r="F2360">
        <v>2</v>
      </c>
      <c r="G2360" s="13">
        <v>37707</v>
      </c>
      <c r="H2360">
        <v>0</v>
      </c>
      <c r="I2360">
        <v>3.63</v>
      </c>
      <c r="J2360" t="s">
        <v>5411</v>
      </c>
      <c r="K2360" s="46">
        <v>0</v>
      </c>
      <c r="L2360" s="46">
        <v>3.6294023904382477</v>
      </c>
      <c r="M2360" s="22"/>
      <c r="N2360" s="52">
        <f t="shared" si="363"/>
        <v>0</v>
      </c>
      <c r="O2360" s="52">
        <f t="shared" si="364"/>
        <v>5.9760956175214375E-4</v>
      </c>
      <c r="P2360" s="52" t="e">
        <f t="shared" si="365"/>
        <v>#VALUE!</v>
      </c>
      <c r="Q2360">
        <v>0</v>
      </c>
      <c r="R2360">
        <v>0.81</v>
      </c>
      <c r="S2360" t="s">
        <v>5411</v>
      </c>
      <c r="T2360" s="46">
        <v>0</v>
      </c>
      <c r="U2360" s="46">
        <v>0.80653386454183273</v>
      </c>
      <c r="V2360" s="22"/>
      <c r="W2360" s="52">
        <f t="shared" si="366"/>
        <v>0</v>
      </c>
      <c r="X2360" s="52">
        <f t="shared" si="367"/>
        <v>3.4661354581673187E-3</v>
      </c>
      <c r="Y2360" s="52" t="e">
        <f t="shared" si="361"/>
        <v>#VALUE!</v>
      </c>
      <c r="Z2360" t="s">
        <v>114</v>
      </c>
      <c r="AA2360" t="s">
        <v>77</v>
      </c>
      <c r="AB2360" t="s">
        <v>5411</v>
      </c>
      <c r="AC2360" s="61" t="s">
        <v>114</v>
      </c>
      <c r="AD2360" s="86" t="s">
        <v>77</v>
      </c>
      <c r="AE2360" s="22"/>
      <c r="AF2360">
        <v>0</v>
      </c>
      <c r="AG2360">
        <v>0</v>
      </c>
      <c r="AH2360" t="s">
        <v>5411</v>
      </c>
      <c r="AI2360" s="46">
        <v>0</v>
      </c>
      <c r="AJ2360" s="46">
        <v>0</v>
      </c>
      <c r="AK2360" s="22"/>
      <c r="AL2360" s="52">
        <f t="shared" si="368"/>
        <v>0</v>
      </c>
      <c r="AM2360" s="52">
        <f t="shared" si="369"/>
        <v>0</v>
      </c>
      <c r="AN2360" s="52" t="e">
        <f t="shared" si="362"/>
        <v>#VALUE!</v>
      </c>
      <c r="AO2360">
        <v>7.0000000000000007E-2</v>
      </c>
      <c r="AP2360" s="46">
        <v>6.721115537848607E-2</v>
      </c>
      <c r="AQ2360" s="52">
        <f t="shared" si="370"/>
        <v>2.7888446215139362E-3</v>
      </c>
    </row>
    <row r="2361" spans="1:43" x14ac:dyDescent="0.25">
      <c r="A2361" t="s">
        <v>5531</v>
      </c>
      <c r="B2361" t="s">
        <v>4283</v>
      </c>
      <c r="C2361" s="22" t="s">
        <v>4283</v>
      </c>
      <c r="D2361">
        <v>1</v>
      </c>
      <c r="E2361">
        <v>1</v>
      </c>
      <c r="F2361">
        <v>2</v>
      </c>
      <c r="G2361" s="13">
        <v>37707</v>
      </c>
      <c r="H2361">
        <v>0</v>
      </c>
      <c r="I2361">
        <v>4.66</v>
      </c>
      <c r="J2361" t="s">
        <v>5411</v>
      </c>
      <c r="K2361" s="46">
        <v>0</v>
      </c>
      <c r="L2361" s="46">
        <v>4.6599447513812144</v>
      </c>
      <c r="M2361" s="22"/>
      <c r="N2361" s="52">
        <f t="shared" si="363"/>
        <v>0</v>
      </c>
      <c r="O2361" s="52">
        <f t="shared" si="364"/>
        <v>5.524861878569709E-5</v>
      </c>
      <c r="P2361" s="52" t="e">
        <f t="shared" si="365"/>
        <v>#VALUE!</v>
      </c>
      <c r="Q2361">
        <v>0</v>
      </c>
      <c r="R2361">
        <v>0</v>
      </c>
      <c r="S2361" t="s">
        <v>5411</v>
      </c>
      <c r="T2361" s="46">
        <v>0</v>
      </c>
      <c r="U2361" s="46">
        <v>0</v>
      </c>
      <c r="V2361" s="22"/>
      <c r="W2361" s="52">
        <f t="shared" si="366"/>
        <v>0</v>
      </c>
      <c r="X2361" s="52">
        <f t="shared" si="367"/>
        <v>0</v>
      </c>
      <c r="Y2361" s="52" t="e">
        <f t="shared" si="361"/>
        <v>#VALUE!</v>
      </c>
      <c r="Z2361" t="s">
        <v>114</v>
      </c>
      <c r="AA2361" t="s">
        <v>77</v>
      </c>
      <c r="AB2361" t="s">
        <v>5411</v>
      </c>
      <c r="AC2361" s="61" t="s">
        <v>114</v>
      </c>
      <c r="AD2361" s="86" t="s">
        <v>77</v>
      </c>
      <c r="AE2361" s="22"/>
      <c r="AF2361">
        <v>0</v>
      </c>
      <c r="AG2361">
        <v>10.8</v>
      </c>
      <c r="AH2361" t="s">
        <v>5411</v>
      </c>
      <c r="AI2361" s="46">
        <v>0</v>
      </c>
      <c r="AJ2361" s="46">
        <v>10.795538674033148</v>
      </c>
      <c r="AK2361" s="22"/>
      <c r="AL2361" s="52">
        <f t="shared" si="368"/>
        <v>0</v>
      </c>
      <c r="AM2361" s="52">
        <f t="shared" si="369"/>
        <v>4.4613259668526695E-3</v>
      </c>
      <c r="AN2361" s="52" t="e">
        <f t="shared" si="362"/>
        <v>#VALUE!</v>
      </c>
      <c r="AO2361">
        <v>0</v>
      </c>
      <c r="AP2361" s="46">
        <v>0</v>
      </c>
      <c r="AQ2361" s="52">
        <f t="shared" si="370"/>
        <v>0</v>
      </c>
    </row>
    <row r="2362" spans="1:43" x14ac:dyDescent="0.25">
      <c r="A2362" t="s">
        <v>5531</v>
      </c>
      <c r="B2362" t="s">
        <v>4284</v>
      </c>
      <c r="C2362" s="22" t="s">
        <v>4284</v>
      </c>
      <c r="D2362">
        <v>1</v>
      </c>
      <c r="E2362">
        <v>1</v>
      </c>
      <c r="F2362">
        <v>2</v>
      </c>
      <c r="G2362" s="13">
        <v>37707</v>
      </c>
      <c r="H2362">
        <v>0</v>
      </c>
      <c r="I2362">
        <v>0</v>
      </c>
      <c r="J2362" t="s">
        <v>5411</v>
      </c>
      <c r="K2362" s="46">
        <v>0</v>
      </c>
      <c r="L2362" s="46">
        <v>0</v>
      </c>
      <c r="M2362" s="22"/>
      <c r="N2362" s="52">
        <f t="shared" si="363"/>
        <v>0</v>
      </c>
      <c r="O2362" s="52">
        <f t="shared" si="364"/>
        <v>0</v>
      </c>
      <c r="P2362" s="52" t="e">
        <f t="shared" si="365"/>
        <v>#VALUE!</v>
      </c>
      <c r="Q2362">
        <v>0</v>
      </c>
      <c r="R2362">
        <v>0</v>
      </c>
      <c r="S2362" t="s">
        <v>5411</v>
      </c>
      <c r="T2362" s="46">
        <v>0</v>
      </c>
      <c r="U2362" s="46">
        <v>0</v>
      </c>
      <c r="V2362" s="22"/>
      <c r="W2362" s="52">
        <f t="shared" si="366"/>
        <v>0</v>
      </c>
      <c r="X2362" s="52">
        <f t="shared" si="367"/>
        <v>0</v>
      </c>
      <c r="Y2362" s="52" t="e">
        <f t="shared" si="361"/>
        <v>#VALUE!</v>
      </c>
      <c r="Z2362" t="s">
        <v>114</v>
      </c>
      <c r="AA2362" t="s">
        <v>77</v>
      </c>
      <c r="AB2362" t="s">
        <v>5411</v>
      </c>
      <c r="AC2362" s="61" t="s">
        <v>114</v>
      </c>
      <c r="AD2362" s="86" t="s">
        <v>77</v>
      </c>
      <c r="AE2362" s="22"/>
      <c r="AF2362">
        <v>0</v>
      </c>
      <c r="AG2362">
        <v>0</v>
      </c>
      <c r="AH2362" t="s">
        <v>5411</v>
      </c>
      <c r="AI2362" s="46">
        <v>0</v>
      </c>
      <c r="AJ2362" s="46">
        <v>0</v>
      </c>
      <c r="AK2362" s="22"/>
      <c r="AL2362" s="52">
        <f t="shared" si="368"/>
        <v>0</v>
      </c>
      <c r="AM2362" s="52">
        <f t="shared" si="369"/>
        <v>0</v>
      </c>
      <c r="AN2362" s="52" t="e">
        <f t="shared" si="362"/>
        <v>#VALUE!</v>
      </c>
      <c r="AO2362">
        <v>0</v>
      </c>
      <c r="AP2362" s="46">
        <v>0</v>
      </c>
      <c r="AQ2362" s="52">
        <f t="shared" si="370"/>
        <v>0</v>
      </c>
    </row>
    <row r="2363" spans="1:43" x14ac:dyDescent="0.25">
      <c r="A2363" t="s">
        <v>5531</v>
      </c>
      <c r="B2363" t="s">
        <v>4285</v>
      </c>
      <c r="C2363" s="22" t="s">
        <v>4285</v>
      </c>
      <c r="D2363">
        <v>1</v>
      </c>
      <c r="E2363">
        <v>1</v>
      </c>
      <c r="F2363">
        <v>2</v>
      </c>
      <c r="G2363" s="13">
        <v>37707</v>
      </c>
      <c r="H2363">
        <v>3.14</v>
      </c>
      <c r="I2363">
        <v>0</v>
      </c>
      <c r="J2363" t="s">
        <v>5411</v>
      </c>
      <c r="K2363" s="46">
        <v>3.144220183486238</v>
      </c>
      <c r="L2363" s="46">
        <v>0</v>
      </c>
      <c r="M2363" s="22"/>
      <c r="N2363" s="52">
        <f t="shared" si="363"/>
        <v>-4.2201834862378718E-3</v>
      </c>
      <c r="O2363" s="52">
        <f t="shared" si="364"/>
        <v>0</v>
      </c>
      <c r="P2363" s="52" t="e">
        <f t="shared" si="365"/>
        <v>#VALUE!</v>
      </c>
      <c r="Q2363">
        <v>0</v>
      </c>
      <c r="R2363">
        <v>0</v>
      </c>
      <c r="S2363" t="s">
        <v>5411</v>
      </c>
      <c r="T2363" s="46">
        <v>0</v>
      </c>
      <c r="U2363" s="46">
        <v>0</v>
      </c>
      <c r="V2363" s="22"/>
      <c r="W2363" s="52">
        <f t="shared" si="366"/>
        <v>0</v>
      </c>
      <c r="X2363" s="52">
        <f t="shared" si="367"/>
        <v>0</v>
      </c>
      <c r="Y2363" s="52" t="e">
        <f t="shared" si="361"/>
        <v>#VALUE!</v>
      </c>
      <c r="Z2363" t="s">
        <v>114</v>
      </c>
      <c r="AA2363" t="s">
        <v>77</v>
      </c>
      <c r="AB2363" t="s">
        <v>5411</v>
      </c>
      <c r="AC2363" s="61" t="s">
        <v>114</v>
      </c>
      <c r="AD2363" s="86" t="s">
        <v>77</v>
      </c>
      <c r="AE2363" s="22"/>
      <c r="AF2363">
        <v>0</v>
      </c>
      <c r="AG2363">
        <v>0</v>
      </c>
      <c r="AH2363" t="s">
        <v>5411</v>
      </c>
      <c r="AI2363" s="46">
        <v>0</v>
      </c>
      <c r="AJ2363" s="46">
        <v>0</v>
      </c>
      <c r="AK2363" s="22"/>
      <c r="AL2363" s="52">
        <f t="shared" si="368"/>
        <v>0</v>
      </c>
      <c r="AM2363" s="52">
        <f t="shared" si="369"/>
        <v>0</v>
      </c>
      <c r="AN2363" s="52" t="e">
        <f t="shared" si="362"/>
        <v>#VALUE!</v>
      </c>
      <c r="AO2363">
        <v>0.19</v>
      </c>
      <c r="AP2363" s="46">
        <v>0.1871559633027523</v>
      </c>
      <c r="AQ2363" s="52">
        <f t="shared" si="370"/>
        <v>2.8440366972476983E-3</v>
      </c>
    </row>
    <row r="2364" spans="1:43" x14ac:dyDescent="0.25">
      <c r="A2364" t="s">
        <v>5531</v>
      </c>
      <c r="B2364" t="s">
        <v>4286</v>
      </c>
      <c r="C2364" s="22" t="s">
        <v>4286</v>
      </c>
      <c r="D2364">
        <v>1</v>
      </c>
      <c r="E2364">
        <v>1</v>
      </c>
      <c r="F2364">
        <v>2</v>
      </c>
      <c r="G2364" s="13">
        <v>37707</v>
      </c>
      <c r="H2364">
        <v>18.3</v>
      </c>
      <c r="I2364">
        <v>0</v>
      </c>
      <c r="J2364" t="s">
        <v>5411</v>
      </c>
      <c r="K2364" s="46">
        <v>18.295141242937852</v>
      </c>
      <c r="L2364" s="46">
        <v>0</v>
      </c>
      <c r="M2364" s="22"/>
      <c r="N2364" s="52">
        <f t="shared" si="363"/>
        <v>4.8587570621485554E-3</v>
      </c>
      <c r="O2364" s="52">
        <f t="shared" si="364"/>
        <v>0</v>
      </c>
      <c r="P2364" s="52" t="e">
        <f t="shared" si="365"/>
        <v>#VALUE!</v>
      </c>
      <c r="Q2364">
        <v>0</v>
      </c>
      <c r="R2364">
        <v>0</v>
      </c>
      <c r="S2364" t="s">
        <v>5411</v>
      </c>
      <c r="T2364" s="46">
        <v>0</v>
      </c>
      <c r="U2364" s="46">
        <v>0</v>
      </c>
      <c r="V2364" s="22"/>
      <c r="W2364" s="52">
        <f t="shared" si="366"/>
        <v>0</v>
      </c>
      <c r="X2364" s="52">
        <f t="shared" si="367"/>
        <v>0</v>
      </c>
      <c r="Y2364" s="52" t="e">
        <f t="shared" si="361"/>
        <v>#VALUE!</v>
      </c>
      <c r="Z2364" t="s">
        <v>114</v>
      </c>
      <c r="AA2364" t="s">
        <v>77</v>
      </c>
      <c r="AB2364" t="s">
        <v>5411</v>
      </c>
      <c r="AC2364" s="61" t="s">
        <v>114</v>
      </c>
      <c r="AD2364" s="86" t="s">
        <v>77</v>
      </c>
      <c r="AE2364" s="22"/>
      <c r="AF2364">
        <v>0</v>
      </c>
      <c r="AG2364">
        <v>0</v>
      </c>
      <c r="AH2364" t="s">
        <v>5411</v>
      </c>
      <c r="AI2364" s="46">
        <v>0</v>
      </c>
      <c r="AJ2364" s="46">
        <v>0</v>
      </c>
      <c r="AK2364" s="22"/>
      <c r="AL2364" s="52">
        <f t="shared" si="368"/>
        <v>0</v>
      </c>
      <c r="AM2364" s="52">
        <f t="shared" si="369"/>
        <v>0</v>
      </c>
      <c r="AN2364" s="52" t="e">
        <f t="shared" si="362"/>
        <v>#VALUE!</v>
      </c>
      <c r="AO2364">
        <v>0.37</v>
      </c>
      <c r="AP2364" s="46">
        <v>0.37084745762711857</v>
      </c>
      <c r="AQ2364" s="52">
        <f t="shared" si="370"/>
        <v>-8.474576271185752E-4</v>
      </c>
    </row>
    <row r="2365" spans="1:43" x14ac:dyDescent="0.25">
      <c r="A2365" t="s">
        <v>5531</v>
      </c>
      <c r="B2365" t="s">
        <v>4287</v>
      </c>
      <c r="C2365" s="22" t="s">
        <v>4287</v>
      </c>
      <c r="D2365">
        <v>1</v>
      </c>
      <c r="E2365">
        <v>1</v>
      </c>
      <c r="F2365">
        <v>2</v>
      </c>
      <c r="G2365" s="13">
        <v>37707</v>
      </c>
      <c r="H2365">
        <v>0</v>
      </c>
      <c r="I2365">
        <v>0</v>
      </c>
      <c r="J2365" t="s">
        <v>5411</v>
      </c>
      <c r="K2365" s="46">
        <v>0</v>
      </c>
      <c r="L2365" s="46">
        <v>0</v>
      </c>
      <c r="M2365" s="22"/>
      <c r="N2365" s="52">
        <f t="shared" si="363"/>
        <v>0</v>
      </c>
      <c r="O2365" s="52">
        <f t="shared" si="364"/>
        <v>0</v>
      </c>
      <c r="P2365" s="52" t="e">
        <f t="shared" si="365"/>
        <v>#VALUE!</v>
      </c>
      <c r="Q2365">
        <v>0</v>
      </c>
      <c r="R2365">
        <v>0</v>
      </c>
      <c r="S2365" t="s">
        <v>5411</v>
      </c>
      <c r="T2365" s="46">
        <v>0</v>
      </c>
      <c r="U2365" s="46">
        <v>0</v>
      </c>
      <c r="V2365" s="22"/>
      <c r="W2365" s="52">
        <f t="shared" si="366"/>
        <v>0</v>
      </c>
      <c r="X2365" s="52">
        <f t="shared" si="367"/>
        <v>0</v>
      </c>
      <c r="Y2365" s="52" t="e">
        <f t="shared" si="361"/>
        <v>#VALUE!</v>
      </c>
      <c r="Z2365" t="s">
        <v>114</v>
      </c>
      <c r="AA2365" t="s">
        <v>77</v>
      </c>
      <c r="AB2365" t="s">
        <v>5411</v>
      </c>
      <c r="AC2365" s="61" t="s">
        <v>114</v>
      </c>
      <c r="AD2365" s="86" t="s">
        <v>77</v>
      </c>
      <c r="AE2365" s="22"/>
      <c r="AF2365">
        <v>0</v>
      </c>
      <c r="AG2365">
        <v>0</v>
      </c>
      <c r="AH2365" t="s">
        <v>5411</v>
      </c>
      <c r="AI2365" s="46">
        <v>0</v>
      </c>
      <c r="AJ2365" s="46">
        <v>0</v>
      </c>
      <c r="AK2365" s="22"/>
      <c r="AL2365" s="52">
        <f t="shared" si="368"/>
        <v>0</v>
      </c>
      <c r="AM2365" s="52">
        <f t="shared" si="369"/>
        <v>0</v>
      </c>
      <c r="AN2365" s="52" t="e">
        <f t="shared" si="362"/>
        <v>#VALUE!</v>
      </c>
      <c r="AO2365">
        <v>0</v>
      </c>
      <c r="AP2365" s="46">
        <v>0</v>
      </c>
      <c r="AQ2365" s="52">
        <f t="shared" si="370"/>
        <v>0</v>
      </c>
    </row>
    <row r="2366" spans="1:43" x14ac:dyDescent="0.25">
      <c r="A2366" t="s">
        <v>5531</v>
      </c>
      <c r="B2366" t="s">
        <v>4288</v>
      </c>
      <c r="C2366" s="22" t="s">
        <v>4288</v>
      </c>
      <c r="D2366">
        <v>1</v>
      </c>
      <c r="E2366">
        <v>1</v>
      </c>
      <c r="F2366">
        <v>2</v>
      </c>
      <c r="G2366" s="13">
        <v>37707</v>
      </c>
      <c r="H2366">
        <v>0.09</v>
      </c>
      <c r="I2366">
        <v>0</v>
      </c>
      <c r="J2366" t="s">
        <v>5411</v>
      </c>
      <c r="K2366" s="46">
        <v>9.2105263157894746E-2</v>
      </c>
      <c r="L2366" s="46">
        <v>0</v>
      </c>
      <c r="M2366" s="22"/>
      <c r="N2366" s="52">
        <f t="shared" si="363"/>
        <v>-2.1052631578947489E-3</v>
      </c>
      <c r="O2366" s="52">
        <f t="shared" si="364"/>
        <v>0</v>
      </c>
      <c r="P2366" s="52" t="e">
        <f t="shared" si="365"/>
        <v>#VALUE!</v>
      </c>
      <c r="Q2366">
        <v>0</v>
      </c>
      <c r="R2366">
        <v>0</v>
      </c>
      <c r="S2366" t="s">
        <v>5411</v>
      </c>
      <c r="T2366" s="46">
        <v>0</v>
      </c>
      <c r="U2366" s="46">
        <v>0</v>
      </c>
      <c r="V2366" s="22"/>
      <c r="W2366" s="52">
        <f t="shared" si="366"/>
        <v>0</v>
      </c>
      <c r="X2366" s="52">
        <f t="shared" si="367"/>
        <v>0</v>
      </c>
      <c r="Y2366" s="52" t="e">
        <f t="shared" si="361"/>
        <v>#VALUE!</v>
      </c>
      <c r="Z2366" t="s">
        <v>114</v>
      </c>
      <c r="AA2366" t="s">
        <v>77</v>
      </c>
      <c r="AB2366" t="s">
        <v>5411</v>
      </c>
      <c r="AC2366" s="61" t="s">
        <v>114</v>
      </c>
      <c r="AD2366" s="86" t="s">
        <v>77</v>
      </c>
      <c r="AE2366" s="22"/>
      <c r="AF2366">
        <v>0</v>
      </c>
      <c r="AG2366">
        <v>0</v>
      </c>
      <c r="AH2366" t="s">
        <v>5411</v>
      </c>
      <c r="AI2366" s="46">
        <v>0</v>
      </c>
      <c r="AJ2366" s="46">
        <v>0</v>
      </c>
      <c r="AK2366" s="22"/>
      <c r="AL2366" s="52">
        <f t="shared" si="368"/>
        <v>0</v>
      </c>
      <c r="AM2366" s="52">
        <f t="shared" si="369"/>
        <v>0</v>
      </c>
      <c r="AN2366" s="52" t="e">
        <f t="shared" si="362"/>
        <v>#VALUE!</v>
      </c>
      <c r="AO2366">
        <v>0.02</v>
      </c>
      <c r="AP2366" s="46">
        <v>1.8421052631578946E-2</v>
      </c>
      <c r="AQ2366" s="52">
        <f t="shared" si="370"/>
        <v>1.5789473684210548E-3</v>
      </c>
    </row>
    <row r="2367" spans="1:43" x14ac:dyDescent="0.25">
      <c r="A2367" t="s">
        <v>5531</v>
      </c>
      <c r="B2367" t="s">
        <v>4289</v>
      </c>
      <c r="C2367" s="22" t="s">
        <v>4289</v>
      </c>
      <c r="D2367">
        <v>1</v>
      </c>
      <c r="E2367">
        <v>1</v>
      </c>
      <c r="F2367">
        <v>2</v>
      </c>
      <c r="G2367" s="13">
        <v>37707</v>
      </c>
      <c r="H2367">
        <v>5.0599999999999996</v>
      </c>
      <c r="I2367">
        <v>0</v>
      </c>
      <c r="J2367" t="s">
        <v>5411</v>
      </c>
      <c r="K2367" s="46">
        <v>5.0583050847457622</v>
      </c>
      <c r="L2367" s="46">
        <v>0</v>
      </c>
      <c r="M2367" s="22"/>
      <c r="N2367" s="52">
        <f t="shared" si="363"/>
        <v>1.6949152542373724E-3</v>
      </c>
      <c r="O2367" s="52">
        <f t="shared" si="364"/>
        <v>0</v>
      </c>
      <c r="P2367" s="52" t="e">
        <f t="shared" si="365"/>
        <v>#VALUE!</v>
      </c>
      <c r="Q2367">
        <v>0</v>
      </c>
      <c r="R2367">
        <v>0</v>
      </c>
      <c r="S2367" t="s">
        <v>5411</v>
      </c>
      <c r="T2367" s="46">
        <v>0</v>
      </c>
      <c r="U2367" s="46">
        <v>0</v>
      </c>
      <c r="V2367" s="22"/>
      <c r="W2367" s="52">
        <f t="shared" si="366"/>
        <v>0</v>
      </c>
      <c r="X2367" s="52">
        <f t="shared" si="367"/>
        <v>0</v>
      </c>
      <c r="Y2367" s="52" t="e">
        <f t="shared" si="361"/>
        <v>#VALUE!</v>
      </c>
      <c r="Z2367" t="s">
        <v>114</v>
      </c>
      <c r="AA2367" t="s">
        <v>77</v>
      </c>
      <c r="AB2367" t="s">
        <v>5411</v>
      </c>
      <c r="AC2367" s="61" t="s">
        <v>114</v>
      </c>
      <c r="AD2367" s="86" t="s">
        <v>77</v>
      </c>
      <c r="AE2367" s="22"/>
      <c r="AF2367">
        <v>0</v>
      </c>
      <c r="AG2367">
        <v>0</v>
      </c>
      <c r="AH2367" t="s">
        <v>5411</v>
      </c>
      <c r="AI2367" s="46">
        <v>0</v>
      </c>
      <c r="AJ2367" s="46">
        <v>0</v>
      </c>
      <c r="AK2367" s="22"/>
      <c r="AL2367" s="52">
        <f t="shared" si="368"/>
        <v>0</v>
      </c>
      <c r="AM2367" s="52">
        <f t="shared" si="369"/>
        <v>0</v>
      </c>
      <c r="AN2367" s="52" t="e">
        <f t="shared" si="362"/>
        <v>#VALUE!</v>
      </c>
      <c r="AO2367">
        <v>0.56000000000000005</v>
      </c>
      <c r="AP2367" s="46">
        <v>0.56203389830508477</v>
      </c>
      <c r="AQ2367" s="52">
        <f t="shared" si="370"/>
        <v>-2.0338983050847137E-3</v>
      </c>
    </row>
    <row r="2368" spans="1:43" x14ac:dyDescent="0.25">
      <c r="A2368" t="s">
        <v>5531</v>
      </c>
      <c r="B2368" t="s">
        <v>4290</v>
      </c>
      <c r="C2368" s="22" t="s">
        <v>4290</v>
      </c>
      <c r="D2368">
        <v>1</v>
      </c>
      <c r="E2368">
        <v>1</v>
      </c>
      <c r="F2368">
        <v>2</v>
      </c>
      <c r="G2368" s="13">
        <v>37707</v>
      </c>
      <c r="H2368">
        <v>0</v>
      </c>
      <c r="I2368">
        <v>0</v>
      </c>
      <c r="J2368" t="s">
        <v>5411</v>
      </c>
      <c r="K2368" s="46">
        <v>0</v>
      </c>
      <c r="L2368" s="46">
        <v>0</v>
      </c>
      <c r="M2368" s="22"/>
      <c r="N2368" s="52">
        <f t="shared" si="363"/>
        <v>0</v>
      </c>
      <c r="O2368" s="52">
        <f t="shared" si="364"/>
        <v>0</v>
      </c>
      <c r="P2368" s="52" t="e">
        <f t="shared" si="365"/>
        <v>#VALUE!</v>
      </c>
      <c r="Q2368">
        <v>0</v>
      </c>
      <c r="R2368">
        <v>0</v>
      </c>
      <c r="S2368" t="s">
        <v>5411</v>
      </c>
      <c r="T2368" s="46">
        <v>0</v>
      </c>
      <c r="U2368" s="46">
        <v>0</v>
      </c>
      <c r="V2368" s="22"/>
      <c r="W2368" s="52">
        <f t="shared" si="366"/>
        <v>0</v>
      </c>
      <c r="X2368" s="52">
        <f t="shared" si="367"/>
        <v>0</v>
      </c>
      <c r="Y2368" s="52" t="e">
        <f t="shared" si="361"/>
        <v>#VALUE!</v>
      </c>
      <c r="Z2368" t="s">
        <v>114</v>
      </c>
      <c r="AA2368" t="s">
        <v>77</v>
      </c>
      <c r="AB2368" t="s">
        <v>5411</v>
      </c>
      <c r="AC2368" s="61" t="s">
        <v>114</v>
      </c>
      <c r="AD2368" s="86" t="s">
        <v>77</v>
      </c>
      <c r="AE2368" s="22"/>
      <c r="AF2368">
        <v>0</v>
      </c>
      <c r="AG2368">
        <v>0</v>
      </c>
      <c r="AH2368" t="s">
        <v>5411</v>
      </c>
      <c r="AI2368" s="46">
        <v>0</v>
      </c>
      <c r="AJ2368" s="46">
        <v>0</v>
      </c>
      <c r="AK2368" s="22"/>
      <c r="AL2368" s="52">
        <f t="shared" si="368"/>
        <v>0</v>
      </c>
      <c r="AM2368" s="52">
        <f t="shared" si="369"/>
        <v>0</v>
      </c>
      <c r="AN2368" s="52" t="e">
        <f t="shared" si="362"/>
        <v>#VALUE!</v>
      </c>
      <c r="AO2368">
        <v>0</v>
      </c>
      <c r="AP2368" s="46">
        <v>0</v>
      </c>
      <c r="AQ2368" s="52">
        <f t="shared" si="370"/>
        <v>0</v>
      </c>
    </row>
    <row r="2369" spans="1:43" x14ac:dyDescent="0.25">
      <c r="A2369" t="s">
        <v>5531</v>
      </c>
      <c r="B2369" t="s">
        <v>4291</v>
      </c>
      <c r="C2369" s="22" t="s">
        <v>4291</v>
      </c>
      <c r="D2369">
        <v>1</v>
      </c>
      <c r="E2369">
        <v>1</v>
      </c>
      <c r="F2369">
        <v>2</v>
      </c>
      <c r="G2369" s="13">
        <v>37707</v>
      </c>
      <c r="H2369">
        <v>0</v>
      </c>
      <c r="I2369">
        <v>3.06</v>
      </c>
      <c r="J2369" t="s">
        <v>5411</v>
      </c>
      <c r="K2369" s="46">
        <v>0</v>
      </c>
      <c r="L2369" s="46">
        <v>3.061068702290076</v>
      </c>
      <c r="M2369" s="22"/>
      <c r="N2369" s="52">
        <f t="shared" si="363"/>
        <v>0</v>
      </c>
      <c r="O2369" s="52">
        <f t="shared" si="364"/>
        <v>-1.0687022900759402E-3</v>
      </c>
      <c r="P2369" s="52" t="e">
        <f t="shared" si="365"/>
        <v>#VALUE!</v>
      </c>
      <c r="Q2369">
        <v>0</v>
      </c>
      <c r="R2369">
        <v>0</v>
      </c>
      <c r="S2369" t="s">
        <v>5411</v>
      </c>
      <c r="T2369" s="46">
        <v>0</v>
      </c>
      <c r="U2369" s="46">
        <v>0</v>
      </c>
      <c r="V2369" s="22"/>
      <c r="W2369" s="52">
        <f t="shared" si="366"/>
        <v>0</v>
      </c>
      <c r="X2369" s="52">
        <f t="shared" si="367"/>
        <v>0</v>
      </c>
      <c r="Y2369" s="52" t="e">
        <f t="shared" si="361"/>
        <v>#VALUE!</v>
      </c>
      <c r="Z2369" t="s">
        <v>114</v>
      </c>
      <c r="AA2369" t="s">
        <v>77</v>
      </c>
      <c r="AB2369" t="s">
        <v>5411</v>
      </c>
      <c r="AC2369" s="61" t="s">
        <v>114</v>
      </c>
      <c r="AD2369" s="86" t="s">
        <v>77</v>
      </c>
      <c r="AE2369" s="22"/>
      <c r="AF2369">
        <v>0</v>
      </c>
      <c r="AG2369">
        <v>0</v>
      </c>
      <c r="AH2369" t="s">
        <v>5411</v>
      </c>
      <c r="AI2369" s="46">
        <v>0</v>
      </c>
      <c r="AJ2369" s="46">
        <v>0</v>
      </c>
      <c r="AK2369" s="22"/>
      <c r="AL2369" s="52">
        <f t="shared" si="368"/>
        <v>0</v>
      </c>
      <c r="AM2369" s="52">
        <f t="shared" si="369"/>
        <v>0</v>
      </c>
      <c r="AN2369" s="52" t="e">
        <f t="shared" si="362"/>
        <v>#VALUE!</v>
      </c>
      <c r="AO2369">
        <v>0.03</v>
      </c>
      <c r="AP2369" s="46">
        <v>3.0610687022900762E-2</v>
      </c>
      <c r="AQ2369" s="52">
        <f t="shared" si="370"/>
        <v>-6.1068702290076327E-4</v>
      </c>
    </row>
    <row r="2370" spans="1:43" x14ac:dyDescent="0.25">
      <c r="A2370" t="s">
        <v>5531</v>
      </c>
      <c r="B2370" t="s">
        <v>4292</v>
      </c>
      <c r="C2370" s="22" t="s">
        <v>4292</v>
      </c>
      <c r="D2370">
        <v>1</v>
      </c>
      <c r="E2370">
        <v>1</v>
      </c>
      <c r="F2370">
        <v>2</v>
      </c>
      <c r="G2370" s="13">
        <v>37707</v>
      </c>
      <c r="H2370">
        <v>7.6</v>
      </c>
      <c r="I2370">
        <v>11.39</v>
      </c>
      <c r="J2370" t="s">
        <v>5411</v>
      </c>
      <c r="K2370" s="46">
        <v>7.5946391752577327</v>
      </c>
      <c r="L2370" s="46">
        <v>11.391958762886597</v>
      </c>
      <c r="M2370" s="22"/>
      <c r="N2370" s="52">
        <f t="shared" si="363"/>
        <v>5.3608247422669564E-3</v>
      </c>
      <c r="O2370" s="52">
        <f t="shared" si="364"/>
        <v>-1.9587628865966877E-3</v>
      </c>
      <c r="P2370" s="52" t="e">
        <f t="shared" si="365"/>
        <v>#VALUE!</v>
      </c>
      <c r="Q2370">
        <v>0</v>
      </c>
      <c r="R2370">
        <v>0</v>
      </c>
      <c r="S2370" t="s">
        <v>5411</v>
      </c>
      <c r="T2370" s="46">
        <v>0</v>
      </c>
      <c r="U2370" s="46">
        <v>0</v>
      </c>
      <c r="V2370" s="22"/>
      <c r="W2370" s="52">
        <f t="shared" si="366"/>
        <v>0</v>
      </c>
      <c r="X2370" s="52">
        <f t="shared" si="367"/>
        <v>0</v>
      </c>
      <c r="Y2370" s="52" t="e">
        <f t="shared" si="361"/>
        <v>#VALUE!</v>
      </c>
      <c r="Z2370" t="s">
        <v>114</v>
      </c>
      <c r="AA2370" t="s">
        <v>77</v>
      </c>
      <c r="AB2370" t="s">
        <v>5411</v>
      </c>
      <c r="AC2370" s="61" t="s">
        <v>114</v>
      </c>
      <c r="AD2370" s="86" t="s">
        <v>77</v>
      </c>
      <c r="AE2370" s="22"/>
      <c r="AF2370">
        <v>0</v>
      </c>
      <c r="AG2370">
        <v>0</v>
      </c>
      <c r="AH2370" t="s">
        <v>5411</v>
      </c>
      <c r="AI2370" s="46">
        <v>0</v>
      </c>
      <c r="AJ2370" s="46">
        <v>0</v>
      </c>
      <c r="AK2370" s="22"/>
      <c r="AL2370" s="52">
        <f t="shared" si="368"/>
        <v>0</v>
      </c>
      <c r="AM2370" s="52">
        <f t="shared" si="369"/>
        <v>0</v>
      </c>
      <c r="AN2370" s="52" t="e">
        <f t="shared" si="362"/>
        <v>#VALUE!</v>
      </c>
      <c r="AO2370">
        <v>5.43</v>
      </c>
      <c r="AP2370" s="46">
        <v>5.4247422680412374</v>
      </c>
      <c r="AQ2370" s="52">
        <f t="shared" si="370"/>
        <v>5.257731958762335E-3</v>
      </c>
    </row>
    <row r="2371" spans="1:43" x14ac:dyDescent="0.25">
      <c r="A2371" t="s">
        <v>5531</v>
      </c>
      <c r="B2371" t="s">
        <v>4293</v>
      </c>
      <c r="C2371" s="22" t="s">
        <v>4293</v>
      </c>
      <c r="D2371">
        <v>1</v>
      </c>
      <c r="E2371">
        <v>1</v>
      </c>
      <c r="F2371">
        <v>2</v>
      </c>
      <c r="G2371" s="13">
        <v>37707</v>
      </c>
      <c r="H2371">
        <v>0</v>
      </c>
      <c r="I2371">
        <v>0</v>
      </c>
      <c r="J2371" t="s">
        <v>5411</v>
      </c>
      <c r="K2371" s="46">
        <v>0</v>
      </c>
      <c r="L2371" s="46">
        <v>0</v>
      </c>
      <c r="M2371" s="22"/>
      <c r="N2371" s="52">
        <f t="shared" si="363"/>
        <v>0</v>
      </c>
      <c r="O2371" s="52">
        <f t="shared" si="364"/>
        <v>0</v>
      </c>
      <c r="P2371" s="52" t="e">
        <f t="shared" si="365"/>
        <v>#VALUE!</v>
      </c>
      <c r="Q2371">
        <v>0</v>
      </c>
      <c r="R2371">
        <v>0</v>
      </c>
      <c r="S2371" t="s">
        <v>5411</v>
      </c>
      <c r="T2371" s="46">
        <v>0</v>
      </c>
      <c r="U2371" s="46">
        <v>0</v>
      </c>
      <c r="V2371" s="22"/>
      <c r="W2371" s="52">
        <f t="shared" si="366"/>
        <v>0</v>
      </c>
      <c r="X2371" s="52">
        <f t="shared" si="367"/>
        <v>0</v>
      </c>
      <c r="Y2371" s="52" t="e">
        <f t="shared" si="361"/>
        <v>#VALUE!</v>
      </c>
      <c r="Z2371" t="s">
        <v>114</v>
      </c>
      <c r="AA2371" t="s">
        <v>77</v>
      </c>
      <c r="AB2371" t="s">
        <v>5411</v>
      </c>
      <c r="AC2371" s="61" t="s">
        <v>114</v>
      </c>
      <c r="AD2371" s="86" t="s">
        <v>77</v>
      </c>
      <c r="AE2371" s="22"/>
      <c r="AF2371">
        <v>0</v>
      </c>
      <c r="AG2371">
        <v>0</v>
      </c>
      <c r="AH2371" t="s">
        <v>5411</v>
      </c>
      <c r="AI2371" s="46">
        <v>0</v>
      </c>
      <c r="AJ2371" s="46">
        <v>0</v>
      </c>
      <c r="AK2371" s="22"/>
      <c r="AL2371" s="52">
        <f t="shared" si="368"/>
        <v>0</v>
      </c>
      <c r="AM2371" s="52">
        <f t="shared" si="369"/>
        <v>0</v>
      </c>
      <c r="AN2371" s="52" t="e">
        <f t="shared" si="362"/>
        <v>#VALUE!</v>
      </c>
      <c r="AO2371">
        <v>0</v>
      </c>
      <c r="AP2371" s="46">
        <v>0</v>
      </c>
      <c r="AQ2371" s="52">
        <f t="shared" si="370"/>
        <v>0</v>
      </c>
    </row>
    <row r="2372" spans="1:43" x14ac:dyDescent="0.25">
      <c r="A2372" t="s">
        <v>5531</v>
      </c>
      <c r="B2372" t="s">
        <v>4294</v>
      </c>
      <c r="C2372" s="22" t="s">
        <v>4294</v>
      </c>
      <c r="D2372">
        <v>1</v>
      </c>
      <c r="E2372">
        <v>1</v>
      </c>
      <c r="F2372">
        <v>2</v>
      </c>
      <c r="G2372" s="13">
        <v>37707</v>
      </c>
      <c r="H2372">
        <v>6.38</v>
      </c>
      <c r="I2372">
        <v>11</v>
      </c>
      <c r="J2372" t="s">
        <v>5411</v>
      </c>
      <c r="K2372" s="46">
        <v>6.3765807962529273</v>
      </c>
      <c r="L2372" s="46">
        <v>10.999601873536299</v>
      </c>
      <c r="M2372" s="22"/>
      <c r="N2372" s="52">
        <f t="shared" si="363"/>
        <v>3.4192037470726078E-3</v>
      </c>
      <c r="O2372" s="52">
        <f t="shared" si="364"/>
        <v>3.9812646370052107E-4</v>
      </c>
      <c r="P2372" s="52" t="e">
        <f t="shared" si="365"/>
        <v>#VALUE!</v>
      </c>
      <c r="Q2372">
        <v>0</v>
      </c>
      <c r="R2372">
        <v>0</v>
      </c>
      <c r="S2372" t="s">
        <v>5411</v>
      </c>
      <c r="T2372" s="46">
        <v>0</v>
      </c>
      <c r="U2372" s="46">
        <v>0</v>
      </c>
      <c r="V2372" s="22"/>
      <c r="W2372" s="52">
        <f t="shared" si="366"/>
        <v>0</v>
      </c>
      <c r="X2372" s="52">
        <f t="shared" si="367"/>
        <v>0</v>
      </c>
      <c r="Y2372" s="52" t="e">
        <f t="shared" ref="Y2372:Y2435" si="371">S2372-V2372</f>
        <v>#VALUE!</v>
      </c>
      <c r="Z2372" t="s">
        <v>114</v>
      </c>
      <c r="AA2372" t="s">
        <v>77</v>
      </c>
      <c r="AB2372" t="s">
        <v>5411</v>
      </c>
      <c r="AC2372" s="61" t="s">
        <v>114</v>
      </c>
      <c r="AD2372" s="86" t="s">
        <v>77</v>
      </c>
      <c r="AE2372" s="22"/>
      <c r="AF2372">
        <v>0</v>
      </c>
      <c r="AG2372">
        <v>0</v>
      </c>
      <c r="AH2372" t="s">
        <v>5411</v>
      </c>
      <c r="AI2372" s="46">
        <v>0</v>
      </c>
      <c r="AJ2372" s="46">
        <v>0</v>
      </c>
      <c r="AK2372" s="22"/>
      <c r="AL2372" s="52">
        <f t="shared" si="368"/>
        <v>0</v>
      </c>
      <c r="AM2372" s="52">
        <f t="shared" si="369"/>
        <v>0</v>
      </c>
      <c r="AN2372" s="52" t="e">
        <f t="shared" ref="AN2372:AN2435" si="372">AH2372-AK2372</f>
        <v>#VALUE!</v>
      </c>
      <c r="AO2372">
        <v>3.51</v>
      </c>
      <c r="AP2372" s="46">
        <v>3.5071194379391102</v>
      </c>
      <c r="AQ2372" s="52">
        <f t="shared" si="370"/>
        <v>2.8805620608896021E-3</v>
      </c>
    </row>
    <row r="2373" spans="1:43" x14ac:dyDescent="0.25">
      <c r="A2373" t="s">
        <v>5531</v>
      </c>
      <c r="B2373" t="s">
        <v>4295</v>
      </c>
      <c r="C2373" s="22" t="s">
        <v>4295</v>
      </c>
      <c r="D2373">
        <v>1</v>
      </c>
      <c r="E2373">
        <v>1</v>
      </c>
      <c r="F2373">
        <v>2</v>
      </c>
      <c r="G2373" s="13">
        <v>37707</v>
      </c>
      <c r="H2373">
        <v>0.79</v>
      </c>
      <c r="I2373">
        <v>10.16</v>
      </c>
      <c r="J2373" t="s">
        <v>5411</v>
      </c>
      <c r="K2373" s="46">
        <v>0.78818181818181821</v>
      </c>
      <c r="L2373" s="46">
        <v>10.158787878787878</v>
      </c>
      <c r="M2373" s="22"/>
      <c r="N2373" s="52">
        <f t="shared" ref="N2373:N2436" si="373">H2373-K2373</f>
        <v>1.8181818181818299E-3</v>
      </c>
      <c r="O2373" s="52">
        <f t="shared" ref="O2373:O2436" si="374">I2373-L2373</f>
        <v>1.2121212121218861E-3</v>
      </c>
      <c r="P2373" s="52" t="e">
        <f t="shared" ref="P2373:P2436" si="375">J2373-M2373</f>
        <v>#VALUE!</v>
      </c>
      <c r="Q2373">
        <v>8.5</v>
      </c>
      <c r="R2373">
        <v>0</v>
      </c>
      <c r="S2373" t="s">
        <v>5411</v>
      </c>
      <c r="T2373" s="46">
        <v>8.4948484848484842</v>
      </c>
      <c r="U2373" s="46">
        <v>0</v>
      </c>
      <c r="V2373" s="22"/>
      <c r="W2373" s="52">
        <f t="shared" ref="W2373:W2436" si="376">Q2373-T2373</f>
        <v>5.1515151515157953E-3</v>
      </c>
      <c r="X2373" s="52">
        <f t="shared" ref="X2373:X2436" si="377">R2373-U2373</f>
        <v>0</v>
      </c>
      <c r="Y2373" s="52" t="e">
        <f t="shared" si="371"/>
        <v>#VALUE!</v>
      </c>
      <c r="Z2373" t="s">
        <v>114</v>
      </c>
      <c r="AA2373" t="s">
        <v>77</v>
      </c>
      <c r="AB2373" t="s">
        <v>5411</v>
      </c>
      <c r="AC2373" s="61" t="s">
        <v>114</v>
      </c>
      <c r="AD2373" s="86" t="s">
        <v>77</v>
      </c>
      <c r="AE2373" s="22"/>
      <c r="AF2373">
        <v>0</v>
      </c>
      <c r="AG2373">
        <v>0</v>
      </c>
      <c r="AH2373" t="s">
        <v>5411</v>
      </c>
      <c r="AI2373" s="46">
        <v>0</v>
      </c>
      <c r="AJ2373" s="46">
        <v>0</v>
      </c>
      <c r="AK2373" s="22"/>
      <c r="AL2373" s="52">
        <f t="shared" ref="AL2373:AL2436" si="378">AF2373-AI2373</f>
        <v>0</v>
      </c>
      <c r="AM2373" s="52">
        <f t="shared" ref="AM2373:AM2436" si="379">AG2373-AJ2373</f>
        <v>0</v>
      </c>
      <c r="AN2373" s="52" t="e">
        <f t="shared" si="372"/>
        <v>#VALUE!</v>
      </c>
      <c r="AO2373">
        <v>0.79</v>
      </c>
      <c r="AP2373" s="46">
        <v>0.78818181818181821</v>
      </c>
      <c r="AQ2373" s="52">
        <f t="shared" ref="AQ2373:AQ2436" si="380">AO2373-AP2373</f>
        <v>1.8181818181818299E-3</v>
      </c>
    </row>
    <row r="2374" spans="1:43" x14ac:dyDescent="0.25">
      <c r="A2374" t="s">
        <v>5531</v>
      </c>
      <c r="B2374" t="s">
        <v>4182</v>
      </c>
      <c r="C2374" s="22" t="s">
        <v>4182</v>
      </c>
      <c r="D2374">
        <v>1</v>
      </c>
      <c r="E2374">
        <v>1</v>
      </c>
      <c r="F2374">
        <v>2</v>
      </c>
      <c r="G2374" s="13">
        <v>37862</v>
      </c>
      <c r="H2374">
        <v>1.26</v>
      </c>
      <c r="I2374" t="s">
        <v>5411</v>
      </c>
      <c r="J2374" t="s">
        <v>5411</v>
      </c>
      <c r="K2374" s="46">
        <v>1.2587479224376732</v>
      </c>
      <c r="L2374" s="46"/>
      <c r="M2374" s="22"/>
      <c r="N2374" s="52">
        <f t="shared" si="373"/>
        <v>1.2520775623268143E-3</v>
      </c>
      <c r="O2374" s="52" t="e">
        <f t="shared" si="374"/>
        <v>#VALUE!</v>
      </c>
      <c r="P2374" s="52" t="e">
        <f t="shared" si="375"/>
        <v>#VALUE!</v>
      </c>
      <c r="Q2374">
        <v>0</v>
      </c>
      <c r="R2374" t="s">
        <v>5411</v>
      </c>
      <c r="S2374" t="s">
        <v>5411</v>
      </c>
      <c r="T2374" s="46">
        <v>0</v>
      </c>
      <c r="U2374" s="46"/>
      <c r="V2374" s="22"/>
      <c r="W2374" s="52">
        <f t="shared" si="376"/>
        <v>0</v>
      </c>
      <c r="X2374" s="52" t="e">
        <f t="shared" si="377"/>
        <v>#VALUE!</v>
      </c>
      <c r="Y2374" s="52" t="e">
        <f t="shared" si="371"/>
        <v>#VALUE!</v>
      </c>
      <c r="Z2374" t="s">
        <v>114</v>
      </c>
      <c r="AA2374" t="s">
        <v>5411</v>
      </c>
      <c r="AB2374" t="s">
        <v>5411</v>
      </c>
      <c r="AC2374" s="61" t="s">
        <v>114</v>
      </c>
      <c r="AD2374" s="86"/>
      <c r="AE2374" s="22"/>
      <c r="AF2374">
        <v>0</v>
      </c>
      <c r="AG2374" t="s">
        <v>5411</v>
      </c>
      <c r="AH2374" t="s">
        <v>5411</v>
      </c>
      <c r="AI2374" s="46">
        <v>0</v>
      </c>
      <c r="AJ2374" s="46"/>
      <c r="AK2374" s="22"/>
      <c r="AL2374" s="52">
        <f t="shared" si="378"/>
        <v>0</v>
      </c>
      <c r="AM2374" s="52" t="e">
        <f t="shared" si="379"/>
        <v>#VALUE!</v>
      </c>
      <c r="AN2374" s="52" t="e">
        <f t="shared" si="372"/>
        <v>#VALUE!</v>
      </c>
      <c r="AO2374">
        <v>2.99</v>
      </c>
      <c r="AP2374" s="46">
        <v>2.9895263157894738</v>
      </c>
      <c r="AQ2374" s="52">
        <f t="shared" si="380"/>
        <v>4.7368421052640386E-4</v>
      </c>
    </row>
    <row r="2375" spans="1:43" x14ac:dyDescent="0.25">
      <c r="A2375" t="s">
        <v>5531</v>
      </c>
      <c r="B2375" t="s">
        <v>4183</v>
      </c>
      <c r="C2375" s="22" t="s">
        <v>4183</v>
      </c>
      <c r="D2375">
        <v>1</v>
      </c>
      <c r="E2375">
        <v>1</v>
      </c>
      <c r="F2375">
        <v>2</v>
      </c>
      <c r="G2375" s="13">
        <v>37862</v>
      </c>
      <c r="H2375">
        <v>2.4</v>
      </c>
      <c r="I2375" t="s">
        <v>5411</v>
      </c>
      <c r="J2375" t="s">
        <v>5411</v>
      </c>
      <c r="K2375" s="46">
        <v>2.3957615894039734</v>
      </c>
      <c r="L2375" s="46"/>
      <c r="M2375" s="22"/>
      <c r="N2375" s="52">
        <f t="shared" si="373"/>
        <v>4.2384105960264762E-3</v>
      </c>
      <c r="O2375" s="52" t="e">
        <f t="shared" si="374"/>
        <v>#VALUE!</v>
      </c>
      <c r="P2375" s="52" t="e">
        <f t="shared" si="375"/>
        <v>#VALUE!</v>
      </c>
      <c r="Q2375">
        <v>0</v>
      </c>
      <c r="R2375" t="s">
        <v>5411</v>
      </c>
      <c r="S2375" t="s">
        <v>5411</v>
      </c>
      <c r="T2375" s="46">
        <v>0</v>
      </c>
      <c r="U2375" s="46"/>
      <c r="V2375" s="22"/>
      <c r="W2375" s="52">
        <f t="shared" si="376"/>
        <v>0</v>
      </c>
      <c r="X2375" s="52" t="e">
        <f t="shared" si="377"/>
        <v>#VALUE!</v>
      </c>
      <c r="Y2375" s="52" t="e">
        <f t="shared" si="371"/>
        <v>#VALUE!</v>
      </c>
      <c r="Z2375" t="s">
        <v>114</v>
      </c>
      <c r="AA2375" t="s">
        <v>5411</v>
      </c>
      <c r="AB2375" t="s">
        <v>5411</v>
      </c>
      <c r="AC2375" s="61" t="s">
        <v>114</v>
      </c>
      <c r="AD2375" s="86"/>
      <c r="AE2375" s="22"/>
      <c r="AF2375">
        <v>0</v>
      </c>
      <c r="AG2375" t="s">
        <v>5411</v>
      </c>
      <c r="AH2375" t="s">
        <v>5411</v>
      </c>
      <c r="AI2375" s="46">
        <v>0</v>
      </c>
      <c r="AJ2375" s="46"/>
      <c r="AK2375" s="22"/>
      <c r="AL2375" s="52">
        <f t="shared" si="378"/>
        <v>0</v>
      </c>
      <c r="AM2375" s="52" t="e">
        <f t="shared" si="379"/>
        <v>#VALUE!</v>
      </c>
      <c r="AN2375" s="52" t="e">
        <f t="shared" si="372"/>
        <v>#VALUE!</v>
      </c>
      <c r="AO2375">
        <v>0.09</v>
      </c>
      <c r="AP2375" s="46">
        <v>9.3951434878587203E-2</v>
      </c>
      <c r="AQ2375" s="52">
        <f t="shared" si="380"/>
        <v>-3.9514348785872067E-3</v>
      </c>
    </row>
    <row r="2376" spans="1:43" x14ac:dyDescent="0.25">
      <c r="A2376" t="s">
        <v>5531</v>
      </c>
      <c r="B2376" t="s">
        <v>4184</v>
      </c>
      <c r="C2376" s="22" t="s">
        <v>4184</v>
      </c>
      <c r="D2376">
        <v>1</v>
      </c>
      <c r="E2376">
        <v>1</v>
      </c>
      <c r="F2376">
        <v>2</v>
      </c>
      <c r="G2376" s="13">
        <v>37862</v>
      </c>
      <c r="H2376">
        <v>10.43</v>
      </c>
      <c r="I2376" t="s">
        <v>5411</v>
      </c>
      <c r="J2376" t="s">
        <v>5411</v>
      </c>
      <c r="K2376" s="46">
        <v>10.4328</v>
      </c>
      <c r="L2376" s="46"/>
      <c r="M2376" s="22"/>
      <c r="N2376" s="52">
        <f t="shared" si="373"/>
        <v>-2.8000000000005798E-3</v>
      </c>
      <c r="O2376" s="52" t="e">
        <f t="shared" si="374"/>
        <v>#VALUE!</v>
      </c>
      <c r="P2376" s="52" t="e">
        <f t="shared" si="375"/>
        <v>#VALUE!</v>
      </c>
      <c r="Q2376">
        <v>0</v>
      </c>
      <c r="R2376" t="s">
        <v>5411</v>
      </c>
      <c r="S2376" t="s">
        <v>5411</v>
      </c>
      <c r="T2376" s="46">
        <v>0</v>
      </c>
      <c r="U2376" s="46"/>
      <c r="V2376" s="22"/>
      <c r="W2376" s="52">
        <f t="shared" si="376"/>
        <v>0</v>
      </c>
      <c r="X2376" s="52" t="e">
        <f t="shared" si="377"/>
        <v>#VALUE!</v>
      </c>
      <c r="Y2376" s="52" t="e">
        <f t="shared" si="371"/>
        <v>#VALUE!</v>
      </c>
      <c r="Z2376" t="s">
        <v>114</v>
      </c>
      <c r="AA2376" t="s">
        <v>5411</v>
      </c>
      <c r="AB2376" t="s">
        <v>5411</v>
      </c>
      <c r="AC2376" s="61" t="s">
        <v>114</v>
      </c>
      <c r="AD2376" s="86"/>
      <c r="AE2376" s="22"/>
      <c r="AF2376">
        <v>0</v>
      </c>
      <c r="AG2376" t="s">
        <v>5411</v>
      </c>
      <c r="AH2376" t="s">
        <v>5411</v>
      </c>
      <c r="AI2376" s="46">
        <v>0</v>
      </c>
      <c r="AJ2376" s="46"/>
      <c r="AK2376" s="22"/>
      <c r="AL2376" s="52">
        <f t="shared" si="378"/>
        <v>0</v>
      </c>
      <c r="AM2376" s="52" t="e">
        <f t="shared" si="379"/>
        <v>#VALUE!</v>
      </c>
      <c r="AN2376" s="52" t="e">
        <f t="shared" si="372"/>
        <v>#VALUE!</v>
      </c>
      <c r="AO2376">
        <v>6.81</v>
      </c>
      <c r="AP2376" s="46">
        <v>6.8132571428571431</v>
      </c>
      <c r="AQ2376" s="52">
        <f t="shared" si="380"/>
        <v>-3.2571428571435135E-3</v>
      </c>
    </row>
    <row r="2377" spans="1:43" x14ac:dyDescent="0.25">
      <c r="A2377" t="s">
        <v>5531</v>
      </c>
      <c r="B2377" t="s">
        <v>4185</v>
      </c>
      <c r="C2377" s="22" t="s">
        <v>4185</v>
      </c>
      <c r="D2377">
        <v>1</v>
      </c>
      <c r="E2377">
        <v>1</v>
      </c>
      <c r="F2377">
        <v>2</v>
      </c>
      <c r="G2377" s="13">
        <v>37862</v>
      </c>
      <c r="H2377">
        <v>0</v>
      </c>
      <c r="I2377" t="s">
        <v>5411</v>
      </c>
      <c r="J2377" t="s">
        <v>5411</v>
      </c>
      <c r="K2377" s="46">
        <v>0</v>
      </c>
      <c r="L2377" s="46"/>
      <c r="M2377" s="22"/>
      <c r="N2377" s="52">
        <f t="shared" si="373"/>
        <v>0</v>
      </c>
      <c r="O2377" s="52" t="e">
        <f t="shared" si="374"/>
        <v>#VALUE!</v>
      </c>
      <c r="P2377" s="52" t="e">
        <f t="shared" si="375"/>
        <v>#VALUE!</v>
      </c>
      <c r="Q2377">
        <v>0</v>
      </c>
      <c r="R2377" t="s">
        <v>5411</v>
      </c>
      <c r="S2377" t="s">
        <v>5411</v>
      </c>
      <c r="T2377" s="46">
        <v>0</v>
      </c>
      <c r="U2377" s="46"/>
      <c r="V2377" s="22"/>
      <c r="W2377" s="52">
        <f t="shared" si="376"/>
        <v>0</v>
      </c>
      <c r="X2377" s="52" t="e">
        <f t="shared" si="377"/>
        <v>#VALUE!</v>
      </c>
      <c r="Y2377" s="52" t="e">
        <f t="shared" si="371"/>
        <v>#VALUE!</v>
      </c>
      <c r="Z2377" t="s">
        <v>114</v>
      </c>
      <c r="AA2377" t="s">
        <v>5411</v>
      </c>
      <c r="AB2377" t="s">
        <v>5411</v>
      </c>
      <c r="AC2377" s="61" t="s">
        <v>114</v>
      </c>
      <c r="AD2377" s="86"/>
      <c r="AE2377" s="22"/>
      <c r="AF2377">
        <v>111.7</v>
      </c>
      <c r="AG2377" t="s">
        <v>5411</v>
      </c>
      <c r="AH2377" t="s">
        <v>5411</v>
      </c>
      <c r="AI2377" s="46">
        <v>111.69793195463643</v>
      </c>
      <c r="AJ2377" s="46"/>
      <c r="AK2377" s="22"/>
      <c r="AL2377" s="52">
        <f t="shared" si="378"/>
        <v>2.0680453635719687E-3</v>
      </c>
      <c r="AM2377" s="52" t="e">
        <f t="shared" si="379"/>
        <v>#VALUE!</v>
      </c>
      <c r="AN2377" s="52" t="e">
        <f t="shared" si="372"/>
        <v>#VALUE!</v>
      </c>
      <c r="AO2377">
        <v>28.35</v>
      </c>
      <c r="AP2377" s="46">
        <v>28.348498999332886</v>
      </c>
      <c r="AQ2377" s="52">
        <f t="shared" si="380"/>
        <v>1.5010006671154486E-3</v>
      </c>
    </row>
    <row r="2378" spans="1:43" x14ac:dyDescent="0.25">
      <c r="A2378" t="s">
        <v>5531</v>
      </c>
      <c r="B2378" t="s">
        <v>4186</v>
      </c>
      <c r="C2378" s="22" t="s">
        <v>4186</v>
      </c>
      <c r="D2378">
        <v>1</v>
      </c>
      <c r="E2378">
        <v>1</v>
      </c>
      <c r="F2378">
        <v>2</v>
      </c>
      <c r="G2378" s="13">
        <v>37862</v>
      </c>
      <c r="H2378">
        <v>12.31</v>
      </c>
      <c r="I2378" t="s">
        <v>5411</v>
      </c>
      <c r="J2378" t="s">
        <v>5411</v>
      </c>
      <c r="K2378" s="46">
        <v>12.308074766355141</v>
      </c>
      <c r="L2378" s="46"/>
      <c r="M2378" s="22"/>
      <c r="N2378" s="52">
        <f t="shared" si="373"/>
        <v>1.9252336448598584E-3</v>
      </c>
      <c r="O2378" s="52" t="e">
        <f t="shared" si="374"/>
        <v>#VALUE!</v>
      </c>
      <c r="P2378" s="52" t="e">
        <f t="shared" si="375"/>
        <v>#VALUE!</v>
      </c>
      <c r="Q2378">
        <v>9.51</v>
      </c>
      <c r="R2378" t="s">
        <v>5411</v>
      </c>
      <c r="S2378" t="s">
        <v>5411</v>
      </c>
      <c r="T2378" s="46">
        <v>9.510785046728973</v>
      </c>
      <c r="U2378" s="46"/>
      <c r="V2378" s="22"/>
      <c r="W2378" s="52">
        <f t="shared" si="376"/>
        <v>-7.8504672897317107E-4</v>
      </c>
      <c r="X2378" s="52" t="e">
        <f t="shared" si="377"/>
        <v>#VALUE!</v>
      </c>
      <c r="Y2378" s="52" t="e">
        <f t="shared" si="371"/>
        <v>#VALUE!</v>
      </c>
      <c r="Z2378" t="s">
        <v>114</v>
      </c>
      <c r="AA2378" t="s">
        <v>5411</v>
      </c>
      <c r="AB2378" t="s">
        <v>5411</v>
      </c>
      <c r="AC2378" s="61" t="s">
        <v>114</v>
      </c>
      <c r="AD2378" s="86"/>
      <c r="AE2378" s="22"/>
      <c r="AF2378">
        <v>0</v>
      </c>
      <c r="AG2378" t="s">
        <v>5411</v>
      </c>
      <c r="AH2378" t="s">
        <v>5411</v>
      </c>
      <c r="AI2378" s="46">
        <v>0</v>
      </c>
      <c r="AJ2378" s="46"/>
      <c r="AK2378" s="22"/>
      <c r="AL2378" s="52">
        <f t="shared" si="378"/>
        <v>0</v>
      </c>
      <c r="AM2378" s="52" t="e">
        <f t="shared" si="379"/>
        <v>#VALUE!</v>
      </c>
      <c r="AN2378" s="52" t="e">
        <f t="shared" si="372"/>
        <v>#VALUE!</v>
      </c>
      <c r="AO2378">
        <v>2.2400000000000002</v>
      </c>
      <c r="AP2378" s="46">
        <v>2.2378317757009345</v>
      </c>
      <c r="AQ2378" s="52">
        <f t="shared" si="380"/>
        <v>2.168224299065713E-3</v>
      </c>
    </row>
    <row r="2379" spans="1:43" x14ac:dyDescent="0.25">
      <c r="A2379" t="s">
        <v>5531</v>
      </c>
      <c r="B2379" t="s">
        <v>4187</v>
      </c>
      <c r="C2379" s="22" t="s">
        <v>4187</v>
      </c>
      <c r="D2379">
        <v>1</v>
      </c>
      <c r="E2379">
        <v>1</v>
      </c>
      <c r="F2379">
        <v>2</v>
      </c>
      <c r="G2379" s="13">
        <v>37862</v>
      </c>
      <c r="H2379">
        <v>3.71</v>
      </c>
      <c r="I2379" t="s">
        <v>5411</v>
      </c>
      <c r="J2379" t="s">
        <v>5411</v>
      </c>
      <c r="K2379" s="46">
        <v>3.7070539419087138</v>
      </c>
      <c r="L2379" s="46"/>
      <c r="M2379" s="22"/>
      <c r="N2379" s="52">
        <f t="shared" si="373"/>
        <v>2.946058091286119E-3</v>
      </c>
      <c r="O2379" s="52" t="e">
        <f t="shared" si="374"/>
        <v>#VALUE!</v>
      </c>
      <c r="P2379" s="52" t="e">
        <f t="shared" si="375"/>
        <v>#VALUE!</v>
      </c>
      <c r="Q2379">
        <v>0</v>
      </c>
      <c r="R2379" t="s">
        <v>5411</v>
      </c>
      <c r="S2379" t="s">
        <v>5411</v>
      </c>
      <c r="T2379" s="46">
        <v>0</v>
      </c>
      <c r="U2379" s="46"/>
      <c r="V2379" s="22"/>
      <c r="W2379" s="52">
        <f t="shared" si="376"/>
        <v>0</v>
      </c>
      <c r="X2379" s="52" t="e">
        <f t="shared" si="377"/>
        <v>#VALUE!</v>
      </c>
      <c r="Y2379" s="52" t="e">
        <f t="shared" si="371"/>
        <v>#VALUE!</v>
      </c>
      <c r="Z2379" t="s">
        <v>114</v>
      </c>
      <c r="AA2379" t="s">
        <v>5411</v>
      </c>
      <c r="AB2379" t="s">
        <v>5411</v>
      </c>
      <c r="AC2379" s="61" t="s">
        <v>114</v>
      </c>
      <c r="AD2379" s="86"/>
      <c r="AE2379" s="22"/>
      <c r="AF2379">
        <v>0</v>
      </c>
      <c r="AG2379" t="s">
        <v>5411</v>
      </c>
      <c r="AH2379" t="s">
        <v>5411</v>
      </c>
      <c r="AI2379" s="46">
        <v>0</v>
      </c>
      <c r="AJ2379" s="46"/>
      <c r="AK2379" s="22"/>
      <c r="AL2379" s="52">
        <f t="shared" si="378"/>
        <v>0</v>
      </c>
      <c r="AM2379" s="52" t="e">
        <f t="shared" si="379"/>
        <v>#VALUE!</v>
      </c>
      <c r="AN2379" s="52" t="e">
        <f t="shared" si="372"/>
        <v>#VALUE!</v>
      </c>
      <c r="AO2379">
        <v>7.29</v>
      </c>
      <c r="AP2379" s="46">
        <v>7.2905394190871364</v>
      </c>
      <c r="AQ2379" s="52">
        <f t="shared" si="380"/>
        <v>-5.3941908713639464E-4</v>
      </c>
    </row>
    <row r="2380" spans="1:43" x14ac:dyDescent="0.25">
      <c r="A2380" t="s">
        <v>5531</v>
      </c>
      <c r="B2380" t="s">
        <v>4260</v>
      </c>
      <c r="C2380" s="22" t="s">
        <v>4260</v>
      </c>
      <c r="D2380">
        <v>1</v>
      </c>
      <c r="E2380">
        <v>1</v>
      </c>
      <c r="F2380">
        <v>2</v>
      </c>
      <c r="G2380" s="13">
        <v>38063</v>
      </c>
      <c r="H2380">
        <v>0</v>
      </c>
      <c r="I2380" t="s">
        <v>5411</v>
      </c>
      <c r="J2380" t="s">
        <v>5411</v>
      </c>
      <c r="K2380" s="46">
        <v>0</v>
      </c>
      <c r="L2380" s="46"/>
      <c r="M2380" s="22"/>
      <c r="N2380" s="52">
        <f t="shared" si="373"/>
        <v>0</v>
      </c>
      <c r="O2380" s="52" t="e">
        <f t="shared" si="374"/>
        <v>#VALUE!</v>
      </c>
      <c r="P2380" s="52" t="e">
        <f t="shared" si="375"/>
        <v>#VALUE!</v>
      </c>
      <c r="Q2380">
        <v>0</v>
      </c>
      <c r="R2380" t="s">
        <v>5411</v>
      </c>
      <c r="S2380" t="s">
        <v>5411</v>
      </c>
      <c r="T2380" s="46">
        <v>0</v>
      </c>
      <c r="U2380" s="46"/>
      <c r="V2380" s="22"/>
      <c r="W2380" s="52">
        <f t="shared" si="376"/>
        <v>0</v>
      </c>
      <c r="X2380" s="52" t="e">
        <f t="shared" si="377"/>
        <v>#VALUE!</v>
      </c>
      <c r="Y2380" s="52" t="e">
        <f t="shared" si="371"/>
        <v>#VALUE!</v>
      </c>
      <c r="Z2380" t="s">
        <v>113</v>
      </c>
      <c r="AA2380" t="s">
        <v>5411</v>
      </c>
      <c r="AB2380" t="s">
        <v>5411</v>
      </c>
      <c r="AC2380" s="61" t="s">
        <v>113</v>
      </c>
      <c r="AD2380" s="61"/>
      <c r="AE2380" s="22"/>
      <c r="AF2380">
        <v>0</v>
      </c>
      <c r="AG2380" t="s">
        <v>5411</v>
      </c>
      <c r="AH2380" t="s">
        <v>5411</v>
      </c>
      <c r="AI2380" s="46">
        <v>0</v>
      </c>
      <c r="AJ2380" s="46"/>
      <c r="AK2380" s="22"/>
      <c r="AL2380" s="52">
        <f t="shared" si="378"/>
        <v>0</v>
      </c>
      <c r="AM2380" s="52" t="e">
        <f t="shared" si="379"/>
        <v>#VALUE!</v>
      </c>
      <c r="AN2380" s="52" t="e">
        <f t="shared" si="372"/>
        <v>#VALUE!</v>
      </c>
      <c r="AO2380">
        <v>0</v>
      </c>
      <c r="AP2380" s="46">
        <v>0</v>
      </c>
      <c r="AQ2380" s="52">
        <f t="shared" si="380"/>
        <v>0</v>
      </c>
    </row>
    <row r="2381" spans="1:43" x14ac:dyDescent="0.25">
      <c r="A2381" t="s">
        <v>5531</v>
      </c>
      <c r="B2381" t="s">
        <v>4261</v>
      </c>
      <c r="C2381" s="22" t="s">
        <v>4261</v>
      </c>
      <c r="D2381">
        <v>1</v>
      </c>
      <c r="E2381">
        <v>1</v>
      </c>
      <c r="F2381">
        <v>2</v>
      </c>
      <c r="G2381" s="13">
        <v>38063</v>
      </c>
      <c r="H2381">
        <v>0.04</v>
      </c>
      <c r="I2381" t="s">
        <v>5411</v>
      </c>
      <c r="J2381" t="s">
        <v>5411</v>
      </c>
      <c r="K2381" s="46">
        <v>4.1288102261553591E-2</v>
      </c>
      <c r="L2381" s="46"/>
      <c r="M2381" s="22"/>
      <c r="N2381" s="52">
        <f t="shared" si="373"/>
        <v>-1.2881022615535906E-3</v>
      </c>
      <c r="O2381" s="52" t="e">
        <f t="shared" si="374"/>
        <v>#VALUE!</v>
      </c>
      <c r="P2381" s="52" t="e">
        <f t="shared" si="375"/>
        <v>#VALUE!</v>
      </c>
      <c r="Q2381">
        <v>0</v>
      </c>
      <c r="R2381" t="s">
        <v>5411</v>
      </c>
      <c r="S2381" t="s">
        <v>5411</v>
      </c>
      <c r="T2381" s="46">
        <v>0</v>
      </c>
      <c r="U2381" s="46"/>
      <c r="V2381" s="22"/>
      <c r="W2381" s="52">
        <f t="shared" si="376"/>
        <v>0</v>
      </c>
      <c r="X2381" s="52" t="e">
        <f t="shared" si="377"/>
        <v>#VALUE!</v>
      </c>
      <c r="Y2381" s="52" t="e">
        <f t="shared" si="371"/>
        <v>#VALUE!</v>
      </c>
      <c r="Z2381" t="s">
        <v>113</v>
      </c>
      <c r="AA2381" t="s">
        <v>5411</v>
      </c>
      <c r="AB2381" t="s">
        <v>5411</v>
      </c>
      <c r="AC2381" s="61" t="s">
        <v>113</v>
      </c>
      <c r="AD2381" s="61"/>
      <c r="AE2381" s="22"/>
      <c r="AF2381">
        <v>0</v>
      </c>
      <c r="AG2381" t="s">
        <v>5411</v>
      </c>
      <c r="AH2381" t="s">
        <v>5411</v>
      </c>
      <c r="AI2381" s="46">
        <v>0</v>
      </c>
      <c r="AJ2381" s="46"/>
      <c r="AK2381" s="22"/>
      <c r="AL2381" s="52">
        <f t="shared" si="378"/>
        <v>0</v>
      </c>
      <c r="AM2381" s="52" t="e">
        <f t="shared" si="379"/>
        <v>#VALUE!</v>
      </c>
      <c r="AN2381" s="52" t="e">
        <f t="shared" si="372"/>
        <v>#VALUE!</v>
      </c>
      <c r="AO2381">
        <v>1.65</v>
      </c>
      <c r="AP2381" s="46">
        <v>1.6515240904621438</v>
      </c>
      <c r="AQ2381" s="52">
        <f t="shared" si="380"/>
        <v>-1.5240904621438567E-3</v>
      </c>
    </row>
    <row r="2382" spans="1:43" x14ac:dyDescent="0.25">
      <c r="A2382" t="s">
        <v>5531</v>
      </c>
      <c r="B2382" t="s">
        <v>4262</v>
      </c>
      <c r="C2382" s="22" t="s">
        <v>4262</v>
      </c>
      <c r="D2382">
        <v>1</v>
      </c>
      <c r="E2382">
        <v>1</v>
      </c>
      <c r="F2382">
        <v>2</v>
      </c>
      <c r="G2382" s="13">
        <v>38063</v>
      </c>
      <c r="H2382">
        <v>0</v>
      </c>
      <c r="I2382" t="s">
        <v>5411</v>
      </c>
      <c r="J2382" t="s">
        <v>5411</v>
      </c>
      <c r="K2382" s="46">
        <v>0</v>
      </c>
      <c r="L2382" s="46"/>
      <c r="M2382" s="22"/>
      <c r="N2382" s="52">
        <f t="shared" si="373"/>
        <v>0</v>
      </c>
      <c r="O2382" s="52" t="e">
        <f t="shared" si="374"/>
        <v>#VALUE!</v>
      </c>
      <c r="P2382" s="52" t="e">
        <f t="shared" si="375"/>
        <v>#VALUE!</v>
      </c>
      <c r="Q2382">
        <v>0</v>
      </c>
      <c r="R2382" t="s">
        <v>5411</v>
      </c>
      <c r="S2382" t="s">
        <v>5411</v>
      </c>
      <c r="T2382" s="46">
        <v>0</v>
      </c>
      <c r="U2382" s="46"/>
      <c r="V2382" s="22"/>
      <c r="W2382" s="52">
        <f t="shared" si="376"/>
        <v>0</v>
      </c>
      <c r="X2382" s="52" t="e">
        <f t="shared" si="377"/>
        <v>#VALUE!</v>
      </c>
      <c r="Y2382" s="52" t="e">
        <f t="shared" si="371"/>
        <v>#VALUE!</v>
      </c>
      <c r="Z2382" t="s">
        <v>113</v>
      </c>
      <c r="AA2382" t="s">
        <v>5411</v>
      </c>
      <c r="AB2382" t="s">
        <v>5411</v>
      </c>
      <c r="AC2382" s="61" t="s">
        <v>113</v>
      </c>
      <c r="AD2382" s="61"/>
      <c r="AE2382" s="22"/>
      <c r="AF2382">
        <v>0</v>
      </c>
      <c r="AG2382" t="s">
        <v>5411</v>
      </c>
      <c r="AH2382" t="s">
        <v>5411</v>
      </c>
      <c r="AI2382" s="46">
        <v>0</v>
      </c>
      <c r="AJ2382" s="46"/>
      <c r="AK2382" s="22"/>
      <c r="AL2382" s="52">
        <f t="shared" si="378"/>
        <v>0</v>
      </c>
      <c r="AM2382" s="52" t="e">
        <f t="shared" si="379"/>
        <v>#VALUE!</v>
      </c>
      <c r="AN2382" s="52" t="e">
        <f t="shared" si="372"/>
        <v>#VALUE!</v>
      </c>
      <c r="AO2382">
        <v>1.65</v>
      </c>
      <c r="AP2382" s="46">
        <v>1.65</v>
      </c>
      <c r="AQ2382" s="52">
        <f t="shared" si="380"/>
        <v>0</v>
      </c>
    </row>
    <row r="2383" spans="1:43" x14ac:dyDescent="0.25">
      <c r="A2383" t="s">
        <v>5531</v>
      </c>
      <c r="B2383" t="s">
        <v>4263</v>
      </c>
      <c r="C2383" s="22" t="s">
        <v>4263</v>
      </c>
      <c r="D2383">
        <v>1</v>
      </c>
      <c r="E2383">
        <v>1</v>
      </c>
      <c r="F2383">
        <v>2</v>
      </c>
      <c r="G2383" s="13">
        <v>38063</v>
      </c>
      <c r="H2383">
        <v>0</v>
      </c>
      <c r="I2383" t="s">
        <v>5411</v>
      </c>
      <c r="J2383" t="s">
        <v>5411</v>
      </c>
      <c r="K2383" s="46">
        <v>0</v>
      </c>
      <c r="L2383" s="46"/>
      <c r="M2383" s="22"/>
      <c r="N2383" s="52">
        <f t="shared" si="373"/>
        <v>0</v>
      </c>
      <c r="O2383" s="52" t="e">
        <f t="shared" si="374"/>
        <v>#VALUE!</v>
      </c>
      <c r="P2383" s="52" t="e">
        <f t="shared" si="375"/>
        <v>#VALUE!</v>
      </c>
      <c r="Q2383">
        <v>0</v>
      </c>
      <c r="R2383" t="s">
        <v>5411</v>
      </c>
      <c r="S2383" t="s">
        <v>5411</v>
      </c>
      <c r="T2383" s="46">
        <v>0</v>
      </c>
      <c r="U2383" s="46"/>
      <c r="V2383" s="22"/>
      <c r="W2383" s="52">
        <f t="shared" si="376"/>
        <v>0</v>
      </c>
      <c r="X2383" s="52" t="e">
        <f t="shared" si="377"/>
        <v>#VALUE!</v>
      </c>
      <c r="Y2383" s="52" t="e">
        <f t="shared" si="371"/>
        <v>#VALUE!</v>
      </c>
      <c r="Z2383" t="s">
        <v>113</v>
      </c>
      <c r="AA2383" t="s">
        <v>5411</v>
      </c>
      <c r="AB2383" t="s">
        <v>5411</v>
      </c>
      <c r="AC2383" s="61" t="s">
        <v>113</v>
      </c>
      <c r="AD2383" s="61"/>
      <c r="AE2383" s="22"/>
      <c r="AF2383">
        <v>0</v>
      </c>
      <c r="AG2383" t="s">
        <v>5411</v>
      </c>
      <c r="AH2383" t="s">
        <v>5411</v>
      </c>
      <c r="AI2383" s="46">
        <v>0</v>
      </c>
      <c r="AJ2383" s="46"/>
      <c r="AK2383" s="22"/>
      <c r="AL2383" s="52">
        <f t="shared" si="378"/>
        <v>0</v>
      </c>
      <c r="AM2383" s="52" t="e">
        <f t="shared" si="379"/>
        <v>#VALUE!</v>
      </c>
      <c r="AN2383" s="52" t="e">
        <f t="shared" si="372"/>
        <v>#VALUE!</v>
      </c>
      <c r="AO2383">
        <v>0</v>
      </c>
      <c r="AP2383" s="46">
        <v>0</v>
      </c>
      <c r="AQ2383" s="52">
        <f t="shared" si="380"/>
        <v>0</v>
      </c>
    </row>
    <row r="2384" spans="1:43" x14ac:dyDescent="0.25">
      <c r="A2384" t="s">
        <v>5531</v>
      </c>
      <c r="B2384" t="s">
        <v>4264</v>
      </c>
      <c r="C2384" s="22" t="s">
        <v>4264</v>
      </c>
      <c r="D2384">
        <v>1</v>
      </c>
      <c r="E2384">
        <v>1</v>
      </c>
      <c r="F2384">
        <v>2</v>
      </c>
      <c r="G2384" s="13">
        <v>38063</v>
      </c>
      <c r="H2384">
        <v>7.0000000000000007E-2</v>
      </c>
      <c r="I2384" t="s">
        <v>5411</v>
      </c>
      <c r="J2384" t="s">
        <v>5411</v>
      </c>
      <c r="K2384" s="46">
        <v>6.5652173913043482E-2</v>
      </c>
      <c r="L2384" s="46"/>
      <c r="M2384" s="22"/>
      <c r="N2384" s="52">
        <f t="shared" si="373"/>
        <v>4.3478260869565244E-3</v>
      </c>
      <c r="O2384" s="52" t="e">
        <f t="shared" si="374"/>
        <v>#VALUE!</v>
      </c>
      <c r="P2384" s="52" t="e">
        <f t="shared" si="375"/>
        <v>#VALUE!</v>
      </c>
      <c r="Q2384">
        <v>0</v>
      </c>
      <c r="R2384" t="s">
        <v>5411</v>
      </c>
      <c r="S2384" t="s">
        <v>5411</v>
      </c>
      <c r="T2384" s="46">
        <v>0</v>
      </c>
      <c r="U2384" s="46"/>
      <c r="V2384" s="22"/>
      <c r="W2384" s="52">
        <f t="shared" si="376"/>
        <v>0</v>
      </c>
      <c r="X2384" s="52" t="e">
        <f t="shared" si="377"/>
        <v>#VALUE!</v>
      </c>
      <c r="Y2384" s="52" t="e">
        <f t="shared" si="371"/>
        <v>#VALUE!</v>
      </c>
      <c r="Z2384" t="s">
        <v>113</v>
      </c>
      <c r="AA2384" t="s">
        <v>5411</v>
      </c>
      <c r="AB2384" t="s">
        <v>5411</v>
      </c>
      <c r="AC2384" s="61" t="s">
        <v>113</v>
      </c>
      <c r="AD2384" s="61"/>
      <c r="AE2384" s="22"/>
      <c r="AF2384">
        <v>0</v>
      </c>
      <c r="AG2384" t="s">
        <v>5411</v>
      </c>
      <c r="AH2384" t="s">
        <v>5411</v>
      </c>
      <c r="AI2384" s="46">
        <v>0</v>
      </c>
      <c r="AJ2384" s="46"/>
      <c r="AK2384" s="22"/>
      <c r="AL2384" s="52">
        <f t="shared" si="378"/>
        <v>0</v>
      </c>
      <c r="AM2384" s="52" t="e">
        <f t="shared" si="379"/>
        <v>#VALUE!</v>
      </c>
      <c r="AN2384" s="52" t="e">
        <f t="shared" si="372"/>
        <v>#VALUE!</v>
      </c>
      <c r="AO2384">
        <v>0.2</v>
      </c>
      <c r="AP2384" s="46">
        <v>0.19695652173913042</v>
      </c>
      <c r="AQ2384" s="52">
        <f t="shared" si="380"/>
        <v>3.0434782608695921E-3</v>
      </c>
    </row>
    <row r="2385" spans="1:43" x14ac:dyDescent="0.25">
      <c r="A2385" t="s">
        <v>5531</v>
      </c>
      <c r="B2385" t="s">
        <v>4265</v>
      </c>
      <c r="C2385" s="22" t="s">
        <v>4265</v>
      </c>
      <c r="D2385">
        <v>1</v>
      </c>
      <c r="E2385">
        <v>1</v>
      </c>
      <c r="F2385">
        <v>2</v>
      </c>
      <c r="G2385" s="13">
        <v>38063</v>
      </c>
      <c r="H2385">
        <v>0</v>
      </c>
      <c r="I2385" t="s">
        <v>5411</v>
      </c>
      <c r="J2385" t="s">
        <v>5411</v>
      </c>
      <c r="K2385" s="46">
        <v>0</v>
      </c>
      <c r="L2385" s="46"/>
      <c r="M2385" s="22"/>
      <c r="N2385" s="52">
        <f t="shared" si="373"/>
        <v>0</v>
      </c>
      <c r="O2385" s="52" t="e">
        <f t="shared" si="374"/>
        <v>#VALUE!</v>
      </c>
      <c r="P2385" s="52" t="e">
        <f t="shared" si="375"/>
        <v>#VALUE!</v>
      </c>
      <c r="Q2385">
        <v>0</v>
      </c>
      <c r="R2385" t="s">
        <v>5411</v>
      </c>
      <c r="S2385" t="s">
        <v>5411</v>
      </c>
      <c r="T2385" s="46">
        <v>0</v>
      </c>
      <c r="U2385" s="46"/>
      <c r="V2385" s="22"/>
      <c r="W2385" s="52">
        <f t="shared" si="376"/>
        <v>0</v>
      </c>
      <c r="X2385" s="52" t="e">
        <f t="shared" si="377"/>
        <v>#VALUE!</v>
      </c>
      <c r="Y2385" s="52" t="e">
        <f t="shared" si="371"/>
        <v>#VALUE!</v>
      </c>
      <c r="Z2385" t="s">
        <v>113</v>
      </c>
      <c r="AA2385" t="s">
        <v>5411</v>
      </c>
      <c r="AB2385" t="s">
        <v>5411</v>
      </c>
      <c r="AC2385" s="61" t="s">
        <v>113</v>
      </c>
      <c r="AD2385" s="61"/>
      <c r="AE2385" s="22"/>
      <c r="AF2385">
        <v>0</v>
      </c>
      <c r="AG2385" t="s">
        <v>5411</v>
      </c>
      <c r="AH2385" t="s">
        <v>5411</v>
      </c>
      <c r="AI2385" s="46">
        <v>0</v>
      </c>
      <c r="AJ2385" s="46"/>
      <c r="AK2385" s="22"/>
      <c r="AL2385" s="52">
        <f t="shared" si="378"/>
        <v>0</v>
      </c>
      <c r="AM2385" s="52" t="e">
        <f t="shared" si="379"/>
        <v>#VALUE!</v>
      </c>
      <c r="AN2385" s="52" t="e">
        <f t="shared" si="372"/>
        <v>#VALUE!</v>
      </c>
      <c r="AO2385">
        <v>0.19</v>
      </c>
      <c r="AP2385" s="46">
        <v>0.1938235294117647</v>
      </c>
      <c r="AQ2385" s="52">
        <f t="shared" si="380"/>
        <v>-3.8235294117646978E-3</v>
      </c>
    </row>
    <row r="2386" spans="1:43" x14ac:dyDescent="0.25">
      <c r="A2386" t="s">
        <v>5531</v>
      </c>
      <c r="B2386" t="s">
        <v>4266</v>
      </c>
      <c r="C2386" s="22" t="s">
        <v>4266</v>
      </c>
      <c r="D2386">
        <v>1</v>
      </c>
      <c r="E2386">
        <v>1</v>
      </c>
      <c r="F2386">
        <v>2</v>
      </c>
      <c r="G2386" s="13">
        <v>38063</v>
      </c>
      <c r="H2386">
        <v>0</v>
      </c>
      <c r="I2386" t="s">
        <v>5411</v>
      </c>
      <c r="J2386" t="s">
        <v>5411</v>
      </c>
      <c r="K2386" s="46">
        <v>0</v>
      </c>
      <c r="L2386" s="46"/>
      <c r="M2386" s="22"/>
      <c r="N2386" s="52">
        <f t="shared" si="373"/>
        <v>0</v>
      </c>
      <c r="O2386" s="52" t="e">
        <f t="shared" si="374"/>
        <v>#VALUE!</v>
      </c>
      <c r="P2386" s="52" t="e">
        <f t="shared" si="375"/>
        <v>#VALUE!</v>
      </c>
      <c r="Q2386">
        <v>0</v>
      </c>
      <c r="R2386" t="s">
        <v>5411</v>
      </c>
      <c r="S2386" t="s">
        <v>5411</v>
      </c>
      <c r="T2386" s="46">
        <v>0</v>
      </c>
      <c r="U2386" s="46"/>
      <c r="V2386" s="22"/>
      <c r="W2386" s="52">
        <f t="shared" si="376"/>
        <v>0</v>
      </c>
      <c r="X2386" s="52" t="e">
        <f t="shared" si="377"/>
        <v>#VALUE!</v>
      </c>
      <c r="Y2386" s="52" t="e">
        <f t="shared" si="371"/>
        <v>#VALUE!</v>
      </c>
      <c r="Z2386" t="s">
        <v>113</v>
      </c>
      <c r="AA2386" t="s">
        <v>5411</v>
      </c>
      <c r="AB2386" t="s">
        <v>5411</v>
      </c>
      <c r="AC2386" s="61" t="s">
        <v>113</v>
      </c>
      <c r="AD2386" s="61"/>
      <c r="AE2386" s="22"/>
      <c r="AF2386">
        <v>0</v>
      </c>
      <c r="AG2386" t="s">
        <v>5411</v>
      </c>
      <c r="AH2386" t="s">
        <v>5411</v>
      </c>
      <c r="AI2386" s="46">
        <v>0</v>
      </c>
      <c r="AJ2386" s="46"/>
      <c r="AK2386" s="22"/>
      <c r="AL2386" s="52">
        <f t="shared" si="378"/>
        <v>0</v>
      </c>
      <c r="AM2386" s="52" t="e">
        <f t="shared" si="379"/>
        <v>#VALUE!</v>
      </c>
      <c r="AN2386" s="52" t="e">
        <f t="shared" si="372"/>
        <v>#VALUE!</v>
      </c>
      <c r="AO2386">
        <v>0</v>
      </c>
      <c r="AP2386" s="46">
        <v>0</v>
      </c>
      <c r="AQ2386" s="52">
        <f t="shared" si="380"/>
        <v>0</v>
      </c>
    </row>
    <row r="2387" spans="1:43" x14ac:dyDescent="0.25">
      <c r="A2387" t="s">
        <v>5531</v>
      </c>
      <c r="B2387" t="s">
        <v>4267</v>
      </c>
      <c r="C2387" s="22" t="s">
        <v>4267</v>
      </c>
      <c r="D2387">
        <v>1</v>
      </c>
      <c r="E2387">
        <v>1</v>
      </c>
      <c r="F2387">
        <v>2</v>
      </c>
      <c r="G2387" s="13">
        <v>38063</v>
      </c>
      <c r="H2387">
        <v>0.06</v>
      </c>
      <c r="I2387" t="s">
        <v>5411</v>
      </c>
      <c r="J2387" t="s">
        <v>5411</v>
      </c>
      <c r="K2387" s="46">
        <v>5.6941272430668849E-2</v>
      </c>
      <c r="L2387" s="46"/>
      <c r="M2387" s="22"/>
      <c r="N2387" s="52">
        <f t="shared" si="373"/>
        <v>3.0587275693311489E-3</v>
      </c>
      <c r="O2387" s="52" t="e">
        <f t="shared" si="374"/>
        <v>#VALUE!</v>
      </c>
      <c r="P2387" s="52" t="e">
        <f t="shared" si="375"/>
        <v>#VALUE!</v>
      </c>
      <c r="Q2387">
        <v>0</v>
      </c>
      <c r="R2387" t="s">
        <v>5411</v>
      </c>
      <c r="S2387" t="s">
        <v>5411</v>
      </c>
      <c r="T2387" s="46">
        <v>0</v>
      </c>
      <c r="U2387" s="46"/>
      <c r="V2387" s="22"/>
      <c r="W2387" s="52">
        <f t="shared" si="376"/>
        <v>0</v>
      </c>
      <c r="X2387" s="52" t="e">
        <f t="shared" si="377"/>
        <v>#VALUE!</v>
      </c>
      <c r="Y2387" s="52" t="e">
        <f t="shared" si="371"/>
        <v>#VALUE!</v>
      </c>
      <c r="Z2387" t="s">
        <v>113</v>
      </c>
      <c r="AA2387" t="s">
        <v>5411</v>
      </c>
      <c r="AB2387" t="s">
        <v>5411</v>
      </c>
      <c r="AC2387" s="61" t="s">
        <v>113</v>
      </c>
      <c r="AD2387" s="61"/>
      <c r="AE2387" s="22"/>
      <c r="AF2387">
        <v>6.09</v>
      </c>
      <c r="AG2387" t="s">
        <v>5411</v>
      </c>
      <c r="AH2387" t="s">
        <v>5411</v>
      </c>
      <c r="AI2387" s="46">
        <v>6.092716150081567</v>
      </c>
      <c r="AJ2387" s="46"/>
      <c r="AK2387" s="22"/>
      <c r="AL2387" s="52">
        <f t="shared" si="378"/>
        <v>-2.7161500815671147E-3</v>
      </c>
      <c r="AM2387" s="52" t="e">
        <f t="shared" si="379"/>
        <v>#VALUE!</v>
      </c>
      <c r="AN2387" s="52" t="e">
        <f t="shared" si="372"/>
        <v>#VALUE!</v>
      </c>
      <c r="AO2387">
        <v>1.03</v>
      </c>
      <c r="AP2387" s="46">
        <v>1.0249429037520392</v>
      </c>
      <c r="AQ2387" s="52">
        <f t="shared" si="380"/>
        <v>5.0570962479608017E-3</v>
      </c>
    </row>
    <row r="2388" spans="1:43" x14ac:dyDescent="0.25">
      <c r="A2388" t="s">
        <v>5531</v>
      </c>
      <c r="B2388" t="s">
        <v>4268</v>
      </c>
      <c r="C2388" s="22" t="s">
        <v>4268</v>
      </c>
      <c r="D2388">
        <v>1</v>
      </c>
      <c r="E2388">
        <v>1</v>
      </c>
      <c r="F2388">
        <v>2</v>
      </c>
      <c r="G2388" s="13">
        <v>38063</v>
      </c>
      <c r="H2388">
        <v>2.83</v>
      </c>
      <c r="I2388" t="s">
        <v>5411</v>
      </c>
      <c r="J2388" t="s">
        <v>5411</v>
      </c>
      <c r="K2388" s="46">
        <v>2.8322115384615381</v>
      </c>
      <c r="L2388" s="46"/>
      <c r="M2388" s="22"/>
      <c r="N2388" s="52">
        <f t="shared" si="373"/>
        <v>-2.2115384615379874E-3</v>
      </c>
      <c r="O2388" s="52" t="e">
        <f t="shared" si="374"/>
        <v>#VALUE!</v>
      </c>
      <c r="P2388" s="52" t="e">
        <f t="shared" si="375"/>
        <v>#VALUE!</v>
      </c>
      <c r="Q2388">
        <v>0</v>
      </c>
      <c r="R2388" t="s">
        <v>5411</v>
      </c>
      <c r="S2388" t="s">
        <v>5411</v>
      </c>
      <c r="T2388" s="46">
        <v>0</v>
      </c>
      <c r="U2388" s="46"/>
      <c r="V2388" s="22"/>
      <c r="W2388" s="52">
        <f t="shared" si="376"/>
        <v>0</v>
      </c>
      <c r="X2388" s="52" t="e">
        <f t="shared" si="377"/>
        <v>#VALUE!</v>
      </c>
      <c r="Y2388" s="52" t="e">
        <f t="shared" si="371"/>
        <v>#VALUE!</v>
      </c>
      <c r="Z2388" t="s">
        <v>113</v>
      </c>
      <c r="AA2388" t="s">
        <v>5411</v>
      </c>
      <c r="AB2388" t="s">
        <v>5411</v>
      </c>
      <c r="AC2388" s="61" t="s">
        <v>113</v>
      </c>
      <c r="AD2388" s="61"/>
      <c r="AE2388" s="22"/>
      <c r="AF2388">
        <v>0</v>
      </c>
      <c r="AG2388" t="s">
        <v>5411</v>
      </c>
      <c r="AH2388" t="s">
        <v>5411</v>
      </c>
      <c r="AI2388" s="46">
        <v>0</v>
      </c>
      <c r="AJ2388" s="46"/>
      <c r="AK2388" s="22"/>
      <c r="AL2388" s="52">
        <f t="shared" si="378"/>
        <v>0</v>
      </c>
      <c r="AM2388" s="52" t="e">
        <f t="shared" si="379"/>
        <v>#VALUE!</v>
      </c>
      <c r="AN2388" s="52" t="e">
        <f t="shared" si="372"/>
        <v>#VALUE!</v>
      </c>
      <c r="AO2388">
        <v>0.94</v>
      </c>
      <c r="AP2388" s="46">
        <v>0.9440705128205128</v>
      </c>
      <c r="AQ2388" s="52">
        <f t="shared" si="380"/>
        <v>-4.0705128205128505E-3</v>
      </c>
    </row>
    <row r="2389" spans="1:43" x14ac:dyDescent="0.25">
      <c r="A2389" t="s">
        <v>5531</v>
      </c>
      <c r="B2389" t="s">
        <v>4269</v>
      </c>
      <c r="C2389" s="22" t="s">
        <v>4269</v>
      </c>
      <c r="D2389">
        <v>1</v>
      </c>
      <c r="E2389">
        <v>1</v>
      </c>
      <c r="F2389">
        <v>2</v>
      </c>
      <c r="G2389" s="13">
        <v>38063</v>
      </c>
      <c r="H2389">
        <v>0</v>
      </c>
      <c r="I2389" t="s">
        <v>5411</v>
      </c>
      <c r="J2389" t="s">
        <v>5411</v>
      </c>
      <c r="K2389" s="46">
        <v>0</v>
      </c>
      <c r="L2389" s="46"/>
      <c r="M2389" s="22"/>
      <c r="N2389" s="52">
        <f t="shared" si="373"/>
        <v>0</v>
      </c>
      <c r="O2389" s="52" t="e">
        <f t="shared" si="374"/>
        <v>#VALUE!</v>
      </c>
      <c r="P2389" s="52" t="e">
        <f t="shared" si="375"/>
        <v>#VALUE!</v>
      </c>
      <c r="Q2389">
        <v>0</v>
      </c>
      <c r="R2389" t="s">
        <v>5411</v>
      </c>
      <c r="S2389" t="s">
        <v>5411</v>
      </c>
      <c r="T2389" s="46">
        <v>0</v>
      </c>
      <c r="U2389" s="46"/>
      <c r="V2389" s="22"/>
      <c r="W2389" s="52">
        <f t="shared" si="376"/>
        <v>0</v>
      </c>
      <c r="X2389" s="52" t="e">
        <f t="shared" si="377"/>
        <v>#VALUE!</v>
      </c>
      <c r="Y2389" s="52" t="e">
        <f t="shared" si="371"/>
        <v>#VALUE!</v>
      </c>
      <c r="Z2389" t="s">
        <v>113</v>
      </c>
      <c r="AA2389" t="s">
        <v>5411</v>
      </c>
      <c r="AB2389" t="s">
        <v>5411</v>
      </c>
      <c r="AC2389" s="61" t="s">
        <v>113</v>
      </c>
      <c r="AD2389" s="61"/>
      <c r="AE2389" s="22"/>
      <c r="AF2389">
        <v>0</v>
      </c>
      <c r="AG2389" t="s">
        <v>5411</v>
      </c>
      <c r="AH2389" t="s">
        <v>5411</v>
      </c>
      <c r="AI2389" s="46">
        <v>0</v>
      </c>
      <c r="AJ2389" s="46"/>
      <c r="AK2389" s="22"/>
      <c r="AL2389" s="52">
        <f t="shared" si="378"/>
        <v>0</v>
      </c>
      <c r="AM2389" s="52" t="e">
        <f t="shared" si="379"/>
        <v>#VALUE!</v>
      </c>
      <c r="AN2389" s="52" t="e">
        <f t="shared" si="372"/>
        <v>#VALUE!</v>
      </c>
      <c r="AO2389">
        <v>0</v>
      </c>
      <c r="AP2389" s="46">
        <v>0</v>
      </c>
      <c r="AQ2389" s="52">
        <f t="shared" si="380"/>
        <v>0</v>
      </c>
    </row>
    <row r="2390" spans="1:43" x14ac:dyDescent="0.25">
      <c r="A2390" t="s">
        <v>5531</v>
      </c>
      <c r="B2390" t="s">
        <v>4270</v>
      </c>
      <c r="C2390" s="22" t="s">
        <v>4270</v>
      </c>
      <c r="D2390">
        <v>1</v>
      </c>
      <c r="E2390">
        <v>1</v>
      </c>
      <c r="F2390">
        <v>2</v>
      </c>
      <c r="G2390" s="13">
        <v>38063</v>
      </c>
      <c r="H2390">
        <v>3.06</v>
      </c>
      <c r="I2390" t="s">
        <v>5411</v>
      </c>
      <c r="J2390" t="s">
        <v>5411</v>
      </c>
      <c r="K2390" s="46">
        <v>3.0563165075034107</v>
      </c>
      <c r="L2390" s="46"/>
      <c r="M2390" s="22"/>
      <c r="N2390" s="52">
        <f t="shared" si="373"/>
        <v>3.6834924965893912E-3</v>
      </c>
      <c r="O2390" s="52" t="e">
        <f t="shared" si="374"/>
        <v>#VALUE!</v>
      </c>
      <c r="P2390" s="52" t="e">
        <f t="shared" si="375"/>
        <v>#VALUE!</v>
      </c>
      <c r="Q2390">
        <v>0</v>
      </c>
      <c r="R2390" t="s">
        <v>5411</v>
      </c>
      <c r="S2390" t="s">
        <v>5411</v>
      </c>
      <c r="T2390" s="46">
        <v>0</v>
      </c>
      <c r="U2390" s="46"/>
      <c r="V2390" s="22"/>
      <c r="W2390" s="52">
        <f t="shared" si="376"/>
        <v>0</v>
      </c>
      <c r="X2390" s="52" t="e">
        <f t="shared" si="377"/>
        <v>#VALUE!</v>
      </c>
      <c r="Y2390" s="52" t="e">
        <f t="shared" si="371"/>
        <v>#VALUE!</v>
      </c>
      <c r="Z2390" t="s">
        <v>113</v>
      </c>
      <c r="AA2390" t="s">
        <v>5411</v>
      </c>
      <c r="AB2390" t="s">
        <v>5411</v>
      </c>
      <c r="AC2390" s="61" t="s">
        <v>113</v>
      </c>
      <c r="AD2390" s="61"/>
      <c r="AE2390" s="22"/>
      <c r="AF2390">
        <v>0</v>
      </c>
      <c r="AG2390" t="s">
        <v>5411</v>
      </c>
      <c r="AH2390" t="s">
        <v>5411</v>
      </c>
      <c r="AI2390" s="46">
        <v>0</v>
      </c>
      <c r="AJ2390" s="46"/>
      <c r="AK2390" s="22"/>
      <c r="AL2390" s="52">
        <f t="shared" si="378"/>
        <v>0</v>
      </c>
      <c r="AM2390" s="52" t="e">
        <f t="shared" si="379"/>
        <v>#VALUE!</v>
      </c>
      <c r="AN2390" s="52" t="e">
        <f t="shared" si="372"/>
        <v>#VALUE!</v>
      </c>
      <c r="AO2390">
        <v>2.21</v>
      </c>
      <c r="AP2390" s="46">
        <v>2.2073396998635744</v>
      </c>
      <c r="AQ2390" s="52">
        <f t="shared" si="380"/>
        <v>2.6603001364255974E-3</v>
      </c>
    </row>
    <row r="2391" spans="1:43" x14ac:dyDescent="0.25">
      <c r="A2391" t="s">
        <v>5531</v>
      </c>
      <c r="B2391" t="s">
        <v>4271</v>
      </c>
      <c r="C2391" s="22" t="s">
        <v>4271</v>
      </c>
      <c r="D2391">
        <v>1</v>
      </c>
      <c r="E2391">
        <v>1</v>
      </c>
      <c r="F2391">
        <v>2</v>
      </c>
      <c r="G2391" s="13">
        <v>38063</v>
      </c>
      <c r="H2391">
        <v>1.35</v>
      </c>
      <c r="I2391" t="s">
        <v>5411</v>
      </c>
      <c r="J2391" t="s">
        <v>5411</v>
      </c>
      <c r="K2391" s="46">
        <v>1.3449767441860465</v>
      </c>
      <c r="L2391" s="46"/>
      <c r="M2391" s="22"/>
      <c r="N2391" s="52">
        <f t="shared" si="373"/>
        <v>5.0232558139535755E-3</v>
      </c>
      <c r="O2391" s="52" t="e">
        <f t="shared" si="374"/>
        <v>#VALUE!</v>
      </c>
      <c r="P2391" s="52" t="e">
        <f t="shared" si="375"/>
        <v>#VALUE!</v>
      </c>
      <c r="Q2391">
        <v>0</v>
      </c>
      <c r="R2391" t="s">
        <v>5411</v>
      </c>
      <c r="S2391" t="s">
        <v>5411</v>
      </c>
      <c r="T2391" s="46">
        <v>0</v>
      </c>
      <c r="U2391" s="46"/>
      <c r="V2391" s="22"/>
      <c r="W2391" s="52">
        <f t="shared" si="376"/>
        <v>0</v>
      </c>
      <c r="X2391" s="52" t="e">
        <f t="shared" si="377"/>
        <v>#VALUE!</v>
      </c>
      <c r="Y2391" s="52" t="e">
        <f t="shared" si="371"/>
        <v>#VALUE!</v>
      </c>
      <c r="Z2391" t="s">
        <v>113</v>
      </c>
      <c r="AA2391" t="s">
        <v>5411</v>
      </c>
      <c r="AB2391" t="s">
        <v>5411</v>
      </c>
      <c r="AC2391" s="61" t="s">
        <v>113</v>
      </c>
      <c r="AD2391" s="61"/>
      <c r="AE2391" s="22"/>
      <c r="AF2391">
        <v>0</v>
      </c>
      <c r="AG2391" t="s">
        <v>5411</v>
      </c>
      <c r="AH2391" t="s">
        <v>5411</v>
      </c>
      <c r="AI2391" s="46">
        <v>0</v>
      </c>
      <c r="AJ2391" s="46"/>
      <c r="AK2391" s="22"/>
      <c r="AL2391" s="52">
        <f t="shared" si="378"/>
        <v>0</v>
      </c>
      <c r="AM2391" s="52" t="e">
        <f t="shared" si="379"/>
        <v>#VALUE!</v>
      </c>
      <c r="AN2391" s="52" t="e">
        <f t="shared" si="372"/>
        <v>#VALUE!</v>
      </c>
      <c r="AO2391">
        <v>0.38</v>
      </c>
      <c r="AP2391" s="46">
        <v>0.38427906976744186</v>
      </c>
      <c r="AQ2391" s="52">
        <f t="shared" si="380"/>
        <v>-4.2790697674418565E-3</v>
      </c>
    </row>
    <row r="2392" spans="1:43" x14ac:dyDescent="0.25">
      <c r="A2392" t="s">
        <v>5531</v>
      </c>
      <c r="B2392" t="s">
        <v>4272</v>
      </c>
      <c r="C2392" s="22" t="s">
        <v>4272</v>
      </c>
      <c r="D2392">
        <v>1</v>
      </c>
      <c r="E2392">
        <v>1</v>
      </c>
      <c r="F2392">
        <v>2</v>
      </c>
      <c r="G2392" s="13">
        <v>38063</v>
      </c>
      <c r="H2392">
        <v>0</v>
      </c>
      <c r="I2392" t="s">
        <v>5411</v>
      </c>
      <c r="J2392" t="s">
        <v>5411</v>
      </c>
      <c r="K2392" s="46">
        <v>0</v>
      </c>
      <c r="L2392" s="46"/>
      <c r="M2392" s="22"/>
      <c r="N2392" s="52">
        <f t="shared" si="373"/>
        <v>0</v>
      </c>
      <c r="O2392" s="52" t="e">
        <f t="shared" si="374"/>
        <v>#VALUE!</v>
      </c>
      <c r="P2392" s="52" t="e">
        <f t="shared" si="375"/>
        <v>#VALUE!</v>
      </c>
      <c r="Q2392">
        <v>0</v>
      </c>
      <c r="R2392" t="s">
        <v>5411</v>
      </c>
      <c r="S2392" t="s">
        <v>5411</v>
      </c>
      <c r="T2392" s="46">
        <v>0</v>
      </c>
      <c r="U2392" s="46"/>
      <c r="V2392" s="22"/>
      <c r="W2392" s="52">
        <f t="shared" si="376"/>
        <v>0</v>
      </c>
      <c r="X2392" s="52" t="e">
        <f t="shared" si="377"/>
        <v>#VALUE!</v>
      </c>
      <c r="Y2392" s="52" t="e">
        <f t="shared" si="371"/>
        <v>#VALUE!</v>
      </c>
      <c r="Z2392" t="s">
        <v>113</v>
      </c>
      <c r="AA2392" t="s">
        <v>5411</v>
      </c>
      <c r="AB2392" t="s">
        <v>5411</v>
      </c>
      <c r="AC2392" s="61" t="s">
        <v>113</v>
      </c>
      <c r="AD2392" s="61"/>
      <c r="AE2392" s="22"/>
      <c r="AF2392">
        <v>0</v>
      </c>
      <c r="AG2392" t="s">
        <v>5411</v>
      </c>
      <c r="AH2392" t="s">
        <v>5411</v>
      </c>
      <c r="AI2392" s="46">
        <v>0</v>
      </c>
      <c r="AJ2392" s="46"/>
      <c r="AK2392" s="22"/>
      <c r="AL2392" s="52">
        <f t="shared" si="378"/>
        <v>0</v>
      </c>
      <c r="AM2392" s="52" t="e">
        <f t="shared" si="379"/>
        <v>#VALUE!</v>
      </c>
      <c r="AN2392" s="52" t="e">
        <f t="shared" si="372"/>
        <v>#VALUE!</v>
      </c>
      <c r="AO2392">
        <v>0</v>
      </c>
      <c r="AP2392" s="46">
        <v>0</v>
      </c>
      <c r="AQ2392" s="52">
        <f t="shared" si="380"/>
        <v>0</v>
      </c>
    </row>
    <row r="2393" spans="1:43" x14ac:dyDescent="0.25">
      <c r="A2393" t="s">
        <v>5531</v>
      </c>
      <c r="B2393" t="s">
        <v>4273</v>
      </c>
      <c r="C2393" s="22" t="s">
        <v>4273</v>
      </c>
      <c r="D2393">
        <v>1</v>
      </c>
      <c r="E2393">
        <v>1</v>
      </c>
      <c r="F2393">
        <v>2</v>
      </c>
      <c r="G2393" s="13">
        <v>38063</v>
      </c>
      <c r="H2393">
        <v>5.77</v>
      </c>
      <c r="I2393" t="s">
        <v>5411</v>
      </c>
      <c r="J2393" t="s">
        <v>5411</v>
      </c>
      <c r="K2393" s="46">
        <v>5.7671880492091381</v>
      </c>
      <c r="L2393" s="46"/>
      <c r="M2393" s="22"/>
      <c r="N2393" s="52">
        <f t="shared" si="373"/>
        <v>2.8119507908614949E-3</v>
      </c>
      <c r="O2393" s="52" t="e">
        <f t="shared" si="374"/>
        <v>#VALUE!</v>
      </c>
      <c r="P2393" s="52" t="e">
        <f t="shared" si="375"/>
        <v>#VALUE!</v>
      </c>
      <c r="Q2393">
        <v>0</v>
      </c>
      <c r="R2393" t="s">
        <v>5411</v>
      </c>
      <c r="S2393" t="s">
        <v>5411</v>
      </c>
      <c r="T2393" s="46">
        <v>0</v>
      </c>
      <c r="U2393" s="46"/>
      <c r="V2393" s="22"/>
      <c r="W2393" s="52">
        <f t="shared" si="376"/>
        <v>0</v>
      </c>
      <c r="X2393" s="52" t="e">
        <f t="shared" si="377"/>
        <v>#VALUE!</v>
      </c>
      <c r="Y2393" s="52" t="e">
        <f t="shared" si="371"/>
        <v>#VALUE!</v>
      </c>
      <c r="Z2393" t="s">
        <v>113</v>
      </c>
      <c r="AA2393" t="s">
        <v>5411</v>
      </c>
      <c r="AB2393" t="s">
        <v>5411</v>
      </c>
      <c r="AC2393" s="61" t="s">
        <v>113</v>
      </c>
      <c r="AD2393" s="61"/>
      <c r="AE2393" s="22"/>
      <c r="AF2393">
        <v>0</v>
      </c>
      <c r="AG2393" t="s">
        <v>5411</v>
      </c>
      <c r="AH2393" t="s">
        <v>5411</v>
      </c>
      <c r="AI2393" s="46">
        <v>0</v>
      </c>
      <c r="AJ2393" s="46"/>
      <c r="AK2393" s="22"/>
      <c r="AL2393" s="52">
        <f t="shared" si="378"/>
        <v>0</v>
      </c>
      <c r="AM2393" s="52" t="e">
        <f t="shared" si="379"/>
        <v>#VALUE!</v>
      </c>
      <c r="AN2393" s="52" t="e">
        <f t="shared" si="372"/>
        <v>#VALUE!</v>
      </c>
      <c r="AO2393">
        <v>0.59</v>
      </c>
      <c r="AP2393" s="46">
        <v>0.58848857644991204</v>
      </c>
      <c r="AQ2393" s="52">
        <f t="shared" si="380"/>
        <v>1.5114235500879314E-3</v>
      </c>
    </row>
    <row r="2394" spans="1:43" x14ac:dyDescent="0.25">
      <c r="A2394" t="s">
        <v>5531</v>
      </c>
      <c r="B2394" t="s">
        <v>4274</v>
      </c>
      <c r="C2394" s="22" t="s">
        <v>4274</v>
      </c>
      <c r="D2394">
        <v>1</v>
      </c>
      <c r="E2394">
        <v>1</v>
      </c>
      <c r="F2394">
        <v>2</v>
      </c>
      <c r="G2394" s="13">
        <v>38063</v>
      </c>
      <c r="H2394">
        <v>0.27</v>
      </c>
      <c r="I2394" t="s">
        <v>5411</v>
      </c>
      <c r="J2394" t="s">
        <v>5411</v>
      </c>
      <c r="K2394" s="46">
        <v>0.268646080760095</v>
      </c>
      <c r="L2394" s="46"/>
      <c r="M2394" s="22"/>
      <c r="N2394" s="52">
        <f t="shared" si="373"/>
        <v>1.3539192399050215E-3</v>
      </c>
      <c r="O2394" s="52" t="e">
        <f t="shared" si="374"/>
        <v>#VALUE!</v>
      </c>
      <c r="P2394" s="52" t="e">
        <f t="shared" si="375"/>
        <v>#VALUE!</v>
      </c>
      <c r="Q2394">
        <v>0</v>
      </c>
      <c r="R2394" t="s">
        <v>5411</v>
      </c>
      <c r="S2394" t="s">
        <v>5411</v>
      </c>
      <c r="T2394" s="46">
        <v>0</v>
      </c>
      <c r="U2394" s="46"/>
      <c r="V2394" s="22"/>
      <c r="W2394" s="52">
        <f t="shared" si="376"/>
        <v>0</v>
      </c>
      <c r="X2394" s="52" t="e">
        <f t="shared" si="377"/>
        <v>#VALUE!</v>
      </c>
      <c r="Y2394" s="52" t="e">
        <f t="shared" si="371"/>
        <v>#VALUE!</v>
      </c>
      <c r="Z2394" t="s">
        <v>113</v>
      </c>
      <c r="AA2394" t="s">
        <v>5411</v>
      </c>
      <c r="AB2394" t="s">
        <v>5411</v>
      </c>
      <c r="AC2394" s="61" t="s">
        <v>113</v>
      </c>
      <c r="AD2394" s="61"/>
      <c r="AE2394" s="22"/>
      <c r="AF2394">
        <v>0</v>
      </c>
      <c r="AG2394" t="s">
        <v>5411</v>
      </c>
      <c r="AH2394" t="s">
        <v>5411</v>
      </c>
      <c r="AI2394" s="46">
        <v>0</v>
      </c>
      <c r="AJ2394" s="46"/>
      <c r="AK2394" s="22"/>
      <c r="AL2394" s="52">
        <f t="shared" si="378"/>
        <v>0</v>
      </c>
      <c r="AM2394" s="52" t="e">
        <f t="shared" si="379"/>
        <v>#VALUE!</v>
      </c>
      <c r="AN2394" s="52" t="e">
        <f t="shared" si="372"/>
        <v>#VALUE!</v>
      </c>
      <c r="AO2394">
        <v>1.25</v>
      </c>
      <c r="AP2394" s="46">
        <v>1.2536817102137769</v>
      </c>
      <c r="AQ2394" s="52">
        <f t="shared" si="380"/>
        <v>-3.6817102137769453E-3</v>
      </c>
    </row>
    <row r="2395" spans="1:43" x14ac:dyDescent="0.25">
      <c r="A2395" t="s">
        <v>5531</v>
      </c>
      <c r="B2395" t="s">
        <v>4275</v>
      </c>
      <c r="C2395" s="22" t="s">
        <v>4275</v>
      </c>
      <c r="D2395">
        <v>1</v>
      </c>
      <c r="E2395">
        <v>1</v>
      </c>
      <c r="F2395">
        <v>2</v>
      </c>
      <c r="G2395" s="13">
        <v>38063</v>
      </c>
      <c r="H2395">
        <v>0</v>
      </c>
      <c r="I2395" t="s">
        <v>5411</v>
      </c>
      <c r="J2395" t="s">
        <v>5411</v>
      </c>
      <c r="K2395" s="46">
        <v>0</v>
      </c>
      <c r="L2395" s="46"/>
      <c r="M2395" s="22"/>
      <c r="N2395" s="52">
        <f t="shared" si="373"/>
        <v>0</v>
      </c>
      <c r="O2395" s="52" t="e">
        <f t="shared" si="374"/>
        <v>#VALUE!</v>
      </c>
      <c r="P2395" s="52" t="e">
        <f t="shared" si="375"/>
        <v>#VALUE!</v>
      </c>
      <c r="Q2395">
        <v>0</v>
      </c>
      <c r="R2395" t="s">
        <v>5411</v>
      </c>
      <c r="S2395" t="s">
        <v>5411</v>
      </c>
      <c r="T2395" s="46">
        <v>0</v>
      </c>
      <c r="U2395" s="46"/>
      <c r="V2395" s="22"/>
      <c r="W2395" s="52">
        <f t="shared" si="376"/>
        <v>0</v>
      </c>
      <c r="X2395" s="52" t="e">
        <f t="shared" si="377"/>
        <v>#VALUE!</v>
      </c>
      <c r="Y2395" s="52" t="e">
        <f t="shared" si="371"/>
        <v>#VALUE!</v>
      </c>
      <c r="Z2395" t="s">
        <v>113</v>
      </c>
      <c r="AA2395" t="s">
        <v>5411</v>
      </c>
      <c r="AB2395" t="s">
        <v>5411</v>
      </c>
      <c r="AC2395" s="61" t="s">
        <v>113</v>
      </c>
      <c r="AD2395" s="61"/>
      <c r="AE2395" s="22"/>
      <c r="AF2395">
        <v>0</v>
      </c>
      <c r="AG2395" t="s">
        <v>5411</v>
      </c>
      <c r="AH2395" t="s">
        <v>5411</v>
      </c>
      <c r="AI2395" s="46">
        <v>0</v>
      </c>
      <c r="AJ2395" s="46"/>
      <c r="AK2395" s="22"/>
      <c r="AL2395" s="52">
        <f t="shared" si="378"/>
        <v>0</v>
      </c>
      <c r="AM2395" s="52" t="e">
        <f t="shared" si="379"/>
        <v>#VALUE!</v>
      </c>
      <c r="AN2395" s="52" t="e">
        <f t="shared" si="372"/>
        <v>#VALUE!</v>
      </c>
      <c r="AO2395">
        <v>0</v>
      </c>
      <c r="AP2395" s="46">
        <v>0</v>
      </c>
      <c r="AQ2395" s="52">
        <f t="shared" si="380"/>
        <v>0</v>
      </c>
    </row>
    <row r="2396" spans="1:43" x14ac:dyDescent="0.25">
      <c r="A2396" t="s">
        <v>5531</v>
      </c>
      <c r="B2396" t="s">
        <v>4276</v>
      </c>
      <c r="C2396" s="22" t="s">
        <v>4276</v>
      </c>
      <c r="D2396">
        <v>1</v>
      </c>
      <c r="E2396">
        <v>1</v>
      </c>
      <c r="F2396">
        <v>2</v>
      </c>
      <c r="G2396" s="13">
        <v>38063</v>
      </c>
      <c r="H2396">
        <v>1.4</v>
      </c>
      <c r="I2396" t="s">
        <v>5411</v>
      </c>
      <c r="J2396" t="s">
        <v>5411</v>
      </c>
      <c r="K2396" s="46">
        <v>1.394766355140187</v>
      </c>
      <c r="L2396" s="46"/>
      <c r="M2396" s="22"/>
      <c r="N2396" s="52">
        <f t="shared" si="373"/>
        <v>5.2336448598129248E-3</v>
      </c>
      <c r="O2396" s="52" t="e">
        <f t="shared" si="374"/>
        <v>#VALUE!</v>
      </c>
      <c r="P2396" s="52" t="e">
        <f t="shared" si="375"/>
        <v>#VALUE!</v>
      </c>
      <c r="Q2396">
        <v>0</v>
      </c>
      <c r="R2396" t="s">
        <v>5411</v>
      </c>
      <c r="S2396" t="s">
        <v>5411</v>
      </c>
      <c r="T2396" s="46">
        <v>0</v>
      </c>
      <c r="U2396" s="46"/>
      <c r="V2396" s="22"/>
      <c r="W2396" s="52">
        <f t="shared" si="376"/>
        <v>0</v>
      </c>
      <c r="X2396" s="52" t="e">
        <f t="shared" si="377"/>
        <v>#VALUE!</v>
      </c>
      <c r="Y2396" s="52" t="e">
        <f t="shared" si="371"/>
        <v>#VALUE!</v>
      </c>
      <c r="Z2396" t="s">
        <v>113</v>
      </c>
      <c r="AA2396" t="s">
        <v>5411</v>
      </c>
      <c r="AB2396" t="s">
        <v>5411</v>
      </c>
      <c r="AC2396" s="61" t="s">
        <v>113</v>
      </c>
      <c r="AD2396" s="61"/>
      <c r="AE2396" s="22"/>
      <c r="AF2396">
        <v>0</v>
      </c>
      <c r="AG2396" t="s">
        <v>5411</v>
      </c>
      <c r="AH2396" t="s">
        <v>5411</v>
      </c>
      <c r="AI2396" s="46">
        <v>0</v>
      </c>
      <c r="AJ2396" s="46"/>
      <c r="AK2396" s="22"/>
      <c r="AL2396" s="52">
        <f t="shared" si="378"/>
        <v>0</v>
      </c>
      <c r="AM2396" s="52" t="e">
        <f t="shared" si="379"/>
        <v>#VALUE!</v>
      </c>
      <c r="AN2396" s="52" t="e">
        <f t="shared" si="372"/>
        <v>#VALUE!</v>
      </c>
      <c r="AO2396">
        <v>0.2</v>
      </c>
      <c r="AP2396" s="46">
        <v>0.19925233644859813</v>
      </c>
      <c r="AQ2396" s="52">
        <f t="shared" si="380"/>
        <v>7.4766355140187812E-4</v>
      </c>
    </row>
    <row r="2397" spans="1:43" x14ac:dyDescent="0.25">
      <c r="A2397" t="s">
        <v>5531</v>
      </c>
      <c r="B2397" t="s">
        <v>4277</v>
      </c>
      <c r="C2397" s="22" t="s">
        <v>4277</v>
      </c>
      <c r="D2397">
        <v>1</v>
      </c>
      <c r="E2397">
        <v>1</v>
      </c>
      <c r="F2397">
        <v>2</v>
      </c>
      <c r="G2397" s="13">
        <v>38063</v>
      </c>
      <c r="H2397">
        <v>0.22</v>
      </c>
      <c r="I2397" t="s">
        <v>5411</v>
      </c>
      <c r="J2397" t="s">
        <v>5411</v>
      </c>
      <c r="K2397" s="46">
        <v>0.22415584415584416</v>
      </c>
      <c r="L2397" s="46"/>
      <c r="M2397" s="22"/>
      <c r="N2397" s="52">
        <f t="shared" si="373"/>
        <v>-4.1558441558441628E-3</v>
      </c>
      <c r="O2397" s="52" t="e">
        <f t="shared" si="374"/>
        <v>#VALUE!</v>
      </c>
      <c r="P2397" s="52" t="e">
        <f t="shared" si="375"/>
        <v>#VALUE!</v>
      </c>
      <c r="Q2397">
        <v>0</v>
      </c>
      <c r="R2397" t="s">
        <v>5411</v>
      </c>
      <c r="S2397" t="s">
        <v>5411</v>
      </c>
      <c r="T2397" s="46">
        <v>0</v>
      </c>
      <c r="U2397" s="46"/>
      <c r="V2397" s="22"/>
      <c r="W2397" s="52">
        <f t="shared" si="376"/>
        <v>0</v>
      </c>
      <c r="X2397" s="52" t="e">
        <f t="shared" si="377"/>
        <v>#VALUE!</v>
      </c>
      <c r="Y2397" s="52" t="e">
        <f t="shared" si="371"/>
        <v>#VALUE!</v>
      </c>
      <c r="Z2397" t="s">
        <v>113</v>
      </c>
      <c r="AA2397" t="s">
        <v>5411</v>
      </c>
      <c r="AB2397" t="s">
        <v>5411</v>
      </c>
      <c r="AC2397" s="61" t="s">
        <v>113</v>
      </c>
      <c r="AD2397" s="61"/>
      <c r="AE2397" s="22"/>
      <c r="AF2397">
        <v>0</v>
      </c>
      <c r="AG2397" t="s">
        <v>5411</v>
      </c>
      <c r="AH2397" t="s">
        <v>5411</v>
      </c>
      <c r="AI2397" s="46">
        <v>0</v>
      </c>
      <c r="AJ2397" s="46"/>
      <c r="AK2397" s="22"/>
      <c r="AL2397" s="52">
        <f t="shared" si="378"/>
        <v>0</v>
      </c>
      <c r="AM2397" s="52" t="e">
        <f t="shared" si="379"/>
        <v>#VALUE!</v>
      </c>
      <c r="AN2397" s="52" t="e">
        <f t="shared" si="372"/>
        <v>#VALUE!</v>
      </c>
      <c r="AO2397">
        <v>1.57</v>
      </c>
      <c r="AP2397" s="46">
        <v>1.5690909090909093</v>
      </c>
      <c r="AQ2397" s="52">
        <f t="shared" si="380"/>
        <v>9.0909090909074841E-4</v>
      </c>
    </row>
    <row r="2398" spans="1:43" x14ac:dyDescent="0.25">
      <c r="A2398" t="s">
        <v>5531</v>
      </c>
      <c r="B2398" t="s">
        <v>4296</v>
      </c>
      <c r="C2398" s="22" t="s">
        <v>4296</v>
      </c>
      <c r="D2398">
        <v>1</v>
      </c>
      <c r="E2398">
        <v>1</v>
      </c>
      <c r="F2398">
        <v>2</v>
      </c>
      <c r="G2398" s="13">
        <v>38173</v>
      </c>
      <c r="H2398">
        <v>0.14000000000000001</v>
      </c>
      <c r="I2398">
        <v>0.6</v>
      </c>
      <c r="J2398" t="s">
        <v>5411</v>
      </c>
      <c r="K2398" s="46">
        <v>0.14000000000000001</v>
      </c>
      <c r="L2398" s="46">
        <v>0.6</v>
      </c>
      <c r="M2398" s="22"/>
      <c r="N2398" s="52">
        <f t="shared" si="373"/>
        <v>0</v>
      </c>
      <c r="O2398" s="52">
        <f t="shared" si="374"/>
        <v>0</v>
      </c>
      <c r="P2398" s="52" t="e">
        <f t="shared" si="375"/>
        <v>#VALUE!</v>
      </c>
      <c r="Q2398">
        <v>0</v>
      </c>
      <c r="R2398">
        <v>0</v>
      </c>
      <c r="S2398" t="s">
        <v>5411</v>
      </c>
      <c r="T2398" s="46">
        <v>0</v>
      </c>
      <c r="U2398" s="46">
        <v>0</v>
      </c>
      <c r="V2398" s="22"/>
      <c r="W2398" s="52">
        <f t="shared" si="376"/>
        <v>0</v>
      </c>
      <c r="X2398" s="52">
        <f t="shared" si="377"/>
        <v>0</v>
      </c>
      <c r="Y2398" s="52" t="e">
        <f t="shared" si="371"/>
        <v>#VALUE!</v>
      </c>
      <c r="Z2398" t="s">
        <v>5568</v>
      </c>
      <c r="AA2398" t="s">
        <v>229</v>
      </c>
      <c r="AB2398" t="s">
        <v>5411</v>
      </c>
      <c r="AC2398" s="61" t="s">
        <v>88</v>
      </c>
      <c r="AD2398" s="61" t="s">
        <v>229</v>
      </c>
      <c r="AE2398" s="22"/>
      <c r="AF2398">
        <v>0</v>
      </c>
      <c r="AG2398">
        <v>0</v>
      </c>
      <c r="AH2398" t="s">
        <v>5411</v>
      </c>
      <c r="AI2398" s="46">
        <v>0</v>
      </c>
      <c r="AJ2398" s="46">
        <v>0</v>
      </c>
      <c r="AK2398" s="22"/>
      <c r="AL2398" s="52">
        <f t="shared" si="378"/>
        <v>0</v>
      </c>
      <c r="AM2398" s="52">
        <f t="shared" si="379"/>
        <v>0</v>
      </c>
      <c r="AN2398" s="52" t="e">
        <f t="shared" si="372"/>
        <v>#VALUE!</v>
      </c>
      <c r="AO2398">
        <v>0.52</v>
      </c>
      <c r="AP2398" s="46">
        <v>0.52</v>
      </c>
      <c r="AQ2398" s="52">
        <f t="shared" si="380"/>
        <v>0</v>
      </c>
    </row>
    <row r="2399" spans="1:43" x14ac:dyDescent="0.25">
      <c r="A2399" t="s">
        <v>5531</v>
      </c>
      <c r="B2399" t="s">
        <v>4297</v>
      </c>
      <c r="C2399" s="22" t="s">
        <v>4297</v>
      </c>
      <c r="D2399">
        <v>1</v>
      </c>
      <c r="E2399">
        <v>1</v>
      </c>
      <c r="F2399">
        <v>2</v>
      </c>
      <c r="G2399" s="13">
        <v>38173</v>
      </c>
      <c r="H2399">
        <v>0.02</v>
      </c>
      <c r="I2399">
        <v>0.06</v>
      </c>
      <c r="J2399" t="s">
        <v>5411</v>
      </c>
      <c r="K2399" s="46">
        <v>0.02</v>
      </c>
      <c r="L2399" s="46">
        <v>0.06</v>
      </c>
      <c r="M2399" s="22"/>
      <c r="N2399" s="52">
        <f t="shared" si="373"/>
        <v>0</v>
      </c>
      <c r="O2399" s="52">
        <f t="shared" si="374"/>
        <v>0</v>
      </c>
      <c r="P2399" s="52" t="e">
        <f t="shared" si="375"/>
        <v>#VALUE!</v>
      </c>
      <c r="Q2399">
        <v>0</v>
      </c>
      <c r="R2399">
        <v>0</v>
      </c>
      <c r="S2399" t="s">
        <v>5411</v>
      </c>
      <c r="T2399" s="46">
        <v>0</v>
      </c>
      <c r="U2399" s="46">
        <v>0</v>
      </c>
      <c r="V2399" s="22"/>
      <c r="W2399" s="52">
        <f t="shared" si="376"/>
        <v>0</v>
      </c>
      <c r="X2399" s="52">
        <f t="shared" si="377"/>
        <v>0</v>
      </c>
      <c r="Y2399" s="52" t="e">
        <f t="shared" si="371"/>
        <v>#VALUE!</v>
      </c>
      <c r="Z2399" t="s">
        <v>5568</v>
      </c>
      <c r="AA2399" t="s">
        <v>229</v>
      </c>
      <c r="AB2399" t="s">
        <v>5411</v>
      </c>
      <c r="AC2399" s="61" t="s">
        <v>88</v>
      </c>
      <c r="AD2399" s="61" t="s">
        <v>229</v>
      </c>
      <c r="AE2399" s="22"/>
      <c r="AF2399">
        <v>0</v>
      </c>
      <c r="AG2399">
        <v>0</v>
      </c>
      <c r="AH2399" t="s">
        <v>5411</v>
      </c>
      <c r="AI2399" s="46">
        <v>0</v>
      </c>
      <c r="AJ2399" s="46">
        <v>0</v>
      </c>
      <c r="AK2399" s="22"/>
      <c r="AL2399" s="52">
        <f t="shared" si="378"/>
        <v>0</v>
      </c>
      <c r="AM2399" s="52">
        <f t="shared" si="379"/>
        <v>0</v>
      </c>
      <c r="AN2399" s="52" t="e">
        <f t="shared" si="372"/>
        <v>#VALUE!</v>
      </c>
      <c r="AO2399">
        <v>0.03</v>
      </c>
      <c r="AP2399" s="46">
        <v>0.03</v>
      </c>
      <c r="AQ2399" s="52">
        <f t="shared" si="380"/>
        <v>0</v>
      </c>
    </row>
    <row r="2400" spans="1:43" x14ac:dyDescent="0.25">
      <c r="A2400" t="s">
        <v>5531</v>
      </c>
      <c r="B2400" t="s">
        <v>4298</v>
      </c>
      <c r="C2400" s="22" t="s">
        <v>4298</v>
      </c>
      <c r="D2400">
        <v>1</v>
      </c>
      <c r="E2400">
        <v>1</v>
      </c>
      <c r="F2400">
        <v>2</v>
      </c>
      <c r="G2400" s="13">
        <v>38173</v>
      </c>
      <c r="H2400">
        <v>0</v>
      </c>
      <c r="I2400">
        <v>0.56000000000000005</v>
      </c>
      <c r="J2400" t="s">
        <v>5411</v>
      </c>
      <c r="K2400" s="46">
        <v>0</v>
      </c>
      <c r="L2400" s="46">
        <v>0.56000000000000005</v>
      </c>
      <c r="M2400" s="22"/>
      <c r="N2400" s="52">
        <f t="shared" si="373"/>
        <v>0</v>
      </c>
      <c r="O2400" s="52">
        <f t="shared" si="374"/>
        <v>0</v>
      </c>
      <c r="P2400" s="52" t="e">
        <f t="shared" si="375"/>
        <v>#VALUE!</v>
      </c>
      <c r="Q2400">
        <v>0</v>
      </c>
      <c r="R2400">
        <v>0</v>
      </c>
      <c r="S2400" t="s">
        <v>5411</v>
      </c>
      <c r="T2400" s="46">
        <v>0</v>
      </c>
      <c r="U2400" s="46">
        <v>0</v>
      </c>
      <c r="V2400" s="22"/>
      <c r="W2400" s="52">
        <f t="shared" si="376"/>
        <v>0</v>
      </c>
      <c r="X2400" s="52">
        <f t="shared" si="377"/>
        <v>0</v>
      </c>
      <c r="Y2400" s="52" t="e">
        <f t="shared" si="371"/>
        <v>#VALUE!</v>
      </c>
      <c r="Z2400" t="s">
        <v>5568</v>
      </c>
      <c r="AA2400" t="s">
        <v>229</v>
      </c>
      <c r="AB2400" t="s">
        <v>5411</v>
      </c>
      <c r="AC2400" s="61" t="s">
        <v>88</v>
      </c>
      <c r="AD2400" s="61" t="s">
        <v>229</v>
      </c>
      <c r="AE2400" s="22"/>
      <c r="AF2400">
        <v>0</v>
      </c>
      <c r="AG2400">
        <v>0</v>
      </c>
      <c r="AH2400" t="s">
        <v>5411</v>
      </c>
      <c r="AI2400" s="46">
        <v>0</v>
      </c>
      <c r="AJ2400" s="46">
        <v>0</v>
      </c>
      <c r="AK2400" s="22"/>
      <c r="AL2400" s="52">
        <f t="shared" si="378"/>
        <v>0</v>
      </c>
      <c r="AM2400" s="52">
        <f t="shared" si="379"/>
        <v>0</v>
      </c>
      <c r="AN2400" s="52" t="e">
        <f t="shared" si="372"/>
        <v>#VALUE!</v>
      </c>
      <c r="AO2400">
        <v>0.03</v>
      </c>
      <c r="AP2400" s="46">
        <v>0.03</v>
      </c>
      <c r="AQ2400" s="52">
        <f t="shared" si="380"/>
        <v>0</v>
      </c>
    </row>
    <row r="2401" spans="1:43" x14ac:dyDescent="0.25">
      <c r="A2401" t="s">
        <v>5531</v>
      </c>
      <c r="B2401" t="s">
        <v>4299</v>
      </c>
      <c r="C2401" s="22" t="s">
        <v>4299</v>
      </c>
      <c r="D2401">
        <v>1</v>
      </c>
      <c r="E2401">
        <v>1</v>
      </c>
      <c r="F2401">
        <v>2</v>
      </c>
      <c r="G2401" s="13">
        <v>38173</v>
      </c>
      <c r="H2401">
        <v>0.03</v>
      </c>
      <c r="I2401">
        <v>0.4</v>
      </c>
      <c r="J2401" t="s">
        <v>5411</v>
      </c>
      <c r="K2401" s="46">
        <v>0.03</v>
      </c>
      <c r="L2401" s="46">
        <v>0.4</v>
      </c>
      <c r="M2401" s="22"/>
      <c r="N2401" s="52">
        <f t="shared" si="373"/>
        <v>0</v>
      </c>
      <c r="O2401" s="52">
        <f t="shared" si="374"/>
        <v>0</v>
      </c>
      <c r="P2401" s="52" t="e">
        <f t="shared" si="375"/>
        <v>#VALUE!</v>
      </c>
      <c r="Q2401">
        <v>0</v>
      </c>
      <c r="R2401">
        <v>0</v>
      </c>
      <c r="S2401" t="s">
        <v>5411</v>
      </c>
      <c r="T2401" s="46">
        <v>0</v>
      </c>
      <c r="U2401" s="46">
        <v>0</v>
      </c>
      <c r="V2401" s="22"/>
      <c r="W2401" s="52">
        <f t="shared" si="376"/>
        <v>0</v>
      </c>
      <c r="X2401" s="52">
        <f t="shared" si="377"/>
        <v>0</v>
      </c>
      <c r="Y2401" s="52" t="e">
        <f t="shared" si="371"/>
        <v>#VALUE!</v>
      </c>
      <c r="Z2401" t="s">
        <v>5568</v>
      </c>
      <c r="AA2401" t="s">
        <v>229</v>
      </c>
      <c r="AB2401" t="s">
        <v>5411</v>
      </c>
      <c r="AC2401" s="61" t="s">
        <v>88</v>
      </c>
      <c r="AD2401" s="61" t="s">
        <v>229</v>
      </c>
      <c r="AE2401" s="22"/>
      <c r="AF2401">
        <v>0</v>
      </c>
      <c r="AG2401">
        <v>0</v>
      </c>
      <c r="AH2401" t="s">
        <v>5411</v>
      </c>
      <c r="AI2401" s="46">
        <v>0</v>
      </c>
      <c r="AJ2401" s="46">
        <v>0</v>
      </c>
      <c r="AK2401" s="22"/>
      <c r="AL2401" s="52">
        <f t="shared" si="378"/>
        <v>0</v>
      </c>
      <c r="AM2401" s="52">
        <f t="shared" si="379"/>
        <v>0</v>
      </c>
      <c r="AN2401" s="52" t="e">
        <f t="shared" si="372"/>
        <v>#VALUE!</v>
      </c>
      <c r="AO2401">
        <v>0.14000000000000001</v>
      </c>
      <c r="AP2401" s="46">
        <v>0.14000000000000001</v>
      </c>
      <c r="AQ2401" s="52">
        <f t="shared" si="380"/>
        <v>0</v>
      </c>
    </row>
    <row r="2402" spans="1:43" x14ac:dyDescent="0.25">
      <c r="A2402" t="s">
        <v>5531</v>
      </c>
      <c r="B2402" t="s">
        <v>4300</v>
      </c>
      <c r="C2402" s="22" t="s">
        <v>4300</v>
      </c>
      <c r="D2402">
        <v>1</v>
      </c>
      <c r="E2402">
        <v>1</v>
      </c>
      <c r="F2402">
        <v>2</v>
      </c>
      <c r="G2402" s="13">
        <v>38173</v>
      </c>
      <c r="H2402">
        <v>0.09</v>
      </c>
      <c r="I2402">
        <v>0.75</v>
      </c>
      <c r="J2402" t="s">
        <v>5411</v>
      </c>
      <c r="K2402" s="46">
        <v>0.09</v>
      </c>
      <c r="L2402" s="46">
        <v>0.75</v>
      </c>
      <c r="M2402" s="22"/>
      <c r="N2402" s="52">
        <f t="shared" si="373"/>
        <v>0</v>
      </c>
      <c r="O2402" s="52">
        <f t="shared" si="374"/>
        <v>0</v>
      </c>
      <c r="P2402" s="52" t="e">
        <f t="shared" si="375"/>
        <v>#VALUE!</v>
      </c>
      <c r="Q2402">
        <v>0</v>
      </c>
      <c r="R2402">
        <v>0</v>
      </c>
      <c r="S2402" t="s">
        <v>5411</v>
      </c>
      <c r="T2402" s="46">
        <v>0</v>
      </c>
      <c r="U2402" s="46">
        <v>0</v>
      </c>
      <c r="V2402" s="22"/>
      <c r="W2402" s="52">
        <f t="shared" si="376"/>
        <v>0</v>
      </c>
      <c r="X2402" s="52">
        <f t="shared" si="377"/>
        <v>0</v>
      </c>
      <c r="Y2402" s="52" t="e">
        <f t="shared" si="371"/>
        <v>#VALUE!</v>
      </c>
      <c r="Z2402" t="s">
        <v>5568</v>
      </c>
      <c r="AA2402" t="s">
        <v>229</v>
      </c>
      <c r="AB2402" t="s">
        <v>5411</v>
      </c>
      <c r="AC2402" s="61" t="s">
        <v>88</v>
      </c>
      <c r="AD2402" s="61" t="s">
        <v>229</v>
      </c>
      <c r="AE2402" s="22"/>
      <c r="AF2402">
        <v>0</v>
      </c>
      <c r="AG2402">
        <v>0</v>
      </c>
      <c r="AH2402" t="s">
        <v>5411</v>
      </c>
      <c r="AI2402" s="46">
        <v>0</v>
      </c>
      <c r="AJ2402" s="46">
        <v>0</v>
      </c>
      <c r="AK2402" s="22"/>
      <c r="AL2402" s="52">
        <f t="shared" si="378"/>
        <v>0</v>
      </c>
      <c r="AM2402" s="52">
        <f t="shared" si="379"/>
        <v>0</v>
      </c>
      <c r="AN2402" s="52" t="e">
        <f t="shared" si="372"/>
        <v>#VALUE!</v>
      </c>
      <c r="AO2402">
        <v>0.1</v>
      </c>
      <c r="AP2402" s="46">
        <v>0.1</v>
      </c>
      <c r="AQ2402" s="52">
        <f t="shared" si="380"/>
        <v>0</v>
      </c>
    </row>
    <row r="2403" spans="1:43" x14ac:dyDescent="0.25">
      <c r="A2403" t="s">
        <v>5531</v>
      </c>
      <c r="B2403" t="s">
        <v>4301</v>
      </c>
      <c r="C2403" s="22" t="s">
        <v>4301</v>
      </c>
      <c r="D2403">
        <v>1</v>
      </c>
      <c r="E2403">
        <v>1</v>
      </c>
      <c r="F2403">
        <v>2</v>
      </c>
      <c r="G2403" s="13">
        <v>38173</v>
      </c>
      <c r="H2403">
        <v>0.49</v>
      </c>
      <c r="I2403">
        <v>0</v>
      </c>
      <c r="J2403" t="s">
        <v>5411</v>
      </c>
      <c r="K2403" s="46">
        <v>0.49</v>
      </c>
      <c r="L2403" s="46">
        <v>0</v>
      </c>
      <c r="M2403" s="22"/>
      <c r="N2403" s="52">
        <f t="shared" si="373"/>
        <v>0</v>
      </c>
      <c r="O2403" s="52">
        <f t="shared" si="374"/>
        <v>0</v>
      </c>
      <c r="P2403" s="52" t="e">
        <f t="shared" si="375"/>
        <v>#VALUE!</v>
      </c>
      <c r="Q2403">
        <v>0</v>
      </c>
      <c r="R2403">
        <v>0</v>
      </c>
      <c r="S2403" t="s">
        <v>5411</v>
      </c>
      <c r="T2403" s="46">
        <v>0</v>
      </c>
      <c r="U2403" s="46">
        <v>0</v>
      </c>
      <c r="V2403" s="22"/>
      <c r="W2403" s="52">
        <f t="shared" si="376"/>
        <v>0</v>
      </c>
      <c r="X2403" s="52">
        <f t="shared" si="377"/>
        <v>0</v>
      </c>
      <c r="Y2403" s="52" t="e">
        <f t="shared" si="371"/>
        <v>#VALUE!</v>
      </c>
      <c r="Z2403" t="s">
        <v>5568</v>
      </c>
      <c r="AA2403" t="s">
        <v>229</v>
      </c>
      <c r="AB2403" t="s">
        <v>5411</v>
      </c>
      <c r="AC2403" s="61" t="s">
        <v>88</v>
      </c>
      <c r="AD2403" s="61" t="s">
        <v>229</v>
      </c>
      <c r="AE2403" s="22"/>
      <c r="AF2403">
        <v>0</v>
      </c>
      <c r="AG2403">
        <v>0</v>
      </c>
      <c r="AH2403" t="s">
        <v>5411</v>
      </c>
      <c r="AI2403" s="46">
        <v>0</v>
      </c>
      <c r="AJ2403" s="46">
        <v>0</v>
      </c>
      <c r="AK2403" s="22"/>
      <c r="AL2403" s="52">
        <f t="shared" si="378"/>
        <v>0</v>
      </c>
      <c r="AM2403" s="52">
        <f t="shared" si="379"/>
        <v>0</v>
      </c>
      <c r="AN2403" s="52" t="e">
        <f t="shared" si="372"/>
        <v>#VALUE!</v>
      </c>
      <c r="AO2403">
        <v>0.01</v>
      </c>
      <c r="AP2403" s="46">
        <v>0.01</v>
      </c>
      <c r="AQ2403" s="52">
        <f t="shared" si="380"/>
        <v>0</v>
      </c>
    </row>
    <row r="2404" spans="1:43" x14ac:dyDescent="0.25">
      <c r="A2404" t="s">
        <v>5531</v>
      </c>
      <c r="B2404" t="s">
        <v>4541</v>
      </c>
      <c r="C2404" s="22" t="s">
        <v>4541</v>
      </c>
      <c r="D2404">
        <v>1</v>
      </c>
      <c r="E2404">
        <v>1</v>
      </c>
      <c r="F2404">
        <v>2</v>
      </c>
      <c r="G2404" s="13">
        <v>38582</v>
      </c>
      <c r="H2404">
        <v>0</v>
      </c>
      <c r="I2404" t="s">
        <v>5411</v>
      </c>
      <c r="J2404" t="s">
        <v>5411</v>
      </c>
      <c r="K2404" s="46">
        <v>0</v>
      </c>
      <c r="L2404" s="46"/>
      <c r="M2404" s="22"/>
      <c r="N2404" s="52">
        <f t="shared" si="373"/>
        <v>0</v>
      </c>
      <c r="O2404" s="52" t="e">
        <f t="shared" si="374"/>
        <v>#VALUE!</v>
      </c>
      <c r="P2404" s="52" t="e">
        <f t="shared" si="375"/>
        <v>#VALUE!</v>
      </c>
      <c r="Q2404">
        <v>0</v>
      </c>
      <c r="R2404" t="s">
        <v>5411</v>
      </c>
      <c r="S2404" t="s">
        <v>5411</v>
      </c>
      <c r="T2404" s="46">
        <v>0</v>
      </c>
      <c r="U2404" s="46"/>
      <c r="V2404" s="22"/>
      <c r="W2404" s="52">
        <f t="shared" si="376"/>
        <v>0</v>
      </c>
      <c r="X2404" s="52" t="e">
        <f t="shared" si="377"/>
        <v>#VALUE!</v>
      </c>
      <c r="Y2404" s="52" t="e">
        <f t="shared" si="371"/>
        <v>#VALUE!</v>
      </c>
      <c r="Z2404" t="s">
        <v>77</v>
      </c>
      <c r="AA2404" t="s">
        <v>5411</v>
      </c>
      <c r="AB2404" t="s">
        <v>5411</v>
      </c>
      <c r="AC2404" s="61" t="s">
        <v>77</v>
      </c>
      <c r="AD2404" s="61"/>
      <c r="AE2404" s="22"/>
      <c r="AF2404">
        <v>0</v>
      </c>
      <c r="AG2404" t="s">
        <v>5411</v>
      </c>
      <c r="AH2404" t="s">
        <v>5411</v>
      </c>
      <c r="AI2404" s="46">
        <v>0</v>
      </c>
      <c r="AJ2404" s="46"/>
      <c r="AK2404" s="22"/>
      <c r="AL2404" s="52">
        <f t="shared" si="378"/>
        <v>0</v>
      </c>
      <c r="AM2404" s="52" t="e">
        <f t="shared" si="379"/>
        <v>#VALUE!</v>
      </c>
      <c r="AN2404" s="52" t="e">
        <f t="shared" si="372"/>
        <v>#VALUE!</v>
      </c>
      <c r="AO2404">
        <v>0</v>
      </c>
      <c r="AP2404" s="46">
        <v>0</v>
      </c>
      <c r="AQ2404" s="52">
        <f t="shared" si="380"/>
        <v>0</v>
      </c>
    </row>
    <row r="2405" spans="1:43" x14ac:dyDescent="0.25">
      <c r="A2405" t="s">
        <v>5531</v>
      </c>
      <c r="B2405" t="s">
        <v>4542</v>
      </c>
      <c r="C2405" s="22" t="s">
        <v>4542</v>
      </c>
      <c r="D2405">
        <v>1</v>
      </c>
      <c r="E2405">
        <v>1</v>
      </c>
      <c r="F2405">
        <v>2</v>
      </c>
      <c r="G2405" s="13">
        <v>38582</v>
      </c>
      <c r="H2405">
        <v>0.8</v>
      </c>
      <c r="I2405" t="s">
        <v>5411</v>
      </c>
      <c r="J2405" t="s">
        <v>5411</v>
      </c>
      <c r="K2405" s="46">
        <v>0.8</v>
      </c>
      <c r="L2405" s="46"/>
      <c r="M2405" s="22"/>
      <c r="N2405" s="52">
        <f t="shared" si="373"/>
        <v>0</v>
      </c>
      <c r="O2405" s="52" t="e">
        <f t="shared" si="374"/>
        <v>#VALUE!</v>
      </c>
      <c r="P2405" s="52" t="e">
        <f t="shared" si="375"/>
        <v>#VALUE!</v>
      </c>
      <c r="Q2405">
        <v>0</v>
      </c>
      <c r="R2405" t="s">
        <v>5411</v>
      </c>
      <c r="S2405" t="s">
        <v>5411</v>
      </c>
      <c r="T2405" s="46">
        <v>0</v>
      </c>
      <c r="U2405" s="46"/>
      <c r="V2405" s="22"/>
      <c r="W2405" s="52">
        <f t="shared" si="376"/>
        <v>0</v>
      </c>
      <c r="X2405" s="52" t="e">
        <f t="shared" si="377"/>
        <v>#VALUE!</v>
      </c>
      <c r="Y2405" s="52" t="e">
        <f t="shared" si="371"/>
        <v>#VALUE!</v>
      </c>
      <c r="Z2405" t="s">
        <v>77</v>
      </c>
      <c r="AA2405" t="s">
        <v>5411</v>
      </c>
      <c r="AB2405" t="s">
        <v>5411</v>
      </c>
      <c r="AC2405" s="61" t="s">
        <v>77</v>
      </c>
      <c r="AD2405" s="61"/>
      <c r="AE2405" s="22"/>
      <c r="AF2405">
        <v>0</v>
      </c>
      <c r="AG2405" t="s">
        <v>5411</v>
      </c>
      <c r="AH2405" t="s">
        <v>5411</v>
      </c>
      <c r="AI2405" s="46">
        <v>0</v>
      </c>
      <c r="AJ2405" s="46"/>
      <c r="AK2405" s="22"/>
      <c r="AL2405" s="52">
        <f t="shared" si="378"/>
        <v>0</v>
      </c>
      <c r="AM2405" s="52" t="e">
        <f t="shared" si="379"/>
        <v>#VALUE!</v>
      </c>
      <c r="AN2405" s="52" t="e">
        <f t="shared" si="372"/>
        <v>#VALUE!</v>
      </c>
      <c r="AO2405">
        <v>1.4</v>
      </c>
      <c r="AP2405" s="46">
        <v>1.4</v>
      </c>
      <c r="AQ2405" s="52">
        <f t="shared" si="380"/>
        <v>0</v>
      </c>
    </row>
    <row r="2406" spans="1:43" x14ac:dyDescent="0.25">
      <c r="A2406" t="s">
        <v>5531</v>
      </c>
      <c r="B2406" t="s">
        <v>4543</v>
      </c>
      <c r="C2406" s="22" t="s">
        <v>4543</v>
      </c>
      <c r="D2406">
        <v>1</v>
      </c>
      <c r="E2406">
        <v>1</v>
      </c>
      <c r="F2406">
        <v>2</v>
      </c>
      <c r="G2406" s="13">
        <v>38582</v>
      </c>
      <c r="H2406">
        <v>0.5</v>
      </c>
      <c r="I2406" t="s">
        <v>5411</v>
      </c>
      <c r="J2406" t="s">
        <v>5411</v>
      </c>
      <c r="K2406" s="46">
        <v>0.5</v>
      </c>
      <c r="L2406" s="46"/>
      <c r="M2406" s="22"/>
      <c r="N2406" s="52">
        <f t="shared" si="373"/>
        <v>0</v>
      </c>
      <c r="O2406" s="52" t="e">
        <f t="shared" si="374"/>
        <v>#VALUE!</v>
      </c>
      <c r="P2406" s="52" t="e">
        <f t="shared" si="375"/>
        <v>#VALUE!</v>
      </c>
      <c r="Q2406">
        <v>0</v>
      </c>
      <c r="R2406" t="s">
        <v>5411</v>
      </c>
      <c r="S2406" t="s">
        <v>5411</v>
      </c>
      <c r="T2406" s="46">
        <v>0</v>
      </c>
      <c r="U2406" s="46"/>
      <c r="V2406" s="22"/>
      <c r="W2406" s="52">
        <f t="shared" si="376"/>
        <v>0</v>
      </c>
      <c r="X2406" s="52" t="e">
        <f t="shared" si="377"/>
        <v>#VALUE!</v>
      </c>
      <c r="Y2406" s="52" t="e">
        <f t="shared" si="371"/>
        <v>#VALUE!</v>
      </c>
      <c r="Z2406" t="s">
        <v>77</v>
      </c>
      <c r="AA2406" t="s">
        <v>5411</v>
      </c>
      <c r="AB2406" t="s">
        <v>5411</v>
      </c>
      <c r="AC2406" s="61" t="s">
        <v>77</v>
      </c>
      <c r="AD2406" s="61"/>
      <c r="AE2406" s="22"/>
      <c r="AF2406">
        <v>0</v>
      </c>
      <c r="AG2406" t="s">
        <v>5411</v>
      </c>
      <c r="AH2406" t="s">
        <v>5411</v>
      </c>
      <c r="AI2406" s="46">
        <v>0</v>
      </c>
      <c r="AJ2406" s="46"/>
      <c r="AK2406" s="22"/>
      <c r="AL2406" s="52">
        <f t="shared" si="378"/>
        <v>0</v>
      </c>
      <c r="AM2406" s="52" t="e">
        <f t="shared" si="379"/>
        <v>#VALUE!</v>
      </c>
      <c r="AN2406" s="52" t="e">
        <f t="shared" si="372"/>
        <v>#VALUE!</v>
      </c>
      <c r="AO2406">
        <v>0</v>
      </c>
      <c r="AP2406" s="46">
        <v>0</v>
      </c>
      <c r="AQ2406" s="52">
        <f t="shared" si="380"/>
        <v>0</v>
      </c>
    </row>
    <row r="2407" spans="1:43" x14ac:dyDescent="0.25">
      <c r="A2407" t="s">
        <v>5531</v>
      </c>
      <c r="B2407" t="s">
        <v>4544</v>
      </c>
      <c r="C2407" s="22" t="s">
        <v>4544</v>
      </c>
      <c r="D2407">
        <v>1</v>
      </c>
      <c r="E2407">
        <v>1</v>
      </c>
      <c r="F2407">
        <v>2</v>
      </c>
      <c r="G2407" s="13">
        <v>38582</v>
      </c>
      <c r="H2407">
        <v>0</v>
      </c>
      <c r="I2407" t="s">
        <v>5411</v>
      </c>
      <c r="J2407" t="s">
        <v>5411</v>
      </c>
      <c r="K2407" s="46">
        <v>0</v>
      </c>
      <c r="L2407" s="46"/>
      <c r="M2407" s="22"/>
      <c r="N2407" s="52">
        <f t="shared" si="373"/>
        <v>0</v>
      </c>
      <c r="O2407" s="52" t="e">
        <f t="shared" si="374"/>
        <v>#VALUE!</v>
      </c>
      <c r="P2407" s="52" t="e">
        <f t="shared" si="375"/>
        <v>#VALUE!</v>
      </c>
      <c r="Q2407">
        <v>0</v>
      </c>
      <c r="R2407" t="s">
        <v>5411</v>
      </c>
      <c r="S2407" t="s">
        <v>5411</v>
      </c>
      <c r="T2407" s="46">
        <v>0</v>
      </c>
      <c r="U2407" s="46"/>
      <c r="V2407" s="22"/>
      <c r="W2407" s="52">
        <f t="shared" si="376"/>
        <v>0</v>
      </c>
      <c r="X2407" s="52" t="e">
        <f t="shared" si="377"/>
        <v>#VALUE!</v>
      </c>
      <c r="Y2407" s="52" t="e">
        <f t="shared" si="371"/>
        <v>#VALUE!</v>
      </c>
      <c r="Z2407" t="s">
        <v>77</v>
      </c>
      <c r="AA2407" t="s">
        <v>5411</v>
      </c>
      <c r="AB2407" t="s">
        <v>5411</v>
      </c>
      <c r="AC2407" s="61" t="s">
        <v>77</v>
      </c>
      <c r="AD2407" s="61"/>
      <c r="AE2407" s="22"/>
      <c r="AF2407">
        <v>0</v>
      </c>
      <c r="AG2407" t="s">
        <v>5411</v>
      </c>
      <c r="AH2407" t="s">
        <v>5411</v>
      </c>
      <c r="AI2407" s="46">
        <v>0</v>
      </c>
      <c r="AJ2407" s="46"/>
      <c r="AK2407" s="22"/>
      <c r="AL2407" s="52">
        <f t="shared" si="378"/>
        <v>0</v>
      </c>
      <c r="AM2407" s="52" t="e">
        <f t="shared" si="379"/>
        <v>#VALUE!</v>
      </c>
      <c r="AN2407" s="52" t="e">
        <f t="shared" si="372"/>
        <v>#VALUE!</v>
      </c>
      <c r="AO2407">
        <v>0</v>
      </c>
      <c r="AP2407" s="46">
        <v>0</v>
      </c>
      <c r="AQ2407" s="52">
        <f t="shared" si="380"/>
        <v>0</v>
      </c>
    </row>
    <row r="2408" spans="1:43" x14ac:dyDescent="0.25">
      <c r="A2408" t="s">
        <v>5531</v>
      </c>
      <c r="B2408" t="s">
        <v>4545</v>
      </c>
      <c r="C2408" s="22" t="s">
        <v>4545</v>
      </c>
      <c r="D2408">
        <v>1</v>
      </c>
      <c r="E2408">
        <v>1</v>
      </c>
      <c r="F2408">
        <v>2</v>
      </c>
      <c r="G2408" s="13">
        <v>38582</v>
      </c>
      <c r="H2408">
        <v>0.4</v>
      </c>
      <c r="I2408" t="s">
        <v>5411</v>
      </c>
      <c r="J2408" t="s">
        <v>5411</v>
      </c>
      <c r="K2408" s="46">
        <v>0.4</v>
      </c>
      <c r="L2408" s="46"/>
      <c r="M2408" s="22"/>
      <c r="N2408" s="52">
        <f t="shared" si="373"/>
        <v>0</v>
      </c>
      <c r="O2408" s="52" t="e">
        <f t="shared" si="374"/>
        <v>#VALUE!</v>
      </c>
      <c r="P2408" s="52" t="e">
        <f t="shared" si="375"/>
        <v>#VALUE!</v>
      </c>
      <c r="Q2408">
        <v>0</v>
      </c>
      <c r="R2408" t="s">
        <v>5411</v>
      </c>
      <c r="S2408" t="s">
        <v>5411</v>
      </c>
      <c r="T2408" s="46">
        <v>0</v>
      </c>
      <c r="U2408" s="46"/>
      <c r="V2408" s="22"/>
      <c r="W2408" s="52">
        <f t="shared" si="376"/>
        <v>0</v>
      </c>
      <c r="X2408" s="52" t="e">
        <f t="shared" si="377"/>
        <v>#VALUE!</v>
      </c>
      <c r="Y2408" s="52" t="e">
        <f t="shared" si="371"/>
        <v>#VALUE!</v>
      </c>
      <c r="Z2408" t="s">
        <v>77</v>
      </c>
      <c r="AA2408" t="s">
        <v>5411</v>
      </c>
      <c r="AB2408" t="s">
        <v>5411</v>
      </c>
      <c r="AC2408" s="61" t="s">
        <v>77</v>
      </c>
      <c r="AD2408" s="61"/>
      <c r="AE2408" s="22"/>
      <c r="AF2408">
        <v>0</v>
      </c>
      <c r="AG2408" t="s">
        <v>5411</v>
      </c>
      <c r="AH2408" t="s">
        <v>5411</v>
      </c>
      <c r="AI2408" s="46">
        <v>0</v>
      </c>
      <c r="AJ2408" s="46"/>
      <c r="AK2408" s="22"/>
      <c r="AL2408" s="52">
        <f t="shared" si="378"/>
        <v>0</v>
      </c>
      <c r="AM2408" s="52" t="e">
        <f t="shared" si="379"/>
        <v>#VALUE!</v>
      </c>
      <c r="AN2408" s="52" t="e">
        <f t="shared" si="372"/>
        <v>#VALUE!</v>
      </c>
      <c r="AO2408">
        <v>1.2</v>
      </c>
      <c r="AP2408" s="46">
        <v>1.2</v>
      </c>
      <c r="AQ2408" s="52">
        <f t="shared" si="380"/>
        <v>0</v>
      </c>
    </row>
    <row r="2409" spans="1:43" x14ac:dyDescent="0.25">
      <c r="A2409" t="s">
        <v>5531</v>
      </c>
      <c r="B2409" t="s">
        <v>4546</v>
      </c>
      <c r="C2409" s="22" t="s">
        <v>4546</v>
      </c>
      <c r="D2409">
        <v>1</v>
      </c>
      <c r="E2409">
        <v>1</v>
      </c>
      <c r="F2409">
        <v>2</v>
      </c>
      <c r="G2409" s="13">
        <v>38582</v>
      </c>
      <c r="H2409">
        <v>0.1</v>
      </c>
      <c r="I2409" t="s">
        <v>5411</v>
      </c>
      <c r="J2409" t="s">
        <v>5411</v>
      </c>
      <c r="K2409" s="46">
        <v>0.1</v>
      </c>
      <c r="L2409" s="46"/>
      <c r="M2409" s="22"/>
      <c r="N2409" s="52">
        <f t="shared" si="373"/>
        <v>0</v>
      </c>
      <c r="O2409" s="52" t="e">
        <f t="shared" si="374"/>
        <v>#VALUE!</v>
      </c>
      <c r="P2409" s="52" t="e">
        <f t="shared" si="375"/>
        <v>#VALUE!</v>
      </c>
      <c r="Q2409">
        <v>0</v>
      </c>
      <c r="R2409" t="s">
        <v>5411</v>
      </c>
      <c r="S2409" t="s">
        <v>5411</v>
      </c>
      <c r="T2409" s="46">
        <v>0</v>
      </c>
      <c r="U2409" s="46"/>
      <c r="V2409" s="22"/>
      <c r="W2409" s="52">
        <f t="shared" si="376"/>
        <v>0</v>
      </c>
      <c r="X2409" s="52" t="e">
        <f t="shared" si="377"/>
        <v>#VALUE!</v>
      </c>
      <c r="Y2409" s="52" t="e">
        <f t="shared" si="371"/>
        <v>#VALUE!</v>
      </c>
      <c r="Z2409" t="s">
        <v>77</v>
      </c>
      <c r="AA2409" t="s">
        <v>5411</v>
      </c>
      <c r="AB2409" t="s">
        <v>5411</v>
      </c>
      <c r="AC2409" s="61" t="s">
        <v>77</v>
      </c>
      <c r="AD2409" s="61"/>
      <c r="AE2409" s="22"/>
      <c r="AF2409">
        <v>0</v>
      </c>
      <c r="AG2409" t="s">
        <v>5411</v>
      </c>
      <c r="AH2409" t="s">
        <v>5411</v>
      </c>
      <c r="AI2409" s="46">
        <v>0</v>
      </c>
      <c r="AJ2409" s="46"/>
      <c r="AK2409" s="22"/>
      <c r="AL2409" s="52">
        <f t="shared" si="378"/>
        <v>0</v>
      </c>
      <c r="AM2409" s="52" t="e">
        <f t="shared" si="379"/>
        <v>#VALUE!</v>
      </c>
      <c r="AN2409" s="52" t="e">
        <f t="shared" si="372"/>
        <v>#VALUE!</v>
      </c>
      <c r="AO2409">
        <v>0.1</v>
      </c>
      <c r="AP2409" s="46">
        <v>0.1</v>
      </c>
      <c r="AQ2409" s="52">
        <f t="shared" si="380"/>
        <v>0</v>
      </c>
    </row>
    <row r="2410" spans="1:43" x14ac:dyDescent="0.25">
      <c r="A2410" t="s">
        <v>5531</v>
      </c>
      <c r="B2410" t="s">
        <v>4547</v>
      </c>
      <c r="C2410" s="22" t="s">
        <v>4547</v>
      </c>
      <c r="D2410">
        <v>1</v>
      </c>
      <c r="E2410">
        <v>1</v>
      </c>
      <c r="F2410">
        <v>2</v>
      </c>
      <c r="G2410" s="13">
        <v>38582</v>
      </c>
      <c r="H2410">
        <v>0</v>
      </c>
      <c r="I2410" t="s">
        <v>5411</v>
      </c>
      <c r="J2410" t="s">
        <v>5411</v>
      </c>
      <c r="K2410" s="46">
        <v>0</v>
      </c>
      <c r="L2410" s="46"/>
      <c r="M2410" s="22"/>
      <c r="N2410" s="52">
        <f t="shared" si="373"/>
        <v>0</v>
      </c>
      <c r="O2410" s="52" t="e">
        <f t="shared" si="374"/>
        <v>#VALUE!</v>
      </c>
      <c r="P2410" s="52" t="e">
        <f t="shared" si="375"/>
        <v>#VALUE!</v>
      </c>
      <c r="Q2410">
        <v>0</v>
      </c>
      <c r="R2410" t="s">
        <v>5411</v>
      </c>
      <c r="S2410" t="s">
        <v>5411</v>
      </c>
      <c r="T2410" s="46">
        <v>0</v>
      </c>
      <c r="U2410" s="46"/>
      <c r="V2410" s="22"/>
      <c r="W2410" s="52">
        <f t="shared" si="376"/>
        <v>0</v>
      </c>
      <c r="X2410" s="52" t="e">
        <f t="shared" si="377"/>
        <v>#VALUE!</v>
      </c>
      <c r="Y2410" s="52" t="e">
        <f t="shared" si="371"/>
        <v>#VALUE!</v>
      </c>
      <c r="Z2410" t="s">
        <v>77</v>
      </c>
      <c r="AA2410" t="s">
        <v>5411</v>
      </c>
      <c r="AB2410" t="s">
        <v>5411</v>
      </c>
      <c r="AC2410" s="61" t="s">
        <v>77</v>
      </c>
      <c r="AD2410" s="61"/>
      <c r="AE2410" s="22"/>
      <c r="AF2410">
        <v>0</v>
      </c>
      <c r="AG2410" t="s">
        <v>5411</v>
      </c>
      <c r="AH2410" t="s">
        <v>5411</v>
      </c>
      <c r="AI2410" s="46">
        <v>0</v>
      </c>
      <c r="AJ2410" s="46"/>
      <c r="AK2410" s="22"/>
      <c r="AL2410" s="52">
        <f t="shared" si="378"/>
        <v>0</v>
      </c>
      <c r="AM2410" s="52" t="e">
        <f t="shared" si="379"/>
        <v>#VALUE!</v>
      </c>
      <c r="AN2410" s="52" t="e">
        <f t="shared" si="372"/>
        <v>#VALUE!</v>
      </c>
      <c r="AO2410">
        <v>0</v>
      </c>
      <c r="AP2410" s="46">
        <v>0</v>
      </c>
      <c r="AQ2410" s="52">
        <f t="shared" si="380"/>
        <v>0</v>
      </c>
    </row>
    <row r="2411" spans="1:43" x14ac:dyDescent="0.25">
      <c r="A2411" t="s">
        <v>5531</v>
      </c>
      <c r="B2411" t="s">
        <v>4548</v>
      </c>
      <c r="C2411" s="22" t="s">
        <v>4548</v>
      </c>
      <c r="D2411">
        <v>1</v>
      </c>
      <c r="E2411">
        <v>1</v>
      </c>
      <c r="F2411">
        <v>2</v>
      </c>
      <c r="G2411" s="13">
        <v>38582</v>
      </c>
      <c r="H2411">
        <v>2.2999999999999998</v>
      </c>
      <c r="I2411" t="s">
        <v>5411</v>
      </c>
      <c r="J2411" t="s">
        <v>5411</v>
      </c>
      <c r="K2411" s="46">
        <v>2.2999999999999998</v>
      </c>
      <c r="L2411" s="46"/>
      <c r="M2411" s="22"/>
      <c r="N2411" s="52">
        <f t="shared" si="373"/>
        <v>0</v>
      </c>
      <c r="O2411" s="52" t="e">
        <f t="shared" si="374"/>
        <v>#VALUE!</v>
      </c>
      <c r="P2411" s="52" t="e">
        <f t="shared" si="375"/>
        <v>#VALUE!</v>
      </c>
      <c r="Q2411">
        <v>0</v>
      </c>
      <c r="R2411" t="s">
        <v>5411</v>
      </c>
      <c r="S2411" t="s">
        <v>5411</v>
      </c>
      <c r="T2411" s="46">
        <v>0</v>
      </c>
      <c r="U2411" s="46"/>
      <c r="V2411" s="22"/>
      <c r="W2411" s="52">
        <f t="shared" si="376"/>
        <v>0</v>
      </c>
      <c r="X2411" s="52" t="e">
        <f t="shared" si="377"/>
        <v>#VALUE!</v>
      </c>
      <c r="Y2411" s="52" t="e">
        <f t="shared" si="371"/>
        <v>#VALUE!</v>
      </c>
      <c r="Z2411" t="s">
        <v>77</v>
      </c>
      <c r="AA2411" t="s">
        <v>5411</v>
      </c>
      <c r="AB2411" t="s">
        <v>5411</v>
      </c>
      <c r="AC2411" s="61" t="s">
        <v>77</v>
      </c>
      <c r="AD2411" s="61"/>
      <c r="AE2411" s="22"/>
      <c r="AF2411">
        <v>0</v>
      </c>
      <c r="AG2411" t="s">
        <v>5411</v>
      </c>
      <c r="AH2411" t="s">
        <v>5411</v>
      </c>
      <c r="AI2411" s="46">
        <v>0</v>
      </c>
      <c r="AJ2411" s="46"/>
      <c r="AK2411" s="22"/>
      <c r="AL2411" s="52">
        <f t="shared" si="378"/>
        <v>0</v>
      </c>
      <c r="AM2411" s="52" t="e">
        <f t="shared" si="379"/>
        <v>#VALUE!</v>
      </c>
      <c r="AN2411" s="52" t="e">
        <f t="shared" si="372"/>
        <v>#VALUE!</v>
      </c>
      <c r="AO2411">
        <v>0.4</v>
      </c>
      <c r="AP2411" s="46">
        <v>0.4</v>
      </c>
      <c r="AQ2411" s="52">
        <f t="shared" si="380"/>
        <v>0</v>
      </c>
    </row>
    <row r="2412" spans="1:43" x14ac:dyDescent="0.25">
      <c r="A2412" t="s">
        <v>5531</v>
      </c>
      <c r="B2412" t="s">
        <v>4549</v>
      </c>
      <c r="C2412" s="22" t="s">
        <v>4549</v>
      </c>
      <c r="D2412">
        <v>1</v>
      </c>
      <c r="E2412">
        <v>1</v>
      </c>
      <c r="F2412">
        <v>2</v>
      </c>
      <c r="G2412" s="13">
        <v>38582</v>
      </c>
      <c r="H2412">
        <v>0.2</v>
      </c>
      <c r="I2412" t="s">
        <v>5411</v>
      </c>
      <c r="J2412" t="s">
        <v>5411</v>
      </c>
      <c r="K2412" s="46">
        <v>0.2</v>
      </c>
      <c r="L2412" s="46"/>
      <c r="M2412" s="22"/>
      <c r="N2412" s="52">
        <f t="shared" si="373"/>
        <v>0</v>
      </c>
      <c r="O2412" s="52" t="e">
        <f t="shared" si="374"/>
        <v>#VALUE!</v>
      </c>
      <c r="P2412" s="52" t="e">
        <f t="shared" si="375"/>
        <v>#VALUE!</v>
      </c>
      <c r="Q2412">
        <v>0</v>
      </c>
      <c r="R2412" t="s">
        <v>5411</v>
      </c>
      <c r="S2412" t="s">
        <v>5411</v>
      </c>
      <c r="T2412" s="46">
        <v>0</v>
      </c>
      <c r="U2412" s="46"/>
      <c r="V2412" s="22"/>
      <c r="W2412" s="52">
        <f t="shared" si="376"/>
        <v>0</v>
      </c>
      <c r="X2412" s="52" t="e">
        <f t="shared" si="377"/>
        <v>#VALUE!</v>
      </c>
      <c r="Y2412" s="52" t="e">
        <f t="shared" si="371"/>
        <v>#VALUE!</v>
      </c>
      <c r="Z2412" t="s">
        <v>77</v>
      </c>
      <c r="AA2412" t="s">
        <v>5411</v>
      </c>
      <c r="AB2412" t="s">
        <v>5411</v>
      </c>
      <c r="AC2412" s="61" t="s">
        <v>77</v>
      </c>
      <c r="AD2412" s="61"/>
      <c r="AE2412" s="22"/>
      <c r="AF2412">
        <v>0</v>
      </c>
      <c r="AG2412" t="s">
        <v>5411</v>
      </c>
      <c r="AH2412" t="s">
        <v>5411</v>
      </c>
      <c r="AI2412" s="46">
        <v>0</v>
      </c>
      <c r="AJ2412" s="46"/>
      <c r="AK2412" s="22"/>
      <c r="AL2412" s="52">
        <f t="shared" si="378"/>
        <v>0</v>
      </c>
      <c r="AM2412" s="52" t="e">
        <f t="shared" si="379"/>
        <v>#VALUE!</v>
      </c>
      <c r="AN2412" s="52" t="e">
        <f t="shared" si="372"/>
        <v>#VALUE!</v>
      </c>
      <c r="AO2412">
        <v>0</v>
      </c>
      <c r="AP2412" s="46">
        <v>0</v>
      </c>
      <c r="AQ2412" s="52">
        <f t="shared" si="380"/>
        <v>0</v>
      </c>
    </row>
    <row r="2413" spans="1:43" x14ac:dyDescent="0.25">
      <c r="A2413" t="s">
        <v>5531</v>
      </c>
      <c r="B2413" t="s">
        <v>4550</v>
      </c>
      <c r="C2413" s="22" t="s">
        <v>4550</v>
      </c>
      <c r="D2413">
        <v>1</v>
      </c>
      <c r="E2413">
        <v>1</v>
      </c>
      <c r="F2413">
        <v>2</v>
      </c>
      <c r="G2413" s="13">
        <v>38582</v>
      </c>
      <c r="H2413">
        <v>0</v>
      </c>
      <c r="I2413" t="s">
        <v>5411</v>
      </c>
      <c r="J2413" t="s">
        <v>5411</v>
      </c>
      <c r="K2413" s="46">
        <v>0</v>
      </c>
      <c r="L2413" s="46"/>
      <c r="M2413" s="22"/>
      <c r="N2413" s="52">
        <f t="shared" si="373"/>
        <v>0</v>
      </c>
      <c r="O2413" s="52" t="e">
        <f t="shared" si="374"/>
        <v>#VALUE!</v>
      </c>
      <c r="P2413" s="52" t="e">
        <f t="shared" si="375"/>
        <v>#VALUE!</v>
      </c>
      <c r="Q2413">
        <v>0</v>
      </c>
      <c r="R2413" t="s">
        <v>5411</v>
      </c>
      <c r="S2413" t="s">
        <v>5411</v>
      </c>
      <c r="T2413" s="46">
        <v>0</v>
      </c>
      <c r="U2413" s="46"/>
      <c r="V2413" s="22"/>
      <c r="W2413" s="52">
        <f t="shared" si="376"/>
        <v>0</v>
      </c>
      <c r="X2413" s="52" t="e">
        <f t="shared" si="377"/>
        <v>#VALUE!</v>
      </c>
      <c r="Y2413" s="52" t="e">
        <f t="shared" si="371"/>
        <v>#VALUE!</v>
      </c>
      <c r="Z2413" t="s">
        <v>77</v>
      </c>
      <c r="AA2413" t="s">
        <v>5411</v>
      </c>
      <c r="AB2413" t="s">
        <v>5411</v>
      </c>
      <c r="AC2413" s="61" t="s">
        <v>77</v>
      </c>
      <c r="AD2413" s="61"/>
      <c r="AE2413" s="22"/>
      <c r="AF2413">
        <v>0</v>
      </c>
      <c r="AG2413" t="s">
        <v>5411</v>
      </c>
      <c r="AH2413" t="s">
        <v>5411</v>
      </c>
      <c r="AI2413" s="46">
        <v>0</v>
      </c>
      <c r="AJ2413" s="46"/>
      <c r="AK2413" s="22"/>
      <c r="AL2413" s="52">
        <f t="shared" si="378"/>
        <v>0</v>
      </c>
      <c r="AM2413" s="52" t="e">
        <f t="shared" si="379"/>
        <v>#VALUE!</v>
      </c>
      <c r="AN2413" s="52" t="e">
        <f t="shared" si="372"/>
        <v>#VALUE!</v>
      </c>
      <c r="AO2413">
        <v>0</v>
      </c>
      <c r="AP2413" s="46">
        <v>0</v>
      </c>
      <c r="AQ2413" s="52">
        <f t="shared" si="380"/>
        <v>0</v>
      </c>
    </row>
    <row r="2414" spans="1:43" x14ac:dyDescent="0.25">
      <c r="A2414" t="s">
        <v>5531</v>
      </c>
      <c r="B2414" t="s">
        <v>4551</v>
      </c>
      <c r="C2414" s="22" t="s">
        <v>4551</v>
      </c>
      <c r="D2414">
        <v>1</v>
      </c>
      <c r="E2414">
        <v>1</v>
      </c>
      <c r="F2414">
        <v>2</v>
      </c>
      <c r="G2414" s="13">
        <v>38582</v>
      </c>
      <c r="H2414">
        <v>0.6</v>
      </c>
      <c r="I2414" t="s">
        <v>5411</v>
      </c>
      <c r="J2414" t="s">
        <v>5411</v>
      </c>
      <c r="K2414" s="46">
        <v>0.6</v>
      </c>
      <c r="L2414" s="46"/>
      <c r="M2414" s="22"/>
      <c r="N2414" s="52">
        <f t="shared" si="373"/>
        <v>0</v>
      </c>
      <c r="O2414" s="52" t="e">
        <f t="shared" si="374"/>
        <v>#VALUE!</v>
      </c>
      <c r="P2414" s="52" t="e">
        <f t="shared" si="375"/>
        <v>#VALUE!</v>
      </c>
      <c r="Q2414">
        <v>0</v>
      </c>
      <c r="R2414" t="s">
        <v>5411</v>
      </c>
      <c r="S2414" t="s">
        <v>5411</v>
      </c>
      <c r="T2414" s="46">
        <v>0</v>
      </c>
      <c r="U2414" s="46"/>
      <c r="V2414" s="22"/>
      <c r="W2414" s="52">
        <f t="shared" si="376"/>
        <v>0</v>
      </c>
      <c r="X2414" s="52" t="e">
        <f t="shared" si="377"/>
        <v>#VALUE!</v>
      </c>
      <c r="Y2414" s="52" t="e">
        <f t="shared" si="371"/>
        <v>#VALUE!</v>
      </c>
      <c r="Z2414" t="s">
        <v>77</v>
      </c>
      <c r="AA2414" t="s">
        <v>5411</v>
      </c>
      <c r="AB2414" t="s">
        <v>5411</v>
      </c>
      <c r="AC2414" s="61" t="s">
        <v>77</v>
      </c>
      <c r="AD2414" s="61"/>
      <c r="AE2414" s="22"/>
      <c r="AF2414">
        <v>0.4</v>
      </c>
      <c r="AG2414" t="s">
        <v>5411</v>
      </c>
      <c r="AH2414" t="s">
        <v>5411</v>
      </c>
      <c r="AI2414" s="46">
        <v>0.4</v>
      </c>
      <c r="AJ2414" s="46"/>
      <c r="AK2414" s="22"/>
      <c r="AL2414" s="52">
        <f t="shared" si="378"/>
        <v>0</v>
      </c>
      <c r="AM2414" s="52" t="e">
        <f t="shared" si="379"/>
        <v>#VALUE!</v>
      </c>
      <c r="AN2414" s="52" t="e">
        <f t="shared" si="372"/>
        <v>#VALUE!</v>
      </c>
      <c r="AO2414">
        <v>0.5</v>
      </c>
      <c r="AP2414" s="46">
        <v>0.5</v>
      </c>
      <c r="AQ2414" s="52">
        <f t="shared" si="380"/>
        <v>0</v>
      </c>
    </row>
    <row r="2415" spans="1:43" x14ac:dyDescent="0.25">
      <c r="A2415" t="s">
        <v>5531</v>
      </c>
      <c r="B2415" t="s">
        <v>4552</v>
      </c>
      <c r="C2415" s="22" t="s">
        <v>4552</v>
      </c>
      <c r="D2415">
        <v>1</v>
      </c>
      <c r="E2415">
        <v>1</v>
      </c>
      <c r="F2415">
        <v>2</v>
      </c>
      <c r="G2415" s="13">
        <v>38582</v>
      </c>
      <c r="H2415">
        <v>0.2</v>
      </c>
      <c r="I2415" t="s">
        <v>5411</v>
      </c>
      <c r="J2415" t="s">
        <v>5411</v>
      </c>
      <c r="K2415" s="46">
        <v>0.2</v>
      </c>
      <c r="L2415" s="46"/>
      <c r="M2415" s="22"/>
      <c r="N2415" s="52">
        <f t="shared" si="373"/>
        <v>0</v>
      </c>
      <c r="O2415" s="52" t="e">
        <f t="shared" si="374"/>
        <v>#VALUE!</v>
      </c>
      <c r="P2415" s="52" t="e">
        <f t="shared" si="375"/>
        <v>#VALUE!</v>
      </c>
      <c r="Q2415">
        <v>0</v>
      </c>
      <c r="R2415" t="s">
        <v>5411</v>
      </c>
      <c r="S2415" t="s">
        <v>5411</v>
      </c>
      <c r="T2415" s="46">
        <v>0</v>
      </c>
      <c r="U2415" s="46"/>
      <c r="V2415" s="22"/>
      <c r="W2415" s="52">
        <f t="shared" si="376"/>
        <v>0</v>
      </c>
      <c r="X2415" s="52" t="e">
        <f t="shared" si="377"/>
        <v>#VALUE!</v>
      </c>
      <c r="Y2415" s="52" t="e">
        <f t="shared" si="371"/>
        <v>#VALUE!</v>
      </c>
      <c r="Z2415" t="s">
        <v>77</v>
      </c>
      <c r="AA2415" t="s">
        <v>5411</v>
      </c>
      <c r="AB2415" t="s">
        <v>5411</v>
      </c>
      <c r="AC2415" s="61" t="s">
        <v>77</v>
      </c>
      <c r="AD2415" s="61"/>
      <c r="AE2415" s="22"/>
      <c r="AF2415">
        <v>0</v>
      </c>
      <c r="AG2415" t="s">
        <v>5411</v>
      </c>
      <c r="AH2415" t="s">
        <v>5411</v>
      </c>
      <c r="AI2415" s="46">
        <v>0</v>
      </c>
      <c r="AJ2415" s="46"/>
      <c r="AK2415" s="22"/>
      <c r="AL2415" s="52">
        <f t="shared" si="378"/>
        <v>0</v>
      </c>
      <c r="AM2415" s="52" t="e">
        <f t="shared" si="379"/>
        <v>#VALUE!</v>
      </c>
      <c r="AN2415" s="52" t="e">
        <f t="shared" si="372"/>
        <v>#VALUE!</v>
      </c>
      <c r="AO2415">
        <v>0.1</v>
      </c>
      <c r="AP2415" s="46">
        <v>0.1</v>
      </c>
      <c r="AQ2415" s="52">
        <f t="shared" si="380"/>
        <v>0</v>
      </c>
    </row>
    <row r="2416" spans="1:43" x14ac:dyDescent="0.25">
      <c r="A2416" t="s">
        <v>5531</v>
      </c>
      <c r="B2416" t="s">
        <v>4553</v>
      </c>
      <c r="C2416" s="22" t="s">
        <v>4553</v>
      </c>
      <c r="D2416">
        <v>1</v>
      </c>
      <c r="E2416">
        <v>1</v>
      </c>
      <c r="F2416">
        <v>2</v>
      </c>
      <c r="G2416" s="13">
        <v>38582</v>
      </c>
      <c r="H2416">
        <v>0</v>
      </c>
      <c r="I2416" t="s">
        <v>5411</v>
      </c>
      <c r="J2416" t="s">
        <v>5411</v>
      </c>
      <c r="K2416" s="46">
        <v>0</v>
      </c>
      <c r="L2416" s="46"/>
      <c r="M2416" s="22"/>
      <c r="N2416" s="52">
        <f t="shared" si="373"/>
        <v>0</v>
      </c>
      <c r="O2416" s="52" t="e">
        <f t="shared" si="374"/>
        <v>#VALUE!</v>
      </c>
      <c r="P2416" s="52" t="e">
        <f t="shared" si="375"/>
        <v>#VALUE!</v>
      </c>
      <c r="Q2416">
        <v>0</v>
      </c>
      <c r="R2416" t="s">
        <v>5411</v>
      </c>
      <c r="S2416" t="s">
        <v>5411</v>
      </c>
      <c r="T2416" s="46">
        <v>0</v>
      </c>
      <c r="U2416" s="46"/>
      <c r="V2416" s="22"/>
      <c r="W2416" s="52">
        <f t="shared" si="376"/>
        <v>0</v>
      </c>
      <c r="X2416" s="52" t="e">
        <f t="shared" si="377"/>
        <v>#VALUE!</v>
      </c>
      <c r="Y2416" s="52" t="e">
        <f t="shared" si="371"/>
        <v>#VALUE!</v>
      </c>
      <c r="Z2416" t="s">
        <v>77</v>
      </c>
      <c r="AA2416" t="s">
        <v>5411</v>
      </c>
      <c r="AB2416" t="s">
        <v>5411</v>
      </c>
      <c r="AC2416" s="61" t="s">
        <v>77</v>
      </c>
      <c r="AD2416" s="61"/>
      <c r="AE2416" s="22"/>
      <c r="AF2416">
        <v>0</v>
      </c>
      <c r="AG2416" t="s">
        <v>5411</v>
      </c>
      <c r="AH2416" t="s">
        <v>5411</v>
      </c>
      <c r="AI2416" s="46">
        <v>0</v>
      </c>
      <c r="AJ2416" s="46"/>
      <c r="AK2416" s="22"/>
      <c r="AL2416" s="52">
        <f t="shared" si="378"/>
        <v>0</v>
      </c>
      <c r="AM2416" s="52" t="e">
        <f t="shared" si="379"/>
        <v>#VALUE!</v>
      </c>
      <c r="AN2416" s="52" t="e">
        <f t="shared" si="372"/>
        <v>#VALUE!</v>
      </c>
      <c r="AO2416">
        <v>0</v>
      </c>
      <c r="AP2416" s="46">
        <v>0</v>
      </c>
      <c r="AQ2416" s="52">
        <f t="shared" si="380"/>
        <v>0</v>
      </c>
    </row>
    <row r="2417" spans="1:43" x14ac:dyDescent="0.25">
      <c r="A2417" t="s">
        <v>5531</v>
      </c>
      <c r="B2417" t="s">
        <v>4554</v>
      </c>
      <c r="C2417" s="22" t="s">
        <v>4554</v>
      </c>
      <c r="D2417">
        <v>1</v>
      </c>
      <c r="E2417">
        <v>1</v>
      </c>
      <c r="F2417">
        <v>2</v>
      </c>
      <c r="G2417" s="13">
        <v>38582</v>
      </c>
      <c r="H2417">
        <v>0</v>
      </c>
      <c r="I2417" t="s">
        <v>5411</v>
      </c>
      <c r="J2417" t="s">
        <v>5411</v>
      </c>
      <c r="K2417" s="46">
        <v>0</v>
      </c>
      <c r="L2417" s="46"/>
      <c r="M2417" s="22"/>
      <c r="N2417" s="52">
        <f t="shared" si="373"/>
        <v>0</v>
      </c>
      <c r="O2417" s="52" t="e">
        <f t="shared" si="374"/>
        <v>#VALUE!</v>
      </c>
      <c r="P2417" s="52" t="e">
        <f t="shared" si="375"/>
        <v>#VALUE!</v>
      </c>
      <c r="Q2417">
        <v>0</v>
      </c>
      <c r="R2417" t="s">
        <v>5411</v>
      </c>
      <c r="S2417" t="s">
        <v>5411</v>
      </c>
      <c r="T2417" s="46">
        <v>0</v>
      </c>
      <c r="U2417" s="46"/>
      <c r="V2417" s="22"/>
      <c r="W2417" s="52">
        <f t="shared" si="376"/>
        <v>0</v>
      </c>
      <c r="X2417" s="52" t="e">
        <f t="shared" si="377"/>
        <v>#VALUE!</v>
      </c>
      <c r="Y2417" s="52" t="e">
        <f t="shared" si="371"/>
        <v>#VALUE!</v>
      </c>
      <c r="Z2417" t="s">
        <v>77</v>
      </c>
      <c r="AA2417" t="s">
        <v>5411</v>
      </c>
      <c r="AB2417" t="s">
        <v>5411</v>
      </c>
      <c r="AC2417" s="61" t="s">
        <v>77</v>
      </c>
      <c r="AD2417" s="61"/>
      <c r="AE2417" s="22"/>
      <c r="AF2417">
        <v>0</v>
      </c>
      <c r="AG2417" t="s">
        <v>5411</v>
      </c>
      <c r="AH2417" t="s">
        <v>5411</v>
      </c>
      <c r="AI2417" s="46">
        <v>0</v>
      </c>
      <c r="AJ2417" s="46"/>
      <c r="AK2417" s="22"/>
      <c r="AL2417" s="52">
        <f t="shared" si="378"/>
        <v>0</v>
      </c>
      <c r="AM2417" s="52" t="e">
        <f t="shared" si="379"/>
        <v>#VALUE!</v>
      </c>
      <c r="AN2417" s="52" t="e">
        <f t="shared" si="372"/>
        <v>#VALUE!</v>
      </c>
      <c r="AO2417">
        <v>0</v>
      </c>
      <c r="AP2417" s="46">
        <v>0</v>
      </c>
      <c r="AQ2417" s="52">
        <f t="shared" si="380"/>
        <v>0</v>
      </c>
    </row>
    <row r="2418" spans="1:43" x14ac:dyDescent="0.25">
      <c r="A2418" t="s">
        <v>5531</v>
      </c>
      <c r="B2418" t="s">
        <v>4555</v>
      </c>
      <c r="C2418" s="22" t="s">
        <v>4555</v>
      </c>
      <c r="D2418">
        <v>1</v>
      </c>
      <c r="E2418">
        <v>1</v>
      </c>
      <c r="F2418">
        <v>2</v>
      </c>
      <c r="G2418" s="13">
        <v>38582</v>
      </c>
      <c r="H2418">
        <v>0.2</v>
      </c>
      <c r="I2418" t="s">
        <v>5411</v>
      </c>
      <c r="J2418" t="s">
        <v>5411</v>
      </c>
      <c r="K2418" s="46">
        <v>0.2</v>
      </c>
      <c r="L2418" s="46"/>
      <c r="M2418" s="22"/>
      <c r="N2418" s="52">
        <f t="shared" si="373"/>
        <v>0</v>
      </c>
      <c r="O2418" s="52" t="e">
        <f t="shared" si="374"/>
        <v>#VALUE!</v>
      </c>
      <c r="P2418" s="52" t="e">
        <f t="shared" si="375"/>
        <v>#VALUE!</v>
      </c>
      <c r="Q2418">
        <v>0</v>
      </c>
      <c r="R2418" t="s">
        <v>5411</v>
      </c>
      <c r="S2418" t="s">
        <v>5411</v>
      </c>
      <c r="T2418" s="46">
        <v>0</v>
      </c>
      <c r="U2418" s="46"/>
      <c r="V2418" s="22"/>
      <c r="W2418" s="52">
        <f t="shared" si="376"/>
        <v>0</v>
      </c>
      <c r="X2418" s="52" t="e">
        <f t="shared" si="377"/>
        <v>#VALUE!</v>
      </c>
      <c r="Y2418" s="52" t="e">
        <f t="shared" si="371"/>
        <v>#VALUE!</v>
      </c>
      <c r="Z2418" t="s">
        <v>77</v>
      </c>
      <c r="AA2418" t="s">
        <v>5411</v>
      </c>
      <c r="AB2418" t="s">
        <v>5411</v>
      </c>
      <c r="AC2418" s="61" t="s">
        <v>77</v>
      </c>
      <c r="AD2418" s="61"/>
      <c r="AE2418" s="22"/>
      <c r="AF2418">
        <v>0</v>
      </c>
      <c r="AG2418" t="s">
        <v>5411</v>
      </c>
      <c r="AH2418" t="s">
        <v>5411</v>
      </c>
      <c r="AI2418" s="46">
        <v>0</v>
      </c>
      <c r="AJ2418" s="46"/>
      <c r="AK2418" s="22"/>
      <c r="AL2418" s="52">
        <f t="shared" si="378"/>
        <v>0</v>
      </c>
      <c r="AM2418" s="52" t="e">
        <f t="shared" si="379"/>
        <v>#VALUE!</v>
      </c>
      <c r="AN2418" s="52" t="e">
        <f t="shared" si="372"/>
        <v>#VALUE!</v>
      </c>
      <c r="AO2418">
        <v>0.1</v>
      </c>
      <c r="AP2418" s="46">
        <v>0.1</v>
      </c>
      <c r="AQ2418" s="52">
        <f t="shared" si="380"/>
        <v>0</v>
      </c>
    </row>
    <row r="2419" spans="1:43" x14ac:dyDescent="0.25">
      <c r="A2419" t="s">
        <v>5531</v>
      </c>
      <c r="B2419" t="s">
        <v>4556</v>
      </c>
      <c r="C2419" s="22" t="s">
        <v>4556</v>
      </c>
      <c r="D2419">
        <v>1</v>
      </c>
      <c r="E2419">
        <v>1</v>
      </c>
      <c r="F2419">
        <v>2</v>
      </c>
      <c r="G2419" s="13">
        <v>38582</v>
      </c>
      <c r="H2419">
        <v>0</v>
      </c>
      <c r="I2419" t="s">
        <v>5411</v>
      </c>
      <c r="J2419" t="s">
        <v>5411</v>
      </c>
      <c r="K2419" s="46">
        <v>0</v>
      </c>
      <c r="L2419" s="46"/>
      <c r="M2419" s="22"/>
      <c r="N2419" s="52">
        <f t="shared" si="373"/>
        <v>0</v>
      </c>
      <c r="O2419" s="52" t="e">
        <f t="shared" si="374"/>
        <v>#VALUE!</v>
      </c>
      <c r="P2419" s="52" t="e">
        <f t="shared" si="375"/>
        <v>#VALUE!</v>
      </c>
      <c r="Q2419">
        <v>0</v>
      </c>
      <c r="R2419" t="s">
        <v>5411</v>
      </c>
      <c r="S2419" t="s">
        <v>5411</v>
      </c>
      <c r="T2419" s="46">
        <v>0</v>
      </c>
      <c r="U2419" s="46"/>
      <c r="V2419" s="22"/>
      <c r="W2419" s="52">
        <f t="shared" si="376"/>
        <v>0</v>
      </c>
      <c r="X2419" s="52" t="e">
        <f t="shared" si="377"/>
        <v>#VALUE!</v>
      </c>
      <c r="Y2419" s="52" t="e">
        <f t="shared" si="371"/>
        <v>#VALUE!</v>
      </c>
      <c r="Z2419" t="s">
        <v>77</v>
      </c>
      <c r="AA2419" t="s">
        <v>5411</v>
      </c>
      <c r="AB2419" t="s">
        <v>5411</v>
      </c>
      <c r="AC2419" s="61" t="s">
        <v>77</v>
      </c>
      <c r="AD2419" s="61"/>
      <c r="AE2419" s="22"/>
      <c r="AF2419">
        <v>0</v>
      </c>
      <c r="AG2419" t="s">
        <v>5411</v>
      </c>
      <c r="AH2419" t="s">
        <v>5411</v>
      </c>
      <c r="AI2419" s="46">
        <v>0</v>
      </c>
      <c r="AJ2419" s="46"/>
      <c r="AK2419" s="22"/>
      <c r="AL2419" s="52">
        <f t="shared" si="378"/>
        <v>0</v>
      </c>
      <c r="AM2419" s="52" t="e">
        <f t="shared" si="379"/>
        <v>#VALUE!</v>
      </c>
      <c r="AN2419" s="52" t="e">
        <f t="shared" si="372"/>
        <v>#VALUE!</v>
      </c>
      <c r="AO2419">
        <v>0</v>
      </c>
      <c r="AP2419" s="46">
        <v>0</v>
      </c>
      <c r="AQ2419" s="52">
        <f t="shared" si="380"/>
        <v>0</v>
      </c>
    </row>
    <row r="2420" spans="1:43" x14ac:dyDescent="0.25">
      <c r="A2420" t="s">
        <v>5531</v>
      </c>
      <c r="B2420" t="s">
        <v>4557</v>
      </c>
      <c r="C2420" s="22" t="s">
        <v>4557</v>
      </c>
      <c r="D2420">
        <v>1</v>
      </c>
      <c r="E2420">
        <v>1</v>
      </c>
      <c r="F2420">
        <v>2</v>
      </c>
      <c r="G2420" s="13">
        <v>38582</v>
      </c>
      <c r="H2420">
        <v>0.5</v>
      </c>
      <c r="I2420" t="s">
        <v>5411</v>
      </c>
      <c r="J2420" t="s">
        <v>5411</v>
      </c>
      <c r="K2420" s="46">
        <v>0.5</v>
      </c>
      <c r="L2420" s="46"/>
      <c r="M2420" s="22"/>
      <c r="N2420" s="52">
        <f t="shared" si="373"/>
        <v>0</v>
      </c>
      <c r="O2420" s="52" t="e">
        <f t="shared" si="374"/>
        <v>#VALUE!</v>
      </c>
      <c r="P2420" s="52" t="e">
        <f t="shared" si="375"/>
        <v>#VALUE!</v>
      </c>
      <c r="Q2420">
        <v>0</v>
      </c>
      <c r="R2420" t="s">
        <v>5411</v>
      </c>
      <c r="S2420" t="s">
        <v>5411</v>
      </c>
      <c r="T2420" s="46">
        <v>0</v>
      </c>
      <c r="U2420" s="46"/>
      <c r="V2420" s="22"/>
      <c r="W2420" s="52">
        <f t="shared" si="376"/>
        <v>0</v>
      </c>
      <c r="X2420" s="52" t="e">
        <f t="shared" si="377"/>
        <v>#VALUE!</v>
      </c>
      <c r="Y2420" s="52" t="e">
        <f t="shared" si="371"/>
        <v>#VALUE!</v>
      </c>
      <c r="Z2420" t="s">
        <v>77</v>
      </c>
      <c r="AA2420" t="s">
        <v>5411</v>
      </c>
      <c r="AB2420" t="s">
        <v>5411</v>
      </c>
      <c r="AC2420" s="61" t="s">
        <v>77</v>
      </c>
      <c r="AD2420" s="61"/>
      <c r="AE2420" s="22"/>
      <c r="AF2420">
        <v>0</v>
      </c>
      <c r="AG2420" t="s">
        <v>5411</v>
      </c>
      <c r="AH2420" t="s">
        <v>5411</v>
      </c>
      <c r="AI2420" s="46">
        <v>0</v>
      </c>
      <c r="AJ2420" s="46"/>
      <c r="AK2420" s="22"/>
      <c r="AL2420" s="52">
        <f t="shared" si="378"/>
        <v>0</v>
      </c>
      <c r="AM2420" s="52" t="e">
        <f t="shared" si="379"/>
        <v>#VALUE!</v>
      </c>
      <c r="AN2420" s="52" t="e">
        <f t="shared" si="372"/>
        <v>#VALUE!</v>
      </c>
      <c r="AO2420">
        <v>0.5</v>
      </c>
      <c r="AP2420" s="46">
        <v>0.5</v>
      </c>
      <c r="AQ2420" s="52">
        <f t="shared" si="380"/>
        <v>0</v>
      </c>
    </row>
    <row r="2421" spans="1:43" x14ac:dyDescent="0.25">
      <c r="A2421" t="s">
        <v>5531</v>
      </c>
      <c r="B2421" t="s">
        <v>4558</v>
      </c>
      <c r="C2421" s="22" t="s">
        <v>4558</v>
      </c>
      <c r="D2421">
        <v>1</v>
      </c>
      <c r="E2421">
        <v>1</v>
      </c>
      <c r="F2421">
        <v>2</v>
      </c>
      <c r="G2421" s="13">
        <v>38582</v>
      </c>
      <c r="H2421">
        <v>0.7</v>
      </c>
      <c r="I2421" t="s">
        <v>5411</v>
      </c>
      <c r="J2421" t="s">
        <v>5411</v>
      </c>
      <c r="K2421" s="46">
        <v>0.7</v>
      </c>
      <c r="L2421" s="46"/>
      <c r="M2421" s="22"/>
      <c r="N2421" s="52">
        <f t="shared" si="373"/>
        <v>0</v>
      </c>
      <c r="O2421" s="52" t="e">
        <f t="shared" si="374"/>
        <v>#VALUE!</v>
      </c>
      <c r="P2421" s="52" t="e">
        <f t="shared" si="375"/>
        <v>#VALUE!</v>
      </c>
      <c r="Q2421">
        <v>0</v>
      </c>
      <c r="R2421" t="s">
        <v>5411</v>
      </c>
      <c r="S2421" t="s">
        <v>5411</v>
      </c>
      <c r="T2421" s="46">
        <v>0</v>
      </c>
      <c r="U2421" s="46"/>
      <c r="V2421" s="22"/>
      <c r="W2421" s="52">
        <f t="shared" si="376"/>
        <v>0</v>
      </c>
      <c r="X2421" s="52" t="e">
        <f t="shared" si="377"/>
        <v>#VALUE!</v>
      </c>
      <c r="Y2421" s="52" t="e">
        <f t="shared" si="371"/>
        <v>#VALUE!</v>
      </c>
      <c r="Z2421" t="s">
        <v>77</v>
      </c>
      <c r="AA2421" t="s">
        <v>5411</v>
      </c>
      <c r="AB2421" t="s">
        <v>5411</v>
      </c>
      <c r="AC2421" s="61" t="s">
        <v>77</v>
      </c>
      <c r="AD2421" s="61"/>
      <c r="AE2421" s="22"/>
      <c r="AF2421">
        <v>0</v>
      </c>
      <c r="AG2421" t="s">
        <v>5411</v>
      </c>
      <c r="AH2421" t="s">
        <v>5411</v>
      </c>
      <c r="AI2421" s="46">
        <v>0</v>
      </c>
      <c r="AJ2421" s="46"/>
      <c r="AK2421" s="22"/>
      <c r="AL2421" s="52">
        <f t="shared" si="378"/>
        <v>0</v>
      </c>
      <c r="AM2421" s="52" t="e">
        <f t="shared" si="379"/>
        <v>#VALUE!</v>
      </c>
      <c r="AN2421" s="52" t="e">
        <f t="shared" si="372"/>
        <v>#VALUE!</v>
      </c>
      <c r="AO2421">
        <v>1</v>
      </c>
      <c r="AP2421" s="46">
        <v>1</v>
      </c>
      <c r="AQ2421" s="52">
        <f t="shared" si="380"/>
        <v>0</v>
      </c>
    </row>
    <row r="2422" spans="1:43" x14ac:dyDescent="0.25">
      <c r="A2422" t="s">
        <v>5531</v>
      </c>
      <c r="B2422" t="s">
        <v>4577</v>
      </c>
      <c r="C2422" s="22" t="s">
        <v>4577</v>
      </c>
      <c r="D2422">
        <v>1</v>
      </c>
      <c r="E2422">
        <v>1</v>
      </c>
      <c r="F2422">
        <v>2</v>
      </c>
      <c r="G2422" s="13">
        <v>38582</v>
      </c>
      <c r="H2422">
        <v>0</v>
      </c>
      <c r="I2422" t="s">
        <v>5411</v>
      </c>
      <c r="J2422" t="s">
        <v>5411</v>
      </c>
      <c r="K2422" s="46">
        <v>0</v>
      </c>
      <c r="L2422" s="46"/>
      <c r="M2422" s="22"/>
      <c r="N2422" s="52">
        <f t="shared" si="373"/>
        <v>0</v>
      </c>
      <c r="O2422" s="52" t="e">
        <f t="shared" si="374"/>
        <v>#VALUE!</v>
      </c>
      <c r="P2422" s="52" t="e">
        <f t="shared" si="375"/>
        <v>#VALUE!</v>
      </c>
      <c r="Q2422">
        <v>0</v>
      </c>
      <c r="R2422" t="s">
        <v>5411</v>
      </c>
      <c r="S2422" t="s">
        <v>5411</v>
      </c>
      <c r="T2422" s="46">
        <v>0</v>
      </c>
      <c r="U2422" s="46"/>
      <c r="V2422" s="22"/>
      <c r="W2422" s="52">
        <f t="shared" si="376"/>
        <v>0</v>
      </c>
      <c r="X2422" s="52" t="e">
        <f t="shared" si="377"/>
        <v>#VALUE!</v>
      </c>
      <c r="Y2422" s="52" t="e">
        <f t="shared" si="371"/>
        <v>#VALUE!</v>
      </c>
      <c r="Z2422" t="s">
        <v>77</v>
      </c>
      <c r="AA2422" t="s">
        <v>5411</v>
      </c>
      <c r="AB2422" t="s">
        <v>5411</v>
      </c>
      <c r="AC2422" s="61" t="s">
        <v>77</v>
      </c>
      <c r="AD2422" s="61"/>
      <c r="AE2422" s="22"/>
      <c r="AF2422">
        <v>0</v>
      </c>
      <c r="AG2422" t="s">
        <v>5411</v>
      </c>
      <c r="AH2422" t="s">
        <v>5411</v>
      </c>
      <c r="AI2422" s="46">
        <v>0</v>
      </c>
      <c r="AJ2422" s="46"/>
      <c r="AK2422" s="22"/>
      <c r="AL2422" s="52">
        <f t="shared" si="378"/>
        <v>0</v>
      </c>
      <c r="AM2422" s="52" t="e">
        <f t="shared" si="379"/>
        <v>#VALUE!</v>
      </c>
      <c r="AN2422" s="52" t="e">
        <f t="shared" si="372"/>
        <v>#VALUE!</v>
      </c>
      <c r="AO2422">
        <v>0</v>
      </c>
      <c r="AP2422" s="46">
        <v>0</v>
      </c>
      <c r="AQ2422" s="52">
        <f t="shared" si="380"/>
        <v>0</v>
      </c>
    </row>
    <row r="2423" spans="1:43" x14ac:dyDescent="0.25">
      <c r="A2423" t="s">
        <v>5531</v>
      </c>
      <c r="B2423" t="s">
        <v>4578</v>
      </c>
      <c r="C2423" s="22" t="s">
        <v>4578</v>
      </c>
      <c r="D2423">
        <v>1</v>
      </c>
      <c r="E2423">
        <v>1</v>
      </c>
      <c r="F2423">
        <v>2</v>
      </c>
      <c r="G2423" s="13">
        <v>38582</v>
      </c>
      <c r="H2423">
        <v>0.1</v>
      </c>
      <c r="I2423" t="s">
        <v>5411</v>
      </c>
      <c r="J2423" t="s">
        <v>5411</v>
      </c>
      <c r="K2423" s="46">
        <v>0.1</v>
      </c>
      <c r="L2423" s="46"/>
      <c r="M2423" s="22"/>
      <c r="N2423" s="52">
        <f t="shared" si="373"/>
        <v>0</v>
      </c>
      <c r="O2423" s="52" t="e">
        <f t="shared" si="374"/>
        <v>#VALUE!</v>
      </c>
      <c r="P2423" s="52" t="e">
        <f t="shared" si="375"/>
        <v>#VALUE!</v>
      </c>
      <c r="Q2423">
        <v>0</v>
      </c>
      <c r="R2423" t="s">
        <v>5411</v>
      </c>
      <c r="S2423" t="s">
        <v>5411</v>
      </c>
      <c r="T2423" s="46">
        <v>0</v>
      </c>
      <c r="U2423" s="46"/>
      <c r="V2423" s="22"/>
      <c r="W2423" s="52">
        <f t="shared" si="376"/>
        <v>0</v>
      </c>
      <c r="X2423" s="52" t="e">
        <f t="shared" si="377"/>
        <v>#VALUE!</v>
      </c>
      <c r="Y2423" s="52" t="e">
        <f t="shared" si="371"/>
        <v>#VALUE!</v>
      </c>
      <c r="Z2423" t="s">
        <v>77</v>
      </c>
      <c r="AA2423" t="s">
        <v>5411</v>
      </c>
      <c r="AB2423" t="s">
        <v>5411</v>
      </c>
      <c r="AC2423" s="61" t="s">
        <v>77</v>
      </c>
      <c r="AD2423" s="61"/>
      <c r="AE2423" s="22"/>
      <c r="AF2423">
        <v>0</v>
      </c>
      <c r="AG2423" t="s">
        <v>5411</v>
      </c>
      <c r="AH2423" t="s">
        <v>5411</v>
      </c>
      <c r="AI2423" s="46">
        <v>0</v>
      </c>
      <c r="AJ2423" s="46"/>
      <c r="AK2423" s="22"/>
      <c r="AL2423" s="52">
        <f t="shared" si="378"/>
        <v>0</v>
      </c>
      <c r="AM2423" s="52" t="e">
        <f t="shared" si="379"/>
        <v>#VALUE!</v>
      </c>
      <c r="AN2423" s="52" t="e">
        <f t="shared" si="372"/>
        <v>#VALUE!</v>
      </c>
      <c r="AO2423">
        <v>0</v>
      </c>
      <c r="AP2423" s="46">
        <v>0</v>
      </c>
      <c r="AQ2423" s="52">
        <f t="shared" si="380"/>
        <v>0</v>
      </c>
    </row>
    <row r="2424" spans="1:43" x14ac:dyDescent="0.25">
      <c r="A2424" t="s">
        <v>5531</v>
      </c>
      <c r="B2424" t="s">
        <v>4579</v>
      </c>
      <c r="C2424" s="22" t="s">
        <v>4579</v>
      </c>
      <c r="D2424">
        <v>1</v>
      </c>
      <c r="E2424">
        <v>1</v>
      </c>
      <c r="F2424">
        <v>2</v>
      </c>
      <c r="G2424" s="13">
        <v>38582</v>
      </c>
      <c r="H2424">
        <v>0</v>
      </c>
      <c r="I2424" t="s">
        <v>5411</v>
      </c>
      <c r="J2424" t="s">
        <v>5411</v>
      </c>
      <c r="K2424" s="46">
        <v>0</v>
      </c>
      <c r="L2424" s="46"/>
      <c r="M2424" s="22"/>
      <c r="N2424" s="52">
        <f t="shared" si="373"/>
        <v>0</v>
      </c>
      <c r="O2424" s="52" t="e">
        <f t="shared" si="374"/>
        <v>#VALUE!</v>
      </c>
      <c r="P2424" s="52" t="e">
        <f t="shared" si="375"/>
        <v>#VALUE!</v>
      </c>
      <c r="Q2424">
        <v>0</v>
      </c>
      <c r="R2424" t="s">
        <v>5411</v>
      </c>
      <c r="S2424" t="s">
        <v>5411</v>
      </c>
      <c r="T2424" s="46">
        <v>0</v>
      </c>
      <c r="U2424" s="46"/>
      <c r="V2424" s="22"/>
      <c r="W2424" s="52">
        <f t="shared" si="376"/>
        <v>0</v>
      </c>
      <c r="X2424" s="52" t="e">
        <f t="shared" si="377"/>
        <v>#VALUE!</v>
      </c>
      <c r="Y2424" s="52" t="e">
        <f t="shared" si="371"/>
        <v>#VALUE!</v>
      </c>
      <c r="Z2424" t="s">
        <v>77</v>
      </c>
      <c r="AA2424" t="s">
        <v>5411</v>
      </c>
      <c r="AB2424" t="s">
        <v>5411</v>
      </c>
      <c r="AC2424" s="61" t="s">
        <v>77</v>
      </c>
      <c r="AD2424" s="61"/>
      <c r="AE2424" s="22"/>
      <c r="AF2424">
        <v>0</v>
      </c>
      <c r="AG2424" t="s">
        <v>5411</v>
      </c>
      <c r="AH2424" t="s">
        <v>5411</v>
      </c>
      <c r="AI2424" s="46">
        <v>0</v>
      </c>
      <c r="AJ2424" s="46"/>
      <c r="AK2424" s="22"/>
      <c r="AL2424" s="52">
        <f t="shared" si="378"/>
        <v>0</v>
      </c>
      <c r="AM2424" s="52" t="e">
        <f t="shared" si="379"/>
        <v>#VALUE!</v>
      </c>
      <c r="AN2424" s="52" t="e">
        <f t="shared" si="372"/>
        <v>#VALUE!</v>
      </c>
      <c r="AO2424">
        <v>0</v>
      </c>
      <c r="AP2424" s="46">
        <v>0</v>
      </c>
      <c r="AQ2424" s="52">
        <f t="shared" si="380"/>
        <v>0</v>
      </c>
    </row>
    <row r="2425" spans="1:43" x14ac:dyDescent="0.25">
      <c r="A2425" t="s">
        <v>5531</v>
      </c>
      <c r="B2425" t="s">
        <v>4580</v>
      </c>
      <c r="C2425" s="22" t="s">
        <v>4580</v>
      </c>
      <c r="D2425">
        <v>1</v>
      </c>
      <c r="E2425">
        <v>1</v>
      </c>
      <c r="F2425">
        <v>2</v>
      </c>
      <c r="G2425" s="13">
        <v>38582</v>
      </c>
      <c r="H2425">
        <v>0</v>
      </c>
      <c r="I2425" t="s">
        <v>5411</v>
      </c>
      <c r="J2425" t="s">
        <v>5411</v>
      </c>
      <c r="K2425" s="46">
        <v>0</v>
      </c>
      <c r="L2425" s="46"/>
      <c r="M2425" s="22"/>
      <c r="N2425" s="52">
        <f t="shared" si="373"/>
        <v>0</v>
      </c>
      <c r="O2425" s="52" t="e">
        <f t="shared" si="374"/>
        <v>#VALUE!</v>
      </c>
      <c r="P2425" s="52" t="e">
        <f t="shared" si="375"/>
        <v>#VALUE!</v>
      </c>
      <c r="Q2425">
        <v>0</v>
      </c>
      <c r="R2425" t="s">
        <v>5411</v>
      </c>
      <c r="S2425" t="s">
        <v>5411</v>
      </c>
      <c r="T2425" s="46">
        <v>0</v>
      </c>
      <c r="U2425" s="46"/>
      <c r="V2425" s="22"/>
      <c r="W2425" s="52">
        <f t="shared" si="376"/>
        <v>0</v>
      </c>
      <c r="X2425" s="52" t="e">
        <f t="shared" si="377"/>
        <v>#VALUE!</v>
      </c>
      <c r="Y2425" s="52" t="e">
        <f t="shared" si="371"/>
        <v>#VALUE!</v>
      </c>
      <c r="Z2425" t="s">
        <v>77</v>
      </c>
      <c r="AA2425" t="s">
        <v>5411</v>
      </c>
      <c r="AB2425" t="s">
        <v>5411</v>
      </c>
      <c r="AC2425" s="61" t="s">
        <v>77</v>
      </c>
      <c r="AD2425" s="61"/>
      <c r="AE2425" s="22"/>
      <c r="AF2425">
        <v>0</v>
      </c>
      <c r="AG2425" t="s">
        <v>5411</v>
      </c>
      <c r="AH2425" t="s">
        <v>5411</v>
      </c>
      <c r="AI2425" s="46">
        <v>0</v>
      </c>
      <c r="AJ2425" s="46"/>
      <c r="AK2425" s="22"/>
      <c r="AL2425" s="52">
        <f t="shared" si="378"/>
        <v>0</v>
      </c>
      <c r="AM2425" s="52" t="e">
        <f t="shared" si="379"/>
        <v>#VALUE!</v>
      </c>
      <c r="AN2425" s="52" t="e">
        <f t="shared" si="372"/>
        <v>#VALUE!</v>
      </c>
      <c r="AO2425">
        <v>0</v>
      </c>
      <c r="AP2425" s="46">
        <v>0</v>
      </c>
      <c r="AQ2425" s="52">
        <f t="shared" si="380"/>
        <v>0</v>
      </c>
    </row>
    <row r="2426" spans="1:43" x14ac:dyDescent="0.25">
      <c r="A2426" t="s">
        <v>5531</v>
      </c>
      <c r="B2426" t="s">
        <v>4581</v>
      </c>
      <c r="C2426" s="22" t="s">
        <v>4581</v>
      </c>
      <c r="D2426">
        <v>1</v>
      </c>
      <c r="E2426">
        <v>1</v>
      </c>
      <c r="F2426">
        <v>2</v>
      </c>
      <c r="G2426" s="13">
        <v>38582</v>
      </c>
      <c r="H2426">
        <v>3.5</v>
      </c>
      <c r="I2426" t="s">
        <v>5411</v>
      </c>
      <c r="J2426" t="s">
        <v>5411</v>
      </c>
      <c r="K2426" s="46">
        <v>3.5</v>
      </c>
      <c r="L2426" s="46"/>
      <c r="M2426" s="22"/>
      <c r="N2426" s="52">
        <f t="shared" si="373"/>
        <v>0</v>
      </c>
      <c r="O2426" s="52" t="e">
        <f t="shared" si="374"/>
        <v>#VALUE!</v>
      </c>
      <c r="P2426" s="52" t="e">
        <f t="shared" si="375"/>
        <v>#VALUE!</v>
      </c>
      <c r="Q2426">
        <v>0</v>
      </c>
      <c r="R2426" t="s">
        <v>5411</v>
      </c>
      <c r="S2426" t="s">
        <v>5411</v>
      </c>
      <c r="T2426" s="46">
        <v>0</v>
      </c>
      <c r="U2426" s="46"/>
      <c r="V2426" s="22"/>
      <c r="W2426" s="52">
        <f t="shared" si="376"/>
        <v>0</v>
      </c>
      <c r="X2426" s="52" t="e">
        <f t="shared" si="377"/>
        <v>#VALUE!</v>
      </c>
      <c r="Y2426" s="52" t="e">
        <f t="shared" si="371"/>
        <v>#VALUE!</v>
      </c>
      <c r="Z2426" t="s">
        <v>77</v>
      </c>
      <c r="AA2426" t="s">
        <v>5411</v>
      </c>
      <c r="AB2426" t="s">
        <v>5411</v>
      </c>
      <c r="AC2426" s="61" t="s">
        <v>77</v>
      </c>
      <c r="AD2426" s="61"/>
      <c r="AE2426" s="22"/>
      <c r="AF2426">
        <v>0</v>
      </c>
      <c r="AG2426" t="s">
        <v>5411</v>
      </c>
      <c r="AH2426" t="s">
        <v>5411</v>
      </c>
      <c r="AI2426" s="46">
        <v>0</v>
      </c>
      <c r="AJ2426" s="46"/>
      <c r="AK2426" s="22"/>
      <c r="AL2426" s="52">
        <f t="shared" si="378"/>
        <v>0</v>
      </c>
      <c r="AM2426" s="52" t="e">
        <f t="shared" si="379"/>
        <v>#VALUE!</v>
      </c>
      <c r="AN2426" s="52" t="e">
        <f t="shared" si="372"/>
        <v>#VALUE!</v>
      </c>
      <c r="AO2426">
        <v>1.2</v>
      </c>
      <c r="AP2426" s="46">
        <v>1.2</v>
      </c>
      <c r="AQ2426" s="52">
        <f t="shared" si="380"/>
        <v>0</v>
      </c>
    </row>
    <row r="2427" spans="1:43" x14ac:dyDescent="0.25">
      <c r="A2427" t="s">
        <v>5531</v>
      </c>
      <c r="B2427" t="s">
        <v>4582</v>
      </c>
      <c r="C2427" s="22" t="s">
        <v>4582</v>
      </c>
      <c r="D2427">
        <v>1</v>
      </c>
      <c r="E2427">
        <v>1</v>
      </c>
      <c r="F2427">
        <v>2</v>
      </c>
      <c r="G2427" s="13">
        <v>38582</v>
      </c>
      <c r="H2427">
        <v>0.3</v>
      </c>
      <c r="I2427" t="s">
        <v>5411</v>
      </c>
      <c r="J2427" t="s">
        <v>5411</v>
      </c>
      <c r="K2427" s="46">
        <v>0.3</v>
      </c>
      <c r="L2427" s="46"/>
      <c r="M2427" s="22"/>
      <c r="N2427" s="52">
        <f t="shared" si="373"/>
        <v>0</v>
      </c>
      <c r="O2427" s="52" t="e">
        <f t="shared" si="374"/>
        <v>#VALUE!</v>
      </c>
      <c r="P2427" s="52" t="e">
        <f t="shared" si="375"/>
        <v>#VALUE!</v>
      </c>
      <c r="Q2427">
        <v>0</v>
      </c>
      <c r="R2427" t="s">
        <v>5411</v>
      </c>
      <c r="S2427" t="s">
        <v>5411</v>
      </c>
      <c r="T2427" s="46">
        <v>0</v>
      </c>
      <c r="U2427" s="46"/>
      <c r="V2427" s="22"/>
      <c r="W2427" s="52">
        <f t="shared" si="376"/>
        <v>0</v>
      </c>
      <c r="X2427" s="52" t="e">
        <f t="shared" si="377"/>
        <v>#VALUE!</v>
      </c>
      <c r="Y2427" s="52" t="e">
        <f t="shared" si="371"/>
        <v>#VALUE!</v>
      </c>
      <c r="Z2427" t="s">
        <v>77</v>
      </c>
      <c r="AA2427" t="s">
        <v>5411</v>
      </c>
      <c r="AB2427" t="s">
        <v>5411</v>
      </c>
      <c r="AC2427" s="61" t="s">
        <v>77</v>
      </c>
      <c r="AD2427" s="61"/>
      <c r="AE2427" s="22"/>
      <c r="AF2427">
        <v>0</v>
      </c>
      <c r="AG2427" t="s">
        <v>5411</v>
      </c>
      <c r="AH2427" t="s">
        <v>5411</v>
      </c>
      <c r="AI2427" s="46">
        <v>0</v>
      </c>
      <c r="AJ2427" s="46"/>
      <c r="AK2427" s="22"/>
      <c r="AL2427" s="52">
        <f t="shared" si="378"/>
        <v>0</v>
      </c>
      <c r="AM2427" s="52" t="e">
        <f t="shared" si="379"/>
        <v>#VALUE!</v>
      </c>
      <c r="AN2427" s="52" t="e">
        <f t="shared" si="372"/>
        <v>#VALUE!</v>
      </c>
      <c r="AO2427">
        <v>0.3</v>
      </c>
      <c r="AP2427" s="46">
        <v>0.3</v>
      </c>
      <c r="AQ2427" s="52">
        <f t="shared" si="380"/>
        <v>0</v>
      </c>
    </row>
    <row r="2428" spans="1:43" x14ac:dyDescent="0.25">
      <c r="A2428" t="s">
        <v>5531</v>
      </c>
      <c r="B2428" t="s">
        <v>4583</v>
      </c>
      <c r="C2428" s="22" t="s">
        <v>4583</v>
      </c>
      <c r="D2428">
        <v>1</v>
      </c>
      <c r="E2428">
        <v>1</v>
      </c>
      <c r="F2428">
        <v>2</v>
      </c>
      <c r="G2428" s="13">
        <v>38582</v>
      </c>
      <c r="H2428">
        <v>0</v>
      </c>
      <c r="I2428" t="s">
        <v>5411</v>
      </c>
      <c r="J2428" t="s">
        <v>5411</v>
      </c>
      <c r="K2428" s="46">
        <v>0</v>
      </c>
      <c r="L2428" s="46"/>
      <c r="M2428" s="22"/>
      <c r="N2428" s="52">
        <f t="shared" si="373"/>
        <v>0</v>
      </c>
      <c r="O2428" s="52" t="e">
        <f t="shared" si="374"/>
        <v>#VALUE!</v>
      </c>
      <c r="P2428" s="52" t="e">
        <f t="shared" si="375"/>
        <v>#VALUE!</v>
      </c>
      <c r="Q2428">
        <v>0</v>
      </c>
      <c r="R2428" t="s">
        <v>5411</v>
      </c>
      <c r="S2428" t="s">
        <v>5411</v>
      </c>
      <c r="T2428" s="46">
        <v>0</v>
      </c>
      <c r="U2428" s="46"/>
      <c r="V2428" s="22"/>
      <c r="W2428" s="52">
        <f t="shared" si="376"/>
        <v>0</v>
      </c>
      <c r="X2428" s="52" t="e">
        <f t="shared" si="377"/>
        <v>#VALUE!</v>
      </c>
      <c r="Y2428" s="52" t="e">
        <f t="shared" si="371"/>
        <v>#VALUE!</v>
      </c>
      <c r="Z2428" t="s">
        <v>77</v>
      </c>
      <c r="AA2428" t="s">
        <v>5411</v>
      </c>
      <c r="AB2428" t="s">
        <v>5411</v>
      </c>
      <c r="AC2428" s="61" t="s">
        <v>77</v>
      </c>
      <c r="AD2428" s="61"/>
      <c r="AE2428" s="22"/>
      <c r="AF2428">
        <v>0</v>
      </c>
      <c r="AG2428" t="s">
        <v>5411</v>
      </c>
      <c r="AH2428" t="s">
        <v>5411</v>
      </c>
      <c r="AI2428" s="46">
        <v>0</v>
      </c>
      <c r="AJ2428" s="46"/>
      <c r="AK2428" s="22"/>
      <c r="AL2428" s="52">
        <f t="shared" si="378"/>
        <v>0</v>
      </c>
      <c r="AM2428" s="52" t="e">
        <f t="shared" si="379"/>
        <v>#VALUE!</v>
      </c>
      <c r="AN2428" s="52" t="e">
        <f t="shared" si="372"/>
        <v>#VALUE!</v>
      </c>
      <c r="AO2428">
        <v>0</v>
      </c>
      <c r="AP2428" s="46">
        <v>0</v>
      </c>
      <c r="AQ2428" s="52">
        <f t="shared" si="380"/>
        <v>0</v>
      </c>
    </row>
    <row r="2429" spans="1:43" x14ac:dyDescent="0.25">
      <c r="A2429" t="s">
        <v>5531</v>
      </c>
      <c r="B2429" t="s">
        <v>4584</v>
      </c>
      <c r="C2429" s="22" t="s">
        <v>4584</v>
      </c>
      <c r="D2429">
        <v>1</v>
      </c>
      <c r="E2429">
        <v>1</v>
      </c>
      <c r="F2429">
        <v>2</v>
      </c>
      <c r="G2429" s="13">
        <v>38582</v>
      </c>
      <c r="H2429">
        <v>0.6</v>
      </c>
      <c r="I2429" t="s">
        <v>5411</v>
      </c>
      <c r="J2429" t="s">
        <v>5411</v>
      </c>
      <c r="K2429" s="46">
        <v>0.6</v>
      </c>
      <c r="L2429" s="46"/>
      <c r="M2429" s="22"/>
      <c r="N2429" s="52">
        <f t="shared" si="373"/>
        <v>0</v>
      </c>
      <c r="O2429" s="52" t="e">
        <f t="shared" si="374"/>
        <v>#VALUE!</v>
      </c>
      <c r="P2429" s="52" t="e">
        <f t="shared" si="375"/>
        <v>#VALUE!</v>
      </c>
      <c r="Q2429">
        <v>0</v>
      </c>
      <c r="R2429" t="s">
        <v>5411</v>
      </c>
      <c r="S2429" t="s">
        <v>5411</v>
      </c>
      <c r="T2429" s="46">
        <v>0</v>
      </c>
      <c r="U2429" s="46"/>
      <c r="V2429" s="22"/>
      <c r="W2429" s="52">
        <f t="shared" si="376"/>
        <v>0</v>
      </c>
      <c r="X2429" s="52" t="e">
        <f t="shared" si="377"/>
        <v>#VALUE!</v>
      </c>
      <c r="Y2429" s="52" t="e">
        <f t="shared" si="371"/>
        <v>#VALUE!</v>
      </c>
      <c r="Z2429" t="s">
        <v>77</v>
      </c>
      <c r="AA2429" t="s">
        <v>5411</v>
      </c>
      <c r="AB2429" t="s">
        <v>5411</v>
      </c>
      <c r="AC2429" s="61" t="s">
        <v>77</v>
      </c>
      <c r="AD2429" s="61"/>
      <c r="AE2429" s="22"/>
      <c r="AF2429">
        <v>0</v>
      </c>
      <c r="AG2429" t="s">
        <v>5411</v>
      </c>
      <c r="AH2429" t="s">
        <v>5411</v>
      </c>
      <c r="AI2429" s="46">
        <v>0</v>
      </c>
      <c r="AJ2429" s="46"/>
      <c r="AK2429" s="22"/>
      <c r="AL2429" s="52">
        <f t="shared" si="378"/>
        <v>0</v>
      </c>
      <c r="AM2429" s="52" t="e">
        <f t="shared" si="379"/>
        <v>#VALUE!</v>
      </c>
      <c r="AN2429" s="52" t="e">
        <f t="shared" si="372"/>
        <v>#VALUE!</v>
      </c>
      <c r="AO2429">
        <v>0.4</v>
      </c>
      <c r="AP2429" s="46">
        <v>0.4</v>
      </c>
      <c r="AQ2429" s="52">
        <f t="shared" si="380"/>
        <v>0</v>
      </c>
    </row>
    <row r="2430" spans="1:43" x14ac:dyDescent="0.25">
      <c r="A2430" t="s">
        <v>5531</v>
      </c>
      <c r="B2430" t="s">
        <v>4585</v>
      </c>
      <c r="C2430" s="22" t="s">
        <v>4585</v>
      </c>
      <c r="D2430">
        <v>1</v>
      </c>
      <c r="E2430">
        <v>1</v>
      </c>
      <c r="F2430">
        <v>2</v>
      </c>
      <c r="G2430" s="13">
        <v>38582</v>
      </c>
      <c r="H2430">
        <v>0.1</v>
      </c>
      <c r="I2430" t="s">
        <v>5411</v>
      </c>
      <c r="J2430" t="s">
        <v>5411</v>
      </c>
      <c r="K2430" s="46">
        <v>0.1</v>
      </c>
      <c r="L2430" s="46"/>
      <c r="M2430" s="22"/>
      <c r="N2430" s="52">
        <f t="shared" si="373"/>
        <v>0</v>
      </c>
      <c r="O2430" s="52" t="e">
        <f t="shared" si="374"/>
        <v>#VALUE!</v>
      </c>
      <c r="P2430" s="52" t="e">
        <f t="shared" si="375"/>
        <v>#VALUE!</v>
      </c>
      <c r="Q2430">
        <v>0</v>
      </c>
      <c r="R2430" t="s">
        <v>5411</v>
      </c>
      <c r="S2430" t="s">
        <v>5411</v>
      </c>
      <c r="T2430" s="46">
        <v>0</v>
      </c>
      <c r="U2430" s="46"/>
      <c r="V2430" s="22"/>
      <c r="W2430" s="52">
        <f t="shared" si="376"/>
        <v>0</v>
      </c>
      <c r="X2430" s="52" t="e">
        <f t="shared" si="377"/>
        <v>#VALUE!</v>
      </c>
      <c r="Y2430" s="52" t="e">
        <f t="shared" si="371"/>
        <v>#VALUE!</v>
      </c>
      <c r="Z2430" t="s">
        <v>77</v>
      </c>
      <c r="AA2430" t="s">
        <v>5411</v>
      </c>
      <c r="AB2430" t="s">
        <v>5411</v>
      </c>
      <c r="AC2430" s="61" t="s">
        <v>77</v>
      </c>
      <c r="AD2430" s="61"/>
      <c r="AE2430" s="22"/>
      <c r="AF2430">
        <v>0</v>
      </c>
      <c r="AG2430" t="s">
        <v>5411</v>
      </c>
      <c r="AH2430" t="s">
        <v>5411</v>
      </c>
      <c r="AI2430" s="46">
        <v>0</v>
      </c>
      <c r="AJ2430" s="46"/>
      <c r="AK2430" s="22"/>
      <c r="AL2430" s="52">
        <f t="shared" si="378"/>
        <v>0</v>
      </c>
      <c r="AM2430" s="52" t="e">
        <f t="shared" si="379"/>
        <v>#VALUE!</v>
      </c>
      <c r="AN2430" s="52" t="e">
        <f t="shared" si="372"/>
        <v>#VALUE!</v>
      </c>
      <c r="AO2430">
        <v>0.1</v>
      </c>
      <c r="AP2430" s="46">
        <v>0.1</v>
      </c>
      <c r="AQ2430" s="52">
        <f t="shared" si="380"/>
        <v>0</v>
      </c>
    </row>
    <row r="2431" spans="1:43" x14ac:dyDescent="0.25">
      <c r="A2431" t="s">
        <v>5531</v>
      </c>
      <c r="B2431" t="s">
        <v>4586</v>
      </c>
      <c r="C2431" s="22" t="s">
        <v>4586</v>
      </c>
      <c r="D2431">
        <v>1</v>
      </c>
      <c r="E2431">
        <v>1</v>
      </c>
      <c r="F2431">
        <v>2</v>
      </c>
      <c r="G2431" s="13">
        <v>38582</v>
      </c>
      <c r="H2431">
        <v>0</v>
      </c>
      <c r="I2431" t="s">
        <v>5411</v>
      </c>
      <c r="J2431" t="s">
        <v>5411</v>
      </c>
      <c r="K2431" s="46">
        <v>0</v>
      </c>
      <c r="L2431" s="46"/>
      <c r="M2431" s="22"/>
      <c r="N2431" s="52">
        <f t="shared" si="373"/>
        <v>0</v>
      </c>
      <c r="O2431" s="52" t="e">
        <f t="shared" si="374"/>
        <v>#VALUE!</v>
      </c>
      <c r="P2431" s="52" t="e">
        <f t="shared" si="375"/>
        <v>#VALUE!</v>
      </c>
      <c r="Q2431">
        <v>0</v>
      </c>
      <c r="R2431" t="s">
        <v>5411</v>
      </c>
      <c r="S2431" t="s">
        <v>5411</v>
      </c>
      <c r="T2431" s="46">
        <v>0</v>
      </c>
      <c r="U2431" s="46"/>
      <c r="V2431" s="22"/>
      <c r="W2431" s="52">
        <f t="shared" si="376"/>
        <v>0</v>
      </c>
      <c r="X2431" s="52" t="e">
        <f t="shared" si="377"/>
        <v>#VALUE!</v>
      </c>
      <c r="Y2431" s="52" t="e">
        <f t="shared" si="371"/>
        <v>#VALUE!</v>
      </c>
      <c r="Z2431" t="s">
        <v>77</v>
      </c>
      <c r="AA2431" t="s">
        <v>5411</v>
      </c>
      <c r="AB2431" t="s">
        <v>5411</v>
      </c>
      <c r="AC2431" s="61" t="s">
        <v>77</v>
      </c>
      <c r="AD2431" s="61"/>
      <c r="AE2431" s="22"/>
      <c r="AF2431">
        <v>0</v>
      </c>
      <c r="AG2431" t="s">
        <v>5411</v>
      </c>
      <c r="AH2431" t="s">
        <v>5411</v>
      </c>
      <c r="AI2431" s="46">
        <v>0</v>
      </c>
      <c r="AJ2431" s="46"/>
      <c r="AK2431" s="22"/>
      <c r="AL2431" s="52">
        <f t="shared" si="378"/>
        <v>0</v>
      </c>
      <c r="AM2431" s="52" t="e">
        <f t="shared" si="379"/>
        <v>#VALUE!</v>
      </c>
      <c r="AN2431" s="52" t="e">
        <f t="shared" si="372"/>
        <v>#VALUE!</v>
      </c>
      <c r="AO2431">
        <v>0</v>
      </c>
      <c r="AP2431" s="46">
        <v>0</v>
      </c>
      <c r="AQ2431" s="52">
        <f t="shared" si="380"/>
        <v>0</v>
      </c>
    </row>
    <row r="2432" spans="1:43" x14ac:dyDescent="0.25">
      <c r="A2432" t="s">
        <v>5531</v>
      </c>
      <c r="B2432" t="s">
        <v>4587</v>
      </c>
      <c r="C2432" s="22" t="s">
        <v>4587</v>
      </c>
      <c r="D2432">
        <v>1</v>
      </c>
      <c r="E2432">
        <v>1</v>
      </c>
      <c r="F2432">
        <v>2</v>
      </c>
      <c r="G2432" s="13">
        <v>38582</v>
      </c>
      <c r="H2432">
        <v>0.6</v>
      </c>
      <c r="I2432" t="s">
        <v>5411</v>
      </c>
      <c r="J2432" t="s">
        <v>5411</v>
      </c>
      <c r="K2432" s="46">
        <v>0.6</v>
      </c>
      <c r="L2432" s="46"/>
      <c r="M2432" s="22"/>
      <c r="N2432" s="52">
        <f t="shared" si="373"/>
        <v>0</v>
      </c>
      <c r="O2432" s="52" t="e">
        <f t="shared" si="374"/>
        <v>#VALUE!</v>
      </c>
      <c r="P2432" s="52" t="e">
        <f t="shared" si="375"/>
        <v>#VALUE!</v>
      </c>
      <c r="Q2432">
        <v>0</v>
      </c>
      <c r="R2432" t="s">
        <v>5411</v>
      </c>
      <c r="S2432" t="s">
        <v>5411</v>
      </c>
      <c r="T2432" s="46">
        <v>0</v>
      </c>
      <c r="U2432" s="46"/>
      <c r="V2432" s="22"/>
      <c r="W2432" s="52">
        <f t="shared" si="376"/>
        <v>0</v>
      </c>
      <c r="X2432" s="52" t="e">
        <f t="shared" si="377"/>
        <v>#VALUE!</v>
      </c>
      <c r="Y2432" s="52" t="e">
        <f t="shared" si="371"/>
        <v>#VALUE!</v>
      </c>
      <c r="Z2432" t="s">
        <v>77</v>
      </c>
      <c r="AA2432" t="s">
        <v>5411</v>
      </c>
      <c r="AB2432" t="s">
        <v>5411</v>
      </c>
      <c r="AC2432" s="61" t="s">
        <v>77</v>
      </c>
      <c r="AD2432" s="61"/>
      <c r="AE2432" s="22"/>
      <c r="AF2432">
        <v>0</v>
      </c>
      <c r="AG2432" t="s">
        <v>5411</v>
      </c>
      <c r="AH2432" t="s">
        <v>5411</v>
      </c>
      <c r="AI2432" s="46">
        <v>0</v>
      </c>
      <c r="AJ2432" s="46"/>
      <c r="AK2432" s="22"/>
      <c r="AL2432" s="52">
        <f t="shared" si="378"/>
        <v>0</v>
      </c>
      <c r="AM2432" s="52" t="e">
        <f t="shared" si="379"/>
        <v>#VALUE!</v>
      </c>
      <c r="AN2432" s="52" t="e">
        <f t="shared" si="372"/>
        <v>#VALUE!</v>
      </c>
      <c r="AO2432">
        <v>0.7</v>
      </c>
      <c r="AP2432" s="46">
        <v>0.7</v>
      </c>
      <c r="AQ2432" s="52">
        <f t="shared" si="380"/>
        <v>0</v>
      </c>
    </row>
    <row r="2433" spans="1:43" x14ac:dyDescent="0.25">
      <c r="A2433" t="s">
        <v>5531</v>
      </c>
      <c r="B2433" t="s">
        <v>4588</v>
      </c>
      <c r="C2433" s="22" t="s">
        <v>4588</v>
      </c>
      <c r="D2433">
        <v>1</v>
      </c>
      <c r="E2433">
        <v>1</v>
      </c>
      <c r="F2433">
        <v>2</v>
      </c>
      <c r="G2433" s="13">
        <v>38582</v>
      </c>
      <c r="H2433">
        <v>0.6</v>
      </c>
      <c r="I2433" t="s">
        <v>5411</v>
      </c>
      <c r="J2433" t="s">
        <v>5411</v>
      </c>
      <c r="K2433" s="46">
        <v>0.6</v>
      </c>
      <c r="L2433" s="46"/>
      <c r="M2433" s="22"/>
      <c r="N2433" s="52">
        <f t="shared" si="373"/>
        <v>0</v>
      </c>
      <c r="O2433" s="52" t="e">
        <f t="shared" si="374"/>
        <v>#VALUE!</v>
      </c>
      <c r="P2433" s="52" t="e">
        <f t="shared" si="375"/>
        <v>#VALUE!</v>
      </c>
      <c r="Q2433">
        <v>0</v>
      </c>
      <c r="R2433" t="s">
        <v>5411</v>
      </c>
      <c r="S2433" t="s">
        <v>5411</v>
      </c>
      <c r="T2433" s="46">
        <v>0</v>
      </c>
      <c r="U2433" s="46"/>
      <c r="V2433" s="22"/>
      <c r="W2433" s="52">
        <f t="shared" si="376"/>
        <v>0</v>
      </c>
      <c r="X2433" s="52" t="e">
        <f t="shared" si="377"/>
        <v>#VALUE!</v>
      </c>
      <c r="Y2433" s="52" t="e">
        <f t="shared" si="371"/>
        <v>#VALUE!</v>
      </c>
      <c r="Z2433" t="s">
        <v>77</v>
      </c>
      <c r="AA2433" t="s">
        <v>5411</v>
      </c>
      <c r="AB2433" t="s">
        <v>5411</v>
      </c>
      <c r="AC2433" s="61" t="s">
        <v>77</v>
      </c>
      <c r="AD2433" s="61"/>
      <c r="AE2433" s="22"/>
      <c r="AF2433">
        <v>0</v>
      </c>
      <c r="AG2433" t="s">
        <v>5411</v>
      </c>
      <c r="AH2433" t="s">
        <v>5411</v>
      </c>
      <c r="AI2433" s="46">
        <v>0</v>
      </c>
      <c r="AJ2433" s="46"/>
      <c r="AK2433" s="22"/>
      <c r="AL2433" s="52">
        <f t="shared" si="378"/>
        <v>0</v>
      </c>
      <c r="AM2433" s="52" t="e">
        <f t="shared" si="379"/>
        <v>#VALUE!</v>
      </c>
      <c r="AN2433" s="52" t="e">
        <f t="shared" si="372"/>
        <v>#VALUE!</v>
      </c>
      <c r="AO2433">
        <v>0.6</v>
      </c>
      <c r="AP2433" s="46">
        <v>0.6</v>
      </c>
      <c r="AQ2433" s="52">
        <f t="shared" si="380"/>
        <v>0</v>
      </c>
    </row>
    <row r="2434" spans="1:43" x14ac:dyDescent="0.25">
      <c r="A2434" t="s">
        <v>5531</v>
      </c>
      <c r="B2434" t="s">
        <v>4589</v>
      </c>
      <c r="C2434" s="22" t="s">
        <v>4589</v>
      </c>
      <c r="D2434">
        <v>1</v>
      </c>
      <c r="E2434">
        <v>1</v>
      </c>
      <c r="F2434">
        <v>2</v>
      </c>
      <c r="G2434" s="13">
        <v>38582</v>
      </c>
      <c r="H2434">
        <v>0</v>
      </c>
      <c r="I2434" t="s">
        <v>5411</v>
      </c>
      <c r="J2434" t="s">
        <v>5411</v>
      </c>
      <c r="K2434" s="46">
        <v>0</v>
      </c>
      <c r="L2434" s="46"/>
      <c r="M2434" s="22"/>
      <c r="N2434" s="52">
        <f t="shared" si="373"/>
        <v>0</v>
      </c>
      <c r="O2434" s="52" t="e">
        <f t="shared" si="374"/>
        <v>#VALUE!</v>
      </c>
      <c r="P2434" s="52" t="e">
        <f t="shared" si="375"/>
        <v>#VALUE!</v>
      </c>
      <c r="Q2434">
        <v>0</v>
      </c>
      <c r="R2434" t="s">
        <v>5411</v>
      </c>
      <c r="S2434" t="s">
        <v>5411</v>
      </c>
      <c r="T2434" s="46">
        <v>0</v>
      </c>
      <c r="U2434" s="46"/>
      <c r="V2434" s="22"/>
      <c r="W2434" s="52">
        <f t="shared" si="376"/>
        <v>0</v>
      </c>
      <c r="X2434" s="52" t="e">
        <f t="shared" si="377"/>
        <v>#VALUE!</v>
      </c>
      <c r="Y2434" s="52" t="e">
        <f t="shared" si="371"/>
        <v>#VALUE!</v>
      </c>
      <c r="Z2434" t="s">
        <v>77</v>
      </c>
      <c r="AA2434" t="s">
        <v>5411</v>
      </c>
      <c r="AB2434" t="s">
        <v>5411</v>
      </c>
      <c r="AC2434" s="61" t="s">
        <v>77</v>
      </c>
      <c r="AD2434" s="61"/>
      <c r="AE2434" s="22"/>
      <c r="AF2434">
        <v>0</v>
      </c>
      <c r="AG2434" t="s">
        <v>5411</v>
      </c>
      <c r="AH2434" t="s">
        <v>5411</v>
      </c>
      <c r="AI2434" s="46">
        <v>0</v>
      </c>
      <c r="AJ2434" s="46"/>
      <c r="AK2434" s="22"/>
      <c r="AL2434" s="52">
        <f t="shared" si="378"/>
        <v>0</v>
      </c>
      <c r="AM2434" s="52" t="e">
        <f t="shared" si="379"/>
        <v>#VALUE!</v>
      </c>
      <c r="AN2434" s="52" t="e">
        <f t="shared" si="372"/>
        <v>#VALUE!</v>
      </c>
      <c r="AO2434">
        <v>0</v>
      </c>
      <c r="AP2434" s="46">
        <v>0</v>
      </c>
      <c r="AQ2434" s="52">
        <f t="shared" si="380"/>
        <v>0</v>
      </c>
    </row>
    <row r="2435" spans="1:43" x14ac:dyDescent="0.25">
      <c r="A2435" t="s">
        <v>5531</v>
      </c>
      <c r="B2435" t="s">
        <v>4590</v>
      </c>
      <c r="C2435" s="22" t="s">
        <v>4590</v>
      </c>
      <c r="D2435">
        <v>1</v>
      </c>
      <c r="E2435">
        <v>1</v>
      </c>
      <c r="F2435">
        <v>2</v>
      </c>
      <c r="G2435" s="13">
        <v>38582</v>
      </c>
      <c r="H2435">
        <v>2.2000000000000002</v>
      </c>
      <c r="I2435" t="s">
        <v>5411</v>
      </c>
      <c r="J2435" t="s">
        <v>5411</v>
      </c>
      <c r="K2435" s="46">
        <v>2.2000000000000002</v>
      </c>
      <c r="L2435" s="46"/>
      <c r="M2435" s="22"/>
      <c r="N2435" s="52">
        <f t="shared" si="373"/>
        <v>0</v>
      </c>
      <c r="O2435" s="52" t="e">
        <f t="shared" si="374"/>
        <v>#VALUE!</v>
      </c>
      <c r="P2435" s="52" t="e">
        <f t="shared" si="375"/>
        <v>#VALUE!</v>
      </c>
      <c r="Q2435">
        <v>0.3</v>
      </c>
      <c r="R2435" t="s">
        <v>5411</v>
      </c>
      <c r="S2435" t="s">
        <v>5411</v>
      </c>
      <c r="T2435" s="46">
        <v>0.3</v>
      </c>
      <c r="U2435" s="46"/>
      <c r="V2435" s="22"/>
      <c r="W2435" s="52">
        <f t="shared" si="376"/>
        <v>0</v>
      </c>
      <c r="X2435" s="52" t="e">
        <f t="shared" si="377"/>
        <v>#VALUE!</v>
      </c>
      <c r="Y2435" s="52" t="e">
        <f t="shared" si="371"/>
        <v>#VALUE!</v>
      </c>
      <c r="Z2435" t="s">
        <v>77</v>
      </c>
      <c r="AA2435" t="s">
        <v>5411</v>
      </c>
      <c r="AB2435" t="s">
        <v>5411</v>
      </c>
      <c r="AC2435" s="61" t="s">
        <v>77</v>
      </c>
      <c r="AD2435" s="61"/>
      <c r="AE2435" s="22"/>
      <c r="AF2435">
        <v>0</v>
      </c>
      <c r="AG2435" t="s">
        <v>5411</v>
      </c>
      <c r="AH2435" t="s">
        <v>5411</v>
      </c>
      <c r="AI2435" s="46">
        <v>0</v>
      </c>
      <c r="AJ2435" s="46"/>
      <c r="AK2435" s="22"/>
      <c r="AL2435" s="52">
        <f t="shared" si="378"/>
        <v>0</v>
      </c>
      <c r="AM2435" s="52" t="e">
        <f t="shared" si="379"/>
        <v>#VALUE!</v>
      </c>
      <c r="AN2435" s="52" t="e">
        <f t="shared" si="372"/>
        <v>#VALUE!</v>
      </c>
      <c r="AO2435">
        <v>1.4</v>
      </c>
      <c r="AP2435" s="46">
        <v>1.4</v>
      </c>
      <c r="AQ2435" s="52">
        <f t="shared" si="380"/>
        <v>0</v>
      </c>
    </row>
    <row r="2436" spans="1:43" x14ac:dyDescent="0.25">
      <c r="A2436" t="s">
        <v>5531</v>
      </c>
      <c r="B2436" t="s">
        <v>4591</v>
      </c>
      <c r="C2436" s="22" t="s">
        <v>4591</v>
      </c>
      <c r="D2436">
        <v>1</v>
      </c>
      <c r="E2436">
        <v>1</v>
      </c>
      <c r="F2436">
        <v>2</v>
      </c>
      <c r="G2436" s="13">
        <v>38582</v>
      </c>
      <c r="H2436">
        <v>0.1</v>
      </c>
      <c r="I2436" t="s">
        <v>5411</v>
      </c>
      <c r="J2436" t="s">
        <v>5411</v>
      </c>
      <c r="K2436" s="46">
        <v>0.1</v>
      </c>
      <c r="L2436" s="46"/>
      <c r="M2436" s="22"/>
      <c r="N2436" s="52">
        <f t="shared" si="373"/>
        <v>0</v>
      </c>
      <c r="O2436" s="52" t="e">
        <f t="shared" si="374"/>
        <v>#VALUE!</v>
      </c>
      <c r="P2436" s="52" t="e">
        <f t="shared" si="375"/>
        <v>#VALUE!</v>
      </c>
      <c r="Q2436">
        <v>0</v>
      </c>
      <c r="R2436" t="s">
        <v>5411</v>
      </c>
      <c r="S2436" t="s">
        <v>5411</v>
      </c>
      <c r="T2436" s="46">
        <v>0</v>
      </c>
      <c r="U2436" s="46"/>
      <c r="V2436" s="22"/>
      <c r="W2436" s="52">
        <f t="shared" si="376"/>
        <v>0</v>
      </c>
      <c r="X2436" s="52" t="e">
        <f t="shared" si="377"/>
        <v>#VALUE!</v>
      </c>
      <c r="Y2436" s="52" t="e">
        <f t="shared" ref="Y2436:Y2499" si="381">S2436-V2436</f>
        <v>#VALUE!</v>
      </c>
      <c r="Z2436" t="s">
        <v>77</v>
      </c>
      <c r="AA2436" t="s">
        <v>5411</v>
      </c>
      <c r="AB2436" t="s">
        <v>5411</v>
      </c>
      <c r="AC2436" s="61" t="s">
        <v>77</v>
      </c>
      <c r="AD2436" s="61"/>
      <c r="AE2436" s="22"/>
      <c r="AF2436">
        <v>0</v>
      </c>
      <c r="AG2436" t="s">
        <v>5411</v>
      </c>
      <c r="AH2436" t="s">
        <v>5411</v>
      </c>
      <c r="AI2436" s="46">
        <v>0</v>
      </c>
      <c r="AJ2436" s="46"/>
      <c r="AK2436" s="22"/>
      <c r="AL2436" s="52">
        <f t="shared" si="378"/>
        <v>0</v>
      </c>
      <c r="AM2436" s="52" t="e">
        <f t="shared" si="379"/>
        <v>#VALUE!</v>
      </c>
      <c r="AN2436" s="52" t="e">
        <f t="shared" ref="AN2436:AN2499" si="382">AH2436-AK2436</f>
        <v>#VALUE!</v>
      </c>
      <c r="AO2436">
        <v>0.2</v>
      </c>
      <c r="AP2436" s="46">
        <v>0.2</v>
      </c>
      <c r="AQ2436" s="52">
        <f t="shared" si="380"/>
        <v>0</v>
      </c>
    </row>
    <row r="2437" spans="1:43" x14ac:dyDescent="0.25">
      <c r="A2437" t="s">
        <v>5531</v>
      </c>
      <c r="B2437" t="s">
        <v>4592</v>
      </c>
      <c r="C2437" s="22" t="s">
        <v>4592</v>
      </c>
      <c r="D2437">
        <v>1</v>
      </c>
      <c r="E2437">
        <v>1</v>
      </c>
      <c r="F2437">
        <v>2</v>
      </c>
      <c r="G2437" s="13">
        <v>38582</v>
      </c>
      <c r="H2437">
        <v>0</v>
      </c>
      <c r="I2437" t="s">
        <v>5411</v>
      </c>
      <c r="J2437" t="s">
        <v>5411</v>
      </c>
      <c r="K2437" s="46">
        <v>0</v>
      </c>
      <c r="L2437" s="46"/>
      <c r="M2437" s="22"/>
      <c r="N2437" s="52">
        <f t="shared" ref="N2437:N2500" si="383">H2437-K2437</f>
        <v>0</v>
      </c>
      <c r="O2437" s="52" t="e">
        <f t="shared" ref="O2437:O2500" si="384">I2437-L2437</f>
        <v>#VALUE!</v>
      </c>
      <c r="P2437" s="52" t="e">
        <f t="shared" ref="P2437:P2500" si="385">J2437-M2437</f>
        <v>#VALUE!</v>
      </c>
      <c r="Q2437">
        <v>0</v>
      </c>
      <c r="R2437" t="s">
        <v>5411</v>
      </c>
      <c r="S2437" t="s">
        <v>5411</v>
      </c>
      <c r="T2437" s="46">
        <v>0</v>
      </c>
      <c r="U2437" s="46"/>
      <c r="V2437" s="22"/>
      <c r="W2437" s="52">
        <f t="shared" ref="W2437:W2500" si="386">Q2437-T2437</f>
        <v>0</v>
      </c>
      <c r="X2437" s="52" t="e">
        <f t="shared" ref="X2437:X2500" si="387">R2437-U2437</f>
        <v>#VALUE!</v>
      </c>
      <c r="Y2437" s="52" t="e">
        <f t="shared" si="381"/>
        <v>#VALUE!</v>
      </c>
      <c r="Z2437" t="s">
        <v>77</v>
      </c>
      <c r="AA2437" t="s">
        <v>5411</v>
      </c>
      <c r="AB2437" t="s">
        <v>5411</v>
      </c>
      <c r="AC2437" s="61" t="s">
        <v>77</v>
      </c>
      <c r="AD2437" s="61"/>
      <c r="AE2437" s="22"/>
      <c r="AF2437">
        <v>0</v>
      </c>
      <c r="AG2437" t="s">
        <v>5411</v>
      </c>
      <c r="AH2437" t="s">
        <v>5411</v>
      </c>
      <c r="AI2437" s="46">
        <v>0</v>
      </c>
      <c r="AJ2437" s="46"/>
      <c r="AK2437" s="22"/>
      <c r="AL2437" s="52">
        <f t="shared" ref="AL2437:AL2500" si="388">AF2437-AI2437</f>
        <v>0</v>
      </c>
      <c r="AM2437" s="52" t="e">
        <f t="shared" ref="AM2437:AM2500" si="389">AG2437-AJ2437</f>
        <v>#VALUE!</v>
      </c>
      <c r="AN2437" s="52" t="e">
        <f t="shared" si="382"/>
        <v>#VALUE!</v>
      </c>
      <c r="AO2437">
        <v>0</v>
      </c>
      <c r="AP2437" s="46">
        <v>0</v>
      </c>
      <c r="AQ2437" s="52">
        <f t="shared" ref="AQ2437:AQ2500" si="390">AO2437-AP2437</f>
        <v>0</v>
      </c>
    </row>
    <row r="2438" spans="1:43" x14ac:dyDescent="0.25">
      <c r="A2438" t="s">
        <v>5531</v>
      </c>
      <c r="B2438" t="s">
        <v>4593</v>
      </c>
      <c r="C2438" s="22" t="s">
        <v>4593</v>
      </c>
      <c r="D2438">
        <v>1</v>
      </c>
      <c r="E2438">
        <v>1</v>
      </c>
      <c r="F2438">
        <v>2</v>
      </c>
      <c r="G2438" s="13">
        <v>38582</v>
      </c>
      <c r="H2438">
        <v>0.2</v>
      </c>
      <c r="I2438" t="s">
        <v>5411</v>
      </c>
      <c r="J2438" t="s">
        <v>5411</v>
      </c>
      <c r="K2438" s="46">
        <v>0.2</v>
      </c>
      <c r="L2438" s="46"/>
      <c r="M2438" s="22"/>
      <c r="N2438" s="52">
        <f t="shared" si="383"/>
        <v>0</v>
      </c>
      <c r="O2438" s="52" t="e">
        <f t="shared" si="384"/>
        <v>#VALUE!</v>
      </c>
      <c r="P2438" s="52" t="e">
        <f t="shared" si="385"/>
        <v>#VALUE!</v>
      </c>
      <c r="Q2438">
        <v>0</v>
      </c>
      <c r="R2438" t="s">
        <v>5411</v>
      </c>
      <c r="S2438" t="s">
        <v>5411</v>
      </c>
      <c r="T2438" s="46">
        <v>0</v>
      </c>
      <c r="U2438" s="46"/>
      <c r="V2438" s="22"/>
      <c r="W2438" s="52">
        <f t="shared" si="386"/>
        <v>0</v>
      </c>
      <c r="X2438" s="52" t="e">
        <f t="shared" si="387"/>
        <v>#VALUE!</v>
      </c>
      <c r="Y2438" s="52" t="e">
        <f t="shared" si="381"/>
        <v>#VALUE!</v>
      </c>
      <c r="Z2438" t="s">
        <v>77</v>
      </c>
      <c r="AA2438" t="s">
        <v>5411</v>
      </c>
      <c r="AB2438" t="s">
        <v>5411</v>
      </c>
      <c r="AC2438" s="61" t="s">
        <v>77</v>
      </c>
      <c r="AD2438" s="61"/>
      <c r="AE2438" s="22"/>
      <c r="AF2438">
        <v>0</v>
      </c>
      <c r="AG2438" t="s">
        <v>5411</v>
      </c>
      <c r="AH2438" t="s">
        <v>5411</v>
      </c>
      <c r="AI2438" s="46">
        <v>0</v>
      </c>
      <c r="AJ2438" s="46"/>
      <c r="AK2438" s="22"/>
      <c r="AL2438" s="52">
        <f t="shared" si="388"/>
        <v>0</v>
      </c>
      <c r="AM2438" s="52" t="e">
        <f t="shared" si="389"/>
        <v>#VALUE!</v>
      </c>
      <c r="AN2438" s="52" t="e">
        <f t="shared" si="382"/>
        <v>#VALUE!</v>
      </c>
      <c r="AO2438">
        <v>0.2</v>
      </c>
      <c r="AP2438" s="46">
        <v>0.2</v>
      </c>
      <c r="AQ2438" s="52">
        <f t="shared" si="390"/>
        <v>0</v>
      </c>
    </row>
    <row r="2439" spans="1:43" x14ac:dyDescent="0.25">
      <c r="A2439" t="s">
        <v>5531</v>
      </c>
      <c r="B2439" t="s">
        <v>4594</v>
      </c>
      <c r="C2439" s="22" t="s">
        <v>4594</v>
      </c>
      <c r="D2439">
        <v>1</v>
      </c>
      <c r="E2439">
        <v>1</v>
      </c>
      <c r="F2439">
        <v>2</v>
      </c>
      <c r="G2439" s="13">
        <v>38582</v>
      </c>
      <c r="H2439">
        <v>0.1</v>
      </c>
      <c r="I2439" t="s">
        <v>5411</v>
      </c>
      <c r="J2439" t="s">
        <v>5411</v>
      </c>
      <c r="K2439" s="46">
        <v>0.1</v>
      </c>
      <c r="L2439" s="46"/>
      <c r="M2439" s="22"/>
      <c r="N2439" s="52">
        <f t="shared" si="383"/>
        <v>0</v>
      </c>
      <c r="O2439" s="52" t="e">
        <f t="shared" si="384"/>
        <v>#VALUE!</v>
      </c>
      <c r="P2439" s="52" t="e">
        <f t="shared" si="385"/>
        <v>#VALUE!</v>
      </c>
      <c r="Q2439">
        <v>0</v>
      </c>
      <c r="R2439" t="s">
        <v>5411</v>
      </c>
      <c r="S2439" t="s">
        <v>5411</v>
      </c>
      <c r="T2439" s="46">
        <v>0</v>
      </c>
      <c r="U2439" s="46"/>
      <c r="V2439" s="22"/>
      <c r="W2439" s="52">
        <f t="shared" si="386"/>
        <v>0</v>
      </c>
      <c r="X2439" s="52" t="e">
        <f t="shared" si="387"/>
        <v>#VALUE!</v>
      </c>
      <c r="Y2439" s="52" t="e">
        <f t="shared" si="381"/>
        <v>#VALUE!</v>
      </c>
      <c r="Z2439" t="s">
        <v>77</v>
      </c>
      <c r="AA2439" t="s">
        <v>5411</v>
      </c>
      <c r="AB2439" t="s">
        <v>5411</v>
      </c>
      <c r="AC2439" s="61" t="s">
        <v>77</v>
      </c>
      <c r="AD2439" s="61"/>
      <c r="AE2439" s="22"/>
      <c r="AF2439">
        <v>0</v>
      </c>
      <c r="AG2439" t="s">
        <v>5411</v>
      </c>
      <c r="AH2439" t="s">
        <v>5411</v>
      </c>
      <c r="AI2439" s="46">
        <v>0</v>
      </c>
      <c r="AJ2439" s="46"/>
      <c r="AK2439" s="22"/>
      <c r="AL2439" s="52">
        <f t="shared" si="388"/>
        <v>0</v>
      </c>
      <c r="AM2439" s="52" t="e">
        <f t="shared" si="389"/>
        <v>#VALUE!</v>
      </c>
      <c r="AN2439" s="52" t="e">
        <f t="shared" si="382"/>
        <v>#VALUE!</v>
      </c>
      <c r="AO2439">
        <v>0.3</v>
      </c>
      <c r="AP2439" s="46">
        <v>0.3</v>
      </c>
      <c r="AQ2439" s="52">
        <f t="shared" si="390"/>
        <v>0</v>
      </c>
    </row>
    <row r="2440" spans="1:43" x14ac:dyDescent="0.25">
      <c r="A2440" t="s">
        <v>5531</v>
      </c>
      <c r="B2440" t="s">
        <v>4523</v>
      </c>
      <c r="C2440" s="22" t="s">
        <v>4523</v>
      </c>
      <c r="D2440">
        <v>1</v>
      </c>
      <c r="E2440">
        <v>1</v>
      </c>
      <c r="F2440">
        <v>2</v>
      </c>
      <c r="G2440" s="13">
        <v>38582</v>
      </c>
      <c r="H2440">
        <v>0</v>
      </c>
      <c r="I2440" t="s">
        <v>5411</v>
      </c>
      <c r="J2440" t="s">
        <v>5411</v>
      </c>
      <c r="K2440" s="46">
        <v>0</v>
      </c>
      <c r="L2440" s="46"/>
      <c r="M2440" s="22"/>
      <c r="N2440" s="52">
        <f t="shared" si="383"/>
        <v>0</v>
      </c>
      <c r="O2440" s="52" t="e">
        <f t="shared" si="384"/>
        <v>#VALUE!</v>
      </c>
      <c r="P2440" s="52" t="e">
        <f t="shared" si="385"/>
        <v>#VALUE!</v>
      </c>
      <c r="Q2440">
        <v>0</v>
      </c>
      <c r="R2440" t="s">
        <v>5411</v>
      </c>
      <c r="S2440" t="s">
        <v>5411</v>
      </c>
      <c r="T2440" s="46">
        <v>0</v>
      </c>
      <c r="U2440" s="46"/>
      <c r="V2440" s="22"/>
      <c r="W2440" s="52">
        <f t="shared" si="386"/>
        <v>0</v>
      </c>
      <c r="X2440" s="52" t="e">
        <f t="shared" si="387"/>
        <v>#VALUE!</v>
      </c>
      <c r="Y2440" s="52" t="e">
        <f t="shared" si="381"/>
        <v>#VALUE!</v>
      </c>
      <c r="Z2440" t="s">
        <v>77</v>
      </c>
      <c r="AA2440" t="s">
        <v>5411</v>
      </c>
      <c r="AB2440" t="s">
        <v>5411</v>
      </c>
      <c r="AC2440" s="61" t="s">
        <v>77</v>
      </c>
      <c r="AD2440" s="61"/>
      <c r="AE2440" s="22"/>
      <c r="AF2440">
        <v>0</v>
      </c>
      <c r="AG2440" t="s">
        <v>5411</v>
      </c>
      <c r="AH2440" t="s">
        <v>5411</v>
      </c>
      <c r="AI2440" s="46">
        <v>0</v>
      </c>
      <c r="AJ2440" s="46"/>
      <c r="AK2440" s="22"/>
      <c r="AL2440" s="52">
        <f t="shared" si="388"/>
        <v>0</v>
      </c>
      <c r="AM2440" s="52" t="e">
        <f t="shared" si="389"/>
        <v>#VALUE!</v>
      </c>
      <c r="AN2440" s="52" t="e">
        <f t="shared" si="382"/>
        <v>#VALUE!</v>
      </c>
      <c r="AO2440">
        <v>0</v>
      </c>
      <c r="AP2440" s="46">
        <v>0</v>
      </c>
      <c r="AQ2440" s="52">
        <f t="shared" si="390"/>
        <v>0</v>
      </c>
    </row>
    <row r="2441" spans="1:43" x14ac:dyDescent="0.25">
      <c r="A2441" t="s">
        <v>5531</v>
      </c>
      <c r="B2441" t="s">
        <v>4524</v>
      </c>
      <c r="C2441" s="22" t="s">
        <v>4524</v>
      </c>
      <c r="D2441">
        <v>1</v>
      </c>
      <c r="E2441">
        <v>1</v>
      </c>
      <c r="F2441">
        <v>2</v>
      </c>
      <c r="G2441" s="13">
        <v>38582</v>
      </c>
      <c r="H2441">
        <v>1.2</v>
      </c>
      <c r="I2441" t="s">
        <v>5411</v>
      </c>
      <c r="J2441" t="s">
        <v>5411</v>
      </c>
      <c r="K2441" s="46">
        <v>1.2</v>
      </c>
      <c r="L2441" s="46"/>
      <c r="M2441" s="22"/>
      <c r="N2441" s="52">
        <f t="shared" si="383"/>
        <v>0</v>
      </c>
      <c r="O2441" s="52" t="e">
        <f t="shared" si="384"/>
        <v>#VALUE!</v>
      </c>
      <c r="P2441" s="52" t="e">
        <f t="shared" si="385"/>
        <v>#VALUE!</v>
      </c>
      <c r="Q2441">
        <v>0</v>
      </c>
      <c r="R2441" t="s">
        <v>5411</v>
      </c>
      <c r="S2441" t="s">
        <v>5411</v>
      </c>
      <c r="T2441" s="46">
        <v>0</v>
      </c>
      <c r="U2441" s="46"/>
      <c r="V2441" s="22"/>
      <c r="W2441" s="52">
        <f t="shared" si="386"/>
        <v>0</v>
      </c>
      <c r="X2441" s="52" t="e">
        <f t="shared" si="387"/>
        <v>#VALUE!</v>
      </c>
      <c r="Y2441" s="52" t="e">
        <f t="shared" si="381"/>
        <v>#VALUE!</v>
      </c>
      <c r="Z2441" t="s">
        <v>77</v>
      </c>
      <c r="AA2441" t="s">
        <v>5411</v>
      </c>
      <c r="AB2441" t="s">
        <v>5411</v>
      </c>
      <c r="AC2441" s="61" t="s">
        <v>77</v>
      </c>
      <c r="AD2441" s="61"/>
      <c r="AE2441" s="22"/>
      <c r="AF2441">
        <v>0</v>
      </c>
      <c r="AG2441" t="s">
        <v>5411</v>
      </c>
      <c r="AH2441" t="s">
        <v>5411</v>
      </c>
      <c r="AI2441" s="46">
        <v>0</v>
      </c>
      <c r="AJ2441" s="46"/>
      <c r="AK2441" s="22"/>
      <c r="AL2441" s="52">
        <f t="shared" si="388"/>
        <v>0</v>
      </c>
      <c r="AM2441" s="52" t="e">
        <f t="shared" si="389"/>
        <v>#VALUE!</v>
      </c>
      <c r="AN2441" s="52" t="e">
        <f t="shared" si="382"/>
        <v>#VALUE!</v>
      </c>
      <c r="AO2441">
        <v>2.2999999999999998</v>
      </c>
      <c r="AP2441" s="46">
        <v>2.2999999999999998</v>
      </c>
      <c r="AQ2441" s="52">
        <f t="shared" si="390"/>
        <v>0</v>
      </c>
    </row>
    <row r="2442" spans="1:43" x14ac:dyDescent="0.25">
      <c r="A2442" t="s">
        <v>5531</v>
      </c>
      <c r="B2442" t="s">
        <v>4525</v>
      </c>
      <c r="C2442" s="22" t="s">
        <v>4525</v>
      </c>
      <c r="D2442">
        <v>1</v>
      </c>
      <c r="E2442">
        <v>1</v>
      </c>
      <c r="F2442">
        <v>2</v>
      </c>
      <c r="G2442" s="13">
        <v>38582</v>
      </c>
      <c r="H2442">
        <v>0.4</v>
      </c>
      <c r="I2442" t="s">
        <v>5411</v>
      </c>
      <c r="J2442" t="s">
        <v>5411</v>
      </c>
      <c r="K2442" s="46">
        <v>0.4</v>
      </c>
      <c r="L2442" s="46"/>
      <c r="M2442" s="22"/>
      <c r="N2442" s="52">
        <f t="shared" si="383"/>
        <v>0</v>
      </c>
      <c r="O2442" s="52" t="e">
        <f t="shared" si="384"/>
        <v>#VALUE!</v>
      </c>
      <c r="P2442" s="52" t="e">
        <f t="shared" si="385"/>
        <v>#VALUE!</v>
      </c>
      <c r="Q2442">
        <v>0</v>
      </c>
      <c r="R2442" t="s">
        <v>5411</v>
      </c>
      <c r="S2442" t="s">
        <v>5411</v>
      </c>
      <c r="T2442" s="46">
        <v>0</v>
      </c>
      <c r="U2442" s="46"/>
      <c r="V2442" s="22"/>
      <c r="W2442" s="52">
        <f t="shared" si="386"/>
        <v>0</v>
      </c>
      <c r="X2442" s="52" t="e">
        <f t="shared" si="387"/>
        <v>#VALUE!</v>
      </c>
      <c r="Y2442" s="52" t="e">
        <f t="shared" si="381"/>
        <v>#VALUE!</v>
      </c>
      <c r="Z2442" t="s">
        <v>77</v>
      </c>
      <c r="AA2442" t="s">
        <v>5411</v>
      </c>
      <c r="AB2442" t="s">
        <v>5411</v>
      </c>
      <c r="AC2442" s="61" t="s">
        <v>77</v>
      </c>
      <c r="AD2442" s="61"/>
      <c r="AE2442" s="22"/>
      <c r="AF2442">
        <v>0</v>
      </c>
      <c r="AG2442" t="s">
        <v>5411</v>
      </c>
      <c r="AH2442" t="s">
        <v>5411</v>
      </c>
      <c r="AI2442" s="46">
        <v>0</v>
      </c>
      <c r="AJ2442" s="46"/>
      <c r="AK2442" s="22"/>
      <c r="AL2442" s="52">
        <f t="shared" si="388"/>
        <v>0</v>
      </c>
      <c r="AM2442" s="52" t="e">
        <f t="shared" si="389"/>
        <v>#VALUE!</v>
      </c>
      <c r="AN2442" s="52" t="e">
        <f t="shared" si="382"/>
        <v>#VALUE!</v>
      </c>
      <c r="AO2442">
        <v>0.2</v>
      </c>
      <c r="AP2442" s="46">
        <v>0.2</v>
      </c>
      <c r="AQ2442" s="52">
        <f t="shared" si="390"/>
        <v>0</v>
      </c>
    </row>
    <row r="2443" spans="1:43" x14ac:dyDescent="0.25">
      <c r="A2443" t="s">
        <v>5531</v>
      </c>
      <c r="B2443" t="s">
        <v>4526</v>
      </c>
      <c r="C2443" s="22" t="s">
        <v>4526</v>
      </c>
      <c r="D2443">
        <v>1</v>
      </c>
      <c r="E2443">
        <v>1</v>
      </c>
      <c r="F2443">
        <v>2</v>
      </c>
      <c r="G2443" s="13">
        <v>38582</v>
      </c>
      <c r="H2443">
        <v>0</v>
      </c>
      <c r="I2443" t="s">
        <v>5411</v>
      </c>
      <c r="J2443" t="s">
        <v>5411</v>
      </c>
      <c r="K2443" s="46">
        <v>0</v>
      </c>
      <c r="L2443" s="46"/>
      <c r="M2443" s="22"/>
      <c r="N2443" s="52">
        <f t="shared" si="383"/>
        <v>0</v>
      </c>
      <c r="O2443" s="52" t="e">
        <f t="shared" si="384"/>
        <v>#VALUE!</v>
      </c>
      <c r="P2443" s="52" t="e">
        <f t="shared" si="385"/>
        <v>#VALUE!</v>
      </c>
      <c r="Q2443">
        <v>0</v>
      </c>
      <c r="R2443" t="s">
        <v>5411</v>
      </c>
      <c r="S2443" t="s">
        <v>5411</v>
      </c>
      <c r="T2443" s="46">
        <v>0</v>
      </c>
      <c r="U2443" s="46"/>
      <c r="V2443" s="22"/>
      <c r="W2443" s="52">
        <f t="shared" si="386"/>
        <v>0</v>
      </c>
      <c r="X2443" s="52" t="e">
        <f t="shared" si="387"/>
        <v>#VALUE!</v>
      </c>
      <c r="Y2443" s="52" t="e">
        <f t="shared" si="381"/>
        <v>#VALUE!</v>
      </c>
      <c r="Z2443" t="s">
        <v>77</v>
      </c>
      <c r="AA2443" t="s">
        <v>5411</v>
      </c>
      <c r="AB2443" t="s">
        <v>5411</v>
      </c>
      <c r="AC2443" s="61" t="s">
        <v>77</v>
      </c>
      <c r="AD2443" s="61"/>
      <c r="AE2443" s="22"/>
      <c r="AF2443">
        <v>0</v>
      </c>
      <c r="AG2443" t="s">
        <v>5411</v>
      </c>
      <c r="AH2443" t="s">
        <v>5411</v>
      </c>
      <c r="AI2443" s="46">
        <v>0</v>
      </c>
      <c r="AJ2443" s="46"/>
      <c r="AK2443" s="22"/>
      <c r="AL2443" s="52">
        <f t="shared" si="388"/>
        <v>0</v>
      </c>
      <c r="AM2443" s="52" t="e">
        <f t="shared" si="389"/>
        <v>#VALUE!</v>
      </c>
      <c r="AN2443" s="52" t="e">
        <f t="shared" si="382"/>
        <v>#VALUE!</v>
      </c>
      <c r="AO2443">
        <v>0</v>
      </c>
      <c r="AP2443" s="46">
        <v>0</v>
      </c>
      <c r="AQ2443" s="52">
        <f t="shared" si="390"/>
        <v>0</v>
      </c>
    </row>
    <row r="2444" spans="1:43" x14ac:dyDescent="0.25">
      <c r="A2444" t="s">
        <v>5531</v>
      </c>
      <c r="B2444" t="s">
        <v>4527</v>
      </c>
      <c r="C2444" s="22" t="s">
        <v>4527</v>
      </c>
      <c r="D2444">
        <v>1</v>
      </c>
      <c r="E2444">
        <v>1</v>
      </c>
      <c r="F2444">
        <v>2</v>
      </c>
      <c r="G2444" s="13">
        <v>38582</v>
      </c>
      <c r="H2444">
        <v>0.3</v>
      </c>
      <c r="I2444" t="s">
        <v>5411</v>
      </c>
      <c r="J2444" t="s">
        <v>5411</v>
      </c>
      <c r="K2444" s="46">
        <v>0.3</v>
      </c>
      <c r="L2444" s="46"/>
      <c r="M2444" s="22"/>
      <c r="N2444" s="52">
        <f t="shared" si="383"/>
        <v>0</v>
      </c>
      <c r="O2444" s="52" t="e">
        <f t="shared" si="384"/>
        <v>#VALUE!</v>
      </c>
      <c r="P2444" s="52" t="e">
        <f t="shared" si="385"/>
        <v>#VALUE!</v>
      </c>
      <c r="Q2444">
        <v>0</v>
      </c>
      <c r="R2444" t="s">
        <v>5411</v>
      </c>
      <c r="S2444" t="s">
        <v>5411</v>
      </c>
      <c r="T2444" s="46">
        <v>0</v>
      </c>
      <c r="U2444" s="46"/>
      <c r="V2444" s="22"/>
      <c r="W2444" s="52">
        <f t="shared" si="386"/>
        <v>0</v>
      </c>
      <c r="X2444" s="52" t="e">
        <f t="shared" si="387"/>
        <v>#VALUE!</v>
      </c>
      <c r="Y2444" s="52" t="e">
        <f t="shared" si="381"/>
        <v>#VALUE!</v>
      </c>
      <c r="Z2444" t="s">
        <v>77</v>
      </c>
      <c r="AA2444" t="s">
        <v>5411</v>
      </c>
      <c r="AB2444" t="s">
        <v>5411</v>
      </c>
      <c r="AC2444" s="61" t="s">
        <v>77</v>
      </c>
      <c r="AD2444" s="61"/>
      <c r="AE2444" s="22"/>
      <c r="AF2444">
        <v>0</v>
      </c>
      <c r="AG2444" t="s">
        <v>5411</v>
      </c>
      <c r="AH2444" t="s">
        <v>5411</v>
      </c>
      <c r="AI2444" s="46">
        <v>0</v>
      </c>
      <c r="AJ2444" s="46"/>
      <c r="AK2444" s="22"/>
      <c r="AL2444" s="52">
        <f t="shared" si="388"/>
        <v>0</v>
      </c>
      <c r="AM2444" s="52" t="e">
        <f t="shared" si="389"/>
        <v>#VALUE!</v>
      </c>
      <c r="AN2444" s="52" t="e">
        <f t="shared" si="382"/>
        <v>#VALUE!</v>
      </c>
      <c r="AO2444">
        <v>1.1000000000000001</v>
      </c>
      <c r="AP2444" s="46">
        <v>1.1000000000000001</v>
      </c>
      <c r="AQ2444" s="52">
        <f t="shared" si="390"/>
        <v>0</v>
      </c>
    </row>
    <row r="2445" spans="1:43" x14ac:dyDescent="0.25">
      <c r="A2445" t="s">
        <v>5531</v>
      </c>
      <c r="B2445" t="s">
        <v>4528</v>
      </c>
      <c r="C2445" s="22" t="s">
        <v>4528</v>
      </c>
      <c r="D2445">
        <v>1</v>
      </c>
      <c r="E2445">
        <v>1</v>
      </c>
      <c r="F2445">
        <v>2</v>
      </c>
      <c r="G2445" s="13">
        <v>38582</v>
      </c>
      <c r="H2445">
        <v>0.3</v>
      </c>
      <c r="I2445" t="s">
        <v>5411</v>
      </c>
      <c r="J2445" t="s">
        <v>5411</v>
      </c>
      <c r="K2445" s="46">
        <v>0.3</v>
      </c>
      <c r="L2445" s="46"/>
      <c r="M2445" s="22"/>
      <c r="N2445" s="52">
        <f t="shared" si="383"/>
        <v>0</v>
      </c>
      <c r="O2445" s="52" t="e">
        <f t="shared" si="384"/>
        <v>#VALUE!</v>
      </c>
      <c r="P2445" s="52" t="e">
        <f t="shared" si="385"/>
        <v>#VALUE!</v>
      </c>
      <c r="Q2445">
        <v>0</v>
      </c>
      <c r="R2445" t="s">
        <v>5411</v>
      </c>
      <c r="S2445" t="s">
        <v>5411</v>
      </c>
      <c r="T2445" s="46">
        <v>0</v>
      </c>
      <c r="U2445" s="46"/>
      <c r="V2445" s="22"/>
      <c r="W2445" s="52">
        <f t="shared" si="386"/>
        <v>0</v>
      </c>
      <c r="X2445" s="52" t="e">
        <f t="shared" si="387"/>
        <v>#VALUE!</v>
      </c>
      <c r="Y2445" s="52" t="e">
        <f t="shared" si="381"/>
        <v>#VALUE!</v>
      </c>
      <c r="Z2445" t="s">
        <v>77</v>
      </c>
      <c r="AA2445" t="s">
        <v>5411</v>
      </c>
      <c r="AB2445" t="s">
        <v>5411</v>
      </c>
      <c r="AC2445" s="61" t="s">
        <v>77</v>
      </c>
      <c r="AD2445" s="61"/>
      <c r="AE2445" s="22"/>
      <c r="AF2445">
        <v>0</v>
      </c>
      <c r="AG2445" t="s">
        <v>5411</v>
      </c>
      <c r="AH2445" t="s">
        <v>5411</v>
      </c>
      <c r="AI2445" s="46">
        <v>0</v>
      </c>
      <c r="AJ2445" s="46"/>
      <c r="AK2445" s="22"/>
      <c r="AL2445" s="52">
        <f t="shared" si="388"/>
        <v>0</v>
      </c>
      <c r="AM2445" s="52" t="e">
        <f t="shared" si="389"/>
        <v>#VALUE!</v>
      </c>
      <c r="AN2445" s="52" t="e">
        <f t="shared" si="382"/>
        <v>#VALUE!</v>
      </c>
      <c r="AO2445">
        <v>0.2</v>
      </c>
      <c r="AP2445" s="46">
        <v>0.2</v>
      </c>
      <c r="AQ2445" s="52">
        <f t="shared" si="390"/>
        <v>0</v>
      </c>
    </row>
    <row r="2446" spans="1:43" x14ac:dyDescent="0.25">
      <c r="A2446" t="s">
        <v>5531</v>
      </c>
      <c r="B2446" t="s">
        <v>4529</v>
      </c>
      <c r="C2446" s="22" t="s">
        <v>4529</v>
      </c>
      <c r="D2446">
        <v>1</v>
      </c>
      <c r="E2446">
        <v>1</v>
      </c>
      <c r="F2446">
        <v>2</v>
      </c>
      <c r="G2446" s="13">
        <v>38582</v>
      </c>
      <c r="H2446">
        <v>0</v>
      </c>
      <c r="I2446" t="s">
        <v>5411</v>
      </c>
      <c r="J2446" t="s">
        <v>5411</v>
      </c>
      <c r="K2446" s="46">
        <v>0</v>
      </c>
      <c r="L2446" s="46"/>
      <c r="M2446" s="22"/>
      <c r="N2446" s="52">
        <f t="shared" si="383"/>
        <v>0</v>
      </c>
      <c r="O2446" s="52" t="e">
        <f t="shared" si="384"/>
        <v>#VALUE!</v>
      </c>
      <c r="P2446" s="52" t="e">
        <f t="shared" si="385"/>
        <v>#VALUE!</v>
      </c>
      <c r="Q2446">
        <v>0</v>
      </c>
      <c r="R2446" t="s">
        <v>5411</v>
      </c>
      <c r="S2446" t="s">
        <v>5411</v>
      </c>
      <c r="T2446" s="46">
        <v>0</v>
      </c>
      <c r="U2446" s="46"/>
      <c r="V2446" s="22"/>
      <c r="W2446" s="52">
        <f t="shared" si="386"/>
        <v>0</v>
      </c>
      <c r="X2446" s="52" t="e">
        <f t="shared" si="387"/>
        <v>#VALUE!</v>
      </c>
      <c r="Y2446" s="52" t="e">
        <f t="shared" si="381"/>
        <v>#VALUE!</v>
      </c>
      <c r="Z2446" t="s">
        <v>77</v>
      </c>
      <c r="AA2446" t="s">
        <v>5411</v>
      </c>
      <c r="AB2446" t="s">
        <v>5411</v>
      </c>
      <c r="AC2446" s="61" t="s">
        <v>77</v>
      </c>
      <c r="AD2446" s="61"/>
      <c r="AE2446" s="22"/>
      <c r="AF2446">
        <v>0</v>
      </c>
      <c r="AG2446" t="s">
        <v>5411</v>
      </c>
      <c r="AH2446" t="s">
        <v>5411</v>
      </c>
      <c r="AI2446" s="46">
        <v>0</v>
      </c>
      <c r="AJ2446" s="46"/>
      <c r="AK2446" s="22"/>
      <c r="AL2446" s="52">
        <f t="shared" si="388"/>
        <v>0</v>
      </c>
      <c r="AM2446" s="52" t="e">
        <f t="shared" si="389"/>
        <v>#VALUE!</v>
      </c>
      <c r="AN2446" s="52" t="e">
        <f t="shared" si="382"/>
        <v>#VALUE!</v>
      </c>
      <c r="AO2446">
        <v>0.8</v>
      </c>
      <c r="AP2446" s="46">
        <v>0.8</v>
      </c>
      <c r="AQ2446" s="52">
        <f t="shared" si="390"/>
        <v>0</v>
      </c>
    </row>
    <row r="2447" spans="1:43" x14ac:dyDescent="0.25">
      <c r="A2447" t="s">
        <v>5531</v>
      </c>
      <c r="B2447" t="s">
        <v>4530</v>
      </c>
      <c r="C2447" s="22" t="s">
        <v>4530</v>
      </c>
      <c r="D2447">
        <v>1</v>
      </c>
      <c r="E2447">
        <v>1</v>
      </c>
      <c r="F2447">
        <v>2</v>
      </c>
      <c r="G2447" s="13">
        <v>38582</v>
      </c>
      <c r="H2447">
        <v>0.7</v>
      </c>
      <c r="I2447" t="s">
        <v>5411</v>
      </c>
      <c r="J2447" t="s">
        <v>5411</v>
      </c>
      <c r="K2447" s="46">
        <v>0.7</v>
      </c>
      <c r="L2447" s="46"/>
      <c r="M2447" s="22"/>
      <c r="N2447" s="52">
        <f t="shared" si="383"/>
        <v>0</v>
      </c>
      <c r="O2447" s="52" t="e">
        <f t="shared" si="384"/>
        <v>#VALUE!</v>
      </c>
      <c r="P2447" s="52" t="e">
        <f t="shared" si="385"/>
        <v>#VALUE!</v>
      </c>
      <c r="Q2447">
        <v>0</v>
      </c>
      <c r="R2447" t="s">
        <v>5411</v>
      </c>
      <c r="S2447" t="s">
        <v>5411</v>
      </c>
      <c r="T2447" s="46">
        <v>0</v>
      </c>
      <c r="U2447" s="46"/>
      <c r="V2447" s="22"/>
      <c r="W2447" s="52">
        <f t="shared" si="386"/>
        <v>0</v>
      </c>
      <c r="X2447" s="52" t="e">
        <f t="shared" si="387"/>
        <v>#VALUE!</v>
      </c>
      <c r="Y2447" s="52" t="e">
        <f t="shared" si="381"/>
        <v>#VALUE!</v>
      </c>
      <c r="Z2447" t="s">
        <v>77</v>
      </c>
      <c r="AA2447" t="s">
        <v>5411</v>
      </c>
      <c r="AB2447" t="s">
        <v>5411</v>
      </c>
      <c r="AC2447" s="61" t="s">
        <v>77</v>
      </c>
      <c r="AD2447" s="61"/>
      <c r="AE2447" s="22"/>
      <c r="AF2447">
        <v>0</v>
      </c>
      <c r="AG2447" t="s">
        <v>5411</v>
      </c>
      <c r="AH2447" t="s">
        <v>5411</v>
      </c>
      <c r="AI2447" s="46">
        <v>0</v>
      </c>
      <c r="AJ2447" s="46"/>
      <c r="AK2447" s="22"/>
      <c r="AL2447" s="52">
        <f t="shared" si="388"/>
        <v>0</v>
      </c>
      <c r="AM2447" s="52" t="e">
        <f t="shared" si="389"/>
        <v>#VALUE!</v>
      </c>
      <c r="AN2447" s="52" t="e">
        <f t="shared" si="382"/>
        <v>#VALUE!</v>
      </c>
      <c r="AO2447">
        <v>0.4</v>
      </c>
      <c r="AP2447" s="46">
        <v>0.4</v>
      </c>
      <c r="AQ2447" s="52">
        <f t="shared" si="390"/>
        <v>0</v>
      </c>
    </row>
    <row r="2448" spans="1:43" x14ac:dyDescent="0.25">
      <c r="A2448" t="s">
        <v>5531</v>
      </c>
      <c r="B2448" t="s">
        <v>4531</v>
      </c>
      <c r="C2448" s="22" t="s">
        <v>4531</v>
      </c>
      <c r="D2448">
        <v>1</v>
      </c>
      <c r="E2448">
        <v>1</v>
      </c>
      <c r="F2448">
        <v>2</v>
      </c>
      <c r="G2448" s="13">
        <v>38582</v>
      </c>
      <c r="H2448">
        <v>1</v>
      </c>
      <c r="I2448" t="s">
        <v>5411</v>
      </c>
      <c r="J2448" t="s">
        <v>5411</v>
      </c>
      <c r="K2448" s="46">
        <v>1</v>
      </c>
      <c r="L2448" s="46"/>
      <c r="M2448" s="22"/>
      <c r="N2448" s="52">
        <f t="shared" si="383"/>
        <v>0</v>
      </c>
      <c r="O2448" s="52" t="e">
        <f t="shared" si="384"/>
        <v>#VALUE!</v>
      </c>
      <c r="P2448" s="52" t="e">
        <f t="shared" si="385"/>
        <v>#VALUE!</v>
      </c>
      <c r="Q2448">
        <v>0</v>
      </c>
      <c r="R2448" t="s">
        <v>5411</v>
      </c>
      <c r="S2448" t="s">
        <v>5411</v>
      </c>
      <c r="T2448" s="46">
        <v>0</v>
      </c>
      <c r="U2448" s="46"/>
      <c r="V2448" s="22"/>
      <c r="W2448" s="52">
        <f t="shared" si="386"/>
        <v>0</v>
      </c>
      <c r="X2448" s="52" t="e">
        <f t="shared" si="387"/>
        <v>#VALUE!</v>
      </c>
      <c r="Y2448" s="52" t="e">
        <f t="shared" si="381"/>
        <v>#VALUE!</v>
      </c>
      <c r="Z2448" t="s">
        <v>77</v>
      </c>
      <c r="AA2448" t="s">
        <v>5411</v>
      </c>
      <c r="AB2448" t="s">
        <v>5411</v>
      </c>
      <c r="AC2448" s="61" t="s">
        <v>77</v>
      </c>
      <c r="AD2448" s="61"/>
      <c r="AE2448" s="22"/>
      <c r="AF2448">
        <v>0</v>
      </c>
      <c r="AG2448" t="s">
        <v>5411</v>
      </c>
      <c r="AH2448" t="s">
        <v>5411</v>
      </c>
      <c r="AI2448" s="46">
        <v>0</v>
      </c>
      <c r="AJ2448" s="46"/>
      <c r="AK2448" s="22"/>
      <c r="AL2448" s="52">
        <f t="shared" si="388"/>
        <v>0</v>
      </c>
      <c r="AM2448" s="52" t="e">
        <f t="shared" si="389"/>
        <v>#VALUE!</v>
      </c>
      <c r="AN2448" s="52" t="e">
        <f t="shared" si="382"/>
        <v>#VALUE!</v>
      </c>
      <c r="AO2448">
        <v>0.4</v>
      </c>
      <c r="AP2448" s="46">
        <v>0.4</v>
      </c>
      <c r="AQ2448" s="52">
        <f t="shared" si="390"/>
        <v>0</v>
      </c>
    </row>
    <row r="2449" spans="1:43" x14ac:dyDescent="0.25">
      <c r="A2449" t="s">
        <v>5531</v>
      </c>
      <c r="B2449" t="s">
        <v>4532</v>
      </c>
      <c r="C2449" s="22" t="s">
        <v>4532</v>
      </c>
      <c r="D2449">
        <v>1</v>
      </c>
      <c r="E2449">
        <v>1</v>
      </c>
      <c r="F2449">
        <v>2</v>
      </c>
      <c r="G2449" s="13">
        <v>38582</v>
      </c>
      <c r="H2449">
        <v>0</v>
      </c>
      <c r="I2449" t="s">
        <v>5411</v>
      </c>
      <c r="J2449" t="s">
        <v>5411</v>
      </c>
      <c r="K2449" s="46">
        <v>0</v>
      </c>
      <c r="L2449" s="46"/>
      <c r="M2449" s="22"/>
      <c r="N2449" s="52">
        <f t="shared" si="383"/>
        <v>0</v>
      </c>
      <c r="O2449" s="52" t="e">
        <f t="shared" si="384"/>
        <v>#VALUE!</v>
      </c>
      <c r="P2449" s="52" t="e">
        <f t="shared" si="385"/>
        <v>#VALUE!</v>
      </c>
      <c r="Q2449">
        <v>0</v>
      </c>
      <c r="R2449" t="s">
        <v>5411</v>
      </c>
      <c r="S2449" t="s">
        <v>5411</v>
      </c>
      <c r="T2449" s="46">
        <v>0</v>
      </c>
      <c r="U2449" s="46"/>
      <c r="V2449" s="22"/>
      <c r="W2449" s="52">
        <f t="shared" si="386"/>
        <v>0</v>
      </c>
      <c r="X2449" s="52" t="e">
        <f t="shared" si="387"/>
        <v>#VALUE!</v>
      </c>
      <c r="Y2449" s="52" t="e">
        <f t="shared" si="381"/>
        <v>#VALUE!</v>
      </c>
      <c r="Z2449" t="s">
        <v>77</v>
      </c>
      <c r="AA2449" t="s">
        <v>5411</v>
      </c>
      <c r="AB2449" t="s">
        <v>5411</v>
      </c>
      <c r="AC2449" s="61" t="s">
        <v>77</v>
      </c>
      <c r="AD2449" s="61"/>
      <c r="AE2449" s="22"/>
      <c r="AF2449">
        <v>0</v>
      </c>
      <c r="AG2449" t="s">
        <v>5411</v>
      </c>
      <c r="AH2449" t="s">
        <v>5411</v>
      </c>
      <c r="AI2449" s="46">
        <v>0</v>
      </c>
      <c r="AJ2449" s="46"/>
      <c r="AK2449" s="22"/>
      <c r="AL2449" s="52">
        <f t="shared" si="388"/>
        <v>0</v>
      </c>
      <c r="AM2449" s="52" t="e">
        <f t="shared" si="389"/>
        <v>#VALUE!</v>
      </c>
      <c r="AN2449" s="52" t="e">
        <f t="shared" si="382"/>
        <v>#VALUE!</v>
      </c>
      <c r="AO2449">
        <v>0</v>
      </c>
      <c r="AP2449" s="46">
        <v>0</v>
      </c>
      <c r="AQ2449" s="52">
        <f t="shared" si="390"/>
        <v>0</v>
      </c>
    </row>
    <row r="2450" spans="1:43" x14ac:dyDescent="0.25">
      <c r="A2450" t="s">
        <v>5531</v>
      </c>
      <c r="B2450" t="s">
        <v>4533</v>
      </c>
      <c r="C2450" s="22" t="s">
        <v>4533</v>
      </c>
      <c r="D2450">
        <v>1</v>
      </c>
      <c r="E2450">
        <v>1</v>
      </c>
      <c r="F2450">
        <v>2</v>
      </c>
      <c r="G2450" s="13">
        <v>38582</v>
      </c>
      <c r="H2450">
        <v>0.3</v>
      </c>
      <c r="I2450" t="s">
        <v>5411</v>
      </c>
      <c r="J2450" t="s">
        <v>5411</v>
      </c>
      <c r="K2450" s="46">
        <v>0.3</v>
      </c>
      <c r="L2450" s="46"/>
      <c r="M2450" s="22"/>
      <c r="N2450" s="52">
        <f t="shared" si="383"/>
        <v>0</v>
      </c>
      <c r="O2450" s="52" t="e">
        <f t="shared" si="384"/>
        <v>#VALUE!</v>
      </c>
      <c r="P2450" s="52" t="e">
        <f t="shared" si="385"/>
        <v>#VALUE!</v>
      </c>
      <c r="Q2450">
        <v>0</v>
      </c>
      <c r="R2450" t="s">
        <v>5411</v>
      </c>
      <c r="S2450" t="s">
        <v>5411</v>
      </c>
      <c r="T2450" s="46">
        <v>0</v>
      </c>
      <c r="U2450" s="46"/>
      <c r="V2450" s="22"/>
      <c r="W2450" s="52">
        <f t="shared" si="386"/>
        <v>0</v>
      </c>
      <c r="X2450" s="52" t="e">
        <f t="shared" si="387"/>
        <v>#VALUE!</v>
      </c>
      <c r="Y2450" s="52" t="e">
        <f t="shared" si="381"/>
        <v>#VALUE!</v>
      </c>
      <c r="Z2450" t="s">
        <v>77</v>
      </c>
      <c r="AA2450" t="s">
        <v>5411</v>
      </c>
      <c r="AB2450" t="s">
        <v>5411</v>
      </c>
      <c r="AC2450" s="61" t="s">
        <v>77</v>
      </c>
      <c r="AD2450" s="61"/>
      <c r="AE2450" s="22"/>
      <c r="AF2450">
        <v>0</v>
      </c>
      <c r="AG2450" t="s">
        <v>5411</v>
      </c>
      <c r="AH2450" t="s">
        <v>5411</v>
      </c>
      <c r="AI2450" s="46">
        <v>0</v>
      </c>
      <c r="AJ2450" s="46"/>
      <c r="AK2450" s="22"/>
      <c r="AL2450" s="52">
        <f t="shared" si="388"/>
        <v>0</v>
      </c>
      <c r="AM2450" s="52" t="e">
        <f t="shared" si="389"/>
        <v>#VALUE!</v>
      </c>
      <c r="AN2450" s="52" t="e">
        <f t="shared" si="382"/>
        <v>#VALUE!</v>
      </c>
      <c r="AO2450">
        <v>0.4</v>
      </c>
      <c r="AP2450" s="46">
        <v>0.4</v>
      </c>
      <c r="AQ2450" s="52">
        <f t="shared" si="390"/>
        <v>0</v>
      </c>
    </row>
    <row r="2451" spans="1:43" x14ac:dyDescent="0.25">
      <c r="A2451" t="s">
        <v>5531</v>
      </c>
      <c r="B2451" t="s">
        <v>4534</v>
      </c>
      <c r="C2451" s="22" t="s">
        <v>4534</v>
      </c>
      <c r="D2451">
        <v>1</v>
      </c>
      <c r="E2451">
        <v>1</v>
      </c>
      <c r="F2451">
        <v>2</v>
      </c>
      <c r="G2451" s="13">
        <v>38582</v>
      </c>
      <c r="H2451">
        <v>0.7</v>
      </c>
      <c r="I2451" t="s">
        <v>5411</v>
      </c>
      <c r="J2451" t="s">
        <v>5411</v>
      </c>
      <c r="K2451" s="46">
        <v>0.7</v>
      </c>
      <c r="L2451" s="46"/>
      <c r="M2451" s="22"/>
      <c r="N2451" s="52">
        <f t="shared" si="383"/>
        <v>0</v>
      </c>
      <c r="O2451" s="52" t="e">
        <f t="shared" si="384"/>
        <v>#VALUE!</v>
      </c>
      <c r="P2451" s="52" t="e">
        <f t="shared" si="385"/>
        <v>#VALUE!</v>
      </c>
      <c r="Q2451">
        <v>0</v>
      </c>
      <c r="R2451" t="s">
        <v>5411</v>
      </c>
      <c r="S2451" t="s">
        <v>5411</v>
      </c>
      <c r="T2451" s="46">
        <v>0</v>
      </c>
      <c r="U2451" s="46"/>
      <c r="V2451" s="22"/>
      <c r="W2451" s="52">
        <f t="shared" si="386"/>
        <v>0</v>
      </c>
      <c r="X2451" s="52" t="e">
        <f t="shared" si="387"/>
        <v>#VALUE!</v>
      </c>
      <c r="Y2451" s="52" t="e">
        <f t="shared" si="381"/>
        <v>#VALUE!</v>
      </c>
      <c r="Z2451" t="s">
        <v>77</v>
      </c>
      <c r="AA2451" t="s">
        <v>5411</v>
      </c>
      <c r="AB2451" t="s">
        <v>5411</v>
      </c>
      <c r="AC2451" s="61" t="s">
        <v>77</v>
      </c>
      <c r="AD2451" s="61"/>
      <c r="AE2451" s="22"/>
      <c r="AF2451">
        <v>0</v>
      </c>
      <c r="AG2451" t="s">
        <v>5411</v>
      </c>
      <c r="AH2451" t="s">
        <v>5411</v>
      </c>
      <c r="AI2451" s="46">
        <v>0</v>
      </c>
      <c r="AJ2451" s="46"/>
      <c r="AK2451" s="22"/>
      <c r="AL2451" s="52">
        <f t="shared" si="388"/>
        <v>0</v>
      </c>
      <c r="AM2451" s="52" t="e">
        <f t="shared" si="389"/>
        <v>#VALUE!</v>
      </c>
      <c r="AN2451" s="52" t="e">
        <f t="shared" si="382"/>
        <v>#VALUE!</v>
      </c>
      <c r="AO2451">
        <v>0.4</v>
      </c>
      <c r="AP2451" s="46">
        <v>0.4</v>
      </c>
      <c r="AQ2451" s="52">
        <f t="shared" si="390"/>
        <v>0</v>
      </c>
    </row>
    <row r="2452" spans="1:43" x14ac:dyDescent="0.25">
      <c r="A2452" t="s">
        <v>5531</v>
      </c>
      <c r="B2452" t="s">
        <v>4535</v>
      </c>
      <c r="C2452" s="22" t="s">
        <v>4535</v>
      </c>
      <c r="D2452">
        <v>1</v>
      </c>
      <c r="E2452">
        <v>1</v>
      </c>
      <c r="F2452">
        <v>2</v>
      </c>
      <c r="G2452" s="13">
        <v>38582</v>
      </c>
      <c r="H2452">
        <v>0</v>
      </c>
      <c r="I2452" t="s">
        <v>5411</v>
      </c>
      <c r="J2452" t="s">
        <v>5411</v>
      </c>
      <c r="K2452" s="46">
        <v>0</v>
      </c>
      <c r="L2452" s="46"/>
      <c r="M2452" s="22"/>
      <c r="N2452" s="52">
        <f t="shared" si="383"/>
        <v>0</v>
      </c>
      <c r="O2452" s="52" t="e">
        <f t="shared" si="384"/>
        <v>#VALUE!</v>
      </c>
      <c r="P2452" s="52" t="e">
        <f t="shared" si="385"/>
        <v>#VALUE!</v>
      </c>
      <c r="Q2452">
        <v>0</v>
      </c>
      <c r="R2452" t="s">
        <v>5411</v>
      </c>
      <c r="S2452" t="s">
        <v>5411</v>
      </c>
      <c r="T2452" s="46">
        <v>0</v>
      </c>
      <c r="U2452" s="46"/>
      <c r="V2452" s="22"/>
      <c r="W2452" s="52">
        <f t="shared" si="386"/>
        <v>0</v>
      </c>
      <c r="X2452" s="52" t="e">
        <f t="shared" si="387"/>
        <v>#VALUE!</v>
      </c>
      <c r="Y2452" s="52" t="e">
        <f t="shared" si="381"/>
        <v>#VALUE!</v>
      </c>
      <c r="Z2452" t="s">
        <v>77</v>
      </c>
      <c r="AA2452" t="s">
        <v>5411</v>
      </c>
      <c r="AB2452" t="s">
        <v>5411</v>
      </c>
      <c r="AC2452" s="61" t="s">
        <v>77</v>
      </c>
      <c r="AD2452" s="61"/>
      <c r="AE2452" s="22"/>
      <c r="AF2452">
        <v>0</v>
      </c>
      <c r="AG2452" t="s">
        <v>5411</v>
      </c>
      <c r="AH2452" t="s">
        <v>5411</v>
      </c>
      <c r="AI2452" s="46">
        <v>0</v>
      </c>
      <c r="AJ2452" s="46"/>
      <c r="AK2452" s="22"/>
      <c r="AL2452" s="52">
        <f t="shared" si="388"/>
        <v>0</v>
      </c>
      <c r="AM2452" s="52" t="e">
        <f t="shared" si="389"/>
        <v>#VALUE!</v>
      </c>
      <c r="AN2452" s="52" t="e">
        <f t="shared" si="382"/>
        <v>#VALUE!</v>
      </c>
      <c r="AO2452">
        <v>0</v>
      </c>
      <c r="AP2452" s="46">
        <v>0</v>
      </c>
      <c r="AQ2452" s="52">
        <f t="shared" si="390"/>
        <v>0</v>
      </c>
    </row>
    <row r="2453" spans="1:43" x14ac:dyDescent="0.25">
      <c r="A2453" t="s">
        <v>5531</v>
      </c>
      <c r="B2453" t="s">
        <v>4536</v>
      </c>
      <c r="C2453" s="22" t="s">
        <v>4536</v>
      </c>
      <c r="D2453">
        <v>1</v>
      </c>
      <c r="E2453">
        <v>1</v>
      </c>
      <c r="F2453">
        <v>2</v>
      </c>
      <c r="G2453" s="13">
        <v>38582</v>
      </c>
      <c r="H2453">
        <v>0.7</v>
      </c>
      <c r="I2453" t="s">
        <v>5411</v>
      </c>
      <c r="J2453" t="s">
        <v>5411</v>
      </c>
      <c r="K2453" s="46">
        <v>0.7</v>
      </c>
      <c r="L2453" s="46"/>
      <c r="M2453" s="22"/>
      <c r="N2453" s="52">
        <f t="shared" si="383"/>
        <v>0</v>
      </c>
      <c r="O2453" s="52" t="e">
        <f t="shared" si="384"/>
        <v>#VALUE!</v>
      </c>
      <c r="P2453" s="52" t="e">
        <f t="shared" si="385"/>
        <v>#VALUE!</v>
      </c>
      <c r="Q2453">
        <v>0</v>
      </c>
      <c r="R2453" t="s">
        <v>5411</v>
      </c>
      <c r="S2453" t="s">
        <v>5411</v>
      </c>
      <c r="T2453" s="46">
        <v>0</v>
      </c>
      <c r="U2453" s="46"/>
      <c r="V2453" s="22"/>
      <c r="W2453" s="52">
        <f t="shared" si="386"/>
        <v>0</v>
      </c>
      <c r="X2453" s="52" t="e">
        <f t="shared" si="387"/>
        <v>#VALUE!</v>
      </c>
      <c r="Y2453" s="52" t="e">
        <f t="shared" si="381"/>
        <v>#VALUE!</v>
      </c>
      <c r="Z2453" t="s">
        <v>77</v>
      </c>
      <c r="AA2453" t="s">
        <v>5411</v>
      </c>
      <c r="AB2453" t="s">
        <v>5411</v>
      </c>
      <c r="AC2453" s="61" t="s">
        <v>77</v>
      </c>
      <c r="AD2453" s="61"/>
      <c r="AE2453" s="22"/>
      <c r="AF2453">
        <v>0</v>
      </c>
      <c r="AG2453" t="s">
        <v>5411</v>
      </c>
      <c r="AH2453" t="s">
        <v>5411</v>
      </c>
      <c r="AI2453" s="46">
        <v>0</v>
      </c>
      <c r="AJ2453" s="46"/>
      <c r="AK2453" s="22"/>
      <c r="AL2453" s="52">
        <f t="shared" si="388"/>
        <v>0</v>
      </c>
      <c r="AM2453" s="52" t="e">
        <f t="shared" si="389"/>
        <v>#VALUE!</v>
      </c>
      <c r="AN2453" s="52" t="e">
        <f t="shared" si="382"/>
        <v>#VALUE!</v>
      </c>
      <c r="AO2453">
        <v>0.3</v>
      </c>
      <c r="AP2453" s="46">
        <v>0.3</v>
      </c>
      <c r="AQ2453" s="52">
        <f t="shared" si="390"/>
        <v>0</v>
      </c>
    </row>
    <row r="2454" spans="1:43" x14ac:dyDescent="0.25">
      <c r="A2454" t="s">
        <v>5531</v>
      </c>
      <c r="B2454" t="s">
        <v>4537</v>
      </c>
      <c r="C2454" s="22" t="s">
        <v>4537</v>
      </c>
      <c r="D2454">
        <v>1</v>
      </c>
      <c r="E2454">
        <v>1</v>
      </c>
      <c r="F2454">
        <v>2</v>
      </c>
      <c r="G2454" s="13">
        <v>38582</v>
      </c>
      <c r="H2454">
        <v>0.5</v>
      </c>
      <c r="I2454" t="s">
        <v>5411</v>
      </c>
      <c r="J2454" t="s">
        <v>5411</v>
      </c>
      <c r="K2454" s="46">
        <v>0.5</v>
      </c>
      <c r="L2454" s="46"/>
      <c r="M2454" s="22"/>
      <c r="N2454" s="52">
        <f t="shared" si="383"/>
        <v>0</v>
      </c>
      <c r="O2454" s="52" t="e">
        <f t="shared" si="384"/>
        <v>#VALUE!</v>
      </c>
      <c r="P2454" s="52" t="e">
        <f t="shared" si="385"/>
        <v>#VALUE!</v>
      </c>
      <c r="Q2454">
        <v>0</v>
      </c>
      <c r="R2454" t="s">
        <v>5411</v>
      </c>
      <c r="S2454" t="s">
        <v>5411</v>
      </c>
      <c r="T2454" s="46">
        <v>0</v>
      </c>
      <c r="U2454" s="46"/>
      <c r="V2454" s="22"/>
      <c r="W2454" s="52">
        <f t="shared" si="386"/>
        <v>0</v>
      </c>
      <c r="X2454" s="52" t="e">
        <f t="shared" si="387"/>
        <v>#VALUE!</v>
      </c>
      <c r="Y2454" s="52" t="e">
        <f t="shared" si="381"/>
        <v>#VALUE!</v>
      </c>
      <c r="Z2454" t="s">
        <v>77</v>
      </c>
      <c r="AA2454" t="s">
        <v>5411</v>
      </c>
      <c r="AB2454" t="s">
        <v>5411</v>
      </c>
      <c r="AC2454" s="61" t="s">
        <v>77</v>
      </c>
      <c r="AD2454" s="61"/>
      <c r="AE2454" s="22"/>
      <c r="AF2454">
        <v>0</v>
      </c>
      <c r="AG2454" t="s">
        <v>5411</v>
      </c>
      <c r="AH2454" t="s">
        <v>5411</v>
      </c>
      <c r="AI2454" s="46">
        <v>0</v>
      </c>
      <c r="AJ2454" s="46"/>
      <c r="AK2454" s="22"/>
      <c r="AL2454" s="52">
        <f t="shared" si="388"/>
        <v>0</v>
      </c>
      <c r="AM2454" s="52" t="e">
        <f t="shared" si="389"/>
        <v>#VALUE!</v>
      </c>
      <c r="AN2454" s="52" t="e">
        <f t="shared" si="382"/>
        <v>#VALUE!</v>
      </c>
      <c r="AO2454">
        <v>0.2</v>
      </c>
      <c r="AP2454" s="46">
        <v>0.2</v>
      </c>
      <c r="AQ2454" s="52">
        <f t="shared" si="390"/>
        <v>0</v>
      </c>
    </row>
    <row r="2455" spans="1:43" x14ac:dyDescent="0.25">
      <c r="A2455" t="s">
        <v>5531</v>
      </c>
      <c r="B2455" t="s">
        <v>4538</v>
      </c>
      <c r="C2455" s="22" t="s">
        <v>4538</v>
      </c>
      <c r="D2455">
        <v>1</v>
      </c>
      <c r="E2455">
        <v>1</v>
      </c>
      <c r="F2455">
        <v>2</v>
      </c>
      <c r="G2455" s="13">
        <v>38582</v>
      </c>
      <c r="H2455">
        <v>0</v>
      </c>
      <c r="I2455" t="s">
        <v>5411</v>
      </c>
      <c r="J2455" t="s">
        <v>5411</v>
      </c>
      <c r="K2455" s="46">
        <v>0</v>
      </c>
      <c r="L2455" s="46"/>
      <c r="M2455" s="22"/>
      <c r="N2455" s="52">
        <f t="shared" si="383"/>
        <v>0</v>
      </c>
      <c r="O2455" s="52" t="e">
        <f t="shared" si="384"/>
        <v>#VALUE!</v>
      </c>
      <c r="P2455" s="52" t="e">
        <f t="shared" si="385"/>
        <v>#VALUE!</v>
      </c>
      <c r="Q2455">
        <v>0</v>
      </c>
      <c r="R2455" t="s">
        <v>5411</v>
      </c>
      <c r="S2455" t="s">
        <v>5411</v>
      </c>
      <c r="T2455" s="46">
        <v>0</v>
      </c>
      <c r="U2455" s="46"/>
      <c r="V2455" s="22"/>
      <c r="W2455" s="52">
        <f t="shared" si="386"/>
        <v>0</v>
      </c>
      <c r="X2455" s="52" t="e">
        <f t="shared" si="387"/>
        <v>#VALUE!</v>
      </c>
      <c r="Y2455" s="52" t="e">
        <f t="shared" si="381"/>
        <v>#VALUE!</v>
      </c>
      <c r="Z2455" t="s">
        <v>77</v>
      </c>
      <c r="AA2455" t="s">
        <v>5411</v>
      </c>
      <c r="AB2455" t="s">
        <v>5411</v>
      </c>
      <c r="AC2455" s="61" t="s">
        <v>77</v>
      </c>
      <c r="AD2455" s="61"/>
      <c r="AE2455" s="22"/>
      <c r="AF2455">
        <v>0</v>
      </c>
      <c r="AG2455" t="s">
        <v>5411</v>
      </c>
      <c r="AH2455" t="s">
        <v>5411</v>
      </c>
      <c r="AI2455" s="46">
        <v>0</v>
      </c>
      <c r="AJ2455" s="46"/>
      <c r="AK2455" s="22"/>
      <c r="AL2455" s="52">
        <f t="shared" si="388"/>
        <v>0</v>
      </c>
      <c r="AM2455" s="52" t="e">
        <f t="shared" si="389"/>
        <v>#VALUE!</v>
      </c>
      <c r="AN2455" s="52" t="e">
        <f t="shared" si="382"/>
        <v>#VALUE!</v>
      </c>
      <c r="AO2455">
        <v>0</v>
      </c>
      <c r="AP2455" s="46">
        <v>0</v>
      </c>
      <c r="AQ2455" s="52">
        <f t="shared" si="390"/>
        <v>0</v>
      </c>
    </row>
    <row r="2456" spans="1:43" x14ac:dyDescent="0.25">
      <c r="A2456" t="s">
        <v>5531</v>
      </c>
      <c r="B2456" t="s">
        <v>4539</v>
      </c>
      <c r="C2456" s="22" t="s">
        <v>4539</v>
      </c>
      <c r="D2456">
        <v>1</v>
      </c>
      <c r="E2456">
        <v>1</v>
      </c>
      <c r="F2456">
        <v>2</v>
      </c>
      <c r="G2456" s="13">
        <v>38582</v>
      </c>
      <c r="H2456">
        <v>0.2</v>
      </c>
      <c r="I2456" t="s">
        <v>5411</v>
      </c>
      <c r="J2456" t="s">
        <v>5411</v>
      </c>
      <c r="K2456" s="46">
        <v>0.2</v>
      </c>
      <c r="L2456" s="46"/>
      <c r="M2456" s="22"/>
      <c r="N2456" s="52">
        <f t="shared" si="383"/>
        <v>0</v>
      </c>
      <c r="O2456" s="52" t="e">
        <f t="shared" si="384"/>
        <v>#VALUE!</v>
      </c>
      <c r="P2456" s="52" t="e">
        <f t="shared" si="385"/>
        <v>#VALUE!</v>
      </c>
      <c r="Q2456">
        <v>0</v>
      </c>
      <c r="R2456" t="s">
        <v>5411</v>
      </c>
      <c r="S2456" t="s">
        <v>5411</v>
      </c>
      <c r="T2456" s="46">
        <v>0</v>
      </c>
      <c r="U2456" s="46"/>
      <c r="V2456" s="22"/>
      <c r="W2456" s="52">
        <f t="shared" si="386"/>
        <v>0</v>
      </c>
      <c r="X2456" s="52" t="e">
        <f t="shared" si="387"/>
        <v>#VALUE!</v>
      </c>
      <c r="Y2456" s="52" t="e">
        <f t="shared" si="381"/>
        <v>#VALUE!</v>
      </c>
      <c r="Z2456" t="s">
        <v>77</v>
      </c>
      <c r="AA2456" t="s">
        <v>5411</v>
      </c>
      <c r="AB2456" t="s">
        <v>5411</v>
      </c>
      <c r="AC2456" s="61" t="s">
        <v>77</v>
      </c>
      <c r="AD2456" s="61"/>
      <c r="AE2456" s="22"/>
      <c r="AF2456">
        <v>0</v>
      </c>
      <c r="AG2456" t="s">
        <v>5411</v>
      </c>
      <c r="AH2456" t="s">
        <v>5411</v>
      </c>
      <c r="AI2456" s="46">
        <v>0</v>
      </c>
      <c r="AJ2456" s="46"/>
      <c r="AK2456" s="22"/>
      <c r="AL2456" s="52">
        <f t="shared" si="388"/>
        <v>0</v>
      </c>
      <c r="AM2456" s="52" t="e">
        <f t="shared" si="389"/>
        <v>#VALUE!</v>
      </c>
      <c r="AN2456" s="52" t="e">
        <f t="shared" si="382"/>
        <v>#VALUE!</v>
      </c>
      <c r="AO2456">
        <v>0</v>
      </c>
      <c r="AP2456" s="46">
        <v>0</v>
      </c>
      <c r="AQ2456" s="52">
        <f t="shared" si="390"/>
        <v>0</v>
      </c>
    </row>
    <row r="2457" spans="1:43" x14ac:dyDescent="0.25">
      <c r="A2457" t="s">
        <v>5531</v>
      </c>
      <c r="B2457" t="s">
        <v>4540</v>
      </c>
      <c r="C2457" s="22" t="s">
        <v>4540</v>
      </c>
      <c r="D2457">
        <v>1</v>
      </c>
      <c r="E2457">
        <v>1</v>
      </c>
      <c r="F2457">
        <v>2</v>
      </c>
      <c r="G2457" s="13">
        <v>38582</v>
      </c>
      <c r="H2457">
        <v>0.6</v>
      </c>
      <c r="I2457" t="s">
        <v>5411</v>
      </c>
      <c r="J2457" t="s">
        <v>5411</v>
      </c>
      <c r="K2457" s="46">
        <v>0.6</v>
      </c>
      <c r="L2457" s="46"/>
      <c r="M2457" s="22"/>
      <c r="N2457" s="52">
        <f t="shared" si="383"/>
        <v>0</v>
      </c>
      <c r="O2457" s="52" t="e">
        <f t="shared" si="384"/>
        <v>#VALUE!</v>
      </c>
      <c r="P2457" s="52" t="e">
        <f t="shared" si="385"/>
        <v>#VALUE!</v>
      </c>
      <c r="Q2457">
        <v>0</v>
      </c>
      <c r="R2457" t="s">
        <v>5411</v>
      </c>
      <c r="S2457" t="s">
        <v>5411</v>
      </c>
      <c r="T2457" s="46">
        <v>0</v>
      </c>
      <c r="U2457" s="46"/>
      <c r="V2457" s="22"/>
      <c r="W2457" s="52">
        <f t="shared" si="386"/>
        <v>0</v>
      </c>
      <c r="X2457" s="52" t="e">
        <f t="shared" si="387"/>
        <v>#VALUE!</v>
      </c>
      <c r="Y2457" s="52" t="e">
        <f t="shared" si="381"/>
        <v>#VALUE!</v>
      </c>
      <c r="Z2457" t="s">
        <v>77</v>
      </c>
      <c r="AA2457" t="s">
        <v>5411</v>
      </c>
      <c r="AB2457" t="s">
        <v>5411</v>
      </c>
      <c r="AC2457" s="61" t="s">
        <v>77</v>
      </c>
      <c r="AD2457" s="61"/>
      <c r="AE2457" s="22"/>
      <c r="AF2457">
        <v>0</v>
      </c>
      <c r="AG2457" t="s">
        <v>5411</v>
      </c>
      <c r="AH2457" t="s">
        <v>5411</v>
      </c>
      <c r="AI2457" s="46">
        <v>0</v>
      </c>
      <c r="AJ2457" s="46"/>
      <c r="AK2457" s="22"/>
      <c r="AL2457" s="52">
        <f t="shared" si="388"/>
        <v>0</v>
      </c>
      <c r="AM2457" s="52" t="e">
        <f t="shared" si="389"/>
        <v>#VALUE!</v>
      </c>
      <c r="AN2457" s="52" t="e">
        <f t="shared" si="382"/>
        <v>#VALUE!</v>
      </c>
      <c r="AO2457">
        <v>0.4</v>
      </c>
      <c r="AP2457" s="46">
        <v>0.4</v>
      </c>
      <c r="AQ2457" s="52">
        <f t="shared" si="390"/>
        <v>0</v>
      </c>
    </row>
    <row r="2458" spans="1:43" x14ac:dyDescent="0.25">
      <c r="A2458" t="s">
        <v>5531</v>
      </c>
      <c r="B2458" t="s">
        <v>4445</v>
      </c>
      <c r="C2458" s="22" t="s">
        <v>4445</v>
      </c>
      <c r="D2458">
        <v>1</v>
      </c>
      <c r="E2458">
        <v>1</v>
      </c>
      <c r="F2458">
        <v>2</v>
      </c>
      <c r="G2458" s="13">
        <v>39692</v>
      </c>
      <c r="H2458">
        <v>0.01</v>
      </c>
      <c r="I2458" t="s">
        <v>5411</v>
      </c>
      <c r="J2458" t="s">
        <v>5411</v>
      </c>
      <c r="K2458" s="65">
        <v>0.01</v>
      </c>
      <c r="L2458" s="46"/>
      <c r="M2458" s="22"/>
      <c r="N2458" s="52">
        <f t="shared" si="383"/>
        <v>0</v>
      </c>
      <c r="O2458" s="52" t="e">
        <f t="shared" si="384"/>
        <v>#VALUE!</v>
      </c>
      <c r="P2458" s="52" t="e">
        <f t="shared" si="385"/>
        <v>#VALUE!</v>
      </c>
      <c r="Q2458">
        <v>0</v>
      </c>
      <c r="R2458" t="s">
        <v>5411</v>
      </c>
      <c r="S2458" t="s">
        <v>5411</v>
      </c>
      <c r="T2458" s="65">
        <v>0</v>
      </c>
      <c r="U2458" s="46"/>
      <c r="V2458" s="22"/>
      <c r="W2458" s="52">
        <f t="shared" si="386"/>
        <v>0</v>
      </c>
      <c r="X2458" s="52" t="e">
        <f t="shared" si="387"/>
        <v>#VALUE!</v>
      </c>
      <c r="Y2458" s="52" t="e">
        <f t="shared" si="381"/>
        <v>#VALUE!</v>
      </c>
      <c r="Z2458" t="s">
        <v>5568</v>
      </c>
      <c r="AA2458" t="s">
        <v>5411</v>
      </c>
      <c r="AB2458" t="s">
        <v>5411</v>
      </c>
      <c r="AC2458" s="61" t="s">
        <v>88</v>
      </c>
      <c r="AD2458" s="61"/>
      <c r="AE2458" s="22"/>
      <c r="AF2458">
        <v>0</v>
      </c>
      <c r="AG2458" t="s">
        <v>5411</v>
      </c>
      <c r="AH2458" t="s">
        <v>5411</v>
      </c>
      <c r="AI2458" s="65">
        <v>0</v>
      </c>
      <c r="AJ2458" s="46"/>
      <c r="AK2458" s="22"/>
      <c r="AL2458" s="52">
        <f t="shared" si="388"/>
        <v>0</v>
      </c>
      <c r="AM2458" s="52" t="e">
        <f t="shared" si="389"/>
        <v>#VALUE!</v>
      </c>
      <c r="AN2458" s="52" t="e">
        <f t="shared" si="382"/>
        <v>#VALUE!</v>
      </c>
      <c r="AO2458">
        <v>0</v>
      </c>
      <c r="AP2458" s="65">
        <v>0</v>
      </c>
      <c r="AQ2458" s="52">
        <f t="shared" si="390"/>
        <v>0</v>
      </c>
    </row>
    <row r="2459" spans="1:43" x14ac:dyDescent="0.25">
      <c r="A2459" t="s">
        <v>5531</v>
      </c>
      <c r="B2459" t="s">
        <v>4446</v>
      </c>
      <c r="C2459" s="22" t="s">
        <v>4446</v>
      </c>
      <c r="D2459">
        <v>1</v>
      </c>
      <c r="E2459">
        <v>1</v>
      </c>
      <c r="F2459">
        <v>2</v>
      </c>
      <c r="G2459" s="13">
        <v>39692</v>
      </c>
      <c r="H2459">
        <v>1.37</v>
      </c>
      <c r="I2459" t="s">
        <v>5411</v>
      </c>
      <c r="J2459" t="s">
        <v>5411</v>
      </c>
      <c r="K2459" s="65">
        <v>1.37</v>
      </c>
      <c r="L2459" s="46"/>
      <c r="M2459" s="22"/>
      <c r="N2459" s="52">
        <f t="shared" si="383"/>
        <v>0</v>
      </c>
      <c r="O2459" s="52" t="e">
        <f t="shared" si="384"/>
        <v>#VALUE!</v>
      </c>
      <c r="P2459" s="52" t="e">
        <f t="shared" si="385"/>
        <v>#VALUE!</v>
      </c>
      <c r="Q2459">
        <v>0</v>
      </c>
      <c r="R2459" t="s">
        <v>5411</v>
      </c>
      <c r="S2459" t="s">
        <v>5411</v>
      </c>
      <c r="T2459" s="65">
        <v>0</v>
      </c>
      <c r="U2459" s="46"/>
      <c r="V2459" s="22"/>
      <c r="W2459" s="52">
        <f t="shared" si="386"/>
        <v>0</v>
      </c>
      <c r="X2459" s="52" t="e">
        <f t="shared" si="387"/>
        <v>#VALUE!</v>
      </c>
      <c r="Y2459" s="52" t="e">
        <f t="shared" si="381"/>
        <v>#VALUE!</v>
      </c>
      <c r="Z2459" t="s">
        <v>5568</v>
      </c>
      <c r="AA2459" t="s">
        <v>5411</v>
      </c>
      <c r="AB2459" t="s">
        <v>5411</v>
      </c>
      <c r="AC2459" s="61" t="s">
        <v>88</v>
      </c>
      <c r="AD2459" s="61"/>
      <c r="AE2459" s="22"/>
      <c r="AF2459">
        <v>0</v>
      </c>
      <c r="AG2459" t="s">
        <v>5411</v>
      </c>
      <c r="AH2459" t="s">
        <v>5411</v>
      </c>
      <c r="AI2459" s="65">
        <v>0</v>
      </c>
      <c r="AJ2459" s="46"/>
      <c r="AK2459" s="22"/>
      <c r="AL2459" s="52">
        <f t="shared" si="388"/>
        <v>0</v>
      </c>
      <c r="AM2459" s="52" t="e">
        <f t="shared" si="389"/>
        <v>#VALUE!</v>
      </c>
      <c r="AN2459" s="52" t="e">
        <f t="shared" si="382"/>
        <v>#VALUE!</v>
      </c>
      <c r="AO2459">
        <v>0.36</v>
      </c>
      <c r="AP2459" s="65">
        <v>0.36</v>
      </c>
      <c r="AQ2459" s="52">
        <f t="shared" si="390"/>
        <v>0</v>
      </c>
    </row>
    <row r="2460" spans="1:43" x14ac:dyDescent="0.25">
      <c r="A2460" t="s">
        <v>5531</v>
      </c>
      <c r="B2460" t="s">
        <v>4447</v>
      </c>
      <c r="C2460" s="22" t="s">
        <v>4447</v>
      </c>
      <c r="D2460">
        <v>1</v>
      </c>
      <c r="E2460">
        <v>1</v>
      </c>
      <c r="F2460">
        <v>2</v>
      </c>
      <c r="G2460" s="13">
        <v>39692</v>
      </c>
      <c r="H2460">
        <v>0.01</v>
      </c>
      <c r="I2460" t="s">
        <v>5411</v>
      </c>
      <c r="J2460" t="s">
        <v>5411</v>
      </c>
      <c r="K2460" s="65">
        <v>0.01</v>
      </c>
      <c r="L2460" s="46"/>
      <c r="M2460" s="22"/>
      <c r="N2460" s="52">
        <f t="shared" si="383"/>
        <v>0</v>
      </c>
      <c r="O2460" s="52" t="e">
        <f t="shared" si="384"/>
        <v>#VALUE!</v>
      </c>
      <c r="P2460" s="52" t="e">
        <f t="shared" si="385"/>
        <v>#VALUE!</v>
      </c>
      <c r="Q2460">
        <v>0</v>
      </c>
      <c r="R2460" t="s">
        <v>5411</v>
      </c>
      <c r="S2460" t="s">
        <v>5411</v>
      </c>
      <c r="T2460" s="65">
        <v>0</v>
      </c>
      <c r="U2460" s="46"/>
      <c r="V2460" s="22"/>
      <c r="W2460" s="52">
        <f t="shared" si="386"/>
        <v>0</v>
      </c>
      <c r="X2460" s="52" t="e">
        <f t="shared" si="387"/>
        <v>#VALUE!</v>
      </c>
      <c r="Y2460" s="52" t="e">
        <f t="shared" si="381"/>
        <v>#VALUE!</v>
      </c>
      <c r="Z2460" t="s">
        <v>5568</v>
      </c>
      <c r="AA2460" t="s">
        <v>5411</v>
      </c>
      <c r="AB2460" t="s">
        <v>5411</v>
      </c>
      <c r="AC2460" s="61" t="s">
        <v>88</v>
      </c>
      <c r="AD2460" s="61"/>
      <c r="AE2460" s="22"/>
      <c r="AF2460">
        <v>0</v>
      </c>
      <c r="AG2460" t="s">
        <v>5411</v>
      </c>
      <c r="AH2460" t="s">
        <v>5411</v>
      </c>
      <c r="AI2460" s="65">
        <v>0</v>
      </c>
      <c r="AJ2460" s="46"/>
      <c r="AK2460" s="22"/>
      <c r="AL2460" s="52">
        <f t="shared" si="388"/>
        <v>0</v>
      </c>
      <c r="AM2460" s="52" t="e">
        <f t="shared" si="389"/>
        <v>#VALUE!</v>
      </c>
      <c r="AN2460" s="52" t="e">
        <f t="shared" si="382"/>
        <v>#VALUE!</v>
      </c>
      <c r="AO2460">
        <v>0.01</v>
      </c>
      <c r="AP2460" s="65">
        <v>0.01</v>
      </c>
      <c r="AQ2460" s="52">
        <f t="shared" si="390"/>
        <v>0</v>
      </c>
    </row>
    <row r="2461" spans="1:43" x14ac:dyDescent="0.25">
      <c r="A2461" t="s">
        <v>5531</v>
      </c>
      <c r="B2461" t="s">
        <v>4448</v>
      </c>
      <c r="C2461" s="22" t="s">
        <v>4448</v>
      </c>
      <c r="D2461">
        <v>1</v>
      </c>
      <c r="E2461">
        <v>1</v>
      </c>
      <c r="F2461">
        <v>2</v>
      </c>
      <c r="G2461" s="13">
        <v>39692</v>
      </c>
      <c r="H2461">
        <v>1.82</v>
      </c>
      <c r="I2461" t="s">
        <v>5411</v>
      </c>
      <c r="J2461" t="s">
        <v>5411</v>
      </c>
      <c r="K2461" s="65">
        <v>1.82</v>
      </c>
      <c r="L2461" s="46"/>
      <c r="M2461" s="22"/>
      <c r="N2461" s="52">
        <f t="shared" si="383"/>
        <v>0</v>
      </c>
      <c r="O2461" s="52" t="e">
        <f t="shared" si="384"/>
        <v>#VALUE!</v>
      </c>
      <c r="P2461" s="52" t="e">
        <f t="shared" si="385"/>
        <v>#VALUE!</v>
      </c>
      <c r="Q2461">
        <v>0</v>
      </c>
      <c r="R2461" t="s">
        <v>5411</v>
      </c>
      <c r="S2461" t="s">
        <v>5411</v>
      </c>
      <c r="T2461" s="65">
        <v>0</v>
      </c>
      <c r="U2461" s="46"/>
      <c r="V2461" s="22"/>
      <c r="W2461" s="52">
        <f t="shared" si="386"/>
        <v>0</v>
      </c>
      <c r="X2461" s="52" t="e">
        <f t="shared" si="387"/>
        <v>#VALUE!</v>
      </c>
      <c r="Y2461" s="52" t="e">
        <f t="shared" si="381"/>
        <v>#VALUE!</v>
      </c>
      <c r="Z2461" t="s">
        <v>5568</v>
      </c>
      <c r="AA2461" t="s">
        <v>5411</v>
      </c>
      <c r="AB2461" t="s">
        <v>5411</v>
      </c>
      <c r="AC2461" s="61" t="s">
        <v>88</v>
      </c>
      <c r="AD2461" s="61"/>
      <c r="AE2461" s="22"/>
      <c r="AF2461">
        <v>0</v>
      </c>
      <c r="AG2461" t="s">
        <v>5411</v>
      </c>
      <c r="AH2461" t="s">
        <v>5411</v>
      </c>
      <c r="AI2461" s="65">
        <v>0</v>
      </c>
      <c r="AJ2461" s="46"/>
      <c r="AK2461" s="22"/>
      <c r="AL2461" s="52">
        <f t="shared" si="388"/>
        <v>0</v>
      </c>
      <c r="AM2461" s="52" t="e">
        <f t="shared" si="389"/>
        <v>#VALUE!</v>
      </c>
      <c r="AN2461" s="52" t="e">
        <f t="shared" si="382"/>
        <v>#VALUE!</v>
      </c>
      <c r="AO2461">
        <v>0.05</v>
      </c>
      <c r="AP2461" s="65">
        <v>0.05</v>
      </c>
      <c r="AQ2461" s="52">
        <f t="shared" si="390"/>
        <v>0</v>
      </c>
    </row>
    <row r="2462" spans="1:43" x14ac:dyDescent="0.25">
      <c r="A2462" t="s">
        <v>5531</v>
      </c>
      <c r="B2462" t="s">
        <v>4449</v>
      </c>
      <c r="C2462" s="22" t="s">
        <v>4449</v>
      </c>
      <c r="D2462">
        <v>1</v>
      </c>
      <c r="E2462">
        <v>1</v>
      </c>
      <c r="F2462">
        <v>2</v>
      </c>
      <c r="G2462" s="13">
        <v>39692</v>
      </c>
      <c r="H2462">
        <v>0</v>
      </c>
      <c r="I2462" t="s">
        <v>5411</v>
      </c>
      <c r="J2462" t="s">
        <v>5411</v>
      </c>
      <c r="K2462" s="65">
        <v>0</v>
      </c>
      <c r="L2462" s="46"/>
      <c r="M2462" s="22"/>
      <c r="N2462" s="52">
        <f t="shared" si="383"/>
        <v>0</v>
      </c>
      <c r="O2462" s="52" t="e">
        <f t="shared" si="384"/>
        <v>#VALUE!</v>
      </c>
      <c r="P2462" s="52" t="e">
        <f t="shared" si="385"/>
        <v>#VALUE!</v>
      </c>
      <c r="Q2462">
        <v>0</v>
      </c>
      <c r="R2462" t="s">
        <v>5411</v>
      </c>
      <c r="S2462" t="s">
        <v>5411</v>
      </c>
      <c r="T2462" s="65">
        <v>0</v>
      </c>
      <c r="U2462" s="46"/>
      <c r="V2462" s="22"/>
      <c r="W2462" s="52">
        <f t="shared" si="386"/>
        <v>0</v>
      </c>
      <c r="X2462" s="52" t="e">
        <f t="shared" si="387"/>
        <v>#VALUE!</v>
      </c>
      <c r="Y2462" s="52" t="e">
        <f t="shared" si="381"/>
        <v>#VALUE!</v>
      </c>
      <c r="Z2462" t="s">
        <v>5568</v>
      </c>
      <c r="AA2462" t="s">
        <v>5411</v>
      </c>
      <c r="AB2462" t="s">
        <v>5411</v>
      </c>
      <c r="AC2462" s="61" t="s">
        <v>88</v>
      </c>
      <c r="AD2462" s="61"/>
      <c r="AE2462" s="22"/>
      <c r="AF2462">
        <v>0</v>
      </c>
      <c r="AG2462" t="s">
        <v>5411</v>
      </c>
      <c r="AH2462" t="s">
        <v>5411</v>
      </c>
      <c r="AI2462" s="65">
        <v>0</v>
      </c>
      <c r="AJ2462" s="46"/>
      <c r="AK2462" s="22"/>
      <c r="AL2462" s="52">
        <f t="shared" si="388"/>
        <v>0</v>
      </c>
      <c r="AM2462" s="52" t="e">
        <f t="shared" si="389"/>
        <v>#VALUE!</v>
      </c>
      <c r="AN2462" s="52" t="e">
        <f t="shared" si="382"/>
        <v>#VALUE!</v>
      </c>
      <c r="AO2462">
        <v>0</v>
      </c>
      <c r="AP2462" s="65">
        <v>0</v>
      </c>
      <c r="AQ2462" s="52">
        <f t="shared" si="390"/>
        <v>0</v>
      </c>
    </row>
    <row r="2463" spans="1:43" x14ac:dyDescent="0.25">
      <c r="A2463" t="s">
        <v>5531</v>
      </c>
      <c r="B2463" t="s">
        <v>4450</v>
      </c>
      <c r="C2463" s="22" t="s">
        <v>4450</v>
      </c>
      <c r="D2463">
        <v>1</v>
      </c>
      <c r="E2463">
        <v>1</v>
      </c>
      <c r="F2463">
        <v>2</v>
      </c>
      <c r="G2463" s="13">
        <v>39692</v>
      </c>
      <c r="H2463">
        <v>0.16</v>
      </c>
      <c r="I2463" t="s">
        <v>5411</v>
      </c>
      <c r="J2463" t="s">
        <v>5411</v>
      </c>
      <c r="K2463" s="65">
        <v>0.16</v>
      </c>
      <c r="L2463" s="46"/>
      <c r="M2463" s="22"/>
      <c r="N2463" s="52">
        <f t="shared" si="383"/>
        <v>0</v>
      </c>
      <c r="O2463" s="52" t="e">
        <f t="shared" si="384"/>
        <v>#VALUE!</v>
      </c>
      <c r="P2463" s="52" t="e">
        <f t="shared" si="385"/>
        <v>#VALUE!</v>
      </c>
      <c r="Q2463">
        <v>0</v>
      </c>
      <c r="R2463" t="s">
        <v>5411</v>
      </c>
      <c r="S2463" t="s">
        <v>5411</v>
      </c>
      <c r="T2463" s="65">
        <v>0</v>
      </c>
      <c r="U2463" s="46"/>
      <c r="V2463" s="22"/>
      <c r="W2463" s="52">
        <f t="shared" si="386"/>
        <v>0</v>
      </c>
      <c r="X2463" s="52" t="e">
        <f t="shared" si="387"/>
        <v>#VALUE!</v>
      </c>
      <c r="Y2463" s="52" t="e">
        <f t="shared" si="381"/>
        <v>#VALUE!</v>
      </c>
      <c r="Z2463" t="s">
        <v>5568</v>
      </c>
      <c r="AA2463" t="s">
        <v>5411</v>
      </c>
      <c r="AB2463" t="s">
        <v>5411</v>
      </c>
      <c r="AC2463" s="61" t="s">
        <v>88</v>
      </c>
      <c r="AD2463" s="61"/>
      <c r="AE2463" s="22"/>
      <c r="AF2463">
        <v>0</v>
      </c>
      <c r="AG2463" t="s">
        <v>5411</v>
      </c>
      <c r="AH2463" t="s">
        <v>5411</v>
      </c>
      <c r="AI2463" s="65">
        <v>0</v>
      </c>
      <c r="AJ2463" s="46"/>
      <c r="AK2463" s="22"/>
      <c r="AL2463" s="52">
        <f t="shared" si="388"/>
        <v>0</v>
      </c>
      <c r="AM2463" s="52" t="e">
        <f t="shared" si="389"/>
        <v>#VALUE!</v>
      </c>
      <c r="AN2463" s="52" t="e">
        <f t="shared" si="382"/>
        <v>#VALUE!</v>
      </c>
      <c r="AO2463">
        <v>0.02</v>
      </c>
      <c r="AP2463" s="65">
        <v>0.02</v>
      </c>
      <c r="AQ2463" s="52">
        <f t="shared" si="390"/>
        <v>0</v>
      </c>
    </row>
    <row r="2464" spans="1:43" x14ac:dyDescent="0.25">
      <c r="A2464" t="s">
        <v>5531</v>
      </c>
      <c r="B2464" t="s">
        <v>4451</v>
      </c>
      <c r="C2464" s="22" t="s">
        <v>4451</v>
      </c>
      <c r="D2464">
        <v>1</v>
      </c>
      <c r="E2464">
        <v>1</v>
      </c>
      <c r="F2464">
        <v>2</v>
      </c>
      <c r="G2464" s="13">
        <v>39692</v>
      </c>
      <c r="H2464">
        <v>0.01</v>
      </c>
      <c r="I2464" t="s">
        <v>5411</v>
      </c>
      <c r="J2464" t="s">
        <v>5411</v>
      </c>
      <c r="K2464" s="65">
        <v>0.01</v>
      </c>
      <c r="L2464" s="46"/>
      <c r="M2464" s="22"/>
      <c r="N2464" s="52">
        <f t="shared" si="383"/>
        <v>0</v>
      </c>
      <c r="O2464" s="52" t="e">
        <f t="shared" si="384"/>
        <v>#VALUE!</v>
      </c>
      <c r="P2464" s="52" t="e">
        <f t="shared" si="385"/>
        <v>#VALUE!</v>
      </c>
      <c r="Q2464">
        <v>0</v>
      </c>
      <c r="R2464" t="s">
        <v>5411</v>
      </c>
      <c r="S2464" t="s">
        <v>5411</v>
      </c>
      <c r="T2464" s="65">
        <v>0</v>
      </c>
      <c r="U2464" s="46"/>
      <c r="V2464" s="22"/>
      <c r="W2464" s="52">
        <f t="shared" si="386"/>
        <v>0</v>
      </c>
      <c r="X2464" s="52" t="e">
        <f t="shared" si="387"/>
        <v>#VALUE!</v>
      </c>
      <c r="Y2464" s="52" t="e">
        <f t="shared" si="381"/>
        <v>#VALUE!</v>
      </c>
      <c r="Z2464" t="s">
        <v>5568</v>
      </c>
      <c r="AA2464" t="s">
        <v>5411</v>
      </c>
      <c r="AB2464" t="s">
        <v>5411</v>
      </c>
      <c r="AC2464" s="61" t="s">
        <v>88</v>
      </c>
      <c r="AD2464" s="61"/>
      <c r="AE2464" s="22"/>
      <c r="AF2464">
        <v>0</v>
      </c>
      <c r="AG2464" t="s">
        <v>5411</v>
      </c>
      <c r="AH2464" t="s">
        <v>5411</v>
      </c>
      <c r="AI2464" s="65">
        <v>0</v>
      </c>
      <c r="AJ2464" s="46"/>
      <c r="AK2464" s="22"/>
      <c r="AL2464" s="52">
        <f t="shared" si="388"/>
        <v>0</v>
      </c>
      <c r="AM2464" s="52" t="e">
        <f t="shared" si="389"/>
        <v>#VALUE!</v>
      </c>
      <c r="AN2464" s="52" t="e">
        <f t="shared" si="382"/>
        <v>#VALUE!</v>
      </c>
      <c r="AO2464">
        <v>0</v>
      </c>
      <c r="AP2464" s="65">
        <v>0</v>
      </c>
      <c r="AQ2464" s="52">
        <f t="shared" si="390"/>
        <v>0</v>
      </c>
    </row>
    <row r="2465" spans="1:43" x14ac:dyDescent="0.25">
      <c r="A2465" t="s">
        <v>5531</v>
      </c>
      <c r="B2465" t="s">
        <v>4452</v>
      </c>
      <c r="C2465" s="22" t="s">
        <v>4452</v>
      </c>
      <c r="D2465">
        <v>1</v>
      </c>
      <c r="E2465">
        <v>1</v>
      </c>
      <c r="F2465">
        <v>2</v>
      </c>
      <c r="G2465" s="13">
        <v>39692</v>
      </c>
      <c r="H2465">
        <v>1.83</v>
      </c>
      <c r="I2465" t="s">
        <v>5411</v>
      </c>
      <c r="J2465" t="s">
        <v>5411</v>
      </c>
      <c r="K2465" s="65">
        <v>1.83</v>
      </c>
      <c r="L2465" s="46"/>
      <c r="M2465" s="22"/>
      <c r="N2465" s="52">
        <f t="shared" si="383"/>
        <v>0</v>
      </c>
      <c r="O2465" s="52" t="e">
        <f t="shared" si="384"/>
        <v>#VALUE!</v>
      </c>
      <c r="P2465" s="52" t="e">
        <f t="shared" si="385"/>
        <v>#VALUE!</v>
      </c>
      <c r="Q2465">
        <v>0</v>
      </c>
      <c r="R2465" t="s">
        <v>5411</v>
      </c>
      <c r="S2465" t="s">
        <v>5411</v>
      </c>
      <c r="T2465" s="65">
        <v>0</v>
      </c>
      <c r="U2465" s="46"/>
      <c r="V2465" s="22"/>
      <c r="W2465" s="52">
        <f t="shared" si="386"/>
        <v>0</v>
      </c>
      <c r="X2465" s="52" t="e">
        <f t="shared" si="387"/>
        <v>#VALUE!</v>
      </c>
      <c r="Y2465" s="52" t="e">
        <f t="shared" si="381"/>
        <v>#VALUE!</v>
      </c>
      <c r="Z2465" t="s">
        <v>5568</v>
      </c>
      <c r="AA2465" t="s">
        <v>5411</v>
      </c>
      <c r="AB2465" t="s">
        <v>5411</v>
      </c>
      <c r="AC2465" s="61" t="s">
        <v>88</v>
      </c>
      <c r="AD2465" s="61"/>
      <c r="AE2465" s="22"/>
      <c r="AF2465">
        <v>0</v>
      </c>
      <c r="AG2465" t="s">
        <v>5411</v>
      </c>
      <c r="AH2465" t="s">
        <v>5411</v>
      </c>
      <c r="AI2465" s="65">
        <v>0</v>
      </c>
      <c r="AJ2465" s="46"/>
      <c r="AK2465" s="22"/>
      <c r="AL2465" s="52">
        <f t="shared" si="388"/>
        <v>0</v>
      </c>
      <c r="AM2465" s="52" t="e">
        <f t="shared" si="389"/>
        <v>#VALUE!</v>
      </c>
      <c r="AN2465" s="52" t="e">
        <f t="shared" si="382"/>
        <v>#VALUE!</v>
      </c>
      <c r="AO2465">
        <v>0.04</v>
      </c>
      <c r="AP2465" s="65">
        <v>0.04</v>
      </c>
      <c r="AQ2465" s="52">
        <f t="shared" si="390"/>
        <v>0</v>
      </c>
    </row>
    <row r="2466" spans="1:43" x14ac:dyDescent="0.25">
      <c r="A2466" t="s">
        <v>5531</v>
      </c>
      <c r="B2466" t="s">
        <v>4453</v>
      </c>
      <c r="C2466" s="22" t="s">
        <v>4453</v>
      </c>
      <c r="D2466">
        <v>1</v>
      </c>
      <c r="E2466">
        <v>1</v>
      </c>
      <c r="F2466">
        <v>2</v>
      </c>
      <c r="G2466" s="13">
        <v>39692</v>
      </c>
      <c r="H2466">
        <v>0.01</v>
      </c>
      <c r="I2466" t="s">
        <v>5411</v>
      </c>
      <c r="J2466" t="s">
        <v>5411</v>
      </c>
      <c r="K2466" s="65">
        <v>0.01</v>
      </c>
      <c r="L2466" s="46"/>
      <c r="M2466" s="22"/>
      <c r="N2466" s="52">
        <f t="shared" si="383"/>
        <v>0</v>
      </c>
      <c r="O2466" s="52" t="e">
        <f t="shared" si="384"/>
        <v>#VALUE!</v>
      </c>
      <c r="P2466" s="52" t="e">
        <f t="shared" si="385"/>
        <v>#VALUE!</v>
      </c>
      <c r="Q2466">
        <v>0</v>
      </c>
      <c r="R2466" t="s">
        <v>5411</v>
      </c>
      <c r="S2466" t="s">
        <v>5411</v>
      </c>
      <c r="T2466" s="65">
        <v>0</v>
      </c>
      <c r="U2466" s="46"/>
      <c r="V2466" s="22"/>
      <c r="W2466" s="52">
        <f t="shared" si="386"/>
        <v>0</v>
      </c>
      <c r="X2466" s="52" t="e">
        <f t="shared" si="387"/>
        <v>#VALUE!</v>
      </c>
      <c r="Y2466" s="52" t="e">
        <f t="shared" si="381"/>
        <v>#VALUE!</v>
      </c>
      <c r="Z2466" t="s">
        <v>5568</v>
      </c>
      <c r="AA2466" t="s">
        <v>5411</v>
      </c>
      <c r="AB2466" t="s">
        <v>5411</v>
      </c>
      <c r="AC2466" s="61" t="s">
        <v>88</v>
      </c>
      <c r="AD2466" s="61"/>
      <c r="AE2466" s="22"/>
      <c r="AF2466">
        <v>0</v>
      </c>
      <c r="AG2466" t="s">
        <v>5411</v>
      </c>
      <c r="AH2466" t="s">
        <v>5411</v>
      </c>
      <c r="AI2466" s="65">
        <v>0</v>
      </c>
      <c r="AJ2466" s="46"/>
      <c r="AK2466" s="22"/>
      <c r="AL2466" s="52">
        <f t="shared" si="388"/>
        <v>0</v>
      </c>
      <c r="AM2466" s="52" t="e">
        <f t="shared" si="389"/>
        <v>#VALUE!</v>
      </c>
      <c r="AN2466" s="52" t="e">
        <f t="shared" si="382"/>
        <v>#VALUE!</v>
      </c>
      <c r="AO2466">
        <v>0</v>
      </c>
      <c r="AP2466" s="65">
        <v>0</v>
      </c>
      <c r="AQ2466" s="52">
        <f t="shared" si="390"/>
        <v>0</v>
      </c>
    </row>
    <row r="2467" spans="1:43" x14ac:dyDescent="0.25">
      <c r="A2467" t="s">
        <v>5531</v>
      </c>
      <c r="B2467" t="s">
        <v>4454</v>
      </c>
      <c r="C2467" s="22" t="s">
        <v>4454</v>
      </c>
      <c r="D2467">
        <v>1</v>
      </c>
      <c r="E2467">
        <v>1</v>
      </c>
      <c r="F2467">
        <v>2</v>
      </c>
      <c r="G2467" s="13">
        <v>39692</v>
      </c>
      <c r="H2467">
        <v>0.25</v>
      </c>
      <c r="I2467" t="s">
        <v>5411</v>
      </c>
      <c r="J2467" t="s">
        <v>5411</v>
      </c>
      <c r="K2467" s="65">
        <v>0.25</v>
      </c>
      <c r="L2467" s="46"/>
      <c r="M2467" s="22"/>
      <c r="N2467" s="52">
        <f t="shared" si="383"/>
        <v>0</v>
      </c>
      <c r="O2467" s="52" t="e">
        <f t="shared" si="384"/>
        <v>#VALUE!</v>
      </c>
      <c r="P2467" s="52" t="e">
        <f t="shared" si="385"/>
        <v>#VALUE!</v>
      </c>
      <c r="Q2467">
        <v>0</v>
      </c>
      <c r="R2467" t="s">
        <v>5411</v>
      </c>
      <c r="S2467" t="s">
        <v>5411</v>
      </c>
      <c r="T2467" s="65">
        <v>0</v>
      </c>
      <c r="U2467" s="46"/>
      <c r="V2467" s="22"/>
      <c r="W2467" s="52">
        <f t="shared" si="386"/>
        <v>0</v>
      </c>
      <c r="X2467" s="52" t="e">
        <f t="shared" si="387"/>
        <v>#VALUE!</v>
      </c>
      <c r="Y2467" s="52" t="e">
        <f t="shared" si="381"/>
        <v>#VALUE!</v>
      </c>
      <c r="Z2467" t="s">
        <v>5568</v>
      </c>
      <c r="AA2467" t="s">
        <v>5411</v>
      </c>
      <c r="AB2467" t="s">
        <v>5411</v>
      </c>
      <c r="AC2467" s="61" t="s">
        <v>88</v>
      </c>
      <c r="AD2467" s="61"/>
      <c r="AE2467" s="22"/>
      <c r="AF2467">
        <v>0</v>
      </c>
      <c r="AG2467" t="s">
        <v>5411</v>
      </c>
      <c r="AH2467" t="s">
        <v>5411</v>
      </c>
      <c r="AI2467" s="65">
        <v>0</v>
      </c>
      <c r="AJ2467" s="46"/>
      <c r="AK2467" s="22"/>
      <c r="AL2467" s="52">
        <f t="shared" si="388"/>
        <v>0</v>
      </c>
      <c r="AM2467" s="52" t="e">
        <f t="shared" si="389"/>
        <v>#VALUE!</v>
      </c>
      <c r="AN2467" s="52" t="e">
        <f t="shared" si="382"/>
        <v>#VALUE!</v>
      </c>
      <c r="AO2467">
        <v>0.06</v>
      </c>
      <c r="AP2467" s="65">
        <v>0.06</v>
      </c>
      <c r="AQ2467" s="52">
        <f t="shared" si="390"/>
        <v>0</v>
      </c>
    </row>
    <row r="2468" spans="1:43" x14ac:dyDescent="0.25">
      <c r="A2468" t="s">
        <v>5531</v>
      </c>
      <c r="B2468" t="s">
        <v>4780</v>
      </c>
      <c r="C2468" s="22" t="s">
        <v>4780</v>
      </c>
      <c r="D2468">
        <v>1</v>
      </c>
      <c r="E2468">
        <v>1</v>
      </c>
      <c r="F2468">
        <v>2</v>
      </c>
      <c r="G2468" s="13">
        <v>39692</v>
      </c>
      <c r="H2468">
        <v>0</v>
      </c>
      <c r="I2468" t="s">
        <v>5411</v>
      </c>
      <c r="J2468" t="s">
        <v>5411</v>
      </c>
      <c r="K2468" s="65">
        <v>0</v>
      </c>
      <c r="L2468" s="46"/>
      <c r="M2468" s="22"/>
      <c r="N2468" s="52">
        <f t="shared" si="383"/>
        <v>0</v>
      </c>
      <c r="O2468" s="52" t="e">
        <f t="shared" si="384"/>
        <v>#VALUE!</v>
      </c>
      <c r="P2468" s="52" t="e">
        <f t="shared" si="385"/>
        <v>#VALUE!</v>
      </c>
      <c r="Q2468">
        <v>0</v>
      </c>
      <c r="R2468" t="s">
        <v>5411</v>
      </c>
      <c r="S2468" t="s">
        <v>5411</v>
      </c>
      <c r="T2468" s="65">
        <v>0</v>
      </c>
      <c r="U2468" s="46"/>
      <c r="V2468" s="22"/>
      <c r="W2468" s="52">
        <f t="shared" si="386"/>
        <v>0</v>
      </c>
      <c r="X2468" s="52" t="e">
        <f t="shared" si="387"/>
        <v>#VALUE!</v>
      </c>
      <c r="Y2468" s="52" t="e">
        <f t="shared" si="381"/>
        <v>#VALUE!</v>
      </c>
      <c r="Z2468" t="s">
        <v>5568</v>
      </c>
      <c r="AA2468" t="s">
        <v>5411</v>
      </c>
      <c r="AB2468" t="s">
        <v>5411</v>
      </c>
      <c r="AC2468" s="61" t="s">
        <v>88</v>
      </c>
      <c r="AD2468" s="61"/>
      <c r="AE2468" s="22"/>
      <c r="AF2468">
        <v>0</v>
      </c>
      <c r="AG2468" t="s">
        <v>5411</v>
      </c>
      <c r="AH2468" t="s">
        <v>5411</v>
      </c>
      <c r="AI2468" s="65">
        <v>0</v>
      </c>
      <c r="AJ2468" s="46"/>
      <c r="AK2468" s="22"/>
      <c r="AL2468" s="52">
        <f t="shared" si="388"/>
        <v>0</v>
      </c>
      <c r="AM2468" s="52" t="e">
        <f t="shared" si="389"/>
        <v>#VALUE!</v>
      </c>
      <c r="AN2468" s="52" t="e">
        <f t="shared" si="382"/>
        <v>#VALUE!</v>
      </c>
      <c r="AO2468">
        <v>0</v>
      </c>
      <c r="AP2468" s="65">
        <v>0</v>
      </c>
      <c r="AQ2468" s="52">
        <f t="shared" si="390"/>
        <v>0</v>
      </c>
    </row>
    <row r="2469" spans="1:43" x14ac:dyDescent="0.25">
      <c r="A2469" t="s">
        <v>5531</v>
      </c>
      <c r="B2469" t="s">
        <v>4781</v>
      </c>
      <c r="C2469" s="22" t="s">
        <v>4781</v>
      </c>
      <c r="D2469">
        <v>1</v>
      </c>
      <c r="E2469">
        <v>1</v>
      </c>
      <c r="F2469">
        <v>2</v>
      </c>
      <c r="G2469" s="13">
        <v>39692</v>
      </c>
      <c r="H2469">
        <v>3.6</v>
      </c>
      <c r="I2469" t="s">
        <v>5411</v>
      </c>
      <c r="J2469" t="s">
        <v>5411</v>
      </c>
      <c r="K2469" s="65">
        <v>3.6</v>
      </c>
      <c r="L2469" s="46"/>
      <c r="M2469" s="22"/>
      <c r="N2469" s="52">
        <f t="shared" si="383"/>
        <v>0</v>
      </c>
      <c r="O2469" s="52" t="e">
        <f t="shared" si="384"/>
        <v>#VALUE!</v>
      </c>
      <c r="P2469" s="52" t="e">
        <f t="shared" si="385"/>
        <v>#VALUE!</v>
      </c>
      <c r="Q2469">
        <v>0</v>
      </c>
      <c r="R2469" t="s">
        <v>5411</v>
      </c>
      <c r="S2469" t="s">
        <v>5411</v>
      </c>
      <c r="T2469" s="65">
        <v>0</v>
      </c>
      <c r="U2469" s="46"/>
      <c r="V2469" s="22"/>
      <c r="W2469" s="52">
        <f t="shared" si="386"/>
        <v>0</v>
      </c>
      <c r="X2469" s="52" t="e">
        <f t="shared" si="387"/>
        <v>#VALUE!</v>
      </c>
      <c r="Y2469" s="52" t="e">
        <f t="shared" si="381"/>
        <v>#VALUE!</v>
      </c>
      <c r="Z2469" t="s">
        <v>5568</v>
      </c>
      <c r="AA2469" t="s">
        <v>5411</v>
      </c>
      <c r="AB2469" t="s">
        <v>5411</v>
      </c>
      <c r="AC2469" s="61" t="s">
        <v>88</v>
      </c>
      <c r="AD2469" s="61"/>
      <c r="AE2469" s="22"/>
      <c r="AF2469">
        <v>0</v>
      </c>
      <c r="AG2469" t="s">
        <v>5411</v>
      </c>
      <c r="AH2469" t="s">
        <v>5411</v>
      </c>
      <c r="AI2469" s="65">
        <v>0</v>
      </c>
      <c r="AJ2469" s="46"/>
      <c r="AK2469" s="22"/>
      <c r="AL2469" s="52">
        <f t="shared" si="388"/>
        <v>0</v>
      </c>
      <c r="AM2469" s="52" t="e">
        <f t="shared" si="389"/>
        <v>#VALUE!</v>
      </c>
      <c r="AN2469" s="52" t="e">
        <f t="shared" si="382"/>
        <v>#VALUE!</v>
      </c>
      <c r="AO2469">
        <v>0</v>
      </c>
      <c r="AP2469" s="65">
        <v>0</v>
      </c>
      <c r="AQ2469" s="52">
        <f t="shared" si="390"/>
        <v>0</v>
      </c>
    </row>
    <row r="2470" spans="1:43" x14ac:dyDescent="0.25">
      <c r="A2470" t="s">
        <v>5531</v>
      </c>
      <c r="B2470" t="s">
        <v>4782</v>
      </c>
      <c r="C2470" s="22" t="s">
        <v>4782</v>
      </c>
      <c r="D2470">
        <v>1</v>
      </c>
      <c r="E2470">
        <v>1</v>
      </c>
      <c r="F2470">
        <v>2</v>
      </c>
      <c r="G2470" s="13">
        <v>39692</v>
      </c>
      <c r="H2470">
        <v>2.75</v>
      </c>
      <c r="I2470" t="s">
        <v>5411</v>
      </c>
      <c r="J2470" t="s">
        <v>5411</v>
      </c>
      <c r="K2470" s="65">
        <v>2.75</v>
      </c>
      <c r="L2470" s="46"/>
      <c r="M2470" s="22"/>
      <c r="N2470" s="52">
        <f t="shared" si="383"/>
        <v>0</v>
      </c>
      <c r="O2470" s="52" t="e">
        <f t="shared" si="384"/>
        <v>#VALUE!</v>
      </c>
      <c r="P2470" s="52" t="e">
        <f t="shared" si="385"/>
        <v>#VALUE!</v>
      </c>
      <c r="Q2470">
        <v>0</v>
      </c>
      <c r="R2470" t="s">
        <v>5411</v>
      </c>
      <c r="S2470" t="s">
        <v>5411</v>
      </c>
      <c r="T2470" s="65">
        <v>0</v>
      </c>
      <c r="U2470" s="46"/>
      <c r="V2470" s="22"/>
      <c r="W2470" s="52">
        <f t="shared" si="386"/>
        <v>0</v>
      </c>
      <c r="X2470" s="52" t="e">
        <f t="shared" si="387"/>
        <v>#VALUE!</v>
      </c>
      <c r="Y2470" s="52" t="e">
        <f t="shared" si="381"/>
        <v>#VALUE!</v>
      </c>
      <c r="Z2470" t="s">
        <v>5568</v>
      </c>
      <c r="AA2470" t="s">
        <v>5411</v>
      </c>
      <c r="AB2470" t="s">
        <v>5411</v>
      </c>
      <c r="AC2470" s="61" t="s">
        <v>88</v>
      </c>
      <c r="AD2470" s="61"/>
      <c r="AE2470" s="22"/>
      <c r="AF2470">
        <v>0</v>
      </c>
      <c r="AG2470" t="s">
        <v>5411</v>
      </c>
      <c r="AH2470" t="s">
        <v>5411</v>
      </c>
      <c r="AI2470" s="65">
        <v>0</v>
      </c>
      <c r="AJ2470" s="46"/>
      <c r="AK2470" s="22"/>
      <c r="AL2470" s="52">
        <f t="shared" si="388"/>
        <v>0</v>
      </c>
      <c r="AM2470" s="52" t="e">
        <f t="shared" si="389"/>
        <v>#VALUE!</v>
      </c>
      <c r="AN2470" s="52" t="e">
        <f t="shared" si="382"/>
        <v>#VALUE!</v>
      </c>
      <c r="AO2470">
        <v>0.32</v>
      </c>
      <c r="AP2470" s="65">
        <v>0.32</v>
      </c>
      <c r="AQ2470" s="52">
        <f t="shared" si="390"/>
        <v>0</v>
      </c>
    </row>
    <row r="2471" spans="1:43" x14ac:dyDescent="0.25">
      <c r="A2471" t="s">
        <v>5531</v>
      </c>
      <c r="B2471" t="s">
        <v>4783</v>
      </c>
      <c r="C2471" s="22" t="s">
        <v>4783</v>
      </c>
      <c r="D2471">
        <v>1</v>
      </c>
      <c r="E2471">
        <v>1</v>
      </c>
      <c r="F2471">
        <v>2</v>
      </c>
      <c r="G2471" s="13">
        <v>39692</v>
      </c>
      <c r="H2471">
        <v>0</v>
      </c>
      <c r="I2471" t="s">
        <v>5411</v>
      </c>
      <c r="J2471" t="s">
        <v>5411</v>
      </c>
      <c r="K2471" s="65">
        <v>0</v>
      </c>
      <c r="L2471" s="46"/>
      <c r="M2471" s="22"/>
      <c r="N2471" s="52">
        <f t="shared" si="383"/>
        <v>0</v>
      </c>
      <c r="O2471" s="52" t="e">
        <f t="shared" si="384"/>
        <v>#VALUE!</v>
      </c>
      <c r="P2471" s="52" t="e">
        <f t="shared" si="385"/>
        <v>#VALUE!</v>
      </c>
      <c r="Q2471">
        <v>0</v>
      </c>
      <c r="R2471" t="s">
        <v>5411</v>
      </c>
      <c r="S2471" t="s">
        <v>5411</v>
      </c>
      <c r="T2471" s="65">
        <v>0</v>
      </c>
      <c r="U2471" s="46"/>
      <c r="V2471" s="22"/>
      <c r="W2471" s="52">
        <f t="shared" si="386"/>
        <v>0</v>
      </c>
      <c r="X2471" s="52" t="e">
        <f t="shared" si="387"/>
        <v>#VALUE!</v>
      </c>
      <c r="Y2471" s="52" t="e">
        <f t="shared" si="381"/>
        <v>#VALUE!</v>
      </c>
      <c r="Z2471" t="s">
        <v>5568</v>
      </c>
      <c r="AA2471" t="s">
        <v>5411</v>
      </c>
      <c r="AB2471" t="s">
        <v>5411</v>
      </c>
      <c r="AC2471" s="61" t="s">
        <v>88</v>
      </c>
      <c r="AD2471" s="61"/>
      <c r="AE2471" s="22"/>
      <c r="AF2471">
        <v>0</v>
      </c>
      <c r="AG2471" t="s">
        <v>5411</v>
      </c>
      <c r="AH2471" t="s">
        <v>5411</v>
      </c>
      <c r="AI2471" s="65">
        <v>0</v>
      </c>
      <c r="AJ2471" s="46"/>
      <c r="AK2471" s="22"/>
      <c r="AL2471" s="52">
        <f t="shared" si="388"/>
        <v>0</v>
      </c>
      <c r="AM2471" s="52" t="e">
        <f t="shared" si="389"/>
        <v>#VALUE!</v>
      </c>
      <c r="AN2471" s="52" t="e">
        <f t="shared" si="382"/>
        <v>#VALUE!</v>
      </c>
      <c r="AO2471">
        <v>0.01</v>
      </c>
      <c r="AP2471" s="65">
        <v>0.01</v>
      </c>
      <c r="AQ2471" s="52">
        <f t="shared" si="390"/>
        <v>0</v>
      </c>
    </row>
    <row r="2472" spans="1:43" x14ac:dyDescent="0.25">
      <c r="A2472" t="s">
        <v>5531</v>
      </c>
      <c r="B2472" t="s">
        <v>4784</v>
      </c>
      <c r="C2472" s="22" t="s">
        <v>4784</v>
      </c>
      <c r="D2472">
        <v>1</v>
      </c>
      <c r="E2472">
        <v>1</v>
      </c>
      <c r="F2472">
        <v>2</v>
      </c>
      <c r="G2472" s="13">
        <v>39692</v>
      </c>
      <c r="H2472">
        <v>2.73</v>
      </c>
      <c r="I2472" t="s">
        <v>5411</v>
      </c>
      <c r="J2472" t="s">
        <v>5411</v>
      </c>
      <c r="K2472" s="65">
        <v>2.73</v>
      </c>
      <c r="L2472" s="46"/>
      <c r="M2472" s="22"/>
      <c r="N2472" s="52">
        <f t="shared" si="383"/>
        <v>0</v>
      </c>
      <c r="O2472" s="52" t="e">
        <f t="shared" si="384"/>
        <v>#VALUE!</v>
      </c>
      <c r="P2472" s="52" t="e">
        <f t="shared" si="385"/>
        <v>#VALUE!</v>
      </c>
      <c r="Q2472">
        <v>0</v>
      </c>
      <c r="R2472" t="s">
        <v>5411</v>
      </c>
      <c r="S2472" t="s">
        <v>5411</v>
      </c>
      <c r="T2472" s="65">
        <v>0</v>
      </c>
      <c r="U2472" s="46"/>
      <c r="V2472" s="22"/>
      <c r="W2472" s="52">
        <f t="shared" si="386"/>
        <v>0</v>
      </c>
      <c r="X2472" s="52" t="e">
        <f t="shared" si="387"/>
        <v>#VALUE!</v>
      </c>
      <c r="Y2472" s="52" t="e">
        <f t="shared" si="381"/>
        <v>#VALUE!</v>
      </c>
      <c r="Z2472" t="s">
        <v>5568</v>
      </c>
      <c r="AA2472" t="s">
        <v>5411</v>
      </c>
      <c r="AB2472" t="s">
        <v>5411</v>
      </c>
      <c r="AC2472" s="61" t="s">
        <v>88</v>
      </c>
      <c r="AD2472" s="61"/>
      <c r="AE2472" s="22"/>
      <c r="AF2472">
        <v>0</v>
      </c>
      <c r="AG2472" t="s">
        <v>5411</v>
      </c>
      <c r="AH2472" t="s">
        <v>5411</v>
      </c>
      <c r="AI2472" s="65">
        <v>0</v>
      </c>
      <c r="AJ2472" s="46"/>
      <c r="AK2472" s="22"/>
      <c r="AL2472" s="52">
        <f t="shared" si="388"/>
        <v>0</v>
      </c>
      <c r="AM2472" s="52" t="e">
        <f t="shared" si="389"/>
        <v>#VALUE!</v>
      </c>
      <c r="AN2472" s="52" t="e">
        <f t="shared" si="382"/>
        <v>#VALUE!</v>
      </c>
      <c r="AO2472">
        <v>0</v>
      </c>
      <c r="AP2472" s="65">
        <v>0</v>
      </c>
      <c r="AQ2472" s="52">
        <f t="shared" si="390"/>
        <v>0</v>
      </c>
    </row>
    <row r="2473" spans="1:43" x14ac:dyDescent="0.25">
      <c r="A2473" t="s">
        <v>5531</v>
      </c>
      <c r="B2473" t="s">
        <v>4785</v>
      </c>
      <c r="C2473" s="22" t="s">
        <v>4785</v>
      </c>
      <c r="D2473">
        <v>1</v>
      </c>
      <c r="E2473">
        <v>1</v>
      </c>
      <c r="F2473">
        <v>2</v>
      </c>
      <c r="G2473" s="13">
        <v>39692</v>
      </c>
      <c r="H2473">
        <v>6.76</v>
      </c>
      <c r="I2473" t="s">
        <v>5411</v>
      </c>
      <c r="J2473" t="s">
        <v>5411</v>
      </c>
      <c r="K2473" s="65">
        <v>6.76</v>
      </c>
      <c r="L2473" s="46"/>
      <c r="M2473" s="22"/>
      <c r="N2473" s="52">
        <f t="shared" si="383"/>
        <v>0</v>
      </c>
      <c r="O2473" s="52" t="e">
        <f t="shared" si="384"/>
        <v>#VALUE!</v>
      </c>
      <c r="P2473" s="52" t="e">
        <f t="shared" si="385"/>
        <v>#VALUE!</v>
      </c>
      <c r="Q2473">
        <v>0</v>
      </c>
      <c r="R2473" t="s">
        <v>5411</v>
      </c>
      <c r="S2473" t="s">
        <v>5411</v>
      </c>
      <c r="T2473" s="65">
        <v>0</v>
      </c>
      <c r="U2473" s="46"/>
      <c r="V2473" s="22"/>
      <c r="W2473" s="52">
        <f t="shared" si="386"/>
        <v>0</v>
      </c>
      <c r="X2473" s="52" t="e">
        <f t="shared" si="387"/>
        <v>#VALUE!</v>
      </c>
      <c r="Y2473" s="52" t="e">
        <f t="shared" si="381"/>
        <v>#VALUE!</v>
      </c>
      <c r="Z2473" t="s">
        <v>5568</v>
      </c>
      <c r="AA2473" t="s">
        <v>5411</v>
      </c>
      <c r="AB2473" t="s">
        <v>5411</v>
      </c>
      <c r="AC2473" s="61" t="s">
        <v>88</v>
      </c>
      <c r="AD2473" s="61"/>
      <c r="AE2473" s="22"/>
      <c r="AF2473">
        <v>0</v>
      </c>
      <c r="AG2473" t="s">
        <v>5411</v>
      </c>
      <c r="AH2473" t="s">
        <v>5411</v>
      </c>
      <c r="AI2473" s="65">
        <v>0</v>
      </c>
      <c r="AJ2473" s="46"/>
      <c r="AK2473" s="22"/>
      <c r="AL2473" s="52">
        <f t="shared" si="388"/>
        <v>0</v>
      </c>
      <c r="AM2473" s="52" t="e">
        <f t="shared" si="389"/>
        <v>#VALUE!</v>
      </c>
      <c r="AN2473" s="52" t="e">
        <f t="shared" si="382"/>
        <v>#VALUE!</v>
      </c>
      <c r="AO2473">
        <v>0.06</v>
      </c>
      <c r="AP2473" s="65">
        <v>0.06</v>
      </c>
      <c r="AQ2473" s="52">
        <f t="shared" si="390"/>
        <v>0</v>
      </c>
    </row>
    <row r="2474" spans="1:43" x14ac:dyDescent="0.25">
      <c r="A2474" t="s">
        <v>5531</v>
      </c>
      <c r="B2474" t="s">
        <v>4786</v>
      </c>
      <c r="C2474" s="22" t="s">
        <v>4786</v>
      </c>
      <c r="D2474">
        <v>1</v>
      </c>
      <c r="E2474">
        <v>1</v>
      </c>
      <c r="F2474">
        <v>2</v>
      </c>
      <c r="G2474" s="13">
        <v>39692</v>
      </c>
      <c r="H2474">
        <v>0</v>
      </c>
      <c r="I2474" t="s">
        <v>5411</v>
      </c>
      <c r="J2474" t="s">
        <v>5411</v>
      </c>
      <c r="K2474" s="65">
        <v>0</v>
      </c>
      <c r="L2474" s="46"/>
      <c r="M2474" s="22"/>
      <c r="N2474" s="52">
        <f t="shared" si="383"/>
        <v>0</v>
      </c>
      <c r="O2474" s="52" t="e">
        <f t="shared" si="384"/>
        <v>#VALUE!</v>
      </c>
      <c r="P2474" s="52" t="e">
        <f t="shared" si="385"/>
        <v>#VALUE!</v>
      </c>
      <c r="Q2474">
        <v>0</v>
      </c>
      <c r="R2474" t="s">
        <v>5411</v>
      </c>
      <c r="S2474" t="s">
        <v>5411</v>
      </c>
      <c r="T2474" s="65">
        <v>0</v>
      </c>
      <c r="U2474" s="46"/>
      <c r="V2474" s="22"/>
      <c r="W2474" s="52">
        <f t="shared" si="386"/>
        <v>0</v>
      </c>
      <c r="X2474" s="52" t="e">
        <f t="shared" si="387"/>
        <v>#VALUE!</v>
      </c>
      <c r="Y2474" s="52" t="e">
        <f t="shared" si="381"/>
        <v>#VALUE!</v>
      </c>
      <c r="Z2474" t="s">
        <v>5568</v>
      </c>
      <c r="AA2474" t="s">
        <v>5411</v>
      </c>
      <c r="AB2474" t="s">
        <v>5411</v>
      </c>
      <c r="AC2474" s="61" t="s">
        <v>88</v>
      </c>
      <c r="AD2474" s="61"/>
      <c r="AE2474" s="22"/>
      <c r="AF2474">
        <v>0</v>
      </c>
      <c r="AG2474" t="s">
        <v>5411</v>
      </c>
      <c r="AH2474" t="s">
        <v>5411</v>
      </c>
      <c r="AI2474" s="65">
        <v>0</v>
      </c>
      <c r="AJ2474" s="46"/>
      <c r="AK2474" s="22"/>
      <c r="AL2474" s="52">
        <f t="shared" si="388"/>
        <v>0</v>
      </c>
      <c r="AM2474" s="52" t="e">
        <f t="shared" si="389"/>
        <v>#VALUE!</v>
      </c>
      <c r="AN2474" s="52" t="e">
        <f t="shared" si="382"/>
        <v>#VALUE!</v>
      </c>
      <c r="AO2474">
        <v>0</v>
      </c>
      <c r="AP2474" s="65">
        <v>0</v>
      </c>
      <c r="AQ2474" s="52">
        <f t="shared" si="390"/>
        <v>0</v>
      </c>
    </row>
    <row r="2475" spans="1:43" x14ac:dyDescent="0.25">
      <c r="A2475" t="s">
        <v>5531</v>
      </c>
      <c r="B2475" t="s">
        <v>4787</v>
      </c>
      <c r="C2475" s="22" t="s">
        <v>4787</v>
      </c>
      <c r="D2475">
        <v>1</v>
      </c>
      <c r="E2475">
        <v>1</v>
      </c>
      <c r="F2475">
        <v>2</v>
      </c>
      <c r="G2475" s="13">
        <v>39692</v>
      </c>
      <c r="H2475">
        <v>5.85</v>
      </c>
      <c r="I2475" t="s">
        <v>5411</v>
      </c>
      <c r="J2475" t="s">
        <v>5411</v>
      </c>
      <c r="K2475" s="65">
        <v>5.85</v>
      </c>
      <c r="L2475" s="46"/>
      <c r="M2475" s="22"/>
      <c r="N2475" s="52">
        <f t="shared" si="383"/>
        <v>0</v>
      </c>
      <c r="O2475" s="52" t="e">
        <f t="shared" si="384"/>
        <v>#VALUE!</v>
      </c>
      <c r="P2475" s="52" t="e">
        <f t="shared" si="385"/>
        <v>#VALUE!</v>
      </c>
      <c r="Q2475">
        <v>0</v>
      </c>
      <c r="R2475" t="s">
        <v>5411</v>
      </c>
      <c r="S2475" t="s">
        <v>5411</v>
      </c>
      <c r="T2475" s="65">
        <v>0</v>
      </c>
      <c r="U2475" s="46"/>
      <c r="V2475" s="22"/>
      <c r="W2475" s="52">
        <f t="shared" si="386"/>
        <v>0</v>
      </c>
      <c r="X2475" s="52" t="e">
        <f t="shared" si="387"/>
        <v>#VALUE!</v>
      </c>
      <c r="Y2475" s="52" t="e">
        <f t="shared" si="381"/>
        <v>#VALUE!</v>
      </c>
      <c r="Z2475" t="s">
        <v>5568</v>
      </c>
      <c r="AA2475" t="s">
        <v>5411</v>
      </c>
      <c r="AB2475" t="s">
        <v>5411</v>
      </c>
      <c r="AC2475" s="61" t="s">
        <v>88</v>
      </c>
      <c r="AD2475" s="61"/>
      <c r="AE2475" s="22"/>
      <c r="AF2475">
        <v>0</v>
      </c>
      <c r="AG2475" t="s">
        <v>5411</v>
      </c>
      <c r="AH2475" t="s">
        <v>5411</v>
      </c>
      <c r="AI2475" s="65">
        <v>0</v>
      </c>
      <c r="AJ2475" s="46"/>
      <c r="AK2475" s="22"/>
      <c r="AL2475" s="52">
        <f t="shared" si="388"/>
        <v>0</v>
      </c>
      <c r="AM2475" s="52" t="e">
        <f t="shared" si="389"/>
        <v>#VALUE!</v>
      </c>
      <c r="AN2475" s="52" t="e">
        <f t="shared" si="382"/>
        <v>#VALUE!</v>
      </c>
      <c r="AO2475">
        <v>0.36</v>
      </c>
      <c r="AP2475" s="65">
        <v>0.36</v>
      </c>
      <c r="AQ2475" s="52">
        <f t="shared" si="390"/>
        <v>0</v>
      </c>
    </row>
    <row r="2476" spans="1:43" x14ac:dyDescent="0.25">
      <c r="A2476" t="s">
        <v>5531</v>
      </c>
      <c r="B2476" t="s">
        <v>4788</v>
      </c>
      <c r="C2476" s="22" t="s">
        <v>4788</v>
      </c>
      <c r="D2476">
        <v>1</v>
      </c>
      <c r="E2476">
        <v>1</v>
      </c>
      <c r="F2476">
        <v>2</v>
      </c>
      <c r="G2476" s="13">
        <v>39692</v>
      </c>
      <c r="H2476">
        <v>3.98</v>
      </c>
      <c r="I2476" t="s">
        <v>5411</v>
      </c>
      <c r="J2476" t="s">
        <v>5411</v>
      </c>
      <c r="K2476" s="65">
        <v>3.98</v>
      </c>
      <c r="L2476" s="46"/>
      <c r="M2476" s="22"/>
      <c r="N2476" s="52">
        <f t="shared" si="383"/>
        <v>0</v>
      </c>
      <c r="O2476" s="52" t="e">
        <f t="shared" si="384"/>
        <v>#VALUE!</v>
      </c>
      <c r="P2476" s="52" t="e">
        <f t="shared" si="385"/>
        <v>#VALUE!</v>
      </c>
      <c r="Q2476">
        <v>0</v>
      </c>
      <c r="R2476" t="s">
        <v>5411</v>
      </c>
      <c r="S2476" t="s">
        <v>5411</v>
      </c>
      <c r="T2476" s="65">
        <v>0</v>
      </c>
      <c r="U2476" s="46"/>
      <c r="V2476" s="22"/>
      <c r="W2476" s="52">
        <f t="shared" si="386"/>
        <v>0</v>
      </c>
      <c r="X2476" s="52" t="e">
        <f t="shared" si="387"/>
        <v>#VALUE!</v>
      </c>
      <c r="Y2476" s="52" t="e">
        <f t="shared" si="381"/>
        <v>#VALUE!</v>
      </c>
      <c r="Z2476" t="s">
        <v>5568</v>
      </c>
      <c r="AA2476" t="s">
        <v>5411</v>
      </c>
      <c r="AB2476" t="s">
        <v>5411</v>
      </c>
      <c r="AC2476" s="61" t="s">
        <v>88</v>
      </c>
      <c r="AD2476" s="61"/>
      <c r="AE2476" s="22"/>
      <c r="AF2476">
        <v>0</v>
      </c>
      <c r="AG2476" t="s">
        <v>5411</v>
      </c>
      <c r="AH2476" t="s">
        <v>5411</v>
      </c>
      <c r="AI2476" s="65">
        <v>0</v>
      </c>
      <c r="AJ2476" s="46"/>
      <c r="AK2476" s="22"/>
      <c r="AL2476" s="52">
        <f t="shared" si="388"/>
        <v>0</v>
      </c>
      <c r="AM2476" s="52" t="e">
        <f t="shared" si="389"/>
        <v>#VALUE!</v>
      </c>
      <c r="AN2476" s="52" t="e">
        <f t="shared" si="382"/>
        <v>#VALUE!</v>
      </c>
      <c r="AO2476">
        <v>0.18</v>
      </c>
      <c r="AP2476" s="65">
        <v>0.18</v>
      </c>
      <c r="AQ2476" s="52">
        <f t="shared" si="390"/>
        <v>0</v>
      </c>
    </row>
    <row r="2477" spans="1:43" x14ac:dyDescent="0.25">
      <c r="A2477" t="s">
        <v>5531</v>
      </c>
      <c r="B2477" t="s">
        <v>4789</v>
      </c>
      <c r="C2477" s="22" t="s">
        <v>4789</v>
      </c>
      <c r="D2477">
        <v>1</v>
      </c>
      <c r="E2477">
        <v>1</v>
      </c>
      <c r="F2477">
        <v>2</v>
      </c>
      <c r="G2477" s="13">
        <v>39692</v>
      </c>
      <c r="H2477">
        <v>0</v>
      </c>
      <c r="I2477" t="s">
        <v>5411</v>
      </c>
      <c r="J2477" t="s">
        <v>5411</v>
      </c>
      <c r="K2477" s="65">
        <v>0</v>
      </c>
      <c r="L2477" s="46"/>
      <c r="M2477" s="22"/>
      <c r="N2477" s="52">
        <f t="shared" si="383"/>
        <v>0</v>
      </c>
      <c r="O2477" s="52" t="e">
        <f t="shared" si="384"/>
        <v>#VALUE!</v>
      </c>
      <c r="P2477" s="52" t="e">
        <f t="shared" si="385"/>
        <v>#VALUE!</v>
      </c>
      <c r="Q2477">
        <v>0</v>
      </c>
      <c r="R2477" t="s">
        <v>5411</v>
      </c>
      <c r="S2477" t="s">
        <v>5411</v>
      </c>
      <c r="T2477" s="65">
        <v>0</v>
      </c>
      <c r="U2477" s="46"/>
      <c r="V2477" s="22"/>
      <c r="W2477" s="52">
        <f t="shared" si="386"/>
        <v>0</v>
      </c>
      <c r="X2477" s="52" t="e">
        <f t="shared" si="387"/>
        <v>#VALUE!</v>
      </c>
      <c r="Y2477" s="52" t="e">
        <f t="shared" si="381"/>
        <v>#VALUE!</v>
      </c>
      <c r="Z2477" t="s">
        <v>5568</v>
      </c>
      <c r="AA2477" t="s">
        <v>5411</v>
      </c>
      <c r="AB2477" t="s">
        <v>5411</v>
      </c>
      <c r="AC2477" s="61" t="s">
        <v>88</v>
      </c>
      <c r="AD2477" s="61"/>
      <c r="AE2477" s="22"/>
      <c r="AF2477">
        <v>0</v>
      </c>
      <c r="AG2477" t="s">
        <v>5411</v>
      </c>
      <c r="AH2477" t="s">
        <v>5411</v>
      </c>
      <c r="AI2477" s="65">
        <v>0</v>
      </c>
      <c r="AJ2477" s="46"/>
      <c r="AK2477" s="22"/>
      <c r="AL2477" s="52">
        <f t="shared" si="388"/>
        <v>0</v>
      </c>
      <c r="AM2477" s="52" t="e">
        <f t="shared" si="389"/>
        <v>#VALUE!</v>
      </c>
      <c r="AN2477" s="52" t="e">
        <f t="shared" si="382"/>
        <v>#VALUE!</v>
      </c>
      <c r="AO2477">
        <v>0</v>
      </c>
      <c r="AP2477" s="65">
        <v>0</v>
      </c>
      <c r="AQ2477" s="52">
        <f t="shared" si="390"/>
        <v>0</v>
      </c>
    </row>
    <row r="2478" spans="1:43" x14ac:dyDescent="0.25">
      <c r="A2478" t="s">
        <v>5531</v>
      </c>
      <c r="B2478" t="s">
        <v>4790</v>
      </c>
      <c r="C2478" s="22" t="s">
        <v>4790</v>
      </c>
      <c r="D2478">
        <v>1</v>
      </c>
      <c r="E2478">
        <v>1</v>
      </c>
      <c r="F2478">
        <v>2</v>
      </c>
      <c r="G2478" s="13">
        <v>39692</v>
      </c>
      <c r="H2478">
        <v>4.72</v>
      </c>
      <c r="I2478" t="s">
        <v>5411</v>
      </c>
      <c r="J2478" t="s">
        <v>5411</v>
      </c>
      <c r="K2478" s="65">
        <v>4.72</v>
      </c>
      <c r="L2478" s="46"/>
      <c r="M2478" s="22"/>
      <c r="N2478" s="52">
        <f t="shared" si="383"/>
        <v>0</v>
      </c>
      <c r="O2478" s="52" t="e">
        <f t="shared" si="384"/>
        <v>#VALUE!</v>
      </c>
      <c r="P2478" s="52" t="e">
        <f t="shared" si="385"/>
        <v>#VALUE!</v>
      </c>
      <c r="Q2478">
        <v>0</v>
      </c>
      <c r="R2478" t="s">
        <v>5411</v>
      </c>
      <c r="S2478" t="s">
        <v>5411</v>
      </c>
      <c r="T2478" s="65">
        <v>0</v>
      </c>
      <c r="U2478" s="46"/>
      <c r="V2478" s="22"/>
      <c r="W2478" s="52">
        <f t="shared" si="386"/>
        <v>0</v>
      </c>
      <c r="X2478" s="52" t="e">
        <f t="shared" si="387"/>
        <v>#VALUE!</v>
      </c>
      <c r="Y2478" s="52" t="e">
        <f t="shared" si="381"/>
        <v>#VALUE!</v>
      </c>
      <c r="Z2478" t="s">
        <v>5568</v>
      </c>
      <c r="AA2478" t="s">
        <v>5411</v>
      </c>
      <c r="AB2478" t="s">
        <v>5411</v>
      </c>
      <c r="AC2478" s="61" t="s">
        <v>88</v>
      </c>
      <c r="AD2478" s="61"/>
      <c r="AE2478" s="22"/>
      <c r="AF2478">
        <v>0</v>
      </c>
      <c r="AG2478" t="s">
        <v>5411</v>
      </c>
      <c r="AH2478" t="s">
        <v>5411</v>
      </c>
      <c r="AI2478" s="65">
        <v>0</v>
      </c>
      <c r="AJ2478" s="46"/>
      <c r="AK2478" s="22"/>
      <c r="AL2478" s="52">
        <f t="shared" si="388"/>
        <v>0</v>
      </c>
      <c r="AM2478" s="52" t="e">
        <f t="shared" si="389"/>
        <v>#VALUE!</v>
      </c>
      <c r="AN2478" s="52" t="e">
        <f t="shared" si="382"/>
        <v>#VALUE!</v>
      </c>
      <c r="AO2478">
        <v>0.2</v>
      </c>
      <c r="AP2478" s="65">
        <v>0.2</v>
      </c>
      <c r="AQ2478" s="52">
        <f t="shared" si="390"/>
        <v>0</v>
      </c>
    </row>
    <row r="2479" spans="1:43" x14ac:dyDescent="0.25">
      <c r="A2479" t="s">
        <v>5531</v>
      </c>
      <c r="B2479" t="s">
        <v>4791</v>
      </c>
      <c r="C2479" s="22" t="s">
        <v>4791</v>
      </c>
      <c r="D2479">
        <v>1</v>
      </c>
      <c r="E2479">
        <v>1</v>
      </c>
      <c r="F2479">
        <v>2</v>
      </c>
      <c r="G2479" s="13">
        <v>39692</v>
      </c>
      <c r="H2479">
        <v>3.24</v>
      </c>
      <c r="I2479" t="s">
        <v>5411</v>
      </c>
      <c r="J2479" t="s">
        <v>5411</v>
      </c>
      <c r="K2479" s="65">
        <v>3.24</v>
      </c>
      <c r="L2479" s="46"/>
      <c r="M2479" s="22"/>
      <c r="N2479" s="52">
        <f t="shared" si="383"/>
        <v>0</v>
      </c>
      <c r="O2479" s="52" t="e">
        <f t="shared" si="384"/>
        <v>#VALUE!</v>
      </c>
      <c r="P2479" s="52" t="e">
        <f t="shared" si="385"/>
        <v>#VALUE!</v>
      </c>
      <c r="Q2479">
        <v>0</v>
      </c>
      <c r="R2479" t="s">
        <v>5411</v>
      </c>
      <c r="S2479" t="s">
        <v>5411</v>
      </c>
      <c r="T2479" s="65">
        <v>0</v>
      </c>
      <c r="U2479" s="46"/>
      <c r="V2479" s="22"/>
      <c r="W2479" s="52">
        <f t="shared" si="386"/>
        <v>0</v>
      </c>
      <c r="X2479" s="52" t="e">
        <f t="shared" si="387"/>
        <v>#VALUE!</v>
      </c>
      <c r="Y2479" s="52" t="e">
        <f t="shared" si="381"/>
        <v>#VALUE!</v>
      </c>
      <c r="Z2479" t="s">
        <v>5568</v>
      </c>
      <c r="AA2479" t="s">
        <v>5411</v>
      </c>
      <c r="AB2479" t="s">
        <v>5411</v>
      </c>
      <c r="AC2479" s="61" t="s">
        <v>88</v>
      </c>
      <c r="AD2479" s="61"/>
      <c r="AE2479" s="22"/>
      <c r="AF2479">
        <v>0</v>
      </c>
      <c r="AG2479" t="s">
        <v>5411</v>
      </c>
      <c r="AH2479" t="s">
        <v>5411</v>
      </c>
      <c r="AI2479" s="65">
        <v>0</v>
      </c>
      <c r="AJ2479" s="46"/>
      <c r="AK2479" s="22"/>
      <c r="AL2479" s="52">
        <f t="shared" si="388"/>
        <v>0</v>
      </c>
      <c r="AM2479" s="52" t="e">
        <f t="shared" si="389"/>
        <v>#VALUE!</v>
      </c>
      <c r="AN2479" s="52" t="e">
        <f t="shared" si="382"/>
        <v>#VALUE!</v>
      </c>
      <c r="AO2479">
        <v>0</v>
      </c>
      <c r="AP2479" s="65">
        <v>0</v>
      </c>
      <c r="AQ2479" s="52">
        <f t="shared" si="390"/>
        <v>0</v>
      </c>
    </row>
    <row r="2480" spans="1:43" x14ac:dyDescent="0.25">
      <c r="A2480" t="s">
        <v>5531</v>
      </c>
      <c r="B2480" t="s">
        <v>4792</v>
      </c>
      <c r="C2480" s="22" t="s">
        <v>4792</v>
      </c>
      <c r="D2480">
        <v>1</v>
      </c>
      <c r="E2480">
        <v>1</v>
      </c>
      <c r="F2480">
        <v>2</v>
      </c>
      <c r="G2480" s="13">
        <v>39692</v>
      </c>
      <c r="H2480">
        <v>0</v>
      </c>
      <c r="I2480" t="s">
        <v>5411</v>
      </c>
      <c r="J2480" t="s">
        <v>5411</v>
      </c>
      <c r="K2480" s="46">
        <v>0</v>
      </c>
      <c r="L2480" s="46"/>
      <c r="M2480" s="22"/>
      <c r="N2480" s="52">
        <f t="shared" si="383"/>
        <v>0</v>
      </c>
      <c r="O2480" s="52" t="e">
        <f t="shared" si="384"/>
        <v>#VALUE!</v>
      </c>
      <c r="P2480" s="52" t="e">
        <f t="shared" si="385"/>
        <v>#VALUE!</v>
      </c>
      <c r="Q2480">
        <v>0</v>
      </c>
      <c r="R2480" t="s">
        <v>5411</v>
      </c>
      <c r="S2480" t="s">
        <v>5411</v>
      </c>
      <c r="T2480" s="46">
        <v>0</v>
      </c>
      <c r="U2480" s="46"/>
      <c r="V2480" s="22"/>
      <c r="W2480" s="52">
        <f t="shared" si="386"/>
        <v>0</v>
      </c>
      <c r="X2480" s="52" t="e">
        <f t="shared" si="387"/>
        <v>#VALUE!</v>
      </c>
      <c r="Y2480" s="52" t="e">
        <f t="shared" si="381"/>
        <v>#VALUE!</v>
      </c>
      <c r="Z2480" t="s">
        <v>5568</v>
      </c>
      <c r="AA2480" t="s">
        <v>5411</v>
      </c>
      <c r="AB2480" t="s">
        <v>5411</v>
      </c>
      <c r="AC2480" s="61" t="s">
        <v>88</v>
      </c>
      <c r="AD2480" s="61"/>
      <c r="AE2480" s="22"/>
      <c r="AF2480">
        <v>0</v>
      </c>
      <c r="AG2480" t="s">
        <v>5411</v>
      </c>
      <c r="AH2480" t="s">
        <v>5411</v>
      </c>
      <c r="AI2480" s="46">
        <v>0</v>
      </c>
      <c r="AJ2480" s="46"/>
      <c r="AK2480" s="22"/>
      <c r="AL2480" s="52">
        <f t="shared" si="388"/>
        <v>0</v>
      </c>
      <c r="AM2480" s="52" t="e">
        <f t="shared" si="389"/>
        <v>#VALUE!</v>
      </c>
      <c r="AN2480" s="52" t="e">
        <f t="shared" si="382"/>
        <v>#VALUE!</v>
      </c>
      <c r="AO2480">
        <v>0</v>
      </c>
      <c r="AP2480" s="46">
        <v>0</v>
      </c>
      <c r="AQ2480" s="52">
        <f t="shared" si="390"/>
        <v>0</v>
      </c>
    </row>
    <row r="2481" spans="1:43" x14ac:dyDescent="0.25">
      <c r="A2481" t="s">
        <v>5531</v>
      </c>
      <c r="B2481" t="s">
        <v>4793</v>
      </c>
      <c r="C2481" s="22" t="s">
        <v>4793</v>
      </c>
      <c r="D2481">
        <v>1</v>
      </c>
      <c r="E2481">
        <v>1</v>
      </c>
      <c r="F2481">
        <v>2</v>
      </c>
      <c r="G2481" s="13">
        <v>39692</v>
      </c>
      <c r="H2481">
        <v>3.79</v>
      </c>
      <c r="I2481" t="s">
        <v>5411</v>
      </c>
      <c r="J2481" t="s">
        <v>5411</v>
      </c>
      <c r="K2481" s="46">
        <v>3.79</v>
      </c>
      <c r="L2481" s="46"/>
      <c r="M2481" s="22"/>
      <c r="N2481" s="52">
        <f t="shared" si="383"/>
        <v>0</v>
      </c>
      <c r="O2481" s="52" t="e">
        <f t="shared" si="384"/>
        <v>#VALUE!</v>
      </c>
      <c r="P2481" s="52" t="e">
        <f t="shared" si="385"/>
        <v>#VALUE!</v>
      </c>
      <c r="Q2481">
        <v>0</v>
      </c>
      <c r="R2481" t="s">
        <v>5411</v>
      </c>
      <c r="S2481" t="s">
        <v>5411</v>
      </c>
      <c r="T2481" s="46">
        <v>0</v>
      </c>
      <c r="U2481" s="46"/>
      <c r="V2481" s="22"/>
      <c r="W2481" s="52">
        <f t="shared" si="386"/>
        <v>0</v>
      </c>
      <c r="X2481" s="52" t="e">
        <f t="shared" si="387"/>
        <v>#VALUE!</v>
      </c>
      <c r="Y2481" s="52" t="e">
        <f t="shared" si="381"/>
        <v>#VALUE!</v>
      </c>
      <c r="Z2481" t="s">
        <v>5568</v>
      </c>
      <c r="AA2481" t="s">
        <v>5411</v>
      </c>
      <c r="AB2481" t="s">
        <v>5411</v>
      </c>
      <c r="AC2481" s="61" t="s">
        <v>88</v>
      </c>
      <c r="AD2481" s="61"/>
      <c r="AE2481" s="22"/>
      <c r="AF2481">
        <v>0</v>
      </c>
      <c r="AG2481" t="s">
        <v>5411</v>
      </c>
      <c r="AH2481" t="s">
        <v>5411</v>
      </c>
      <c r="AI2481" s="46">
        <v>0</v>
      </c>
      <c r="AJ2481" s="46"/>
      <c r="AK2481" s="22"/>
      <c r="AL2481" s="52">
        <f t="shared" si="388"/>
        <v>0</v>
      </c>
      <c r="AM2481" s="52" t="e">
        <f t="shared" si="389"/>
        <v>#VALUE!</v>
      </c>
      <c r="AN2481" s="52" t="e">
        <f t="shared" si="382"/>
        <v>#VALUE!</v>
      </c>
      <c r="AO2481">
        <v>0</v>
      </c>
      <c r="AP2481" s="46">
        <v>0</v>
      </c>
      <c r="AQ2481" s="52">
        <f t="shared" si="390"/>
        <v>0</v>
      </c>
    </row>
    <row r="2482" spans="1:43" x14ac:dyDescent="0.25">
      <c r="A2482" t="s">
        <v>5531</v>
      </c>
      <c r="B2482" t="s">
        <v>4794</v>
      </c>
      <c r="C2482" s="22" t="s">
        <v>4794</v>
      </c>
      <c r="D2482">
        <v>1</v>
      </c>
      <c r="E2482">
        <v>1</v>
      </c>
      <c r="F2482">
        <v>2</v>
      </c>
      <c r="G2482" s="13">
        <v>39692</v>
      </c>
      <c r="H2482">
        <v>3.63</v>
      </c>
      <c r="I2482" t="s">
        <v>5411</v>
      </c>
      <c r="J2482" t="s">
        <v>5411</v>
      </c>
      <c r="K2482" s="46">
        <v>3.63</v>
      </c>
      <c r="L2482" s="46"/>
      <c r="M2482" s="22"/>
      <c r="N2482" s="52">
        <f t="shared" si="383"/>
        <v>0</v>
      </c>
      <c r="O2482" s="52" t="e">
        <f t="shared" si="384"/>
        <v>#VALUE!</v>
      </c>
      <c r="P2482" s="52" t="e">
        <f t="shared" si="385"/>
        <v>#VALUE!</v>
      </c>
      <c r="Q2482">
        <v>0</v>
      </c>
      <c r="R2482" t="s">
        <v>5411</v>
      </c>
      <c r="S2482" t="s">
        <v>5411</v>
      </c>
      <c r="T2482" s="46">
        <v>0</v>
      </c>
      <c r="U2482" s="46"/>
      <c r="V2482" s="22"/>
      <c r="W2482" s="52">
        <f t="shared" si="386"/>
        <v>0</v>
      </c>
      <c r="X2482" s="52" t="e">
        <f t="shared" si="387"/>
        <v>#VALUE!</v>
      </c>
      <c r="Y2482" s="52" t="e">
        <f t="shared" si="381"/>
        <v>#VALUE!</v>
      </c>
      <c r="Z2482" t="s">
        <v>5568</v>
      </c>
      <c r="AA2482" t="s">
        <v>5411</v>
      </c>
      <c r="AB2482" t="s">
        <v>5411</v>
      </c>
      <c r="AC2482" s="61" t="s">
        <v>88</v>
      </c>
      <c r="AD2482" s="61"/>
      <c r="AE2482" s="22"/>
      <c r="AF2482">
        <v>0</v>
      </c>
      <c r="AG2482" t="s">
        <v>5411</v>
      </c>
      <c r="AH2482" t="s">
        <v>5411</v>
      </c>
      <c r="AI2482" s="46">
        <v>0</v>
      </c>
      <c r="AJ2482" s="46"/>
      <c r="AK2482" s="22"/>
      <c r="AL2482" s="52">
        <f t="shared" si="388"/>
        <v>0</v>
      </c>
      <c r="AM2482" s="52" t="e">
        <f t="shared" si="389"/>
        <v>#VALUE!</v>
      </c>
      <c r="AN2482" s="52" t="e">
        <f t="shared" si="382"/>
        <v>#VALUE!</v>
      </c>
      <c r="AO2482">
        <v>0.01</v>
      </c>
      <c r="AP2482" s="46">
        <v>0.01</v>
      </c>
      <c r="AQ2482" s="52">
        <f t="shared" si="390"/>
        <v>0</v>
      </c>
    </row>
    <row r="2483" spans="1:43" x14ac:dyDescent="0.25">
      <c r="A2483" t="s">
        <v>5531</v>
      </c>
      <c r="B2483" t="s">
        <v>4795</v>
      </c>
      <c r="C2483" s="22" t="s">
        <v>4795</v>
      </c>
      <c r="D2483">
        <v>1</v>
      </c>
      <c r="E2483">
        <v>1</v>
      </c>
      <c r="F2483">
        <v>2</v>
      </c>
      <c r="G2483" s="13">
        <v>39692</v>
      </c>
      <c r="H2483">
        <v>0.03</v>
      </c>
      <c r="I2483" t="s">
        <v>5411</v>
      </c>
      <c r="J2483" t="s">
        <v>5411</v>
      </c>
      <c r="K2483" s="46">
        <v>0.03</v>
      </c>
      <c r="L2483" s="46"/>
      <c r="M2483" s="22"/>
      <c r="N2483" s="52">
        <f t="shared" si="383"/>
        <v>0</v>
      </c>
      <c r="O2483" s="52" t="e">
        <f t="shared" si="384"/>
        <v>#VALUE!</v>
      </c>
      <c r="P2483" s="52" t="e">
        <f t="shared" si="385"/>
        <v>#VALUE!</v>
      </c>
      <c r="Q2483">
        <v>0</v>
      </c>
      <c r="R2483" t="s">
        <v>5411</v>
      </c>
      <c r="S2483" t="s">
        <v>5411</v>
      </c>
      <c r="T2483" s="46">
        <v>0</v>
      </c>
      <c r="U2483" s="46"/>
      <c r="V2483" s="22"/>
      <c r="W2483" s="52">
        <f t="shared" si="386"/>
        <v>0</v>
      </c>
      <c r="X2483" s="52" t="e">
        <f t="shared" si="387"/>
        <v>#VALUE!</v>
      </c>
      <c r="Y2483" s="52" t="e">
        <f t="shared" si="381"/>
        <v>#VALUE!</v>
      </c>
      <c r="Z2483" t="s">
        <v>5568</v>
      </c>
      <c r="AA2483" t="s">
        <v>5411</v>
      </c>
      <c r="AB2483" t="s">
        <v>5411</v>
      </c>
      <c r="AC2483" s="61" t="s">
        <v>88</v>
      </c>
      <c r="AD2483" s="61"/>
      <c r="AE2483" s="22"/>
      <c r="AF2483">
        <v>0</v>
      </c>
      <c r="AG2483" t="s">
        <v>5411</v>
      </c>
      <c r="AH2483" t="s">
        <v>5411</v>
      </c>
      <c r="AI2483" s="46">
        <v>0</v>
      </c>
      <c r="AJ2483" s="46"/>
      <c r="AK2483" s="22"/>
      <c r="AL2483" s="52">
        <f t="shared" si="388"/>
        <v>0</v>
      </c>
      <c r="AM2483" s="52" t="e">
        <f t="shared" si="389"/>
        <v>#VALUE!</v>
      </c>
      <c r="AN2483" s="52" t="e">
        <f t="shared" si="382"/>
        <v>#VALUE!</v>
      </c>
      <c r="AO2483">
        <v>0</v>
      </c>
      <c r="AP2483" s="46">
        <v>0</v>
      </c>
      <c r="AQ2483" s="52">
        <f t="shared" si="390"/>
        <v>0</v>
      </c>
    </row>
    <row r="2484" spans="1:43" x14ac:dyDescent="0.25">
      <c r="A2484" t="s">
        <v>5531</v>
      </c>
      <c r="B2484" t="s">
        <v>4796</v>
      </c>
      <c r="C2484" s="22" t="s">
        <v>4796</v>
      </c>
      <c r="D2484">
        <v>1</v>
      </c>
      <c r="E2484">
        <v>1</v>
      </c>
      <c r="F2484">
        <v>2</v>
      </c>
      <c r="G2484" s="13">
        <v>39692</v>
      </c>
      <c r="H2484">
        <v>2.15</v>
      </c>
      <c r="I2484" t="s">
        <v>5411</v>
      </c>
      <c r="J2484" t="s">
        <v>5411</v>
      </c>
      <c r="K2484" s="46">
        <v>2.15</v>
      </c>
      <c r="L2484" s="46"/>
      <c r="M2484" s="22"/>
      <c r="N2484" s="52">
        <f t="shared" si="383"/>
        <v>0</v>
      </c>
      <c r="O2484" s="52" t="e">
        <f t="shared" si="384"/>
        <v>#VALUE!</v>
      </c>
      <c r="P2484" s="52" t="e">
        <f t="shared" si="385"/>
        <v>#VALUE!</v>
      </c>
      <c r="Q2484">
        <v>0</v>
      </c>
      <c r="R2484" t="s">
        <v>5411</v>
      </c>
      <c r="S2484" t="s">
        <v>5411</v>
      </c>
      <c r="T2484" s="46">
        <v>0</v>
      </c>
      <c r="U2484" s="46"/>
      <c r="V2484" s="22"/>
      <c r="W2484" s="52">
        <f t="shared" si="386"/>
        <v>0</v>
      </c>
      <c r="X2484" s="52" t="e">
        <f t="shared" si="387"/>
        <v>#VALUE!</v>
      </c>
      <c r="Y2484" s="52" t="e">
        <f t="shared" si="381"/>
        <v>#VALUE!</v>
      </c>
      <c r="Z2484" t="s">
        <v>5568</v>
      </c>
      <c r="AA2484" t="s">
        <v>5411</v>
      </c>
      <c r="AB2484" t="s">
        <v>5411</v>
      </c>
      <c r="AC2484" s="61" t="s">
        <v>88</v>
      </c>
      <c r="AD2484" s="61"/>
      <c r="AE2484" s="22"/>
      <c r="AF2484">
        <v>0</v>
      </c>
      <c r="AG2484" t="s">
        <v>5411</v>
      </c>
      <c r="AH2484" t="s">
        <v>5411</v>
      </c>
      <c r="AI2484" s="46">
        <v>0</v>
      </c>
      <c r="AJ2484" s="46"/>
      <c r="AK2484" s="22"/>
      <c r="AL2484" s="52">
        <f t="shared" si="388"/>
        <v>0</v>
      </c>
      <c r="AM2484" s="52" t="e">
        <f t="shared" si="389"/>
        <v>#VALUE!</v>
      </c>
      <c r="AN2484" s="52" t="e">
        <f t="shared" si="382"/>
        <v>#VALUE!</v>
      </c>
      <c r="AO2484">
        <v>0.15</v>
      </c>
      <c r="AP2484" s="46">
        <v>0.15</v>
      </c>
      <c r="AQ2484" s="52">
        <f t="shared" si="390"/>
        <v>0</v>
      </c>
    </row>
    <row r="2485" spans="1:43" x14ac:dyDescent="0.25">
      <c r="A2485" t="s">
        <v>5531</v>
      </c>
      <c r="B2485" t="s">
        <v>4797</v>
      </c>
      <c r="C2485" s="22" t="s">
        <v>4797</v>
      </c>
      <c r="D2485">
        <v>1</v>
      </c>
      <c r="E2485">
        <v>1</v>
      </c>
      <c r="F2485">
        <v>2</v>
      </c>
      <c r="G2485" s="13">
        <v>39692</v>
      </c>
      <c r="H2485">
        <v>11.7</v>
      </c>
      <c r="I2485" t="s">
        <v>5411</v>
      </c>
      <c r="J2485" t="s">
        <v>5411</v>
      </c>
      <c r="K2485" s="46">
        <v>11.7</v>
      </c>
      <c r="L2485" s="46"/>
      <c r="M2485" s="22"/>
      <c r="N2485" s="52">
        <f t="shared" si="383"/>
        <v>0</v>
      </c>
      <c r="O2485" s="52" t="e">
        <f t="shared" si="384"/>
        <v>#VALUE!</v>
      </c>
      <c r="P2485" s="52" t="e">
        <f t="shared" si="385"/>
        <v>#VALUE!</v>
      </c>
      <c r="Q2485">
        <v>0</v>
      </c>
      <c r="R2485" t="s">
        <v>5411</v>
      </c>
      <c r="S2485" t="s">
        <v>5411</v>
      </c>
      <c r="T2485" s="46">
        <v>0</v>
      </c>
      <c r="U2485" s="46"/>
      <c r="V2485" s="22"/>
      <c r="W2485" s="52">
        <f t="shared" si="386"/>
        <v>0</v>
      </c>
      <c r="X2485" s="52" t="e">
        <f t="shared" si="387"/>
        <v>#VALUE!</v>
      </c>
      <c r="Y2485" s="52" t="e">
        <f t="shared" si="381"/>
        <v>#VALUE!</v>
      </c>
      <c r="Z2485" t="s">
        <v>5568</v>
      </c>
      <c r="AA2485" t="s">
        <v>5411</v>
      </c>
      <c r="AB2485" t="s">
        <v>5411</v>
      </c>
      <c r="AC2485" s="61" t="s">
        <v>88</v>
      </c>
      <c r="AD2485" s="61"/>
      <c r="AE2485" s="22"/>
      <c r="AF2485">
        <v>0</v>
      </c>
      <c r="AG2485" t="s">
        <v>5411</v>
      </c>
      <c r="AH2485" t="s">
        <v>5411</v>
      </c>
      <c r="AI2485" s="46">
        <v>0</v>
      </c>
      <c r="AJ2485" s="46"/>
      <c r="AK2485" s="22"/>
      <c r="AL2485" s="52">
        <f t="shared" si="388"/>
        <v>0</v>
      </c>
      <c r="AM2485" s="52" t="e">
        <f t="shared" si="389"/>
        <v>#VALUE!</v>
      </c>
      <c r="AN2485" s="52" t="e">
        <f t="shared" si="382"/>
        <v>#VALUE!</v>
      </c>
      <c r="AO2485">
        <v>0</v>
      </c>
      <c r="AP2485" s="46">
        <v>0</v>
      </c>
      <c r="AQ2485" s="52">
        <f t="shared" si="390"/>
        <v>0</v>
      </c>
    </row>
    <row r="2486" spans="1:43" x14ac:dyDescent="0.25">
      <c r="A2486" t="s">
        <v>5531</v>
      </c>
      <c r="B2486" t="s">
        <v>4455</v>
      </c>
      <c r="C2486" s="22" t="s">
        <v>4455</v>
      </c>
      <c r="D2486">
        <v>1</v>
      </c>
      <c r="E2486">
        <v>1</v>
      </c>
      <c r="F2486">
        <v>2</v>
      </c>
      <c r="G2486" s="13">
        <v>39692</v>
      </c>
      <c r="H2486">
        <v>0</v>
      </c>
      <c r="I2486" t="s">
        <v>5411</v>
      </c>
      <c r="J2486" t="s">
        <v>5411</v>
      </c>
      <c r="K2486" s="46">
        <v>0</v>
      </c>
      <c r="L2486" s="46"/>
      <c r="M2486" s="22"/>
      <c r="N2486" s="52">
        <f t="shared" si="383"/>
        <v>0</v>
      </c>
      <c r="O2486" s="52" t="e">
        <f t="shared" si="384"/>
        <v>#VALUE!</v>
      </c>
      <c r="P2486" s="52" t="e">
        <f t="shared" si="385"/>
        <v>#VALUE!</v>
      </c>
      <c r="Q2486">
        <v>0</v>
      </c>
      <c r="R2486" t="s">
        <v>5411</v>
      </c>
      <c r="S2486" t="s">
        <v>5411</v>
      </c>
      <c r="T2486" s="46">
        <v>0</v>
      </c>
      <c r="U2486" s="46"/>
      <c r="V2486" s="22"/>
      <c r="W2486" s="52">
        <f t="shared" si="386"/>
        <v>0</v>
      </c>
      <c r="X2486" s="52" t="e">
        <f t="shared" si="387"/>
        <v>#VALUE!</v>
      </c>
      <c r="Y2486" s="52" t="e">
        <f t="shared" si="381"/>
        <v>#VALUE!</v>
      </c>
      <c r="Z2486" t="s">
        <v>5568</v>
      </c>
      <c r="AA2486" t="s">
        <v>5411</v>
      </c>
      <c r="AB2486" t="s">
        <v>5411</v>
      </c>
      <c r="AC2486" s="61" t="s">
        <v>88</v>
      </c>
      <c r="AD2486" s="61"/>
      <c r="AE2486" s="22"/>
      <c r="AF2486">
        <v>0</v>
      </c>
      <c r="AG2486" t="s">
        <v>5411</v>
      </c>
      <c r="AH2486" t="s">
        <v>5411</v>
      </c>
      <c r="AI2486" s="46">
        <v>0</v>
      </c>
      <c r="AJ2486" s="46"/>
      <c r="AK2486" s="22"/>
      <c r="AL2486" s="52">
        <f t="shared" si="388"/>
        <v>0</v>
      </c>
      <c r="AM2486" s="52" t="e">
        <f t="shared" si="389"/>
        <v>#VALUE!</v>
      </c>
      <c r="AN2486" s="52" t="e">
        <f t="shared" si="382"/>
        <v>#VALUE!</v>
      </c>
      <c r="AO2486">
        <v>0</v>
      </c>
      <c r="AP2486" s="46">
        <v>0</v>
      </c>
      <c r="AQ2486" s="52">
        <f t="shared" si="390"/>
        <v>0</v>
      </c>
    </row>
    <row r="2487" spans="1:43" x14ac:dyDescent="0.25">
      <c r="A2487" t="s">
        <v>5531</v>
      </c>
      <c r="B2487" t="s">
        <v>4456</v>
      </c>
      <c r="C2487" s="22" t="s">
        <v>4456</v>
      </c>
      <c r="D2487">
        <v>1</v>
      </c>
      <c r="E2487">
        <v>1</v>
      </c>
      <c r="F2487">
        <v>2</v>
      </c>
      <c r="G2487" s="13">
        <v>39692</v>
      </c>
      <c r="H2487">
        <v>0</v>
      </c>
      <c r="I2487" t="s">
        <v>5411</v>
      </c>
      <c r="J2487" t="s">
        <v>5411</v>
      </c>
      <c r="K2487" s="46">
        <v>0</v>
      </c>
      <c r="L2487" s="46"/>
      <c r="M2487" s="22"/>
      <c r="N2487" s="52">
        <f t="shared" si="383"/>
        <v>0</v>
      </c>
      <c r="O2487" s="52" t="e">
        <f t="shared" si="384"/>
        <v>#VALUE!</v>
      </c>
      <c r="P2487" s="52" t="e">
        <f t="shared" si="385"/>
        <v>#VALUE!</v>
      </c>
      <c r="Q2487">
        <v>0</v>
      </c>
      <c r="R2487" t="s">
        <v>5411</v>
      </c>
      <c r="S2487" t="s">
        <v>5411</v>
      </c>
      <c r="T2487" s="46">
        <v>0</v>
      </c>
      <c r="U2487" s="46"/>
      <c r="V2487" s="22"/>
      <c r="W2487" s="52">
        <f t="shared" si="386"/>
        <v>0</v>
      </c>
      <c r="X2487" s="52" t="e">
        <f t="shared" si="387"/>
        <v>#VALUE!</v>
      </c>
      <c r="Y2487" s="52" t="e">
        <f t="shared" si="381"/>
        <v>#VALUE!</v>
      </c>
      <c r="Z2487" t="s">
        <v>5568</v>
      </c>
      <c r="AA2487" t="s">
        <v>5411</v>
      </c>
      <c r="AB2487" t="s">
        <v>5411</v>
      </c>
      <c r="AC2487" s="61" t="s">
        <v>88</v>
      </c>
      <c r="AD2487" s="61"/>
      <c r="AE2487" s="22"/>
      <c r="AF2487">
        <v>0</v>
      </c>
      <c r="AG2487" t="s">
        <v>5411</v>
      </c>
      <c r="AH2487" t="s">
        <v>5411</v>
      </c>
      <c r="AI2487" s="46">
        <v>0</v>
      </c>
      <c r="AJ2487" s="46"/>
      <c r="AK2487" s="22"/>
      <c r="AL2487" s="52">
        <f t="shared" si="388"/>
        <v>0</v>
      </c>
      <c r="AM2487" s="52" t="e">
        <f t="shared" si="389"/>
        <v>#VALUE!</v>
      </c>
      <c r="AN2487" s="52" t="e">
        <f t="shared" si="382"/>
        <v>#VALUE!</v>
      </c>
      <c r="AO2487">
        <v>0</v>
      </c>
      <c r="AP2487" s="46">
        <v>0</v>
      </c>
      <c r="AQ2487" s="52">
        <f t="shared" si="390"/>
        <v>0</v>
      </c>
    </row>
    <row r="2488" spans="1:43" x14ac:dyDescent="0.25">
      <c r="A2488" t="s">
        <v>5531</v>
      </c>
      <c r="B2488" t="s">
        <v>4392</v>
      </c>
      <c r="C2488" s="22" t="s">
        <v>4392</v>
      </c>
      <c r="D2488">
        <v>1</v>
      </c>
      <c r="E2488">
        <v>1</v>
      </c>
      <c r="F2488">
        <v>1</v>
      </c>
      <c r="G2488" s="13">
        <v>39741</v>
      </c>
      <c r="H2488">
        <v>0.01</v>
      </c>
      <c r="I2488">
        <v>0</v>
      </c>
      <c r="J2488" t="s">
        <v>5411</v>
      </c>
      <c r="K2488" s="65">
        <v>0.01</v>
      </c>
      <c r="L2488" s="65">
        <v>0</v>
      </c>
      <c r="M2488" s="22"/>
      <c r="N2488" s="52">
        <f t="shared" si="383"/>
        <v>0</v>
      </c>
      <c r="O2488" s="52">
        <f t="shared" si="384"/>
        <v>0</v>
      </c>
      <c r="P2488" s="52" t="e">
        <f t="shared" si="385"/>
        <v>#VALUE!</v>
      </c>
      <c r="Q2488">
        <v>0</v>
      </c>
      <c r="R2488">
        <v>0</v>
      </c>
      <c r="S2488" t="s">
        <v>5411</v>
      </c>
      <c r="T2488" s="65">
        <v>0</v>
      </c>
      <c r="U2488" s="65">
        <v>0</v>
      </c>
      <c r="V2488" s="22"/>
      <c r="W2488" s="52">
        <f t="shared" si="386"/>
        <v>0</v>
      </c>
      <c r="X2488" s="52">
        <f t="shared" si="387"/>
        <v>0</v>
      </c>
      <c r="Y2488" s="52" t="e">
        <f t="shared" si="381"/>
        <v>#VALUE!</v>
      </c>
      <c r="Z2488" t="s">
        <v>114</v>
      </c>
      <c r="AA2488" t="s">
        <v>5568</v>
      </c>
      <c r="AB2488" t="s">
        <v>5411</v>
      </c>
      <c r="AC2488" s="61" t="s">
        <v>114</v>
      </c>
      <c r="AD2488" s="61" t="s">
        <v>88</v>
      </c>
      <c r="AE2488" s="22"/>
      <c r="AF2488">
        <v>0</v>
      </c>
      <c r="AG2488">
        <v>0</v>
      </c>
      <c r="AH2488" t="s">
        <v>5411</v>
      </c>
      <c r="AI2488" s="65">
        <v>0</v>
      </c>
      <c r="AJ2488" s="65">
        <v>0</v>
      </c>
      <c r="AK2488" s="22"/>
      <c r="AL2488" s="52">
        <f t="shared" si="388"/>
        <v>0</v>
      </c>
      <c r="AM2488" s="52">
        <f t="shared" si="389"/>
        <v>0</v>
      </c>
      <c r="AN2488" s="52" t="e">
        <f t="shared" si="382"/>
        <v>#VALUE!</v>
      </c>
      <c r="AO2488">
        <v>0.03</v>
      </c>
      <c r="AP2488" s="65">
        <v>0.03</v>
      </c>
      <c r="AQ2488" s="52">
        <f t="shared" si="390"/>
        <v>0</v>
      </c>
    </row>
    <row r="2489" spans="1:43" x14ac:dyDescent="0.25">
      <c r="A2489" t="s">
        <v>5531</v>
      </c>
      <c r="B2489" t="s">
        <v>4393</v>
      </c>
      <c r="C2489" s="22" t="s">
        <v>4393</v>
      </c>
      <c r="D2489">
        <v>1</v>
      </c>
      <c r="E2489">
        <v>1</v>
      </c>
      <c r="F2489">
        <v>1</v>
      </c>
      <c r="G2489" s="13">
        <v>39741</v>
      </c>
      <c r="H2489">
        <v>0.31</v>
      </c>
      <c r="I2489">
        <v>0</v>
      </c>
      <c r="J2489" t="s">
        <v>5411</v>
      </c>
      <c r="K2489" s="65">
        <v>0.31</v>
      </c>
      <c r="L2489" s="65">
        <v>0</v>
      </c>
      <c r="M2489" s="22"/>
      <c r="N2489" s="52">
        <f t="shared" si="383"/>
        <v>0</v>
      </c>
      <c r="O2489" s="52">
        <f t="shared" si="384"/>
        <v>0</v>
      </c>
      <c r="P2489" s="52" t="e">
        <f t="shared" si="385"/>
        <v>#VALUE!</v>
      </c>
      <c r="Q2489">
        <v>0</v>
      </c>
      <c r="R2489">
        <v>0</v>
      </c>
      <c r="S2489" t="s">
        <v>5411</v>
      </c>
      <c r="T2489" s="65">
        <v>0</v>
      </c>
      <c r="U2489" s="65">
        <v>0</v>
      </c>
      <c r="V2489" s="22"/>
      <c r="W2489" s="52">
        <f t="shared" si="386"/>
        <v>0</v>
      </c>
      <c r="X2489" s="52">
        <f t="shared" si="387"/>
        <v>0</v>
      </c>
      <c r="Y2489" s="52" t="e">
        <f t="shared" si="381"/>
        <v>#VALUE!</v>
      </c>
      <c r="Z2489" t="s">
        <v>114</v>
      </c>
      <c r="AA2489" t="s">
        <v>5568</v>
      </c>
      <c r="AB2489" t="s">
        <v>5411</v>
      </c>
      <c r="AC2489" s="61" t="s">
        <v>114</v>
      </c>
      <c r="AD2489" s="61" t="s">
        <v>88</v>
      </c>
      <c r="AE2489" s="22"/>
      <c r="AF2489">
        <v>0</v>
      </c>
      <c r="AG2489">
        <v>0</v>
      </c>
      <c r="AH2489" t="s">
        <v>5411</v>
      </c>
      <c r="AI2489" s="65">
        <v>0</v>
      </c>
      <c r="AJ2489" s="65">
        <v>0</v>
      </c>
      <c r="AK2489" s="22"/>
      <c r="AL2489" s="52">
        <f t="shared" si="388"/>
        <v>0</v>
      </c>
      <c r="AM2489" s="52">
        <f t="shared" si="389"/>
        <v>0</v>
      </c>
      <c r="AN2489" s="52" t="e">
        <f t="shared" si="382"/>
        <v>#VALUE!</v>
      </c>
      <c r="AO2489">
        <v>0.54</v>
      </c>
      <c r="AP2489" s="65">
        <v>0.54</v>
      </c>
      <c r="AQ2489" s="52">
        <f t="shared" si="390"/>
        <v>0</v>
      </c>
    </row>
    <row r="2490" spans="1:43" x14ac:dyDescent="0.25">
      <c r="A2490" t="s">
        <v>5531</v>
      </c>
      <c r="B2490" t="s">
        <v>4394</v>
      </c>
      <c r="C2490" s="22" t="s">
        <v>4394</v>
      </c>
      <c r="D2490">
        <v>1</v>
      </c>
      <c r="E2490">
        <v>1</v>
      </c>
      <c r="F2490">
        <v>1</v>
      </c>
      <c r="G2490" s="13">
        <v>39741</v>
      </c>
      <c r="H2490">
        <v>0</v>
      </c>
      <c r="I2490">
        <v>0.04</v>
      </c>
      <c r="J2490" t="s">
        <v>5411</v>
      </c>
      <c r="K2490" s="46">
        <v>0</v>
      </c>
      <c r="L2490" s="65">
        <v>0.04</v>
      </c>
      <c r="M2490" s="22"/>
      <c r="N2490" s="52">
        <f t="shared" si="383"/>
        <v>0</v>
      </c>
      <c r="O2490" s="52">
        <f t="shared" si="384"/>
        <v>0</v>
      </c>
      <c r="P2490" s="52" t="e">
        <f t="shared" si="385"/>
        <v>#VALUE!</v>
      </c>
      <c r="Q2490">
        <v>0</v>
      </c>
      <c r="R2490">
        <v>0</v>
      </c>
      <c r="S2490" t="s">
        <v>5411</v>
      </c>
      <c r="T2490" s="46">
        <v>0</v>
      </c>
      <c r="U2490" s="65">
        <v>0</v>
      </c>
      <c r="V2490" s="22"/>
      <c r="W2490" s="52">
        <f t="shared" si="386"/>
        <v>0</v>
      </c>
      <c r="X2490" s="52">
        <f t="shared" si="387"/>
        <v>0</v>
      </c>
      <c r="Y2490" s="52" t="e">
        <f t="shared" si="381"/>
        <v>#VALUE!</v>
      </c>
      <c r="Z2490" t="s">
        <v>114</v>
      </c>
      <c r="AA2490" t="s">
        <v>5568</v>
      </c>
      <c r="AB2490" t="s">
        <v>5411</v>
      </c>
      <c r="AC2490" s="61" t="s">
        <v>114</v>
      </c>
      <c r="AD2490" s="61" t="s">
        <v>88</v>
      </c>
      <c r="AE2490" s="22"/>
      <c r="AF2490">
        <v>0</v>
      </c>
      <c r="AG2490">
        <v>0</v>
      </c>
      <c r="AH2490" t="s">
        <v>5411</v>
      </c>
      <c r="AI2490" s="46">
        <v>0</v>
      </c>
      <c r="AJ2490" s="65">
        <v>0</v>
      </c>
      <c r="AK2490" s="22"/>
      <c r="AL2490" s="52">
        <f t="shared" si="388"/>
        <v>0</v>
      </c>
      <c r="AM2490" s="52">
        <f t="shared" si="389"/>
        <v>0</v>
      </c>
      <c r="AN2490" s="52" t="e">
        <f t="shared" si="382"/>
        <v>#VALUE!</v>
      </c>
      <c r="AO2490">
        <v>0</v>
      </c>
      <c r="AP2490" s="65">
        <v>0</v>
      </c>
      <c r="AQ2490" s="52">
        <f t="shared" si="390"/>
        <v>0</v>
      </c>
    </row>
    <row r="2491" spans="1:43" x14ac:dyDescent="0.25">
      <c r="A2491" t="s">
        <v>5531</v>
      </c>
      <c r="B2491" t="s">
        <v>4395</v>
      </c>
      <c r="C2491" s="22" t="s">
        <v>4395</v>
      </c>
      <c r="D2491">
        <v>1</v>
      </c>
      <c r="E2491">
        <v>1</v>
      </c>
      <c r="F2491">
        <v>1</v>
      </c>
      <c r="G2491" s="13">
        <v>39741</v>
      </c>
      <c r="H2491">
        <v>0</v>
      </c>
      <c r="I2491">
        <v>0.11</v>
      </c>
      <c r="J2491" t="s">
        <v>5411</v>
      </c>
      <c r="K2491" s="46">
        <v>0</v>
      </c>
      <c r="L2491" s="65">
        <v>0.11</v>
      </c>
      <c r="M2491" s="22"/>
      <c r="N2491" s="52">
        <f t="shared" si="383"/>
        <v>0</v>
      </c>
      <c r="O2491" s="52">
        <f t="shared" si="384"/>
        <v>0</v>
      </c>
      <c r="P2491" s="52" t="e">
        <f t="shared" si="385"/>
        <v>#VALUE!</v>
      </c>
      <c r="Q2491">
        <v>0</v>
      </c>
      <c r="R2491">
        <v>0</v>
      </c>
      <c r="S2491" t="s">
        <v>5411</v>
      </c>
      <c r="T2491" s="46">
        <v>0</v>
      </c>
      <c r="U2491" s="65">
        <v>0</v>
      </c>
      <c r="V2491" s="22"/>
      <c r="W2491" s="52">
        <f t="shared" si="386"/>
        <v>0</v>
      </c>
      <c r="X2491" s="52">
        <f t="shared" si="387"/>
        <v>0</v>
      </c>
      <c r="Y2491" s="52" t="e">
        <f t="shared" si="381"/>
        <v>#VALUE!</v>
      </c>
      <c r="Z2491" t="s">
        <v>114</v>
      </c>
      <c r="AA2491" t="s">
        <v>5568</v>
      </c>
      <c r="AB2491" t="s">
        <v>5411</v>
      </c>
      <c r="AC2491" s="61" t="s">
        <v>114</v>
      </c>
      <c r="AD2491" s="61" t="s">
        <v>88</v>
      </c>
      <c r="AE2491" s="22"/>
      <c r="AF2491">
        <v>0</v>
      </c>
      <c r="AG2491">
        <v>0</v>
      </c>
      <c r="AH2491" t="s">
        <v>5411</v>
      </c>
      <c r="AI2491" s="46">
        <v>0</v>
      </c>
      <c r="AJ2491" s="65">
        <v>0</v>
      </c>
      <c r="AK2491" s="22"/>
      <c r="AL2491" s="52">
        <f t="shared" si="388"/>
        <v>0</v>
      </c>
      <c r="AM2491" s="52">
        <f t="shared" si="389"/>
        <v>0</v>
      </c>
      <c r="AN2491" s="52" t="e">
        <f t="shared" si="382"/>
        <v>#VALUE!</v>
      </c>
      <c r="AO2491">
        <v>0.14000000000000001</v>
      </c>
      <c r="AP2491" s="65">
        <v>0.14000000000000001</v>
      </c>
      <c r="AQ2491" s="52">
        <f t="shared" si="390"/>
        <v>0</v>
      </c>
    </row>
    <row r="2492" spans="1:43" x14ac:dyDescent="0.25">
      <c r="A2492" t="s">
        <v>5531</v>
      </c>
      <c r="B2492" t="s">
        <v>4396</v>
      </c>
      <c r="C2492" s="22" t="s">
        <v>4396</v>
      </c>
      <c r="D2492">
        <v>1</v>
      </c>
      <c r="E2492">
        <v>1</v>
      </c>
      <c r="F2492">
        <v>1</v>
      </c>
      <c r="G2492" s="13">
        <v>39741</v>
      </c>
      <c r="H2492">
        <v>0</v>
      </c>
      <c r="I2492">
        <v>0</v>
      </c>
      <c r="J2492" t="s">
        <v>5411</v>
      </c>
      <c r="K2492" s="65">
        <v>0</v>
      </c>
      <c r="L2492" s="65">
        <v>0</v>
      </c>
      <c r="M2492" s="22"/>
      <c r="N2492" s="52">
        <f t="shared" si="383"/>
        <v>0</v>
      </c>
      <c r="O2492" s="52">
        <f t="shared" si="384"/>
        <v>0</v>
      </c>
      <c r="P2492" s="52" t="e">
        <f t="shared" si="385"/>
        <v>#VALUE!</v>
      </c>
      <c r="Q2492">
        <v>0</v>
      </c>
      <c r="R2492">
        <v>0</v>
      </c>
      <c r="S2492" t="s">
        <v>5411</v>
      </c>
      <c r="T2492" s="65">
        <v>0</v>
      </c>
      <c r="U2492" s="65">
        <v>0</v>
      </c>
      <c r="V2492" s="22"/>
      <c r="W2492" s="52">
        <f t="shared" si="386"/>
        <v>0</v>
      </c>
      <c r="X2492" s="52">
        <f t="shared" si="387"/>
        <v>0</v>
      </c>
      <c r="Y2492" s="52" t="e">
        <f t="shared" si="381"/>
        <v>#VALUE!</v>
      </c>
      <c r="Z2492" t="s">
        <v>114</v>
      </c>
      <c r="AA2492" t="s">
        <v>5568</v>
      </c>
      <c r="AB2492" t="s">
        <v>5411</v>
      </c>
      <c r="AC2492" s="61" t="s">
        <v>114</v>
      </c>
      <c r="AD2492" s="61" t="s">
        <v>88</v>
      </c>
      <c r="AE2492" s="22"/>
      <c r="AF2492">
        <v>0</v>
      </c>
      <c r="AG2492">
        <v>0</v>
      </c>
      <c r="AH2492" t="s">
        <v>5411</v>
      </c>
      <c r="AI2492" s="65">
        <v>0</v>
      </c>
      <c r="AJ2492" s="65">
        <v>0</v>
      </c>
      <c r="AK2492" s="22"/>
      <c r="AL2492" s="52">
        <f t="shared" si="388"/>
        <v>0</v>
      </c>
      <c r="AM2492" s="52">
        <f t="shared" si="389"/>
        <v>0</v>
      </c>
      <c r="AN2492" s="52" t="e">
        <f t="shared" si="382"/>
        <v>#VALUE!</v>
      </c>
      <c r="AO2492">
        <v>0.06</v>
      </c>
      <c r="AP2492" s="65">
        <v>0.06</v>
      </c>
      <c r="AQ2492" s="52">
        <f t="shared" si="390"/>
        <v>0</v>
      </c>
    </row>
    <row r="2493" spans="1:43" x14ac:dyDescent="0.25">
      <c r="A2493" t="s">
        <v>5531</v>
      </c>
      <c r="B2493" t="s">
        <v>4397</v>
      </c>
      <c r="C2493" s="22" t="s">
        <v>4397</v>
      </c>
      <c r="D2493">
        <v>1</v>
      </c>
      <c r="E2493">
        <v>1</v>
      </c>
      <c r="F2493">
        <v>1</v>
      </c>
      <c r="G2493" s="13">
        <v>39741</v>
      </c>
      <c r="H2493">
        <v>0.03</v>
      </c>
      <c r="I2493">
        <v>0</v>
      </c>
      <c r="J2493" t="s">
        <v>5411</v>
      </c>
      <c r="K2493" s="65">
        <v>0.03</v>
      </c>
      <c r="L2493" s="65">
        <v>0</v>
      </c>
      <c r="M2493" s="22"/>
      <c r="N2493" s="52">
        <f t="shared" si="383"/>
        <v>0</v>
      </c>
      <c r="O2493" s="52">
        <f t="shared" si="384"/>
        <v>0</v>
      </c>
      <c r="P2493" s="52" t="e">
        <f t="shared" si="385"/>
        <v>#VALUE!</v>
      </c>
      <c r="Q2493">
        <v>0</v>
      </c>
      <c r="R2493">
        <v>0</v>
      </c>
      <c r="S2493" t="s">
        <v>5411</v>
      </c>
      <c r="T2493" s="65">
        <v>0</v>
      </c>
      <c r="U2493" s="65">
        <v>0</v>
      </c>
      <c r="V2493" s="22"/>
      <c r="W2493" s="52">
        <f t="shared" si="386"/>
        <v>0</v>
      </c>
      <c r="X2493" s="52">
        <f t="shared" si="387"/>
        <v>0</v>
      </c>
      <c r="Y2493" s="52" t="e">
        <f t="shared" si="381"/>
        <v>#VALUE!</v>
      </c>
      <c r="Z2493" t="s">
        <v>114</v>
      </c>
      <c r="AA2493" t="s">
        <v>5568</v>
      </c>
      <c r="AB2493" t="s">
        <v>5411</v>
      </c>
      <c r="AC2493" s="61" t="s">
        <v>114</v>
      </c>
      <c r="AD2493" s="61" t="s">
        <v>88</v>
      </c>
      <c r="AE2493" s="22"/>
      <c r="AF2493">
        <v>0</v>
      </c>
      <c r="AG2493">
        <v>0</v>
      </c>
      <c r="AH2493" t="s">
        <v>5411</v>
      </c>
      <c r="AI2493" s="65">
        <v>0</v>
      </c>
      <c r="AJ2493" s="65">
        <v>0</v>
      </c>
      <c r="AK2493" s="22"/>
      <c r="AL2493" s="52">
        <f t="shared" si="388"/>
        <v>0</v>
      </c>
      <c r="AM2493" s="52">
        <f t="shared" si="389"/>
        <v>0</v>
      </c>
      <c r="AN2493" s="52" t="e">
        <f t="shared" si="382"/>
        <v>#VALUE!</v>
      </c>
      <c r="AO2493">
        <v>0.01</v>
      </c>
      <c r="AP2493" s="65">
        <v>0.01</v>
      </c>
      <c r="AQ2493" s="52">
        <f t="shared" si="390"/>
        <v>0</v>
      </c>
    </row>
    <row r="2494" spans="1:43" x14ac:dyDescent="0.25">
      <c r="A2494" t="s">
        <v>5531</v>
      </c>
      <c r="B2494" t="s">
        <v>4398</v>
      </c>
      <c r="C2494" s="22" t="s">
        <v>4398</v>
      </c>
      <c r="D2494">
        <v>1</v>
      </c>
      <c r="E2494">
        <v>1</v>
      </c>
      <c r="F2494">
        <v>1</v>
      </c>
      <c r="G2494" s="13">
        <v>39741</v>
      </c>
      <c r="H2494">
        <v>0</v>
      </c>
      <c r="I2494">
        <v>0</v>
      </c>
      <c r="J2494" t="s">
        <v>5411</v>
      </c>
      <c r="K2494" s="65">
        <v>0</v>
      </c>
      <c r="L2494" s="65">
        <v>0</v>
      </c>
      <c r="M2494" s="22"/>
      <c r="N2494" s="52">
        <f t="shared" si="383"/>
        <v>0</v>
      </c>
      <c r="O2494" s="52">
        <f t="shared" si="384"/>
        <v>0</v>
      </c>
      <c r="P2494" s="52" t="e">
        <f t="shared" si="385"/>
        <v>#VALUE!</v>
      </c>
      <c r="Q2494">
        <v>0</v>
      </c>
      <c r="R2494">
        <v>0</v>
      </c>
      <c r="S2494" t="s">
        <v>5411</v>
      </c>
      <c r="T2494" s="65">
        <v>0</v>
      </c>
      <c r="U2494" s="65">
        <v>0</v>
      </c>
      <c r="V2494" s="22"/>
      <c r="W2494" s="52">
        <f t="shared" si="386"/>
        <v>0</v>
      </c>
      <c r="X2494" s="52">
        <f t="shared" si="387"/>
        <v>0</v>
      </c>
      <c r="Y2494" s="52" t="e">
        <f t="shared" si="381"/>
        <v>#VALUE!</v>
      </c>
      <c r="Z2494" t="s">
        <v>114</v>
      </c>
      <c r="AA2494" t="s">
        <v>5568</v>
      </c>
      <c r="AB2494" t="s">
        <v>5411</v>
      </c>
      <c r="AC2494" s="61" t="s">
        <v>114</v>
      </c>
      <c r="AD2494" s="61" t="s">
        <v>88</v>
      </c>
      <c r="AE2494" s="22"/>
      <c r="AF2494">
        <v>0</v>
      </c>
      <c r="AG2494">
        <v>0</v>
      </c>
      <c r="AH2494" t="s">
        <v>5411</v>
      </c>
      <c r="AI2494" s="65">
        <v>0</v>
      </c>
      <c r="AJ2494" s="65">
        <v>0</v>
      </c>
      <c r="AK2494" s="22"/>
      <c r="AL2494" s="52">
        <f t="shared" si="388"/>
        <v>0</v>
      </c>
      <c r="AM2494" s="52">
        <f t="shared" si="389"/>
        <v>0</v>
      </c>
      <c r="AN2494" s="52" t="e">
        <f t="shared" si="382"/>
        <v>#VALUE!</v>
      </c>
      <c r="AO2494">
        <v>0.23</v>
      </c>
      <c r="AP2494" s="65">
        <v>0.23</v>
      </c>
      <c r="AQ2494" s="52">
        <f t="shared" si="390"/>
        <v>0</v>
      </c>
    </row>
    <row r="2495" spans="1:43" x14ac:dyDescent="0.25">
      <c r="A2495" t="s">
        <v>5531</v>
      </c>
      <c r="B2495" t="s">
        <v>4399</v>
      </c>
      <c r="C2495" s="22" t="s">
        <v>4399</v>
      </c>
      <c r="D2495">
        <v>1</v>
      </c>
      <c r="E2495">
        <v>1</v>
      </c>
      <c r="F2495">
        <v>1</v>
      </c>
      <c r="G2495" s="13">
        <v>39741</v>
      </c>
      <c r="H2495">
        <v>0.14000000000000001</v>
      </c>
      <c r="I2495">
        <v>0</v>
      </c>
      <c r="J2495" t="s">
        <v>5411</v>
      </c>
      <c r="K2495" s="65">
        <v>0.14000000000000001</v>
      </c>
      <c r="L2495" s="65">
        <v>0</v>
      </c>
      <c r="M2495" s="22"/>
      <c r="N2495" s="52">
        <f t="shared" si="383"/>
        <v>0</v>
      </c>
      <c r="O2495" s="52">
        <f t="shared" si="384"/>
        <v>0</v>
      </c>
      <c r="P2495" s="52" t="e">
        <f t="shared" si="385"/>
        <v>#VALUE!</v>
      </c>
      <c r="Q2495">
        <v>0</v>
      </c>
      <c r="R2495">
        <v>0</v>
      </c>
      <c r="S2495" t="s">
        <v>5411</v>
      </c>
      <c r="T2495" s="65">
        <v>0</v>
      </c>
      <c r="U2495" s="65">
        <v>0</v>
      </c>
      <c r="V2495" s="22"/>
      <c r="W2495" s="52">
        <f t="shared" si="386"/>
        <v>0</v>
      </c>
      <c r="X2495" s="52">
        <f t="shared" si="387"/>
        <v>0</v>
      </c>
      <c r="Y2495" s="52" t="e">
        <f t="shared" si="381"/>
        <v>#VALUE!</v>
      </c>
      <c r="Z2495" t="s">
        <v>114</v>
      </c>
      <c r="AA2495" t="s">
        <v>5568</v>
      </c>
      <c r="AB2495" t="s">
        <v>5411</v>
      </c>
      <c r="AC2495" s="61" t="s">
        <v>114</v>
      </c>
      <c r="AD2495" s="61" t="s">
        <v>88</v>
      </c>
      <c r="AE2495" s="22"/>
      <c r="AF2495">
        <v>0</v>
      </c>
      <c r="AG2495">
        <v>0</v>
      </c>
      <c r="AH2495" t="s">
        <v>5411</v>
      </c>
      <c r="AI2495" s="65">
        <v>0</v>
      </c>
      <c r="AJ2495" s="65">
        <v>0</v>
      </c>
      <c r="AK2495" s="22"/>
      <c r="AL2495" s="52">
        <f t="shared" si="388"/>
        <v>0</v>
      </c>
      <c r="AM2495" s="52">
        <f t="shared" si="389"/>
        <v>0</v>
      </c>
      <c r="AN2495" s="52" t="e">
        <f t="shared" si="382"/>
        <v>#VALUE!</v>
      </c>
      <c r="AO2495">
        <v>0.13</v>
      </c>
      <c r="AP2495" s="65">
        <v>0.13</v>
      </c>
      <c r="AQ2495" s="52">
        <f t="shared" si="390"/>
        <v>0</v>
      </c>
    </row>
    <row r="2496" spans="1:43" x14ac:dyDescent="0.25">
      <c r="A2496" t="s">
        <v>5531</v>
      </c>
      <c r="B2496" t="s">
        <v>4400</v>
      </c>
      <c r="C2496" s="22" t="s">
        <v>4400</v>
      </c>
      <c r="D2496">
        <v>1</v>
      </c>
      <c r="E2496">
        <v>1</v>
      </c>
      <c r="F2496">
        <v>1</v>
      </c>
      <c r="G2496" s="13">
        <v>39741</v>
      </c>
      <c r="H2496">
        <v>0</v>
      </c>
      <c r="I2496">
        <v>0</v>
      </c>
      <c r="J2496" t="s">
        <v>5411</v>
      </c>
      <c r="K2496" s="65">
        <v>0</v>
      </c>
      <c r="L2496" s="65">
        <v>0</v>
      </c>
      <c r="M2496" s="22"/>
      <c r="N2496" s="52">
        <f t="shared" si="383"/>
        <v>0</v>
      </c>
      <c r="O2496" s="52">
        <f t="shared" si="384"/>
        <v>0</v>
      </c>
      <c r="P2496" s="52" t="e">
        <f t="shared" si="385"/>
        <v>#VALUE!</v>
      </c>
      <c r="Q2496">
        <v>0</v>
      </c>
      <c r="R2496">
        <v>0</v>
      </c>
      <c r="S2496" t="s">
        <v>5411</v>
      </c>
      <c r="T2496" s="65">
        <v>0</v>
      </c>
      <c r="U2496" s="65">
        <v>0</v>
      </c>
      <c r="V2496" s="22"/>
      <c r="W2496" s="52">
        <f t="shared" si="386"/>
        <v>0</v>
      </c>
      <c r="X2496" s="52">
        <f t="shared" si="387"/>
        <v>0</v>
      </c>
      <c r="Y2496" s="52" t="e">
        <f t="shared" si="381"/>
        <v>#VALUE!</v>
      </c>
      <c r="Z2496" t="s">
        <v>114</v>
      </c>
      <c r="AA2496" t="s">
        <v>5568</v>
      </c>
      <c r="AB2496" t="s">
        <v>5411</v>
      </c>
      <c r="AC2496" s="61" t="s">
        <v>114</v>
      </c>
      <c r="AD2496" s="61" t="s">
        <v>88</v>
      </c>
      <c r="AE2496" s="22"/>
      <c r="AF2496">
        <v>0</v>
      </c>
      <c r="AG2496">
        <v>0</v>
      </c>
      <c r="AH2496" t="s">
        <v>5411</v>
      </c>
      <c r="AI2496" s="65">
        <v>0</v>
      </c>
      <c r="AJ2496" s="65">
        <v>0</v>
      </c>
      <c r="AK2496" s="22"/>
      <c r="AL2496" s="52">
        <f t="shared" si="388"/>
        <v>0</v>
      </c>
      <c r="AM2496" s="52">
        <f t="shared" si="389"/>
        <v>0</v>
      </c>
      <c r="AN2496" s="52" t="e">
        <f t="shared" si="382"/>
        <v>#VALUE!</v>
      </c>
      <c r="AO2496">
        <v>0.01</v>
      </c>
      <c r="AP2496" s="65">
        <v>0.01</v>
      </c>
      <c r="AQ2496" s="52">
        <f t="shared" si="390"/>
        <v>0</v>
      </c>
    </row>
    <row r="2497" spans="1:43" x14ac:dyDescent="0.25">
      <c r="A2497" t="s">
        <v>5531</v>
      </c>
      <c r="B2497" t="s">
        <v>4401</v>
      </c>
      <c r="C2497" s="22" t="s">
        <v>4401</v>
      </c>
      <c r="D2497">
        <v>1</v>
      </c>
      <c r="E2497">
        <v>1</v>
      </c>
      <c r="F2497">
        <v>1</v>
      </c>
      <c r="G2497" s="13">
        <v>39741</v>
      </c>
      <c r="H2497">
        <v>0.14000000000000001</v>
      </c>
      <c r="I2497">
        <v>0</v>
      </c>
      <c r="J2497" t="s">
        <v>5411</v>
      </c>
      <c r="K2497" s="65">
        <v>0.14000000000000001</v>
      </c>
      <c r="L2497" s="65">
        <v>0</v>
      </c>
      <c r="M2497" s="22"/>
      <c r="N2497" s="52">
        <f t="shared" si="383"/>
        <v>0</v>
      </c>
      <c r="O2497" s="52">
        <f t="shared" si="384"/>
        <v>0</v>
      </c>
      <c r="P2497" s="52" t="e">
        <f t="shared" si="385"/>
        <v>#VALUE!</v>
      </c>
      <c r="Q2497">
        <v>0</v>
      </c>
      <c r="R2497">
        <v>0</v>
      </c>
      <c r="S2497" t="s">
        <v>5411</v>
      </c>
      <c r="T2497" s="65">
        <v>0</v>
      </c>
      <c r="U2497" s="65">
        <v>0</v>
      </c>
      <c r="V2497" s="22"/>
      <c r="W2497" s="52">
        <f t="shared" si="386"/>
        <v>0</v>
      </c>
      <c r="X2497" s="52">
        <f t="shared" si="387"/>
        <v>0</v>
      </c>
      <c r="Y2497" s="52" t="e">
        <f t="shared" si="381"/>
        <v>#VALUE!</v>
      </c>
      <c r="Z2497" t="s">
        <v>114</v>
      </c>
      <c r="AA2497" t="s">
        <v>5568</v>
      </c>
      <c r="AB2497" t="s">
        <v>5411</v>
      </c>
      <c r="AC2497" s="61" t="s">
        <v>114</v>
      </c>
      <c r="AD2497" s="61" t="s">
        <v>88</v>
      </c>
      <c r="AE2497" s="22"/>
      <c r="AF2497">
        <v>0</v>
      </c>
      <c r="AG2497">
        <v>0</v>
      </c>
      <c r="AH2497" t="s">
        <v>5411</v>
      </c>
      <c r="AI2497" s="65">
        <v>0</v>
      </c>
      <c r="AJ2497" s="65">
        <v>0</v>
      </c>
      <c r="AK2497" s="22"/>
      <c r="AL2497" s="52">
        <f t="shared" si="388"/>
        <v>0</v>
      </c>
      <c r="AM2497" s="52">
        <f t="shared" si="389"/>
        <v>0</v>
      </c>
      <c r="AN2497" s="52" t="e">
        <f t="shared" si="382"/>
        <v>#VALUE!</v>
      </c>
      <c r="AO2497">
        <v>0.18</v>
      </c>
      <c r="AP2497" s="65">
        <v>0.18</v>
      </c>
      <c r="AQ2497" s="52">
        <f t="shared" si="390"/>
        <v>0</v>
      </c>
    </row>
    <row r="2498" spans="1:43" x14ac:dyDescent="0.25">
      <c r="A2498" t="s">
        <v>5531</v>
      </c>
      <c r="B2498" t="s">
        <v>4402</v>
      </c>
      <c r="C2498" s="22" t="s">
        <v>4402</v>
      </c>
      <c r="D2498">
        <v>1</v>
      </c>
      <c r="E2498">
        <v>1</v>
      </c>
      <c r="F2498">
        <v>1</v>
      </c>
      <c r="G2498" s="13">
        <v>39741</v>
      </c>
      <c r="H2498">
        <v>0</v>
      </c>
      <c r="I2498">
        <v>0</v>
      </c>
      <c r="J2498" t="s">
        <v>5411</v>
      </c>
      <c r="K2498" s="65">
        <v>0</v>
      </c>
      <c r="L2498" s="65">
        <v>0</v>
      </c>
      <c r="M2498" s="22"/>
      <c r="N2498" s="52">
        <f t="shared" si="383"/>
        <v>0</v>
      </c>
      <c r="O2498" s="52">
        <f t="shared" si="384"/>
        <v>0</v>
      </c>
      <c r="P2498" s="52" t="e">
        <f t="shared" si="385"/>
        <v>#VALUE!</v>
      </c>
      <c r="Q2498">
        <v>0</v>
      </c>
      <c r="R2498">
        <v>0</v>
      </c>
      <c r="S2498" t="s">
        <v>5411</v>
      </c>
      <c r="T2498" s="65">
        <v>0</v>
      </c>
      <c r="U2498" s="65">
        <v>0</v>
      </c>
      <c r="V2498" s="22"/>
      <c r="W2498" s="52">
        <f t="shared" si="386"/>
        <v>0</v>
      </c>
      <c r="X2498" s="52">
        <f t="shared" si="387"/>
        <v>0</v>
      </c>
      <c r="Y2498" s="52" t="e">
        <f t="shared" si="381"/>
        <v>#VALUE!</v>
      </c>
      <c r="Z2498" t="s">
        <v>114</v>
      </c>
      <c r="AA2498" t="s">
        <v>5568</v>
      </c>
      <c r="AB2498" t="s">
        <v>5411</v>
      </c>
      <c r="AC2498" s="61" t="s">
        <v>114</v>
      </c>
      <c r="AD2498" s="61" t="s">
        <v>88</v>
      </c>
      <c r="AE2498" s="22"/>
      <c r="AF2498">
        <v>0</v>
      </c>
      <c r="AG2498">
        <v>0</v>
      </c>
      <c r="AH2498" t="s">
        <v>5411</v>
      </c>
      <c r="AI2498" s="65">
        <v>0</v>
      </c>
      <c r="AJ2498" s="65">
        <v>0</v>
      </c>
      <c r="AK2498" s="22"/>
      <c r="AL2498" s="52">
        <f t="shared" si="388"/>
        <v>0</v>
      </c>
      <c r="AM2498" s="52">
        <f t="shared" si="389"/>
        <v>0</v>
      </c>
      <c r="AN2498" s="52" t="e">
        <f t="shared" si="382"/>
        <v>#VALUE!</v>
      </c>
      <c r="AO2498">
        <v>0.01</v>
      </c>
      <c r="AP2498" s="65">
        <v>0.01</v>
      </c>
      <c r="AQ2498" s="52">
        <f t="shared" si="390"/>
        <v>0</v>
      </c>
    </row>
    <row r="2499" spans="1:43" x14ac:dyDescent="0.25">
      <c r="A2499" t="s">
        <v>5531</v>
      </c>
      <c r="B2499" t="s">
        <v>4403</v>
      </c>
      <c r="C2499" s="22" t="s">
        <v>4403</v>
      </c>
      <c r="D2499">
        <v>1</v>
      </c>
      <c r="E2499">
        <v>1</v>
      </c>
      <c r="F2499">
        <v>1</v>
      </c>
      <c r="G2499" s="13">
        <v>39741</v>
      </c>
      <c r="H2499">
        <v>0.01</v>
      </c>
      <c r="I2499">
        <v>0</v>
      </c>
      <c r="J2499" t="s">
        <v>5411</v>
      </c>
      <c r="K2499" s="65">
        <v>0.01</v>
      </c>
      <c r="L2499" s="65">
        <v>0</v>
      </c>
      <c r="M2499" s="22"/>
      <c r="N2499" s="52">
        <f t="shared" si="383"/>
        <v>0</v>
      </c>
      <c r="O2499" s="52">
        <f t="shared" si="384"/>
        <v>0</v>
      </c>
      <c r="P2499" s="52" t="e">
        <f t="shared" si="385"/>
        <v>#VALUE!</v>
      </c>
      <c r="Q2499">
        <v>0</v>
      </c>
      <c r="R2499">
        <v>0</v>
      </c>
      <c r="S2499" t="s">
        <v>5411</v>
      </c>
      <c r="T2499" s="65">
        <v>0</v>
      </c>
      <c r="U2499" s="65">
        <v>0</v>
      </c>
      <c r="V2499" s="22"/>
      <c r="W2499" s="52">
        <f t="shared" si="386"/>
        <v>0</v>
      </c>
      <c r="X2499" s="52">
        <f t="shared" si="387"/>
        <v>0</v>
      </c>
      <c r="Y2499" s="52" t="e">
        <f t="shared" si="381"/>
        <v>#VALUE!</v>
      </c>
      <c r="Z2499" t="s">
        <v>114</v>
      </c>
      <c r="AA2499" t="s">
        <v>5568</v>
      </c>
      <c r="AB2499" t="s">
        <v>5411</v>
      </c>
      <c r="AC2499" s="61" t="s">
        <v>114</v>
      </c>
      <c r="AD2499" s="61" t="s">
        <v>88</v>
      </c>
      <c r="AE2499" s="22"/>
      <c r="AF2499">
        <v>0</v>
      </c>
      <c r="AG2499">
        <v>0</v>
      </c>
      <c r="AH2499" t="s">
        <v>5411</v>
      </c>
      <c r="AI2499" s="65">
        <v>0</v>
      </c>
      <c r="AJ2499" s="65">
        <v>0</v>
      </c>
      <c r="AK2499" s="22"/>
      <c r="AL2499" s="52">
        <f t="shared" si="388"/>
        <v>0</v>
      </c>
      <c r="AM2499" s="52">
        <f t="shared" si="389"/>
        <v>0</v>
      </c>
      <c r="AN2499" s="52" t="e">
        <f t="shared" si="382"/>
        <v>#VALUE!</v>
      </c>
      <c r="AO2499">
        <v>0.01</v>
      </c>
      <c r="AP2499" s="65">
        <v>0.01</v>
      </c>
      <c r="AQ2499" s="52">
        <f t="shared" si="390"/>
        <v>0</v>
      </c>
    </row>
    <row r="2500" spans="1:43" x14ac:dyDescent="0.25">
      <c r="A2500" t="s">
        <v>5531</v>
      </c>
      <c r="B2500" t="s">
        <v>4404</v>
      </c>
      <c r="C2500" s="22" t="s">
        <v>4404</v>
      </c>
      <c r="D2500">
        <v>1</v>
      </c>
      <c r="E2500">
        <v>1</v>
      </c>
      <c r="F2500">
        <v>1</v>
      </c>
      <c r="G2500" s="13">
        <v>39741</v>
      </c>
      <c r="H2500">
        <v>0</v>
      </c>
      <c r="I2500">
        <v>0.14000000000000001</v>
      </c>
      <c r="J2500" t="s">
        <v>5411</v>
      </c>
      <c r="K2500" s="65">
        <v>0</v>
      </c>
      <c r="L2500" s="65">
        <v>0.14000000000000001</v>
      </c>
      <c r="M2500" s="22"/>
      <c r="N2500" s="52">
        <f t="shared" si="383"/>
        <v>0</v>
      </c>
      <c r="O2500" s="52">
        <f t="shared" si="384"/>
        <v>0</v>
      </c>
      <c r="P2500" s="52" t="e">
        <f t="shared" si="385"/>
        <v>#VALUE!</v>
      </c>
      <c r="Q2500">
        <v>0</v>
      </c>
      <c r="R2500">
        <v>0</v>
      </c>
      <c r="S2500" t="s">
        <v>5411</v>
      </c>
      <c r="T2500" s="65">
        <v>0</v>
      </c>
      <c r="U2500" s="65">
        <v>0</v>
      </c>
      <c r="V2500" s="22"/>
      <c r="W2500" s="52">
        <f t="shared" si="386"/>
        <v>0</v>
      </c>
      <c r="X2500" s="52">
        <f t="shared" si="387"/>
        <v>0</v>
      </c>
      <c r="Y2500" s="52" t="e">
        <f t="shared" ref="Y2500:Y2563" si="391">S2500-V2500</f>
        <v>#VALUE!</v>
      </c>
      <c r="Z2500" t="s">
        <v>114</v>
      </c>
      <c r="AA2500" t="s">
        <v>5568</v>
      </c>
      <c r="AB2500" t="s">
        <v>5411</v>
      </c>
      <c r="AC2500" s="61" t="s">
        <v>114</v>
      </c>
      <c r="AD2500" s="61" t="s">
        <v>88</v>
      </c>
      <c r="AE2500" s="22"/>
      <c r="AF2500">
        <v>0</v>
      </c>
      <c r="AG2500">
        <v>0</v>
      </c>
      <c r="AH2500" t="s">
        <v>5411</v>
      </c>
      <c r="AI2500" s="65">
        <v>0</v>
      </c>
      <c r="AJ2500" s="65">
        <v>0</v>
      </c>
      <c r="AK2500" s="22"/>
      <c r="AL2500" s="52">
        <f t="shared" si="388"/>
        <v>0</v>
      </c>
      <c r="AM2500" s="52">
        <f t="shared" si="389"/>
        <v>0</v>
      </c>
      <c r="AN2500" s="52" t="e">
        <f t="shared" ref="AN2500:AN2563" si="392">AH2500-AK2500</f>
        <v>#VALUE!</v>
      </c>
      <c r="AO2500">
        <v>0.13</v>
      </c>
      <c r="AP2500" s="65">
        <v>0.13</v>
      </c>
      <c r="AQ2500" s="52">
        <f t="shared" si="390"/>
        <v>0</v>
      </c>
    </row>
    <row r="2501" spans="1:43" x14ac:dyDescent="0.25">
      <c r="A2501" t="s">
        <v>5531</v>
      </c>
      <c r="B2501" t="s">
        <v>4405</v>
      </c>
      <c r="C2501" s="22" t="s">
        <v>4405</v>
      </c>
      <c r="D2501">
        <v>1</v>
      </c>
      <c r="E2501">
        <v>1</v>
      </c>
      <c r="F2501">
        <v>1</v>
      </c>
      <c r="G2501" s="13">
        <v>39741</v>
      </c>
      <c r="H2501">
        <v>0</v>
      </c>
      <c r="I2501">
        <v>0</v>
      </c>
      <c r="J2501" t="s">
        <v>5411</v>
      </c>
      <c r="K2501" s="65">
        <v>0</v>
      </c>
      <c r="L2501" s="65">
        <v>0</v>
      </c>
      <c r="M2501" s="22"/>
      <c r="N2501" s="52">
        <f t="shared" ref="N2501:N2564" si="393">H2501-K2501</f>
        <v>0</v>
      </c>
      <c r="O2501" s="52">
        <f t="shared" ref="O2501:O2564" si="394">I2501-L2501</f>
        <v>0</v>
      </c>
      <c r="P2501" s="52" t="e">
        <f t="shared" ref="P2501:P2564" si="395">J2501-M2501</f>
        <v>#VALUE!</v>
      </c>
      <c r="Q2501">
        <v>0</v>
      </c>
      <c r="R2501">
        <v>0</v>
      </c>
      <c r="S2501" t="s">
        <v>5411</v>
      </c>
      <c r="T2501" s="65">
        <v>0</v>
      </c>
      <c r="U2501" s="65">
        <v>0</v>
      </c>
      <c r="V2501" s="22"/>
      <c r="W2501" s="52">
        <f t="shared" ref="W2501:W2564" si="396">Q2501-T2501</f>
        <v>0</v>
      </c>
      <c r="X2501" s="52">
        <f t="shared" ref="X2501:X2564" si="397">R2501-U2501</f>
        <v>0</v>
      </c>
      <c r="Y2501" s="52" t="e">
        <f t="shared" si="391"/>
        <v>#VALUE!</v>
      </c>
      <c r="Z2501" t="s">
        <v>114</v>
      </c>
      <c r="AA2501" t="s">
        <v>5568</v>
      </c>
      <c r="AB2501" t="s">
        <v>5411</v>
      </c>
      <c r="AC2501" s="61" t="s">
        <v>114</v>
      </c>
      <c r="AD2501" s="61" t="s">
        <v>88</v>
      </c>
      <c r="AE2501" s="22"/>
      <c r="AF2501">
        <v>0</v>
      </c>
      <c r="AG2501">
        <v>0</v>
      </c>
      <c r="AH2501" t="s">
        <v>5411</v>
      </c>
      <c r="AI2501" s="65">
        <v>0</v>
      </c>
      <c r="AJ2501" s="65">
        <v>0</v>
      </c>
      <c r="AK2501" s="22"/>
      <c r="AL2501" s="52">
        <f t="shared" ref="AL2501:AL2564" si="398">AF2501-AI2501</f>
        <v>0</v>
      </c>
      <c r="AM2501" s="52">
        <f t="shared" ref="AM2501:AM2564" si="399">AG2501-AJ2501</f>
        <v>0</v>
      </c>
      <c r="AN2501" s="52" t="e">
        <f t="shared" si="392"/>
        <v>#VALUE!</v>
      </c>
      <c r="AO2501">
        <v>0.15</v>
      </c>
      <c r="AP2501" s="65">
        <v>0.15</v>
      </c>
      <c r="AQ2501" s="52">
        <f t="shared" ref="AQ2501:AQ2564" si="400">AO2501-AP2501</f>
        <v>0</v>
      </c>
    </row>
    <row r="2502" spans="1:43" x14ac:dyDescent="0.25">
      <c r="A2502" t="s">
        <v>5531</v>
      </c>
      <c r="B2502" t="s">
        <v>4406</v>
      </c>
      <c r="C2502" s="22" t="s">
        <v>4406</v>
      </c>
      <c r="D2502">
        <v>1</v>
      </c>
      <c r="E2502">
        <v>1</v>
      </c>
      <c r="F2502">
        <v>1</v>
      </c>
      <c r="G2502" s="13">
        <v>39741</v>
      </c>
      <c r="H2502">
        <v>0.01</v>
      </c>
      <c r="I2502">
        <v>0</v>
      </c>
      <c r="J2502" t="s">
        <v>5411</v>
      </c>
      <c r="K2502" s="65">
        <v>0.01</v>
      </c>
      <c r="L2502" s="65">
        <v>0</v>
      </c>
      <c r="M2502" s="22"/>
      <c r="N2502" s="52">
        <f t="shared" si="393"/>
        <v>0</v>
      </c>
      <c r="O2502" s="52">
        <f t="shared" si="394"/>
        <v>0</v>
      </c>
      <c r="P2502" s="52" t="e">
        <f t="shared" si="395"/>
        <v>#VALUE!</v>
      </c>
      <c r="Q2502">
        <v>0</v>
      </c>
      <c r="R2502">
        <v>0</v>
      </c>
      <c r="S2502" t="s">
        <v>5411</v>
      </c>
      <c r="T2502" s="65">
        <v>0</v>
      </c>
      <c r="U2502" s="65">
        <v>0</v>
      </c>
      <c r="V2502" s="22"/>
      <c r="W2502" s="52">
        <f t="shared" si="396"/>
        <v>0</v>
      </c>
      <c r="X2502" s="52">
        <f t="shared" si="397"/>
        <v>0</v>
      </c>
      <c r="Y2502" s="52" t="e">
        <f t="shared" si="391"/>
        <v>#VALUE!</v>
      </c>
      <c r="Z2502" t="s">
        <v>114</v>
      </c>
      <c r="AA2502" t="s">
        <v>5568</v>
      </c>
      <c r="AB2502" t="s">
        <v>5411</v>
      </c>
      <c r="AC2502" s="61" t="s">
        <v>114</v>
      </c>
      <c r="AD2502" s="61" t="s">
        <v>88</v>
      </c>
      <c r="AE2502" s="22"/>
      <c r="AF2502">
        <v>0</v>
      </c>
      <c r="AG2502">
        <v>0</v>
      </c>
      <c r="AH2502" t="s">
        <v>5411</v>
      </c>
      <c r="AI2502" s="65">
        <v>0</v>
      </c>
      <c r="AJ2502" s="65">
        <v>0</v>
      </c>
      <c r="AK2502" s="22"/>
      <c r="AL2502" s="52">
        <f t="shared" si="398"/>
        <v>0</v>
      </c>
      <c r="AM2502" s="52">
        <f t="shared" si="399"/>
        <v>0</v>
      </c>
      <c r="AN2502" s="52" t="e">
        <f t="shared" si="392"/>
        <v>#VALUE!</v>
      </c>
      <c r="AO2502">
        <v>0.01</v>
      </c>
      <c r="AP2502" s="65">
        <v>0.01</v>
      </c>
      <c r="AQ2502" s="52">
        <f t="shared" si="400"/>
        <v>0</v>
      </c>
    </row>
    <row r="2503" spans="1:43" x14ac:dyDescent="0.25">
      <c r="A2503" t="s">
        <v>5531</v>
      </c>
      <c r="B2503" t="s">
        <v>4407</v>
      </c>
      <c r="C2503" s="22" t="s">
        <v>4407</v>
      </c>
      <c r="D2503">
        <v>1</v>
      </c>
      <c r="E2503">
        <v>1</v>
      </c>
      <c r="F2503">
        <v>1</v>
      </c>
      <c r="G2503" s="13">
        <v>39741</v>
      </c>
      <c r="H2503">
        <v>0.45</v>
      </c>
      <c r="I2503">
        <v>0</v>
      </c>
      <c r="J2503" t="s">
        <v>5411</v>
      </c>
      <c r="K2503" s="65">
        <v>0.45</v>
      </c>
      <c r="L2503" s="65">
        <v>0</v>
      </c>
      <c r="M2503" s="22"/>
      <c r="N2503" s="52">
        <f t="shared" si="393"/>
        <v>0</v>
      </c>
      <c r="O2503" s="52">
        <f t="shared" si="394"/>
        <v>0</v>
      </c>
      <c r="P2503" s="52" t="e">
        <f t="shared" si="395"/>
        <v>#VALUE!</v>
      </c>
      <c r="Q2503">
        <v>0.88</v>
      </c>
      <c r="R2503">
        <v>0</v>
      </c>
      <c r="S2503" t="s">
        <v>5411</v>
      </c>
      <c r="T2503" s="65">
        <v>0.88</v>
      </c>
      <c r="U2503" s="65">
        <v>0</v>
      </c>
      <c r="V2503" s="22"/>
      <c r="W2503" s="52">
        <f t="shared" si="396"/>
        <v>0</v>
      </c>
      <c r="X2503" s="52">
        <f t="shared" si="397"/>
        <v>0</v>
      </c>
      <c r="Y2503" s="52" t="e">
        <f t="shared" si="391"/>
        <v>#VALUE!</v>
      </c>
      <c r="Z2503" t="s">
        <v>114</v>
      </c>
      <c r="AA2503" t="s">
        <v>5568</v>
      </c>
      <c r="AB2503" t="s">
        <v>5411</v>
      </c>
      <c r="AC2503" s="61" t="s">
        <v>114</v>
      </c>
      <c r="AD2503" s="61" t="s">
        <v>88</v>
      </c>
      <c r="AE2503" s="22"/>
      <c r="AF2503">
        <v>0</v>
      </c>
      <c r="AG2503">
        <v>0</v>
      </c>
      <c r="AH2503" t="s">
        <v>5411</v>
      </c>
      <c r="AI2503" s="65">
        <v>0</v>
      </c>
      <c r="AJ2503" s="65">
        <v>0</v>
      </c>
      <c r="AK2503" s="22"/>
      <c r="AL2503" s="52">
        <f t="shared" si="398"/>
        <v>0</v>
      </c>
      <c r="AM2503" s="52">
        <f t="shared" si="399"/>
        <v>0</v>
      </c>
      <c r="AN2503" s="52" t="e">
        <f t="shared" si="392"/>
        <v>#VALUE!</v>
      </c>
      <c r="AO2503">
        <v>1.03</v>
      </c>
      <c r="AP2503" s="65">
        <v>1.03</v>
      </c>
      <c r="AQ2503" s="52">
        <f t="shared" si="400"/>
        <v>0</v>
      </c>
    </row>
    <row r="2504" spans="1:43" x14ac:dyDescent="0.25">
      <c r="A2504" t="s">
        <v>5531</v>
      </c>
      <c r="B2504" t="s">
        <v>4408</v>
      </c>
      <c r="C2504" s="22" t="s">
        <v>4408</v>
      </c>
      <c r="D2504">
        <v>1</v>
      </c>
      <c r="E2504">
        <v>1</v>
      </c>
      <c r="F2504">
        <v>1</v>
      </c>
      <c r="G2504" s="13">
        <v>39741</v>
      </c>
      <c r="H2504">
        <v>0.04</v>
      </c>
      <c r="I2504">
        <v>0</v>
      </c>
      <c r="J2504" t="s">
        <v>5411</v>
      </c>
      <c r="K2504" s="65">
        <v>0.04</v>
      </c>
      <c r="L2504" s="65">
        <v>0</v>
      </c>
      <c r="M2504" s="22"/>
      <c r="N2504" s="52">
        <f t="shared" si="393"/>
        <v>0</v>
      </c>
      <c r="O2504" s="52">
        <f t="shared" si="394"/>
        <v>0</v>
      </c>
      <c r="P2504" s="52" t="e">
        <f t="shared" si="395"/>
        <v>#VALUE!</v>
      </c>
      <c r="Q2504">
        <v>0</v>
      </c>
      <c r="R2504">
        <v>0</v>
      </c>
      <c r="S2504" t="s">
        <v>5411</v>
      </c>
      <c r="T2504" s="65">
        <v>0</v>
      </c>
      <c r="U2504" s="65">
        <v>0</v>
      </c>
      <c r="V2504" s="22"/>
      <c r="W2504" s="52">
        <f t="shared" si="396"/>
        <v>0</v>
      </c>
      <c r="X2504" s="52">
        <f t="shared" si="397"/>
        <v>0</v>
      </c>
      <c r="Y2504" s="52" t="e">
        <f t="shared" si="391"/>
        <v>#VALUE!</v>
      </c>
      <c r="Z2504" t="s">
        <v>114</v>
      </c>
      <c r="AA2504" t="s">
        <v>5568</v>
      </c>
      <c r="AB2504" t="s">
        <v>5411</v>
      </c>
      <c r="AC2504" s="61" t="s">
        <v>114</v>
      </c>
      <c r="AD2504" s="61" t="s">
        <v>88</v>
      </c>
      <c r="AE2504" s="22"/>
      <c r="AF2504">
        <v>0</v>
      </c>
      <c r="AG2504">
        <v>0</v>
      </c>
      <c r="AH2504" t="s">
        <v>5411</v>
      </c>
      <c r="AI2504" s="65">
        <v>0</v>
      </c>
      <c r="AJ2504" s="65">
        <v>0</v>
      </c>
      <c r="AK2504" s="22"/>
      <c r="AL2504" s="52">
        <f t="shared" si="398"/>
        <v>0</v>
      </c>
      <c r="AM2504" s="52">
        <f t="shared" si="399"/>
        <v>0</v>
      </c>
      <c r="AN2504" s="52" t="e">
        <f t="shared" si="392"/>
        <v>#VALUE!</v>
      </c>
      <c r="AO2504">
        <v>0.06</v>
      </c>
      <c r="AP2504" s="65">
        <v>0.06</v>
      </c>
      <c r="AQ2504" s="52">
        <f t="shared" si="400"/>
        <v>0</v>
      </c>
    </row>
    <row r="2505" spans="1:43" x14ac:dyDescent="0.25">
      <c r="A2505" t="s">
        <v>5531</v>
      </c>
      <c r="B2505" t="s">
        <v>4380</v>
      </c>
      <c r="C2505" s="22" t="s">
        <v>4380</v>
      </c>
      <c r="D2505">
        <v>1</v>
      </c>
      <c r="E2505">
        <v>1</v>
      </c>
      <c r="F2505">
        <v>1</v>
      </c>
      <c r="G2505" s="13">
        <v>39741</v>
      </c>
      <c r="H2505">
        <v>0</v>
      </c>
      <c r="I2505">
        <v>0</v>
      </c>
      <c r="J2505" t="s">
        <v>5411</v>
      </c>
      <c r="K2505" s="65">
        <v>0</v>
      </c>
      <c r="L2505" s="65">
        <v>0</v>
      </c>
      <c r="M2505" s="22"/>
      <c r="N2505" s="52">
        <f t="shared" si="393"/>
        <v>0</v>
      </c>
      <c r="O2505" s="52">
        <f t="shared" si="394"/>
        <v>0</v>
      </c>
      <c r="P2505" s="52" t="e">
        <f t="shared" si="395"/>
        <v>#VALUE!</v>
      </c>
      <c r="Q2505">
        <v>0</v>
      </c>
      <c r="R2505">
        <v>0</v>
      </c>
      <c r="S2505" t="s">
        <v>5411</v>
      </c>
      <c r="T2505" s="65">
        <v>0</v>
      </c>
      <c r="U2505" s="65">
        <v>0</v>
      </c>
      <c r="V2505" s="22"/>
      <c r="W2505" s="52">
        <f t="shared" si="396"/>
        <v>0</v>
      </c>
      <c r="X2505" s="52">
        <f t="shared" si="397"/>
        <v>0</v>
      </c>
      <c r="Y2505" s="52" t="e">
        <f t="shared" si="391"/>
        <v>#VALUE!</v>
      </c>
      <c r="Z2505" t="s">
        <v>5568</v>
      </c>
      <c r="AA2505" t="s">
        <v>114</v>
      </c>
      <c r="AB2505" t="s">
        <v>5411</v>
      </c>
      <c r="AC2505" s="61" t="s">
        <v>88</v>
      </c>
      <c r="AD2505" s="61" t="s">
        <v>114</v>
      </c>
      <c r="AE2505" s="22"/>
      <c r="AF2505">
        <v>0</v>
      </c>
      <c r="AG2505">
        <v>0</v>
      </c>
      <c r="AH2505" t="s">
        <v>5411</v>
      </c>
      <c r="AI2505" s="65">
        <v>0</v>
      </c>
      <c r="AJ2505" s="65">
        <v>0</v>
      </c>
      <c r="AK2505" s="22"/>
      <c r="AL2505" s="52">
        <f t="shared" si="398"/>
        <v>0</v>
      </c>
      <c r="AM2505" s="52">
        <f t="shared" si="399"/>
        <v>0</v>
      </c>
      <c r="AN2505" s="52" t="e">
        <f t="shared" si="392"/>
        <v>#VALUE!</v>
      </c>
      <c r="AO2505">
        <v>0</v>
      </c>
      <c r="AP2505" s="65">
        <v>0</v>
      </c>
      <c r="AQ2505" s="52">
        <f t="shared" si="400"/>
        <v>0</v>
      </c>
    </row>
    <row r="2506" spans="1:43" x14ac:dyDescent="0.25">
      <c r="A2506" t="s">
        <v>5531</v>
      </c>
      <c r="B2506" t="s">
        <v>4381</v>
      </c>
      <c r="C2506" s="22" t="s">
        <v>4381</v>
      </c>
      <c r="D2506">
        <v>1</v>
      </c>
      <c r="E2506">
        <v>1</v>
      </c>
      <c r="F2506">
        <v>1</v>
      </c>
      <c r="G2506" s="13">
        <v>39741</v>
      </c>
      <c r="H2506">
        <v>3.18</v>
      </c>
      <c r="I2506">
        <v>0</v>
      </c>
      <c r="J2506" t="s">
        <v>5411</v>
      </c>
      <c r="K2506" s="65">
        <v>3.18</v>
      </c>
      <c r="L2506" s="65">
        <v>0</v>
      </c>
      <c r="M2506" s="22"/>
      <c r="N2506" s="52">
        <f t="shared" si="393"/>
        <v>0</v>
      </c>
      <c r="O2506" s="52">
        <f t="shared" si="394"/>
        <v>0</v>
      </c>
      <c r="P2506" s="52" t="e">
        <f t="shared" si="395"/>
        <v>#VALUE!</v>
      </c>
      <c r="Q2506">
        <v>0.24</v>
      </c>
      <c r="R2506">
        <v>0</v>
      </c>
      <c r="S2506" t="s">
        <v>5411</v>
      </c>
      <c r="T2506" s="65">
        <v>0.24</v>
      </c>
      <c r="U2506" s="65">
        <v>0</v>
      </c>
      <c r="V2506" s="22"/>
      <c r="W2506" s="52">
        <f t="shared" si="396"/>
        <v>0</v>
      </c>
      <c r="X2506" s="52">
        <f t="shared" si="397"/>
        <v>0</v>
      </c>
      <c r="Y2506" s="52" t="e">
        <f t="shared" si="391"/>
        <v>#VALUE!</v>
      </c>
      <c r="Z2506" t="s">
        <v>5568</v>
      </c>
      <c r="AA2506" t="s">
        <v>114</v>
      </c>
      <c r="AB2506" t="s">
        <v>5411</v>
      </c>
      <c r="AC2506" s="61" t="s">
        <v>88</v>
      </c>
      <c r="AD2506" s="61" t="s">
        <v>114</v>
      </c>
      <c r="AE2506" s="22"/>
      <c r="AF2506">
        <v>0</v>
      </c>
      <c r="AG2506">
        <v>0</v>
      </c>
      <c r="AH2506" t="s">
        <v>5411</v>
      </c>
      <c r="AI2506" s="65">
        <v>0</v>
      </c>
      <c r="AJ2506" s="65">
        <v>0</v>
      </c>
      <c r="AK2506" s="22"/>
      <c r="AL2506" s="52">
        <f t="shared" si="398"/>
        <v>0</v>
      </c>
      <c r="AM2506" s="52">
        <f t="shared" si="399"/>
        <v>0</v>
      </c>
      <c r="AN2506" s="52" t="e">
        <f t="shared" si="392"/>
        <v>#VALUE!</v>
      </c>
      <c r="AO2506">
        <v>0.35</v>
      </c>
      <c r="AP2506" s="65">
        <v>0.35</v>
      </c>
      <c r="AQ2506" s="52">
        <f t="shared" si="400"/>
        <v>0</v>
      </c>
    </row>
    <row r="2507" spans="1:43" x14ac:dyDescent="0.25">
      <c r="A2507" t="s">
        <v>5531</v>
      </c>
      <c r="B2507" t="s">
        <v>4382</v>
      </c>
      <c r="C2507" s="22" t="s">
        <v>4382</v>
      </c>
      <c r="D2507">
        <v>1</v>
      </c>
      <c r="E2507">
        <v>1</v>
      </c>
      <c r="F2507">
        <v>1</v>
      </c>
      <c r="G2507" s="13">
        <v>39741</v>
      </c>
      <c r="H2507">
        <v>0</v>
      </c>
      <c r="I2507">
        <v>0</v>
      </c>
      <c r="J2507" t="s">
        <v>5411</v>
      </c>
      <c r="K2507" s="65">
        <v>0</v>
      </c>
      <c r="L2507" s="65">
        <v>0</v>
      </c>
      <c r="M2507" s="22"/>
      <c r="N2507" s="52">
        <f t="shared" si="393"/>
        <v>0</v>
      </c>
      <c r="O2507" s="52">
        <f t="shared" si="394"/>
        <v>0</v>
      </c>
      <c r="P2507" s="52" t="e">
        <f t="shared" si="395"/>
        <v>#VALUE!</v>
      </c>
      <c r="Q2507">
        <v>0</v>
      </c>
      <c r="R2507">
        <v>0</v>
      </c>
      <c r="S2507" t="s">
        <v>5411</v>
      </c>
      <c r="T2507" s="65">
        <v>0</v>
      </c>
      <c r="U2507" s="65">
        <v>0</v>
      </c>
      <c r="V2507" s="22"/>
      <c r="W2507" s="52">
        <f t="shared" si="396"/>
        <v>0</v>
      </c>
      <c r="X2507" s="52">
        <f t="shared" si="397"/>
        <v>0</v>
      </c>
      <c r="Y2507" s="52" t="e">
        <f t="shared" si="391"/>
        <v>#VALUE!</v>
      </c>
      <c r="Z2507" t="s">
        <v>5568</v>
      </c>
      <c r="AA2507" t="s">
        <v>114</v>
      </c>
      <c r="AB2507" t="s">
        <v>5411</v>
      </c>
      <c r="AC2507" s="61" t="s">
        <v>88</v>
      </c>
      <c r="AD2507" s="61" t="s">
        <v>114</v>
      </c>
      <c r="AE2507" s="22"/>
      <c r="AF2507">
        <v>0</v>
      </c>
      <c r="AG2507">
        <v>0</v>
      </c>
      <c r="AH2507" t="s">
        <v>5411</v>
      </c>
      <c r="AI2507" s="65">
        <v>0</v>
      </c>
      <c r="AJ2507" s="65">
        <v>0</v>
      </c>
      <c r="AK2507" s="22"/>
      <c r="AL2507" s="52">
        <f t="shared" si="398"/>
        <v>0</v>
      </c>
      <c r="AM2507" s="52">
        <f t="shared" si="399"/>
        <v>0</v>
      </c>
      <c r="AN2507" s="52" t="e">
        <f t="shared" si="392"/>
        <v>#VALUE!</v>
      </c>
      <c r="AO2507">
        <v>0.01</v>
      </c>
      <c r="AP2507" s="65">
        <v>0.01</v>
      </c>
      <c r="AQ2507" s="52">
        <f t="shared" si="400"/>
        <v>0</v>
      </c>
    </row>
    <row r="2508" spans="1:43" x14ac:dyDescent="0.25">
      <c r="A2508" t="s">
        <v>5531</v>
      </c>
      <c r="B2508" t="s">
        <v>4383</v>
      </c>
      <c r="C2508" s="22" t="s">
        <v>4383</v>
      </c>
      <c r="D2508">
        <v>1</v>
      </c>
      <c r="E2508">
        <v>1</v>
      </c>
      <c r="F2508">
        <v>1</v>
      </c>
      <c r="G2508" s="13">
        <v>39741</v>
      </c>
      <c r="H2508">
        <v>0</v>
      </c>
      <c r="I2508">
        <v>2.5499999999999998</v>
      </c>
      <c r="J2508" t="s">
        <v>5411</v>
      </c>
      <c r="K2508" s="46">
        <v>0</v>
      </c>
      <c r="L2508" s="65">
        <v>2.5499999999999998</v>
      </c>
      <c r="M2508" s="22"/>
      <c r="N2508" s="52">
        <f t="shared" si="393"/>
        <v>0</v>
      </c>
      <c r="O2508" s="52">
        <f t="shared" si="394"/>
        <v>0</v>
      </c>
      <c r="P2508" s="52" t="e">
        <f t="shared" si="395"/>
        <v>#VALUE!</v>
      </c>
      <c r="Q2508">
        <v>0</v>
      </c>
      <c r="R2508">
        <v>0.86</v>
      </c>
      <c r="S2508" t="s">
        <v>5411</v>
      </c>
      <c r="T2508" s="46">
        <v>0</v>
      </c>
      <c r="U2508" s="65">
        <v>0.86</v>
      </c>
      <c r="V2508" s="22"/>
      <c r="W2508" s="52">
        <f t="shared" si="396"/>
        <v>0</v>
      </c>
      <c r="X2508" s="52">
        <f t="shared" si="397"/>
        <v>0</v>
      </c>
      <c r="Y2508" s="52" t="e">
        <f t="shared" si="391"/>
        <v>#VALUE!</v>
      </c>
      <c r="Z2508" t="s">
        <v>5568</v>
      </c>
      <c r="AA2508" t="s">
        <v>114</v>
      </c>
      <c r="AB2508" t="s">
        <v>5411</v>
      </c>
      <c r="AC2508" s="61" t="s">
        <v>88</v>
      </c>
      <c r="AD2508" s="61" t="s">
        <v>114</v>
      </c>
      <c r="AE2508" s="22"/>
      <c r="AF2508">
        <v>0</v>
      </c>
      <c r="AG2508">
        <v>0</v>
      </c>
      <c r="AH2508" t="s">
        <v>5411</v>
      </c>
      <c r="AI2508" s="65">
        <v>0</v>
      </c>
      <c r="AJ2508" s="65">
        <v>0</v>
      </c>
      <c r="AK2508" s="22"/>
      <c r="AL2508" s="52">
        <f t="shared" si="398"/>
        <v>0</v>
      </c>
      <c r="AM2508" s="52">
        <f t="shared" si="399"/>
        <v>0</v>
      </c>
      <c r="AN2508" s="52" t="e">
        <f t="shared" si="392"/>
        <v>#VALUE!</v>
      </c>
      <c r="AO2508">
        <v>0.15</v>
      </c>
      <c r="AP2508" s="65">
        <v>0.15</v>
      </c>
      <c r="AQ2508" s="52">
        <f t="shared" si="400"/>
        <v>0</v>
      </c>
    </row>
    <row r="2509" spans="1:43" x14ac:dyDescent="0.25">
      <c r="A2509" t="s">
        <v>5531</v>
      </c>
      <c r="B2509" t="s">
        <v>4384</v>
      </c>
      <c r="C2509" s="22" t="s">
        <v>4384</v>
      </c>
      <c r="D2509">
        <v>1</v>
      </c>
      <c r="E2509">
        <v>1</v>
      </c>
      <c r="F2509">
        <v>1</v>
      </c>
      <c r="G2509" s="13">
        <v>39741</v>
      </c>
      <c r="H2509">
        <v>0</v>
      </c>
      <c r="I2509">
        <v>0</v>
      </c>
      <c r="J2509" t="s">
        <v>5411</v>
      </c>
      <c r="K2509" s="65">
        <v>0</v>
      </c>
      <c r="L2509" s="65">
        <v>0</v>
      </c>
      <c r="M2509" s="22"/>
      <c r="N2509" s="52">
        <f t="shared" si="393"/>
        <v>0</v>
      </c>
      <c r="O2509" s="52">
        <f t="shared" si="394"/>
        <v>0</v>
      </c>
      <c r="P2509" s="52" t="e">
        <f t="shared" si="395"/>
        <v>#VALUE!</v>
      </c>
      <c r="Q2509">
        <v>0</v>
      </c>
      <c r="R2509">
        <v>0</v>
      </c>
      <c r="S2509" t="s">
        <v>5411</v>
      </c>
      <c r="T2509" s="65">
        <v>0</v>
      </c>
      <c r="U2509" s="65">
        <v>0</v>
      </c>
      <c r="V2509" s="22"/>
      <c r="W2509" s="52">
        <f t="shared" si="396"/>
        <v>0</v>
      </c>
      <c r="X2509" s="52">
        <f t="shared" si="397"/>
        <v>0</v>
      </c>
      <c r="Y2509" s="52" t="e">
        <f t="shared" si="391"/>
        <v>#VALUE!</v>
      </c>
      <c r="Z2509" t="s">
        <v>5568</v>
      </c>
      <c r="AA2509" t="s">
        <v>114</v>
      </c>
      <c r="AB2509" t="s">
        <v>5411</v>
      </c>
      <c r="AC2509" s="61" t="s">
        <v>88</v>
      </c>
      <c r="AD2509" s="61" t="s">
        <v>114</v>
      </c>
      <c r="AE2509" s="22"/>
      <c r="AF2509">
        <v>0</v>
      </c>
      <c r="AG2509">
        <v>0</v>
      </c>
      <c r="AH2509" t="s">
        <v>5411</v>
      </c>
      <c r="AI2509" s="65">
        <v>0</v>
      </c>
      <c r="AJ2509" s="65">
        <v>0</v>
      </c>
      <c r="AK2509" s="22"/>
      <c r="AL2509" s="52">
        <f t="shared" si="398"/>
        <v>0</v>
      </c>
      <c r="AM2509" s="52">
        <f t="shared" si="399"/>
        <v>0</v>
      </c>
      <c r="AN2509" s="52" t="e">
        <f t="shared" si="392"/>
        <v>#VALUE!</v>
      </c>
      <c r="AO2509">
        <v>0.01</v>
      </c>
      <c r="AP2509" s="65">
        <v>0.01</v>
      </c>
      <c r="AQ2509" s="52">
        <f t="shared" si="400"/>
        <v>0</v>
      </c>
    </row>
    <row r="2510" spans="1:43" x14ac:dyDescent="0.25">
      <c r="A2510" t="s">
        <v>5531</v>
      </c>
      <c r="B2510" t="s">
        <v>4385</v>
      </c>
      <c r="C2510" s="22" t="s">
        <v>4385</v>
      </c>
      <c r="D2510">
        <v>1</v>
      </c>
      <c r="E2510">
        <v>1</v>
      </c>
      <c r="F2510">
        <v>1</v>
      </c>
      <c r="G2510" s="13">
        <v>39741</v>
      </c>
      <c r="H2510">
        <v>0</v>
      </c>
      <c r="I2510">
        <v>1.3</v>
      </c>
      <c r="J2510" t="s">
        <v>5411</v>
      </c>
      <c r="K2510" s="46">
        <v>0</v>
      </c>
      <c r="L2510" s="65">
        <v>1.3</v>
      </c>
      <c r="M2510" s="22"/>
      <c r="N2510" s="52">
        <f t="shared" si="393"/>
        <v>0</v>
      </c>
      <c r="O2510" s="52">
        <f t="shared" si="394"/>
        <v>0</v>
      </c>
      <c r="P2510" s="52" t="e">
        <f t="shared" si="395"/>
        <v>#VALUE!</v>
      </c>
      <c r="Q2510">
        <v>0</v>
      </c>
      <c r="R2510">
        <v>0</v>
      </c>
      <c r="S2510" t="s">
        <v>5411</v>
      </c>
      <c r="T2510" s="65">
        <v>0</v>
      </c>
      <c r="U2510" s="65">
        <v>0</v>
      </c>
      <c r="V2510" s="22"/>
      <c r="W2510" s="52">
        <f t="shared" si="396"/>
        <v>0</v>
      </c>
      <c r="X2510" s="52">
        <f t="shared" si="397"/>
        <v>0</v>
      </c>
      <c r="Y2510" s="52" t="e">
        <f t="shared" si="391"/>
        <v>#VALUE!</v>
      </c>
      <c r="Z2510" t="s">
        <v>5568</v>
      </c>
      <c r="AA2510" t="s">
        <v>114</v>
      </c>
      <c r="AB2510" t="s">
        <v>5411</v>
      </c>
      <c r="AC2510" s="61" t="s">
        <v>88</v>
      </c>
      <c r="AD2510" s="61" t="s">
        <v>114</v>
      </c>
      <c r="AE2510" s="22"/>
      <c r="AF2510">
        <v>0</v>
      </c>
      <c r="AG2510">
        <v>0</v>
      </c>
      <c r="AH2510" t="s">
        <v>5411</v>
      </c>
      <c r="AI2510" s="65">
        <v>0</v>
      </c>
      <c r="AJ2510" s="65">
        <v>0</v>
      </c>
      <c r="AK2510" s="22"/>
      <c r="AL2510" s="52">
        <f t="shared" si="398"/>
        <v>0</v>
      </c>
      <c r="AM2510" s="52">
        <f t="shared" si="399"/>
        <v>0</v>
      </c>
      <c r="AN2510" s="52" t="e">
        <f t="shared" si="392"/>
        <v>#VALUE!</v>
      </c>
      <c r="AO2510">
        <v>0</v>
      </c>
      <c r="AP2510" s="65">
        <v>0</v>
      </c>
      <c r="AQ2510" s="52">
        <f t="shared" si="400"/>
        <v>0</v>
      </c>
    </row>
    <row r="2511" spans="1:43" x14ac:dyDescent="0.25">
      <c r="A2511" t="s">
        <v>5531</v>
      </c>
      <c r="B2511" t="s">
        <v>4386</v>
      </c>
      <c r="C2511" s="22" t="s">
        <v>4386</v>
      </c>
      <c r="D2511">
        <v>1</v>
      </c>
      <c r="E2511">
        <v>1</v>
      </c>
      <c r="F2511">
        <v>1</v>
      </c>
      <c r="G2511" s="13">
        <v>39741</v>
      </c>
      <c r="H2511">
        <v>0.1</v>
      </c>
      <c r="I2511">
        <v>0</v>
      </c>
      <c r="J2511" t="s">
        <v>5411</v>
      </c>
      <c r="K2511" s="65">
        <v>0.1</v>
      </c>
      <c r="L2511" s="65">
        <v>0</v>
      </c>
      <c r="M2511" s="22"/>
      <c r="N2511" s="52">
        <f t="shared" si="393"/>
        <v>0</v>
      </c>
      <c r="O2511" s="52">
        <f t="shared" si="394"/>
        <v>0</v>
      </c>
      <c r="P2511" s="52" t="e">
        <f t="shared" si="395"/>
        <v>#VALUE!</v>
      </c>
      <c r="Q2511">
        <v>0</v>
      </c>
      <c r="R2511">
        <v>0</v>
      </c>
      <c r="S2511" t="s">
        <v>5411</v>
      </c>
      <c r="T2511" s="65">
        <v>0</v>
      </c>
      <c r="U2511" s="65">
        <v>0</v>
      </c>
      <c r="V2511" s="22"/>
      <c r="W2511" s="52">
        <f t="shared" si="396"/>
        <v>0</v>
      </c>
      <c r="X2511" s="52">
        <f t="shared" si="397"/>
        <v>0</v>
      </c>
      <c r="Y2511" s="52" t="e">
        <f t="shared" si="391"/>
        <v>#VALUE!</v>
      </c>
      <c r="Z2511" t="s">
        <v>5568</v>
      </c>
      <c r="AA2511" t="s">
        <v>114</v>
      </c>
      <c r="AB2511" t="s">
        <v>5411</v>
      </c>
      <c r="AC2511" s="61" t="s">
        <v>88</v>
      </c>
      <c r="AD2511" s="61" t="s">
        <v>114</v>
      </c>
      <c r="AE2511" s="22"/>
      <c r="AF2511">
        <v>0</v>
      </c>
      <c r="AG2511">
        <v>0</v>
      </c>
      <c r="AH2511" t="s">
        <v>5411</v>
      </c>
      <c r="AI2511" s="65">
        <v>0</v>
      </c>
      <c r="AJ2511" s="65">
        <v>0</v>
      </c>
      <c r="AK2511" s="22"/>
      <c r="AL2511" s="52">
        <f t="shared" si="398"/>
        <v>0</v>
      </c>
      <c r="AM2511" s="52">
        <f t="shared" si="399"/>
        <v>0</v>
      </c>
      <c r="AN2511" s="52" t="e">
        <f t="shared" si="392"/>
        <v>#VALUE!</v>
      </c>
      <c r="AO2511">
        <v>0.02</v>
      </c>
      <c r="AP2511" s="65">
        <v>0.02</v>
      </c>
      <c r="AQ2511" s="52">
        <f t="shared" si="400"/>
        <v>0</v>
      </c>
    </row>
    <row r="2512" spans="1:43" x14ac:dyDescent="0.25">
      <c r="A2512" t="s">
        <v>5531</v>
      </c>
      <c r="B2512" t="s">
        <v>4387</v>
      </c>
      <c r="C2512" s="22" t="s">
        <v>4387</v>
      </c>
      <c r="D2512">
        <v>1</v>
      </c>
      <c r="E2512">
        <v>1</v>
      </c>
      <c r="F2512">
        <v>1</v>
      </c>
      <c r="G2512" s="13">
        <v>39741</v>
      </c>
      <c r="H2512">
        <v>2.42</v>
      </c>
      <c r="I2512">
        <v>0</v>
      </c>
      <c r="J2512" t="s">
        <v>5411</v>
      </c>
      <c r="K2512" s="65">
        <v>2.42</v>
      </c>
      <c r="L2512" s="65">
        <v>0</v>
      </c>
      <c r="M2512" s="22"/>
      <c r="N2512" s="52">
        <f t="shared" si="393"/>
        <v>0</v>
      </c>
      <c r="O2512" s="52">
        <f t="shared" si="394"/>
        <v>0</v>
      </c>
      <c r="P2512" s="52" t="e">
        <f t="shared" si="395"/>
        <v>#VALUE!</v>
      </c>
      <c r="Q2512">
        <v>0</v>
      </c>
      <c r="R2512">
        <v>0</v>
      </c>
      <c r="S2512" t="s">
        <v>5411</v>
      </c>
      <c r="T2512" s="65">
        <v>0</v>
      </c>
      <c r="U2512" s="65">
        <v>0</v>
      </c>
      <c r="V2512" s="22"/>
      <c r="W2512" s="52">
        <f t="shared" si="396"/>
        <v>0</v>
      </c>
      <c r="X2512" s="52">
        <f t="shared" si="397"/>
        <v>0</v>
      </c>
      <c r="Y2512" s="52" t="e">
        <f t="shared" si="391"/>
        <v>#VALUE!</v>
      </c>
      <c r="Z2512" t="s">
        <v>5568</v>
      </c>
      <c r="AA2512" t="s">
        <v>114</v>
      </c>
      <c r="AB2512" t="s">
        <v>5411</v>
      </c>
      <c r="AC2512" s="61" t="s">
        <v>88</v>
      </c>
      <c r="AD2512" s="61" t="s">
        <v>114</v>
      </c>
      <c r="AE2512" s="22"/>
      <c r="AF2512">
        <v>0</v>
      </c>
      <c r="AG2512">
        <v>0</v>
      </c>
      <c r="AH2512" t="s">
        <v>5411</v>
      </c>
      <c r="AI2512" s="65">
        <v>0</v>
      </c>
      <c r="AJ2512" s="65">
        <v>0</v>
      </c>
      <c r="AK2512" s="22"/>
      <c r="AL2512" s="52">
        <f t="shared" si="398"/>
        <v>0</v>
      </c>
      <c r="AM2512" s="52">
        <f t="shared" si="399"/>
        <v>0</v>
      </c>
      <c r="AN2512" s="52" t="e">
        <f t="shared" si="392"/>
        <v>#VALUE!</v>
      </c>
      <c r="AO2512">
        <v>0.13</v>
      </c>
      <c r="AP2512" s="65">
        <v>0.13</v>
      </c>
      <c r="AQ2512" s="52">
        <f t="shared" si="400"/>
        <v>0</v>
      </c>
    </row>
    <row r="2513" spans="1:43" x14ac:dyDescent="0.25">
      <c r="A2513" t="s">
        <v>5531</v>
      </c>
      <c r="B2513" t="s">
        <v>4388</v>
      </c>
      <c r="C2513" s="22" t="s">
        <v>4388</v>
      </c>
      <c r="D2513">
        <v>1</v>
      </c>
      <c r="E2513">
        <v>1</v>
      </c>
      <c r="F2513">
        <v>1</v>
      </c>
      <c r="G2513" s="13">
        <v>39741</v>
      </c>
      <c r="H2513">
        <v>0</v>
      </c>
      <c r="I2513">
        <v>0</v>
      </c>
      <c r="J2513" t="s">
        <v>5411</v>
      </c>
      <c r="K2513" s="65">
        <v>0</v>
      </c>
      <c r="L2513" s="65">
        <v>0</v>
      </c>
      <c r="M2513" s="22"/>
      <c r="N2513" s="52">
        <f t="shared" si="393"/>
        <v>0</v>
      </c>
      <c r="O2513" s="52">
        <f t="shared" si="394"/>
        <v>0</v>
      </c>
      <c r="P2513" s="52" t="e">
        <f t="shared" si="395"/>
        <v>#VALUE!</v>
      </c>
      <c r="Q2513">
        <v>0</v>
      </c>
      <c r="R2513">
        <v>0</v>
      </c>
      <c r="S2513" t="s">
        <v>5411</v>
      </c>
      <c r="T2513" s="65">
        <v>0</v>
      </c>
      <c r="U2513" s="65">
        <v>0</v>
      </c>
      <c r="V2513" s="22"/>
      <c r="W2513" s="52">
        <f t="shared" si="396"/>
        <v>0</v>
      </c>
      <c r="X2513" s="52">
        <f t="shared" si="397"/>
        <v>0</v>
      </c>
      <c r="Y2513" s="52" t="e">
        <f t="shared" si="391"/>
        <v>#VALUE!</v>
      </c>
      <c r="Z2513" t="s">
        <v>5568</v>
      </c>
      <c r="AA2513" t="s">
        <v>114</v>
      </c>
      <c r="AB2513" t="s">
        <v>5411</v>
      </c>
      <c r="AC2513" s="61" t="s">
        <v>88</v>
      </c>
      <c r="AD2513" s="61" t="s">
        <v>114</v>
      </c>
      <c r="AE2513" s="22"/>
      <c r="AF2513">
        <v>0</v>
      </c>
      <c r="AG2513">
        <v>0</v>
      </c>
      <c r="AH2513" t="s">
        <v>5411</v>
      </c>
      <c r="AI2513" s="65">
        <v>0</v>
      </c>
      <c r="AJ2513" s="65">
        <v>0</v>
      </c>
      <c r="AK2513" s="22"/>
      <c r="AL2513" s="52">
        <f t="shared" si="398"/>
        <v>0</v>
      </c>
      <c r="AM2513" s="52">
        <f t="shared" si="399"/>
        <v>0</v>
      </c>
      <c r="AN2513" s="52" t="e">
        <f t="shared" si="392"/>
        <v>#VALUE!</v>
      </c>
      <c r="AO2513">
        <v>0</v>
      </c>
      <c r="AP2513" s="65">
        <v>0</v>
      </c>
      <c r="AQ2513" s="52">
        <f t="shared" si="400"/>
        <v>0</v>
      </c>
    </row>
    <row r="2514" spans="1:43" x14ac:dyDescent="0.25">
      <c r="A2514" t="s">
        <v>5531</v>
      </c>
      <c r="B2514" t="s">
        <v>4389</v>
      </c>
      <c r="C2514" s="22" t="s">
        <v>4389</v>
      </c>
      <c r="D2514">
        <v>1</v>
      </c>
      <c r="E2514">
        <v>1</v>
      </c>
      <c r="F2514">
        <v>1</v>
      </c>
      <c r="G2514" s="13">
        <v>39741</v>
      </c>
      <c r="H2514">
        <v>0</v>
      </c>
      <c r="I2514">
        <v>1.54</v>
      </c>
      <c r="J2514" t="s">
        <v>5411</v>
      </c>
      <c r="K2514" s="46">
        <v>0</v>
      </c>
      <c r="L2514" s="65">
        <v>1.54</v>
      </c>
      <c r="M2514" s="22"/>
      <c r="N2514" s="52">
        <f t="shared" si="393"/>
        <v>0</v>
      </c>
      <c r="O2514" s="52">
        <f t="shared" si="394"/>
        <v>0</v>
      </c>
      <c r="P2514" s="52" t="e">
        <f t="shared" si="395"/>
        <v>#VALUE!</v>
      </c>
      <c r="Q2514">
        <v>0</v>
      </c>
      <c r="R2514">
        <v>0</v>
      </c>
      <c r="S2514" t="s">
        <v>5411</v>
      </c>
      <c r="T2514" s="65">
        <v>0</v>
      </c>
      <c r="U2514" s="65">
        <v>0</v>
      </c>
      <c r="V2514" s="22"/>
      <c r="W2514" s="52">
        <f t="shared" si="396"/>
        <v>0</v>
      </c>
      <c r="X2514" s="52">
        <f t="shared" si="397"/>
        <v>0</v>
      </c>
      <c r="Y2514" s="52" t="e">
        <f t="shared" si="391"/>
        <v>#VALUE!</v>
      </c>
      <c r="Z2514" t="s">
        <v>5568</v>
      </c>
      <c r="AA2514" t="s">
        <v>114</v>
      </c>
      <c r="AB2514" t="s">
        <v>5411</v>
      </c>
      <c r="AC2514" s="61" t="s">
        <v>88</v>
      </c>
      <c r="AD2514" s="61" t="s">
        <v>114</v>
      </c>
      <c r="AE2514" s="22"/>
      <c r="AF2514">
        <v>0</v>
      </c>
      <c r="AG2514">
        <v>0</v>
      </c>
      <c r="AH2514" t="s">
        <v>5411</v>
      </c>
      <c r="AI2514" s="65">
        <v>0</v>
      </c>
      <c r="AJ2514" s="65">
        <v>0</v>
      </c>
      <c r="AK2514" s="22"/>
      <c r="AL2514" s="52">
        <f t="shared" si="398"/>
        <v>0</v>
      </c>
      <c r="AM2514" s="52">
        <f t="shared" si="399"/>
        <v>0</v>
      </c>
      <c r="AN2514" s="52" t="e">
        <f t="shared" si="392"/>
        <v>#VALUE!</v>
      </c>
      <c r="AO2514">
        <v>0</v>
      </c>
      <c r="AP2514" s="65">
        <v>0</v>
      </c>
      <c r="AQ2514" s="52">
        <f t="shared" si="400"/>
        <v>0</v>
      </c>
    </row>
    <row r="2515" spans="1:43" x14ac:dyDescent="0.25">
      <c r="A2515" t="s">
        <v>5531</v>
      </c>
      <c r="B2515" t="s">
        <v>4390</v>
      </c>
      <c r="C2515" s="22" t="s">
        <v>4390</v>
      </c>
      <c r="D2515">
        <v>1</v>
      </c>
      <c r="E2515">
        <v>1</v>
      </c>
      <c r="F2515">
        <v>1</v>
      </c>
      <c r="G2515" s="13">
        <v>39741</v>
      </c>
      <c r="H2515">
        <v>0.09</v>
      </c>
      <c r="I2515">
        <v>0</v>
      </c>
      <c r="J2515" t="s">
        <v>5411</v>
      </c>
      <c r="K2515" s="65">
        <v>0.09</v>
      </c>
      <c r="L2515" s="65">
        <v>0</v>
      </c>
      <c r="M2515" s="22"/>
      <c r="N2515" s="52">
        <f t="shared" si="393"/>
        <v>0</v>
      </c>
      <c r="O2515" s="52">
        <f t="shared" si="394"/>
        <v>0</v>
      </c>
      <c r="P2515" s="52" t="e">
        <f t="shared" si="395"/>
        <v>#VALUE!</v>
      </c>
      <c r="Q2515">
        <v>0</v>
      </c>
      <c r="R2515">
        <v>0</v>
      </c>
      <c r="S2515" t="s">
        <v>5411</v>
      </c>
      <c r="T2515" s="65">
        <v>0</v>
      </c>
      <c r="U2515" s="65">
        <v>0</v>
      </c>
      <c r="V2515" s="22"/>
      <c r="W2515" s="52">
        <f t="shared" si="396"/>
        <v>0</v>
      </c>
      <c r="X2515" s="52">
        <f t="shared" si="397"/>
        <v>0</v>
      </c>
      <c r="Y2515" s="52" t="e">
        <f t="shared" si="391"/>
        <v>#VALUE!</v>
      </c>
      <c r="Z2515" t="s">
        <v>5568</v>
      </c>
      <c r="AA2515" t="s">
        <v>114</v>
      </c>
      <c r="AB2515" t="s">
        <v>5411</v>
      </c>
      <c r="AC2515" s="61" t="s">
        <v>88</v>
      </c>
      <c r="AD2515" s="61" t="s">
        <v>114</v>
      </c>
      <c r="AE2515" s="22"/>
      <c r="AF2515">
        <v>0</v>
      </c>
      <c r="AG2515">
        <v>0</v>
      </c>
      <c r="AH2515" t="s">
        <v>5411</v>
      </c>
      <c r="AI2515" s="65">
        <v>0</v>
      </c>
      <c r="AJ2515" s="65">
        <v>0</v>
      </c>
      <c r="AK2515" s="22"/>
      <c r="AL2515" s="52">
        <f t="shared" si="398"/>
        <v>0</v>
      </c>
      <c r="AM2515" s="52">
        <f t="shared" si="399"/>
        <v>0</v>
      </c>
      <c r="AN2515" s="52" t="e">
        <f t="shared" si="392"/>
        <v>#VALUE!</v>
      </c>
      <c r="AO2515">
        <v>0</v>
      </c>
      <c r="AP2515" s="65">
        <v>0</v>
      </c>
      <c r="AQ2515" s="52">
        <f t="shared" si="400"/>
        <v>0</v>
      </c>
    </row>
    <row r="2516" spans="1:43" x14ac:dyDescent="0.25">
      <c r="A2516" t="s">
        <v>5531</v>
      </c>
      <c r="B2516" t="s">
        <v>4391</v>
      </c>
      <c r="C2516" s="22" t="s">
        <v>4391</v>
      </c>
      <c r="D2516">
        <v>1</v>
      </c>
      <c r="E2516">
        <v>1</v>
      </c>
      <c r="F2516">
        <v>1</v>
      </c>
      <c r="G2516" s="13">
        <v>39741</v>
      </c>
      <c r="H2516">
        <v>0</v>
      </c>
      <c r="I2516">
        <v>0.81</v>
      </c>
      <c r="J2516" t="s">
        <v>5411</v>
      </c>
      <c r="K2516" s="46">
        <v>0</v>
      </c>
      <c r="L2516" s="65">
        <v>0.81</v>
      </c>
      <c r="M2516" s="22"/>
      <c r="N2516" s="52">
        <f t="shared" si="393"/>
        <v>0</v>
      </c>
      <c r="O2516" s="52">
        <f t="shared" si="394"/>
        <v>0</v>
      </c>
      <c r="P2516" s="52" t="e">
        <f t="shared" si="395"/>
        <v>#VALUE!</v>
      </c>
      <c r="Q2516">
        <v>0</v>
      </c>
      <c r="R2516">
        <v>0</v>
      </c>
      <c r="S2516" t="s">
        <v>5411</v>
      </c>
      <c r="T2516" s="65">
        <v>0</v>
      </c>
      <c r="U2516" s="65">
        <v>0</v>
      </c>
      <c r="V2516" s="22"/>
      <c r="W2516" s="52">
        <f t="shared" si="396"/>
        <v>0</v>
      </c>
      <c r="X2516" s="52">
        <f t="shared" si="397"/>
        <v>0</v>
      </c>
      <c r="Y2516" s="52" t="e">
        <f t="shared" si="391"/>
        <v>#VALUE!</v>
      </c>
      <c r="Z2516" t="s">
        <v>5568</v>
      </c>
      <c r="AA2516" t="s">
        <v>114</v>
      </c>
      <c r="AB2516" t="s">
        <v>5411</v>
      </c>
      <c r="AC2516" s="61" t="s">
        <v>88</v>
      </c>
      <c r="AD2516" s="61" t="s">
        <v>114</v>
      </c>
      <c r="AE2516" s="22"/>
      <c r="AF2516">
        <v>0</v>
      </c>
      <c r="AG2516">
        <v>0</v>
      </c>
      <c r="AH2516" t="s">
        <v>5411</v>
      </c>
      <c r="AI2516" s="65">
        <v>0</v>
      </c>
      <c r="AJ2516" s="65">
        <v>0</v>
      </c>
      <c r="AK2516" s="22"/>
      <c r="AL2516" s="52">
        <f t="shared" si="398"/>
        <v>0</v>
      </c>
      <c r="AM2516" s="52">
        <f t="shared" si="399"/>
        <v>0</v>
      </c>
      <c r="AN2516" s="52" t="e">
        <f t="shared" si="392"/>
        <v>#VALUE!</v>
      </c>
      <c r="AO2516">
        <v>0</v>
      </c>
      <c r="AP2516" s="65">
        <v>0</v>
      </c>
      <c r="AQ2516" s="52">
        <f t="shared" si="400"/>
        <v>0</v>
      </c>
    </row>
    <row r="2517" spans="1:43" x14ac:dyDescent="0.25">
      <c r="A2517" t="s">
        <v>5531</v>
      </c>
      <c r="B2517" t="s">
        <v>4409</v>
      </c>
      <c r="C2517" s="22" t="s">
        <v>4409</v>
      </c>
      <c r="D2517">
        <v>1</v>
      </c>
      <c r="E2517">
        <v>1</v>
      </c>
      <c r="F2517">
        <v>1</v>
      </c>
      <c r="G2517" s="13">
        <v>39741</v>
      </c>
      <c r="H2517">
        <v>0</v>
      </c>
      <c r="I2517">
        <v>0</v>
      </c>
      <c r="J2517">
        <v>0</v>
      </c>
      <c r="K2517" s="65">
        <v>0</v>
      </c>
      <c r="L2517" s="65">
        <v>0</v>
      </c>
      <c r="M2517" s="55">
        <v>0</v>
      </c>
      <c r="N2517" s="52">
        <f t="shared" si="393"/>
        <v>0</v>
      </c>
      <c r="O2517" s="52">
        <f t="shared" si="394"/>
        <v>0</v>
      </c>
      <c r="P2517" s="52">
        <f t="shared" si="395"/>
        <v>0</v>
      </c>
      <c r="Q2517">
        <v>0</v>
      </c>
      <c r="R2517">
        <v>0</v>
      </c>
      <c r="S2517">
        <v>0</v>
      </c>
      <c r="T2517" s="65">
        <v>0</v>
      </c>
      <c r="U2517" s="65">
        <v>0</v>
      </c>
      <c r="V2517" s="55">
        <v>0</v>
      </c>
      <c r="W2517" s="52">
        <f t="shared" si="396"/>
        <v>0</v>
      </c>
      <c r="X2517" s="52">
        <f t="shared" si="397"/>
        <v>0</v>
      </c>
      <c r="Y2517" s="52">
        <f t="shared" si="391"/>
        <v>0</v>
      </c>
      <c r="Z2517" t="s">
        <v>113</v>
      </c>
      <c r="AA2517" t="s">
        <v>5568</v>
      </c>
      <c r="AB2517" t="s">
        <v>266</v>
      </c>
      <c r="AC2517" s="61" t="s">
        <v>113</v>
      </c>
      <c r="AD2517" s="22" t="s">
        <v>88</v>
      </c>
      <c r="AE2517" s="55" t="s">
        <v>266</v>
      </c>
      <c r="AF2517">
        <v>0</v>
      </c>
      <c r="AG2517">
        <v>0</v>
      </c>
      <c r="AH2517">
        <v>0</v>
      </c>
      <c r="AI2517" s="65">
        <v>0</v>
      </c>
      <c r="AJ2517" s="65">
        <v>0</v>
      </c>
      <c r="AK2517" s="55">
        <v>0</v>
      </c>
      <c r="AL2517" s="52">
        <f t="shared" si="398"/>
        <v>0</v>
      </c>
      <c r="AM2517" s="52">
        <f t="shared" si="399"/>
        <v>0</v>
      </c>
      <c r="AN2517" s="52">
        <f t="shared" si="392"/>
        <v>0</v>
      </c>
      <c r="AO2517">
        <v>0</v>
      </c>
      <c r="AP2517" s="65">
        <v>0</v>
      </c>
      <c r="AQ2517" s="52">
        <f t="shared" si="400"/>
        <v>0</v>
      </c>
    </row>
    <row r="2518" spans="1:43" x14ac:dyDescent="0.25">
      <c r="A2518" t="s">
        <v>5531</v>
      </c>
      <c r="B2518" t="s">
        <v>4410</v>
      </c>
      <c r="C2518" s="22" t="s">
        <v>4410</v>
      </c>
      <c r="D2518">
        <v>1</v>
      </c>
      <c r="E2518">
        <v>1</v>
      </c>
      <c r="F2518">
        <v>1</v>
      </c>
      <c r="G2518" s="13">
        <v>39741</v>
      </c>
      <c r="H2518">
        <v>0</v>
      </c>
      <c r="I2518">
        <v>0</v>
      </c>
      <c r="J2518">
        <v>0</v>
      </c>
      <c r="K2518" s="65">
        <v>0</v>
      </c>
      <c r="L2518" s="65">
        <v>0</v>
      </c>
      <c r="M2518" s="55">
        <v>0</v>
      </c>
      <c r="N2518" s="52">
        <f t="shared" si="393"/>
        <v>0</v>
      </c>
      <c r="O2518" s="52">
        <f t="shared" si="394"/>
        <v>0</v>
      </c>
      <c r="P2518" s="52">
        <f t="shared" si="395"/>
        <v>0</v>
      </c>
      <c r="Q2518">
        <v>0</v>
      </c>
      <c r="R2518">
        <v>0</v>
      </c>
      <c r="S2518">
        <v>0</v>
      </c>
      <c r="T2518" s="65">
        <v>0</v>
      </c>
      <c r="U2518" s="65">
        <v>0</v>
      </c>
      <c r="V2518" s="55">
        <v>0</v>
      </c>
      <c r="W2518" s="52">
        <f t="shared" si="396"/>
        <v>0</v>
      </c>
      <c r="X2518" s="52">
        <f t="shared" si="397"/>
        <v>0</v>
      </c>
      <c r="Y2518" s="52">
        <f t="shared" si="391"/>
        <v>0</v>
      </c>
      <c r="Z2518" t="s">
        <v>113</v>
      </c>
      <c r="AA2518" t="s">
        <v>5568</v>
      </c>
      <c r="AB2518" t="s">
        <v>266</v>
      </c>
      <c r="AC2518" s="61" t="s">
        <v>113</v>
      </c>
      <c r="AD2518" s="22" t="s">
        <v>88</v>
      </c>
      <c r="AE2518" s="55" t="s">
        <v>266</v>
      </c>
      <c r="AF2518">
        <v>0</v>
      </c>
      <c r="AG2518">
        <v>0</v>
      </c>
      <c r="AH2518">
        <v>0</v>
      </c>
      <c r="AI2518" s="65">
        <v>0</v>
      </c>
      <c r="AJ2518" s="65">
        <v>0</v>
      </c>
      <c r="AK2518" s="55">
        <v>0</v>
      </c>
      <c r="AL2518" s="52">
        <f t="shared" si="398"/>
        <v>0</v>
      </c>
      <c r="AM2518" s="52">
        <f t="shared" si="399"/>
        <v>0</v>
      </c>
      <c r="AN2518" s="52">
        <f t="shared" si="392"/>
        <v>0</v>
      </c>
      <c r="AO2518">
        <v>0</v>
      </c>
      <c r="AP2518" s="65">
        <v>0</v>
      </c>
      <c r="AQ2518" s="52">
        <f t="shared" si="400"/>
        <v>0</v>
      </c>
    </row>
    <row r="2519" spans="1:43" x14ac:dyDescent="0.25">
      <c r="A2519" t="s">
        <v>5531</v>
      </c>
      <c r="B2519" t="s">
        <v>4411</v>
      </c>
      <c r="C2519" s="22" t="s">
        <v>4411</v>
      </c>
      <c r="D2519">
        <v>1</v>
      </c>
      <c r="E2519">
        <v>1</v>
      </c>
      <c r="F2519">
        <v>1</v>
      </c>
      <c r="G2519" s="13">
        <v>39741</v>
      </c>
      <c r="H2519">
        <v>0</v>
      </c>
      <c r="I2519">
        <v>0.24</v>
      </c>
      <c r="J2519">
        <v>0</v>
      </c>
      <c r="K2519" s="65">
        <v>0</v>
      </c>
      <c r="L2519" s="65">
        <v>0.24</v>
      </c>
      <c r="M2519" s="55">
        <v>0</v>
      </c>
      <c r="N2519" s="52">
        <f t="shared" si="393"/>
        <v>0</v>
      </c>
      <c r="O2519" s="52">
        <f t="shared" si="394"/>
        <v>0</v>
      </c>
      <c r="P2519" s="52">
        <f t="shared" si="395"/>
        <v>0</v>
      </c>
      <c r="Q2519">
        <v>0</v>
      </c>
      <c r="R2519">
        <v>0.2</v>
      </c>
      <c r="S2519">
        <v>0</v>
      </c>
      <c r="T2519" s="65">
        <v>0</v>
      </c>
      <c r="U2519" s="65">
        <v>0.2</v>
      </c>
      <c r="V2519" s="55">
        <v>0</v>
      </c>
      <c r="W2519" s="52">
        <f t="shared" si="396"/>
        <v>0</v>
      </c>
      <c r="X2519" s="52">
        <f t="shared" si="397"/>
        <v>0</v>
      </c>
      <c r="Y2519" s="52">
        <f t="shared" si="391"/>
        <v>0</v>
      </c>
      <c r="Z2519" t="s">
        <v>113</v>
      </c>
      <c r="AA2519" t="s">
        <v>5568</v>
      </c>
      <c r="AB2519" t="s">
        <v>266</v>
      </c>
      <c r="AC2519" s="61" t="s">
        <v>113</v>
      </c>
      <c r="AD2519" s="22" t="s">
        <v>88</v>
      </c>
      <c r="AE2519" s="55" t="s">
        <v>266</v>
      </c>
      <c r="AF2519">
        <v>0</v>
      </c>
      <c r="AG2519">
        <v>0</v>
      </c>
      <c r="AH2519">
        <v>0</v>
      </c>
      <c r="AI2519" s="65">
        <v>0</v>
      </c>
      <c r="AJ2519" s="65">
        <v>0</v>
      </c>
      <c r="AK2519" s="55">
        <v>0</v>
      </c>
      <c r="AL2519" s="52">
        <f t="shared" si="398"/>
        <v>0</v>
      </c>
      <c r="AM2519" s="52">
        <f t="shared" si="399"/>
        <v>0</v>
      </c>
      <c r="AN2519" s="52">
        <f t="shared" si="392"/>
        <v>0</v>
      </c>
      <c r="AO2519">
        <v>0.26</v>
      </c>
      <c r="AP2519" s="65">
        <v>0.26</v>
      </c>
      <c r="AQ2519" s="52">
        <f t="shared" si="400"/>
        <v>0</v>
      </c>
    </row>
    <row r="2520" spans="1:43" x14ac:dyDescent="0.25">
      <c r="A2520" t="s">
        <v>5531</v>
      </c>
      <c r="B2520" t="s">
        <v>4412</v>
      </c>
      <c r="C2520" s="22" t="s">
        <v>4412</v>
      </c>
      <c r="D2520">
        <v>1</v>
      </c>
      <c r="E2520">
        <v>1</v>
      </c>
      <c r="F2520">
        <v>1</v>
      </c>
      <c r="G2520" s="13">
        <v>39741</v>
      </c>
      <c r="H2520">
        <v>0</v>
      </c>
      <c r="I2520">
        <v>0</v>
      </c>
      <c r="J2520">
        <v>0</v>
      </c>
      <c r="K2520" s="65">
        <v>0</v>
      </c>
      <c r="L2520" s="65">
        <v>0</v>
      </c>
      <c r="M2520" s="55">
        <v>0</v>
      </c>
      <c r="N2520" s="52">
        <f t="shared" si="393"/>
        <v>0</v>
      </c>
      <c r="O2520" s="52">
        <f t="shared" si="394"/>
        <v>0</v>
      </c>
      <c r="P2520" s="52">
        <f t="shared" si="395"/>
        <v>0</v>
      </c>
      <c r="Q2520">
        <v>0</v>
      </c>
      <c r="R2520">
        <v>0</v>
      </c>
      <c r="S2520">
        <v>0</v>
      </c>
      <c r="T2520" s="65">
        <v>0</v>
      </c>
      <c r="U2520" s="65">
        <v>0</v>
      </c>
      <c r="V2520" s="55">
        <v>0</v>
      </c>
      <c r="W2520" s="52">
        <f t="shared" si="396"/>
        <v>0</v>
      </c>
      <c r="X2520" s="52">
        <f t="shared" si="397"/>
        <v>0</v>
      </c>
      <c r="Y2520" s="52">
        <f t="shared" si="391"/>
        <v>0</v>
      </c>
      <c r="Z2520" t="s">
        <v>113</v>
      </c>
      <c r="AA2520" t="s">
        <v>5568</v>
      </c>
      <c r="AB2520" t="s">
        <v>266</v>
      </c>
      <c r="AC2520" s="61" t="s">
        <v>113</v>
      </c>
      <c r="AD2520" s="22" t="s">
        <v>88</v>
      </c>
      <c r="AE2520" s="55" t="s">
        <v>266</v>
      </c>
      <c r="AF2520">
        <v>0</v>
      </c>
      <c r="AG2520">
        <v>0</v>
      </c>
      <c r="AH2520">
        <v>0</v>
      </c>
      <c r="AI2520" s="65">
        <v>0</v>
      </c>
      <c r="AJ2520" s="65">
        <v>0</v>
      </c>
      <c r="AK2520" s="55">
        <v>0</v>
      </c>
      <c r="AL2520" s="52">
        <f t="shared" si="398"/>
        <v>0</v>
      </c>
      <c r="AM2520" s="52">
        <f t="shared" si="399"/>
        <v>0</v>
      </c>
      <c r="AN2520" s="52">
        <f t="shared" si="392"/>
        <v>0</v>
      </c>
      <c r="AO2520">
        <v>0</v>
      </c>
      <c r="AP2520" s="65">
        <v>0</v>
      </c>
      <c r="AQ2520" s="52">
        <f t="shared" si="400"/>
        <v>0</v>
      </c>
    </row>
    <row r="2521" spans="1:43" x14ac:dyDescent="0.25">
      <c r="A2521" t="s">
        <v>5531</v>
      </c>
      <c r="B2521" t="s">
        <v>4413</v>
      </c>
      <c r="C2521" s="22" t="s">
        <v>4413</v>
      </c>
      <c r="D2521">
        <v>1</v>
      </c>
      <c r="E2521">
        <v>1</v>
      </c>
      <c r="F2521">
        <v>1</v>
      </c>
      <c r="G2521" s="13">
        <v>39741</v>
      </c>
      <c r="H2521">
        <v>0</v>
      </c>
      <c r="I2521">
        <v>0.02</v>
      </c>
      <c r="J2521">
        <v>0</v>
      </c>
      <c r="K2521" s="65">
        <v>0</v>
      </c>
      <c r="L2521" s="65">
        <v>0.02</v>
      </c>
      <c r="M2521" s="55">
        <v>0</v>
      </c>
      <c r="N2521" s="52">
        <f t="shared" si="393"/>
        <v>0</v>
      </c>
      <c r="O2521" s="52">
        <f t="shared" si="394"/>
        <v>0</v>
      </c>
      <c r="P2521" s="52">
        <f t="shared" si="395"/>
        <v>0</v>
      </c>
      <c r="Q2521">
        <v>0</v>
      </c>
      <c r="R2521">
        <v>0</v>
      </c>
      <c r="S2521">
        <v>0</v>
      </c>
      <c r="T2521" s="65">
        <v>0</v>
      </c>
      <c r="U2521" s="65">
        <v>0</v>
      </c>
      <c r="V2521" s="55">
        <v>0</v>
      </c>
      <c r="W2521" s="52">
        <f t="shared" si="396"/>
        <v>0</v>
      </c>
      <c r="X2521" s="52">
        <f t="shared" si="397"/>
        <v>0</v>
      </c>
      <c r="Y2521" s="52">
        <f t="shared" si="391"/>
        <v>0</v>
      </c>
      <c r="Z2521" t="s">
        <v>113</v>
      </c>
      <c r="AA2521" t="s">
        <v>5568</v>
      </c>
      <c r="AB2521" t="s">
        <v>266</v>
      </c>
      <c r="AC2521" s="61" t="s">
        <v>113</v>
      </c>
      <c r="AD2521" s="22" t="s">
        <v>88</v>
      </c>
      <c r="AE2521" s="55" t="s">
        <v>266</v>
      </c>
      <c r="AF2521">
        <v>0</v>
      </c>
      <c r="AG2521">
        <v>0</v>
      </c>
      <c r="AH2521">
        <v>0</v>
      </c>
      <c r="AI2521" s="65">
        <v>0</v>
      </c>
      <c r="AJ2521" s="65">
        <v>0</v>
      </c>
      <c r="AK2521" s="55">
        <v>0</v>
      </c>
      <c r="AL2521" s="52">
        <f t="shared" si="398"/>
        <v>0</v>
      </c>
      <c r="AM2521" s="52">
        <f t="shared" si="399"/>
        <v>0</v>
      </c>
      <c r="AN2521" s="52">
        <f t="shared" si="392"/>
        <v>0</v>
      </c>
      <c r="AO2521">
        <v>0.08</v>
      </c>
      <c r="AP2521" s="65">
        <v>0.08</v>
      </c>
      <c r="AQ2521" s="52">
        <f t="shared" si="400"/>
        <v>0</v>
      </c>
    </row>
    <row r="2522" spans="1:43" x14ac:dyDescent="0.25">
      <c r="A2522" t="s">
        <v>5531</v>
      </c>
      <c r="B2522" t="s">
        <v>4414</v>
      </c>
      <c r="C2522" s="22" t="s">
        <v>4414</v>
      </c>
      <c r="D2522">
        <v>1</v>
      </c>
      <c r="E2522">
        <v>1</v>
      </c>
      <c r="F2522">
        <v>1</v>
      </c>
      <c r="G2522" s="13">
        <v>39741</v>
      </c>
      <c r="H2522">
        <v>0.05</v>
      </c>
      <c r="I2522">
        <v>0</v>
      </c>
      <c r="J2522">
        <v>0</v>
      </c>
      <c r="K2522" s="65">
        <v>5.3999999999999999E-2</v>
      </c>
      <c r="L2522" s="46">
        <v>0</v>
      </c>
      <c r="M2522" s="55">
        <v>0</v>
      </c>
      <c r="N2522" s="52">
        <f t="shared" si="393"/>
        <v>-3.9999999999999966E-3</v>
      </c>
      <c r="O2522" s="52">
        <f t="shared" si="394"/>
        <v>0</v>
      </c>
      <c r="P2522" s="52">
        <f t="shared" si="395"/>
        <v>0</v>
      </c>
      <c r="Q2522">
        <v>0.92</v>
      </c>
      <c r="R2522">
        <v>0</v>
      </c>
      <c r="S2522">
        <v>0</v>
      </c>
      <c r="T2522" s="65">
        <v>0.92</v>
      </c>
      <c r="U2522" s="46">
        <v>0</v>
      </c>
      <c r="V2522" s="55">
        <v>0</v>
      </c>
      <c r="W2522" s="52">
        <f t="shared" si="396"/>
        <v>0</v>
      </c>
      <c r="X2522" s="52">
        <f t="shared" si="397"/>
        <v>0</v>
      </c>
      <c r="Y2522" s="52">
        <f t="shared" si="391"/>
        <v>0</v>
      </c>
      <c r="Z2522" t="s">
        <v>113</v>
      </c>
      <c r="AA2522" t="s">
        <v>5568</v>
      </c>
      <c r="AB2522" t="s">
        <v>266</v>
      </c>
      <c r="AC2522" s="61" t="s">
        <v>113</v>
      </c>
      <c r="AD2522" s="22" t="s">
        <v>88</v>
      </c>
      <c r="AE2522" s="55" t="s">
        <v>266</v>
      </c>
      <c r="AF2522">
        <v>0</v>
      </c>
      <c r="AG2522">
        <v>0</v>
      </c>
      <c r="AH2522">
        <v>0</v>
      </c>
      <c r="AI2522" s="65">
        <v>0</v>
      </c>
      <c r="AJ2522" s="65">
        <v>0</v>
      </c>
      <c r="AK2522" s="55">
        <v>0</v>
      </c>
      <c r="AL2522" s="52">
        <f t="shared" si="398"/>
        <v>0</v>
      </c>
      <c r="AM2522" s="52">
        <f t="shared" si="399"/>
        <v>0</v>
      </c>
      <c r="AN2522" s="52">
        <f t="shared" si="392"/>
        <v>0</v>
      </c>
      <c r="AO2522">
        <v>0.43</v>
      </c>
      <c r="AP2522" s="65">
        <v>0.43</v>
      </c>
      <c r="AQ2522" s="52">
        <f t="shared" si="400"/>
        <v>0</v>
      </c>
    </row>
    <row r="2523" spans="1:43" x14ac:dyDescent="0.25">
      <c r="A2523" t="s">
        <v>5531</v>
      </c>
      <c r="B2523" t="s">
        <v>4415</v>
      </c>
      <c r="C2523" s="22" t="s">
        <v>4415</v>
      </c>
      <c r="D2523">
        <v>1</v>
      </c>
      <c r="E2523">
        <v>1</v>
      </c>
      <c r="F2523">
        <v>1</v>
      </c>
      <c r="G2523" s="13">
        <v>39741</v>
      </c>
      <c r="H2523">
        <v>0</v>
      </c>
      <c r="I2523">
        <v>0</v>
      </c>
      <c r="J2523">
        <v>0</v>
      </c>
      <c r="K2523" s="65">
        <v>0</v>
      </c>
      <c r="L2523" s="65">
        <v>0</v>
      </c>
      <c r="M2523" s="55">
        <v>0</v>
      </c>
      <c r="N2523" s="52">
        <f t="shared" si="393"/>
        <v>0</v>
      </c>
      <c r="O2523" s="52">
        <f t="shared" si="394"/>
        <v>0</v>
      </c>
      <c r="P2523" s="52">
        <f t="shared" si="395"/>
        <v>0</v>
      </c>
      <c r="Q2523">
        <v>0</v>
      </c>
      <c r="R2523">
        <v>0</v>
      </c>
      <c r="S2523">
        <v>0</v>
      </c>
      <c r="T2523" s="65">
        <v>0</v>
      </c>
      <c r="U2523" s="65">
        <v>0</v>
      </c>
      <c r="V2523" s="55">
        <v>0</v>
      </c>
      <c r="W2523" s="52">
        <f t="shared" si="396"/>
        <v>0</v>
      </c>
      <c r="X2523" s="52">
        <f t="shared" si="397"/>
        <v>0</v>
      </c>
      <c r="Y2523" s="52">
        <f t="shared" si="391"/>
        <v>0</v>
      </c>
      <c r="Z2523" t="s">
        <v>113</v>
      </c>
      <c r="AA2523" t="s">
        <v>5568</v>
      </c>
      <c r="AB2523" t="s">
        <v>266</v>
      </c>
      <c r="AC2523" s="61" t="s">
        <v>113</v>
      </c>
      <c r="AD2523" s="22" t="s">
        <v>88</v>
      </c>
      <c r="AE2523" s="55" t="s">
        <v>266</v>
      </c>
      <c r="AF2523">
        <v>0</v>
      </c>
      <c r="AG2523">
        <v>0</v>
      </c>
      <c r="AH2523">
        <v>0</v>
      </c>
      <c r="AI2523" s="65">
        <v>0</v>
      </c>
      <c r="AJ2523" s="65">
        <v>0</v>
      </c>
      <c r="AK2523" s="55">
        <v>0</v>
      </c>
      <c r="AL2523" s="52">
        <f t="shared" si="398"/>
        <v>0</v>
      </c>
      <c r="AM2523" s="52">
        <f t="shared" si="399"/>
        <v>0</v>
      </c>
      <c r="AN2523" s="52">
        <f t="shared" si="392"/>
        <v>0</v>
      </c>
      <c r="AO2523">
        <v>0</v>
      </c>
      <c r="AP2523" s="65">
        <v>0</v>
      </c>
      <c r="AQ2523" s="52">
        <f t="shared" si="400"/>
        <v>0</v>
      </c>
    </row>
    <row r="2524" spans="1:43" x14ac:dyDescent="0.25">
      <c r="A2524" t="s">
        <v>5531</v>
      </c>
      <c r="B2524" t="s">
        <v>4416</v>
      </c>
      <c r="C2524" s="22" t="s">
        <v>4416</v>
      </c>
      <c r="D2524">
        <v>1</v>
      </c>
      <c r="E2524">
        <v>1</v>
      </c>
      <c r="F2524">
        <v>1</v>
      </c>
      <c r="G2524" s="13">
        <v>39741</v>
      </c>
      <c r="H2524">
        <v>1.24</v>
      </c>
      <c r="I2524">
        <v>0</v>
      </c>
      <c r="J2524">
        <v>0</v>
      </c>
      <c r="K2524" s="65">
        <v>1.24</v>
      </c>
      <c r="L2524" s="46">
        <v>0</v>
      </c>
      <c r="M2524" s="55">
        <v>0</v>
      </c>
      <c r="N2524" s="52">
        <f t="shared" si="393"/>
        <v>0</v>
      </c>
      <c r="O2524" s="52">
        <f t="shared" si="394"/>
        <v>0</v>
      </c>
      <c r="P2524" s="52">
        <f t="shared" si="395"/>
        <v>0</v>
      </c>
      <c r="Q2524">
        <v>0.6</v>
      </c>
      <c r="R2524">
        <v>0</v>
      </c>
      <c r="S2524">
        <v>0</v>
      </c>
      <c r="T2524" s="65">
        <v>0.6</v>
      </c>
      <c r="U2524" s="46">
        <v>0</v>
      </c>
      <c r="V2524" s="55">
        <v>0</v>
      </c>
      <c r="W2524" s="52">
        <f t="shared" si="396"/>
        <v>0</v>
      </c>
      <c r="X2524" s="52">
        <f t="shared" si="397"/>
        <v>0</v>
      </c>
      <c r="Y2524" s="52">
        <f t="shared" si="391"/>
        <v>0</v>
      </c>
      <c r="Z2524" t="s">
        <v>113</v>
      </c>
      <c r="AA2524" t="s">
        <v>5568</v>
      </c>
      <c r="AB2524" t="s">
        <v>266</v>
      </c>
      <c r="AC2524" s="61" t="s">
        <v>113</v>
      </c>
      <c r="AD2524" s="22" t="s">
        <v>88</v>
      </c>
      <c r="AE2524" s="55" t="s">
        <v>266</v>
      </c>
      <c r="AF2524">
        <v>0</v>
      </c>
      <c r="AG2524">
        <v>0</v>
      </c>
      <c r="AH2524">
        <v>0</v>
      </c>
      <c r="AI2524" s="65">
        <v>0</v>
      </c>
      <c r="AJ2524" s="65">
        <v>0</v>
      </c>
      <c r="AK2524" s="55">
        <v>0</v>
      </c>
      <c r="AL2524" s="52">
        <f t="shared" si="398"/>
        <v>0</v>
      </c>
      <c r="AM2524" s="52">
        <f t="shared" si="399"/>
        <v>0</v>
      </c>
      <c r="AN2524" s="52">
        <f t="shared" si="392"/>
        <v>0</v>
      </c>
      <c r="AO2524">
        <v>0.68</v>
      </c>
      <c r="AP2524" s="65">
        <v>0.68</v>
      </c>
      <c r="AQ2524" s="52">
        <f t="shared" si="400"/>
        <v>0</v>
      </c>
    </row>
    <row r="2525" spans="1:43" x14ac:dyDescent="0.25">
      <c r="A2525" t="s">
        <v>5531</v>
      </c>
      <c r="B2525" t="s">
        <v>4417</v>
      </c>
      <c r="C2525" s="22" t="s">
        <v>4417</v>
      </c>
      <c r="D2525">
        <v>1</v>
      </c>
      <c r="E2525">
        <v>1</v>
      </c>
      <c r="F2525">
        <v>1</v>
      </c>
      <c r="G2525" s="13">
        <v>39741</v>
      </c>
      <c r="H2525">
        <v>0</v>
      </c>
      <c r="I2525">
        <v>0</v>
      </c>
      <c r="J2525">
        <v>0</v>
      </c>
      <c r="K2525" s="65">
        <v>0</v>
      </c>
      <c r="L2525" s="65">
        <v>0</v>
      </c>
      <c r="M2525" s="55">
        <v>0</v>
      </c>
      <c r="N2525" s="52">
        <f t="shared" si="393"/>
        <v>0</v>
      </c>
      <c r="O2525" s="52">
        <f t="shared" si="394"/>
        <v>0</v>
      </c>
      <c r="P2525" s="52">
        <f t="shared" si="395"/>
        <v>0</v>
      </c>
      <c r="Q2525">
        <v>0</v>
      </c>
      <c r="R2525">
        <v>0</v>
      </c>
      <c r="S2525">
        <v>0</v>
      </c>
      <c r="T2525" s="65">
        <v>0</v>
      </c>
      <c r="U2525" s="65">
        <v>0</v>
      </c>
      <c r="V2525" s="55">
        <v>0</v>
      </c>
      <c r="W2525" s="52">
        <f t="shared" si="396"/>
        <v>0</v>
      </c>
      <c r="X2525" s="52">
        <f t="shared" si="397"/>
        <v>0</v>
      </c>
      <c r="Y2525" s="52">
        <f t="shared" si="391"/>
        <v>0</v>
      </c>
      <c r="Z2525" t="s">
        <v>113</v>
      </c>
      <c r="AA2525" t="s">
        <v>5568</v>
      </c>
      <c r="AB2525" t="s">
        <v>266</v>
      </c>
      <c r="AC2525" s="61" t="s">
        <v>113</v>
      </c>
      <c r="AD2525" s="22" t="s">
        <v>88</v>
      </c>
      <c r="AE2525" s="55" t="s">
        <v>266</v>
      </c>
      <c r="AF2525">
        <v>0</v>
      </c>
      <c r="AG2525">
        <v>0</v>
      </c>
      <c r="AH2525">
        <v>0</v>
      </c>
      <c r="AI2525" s="65">
        <v>0</v>
      </c>
      <c r="AJ2525" s="65">
        <v>0</v>
      </c>
      <c r="AK2525" s="55">
        <v>0</v>
      </c>
      <c r="AL2525" s="52">
        <f t="shared" si="398"/>
        <v>0</v>
      </c>
      <c r="AM2525" s="52">
        <f t="shared" si="399"/>
        <v>0</v>
      </c>
      <c r="AN2525" s="52">
        <f t="shared" si="392"/>
        <v>0</v>
      </c>
      <c r="AO2525">
        <v>0.37</v>
      </c>
      <c r="AP2525" s="65">
        <v>0.37</v>
      </c>
      <c r="AQ2525" s="52">
        <f t="shared" si="400"/>
        <v>0</v>
      </c>
    </row>
    <row r="2526" spans="1:43" x14ac:dyDescent="0.25">
      <c r="A2526" t="s">
        <v>5531</v>
      </c>
      <c r="B2526" t="s">
        <v>4418</v>
      </c>
      <c r="C2526" s="22" t="s">
        <v>4418</v>
      </c>
      <c r="D2526">
        <v>1</v>
      </c>
      <c r="E2526">
        <v>1</v>
      </c>
      <c r="F2526">
        <v>1</v>
      </c>
      <c r="G2526" s="13">
        <v>39741</v>
      </c>
      <c r="H2526">
        <v>0</v>
      </c>
      <c r="I2526">
        <v>0</v>
      </c>
      <c r="J2526">
        <v>0</v>
      </c>
      <c r="K2526" s="46">
        <v>0</v>
      </c>
      <c r="L2526" s="65">
        <v>0</v>
      </c>
      <c r="M2526" s="55">
        <v>0</v>
      </c>
      <c r="N2526" s="52">
        <f t="shared" si="393"/>
        <v>0</v>
      </c>
      <c r="O2526" s="52">
        <f t="shared" si="394"/>
        <v>0</v>
      </c>
      <c r="P2526" s="52">
        <f t="shared" si="395"/>
        <v>0</v>
      </c>
      <c r="Q2526">
        <v>0</v>
      </c>
      <c r="R2526">
        <v>0</v>
      </c>
      <c r="S2526">
        <v>0</v>
      </c>
      <c r="T2526" s="65">
        <v>0</v>
      </c>
      <c r="U2526" s="65">
        <v>0</v>
      </c>
      <c r="V2526" s="55">
        <v>0</v>
      </c>
      <c r="W2526" s="52">
        <f t="shared" si="396"/>
        <v>0</v>
      </c>
      <c r="X2526" s="52">
        <f t="shared" si="397"/>
        <v>0</v>
      </c>
      <c r="Y2526" s="52">
        <f t="shared" si="391"/>
        <v>0</v>
      </c>
      <c r="Z2526" t="s">
        <v>113</v>
      </c>
      <c r="AA2526" t="s">
        <v>5568</v>
      </c>
      <c r="AB2526" t="s">
        <v>266</v>
      </c>
      <c r="AC2526" s="61" t="s">
        <v>113</v>
      </c>
      <c r="AD2526" s="22" t="s">
        <v>88</v>
      </c>
      <c r="AE2526" s="55" t="s">
        <v>266</v>
      </c>
      <c r="AF2526">
        <v>0</v>
      </c>
      <c r="AG2526">
        <v>0</v>
      </c>
      <c r="AH2526">
        <v>0</v>
      </c>
      <c r="AI2526" s="65">
        <v>0</v>
      </c>
      <c r="AJ2526" s="65">
        <v>0</v>
      </c>
      <c r="AK2526" s="55">
        <v>0</v>
      </c>
      <c r="AL2526" s="52">
        <f t="shared" si="398"/>
        <v>0</v>
      </c>
      <c r="AM2526" s="52">
        <f t="shared" si="399"/>
        <v>0</v>
      </c>
      <c r="AN2526" s="52">
        <f t="shared" si="392"/>
        <v>0</v>
      </c>
      <c r="AO2526">
        <v>0</v>
      </c>
      <c r="AP2526" s="65">
        <v>0</v>
      </c>
      <c r="AQ2526" s="52">
        <f t="shared" si="400"/>
        <v>0</v>
      </c>
    </row>
    <row r="2527" spans="1:43" x14ac:dyDescent="0.25">
      <c r="A2527" t="s">
        <v>5531</v>
      </c>
      <c r="B2527" t="s">
        <v>4419</v>
      </c>
      <c r="C2527" s="22" t="s">
        <v>4419</v>
      </c>
      <c r="D2527">
        <v>1</v>
      </c>
      <c r="E2527">
        <v>1</v>
      </c>
      <c r="F2527">
        <v>1</v>
      </c>
      <c r="G2527" s="13">
        <v>39741</v>
      </c>
      <c r="H2527">
        <v>0</v>
      </c>
      <c r="I2527">
        <v>0</v>
      </c>
      <c r="J2527">
        <v>0.1</v>
      </c>
      <c r="K2527" s="46">
        <v>0</v>
      </c>
      <c r="L2527" s="65">
        <v>0</v>
      </c>
      <c r="M2527" s="55">
        <v>0.1</v>
      </c>
      <c r="N2527" s="52">
        <f t="shared" si="393"/>
        <v>0</v>
      </c>
      <c r="O2527" s="52">
        <f t="shared" si="394"/>
        <v>0</v>
      </c>
      <c r="P2527" s="52">
        <f t="shared" si="395"/>
        <v>0</v>
      </c>
      <c r="Q2527">
        <v>0</v>
      </c>
      <c r="R2527">
        <v>0</v>
      </c>
      <c r="S2527">
        <v>0</v>
      </c>
      <c r="T2527" s="65">
        <v>0</v>
      </c>
      <c r="U2527" s="65">
        <v>0</v>
      </c>
      <c r="V2527" s="55">
        <v>0</v>
      </c>
      <c r="W2527" s="52">
        <f t="shared" si="396"/>
        <v>0</v>
      </c>
      <c r="X2527" s="52">
        <f t="shared" si="397"/>
        <v>0</v>
      </c>
      <c r="Y2527" s="52">
        <f t="shared" si="391"/>
        <v>0</v>
      </c>
      <c r="Z2527" t="s">
        <v>113</v>
      </c>
      <c r="AA2527" t="s">
        <v>5568</v>
      </c>
      <c r="AB2527" t="s">
        <v>266</v>
      </c>
      <c r="AC2527" s="61" t="s">
        <v>113</v>
      </c>
      <c r="AD2527" s="22" t="s">
        <v>88</v>
      </c>
      <c r="AE2527" s="55" t="s">
        <v>266</v>
      </c>
      <c r="AF2527">
        <v>0</v>
      </c>
      <c r="AG2527">
        <v>0</v>
      </c>
      <c r="AH2527">
        <v>0</v>
      </c>
      <c r="AI2527" s="65">
        <v>0</v>
      </c>
      <c r="AJ2527" s="65">
        <v>0</v>
      </c>
      <c r="AK2527" s="55">
        <v>0</v>
      </c>
      <c r="AL2527" s="52">
        <f t="shared" si="398"/>
        <v>0</v>
      </c>
      <c r="AM2527" s="52">
        <f t="shared" si="399"/>
        <v>0</v>
      </c>
      <c r="AN2527" s="52">
        <f t="shared" si="392"/>
        <v>0</v>
      </c>
      <c r="AO2527">
        <v>0</v>
      </c>
      <c r="AP2527" s="65">
        <v>0</v>
      </c>
      <c r="AQ2527" s="52">
        <f t="shared" si="400"/>
        <v>0</v>
      </c>
    </row>
    <row r="2528" spans="1:43" x14ac:dyDescent="0.25">
      <c r="A2528" t="s">
        <v>5531</v>
      </c>
      <c r="B2528" t="s">
        <v>4420</v>
      </c>
      <c r="C2528" s="22" t="s">
        <v>4420</v>
      </c>
      <c r="D2528">
        <v>1</v>
      </c>
      <c r="E2528">
        <v>1</v>
      </c>
      <c r="F2528">
        <v>1</v>
      </c>
      <c r="G2528" s="13">
        <v>39741</v>
      </c>
      <c r="H2528">
        <v>0</v>
      </c>
      <c r="I2528">
        <v>0.37</v>
      </c>
      <c r="J2528">
        <v>0</v>
      </c>
      <c r="K2528" s="46">
        <v>0</v>
      </c>
      <c r="L2528" s="65">
        <v>0.37</v>
      </c>
      <c r="M2528" s="55">
        <v>0</v>
      </c>
      <c r="N2528" s="52">
        <f t="shared" si="393"/>
        <v>0</v>
      </c>
      <c r="O2528" s="52">
        <f t="shared" si="394"/>
        <v>0</v>
      </c>
      <c r="P2528" s="52">
        <f t="shared" si="395"/>
        <v>0</v>
      </c>
      <c r="Q2528">
        <v>0</v>
      </c>
      <c r="R2528">
        <v>0</v>
      </c>
      <c r="S2528">
        <v>0</v>
      </c>
      <c r="T2528" s="65">
        <v>0</v>
      </c>
      <c r="U2528" s="65">
        <v>0</v>
      </c>
      <c r="V2528" s="55">
        <v>0</v>
      </c>
      <c r="W2528" s="52">
        <f t="shared" si="396"/>
        <v>0</v>
      </c>
      <c r="X2528" s="52">
        <f t="shared" si="397"/>
        <v>0</v>
      </c>
      <c r="Y2528" s="52">
        <f t="shared" si="391"/>
        <v>0</v>
      </c>
      <c r="Z2528" t="s">
        <v>113</v>
      </c>
      <c r="AA2528" t="s">
        <v>5568</v>
      </c>
      <c r="AB2528" t="s">
        <v>266</v>
      </c>
      <c r="AC2528" s="61" t="s">
        <v>113</v>
      </c>
      <c r="AD2528" s="22" t="s">
        <v>88</v>
      </c>
      <c r="AE2528" s="55" t="s">
        <v>266</v>
      </c>
      <c r="AF2528">
        <v>0</v>
      </c>
      <c r="AG2528">
        <v>0</v>
      </c>
      <c r="AH2528">
        <v>0</v>
      </c>
      <c r="AI2528" s="65">
        <v>0</v>
      </c>
      <c r="AJ2528" s="65">
        <v>0</v>
      </c>
      <c r="AK2528" s="55">
        <v>0</v>
      </c>
      <c r="AL2528" s="52">
        <f t="shared" si="398"/>
        <v>0</v>
      </c>
      <c r="AM2528" s="52">
        <f t="shared" si="399"/>
        <v>0</v>
      </c>
      <c r="AN2528" s="52">
        <f t="shared" si="392"/>
        <v>0</v>
      </c>
      <c r="AO2528">
        <v>0</v>
      </c>
      <c r="AP2528" s="65">
        <v>0</v>
      </c>
      <c r="AQ2528" s="52">
        <f t="shared" si="400"/>
        <v>0</v>
      </c>
    </row>
    <row r="2529" spans="1:43" x14ac:dyDescent="0.25">
      <c r="A2529" t="s">
        <v>5531</v>
      </c>
      <c r="B2529" t="s">
        <v>4421</v>
      </c>
      <c r="C2529" s="22" t="s">
        <v>4421</v>
      </c>
      <c r="D2529">
        <v>1</v>
      </c>
      <c r="E2529">
        <v>1</v>
      </c>
      <c r="F2529">
        <v>1</v>
      </c>
      <c r="G2529" s="13">
        <v>39741</v>
      </c>
      <c r="H2529">
        <v>0</v>
      </c>
      <c r="I2529">
        <v>0</v>
      </c>
      <c r="J2529">
        <v>0</v>
      </c>
      <c r="K2529" s="46">
        <v>0</v>
      </c>
      <c r="L2529" s="65">
        <v>0</v>
      </c>
      <c r="M2529" s="55">
        <v>0</v>
      </c>
      <c r="N2529" s="52">
        <f t="shared" si="393"/>
        <v>0</v>
      </c>
      <c r="O2529" s="52">
        <f t="shared" si="394"/>
        <v>0</v>
      </c>
      <c r="P2529" s="52">
        <f t="shared" si="395"/>
        <v>0</v>
      </c>
      <c r="Q2529">
        <v>0</v>
      </c>
      <c r="R2529">
        <v>0</v>
      </c>
      <c r="S2529">
        <v>0</v>
      </c>
      <c r="T2529" s="65">
        <v>0</v>
      </c>
      <c r="U2529" s="65">
        <v>0</v>
      </c>
      <c r="V2529" s="55">
        <v>0</v>
      </c>
      <c r="W2529" s="52">
        <f t="shared" si="396"/>
        <v>0</v>
      </c>
      <c r="X2529" s="52">
        <f t="shared" si="397"/>
        <v>0</v>
      </c>
      <c r="Y2529" s="52">
        <f t="shared" si="391"/>
        <v>0</v>
      </c>
      <c r="Z2529" t="s">
        <v>113</v>
      </c>
      <c r="AA2529" t="s">
        <v>5568</v>
      </c>
      <c r="AB2529" t="s">
        <v>266</v>
      </c>
      <c r="AC2529" s="61" t="s">
        <v>113</v>
      </c>
      <c r="AD2529" s="22" t="s">
        <v>88</v>
      </c>
      <c r="AE2529" s="55" t="s">
        <v>266</v>
      </c>
      <c r="AF2529">
        <v>0</v>
      </c>
      <c r="AG2529">
        <v>0</v>
      </c>
      <c r="AH2529">
        <v>0</v>
      </c>
      <c r="AI2529" s="65">
        <v>0</v>
      </c>
      <c r="AJ2529" s="65">
        <v>0</v>
      </c>
      <c r="AK2529" s="55">
        <v>0</v>
      </c>
      <c r="AL2529" s="52">
        <f t="shared" si="398"/>
        <v>0</v>
      </c>
      <c r="AM2529" s="52">
        <f t="shared" si="399"/>
        <v>0</v>
      </c>
      <c r="AN2529" s="52">
        <f t="shared" si="392"/>
        <v>0</v>
      </c>
      <c r="AO2529">
        <v>0</v>
      </c>
      <c r="AP2529" s="65">
        <v>0</v>
      </c>
      <c r="AQ2529" s="52">
        <f t="shared" si="400"/>
        <v>0</v>
      </c>
    </row>
    <row r="2530" spans="1:43" x14ac:dyDescent="0.25">
      <c r="A2530" t="s">
        <v>5531</v>
      </c>
      <c r="B2530" t="s">
        <v>4422</v>
      </c>
      <c r="C2530" s="22" t="s">
        <v>4422</v>
      </c>
      <c r="D2530">
        <v>1</v>
      </c>
      <c r="E2530">
        <v>1</v>
      </c>
      <c r="F2530">
        <v>1</v>
      </c>
      <c r="G2530" s="13">
        <v>39741</v>
      </c>
      <c r="H2530">
        <v>0</v>
      </c>
      <c r="I2530">
        <v>0.01</v>
      </c>
      <c r="J2530">
        <v>0</v>
      </c>
      <c r="K2530" s="46">
        <v>0</v>
      </c>
      <c r="L2530" s="65">
        <v>0.01</v>
      </c>
      <c r="M2530" s="55">
        <v>0</v>
      </c>
      <c r="N2530" s="52">
        <f t="shared" si="393"/>
        <v>0</v>
      </c>
      <c r="O2530" s="52">
        <f t="shared" si="394"/>
        <v>0</v>
      </c>
      <c r="P2530" s="52">
        <f t="shared" si="395"/>
        <v>0</v>
      </c>
      <c r="Q2530">
        <v>0</v>
      </c>
      <c r="R2530">
        <v>0</v>
      </c>
      <c r="S2530">
        <v>0</v>
      </c>
      <c r="T2530" s="65">
        <v>0</v>
      </c>
      <c r="U2530" s="65">
        <v>0</v>
      </c>
      <c r="V2530" s="55">
        <v>0</v>
      </c>
      <c r="W2530" s="52">
        <f t="shared" si="396"/>
        <v>0</v>
      </c>
      <c r="X2530" s="52">
        <f t="shared" si="397"/>
        <v>0</v>
      </c>
      <c r="Y2530" s="52">
        <f t="shared" si="391"/>
        <v>0</v>
      </c>
      <c r="Z2530" t="s">
        <v>113</v>
      </c>
      <c r="AA2530" t="s">
        <v>5568</v>
      </c>
      <c r="AB2530" t="s">
        <v>266</v>
      </c>
      <c r="AC2530" s="61" t="s">
        <v>113</v>
      </c>
      <c r="AD2530" s="22" t="s">
        <v>88</v>
      </c>
      <c r="AE2530" s="55" t="s">
        <v>266</v>
      </c>
      <c r="AF2530">
        <v>0</v>
      </c>
      <c r="AG2530">
        <v>0</v>
      </c>
      <c r="AH2530">
        <v>0</v>
      </c>
      <c r="AI2530" s="65">
        <v>0</v>
      </c>
      <c r="AJ2530" s="65">
        <v>0</v>
      </c>
      <c r="AK2530" s="55">
        <v>0</v>
      </c>
      <c r="AL2530" s="52">
        <f t="shared" si="398"/>
        <v>0</v>
      </c>
      <c r="AM2530" s="52">
        <f t="shared" si="399"/>
        <v>0</v>
      </c>
      <c r="AN2530" s="52">
        <f t="shared" si="392"/>
        <v>0</v>
      </c>
      <c r="AO2530">
        <v>7.0000000000000007E-2</v>
      </c>
      <c r="AP2530" s="65">
        <v>7.0000000000000007E-2</v>
      </c>
      <c r="AQ2530" s="52">
        <f t="shared" si="400"/>
        <v>0</v>
      </c>
    </row>
    <row r="2531" spans="1:43" x14ac:dyDescent="0.25">
      <c r="A2531" t="s">
        <v>5531</v>
      </c>
      <c r="B2531" t="s">
        <v>4423</v>
      </c>
      <c r="C2531" s="22" t="s">
        <v>4423</v>
      </c>
      <c r="D2531">
        <v>1</v>
      </c>
      <c r="E2531">
        <v>1</v>
      </c>
      <c r="F2531">
        <v>1</v>
      </c>
      <c r="G2531" s="13">
        <v>39741</v>
      </c>
      <c r="H2531">
        <v>1.1299999999999999</v>
      </c>
      <c r="I2531">
        <v>0</v>
      </c>
      <c r="J2531">
        <v>4.38</v>
      </c>
      <c r="K2531" s="65">
        <v>1.1299999999999999</v>
      </c>
      <c r="L2531" s="46">
        <v>0</v>
      </c>
      <c r="M2531" s="55">
        <v>4.38</v>
      </c>
      <c r="N2531" s="52">
        <f t="shared" si="393"/>
        <v>0</v>
      </c>
      <c r="O2531" s="52">
        <f t="shared" si="394"/>
        <v>0</v>
      </c>
      <c r="P2531" s="52">
        <f t="shared" si="395"/>
        <v>0</v>
      </c>
      <c r="Q2531">
        <v>0</v>
      </c>
      <c r="R2531">
        <v>0</v>
      </c>
      <c r="S2531">
        <v>0.27</v>
      </c>
      <c r="T2531" s="65">
        <v>0</v>
      </c>
      <c r="U2531" s="46">
        <v>0</v>
      </c>
      <c r="V2531" s="55">
        <v>0.27</v>
      </c>
      <c r="W2531" s="52">
        <f t="shared" si="396"/>
        <v>0</v>
      </c>
      <c r="X2531" s="52">
        <f t="shared" si="397"/>
        <v>0</v>
      </c>
      <c r="Y2531" s="52">
        <f t="shared" si="391"/>
        <v>0</v>
      </c>
      <c r="Z2531" t="s">
        <v>113</v>
      </c>
      <c r="AA2531" t="s">
        <v>5568</v>
      </c>
      <c r="AB2531" t="s">
        <v>266</v>
      </c>
      <c r="AC2531" s="61" t="s">
        <v>113</v>
      </c>
      <c r="AD2531" s="22" t="s">
        <v>88</v>
      </c>
      <c r="AE2531" s="55" t="s">
        <v>266</v>
      </c>
      <c r="AF2531">
        <v>0</v>
      </c>
      <c r="AG2531">
        <v>0</v>
      </c>
      <c r="AH2531">
        <v>0.09</v>
      </c>
      <c r="AI2531" s="65">
        <v>0</v>
      </c>
      <c r="AJ2531" s="65">
        <v>0</v>
      </c>
      <c r="AK2531" s="55">
        <v>0.09</v>
      </c>
      <c r="AL2531" s="52">
        <f t="shared" si="398"/>
        <v>0</v>
      </c>
      <c r="AM2531" s="52">
        <f t="shared" si="399"/>
        <v>0</v>
      </c>
      <c r="AN2531" s="52">
        <f t="shared" si="392"/>
        <v>0</v>
      </c>
      <c r="AO2531">
        <v>0</v>
      </c>
      <c r="AP2531" s="65">
        <v>0</v>
      </c>
      <c r="AQ2531" s="52">
        <f t="shared" si="400"/>
        <v>0</v>
      </c>
    </row>
    <row r="2532" spans="1:43" x14ac:dyDescent="0.25">
      <c r="A2532" t="s">
        <v>5531</v>
      </c>
      <c r="B2532" t="s">
        <v>4424</v>
      </c>
      <c r="C2532" s="22" t="s">
        <v>4424</v>
      </c>
      <c r="D2532">
        <v>1</v>
      </c>
      <c r="E2532">
        <v>1</v>
      </c>
      <c r="F2532">
        <v>1</v>
      </c>
      <c r="G2532" s="13">
        <v>39741</v>
      </c>
      <c r="H2532">
        <v>0</v>
      </c>
      <c r="I2532">
        <v>0</v>
      </c>
      <c r="J2532">
        <v>0</v>
      </c>
      <c r="K2532" s="65">
        <v>0</v>
      </c>
      <c r="L2532" s="65">
        <v>0</v>
      </c>
      <c r="M2532" s="55">
        <v>0</v>
      </c>
      <c r="N2532" s="52">
        <f t="shared" si="393"/>
        <v>0</v>
      </c>
      <c r="O2532" s="52">
        <f t="shared" si="394"/>
        <v>0</v>
      </c>
      <c r="P2532" s="52">
        <f t="shared" si="395"/>
        <v>0</v>
      </c>
      <c r="Q2532">
        <v>0</v>
      </c>
      <c r="R2532">
        <v>0</v>
      </c>
      <c r="S2532">
        <v>0</v>
      </c>
      <c r="T2532" s="65">
        <v>0</v>
      </c>
      <c r="U2532" s="65">
        <v>0</v>
      </c>
      <c r="V2532" s="55">
        <v>0</v>
      </c>
      <c r="W2532" s="52">
        <f t="shared" si="396"/>
        <v>0</v>
      </c>
      <c r="X2532" s="52">
        <f t="shared" si="397"/>
        <v>0</v>
      </c>
      <c r="Y2532" s="52">
        <f t="shared" si="391"/>
        <v>0</v>
      </c>
      <c r="Z2532" t="s">
        <v>113</v>
      </c>
      <c r="AA2532" t="s">
        <v>5568</v>
      </c>
      <c r="AB2532" t="s">
        <v>266</v>
      </c>
      <c r="AC2532" s="61" t="s">
        <v>113</v>
      </c>
      <c r="AD2532" s="22" t="s">
        <v>88</v>
      </c>
      <c r="AE2532" s="55" t="s">
        <v>266</v>
      </c>
      <c r="AF2532">
        <v>0</v>
      </c>
      <c r="AG2532">
        <v>0</v>
      </c>
      <c r="AH2532">
        <v>0</v>
      </c>
      <c r="AI2532" s="65">
        <v>0</v>
      </c>
      <c r="AJ2532" s="65">
        <v>0</v>
      </c>
      <c r="AK2532" s="55">
        <v>0</v>
      </c>
      <c r="AL2532" s="52">
        <f t="shared" si="398"/>
        <v>0</v>
      </c>
      <c r="AM2532" s="52">
        <f t="shared" si="399"/>
        <v>0</v>
      </c>
      <c r="AN2532" s="52">
        <f t="shared" si="392"/>
        <v>0</v>
      </c>
      <c r="AO2532">
        <v>0</v>
      </c>
      <c r="AP2532" s="65">
        <v>0</v>
      </c>
      <c r="AQ2532" s="52">
        <f t="shared" si="400"/>
        <v>0</v>
      </c>
    </row>
    <row r="2533" spans="1:43" x14ac:dyDescent="0.25">
      <c r="A2533" t="s">
        <v>5531</v>
      </c>
      <c r="B2533" t="s">
        <v>4425</v>
      </c>
      <c r="C2533" s="22" t="s">
        <v>4425</v>
      </c>
      <c r="D2533">
        <v>1</v>
      </c>
      <c r="E2533">
        <v>1</v>
      </c>
      <c r="F2533">
        <v>1</v>
      </c>
      <c r="G2533" s="13">
        <v>39741</v>
      </c>
      <c r="H2533">
        <v>0.15</v>
      </c>
      <c r="I2533">
        <v>0.3</v>
      </c>
      <c r="J2533">
        <v>0</v>
      </c>
      <c r="K2533" s="65">
        <v>0.15</v>
      </c>
      <c r="L2533" s="65">
        <v>0.3</v>
      </c>
      <c r="M2533" s="55">
        <v>0</v>
      </c>
      <c r="N2533" s="52">
        <f t="shared" si="393"/>
        <v>0</v>
      </c>
      <c r="O2533" s="52">
        <f t="shared" si="394"/>
        <v>0</v>
      </c>
      <c r="P2533" s="52">
        <f t="shared" si="395"/>
        <v>0</v>
      </c>
      <c r="Q2533">
        <v>0</v>
      </c>
      <c r="R2533">
        <v>0</v>
      </c>
      <c r="S2533">
        <v>0</v>
      </c>
      <c r="T2533" s="46">
        <v>0</v>
      </c>
      <c r="U2533" s="65">
        <v>0</v>
      </c>
      <c r="V2533" s="55">
        <v>0</v>
      </c>
      <c r="W2533" s="52">
        <f t="shared" si="396"/>
        <v>0</v>
      </c>
      <c r="X2533" s="52">
        <f t="shared" si="397"/>
        <v>0</v>
      </c>
      <c r="Y2533" s="52">
        <f t="shared" si="391"/>
        <v>0</v>
      </c>
      <c r="Z2533" t="s">
        <v>113</v>
      </c>
      <c r="AA2533" t="s">
        <v>5568</v>
      </c>
      <c r="AB2533" t="s">
        <v>266</v>
      </c>
      <c r="AC2533" s="61" t="s">
        <v>113</v>
      </c>
      <c r="AD2533" s="22" t="s">
        <v>88</v>
      </c>
      <c r="AE2533" s="55" t="s">
        <v>266</v>
      </c>
      <c r="AF2533">
        <v>0</v>
      </c>
      <c r="AG2533">
        <v>0</v>
      </c>
      <c r="AH2533">
        <v>0.03</v>
      </c>
      <c r="AI2533" s="46">
        <v>0</v>
      </c>
      <c r="AJ2533" s="65">
        <v>0</v>
      </c>
      <c r="AK2533" s="55">
        <v>0.03</v>
      </c>
      <c r="AL2533" s="52">
        <f t="shared" si="398"/>
        <v>0</v>
      </c>
      <c r="AM2533" s="52">
        <f t="shared" si="399"/>
        <v>0</v>
      </c>
      <c r="AN2533" s="52">
        <f t="shared" si="392"/>
        <v>0</v>
      </c>
      <c r="AO2533">
        <v>0</v>
      </c>
      <c r="AP2533" s="46">
        <v>0</v>
      </c>
      <c r="AQ2533" s="52">
        <f t="shared" si="400"/>
        <v>0</v>
      </c>
    </row>
    <row r="2534" spans="1:43" x14ac:dyDescent="0.25">
      <c r="A2534" t="s">
        <v>5531</v>
      </c>
      <c r="B2534" t="s">
        <v>4426</v>
      </c>
      <c r="C2534" s="22" t="s">
        <v>4426</v>
      </c>
      <c r="D2534">
        <v>1</v>
      </c>
      <c r="E2534">
        <v>1</v>
      </c>
      <c r="F2534">
        <v>1</v>
      </c>
      <c r="G2534" s="13">
        <v>39741</v>
      </c>
      <c r="H2534">
        <v>1.5</v>
      </c>
      <c r="I2534">
        <v>0.5</v>
      </c>
      <c r="J2534">
        <v>0</v>
      </c>
      <c r="K2534" s="65">
        <v>1.5</v>
      </c>
      <c r="L2534" s="65">
        <v>0.5</v>
      </c>
      <c r="M2534" s="55">
        <v>0</v>
      </c>
      <c r="N2534" s="52">
        <f t="shared" si="393"/>
        <v>0</v>
      </c>
      <c r="O2534" s="52">
        <f t="shared" si="394"/>
        <v>0</v>
      </c>
      <c r="P2534" s="52">
        <f t="shared" si="395"/>
        <v>0</v>
      </c>
      <c r="Q2534">
        <v>0</v>
      </c>
      <c r="R2534">
        <v>0</v>
      </c>
      <c r="S2534">
        <v>0</v>
      </c>
      <c r="T2534" s="65">
        <v>0</v>
      </c>
      <c r="U2534" s="65">
        <v>0</v>
      </c>
      <c r="V2534" s="55">
        <v>0</v>
      </c>
      <c r="W2534" s="52">
        <f t="shared" si="396"/>
        <v>0</v>
      </c>
      <c r="X2534" s="52">
        <f t="shared" si="397"/>
        <v>0</v>
      </c>
      <c r="Y2534" s="52">
        <f t="shared" si="391"/>
        <v>0</v>
      </c>
      <c r="Z2534" t="s">
        <v>113</v>
      </c>
      <c r="AA2534" t="s">
        <v>5568</v>
      </c>
      <c r="AB2534" t="s">
        <v>266</v>
      </c>
      <c r="AC2534" s="61" t="s">
        <v>113</v>
      </c>
      <c r="AD2534" s="22" t="s">
        <v>88</v>
      </c>
      <c r="AE2534" s="55" t="s">
        <v>266</v>
      </c>
      <c r="AF2534">
        <v>0</v>
      </c>
      <c r="AG2534">
        <v>0</v>
      </c>
      <c r="AH2534">
        <v>0</v>
      </c>
      <c r="AI2534" s="65">
        <v>0</v>
      </c>
      <c r="AJ2534" s="65">
        <v>0</v>
      </c>
      <c r="AK2534" s="55">
        <v>0</v>
      </c>
      <c r="AL2534" s="52">
        <f t="shared" si="398"/>
        <v>0</v>
      </c>
      <c r="AM2534" s="52">
        <f t="shared" si="399"/>
        <v>0</v>
      </c>
      <c r="AN2534" s="52">
        <f t="shared" si="392"/>
        <v>0</v>
      </c>
      <c r="AO2534">
        <v>0</v>
      </c>
      <c r="AP2534" s="46">
        <v>0</v>
      </c>
      <c r="AQ2534" s="52">
        <f t="shared" si="400"/>
        <v>0</v>
      </c>
    </row>
    <row r="2535" spans="1:43" x14ac:dyDescent="0.25">
      <c r="A2535" t="s">
        <v>5531</v>
      </c>
      <c r="B2535" t="s">
        <v>4612</v>
      </c>
      <c r="C2535" s="22" t="s">
        <v>4612</v>
      </c>
      <c r="D2535">
        <v>1</v>
      </c>
      <c r="E2535">
        <v>1</v>
      </c>
      <c r="F2535">
        <v>1</v>
      </c>
      <c r="G2535" s="13">
        <v>39923</v>
      </c>
      <c r="H2535">
        <v>0</v>
      </c>
      <c r="I2535">
        <v>0</v>
      </c>
      <c r="J2535" t="s">
        <v>5411</v>
      </c>
      <c r="K2535" s="46">
        <v>0</v>
      </c>
      <c r="L2535" s="46">
        <v>0</v>
      </c>
      <c r="M2535" s="22"/>
      <c r="N2535" s="52">
        <f t="shared" si="393"/>
        <v>0</v>
      </c>
      <c r="O2535" s="52">
        <f t="shared" si="394"/>
        <v>0</v>
      </c>
      <c r="P2535" s="52" t="e">
        <f t="shared" si="395"/>
        <v>#VALUE!</v>
      </c>
      <c r="Q2535">
        <v>0</v>
      </c>
      <c r="R2535">
        <v>0</v>
      </c>
      <c r="S2535" t="s">
        <v>5411</v>
      </c>
      <c r="T2535" s="46">
        <v>0</v>
      </c>
      <c r="U2535" s="46">
        <v>0</v>
      </c>
      <c r="V2535" s="22"/>
      <c r="W2535" s="52">
        <f t="shared" si="396"/>
        <v>0</v>
      </c>
      <c r="X2535" s="52">
        <f t="shared" si="397"/>
        <v>0</v>
      </c>
      <c r="Y2535" s="52" t="e">
        <f t="shared" si="391"/>
        <v>#VALUE!</v>
      </c>
      <c r="Z2535" t="s">
        <v>113</v>
      </c>
      <c r="AA2535" t="s">
        <v>114</v>
      </c>
      <c r="AB2535" t="s">
        <v>5411</v>
      </c>
      <c r="AC2535" s="61" t="s">
        <v>113</v>
      </c>
      <c r="AD2535" s="61" t="s">
        <v>114</v>
      </c>
      <c r="AE2535" s="22"/>
      <c r="AF2535">
        <v>0</v>
      </c>
      <c r="AG2535">
        <v>0</v>
      </c>
      <c r="AH2535" t="s">
        <v>5411</v>
      </c>
      <c r="AI2535" s="46">
        <v>0</v>
      </c>
      <c r="AJ2535" s="46">
        <v>0</v>
      </c>
      <c r="AK2535" s="22"/>
      <c r="AL2535" s="52">
        <f t="shared" si="398"/>
        <v>0</v>
      </c>
      <c r="AM2535" s="52">
        <f t="shared" si="399"/>
        <v>0</v>
      </c>
      <c r="AN2535" s="52" t="e">
        <f t="shared" si="392"/>
        <v>#VALUE!</v>
      </c>
      <c r="AO2535">
        <v>0</v>
      </c>
      <c r="AP2535" s="46">
        <v>0</v>
      </c>
      <c r="AQ2535" s="52">
        <f t="shared" si="400"/>
        <v>0</v>
      </c>
    </row>
    <row r="2536" spans="1:43" x14ac:dyDescent="0.25">
      <c r="A2536" t="s">
        <v>5531</v>
      </c>
      <c r="B2536" t="s">
        <v>4613</v>
      </c>
      <c r="C2536" s="22" t="s">
        <v>4613</v>
      </c>
      <c r="D2536">
        <v>1</v>
      </c>
      <c r="E2536">
        <v>1</v>
      </c>
      <c r="F2536">
        <v>1</v>
      </c>
      <c r="G2536" s="13">
        <v>39923</v>
      </c>
      <c r="H2536">
        <v>0</v>
      </c>
      <c r="I2536">
        <v>0</v>
      </c>
      <c r="J2536" t="s">
        <v>5411</v>
      </c>
      <c r="K2536" s="46">
        <v>0</v>
      </c>
      <c r="L2536" s="46">
        <v>0</v>
      </c>
      <c r="M2536" s="22"/>
      <c r="N2536" s="52">
        <f t="shared" si="393"/>
        <v>0</v>
      </c>
      <c r="O2536" s="52">
        <f t="shared" si="394"/>
        <v>0</v>
      </c>
      <c r="P2536" s="52" t="e">
        <f t="shared" si="395"/>
        <v>#VALUE!</v>
      </c>
      <c r="Q2536">
        <v>0</v>
      </c>
      <c r="R2536">
        <v>0</v>
      </c>
      <c r="S2536" t="s">
        <v>5411</v>
      </c>
      <c r="T2536" s="46">
        <v>0</v>
      </c>
      <c r="U2536" s="46">
        <v>0</v>
      </c>
      <c r="V2536" s="22"/>
      <c r="W2536" s="52">
        <f t="shared" si="396"/>
        <v>0</v>
      </c>
      <c r="X2536" s="52">
        <f t="shared" si="397"/>
        <v>0</v>
      </c>
      <c r="Y2536" s="52" t="e">
        <f t="shared" si="391"/>
        <v>#VALUE!</v>
      </c>
      <c r="Z2536" t="s">
        <v>113</v>
      </c>
      <c r="AA2536" t="s">
        <v>114</v>
      </c>
      <c r="AB2536" t="s">
        <v>5411</v>
      </c>
      <c r="AC2536" s="61" t="s">
        <v>113</v>
      </c>
      <c r="AD2536" s="61" t="s">
        <v>114</v>
      </c>
      <c r="AE2536" s="22"/>
      <c r="AF2536">
        <v>0</v>
      </c>
      <c r="AG2536">
        <v>0</v>
      </c>
      <c r="AH2536" t="s">
        <v>5411</v>
      </c>
      <c r="AI2536" s="46">
        <v>0</v>
      </c>
      <c r="AJ2536" s="46">
        <v>0</v>
      </c>
      <c r="AK2536" s="22"/>
      <c r="AL2536" s="52">
        <f t="shared" si="398"/>
        <v>0</v>
      </c>
      <c r="AM2536" s="52">
        <f t="shared" si="399"/>
        <v>0</v>
      </c>
      <c r="AN2536" s="52" t="e">
        <f t="shared" si="392"/>
        <v>#VALUE!</v>
      </c>
      <c r="AO2536">
        <v>0</v>
      </c>
      <c r="AP2536" s="46">
        <v>0</v>
      </c>
      <c r="AQ2536" s="52">
        <f t="shared" si="400"/>
        <v>0</v>
      </c>
    </row>
    <row r="2537" spans="1:43" x14ac:dyDescent="0.25">
      <c r="A2537" t="s">
        <v>5531</v>
      </c>
      <c r="B2537" t="s">
        <v>4614</v>
      </c>
      <c r="C2537" s="22" t="s">
        <v>4614</v>
      </c>
      <c r="D2537">
        <v>1</v>
      </c>
      <c r="E2537">
        <v>1</v>
      </c>
      <c r="F2537">
        <v>1</v>
      </c>
      <c r="G2537" s="13">
        <v>39923</v>
      </c>
      <c r="H2537">
        <v>0.04</v>
      </c>
      <c r="I2537">
        <v>0</v>
      </c>
      <c r="J2537" t="s">
        <v>5411</v>
      </c>
      <c r="K2537" s="46">
        <v>0.04</v>
      </c>
      <c r="L2537" s="46">
        <v>0</v>
      </c>
      <c r="M2537" s="22"/>
      <c r="N2537" s="52">
        <f t="shared" si="393"/>
        <v>0</v>
      </c>
      <c r="O2537" s="52">
        <f t="shared" si="394"/>
        <v>0</v>
      </c>
      <c r="P2537" s="52" t="e">
        <f t="shared" si="395"/>
        <v>#VALUE!</v>
      </c>
      <c r="Q2537">
        <v>0.12</v>
      </c>
      <c r="R2537">
        <v>0</v>
      </c>
      <c r="S2537" t="s">
        <v>5411</v>
      </c>
      <c r="T2537" s="46">
        <v>0.12</v>
      </c>
      <c r="U2537" s="46">
        <v>0</v>
      </c>
      <c r="V2537" s="22"/>
      <c r="W2537" s="52">
        <f t="shared" si="396"/>
        <v>0</v>
      </c>
      <c r="X2537" s="52">
        <f t="shared" si="397"/>
        <v>0</v>
      </c>
      <c r="Y2537" s="52" t="e">
        <f t="shared" si="391"/>
        <v>#VALUE!</v>
      </c>
      <c r="Z2537" t="s">
        <v>113</v>
      </c>
      <c r="AA2537" t="s">
        <v>114</v>
      </c>
      <c r="AB2537" t="s">
        <v>5411</v>
      </c>
      <c r="AC2537" s="61" t="s">
        <v>113</v>
      </c>
      <c r="AD2537" s="61" t="s">
        <v>114</v>
      </c>
      <c r="AE2537" s="22"/>
      <c r="AF2537">
        <v>0</v>
      </c>
      <c r="AG2537">
        <v>0</v>
      </c>
      <c r="AH2537" t="s">
        <v>5411</v>
      </c>
      <c r="AI2537" s="46">
        <v>0</v>
      </c>
      <c r="AJ2537" s="46">
        <v>0</v>
      </c>
      <c r="AK2537" s="22"/>
      <c r="AL2537" s="52">
        <f t="shared" si="398"/>
        <v>0</v>
      </c>
      <c r="AM2537" s="52">
        <f t="shared" si="399"/>
        <v>0</v>
      </c>
      <c r="AN2537" s="52" t="e">
        <f t="shared" si="392"/>
        <v>#VALUE!</v>
      </c>
      <c r="AO2537">
        <v>0</v>
      </c>
      <c r="AP2537" s="46">
        <v>0</v>
      </c>
      <c r="AQ2537" s="52">
        <f t="shared" si="400"/>
        <v>0</v>
      </c>
    </row>
    <row r="2538" spans="1:43" x14ac:dyDescent="0.25">
      <c r="A2538" t="s">
        <v>5531</v>
      </c>
      <c r="B2538" t="s">
        <v>4615</v>
      </c>
      <c r="C2538" s="22" t="s">
        <v>4615</v>
      </c>
      <c r="D2538">
        <v>1</v>
      </c>
      <c r="E2538">
        <v>1</v>
      </c>
      <c r="F2538">
        <v>1</v>
      </c>
      <c r="G2538" s="13">
        <v>39923</v>
      </c>
      <c r="H2538">
        <v>0</v>
      </c>
      <c r="I2538">
        <v>0</v>
      </c>
      <c r="J2538" t="s">
        <v>5411</v>
      </c>
      <c r="K2538" s="46">
        <v>0</v>
      </c>
      <c r="L2538" s="46">
        <v>0</v>
      </c>
      <c r="M2538" s="22"/>
      <c r="N2538" s="52">
        <f t="shared" si="393"/>
        <v>0</v>
      </c>
      <c r="O2538" s="52">
        <f t="shared" si="394"/>
        <v>0</v>
      </c>
      <c r="P2538" s="52" t="e">
        <f t="shared" si="395"/>
        <v>#VALUE!</v>
      </c>
      <c r="Q2538">
        <v>0</v>
      </c>
      <c r="R2538">
        <v>0</v>
      </c>
      <c r="S2538" t="s">
        <v>5411</v>
      </c>
      <c r="T2538" s="46">
        <v>0</v>
      </c>
      <c r="U2538" s="46">
        <v>0</v>
      </c>
      <c r="V2538" s="22"/>
      <c r="W2538" s="52">
        <f t="shared" si="396"/>
        <v>0</v>
      </c>
      <c r="X2538" s="52">
        <f t="shared" si="397"/>
        <v>0</v>
      </c>
      <c r="Y2538" s="52" t="e">
        <f t="shared" si="391"/>
        <v>#VALUE!</v>
      </c>
      <c r="Z2538" t="s">
        <v>113</v>
      </c>
      <c r="AA2538" t="s">
        <v>114</v>
      </c>
      <c r="AB2538" t="s">
        <v>5411</v>
      </c>
      <c r="AC2538" s="61" t="s">
        <v>113</v>
      </c>
      <c r="AD2538" s="61" t="s">
        <v>114</v>
      </c>
      <c r="AE2538" s="22"/>
      <c r="AF2538">
        <v>0</v>
      </c>
      <c r="AG2538">
        <v>0</v>
      </c>
      <c r="AH2538" t="s">
        <v>5411</v>
      </c>
      <c r="AI2538" s="46">
        <v>0</v>
      </c>
      <c r="AJ2538" s="46">
        <v>0</v>
      </c>
      <c r="AK2538" s="22"/>
      <c r="AL2538" s="52">
        <f t="shared" si="398"/>
        <v>0</v>
      </c>
      <c r="AM2538" s="52">
        <f t="shared" si="399"/>
        <v>0</v>
      </c>
      <c r="AN2538" s="52" t="e">
        <f t="shared" si="392"/>
        <v>#VALUE!</v>
      </c>
      <c r="AO2538">
        <v>0</v>
      </c>
      <c r="AP2538" s="46">
        <v>0</v>
      </c>
      <c r="AQ2538" s="52">
        <f t="shared" si="400"/>
        <v>0</v>
      </c>
    </row>
    <row r="2539" spans="1:43" x14ac:dyDescent="0.25">
      <c r="A2539" t="s">
        <v>5531</v>
      </c>
      <c r="B2539" t="s">
        <v>4616</v>
      </c>
      <c r="C2539" s="22" t="s">
        <v>4616</v>
      </c>
      <c r="D2539">
        <v>1</v>
      </c>
      <c r="E2539">
        <v>1</v>
      </c>
      <c r="F2539">
        <v>1</v>
      </c>
      <c r="G2539" s="13">
        <v>39923</v>
      </c>
      <c r="H2539">
        <v>0.62</v>
      </c>
      <c r="I2539">
        <v>0</v>
      </c>
      <c r="J2539" t="s">
        <v>5411</v>
      </c>
      <c r="K2539" s="46">
        <v>0.62</v>
      </c>
      <c r="L2539" s="46">
        <v>0</v>
      </c>
      <c r="M2539" s="22"/>
      <c r="N2539" s="52">
        <f t="shared" si="393"/>
        <v>0</v>
      </c>
      <c r="O2539" s="52">
        <f t="shared" si="394"/>
        <v>0</v>
      </c>
      <c r="P2539" s="52" t="e">
        <f t="shared" si="395"/>
        <v>#VALUE!</v>
      </c>
      <c r="Q2539">
        <v>0.97</v>
      </c>
      <c r="R2539">
        <v>0</v>
      </c>
      <c r="S2539" t="s">
        <v>5411</v>
      </c>
      <c r="T2539" s="46">
        <v>0.97</v>
      </c>
      <c r="U2539" s="46">
        <v>0</v>
      </c>
      <c r="V2539" s="22"/>
      <c r="W2539" s="52">
        <f t="shared" si="396"/>
        <v>0</v>
      </c>
      <c r="X2539" s="52">
        <f t="shared" si="397"/>
        <v>0</v>
      </c>
      <c r="Y2539" s="52" t="e">
        <f t="shared" si="391"/>
        <v>#VALUE!</v>
      </c>
      <c r="Z2539" t="s">
        <v>113</v>
      </c>
      <c r="AA2539" t="s">
        <v>114</v>
      </c>
      <c r="AB2539" t="s">
        <v>5411</v>
      </c>
      <c r="AC2539" s="61" t="s">
        <v>113</v>
      </c>
      <c r="AD2539" s="61" t="s">
        <v>114</v>
      </c>
      <c r="AE2539" s="22"/>
      <c r="AF2539">
        <v>0</v>
      </c>
      <c r="AG2539">
        <v>0</v>
      </c>
      <c r="AH2539" t="s">
        <v>5411</v>
      </c>
      <c r="AI2539" s="46">
        <v>0</v>
      </c>
      <c r="AJ2539" s="46">
        <v>0</v>
      </c>
      <c r="AK2539" s="22"/>
      <c r="AL2539" s="52">
        <f t="shared" si="398"/>
        <v>0</v>
      </c>
      <c r="AM2539" s="52">
        <f t="shared" si="399"/>
        <v>0</v>
      </c>
      <c r="AN2539" s="52" t="e">
        <f t="shared" si="392"/>
        <v>#VALUE!</v>
      </c>
      <c r="AO2539">
        <v>0.04</v>
      </c>
      <c r="AP2539" s="46">
        <v>0.04</v>
      </c>
      <c r="AQ2539" s="52">
        <f t="shared" si="400"/>
        <v>0</v>
      </c>
    </row>
    <row r="2540" spans="1:43" x14ac:dyDescent="0.25">
      <c r="A2540" t="s">
        <v>5531</v>
      </c>
      <c r="B2540" t="s">
        <v>4617</v>
      </c>
      <c r="C2540" s="22" t="s">
        <v>4617</v>
      </c>
      <c r="D2540">
        <v>1</v>
      </c>
      <c r="E2540">
        <v>1</v>
      </c>
      <c r="F2540">
        <v>1</v>
      </c>
      <c r="G2540" s="13">
        <v>39923</v>
      </c>
      <c r="H2540">
        <v>0.1</v>
      </c>
      <c r="I2540">
        <v>0</v>
      </c>
      <c r="J2540" t="s">
        <v>5411</v>
      </c>
      <c r="K2540" s="46">
        <v>0.1</v>
      </c>
      <c r="L2540" s="46">
        <v>0</v>
      </c>
      <c r="M2540" s="22"/>
      <c r="N2540" s="52">
        <f t="shared" si="393"/>
        <v>0</v>
      </c>
      <c r="O2540" s="52">
        <f t="shared" si="394"/>
        <v>0</v>
      </c>
      <c r="P2540" s="52" t="e">
        <f t="shared" si="395"/>
        <v>#VALUE!</v>
      </c>
      <c r="Q2540">
        <v>0.27</v>
      </c>
      <c r="R2540">
        <v>0</v>
      </c>
      <c r="S2540" t="s">
        <v>5411</v>
      </c>
      <c r="T2540" s="46">
        <v>0.27</v>
      </c>
      <c r="U2540" s="46">
        <v>0</v>
      </c>
      <c r="V2540" s="22"/>
      <c r="W2540" s="52">
        <f t="shared" si="396"/>
        <v>0</v>
      </c>
      <c r="X2540" s="52">
        <f t="shared" si="397"/>
        <v>0</v>
      </c>
      <c r="Y2540" s="52" t="e">
        <f t="shared" si="391"/>
        <v>#VALUE!</v>
      </c>
      <c r="Z2540" t="s">
        <v>113</v>
      </c>
      <c r="AA2540" t="s">
        <v>114</v>
      </c>
      <c r="AB2540" t="s">
        <v>5411</v>
      </c>
      <c r="AC2540" s="61" t="s">
        <v>113</v>
      </c>
      <c r="AD2540" s="61" t="s">
        <v>114</v>
      </c>
      <c r="AE2540" s="22"/>
      <c r="AF2540">
        <v>0</v>
      </c>
      <c r="AG2540">
        <v>0</v>
      </c>
      <c r="AH2540" t="s">
        <v>5411</v>
      </c>
      <c r="AI2540" s="46">
        <v>0</v>
      </c>
      <c r="AJ2540" s="46">
        <v>0</v>
      </c>
      <c r="AK2540" s="22"/>
      <c r="AL2540" s="52">
        <f t="shared" si="398"/>
        <v>0</v>
      </c>
      <c r="AM2540" s="52">
        <f t="shared" si="399"/>
        <v>0</v>
      </c>
      <c r="AN2540" s="52" t="e">
        <f t="shared" si="392"/>
        <v>#VALUE!</v>
      </c>
      <c r="AO2540">
        <v>0.05</v>
      </c>
      <c r="AP2540" s="46">
        <v>0.05</v>
      </c>
      <c r="AQ2540" s="52">
        <f t="shared" si="400"/>
        <v>0</v>
      </c>
    </row>
    <row r="2541" spans="1:43" x14ac:dyDescent="0.25">
      <c r="A2541" t="s">
        <v>5531</v>
      </c>
      <c r="B2541" t="s">
        <v>4618</v>
      </c>
      <c r="C2541" s="22" t="s">
        <v>4618</v>
      </c>
      <c r="D2541">
        <v>1</v>
      </c>
      <c r="E2541">
        <v>1</v>
      </c>
      <c r="F2541">
        <v>1</v>
      </c>
      <c r="G2541" s="13">
        <v>39923</v>
      </c>
      <c r="H2541">
        <v>0</v>
      </c>
      <c r="I2541">
        <v>0</v>
      </c>
      <c r="J2541" t="s">
        <v>5411</v>
      </c>
      <c r="K2541" s="46">
        <v>0</v>
      </c>
      <c r="L2541" s="46">
        <v>0</v>
      </c>
      <c r="M2541" s="22"/>
      <c r="N2541" s="52">
        <f t="shared" si="393"/>
        <v>0</v>
      </c>
      <c r="O2541" s="52">
        <f t="shared" si="394"/>
        <v>0</v>
      </c>
      <c r="P2541" s="52" t="e">
        <f t="shared" si="395"/>
        <v>#VALUE!</v>
      </c>
      <c r="Q2541">
        <v>0</v>
      </c>
      <c r="R2541">
        <v>0</v>
      </c>
      <c r="S2541" t="s">
        <v>5411</v>
      </c>
      <c r="T2541" s="46">
        <v>0</v>
      </c>
      <c r="U2541" s="46">
        <v>0</v>
      </c>
      <c r="V2541" s="22"/>
      <c r="W2541" s="52">
        <f t="shared" si="396"/>
        <v>0</v>
      </c>
      <c r="X2541" s="52">
        <f t="shared" si="397"/>
        <v>0</v>
      </c>
      <c r="Y2541" s="52" t="e">
        <f t="shared" si="391"/>
        <v>#VALUE!</v>
      </c>
      <c r="Z2541" t="s">
        <v>113</v>
      </c>
      <c r="AA2541" t="s">
        <v>114</v>
      </c>
      <c r="AB2541" t="s">
        <v>5411</v>
      </c>
      <c r="AC2541" s="61" t="s">
        <v>113</v>
      </c>
      <c r="AD2541" s="61" t="s">
        <v>114</v>
      </c>
      <c r="AE2541" s="22"/>
      <c r="AF2541">
        <v>0</v>
      </c>
      <c r="AG2541">
        <v>0</v>
      </c>
      <c r="AH2541" t="s">
        <v>5411</v>
      </c>
      <c r="AI2541" s="46">
        <v>0</v>
      </c>
      <c r="AJ2541" s="46">
        <v>0</v>
      </c>
      <c r="AK2541" s="22"/>
      <c r="AL2541" s="52">
        <f t="shared" si="398"/>
        <v>0</v>
      </c>
      <c r="AM2541" s="52">
        <f t="shared" si="399"/>
        <v>0</v>
      </c>
      <c r="AN2541" s="52" t="e">
        <f t="shared" si="392"/>
        <v>#VALUE!</v>
      </c>
      <c r="AO2541">
        <v>0</v>
      </c>
      <c r="AP2541" s="46">
        <v>0</v>
      </c>
      <c r="AQ2541" s="52">
        <f t="shared" si="400"/>
        <v>0</v>
      </c>
    </row>
    <row r="2542" spans="1:43" x14ac:dyDescent="0.25">
      <c r="A2542" t="s">
        <v>5531</v>
      </c>
      <c r="B2542" t="s">
        <v>4619</v>
      </c>
      <c r="C2542" s="22" t="s">
        <v>4619</v>
      </c>
      <c r="D2542">
        <v>1</v>
      </c>
      <c r="E2542">
        <v>1</v>
      </c>
      <c r="F2542">
        <v>1</v>
      </c>
      <c r="G2542" s="13">
        <v>39923</v>
      </c>
      <c r="H2542">
        <v>0</v>
      </c>
      <c r="I2542">
        <v>0.17</v>
      </c>
      <c r="J2542" t="s">
        <v>5411</v>
      </c>
      <c r="K2542" s="46">
        <v>0</v>
      </c>
      <c r="L2542" s="46">
        <v>0.17</v>
      </c>
      <c r="M2542" s="22"/>
      <c r="N2542" s="52">
        <f t="shared" si="393"/>
        <v>0</v>
      </c>
      <c r="O2542" s="52">
        <f t="shared" si="394"/>
        <v>0</v>
      </c>
      <c r="P2542" s="52" t="e">
        <f t="shared" si="395"/>
        <v>#VALUE!</v>
      </c>
      <c r="Q2542">
        <v>0</v>
      </c>
      <c r="R2542">
        <v>0</v>
      </c>
      <c r="S2542" t="s">
        <v>5411</v>
      </c>
      <c r="T2542" s="46">
        <v>0</v>
      </c>
      <c r="U2542" s="46">
        <v>0</v>
      </c>
      <c r="V2542" s="22"/>
      <c r="W2542" s="52">
        <f t="shared" si="396"/>
        <v>0</v>
      </c>
      <c r="X2542" s="52">
        <f t="shared" si="397"/>
        <v>0</v>
      </c>
      <c r="Y2542" s="52" t="e">
        <f t="shared" si="391"/>
        <v>#VALUE!</v>
      </c>
      <c r="Z2542" t="s">
        <v>113</v>
      </c>
      <c r="AA2542" t="s">
        <v>114</v>
      </c>
      <c r="AB2542" t="s">
        <v>5411</v>
      </c>
      <c r="AC2542" s="61" t="s">
        <v>113</v>
      </c>
      <c r="AD2542" s="61" t="s">
        <v>114</v>
      </c>
      <c r="AE2542" s="22"/>
      <c r="AF2542">
        <v>0</v>
      </c>
      <c r="AG2542">
        <v>0</v>
      </c>
      <c r="AH2542" t="s">
        <v>5411</v>
      </c>
      <c r="AI2542" s="46">
        <v>0</v>
      </c>
      <c r="AJ2542" s="46">
        <v>0</v>
      </c>
      <c r="AK2542" s="22"/>
      <c r="AL2542" s="52">
        <f t="shared" si="398"/>
        <v>0</v>
      </c>
      <c r="AM2542" s="52">
        <f t="shared" si="399"/>
        <v>0</v>
      </c>
      <c r="AN2542" s="52" t="e">
        <f t="shared" si="392"/>
        <v>#VALUE!</v>
      </c>
      <c r="AO2542">
        <v>0</v>
      </c>
      <c r="AP2542" s="46">
        <v>0</v>
      </c>
      <c r="AQ2542" s="52">
        <f t="shared" si="400"/>
        <v>0</v>
      </c>
    </row>
    <row r="2543" spans="1:43" x14ac:dyDescent="0.25">
      <c r="A2543" t="s">
        <v>5531</v>
      </c>
      <c r="B2543" t="s">
        <v>4620</v>
      </c>
      <c r="C2543" s="22" t="s">
        <v>4620</v>
      </c>
      <c r="D2543">
        <v>1</v>
      </c>
      <c r="E2543">
        <v>1</v>
      </c>
      <c r="F2543">
        <v>1</v>
      </c>
      <c r="G2543" s="13">
        <v>39923</v>
      </c>
      <c r="H2543">
        <v>0.84</v>
      </c>
      <c r="I2543">
        <v>0</v>
      </c>
      <c r="J2543" t="s">
        <v>5411</v>
      </c>
      <c r="K2543" s="46">
        <v>0.84</v>
      </c>
      <c r="L2543" s="46">
        <v>0</v>
      </c>
      <c r="M2543" s="22"/>
      <c r="N2543" s="52">
        <f t="shared" si="393"/>
        <v>0</v>
      </c>
      <c r="O2543" s="52">
        <f t="shared" si="394"/>
        <v>0</v>
      </c>
      <c r="P2543" s="52" t="e">
        <f t="shared" si="395"/>
        <v>#VALUE!</v>
      </c>
      <c r="Q2543">
        <v>0.1</v>
      </c>
      <c r="R2543">
        <v>0</v>
      </c>
      <c r="S2543" t="s">
        <v>5411</v>
      </c>
      <c r="T2543" s="46">
        <v>0.1</v>
      </c>
      <c r="U2543" s="46">
        <v>0</v>
      </c>
      <c r="V2543" s="22"/>
      <c r="W2543" s="52">
        <f t="shared" si="396"/>
        <v>0</v>
      </c>
      <c r="X2543" s="52">
        <f t="shared" si="397"/>
        <v>0</v>
      </c>
      <c r="Y2543" s="52" t="e">
        <f t="shared" si="391"/>
        <v>#VALUE!</v>
      </c>
      <c r="Z2543" t="s">
        <v>113</v>
      </c>
      <c r="AA2543" t="s">
        <v>114</v>
      </c>
      <c r="AB2543" t="s">
        <v>5411</v>
      </c>
      <c r="AC2543" s="61" t="s">
        <v>113</v>
      </c>
      <c r="AD2543" s="61" t="s">
        <v>114</v>
      </c>
      <c r="AE2543" s="22"/>
      <c r="AF2543">
        <v>0</v>
      </c>
      <c r="AG2543">
        <v>0</v>
      </c>
      <c r="AH2543" t="s">
        <v>5411</v>
      </c>
      <c r="AI2543" s="46">
        <v>0</v>
      </c>
      <c r="AJ2543" s="46">
        <v>0</v>
      </c>
      <c r="AK2543" s="22"/>
      <c r="AL2543" s="52">
        <f t="shared" si="398"/>
        <v>0</v>
      </c>
      <c r="AM2543" s="52">
        <f t="shared" si="399"/>
        <v>0</v>
      </c>
      <c r="AN2543" s="52" t="e">
        <f t="shared" si="392"/>
        <v>#VALUE!</v>
      </c>
      <c r="AO2543">
        <v>0.03</v>
      </c>
      <c r="AP2543" s="46">
        <v>0.03</v>
      </c>
      <c r="AQ2543" s="52">
        <f t="shared" si="400"/>
        <v>0</v>
      </c>
    </row>
    <row r="2544" spans="1:43" x14ac:dyDescent="0.25">
      <c r="A2544" t="s">
        <v>5531</v>
      </c>
      <c r="B2544" t="s">
        <v>4621</v>
      </c>
      <c r="C2544" s="22" t="s">
        <v>4621</v>
      </c>
      <c r="D2544">
        <v>1</v>
      </c>
      <c r="E2544">
        <v>1</v>
      </c>
      <c r="F2544">
        <v>1</v>
      </c>
      <c r="G2544" s="13">
        <v>39923</v>
      </c>
      <c r="H2544">
        <v>0</v>
      </c>
      <c r="I2544">
        <v>0</v>
      </c>
      <c r="J2544" t="s">
        <v>5411</v>
      </c>
      <c r="K2544" s="46">
        <v>0</v>
      </c>
      <c r="L2544" s="46">
        <v>0</v>
      </c>
      <c r="M2544" s="22"/>
      <c r="N2544" s="52">
        <f t="shared" si="393"/>
        <v>0</v>
      </c>
      <c r="O2544" s="52">
        <f t="shared" si="394"/>
        <v>0</v>
      </c>
      <c r="P2544" s="52" t="e">
        <f t="shared" si="395"/>
        <v>#VALUE!</v>
      </c>
      <c r="Q2544">
        <v>0</v>
      </c>
      <c r="R2544">
        <v>0</v>
      </c>
      <c r="S2544" t="s">
        <v>5411</v>
      </c>
      <c r="T2544" s="46">
        <v>0</v>
      </c>
      <c r="U2544" s="46">
        <v>0</v>
      </c>
      <c r="V2544" s="22"/>
      <c r="W2544" s="52">
        <f t="shared" si="396"/>
        <v>0</v>
      </c>
      <c r="X2544" s="52">
        <f t="shared" si="397"/>
        <v>0</v>
      </c>
      <c r="Y2544" s="52" t="e">
        <f t="shared" si="391"/>
        <v>#VALUE!</v>
      </c>
      <c r="Z2544" t="s">
        <v>113</v>
      </c>
      <c r="AA2544" t="s">
        <v>114</v>
      </c>
      <c r="AB2544" t="s">
        <v>5411</v>
      </c>
      <c r="AC2544" s="61" t="s">
        <v>113</v>
      </c>
      <c r="AD2544" s="61" t="s">
        <v>114</v>
      </c>
      <c r="AE2544" s="22"/>
      <c r="AF2544">
        <v>0</v>
      </c>
      <c r="AG2544">
        <v>0</v>
      </c>
      <c r="AH2544" t="s">
        <v>5411</v>
      </c>
      <c r="AI2544" s="46">
        <v>0</v>
      </c>
      <c r="AJ2544" s="46">
        <v>0</v>
      </c>
      <c r="AK2544" s="22"/>
      <c r="AL2544" s="52">
        <f t="shared" si="398"/>
        <v>0</v>
      </c>
      <c r="AM2544" s="52">
        <f t="shared" si="399"/>
        <v>0</v>
      </c>
      <c r="AN2544" s="52" t="e">
        <f t="shared" si="392"/>
        <v>#VALUE!</v>
      </c>
      <c r="AO2544">
        <v>0</v>
      </c>
      <c r="AP2544" s="46">
        <v>0</v>
      </c>
      <c r="AQ2544" s="52">
        <f t="shared" si="400"/>
        <v>0</v>
      </c>
    </row>
    <row r="2545" spans="1:43" x14ac:dyDescent="0.25">
      <c r="A2545" t="s">
        <v>5531</v>
      </c>
      <c r="B2545" t="s">
        <v>4622</v>
      </c>
      <c r="C2545" s="22" t="s">
        <v>4622</v>
      </c>
      <c r="D2545">
        <v>1</v>
      </c>
      <c r="E2545">
        <v>1</v>
      </c>
      <c r="F2545">
        <v>1</v>
      </c>
      <c r="G2545" s="13">
        <v>39923</v>
      </c>
      <c r="H2545">
        <v>0</v>
      </c>
      <c r="I2545">
        <v>0</v>
      </c>
      <c r="J2545" t="s">
        <v>5411</v>
      </c>
      <c r="K2545" s="46">
        <v>0</v>
      </c>
      <c r="L2545" s="46">
        <v>0</v>
      </c>
      <c r="M2545" s="22"/>
      <c r="N2545" s="52">
        <f t="shared" si="393"/>
        <v>0</v>
      </c>
      <c r="O2545" s="52">
        <f t="shared" si="394"/>
        <v>0</v>
      </c>
      <c r="P2545" s="52" t="e">
        <f t="shared" si="395"/>
        <v>#VALUE!</v>
      </c>
      <c r="Q2545">
        <v>0</v>
      </c>
      <c r="R2545">
        <v>0</v>
      </c>
      <c r="S2545" t="s">
        <v>5411</v>
      </c>
      <c r="T2545" s="46">
        <v>0</v>
      </c>
      <c r="U2545" s="46">
        <v>0</v>
      </c>
      <c r="V2545" s="22"/>
      <c r="W2545" s="52">
        <f t="shared" si="396"/>
        <v>0</v>
      </c>
      <c r="X2545" s="52">
        <f t="shared" si="397"/>
        <v>0</v>
      </c>
      <c r="Y2545" s="52" t="e">
        <f t="shared" si="391"/>
        <v>#VALUE!</v>
      </c>
      <c r="Z2545" t="s">
        <v>113</v>
      </c>
      <c r="AA2545" t="s">
        <v>114</v>
      </c>
      <c r="AB2545" t="s">
        <v>5411</v>
      </c>
      <c r="AC2545" s="61" t="s">
        <v>113</v>
      </c>
      <c r="AD2545" s="61" t="s">
        <v>114</v>
      </c>
      <c r="AE2545" s="22"/>
      <c r="AF2545">
        <v>0</v>
      </c>
      <c r="AG2545">
        <v>0</v>
      </c>
      <c r="AH2545" t="s">
        <v>5411</v>
      </c>
      <c r="AI2545" s="46">
        <v>0</v>
      </c>
      <c r="AJ2545" s="46">
        <v>0</v>
      </c>
      <c r="AK2545" s="22"/>
      <c r="AL2545" s="52">
        <f t="shared" si="398"/>
        <v>0</v>
      </c>
      <c r="AM2545" s="52">
        <f t="shared" si="399"/>
        <v>0</v>
      </c>
      <c r="AN2545" s="52" t="e">
        <f t="shared" si="392"/>
        <v>#VALUE!</v>
      </c>
      <c r="AO2545">
        <v>0</v>
      </c>
      <c r="AP2545" s="46">
        <v>0</v>
      </c>
      <c r="AQ2545" s="52">
        <f t="shared" si="400"/>
        <v>0</v>
      </c>
    </row>
    <row r="2546" spans="1:43" x14ac:dyDescent="0.25">
      <c r="A2546" t="s">
        <v>5531</v>
      </c>
      <c r="B2546" t="s">
        <v>4623</v>
      </c>
      <c r="C2546" s="22" t="s">
        <v>4623</v>
      </c>
      <c r="D2546">
        <v>1</v>
      </c>
      <c r="E2546">
        <v>1</v>
      </c>
      <c r="F2546">
        <v>1</v>
      </c>
      <c r="G2546" s="13">
        <v>39923</v>
      </c>
      <c r="H2546">
        <v>0</v>
      </c>
      <c r="I2546">
        <v>0</v>
      </c>
      <c r="J2546" t="s">
        <v>5411</v>
      </c>
      <c r="K2546" s="46">
        <v>0</v>
      </c>
      <c r="L2546" s="46">
        <v>0</v>
      </c>
      <c r="M2546" s="22"/>
      <c r="N2546" s="52">
        <f t="shared" si="393"/>
        <v>0</v>
      </c>
      <c r="O2546" s="52">
        <f t="shared" si="394"/>
        <v>0</v>
      </c>
      <c r="P2546" s="52" t="e">
        <f t="shared" si="395"/>
        <v>#VALUE!</v>
      </c>
      <c r="Q2546">
        <v>0</v>
      </c>
      <c r="R2546">
        <v>0</v>
      </c>
      <c r="S2546" t="s">
        <v>5411</v>
      </c>
      <c r="T2546" s="46">
        <v>0</v>
      </c>
      <c r="U2546" s="46">
        <v>0</v>
      </c>
      <c r="V2546" s="22"/>
      <c r="W2546" s="52">
        <f t="shared" si="396"/>
        <v>0</v>
      </c>
      <c r="X2546" s="52">
        <f t="shared" si="397"/>
        <v>0</v>
      </c>
      <c r="Y2546" s="52" t="e">
        <f t="shared" si="391"/>
        <v>#VALUE!</v>
      </c>
      <c r="Z2546" t="s">
        <v>113</v>
      </c>
      <c r="AA2546" t="s">
        <v>114</v>
      </c>
      <c r="AB2546" t="s">
        <v>5411</v>
      </c>
      <c r="AC2546" s="61" t="s">
        <v>113</v>
      </c>
      <c r="AD2546" s="61" t="s">
        <v>114</v>
      </c>
      <c r="AE2546" s="22"/>
      <c r="AF2546">
        <v>0</v>
      </c>
      <c r="AG2546">
        <v>0</v>
      </c>
      <c r="AH2546" t="s">
        <v>5411</v>
      </c>
      <c r="AI2546" s="46">
        <v>0</v>
      </c>
      <c r="AJ2546" s="46">
        <v>0</v>
      </c>
      <c r="AK2546" s="22"/>
      <c r="AL2546" s="52">
        <f t="shared" si="398"/>
        <v>0</v>
      </c>
      <c r="AM2546" s="52">
        <f t="shared" si="399"/>
        <v>0</v>
      </c>
      <c r="AN2546" s="52" t="e">
        <f t="shared" si="392"/>
        <v>#VALUE!</v>
      </c>
      <c r="AO2546">
        <v>0</v>
      </c>
      <c r="AP2546" s="46">
        <v>0</v>
      </c>
      <c r="AQ2546" s="52">
        <f t="shared" si="400"/>
        <v>0</v>
      </c>
    </row>
    <row r="2547" spans="1:43" x14ac:dyDescent="0.25">
      <c r="A2547" t="s">
        <v>5531</v>
      </c>
      <c r="B2547" t="s">
        <v>4624</v>
      </c>
      <c r="C2547" s="22" t="s">
        <v>4624</v>
      </c>
      <c r="D2547">
        <v>1</v>
      </c>
      <c r="E2547">
        <v>1</v>
      </c>
      <c r="F2547">
        <v>1</v>
      </c>
      <c r="G2547" s="13">
        <v>39923</v>
      </c>
      <c r="H2547">
        <v>0</v>
      </c>
      <c r="I2547">
        <v>0</v>
      </c>
      <c r="J2547" t="s">
        <v>5411</v>
      </c>
      <c r="K2547" s="46">
        <v>0</v>
      </c>
      <c r="L2547" s="46">
        <v>0</v>
      </c>
      <c r="M2547" s="22"/>
      <c r="N2547" s="52">
        <f t="shared" si="393"/>
        <v>0</v>
      </c>
      <c r="O2547" s="52">
        <f t="shared" si="394"/>
        <v>0</v>
      </c>
      <c r="P2547" s="52" t="e">
        <f t="shared" si="395"/>
        <v>#VALUE!</v>
      </c>
      <c r="Q2547">
        <v>0</v>
      </c>
      <c r="R2547">
        <v>0</v>
      </c>
      <c r="S2547" t="s">
        <v>5411</v>
      </c>
      <c r="T2547" s="46">
        <v>0</v>
      </c>
      <c r="U2547" s="46">
        <v>0</v>
      </c>
      <c r="V2547" s="22"/>
      <c r="W2547" s="52">
        <f t="shared" si="396"/>
        <v>0</v>
      </c>
      <c r="X2547" s="52">
        <f t="shared" si="397"/>
        <v>0</v>
      </c>
      <c r="Y2547" s="52" t="e">
        <f t="shared" si="391"/>
        <v>#VALUE!</v>
      </c>
      <c r="Z2547" t="s">
        <v>113</v>
      </c>
      <c r="AA2547" t="s">
        <v>114</v>
      </c>
      <c r="AB2547" t="s">
        <v>5411</v>
      </c>
      <c r="AC2547" s="61" t="s">
        <v>113</v>
      </c>
      <c r="AD2547" s="61" t="s">
        <v>114</v>
      </c>
      <c r="AE2547" s="22"/>
      <c r="AF2547">
        <v>0</v>
      </c>
      <c r="AG2547">
        <v>0</v>
      </c>
      <c r="AH2547" t="s">
        <v>5411</v>
      </c>
      <c r="AI2547" s="46">
        <v>0</v>
      </c>
      <c r="AJ2547" s="46">
        <v>0</v>
      </c>
      <c r="AK2547" s="22"/>
      <c r="AL2547" s="52">
        <f t="shared" si="398"/>
        <v>0</v>
      </c>
      <c r="AM2547" s="52">
        <f t="shared" si="399"/>
        <v>0</v>
      </c>
      <c r="AN2547" s="52" t="e">
        <f t="shared" si="392"/>
        <v>#VALUE!</v>
      </c>
      <c r="AO2547">
        <v>0</v>
      </c>
      <c r="AP2547" s="46">
        <v>0</v>
      </c>
      <c r="AQ2547" s="52">
        <f t="shared" si="400"/>
        <v>0</v>
      </c>
    </row>
    <row r="2548" spans="1:43" x14ac:dyDescent="0.25">
      <c r="A2548" t="s">
        <v>5531</v>
      </c>
      <c r="B2548" t="s">
        <v>4625</v>
      </c>
      <c r="C2548" s="22" t="s">
        <v>4625</v>
      </c>
      <c r="D2548">
        <v>1</v>
      </c>
      <c r="E2548">
        <v>1</v>
      </c>
      <c r="F2548">
        <v>1</v>
      </c>
      <c r="G2548" s="13">
        <v>39923</v>
      </c>
      <c r="H2548">
        <v>0</v>
      </c>
      <c r="I2548">
        <v>0.28999999999999998</v>
      </c>
      <c r="J2548" t="s">
        <v>5411</v>
      </c>
      <c r="K2548" s="46">
        <v>0</v>
      </c>
      <c r="L2548" s="46">
        <v>0.28999999999999998</v>
      </c>
      <c r="M2548" s="22"/>
      <c r="N2548" s="52">
        <f t="shared" si="393"/>
        <v>0</v>
      </c>
      <c r="O2548" s="52">
        <f t="shared" si="394"/>
        <v>0</v>
      </c>
      <c r="P2548" s="52" t="e">
        <f t="shared" si="395"/>
        <v>#VALUE!</v>
      </c>
      <c r="Q2548">
        <v>0</v>
      </c>
      <c r="R2548">
        <v>0</v>
      </c>
      <c r="S2548" t="s">
        <v>5411</v>
      </c>
      <c r="T2548" s="46">
        <v>0</v>
      </c>
      <c r="U2548" s="46">
        <v>0</v>
      </c>
      <c r="V2548" s="22"/>
      <c r="W2548" s="52">
        <f t="shared" si="396"/>
        <v>0</v>
      </c>
      <c r="X2548" s="52">
        <f t="shared" si="397"/>
        <v>0</v>
      </c>
      <c r="Y2548" s="52" t="e">
        <f t="shared" si="391"/>
        <v>#VALUE!</v>
      </c>
      <c r="Z2548" t="s">
        <v>113</v>
      </c>
      <c r="AA2548" t="s">
        <v>114</v>
      </c>
      <c r="AB2548" t="s">
        <v>5411</v>
      </c>
      <c r="AC2548" s="61" t="s">
        <v>113</v>
      </c>
      <c r="AD2548" s="61" t="s">
        <v>114</v>
      </c>
      <c r="AE2548" s="22"/>
      <c r="AF2548">
        <v>0</v>
      </c>
      <c r="AG2548">
        <v>0</v>
      </c>
      <c r="AH2548" t="s">
        <v>5411</v>
      </c>
      <c r="AI2548" s="46">
        <v>0</v>
      </c>
      <c r="AJ2548" s="46">
        <v>0</v>
      </c>
      <c r="AK2548" s="22"/>
      <c r="AL2548" s="52">
        <f t="shared" si="398"/>
        <v>0</v>
      </c>
      <c r="AM2548" s="52">
        <f t="shared" si="399"/>
        <v>0</v>
      </c>
      <c r="AN2548" s="52" t="e">
        <f t="shared" si="392"/>
        <v>#VALUE!</v>
      </c>
      <c r="AO2548">
        <v>0.16</v>
      </c>
      <c r="AP2548" s="46">
        <v>0.16</v>
      </c>
      <c r="AQ2548" s="52">
        <f t="shared" si="400"/>
        <v>0</v>
      </c>
    </row>
    <row r="2549" spans="1:43" x14ac:dyDescent="0.25">
      <c r="A2549" t="s">
        <v>5531</v>
      </c>
      <c r="B2549" t="s">
        <v>4626</v>
      </c>
      <c r="C2549" s="22" t="s">
        <v>4626</v>
      </c>
      <c r="D2549">
        <v>1</v>
      </c>
      <c r="E2549">
        <v>1</v>
      </c>
      <c r="F2549">
        <v>1</v>
      </c>
      <c r="G2549" s="13">
        <v>39923</v>
      </c>
      <c r="H2549">
        <v>0.67</v>
      </c>
      <c r="I2549">
        <v>0.03</v>
      </c>
      <c r="J2549" t="s">
        <v>5411</v>
      </c>
      <c r="K2549" s="46">
        <v>0.67</v>
      </c>
      <c r="L2549" s="46">
        <v>0.03</v>
      </c>
      <c r="M2549" s="22"/>
      <c r="N2549" s="52">
        <f t="shared" si="393"/>
        <v>0</v>
      </c>
      <c r="O2549" s="52">
        <f t="shared" si="394"/>
        <v>0</v>
      </c>
      <c r="P2549" s="52" t="e">
        <f t="shared" si="395"/>
        <v>#VALUE!</v>
      </c>
      <c r="Q2549">
        <v>0</v>
      </c>
      <c r="R2549">
        <v>0</v>
      </c>
      <c r="S2549" t="s">
        <v>5411</v>
      </c>
      <c r="T2549" s="46">
        <v>0</v>
      </c>
      <c r="U2549" s="46">
        <v>0</v>
      </c>
      <c r="V2549" s="22"/>
      <c r="W2549" s="52">
        <f t="shared" si="396"/>
        <v>0</v>
      </c>
      <c r="X2549" s="52">
        <f t="shared" si="397"/>
        <v>0</v>
      </c>
      <c r="Y2549" s="52" t="e">
        <f t="shared" si="391"/>
        <v>#VALUE!</v>
      </c>
      <c r="Z2549" t="s">
        <v>113</v>
      </c>
      <c r="AA2549" t="s">
        <v>114</v>
      </c>
      <c r="AB2549" t="s">
        <v>5411</v>
      </c>
      <c r="AC2549" s="61" t="s">
        <v>113</v>
      </c>
      <c r="AD2549" s="61" t="s">
        <v>114</v>
      </c>
      <c r="AE2549" s="22"/>
      <c r="AF2549">
        <v>0</v>
      </c>
      <c r="AG2549">
        <v>0</v>
      </c>
      <c r="AH2549" t="s">
        <v>5411</v>
      </c>
      <c r="AI2549" s="46">
        <v>0</v>
      </c>
      <c r="AJ2549" s="46">
        <v>0</v>
      </c>
      <c r="AK2549" s="22"/>
      <c r="AL2549" s="52">
        <f t="shared" si="398"/>
        <v>0</v>
      </c>
      <c r="AM2549" s="52">
        <f t="shared" si="399"/>
        <v>0</v>
      </c>
      <c r="AN2549" s="52" t="e">
        <f t="shared" si="392"/>
        <v>#VALUE!</v>
      </c>
      <c r="AO2549">
        <v>0</v>
      </c>
      <c r="AP2549" s="46">
        <v>0</v>
      </c>
      <c r="AQ2549" s="52">
        <f t="shared" si="400"/>
        <v>0</v>
      </c>
    </row>
    <row r="2550" spans="1:43" x14ac:dyDescent="0.25">
      <c r="A2550" t="s">
        <v>5531</v>
      </c>
      <c r="B2550" t="s">
        <v>4627</v>
      </c>
      <c r="C2550" s="22" t="s">
        <v>4627</v>
      </c>
      <c r="D2550">
        <v>1</v>
      </c>
      <c r="E2550">
        <v>1</v>
      </c>
      <c r="F2550">
        <v>1</v>
      </c>
      <c r="G2550" s="13">
        <v>39923</v>
      </c>
      <c r="H2550">
        <v>0</v>
      </c>
      <c r="I2550">
        <v>0</v>
      </c>
      <c r="J2550" t="s">
        <v>5411</v>
      </c>
      <c r="K2550" s="46">
        <v>0</v>
      </c>
      <c r="L2550" s="46">
        <v>0</v>
      </c>
      <c r="M2550" s="22"/>
      <c r="N2550" s="52">
        <f t="shared" si="393"/>
        <v>0</v>
      </c>
      <c r="O2550" s="52">
        <f t="shared" si="394"/>
        <v>0</v>
      </c>
      <c r="P2550" s="52" t="e">
        <f t="shared" si="395"/>
        <v>#VALUE!</v>
      </c>
      <c r="Q2550">
        <v>0</v>
      </c>
      <c r="R2550">
        <v>0</v>
      </c>
      <c r="S2550" t="s">
        <v>5411</v>
      </c>
      <c r="T2550" s="46">
        <v>0</v>
      </c>
      <c r="U2550" s="46">
        <v>0</v>
      </c>
      <c r="V2550" s="22"/>
      <c r="W2550" s="52">
        <f t="shared" si="396"/>
        <v>0</v>
      </c>
      <c r="X2550" s="52">
        <f t="shared" si="397"/>
        <v>0</v>
      </c>
      <c r="Y2550" s="52" t="e">
        <f t="shared" si="391"/>
        <v>#VALUE!</v>
      </c>
      <c r="Z2550" t="s">
        <v>113</v>
      </c>
      <c r="AA2550" t="s">
        <v>114</v>
      </c>
      <c r="AB2550" t="s">
        <v>5411</v>
      </c>
      <c r="AC2550" s="61" t="s">
        <v>113</v>
      </c>
      <c r="AD2550" s="61" t="s">
        <v>114</v>
      </c>
      <c r="AE2550" s="22"/>
      <c r="AF2550">
        <v>0</v>
      </c>
      <c r="AG2550">
        <v>0</v>
      </c>
      <c r="AH2550" t="s">
        <v>5411</v>
      </c>
      <c r="AI2550" s="46">
        <v>0</v>
      </c>
      <c r="AJ2550" s="46">
        <v>0</v>
      </c>
      <c r="AK2550" s="22"/>
      <c r="AL2550" s="52">
        <f t="shared" si="398"/>
        <v>0</v>
      </c>
      <c r="AM2550" s="52">
        <f t="shared" si="399"/>
        <v>0</v>
      </c>
      <c r="AN2550" s="52" t="e">
        <f t="shared" si="392"/>
        <v>#VALUE!</v>
      </c>
      <c r="AO2550">
        <v>0</v>
      </c>
      <c r="AP2550" s="46">
        <v>0</v>
      </c>
      <c r="AQ2550" s="52">
        <f t="shared" si="400"/>
        <v>0</v>
      </c>
    </row>
    <row r="2551" spans="1:43" x14ac:dyDescent="0.25">
      <c r="A2551" t="s">
        <v>5531</v>
      </c>
      <c r="B2551" t="s">
        <v>4628</v>
      </c>
      <c r="C2551" s="22" t="s">
        <v>4628</v>
      </c>
      <c r="D2551">
        <v>1</v>
      </c>
      <c r="E2551">
        <v>1</v>
      </c>
      <c r="F2551">
        <v>1</v>
      </c>
      <c r="G2551" s="13">
        <v>39923</v>
      </c>
      <c r="H2551">
        <v>0</v>
      </c>
      <c r="I2551">
        <v>0</v>
      </c>
      <c r="J2551" t="s">
        <v>5411</v>
      </c>
      <c r="K2551" s="46">
        <v>0</v>
      </c>
      <c r="L2551" s="46">
        <v>0</v>
      </c>
      <c r="M2551" s="22"/>
      <c r="N2551" s="52">
        <f t="shared" si="393"/>
        <v>0</v>
      </c>
      <c r="O2551" s="52">
        <f t="shared" si="394"/>
        <v>0</v>
      </c>
      <c r="P2551" s="52" t="e">
        <f t="shared" si="395"/>
        <v>#VALUE!</v>
      </c>
      <c r="Q2551">
        <v>0</v>
      </c>
      <c r="R2551">
        <v>0</v>
      </c>
      <c r="S2551" t="s">
        <v>5411</v>
      </c>
      <c r="T2551" s="46">
        <v>0</v>
      </c>
      <c r="U2551" s="46">
        <v>0</v>
      </c>
      <c r="V2551" s="22"/>
      <c r="W2551" s="52">
        <f t="shared" si="396"/>
        <v>0</v>
      </c>
      <c r="X2551" s="52">
        <f t="shared" si="397"/>
        <v>0</v>
      </c>
      <c r="Y2551" s="52" t="e">
        <f t="shared" si="391"/>
        <v>#VALUE!</v>
      </c>
      <c r="Z2551" t="s">
        <v>113</v>
      </c>
      <c r="AA2551" t="s">
        <v>114</v>
      </c>
      <c r="AB2551" t="s">
        <v>5411</v>
      </c>
      <c r="AC2551" s="61" t="s">
        <v>113</v>
      </c>
      <c r="AD2551" s="61" t="s">
        <v>114</v>
      </c>
      <c r="AE2551" s="22"/>
      <c r="AF2551">
        <v>0</v>
      </c>
      <c r="AG2551">
        <v>0</v>
      </c>
      <c r="AH2551" t="s">
        <v>5411</v>
      </c>
      <c r="AI2551" s="46">
        <v>0</v>
      </c>
      <c r="AJ2551" s="46">
        <v>0</v>
      </c>
      <c r="AK2551" s="22"/>
      <c r="AL2551" s="52">
        <f t="shared" si="398"/>
        <v>0</v>
      </c>
      <c r="AM2551" s="52">
        <f t="shared" si="399"/>
        <v>0</v>
      </c>
      <c r="AN2551" s="52" t="e">
        <f t="shared" si="392"/>
        <v>#VALUE!</v>
      </c>
      <c r="AO2551">
        <v>0.19</v>
      </c>
      <c r="AP2551" s="46">
        <v>0.19</v>
      </c>
      <c r="AQ2551" s="52">
        <f t="shared" si="400"/>
        <v>0</v>
      </c>
    </row>
    <row r="2552" spans="1:43" x14ac:dyDescent="0.25">
      <c r="A2552" t="s">
        <v>5531</v>
      </c>
      <c r="B2552" t="s">
        <v>4629</v>
      </c>
      <c r="C2552" s="22" t="s">
        <v>4629</v>
      </c>
      <c r="D2552">
        <v>1</v>
      </c>
      <c r="E2552">
        <v>1</v>
      </c>
      <c r="F2552">
        <v>1</v>
      </c>
      <c r="G2552" s="13">
        <v>39923</v>
      </c>
      <c r="H2552">
        <v>0</v>
      </c>
      <c r="I2552">
        <v>0</v>
      </c>
      <c r="J2552" t="s">
        <v>5411</v>
      </c>
      <c r="K2552" s="46">
        <v>0</v>
      </c>
      <c r="L2552" s="46">
        <v>0</v>
      </c>
      <c r="M2552" s="22"/>
      <c r="N2552" s="52">
        <f t="shared" si="393"/>
        <v>0</v>
      </c>
      <c r="O2552" s="52">
        <f t="shared" si="394"/>
        <v>0</v>
      </c>
      <c r="P2552" s="52" t="e">
        <f t="shared" si="395"/>
        <v>#VALUE!</v>
      </c>
      <c r="Q2552">
        <v>0</v>
      </c>
      <c r="R2552">
        <v>0</v>
      </c>
      <c r="S2552" t="s">
        <v>5411</v>
      </c>
      <c r="T2552" s="46">
        <v>0</v>
      </c>
      <c r="U2552" s="46">
        <v>0</v>
      </c>
      <c r="V2552" s="22"/>
      <c r="W2552" s="52">
        <f t="shared" si="396"/>
        <v>0</v>
      </c>
      <c r="X2552" s="52">
        <f t="shared" si="397"/>
        <v>0</v>
      </c>
      <c r="Y2552" s="52" t="e">
        <f t="shared" si="391"/>
        <v>#VALUE!</v>
      </c>
      <c r="Z2552" t="s">
        <v>113</v>
      </c>
      <c r="AA2552" t="s">
        <v>114</v>
      </c>
      <c r="AB2552" t="s">
        <v>5411</v>
      </c>
      <c r="AC2552" s="61" t="s">
        <v>113</v>
      </c>
      <c r="AD2552" s="61" t="s">
        <v>114</v>
      </c>
      <c r="AE2552" s="22"/>
      <c r="AF2552">
        <v>0</v>
      </c>
      <c r="AG2552">
        <v>0</v>
      </c>
      <c r="AH2552" t="s">
        <v>5411</v>
      </c>
      <c r="AI2552" s="46">
        <v>0</v>
      </c>
      <c r="AJ2552" s="46">
        <v>0</v>
      </c>
      <c r="AK2552" s="22"/>
      <c r="AL2552" s="52">
        <f t="shared" si="398"/>
        <v>0</v>
      </c>
      <c r="AM2552" s="52">
        <f t="shared" si="399"/>
        <v>0</v>
      </c>
      <c r="AN2552" s="52" t="e">
        <f t="shared" si="392"/>
        <v>#VALUE!</v>
      </c>
      <c r="AO2552">
        <v>0</v>
      </c>
      <c r="AP2552" s="46">
        <v>0</v>
      </c>
      <c r="AQ2552" s="52">
        <f t="shared" si="400"/>
        <v>0</v>
      </c>
    </row>
    <row r="2553" spans="1:43" x14ac:dyDescent="0.25">
      <c r="A2553" t="s">
        <v>5531</v>
      </c>
      <c r="B2553" t="s">
        <v>4475</v>
      </c>
      <c r="C2553" s="22" t="s">
        <v>4475</v>
      </c>
      <c r="D2553">
        <v>1</v>
      </c>
      <c r="E2553">
        <v>1</v>
      </c>
      <c r="F2553">
        <v>1</v>
      </c>
      <c r="G2553" s="13">
        <v>39923</v>
      </c>
      <c r="H2553">
        <v>0</v>
      </c>
      <c r="I2553">
        <v>0</v>
      </c>
      <c r="J2553" t="s">
        <v>5411</v>
      </c>
      <c r="K2553" s="46">
        <v>0</v>
      </c>
      <c r="L2553" s="46">
        <v>0</v>
      </c>
      <c r="M2553" s="22"/>
      <c r="N2553" s="52">
        <f t="shared" si="393"/>
        <v>0</v>
      </c>
      <c r="O2553" s="52">
        <f t="shared" si="394"/>
        <v>0</v>
      </c>
      <c r="P2553" s="52" t="e">
        <f t="shared" si="395"/>
        <v>#VALUE!</v>
      </c>
      <c r="Q2553">
        <v>0</v>
      </c>
      <c r="R2553">
        <v>0</v>
      </c>
      <c r="S2553" t="s">
        <v>5411</v>
      </c>
      <c r="T2553" s="46">
        <v>0</v>
      </c>
      <c r="U2553" s="46">
        <v>0</v>
      </c>
      <c r="V2553" s="22"/>
      <c r="W2553" s="52">
        <f t="shared" si="396"/>
        <v>0</v>
      </c>
      <c r="X2553" s="52">
        <f t="shared" si="397"/>
        <v>0</v>
      </c>
      <c r="Y2553" s="52" t="e">
        <f t="shared" si="391"/>
        <v>#VALUE!</v>
      </c>
      <c r="Z2553" t="s">
        <v>113</v>
      </c>
      <c r="AA2553" t="s">
        <v>114</v>
      </c>
      <c r="AB2553" t="s">
        <v>5411</v>
      </c>
      <c r="AC2553" s="61" t="s">
        <v>113</v>
      </c>
      <c r="AD2553" s="61" t="s">
        <v>114</v>
      </c>
      <c r="AE2553" s="22"/>
      <c r="AF2553">
        <v>0</v>
      </c>
      <c r="AG2553">
        <v>0</v>
      </c>
      <c r="AH2553" t="s">
        <v>5411</v>
      </c>
      <c r="AI2553" s="46">
        <v>0</v>
      </c>
      <c r="AJ2553" s="46">
        <v>0</v>
      </c>
      <c r="AK2553" s="22"/>
      <c r="AL2553" s="52">
        <f t="shared" si="398"/>
        <v>0</v>
      </c>
      <c r="AM2553" s="52">
        <f t="shared" si="399"/>
        <v>0</v>
      </c>
      <c r="AN2553" s="52" t="e">
        <f t="shared" si="392"/>
        <v>#VALUE!</v>
      </c>
      <c r="AO2553">
        <v>0</v>
      </c>
      <c r="AP2553" s="46">
        <v>0</v>
      </c>
      <c r="AQ2553" s="52">
        <f t="shared" si="400"/>
        <v>0</v>
      </c>
    </row>
    <row r="2554" spans="1:43" x14ac:dyDescent="0.25">
      <c r="A2554" t="s">
        <v>5531</v>
      </c>
      <c r="B2554" t="s">
        <v>4476</v>
      </c>
      <c r="C2554" s="22" t="s">
        <v>4476</v>
      </c>
      <c r="D2554">
        <v>1</v>
      </c>
      <c r="E2554">
        <v>1</v>
      </c>
      <c r="F2554">
        <v>1</v>
      </c>
      <c r="G2554" s="13">
        <v>39923</v>
      </c>
      <c r="H2554">
        <v>0.09</v>
      </c>
      <c r="I2554">
        <v>0</v>
      </c>
      <c r="J2554" t="s">
        <v>5411</v>
      </c>
      <c r="K2554" s="46">
        <v>0.09</v>
      </c>
      <c r="L2554" s="46">
        <v>0</v>
      </c>
      <c r="M2554" s="22"/>
      <c r="N2554" s="52">
        <f t="shared" si="393"/>
        <v>0</v>
      </c>
      <c r="O2554" s="52">
        <f t="shared" si="394"/>
        <v>0</v>
      </c>
      <c r="P2554" s="52" t="e">
        <f t="shared" si="395"/>
        <v>#VALUE!</v>
      </c>
      <c r="Q2554">
        <v>0</v>
      </c>
      <c r="R2554">
        <v>0</v>
      </c>
      <c r="S2554" t="s">
        <v>5411</v>
      </c>
      <c r="T2554" s="46">
        <v>0</v>
      </c>
      <c r="U2554" s="46">
        <v>0</v>
      </c>
      <c r="V2554" s="22"/>
      <c r="W2554" s="52">
        <f t="shared" si="396"/>
        <v>0</v>
      </c>
      <c r="X2554" s="52">
        <f t="shared" si="397"/>
        <v>0</v>
      </c>
      <c r="Y2554" s="52" t="e">
        <f t="shared" si="391"/>
        <v>#VALUE!</v>
      </c>
      <c r="Z2554" t="s">
        <v>113</v>
      </c>
      <c r="AA2554" t="s">
        <v>114</v>
      </c>
      <c r="AB2554" t="s">
        <v>5411</v>
      </c>
      <c r="AC2554" s="61" t="s">
        <v>113</v>
      </c>
      <c r="AD2554" s="61" t="s">
        <v>114</v>
      </c>
      <c r="AE2554" s="22"/>
      <c r="AF2554">
        <v>0</v>
      </c>
      <c r="AG2554">
        <v>0</v>
      </c>
      <c r="AH2554" t="s">
        <v>5411</v>
      </c>
      <c r="AI2554" s="46">
        <v>0</v>
      </c>
      <c r="AJ2554" s="46">
        <v>0</v>
      </c>
      <c r="AK2554" s="22"/>
      <c r="AL2554" s="52">
        <f t="shared" si="398"/>
        <v>0</v>
      </c>
      <c r="AM2554" s="52">
        <f t="shared" si="399"/>
        <v>0</v>
      </c>
      <c r="AN2554" s="52" t="e">
        <f t="shared" si="392"/>
        <v>#VALUE!</v>
      </c>
      <c r="AO2554">
        <v>0.33</v>
      </c>
      <c r="AP2554" s="46">
        <v>0.33</v>
      </c>
      <c r="AQ2554" s="52">
        <f t="shared" si="400"/>
        <v>0</v>
      </c>
    </row>
    <row r="2555" spans="1:43" x14ac:dyDescent="0.25">
      <c r="A2555" t="s">
        <v>5531</v>
      </c>
      <c r="B2555" t="s">
        <v>4477</v>
      </c>
      <c r="C2555" s="22" t="s">
        <v>4477</v>
      </c>
      <c r="D2555">
        <v>1</v>
      </c>
      <c r="E2555">
        <v>1</v>
      </c>
      <c r="F2555">
        <v>1</v>
      </c>
      <c r="G2555" s="13">
        <v>39923</v>
      </c>
      <c r="H2555">
        <v>1.17</v>
      </c>
      <c r="I2555">
        <v>0</v>
      </c>
      <c r="J2555" t="s">
        <v>5411</v>
      </c>
      <c r="K2555" s="46">
        <v>1.17</v>
      </c>
      <c r="L2555" s="46">
        <v>0</v>
      </c>
      <c r="M2555" s="22"/>
      <c r="N2555" s="52">
        <f t="shared" si="393"/>
        <v>0</v>
      </c>
      <c r="O2555" s="52">
        <f t="shared" si="394"/>
        <v>0</v>
      </c>
      <c r="P2555" s="52" t="e">
        <f t="shared" si="395"/>
        <v>#VALUE!</v>
      </c>
      <c r="Q2555">
        <v>0.27</v>
      </c>
      <c r="R2555">
        <v>0</v>
      </c>
      <c r="S2555" t="s">
        <v>5411</v>
      </c>
      <c r="T2555" s="46">
        <v>0.27</v>
      </c>
      <c r="U2555" s="46">
        <v>0</v>
      </c>
      <c r="V2555" s="22"/>
      <c r="W2555" s="52">
        <f t="shared" si="396"/>
        <v>0</v>
      </c>
      <c r="X2555" s="52">
        <f t="shared" si="397"/>
        <v>0</v>
      </c>
      <c r="Y2555" s="52" t="e">
        <f t="shared" si="391"/>
        <v>#VALUE!</v>
      </c>
      <c r="Z2555" t="s">
        <v>113</v>
      </c>
      <c r="AA2555" t="s">
        <v>114</v>
      </c>
      <c r="AB2555" t="s">
        <v>5411</v>
      </c>
      <c r="AC2555" s="61" t="s">
        <v>113</v>
      </c>
      <c r="AD2555" s="61" t="s">
        <v>114</v>
      </c>
      <c r="AE2555" s="22"/>
      <c r="AF2555">
        <v>0</v>
      </c>
      <c r="AG2555">
        <v>0</v>
      </c>
      <c r="AH2555" t="s">
        <v>5411</v>
      </c>
      <c r="AI2555" s="46">
        <v>0</v>
      </c>
      <c r="AJ2555" s="46">
        <v>0</v>
      </c>
      <c r="AK2555" s="22"/>
      <c r="AL2555" s="52">
        <f t="shared" si="398"/>
        <v>0</v>
      </c>
      <c r="AM2555" s="52">
        <f t="shared" si="399"/>
        <v>0</v>
      </c>
      <c r="AN2555" s="52" t="e">
        <f t="shared" si="392"/>
        <v>#VALUE!</v>
      </c>
      <c r="AO2555">
        <v>0.41</v>
      </c>
      <c r="AP2555" s="46">
        <v>0.41</v>
      </c>
      <c r="AQ2555" s="52">
        <f t="shared" si="400"/>
        <v>0</v>
      </c>
    </row>
    <row r="2556" spans="1:43" x14ac:dyDescent="0.25">
      <c r="A2556" t="s">
        <v>5531</v>
      </c>
      <c r="B2556" t="s">
        <v>4478</v>
      </c>
      <c r="C2556" s="22" t="s">
        <v>4478</v>
      </c>
      <c r="D2556">
        <v>1</v>
      </c>
      <c r="E2556">
        <v>1</v>
      </c>
      <c r="F2556">
        <v>1</v>
      </c>
      <c r="G2556" s="13">
        <v>39923</v>
      </c>
      <c r="H2556">
        <v>0</v>
      </c>
      <c r="I2556">
        <v>0</v>
      </c>
      <c r="J2556" t="s">
        <v>5411</v>
      </c>
      <c r="K2556" s="46">
        <v>0</v>
      </c>
      <c r="L2556" s="46">
        <v>0</v>
      </c>
      <c r="M2556" s="22"/>
      <c r="N2556" s="52">
        <f t="shared" si="393"/>
        <v>0</v>
      </c>
      <c r="O2556" s="52">
        <f t="shared" si="394"/>
        <v>0</v>
      </c>
      <c r="P2556" s="52" t="e">
        <f t="shared" si="395"/>
        <v>#VALUE!</v>
      </c>
      <c r="Q2556">
        <v>0</v>
      </c>
      <c r="R2556">
        <v>0</v>
      </c>
      <c r="S2556" t="s">
        <v>5411</v>
      </c>
      <c r="T2556" s="46">
        <v>0</v>
      </c>
      <c r="U2556" s="46">
        <v>0</v>
      </c>
      <c r="V2556" s="22"/>
      <c r="W2556" s="52">
        <f t="shared" si="396"/>
        <v>0</v>
      </c>
      <c r="X2556" s="52">
        <f t="shared" si="397"/>
        <v>0</v>
      </c>
      <c r="Y2556" s="52" t="e">
        <f t="shared" si="391"/>
        <v>#VALUE!</v>
      </c>
      <c r="Z2556" t="s">
        <v>113</v>
      </c>
      <c r="AA2556" t="s">
        <v>114</v>
      </c>
      <c r="AB2556" t="s">
        <v>5411</v>
      </c>
      <c r="AC2556" s="61" t="s">
        <v>113</v>
      </c>
      <c r="AD2556" s="61" t="s">
        <v>114</v>
      </c>
      <c r="AE2556" s="22"/>
      <c r="AF2556">
        <v>0</v>
      </c>
      <c r="AG2556">
        <v>0</v>
      </c>
      <c r="AH2556" t="s">
        <v>5411</v>
      </c>
      <c r="AI2556" s="46">
        <v>0</v>
      </c>
      <c r="AJ2556" s="46">
        <v>0</v>
      </c>
      <c r="AK2556" s="22"/>
      <c r="AL2556" s="52">
        <f t="shared" si="398"/>
        <v>0</v>
      </c>
      <c r="AM2556" s="52">
        <f t="shared" si="399"/>
        <v>0</v>
      </c>
      <c r="AN2556" s="52" t="e">
        <f t="shared" si="392"/>
        <v>#VALUE!</v>
      </c>
      <c r="AO2556">
        <v>0</v>
      </c>
      <c r="AP2556" s="46">
        <v>0</v>
      </c>
      <c r="AQ2556" s="52">
        <f t="shared" si="400"/>
        <v>0</v>
      </c>
    </row>
    <row r="2557" spans="1:43" x14ac:dyDescent="0.25">
      <c r="A2557" t="s">
        <v>5531</v>
      </c>
      <c r="B2557" t="s">
        <v>4479</v>
      </c>
      <c r="C2557" s="22" t="s">
        <v>4479</v>
      </c>
      <c r="D2557">
        <v>1</v>
      </c>
      <c r="E2557">
        <v>1</v>
      </c>
      <c r="F2557">
        <v>1</v>
      </c>
      <c r="G2557" s="13">
        <v>39923</v>
      </c>
      <c r="H2557">
        <v>0.44</v>
      </c>
      <c r="I2557">
        <v>0</v>
      </c>
      <c r="J2557" t="s">
        <v>5411</v>
      </c>
      <c r="K2557" s="46">
        <v>0.44</v>
      </c>
      <c r="L2557" s="46">
        <v>0</v>
      </c>
      <c r="M2557" s="22"/>
      <c r="N2557" s="52">
        <f t="shared" si="393"/>
        <v>0</v>
      </c>
      <c r="O2557" s="52">
        <f t="shared" si="394"/>
        <v>0</v>
      </c>
      <c r="P2557" s="52" t="e">
        <f t="shared" si="395"/>
        <v>#VALUE!</v>
      </c>
      <c r="Q2557">
        <v>1.28</v>
      </c>
      <c r="R2557">
        <v>0</v>
      </c>
      <c r="S2557" t="s">
        <v>5411</v>
      </c>
      <c r="T2557" s="46">
        <v>1.28</v>
      </c>
      <c r="U2557" s="46">
        <v>0</v>
      </c>
      <c r="V2557" s="22"/>
      <c r="W2557" s="52">
        <f t="shared" si="396"/>
        <v>0</v>
      </c>
      <c r="X2557" s="52">
        <f t="shared" si="397"/>
        <v>0</v>
      </c>
      <c r="Y2557" s="52" t="e">
        <f t="shared" si="391"/>
        <v>#VALUE!</v>
      </c>
      <c r="Z2557" t="s">
        <v>113</v>
      </c>
      <c r="AA2557" t="s">
        <v>114</v>
      </c>
      <c r="AB2557" t="s">
        <v>5411</v>
      </c>
      <c r="AC2557" s="61" t="s">
        <v>113</v>
      </c>
      <c r="AD2557" s="61" t="s">
        <v>114</v>
      </c>
      <c r="AE2557" s="22"/>
      <c r="AF2557">
        <v>1.49</v>
      </c>
      <c r="AG2557">
        <v>0</v>
      </c>
      <c r="AH2557" t="s">
        <v>5411</v>
      </c>
      <c r="AI2557" s="46">
        <v>1.49</v>
      </c>
      <c r="AJ2557" s="46">
        <v>0</v>
      </c>
      <c r="AK2557" s="22"/>
      <c r="AL2557" s="52">
        <f t="shared" si="398"/>
        <v>0</v>
      </c>
      <c r="AM2557" s="52">
        <f t="shared" si="399"/>
        <v>0</v>
      </c>
      <c r="AN2557" s="52" t="e">
        <f t="shared" si="392"/>
        <v>#VALUE!</v>
      </c>
      <c r="AO2557">
        <v>0.13</v>
      </c>
      <c r="AP2557" s="46">
        <v>0.13</v>
      </c>
      <c r="AQ2557" s="52">
        <f t="shared" si="400"/>
        <v>0</v>
      </c>
    </row>
    <row r="2558" spans="1:43" x14ac:dyDescent="0.25">
      <c r="A2558" t="s">
        <v>5531</v>
      </c>
      <c r="B2558" t="s">
        <v>4480</v>
      </c>
      <c r="C2558" s="22" t="s">
        <v>4480</v>
      </c>
      <c r="D2558">
        <v>1</v>
      </c>
      <c r="E2558">
        <v>1</v>
      </c>
      <c r="F2558">
        <v>1</v>
      </c>
      <c r="G2558" s="13">
        <v>39923</v>
      </c>
      <c r="H2558">
        <v>1.79</v>
      </c>
      <c r="I2558">
        <v>0</v>
      </c>
      <c r="J2558" t="s">
        <v>5411</v>
      </c>
      <c r="K2558" s="46">
        <v>1.79</v>
      </c>
      <c r="L2558" s="46">
        <v>0</v>
      </c>
      <c r="M2558" s="22"/>
      <c r="N2558" s="52">
        <f t="shared" si="393"/>
        <v>0</v>
      </c>
      <c r="O2558" s="52">
        <f t="shared" si="394"/>
        <v>0</v>
      </c>
      <c r="P2558" s="52" t="e">
        <f t="shared" si="395"/>
        <v>#VALUE!</v>
      </c>
      <c r="Q2558">
        <v>0.68</v>
      </c>
      <c r="R2558">
        <v>0</v>
      </c>
      <c r="S2558" t="s">
        <v>5411</v>
      </c>
      <c r="T2558" s="46">
        <v>0.68</v>
      </c>
      <c r="U2558" s="46">
        <v>0</v>
      </c>
      <c r="V2558" s="22"/>
      <c r="W2558" s="52">
        <f t="shared" si="396"/>
        <v>0</v>
      </c>
      <c r="X2558" s="52">
        <f t="shared" si="397"/>
        <v>0</v>
      </c>
      <c r="Y2558" s="52" t="e">
        <f t="shared" si="391"/>
        <v>#VALUE!</v>
      </c>
      <c r="Z2558" t="s">
        <v>113</v>
      </c>
      <c r="AA2558" t="s">
        <v>114</v>
      </c>
      <c r="AB2558" t="s">
        <v>5411</v>
      </c>
      <c r="AC2558" s="61" t="s">
        <v>113</v>
      </c>
      <c r="AD2558" s="61" t="s">
        <v>114</v>
      </c>
      <c r="AE2558" s="22"/>
      <c r="AF2558">
        <v>0</v>
      </c>
      <c r="AG2558">
        <v>0</v>
      </c>
      <c r="AH2558" t="s">
        <v>5411</v>
      </c>
      <c r="AI2558" s="46">
        <v>0</v>
      </c>
      <c r="AJ2558" s="46">
        <v>0</v>
      </c>
      <c r="AK2558" s="22"/>
      <c r="AL2558" s="52">
        <f t="shared" si="398"/>
        <v>0</v>
      </c>
      <c r="AM2558" s="52">
        <f t="shared" si="399"/>
        <v>0</v>
      </c>
      <c r="AN2558" s="52" t="e">
        <f t="shared" si="392"/>
        <v>#VALUE!</v>
      </c>
      <c r="AO2558">
        <v>0.56000000000000005</v>
      </c>
      <c r="AP2558" s="46">
        <v>0.56000000000000005</v>
      </c>
      <c r="AQ2558" s="52">
        <f t="shared" si="400"/>
        <v>0</v>
      </c>
    </row>
    <row r="2559" spans="1:43" x14ac:dyDescent="0.25">
      <c r="A2559" t="s">
        <v>5531</v>
      </c>
      <c r="B2559" t="s">
        <v>4481</v>
      </c>
      <c r="C2559" s="22" t="s">
        <v>4481</v>
      </c>
      <c r="D2559">
        <v>1</v>
      </c>
      <c r="E2559">
        <v>1</v>
      </c>
      <c r="F2559">
        <v>1</v>
      </c>
      <c r="G2559" s="13">
        <v>39923</v>
      </c>
      <c r="H2559">
        <v>0</v>
      </c>
      <c r="I2559">
        <v>0</v>
      </c>
      <c r="J2559" t="s">
        <v>5411</v>
      </c>
      <c r="K2559" s="46">
        <v>0</v>
      </c>
      <c r="L2559" s="46">
        <v>0</v>
      </c>
      <c r="M2559" s="22"/>
      <c r="N2559" s="52">
        <f t="shared" si="393"/>
        <v>0</v>
      </c>
      <c r="O2559" s="52">
        <f t="shared" si="394"/>
        <v>0</v>
      </c>
      <c r="P2559" s="52" t="e">
        <f t="shared" si="395"/>
        <v>#VALUE!</v>
      </c>
      <c r="Q2559">
        <v>0</v>
      </c>
      <c r="R2559">
        <v>0</v>
      </c>
      <c r="S2559" t="s">
        <v>5411</v>
      </c>
      <c r="T2559" s="46">
        <v>0</v>
      </c>
      <c r="U2559" s="46">
        <v>0</v>
      </c>
      <c r="V2559" s="22"/>
      <c r="W2559" s="52">
        <f t="shared" si="396"/>
        <v>0</v>
      </c>
      <c r="X2559" s="52">
        <f t="shared" si="397"/>
        <v>0</v>
      </c>
      <c r="Y2559" s="52" t="e">
        <f t="shared" si="391"/>
        <v>#VALUE!</v>
      </c>
      <c r="Z2559" t="s">
        <v>113</v>
      </c>
      <c r="AA2559" t="s">
        <v>114</v>
      </c>
      <c r="AB2559" t="s">
        <v>5411</v>
      </c>
      <c r="AC2559" s="61" t="s">
        <v>113</v>
      </c>
      <c r="AD2559" s="61" t="s">
        <v>114</v>
      </c>
      <c r="AE2559" s="22"/>
      <c r="AF2559">
        <v>0</v>
      </c>
      <c r="AG2559">
        <v>0</v>
      </c>
      <c r="AH2559" t="s">
        <v>5411</v>
      </c>
      <c r="AI2559" s="46">
        <v>0</v>
      </c>
      <c r="AJ2559" s="46">
        <v>0</v>
      </c>
      <c r="AK2559" s="22"/>
      <c r="AL2559" s="52">
        <f t="shared" si="398"/>
        <v>0</v>
      </c>
      <c r="AM2559" s="52">
        <f t="shared" si="399"/>
        <v>0</v>
      </c>
      <c r="AN2559" s="52" t="e">
        <f t="shared" si="392"/>
        <v>#VALUE!</v>
      </c>
      <c r="AO2559">
        <v>0</v>
      </c>
      <c r="AP2559" s="46">
        <v>0</v>
      </c>
      <c r="AQ2559" s="52">
        <f t="shared" si="400"/>
        <v>0</v>
      </c>
    </row>
    <row r="2560" spans="1:43" x14ac:dyDescent="0.25">
      <c r="A2560" t="s">
        <v>5531</v>
      </c>
      <c r="B2560" t="s">
        <v>4482</v>
      </c>
      <c r="C2560" s="22" t="s">
        <v>4482</v>
      </c>
      <c r="D2560">
        <v>1</v>
      </c>
      <c r="E2560">
        <v>1</v>
      </c>
      <c r="F2560">
        <v>1</v>
      </c>
      <c r="G2560" s="13">
        <v>39923</v>
      </c>
      <c r="H2560">
        <v>0.22</v>
      </c>
      <c r="I2560">
        <v>0</v>
      </c>
      <c r="J2560" t="s">
        <v>5411</v>
      </c>
      <c r="K2560" s="46">
        <v>0.22</v>
      </c>
      <c r="L2560" s="46">
        <v>0</v>
      </c>
      <c r="M2560" s="22"/>
      <c r="N2560" s="52">
        <f t="shared" si="393"/>
        <v>0</v>
      </c>
      <c r="O2560" s="52">
        <f t="shared" si="394"/>
        <v>0</v>
      </c>
      <c r="P2560" s="52" t="e">
        <f t="shared" si="395"/>
        <v>#VALUE!</v>
      </c>
      <c r="Q2560">
        <v>0</v>
      </c>
      <c r="R2560">
        <v>0</v>
      </c>
      <c r="S2560" t="s">
        <v>5411</v>
      </c>
      <c r="T2560" s="46">
        <v>0</v>
      </c>
      <c r="U2560" s="46">
        <v>0</v>
      </c>
      <c r="V2560" s="22"/>
      <c r="W2560" s="52">
        <f t="shared" si="396"/>
        <v>0</v>
      </c>
      <c r="X2560" s="52">
        <f t="shared" si="397"/>
        <v>0</v>
      </c>
      <c r="Y2560" s="52" t="e">
        <f t="shared" si="391"/>
        <v>#VALUE!</v>
      </c>
      <c r="Z2560" t="s">
        <v>113</v>
      </c>
      <c r="AA2560" t="s">
        <v>114</v>
      </c>
      <c r="AB2560" t="s">
        <v>5411</v>
      </c>
      <c r="AC2560" s="61" t="s">
        <v>113</v>
      </c>
      <c r="AD2560" s="61" t="s">
        <v>114</v>
      </c>
      <c r="AE2560" s="22"/>
      <c r="AF2560">
        <v>0</v>
      </c>
      <c r="AG2560">
        <v>0</v>
      </c>
      <c r="AH2560" t="s">
        <v>5411</v>
      </c>
      <c r="AI2560" s="46">
        <v>0</v>
      </c>
      <c r="AJ2560" s="46">
        <v>0</v>
      </c>
      <c r="AK2560" s="22"/>
      <c r="AL2560" s="52">
        <f t="shared" si="398"/>
        <v>0</v>
      </c>
      <c r="AM2560" s="52">
        <f t="shared" si="399"/>
        <v>0</v>
      </c>
      <c r="AN2560" s="52" t="e">
        <f t="shared" si="392"/>
        <v>#VALUE!</v>
      </c>
      <c r="AO2560">
        <v>0.67</v>
      </c>
      <c r="AP2560" s="46">
        <v>0.67</v>
      </c>
      <c r="AQ2560" s="52">
        <f t="shared" si="400"/>
        <v>0</v>
      </c>
    </row>
    <row r="2561" spans="1:43" x14ac:dyDescent="0.25">
      <c r="A2561" t="s">
        <v>5531</v>
      </c>
      <c r="B2561" t="s">
        <v>4483</v>
      </c>
      <c r="C2561" s="22" t="s">
        <v>4483</v>
      </c>
      <c r="D2561">
        <v>1</v>
      </c>
      <c r="E2561">
        <v>1</v>
      </c>
      <c r="F2561">
        <v>1</v>
      </c>
      <c r="G2561" s="13">
        <v>39923</v>
      </c>
      <c r="H2561">
        <v>0.74</v>
      </c>
      <c r="I2561">
        <v>0</v>
      </c>
      <c r="J2561" t="s">
        <v>5411</v>
      </c>
      <c r="K2561" s="46">
        <v>0.74</v>
      </c>
      <c r="L2561" s="46">
        <v>0</v>
      </c>
      <c r="M2561" s="22"/>
      <c r="N2561" s="52">
        <f t="shared" si="393"/>
        <v>0</v>
      </c>
      <c r="O2561" s="52">
        <f t="shared" si="394"/>
        <v>0</v>
      </c>
      <c r="P2561" s="52" t="e">
        <f t="shared" si="395"/>
        <v>#VALUE!</v>
      </c>
      <c r="Q2561">
        <v>0</v>
      </c>
      <c r="R2561">
        <v>0</v>
      </c>
      <c r="S2561" t="s">
        <v>5411</v>
      </c>
      <c r="T2561" s="46">
        <v>0</v>
      </c>
      <c r="U2561" s="46">
        <v>0</v>
      </c>
      <c r="V2561" s="22"/>
      <c r="W2561" s="52">
        <f t="shared" si="396"/>
        <v>0</v>
      </c>
      <c r="X2561" s="52">
        <f t="shared" si="397"/>
        <v>0</v>
      </c>
      <c r="Y2561" s="52" t="e">
        <f t="shared" si="391"/>
        <v>#VALUE!</v>
      </c>
      <c r="Z2561" t="s">
        <v>113</v>
      </c>
      <c r="AA2561" t="s">
        <v>114</v>
      </c>
      <c r="AB2561" t="s">
        <v>5411</v>
      </c>
      <c r="AC2561" s="61" t="s">
        <v>113</v>
      </c>
      <c r="AD2561" s="61" t="s">
        <v>114</v>
      </c>
      <c r="AE2561" s="22"/>
      <c r="AF2561">
        <v>0</v>
      </c>
      <c r="AG2561">
        <v>0</v>
      </c>
      <c r="AH2561" t="s">
        <v>5411</v>
      </c>
      <c r="AI2561" s="46">
        <v>0</v>
      </c>
      <c r="AJ2561" s="46">
        <v>0</v>
      </c>
      <c r="AK2561" s="22"/>
      <c r="AL2561" s="52">
        <f t="shared" si="398"/>
        <v>0</v>
      </c>
      <c r="AM2561" s="52">
        <f t="shared" si="399"/>
        <v>0</v>
      </c>
      <c r="AN2561" s="52" t="e">
        <f t="shared" si="392"/>
        <v>#VALUE!</v>
      </c>
      <c r="AO2561">
        <v>0</v>
      </c>
      <c r="AP2561" s="46">
        <v>0</v>
      </c>
      <c r="AQ2561" s="52">
        <f t="shared" si="400"/>
        <v>0</v>
      </c>
    </row>
    <row r="2562" spans="1:43" x14ac:dyDescent="0.25">
      <c r="A2562" t="s">
        <v>5531</v>
      </c>
      <c r="B2562" t="s">
        <v>4484</v>
      </c>
      <c r="C2562" s="22" t="s">
        <v>4484</v>
      </c>
      <c r="D2562">
        <v>1</v>
      </c>
      <c r="E2562">
        <v>1</v>
      </c>
      <c r="F2562">
        <v>1</v>
      </c>
      <c r="G2562" s="13">
        <v>39923</v>
      </c>
      <c r="H2562">
        <v>0</v>
      </c>
      <c r="I2562">
        <v>0</v>
      </c>
      <c r="J2562" t="s">
        <v>5411</v>
      </c>
      <c r="K2562" s="46">
        <v>0</v>
      </c>
      <c r="L2562" s="46">
        <v>0</v>
      </c>
      <c r="M2562" s="22"/>
      <c r="N2562" s="52">
        <f t="shared" si="393"/>
        <v>0</v>
      </c>
      <c r="O2562" s="52">
        <f t="shared" si="394"/>
        <v>0</v>
      </c>
      <c r="P2562" s="52" t="e">
        <f t="shared" si="395"/>
        <v>#VALUE!</v>
      </c>
      <c r="Q2562">
        <v>0</v>
      </c>
      <c r="R2562">
        <v>0</v>
      </c>
      <c r="S2562" t="s">
        <v>5411</v>
      </c>
      <c r="T2562" s="46">
        <v>0</v>
      </c>
      <c r="U2562" s="46">
        <v>0</v>
      </c>
      <c r="V2562" s="22"/>
      <c r="W2562" s="52">
        <f t="shared" si="396"/>
        <v>0</v>
      </c>
      <c r="X2562" s="52">
        <f t="shared" si="397"/>
        <v>0</v>
      </c>
      <c r="Y2562" s="52" t="e">
        <f t="shared" si="391"/>
        <v>#VALUE!</v>
      </c>
      <c r="Z2562" t="s">
        <v>113</v>
      </c>
      <c r="AA2562" t="s">
        <v>114</v>
      </c>
      <c r="AB2562" t="s">
        <v>5411</v>
      </c>
      <c r="AC2562" s="61" t="s">
        <v>113</v>
      </c>
      <c r="AD2562" s="61" t="s">
        <v>114</v>
      </c>
      <c r="AE2562" s="22"/>
      <c r="AF2562">
        <v>0</v>
      </c>
      <c r="AG2562">
        <v>0</v>
      </c>
      <c r="AH2562" t="s">
        <v>5411</v>
      </c>
      <c r="AI2562" s="46">
        <v>0</v>
      </c>
      <c r="AJ2562" s="46">
        <v>0</v>
      </c>
      <c r="AK2562" s="22"/>
      <c r="AL2562" s="52">
        <f t="shared" si="398"/>
        <v>0</v>
      </c>
      <c r="AM2562" s="52">
        <f t="shared" si="399"/>
        <v>0</v>
      </c>
      <c r="AN2562" s="52" t="e">
        <f t="shared" si="392"/>
        <v>#VALUE!</v>
      </c>
      <c r="AO2562">
        <v>0</v>
      </c>
      <c r="AP2562" s="46">
        <v>0</v>
      </c>
      <c r="AQ2562" s="52">
        <f t="shared" si="400"/>
        <v>0</v>
      </c>
    </row>
    <row r="2563" spans="1:43" x14ac:dyDescent="0.25">
      <c r="A2563" t="s">
        <v>5531</v>
      </c>
      <c r="B2563" t="s">
        <v>4485</v>
      </c>
      <c r="C2563" s="22" t="s">
        <v>4485</v>
      </c>
      <c r="D2563">
        <v>1</v>
      </c>
      <c r="E2563">
        <v>1</v>
      </c>
      <c r="F2563">
        <v>1</v>
      </c>
      <c r="G2563" s="13">
        <v>39923</v>
      </c>
      <c r="H2563">
        <v>0.15</v>
      </c>
      <c r="I2563">
        <v>0</v>
      </c>
      <c r="J2563" t="s">
        <v>5411</v>
      </c>
      <c r="K2563" s="46">
        <v>0.15</v>
      </c>
      <c r="L2563" s="46">
        <v>0</v>
      </c>
      <c r="M2563" s="22"/>
      <c r="N2563" s="52">
        <f t="shared" si="393"/>
        <v>0</v>
      </c>
      <c r="O2563" s="52">
        <f t="shared" si="394"/>
        <v>0</v>
      </c>
      <c r="P2563" s="52" t="e">
        <f t="shared" si="395"/>
        <v>#VALUE!</v>
      </c>
      <c r="Q2563">
        <v>0</v>
      </c>
      <c r="R2563">
        <v>0</v>
      </c>
      <c r="S2563" t="s">
        <v>5411</v>
      </c>
      <c r="T2563" s="46">
        <v>0</v>
      </c>
      <c r="U2563" s="46">
        <v>0</v>
      </c>
      <c r="V2563" s="22"/>
      <c r="W2563" s="52">
        <f t="shared" si="396"/>
        <v>0</v>
      </c>
      <c r="X2563" s="52">
        <f t="shared" si="397"/>
        <v>0</v>
      </c>
      <c r="Y2563" s="52" t="e">
        <f t="shared" si="391"/>
        <v>#VALUE!</v>
      </c>
      <c r="Z2563" t="s">
        <v>113</v>
      </c>
      <c r="AA2563" t="s">
        <v>114</v>
      </c>
      <c r="AB2563" t="s">
        <v>5411</v>
      </c>
      <c r="AC2563" s="61" t="s">
        <v>113</v>
      </c>
      <c r="AD2563" s="61" t="s">
        <v>114</v>
      </c>
      <c r="AE2563" s="22"/>
      <c r="AF2563">
        <v>0</v>
      </c>
      <c r="AG2563">
        <v>0</v>
      </c>
      <c r="AH2563" t="s">
        <v>5411</v>
      </c>
      <c r="AI2563" s="46">
        <v>0</v>
      </c>
      <c r="AJ2563" s="46">
        <v>0</v>
      </c>
      <c r="AK2563" s="22"/>
      <c r="AL2563" s="52">
        <f t="shared" si="398"/>
        <v>0</v>
      </c>
      <c r="AM2563" s="52">
        <f t="shared" si="399"/>
        <v>0</v>
      </c>
      <c r="AN2563" s="52" t="e">
        <f t="shared" si="392"/>
        <v>#VALUE!</v>
      </c>
      <c r="AO2563">
        <v>0.12</v>
      </c>
      <c r="AP2563" s="46">
        <v>0.12</v>
      </c>
      <c r="AQ2563" s="52">
        <f t="shared" si="400"/>
        <v>0</v>
      </c>
    </row>
    <row r="2564" spans="1:43" x14ac:dyDescent="0.25">
      <c r="A2564" t="s">
        <v>5531</v>
      </c>
      <c r="B2564" t="s">
        <v>4486</v>
      </c>
      <c r="C2564" s="22" t="s">
        <v>4486</v>
      </c>
      <c r="D2564">
        <v>1</v>
      </c>
      <c r="E2564">
        <v>1</v>
      </c>
      <c r="F2564">
        <v>1</v>
      </c>
      <c r="G2564" s="13">
        <v>39923</v>
      </c>
      <c r="H2564">
        <v>0.75</v>
      </c>
      <c r="I2564">
        <v>0.15</v>
      </c>
      <c r="J2564" t="s">
        <v>5411</v>
      </c>
      <c r="K2564" s="46">
        <v>0.75</v>
      </c>
      <c r="L2564" s="46">
        <v>0.15</v>
      </c>
      <c r="M2564" s="22"/>
      <c r="N2564" s="52">
        <f t="shared" si="393"/>
        <v>0</v>
      </c>
      <c r="O2564" s="52">
        <f t="shared" si="394"/>
        <v>0</v>
      </c>
      <c r="P2564" s="52" t="e">
        <f t="shared" si="395"/>
        <v>#VALUE!</v>
      </c>
      <c r="Q2564">
        <v>0</v>
      </c>
      <c r="R2564">
        <v>0</v>
      </c>
      <c r="S2564" t="s">
        <v>5411</v>
      </c>
      <c r="T2564" s="46">
        <v>0</v>
      </c>
      <c r="U2564" s="46">
        <v>0</v>
      </c>
      <c r="V2564" s="22"/>
      <c r="W2564" s="52">
        <f t="shared" si="396"/>
        <v>0</v>
      </c>
      <c r="X2564" s="52">
        <f t="shared" si="397"/>
        <v>0</v>
      </c>
      <c r="Y2564" s="52" t="e">
        <f t="shared" ref="Y2564:Y2627" si="401">S2564-V2564</f>
        <v>#VALUE!</v>
      </c>
      <c r="Z2564" t="s">
        <v>113</v>
      </c>
      <c r="AA2564" t="s">
        <v>114</v>
      </c>
      <c r="AB2564" t="s">
        <v>5411</v>
      </c>
      <c r="AC2564" s="61" t="s">
        <v>113</v>
      </c>
      <c r="AD2564" s="61" t="s">
        <v>114</v>
      </c>
      <c r="AE2564" s="22"/>
      <c r="AF2564">
        <v>0</v>
      </c>
      <c r="AG2564">
        <v>0</v>
      </c>
      <c r="AH2564" t="s">
        <v>5411</v>
      </c>
      <c r="AI2564" s="46">
        <v>0</v>
      </c>
      <c r="AJ2564" s="46">
        <v>0</v>
      </c>
      <c r="AK2564" s="22"/>
      <c r="AL2564" s="52">
        <f t="shared" si="398"/>
        <v>0</v>
      </c>
      <c r="AM2564" s="52">
        <f t="shared" si="399"/>
        <v>0</v>
      </c>
      <c r="AN2564" s="52" t="e">
        <f t="shared" ref="AN2564:AN2627" si="402">AH2564-AK2564</f>
        <v>#VALUE!</v>
      </c>
      <c r="AO2564">
        <v>0</v>
      </c>
      <c r="AP2564" s="46">
        <v>0</v>
      </c>
      <c r="AQ2564" s="52">
        <f t="shared" si="400"/>
        <v>0</v>
      </c>
    </row>
    <row r="2565" spans="1:43" x14ac:dyDescent="0.25">
      <c r="A2565" t="s">
        <v>5531</v>
      </c>
      <c r="B2565" t="s">
        <v>4487</v>
      </c>
      <c r="C2565" s="22" t="s">
        <v>4487</v>
      </c>
      <c r="D2565">
        <v>1</v>
      </c>
      <c r="E2565">
        <v>1</v>
      </c>
      <c r="F2565">
        <v>1</v>
      </c>
      <c r="G2565" s="13">
        <v>39923</v>
      </c>
      <c r="H2565">
        <v>0</v>
      </c>
      <c r="I2565">
        <v>0</v>
      </c>
      <c r="J2565" t="s">
        <v>5411</v>
      </c>
      <c r="K2565" s="46">
        <v>0</v>
      </c>
      <c r="L2565" s="46">
        <v>0</v>
      </c>
      <c r="M2565" s="22"/>
      <c r="N2565" s="52">
        <f t="shared" ref="N2565:N2628" si="403">H2565-K2565</f>
        <v>0</v>
      </c>
      <c r="O2565" s="52">
        <f t="shared" ref="O2565:O2628" si="404">I2565-L2565</f>
        <v>0</v>
      </c>
      <c r="P2565" s="52" t="e">
        <f t="shared" ref="P2565:P2628" si="405">J2565-M2565</f>
        <v>#VALUE!</v>
      </c>
      <c r="Q2565">
        <v>0</v>
      </c>
      <c r="R2565">
        <v>0</v>
      </c>
      <c r="S2565" t="s">
        <v>5411</v>
      </c>
      <c r="T2565" s="46">
        <v>0</v>
      </c>
      <c r="U2565" s="46">
        <v>0</v>
      </c>
      <c r="V2565" s="22"/>
      <c r="W2565" s="52">
        <f t="shared" ref="W2565:W2628" si="406">Q2565-T2565</f>
        <v>0</v>
      </c>
      <c r="X2565" s="52">
        <f t="shared" ref="X2565:X2628" si="407">R2565-U2565</f>
        <v>0</v>
      </c>
      <c r="Y2565" s="52" t="e">
        <f t="shared" si="401"/>
        <v>#VALUE!</v>
      </c>
      <c r="Z2565" t="s">
        <v>113</v>
      </c>
      <c r="AA2565" t="s">
        <v>114</v>
      </c>
      <c r="AB2565" t="s">
        <v>5411</v>
      </c>
      <c r="AC2565" s="61" t="s">
        <v>113</v>
      </c>
      <c r="AD2565" s="61" t="s">
        <v>114</v>
      </c>
      <c r="AE2565" s="22"/>
      <c r="AF2565">
        <v>0</v>
      </c>
      <c r="AG2565">
        <v>0</v>
      </c>
      <c r="AH2565" t="s">
        <v>5411</v>
      </c>
      <c r="AI2565" s="46">
        <v>0</v>
      </c>
      <c r="AJ2565" s="46">
        <v>0</v>
      </c>
      <c r="AK2565" s="22"/>
      <c r="AL2565" s="52">
        <f t="shared" ref="AL2565:AL2628" si="408">AF2565-AI2565</f>
        <v>0</v>
      </c>
      <c r="AM2565" s="52">
        <f t="shared" ref="AM2565:AM2628" si="409">AG2565-AJ2565</f>
        <v>0</v>
      </c>
      <c r="AN2565" s="52" t="e">
        <f t="shared" si="402"/>
        <v>#VALUE!</v>
      </c>
      <c r="AO2565">
        <v>0</v>
      </c>
      <c r="AP2565" s="46">
        <v>0</v>
      </c>
      <c r="AQ2565" s="52">
        <f t="shared" ref="AQ2565:AQ2628" si="410">AO2565-AP2565</f>
        <v>0</v>
      </c>
    </row>
    <row r="2566" spans="1:43" x14ac:dyDescent="0.25">
      <c r="A2566" t="s">
        <v>5531</v>
      </c>
      <c r="B2566" t="s">
        <v>4488</v>
      </c>
      <c r="C2566" s="22" t="s">
        <v>4488</v>
      </c>
      <c r="D2566">
        <v>1</v>
      </c>
      <c r="E2566">
        <v>1</v>
      </c>
      <c r="F2566">
        <v>1</v>
      </c>
      <c r="G2566" s="13">
        <v>39923</v>
      </c>
      <c r="H2566">
        <v>0.14000000000000001</v>
      </c>
      <c r="I2566">
        <v>0</v>
      </c>
      <c r="J2566" t="s">
        <v>5411</v>
      </c>
      <c r="K2566" s="46">
        <v>0.14000000000000001</v>
      </c>
      <c r="L2566" s="46">
        <v>0</v>
      </c>
      <c r="M2566" s="22"/>
      <c r="N2566" s="52">
        <f t="shared" si="403"/>
        <v>0</v>
      </c>
      <c r="O2566" s="52">
        <f t="shared" si="404"/>
        <v>0</v>
      </c>
      <c r="P2566" s="52" t="e">
        <f t="shared" si="405"/>
        <v>#VALUE!</v>
      </c>
      <c r="Q2566">
        <v>0</v>
      </c>
      <c r="R2566">
        <v>0</v>
      </c>
      <c r="S2566" t="s">
        <v>5411</v>
      </c>
      <c r="T2566" s="46">
        <v>0</v>
      </c>
      <c r="U2566" s="46">
        <v>0</v>
      </c>
      <c r="V2566" s="22"/>
      <c r="W2566" s="52">
        <f t="shared" si="406"/>
        <v>0</v>
      </c>
      <c r="X2566" s="52">
        <f t="shared" si="407"/>
        <v>0</v>
      </c>
      <c r="Y2566" s="52" t="e">
        <f t="shared" si="401"/>
        <v>#VALUE!</v>
      </c>
      <c r="Z2566" t="s">
        <v>113</v>
      </c>
      <c r="AA2566" t="s">
        <v>114</v>
      </c>
      <c r="AB2566" t="s">
        <v>5411</v>
      </c>
      <c r="AC2566" s="61" t="s">
        <v>113</v>
      </c>
      <c r="AD2566" s="61" t="s">
        <v>114</v>
      </c>
      <c r="AE2566" s="22"/>
      <c r="AF2566">
        <v>0</v>
      </c>
      <c r="AG2566">
        <v>0</v>
      </c>
      <c r="AH2566" t="s">
        <v>5411</v>
      </c>
      <c r="AI2566" s="46">
        <v>0</v>
      </c>
      <c r="AJ2566" s="46">
        <v>0</v>
      </c>
      <c r="AK2566" s="22"/>
      <c r="AL2566" s="52">
        <f t="shared" si="408"/>
        <v>0</v>
      </c>
      <c r="AM2566" s="52">
        <f t="shared" si="409"/>
        <v>0</v>
      </c>
      <c r="AN2566" s="52" t="e">
        <f t="shared" si="402"/>
        <v>#VALUE!</v>
      </c>
      <c r="AO2566">
        <v>0.2</v>
      </c>
      <c r="AP2566" s="46">
        <v>0.2</v>
      </c>
      <c r="AQ2566" s="52">
        <f t="shared" si="410"/>
        <v>0</v>
      </c>
    </row>
    <row r="2567" spans="1:43" x14ac:dyDescent="0.25">
      <c r="A2567" t="s">
        <v>5531</v>
      </c>
      <c r="B2567" t="s">
        <v>4489</v>
      </c>
      <c r="C2567" s="22" t="s">
        <v>4489</v>
      </c>
      <c r="D2567">
        <v>1</v>
      </c>
      <c r="E2567">
        <v>1</v>
      </c>
      <c r="F2567">
        <v>1</v>
      </c>
      <c r="G2567" s="13">
        <v>39923</v>
      </c>
      <c r="H2567">
        <v>0.38</v>
      </c>
      <c r="I2567">
        <v>0</v>
      </c>
      <c r="J2567" t="s">
        <v>5411</v>
      </c>
      <c r="K2567" s="46">
        <v>0.38</v>
      </c>
      <c r="L2567" s="46">
        <v>0</v>
      </c>
      <c r="M2567" s="22"/>
      <c r="N2567" s="52">
        <f t="shared" si="403"/>
        <v>0</v>
      </c>
      <c r="O2567" s="52">
        <f t="shared" si="404"/>
        <v>0</v>
      </c>
      <c r="P2567" s="52" t="e">
        <f t="shared" si="405"/>
        <v>#VALUE!</v>
      </c>
      <c r="Q2567">
        <v>0</v>
      </c>
      <c r="R2567">
        <v>0</v>
      </c>
      <c r="S2567" t="s">
        <v>5411</v>
      </c>
      <c r="T2567" s="46">
        <v>0</v>
      </c>
      <c r="U2567" s="46">
        <v>0</v>
      </c>
      <c r="V2567" s="22"/>
      <c r="W2567" s="52">
        <f t="shared" si="406"/>
        <v>0</v>
      </c>
      <c r="X2567" s="52">
        <f t="shared" si="407"/>
        <v>0</v>
      </c>
      <c r="Y2567" s="52" t="e">
        <f t="shared" si="401"/>
        <v>#VALUE!</v>
      </c>
      <c r="Z2567" t="s">
        <v>113</v>
      </c>
      <c r="AA2567" t="s">
        <v>114</v>
      </c>
      <c r="AB2567" t="s">
        <v>5411</v>
      </c>
      <c r="AC2567" s="61" t="s">
        <v>113</v>
      </c>
      <c r="AD2567" s="61" t="s">
        <v>114</v>
      </c>
      <c r="AE2567" s="22"/>
      <c r="AF2567">
        <v>0</v>
      </c>
      <c r="AG2567">
        <v>0</v>
      </c>
      <c r="AH2567" t="s">
        <v>5411</v>
      </c>
      <c r="AI2567" s="46">
        <v>0</v>
      </c>
      <c r="AJ2567" s="46">
        <v>0</v>
      </c>
      <c r="AK2567" s="22"/>
      <c r="AL2567" s="52">
        <f t="shared" si="408"/>
        <v>0</v>
      </c>
      <c r="AM2567" s="52">
        <f t="shared" si="409"/>
        <v>0</v>
      </c>
      <c r="AN2567" s="52" t="e">
        <f t="shared" si="402"/>
        <v>#VALUE!</v>
      </c>
      <c r="AO2567">
        <v>0</v>
      </c>
      <c r="AP2567" s="46">
        <v>0</v>
      </c>
      <c r="AQ2567" s="52">
        <f t="shared" si="410"/>
        <v>0</v>
      </c>
    </row>
    <row r="2568" spans="1:43" x14ac:dyDescent="0.25">
      <c r="A2568" t="s">
        <v>5531</v>
      </c>
      <c r="B2568" t="s">
        <v>4490</v>
      </c>
      <c r="C2568" s="22" t="s">
        <v>4490</v>
      </c>
      <c r="D2568">
        <v>1</v>
      </c>
      <c r="E2568">
        <v>1</v>
      </c>
      <c r="F2568">
        <v>1</v>
      </c>
      <c r="G2568" s="13">
        <v>39923</v>
      </c>
      <c r="H2568">
        <v>0</v>
      </c>
      <c r="I2568">
        <v>0</v>
      </c>
      <c r="J2568" t="s">
        <v>5411</v>
      </c>
      <c r="K2568" s="46">
        <v>0</v>
      </c>
      <c r="L2568" s="46">
        <v>0</v>
      </c>
      <c r="M2568" s="22"/>
      <c r="N2568" s="52">
        <f t="shared" si="403"/>
        <v>0</v>
      </c>
      <c r="O2568" s="52">
        <f t="shared" si="404"/>
        <v>0</v>
      </c>
      <c r="P2568" s="52" t="e">
        <f t="shared" si="405"/>
        <v>#VALUE!</v>
      </c>
      <c r="Q2568">
        <v>0</v>
      </c>
      <c r="R2568">
        <v>0</v>
      </c>
      <c r="S2568" t="s">
        <v>5411</v>
      </c>
      <c r="T2568" s="46">
        <v>0</v>
      </c>
      <c r="U2568" s="46">
        <v>0</v>
      </c>
      <c r="V2568" s="22"/>
      <c r="W2568" s="52">
        <f t="shared" si="406"/>
        <v>0</v>
      </c>
      <c r="X2568" s="52">
        <f t="shared" si="407"/>
        <v>0</v>
      </c>
      <c r="Y2568" s="52" t="e">
        <f t="shared" si="401"/>
        <v>#VALUE!</v>
      </c>
      <c r="Z2568" t="s">
        <v>113</v>
      </c>
      <c r="AA2568" t="s">
        <v>114</v>
      </c>
      <c r="AB2568" t="s">
        <v>5411</v>
      </c>
      <c r="AC2568" s="61" t="s">
        <v>113</v>
      </c>
      <c r="AD2568" s="61" t="s">
        <v>114</v>
      </c>
      <c r="AE2568" s="22"/>
      <c r="AF2568">
        <v>0</v>
      </c>
      <c r="AG2568">
        <v>0</v>
      </c>
      <c r="AH2568" t="s">
        <v>5411</v>
      </c>
      <c r="AI2568" s="46">
        <v>0</v>
      </c>
      <c r="AJ2568" s="46">
        <v>0</v>
      </c>
      <c r="AK2568" s="22"/>
      <c r="AL2568" s="52">
        <f t="shared" si="408"/>
        <v>0</v>
      </c>
      <c r="AM2568" s="52">
        <f t="shared" si="409"/>
        <v>0</v>
      </c>
      <c r="AN2568" s="52" t="e">
        <f t="shared" si="402"/>
        <v>#VALUE!</v>
      </c>
      <c r="AO2568">
        <v>0</v>
      </c>
      <c r="AP2568" s="46">
        <v>0</v>
      </c>
      <c r="AQ2568" s="52">
        <f t="shared" si="410"/>
        <v>0</v>
      </c>
    </row>
    <row r="2569" spans="1:43" x14ac:dyDescent="0.25">
      <c r="A2569" t="s">
        <v>5531</v>
      </c>
      <c r="B2569" t="s">
        <v>4491</v>
      </c>
      <c r="C2569" s="22" t="s">
        <v>4491</v>
      </c>
      <c r="D2569">
        <v>1</v>
      </c>
      <c r="E2569">
        <v>1</v>
      </c>
      <c r="F2569">
        <v>1</v>
      </c>
      <c r="G2569" s="13">
        <v>39923</v>
      </c>
      <c r="H2569">
        <v>0.03</v>
      </c>
      <c r="I2569">
        <v>0</v>
      </c>
      <c r="J2569" t="s">
        <v>5411</v>
      </c>
      <c r="K2569" s="46">
        <v>0.03</v>
      </c>
      <c r="L2569" s="46">
        <v>0</v>
      </c>
      <c r="M2569" s="22"/>
      <c r="N2569" s="52">
        <f t="shared" si="403"/>
        <v>0</v>
      </c>
      <c r="O2569" s="52">
        <f t="shared" si="404"/>
        <v>0</v>
      </c>
      <c r="P2569" s="52" t="e">
        <f t="shared" si="405"/>
        <v>#VALUE!</v>
      </c>
      <c r="Q2569">
        <v>0</v>
      </c>
      <c r="R2569">
        <v>0</v>
      </c>
      <c r="S2569" t="s">
        <v>5411</v>
      </c>
      <c r="T2569" s="46">
        <v>0</v>
      </c>
      <c r="U2569" s="46">
        <v>0</v>
      </c>
      <c r="V2569" s="22"/>
      <c r="W2569" s="52">
        <f t="shared" si="406"/>
        <v>0</v>
      </c>
      <c r="X2569" s="52">
        <f t="shared" si="407"/>
        <v>0</v>
      </c>
      <c r="Y2569" s="52" t="e">
        <f t="shared" si="401"/>
        <v>#VALUE!</v>
      </c>
      <c r="Z2569" t="s">
        <v>113</v>
      </c>
      <c r="AA2569" t="s">
        <v>114</v>
      </c>
      <c r="AB2569" t="s">
        <v>5411</v>
      </c>
      <c r="AC2569" s="61" t="s">
        <v>113</v>
      </c>
      <c r="AD2569" s="61" t="s">
        <v>114</v>
      </c>
      <c r="AE2569" s="22"/>
      <c r="AF2569">
        <v>0.53</v>
      </c>
      <c r="AG2569">
        <v>0</v>
      </c>
      <c r="AH2569" t="s">
        <v>5411</v>
      </c>
      <c r="AI2569" s="46">
        <v>0.53</v>
      </c>
      <c r="AJ2569" s="46">
        <v>0</v>
      </c>
      <c r="AK2569" s="22"/>
      <c r="AL2569" s="52">
        <f t="shared" si="408"/>
        <v>0</v>
      </c>
      <c r="AM2569" s="52">
        <f t="shared" si="409"/>
        <v>0</v>
      </c>
      <c r="AN2569" s="52" t="e">
        <f t="shared" si="402"/>
        <v>#VALUE!</v>
      </c>
      <c r="AO2569">
        <v>0</v>
      </c>
      <c r="AP2569" s="46">
        <v>0</v>
      </c>
      <c r="AQ2569" s="52">
        <f t="shared" si="410"/>
        <v>0</v>
      </c>
    </row>
    <row r="2570" spans="1:43" x14ac:dyDescent="0.25">
      <c r="A2570" t="s">
        <v>5531</v>
      </c>
      <c r="B2570" t="s">
        <v>4492</v>
      </c>
      <c r="C2570" s="22" t="s">
        <v>4492</v>
      </c>
      <c r="D2570">
        <v>1</v>
      </c>
      <c r="E2570">
        <v>1</v>
      </c>
      <c r="F2570">
        <v>1</v>
      </c>
      <c r="G2570" s="13">
        <v>39923</v>
      </c>
      <c r="H2570">
        <v>0.7</v>
      </c>
      <c r="I2570">
        <v>0</v>
      </c>
      <c r="J2570" t="s">
        <v>5411</v>
      </c>
      <c r="K2570" s="46">
        <v>0.7</v>
      </c>
      <c r="L2570" s="46">
        <v>0</v>
      </c>
      <c r="M2570" s="22"/>
      <c r="N2570" s="52">
        <f t="shared" si="403"/>
        <v>0</v>
      </c>
      <c r="O2570" s="52">
        <f t="shared" si="404"/>
        <v>0</v>
      </c>
      <c r="P2570" s="52" t="e">
        <f t="shared" si="405"/>
        <v>#VALUE!</v>
      </c>
      <c r="Q2570">
        <v>0</v>
      </c>
      <c r="R2570">
        <v>0</v>
      </c>
      <c r="S2570" t="s">
        <v>5411</v>
      </c>
      <c r="T2570" s="46">
        <v>0</v>
      </c>
      <c r="U2570" s="46">
        <v>0</v>
      </c>
      <c r="V2570" s="22"/>
      <c r="W2570" s="52">
        <f t="shared" si="406"/>
        <v>0</v>
      </c>
      <c r="X2570" s="52">
        <f t="shared" si="407"/>
        <v>0</v>
      </c>
      <c r="Y2570" s="52" t="e">
        <f t="shared" si="401"/>
        <v>#VALUE!</v>
      </c>
      <c r="Z2570" t="s">
        <v>113</v>
      </c>
      <c r="AA2570" t="s">
        <v>114</v>
      </c>
      <c r="AB2570" t="s">
        <v>5411</v>
      </c>
      <c r="AC2570" s="61" t="s">
        <v>113</v>
      </c>
      <c r="AD2570" s="61" t="s">
        <v>114</v>
      </c>
      <c r="AE2570" s="22"/>
      <c r="AF2570">
        <v>0.33</v>
      </c>
      <c r="AG2570">
        <v>0</v>
      </c>
      <c r="AH2570" t="s">
        <v>5411</v>
      </c>
      <c r="AI2570" s="46">
        <v>0.33</v>
      </c>
      <c r="AJ2570" s="46">
        <v>0</v>
      </c>
      <c r="AK2570" s="22"/>
      <c r="AL2570" s="52">
        <f t="shared" si="408"/>
        <v>0</v>
      </c>
      <c r="AM2570" s="52">
        <f t="shared" si="409"/>
        <v>0</v>
      </c>
      <c r="AN2570" s="52" t="e">
        <f t="shared" si="402"/>
        <v>#VALUE!</v>
      </c>
      <c r="AO2570">
        <v>0.19</v>
      </c>
      <c r="AP2570" s="46">
        <v>0.19</v>
      </c>
      <c r="AQ2570" s="52">
        <f t="shared" si="410"/>
        <v>0</v>
      </c>
    </row>
    <row r="2571" spans="1:43" x14ac:dyDescent="0.25">
      <c r="A2571" t="s">
        <v>5531</v>
      </c>
      <c r="B2571" t="s">
        <v>4493</v>
      </c>
      <c r="C2571" s="22" t="s">
        <v>4493</v>
      </c>
      <c r="D2571">
        <v>1</v>
      </c>
      <c r="E2571">
        <v>1</v>
      </c>
      <c r="F2571">
        <v>1</v>
      </c>
      <c r="G2571" s="13">
        <v>40039</v>
      </c>
      <c r="H2571">
        <v>0</v>
      </c>
      <c r="I2571" t="s">
        <v>5411</v>
      </c>
      <c r="J2571" t="s">
        <v>5411</v>
      </c>
      <c r="K2571" s="46">
        <v>0</v>
      </c>
      <c r="L2571" s="46"/>
      <c r="M2571" s="22"/>
      <c r="N2571" s="52">
        <f t="shared" si="403"/>
        <v>0</v>
      </c>
      <c r="O2571" s="52" t="e">
        <f t="shared" si="404"/>
        <v>#VALUE!</v>
      </c>
      <c r="P2571" s="52" t="e">
        <f t="shared" si="405"/>
        <v>#VALUE!</v>
      </c>
      <c r="Q2571">
        <v>0</v>
      </c>
      <c r="R2571" t="s">
        <v>5411</v>
      </c>
      <c r="S2571" t="s">
        <v>5411</v>
      </c>
      <c r="T2571" s="46">
        <v>0</v>
      </c>
      <c r="U2571" s="46"/>
      <c r="V2571" s="22"/>
      <c r="W2571" s="52">
        <f t="shared" si="406"/>
        <v>0</v>
      </c>
      <c r="X2571" s="52" t="e">
        <f t="shared" si="407"/>
        <v>#VALUE!</v>
      </c>
      <c r="Y2571" s="52" t="e">
        <f t="shared" si="401"/>
        <v>#VALUE!</v>
      </c>
      <c r="Z2571" t="s">
        <v>5568</v>
      </c>
      <c r="AA2571" t="s">
        <v>5411</v>
      </c>
      <c r="AB2571" t="s">
        <v>5411</v>
      </c>
      <c r="AC2571" s="61" t="s">
        <v>88</v>
      </c>
      <c r="AD2571" s="61"/>
      <c r="AE2571" s="22"/>
      <c r="AF2571">
        <v>0</v>
      </c>
      <c r="AG2571" t="s">
        <v>5411</v>
      </c>
      <c r="AH2571" t="s">
        <v>5411</v>
      </c>
      <c r="AI2571" s="46">
        <v>0</v>
      </c>
      <c r="AJ2571" s="46"/>
      <c r="AK2571" s="22"/>
      <c r="AL2571" s="52">
        <f t="shared" si="408"/>
        <v>0</v>
      </c>
      <c r="AM2571" s="52" t="e">
        <f t="shared" si="409"/>
        <v>#VALUE!</v>
      </c>
      <c r="AN2571" s="52" t="e">
        <f t="shared" si="402"/>
        <v>#VALUE!</v>
      </c>
      <c r="AO2571">
        <v>0</v>
      </c>
      <c r="AP2571" s="46">
        <v>0</v>
      </c>
      <c r="AQ2571" s="52">
        <f t="shared" si="410"/>
        <v>0</v>
      </c>
    </row>
    <row r="2572" spans="1:43" x14ac:dyDescent="0.25">
      <c r="A2572" t="s">
        <v>5531</v>
      </c>
      <c r="B2572" t="s">
        <v>4494</v>
      </c>
      <c r="C2572" s="22" t="s">
        <v>4494</v>
      </c>
      <c r="D2572">
        <v>1</v>
      </c>
      <c r="E2572">
        <v>1</v>
      </c>
      <c r="F2572">
        <v>1</v>
      </c>
      <c r="G2572" s="13">
        <v>40039</v>
      </c>
      <c r="H2572">
        <v>0</v>
      </c>
      <c r="I2572" t="s">
        <v>5411</v>
      </c>
      <c r="J2572" t="s">
        <v>5411</v>
      </c>
      <c r="K2572" s="46">
        <v>0</v>
      </c>
      <c r="L2572" s="46"/>
      <c r="M2572" s="22"/>
      <c r="N2572" s="52">
        <f t="shared" si="403"/>
        <v>0</v>
      </c>
      <c r="O2572" s="52" t="e">
        <f t="shared" si="404"/>
        <v>#VALUE!</v>
      </c>
      <c r="P2572" s="52" t="e">
        <f t="shared" si="405"/>
        <v>#VALUE!</v>
      </c>
      <c r="Q2572">
        <v>0</v>
      </c>
      <c r="R2572" t="s">
        <v>5411</v>
      </c>
      <c r="S2572" t="s">
        <v>5411</v>
      </c>
      <c r="T2572" s="46">
        <v>0</v>
      </c>
      <c r="U2572" s="46"/>
      <c r="V2572" s="22"/>
      <c r="W2572" s="52">
        <f t="shared" si="406"/>
        <v>0</v>
      </c>
      <c r="X2572" s="52" t="e">
        <f t="shared" si="407"/>
        <v>#VALUE!</v>
      </c>
      <c r="Y2572" s="52" t="e">
        <f t="shared" si="401"/>
        <v>#VALUE!</v>
      </c>
      <c r="Z2572" t="s">
        <v>5568</v>
      </c>
      <c r="AA2572" t="s">
        <v>5411</v>
      </c>
      <c r="AB2572" t="s">
        <v>5411</v>
      </c>
      <c r="AC2572" s="61" t="s">
        <v>88</v>
      </c>
      <c r="AD2572" s="61"/>
      <c r="AE2572" s="22"/>
      <c r="AF2572">
        <v>0</v>
      </c>
      <c r="AG2572" t="s">
        <v>5411</v>
      </c>
      <c r="AH2572" t="s">
        <v>5411</v>
      </c>
      <c r="AI2572" s="46">
        <v>0</v>
      </c>
      <c r="AJ2572" s="46"/>
      <c r="AK2572" s="22"/>
      <c r="AL2572" s="52">
        <f t="shared" si="408"/>
        <v>0</v>
      </c>
      <c r="AM2572" s="52" t="e">
        <f t="shared" si="409"/>
        <v>#VALUE!</v>
      </c>
      <c r="AN2572" s="52" t="e">
        <f t="shared" si="402"/>
        <v>#VALUE!</v>
      </c>
      <c r="AO2572">
        <v>0.16</v>
      </c>
      <c r="AP2572" s="46">
        <v>0.16</v>
      </c>
      <c r="AQ2572" s="52">
        <f t="shared" si="410"/>
        <v>0</v>
      </c>
    </row>
    <row r="2573" spans="1:43" x14ac:dyDescent="0.25">
      <c r="A2573" t="s">
        <v>5531</v>
      </c>
      <c r="B2573" t="s">
        <v>4495</v>
      </c>
      <c r="C2573" s="22" t="s">
        <v>4495</v>
      </c>
      <c r="D2573">
        <v>1</v>
      </c>
      <c r="E2573">
        <v>1</v>
      </c>
      <c r="F2573">
        <v>1</v>
      </c>
      <c r="G2573" s="13">
        <v>40039</v>
      </c>
      <c r="H2573">
        <v>0</v>
      </c>
      <c r="I2573" t="s">
        <v>5411</v>
      </c>
      <c r="J2573" t="s">
        <v>5411</v>
      </c>
      <c r="K2573" s="46">
        <v>0</v>
      </c>
      <c r="L2573" s="46"/>
      <c r="M2573" s="22"/>
      <c r="N2573" s="52">
        <f t="shared" si="403"/>
        <v>0</v>
      </c>
      <c r="O2573" s="52" t="e">
        <f t="shared" si="404"/>
        <v>#VALUE!</v>
      </c>
      <c r="P2573" s="52" t="e">
        <f t="shared" si="405"/>
        <v>#VALUE!</v>
      </c>
      <c r="Q2573">
        <v>0</v>
      </c>
      <c r="R2573" t="s">
        <v>5411</v>
      </c>
      <c r="S2573" t="s">
        <v>5411</v>
      </c>
      <c r="T2573" s="46">
        <v>0</v>
      </c>
      <c r="U2573" s="46"/>
      <c r="V2573" s="22"/>
      <c r="W2573" s="52">
        <f t="shared" si="406"/>
        <v>0</v>
      </c>
      <c r="X2573" s="52" t="e">
        <f t="shared" si="407"/>
        <v>#VALUE!</v>
      </c>
      <c r="Y2573" s="52" t="e">
        <f t="shared" si="401"/>
        <v>#VALUE!</v>
      </c>
      <c r="Z2573" t="s">
        <v>5568</v>
      </c>
      <c r="AA2573" t="s">
        <v>5411</v>
      </c>
      <c r="AB2573" t="s">
        <v>5411</v>
      </c>
      <c r="AC2573" s="61" t="s">
        <v>88</v>
      </c>
      <c r="AD2573" s="61"/>
      <c r="AE2573" s="22"/>
      <c r="AF2573">
        <v>0</v>
      </c>
      <c r="AG2573" t="s">
        <v>5411</v>
      </c>
      <c r="AH2573" t="s">
        <v>5411</v>
      </c>
      <c r="AI2573" s="46">
        <v>0</v>
      </c>
      <c r="AJ2573" s="46"/>
      <c r="AK2573" s="22"/>
      <c r="AL2573" s="52">
        <f t="shared" si="408"/>
        <v>0</v>
      </c>
      <c r="AM2573" s="52" t="e">
        <f t="shared" si="409"/>
        <v>#VALUE!</v>
      </c>
      <c r="AN2573" s="52" t="e">
        <f t="shared" si="402"/>
        <v>#VALUE!</v>
      </c>
      <c r="AO2573">
        <v>0</v>
      </c>
      <c r="AP2573" s="46">
        <v>0</v>
      </c>
      <c r="AQ2573" s="52">
        <f t="shared" si="410"/>
        <v>0</v>
      </c>
    </row>
    <row r="2574" spans="1:43" x14ac:dyDescent="0.25">
      <c r="A2574" t="s">
        <v>5531</v>
      </c>
      <c r="B2574" t="s">
        <v>4496</v>
      </c>
      <c r="C2574" s="22" t="s">
        <v>4496</v>
      </c>
      <c r="D2574">
        <v>1</v>
      </c>
      <c r="E2574">
        <v>1</v>
      </c>
      <c r="F2574">
        <v>1</v>
      </c>
      <c r="G2574" s="13">
        <v>40039</v>
      </c>
      <c r="H2574">
        <v>0</v>
      </c>
      <c r="I2574" t="s">
        <v>5411</v>
      </c>
      <c r="J2574" t="s">
        <v>5411</v>
      </c>
      <c r="K2574" s="46">
        <v>0</v>
      </c>
      <c r="L2574" s="46"/>
      <c r="M2574" s="22"/>
      <c r="N2574" s="52">
        <f t="shared" si="403"/>
        <v>0</v>
      </c>
      <c r="O2574" s="52" t="e">
        <f t="shared" si="404"/>
        <v>#VALUE!</v>
      </c>
      <c r="P2574" s="52" t="e">
        <f t="shared" si="405"/>
        <v>#VALUE!</v>
      </c>
      <c r="Q2574">
        <v>0</v>
      </c>
      <c r="R2574" t="s">
        <v>5411</v>
      </c>
      <c r="S2574" t="s">
        <v>5411</v>
      </c>
      <c r="T2574" s="46">
        <v>0</v>
      </c>
      <c r="U2574" s="46"/>
      <c r="V2574" s="22"/>
      <c r="W2574" s="52">
        <f t="shared" si="406"/>
        <v>0</v>
      </c>
      <c r="X2574" s="52" t="e">
        <f t="shared" si="407"/>
        <v>#VALUE!</v>
      </c>
      <c r="Y2574" s="52" t="e">
        <f t="shared" si="401"/>
        <v>#VALUE!</v>
      </c>
      <c r="Z2574" t="s">
        <v>5568</v>
      </c>
      <c r="AA2574" t="s">
        <v>5411</v>
      </c>
      <c r="AB2574" t="s">
        <v>5411</v>
      </c>
      <c r="AC2574" s="61" t="s">
        <v>88</v>
      </c>
      <c r="AD2574" s="61"/>
      <c r="AE2574" s="22"/>
      <c r="AF2574">
        <v>0</v>
      </c>
      <c r="AG2574" t="s">
        <v>5411</v>
      </c>
      <c r="AH2574" t="s">
        <v>5411</v>
      </c>
      <c r="AI2574" s="46">
        <v>0</v>
      </c>
      <c r="AJ2574" s="46"/>
      <c r="AK2574" s="22"/>
      <c r="AL2574" s="52">
        <f t="shared" si="408"/>
        <v>0</v>
      </c>
      <c r="AM2574" s="52" t="e">
        <f t="shared" si="409"/>
        <v>#VALUE!</v>
      </c>
      <c r="AN2574" s="52" t="e">
        <f t="shared" si="402"/>
        <v>#VALUE!</v>
      </c>
      <c r="AO2574">
        <v>0</v>
      </c>
      <c r="AP2574" s="46">
        <v>0</v>
      </c>
      <c r="AQ2574" s="52">
        <f t="shared" si="410"/>
        <v>0</v>
      </c>
    </row>
    <row r="2575" spans="1:43" x14ac:dyDescent="0.25">
      <c r="A2575" t="s">
        <v>5531</v>
      </c>
      <c r="B2575" t="s">
        <v>4497</v>
      </c>
      <c r="C2575" s="22" t="s">
        <v>4497</v>
      </c>
      <c r="D2575">
        <v>1</v>
      </c>
      <c r="E2575">
        <v>1</v>
      </c>
      <c r="F2575">
        <v>1</v>
      </c>
      <c r="G2575" s="13">
        <v>40039</v>
      </c>
      <c r="H2575">
        <v>0</v>
      </c>
      <c r="I2575" t="s">
        <v>5411</v>
      </c>
      <c r="J2575" t="s">
        <v>5411</v>
      </c>
      <c r="K2575" s="46">
        <v>0</v>
      </c>
      <c r="L2575" s="46"/>
      <c r="M2575" s="22"/>
      <c r="N2575" s="52">
        <f t="shared" si="403"/>
        <v>0</v>
      </c>
      <c r="O2575" s="52" t="e">
        <f t="shared" si="404"/>
        <v>#VALUE!</v>
      </c>
      <c r="P2575" s="52" t="e">
        <f t="shared" si="405"/>
        <v>#VALUE!</v>
      </c>
      <c r="Q2575">
        <v>0</v>
      </c>
      <c r="R2575" t="s">
        <v>5411</v>
      </c>
      <c r="S2575" t="s">
        <v>5411</v>
      </c>
      <c r="T2575" s="46">
        <v>0</v>
      </c>
      <c r="U2575" s="46"/>
      <c r="V2575" s="22"/>
      <c r="W2575" s="52">
        <f t="shared" si="406"/>
        <v>0</v>
      </c>
      <c r="X2575" s="52" t="e">
        <f t="shared" si="407"/>
        <v>#VALUE!</v>
      </c>
      <c r="Y2575" s="52" t="e">
        <f t="shared" si="401"/>
        <v>#VALUE!</v>
      </c>
      <c r="Z2575" t="s">
        <v>5568</v>
      </c>
      <c r="AA2575" t="s">
        <v>5411</v>
      </c>
      <c r="AB2575" t="s">
        <v>5411</v>
      </c>
      <c r="AC2575" s="61" t="s">
        <v>88</v>
      </c>
      <c r="AD2575" s="61"/>
      <c r="AE2575" s="22"/>
      <c r="AF2575">
        <v>0</v>
      </c>
      <c r="AG2575" t="s">
        <v>5411</v>
      </c>
      <c r="AH2575" t="s">
        <v>5411</v>
      </c>
      <c r="AI2575" s="46">
        <v>0</v>
      </c>
      <c r="AJ2575" s="46"/>
      <c r="AK2575" s="22"/>
      <c r="AL2575" s="52">
        <f t="shared" si="408"/>
        <v>0</v>
      </c>
      <c r="AM2575" s="52" t="e">
        <f t="shared" si="409"/>
        <v>#VALUE!</v>
      </c>
      <c r="AN2575" s="52" t="e">
        <f t="shared" si="402"/>
        <v>#VALUE!</v>
      </c>
      <c r="AO2575">
        <v>0</v>
      </c>
      <c r="AP2575" s="46">
        <v>0</v>
      </c>
      <c r="AQ2575" s="52">
        <f t="shared" si="410"/>
        <v>0</v>
      </c>
    </row>
    <row r="2576" spans="1:43" x14ac:dyDescent="0.25">
      <c r="A2576" t="s">
        <v>5531</v>
      </c>
      <c r="B2576" t="s">
        <v>4498</v>
      </c>
      <c r="C2576" s="22" t="s">
        <v>4498</v>
      </c>
      <c r="D2576">
        <v>1</v>
      </c>
      <c r="E2576">
        <v>1</v>
      </c>
      <c r="F2576">
        <v>1</v>
      </c>
      <c r="G2576" s="13">
        <v>40039</v>
      </c>
      <c r="H2576">
        <v>0.03</v>
      </c>
      <c r="I2576" t="s">
        <v>5411</v>
      </c>
      <c r="J2576" t="s">
        <v>5411</v>
      </c>
      <c r="K2576" s="46">
        <v>0.03</v>
      </c>
      <c r="L2576" s="46"/>
      <c r="M2576" s="22"/>
      <c r="N2576" s="52">
        <f t="shared" si="403"/>
        <v>0</v>
      </c>
      <c r="O2576" s="52" t="e">
        <f t="shared" si="404"/>
        <v>#VALUE!</v>
      </c>
      <c r="P2576" s="52" t="e">
        <f t="shared" si="405"/>
        <v>#VALUE!</v>
      </c>
      <c r="Q2576">
        <v>0</v>
      </c>
      <c r="R2576" t="s">
        <v>5411</v>
      </c>
      <c r="S2576" t="s">
        <v>5411</v>
      </c>
      <c r="T2576" s="46">
        <v>0</v>
      </c>
      <c r="U2576" s="46"/>
      <c r="V2576" s="22"/>
      <c r="W2576" s="52">
        <f t="shared" si="406"/>
        <v>0</v>
      </c>
      <c r="X2576" s="52" t="e">
        <f t="shared" si="407"/>
        <v>#VALUE!</v>
      </c>
      <c r="Y2576" s="52" t="e">
        <f t="shared" si="401"/>
        <v>#VALUE!</v>
      </c>
      <c r="Z2576" t="s">
        <v>5568</v>
      </c>
      <c r="AA2576" t="s">
        <v>5411</v>
      </c>
      <c r="AB2576" t="s">
        <v>5411</v>
      </c>
      <c r="AC2576" s="61" t="s">
        <v>88</v>
      </c>
      <c r="AD2576" s="61"/>
      <c r="AE2576" s="22"/>
      <c r="AF2576">
        <v>0</v>
      </c>
      <c r="AG2576" t="s">
        <v>5411</v>
      </c>
      <c r="AH2576" t="s">
        <v>5411</v>
      </c>
      <c r="AI2576" s="46">
        <v>0</v>
      </c>
      <c r="AJ2576" s="46"/>
      <c r="AK2576" s="22"/>
      <c r="AL2576" s="52">
        <f t="shared" si="408"/>
        <v>0</v>
      </c>
      <c r="AM2576" s="52" t="e">
        <f t="shared" si="409"/>
        <v>#VALUE!</v>
      </c>
      <c r="AN2576" s="52" t="e">
        <f t="shared" si="402"/>
        <v>#VALUE!</v>
      </c>
      <c r="AO2576">
        <v>0</v>
      </c>
      <c r="AP2576" s="46">
        <v>0</v>
      </c>
      <c r="AQ2576" s="52">
        <f t="shared" si="410"/>
        <v>0</v>
      </c>
    </row>
    <row r="2577" spans="1:43" x14ac:dyDescent="0.25">
      <c r="A2577" t="s">
        <v>5531</v>
      </c>
      <c r="B2577" t="s">
        <v>4499</v>
      </c>
      <c r="C2577" s="22" t="s">
        <v>4499</v>
      </c>
      <c r="D2577">
        <v>1</v>
      </c>
      <c r="E2577">
        <v>1</v>
      </c>
      <c r="F2577">
        <v>1</v>
      </c>
      <c r="G2577" s="13">
        <v>40039</v>
      </c>
      <c r="H2577">
        <v>0</v>
      </c>
      <c r="I2577" t="s">
        <v>5411</v>
      </c>
      <c r="J2577" t="s">
        <v>5411</v>
      </c>
      <c r="K2577" s="46">
        <v>0</v>
      </c>
      <c r="L2577" s="46"/>
      <c r="M2577" s="22"/>
      <c r="N2577" s="52">
        <f t="shared" si="403"/>
        <v>0</v>
      </c>
      <c r="O2577" s="52" t="e">
        <f t="shared" si="404"/>
        <v>#VALUE!</v>
      </c>
      <c r="P2577" s="52" t="e">
        <f t="shared" si="405"/>
        <v>#VALUE!</v>
      </c>
      <c r="Q2577">
        <v>0</v>
      </c>
      <c r="R2577" t="s">
        <v>5411</v>
      </c>
      <c r="S2577" t="s">
        <v>5411</v>
      </c>
      <c r="T2577" s="46">
        <v>0</v>
      </c>
      <c r="U2577" s="46"/>
      <c r="V2577" s="22"/>
      <c r="W2577" s="52">
        <f t="shared" si="406"/>
        <v>0</v>
      </c>
      <c r="X2577" s="52" t="e">
        <f t="shared" si="407"/>
        <v>#VALUE!</v>
      </c>
      <c r="Y2577" s="52" t="e">
        <f t="shared" si="401"/>
        <v>#VALUE!</v>
      </c>
      <c r="Z2577" t="s">
        <v>5568</v>
      </c>
      <c r="AA2577" t="s">
        <v>5411</v>
      </c>
      <c r="AB2577" t="s">
        <v>5411</v>
      </c>
      <c r="AC2577" s="61" t="s">
        <v>88</v>
      </c>
      <c r="AD2577" s="61"/>
      <c r="AE2577" s="22"/>
      <c r="AF2577">
        <v>0</v>
      </c>
      <c r="AG2577" t="s">
        <v>5411</v>
      </c>
      <c r="AH2577" t="s">
        <v>5411</v>
      </c>
      <c r="AI2577" s="46">
        <v>0</v>
      </c>
      <c r="AJ2577" s="46"/>
      <c r="AK2577" s="22"/>
      <c r="AL2577" s="52">
        <f t="shared" si="408"/>
        <v>0</v>
      </c>
      <c r="AM2577" s="52" t="e">
        <f t="shared" si="409"/>
        <v>#VALUE!</v>
      </c>
      <c r="AN2577" s="52" t="e">
        <f t="shared" si="402"/>
        <v>#VALUE!</v>
      </c>
      <c r="AO2577">
        <v>0</v>
      </c>
      <c r="AP2577" s="46">
        <v>0</v>
      </c>
      <c r="AQ2577" s="52">
        <f t="shared" si="410"/>
        <v>0</v>
      </c>
    </row>
    <row r="2578" spans="1:43" x14ac:dyDescent="0.25">
      <c r="A2578" t="s">
        <v>5531</v>
      </c>
      <c r="B2578" t="s">
        <v>4500</v>
      </c>
      <c r="C2578" s="22" t="s">
        <v>4500</v>
      </c>
      <c r="D2578">
        <v>1</v>
      </c>
      <c r="E2578">
        <v>1</v>
      </c>
      <c r="F2578">
        <v>1</v>
      </c>
      <c r="G2578" s="13">
        <v>40039</v>
      </c>
      <c r="H2578">
        <v>0.03</v>
      </c>
      <c r="I2578" t="s">
        <v>5411</v>
      </c>
      <c r="J2578" t="s">
        <v>5411</v>
      </c>
      <c r="K2578" s="46">
        <v>0.03</v>
      </c>
      <c r="L2578" s="46"/>
      <c r="M2578" s="22"/>
      <c r="N2578" s="52">
        <f t="shared" si="403"/>
        <v>0</v>
      </c>
      <c r="O2578" s="52" t="e">
        <f t="shared" si="404"/>
        <v>#VALUE!</v>
      </c>
      <c r="P2578" s="52" t="e">
        <f t="shared" si="405"/>
        <v>#VALUE!</v>
      </c>
      <c r="Q2578">
        <v>0</v>
      </c>
      <c r="R2578" t="s">
        <v>5411</v>
      </c>
      <c r="S2578" t="s">
        <v>5411</v>
      </c>
      <c r="T2578" s="46">
        <v>0</v>
      </c>
      <c r="U2578" s="46"/>
      <c r="V2578" s="22"/>
      <c r="W2578" s="52">
        <f t="shared" si="406"/>
        <v>0</v>
      </c>
      <c r="X2578" s="52" t="e">
        <f t="shared" si="407"/>
        <v>#VALUE!</v>
      </c>
      <c r="Y2578" s="52" t="e">
        <f t="shared" si="401"/>
        <v>#VALUE!</v>
      </c>
      <c r="Z2578" t="s">
        <v>5568</v>
      </c>
      <c r="AA2578" t="s">
        <v>5411</v>
      </c>
      <c r="AB2578" t="s">
        <v>5411</v>
      </c>
      <c r="AC2578" s="61" t="s">
        <v>88</v>
      </c>
      <c r="AD2578" s="61"/>
      <c r="AE2578" s="22"/>
      <c r="AF2578">
        <v>0</v>
      </c>
      <c r="AG2578" t="s">
        <v>5411</v>
      </c>
      <c r="AH2578" t="s">
        <v>5411</v>
      </c>
      <c r="AI2578" s="46">
        <v>0</v>
      </c>
      <c r="AJ2578" s="46"/>
      <c r="AK2578" s="22"/>
      <c r="AL2578" s="52">
        <f t="shared" si="408"/>
        <v>0</v>
      </c>
      <c r="AM2578" s="52" t="e">
        <f t="shared" si="409"/>
        <v>#VALUE!</v>
      </c>
      <c r="AN2578" s="52" t="e">
        <f t="shared" si="402"/>
        <v>#VALUE!</v>
      </c>
      <c r="AO2578">
        <v>0</v>
      </c>
      <c r="AP2578" s="46">
        <v>0</v>
      </c>
      <c r="AQ2578" s="52">
        <f t="shared" si="410"/>
        <v>0</v>
      </c>
    </row>
    <row r="2579" spans="1:43" x14ac:dyDescent="0.25">
      <c r="A2579" t="s">
        <v>5531</v>
      </c>
      <c r="B2579" t="s">
        <v>4501</v>
      </c>
      <c r="C2579" s="22" t="s">
        <v>4501</v>
      </c>
      <c r="D2579">
        <v>1</v>
      </c>
      <c r="E2579">
        <v>1</v>
      </c>
      <c r="F2579">
        <v>1</v>
      </c>
      <c r="G2579" s="13">
        <v>40039</v>
      </c>
      <c r="H2579">
        <v>0</v>
      </c>
      <c r="I2579" t="s">
        <v>5411</v>
      </c>
      <c r="J2579" t="s">
        <v>5411</v>
      </c>
      <c r="K2579" s="46">
        <v>0</v>
      </c>
      <c r="L2579" s="46"/>
      <c r="M2579" s="22"/>
      <c r="N2579" s="52">
        <f t="shared" si="403"/>
        <v>0</v>
      </c>
      <c r="O2579" s="52" t="e">
        <f t="shared" si="404"/>
        <v>#VALUE!</v>
      </c>
      <c r="P2579" s="52" t="e">
        <f t="shared" si="405"/>
        <v>#VALUE!</v>
      </c>
      <c r="Q2579">
        <v>0</v>
      </c>
      <c r="R2579" t="s">
        <v>5411</v>
      </c>
      <c r="S2579" t="s">
        <v>5411</v>
      </c>
      <c r="T2579" s="46">
        <v>0</v>
      </c>
      <c r="U2579" s="46"/>
      <c r="V2579" s="22"/>
      <c r="W2579" s="52">
        <f t="shared" si="406"/>
        <v>0</v>
      </c>
      <c r="X2579" s="52" t="e">
        <f t="shared" si="407"/>
        <v>#VALUE!</v>
      </c>
      <c r="Y2579" s="52" t="e">
        <f t="shared" si="401"/>
        <v>#VALUE!</v>
      </c>
      <c r="Z2579" t="s">
        <v>5568</v>
      </c>
      <c r="AA2579" t="s">
        <v>5411</v>
      </c>
      <c r="AB2579" t="s">
        <v>5411</v>
      </c>
      <c r="AC2579" s="61" t="s">
        <v>88</v>
      </c>
      <c r="AD2579" s="61"/>
      <c r="AE2579" s="22"/>
      <c r="AF2579">
        <v>0</v>
      </c>
      <c r="AG2579" t="s">
        <v>5411</v>
      </c>
      <c r="AH2579" t="s">
        <v>5411</v>
      </c>
      <c r="AI2579" s="46">
        <v>0</v>
      </c>
      <c r="AJ2579" s="46"/>
      <c r="AK2579" s="22"/>
      <c r="AL2579" s="52">
        <f t="shared" si="408"/>
        <v>0</v>
      </c>
      <c r="AM2579" s="52" t="e">
        <f t="shared" si="409"/>
        <v>#VALUE!</v>
      </c>
      <c r="AN2579" s="52" t="e">
        <f t="shared" si="402"/>
        <v>#VALUE!</v>
      </c>
      <c r="AO2579">
        <v>0</v>
      </c>
      <c r="AP2579" s="46">
        <v>0</v>
      </c>
      <c r="AQ2579" s="52">
        <f t="shared" si="410"/>
        <v>0</v>
      </c>
    </row>
    <row r="2580" spans="1:43" x14ac:dyDescent="0.25">
      <c r="A2580" t="s">
        <v>5531</v>
      </c>
      <c r="B2580" t="s">
        <v>4502</v>
      </c>
      <c r="C2580" s="22" t="s">
        <v>4502</v>
      </c>
      <c r="D2580">
        <v>1</v>
      </c>
      <c r="E2580">
        <v>1</v>
      </c>
      <c r="F2580">
        <v>1</v>
      </c>
      <c r="G2580" s="13">
        <v>40039</v>
      </c>
      <c r="H2580">
        <v>0.03</v>
      </c>
      <c r="I2580" t="s">
        <v>5411</v>
      </c>
      <c r="J2580" t="s">
        <v>5411</v>
      </c>
      <c r="K2580" s="46">
        <v>0.03</v>
      </c>
      <c r="L2580" s="46"/>
      <c r="M2580" s="22"/>
      <c r="N2580" s="52">
        <f t="shared" si="403"/>
        <v>0</v>
      </c>
      <c r="O2580" s="52" t="e">
        <f t="shared" si="404"/>
        <v>#VALUE!</v>
      </c>
      <c r="P2580" s="52" t="e">
        <f t="shared" si="405"/>
        <v>#VALUE!</v>
      </c>
      <c r="Q2580">
        <v>0</v>
      </c>
      <c r="R2580" t="s">
        <v>5411</v>
      </c>
      <c r="S2580" t="s">
        <v>5411</v>
      </c>
      <c r="T2580" s="46">
        <v>0</v>
      </c>
      <c r="U2580" s="46"/>
      <c r="V2580" s="22"/>
      <c r="W2580" s="52">
        <f t="shared" si="406"/>
        <v>0</v>
      </c>
      <c r="X2580" s="52" t="e">
        <f t="shared" si="407"/>
        <v>#VALUE!</v>
      </c>
      <c r="Y2580" s="52" t="e">
        <f t="shared" si="401"/>
        <v>#VALUE!</v>
      </c>
      <c r="Z2580" t="s">
        <v>5568</v>
      </c>
      <c r="AA2580" t="s">
        <v>5411</v>
      </c>
      <c r="AB2580" t="s">
        <v>5411</v>
      </c>
      <c r="AC2580" s="61" t="s">
        <v>88</v>
      </c>
      <c r="AD2580" s="61"/>
      <c r="AE2580" s="22"/>
      <c r="AF2580">
        <v>0</v>
      </c>
      <c r="AG2580" t="s">
        <v>5411</v>
      </c>
      <c r="AH2580" t="s">
        <v>5411</v>
      </c>
      <c r="AI2580" s="46">
        <v>0</v>
      </c>
      <c r="AJ2580" s="46"/>
      <c r="AK2580" s="22"/>
      <c r="AL2580" s="52">
        <f t="shared" si="408"/>
        <v>0</v>
      </c>
      <c r="AM2580" s="52" t="e">
        <f t="shared" si="409"/>
        <v>#VALUE!</v>
      </c>
      <c r="AN2580" s="52" t="e">
        <f t="shared" si="402"/>
        <v>#VALUE!</v>
      </c>
      <c r="AO2580">
        <v>0</v>
      </c>
      <c r="AP2580" s="46">
        <v>0</v>
      </c>
      <c r="AQ2580" s="52">
        <f t="shared" si="410"/>
        <v>0</v>
      </c>
    </row>
    <row r="2581" spans="1:43" x14ac:dyDescent="0.25">
      <c r="A2581" t="s">
        <v>5531</v>
      </c>
      <c r="B2581" t="s">
        <v>4503</v>
      </c>
      <c r="C2581" s="22" t="s">
        <v>4503</v>
      </c>
      <c r="D2581">
        <v>1</v>
      </c>
      <c r="E2581">
        <v>1</v>
      </c>
      <c r="F2581">
        <v>1</v>
      </c>
      <c r="G2581" s="13">
        <v>40039</v>
      </c>
      <c r="H2581">
        <v>0</v>
      </c>
      <c r="I2581" t="s">
        <v>5411</v>
      </c>
      <c r="J2581" t="s">
        <v>5411</v>
      </c>
      <c r="K2581" s="46">
        <v>0</v>
      </c>
      <c r="L2581" s="46"/>
      <c r="M2581" s="22"/>
      <c r="N2581" s="52">
        <f t="shared" si="403"/>
        <v>0</v>
      </c>
      <c r="O2581" s="52" t="e">
        <f t="shared" si="404"/>
        <v>#VALUE!</v>
      </c>
      <c r="P2581" s="52" t="e">
        <f t="shared" si="405"/>
        <v>#VALUE!</v>
      </c>
      <c r="Q2581">
        <v>0</v>
      </c>
      <c r="R2581" t="s">
        <v>5411</v>
      </c>
      <c r="S2581" t="s">
        <v>5411</v>
      </c>
      <c r="T2581" s="46">
        <v>0</v>
      </c>
      <c r="U2581" s="46"/>
      <c r="V2581" s="22"/>
      <c r="W2581" s="52">
        <f t="shared" si="406"/>
        <v>0</v>
      </c>
      <c r="X2581" s="52" t="e">
        <f t="shared" si="407"/>
        <v>#VALUE!</v>
      </c>
      <c r="Y2581" s="52" t="e">
        <f t="shared" si="401"/>
        <v>#VALUE!</v>
      </c>
      <c r="Z2581" t="s">
        <v>5568</v>
      </c>
      <c r="AA2581" t="s">
        <v>5411</v>
      </c>
      <c r="AB2581" t="s">
        <v>5411</v>
      </c>
      <c r="AC2581" s="61" t="s">
        <v>88</v>
      </c>
      <c r="AD2581" s="61"/>
      <c r="AE2581" s="22"/>
      <c r="AF2581">
        <v>0</v>
      </c>
      <c r="AG2581" t="s">
        <v>5411</v>
      </c>
      <c r="AH2581" t="s">
        <v>5411</v>
      </c>
      <c r="AI2581" s="46">
        <v>0</v>
      </c>
      <c r="AJ2581" s="46"/>
      <c r="AK2581" s="22"/>
      <c r="AL2581" s="52">
        <f t="shared" si="408"/>
        <v>0</v>
      </c>
      <c r="AM2581" s="52" t="e">
        <f t="shared" si="409"/>
        <v>#VALUE!</v>
      </c>
      <c r="AN2581" s="52" t="e">
        <f t="shared" si="402"/>
        <v>#VALUE!</v>
      </c>
      <c r="AO2581">
        <v>0</v>
      </c>
      <c r="AP2581" s="46">
        <v>0</v>
      </c>
      <c r="AQ2581" s="52">
        <f t="shared" si="410"/>
        <v>0</v>
      </c>
    </row>
    <row r="2582" spans="1:43" x14ac:dyDescent="0.25">
      <c r="A2582" t="s">
        <v>5531</v>
      </c>
      <c r="B2582" t="s">
        <v>4504</v>
      </c>
      <c r="C2582" s="22" t="s">
        <v>4504</v>
      </c>
      <c r="D2582">
        <v>1</v>
      </c>
      <c r="E2582">
        <v>1</v>
      </c>
      <c r="F2582">
        <v>1</v>
      </c>
      <c r="G2582" s="13">
        <v>40039</v>
      </c>
      <c r="H2582">
        <v>0</v>
      </c>
      <c r="I2582" t="s">
        <v>5411</v>
      </c>
      <c r="J2582" t="s">
        <v>5411</v>
      </c>
      <c r="K2582" s="46">
        <v>0</v>
      </c>
      <c r="L2582" s="46"/>
      <c r="M2582" s="22"/>
      <c r="N2582" s="52">
        <f t="shared" si="403"/>
        <v>0</v>
      </c>
      <c r="O2582" s="52" t="e">
        <f t="shared" si="404"/>
        <v>#VALUE!</v>
      </c>
      <c r="P2582" s="52" t="e">
        <f t="shared" si="405"/>
        <v>#VALUE!</v>
      </c>
      <c r="Q2582">
        <v>0</v>
      </c>
      <c r="R2582" t="s">
        <v>5411</v>
      </c>
      <c r="S2582" t="s">
        <v>5411</v>
      </c>
      <c r="T2582" s="46">
        <v>0</v>
      </c>
      <c r="U2582" s="46"/>
      <c r="V2582" s="22"/>
      <c r="W2582" s="52">
        <f t="shared" si="406"/>
        <v>0</v>
      </c>
      <c r="X2582" s="52" t="e">
        <f t="shared" si="407"/>
        <v>#VALUE!</v>
      </c>
      <c r="Y2582" s="52" t="e">
        <f t="shared" si="401"/>
        <v>#VALUE!</v>
      </c>
      <c r="Z2582" t="s">
        <v>5568</v>
      </c>
      <c r="AA2582" t="s">
        <v>5411</v>
      </c>
      <c r="AB2582" t="s">
        <v>5411</v>
      </c>
      <c r="AC2582" s="61" t="s">
        <v>88</v>
      </c>
      <c r="AD2582" s="61"/>
      <c r="AE2582" s="22"/>
      <c r="AF2582">
        <v>0</v>
      </c>
      <c r="AG2582" t="s">
        <v>5411</v>
      </c>
      <c r="AH2582" t="s">
        <v>5411</v>
      </c>
      <c r="AI2582" s="46">
        <v>0</v>
      </c>
      <c r="AJ2582" s="46"/>
      <c r="AK2582" s="22"/>
      <c r="AL2582" s="52">
        <f t="shared" si="408"/>
        <v>0</v>
      </c>
      <c r="AM2582" s="52" t="e">
        <f t="shared" si="409"/>
        <v>#VALUE!</v>
      </c>
      <c r="AN2582" s="52" t="e">
        <f t="shared" si="402"/>
        <v>#VALUE!</v>
      </c>
      <c r="AO2582">
        <v>0</v>
      </c>
      <c r="AP2582" s="46">
        <v>0</v>
      </c>
      <c r="AQ2582" s="52">
        <f t="shared" si="410"/>
        <v>0</v>
      </c>
    </row>
    <row r="2583" spans="1:43" x14ac:dyDescent="0.25">
      <c r="A2583" t="s">
        <v>5531</v>
      </c>
      <c r="B2583" t="s">
        <v>4726</v>
      </c>
      <c r="C2583" s="22" t="s">
        <v>4726</v>
      </c>
      <c r="D2583">
        <v>1</v>
      </c>
      <c r="E2583">
        <v>1</v>
      </c>
      <c r="F2583">
        <v>1</v>
      </c>
      <c r="G2583" s="13">
        <v>40039</v>
      </c>
      <c r="H2583">
        <v>0</v>
      </c>
      <c r="I2583">
        <v>0</v>
      </c>
      <c r="J2583" t="s">
        <v>5411</v>
      </c>
      <c r="K2583" s="46">
        <v>0</v>
      </c>
      <c r="L2583" s="46">
        <v>0</v>
      </c>
      <c r="M2583" s="22"/>
      <c r="N2583" s="52">
        <f t="shared" si="403"/>
        <v>0</v>
      </c>
      <c r="O2583" s="52">
        <f t="shared" si="404"/>
        <v>0</v>
      </c>
      <c r="P2583" s="52" t="e">
        <f t="shared" si="405"/>
        <v>#VALUE!</v>
      </c>
      <c r="Q2583">
        <v>0</v>
      </c>
      <c r="R2583">
        <v>0</v>
      </c>
      <c r="S2583" t="s">
        <v>5411</v>
      </c>
      <c r="T2583" s="46">
        <v>0</v>
      </c>
      <c r="U2583" s="46">
        <v>0</v>
      </c>
      <c r="V2583" s="22"/>
      <c r="W2583" s="52">
        <f t="shared" si="406"/>
        <v>0</v>
      </c>
      <c r="X2583" s="52">
        <f t="shared" si="407"/>
        <v>0</v>
      </c>
      <c r="Y2583" s="52" t="e">
        <f t="shared" si="401"/>
        <v>#VALUE!</v>
      </c>
      <c r="Z2583" t="s">
        <v>5568</v>
      </c>
      <c r="AA2583" t="s">
        <v>77</v>
      </c>
      <c r="AB2583" t="s">
        <v>5411</v>
      </c>
      <c r="AC2583" s="61" t="s">
        <v>88</v>
      </c>
      <c r="AD2583" s="61" t="s">
        <v>77</v>
      </c>
      <c r="AE2583" s="22"/>
      <c r="AF2583">
        <v>0</v>
      </c>
      <c r="AG2583">
        <v>0</v>
      </c>
      <c r="AH2583" t="s">
        <v>5411</v>
      </c>
      <c r="AI2583" s="46">
        <v>0</v>
      </c>
      <c r="AJ2583" s="46">
        <v>0</v>
      </c>
      <c r="AK2583" s="22"/>
      <c r="AL2583" s="52">
        <f t="shared" si="408"/>
        <v>0</v>
      </c>
      <c r="AM2583" s="52">
        <f t="shared" si="409"/>
        <v>0</v>
      </c>
      <c r="AN2583" s="52" t="e">
        <f t="shared" si="402"/>
        <v>#VALUE!</v>
      </c>
      <c r="AO2583">
        <v>0</v>
      </c>
      <c r="AP2583" s="46">
        <v>0</v>
      </c>
      <c r="AQ2583" s="52">
        <f t="shared" si="410"/>
        <v>0</v>
      </c>
    </row>
    <row r="2584" spans="1:43" x14ac:dyDescent="0.25">
      <c r="A2584" t="s">
        <v>5531</v>
      </c>
      <c r="B2584" t="s">
        <v>4727</v>
      </c>
      <c r="C2584" s="22" t="s">
        <v>4727</v>
      </c>
      <c r="D2584">
        <v>1</v>
      </c>
      <c r="E2584">
        <v>1</v>
      </c>
      <c r="F2584">
        <v>1</v>
      </c>
      <c r="G2584" s="13">
        <v>40039</v>
      </c>
      <c r="H2584">
        <v>0</v>
      </c>
      <c r="I2584">
        <v>0.38</v>
      </c>
      <c r="J2584" t="s">
        <v>5411</v>
      </c>
      <c r="K2584" s="46">
        <v>0</v>
      </c>
      <c r="L2584" s="46">
        <v>0.38</v>
      </c>
      <c r="M2584" s="22"/>
      <c r="N2584" s="52">
        <f t="shared" si="403"/>
        <v>0</v>
      </c>
      <c r="O2584" s="52">
        <f t="shared" si="404"/>
        <v>0</v>
      </c>
      <c r="P2584" s="52" t="e">
        <f t="shared" si="405"/>
        <v>#VALUE!</v>
      </c>
      <c r="Q2584">
        <v>0</v>
      </c>
      <c r="R2584">
        <v>0</v>
      </c>
      <c r="S2584" t="s">
        <v>5411</v>
      </c>
      <c r="T2584" s="46">
        <v>0</v>
      </c>
      <c r="U2584" s="46">
        <v>0</v>
      </c>
      <c r="V2584" s="22"/>
      <c r="W2584" s="52">
        <f t="shared" si="406"/>
        <v>0</v>
      </c>
      <c r="X2584" s="52">
        <f t="shared" si="407"/>
        <v>0</v>
      </c>
      <c r="Y2584" s="52" t="e">
        <f t="shared" si="401"/>
        <v>#VALUE!</v>
      </c>
      <c r="Z2584" t="s">
        <v>5568</v>
      </c>
      <c r="AA2584" t="s">
        <v>77</v>
      </c>
      <c r="AB2584" t="s">
        <v>5411</v>
      </c>
      <c r="AC2584" s="61" t="s">
        <v>88</v>
      </c>
      <c r="AD2584" s="61" t="s">
        <v>77</v>
      </c>
      <c r="AE2584" s="22"/>
      <c r="AF2584">
        <v>0</v>
      </c>
      <c r="AG2584">
        <v>0</v>
      </c>
      <c r="AH2584" t="s">
        <v>5411</v>
      </c>
      <c r="AI2584" s="46">
        <v>0</v>
      </c>
      <c r="AJ2584" s="46">
        <v>0</v>
      </c>
      <c r="AK2584" s="22"/>
      <c r="AL2584" s="52">
        <f t="shared" si="408"/>
        <v>0</v>
      </c>
      <c r="AM2584" s="52">
        <f t="shared" si="409"/>
        <v>0</v>
      </c>
      <c r="AN2584" s="52" t="e">
        <f t="shared" si="402"/>
        <v>#VALUE!</v>
      </c>
      <c r="AO2584">
        <v>0</v>
      </c>
      <c r="AP2584" s="46">
        <v>0</v>
      </c>
      <c r="AQ2584" s="52">
        <f t="shared" si="410"/>
        <v>0</v>
      </c>
    </row>
    <row r="2585" spans="1:43" x14ac:dyDescent="0.25">
      <c r="A2585" t="s">
        <v>5531</v>
      </c>
      <c r="B2585" t="s">
        <v>4728</v>
      </c>
      <c r="C2585" s="22" t="s">
        <v>4728</v>
      </c>
      <c r="D2585">
        <v>1</v>
      </c>
      <c r="E2585">
        <v>1</v>
      </c>
      <c r="F2585">
        <v>1</v>
      </c>
      <c r="G2585" s="13">
        <v>40039</v>
      </c>
      <c r="H2585">
        <v>0</v>
      </c>
      <c r="I2585">
        <v>0.47</v>
      </c>
      <c r="J2585" t="s">
        <v>5411</v>
      </c>
      <c r="K2585" s="46">
        <v>0</v>
      </c>
      <c r="L2585" s="46">
        <v>0.47</v>
      </c>
      <c r="M2585" s="22"/>
      <c r="N2585" s="52">
        <f t="shared" si="403"/>
        <v>0</v>
      </c>
      <c r="O2585" s="52">
        <f t="shared" si="404"/>
        <v>0</v>
      </c>
      <c r="P2585" s="52" t="e">
        <f t="shared" si="405"/>
        <v>#VALUE!</v>
      </c>
      <c r="Q2585">
        <v>0</v>
      </c>
      <c r="R2585">
        <v>0</v>
      </c>
      <c r="S2585" t="s">
        <v>5411</v>
      </c>
      <c r="T2585" s="46">
        <v>0</v>
      </c>
      <c r="U2585" s="46">
        <v>0</v>
      </c>
      <c r="V2585" s="22"/>
      <c r="W2585" s="52">
        <f t="shared" si="406"/>
        <v>0</v>
      </c>
      <c r="X2585" s="52">
        <f t="shared" si="407"/>
        <v>0</v>
      </c>
      <c r="Y2585" s="52" t="e">
        <f t="shared" si="401"/>
        <v>#VALUE!</v>
      </c>
      <c r="Z2585" t="s">
        <v>5568</v>
      </c>
      <c r="AA2585" t="s">
        <v>77</v>
      </c>
      <c r="AB2585" t="s">
        <v>5411</v>
      </c>
      <c r="AC2585" s="61" t="s">
        <v>88</v>
      </c>
      <c r="AD2585" s="61" t="s">
        <v>77</v>
      </c>
      <c r="AE2585" s="22"/>
      <c r="AF2585">
        <v>0</v>
      </c>
      <c r="AG2585">
        <v>0</v>
      </c>
      <c r="AH2585" t="s">
        <v>5411</v>
      </c>
      <c r="AI2585" s="46">
        <v>0</v>
      </c>
      <c r="AJ2585" s="46">
        <v>0</v>
      </c>
      <c r="AK2585" s="22"/>
      <c r="AL2585" s="52">
        <f t="shared" si="408"/>
        <v>0</v>
      </c>
      <c r="AM2585" s="52">
        <f t="shared" si="409"/>
        <v>0</v>
      </c>
      <c r="AN2585" s="52" t="e">
        <f t="shared" si="402"/>
        <v>#VALUE!</v>
      </c>
      <c r="AO2585">
        <v>0.18</v>
      </c>
      <c r="AP2585" s="46">
        <v>0.18</v>
      </c>
      <c r="AQ2585" s="52">
        <f t="shared" si="410"/>
        <v>0</v>
      </c>
    </row>
    <row r="2586" spans="1:43" x14ac:dyDescent="0.25">
      <c r="A2586" t="s">
        <v>5531</v>
      </c>
      <c r="B2586" t="s">
        <v>4729</v>
      </c>
      <c r="C2586" s="22" t="s">
        <v>4729</v>
      </c>
      <c r="D2586">
        <v>1</v>
      </c>
      <c r="E2586">
        <v>1</v>
      </c>
      <c r="F2586">
        <v>1</v>
      </c>
      <c r="G2586" s="13">
        <v>40039</v>
      </c>
      <c r="H2586">
        <v>0</v>
      </c>
      <c r="I2586">
        <v>0</v>
      </c>
      <c r="J2586" t="s">
        <v>5411</v>
      </c>
      <c r="K2586" s="46">
        <v>0</v>
      </c>
      <c r="L2586" s="46">
        <v>0</v>
      </c>
      <c r="M2586" s="22"/>
      <c r="N2586" s="52">
        <f t="shared" si="403"/>
        <v>0</v>
      </c>
      <c r="O2586" s="52">
        <f t="shared" si="404"/>
        <v>0</v>
      </c>
      <c r="P2586" s="52" t="e">
        <f t="shared" si="405"/>
        <v>#VALUE!</v>
      </c>
      <c r="Q2586">
        <v>0</v>
      </c>
      <c r="R2586">
        <v>0</v>
      </c>
      <c r="S2586" t="s">
        <v>5411</v>
      </c>
      <c r="T2586" s="46">
        <v>0</v>
      </c>
      <c r="U2586" s="46">
        <v>0</v>
      </c>
      <c r="V2586" s="22"/>
      <c r="W2586" s="52">
        <f t="shared" si="406"/>
        <v>0</v>
      </c>
      <c r="X2586" s="52">
        <f t="shared" si="407"/>
        <v>0</v>
      </c>
      <c r="Y2586" s="52" t="e">
        <f t="shared" si="401"/>
        <v>#VALUE!</v>
      </c>
      <c r="Z2586" t="s">
        <v>5568</v>
      </c>
      <c r="AA2586" t="s">
        <v>77</v>
      </c>
      <c r="AB2586" t="s">
        <v>5411</v>
      </c>
      <c r="AC2586" s="61" t="s">
        <v>88</v>
      </c>
      <c r="AD2586" s="61" t="s">
        <v>77</v>
      </c>
      <c r="AE2586" s="22"/>
      <c r="AF2586">
        <v>0</v>
      </c>
      <c r="AG2586">
        <v>0</v>
      </c>
      <c r="AH2586" t="s">
        <v>5411</v>
      </c>
      <c r="AI2586" s="46">
        <v>0</v>
      </c>
      <c r="AJ2586" s="46">
        <v>0</v>
      </c>
      <c r="AK2586" s="22"/>
      <c r="AL2586" s="52">
        <f t="shared" si="408"/>
        <v>0</v>
      </c>
      <c r="AM2586" s="52">
        <f t="shared" si="409"/>
        <v>0</v>
      </c>
      <c r="AN2586" s="52" t="e">
        <f t="shared" si="402"/>
        <v>#VALUE!</v>
      </c>
      <c r="AO2586">
        <v>0</v>
      </c>
      <c r="AP2586" s="46">
        <v>0</v>
      </c>
      <c r="AQ2586" s="52">
        <f t="shared" si="410"/>
        <v>0</v>
      </c>
    </row>
    <row r="2587" spans="1:43" x14ac:dyDescent="0.25">
      <c r="A2587" t="s">
        <v>5531</v>
      </c>
      <c r="B2587" t="s">
        <v>4730</v>
      </c>
      <c r="C2587" s="22" t="s">
        <v>4730</v>
      </c>
      <c r="D2587">
        <v>1</v>
      </c>
      <c r="E2587">
        <v>1</v>
      </c>
      <c r="F2587">
        <v>1</v>
      </c>
      <c r="G2587" s="13">
        <v>40039</v>
      </c>
      <c r="H2587">
        <v>0</v>
      </c>
      <c r="I2587">
        <v>0.13</v>
      </c>
      <c r="J2587" t="s">
        <v>5411</v>
      </c>
      <c r="K2587" s="46">
        <v>0</v>
      </c>
      <c r="L2587" s="46">
        <v>0.13</v>
      </c>
      <c r="M2587" s="22"/>
      <c r="N2587" s="52">
        <f t="shared" si="403"/>
        <v>0</v>
      </c>
      <c r="O2587" s="52">
        <f t="shared" si="404"/>
        <v>0</v>
      </c>
      <c r="P2587" s="52" t="e">
        <f t="shared" si="405"/>
        <v>#VALUE!</v>
      </c>
      <c r="Q2587">
        <v>0</v>
      </c>
      <c r="R2587">
        <v>0</v>
      </c>
      <c r="S2587" t="s">
        <v>5411</v>
      </c>
      <c r="T2587" s="46">
        <v>0</v>
      </c>
      <c r="U2587" s="46">
        <v>0</v>
      </c>
      <c r="V2587" s="22"/>
      <c r="W2587" s="52">
        <f t="shared" si="406"/>
        <v>0</v>
      </c>
      <c r="X2587" s="52">
        <f t="shared" si="407"/>
        <v>0</v>
      </c>
      <c r="Y2587" s="52" t="e">
        <f t="shared" si="401"/>
        <v>#VALUE!</v>
      </c>
      <c r="Z2587" t="s">
        <v>5568</v>
      </c>
      <c r="AA2587" t="s">
        <v>77</v>
      </c>
      <c r="AB2587" t="s">
        <v>5411</v>
      </c>
      <c r="AC2587" s="61" t="s">
        <v>88</v>
      </c>
      <c r="AD2587" s="61" t="s">
        <v>77</v>
      </c>
      <c r="AE2587" s="22"/>
      <c r="AF2587">
        <v>0</v>
      </c>
      <c r="AG2587">
        <v>0</v>
      </c>
      <c r="AH2587" t="s">
        <v>5411</v>
      </c>
      <c r="AI2587" s="46">
        <v>0</v>
      </c>
      <c r="AJ2587" s="46">
        <v>0</v>
      </c>
      <c r="AK2587" s="22"/>
      <c r="AL2587" s="52">
        <f t="shared" si="408"/>
        <v>0</v>
      </c>
      <c r="AM2587" s="52">
        <f t="shared" si="409"/>
        <v>0</v>
      </c>
      <c r="AN2587" s="52" t="e">
        <f t="shared" si="402"/>
        <v>#VALUE!</v>
      </c>
      <c r="AO2587">
        <v>0</v>
      </c>
      <c r="AP2587" s="46">
        <v>0</v>
      </c>
      <c r="AQ2587" s="52">
        <f t="shared" si="410"/>
        <v>0</v>
      </c>
    </row>
    <row r="2588" spans="1:43" x14ac:dyDescent="0.25">
      <c r="A2588" t="s">
        <v>5531</v>
      </c>
      <c r="B2588" t="s">
        <v>4731</v>
      </c>
      <c r="C2588" s="22" t="s">
        <v>4731</v>
      </c>
      <c r="D2588">
        <v>1</v>
      </c>
      <c r="E2588">
        <v>1</v>
      </c>
      <c r="F2588">
        <v>1</v>
      </c>
      <c r="G2588" s="13">
        <v>40039</v>
      </c>
      <c r="H2588">
        <v>0.93</v>
      </c>
      <c r="I2588">
        <v>0</v>
      </c>
      <c r="J2588" t="s">
        <v>5411</v>
      </c>
      <c r="K2588" s="46">
        <v>0.93</v>
      </c>
      <c r="L2588" s="46">
        <v>0</v>
      </c>
      <c r="M2588" s="22"/>
      <c r="N2588" s="52">
        <f t="shared" si="403"/>
        <v>0</v>
      </c>
      <c r="O2588" s="52">
        <f t="shared" si="404"/>
        <v>0</v>
      </c>
      <c r="P2588" s="52" t="e">
        <f t="shared" si="405"/>
        <v>#VALUE!</v>
      </c>
      <c r="Q2588">
        <v>0</v>
      </c>
      <c r="R2588">
        <v>0</v>
      </c>
      <c r="S2588" t="s">
        <v>5411</v>
      </c>
      <c r="T2588" s="46">
        <v>0</v>
      </c>
      <c r="U2588" s="46">
        <v>0</v>
      </c>
      <c r="V2588" s="22"/>
      <c r="W2588" s="52">
        <f t="shared" si="406"/>
        <v>0</v>
      </c>
      <c r="X2588" s="52">
        <f t="shared" si="407"/>
        <v>0</v>
      </c>
      <c r="Y2588" s="52" t="e">
        <f t="shared" si="401"/>
        <v>#VALUE!</v>
      </c>
      <c r="Z2588" t="s">
        <v>5568</v>
      </c>
      <c r="AA2588" t="s">
        <v>77</v>
      </c>
      <c r="AB2588" t="s">
        <v>5411</v>
      </c>
      <c r="AC2588" s="61" t="s">
        <v>88</v>
      </c>
      <c r="AD2588" s="61" t="s">
        <v>77</v>
      </c>
      <c r="AE2588" s="22"/>
      <c r="AF2588">
        <v>0</v>
      </c>
      <c r="AG2588">
        <v>0</v>
      </c>
      <c r="AH2588" t="s">
        <v>5411</v>
      </c>
      <c r="AI2588" s="46">
        <v>0</v>
      </c>
      <c r="AJ2588" s="46">
        <v>0</v>
      </c>
      <c r="AK2588" s="22"/>
      <c r="AL2588" s="52">
        <f t="shared" si="408"/>
        <v>0</v>
      </c>
      <c r="AM2588" s="52">
        <f t="shared" si="409"/>
        <v>0</v>
      </c>
      <c r="AN2588" s="52" t="e">
        <f t="shared" si="402"/>
        <v>#VALUE!</v>
      </c>
      <c r="AO2588">
        <v>7.0000000000000007E-2</v>
      </c>
      <c r="AP2588" s="46">
        <v>7.0000000000000007E-2</v>
      </c>
      <c r="AQ2588" s="52">
        <f t="shared" si="410"/>
        <v>0</v>
      </c>
    </row>
    <row r="2589" spans="1:43" x14ac:dyDescent="0.25">
      <c r="A2589" t="s">
        <v>5531</v>
      </c>
      <c r="B2589" t="s">
        <v>4732</v>
      </c>
      <c r="C2589" s="22" t="s">
        <v>4732</v>
      </c>
      <c r="D2589">
        <v>1</v>
      </c>
      <c r="E2589">
        <v>1</v>
      </c>
      <c r="F2589">
        <v>1</v>
      </c>
      <c r="G2589" s="13">
        <v>40039</v>
      </c>
      <c r="H2589">
        <v>0</v>
      </c>
      <c r="I2589">
        <v>0</v>
      </c>
      <c r="J2589" t="s">
        <v>5411</v>
      </c>
      <c r="K2589" s="46">
        <v>0</v>
      </c>
      <c r="L2589" s="46">
        <v>0</v>
      </c>
      <c r="M2589" s="22"/>
      <c r="N2589" s="52">
        <f t="shared" si="403"/>
        <v>0</v>
      </c>
      <c r="O2589" s="52">
        <f t="shared" si="404"/>
        <v>0</v>
      </c>
      <c r="P2589" s="52" t="e">
        <f t="shared" si="405"/>
        <v>#VALUE!</v>
      </c>
      <c r="Q2589">
        <v>0</v>
      </c>
      <c r="R2589">
        <v>0</v>
      </c>
      <c r="S2589" t="s">
        <v>5411</v>
      </c>
      <c r="T2589" s="46">
        <v>0</v>
      </c>
      <c r="U2589" s="46">
        <v>0</v>
      </c>
      <c r="V2589" s="22"/>
      <c r="W2589" s="52">
        <f t="shared" si="406"/>
        <v>0</v>
      </c>
      <c r="X2589" s="52">
        <f t="shared" si="407"/>
        <v>0</v>
      </c>
      <c r="Y2589" s="52" t="e">
        <f t="shared" si="401"/>
        <v>#VALUE!</v>
      </c>
      <c r="Z2589" t="s">
        <v>5568</v>
      </c>
      <c r="AA2589" t="s">
        <v>77</v>
      </c>
      <c r="AB2589" t="s">
        <v>5411</v>
      </c>
      <c r="AC2589" s="61" t="s">
        <v>88</v>
      </c>
      <c r="AD2589" s="61" t="s">
        <v>77</v>
      </c>
      <c r="AE2589" s="22"/>
      <c r="AF2589">
        <v>0</v>
      </c>
      <c r="AG2589">
        <v>0</v>
      </c>
      <c r="AH2589" t="s">
        <v>5411</v>
      </c>
      <c r="AI2589" s="46">
        <v>0</v>
      </c>
      <c r="AJ2589" s="46">
        <v>0</v>
      </c>
      <c r="AK2589" s="22"/>
      <c r="AL2589" s="52">
        <f t="shared" si="408"/>
        <v>0</v>
      </c>
      <c r="AM2589" s="52">
        <f t="shared" si="409"/>
        <v>0</v>
      </c>
      <c r="AN2589" s="52" t="e">
        <f t="shared" si="402"/>
        <v>#VALUE!</v>
      </c>
      <c r="AO2589">
        <v>0</v>
      </c>
      <c r="AP2589" s="46">
        <v>0</v>
      </c>
      <c r="AQ2589" s="52">
        <f t="shared" si="410"/>
        <v>0</v>
      </c>
    </row>
    <row r="2590" spans="1:43" x14ac:dyDescent="0.25">
      <c r="A2590" t="s">
        <v>5531</v>
      </c>
      <c r="B2590" t="s">
        <v>4733</v>
      </c>
      <c r="C2590" s="22" t="s">
        <v>4733</v>
      </c>
      <c r="D2590">
        <v>1</v>
      </c>
      <c r="E2590">
        <v>1</v>
      </c>
      <c r="F2590">
        <v>1</v>
      </c>
      <c r="G2590" s="13">
        <v>40039</v>
      </c>
      <c r="H2590">
        <v>1.62</v>
      </c>
      <c r="I2590">
        <v>0</v>
      </c>
      <c r="J2590" t="s">
        <v>5411</v>
      </c>
      <c r="K2590" s="46">
        <v>1.62</v>
      </c>
      <c r="L2590" s="46">
        <v>0</v>
      </c>
      <c r="M2590" s="22"/>
      <c r="N2590" s="52">
        <f t="shared" si="403"/>
        <v>0</v>
      </c>
      <c r="O2590" s="52">
        <f t="shared" si="404"/>
        <v>0</v>
      </c>
      <c r="P2590" s="52" t="e">
        <f t="shared" si="405"/>
        <v>#VALUE!</v>
      </c>
      <c r="Q2590">
        <v>0</v>
      </c>
      <c r="R2590">
        <v>0</v>
      </c>
      <c r="S2590" t="s">
        <v>5411</v>
      </c>
      <c r="T2590" s="46">
        <v>0</v>
      </c>
      <c r="U2590" s="46">
        <v>0</v>
      </c>
      <c r="V2590" s="22"/>
      <c r="W2590" s="52">
        <f t="shared" si="406"/>
        <v>0</v>
      </c>
      <c r="X2590" s="52">
        <f t="shared" si="407"/>
        <v>0</v>
      </c>
      <c r="Y2590" s="52" t="e">
        <f t="shared" si="401"/>
        <v>#VALUE!</v>
      </c>
      <c r="Z2590" t="s">
        <v>5568</v>
      </c>
      <c r="AA2590" t="s">
        <v>77</v>
      </c>
      <c r="AB2590" t="s">
        <v>5411</v>
      </c>
      <c r="AC2590" s="61" t="s">
        <v>88</v>
      </c>
      <c r="AD2590" s="61" t="s">
        <v>77</v>
      </c>
      <c r="AE2590" s="22"/>
      <c r="AF2590">
        <v>0</v>
      </c>
      <c r="AG2590">
        <v>0</v>
      </c>
      <c r="AH2590" t="s">
        <v>5411</v>
      </c>
      <c r="AI2590" s="46">
        <v>0</v>
      </c>
      <c r="AJ2590" s="46">
        <v>0</v>
      </c>
      <c r="AK2590" s="22"/>
      <c r="AL2590" s="52">
        <f t="shared" si="408"/>
        <v>0</v>
      </c>
      <c r="AM2590" s="52">
        <f t="shared" si="409"/>
        <v>0</v>
      </c>
      <c r="AN2590" s="52" t="e">
        <f t="shared" si="402"/>
        <v>#VALUE!</v>
      </c>
      <c r="AO2590">
        <v>0</v>
      </c>
      <c r="AP2590" s="46">
        <v>0</v>
      </c>
      <c r="AQ2590" s="52">
        <f t="shared" si="410"/>
        <v>0</v>
      </c>
    </row>
    <row r="2591" spans="1:43" x14ac:dyDescent="0.25">
      <c r="A2591" t="s">
        <v>5531</v>
      </c>
      <c r="B2591" t="s">
        <v>4734</v>
      </c>
      <c r="C2591" s="22" t="s">
        <v>4734</v>
      </c>
      <c r="D2591">
        <v>1</v>
      </c>
      <c r="E2591">
        <v>1</v>
      </c>
      <c r="F2591">
        <v>1</v>
      </c>
      <c r="G2591" s="13">
        <v>40039</v>
      </c>
      <c r="H2591">
        <v>3.9</v>
      </c>
      <c r="I2591">
        <v>0</v>
      </c>
      <c r="J2591" t="s">
        <v>5411</v>
      </c>
      <c r="K2591" s="46">
        <v>3.9</v>
      </c>
      <c r="L2591" s="46">
        <v>0</v>
      </c>
      <c r="M2591" s="22"/>
      <c r="N2591" s="52">
        <f t="shared" si="403"/>
        <v>0</v>
      </c>
      <c r="O2591" s="52">
        <f t="shared" si="404"/>
        <v>0</v>
      </c>
      <c r="P2591" s="52" t="e">
        <f t="shared" si="405"/>
        <v>#VALUE!</v>
      </c>
      <c r="Q2591">
        <v>0.59</v>
      </c>
      <c r="R2591">
        <v>0</v>
      </c>
      <c r="S2591" t="s">
        <v>5411</v>
      </c>
      <c r="T2591" s="46">
        <v>0.59</v>
      </c>
      <c r="U2591" s="46">
        <v>0</v>
      </c>
      <c r="V2591" s="22"/>
      <c r="W2591" s="52">
        <f t="shared" si="406"/>
        <v>0</v>
      </c>
      <c r="X2591" s="52">
        <f t="shared" si="407"/>
        <v>0</v>
      </c>
      <c r="Y2591" s="52" t="e">
        <f t="shared" si="401"/>
        <v>#VALUE!</v>
      </c>
      <c r="Z2591" t="s">
        <v>5568</v>
      </c>
      <c r="AA2591" t="s">
        <v>77</v>
      </c>
      <c r="AB2591" t="s">
        <v>5411</v>
      </c>
      <c r="AC2591" s="61" t="s">
        <v>88</v>
      </c>
      <c r="AD2591" s="61" t="s">
        <v>77</v>
      </c>
      <c r="AE2591" s="22"/>
      <c r="AF2591">
        <v>0</v>
      </c>
      <c r="AG2591">
        <v>0</v>
      </c>
      <c r="AH2591" t="s">
        <v>5411</v>
      </c>
      <c r="AI2591" s="46">
        <v>0</v>
      </c>
      <c r="AJ2591" s="46">
        <v>0</v>
      </c>
      <c r="AK2591" s="22"/>
      <c r="AL2591" s="52">
        <f t="shared" si="408"/>
        <v>0</v>
      </c>
      <c r="AM2591" s="52">
        <f t="shared" si="409"/>
        <v>0</v>
      </c>
      <c r="AN2591" s="52" t="e">
        <f t="shared" si="402"/>
        <v>#VALUE!</v>
      </c>
      <c r="AO2591">
        <v>0</v>
      </c>
      <c r="AP2591" s="46">
        <v>0</v>
      </c>
      <c r="AQ2591" s="52">
        <f t="shared" si="410"/>
        <v>0</v>
      </c>
    </row>
    <row r="2592" spans="1:43" x14ac:dyDescent="0.25">
      <c r="A2592" t="s">
        <v>5531</v>
      </c>
      <c r="B2592" t="s">
        <v>4735</v>
      </c>
      <c r="C2592" s="22" t="s">
        <v>4735</v>
      </c>
      <c r="D2592">
        <v>1</v>
      </c>
      <c r="E2592">
        <v>1</v>
      </c>
      <c r="F2592">
        <v>1</v>
      </c>
      <c r="G2592" s="13">
        <v>40039</v>
      </c>
      <c r="H2592">
        <v>0</v>
      </c>
      <c r="I2592">
        <v>0</v>
      </c>
      <c r="J2592" t="s">
        <v>5411</v>
      </c>
      <c r="K2592" s="46">
        <v>0</v>
      </c>
      <c r="L2592" s="46">
        <v>0</v>
      </c>
      <c r="M2592" s="22"/>
      <c r="N2592" s="52">
        <f t="shared" si="403"/>
        <v>0</v>
      </c>
      <c r="O2592" s="52">
        <f t="shared" si="404"/>
        <v>0</v>
      </c>
      <c r="P2592" s="52" t="e">
        <f t="shared" si="405"/>
        <v>#VALUE!</v>
      </c>
      <c r="Q2592">
        <v>0</v>
      </c>
      <c r="R2592">
        <v>0</v>
      </c>
      <c r="S2592" t="s">
        <v>5411</v>
      </c>
      <c r="T2592" s="46">
        <v>0</v>
      </c>
      <c r="U2592" s="46">
        <v>0</v>
      </c>
      <c r="V2592" s="22"/>
      <c r="W2592" s="52">
        <f t="shared" si="406"/>
        <v>0</v>
      </c>
      <c r="X2592" s="52">
        <f t="shared" si="407"/>
        <v>0</v>
      </c>
      <c r="Y2592" s="52" t="e">
        <f t="shared" si="401"/>
        <v>#VALUE!</v>
      </c>
      <c r="Z2592" t="s">
        <v>5568</v>
      </c>
      <c r="AA2592" t="s">
        <v>77</v>
      </c>
      <c r="AB2592" t="s">
        <v>5411</v>
      </c>
      <c r="AC2592" s="61" t="s">
        <v>88</v>
      </c>
      <c r="AD2592" s="61" t="s">
        <v>77</v>
      </c>
      <c r="AE2592" s="22"/>
      <c r="AF2592">
        <v>0</v>
      </c>
      <c r="AG2592">
        <v>0</v>
      </c>
      <c r="AH2592" t="s">
        <v>5411</v>
      </c>
      <c r="AI2592" s="46">
        <v>0</v>
      </c>
      <c r="AJ2592" s="46">
        <v>0</v>
      </c>
      <c r="AK2592" s="22"/>
      <c r="AL2592" s="52">
        <f t="shared" si="408"/>
        <v>0</v>
      </c>
      <c r="AM2592" s="52">
        <f t="shared" si="409"/>
        <v>0</v>
      </c>
      <c r="AN2592" s="52" t="e">
        <f t="shared" si="402"/>
        <v>#VALUE!</v>
      </c>
      <c r="AO2592">
        <v>0</v>
      </c>
      <c r="AP2592" s="46">
        <v>0</v>
      </c>
      <c r="AQ2592" s="52">
        <f t="shared" si="410"/>
        <v>0</v>
      </c>
    </row>
    <row r="2593" spans="1:43" x14ac:dyDescent="0.25">
      <c r="A2593" t="s">
        <v>5531</v>
      </c>
      <c r="B2593" t="s">
        <v>4736</v>
      </c>
      <c r="C2593" s="22" t="s">
        <v>4736</v>
      </c>
      <c r="D2593">
        <v>1</v>
      </c>
      <c r="E2593">
        <v>1</v>
      </c>
      <c r="F2593">
        <v>1</v>
      </c>
      <c r="G2593" s="13">
        <v>40039</v>
      </c>
      <c r="H2593">
        <v>4.09</v>
      </c>
      <c r="I2593">
        <v>0</v>
      </c>
      <c r="J2593" t="s">
        <v>5411</v>
      </c>
      <c r="K2593" s="46">
        <v>4.09</v>
      </c>
      <c r="L2593" s="46">
        <v>0</v>
      </c>
      <c r="M2593" s="22"/>
      <c r="N2593" s="52">
        <f t="shared" si="403"/>
        <v>0</v>
      </c>
      <c r="O2593" s="52">
        <f t="shared" si="404"/>
        <v>0</v>
      </c>
      <c r="P2593" s="52" t="e">
        <f t="shared" si="405"/>
        <v>#VALUE!</v>
      </c>
      <c r="Q2593">
        <v>0</v>
      </c>
      <c r="R2593">
        <v>0</v>
      </c>
      <c r="S2593" t="s">
        <v>5411</v>
      </c>
      <c r="T2593" s="46">
        <v>0</v>
      </c>
      <c r="U2593" s="46">
        <v>0</v>
      </c>
      <c r="V2593" s="22"/>
      <c r="W2593" s="52">
        <f t="shared" si="406"/>
        <v>0</v>
      </c>
      <c r="X2593" s="52">
        <f t="shared" si="407"/>
        <v>0</v>
      </c>
      <c r="Y2593" s="52" t="e">
        <f t="shared" si="401"/>
        <v>#VALUE!</v>
      </c>
      <c r="Z2593" t="s">
        <v>5568</v>
      </c>
      <c r="AA2593" t="s">
        <v>77</v>
      </c>
      <c r="AB2593" t="s">
        <v>5411</v>
      </c>
      <c r="AC2593" s="61" t="s">
        <v>88</v>
      </c>
      <c r="AD2593" s="61" t="s">
        <v>77</v>
      </c>
      <c r="AE2593" s="22"/>
      <c r="AF2593">
        <v>0</v>
      </c>
      <c r="AG2593">
        <v>0</v>
      </c>
      <c r="AH2593" t="s">
        <v>5411</v>
      </c>
      <c r="AI2593" s="46">
        <v>0</v>
      </c>
      <c r="AJ2593" s="46">
        <v>0</v>
      </c>
      <c r="AK2593" s="22"/>
      <c r="AL2593" s="52">
        <f t="shared" si="408"/>
        <v>0</v>
      </c>
      <c r="AM2593" s="52">
        <f t="shared" si="409"/>
        <v>0</v>
      </c>
      <c r="AN2593" s="52" t="e">
        <f t="shared" si="402"/>
        <v>#VALUE!</v>
      </c>
      <c r="AO2593">
        <v>1.36</v>
      </c>
      <c r="AP2593" s="46">
        <v>1.36</v>
      </c>
      <c r="AQ2593" s="52">
        <f t="shared" si="410"/>
        <v>0</v>
      </c>
    </row>
    <row r="2594" spans="1:43" x14ac:dyDescent="0.25">
      <c r="A2594" t="s">
        <v>5531</v>
      </c>
      <c r="B2594" t="s">
        <v>4737</v>
      </c>
      <c r="C2594" s="22" t="s">
        <v>4737</v>
      </c>
      <c r="D2594">
        <v>1</v>
      </c>
      <c r="E2594">
        <v>1</v>
      </c>
      <c r="F2594">
        <v>1</v>
      </c>
      <c r="G2594" s="13">
        <v>40039</v>
      </c>
      <c r="H2594">
        <v>0.48</v>
      </c>
      <c r="I2594">
        <v>0</v>
      </c>
      <c r="J2594" t="s">
        <v>5411</v>
      </c>
      <c r="K2594" s="46">
        <v>0.48</v>
      </c>
      <c r="L2594" s="46">
        <v>0</v>
      </c>
      <c r="M2594" s="22"/>
      <c r="N2594" s="52">
        <f t="shared" si="403"/>
        <v>0</v>
      </c>
      <c r="O2594" s="52">
        <f t="shared" si="404"/>
        <v>0</v>
      </c>
      <c r="P2594" s="52" t="e">
        <f t="shared" si="405"/>
        <v>#VALUE!</v>
      </c>
      <c r="Q2594">
        <v>0</v>
      </c>
      <c r="R2594">
        <v>0</v>
      </c>
      <c r="S2594" t="s">
        <v>5411</v>
      </c>
      <c r="T2594" s="46">
        <v>0</v>
      </c>
      <c r="U2594" s="46">
        <v>0</v>
      </c>
      <c r="V2594" s="22"/>
      <c r="W2594" s="52">
        <f t="shared" si="406"/>
        <v>0</v>
      </c>
      <c r="X2594" s="52">
        <f t="shared" si="407"/>
        <v>0</v>
      </c>
      <c r="Y2594" s="52" t="e">
        <f t="shared" si="401"/>
        <v>#VALUE!</v>
      </c>
      <c r="Z2594" t="s">
        <v>5568</v>
      </c>
      <c r="AA2594" t="s">
        <v>77</v>
      </c>
      <c r="AB2594" t="s">
        <v>5411</v>
      </c>
      <c r="AC2594" s="61" t="s">
        <v>88</v>
      </c>
      <c r="AD2594" s="61" t="s">
        <v>77</v>
      </c>
      <c r="AE2594" s="22"/>
      <c r="AF2594">
        <v>0</v>
      </c>
      <c r="AG2594">
        <v>0</v>
      </c>
      <c r="AH2594" t="s">
        <v>5411</v>
      </c>
      <c r="AI2594" s="46">
        <v>0</v>
      </c>
      <c r="AJ2594" s="46">
        <v>0</v>
      </c>
      <c r="AK2594" s="22"/>
      <c r="AL2594" s="52">
        <f t="shared" si="408"/>
        <v>0</v>
      </c>
      <c r="AM2594" s="52">
        <f t="shared" si="409"/>
        <v>0</v>
      </c>
      <c r="AN2594" s="52" t="e">
        <f t="shared" si="402"/>
        <v>#VALUE!</v>
      </c>
      <c r="AO2594">
        <v>0</v>
      </c>
      <c r="AP2594" s="46">
        <v>0</v>
      </c>
      <c r="AQ2594" s="52">
        <f t="shared" si="410"/>
        <v>0</v>
      </c>
    </row>
    <row r="2595" spans="1:43" x14ac:dyDescent="0.25">
      <c r="A2595" t="s">
        <v>5531</v>
      </c>
      <c r="B2595" t="s">
        <v>4738</v>
      </c>
      <c r="C2595" s="22" t="s">
        <v>4738</v>
      </c>
      <c r="D2595">
        <v>1</v>
      </c>
      <c r="E2595">
        <v>1</v>
      </c>
      <c r="F2595">
        <v>1</v>
      </c>
      <c r="G2595" s="13">
        <v>40039</v>
      </c>
      <c r="H2595">
        <v>0</v>
      </c>
      <c r="I2595">
        <v>0</v>
      </c>
      <c r="J2595" t="s">
        <v>5411</v>
      </c>
      <c r="K2595" s="46">
        <v>0</v>
      </c>
      <c r="L2595" s="46">
        <v>0</v>
      </c>
      <c r="M2595" s="22"/>
      <c r="N2595" s="52">
        <f t="shared" si="403"/>
        <v>0</v>
      </c>
      <c r="O2595" s="52">
        <f t="shared" si="404"/>
        <v>0</v>
      </c>
      <c r="P2595" s="52" t="e">
        <f t="shared" si="405"/>
        <v>#VALUE!</v>
      </c>
      <c r="Q2595">
        <v>0</v>
      </c>
      <c r="R2595">
        <v>0</v>
      </c>
      <c r="S2595" t="s">
        <v>5411</v>
      </c>
      <c r="T2595" s="46">
        <v>0</v>
      </c>
      <c r="U2595" s="46">
        <v>0</v>
      </c>
      <c r="V2595" s="22"/>
      <c r="W2595" s="52">
        <f t="shared" si="406"/>
        <v>0</v>
      </c>
      <c r="X2595" s="52">
        <f t="shared" si="407"/>
        <v>0</v>
      </c>
      <c r="Y2595" s="52" t="e">
        <f t="shared" si="401"/>
        <v>#VALUE!</v>
      </c>
      <c r="Z2595" t="s">
        <v>5568</v>
      </c>
      <c r="AA2595" t="s">
        <v>77</v>
      </c>
      <c r="AB2595" t="s">
        <v>5411</v>
      </c>
      <c r="AC2595" s="61" t="s">
        <v>88</v>
      </c>
      <c r="AD2595" s="61" t="s">
        <v>77</v>
      </c>
      <c r="AE2595" s="22"/>
      <c r="AF2595">
        <v>0</v>
      </c>
      <c r="AG2595">
        <v>0</v>
      </c>
      <c r="AH2595" t="s">
        <v>5411</v>
      </c>
      <c r="AI2595" s="46">
        <v>0</v>
      </c>
      <c r="AJ2595" s="46">
        <v>0</v>
      </c>
      <c r="AK2595" s="22"/>
      <c r="AL2595" s="52">
        <f t="shared" si="408"/>
        <v>0</v>
      </c>
      <c r="AM2595" s="52">
        <f t="shared" si="409"/>
        <v>0</v>
      </c>
      <c r="AN2595" s="52" t="e">
        <f t="shared" si="402"/>
        <v>#VALUE!</v>
      </c>
      <c r="AO2595">
        <v>0</v>
      </c>
      <c r="AP2595" s="46">
        <v>0</v>
      </c>
      <c r="AQ2595" s="52">
        <f t="shared" si="410"/>
        <v>0</v>
      </c>
    </row>
    <row r="2596" spans="1:43" x14ac:dyDescent="0.25">
      <c r="A2596" t="s">
        <v>5531</v>
      </c>
      <c r="B2596" t="s">
        <v>4739</v>
      </c>
      <c r="C2596" s="22" t="s">
        <v>4739</v>
      </c>
      <c r="D2596">
        <v>1</v>
      </c>
      <c r="E2596">
        <v>1</v>
      </c>
      <c r="F2596">
        <v>1</v>
      </c>
      <c r="G2596" s="13">
        <v>40039</v>
      </c>
      <c r="H2596">
        <v>0.18</v>
      </c>
      <c r="I2596">
        <v>0</v>
      </c>
      <c r="J2596" t="s">
        <v>5411</v>
      </c>
      <c r="K2596" s="46">
        <v>0.18</v>
      </c>
      <c r="L2596" s="46">
        <v>0</v>
      </c>
      <c r="M2596" s="22"/>
      <c r="N2596" s="52">
        <f t="shared" si="403"/>
        <v>0</v>
      </c>
      <c r="O2596" s="52">
        <f t="shared" si="404"/>
        <v>0</v>
      </c>
      <c r="P2596" s="52" t="e">
        <f t="shared" si="405"/>
        <v>#VALUE!</v>
      </c>
      <c r="Q2596">
        <v>0</v>
      </c>
      <c r="R2596">
        <v>0</v>
      </c>
      <c r="S2596" t="s">
        <v>5411</v>
      </c>
      <c r="T2596" s="46">
        <v>0</v>
      </c>
      <c r="U2596" s="46">
        <v>0</v>
      </c>
      <c r="V2596" s="22"/>
      <c r="W2596" s="52">
        <f t="shared" si="406"/>
        <v>0</v>
      </c>
      <c r="X2596" s="52">
        <f t="shared" si="407"/>
        <v>0</v>
      </c>
      <c r="Y2596" s="52" t="e">
        <f t="shared" si="401"/>
        <v>#VALUE!</v>
      </c>
      <c r="Z2596" t="s">
        <v>5568</v>
      </c>
      <c r="AA2596" t="s">
        <v>77</v>
      </c>
      <c r="AB2596" t="s">
        <v>5411</v>
      </c>
      <c r="AC2596" s="61" t="s">
        <v>88</v>
      </c>
      <c r="AD2596" s="61" t="s">
        <v>77</v>
      </c>
      <c r="AE2596" s="22"/>
      <c r="AF2596">
        <v>0</v>
      </c>
      <c r="AG2596">
        <v>0</v>
      </c>
      <c r="AH2596" t="s">
        <v>5411</v>
      </c>
      <c r="AI2596" s="46">
        <v>0</v>
      </c>
      <c r="AJ2596" s="46">
        <v>0</v>
      </c>
      <c r="AK2596" s="22"/>
      <c r="AL2596" s="52">
        <f t="shared" si="408"/>
        <v>0</v>
      </c>
      <c r="AM2596" s="52">
        <f t="shared" si="409"/>
        <v>0</v>
      </c>
      <c r="AN2596" s="52" t="e">
        <f t="shared" si="402"/>
        <v>#VALUE!</v>
      </c>
      <c r="AO2596">
        <v>0.62</v>
      </c>
      <c r="AP2596" s="46">
        <v>0.62</v>
      </c>
      <c r="AQ2596" s="52">
        <f t="shared" si="410"/>
        <v>0</v>
      </c>
    </row>
    <row r="2597" spans="1:43" x14ac:dyDescent="0.25">
      <c r="A2597" t="s">
        <v>5531</v>
      </c>
      <c r="B2597" t="s">
        <v>4740</v>
      </c>
      <c r="C2597" s="22" t="s">
        <v>4740</v>
      </c>
      <c r="D2597">
        <v>1</v>
      </c>
      <c r="E2597">
        <v>1</v>
      </c>
      <c r="F2597">
        <v>1</v>
      </c>
      <c r="G2597" s="13">
        <v>40039</v>
      </c>
      <c r="H2597">
        <v>0.31</v>
      </c>
      <c r="I2597">
        <v>0</v>
      </c>
      <c r="J2597" t="s">
        <v>5411</v>
      </c>
      <c r="K2597" s="46">
        <v>0.31</v>
      </c>
      <c r="L2597" s="46">
        <v>0</v>
      </c>
      <c r="M2597" s="22"/>
      <c r="N2597" s="52">
        <f t="shared" si="403"/>
        <v>0</v>
      </c>
      <c r="O2597" s="52">
        <f t="shared" si="404"/>
        <v>0</v>
      </c>
      <c r="P2597" s="52" t="e">
        <f t="shared" si="405"/>
        <v>#VALUE!</v>
      </c>
      <c r="Q2597">
        <v>0</v>
      </c>
      <c r="R2597">
        <v>0</v>
      </c>
      <c r="S2597" t="s">
        <v>5411</v>
      </c>
      <c r="T2597" s="46">
        <v>0</v>
      </c>
      <c r="U2597" s="46">
        <v>0</v>
      </c>
      <c r="V2597" s="22"/>
      <c r="W2597" s="52">
        <f t="shared" si="406"/>
        <v>0</v>
      </c>
      <c r="X2597" s="52">
        <f t="shared" si="407"/>
        <v>0</v>
      </c>
      <c r="Y2597" s="52" t="e">
        <f t="shared" si="401"/>
        <v>#VALUE!</v>
      </c>
      <c r="Z2597" t="s">
        <v>5568</v>
      </c>
      <c r="AA2597" t="s">
        <v>77</v>
      </c>
      <c r="AB2597" t="s">
        <v>5411</v>
      </c>
      <c r="AC2597" s="61" t="s">
        <v>88</v>
      </c>
      <c r="AD2597" s="61" t="s">
        <v>77</v>
      </c>
      <c r="AE2597" s="22"/>
      <c r="AF2597">
        <v>0</v>
      </c>
      <c r="AG2597">
        <v>0</v>
      </c>
      <c r="AH2597" t="s">
        <v>5411</v>
      </c>
      <c r="AI2597" s="46">
        <v>0</v>
      </c>
      <c r="AJ2597" s="46">
        <v>0</v>
      </c>
      <c r="AK2597" s="22"/>
      <c r="AL2597" s="52">
        <f t="shared" si="408"/>
        <v>0</v>
      </c>
      <c r="AM2597" s="52">
        <f t="shared" si="409"/>
        <v>0</v>
      </c>
      <c r="AN2597" s="52" t="e">
        <f t="shared" si="402"/>
        <v>#VALUE!</v>
      </c>
      <c r="AO2597">
        <v>0</v>
      </c>
      <c r="AP2597" s="46">
        <v>0</v>
      </c>
      <c r="AQ2597" s="52">
        <f t="shared" si="410"/>
        <v>0</v>
      </c>
    </row>
    <row r="2598" spans="1:43" x14ac:dyDescent="0.25">
      <c r="A2598" t="s">
        <v>5531</v>
      </c>
      <c r="B2598" t="s">
        <v>4741</v>
      </c>
      <c r="C2598" s="22" t="s">
        <v>4741</v>
      </c>
      <c r="D2598">
        <v>1</v>
      </c>
      <c r="E2598">
        <v>1</v>
      </c>
      <c r="F2598">
        <v>1</v>
      </c>
      <c r="G2598" s="13">
        <v>40039</v>
      </c>
      <c r="H2598">
        <v>0</v>
      </c>
      <c r="I2598">
        <v>0</v>
      </c>
      <c r="J2598" t="s">
        <v>5411</v>
      </c>
      <c r="K2598" s="46">
        <v>0</v>
      </c>
      <c r="L2598" s="46">
        <v>0</v>
      </c>
      <c r="M2598" s="22"/>
      <c r="N2598" s="52">
        <f t="shared" si="403"/>
        <v>0</v>
      </c>
      <c r="O2598" s="52">
        <f t="shared" si="404"/>
        <v>0</v>
      </c>
      <c r="P2598" s="52" t="e">
        <f t="shared" si="405"/>
        <v>#VALUE!</v>
      </c>
      <c r="Q2598">
        <v>0</v>
      </c>
      <c r="R2598">
        <v>0</v>
      </c>
      <c r="S2598" t="s">
        <v>5411</v>
      </c>
      <c r="T2598" s="46">
        <v>0</v>
      </c>
      <c r="U2598" s="46">
        <v>0</v>
      </c>
      <c r="V2598" s="22"/>
      <c r="W2598" s="52">
        <f t="shared" si="406"/>
        <v>0</v>
      </c>
      <c r="X2598" s="52">
        <f t="shared" si="407"/>
        <v>0</v>
      </c>
      <c r="Y2598" s="52" t="e">
        <f t="shared" si="401"/>
        <v>#VALUE!</v>
      </c>
      <c r="Z2598" t="s">
        <v>5568</v>
      </c>
      <c r="AA2598" t="s">
        <v>77</v>
      </c>
      <c r="AB2598" t="s">
        <v>5411</v>
      </c>
      <c r="AC2598" s="61" t="s">
        <v>88</v>
      </c>
      <c r="AD2598" s="61" t="s">
        <v>77</v>
      </c>
      <c r="AE2598" s="22"/>
      <c r="AF2598">
        <v>0</v>
      </c>
      <c r="AG2598">
        <v>0</v>
      </c>
      <c r="AH2598" t="s">
        <v>5411</v>
      </c>
      <c r="AI2598" s="46">
        <v>0</v>
      </c>
      <c r="AJ2598" s="46">
        <v>0</v>
      </c>
      <c r="AK2598" s="22"/>
      <c r="AL2598" s="52">
        <f t="shared" si="408"/>
        <v>0</v>
      </c>
      <c r="AM2598" s="52">
        <f t="shared" si="409"/>
        <v>0</v>
      </c>
      <c r="AN2598" s="52" t="e">
        <f t="shared" si="402"/>
        <v>#VALUE!</v>
      </c>
      <c r="AO2598">
        <v>0</v>
      </c>
      <c r="AP2598" s="46">
        <v>0</v>
      </c>
      <c r="AQ2598" s="52">
        <f t="shared" si="410"/>
        <v>0</v>
      </c>
    </row>
    <row r="2599" spans="1:43" x14ac:dyDescent="0.25">
      <c r="A2599" t="s">
        <v>5531</v>
      </c>
      <c r="B2599" t="s">
        <v>4742</v>
      </c>
      <c r="C2599" s="22" t="s">
        <v>4742</v>
      </c>
      <c r="D2599">
        <v>1</v>
      </c>
      <c r="E2599">
        <v>1</v>
      </c>
      <c r="F2599">
        <v>1</v>
      </c>
      <c r="G2599" s="13">
        <v>40039</v>
      </c>
      <c r="H2599">
        <v>1.54</v>
      </c>
      <c r="I2599">
        <v>0</v>
      </c>
      <c r="J2599" t="s">
        <v>5411</v>
      </c>
      <c r="K2599" s="46">
        <v>1.54</v>
      </c>
      <c r="L2599" s="46">
        <v>0</v>
      </c>
      <c r="M2599" s="22"/>
      <c r="N2599" s="52">
        <f t="shared" si="403"/>
        <v>0</v>
      </c>
      <c r="O2599" s="52">
        <f t="shared" si="404"/>
        <v>0</v>
      </c>
      <c r="P2599" s="52" t="e">
        <f t="shared" si="405"/>
        <v>#VALUE!</v>
      </c>
      <c r="Q2599">
        <v>0</v>
      </c>
      <c r="R2599">
        <v>0</v>
      </c>
      <c r="S2599" t="s">
        <v>5411</v>
      </c>
      <c r="T2599" s="46">
        <v>0</v>
      </c>
      <c r="U2599" s="46">
        <v>0</v>
      </c>
      <c r="V2599" s="22"/>
      <c r="W2599" s="52">
        <f t="shared" si="406"/>
        <v>0</v>
      </c>
      <c r="X2599" s="52">
        <f t="shared" si="407"/>
        <v>0</v>
      </c>
      <c r="Y2599" s="52" t="e">
        <f t="shared" si="401"/>
        <v>#VALUE!</v>
      </c>
      <c r="Z2599" t="s">
        <v>5568</v>
      </c>
      <c r="AA2599" t="s">
        <v>77</v>
      </c>
      <c r="AB2599" t="s">
        <v>5411</v>
      </c>
      <c r="AC2599" s="61" t="s">
        <v>88</v>
      </c>
      <c r="AD2599" s="61" t="s">
        <v>77</v>
      </c>
      <c r="AE2599" s="22"/>
      <c r="AF2599">
        <v>0</v>
      </c>
      <c r="AG2599">
        <v>0</v>
      </c>
      <c r="AH2599" t="s">
        <v>5411</v>
      </c>
      <c r="AI2599" s="46">
        <v>0</v>
      </c>
      <c r="AJ2599" s="46">
        <v>0</v>
      </c>
      <c r="AK2599" s="22"/>
      <c r="AL2599" s="52">
        <f t="shared" si="408"/>
        <v>0</v>
      </c>
      <c r="AM2599" s="52">
        <f t="shared" si="409"/>
        <v>0</v>
      </c>
      <c r="AN2599" s="52" t="e">
        <f t="shared" si="402"/>
        <v>#VALUE!</v>
      </c>
      <c r="AO2599">
        <v>0</v>
      </c>
      <c r="AP2599" s="46">
        <v>0</v>
      </c>
      <c r="AQ2599" s="52">
        <f t="shared" si="410"/>
        <v>0</v>
      </c>
    </row>
    <row r="2600" spans="1:43" x14ac:dyDescent="0.25">
      <c r="A2600" t="s">
        <v>5531</v>
      </c>
      <c r="B2600" t="s">
        <v>4743</v>
      </c>
      <c r="C2600" s="22" t="s">
        <v>4743</v>
      </c>
      <c r="D2600">
        <v>1</v>
      </c>
      <c r="E2600">
        <v>1</v>
      </c>
      <c r="F2600">
        <v>1</v>
      </c>
      <c r="G2600" s="13">
        <v>40039</v>
      </c>
      <c r="H2600">
        <v>0.6</v>
      </c>
      <c r="I2600">
        <v>0</v>
      </c>
      <c r="J2600" t="s">
        <v>5411</v>
      </c>
      <c r="K2600" s="46">
        <v>0.6</v>
      </c>
      <c r="L2600" s="46">
        <v>0</v>
      </c>
      <c r="M2600" s="22"/>
      <c r="N2600" s="52">
        <f t="shared" si="403"/>
        <v>0</v>
      </c>
      <c r="O2600" s="52">
        <f t="shared" si="404"/>
        <v>0</v>
      </c>
      <c r="P2600" s="52" t="e">
        <f t="shared" si="405"/>
        <v>#VALUE!</v>
      </c>
      <c r="Q2600">
        <v>0</v>
      </c>
      <c r="R2600">
        <v>0</v>
      </c>
      <c r="S2600" t="s">
        <v>5411</v>
      </c>
      <c r="T2600" s="46">
        <v>0</v>
      </c>
      <c r="U2600" s="46">
        <v>0</v>
      </c>
      <c r="V2600" s="22"/>
      <c r="W2600" s="52">
        <f t="shared" si="406"/>
        <v>0</v>
      </c>
      <c r="X2600" s="52">
        <f t="shared" si="407"/>
        <v>0</v>
      </c>
      <c r="Y2600" s="52" t="e">
        <f t="shared" si="401"/>
        <v>#VALUE!</v>
      </c>
      <c r="Z2600" t="s">
        <v>5568</v>
      </c>
      <c r="AA2600" t="s">
        <v>77</v>
      </c>
      <c r="AB2600" t="s">
        <v>5411</v>
      </c>
      <c r="AC2600" s="61" t="s">
        <v>88</v>
      </c>
      <c r="AD2600" s="61" t="s">
        <v>77</v>
      </c>
      <c r="AE2600" s="22"/>
      <c r="AF2600">
        <v>0</v>
      </c>
      <c r="AG2600">
        <v>0</v>
      </c>
      <c r="AH2600" t="s">
        <v>5411</v>
      </c>
      <c r="AI2600" s="46">
        <v>0</v>
      </c>
      <c r="AJ2600" s="46">
        <v>0</v>
      </c>
      <c r="AK2600" s="22"/>
      <c r="AL2600" s="52">
        <f t="shared" si="408"/>
        <v>0</v>
      </c>
      <c r="AM2600" s="52">
        <f t="shared" si="409"/>
        <v>0</v>
      </c>
      <c r="AN2600" s="52" t="e">
        <f t="shared" si="402"/>
        <v>#VALUE!</v>
      </c>
      <c r="AO2600">
        <v>0</v>
      </c>
      <c r="AP2600" s="46">
        <v>0</v>
      </c>
      <c r="AQ2600" s="52">
        <f t="shared" si="410"/>
        <v>0</v>
      </c>
    </row>
    <row r="2601" spans="1:43" x14ac:dyDescent="0.25">
      <c r="A2601" t="s">
        <v>5531</v>
      </c>
      <c r="B2601" t="s">
        <v>4816</v>
      </c>
      <c r="C2601" s="22" t="s">
        <v>4816</v>
      </c>
      <c r="D2601">
        <v>1</v>
      </c>
      <c r="E2601">
        <v>1</v>
      </c>
      <c r="F2601">
        <v>1</v>
      </c>
      <c r="G2601" s="13">
        <v>40855</v>
      </c>
      <c r="H2601">
        <v>0</v>
      </c>
      <c r="I2601" t="s">
        <v>5411</v>
      </c>
      <c r="J2601" t="s">
        <v>5411</v>
      </c>
      <c r="K2601" s="46">
        <v>0</v>
      </c>
      <c r="L2601" s="46"/>
      <c r="M2601" s="22"/>
      <c r="N2601" s="52">
        <f t="shared" si="403"/>
        <v>0</v>
      </c>
      <c r="O2601" s="52" t="e">
        <f t="shared" si="404"/>
        <v>#VALUE!</v>
      </c>
      <c r="P2601" s="52" t="e">
        <f t="shared" si="405"/>
        <v>#VALUE!</v>
      </c>
      <c r="Q2601">
        <v>0</v>
      </c>
      <c r="R2601" t="s">
        <v>5411</v>
      </c>
      <c r="S2601" t="s">
        <v>5411</v>
      </c>
      <c r="T2601" s="46">
        <v>0</v>
      </c>
      <c r="U2601" s="46"/>
      <c r="V2601" s="22"/>
      <c r="W2601" s="52">
        <f t="shared" si="406"/>
        <v>0</v>
      </c>
      <c r="X2601" s="52" t="e">
        <f t="shared" si="407"/>
        <v>#VALUE!</v>
      </c>
      <c r="Y2601" s="52" t="e">
        <f t="shared" si="401"/>
        <v>#VALUE!</v>
      </c>
      <c r="Z2601" t="s">
        <v>5568</v>
      </c>
      <c r="AA2601" t="s">
        <v>5411</v>
      </c>
      <c r="AB2601" t="s">
        <v>5411</v>
      </c>
      <c r="AC2601" s="61" t="s">
        <v>88</v>
      </c>
      <c r="AD2601" s="61"/>
      <c r="AE2601" s="22"/>
      <c r="AF2601">
        <v>0</v>
      </c>
      <c r="AG2601" t="s">
        <v>5411</v>
      </c>
      <c r="AH2601" t="s">
        <v>5411</v>
      </c>
      <c r="AI2601" s="46">
        <v>0</v>
      </c>
      <c r="AJ2601" s="46"/>
      <c r="AK2601" s="22"/>
      <c r="AL2601" s="52">
        <f t="shared" si="408"/>
        <v>0</v>
      </c>
      <c r="AM2601" s="52" t="e">
        <f t="shared" si="409"/>
        <v>#VALUE!</v>
      </c>
      <c r="AN2601" s="52" t="e">
        <f t="shared" si="402"/>
        <v>#VALUE!</v>
      </c>
      <c r="AO2601">
        <v>0</v>
      </c>
      <c r="AP2601" s="46">
        <v>0</v>
      </c>
      <c r="AQ2601" s="52">
        <f t="shared" si="410"/>
        <v>0</v>
      </c>
    </row>
    <row r="2602" spans="1:43" x14ac:dyDescent="0.25">
      <c r="A2602" t="s">
        <v>5531</v>
      </c>
      <c r="B2602" t="s">
        <v>4817</v>
      </c>
      <c r="C2602" s="22" t="s">
        <v>4817</v>
      </c>
      <c r="D2602">
        <v>1</v>
      </c>
      <c r="E2602">
        <v>1</v>
      </c>
      <c r="F2602">
        <v>1</v>
      </c>
      <c r="G2602" s="13">
        <v>40855</v>
      </c>
      <c r="H2602">
        <v>1.93</v>
      </c>
      <c r="I2602" t="s">
        <v>5411</v>
      </c>
      <c r="J2602" t="s">
        <v>5411</v>
      </c>
      <c r="K2602" s="46">
        <v>1.93</v>
      </c>
      <c r="L2602" s="46"/>
      <c r="M2602" s="22"/>
      <c r="N2602" s="52">
        <f t="shared" si="403"/>
        <v>0</v>
      </c>
      <c r="O2602" s="52" t="e">
        <f t="shared" si="404"/>
        <v>#VALUE!</v>
      </c>
      <c r="P2602" s="52" t="e">
        <f t="shared" si="405"/>
        <v>#VALUE!</v>
      </c>
      <c r="Q2602">
        <v>0</v>
      </c>
      <c r="R2602" t="s">
        <v>5411</v>
      </c>
      <c r="S2602" t="s">
        <v>5411</v>
      </c>
      <c r="T2602" s="46">
        <v>0</v>
      </c>
      <c r="U2602" s="46"/>
      <c r="V2602" s="22"/>
      <c r="W2602" s="52">
        <f t="shared" si="406"/>
        <v>0</v>
      </c>
      <c r="X2602" s="52" t="e">
        <f t="shared" si="407"/>
        <v>#VALUE!</v>
      </c>
      <c r="Y2602" s="52" t="e">
        <f t="shared" si="401"/>
        <v>#VALUE!</v>
      </c>
      <c r="Z2602" t="s">
        <v>5568</v>
      </c>
      <c r="AA2602" t="s">
        <v>5411</v>
      </c>
      <c r="AB2602" t="s">
        <v>5411</v>
      </c>
      <c r="AC2602" s="61" t="s">
        <v>88</v>
      </c>
      <c r="AD2602" s="61"/>
      <c r="AE2602" s="22"/>
      <c r="AF2602">
        <v>0</v>
      </c>
      <c r="AG2602" t="s">
        <v>5411</v>
      </c>
      <c r="AH2602" t="s">
        <v>5411</v>
      </c>
      <c r="AI2602" s="46">
        <v>0</v>
      </c>
      <c r="AJ2602" s="46"/>
      <c r="AK2602" s="22"/>
      <c r="AL2602" s="52">
        <f t="shared" si="408"/>
        <v>0</v>
      </c>
      <c r="AM2602" s="52" t="e">
        <f t="shared" si="409"/>
        <v>#VALUE!</v>
      </c>
      <c r="AN2602" s="52" t="e">
        <f t="shared" si="402"/>
        <v>#VALUE!</v>
      </c>
      <c r="AO2602">
        <v>0</v>
      </c>
      <c r="AP2602" s="46">
        <v>0</v>
      </c>
      <c r="AQ2602" s="52">
        <f t="shared" si="410"/>
        <v>0</v>
      </c>
    </row>
    <row r="2603" spans="1:43" x14ac:dyDescent="0.25">
      <c r="A2603" t="s">
        <v>5531</v>
      </c>
      <c r="B2603" t="s">
        <v>4818</v>
      </c>
      <c r="C2603" s="22" t="s">
        <v>4818</v>
      </c>
      <c r="D2603">
        <v>1</v>
      </c>
      <c r="E2603">
        <v>1</v>
      </c>
      <c r="F2603">
        <v>1</v>
      </c>
      <c r="G2603" s="13">
        <v>40855</v>
      </c>
      <c r="H2603">
        <v>16.29</v>
      </c>
      <c r="I2603" t="s">
        <v>5411</v>
      </c>
      <c r="J2603" t="s">
        <v>5411</v>
      </c>
      <c r="K2603" s="46">
        <v>16.29</v>
      </c>
      <c r="L2603" s="46"/>
      <c r="M2603" s="22"/>
      <c r="N2603" s="52">
        <f t="shared" si="403"/>
        <v>0</v>
      </c>
      <c r="O2603" s="52" t="e">
        <f t="shared" si="404"/>
        <v>#VALUE!</v>
      </c>
      <c r="P2603" s="52" t="e">
        <f t="shared" si="405"/>
        <v>#VALUE!</v>
      </c>
      <c r="Q2603">
        <v>2.2000000000000002</v>
      </c>
      <c r="R2603" t="s">
        <v>5411</v>
      </c>
      <c r="S2603" t="s">
        <v>5411</v>
      </c>
      <c r="T2603" s="46">
        <v>2.2000000000000002</v>
      </c>
      <c r="U2603" s="46"/>
      <c r="V2603" s="22"/>
      <c r="W2603" s="52">
        <f t="shared" si="406"/>
        <v>0</v>
      </c>
      <c r="X2603" s="52" t="e">
        <f t="shared" si="407"/>
        <v>#VALUE!</v>
      </c>
      <c r="Y2603" s="52" t="e">
        <f t="shared" si="401"/>
        <v>#VALUE!</v>
      </c>
      <c r="Z2603" t="s">
        <v>5568</v>
      </c>
      <c r="AA2603" t="s">
        <v>5411</v>
      </c>
      <c r="AB2603" t="s">
        <v>5411</v>
      </c>
      <c r="AC2603" s="61" t="s">
        <v>88</v>
      </c>
      <c r="AD2603" s="61"/>
      <c r="AE2603" s="22"/>
      <c r="AF2603">
        <v>0</v>
      </c>
      <c r="AG2603" t="s">
        <v>5411</v>
      </c>
      <c r="AH2603" t="s">
        <v>5411</v>
      </c>
      <c r="AI2603" s="46">
        <v>0</v>
      </c>
      <c r="AJ2603" s="46"/>
      <c r="AK2603" s="22"/>
      <c r="AL2603" s="52">
        <f t="shared" si="408"/>
        <v>0</v>
      </c>
      <c r="AM2603" s="52" t="e">
        <f t="shared" si="409"/>
        <v>#VALUE!</v>
      </c>
      <c r="AN2603" s="52" t="e">
        <f t="shared" si="402"/>
        <v>#VALUE!</v>
      </c>
      <c r="AO2603">
        <v>0</v>
      </c>
      <c r="AP2603" s="46">
        <v>0</v>
      </c>
      <c r="AQ2603" s="52">
        <f t="shared" si="410"/>
        <v>0</v>
      </c>
    </row>
    <row r="2604" spans="1:43" x14ac:dyDescent="0.25">
      <c r="A2604" t="s">
        <v>5531</v>
      </c>
      <c r="B2604" t="s">
        <v>4819</v>
      </c>
      <c r="C2604" s="22" t="s">
        <v>4819</v>
      </c>
      <c r="D2604">
        <v>1</v>
      </c>
      <c r="E2604">
        <v>1</v>
      </c>
      <c r="F2604">
        <v>1</v>
      </c>
      <c r="G2604" s="13">
        <v>40855</v>
      </c>
      <c r="H2604">
        <v>0.06</v>
      </c>
      <c r="I2604" t="s">
        <v>5411</v>
      </c>
      <c r="J2604" t="s">
        <v>5411</v>
      </c>
      <c r="K2604" s="46">
        <v>0.06</v>
      </c>
      <c r="L2604" s="46"/>
      <c r="M2604" s="22"/>
      <c r="N2604" s="52">
        <f t="shared" si="403"/>
        <v>0</v>
      </c>
      <c r="O2604" s="52" t="e">
        <f t="shared" si="404"/>
        <v>#VALUE!</v>
      </c>
      <c r="P2604" s="52" t="e">
        <f t="shared" si="405"/>
        <v>#VALUE!</v>
      </c>
      <c r="Q2604">
        <v>0</v>
      </c>
      <c r="R2604" t="s">
        <v>5411</v>
      </c>
      <c r="S2604" t="s">
        <v>5411</v>
      </c>
      <c r="T2604" s="46">
        <v>0</v>
      </c>
      <c r="U2604" s="46"/>
      <c r="V2604" s="22"/>
      <c r="W2604" s="52">
        <f t="shared" si="406"/>
        <v>0</v>
      </c>
      <c r="X2604" s="52" t="e">
        <f t="shared" si="407"/>
        <v>#VALUE!</v>
      </c>
      <c r="Y2604" s="52" t="e">
        <f t="shared" si="401"/>
        <v>#VALUE!</v>
      </c>
      <c r="Z2604" t="s">
        <v>5568</v>
      </c>
      <c r="AA2604" t="s">
        <v>5411</v>
      </c>
      <c r="AB2604" t="s">
        <v>5411</v>
      </c>
      <c r="AC2604" s="61" t="s">
        <v>88</v>
      </c>
      <c r="AD2604" s="61"/>
      <c r="AE2604" s="22"/>
      <c r="AF2604">
        <v>0</v>
      </c>
      <c r="AG2604" t="s">
        <v>5411</v>
      </c>
      <c r="AH2604" t="s">
        <v>5411</v>
      </c>
      <c r="AI2604" s="46">
        <v>0</v>
      </c>
      <c r="AJ2604" s="46"/>
      <c r="AK2604" s="22"/>
      <c r="AL2604" s="52">
        <f t="shared" si="408"/>
        <v>0</v>
      </c>
      <c r="AM2604" s="52" t="e">
        <f t="shared" si="409"/>
        <v>#VALUE!</v>
      </c>
      <c r="AN2604" s="52" t="e">
        <f t="shared" si="402"/>
        <v>#VALUE!</v>
      </c>
      <c r="AO2604">
        <v>0</v>
      </c>
      <c r="AP2604" s="46">
        <v>0</v>
      </c>
      <c r="AQ2604" s="52">
        <f t="shared" si="410"/>
        <v>0</v>
      </c>
    </row>
    <row r="2605" spans="1:43" x14ac:dyDescent="0.25">
      <c r="A2605" t="s">
        <v>5531</v>
      </c>
      <c r="B2605" t="s">
        <v>4820</v>
      </c>
      <c r="C2605" s="22" t="s">
        <v>4820</v>
      </c>
      <c r="D2605">
        <v>1</v>
      </c>
      <c r="E2605">
        <v>1</v>
      </c>
      <c r="F2605">
        <v>1</v>
      </c>
      <c r="G2605" s="13">
        <v>40855</v>
      </c>
      <c r="H2605">
        <v>0.55000000000000004</v>
      </c>
      <c r="I2605" t="s">
        <v>5411</v>
      </c>
      <c r="J2605" t="s">
        <v>5411</v>
      </c>
      <c r="K2605" s="46">
        <v>0.55000000000000004</v>
      </c>
      <c r="L2605" s="46"/>
      <c r="M2605" s="22"/>
      <c r="N2605" s="52">
        <f t="shared" si="403"/>
        <v>0</v>
      </c>
      <c r="O2605" s="52" t="e">
        <f t="shared" si="404"/>
        <v>#VALUE!</v>
      </c>
      <c r="P2605" s="52" t="e">
        <f t="shared" si="405"/>
        <v>#VALUE!</v>
      </c>
      <c r="Q2605">
        <v>0</v>
      </c>
      <c r="R2605" t="s">
        <v>5411</v>
      </c>
      <c r="S2605" t="s">
        <v>5411</v>
      </c>
      <c r="T2605" s="46">
        <v>0</v>
      </c>
      <c r="U2605" s="46"/>
      <c r="V2605" s="22"/>
      <c r="W2605" s="52">
        <f t="shared" si="406"/>
        <v>0</v>
      </c>
      <c r="X2605" s="52" t="e">
        <f t="shared" si="407"/>
        <v>#VALUE!</v>
      </c>
      <c r="Y2605" s="52" t="e">
        <f t="shared" si="401"/>
        <v>#VALUE!</v>
      </c>
      <c r="Z2605" t="s">
        <v>5568</v>
      </c>
      <c r="AA2605" t="s">
        <v>5411</v>
      </c>
      <c r="AB2605" t="s">
        <v>5411</v>
      </c>
      <c r="AC2605" s="61" t="s">
        <v>88</v>
      </c>
      <c r="AD2605" s="61"/>
      <c r="AE2605" s="22"/>
      <c r="AF2605">
        <v>0</v>
      </c>
      <c r="AG2605" t="s">
        <v>5411</v>
      </c>
      <c r="AH2605" t="s">
        <v>5411</v>
      </c>
      <c r="AI2605" s="46">
        <v>0</v>
      </c>
      <c r="AJ2605" s="46"/>
      <c r="AK2605" s="22"/>
      <c r="AL2605" s="52">
        <f t="shared" si="408"/>
        <v>0</v>
      </c>
      <c r="AM2605" s="52" t="e">
        <f t="shared" si="409"/>
        <v>#VALUE!</v>
      </c>
      <c r="AN2605" s="52" t="e">
        <f t="shared" si="402"/>
        <v>#VALUE!</v>
      </c>
      <c r="AO2605">
        <v>0</v>
      </c>
      <c r="AP2605" s="46">
        <v>0</v>
      </c>
      <c r="AQ2605" s="52">
        <f t="shared" si="410"/>
        <v>0</v>
      </c>
    </row>
    <row r="2606" spans="1:43" x14ac:dyDescent="0.25">
      <c r="A2606" t="s">
        <v>5531</v>
      </c>
      <c r="B2606" t="s">
        <v>4821</v>
      </c>
      <c r="C2606" s="22" t="s">
        <v>4821</v>
      </c>
      <c r="D2606">
        <v>1</v>
      </c>
      <c r="E2606">
        <v>1</v>
      </c>
      <c r="F2606">
        <v>1</v>
      </c>
      <c r="G2606" s="13">
        <v>40855</v>
      </c>
      <c r="H2606">
        <v>2.65</v>
      </c>
      <c r="I2606" t="s">
        <v>5411</v>
      </c>
      <c r="J2606" t="s">
        <v>5411</v>
      </c>
      <c r="K2606" s="46">
        <v>2.65</v>
      </c>
      <c r="L2606" s="46"/>
      <c r="M2606" s="22"/>
      <c r="N2606" s="52">
        <f t="shared" si="403"/>
        <v>0</v>
      </c>
      <c r="O2606" s="52" t="e">
        <f t="shared" si="404"/>
        <v>#VALUE!</v>
      </c>
      <c r="P2606" s="52" t="e">
        <f t="shared" si="405"/>
        <v>#VALUE!</v>
      </c>
      <c r="Q2606">
        <v>0</v>
      </c>
      <c r="R2606" t="s">
        <v>5411</v>
      </c>
      <c r="S2606" t="s">
        <v>5411</v>
      </c>
      <c r="T2606" s="46">
        <v>0</v>
      </c>
      <c r="U2606" s="46"/>
      <c r="V2606" s="22"/>
      <c r="W2606" s="52">
        <f t="shared" si="406"/>
        <v>0</v>
      </c>
      <c r="X2606" s="52" t="e">
        <f t="shared" si="407"/>
        <v>#VALUE!</v>
      </c>
      <c r="Y2606" s="52" t="e">
        <f t="shared" si="401"/>
        <v>#VALUE!</v>
      </c>
      <c r="Z2606" t="s">
        <v>5568</v>
      </c>
      <c r="AA2606" t="s">
        <v>5411</v>
      </c>
      <c r="AB2606" t="s">
        <v>5411</v>
      </c>
      <c r="AC2606" s="61" t="s">
        <v>88</v>
      </c>
      <c r="AD2606" s="61"/>
      <c r="AE2606" s="22"/>
      <c r="AF2606">
        <v>0</v>
      </c>
      <c r="AG2606" t="s">
        <v>5411</v>
      </c>
      <c r="AH2606" t="s">
        <v>5411</v>
      </c>
      <c r="AI2606" s="46">
        <v>0</v>
      </c>
      <c r="AJ2606" s="46"/>
      <c r="AK2606" s="22"/>
      <c r="AL2606" s="52">
        <f t="shared" si="408"/>
        <v>0</v>
      </c>
      <c r="AM2606" s="52" t="e">
        <f t="shared" si="409"/>
        <v>#VALUE!</v>
      </c>
      <c r="AN2606" s="52" t="e">
        <f t="shared" si="402"/>
        <v>#VALUE!</v>
      </c>
      <c r="AO2606">
        <v>0</v>
      </c>
      <c r="AP2606" s="46">
        <v>0</v>
      </c>
      <c r="AQ2606" s="52">
        <f t="shared" si="410"/>
        <v>0</v>
      </c>
    </row>
    <row r="2607" spans="1:43" x14ac:dyDescent="0.25">
      <c r="A2607" t="s">
        <v>5531</v>
      </c>
      <c r="B2607" t="s">
        <v>4822</v>
      </c>
      <c r="C2607" s="22" t="s">
        <v>4822</v>
      </c>
      <c r="D2607">
        <v>1</v>
      </c>
      <c r="E2607">
        <v>1</v>
      </c>
      <c r="F2607">
        <v>1</v>
      </c>
      <c r="G2607" s="13">
        <v>40855</v>
      </c>
      <c r="H2607">
        <v>0</v>
      </c>
      <c r="I2607" t="s">
        <v>5411</v>
      </c>
      <c r="J2607" t="s">
        <v>5411</v>
      </c>
      <c r="K2607" s="46">
        <v>0</v>
      </c>
      <c r="L2607" s="46"/>
      <c r="M2607" s="22"/>
      <c r="N2607" s="52">
        <f t="shared" si="403"/>
        <v>0</v>
      </c>
      <c r="O2607" s="52" t="e">
        <f t="shared" si="404"/>
        <v>#VALUE!</v>
      </c>
      <c r="P2607" s="52" t="e">
        <f t="shared" si="405"/>
        <v>#VALUE!</v>
      </c>
      <c r="Q2607">
        <v>0</v>
      </c>
      <c r="R2607" t="s">
        <v>5411</v>
      </c>
      <c r="S2607" t="s">
        <v>5411</v>
      </c>
      <c r="T2607" s="46">
        <v>0</v>
      </c>
      <c r="U2607" s="46"/>
      <c r="V2607" s="22"/>
      <c r="W2607" s="52">
        <f t="shared" si="406"/>
        <v>0</v>
      </c>
      <c r="X2607" s="52" t="e">
        <f t="shared" si="407"/>
        <v>#VALUE!</v>
      </c>
      <c r="Y2607" s="52" t="e">
        <f t="shared" si="401"/>
        <v>#VALUE!</v>
      </c>
      <c r="Z2607" t="s">
        <v>5568</v>
      </c>
      <c r="AA2607" t="s">
        <v>5411</v>
      </c>
      <c r="AB2607" t="s">
        <v>5411</v>
      </c>
      <c r="AC2607" s="61" t="s">
        <v>88</v>
      </c>
      <c r="AD2607" s="61"/>
      <c r="AE2607" s="22"/>
      <c r="AF2607">
        <v>0</v>
      </c>
      <c r="AG2607" t="s">
        <v>5411</v>
      </c>
      <c r="AH2607" t="s">
        <v>5411</v>
      </c>
      <c r="AI2607" s="46">
        <v>0</v>
      </c>
      <c r="AJ2607" s="46"/>
      <c r="AK2607" s="22"/>
      <c r="AL2607" s="52">
        <f t="shared" si="408"/>
        <v>0</v>
      </c>
      <c r="AM2607" s="52" t="e">
        <f t="shared" si="409"/>
        <v>#VALUE!</v>
      </c>
      <c r="AN2607" s="52" t="e">
        <f t="shared" si="402"/>
        <v>#VALUE!</v>
      </c>
      <c r="AO2607">
        <v>0</v>
      </c>
      <c r="AP2607" s="46">
        <v>0</v>
      </c>
      <c r="AQ2607" s="52">
        <f t="shared" si="410"/>
        <v>0</v>
      </c>
    </row>
    <row r="2608" spans="1:43" x14ac:dyDescent="0.25">
      <c r="A2608" t="s">
        <v>5531</v>
      </c>
      <c r="B2608" t="s">
        <v>4823</v>
      </c>
      <c r="C2608" s="22" t="s">
        <v>4823</v>
      </c>
      <c r="D2608">
        <v>1</v>
      </c>
      <c r="E2608">
        <v>1</v>
      </c>
      <c r="F2608">
        <v>1</v>
      </c>
      <c r="G2608" s="13">
        <v>40855</v>
      </c>
      <c r="H2608">
        <v>1.0900000000000001</v>
      </c>
      <c r="I2608" t="s">
        <v>5411</v>
      </c>
      <c r="J2608" t="s">
        <v>5411</v>
      </c>
      <c r="K2608" s="46">
        <v>1.0900000000000001</v>
      </c>
      <c r="L2608" s="46"/>
      <c r="M2608" s="22"/>
      <c r="N2608" s="52">
        <f t="shared" si="403"/>
        <v>0</v>
      </c>
      <c r="O2608" s="52" t="e">
        <f t="shared" si="404"/>
        <v>#VALUE!</v>
      </c>
      <c r="P2608" s="52" t="e">
        <f t="shared" si="405"/>
        <v>#VALUE!</v>
      </c>
      <c r="Q2608">
        <v>0</v>
      </c>
      <c r="R2608" t="s">
        <v>5411</v>
      </c>
      <c r="S2608" t="s">
        <v>5411</v>
      </c>
      <c r="T2608" s="46">
        <v>0</v>
      </c>
      <c r="U2608" s="46"/>
      <c r="V2608" s="22"/>
      <c r="W2608" s="52">
        <f t="shared" si="406"/>
        <v>0</v>
      </c>
      <c r="X2608" s="52" t="e">
        <f t="shared" si="407"/>
        <v>#VALUE!</v>
      </c>
      <c r="Y2608" s="52" t="e">
        <f t="shared" si="401"/>
        <v>#VALUE!</v>
      </c>
      <c r="Z2608" t="s">
        <v>5568</v>
      </c>
      <c r="AA2608" t="s">
        <v>5411</v>
      </c>
      <c r="AB2608" t="s">
        <v>5411</v>
      </c>
      <c r="AC2608" s="61" t="s">
        <v>88</v>
      </c>
      <c r="AD2608" s="61"/>
      <c r="AE2608" s="22"/>
      <c r="AF2608">
        <v>0</v>
      </c>
      <c r="AG2608" t="s">
        <v>5411</v>
      </c>
      <c r="AH2608" t="s">
        <v>5411</v>
      </c>
      <c r="AI2608" s="46">
        <v>0</v>
      </c>
      <c r="AJ2608" s="46"/>
      <c r="AK2608" s="22"/>
      <c r="AL2608" s="52">
        <f t="shared" si="408"/>
        <v>0</v>
      </c>
      <c r="AM2608" s="52" t="e">
        <f t="shared" si="409"/>
        <v>#VALUE!</v>
      </c>
      <c r="AN2608" s="52" t="e">
        <f t="shared" si="402"/>
        <v>#VALUE!</v>
      </c>
      <c r="AO2608">
        <v>0</v>
      </c>
      <c r="AP2608" s="46">
        <v>0</v>
      </c>
      <c r="AQ2608" s="52">
        <f t="shared" si="410"/>
        <v>0</v>
      </c>
    </row>
    <row r="2609" spans="1:43" x14ac:dyDescent="0.25">
      <c r="A2609" t="s">
        <v>5531</v>
      </c>
      <c r="B2609" t="s">
        <v>4824</v>
      </c>
      <c r="C2609" s="22" t="s">
        <v>4824</v>
      </c>
      <c r="D2609">
        <v>1</v>
      </c>
      <c r="E2609">
        <v>1</v>
      </c>
      <c r="F2609">
        <v>1</v>
      </c>
      <c r="G2609" s="13">
        <v>40855</v>
      </c>
      <c r="H2609">
        <v>1.59</v>
      </c>
      <c r="I2609" t="s">
        <v>5411</v>
      </c>
      <c r="J2609" t="s">
        <v>5411</v>
      </c>
      <c r="K2609" s="46">
        <v>1.59</v>
      </c>
      <c r="L2609" s="46"/>
      <c r="M2609" s="22"/>
      <c r="N2609" s="52">
        <f t="shared" si="403"/>
        <v>0</v>
      </c>
      <c r="O2609" s="52" t="e">
        <f t="shared" si="404"/>
        <v>#VALUE!</v>
      </c>
      <c r="P2609" s="52" t="e">
        <f t="shared" si="405"/>
        <v>#VALUE!</v>
      </c>
      <c r="Q2609">
        <v>0</v>
      </c>
      <c r="R2609" t="s">
        <v>5411</v>
      </c>
      <c r="S2609" t="s">
        <v>5411</v>
      </c>
      <c r="T2609" s="46">
        <v>0</v>
      </c>
      <c r="U2609" s="46"/>
      <c r="V2609" s="22"/>
      <c r="W2609" s="52">
        <f t="shared" si="406"/>
        <v>0</v>
      </c>
      <c r="X2609" s="52" t="e">
        <f t="shared" si="407"/>
        <v>#VALUE!</v>
      </c>
      <c r="Y2609" s="52" t="e">
        <f t="shared" si="401"/>
        <v>#VALUE!</v>
      </c>
      <c r="Z2609" t="s">
        <v>5568</v>
      </c>
      <c r="AA2609" t="s">
        <v>5411</v>
      </c>
      <c r="AB2609" t="s">
        <v>5411</v>
      </c>
      <c r="AC2609" s="61" t="s">
        <v>88</v>
      </c>
      <c r="AD2609" s="61"/>
      <c r="AE2609" s="22"/>
      <c r="AF2609">
        <v>0</v>
      </c>
      <c r="AG2609" t="s">
        <v>5411</v>
      </c>
      <c r="AH2609" t="s">
        <v>5411</v>
      </c>
      <c r="AI2609" s="46">
        <v>0</v>
      </c>
      <c r="AJ2609" s="46"/>
      <c r="AK2609" s="22"/>
      <c r="AL2609" s="52">
        <f t="shared" si="408"/>
        <v>0</v>
      </c>
      <c r="AM2609" s="52" t="e">
        <f t="shared" si="409"/>
        <v>#VALUE!</v>
      </c>
      <c r="AN2609" s="52" t="e">
        <f t="shared" si="402"/>
        <v>#VALUE!</v>
      </c>
      <c r="AO2609">
        <v>0</v>
      </c>
      <c r="AP2609" s="46">
        <v>0</v>
      </c>
      <c r="AQ2609" s="52">
        <f t="shared" si="410"/>
        <v>0</v>
      </c>
    </row>
    <row r="2610" spans="1:43" x14ac:dyDescent="0.25">
      <c r="A2610" t="s">
        <v>5531</v>
      </c>
      <c r="B2610" t="s">
        <v>4825</v>
      </c>
      <c r="C2610" s="22" t="s">
        <v>4825</v>
      </c>
      <c r="D2610">
        <v>1</v>
      </c>
      <c r="E2610">
        <v>1</v>
      </c>
      <c r="F2610">
        <v>1</v>
      </c>
      <c r="G2610" s="13">
        <v>40855</v>
      </c>
      <c r="H2610">
        <v>0</v>
      </c>
      <c r="I2610" t="s">
        <v>5411</v>
      </c>
      <c r="J2610" t="s">
        <v>5411</v>
      </c>
      <c r="K2610" s="46">
        <v>0</v>
      </c>
      <c r="L2610" s="46"/>
      <c r="M2610" s="22"/>
      <c r="N2610" s="52">
        <f t="shared" si="403"/>
        <v>0</v>
      </c>
      <c r="O2610" s="52" t="e">
        <f t="shared" si="404"/>
        <v>#VALUE!</v>
      </c>
      <c r="P2610" s="52" t="e">
        <f t="shared" si="405"/>
        <v>#VALUE!</v>
      </c>
      <c r="Q2610">
        <v>0</v>
      </c>
      <c r="R2610" t="s">
        <v>5411</v>
      </c>
      <c r="S2610" t="s">
        <v>5411</v>
      </c>
      <c r="T2610" s="46">
        <v>0</v>
      </c>
      <c r="U2610" s="46"/>
      <c r="V2610" s="22"/>
      <c r="W2610" s="52">
        <f t="shared" si="406"/>
        <v>0</v>
      </c>
      <c r="X2610" s="52" t="e">
        <f t="shared" si="407"/>
        <v>#VALUE!</v>
      </c>
      <c r="Y2610" s="52" t="e">
        <f t="shared" si="401"/>
        <v>#VALUE!</v>
      </c>
      <c r="Z2610" t="s">
        <v>5568</v>
      </c>
      <c r="AA2610" t="s">
        <v>5411</v>
      </c>
      <c r="AB2610" t="s">
        <v>5411</v>
      </c>
      <c r="AC2610" s="61" t="s">
        <v>88</v>
      </c>
      <c r="AD2610" s="61"/>
      <c r="AE2610" s="22"/>
      <c r="AF2610">
        <v>0</v>
      </c>
      <c r="AG2610" t="s">
        <v>5411</v>
      </c>
      <c r="AH2610" t="s">
        <v>5411</v>
      </c>
      <c r="AI2610" s="46">
        <v>0</v>
      </c>
      <c r="AJ2610" s="46"/>
      <c r="AK2610" s="22"/>
      <c r="AL2610" s="52">
        <f t="shared" si="408"/>
        <v>0</v>
      </c>
      <c r="AM2610" s="52" t="e">
        <f t="shared" si="409"/>
        <v>#VALUE!</v>
      </c>
      <c r="AN2610" s="52" t="e">
        <f t="shared" si="402"/>
        <v>#VALUE!</v>
      </c>
      <c r="AO2610">
        <v>0</v>
      </c>
      <c r="AP2610" s="46">
        <v>0</v>
      </c>
      <c r="AQ2610" s="52">
        <f t="shared" si="410"/>
        <v>0</v>
      </c>
    </row>
    <row r="2611" spans="1:43" x14ac:dyDescent="0.25">
      <c r="A2611" t="s">
        <v>5531</v>
      </c>
      <c r="B2611" t="s">
        <v>4826</v>
      </c>
      <c r="C2611" s="22" t="s">
        <v>4826</v>
      </c>
      <c r="D2611">
        <v>1</v>
      </c>
      <c r="E2611">
        <v>1</v>
      </c>
      <c r="F2611">
        <v>1</v>
      </c>
      <c r="G2611" s="13">
        <v>40855</v>
      </c>
      <c r="H2611">
        <v>1.9</v>
      </c>
      <c r="I2611" t="s">
        <v>5411</v>
      </c>
      <c r="J2611" t="s">
        <v>5411</v>
      </c>
      <c r="K2611" s="46">
        <v>1.9</v>
      </c>
      <c r="L2611" s="46"/>
      <c r="M2611" s="22"/>
      <c r="N2611" s="52">
        <f t="shared" si="403"/>
        <v>0</v>
      </c>
      <c r="O2611" s="52" t="e">
        <f t="shared" si="404"/>
        <v>#VALUE!</v>
      </c>
      <c r="P2611" s="52" t="e">
        <f t="shared" si="405"/>
        <v>#VALUE!</v>
      </c>
      <c r="Q2611">
        <v>0</v>
      </c>
      <c r="R2611" t="s">
        <v>5411</v>
      </c>
      <c r="S2611" t="s">
        <v>5411</v>
      </c>
      <c r="T2611" s="46">
        <v>0</v>
      </c>
      <c r="U2611" s="46"/>
      <c r="V2611" s="22"/>
      <c r="W2611" s="52">
        <f t="shared" si="406"/>
        <v>0</v>
      </c>
      <c r="X2611" s="52" t="e">
        <f t="shared" si="407"/>
        <v>#VALUE!</v>
      </c>
      <c r="Y2611" s="52" t="e">
        <f t="shared" si="401"/>
        <v>#VALUE!</v>
      </c>
      <c r="Z2611" t="s">
        <v>5568</v>
      </c>
      <c r="AA2611" t="s">
        <v>5411</v>
      </c>
      <c r="AB2611" t="s">
        <v>5411</v>
      </c>
      <c r="AC2611" s="61" t="s">
        <v>88</v>
      </c>
      <c r="AD2611" s="61"/>
      <c r="AE2611" s="22"/>
      <c r="AF2611">
        <v>0</v>
      </c>
      <c r="AG2611" t="s">
        <v>5411</v>
      </c>
      <c r="AH2611" t="s">
        <v>5411</v>
      </c>
      <c r="AI2611" s="46">
        <v>0</v>
      </c>
      <c r="AJ2611" s="46"/>
      <c r="AK2611" s="22"/>
      <c r="AL2611" s="52">
        <f t="shared" si="408"/>
        <v>0</v>
      </c>
      <c r="AM2611" s="52" t="e">
        <f t="shared" si="409"/>
        <v>#VALUE!</v>
      </c>
      <c r="AN2611" s="52" t="e">
        <f t="shared" si="402"/>
        <v>#VALUE!</v>
      </c>
      <c r="AO2611">
        <v>0</v>
      </c>
      <c r="AP2611" s="46">
        <v>0</v>
      </c>
      <c r="AQ2611" s="52">
        <f t="shared" si="410"/>
        <v>0</v>
      </c>
    </row>
    <row r="2612" spans="1:43" x14ac:dyDescent="0.25">
      <c r="A2612" t="s">
        <v>5531</v>
      </c>
      <c r="B2612" t="s">
        <v>4827</v>
      </c>
      <c r="C2612" s="22" t="s">
        <v>4827</v>
      </c>
      <c r="D2612">
        <v>1</v>
      </c>
      <c r="E2612">
        <v>1</v>
      </c>
      <c r="F2612">
        <v>1</v>
      </c>
      <c r="G2612" s="13">
        <v>40855</v>
      </c>
      <c r="H2612">
        <v>1.07</v>
      </c>
      <c r="I2612" t="s">
        <v>5411</v>
      </c>
      <c r="J2612" t="s">
        <v>5411</v>
      </c>
      <c r="K2612" s="46">
        <v>1.07</v>
      </c>
      <c r="L2612" s="46"/>
      <c r="M2612" s="22"/>
      <c r="N2612" s="52">
        <f t="shared" si="403"/>
        <v>0</v>
      </c>
      <c r="O2612" s="52" t="e">
        <f t="shared" si="404"/>
        <v>#VALUE!</v>
      </c>
      <c r="P2612" s="52" t="e">
        <f t="shared" si="405"/>
        <v>#VALUE!</v>
      </c>
      <c r="Q2612">
        <v>0</v>
      </c>
      <c r="R2612" t="s">
        <v>5411</v>
      </c>
      <c r="S2612" t="s">
        <v>5411</v>
      </c>
      <c r="T2612" s="46">
        <v>0</v>
      </c>
      <c r="U2612" s="46"/>
      <c r="V2612" s="22"/>
      <c r="W2612" s="52">
        <f t="shared" si="406"/>
        <v>0</v>
      </c>
      <c r="X2612" s="52" t="e">
        <f t="shared" si="407"/>
        <v>#VALUE!</v>
      </c>
      <c r="Y2612" s="52" t="e">
        <f t="shared" si="401"/>
        <v>#VALUE!</v>
      </c>
      <c r="Z2612" t="s">
        <v>5568</v>
      </c>
      <c r="AA2612" t="s">
        <v>5411</v>
      </c>
      <c r="AB2612" t="s">
        <v>5411</v>
      </c>
      <c r="AC2612" s="61" t="s">
        <v>88</v>
      </c>
      <c r="AD2612" s="61"/>
      <c r="AE2612" s="22"/>
      <c r="AF2612">
        <v>0</v>
      </c>
      <c r="AG2612" t="s">
        <v>5411</v>
      </c>
      <c r="AH2612" t="s">
        <v>5411</v>
      </c>
      <c r="AI2612" s="46">
        <v>0</v>
      </c>
      <c r="AJ2612" s="46"/>
      <c r="AK2612" s="22"/>
      <c r="AL2612" s="52">
        <f t="shared" si="408"/>
        <v>0</v>
      </c>
      <c r="AM2612" s="52" t="e">
        <f t="shared" si="409"/>
        <v>#VALUE!</v>
      </c>
      <c r="AN2612" s="52" t="e">
        <f t="shared" si="402"/>
        <v>#VALUE!</v>
      </c>
      <c r="AO2612">
        <v>0</v>
      </c>
      <c r="AP2612" s="46">
        <v>0</v>
      </c>
      <c r="AQ2612" s="52">
        <f t="shared" si="410"/>
        <v>0</v>
      </c>
    </row>
    <row r="2613" spans="1:43" x14ac:dyDescent="0.25">
      <c r="A2613" t="s">
        <v>5531</v>
      </c>
      <c r="B2613" t="s">
        <v>4828</v>
      </c>
      <c r="C2613" s="22" t="s">
        <v>4828</v>
      </c>
      <c r="D2613">
        <v>1</v>
      </c>
      <c r="E2613">
        <v>1</v>
      </c>
      <c r="F2613">
        <v>1</v>
      </c>
      <c r="G2613" s="13">
        <v>40855</v>
      </c>
      <c r="H2613">
        <v>0</v>
      </c>
      <c r="I2613" t="s">
        <v>5411</v>
      </c>
      <c r="J2613" t="s">
        <v>5411</v>
      </c>
      <c r="K2613" s="46">
        <v>0</v>
      </c>
      <c r="L2613" s="46"/>
      <c r="M2613" s="22"/>
      <c r="N2613" s="52">
        <f t="shared" si="403"/>
        <v>0</v>
      </c>
      <c r="O2613" s="52" t="e">
        <f t="shared" si="404"/>
        <v>#VALUE!</v>
      </c>
      <c r="P2613" s="52" t="e">
        <f t="shared" si="405"/>
        <v>#VALUE!</v>
      </c>
      <c r="Q2613">
        <v>0</v>
      </c>
      <c r="R2613" t="s">
        <v>5411</v>
      </c>
      <c r="S2613" t="s">
        <v>5411</v>
      </c>
      <c r="T2613" s="46">
        <v>0</v>
      </c>
      <c r="U2613" s="46"/>
      <c r="V2613" s="22"/>
      <c r="W2613" s="52">
        <f t="shared" si="406"/>
        <v>0</v>
      </c>
      <c r="X2613" s="52" t="e">
        <f t="shared" si="407"/>
        <v>#VALUE!</v>
      </c>
      <c r="Y2613" s="52" t="e">
        <f t="shared" si="401"/>
        <v>#VALUE!</v>
      </c>
      <c r="Z2613" t="s">
        <v>5568</v>
      </c>
      <c r="AA2613" t="s">
        <v>5411</v>
      </c>
      <c r="AB2613" t="s">
        <v>5411</v>
      </c>
      <c r="AC2613" s="61" t="s">
        <v>88</v>
      </c>
      <c r="AD2613" s="61"/>
      <c r="AE2613" s="22"/>
      <c r="AF2613">
        <v>0</v>
      </c>
      <c r="AG2613" t="s">
        <v>5411</v>
      </c>
      <c r="AH2613" t="s">
        <v>5411</v>
      </c>
      <c r="AI2613" s="46">
        <v>0</v>
      </c>
      <c r="AJ2613" s="46"/>
      <c r="AK2613" s="22"/>
      <c r="AL2613" s="52">
        <f t="shared" si="408"/>
        <v>0</v>
      </c>
      <c r="AM2613" s="52" t="e">
        <f t="shared" si="409"/>
        <v>#VALUE!</v>
      </c>
      <c r="AN2613" s="52" t="e">
        <f t="shared" si="402"/>
        <v>#VALUE!</v>
      </c>
      <c r="AO2613">
        <v>0</v>
      </c>
      <c r="AP2613" s="46">
        <v>0</v>
      </c>
      <c r="AQ2613" s="52">
        <f t="shared" si="410"/>
        <v>0</v>
      </c>
    </row>
    <row r="2614" spans="1:43" x14ac:dyDescent="0.25">
      <c r="A2614" t="s">
        <v>5531</v>
      </c>
      <c r="B2614" t="s">
        <v>4829</v>
      </c>
      <c r="C2614" s="22" t="s">
        <v>4829</v>
      </c>
      <c r="D2614">
        <v>1</v>
      </c>
      <c r="E2614">
        <v>1</v>
      </c>
      <c r="F2614">
        <v>1</v>
      </c>
      <c r="G2614" s="13">
        <v>40855</v>
      </c>
      <c r="H2614">
        <v>2</v>
      </c>
      <c r="I2614" t="s">
        <v>5411</v>
      </c>
      <c r="J2614" t="s">
        <v>5411</v>
      </c>
      <c r="K2614" s="100">
        <v>2</v>
      </c>
      <c r="L2614" s="46"/>
      <c r="M2614" s="22"/>
      <c r="N2614" s="52">
        <f t="shared" si="403"/>
        <v>0</v>
      </c>
      <c r="O2614" s="52" t="e">
        <f t="shared" si="404"/>
        <v>#VALUE!</v>
      </c>
      <c r="P2614" s="52" t="e">
        <f t="shared" si="405"/>
        <v>#VALUE!</v>
      </c>
      <c r="Q2614">
        <v>0</v>
      </c>
      <c r="R2614" t="s">
        <v>5411</v>
      </c>
      <c r="S2614" t="s">
        <v>5411</v>
      </c>
      <c r="T2614" s="46">
        <v>0</v>
      </c>
      <c r="U2614" s="46"/>
      <c r="V2614" s="22"/>
      <c r="W2614" s="52">
        <f t="shared" si="406"/>
        <v>0</v>
      </c>
      <c r="X2614" s="52" t="e">
        <f t="shared" si="407"/>
        <v>#VALUE!</v>
      </c>
      <c r="Y2614" s="52" t="e">
        <f t="shared" si="401"/>
        <v>#VALUE!</v>
      </c>
      <c r="Z2614" t="s">
        <v>5568</v>
      </c>
      <c r="AA2614" t="s">
        <v>5411</v>
      </c>
      <c r="AB2614" t="s">
        <v>5411</v>
      </c>
      <c r="AC2614" s="61" t="s">
        <v>88</v>
      </c>
      <c r="AD2614" s="61"/>
      <c r="AE2614" s="22"/>
      <c r="AF2614">
        <v>0</v>
      </c>
      <c r="AG2614" t="s">
        <v>5411</v>
      </c>
      <c r="AH2614" t="s">
        <v>5411</v>
      </c>
      <c r="AI2614" s="46">
        <v>0</v>
      </c>
      <c r="AJ2614" s="46"/>
      <c r="AK2614" s="22"/>
      <c r="AL2614" s="52">
        <f t="shared" si="408"/>
        <v>0</v>
      </c>
      <c r="AM2614" s="52" t="e">
        <f t="shared" si="409"/>
        <v>#VALUE!</v>
      </c>
      <c r="AN2614" s="52" t="e">
        <f t="shared" si="402"/>
        <v>#VALUE!</v>
      </c>
      <c r="AO2614">
        <v>0</v>
      </c>
      <c r="AP2614" s="46">
        <v>0</v>
      </c>
      <c r="AQ2614" s="52">
        <f t="shared" si="410"/>
        <v>0</v>
      </c>
    </row>
    <row r="2615" spans="1:43" x14ac:dyDescent="0.25">
      <c r="A2615" t="s">
        <v>5531</v>
      </c>
      <c r="B2615" t="s">
        <v>4830</v>
      </c>
      <c r="C2615" s="22" t="s">
        <v>4830</v>
      </c>
      <c r="D2615">
        <v>1</v>
      </c>
      <c r="E2615">
        <v>1</v>
      </c>
      <c r="F2615">
        <v>1</v>
      </c>
      <c r="G2615" s="13">
        <v>40855</v>
      </c>
      <c r="H2615">
        <v>0</v>
      </c>
      <c r="I2615" t="s">
        <v>5411</v>
      </c>
      <c r="J2615" t="s">
        <v>5411</v>
      </c>
      <c r="K2615" s="46">
        <v>0</v>
      </c>
      <c r="L2615" s="46"/>
      <c r="M2615" s="22"/>
      <c r="N2615" s="52">
        <f t="shared" si="403"/>
        <v>0</v>
      </c>
      <c r="O2615" s="52" t="e">
        <f t="shared" si="404"/>
        <v>#VALUE!</v>
      </c>
      <c r="P2615" s="52" t="e">
        <f t="shared" si="405"/>
        <v>#VALUE!</v>
      </c>
      <c r="Q2615">
        <v>0</v>
      </c>
      <c r="R2615" t="s">
        <v>5411</v>
      </c>
      <c r="S2615" t="s">
        <v>5411</v>
      </c>
      <c r="T2615" s="46">
        <v>0</v>
      </c>
      <c r="U2615" s="46"/>
      <c r="V2615" s="22"/>
      <c r="W2615" s="52">
        <f t="shared" si="406"/>
        <v>0</v>
      </c>
      <c r="X2615" s="52" t="e">
        <f t="shared" si="407"/>
        <v>#VALUE!</v>
      </c>
      <c r="Y2615" s="52" t="e">
        <f t="shared" si="401"/>
        <v>#VALUE!</v>
      </c>
      <c r="Z2615" t="s">
        <v>5568</v>
      </c>
      <c r="AA2615" t="s">
        <v>5411</v>
      </c>
      <c r="AB2615" t="s">
        <v>5411</v>
      </c>
      <c r="AC2615" s="61" t="s">
        <v>88</v>
      </c>
      <c r="AD2615" s="61"/>
      <c r="AE2615" s="22"/>
      <c r="AF2615">
        <v>0</v>
      </c>
      <c r="AG2615" t="s">
        <v>5411</v>
      </c>
      <c r="AH2615" t="s">
        <v>5411</v>
      </c>
      <c r="AI2615" s="46">
        <v>0</v>
      </c>
      <c r="AJ2615" s="46"/>
      <c r="AK2615" s="22"/>
      <c r="AL2615" s="52">
        <f t="shared" si="408"/>
        <v>0</v>
      </c>
      <c r="AM2615" s="52" t="e">
        <f t="shared" si="409"/>
        <v>#VALUE!</v>
      </c>
      <c r="AN2615" s="52" t="e">
        <f t="shared" si="402"/>
        <v>#VALUE!</v>
      </c>
      <c r="AO2615">
        <v>0</v>
      </c>
      <c r="AP2615" s="46">
        <v>0</v>
      </c>
      <c r="AQ2615" s="52">
        <f t="shared" si="410"/>
        <v>0</v>
      </c>
    </row>
    <row r="2616" spans="1:43" x14ac:dyDescent="0.25">
      <c r="A2616" t="s">
        <v>5531</v>
      </c>
      <c r="B2616" t="s">
        <v>4831</v>
      </c>
      <c r="C2616" s="22" t="s">
        <v>4831</v>
      </c>
      <c r="D2616">
        <v>1</v>
      </c>
      <c r="E2616">
        <v>1</v>
      </c>
      <c r="F2616">
        <v>1</v>
      </c>
      <c r="G2616" s="13">
        <v>40855</v>
      </c>
      <c r="H2616">
        <v>1.1499999999999999</v>
      </c>
      <c r="I2616" t="s">
        <v>5411</v>
      </c>
      <c r="J2616" t="s">
        <v>5411</v>
      </c>
      <c r="K2616" s="46">
        <v>1.1499999999999999</v>
      </c>
      <c r="L2616" s="46"/>
      <c r="M2616" s="22"/>
      <c r="N2616" s="52">
        <f t="shared" si="403"/>
        <v>0</v>
      </c>
      <c r="O2616" s="52" t="e">
        <f t="shared" si="404"/>
        <v>#VALUE!</v>
      </c>
      <c r="P2616" s="52" t="e">
        <f t="shared" si="405"/>
        <v>#VALUE!</v>
      </c>
      <c r="Q2616">
        <v>0</v>
      </c>
      <c r="R2616" t="s">
        <v>5411</v>
      </c>
      <c r="S2616" t="s">
        <v>5411</v>
      </c>
      <c r="T2616" s="46">
        <v>0</v>
      </c>
      <c r="U2616" s="46"/>
      <c r="V2616" s="22"/>
      <c r="W2616" s="52">
        <f t="shared" si="406"/>
        <v>0</v>
      </c>
      <c r="X2616" s="52" t="e">
        <f t="shared" si="407"/>
        <v>#VALUE!</v>
      </c>
      <c r="Y2616" s="52" t="e">
        <f t="shared" si="401"/>
        <v>#VALUE!</v>
      </c>
      <c r="Z2616" t="s">
        <v>5568</v>
      </c>
      <c r="AA2616" t="s">
        <v>5411</v>
      </c>
      <c r="AB2616" t="s">
        <v>5411</v>
      </c>
      <c r="AC2616" s="61" t="s">
        <v>88</v>
      </c>
      <c r="AD2616" s="61"/>
      <c r="AE2616" s="22"/>
      <c r="AF2616">
        <v>0</v>
      </c>
      <c r="AG2616" t="s">
        <v>5411</v>
      </c>
      <c r="AH2616" t="s">
        <v>5411</v>
      </c>
      <c r="AI2616" s="65">
        <v>0</v>
      </c>
      <c r="AJ2616" s="46"/>
      <c r="AK2616" s="22"/>
      <c r="AL2616" s="52">
        <f t="shared" si="408"/>
        <v>0</v>
      </c>
      <c r="AM2616" s="52" t="e">
        <f t="shared" si="409"/>
        <v>#VALUE!</v>
      </c>
      <c r="AN2616" s="52" t="e">
        <f t="shared" si="402"/>
        <v>#VALUE!</v>
      </c>
      <c r="AO2616">
        <v>0.06</v>
      </c>
      <c r="AP2616" s="46">
        <v>0.06</v>
      </c>
      <c r="AQ2616" s="52">
        <f t="shared" si="410"/>
        <v>0</v>
      </c>
    </row>
    <row r="2617" spans="1:43" x14ac:dyDescent="0.25">
      <c r="A2617" t="s">
        <v>5531</v>
      </c>
      <c r="B2617" t="s">
        <v>4832</v>
      </c>
      <c r="C2617" s="22" t="s">
        <v>4832</v>
      </c>
      <c r="D2617">
        <v>1</v>
      </c>
      <c r="E2617">
        <v>1</v>
      </c>
      <c r="F2617">
        <v>1</v>
      </c>
      <c r="G2617" s="13">
        <v>40855</v>
      </c>
      <c r="H2617">
        <v>5.77</v>
      </c>
      <c r="I2617" t="s">
        <v>5411</v>
      </c>
      <c r="J2617" t="s">
        <v>5411</v>
      </c>
      <c r="K2617" s="46">
        <v>5.77</v>
      </c>
      <c r="L2617" s="46"/>
      <c r="M2617" s="22"/>
      <c r="N2617" s="52">
        <f t="shared" si="403"/>
        <v>0</v>
      </c>
      <c r="O2617" s="52" t="e">
        <f t="shared" si="404"/>
        <v>#VALUE!</v>
      </c>
      <c r="P2617" s="52" t="e">
        <f t="shared" si="405"/>
        <v>#VALUE!</v>
      </c>
      <c r="Q2617">
        <v>0</v>
      </c>
      <c r="R2617" t="s">
        <v>5411</v>
      </c>
      <c r="S2617" t="s">
        <v>5411</v>
      </c>
      <c r="T2617" s="46">
        <v>0</v>
      </c>
      <c r="U2617" s="46"/>
      <c r="V2617" s="22"/>
      <c r="W2617" s="52">
        <f t="shared" si="406"/>
        <v>0</v>
      </c>
      <c r="X2617" s="52" t="e">
        <f t="shared" si="407"/>
        <v>#VALUE!</v>
      </c>
      <c r="Y2617" s="52" t="e">
        <f t="shared" si="401"/>
        <v>#VALUE!</v>
      </c>
      <c r="Z2617" t="s">
        <v>5568</v>
      </c>
      <c r="AA2617" t="s">
        <v>5411</v>
      </c>
      <c r="AB2617" t="s">
        <v>5411</v>
      </c>
      <c r="AC2617" s="61" t="s">
        <v>88</v>
      </c>
      <c r="AD2617" s="61"/>
      <c r="AE2617" s="22"/>
      <c r="AF2617">
        <v>0</v>
      </c>
      <c r="AG2617" t="s">
        <v>5411</v>
      </c>
      <c r="AH2617" t="s">
        <v>5411</v>
      </c>
      <c r="AI2617" s="46">
        <v>0</v>
      </c>
      <c r="AJ2617" s="46"/>
      <c r="AK2617" s="22"/>
      <c r="AL2617" s="52">
        <f t="shared" si="408"/>
        <v>0</v>
      </c>
      <c r="AM2617" s="52" t="e">
        <f t="shared" si="409"/>
        <v>#VALUE!</v>
      </c>
      <c r="AN2617" s="52" t="e">
        <f t="shared" si="402"/>
        <v>#VALUE!</v>
      </c>
      <c r="AO2617">
        <v>0</v>
      </c>
      <c r="AP2617" s="46">
        <v>0</v>
      </c>
      <c r="AQ2617" s="52">
        <f t="shared" si="410"/>
        <v>0</v>
      </c>
    </row>
    <row r="2618" spans="1:43" x14ac:dyDescent="0.25">
      <c r="A2618" t="s">
        <v>5531</v>
      </c>
      <c r="B2618" t="s">
        <v>4833</v>
      </c>
      <c r="C2618" s="22" t="s">
        <v>4833</v>
      </c>
      <c r="D2618">
        <v>1</v>
      </c>
      <c r="E2618">
        <v>1</v>
      </c>
      <c r="F2618">
        <v>1</v>
      </c>
      <c r="G2618" s="13">
        <v>40855</v>
      </c>
      <c r="H2618">
        <v>0</v>
      </c>
      <c r="I2618" t="s">
        <v>5411</v>
      </c>
      <c r="J2618" t="s">
        <v>5411</v>
      </c>
      <c r="K2618" s="46">
        <v>0</v>
      </c>
      <c r="L2618" s="46"/>
      <c r="M2618" s="22"/>
      <c r="N2618" s="52">
        <f t="shared" si="403"/>
        <v>0</v>
      </c>
      <c r="O2618" s="52" t="e">
        <f t="shared" si="404"/>
        <v>#VALUE!</v>
      </c>
      <c r="P2618" s="52" t="e">
        <f t="shared" si="405"/>
        <v>#VALUE!</v>
      </c>
      <c r="Q2618">
        <v>0</v>
      </c>
      <c r="R2618" t="s">
        <v>5411</v>
      </c>
      <c r="S2618" t="s">
        <v>5411</v>
      </c>
      <c r="T2618" s="46">
        <v>0</v>
      </c>
      <c r="U2618" s="46"/>
      <c r="V2618" s="22"/>
      <c r="W2618" s="52">
        <f t="shared" si="406"/>
        <v>0</v>
      </c>
      <c r="X2618" s="52" t="e">
        <f t="shared" si="407"/>
        <v>#VALUE!</v>
      </c>
      <c r="Y2618" s="52" t="e">
        <f t="shared" si="401"/>
        <v>#VALUE!</v>
      </c>
      <c r="Z2618" t="s">
        <v>77</v>
      </c>
      <c r="AA2618" t="s">
        <v>5411</v>
      </c>
      <c r="AB2618" t="s">
        <v>5411</v>
      </c>
      <c r="AC2618" s="61" t="s">
        <v>77</v>
      </c>
      <c r="AD2618" s="61"/>
      <c r="AE2618" s="22"/>
      <c r="AF2618">
        <v>0</v>
      </c>
      <c r="AG2618" t="s">
        <v>5411</v>
      </c>
      <c r="AH2618" t="s">
        <v>5411</v>
      </c>
      <c r="AI2618" s="46">
        <v>0</v>
      </c>
      <c r="AJ2618" s="46"/>
      <c r="AK2618" s="22"/>
      <c r="AL2618" s="52">
        <f t="shared" si="408"/>
        <v>0</v>
      </c>
      <c r="AM2618" s="52" t="e">
        <f t="shared" si="409"/>
        <v>#VALUE!</v>
      </c>
      <c r="AN2618" s="52" t="e">
        <f t="shared" si="402"/>
        <v>#VALUE!</v>
      </c>
      <c r="AO2618">
        <v>0</v>
      </c>
      <c r="AP2618" s="46">
        <v>0</v>
      </c>
      <c r="AQ2618" s="52">
        <f t="shared" si="410"/>
        <v>0</v>
      </c>
    </row>
    <row r="2619" spans="1:43" x14ac:dyDescent="0.25">
      <c r="A2619" t="s">
        <v>5531</v>
      </c>
      <c r="B2619" t="s">
        <v>4834</v>
      </c>
      <c r="C2619" s="22" t="s">
        <v>4834</v>
      </c>
      <c r="D2619">
        <v>1</v>
      </c>
      <c r="E2619">
        <v>1</v>
      </c>
      <c r="F2619">
        <v>1</v>
      </c>
      <c r="G2619" s="13">
        <v>40855</v>
      </c>
      <c r="H2619">
        <v>1.84</v>
      </c>
      <c r="I2619" t="s">
        <v>5411</v>
      </c>
      <c r="J2619" t="s">
        <v>5411</v>
      </c>
      <c r="K2619" s="46">
        <v>1.84</v>
      </c>
      <c r="L2619" s="46"/>
      <c r="M2619" s="22"/>
      <c r="N2619" s="52">
        <f t="shared" si="403"/>
        <v>0</v>
      </c>
      <c r="O2619" s="52" t="e">
        <f t="shared" si="404"/>
        <v>#VALUE!</v>
      </c>
      <c r="P2619" s="52" t="e">
        <f t="shared" si="405"/>
        <v>#VALUE!</v>
      </c>
      <c r="Q2619">
        <v>0</v>
      </c>
      <c r="R2619" t="s">
        <v>5411</v>
      </c>
      <c r="S2619" t="s">
        <v>5411</v>
      </c>
      <c r="T2619" s="46">
        <v>0</v>
      </c>
      <c r="U2619" s="46"/>
      <c r="V2619" s="22"/>
      <c r="W2619" s="52">
        <f t="shared" si="406"/>
        <v>0</v>
      </c>
      <c r="X2619" s="52" t="e">
        <f t="shared" si="407"/>
        <v>#VALUE!</v>
      </c>
      <c r="Y2619" s="52" t="e">
        <f t="shared" si="401"/>
        <v>#VALUE!</v>
      </c>
      <c r="Z2619" t="s">
        <v>77</v>
      </c>
      <c r="AA2619" t="s">
        <v>5411</v>
      </c>
      <c r="AB2619" t="s">
        <v>5411</v>
      </c>
      <c r="AC2619" s="61" t="s">
        <v>77</v>
      </c>
      <c r="AD2619" s="61"/>
      <c r="AE2619" s="22"/>
      <c r="AF2619">
        <v>0</v>
      </c>
      <c r="AG2619" t="s">
        <v>5411</v>
      </c>
      <c r="AH2619" t="s">
        <v>5411</v>
      </c>
      <c r="AI2619" s="46">
        <v>0</v>
      </c>
      <c r="AJ2619" s="46"/>
      <c r="AK2619" s="22"/>
      <c r="AL2619" s="52">
        <f t="shared" si="408"/>
        <v>0</v>
      </c>
      <c r="AM2619" s="52" t="e">
        <f t="shared" si="409"/>
        <v>#VALUE!</v>
      </c>
      <c r="AN2619" s="52" t="e">
        <f t="shared" si="402"/>
        <v>#VALUE!</v>
      </c>
      <c r="AO2619">
        <v>0.18</v>
      </c>
      <c r="AP2619" s="46">
        <v>0.18</v>
      </c>
      <c r="AQ2619" s="52">
        <f t="shared" si="410"/>
        <v>0</v>
      </c>
    </row>
    <row r="2620" spans="1:43" x14ac:dyDescent="0.25">
      <c r="A2620" t="s">
        <v>5531</v>
      </c>
      <c r="B2620" t="s">
        <v>4835</v>
      </c>
      <c r="C2620" s="22" t="s">
        <v>4835</v>
      </c>
      <c r="D2620">
        <v>1</v>
      </c>
      <c r="E2620">
        <v>1</v>
      </c>
      <c r="F2620">
        <v>1</v>
      </c>
      <c r="G2620" s="13">
        <v>40855</v>
      </c>
      <c r="H2620">
        <v>2.19</v>
      </c>
      <c r="I2620" t="s">
        <v>5411</v>
      </c>
      <c r="J2620" t="s">
        <v>5411</v>
      </c>
      <c r="K2620" s="46">
        <v>2.19</v>
      </c>
      <c r="L2620" s="46"/>
      <c r="M2620" s="22"/>
      <c r="N2620" s="52">
        <f t="shared" si="403"/>
        <v>0</v>
      </c>
      <c r="O2620" s="52" t="e">
        <f t="shared" si="404"/>
        <v>#VALUE!</v>
      </c>
      <c r="P2620" s="52" t="e">
        <f t="shared" si="405"/>
        <v>#VALUE!</v>
      </c>
      <c r="Q2620">
        <v>0.95</v>
      </c>
      <c r="R2620" t="s">
        <v>5411</v>
      </c>
      <c r="S2620" t="s">
        <v>5411</v>
      </c>
      <c r="T2620" s="46">
        <v>0.95</v>
      </c>
      <c r="U2620" s="46"/>
      <c r="V2620" s="22"/>
      <c r="W2620" s="52">
        <f t="shared" si="406"/>
        <v>0</v>
      </c>
      <c r="X2620" s="52" t="e">
        <f t="shared" si="407"/>
        <v>#VALUE!</v>
      </c>
      <c r="Y2620" s="52" t="e">
        <f t="shared" si="401"/>
        <v>#VALUE!</v>
      </c>
      <c r="Z2620" t="s">
        <v>77</v>
      </c>
      <c r="AA2620" t="s">
        <v>5411</v>
      </c>
      <c r="AB2620" t="s">
        <v>5411</v>
      </c>
      <c r="AC2620" s="61" t="s">
        <v>77</v>
      </c>
      <c r="AD2620" s="61"/>
      <c r="AE2620" s="22"/>
      <c r="AF2620">
        <v>0</v>
      </c>
      <c r="AG2620" t="s">
        <v>5411</v>
      </c>
      <c r="AH2620" t="s">
        <v>5411</v>
      </c>
      <c r="AI2620" s="46">
        <v>0</v>
      </c>
      <c r="AJ2620" s="46"/>
      <c r="AK2620" s="22"/>
      <c r="AL2620" s="52">
        <f t="shared" si="408"/>
        <v>0</v>
      </c>
      <c r="AM2620" s="52" t="e">
        <f t="shared" si="409"/>
        <v>#VALUE!</v>
      </c>
      <c r="AN2620" s="52" t="e">
        <f t="shared" si="402"/>
        <v>#VALUE!</v>
      </c>
      <c r="AO2620">
        <v>0</v>
      </c>
      <c r="AP2620" s="46">
        <v>0</v>
      </c>
      <c r="AQ2620" s="52">
        <f t="shared" si="410"/>
        <v>0</v>
      </c>
    </row>
    <row r="2621" spans="1:43" x14ac:dyDescent="0.25">
      <c r="A2621" t="s">
        <v>5531</v>
      </c>
      <c r="B2621" t="s">
        <v>4836</v>
      </c>
      <c r="C2621" s="22" t="s">
        <v>4836</v>
      </c>
      <c r="D2621">
        <v>1</v>
      </c>
      <c r="E2621">
        <v>1</v>
      </c>
      <c r="F2621">
        <v>1</v>
      </c>
      <c r="G2621" s="13">
        <v>40855</v>
      </c>
      <c r="H2621">
        <v>0.02</v>
      </c>
      <c r="I2621" t="s">
        <v>5411</v>
      </c>
      <c r="J2621" t="s">
        <v>5411</v>
      </c>
      <c r="K2621" s="46">
        <v>0.02</v>
      </c>
      <c r="L2621" s="46"/>
      <c r="M2621" s="22"/>
      <c r="N2621" s="52">
        <f t="shared" si="403"/>
        <v>0</v>
      </c>
      <c r="O2621" s="52" t="e">
        <f t="shared" si="404"/>
        <v>#VALUE!</v>
      </c>
      <c r="P2621" s="52" t="e">
        <f t="shared" si="405"/>
        <v>#VALUE!</v>
      </c>
      <c r="Q2621">
        <v>0</v>
      </c>
      <c r="R2621" t="s">
        <v>5411</v>
      </c>
      <c r="S2621" t="s">
        <v>5411</v>
      </c>
      <c r="T2621" s="46">
        <v>0</v>
      </c>
      <c r="U2621" s="46"/>
      <c r="V2621" s="22"/>
      <c r="W2621" s="52">
        <f t="shared" si="406"/>
        <v>0</v>
      </c>
      <c r="X2621" s="52" t="e">
        <f t="shared" si="407"/>
        <v>#VALUE!</v>
      </c>
      <c r="Y2621" s="52" t="e">
        <f t="shared" si="401"/>
        <v>#VALUE!</v>
      </c>
      <c r="Z2621" t="s">
        <v>77</v>
      </c>
      <c r="AA2621" t="s">
        <v>5411</v>
      </c>
      <c r="AB2621" t="s">
        <v>5411</v>
      </c>
      <c r="AC2621" s="61" t="s">
        <v>77</v>
      </c>
      <c r="AD2621" s="61"/>
      <c r="AE2621" s="22"/>
      <c r="AF2621">
        <v>0</v>
      </c>
      <c r="AG2621" t="s">
        <v>5411</v>
      </c>
      <c r="AH2621" t="s">
        <v>5411</v>
      </c>
      <c r="AI2621" s="46">
        <v>0</v>
      </c>
      <c r="AJ2621" s="46"/>
      <c r="AK2621" s="22"/>
      <c r="AL2621" s="52">
        <f t="shared" si="408"/>
        <v>0</v>
      </c>
      <c r="AM2621" s="52" t="e">
        <f t="shared" si="409"/>
        <v>#VALUE!</v>
      </c>
      <c r="AN2621" s="52" t="e">
        <f t="shared" si="402"/>
        <v>#VALUE!</v>
      </c>
      <c r="AO2621">
        <v>0</v>
      </c>
      <c r="AP2621" s="46">
        <v>0</v>
      </c>
      <c r="AQ2621" s="52">
        <f t="shared" si="410"/>
        <v>0</v>
      </c>
    </row>
    <row r="2622" spans="1:43" x14ac:dyDescent="0.25">
      <c r="A2622" t="s">
        <v>5531</v>
      </c>
      <c r="B2622" t="s">
        <v>4837</v>
      </c>
      <c r="C2622" s="22" t="s">
        <v>4837</v>
      </c>
      <c r="D2622">
        <v>1</v>
      </c>
      <c r="E2622">
        <v>1</v>
      </c>
      <c r="F2622">
        <v>1</v>
      </c>
      <c r="G2622" s="13">
        <v>40855</v>
      </c>
      <c r="H2622">
        <v>2.31</v>
      </c>
      <c r="I2622" t="s">
        <v>5411</v>
      </c>
      <c r="J2622" t="s">
        <v>5411</v>
      </c>
      <c r="K2622" s="46">
        <v>2.31</v>
      </c>
      <c r="L2622" s="46"/>
      <c r="M2622" s="22"/>
      <c r="N2622" s="52">
        <f t="shared" si="403"/>
        <v>0</v>
      </c>
      <c r="O2622" s="52" t="e">
        <f t="shared" si="404"/>
        <v>#VALUE!</v>
      </c>
      <c r="P2622" s="52" t="e">
        <f t="shared" si="405"/>
        <v>#VALUE!</v>
      </c>
      <c r="Q2622">
        <v>2.3199999999999998</v>
      </c>
      <c r="R2622" t="s">
        <v>5411</v>
      </c>
      <c r="S2622" t="s">
        <v>5411</v>
      </c>
      <c r="T2622" s="46">
        <v>2.3199999999999998</v>
      </c>
      <c r="U2622" s="46"/>
      <c r="V2622" s="22"/>
      <c r="W2622" s="52">
        <f t="shared" si="406"/>
        <v>0</v>
      </c>
      <c r="X2622" s="52" t="e">
        <f t="shared" si="407"/>
        <v>#VALUE!</v>
      </c>
      <c r="Y2622" s="52" t="e">
        <f t="shared" si="401"/>
        <v>#VALUE!</v>
      </c>
      <c r="Z2622" t="s">
        <v>77</v>
      </c>
      <c r="AA2622" t="s">
        <v>5411</v>
      </c>
      <c r="AB2622" t="s">
        <v>5411</v>
      </c>
      <c r="AC2622" s="61" t="s">
        <v>77</v>
      </c>
      <c r="AD2622" s="61"/>
      <c r="AE2622" s="22"/>
      <c r="AF2622">
        <v>0</v>
      </c>
      <c r="AG2622" t="s">
        <v>5411</v>
      </c>
      <c r="AH2622" t="s">
        <v>5411</v>
      </c>
      <c r="AI2622" s="46">
        <v>0</v>
      </c>
      <c r="AJ2622" s="46"/>
      <c r="AK2622" s="22"/>
      <c r="AL2622" s="52">
        <f t="shared" si="408"/>
        <v>0</v>
      </c>
      <c r="AM2622" s="52" t="e">
        <f t="shared" si="409"/>
        <v>#VALUE!</v>
      </c>
      <c r="AN2622" s="52" t="e">
        <f t="shared" si="402"/>
        <v>#VALUE!</v>
      </c>
      <c r="AO2622">
        <v>7.0000000000000007E-2</v>
      </c>
      <c r="AP2622" s="46">
        <v>7.0000000000000007E-2</v>
      </c>
      <c r="AQ2622" s="52">
        <f t="shared" si="410"/>
        <v>0</v>
      </c>
    </row>
    <row r="2623" spans="1:43" x14ac:dyDescent="0.25">
      <c r="A2623" t="s">
        <v>5531</v>
      </c>
      <c r="B2623" t="s">
        <v>4838</v>
      </c>
      <c r="C2623" s="22" t="s">
        <v>4838</v>
      </c>
      <c r="D2623">
        <v>1</v>
      </c>
      <c r="E2623">
        <v>1</v>
      </c>
      <c r="F2623">
        <v>1</v>
      </c>
      <c r="G2623" s="13">
        <v>40855</v>
      </c>
      <c r="H2623">
        <v>0.59</v>
      </c>
      <c r="I2623" t="s">
        <v>5411</v>
      </c>
      <c r="J2623" t="s">
        <v>5411</v>
      </c>
      <c r="K2623" s="46">
        <v>0.59</v>
      </c>
      <c r="L2623" s="46"/>
      <c r="M2623" s="22"/>
      <c r="N2623" s="52">
        <f t="shared" si="403"/>
        <v>0</v>
      </c>
      <c r="O2623" s="52" t="e">
        <f t="shared" si="404"/>
        <v>#VALUE!</v>
      </c>
      <c r="P2623" s="52" t="e">
        <f t="shared" si="405"/>
        <v>#VALUE!</v>
      </c>
      <c r="Q2623">
        <v>0.61</v>
      </c>
      <c r="R2623" t="s">
        <v>5411</v>
      </c>
      <c r="S2623" t="s">
        <v>5411</v>
      </c>
      <c r="T2623" s="46">
        <v>0.61</v>
      </c>
      <c r="U2623" s="46"/>
      <c r="V2623" s="22"/>
      <c r="W2623" s="52">
        <f t="shared" si="406"/>
        <v>0</v>
      </c>
      <c r="X2623" s="52" t="e">
        <f t="shared" si="407"/>
        <v>#VALUE!</v>
      </c>
      <c r="Y2623" s="52" t="e">
        <f t="shared" si="401"/>
        <v>#VALUE!</v>
      </c>
      <c r="Z2623" t="s">
        <v>77</v>
      </c>
      <c r="AA2623" t="s">
        <v>5411</v>
      </c>
      <c r="AB2623" t="s">
        <v>5411</v>
      </c>
      <c r="AC2623" s="61" t="s">
        <v>77</v>
      </c>
      <c r="AD2623" s="61"/>
      <c r="AE2623" s="22"/>
      <c r="AF2623">
        <v>0</v>
      </c>
      <c r="AG2623" t="s">
        <v>5411</v>
      </c>
      <c r="AH2623" t="s">
        <v>5411</v>
      </c>
      <c r="AI2623" s="46">
        <v>0</v>
      </c>
      <c r="AJ2623" s="46"/>
      <c r="AK2623" s="22"/>
      <c r="AL2623" s="52">
        <f t="shared" si="408"/>
        <v>0</v>
      </c>
      <c r="AM2623" s="52" t="e">
        <f t="shared" si="409"/>
        <v>#VALUE!</v>
      </c>
      <c r="AN2623" s="52" t="e">
        <f t="shared" si="402"/>
        <v>#VALUE!</v>
      </c>
      <c r="AO2623">
        <v>0.04</v>
      </c>
      <c r="AP2623" s="46">
        <v>0.04</v>
      </c>
      <c r="AQ2623" s="52">
        <f t="shared" si="410"/>
        <v>0</v>
      </c>
    </row>
    <row r="2624" spans="1:43" x14ac:dyDescent="0.25">
      <c r="A2624" t="s">
        <v>5531</v>
      </c>
      <c r="B2624" t="s">
        <v>4839</v>
      </c>
      <c r="C2624" s="22" t="s">
        <v>4839</v>
      </c>
      <c r="D2624">
        <v>1</v>
      </c>
      <c r="E2624">
        <v>1</v>
      </c>
      <c r="F2624">
        <v>1</v>
      </c>
      <c r="G2624" s="13">
        <v>40855</v>
      </c>
      <c r="H2624">
        <v>0.02</v>
      </c>
      <c r="I2624" t="s">
        <v>5411</v>
      </c>
      <c r="J2624" t="s">
        <v>5411</v>
      </c>
      <c r="K2624" s="46">
        <v>0.02</v>
      </c>
      <c r="L2624" s="46"/>
      <c r="M2624" s="22"/>
      <c r="N2624" s="52">
        <f t="shared" si="403"/>
        <v>0</v>
      </c>
      <c r="O2624" s="52" t="e">
        <f t="shared" si="404"/>
        <v>#VALUE!</v>
      </c>
      <c r="P2624" s="52" t="e">
        <f t="shared" si="405"/>
        <v>#VALUE!</v>
      </c>
      <c r="Q2624">
        <v>0</v>
      </c>
      <c r="R2624" t="s">
        <v>5411</v>
      </c>
      <c r="S2624" t="s">
        <v>5411</v>
      </c>
      <c r="T2624" s="46">
        <v>0</v>
      </c>
      <c r="U2624" s="46"/>
      <c r="V2624" s="22"/>
      <c r="W2624" s="52">
        <f t="shared" si="406"/>
        <v>0</v>
      </c>
      <c r="X2624" s="52" t="e">
        <f t="shared" si="407"/>
        <v>#VALUE!</v>
      </c>
      <c r="Y2624" s="52" t="e">
        <f t="shared" si="401"/>
        <v>#VALUE!</v>
      </c>
      <c r="Z2624" t="s">
        <v>77</v>
      </c>
      <c r="AA2624" t="s">
        <v>5411</v>
      </c>
      <c r="AB2624" t="s">
        <v>5411</v>
      </c>
      <c r="AC2624" s="61" t="s">
        <v>77</v>
      </c>
      <c r="AD2624" s="61"/>
      <c r="AE2624" s="22"/>
      <c r="AF2624">
        <v>0</v>
      </c>
      <c r="AG2624" t="s">
        <v>5411</v>
      </c>
      <c r="AH2624" t="s">
        <v>5411</v>
      </c>
      <c r="AI2624" s="46">
        <v>0</v>
      </c>
      <c r="AJ2624" s="46"/>
      <c r="AK2624" s="22"/>
      <c r="AL2624" s="52">
        <f t="shared" si="408"/>
        <v>0</v>
      </c>
      <c r="AM2624" s="52" t="e">
        <f t="shared" si="409"/>
        <v>#VALUE!</v>
      </c>
      <c r="AN2624" s="52" t="e">
        <f t="shared" si="402"/>
        <v>#VALUE!</v>
      </c>
      <c r="AO2624">
        <v>0</v>
      </c>
      <c r="AP2624" s="46">
        <v>0</v>
      </c>
      <c r="AQ2624" s="52">
        <f t="shared" si="410"/>
        <v>0</v>
      </c>
    </row>
    <row r="2625" spans="1:43" x14ac:dyDescent="0.25">
      <c r="A2625" t="s">
        <v>5531</v>
      </c>
      <c r="B2625" t="s">
        <v>4840</v>
      </c>
      <c r="C2625" s="22" t="s">
        <v>4840</v>
      </c>
      <c r="D2625">
        <v>1</v>
      </c>
      <c r="E2625">
        <v>1</v>
      </c>
      <c r="F2625">
        <v>1</v>
      </c>
      <c r="G2625" s="13">
        <v>40855</v>
      </c>
      <c r="H2625">
        <v>1.85</v>
      </c>
      <c r="I2625" t="s">
        <v>5411</v>
      </c>
      <c r="J2625" t="s">
        <v>5411</v>
      </c>
      <c r="K2625" s="46">
        <v>1.85</v>
      </c>
      <c r="L2625" s="46"/>
      <c r="M2625" s="22"/>
      <c r="N2625" s="52">
        <f t="shared" si="403"/>
        <v>0</v>
      </c>
      <c r="O2625" s="52" t="e">
        <f t="shared" si="404"/>
        <v>#VALUE!</v>
      </c>
      <c r="P2625" s="52" t="e">
        <f t="shared" si="405"/>
        <v>#VALUE!</v>
      </c>
      <c r="Q2625">
        <v>0.91</v>
      </c>
      <c r="R2625" t="s">
        <v>5411</v>
      </c>
      <c r="S2625" t="s">
        <v>5411</v>
      </c>
      <c r="T2625" s="46">
        <v>0.91</v>
      </c>
      <c r="U2625" s="46"/>
      <c r="V2625" s="22"/>
      <c r="W2625" s="52">
        <f t="shared" si="406"/>
        <v>0</v>
      </c>
      <c r="X2625" s="52" t="e">
        <f t="shared" si="407"/>
        <v>#VALUE!</v>
      </c>
      <c r="Y2625" s="52" t="e">
        <f t="shared" si="401"/>
        <v>#VALUE!</v>
      </c>
      <c r="Z2625" t="s">
        <v>77</v>
      </c>
      <c r="AA2625" t="s">
        <v>5411</v>
      </c>
      <c r="AB2625" t="s">
        <v>5411</v>
      </c>
      <c r="AC2625" s="61" t="s">
        <v>77</v>
      </c>
      <c r="AD2625" s="61"/>
      <c r="AE2625" s="22"/>
      <c r="AF2625">
        <v>1.54</v>
      </c>
      <c r="AG2625" t="s">
        <v>5411</v>
      </c>
      <c r="AH2625" t="s">
        <v>5411</v>
      </c>
      <c r="AI2625" s="46">
        <v>1.54</v>
      </c>
      <c r="AJ2625" s="46"/>
      <c r="AK2625" s="22"/>
      <c r="AL2625" s="52">
        <f t="shared" si="408"/>
        <v>0</v>
      </c>
      <c r="AM2625" s="52" t="e">
        <f t="shared" si="409"/>
        <v>#VALUE!</v>
      </c>
      <c r="AN2625" s="52" t="e">
        <f t="shared" si="402"/>
        <v>#VALUE!</v>
      </c>
      <c r="AO2625">
        <v>0.45</v>
      </c>
      <c r="AP2625" s="46">
        <v>0.45</v>
      </c>
      <c r="AQ2625" s="52">
        <f t="shared" si="410"/>
        <v>0</v>
      </c>
    </row>
    <row r="2626" spans="1:43" x14ac:dyDescent="0.25">
      <c r="A2626" t="s">
        <v>5531</v>
      </c>
      <c r="B2626" t="s">
        <v>4841</v>
      </c>
      <c r="C2626" s="22" t="s">
        <v>4841</v>
      </c>
      <c r="D2626">
        <v>1</v>
      </c>
      <c r="E2626">
        <v>1</v>
      </c>
      <c r="F2626">
        <v>1</v>
      </c>
      <c r="G2626" s="13">
        <v>40855</v>
      </c>
      <c r="H2626">
        <v>0.79</v>
      </c>
      <c r="I2626" t="s">
        <v>5411</v>
      </c>
      <c r="J2626" t="s">
        <v>5411</v>
      </c>
      <c r="K2626" s="46">
        <v>0.79</v>
      </c>
      <c r="L2626" s="46"/>
      <c r="M2626" s="22"/>
      <c r="N2626" s="52">
        <f t="shared" si="403"/>
        <v>0</v>
      </c>
      <c r="O2626" s="52" t="e">
        <f t="shared" si="404"/>
        <v>#VALUE!</v>
      </c>
      <c r="P2626" s="52" t="e">
        <f t="shared" si="405"/>
        <v>#VALUE!</v>
      </c>
      <c r="Q2626">
        <v>1.69</v>
      </c>
      <c r="R2626" t="s">
        <v>5411</v>
      </c>
      <c r="S2626" t="s">
        <v>5411</v>
      </c>
      <c r="T2626" s="46">
        <v>1.69</v>
      </c>
      <c r="U2626" s="46"/>
      <c r="V2626" s="22"/>
      <c r="W2626" s="52">
        <f t="shared" si="406"/>
        <v>0</v>
      </c>
      <c r="X2626" s="52" t="e">
        <f t="shared" si="407"/>
        <v>#VALUE!</v>
      </c>
      <c r="Y2626" s="52" t="e">
        <f t="shared" si="401"/>
        <v>#VALUE!</v>
      </c>
      <c r="Z2626" t="s">
        <v>77</v>
      </c>
      <c r="AA2626" t="s">
        <v>5411</v>
      </c>
      <c r="AB2626" t="s">
        <v>5411</v>
      </c>
      <c r="AC2626" s="61" t="s">
        <v>77</v>
      </c>
      <c r="AD2626" s="61"/>
      <c r="AE2626" s="22"/>
      <c r="AF2626">
        <v>0.59</v>
      </c>
      <c r="AG2626" t="s">
        <v>5411</v>
      </c>
      <c r="AH2626" t="s">
        <v>5411</v>
      </c>
      <c r="AI2626" s="46">
        <v>0.59</v>
      </c>
      <c r="AJ2626" s="46"/>
      <c r="AK2626" s="22"/>
      <c r="AL2626" s="52">
        <f t="shared" si="408"/>
        <v>0</v>
      </c>
      <c r="AM2626" s="52" t="e">
        <f t="shared" si="409"/>
        <v>#VALUE!</v>
      </c>
      <c r="AN2626" s="52" t="e">
        <f t="shared" si="402"/>
        <v>#VALUE!</v>
      </c>
      <c r="AO2626">
        <v>0.01</v>
      </c>
      <c r="AP2626" s="46">
        <v>0.01</v>
      </c>
      <c r="AQ2626" s="52">
        <f t="shared" si="410"/>
        <v>0</v>
      </c>
    </row>
    <row r="2627" spans="1:43" x14ac:dyDescent="0.25">
      <c r="A2627" t="s">
        <v>5531</v>
      </c>
      <c r="B2627" t="s">
        <v>4842</v>
      </c>
      <c r="C2627" s="22" t="s">
        <v>4842</v>
      </c>
      <c r="D2627">
        <v>1</v>
      </c>
      <c r="E2627">
        <v>1</v>
      </c>
      <c r="F2627">
        <v>1</v>
      </c>
      <c r="G2627" s="13">
        <v>40855</v>
      </c>
      <c r="H2627">
        <v>0.06</v>
      </c>
      <c r="I2627" t="s">
        <v>5411</v>
      </c>
      <c r="J2627" t="s">
        <v>5411</v>
      </c>
      <c r="K2627" s="46">
        <v>0.06</v>
      </c>
      <c r="L2627" s="46"/>
      <c r="M2627" s="22"/>
      <c r="N2627" s="52">
        <f t="shared" si="403"/>
        <v>0</v>
      </c>
      <c r="O2627" s="52" t="e">
        <f t="shared" si="404"/>
        <v>#VALUE!</v>
      </c>
      <c r="P2627" s="52" t="e">
        <f t="shared" si="405"/>
        <v>#VALUE!</v>
      </c>
      <c r="Q2627">
        <v>0.72</v>
      </c>
      <c r="R2627" t="s">
        <v>5411</v>
      </c>
      <c r="S2627" t="s">
        <v>5411</v>
      </c>
      <c r="T2627" s="46">
        <v>0.72</v>
      </c>
      <c r="U2627" s="46"/>
      <c r="V2627" s="22"/>
      <c r="W2627" s="52">
        <f t="shared" si="406"/>
        <v>0</v>
      </c>
      <c r="X2627" s="52" t="e">
        <f t="shared" si="407"/>
        <v>#VALUE!</v>
      </c>
      <c r="Y2627" s="52" t="e">
        <f t="shared" si="401"/>
        <v>#VALUE!</v>
      </c>
      <c r="Z2627" t="s">
        <v>77</v>
      </c>
      <c r="AA2627" t="s">
        <v>5411</v>
      </c>
      <c r="AB2627" t="s">
        <v>5411</v>
      </c>
      <c r="AC2627" s="61" t="s">
        <v>77</v>
      </c>
      <c r="AD2627" s="61"/>
      <c r="AE2627" s="22"/>
      <c r="AF2627">
        <v>0</v>
      </c>
      <c r="AG2627" t="s">
        <v>5411</v>
      </c>
      <c r="AH2627" t="s">
        <v>5411</v>
      </c>
      <c r="AI2627" s="46">
        <v>0</v>
      </c>
      <c r="AJ2627" s="46"/>
      <c r="AK2627" s="22"/>
      <c r="AL2627" s="52">
        <f t="shared" si="408"/>
        <v>0</v>
      </c>
      <c r="AM2627" s="52" t="e">
        <f t="shared" si="409"/>
        <v>#VALUE!</v>
      </c>
      <c r="AN2627" s="52" t="e">
        <f t="shared" si="402"/>
        <v>#VALUE!</v>
      </c>
      <c r="AO2627">
        <v>0</v>
      </c>
      <c r="AP2627" s="46">
        <v>0</v>
      </c>
      <c r="AQ2627" s="52">
        <f t="shared" si="410"/>
        <v>0</v>
      </c>
    </row>
    <row r="2628" spans="1:43" x14ac:dyDescent="0.25">
      <c r="A2628" t="s">
        <v>5531</v>
      </c>
      <c r="B2628" t="s">
        <v>4843</v>
      </c>
      <c r="C2628" s="22" t="s">
        <v>4843</v>
      </c>
      <c r="D2628">
        <v>1</v>
      </c>
      <c r="E2628">
        <v>1</v>
      </c>
      <c r="F2628">
        <v>1</v>
      </c>
      <c r="G2628" s="13">
        <v>40855</v>
      </c>
      <c r="H2628">
        <v>3.68</v>
      </c>
      <c r="I2628" t="s">
        <v>5411</v>
      </c>
      <c r="J2628" t="s">
        <v>5411</v>
      </c>
      <c r="K2628" s="46">
        <v>3.68</v>
      </c>
      <c r="L2628" s="46"/>
      <c r="M2628" s="22"/>
      <c r="N2628" s="52">
        <f t="shared" si="403"/>
        <v>0</v>
      </c>
      <c r="O2628" s="52" t="e">
        <f t="shared" si="404"/>
        <v>#VALUE!</v>
      </c>
      <c r="P2628" s="52" t="e">
        <f t="shared" si="405"/>
        <v>#VALUE!</v>
      </c>
      <c r="Q2628">
        <v>2.31</v>
      </c>
      <c r="R2628" t="s">
        <v>5411</v>
      </c>
      <c r="S2628" t="s">
        <v>5411</v>
      </c>
      <c r="T2628" s="46">
        <v>2.31</v>
      </c>
      <c r="U2628" s="46"/>
      <c r="V2628" s="22"/>
      <c r="W2628" s="52">
        <f t="shared" si="406"/>
        <v>0</v>
      </c>
      <c r="X2628" s="52" t="e">
        <f t="shared" si="407"/>
        <v>#VALUE!</v>
      </c>
      <c r="Y2628" s="52" t="e">
        <f t="shared" ref="Y2628:Y2691" si="411">S2628-V2628</f>
        <v>#VALUE!</v>
      </c>
      <c r="Z2628" t="s">
        <v>77</v>
      </c>
      <c r="AA2628" t="s">
        <v>5411</v>
      </c>
      <c r="AB2628" t="s">
        <v>5411</v>
      </c>
      <c r="AC2628" s="61" t="s">
        <v>77</v>
      </c>
      <c r="AD2628" s="61"/>
      <c r="AE2628" s="22"/>
      <c r="AF2628">
        <v>2.9</v>
      </c>
      <c r="AG2628" t="s">
        <v>5411</v>
      </c>
      <c r="AH2628" t="s">
        <v>5411</v>
      </c>
      <c r="AI2628" s="46">
        <v>2.9</v>
      </c>
      <c r="AJ2628" s="46"/>
      <c r="AK2628" s="22"/>
      <c r="AL2628" s="52">
        <f t="shared" si="408"/>
        <v>0</v>
      </c>
      <c r="AM2628" s="52" t="e">
        <f t="shared" si="409"/>
        <v>#VALUE!</v>
      </c>
      <c r="AN2628" s="52" t="e">
        <f t="shared" ref="AN2628:AN2691" si="412">AH2628-AK2628</f>
        <v>#VALUE!</v>
      </c>
      <c r="AO2628">
        <v>1.62</v>
      </c>
      <c r="AP2628" s="46">
        <v>1.62</v>
      </c>
      <c r="AQ2628" s="52">
        <f t="shared" si="410"/>
        <v>0</v>
      </c>
    </row>
    <row r="2629" spans="1:43" x14ac:dyDescent="0.25">
      <c r="A2629" t="s">
        <v>5531</v>
      </c>
      <c r="B2629" t="s">
        <v>4844</v>
      </c>
      <c r="C2629" s="22" t="s">
        <v>4844</v>
      </c>
      <c r="D2629">
        <v>1</v>
      </c>
      <c r="E2629">
        <v>1</v>
      </c>
      <c r="F2629">
        <v>1</v>
      </c>
      <c r="G2629" s="13">
        <v>40855</v>
      </c>
      <c r="H2629">
        <v>0.44</v>
      </c>
      <c r="I2629" t="s">
        <v>5411</v>
      </c>
      <c r="J2629" t="s">
        <v>5411</v>
      </c>
      <c r="K2629" s="46">
        <v>0.44</v>
      </c>
      <c r="L2629" s="46"/>
      <c r="M2629" s="22"/>
      <c r="N2629" s="52">
        <f t="shared" ref="N2629:N2692" si="413">H2629-K2629</f>
        <v>0</v>
      </c>
      <c r="O2629" s="52" t="e">
        <f t="shared" ref="O2629:O2692" si="414">I2629-L2629</f>
        <v>#VALUE!</v>
      </c>
      <c r="P2629" s="52" t="e">
        <f t="shared" ref="P2629:P2692" si="415">J2629-M2629</f>
        <v>#VALUE!</v>
      </c>
      <c r="Q2629">
        <v>0.2</v>
      </c>
      <c r="R2629" t="s">
        <v>5411</v>
      </c>
      <c r="S2629" t="s">
        <v>5411</v>
      </c>
      <c r="T2629" s="46">
        <v>0.2</v>
      </c>
      <c r="U2629" s="46"/>
      <c r="V2629" s="22"/>
      <c r="W2629" s="52">
        <f t="shared" ref="W2629:W2692" si="416">Q2629-T2629</f>
        <v>0</v>
      </c>
      <c r="X2629" s="52" t="e">
        <f t="shared" ref="X2629:X2692" si="417">R2629-U2629</f>
        <v>#VALUE!</v>
      </c>
      <c r="Y2629" s="52" t="e">
        <f t="shared" si="411"/>
        <v>#VALUE!</v>
      </c>
      <c r="Z2629" t="s">
        <v>77</v>
      </c>
      <c r="AA2629" t="s">
        <v>5411</v>
      </c>
      <c r="AB2629" t="s">
        <v>5411</v>
      </c>
      <c r="AC2629" s="61" t="s">
        <v>77</v>
      </c>
      <c r="AD2629" s="61"/>
      <c r="AE2629" s="22"/>
      <c r="AF2629">
        <v>0</v>
      </c>
      <c r="AG2629" t="s">
        <v>5411</v>
      </c>
      <c r="AH2629" t="s">
        <v>5411</v>
      </c>
      <c r="AI2629" s="46">
        <v>0</v>
      </c>
      <c r="AJ2629" s="46"/>
      <c r="AK2629" s="22"/>
      <c r="AL2629" s="52">
        <f t="shared" ref="AL2629:AL2692" si="418">AF2629-AI2629</f>
        <v>0</v>
      </c>
      <c r="AM2629" s="52" t="e">
        <f t="shared" ref="AM2629:AM2692" si="419">AG2629-AJ2629</f>
        <v>#VALUE!</v>
      </c>
      <c r="AN2629" s="52" t="e">
        <f t="shared" si="412"/>
        <v>#VALUE!</v>
      </c>
      <c r="AO2629">
        <v>0.02</v>
      </c>
      <c r="AP2629" s="46">
        <v>0.02</v>
      </c>
      <c r="AQ2629" s="52">
        <f t="shared" ref="AQ2629:AQ2692" si="420">AO2629-AP2629</f>
        <v>0</v>
      </c>
    </row>
    <row r="2630" spans="1:43" x14ac:dyDescent="0.25">
      <c r="A2630" t="s">
        <v>5531</v>
      </c>
      <c r="B2630" t="s">
        <v>4845</v>
      </c>
      <c r="C2630" s="22" t="s">
        <v>4845</v>
      </c>
      <c r="D2630">
        <v>1</v>
      </c>
      <c r="E2630">
        <v>1</v>
      </c>
      <c r="F2630">
        <v>1</v>
      </c>
      <c r="G2630" s="13">
        <v>40855</v>
      </c>
      <c r="H2630">
        <v>0</v>
      </c>
      <c r="I2630" t="s">
        <v>5411</v>
      </c>
      <c r="J2630" t="s">
        <v>5411</v>
      </c>
      <c r="K2630" s="46">
        <v>0</v>
      </c>
      <c r="L2630" s="46"/>
      <c r="M2630" s="22"/>
      <c r="N2630" s="52">
        <f t="shared" si="413"/>
        <v>0</v>
      </c>
      <c r="O2630" s="52" t="e">
        <f t="shared" si="414"/>
        <v>#VALUE!</v>
      </c>
      <c r="P2630" s="52" t="e">
        <f t="shared" si="415"/>
        <v>#VALUE!</v>
      </c>
      <c r="Q2630">
        <v>0</v>
      </c>
      <c r="R2630" t="s">
        <v>5411</v>
      </c>
      <c r="S2630" t="s">
        <v>5411</v>
      </c>
      <c r="T2630" s="46">
        <v>0</v>
      </c>
      <c r="U2630" s="46"/>
      <c r="V2630" s="22"/>
      <c r="W2630" s="52">
        <f t="shared" si="416"/>
        <v>0</v>
      </c>
      <c r="X2630" s="52" t="e">
        <f t="shared" si="417"/>
        <v>#VALUE!</v>
      </c>
      <c r="Y2630" s="52" t="e">
        <f t="shared" si="411"/>
        <v>#VALUE!</v>
      </c>
      <c r="Z2630" t="s">
        <v>77</v>
      </c>
      <c r="AA2630" t="s">
        <v>5411</v>
      </c>
      <c r="AB2630" t="s">
        <v>5411</v>
      </c>
      <c r="AC2630" s="61" t="s">
        <v>77</v>
      </c>
      <c r="AD2630" s="61"/>
      <c r="AE2630" s="22"/>
      <c r="AF2630">
        <v>0</v>
      </c>
      <c r="AG2630" t="s">
        <v>5411</v>
      </c>
      <c r="AH2630" t="s">
        <v>5411</v>
      </c>
      <c r="AI2630" s="46">
        <v>0</v>
      </c>
      <c r="AJ2630" s="46"/>
      <c r="AK2630" s="22"/>
      <c r="AL2630" s="52">
        <f t="shared" si="418"/>
        <v>0</v>
      </c>
      <c r="AM2630" s="52" t="e">
        <f t="shared" si="419"/>
        <v>#VALUE!</v>
      </c>
      <c r="AN2630" s="52" t="e">
        <f t="shared" si="412"/>
        <v>#VALUE!</v>
      </c>
      <c r="AO2630">
        <v>0</v>
      </c>
      <c r="AP2630" s="46">
        <v>0</v>
      </c>
      <c r="AQ2630" s="52">
        <f t="shared" si="420"/>
        <v>0</v>
      </c>
    </row>
    <row r="2631" spans="1:43" x14ac:dyDescent="0.25">
      <c r="A2631" t="s">
        <v>5531</v>
      </c>
      <c r="B2631" t="s">
        <v>4846</v>
      </c>
      <c r="C2631" s="22" t="s">
        <v>4846</v>
      </c>
      <c r="D2631">
        <v>1</v>
      </c>
      <c r="E2631">
        <v>1</v>
      </c>
      <c r="F2631">
        <v>1</v>
      </c>
      <c r="G2631" s="13">
        <v>40855</v>
      </c>
      <c r="H2631">
        <v>5.83</v>
      </c>
      <c r="I2631" t="s">
        <v>5411</v>
      </c>
      <c r="J2631" t="s">
        <v>5411</v>
      </c>
      <c r="K2631" s="46">
        <v>5.83</v>
      </c>
      <c r="L2631" s="46"/>
      <c r="M2631" s="22"/>
      <c r="N2631" s="52">
        <f t="shared" si="413"/>
        <v>0</v>
      </c>
      <c r="O2631" s="52" t="e">
        <f t="shared" si="414"/>
        <v>#VALUE!</v>
      </c>
      <c r="P2631" s="52" t="e">
        <f t="shared" si="415"/>
        <v>#VALUE!</v>
      </c>
      <c r="Q2631">
        <v>2.4700000000000002</v>
      </c>
      <c r="R2631" t="s">
        <v>5411</v>
      </c>
      <c r="S2631" t="s">
        <v>5411</v>
      </c>
      <c r="T2631" s="46">
        <v>2.4700000000000002</v>
      </c>
      <c r="U2631" s="46"/>
      <c r="V2631" s="22"/>
      <c r="W2631" s="52">
        <f t="shared" si="416"/>
        <v>0</v>
      </c>
      <c r="X2631" s="52" t="e">
        <f t="shared" si="417"/>
        <v>#VALUE!</v>
      </c>
      <c r="Y2631" s="52" t="e">
        <f t="shared" si="411"/>
        <v>#VALUE!</v>
      </c>
      <c r="Z2631" t="s">
        <v>77</v>
      </c>
      <c r="AA2631" t="s">
        <v>5411</v>
      </c>
      <c r="AB2631" t="s">
        <v>5411</v>
      </c>
      <c r="AC2631" s="61" t="s">
        <v>77</v>
      </c>
      <c r="AD2631" s="61"/>
      <c r="AE2631" s="22"/>
      <c r="AF2631">
        <v>7.06</v>
      </c>
      <c r="AG2631" t="s">
        <v>5411</v>
      </c>
      <c r="AH2631" t="s">
        <v>5411</v>
      </c>
      <c r="AI2631" s="46">
        <v>7.06</v>
      </c>
      <c r="AJ2631" s="46"/>
      <c r="AK2631" s="22"/>
      <c r="AL2631" s="52">
        <f t="shared" si="418"/>
        <v>0</v>
      </c>
      <c r="AM2631" s="52" t="e">
        <f t="shared" si="419"/>
        <v>#VALUE!</v>
      </c>
      <c r="AN2631" s="52" t="e">
        <f t="shared" si="412"/>
        <v>#VALUE!</v>
      </c>
      <c r="AO2631">
        <v>0.23</v>
      </c>
      <c r="AP2631" s="46">
        <v>0.23</v>
      </c>
      <c r="AQ2631" s="52">
        <f t="shared" si="420"/>
        <v>0</v>
      </c>
    </row>
    <row r="2632" spans="1:43" x14ac:dyDescent="0.25">
      <c r="A2632" t="s">
        <v>5531</v>
      </c>
      <c r="B2632" t="s">
        <v>4847</v>
      </c>
      <c r="C2632" s="22" t="s">
        <v>4847</v>
      </c>
      <c r="D2632">
        <v>1</v>
      </c>
      <c r="E2632">
        <v>1</v>
      </c>
      <c r="F2632">
        <v>1</v>
      </c>
      <c r="G2632" s="13">
        <v>40855</v>
      </c>
      <c r="H2632">
        <v>0</v>
      </c>
      <c r="I2632" t="s">
        <v>5411</v>
      </c>
      <c r="J2632" t="s">
        <v>5411</v>
      </c>
      <c r="K2632" s="46">
        <v>0</v>
      </c>
      <c r="L2632" s="46"/>
      <c r="M2632" s="22"/>
      <c r="N2632" s="52">
        <f t="shared" si="413"/>
        <v>0</v>
      </c>
      <c r="O2632" s="52" t="e">
        <f t="shared" si="414"/>
        <v>#VALUE!</v>
      </c>
      <c r="P2632" s="52" t="e">
        <f t="shared" si="415"/>
        <v>#VALUE!</v>
      </c>
      <c r="Q2632">
        <v>0</v>
      </c>
      <c r="R2632" t="s">
        <v>5411</v>
      </c>
      <c r="S2632" t="s">
        <v>5411</v>
      </c>
      <c r="T2632" s="46">
        <v>0</v>
      </c>
      <c r="U2632" s="46"/>
      <c r="V2632" s="22"/>
      <c r="W2632" s="52">
        <f t="shared" si="416"/>
        <v>0</v>
      </c>
      <c r="X2632" s="52" t="e">
        <f t="shared" si="417"/>
        <v>#VALUE!</v>
      </c>
      <c r="Y2632" s="52" t="e">
        <f t="shared" si="411"/>
        <v>#VALUE!</v>
      </c>
      <c r="Z2632" t="s">
        <v>77</v>
      </c>
      <c r="AA2632" t="s">
        <v>5411</v>
      </c>
      <c r="AB2632" t="s">
        <v>5411</v>
      </c>
      <c r="AC2632" s="61" t="s">
        <v>77</v>
      </c>
      <c r="AD2632" s="61"/>
      <c r="AE2632" s="22"/>
      <c r="AF2632">
        <v>0</v>
      </c>
      <c r="AG2632" t="s">
        <v>5411</v>
      </c>
      <c r="AH2632" t="s">
        <v>5411</v>
      </c>
      <c r="AI2632" s="46">
        <v>0</v>
      </c>
      <c r="AJ2632" s="46"/>
      <c r="AK2632" s="22"/>
      <c r="AL2632" s="52">
        <f t="shared" si="418"/>
        <v>0</v>
      </c>
      <c r="AM2632" s="52" t="e">
        <f t="shared" si="419"/>
        <v>#VALUE!</v>
      </c>
      <c r="AN2632" s="52" t="e">
        <f t="shared" si="412"/>
        <v>#VALUE!</v>
      </c>
      <c r="AO2632">
        <v>1.1299999999999999</v>
      </c>
      <c r="AP2632" s="46">
        <v>1.1299999999999999</v>
      </c>
      <c r="AQ2632" s="52">
        <f t="shared" si="420"/>
        <v>0</v>
      </c>
    </row>
    <row r="2633" spans="1:43" x14ac:dyDescent="0.25">
      <c r="A2633" t="s">
        <v>5531</v>
      </c>
      <c r="B2633" t="s">
        <v>4848</v>
      </c>
      <c r="C2633" s="22" t="s">
        <v>4848</v>
      </c>
      <c r="D2633">
        <v>1</v>
      </c>
      <c r="E2633">
        <v>1</v>
      </c>
      <c r="F2633">
        <v>1</v>
      </c>
      <c r="G2633" s="13">
        <v>40855</v>
      </c>
      <c r="H2633">
        <v>0.04</v>
      </c>
      <c r="I2633" t="s">
        <v>5411</v>
      </c>
      <c r="J2633" t="s">
        <v>5411</v>
      </c>
      <c r="K2633" s="46">
        <v>0.04</v>
      </c>
      <c r="L2633" s="46"/>
      <c r="M2633" s="22"/>
      <c r="N2633" s="52">
        <f t="shared" si="413"/>
        <v>0</v>
      </c>
      <c r="O2633" s="52" t="e">
        <f t="shared" si="414"/>
        <v>#VALUE!</v>
      </c>
      <c r="P2633" s="52" t="e">
        <f t="shared" si="415"/>
        <v>#VALUE!</v>
      </c>
      <c r="Q2633">
        <v>0</v>
      </c>
      <c r="R2633" t="s">
        <v>5411</v>
      </c>
      <c r="S2633" t="s">
        <v>5411</v>
      </c>
      <c r="T2633" s="46">
        <v>0</v>
      </c>
      <c r="U2633" s="46"/>
      <c r="V2633" s="22"/>
      <c r="W2633" s="52">
        <f t="shared" si="416"/>
        <v>0</v>
      </c>
      <c r="X2633" s="52" t="e">
        <f t="shared" si="417"/>
        <v>#VALUE!</v>
      </c>
      <c r="Y2633" s="52" t="e">
        <f t="shared" si="411"/>
        <v>#VALUE!</v>
      </c>
      <c r="Z2633" t="s">
        <v>77</v>
      </c>
      <c r="AA2633" t="s">
        <v>5411</v>
      </c>
      <c r="AB2633" t="s">
        <v>5411</v>
      </c>
      <c r="AC2633" s="61" t="s">
        <v>77</v>
      </c>
      <c r="AD2633" s="61"/>
      <c r="AE2633" s="22"/>
      <c r="AF2633">
        <v>0</v>
      </c>
      <c r="AG2633" t="s">
        <v>5411</v>
      </c>
      <c r="AH2633" t="s">
        <v>5411</v>
      </c>
      <c r="AI2633" s="46">
        <v>0</v>
      </c>
      <c r="AJ2633" s="46"/>
      <c r="AK2633" s="22"/>
      <c r="AL2633" s="52">
        <f t="shared" si="418"/>
        <v>0</v>
      </c>
      <c r="AM2633" s="52" t="e">
        <f t="shared" si="419"/>
        <v>#VALUE!</v>
      </c>
      <c r="AN2633" s="52" t="e">
        <f t="shared" si="412"/>
        <v>#VALUE!</v>
      </c>
      <c r="AO2633">
        <v>0</v>
      </c>
      <c r="AP2633" s="46">
        <v>0</v>
      </c>
      <c r="AQ2633" s="52">
        <f t="shared" si="420"/>
        <v>0</v>
      </c>
    </row>
    <row r="2634" spans="1:43" x14ac:dyDescent="0.25">
      <c r="A2634" t="s">
        <v>5531</v>
      </c>
      <c r="B2634" t="s">
        <v>4849</v>
      </c>
      <c r="C2634" s="22" t="s">
        <v>4849</v>
      </c>
      <c r="D2634">
        <v>1</v>
      </c>
      <c r="E2634">
        <v>1</v>
      </c>
      <c r="F2634">
        <v>1</v>
      </c>
      <c r="G2634" s="13">
        <v>40855</v>
      </c>
      <c r="H2634">
        <v>5.15</v>
      </c>
      <c r="I2634" t="s">
        <v>5411</v>
      </c>
      <c r="J2634" t="s">
        <v>5411</v>
      </c>
      <c r="K2634" s="46">
        <v>5.15</v>
      </c>
      <c r="L2634" s="46"/>
      <c r="M2634" s="22"/>
      <c r="N2634" s="52">
        <f t="shared" si="413"/>
        <v>0</v>
      </c>
      <c r="O2634" s="52" t="e">
        <f t="shared" si="414"/>
        <v>#VALUE!</v>
      </c>
      <c r="P2634" s="52" t="e">
        <f t="shared" si="415"/>
        <v>#VALUE!</v>
      </c>
      <c r="Q2634">
        <v>1.1000000000000001</v>
      </c>
      <c r="R2634" t="s">
        <v>5411</v>
      </c>
      <c r="S2634" t="s">
        <v>5411</v>
      </c>
      <c r="T2634" s="46">
        <v>1.1000000000000001</v>
      </c>
      <c r="U2634" s="46"/>
      <c r="V2634" s="22"/>
      <c r="W2634" s="52">
        <f t="shared" si="416"/>
        <v>0</v>
      </c>
      <c r="X2634" s="52" t="e">
        <f t="shared" si="417"/>
        <v>#VALUE!</v>
      </c>
      <c r="Y2634" s="52" t="e">
        <f t="shared" si="411"/>
        <v>#VALUE!</v>
      </c>
      <c r="Z2634" t="s">
        <v>77</v>
      </c>
      <c r="AA2634" t="s">
        <v>5411</v>
      </c>
      <c r="AB2634" t="s">
        <v>5411</v>
      </c>
      <c r="AC2634" s="61" t="s">
        <v>77</v>
      </c>
      <c r="AD2634" s="61"/>
      <c r="AE2634" s="22"/>
      <c r="AF2634">
        <v>1.72</v>
      </c>
      <c r="AG2634" t="s">
        <v>5411</v>
      </c>
      <c r="AH2634" t="s">
        <v>5411</v>
      </c>
      <c r="AI2634" s="46">
        <v>1.72</v>
      </c>
      <c r="AJ2634" s="46"/>
      <c r="AK2634" s="22"/>
      <c r="AL2634" s="52">
        <f t="shared" si="418"/>
        <v>0</v>
      </c>
      <c r="AM2634" s="52" t="e">
        <f t="shared" si="419"/>
        <v>#VALUE!</v>
      </c>
      <c r="AN2634" s="52" t="e">
        <f t="shared" si="412"/>
        <v>#VALUE!</v>
      </c>
      <c r="AO2634">
        <v>0.49</v>
      </c>
      <c r="AP2634" s="46">
        <v>0.49</v>
      </c>
      <c r="AQ2634" s="52">
        <f t="shared" si="420"/>
        <v>0</v>
      </c>
    </row>
    <row r="2635" spans="1:43" x14ac:dyDescent="0.25">
      <c r="A2635" t="s">
        <v>5531</v>
      </c>
      <c r="B2635" t="s">
        <v>4850</v>
      </c>
      <c r="C2635" s="22" t="s">
        <v>4850</v>
      </c>
      <c r="D2635">
        <v>1</v>
      </c>
      <c r="E2635">
        <v>1</v>
      </c>
      <c r="F2635">
        <v>1</v>
      </c>
      <c r="G2635" s="13">
        <v>40855</v>
      </c>
      <c r="H2635">
        <v>0.81</v>
      </c>
      <c r="I2635" t="s">
        <v>5411</v>
      </c>
      <c r="J2635" t="s">
        <v>5411</v>
      </c>
      <c r="K2635" s="46">
        <v>0.81</v>
      </c>
      <c r="L2635" s="46"/>
      <c r="M2635" s="22"/>
      <c r="N2635" s="52">
        <f t="shared" si="413"/>
        <v>0</v>
      </c>
      <c r="O2635" s="52" t="e">
        <f t="shared" si="414"/>
        <v>#VALUE!</v>
      </c>
      <c r="P2635" s="52" t="e">
        <f t="shared" si="415"/>
        <v>#VALUE!</v>
      </c>
      <c r="Q2635">
        <v>1.3</v>
      </c>
      <c r="R2635" t="s">
        <v>5411</v>
      </c>
      <c r="S2635" t="s">
        <v>5411</v>
      </c>
      <c r="T2635" s="46">
        <v>1.3</v>
      </c>
      <c r="U2635" s="46"/>
      <c r="V2635" s="22"/>
      <c r="W2635" s="52">
        <f t="shared" si="416"/>
        <v>0</v>
      </c>
      <c r="X2635" s="52" t="e">
        <f t="shared" si="417"/>
        <v>#VALUE!</v>
      </c>
      <c r="Y2635" s="52" t="e">
        <f t="shared" si="411"/>
        <v>#VALUE!</v>
      </c>
      <c r="Z2635" t="s">
        <v>77</v>
      </c>
      <c r="AA2635" t="s">
        <v>5411</v>
      </c>
      <c r="AB2635" t="s">
        <v>5411</v>
      </c>
      <c r="AC2635" s="61" t="s">
        <v>77</v>
      </c>
      <c r="AD2635" s="61"/>
      <c r="AE2635" s="22"/>
      <c r="AF2635">
        <v>8.5399999999999991</v>
      </c>
      <c r="AG2635" t="s">
        <v>5411</v>
      </c>
      <c r="AH2635" t="s">
        <v>5411</v>
      </c>
      <c r="AI2635" s="46">
        <v>8.5399999999999991</v>
      </c>
      <c r="AJ2635" s="46"/>
      <c r="AK2635" s="22"/>
      <c r="AL2635" s="52">
        <f t="shared" si="418"/>
        <v>0</v>
      </c>
      <c r="AM2635" s="52" t="e">
        <f t="shared" si="419"/>
        <v>#VALUE!</v>
      </c>
      <c r="AN2635" s="52" t="e">
        <f t="shared" si="412"/>
        <v>#VALUE!</v>
      </c>
      <c r="AO2635">
        <v>0.4</v>
      </c>
      <c r="AP2635" s="46">
        <v>0.4</v>
      </c>
      <c r="AQ2635" s="52">
        <f t="shared" si="420"/>
        <v>0</v>
      </c>
    </row>
    <row r="2636" spans="1:43" x14ac:dyDescent="0.25">
      <c r="A2636" t="s">
        <v>5531</v>
      </c>
      <c r="B2636" t="s">
        <v>4457</v>
      </c>
      <c r="C2636" s="22" t="s">
        <v>4458</v>
      </c>
      <c r="D2636">
        <v>1</v>
      </c>
      <c r="E2636">
        <v>1</v>
      </c>
      <c r="F2636">
        <v>1</v>
      </c>
      <c r="G2636" s="13">
        <v>41116</v>
      </c>
      <c r="H2636">
        <v>0</v>
      </c>
      <c r="I2636" t="s">
        <v>5411</v>
      </c>
      <c r="J2636" t="s">
        <v>5411</v>
      </c>
      <c r="K2636" s="46">
        <v>0</v>
      </c>
      <c r="L2636" s="46"/>
      <c r="M2636" s="22"/>
      <c r="N2636" s="52">
        <f t="shared" si="413"/>
        <v>0</v>
      </c>
      <c r="O2636" s="52" t="e">
        <f t="shared" si="414"/>
        <v>#VALUE!</v>
      </c>
      <c r="P2636" s="52" t="e">
        <f t="shared" si="415"/>
        <v>#VALUE!</v>
      </c>
      <c r="Q2636">
        <v>0</v>
      </c>
      <c r="R2636" t="s">
        <v>5411</v>
      </c>
      <c r="S2636" t="s">
        <v>5411</v>
      </c>
      <c r="T2636" s="46">
        <v>0</v>
      </c>
      <c r="U2636" s="46"/>
      <c r="V2636" s="22"/>
      <c r="W2636" s="52">
        <f t="shared" si="416"/>
        <v>0</v>
      </c>
      <c r="X2636" s="52" t="e">
        <f t="shared" si="417"/>
        <v>#VALUE!</v>
      </c>
      <c r="Y2636" s="52" t="e">
        <f t="shared" si="411"/>
        <v>#VALUE!</v>
      </c>
      <c r="Z2636" t="s">
        <v>172</v>
      </c>
      <c r="AA2636" t="s">
        <v>5411</v>
      </c>
      <c r="AB2636" t="s">
        <v>5411</v>
      </c>
      <c r="AC2636" s="22" t="s">
        <v>172</v>
      </c>
      <c r="AD2636" s="61"/>
      <c r="AE2636" s="22"/>
      <c r="AF2636">
        <v>0</v>
      </c>
      <c r="AG2636" t="s">
        <v>5411</v>
      </c>
      <c r="AH2636" t="s">
        <v>5411</v>
      </c>
      <c r="AI2636" s="46">
        <v>0</v>
      </c>
      <c r="AJ2636" s="46"/>
      <c r="AK2636" s="22"/>
      <c r="AL2636" s="52">
        <f t="shared" si="418"/>
        <v>0</v>
      </c>
      <c r="AM2636" s="52" t="e">
        <f t="shared" si="419"/>
        <v>#VALUE!</v>
      </c>
      <c r="AN2636" s="52" t="e">
        <f t="shared" si="412"/>
        <v>#VALUE!</v>
      </c>
      <c r="AO2636">
        <v>0</v>
      </c>
      <c r="AP2636" s="46">
        <v>0</v>
      </c>
      <c r="AQ2636" s="52">
        <f t="shared" si="420"/>
        <v>0</v>
      </c>
    </row>
    <row r="2637" spans="1:43" x14ac:dyDescent="0.25">
      <c r="A2637" t="s">
        <v>5531</v>
      </c>
      <c r="B2637" t="s">
        <v>4458</v>
      </c>
      <c r="C2637" s="22" t="s">
        <v>4459</v>
      </c>
      <c r="D2637">
        <v>1</v>
      </c>
      <c r="E2637">
        <v>1</v>
      </c>
      <c r="F2637">
        <v>1</v>
      </c>
      <c r="G2637" s="13">
        <v>41116</v>
      </c>
      <c r="H2637">
        <v>4.09</v>
      </c>
      <c r="I2637" t="s">
        <v>5411</v>
      </c>
      <c r="J2637" t="s">
        <v>5411</v>
      </c>
      <c r="K2637" s="46">
        <v>4.09</v>
      </c>
      <c r="L2637" s="46"/>
      <c r="M2637" s="22"/>
      <c r="N2637" s="52">
        <f t="shared" si="413"/>
        <v>0</v>
      </c>
      <c r="O2637" s="52" t="e">
        <f t="shared" si="414"/>
        <v>#VALUE!</v>
      </c>
      <c r="P2637" s="52" t="e">
        <f t="shared" si="415"/>
        <v>#VALUE!</v>
      </c>
      <c r="Q2637">
        <v>0.2</v>
      </c>
      <c r="R2637" t="s">
        <v>5411</v>
      </c>
      <c r="S2637" t="s">
        <v>5411</v>
      </c>
      <c r="T2637" s="46">
        <v>0.2</v>
      </c>
      <c r="U2637" s="46"/>
      <c r="V2637" s="22"/>
      <c r="W2637" s="52">
        <f t="shared" si="416"/>
        <v>0</v>
      </c>
      <c r="X2637" s="52" t="e">
        <f t="shared" si="417"/>
        <v>#VALUE!</v>
      </c>
      <c r="Y2637" s="52" t="e">
        <f t="shared" si="411"/>
        <v>#VALUE!</v>
      </c>
      <c r="Z2637" t="s">
        <v>172</v>
      </c>
      <c r="AA2637" t="s">
        <v>5411</v>
      </c>
      <c r="AB2637" t="s">
        <v>5411</v>
      </c>
      <c r="AC2637" s="22" t="s">
        <v>172</v>
      </c>
      <c r="AD2637" s="61"/>
      <c r="AE2637" s="22"/>
      <c r="AF2637">
        <v>0</v>
      </c>
      <c r="AG2637" t="s">
        <v>5411</v>
      </c>
      <c r="AH2637" t="s">
        <v>5411</v>
      </c>
      <c r="AI2637" s="46">
        <v>0</v>
      </c>
      <c r="AJ2637" s="46"/>
      <c r="AK2637" s="22"/>
      <c r="AL2637" s="52">
        <f t="shared" si="418"/>
        <v>0</v>
      </c>
      <c r="AM2637" s="52" t="e">
        <f t="shared" si="419"/>
        <v>#VALUE!</v>
      </c>
      <c r="AN2637" s="52" t="e">
        <f t="shared" si="412"/>
        <v>#VALUE!</v>
      </c>
      <c r="AO2637">
        <v>0</v>
      </c>
      <c r="AP2637" s="46">
        <v>0</v>
      </c>
      <c r="AQ2637" s="52">
        <f t="shared" si="420"/>
        <v>0</v>
      </c>
    </row>
    <row r="2638" spans="1:43" x14ac:dyDescent="0.25">
      <c r="A2638" t="s">
        <v>5531</v>
      </c>
      <c r="B2638" t="s">
        <v>4459</v>
      </c>
      <c r="C2638" s="22" t="s">
        <v>4460</v>
      </c>
      <c r="D2638">
        <v>1</v>
      </c>
      <c r="E2638">
        <v>1</v>
      </c>
      <c r="F2638">
        <v>1</v>
      </c>
      <c r="G2638" s="13">
        <v>41116</v>
      </c>
      <c r="H2638">
        <v>1.28</v>
      </c>
      <c r="I2638" t="s">
        <v>5411</v>
      </c>
      <c r="J2638" t="s">
        <v>5411</v>
      </c>
      <c r="K2638" s="46">
        <v>1.28</v>
      </c>
      <c r="L2638" s="46"/>
      <c r="M2638" s="22"/>
      <c r="N2638" s="52">
        <f t="shared" si="413"/>
        <v>0</v>
      </c>
      <c r="O2638" s="52" t="e">
        <f t="shared" si="414"/>
        <v>#VALUE!</v>
      </c>
      <c r="P2638" s="52" t="e">
        <f t="shared" si="415"/>
        <v>#VALUE!</v>
      </c>
      <c r="Q2638">
        <v>0</v>
      </c>
      <c r="R2638" t="s">
        <v>5411</v>
      </c>
      <c r="S2638" t="s">
        <v>5411</v>
      </c>
      <c r="T2638" s="46">
        <v>0</v>
      </c>
      <c r="U2638" s="46"/>
      <c r="V2638" s="22"/>
      <c r="W2638" s="52">
        <f t="shared" si="416"/>
        <v>0</v>
      </c>
      <c r="X2638" s="52" t="e">
        <f t="shared" si="417"/>
        <v>#VALUE!</v>
      </c>
      <c r="Y2638" s="52" t="e">
        <f t="shared" si="411"/>
        <v>#VALUE!</v>
      </c>
      <c r="Z2638" t="s">
        <v>172</v>
      </c>
      <c r="AA2638" t="s">
        <v>5411</v>
      </c>
      <c r="AB2638" t="s">
        <v>5411</v>
      </c>
      <c r="AC2638" s="22" t="s">
        <v>172</v>
      </c>
      <c r="AD2638" s="61"/>
      <c r="AE2638" s="22"/>
      <c r="AF2638">
        <v>0</v>
      </c>
      <c r="AG2638" t="s">
        <v>5411</v>
      </c>
      <c r="AH2638" t="s">
        <v>5411</v>
      </c>
      <c r="AI2638" s="46">
        <v>0</v>
      </c>
      <c r="AJ2638" s="46"/>
      <c r="AK2638" s="22"/>
      <c r="AL2638" s="52">
        <f t="shared" si="418"/>
        <v>0</v>
      </c>
      <c r="AM2638" s="52" t="e">
        <f t="shared" si="419"/>
        <v>#VALUE!</v>
      </c>
      <c r="AN2638" s="52" t="e">
        <f t="shared" si="412"/>
        <v>#VALUE!</v>
      </c>
      <c r="AO2638">
        <v>0</v>
      </c>
      <c r="AP2638" s="46">
        <v>0</v>
      </c>
      <c r="AQ2638" s="52">
        <f t="shared" si="420"/>
        <v>0</v>
      </c>
    </row>
    <row r="2639" spans="1:43" x14ac:dyDescent="0.25">
      <c r="A2639" t="s">
        <v>5531</v>
      </c>
      <c r="B2639" t="s">
        <v>4460</v>
      </c>
      <c r="C2639" s="22" t="s">
        <v>4461</v>
      </c>
      <c r="D2639">
        <v>1</v>
      </c>
      <c r="E2639">
        <v>1</v>
      </c>
      <c r="F2639">
        <v>1</v>
      </c>
      <c r="G2639" s="13">
        <v>41116</v>
      </c>
      <c r="H2639">
        <v>0</v>
      </c>
      <c r="I2639" t="s">
        <v>5411</v>
      </c>
      <c r="J2639" t="s">
        <v>5411</v>
      </c>
      <c r="K2639" s="46">
        <v>0</v>
      </c>
      <c r="L2639" s="46"/>
      <c r="M2639" s="22"/>
      <c r="N2639" s="52">
        <f t="shared" si="413"/>
        <v>0</v>
      </c>
      <c r="O2639" s="52" t="e">
        <f t="shared" si="414"/>
        <v>#VALUE!</v>
      </c>
      <c r="P2639" s="52" t="e">
        <f t="shared" si="415"/>
        <v>#VALUE!</v>
      </c>
      <c r="Q2639">
        <v>0</v>
      </c>
      <c r="R2639" t="s">
        <v>5411</v>
      </c>
      <c r="S2639" t="s">
        <v>5411</v>
      </c>
      <c r="T2639" s="46">
        <v>0</v>
      </c>
      <c r="U2639" s="46"/>
      <c r="V2639" s="22"/>
      <c r="W2639" s="52">
        <f t="shared" si="416"/>
        <v>0</v>
      </c>
      <c r="X2639" s="52" t="e">
        <f t="shared" si="417"/>
        <v>#VALUE!</v>
      </c>
      <c r="Y2639" s="52" t="e">
        <f t="shared" si="411"/>
        <v>#VALUE!</v>
      </c>
      <c r="Z2639" t="s">
        <v>172</v>
      </c>
      <c r="AA2639" t="s">
        <v>5411</v>
      </c>
      <c r="AB2639" t="s">
        <v>5411</v>
      </c>
      <c r="AC2639" s="22" t="s">
        <v>172</v>
      </c>
      <c r="AD2639" s="61"/>
      <c r="AE2639" s="22"/>
      <c r="AF2639">
        <v>0</v>
      </c>
      <c r="AG2639" t="s">
        <v>5411</v>
      </c>
      <c r="AH2639" t="s">
        <v>5411</v>
      </c>
      <c r="AI2639" s="46">
        <v>0</v>
      </c>
      <c r="AJ2639" s="46"/>
      <c r="AK2639" s="22"/>
      <c r="AL2639" s="52">
        <f t="shared" si="418"/>
        <v>0</v>
      </c>
      <c r="AM2639" s="52" t="e">
        <f t="shared" si="419"/>
        <v>#VALUE!</v>
      </c>
      <c r="AN2639" s="52" t="e">
        <f t="shared" si="412"/>
        <v>#VALUE!</v>
      </c>
      <c r="AO2639">
        <v>0</v>
      </c>
      <c r="AP2639" s="46">
        <v>0</v>
      </c>
      <c r="AQ2639" s="52">
        <f t="shared" si="420"/>
        <v>0</v>
      </c>
    </row>
    <row r="2640" spans="1:43" x14ac:dyDescent="0.25">
      <c r="A2640" t="s">
        <v>5531</v>
      </c>
      <c r="B2640" t="s">
        <v>4461</v>
      </c>
      <c r="C2640" s="22" t="s">
        <v>4462</v>
      </c>
      <c r="D2640">
        <v>1</v>
      </c>
      <c r="E2640">
        <v>1</v>
      </c>
      <c r="F2640">
        <v>1</v>
      </c>
      <c r="G2640" s="13">
        <v>41116</v>
      </c>
      <c r="H2640">
        <v>2.85</v>
      </c>
      <c r="I2640" t="s">
        <v>5411</v>
      </c>
      <c r="J2640" t="s">
        <v>5411</v>
      </c>
      <c r="K2640" s="46">
        <v>2.85</v>
      </c>
      <c r="L2640" s="46"/>
      <c r="M2640" s="22"/>
      <c r="N2640" s="52">
        <f t="shared" si="413"/>
        <v>0</v>
      </c>
      <c r="O2640" s="52" t="e">
        <f t="shared" si="414"/>
        <v>#VALUE!</v>
      </c>
      <c r="P2640" s="52" t="e">
        <f t="shared" si="415"/>
        <v>#VALUE!</v>
      </c>
      <c r="Q2640">
        <v>0</v>
      </c>
      <c r="R2640" t="s">
        <v>5411</v>
      </c>
      <c r="S2640" t="s">
        <v>5411</v>
      </c>
      <c r="T2640" s="46">
        <v>0</v>
      </c>
      <c r="U2640" s="46"/>
      <c r="V2640" s="22"/>
      <c r="W2640" s="52">
        <f t="shared" si="416"/>
        <v>0</v>
      </c>
      <c r="X2640" s="52" t="e">
        <f t="shared" si="417"/>
        <v>#VALUE!</v>
      </c>
      <c r="Y2640" s="52" t="e">
        <f t="shared" si="411"/>
        <v>#VALUE!</v>
      </c>
      <c r="Z2640" t="s">
        <v>172</v>
      </c>
      <c r="AA2640" t="s">
        <v>5411</v>
      </c>
      <c r="AB2640" t="s">
        <v>5411</v>
      </c>
      <c r="AC2640" s="22" t="s">
        <v>172</v>
      </c>
      <c r="AD2640" s="61"/>
      <c r="AE2640" s="22"/>
      <c r="AF2640">
        <v>0</v>
      </c>
      <c r="AG2640" t="s">
        <v>5411</v>
      </c>
      <c r="AH2640" t="s">
        <v>5411</v>
      </c>
      <c r="AI2640" s="46">
        <v>0</v>
      </c>
      <c r="AJ2640" s="46"/>
      <c r="AK2640" s="22"/>
      <c r="AL2640" s="52">
        <f t="shared" si="418"/>
        <v>0</v>
      </c>
      <c r="AM2640" s="52" t="e">
        <f t="shared" si="419"/>
        <v>#VALUE!</v>
      </c>
      <c r="AN2640" s="52" t="e">
        <f t="shared" si="412"/>
        <v>#VALUE!</v>
      </c>
      <c r="AO2640">
        <v>0.09</v>
      </c>
      <c r="AP2640" s="46">
        <v>0.09</v>
      </c>
      <c r="AQ2640" s="52">
        <f t="shared" si="420"/>
        <v>0</v>
      </c>
    </row>
    <row r="2641" spans="1:43" x14ac:dyDescent="0.25">
      <c r="A2641" t="s">
        <v>5531</v>
      </c>
      <c r="B2641" t="s">
        <v>4462</v>
      </c>
      <c r="C2641" s="22" t="s">
        <v>4463</v>
      </c>
      <c r="D2641">
        <v>1</v>
      </c>
      <c r="E2641">
        <v>1</v>
      </c>
      <c r="F2641">
        <v>1</v>
      </c>
      <c r="G2641" s="13">
        <v>41116</v>
      </c>
      <c r="H2641">
        <v>4.32</v>
      </c>
      <c r="I2641" t="s">
        <v>5411</v>
      </c>
      <c r="J2641" t="s">
        <v>5411</v>
      </c>
      <c r="K2641" s="46">
        <v>4.32</v>
      </c>
      <c r="L2641" s="46"/>
      <c r="M2641" s="22"/>
      <c r="N2641" s="52">
        <f t="shared" si="413"/>
        <v>0</v>
      </c>
      <c r="O2641" s="52" t="e">
        <f t="shared" si="414"/>
        <v>#VALUE!</v>
      </c>
      <c r="P2641" s="52" t="e">
        <f t="shared" si="415"/>
        <v>#VALUE!</v>
      </c>
      <c r="Q2641">
        <v>0.36</v>
      </c>
      <c r="R2641" t="s">
        <v>5411</v>
      </c>
      <c r="S2641" t="s">
        <v>5411</v>
      </c>
      <c r="T2641" s="46">
        <v>0.36</v>
      </c>
      <c r="U2641" s="46"/>
      <c r="V2641" s="22"/>
      <c r="W2641" s="52">
        <f t="shared" si="416"/>
        <v>0</v>
      </c>
      <c r="X2641" s="52" t="e">
        <f t="shared" si="417"/>
        <v>#VALUE!</v>
      </c>
      <c r="Y2641" s="52" t="e">
        <f t="shared" si="411"/>
        <v>#VALUE!</v>
      </c>
      <c r="Z2641" t="s">
        <v>172</v>
      </c>
      <c r="AA2641" t="s">
        <v>5411</v>
      </c>
      <c r="AB2641" t="s">
        <v>5411</v>
      </c>
      <c r="AC2641" s="22" t="s">
        <v>172</v>
      </c>
      <c r="AD2641" s="61"/>
      <c r="AE2641" s="22"/>
      <c r="AF2641">
        <v>0</v>
      </c>
      <c r="AG2641" t="s">
        <v>5411</v>
      </c>
      <c r="AH2641" t="s">
        <v>5411</v>
      </c>
      <c r="AI2641" s="46">
        <v>0</v>
      </c>
      <c r="AJ2641" s="46"/>
      <c r="AK2641" s="22"/>
      <c r="AL2641" s="52">
        <f t="shared" si="418"/>
        <v>0</v>
      </c>
      <c r="AM2641" s="52" t="e">
        <f t="shared" si="419"/>
        <v>#VALUE!</v>
      </c>
      <c r="AN2641" s="52" t="e">
        <f t="shared" si="412"/>
        <v>#VALUE!</v>
      </c>
      <c r="AO2641">
        <v>0</v>
      </c>
      <c r="AP2641" s="46">
        <v>0</v>
      </c>
      <c r="AQ2641" s="52">
        <f t="shared" si="420"/>
        <v>0</v>
      </c>
    </row>
    <row r="2642" spans="1:43" x14ac:dyDescent="0.25">
      <c r="A2642" t="s">
        <v>5531</v>
      </c>
      <c r="B2642" t="s">
        <v>4463</v>
      </c>
      <c r="C2642" s="22" t="s">
        <v>4464</v>
      </c>
      <c r="D2642">
        <v>1</v>
      </c>
      <c r="E2642">
        <v>1</v>
      </c>
      <c r="F2642">
        <v>1</v>
      </c>
      <c r="G2642" s="13">
        <v>41116</v>
      </c>
      <c r="H2642">
        <v>0</v>
      </c>
      <c r="I2642" t="s">
        <v>5411</v>
      </c>
      <c r="J2642" t="s">
        <v>5411</v>
      </c>
      <c r="K2642" s="46">
        <v>0</v>
      </c>
      <c r="L2642" s="46"/>
      <c r="M2642" s="22"/>
      <c r="N2642" s="52">
        <f t="shared" si="413"/>
        <v>0</v>
      </c>
      <c r="O2642" s="52" t="e">
        <f t="shared" si="414"/>
        <v>#VALUE!</v>
      </c>
      <c r="P2642" s="52" t="e">
        <f t="shared" si="415"/>
        <v>#VALUE!</v>
      </c>
      <c r="Q2642">
        <v>0</v>
      </c>
      <c r="R2642" t="s">
        <v>5411</v>
      </c>
      <c r="S2642" t="s">
        <v>5411</v>
      </c>
      <c r="T2642" s="46">
        <v>0</v>
      </c>
      <c r="U2642" s="46"/>
      <c r="V2642" s="22"/>
      <c r="W2642" s="52">
        <f t="shared" si="416"/>
        <v>0</v>
      </c>
      <c r="X2642" s="52" t="e">
        <f t="shared" si="417"/>
        <v>#VALUE!</v>
      </c>
      <c r="Y2642" s="52" t="e">
        <f t="shared" si="411"/>
        <v>#VALUE!</v>
      </c>
      <c r="Z2642" t="s">
        <v>172</v>
      </c>
      <c r="AA2642" t="s">
        <v>5411</v>
      </c>
      <c r="AB2642" t="s">
        <v>5411</v>
      </c>
      <c r="AC2642" s="22" t="s">
        <v>172</v>
      </c>
      <c r="AD2642" s="61"/>
      <c r="AE2642" s="22"/>
      <c r="AF2642">
        <v>0</v>
      </c>
      <c r="AG2642" t="s">
        <v>5411</v>
      </c>
      <c r="AH2642" t="s">
        <v>5411</v>
      </c>
      <c r="AI2642" s="46">
        <v>0</v>
      </c>
      <c r="AJ2642" s="46"/>
      <c r="AK2642" s="22"/>
      <c r="AL2642" s="52">
        <f t="shared" si="418"/>
        <v>0</v>
      </c>
      <c r="AM2642" s="52" t="e">
        <f t="shared" si="419"/>
        <v>#VALUE!</v>
      </c>
      <c r="AN2642" s="52" t="e">
        <f t="shared" si="412"/>
        <v>#VALUE!</v>
      </c>
      <c r="AO2642">
        <v>0</v>
      </c>
      <c r="AP2642" s="46">
        <v>0</v>
      </c>
      <c r="AQ2642" s="52">
        <f t="shared" si="420"/>
        <v>0</v>
      </c>
    </row>
    <row r="2643" spans="1:43" x14ac:dyDescent="0.25">
      <c r="A2643" t="s">
        <v>5531</v>
      </c>
      <c r="B2643" t="s">
        <v>4464</v>
      </c>
      <c r="C2643" s="22" t="s">
        <v>4465</v>
      </c>
      <c r="D2643">
        <v>1</v>
      </c>
      <c r="E2643">
        <v>1</v>
      </c>
      <c r="F2643">
        <v>1</v>
      </c>
      <c r="G2643" s="13">
        <v>41116</v>
      </c>
      <c r="H2643">
        <v>2.75</v>
      </c>
      <c r="I2643" t="s">
        <v>5411</v>
      </c>
      <c r="J2643" t="s">
        <v>5411</v>
      </c>
      <c r="K2643" s="46">
        <v>2.75</v>
      </c>
      <c r="L2643" s="46"/>
      <c r="M2643" s="22"/>
      <c r="N2643" s="52">
        <f t="shared" si="413"/>
        <v>0</v>
      </c>
      <c r="O2643" s="52" t="e">
        <f t="shared" si="414"/>
        <v>#VALUE!</v>
      </c>
      <c r="P2643" s="52" t="e">
        <f t="shared" si="415"/>
        <v>#VALUE!</v>
      </c>
      <c r="Q2643">
        <v>0</v>
      </c>
      <c r="R2643" t="s">
        <v>5411</v>
      </c>
      <c r="S2643" t="s">
        <v>5411</v>
      </c>
      <c r="T2643" s="46">
        <v>0</v>
      </c>
      <c r="U2643" s="46"/>
      <c r="V2643" s="22"/>
      <c r="W2643" s="52">
        <f t="shared" si="416"/>
        <v>0</v>
      </c>
      <c r="X2643" s="52" t="e">
        <f t="shared" si="417"/>
        <v>#VALUE!</v>
      </c>
      <c r="Y2643" s="52" t="e">
        <f t="shared" si="411"/>
        <v>#VALUE!</v>
      </c>
      <c r="Z2643" t="s">
        <v>172</v>
      </c>
      <c r="AA2643" t="s">
        <v>5411</v>
      </c>
      <c r="AB2643" t="s">
        <v>5411</v>
      </c>
      <c r="AC2643" s="22" t="s">
        <v>172</v>
      </c>
      <c r="AD2643" s="61"/>
      <c r="AE2643" s="22"/>
      <c r="AF2643">
        <v>0</v>
      </c>
      <c r="AG2643" t="s">
        <v>5411</v>
      </c>
      <c r="AH2643" t="s">
        <v>5411</v>
      </c>
      <c r="AI2643" s="46">
        <v>0</v>
      </c>
      <c r="AJ2643" s="46"/>
      <c r="AK2643" s="22"/>
      <c r="AL2643" s="52">
        <f t="shared" si="418"/>
        <v>0</v>
      </c>
      <c r="AM2643" s="52" t="e">
        <f t="shared" si="419"/>
        <v>#VALUE!</v>
      </c>
      <c r="AN2643" s="52" t="e">
        <f t="shared" si="412"/>
        <v>#VALUE!</v>
      </c>
      <c r="AO2643">
        <v>0</v>
      </c>
      <c r="AP2643" s="46">
        <v>0</v>
      </c>
      <c r="AQ2643" s="52">
        <f t="shared" si="420"/>
        <v>0</v>
      </c>
    </row>
    <row r="2644" spans="1:43" x14ac:dyDescent="0.25">
      <c r="A2644" t="s">
        <v>5531</v>
      </c>
      <c r="B2644" t="s">
        <v>4465</v>
      </c>
      <c r="C2644" s="22" t="s">
        <v>4466</v>
      </c>
      <c r="D2644">
        <v>1</v>
      </c>
      <c r="E2644">
        <v>1</v>
      </c>
      <c r="F2644">
        <v>1</v>
      </c>
      <c r="G2644" s="13">
        <v>41116</v>
      </c>
      <c r="H2644">
        <v>2.1800000000000002</v>
      </c>
      <c r="I2644" t="s">
        <v>5411</v>
      </c>
      <c r="J2644" t="s">
        <v>5411</v>
      </c>
      <c r="K2644" s="46">
        <v>2.1800000000000002</v>
      </c>
      <c r="L2644" s="46"/>
      <c r="M2644" s="22"/>
      <c r="N2644" s="52">
        <f t="shared" si="413"/>
        <v>0</v>
      </c>
      <c r="O2644" s="52" t="e">
        <f t="shared" si="414"/>
        <v>#VALUE!</v>
      </c>
      <c r="P2644" s="52" t="e">
        <f t="shared" si="415"/>
        <v>#VALUE!</v>
      </c>
      <c r="Q2644">
        <v>0.66</v>
      </c>
      <c r="R2644" t="s">
        <v>5411</v>
      </c>
      <c r="S2644" t="s">
        <v>5411</v>
      </c>
      <c r="T2644" s="46">
        <v>0.66</v>
      </c>
      <c r="U2644" s="46"/>
      <c r="V2644" s="22"/>
      <c r="W2644" s="52">
        <f t="shared" si="416"/>
        <v>0</v>
      </c>
      <c r="X2644" s="52" t="e">
        <f t="shared" si="417"/>
        <v>#VALUE!</v>
      </c>
      <c r="Y2644" s="52" t="e">
        <f t="shared" si="411"/>
        <v>#VALUE!</v>
      </c>
      <c r="Z2644" t="s">
        <v>172</v>
      </c>
      <c r="AA2644" t="s">
        <v>5411</v>
      </c>
      <c r="AB2644" t="s">
        <v>5411</v>
      </c>
      <c r="AC2644" s="22" t="s">
        <v>172</v>
      </c>
      <c r="AD2644" s="61"/>
      <c r="AE2644" s="22"/>
      <c r="AF2644">
        <v>0</v>
      </c>
      <c r="AG2644" t="s">
        <v>5411</v>
      </c>
      <c r="AH2644" t="s">
        <v>5411</v>
      </c>
      <c r="AI2644" s="46">
        <v>0</v>
      </c>
      <c r="AJ2644" s="46"/>
      <c r="AK2644" s="22"/>
      <c r="AL2644" s="52">
        <f t="shared" si="418"/>
        <v>0</v>
      </c>
      <c r="AM2644" s="52" t="e">
        <f t="shared" si="419"/>
        <v>#VALUE!</v>
      </c>
      <c r="AN2644" s="52" t="e">
        <f t="shared" si="412"/>
        <v>#VALUE!</v>
      </c>
      <c r="AO2644">
        <v>0.03</v>
      </c>
      <c r="AP2644" s="46">
        <v>0.03</v>
      </c>
      <c r="AQ2644" s="52">
        <f t="shared" si="420"/>
        <v>0</v>
      </c>
    </row>
    <row r="2645" spans="1:43" x14ac:dyDescent="0.25">
      <c r="A2645" t="s">
        <v>5531</v>
      </c>
      <c r="B2645" t="s">
        <v>4466</v>
      </c>
      <c r="C2645" s="22" t="s">
        <v>4467</v>
      </c>
      <c r="D2645">
        <v>1</v>
      </c>
      <c r="E2645">
        <v>1</v>
      </c>
      <c r="F2645">
        <v>1</v>
      </c>
      <c r="G2645" s="13">
        <v>41116</v>
      </c>
      <c r="H2645">
        <v>0</v>
      </c>
      <c r="I2645" t="s">
        <v>5411</v>
      </c>
      <c r="J2645" t="s">
        <v>5411</v>
      </c>
      <c r="K2645" s="46">
        <v>0</v>
      </c>
      <c r="L2645" s="46"/>
      <c r="M2645" s="22"/>
      <c r="N2645" s="52">
        <f t="shared" si="413"/>
        <v>0</v>
      </c>
      <c r="O2645" s="52" t="e">
        <f t="shared" si="414"/>
        <v>#VALUE!</v>
      </c>
      <c r="P2645" s="52" t="e">
        <f t="shared" si="415"/>
        <v>#VALUE!</v>
      </c>
      <c r="Q2645">
        <v>0</v>
      </c>
      <c r="R2645" t="s">
        <v>5411</v>
      </c>
      <c r="S2645" t="s">
        <v>5411</v>
      </c>
      <c r="T2645" s="46">
        <v>0</v>
      </c>
      <c r="U2645" s="46"/>
      <c r="V2645" s="22"/>
      <c r="W2645" s="52">
        <f t="shared" si="416"/>
        <v>0</v>
      </c>
      <c r="X2645" s="52" t="e">
        <f t="shared" si="417"/>
        <v>#VALUE!</v>
      </c>
      <c r="Y2645" s="52" t="e">
        <f t="shared" si="411"/>
        <v>#VALUE!</v>
      </c>
      <c r="Z2645" t="s">
        <v>172</v>
      </c>
      <c r="AA2645" t="s">
        <v>5411</v>
      </c>
      <c r="AB2645" t="s">
        <v>5411</v>
      </c>
      <c r="AC2645" s="22" t="s">
        <v>172</v>
      </c>
      <c r="AD2645" s="61"/>
      <c r="AE2645" s="22"/>
      <c r="AF2645">
        <v>0</v>
      </c>
      <c r="AG2645" t="s">
        <v>5411</v>
      </c>
      <c r="AH2645" t="s">
        <v>5411</v>
      </c>
      <c r="AI2645" s="46">
        <v>0</v>
      </c>
      <c r="AJ2645" s="46"/>
      <c r="AK2645" s="22"/>
      <c r="AL2645" s="52">
        <f t="shared" si="418"/>
        <v>0</v>
      </c>
      <c r="AM2645" s="52" t="e">
        <f t="shared" si="419"/>
        <v>#VALUE!</v>
      </c>
      <c r="AN2645" s="52" t="e">
        <f t="shared" si="412"/>
        <v>#VALUE!</v>
      </c>
      <c r="AO2645">
        <v>0</v>
      </c>
      <c r="AP2645" s="46">
        <v>0</v>
      </c>
      <c r="AQ2645" s="52">
        <f t="shared" si="420"/>
        <v>0</v>
      </c>
    </row>
    <row r="2646" spans="1:43" x14ac:dyDescent="0.25">
      <c r="A2646" t="s">
        <v>5531</v>
      </c>
      <c r="B2646" t="s">
        <v>4467</v>
      </c>
      <c r="C2646" s="22" t="s">
        <v>4468</v>
      </c>
      <c r="D2646">
        <v>1</v>
      </c>
      <c r="E2646">
        <v>1</v>
      </c>
      <c r="F2646">
        <v>1</v>
      </c>
      <c r="G2646" s="13">
        <v>41116</v>
      </c>
      <c r="H2646">
        <v>6.28</v>
      </c>
      <c r="I2646" t="s">
        <v>5411</v>
      </c>
      <c r="J2646" t="s">
        <v>5411</v>
      </c>
      <c r="K2646" s="46">
        <v>6.28</v>
      </c>
      <c r="L2646" s="46"/>
      <c r="M2646" s="22"/>
      <c r="N2646" s="52">
        <f t="shared" si="413"/>
        <v>0</v>
      </c>
      <c r="O2646" s="52" t="e">
        <f t="shared" si="414"/>
        <v>#VALUE!</v>
      </c>
      <c r="P2646" s="52" t="e">
        <f t="shared" si="415"/>
        <v>#VALUE!</v>
      </c>
      <c r="Q2646">
        <v>0.54</v>
      </c>
      <c r="R2646" t="s">
        <v>5411</v>
      </c>
      <c r="S2646" t="s">
        <v>5411</v>
      </c>
      <c r="T2646" s="46">
        <v>0.54</v>
      </c>
      <c r="U2646" s="46"/>
      <c r="V2646" s="22"/>
      <c r="W2646" s="52">
        <f t="shared" si="416"/>
        <v>0</v>
      </c>
      <c r="X2646" s="52" t="e">
        <f t="shared" si="417"/>
        <v>#VALUE!</v>
      </c>
      <c r="Y2646" s="52" t="e">
        <f t="shared" si="411"/>
        <v>#VALUE!</v>
      </c>
      <c r="Z2646" t="s">
        <v>172</v>
      </c>
      <c r="AA2646" t="s">
        <v>5411</v>
      </c>
      <c r="AB2646" t="s">
        <v>5411</v>
      </c>
      <c r="AC2646" s="22" t="s">
        <v>172</v>
      </c>
      <c r="AD2646" s="61"/>
      <c r="AE2646" s="22"/>
      <c r="AF2646">
        <v>3.06</v>
      </c>
      <c r="AG2646" t="s">
        <v>5411</v>
      </c>
      <c r="AH2646" t="s">
        <v>5411</v>
      </c>
      <c r="AI2646" s="46">
        <v>3.06</v>
      </c>
      <c r="AJ2646" s="46"/>
      <c r="AK2646" s="22"/>
      <c r="AL2646" s="52">
        <f t="shared" si="418"/>
        <v>0</v>
      </c>
      <c r="AM2646" s="52" t="e">
        <f t="shared" si="419"/>
        <v>#VALUE!</v>
      </c>
      <c r="AN2646" s="52" t="e">
        <f t="shared" si="412"/>
        <v>#VALUE!</v>
      </c>
      <c r="AO2646">
        <v>0</v>
      </c>
      <c r="AP2646" s="46">
        <v>0</v>
      </c>
      <c r="AQ2646" s="52">
        <f t="shared" si="420"/>
        <v>0</v>
      </c>
    </row>
    <row r="2647" spans="1:43" x14ac:dyDescent="0.25">
      <c r="A2647" t="s">
        <v>5531</v>
      </c>
      <c r="B2647" t="s">
        <v>4468</v>
      </c>
      <c r="C2647" s="22" t="s">
        <v>4469</v>
      </c>
      <c r="D2647">
        <v>1</v>
      </c>
      <c r="E2647">
        <v>1</v>
      </c>
      <c r="F2647">
        <v>1</v>
      </c>
      <c r="G2647" s="13">
        <v>41116</v>
      </c>
      <c r="H2647">
        <v>2.36</v>
      </c>
      <c r="I2647" t="s">
        <v>5411</v>
      </c>
      <c r="J2647" t="s">
        <v>5411</v>
      </c>
      <c r="K2647" s="46">
        <v>2.36</v>
      </c>
      <c r="L2647" s="46"/>
      <c r="M2647" s="22"/>
      <c r="N2647" s="52">
        <f t="shared" si="413"/>
        <v>0</v>
      </c>
      <c r="O2647" s="52" t="e">
        <f t="shared" si="414"/>
        <v>#VALUE!</v>
      </c>
      <c r="P2647" s="52" t="e">
        <f t="shared" si="415"/>
        <v>#VALUE!</v>
      </c>
      <c r="Q2647">
        <v>0.13</v>
      </c>
      <c r="R2647" t="s">
        <v>5411</v>
      </c>
      <c r="S2647" t="s">
        <v>5411</v>
      </c>
      <c r="T2647" s="46">
        <v>0.13</v>
      </c>
      <c r="U2647" s="46"/>
      <c r="V2647" s="22"/>
      <c r="W2647" s="52">
        <f t="shared" si="416"/>
        <v>0</v>
      </c>
      <c r="X2647" s="52" t="e">
        <f t="shared" si="417"/>
        <v>#VALUE!</v>
      </c>
      <c r="Y2647" s="52" t="e">
        <f t="shared" si="411"/>
        <v>#VALUE!</v>
      </c>
      <c r="Z2647" t="s">
        <v>172</v>
      </c>
      <c r="AA2647" t="s">
        <v>5411</v>
      </c>
      <c r="AB2647" t="s">
        <v>5411</v>
      </c>
      <c r="AC2647" s="22" t="s">
        <v>172</v>
      </c>
      <c r="AD2647" s="61"/>
      <c r="AE2647" s="22"/>
      <c r="AF2647">
        <v>0</v>
      </c>
      <c r="AG2647" t="s">
        <v>5411</v>
      </c>
      <c r="AH2647" t="s">
        <v>5411</v>
      </c>
      <c r="AI2647" s="46">
        <v>0</v>
      </c>
      <c r="AJ2647" s="46"/>
      <c r="AK2647" s="22"/>
      <c r="AL2647" s="52">
        <f t="shared" si="418"/>
        <v>0</v>
      </c>
      <c r="AM2647" s="52" t="e">
        <f t="shared" si="419"/>
        <v>#VALUE!</v>
      </c>
      <c r="AN2647" s="52" t="e">
        <f t="shared" si="412"/>
        <v>#VALUE!</v>
      </c>
      <c r="AO2647">
        <v>0.21</v>
      </c>
      <c r="AP2647" s="46">
        <v>0.21</v>
      </c>
      <c r="AQ2647" s="52">
        <f t="shared" si="420"/>
        <v>0</v>
      </c>
    </row>
    <row r="2648" spans="1:43" x14ac:dyDescent="0.25">
      <c r="A2648" t="s">
        <v>5531</v>
      </c>
      <c r="B2648" t="s">
        <v>4469</v>
      </c>
      <c r="C2648" s="22" t="s">
        <v>4470</v>
      </c>
      <c r="D2648">
        <v>1</v>
      </c>
      <c r="E2648">
        <v>1</v>
      </c>
      <c r="F2648">
        <v>1</v>
      </c>
      <c r="G2648" s="13">
        <v>41116</v>
      </c>
      <c r="H2648">
        <v>0</v>
      </c>
      <c r="I2648" t="s">
        <v>5411</v>
      </c>
      <c r="J2648" t="s">
        <v>5411</v>
      </c>
      <c r="K2648" s="46">
        <v>0</v>
      </c>
      <c r="L2648" s="46"/>
      <c r="M2648" s="22"/>
      <c r="N2648" s="52">
        <f t="shared" si="413"/>
        <v>0</v>
      </c>
      <c r="O2648" s="52" t="e">
        <f t="shared" si="414"/>
        <v>#VALUE!</v>
      </c>
      <c r="P2648" s="52" t="e">
        <f t="shared" si="415"/>
        <v>#VALUE!</v>
      </c>
      <c r="Q2648">
        <v>0</v>
      </c>
      <c r="R2648" t="s">
        <v>5411</v>
      </c>
      <c r="S2648" t="s">
        <v>5411</v>
      </c>
      <c r="T2648" s="46">
        <v>0</v>
      </c>
      <c r="U2648" s="46"/>
      <c r="V2648" s="22"/>
      <c r="W2648" s="52">
        <f t="shared" si="416"/>
        <v>0</v>
      </c>
      <c r="X2648" s="52" t="e">
        <f t="shared" si="417"/>
        <v>#VALUE!</v>
      </c>
      <c r="Y2648" s="52" t="e">
        <f t="shared" si="411"/>
        <v>#VALUE!</v>
      </c>
      <c r="Z2648" t="s">
        <v>172</v>
      </c>
      <c r="AA2648" t="s">
        <v>5411</v>
      </c>
      <c r="AB2648" t="s">
        <v>5411</v>
      </c>
      <c r="AC2648" s="22" t="s">
        <v>172</v>
      </c>
      <c r="AD2648" s="61"/>
      <c r="AE2648" s="22"/>
      <c r="AF2648">
        <v>0</v>
      </c>
      <c r="AG2648" t="s">
        <v>5411</v>
      </c>
      <c r="AH2648" t="s">
        <v>5411</v>
      </c>
      <c r="AI2648" s="46">
        <v>0</v>
      </c>
      <c r="AJ2648" s="46"/>
      <c r="AK2648" s="22"/>
      <c r="AL2648" s="52">
        <f t="shared" si="418"/>
        <v>0</v>
      </c>
      <c r="AM2648" s="52" t="e">
        <f t="shared" si="419"/>
        <v>#VALUE!</v>
      </c>
      <c r="AN2648" s="52" t="e">
        <f t="shared" si="412"/>
        <v>#VALUE!</v>
      </c>
      <c r="AO2648">
        <v>0</v>
      </c>
      <c r="AP2648" s="46">
        <v>0</v>
      </c>
      <c r="AQ2648" s="52">
        <f t="shared" si="420"/>
        <v>0</v>
      </c>
    </row>
    <row r="2649" spans="1:43" x14ac:dyDescent="0.25">
      <c r="A2649" t="s">
        <v>5531</v>
      </c>
      <c r="B2649" t="s">
        <v>4470</v>
      </c>
      <c r="C2649" s="22" t="s">
        <v>4471</v>
      </c>
      <c r="D2649">
        <v>1</v>
      </c>
      <c r="E2649">
        <v>1</v>
      </c>
      <c r="F2649">
        <v>1</v>
      </c>
      <c r="G2649" s="13">
        <v>41116</v>
      </c>
      <c r="H2649">
        <v>2.88</v>
      </c>
      <c r="I2649" t="s">
        <v>5411</v>
      </c>
      <c r="J2649" t="s">
        <v>5411</v>
      </c>
      <c r="K2649" s="46">
        <v>2.88</v>
      </c>
      <c r="L2649" s="46"/>
      <c r="M2649" s="22"/>
      <c r="N2649" s="52">
        <f t="shared" si="413"/>
        <v>0</v>
      </c>
      <c r="O2649" s="52" t="e">
        <f t="shared" si="414"/>
        <v>#VALUE!</v>
      </c>
      <c r="P2649" s="52" t="e">
        <f t="shared" si="415"/>
        <v>#VALUE!</v>
      </c>
      <c r="Q2649">
        <v>0</v>
      </c>
      <c r="R2649" t="s">
        <v>5411</v>
      </c>
      <c r="S2649" t="s">
        <v>5411</v>
      </c>
      <c r="T2649" s="46">
        <v>0</v>
      </c>
      <c r="U2649" s="46"/>
      <c r="V2649" s="22"/>
      <c r="W2649" s="52">
        <f t="shared" si="416"/>
        <v>0</v>
      </c>
      <c r="X2649" s="52" t="e">
        <f t="shared" si="417"/>
        <v>#VALUE!</v>
      </c>
      <c r="Y2649" s="52" t="e">
        <f t="shared" si="411"/>
        <v>#VALUE!</v>
      </c>
      <c r="Z2649" t="s">
        <v>172</v>
      </c>
      <c r="AA2649" t="s">
        <v>5411</v>
      </c>
      <c r="AB2649" t="s">
        <v>5411</v>
      </c>
      <c r="AC2649" s="22" t="s">
        <v>172</v>
      </c>
      <c r="AD2649" s="61"/>
      <c r="AE2649" s="22"/>
      <c r="AF2649">
        <v>0</v>
      </c>
      <c r="AG2649" t="s">
        <v>5411</v>
      </c>
      <c r="AH2649" t="s">
        <v>5411</v>
      </c>
      <c r="AI2649" s="46">
        <v>0</v>
      </c>
      <c r="AJ2649" s="46"/>
      <c r="AK2649" s="22"/>
      <c r="AL2649" s="52">
        <f t="shared" si="418"/>
        <v>0</v>
      </c>
      <c r="AM2649" s="52" t="e">
        <f t="shared" si="419"/>
        <v>#VALUE!</v>
      </c>
      <c r="AN2649" s="52" t="e">
        <f t="shared" si="412"/>
        <v>#VALUE!</v>
      </c>
      <c r="AO2649">
        <v>0</v>
      </c>
      <c r="AP2649" s="46">
        <v>0</v>
      </c>
      <c r="AQ2649" s="52">
        <f t="shared" si="420"/>
        <v>0</v>
      </c>
    </row>
    <row r="2650" spans="1:43" x14ac:dyDescent="0.25">
      <c r="A2650" t="s">
        <v>5531</v>
      </c>
      <c r="B2650" t="s">
        <v>4471</v>
      </c>
      <c r="C2650" s="22" t="s">
        <v>4472</v>
      </c>
      <c r="D2650">
        <v>1</v>
      </c>
      <c r="E2650">
        <v>1</v>
      </c>
      <c r="F2650">
        <v>1</v>
      </c>
      <c r="G2650" s="13">
        <v>41116</v>
      </c>
      <c r="H2650">
        <v>1.56</v>
      </c>
      <c r="I2650" t="s">
        <v>5411</v>
      </c>
      <c r="J2650" t="s">
        <v>5411</v>
      </c>
      <c r="K2650" s="46">
        <v>1.56</v>
      </c>
      <c r="L2650" s="46"/>
      <c r="M2650" s="22"/>
      <c r="N2650" s="52">
        <f t="shared" si="413"/>
        <v>0</v>
      </c>
      <c r="O2650" s="52" t="e">
        <f t="shared" si="414"/>
        <v>#VALUE!</v>
      </c>
      <c r="P2650" s="52" t="e">
        <f t="shared" si="415"/>
        <v>#VALUE!</v>
      </c>
      <c r="Q2650">
        <v>0</v>
      </c>
      <c r="R2650" t="s">
        <v>5411</v>
      </c>
      <c r="S2650" t="s">
        <v>5411</v>
      </c>
      <c r="T2650" s="46">
        <v>0</v>
      </c>
      <c r="U2650" s="46"/>
      <c r="V2650" s="22"/>
      <c r="W2650" s="52">
        <f t="shared" si="416"/>
        <v>0</v>
      </c>
      <c r="X2650" s="52" t="e">
        <f t="shared" si="417"/>
        <v>#VALUE!</v>
      </c>
      <c r="Y2650" s="52" t="e">
        <f t="shared" si="411"/>
        <v>#VALUE!</v>
      </c>
      <c r="Z2650" t="s">
        <v>172</v>
      </c>
      <c r="AA2650" t="s">
        <v>5411</v>
      </c>
      <c r="AB2650" t="s">
        <v>5411</v>
      </c>
      <c r="AC2650" s="22" t="s">
        <v>172</v>
      </c>
      <c r="AD2650" s="61"/>
      <c r="AE2650" s="22"/>
      <c r="AF2650">
        <v>0</v>
      </c>
      <c r="AG2650" t="s">
        <v>5411</v>
      </c>
      <c r="AH2650" t="s">
        <v>5411</v>
      </c>
      <c r="AI2650" s="46">
        <v>0</v>
      </c>
      <c r="AJ2650" s="46"/>
      <c r="AK2650" s="22"/>
      <c r="AL2650" s="52">
        <f t="shared" si="418"/>
        <v>0</v>
      </c>
      <c r="AM2650" s="52" t="e">
        <f t="shared" si="419"/>
        <v>#VALUE!</v>
      </c>
      <c r="AN2650" s="52" t="e">
        <f t="shared" si="412"/>
        <v>#VALUE!</v>
      </c>
      <c r="AO2650">
        <v>0.62</v>
      </c>
      <c r="AP2650" s="46">
        <v>0.62</v>
      </c>
      <c r="AQ2650" s="52">
        <f t="shared" si="420"/>
        <v>0</v>
      </c>
    </row>
    <row r="2651" spans="1:43" x14ac:dyDescent="0.25">
      <c r="A2651" t="s">
        <v>5531</v>
      </c>
      <c r="B2651" t="s">
        <v>4472</v>
      </c>
      <c r="C2651" s="22" t="s">
        <v>4473</v>
      </c>
      <c r="D2651">
        <v>1</v>
      </c>
      <c r="E2651">
        <v>1</v>
      </c>
      <c r="F2651">
        <v>1</v>
      </c>
      <c r="G2651" s="13">
        <v>41116</v>
      </c>
      <c r="H2651">
        <v>0</v>
      </c>
      <c r="I2651" t="s">
        <v>5411</v>
      </c>
      <c r="J2651" t="s">
        <v>5411</v>
      </c>
      <c r="K2651" s="46">
        <v>0</v>
      </c>
      <c r="L2651" s="46"/>
      <c r="M2651" s="22"/>
      <c r="N2651" s="52">
        <f t="shared" si="413"/>
        <v>0</v>
      </c>
      <c r="O2651" s="52" t="e">
        <f t="shared" si="414"/>
        <v>#VALUE!</v>
      </c>
      <c r="P2651" s="52" t="e">
        <f t="shared" si="415"/>
        <v>#VALUE!</v>
      </c>
      <c r="Q2651">
        <v>0</v>
      </c>
      <c r="R2651" t="s">
        <v>5411</v>
      </c>
      <c r="S2651" t="s">
        <v>5411</v>
      </c>
      <c r="T2651" s="46">
        <v>0</v>
      </c>
      <c r="U2651" s="46"/>
      <c r="V2651" s="22"/>
      <c r="W2651" s="52">
        <f t="shared" si="416"/>
        <v>0</v>
      </c>
      <c r="X2651" s="52" t="e">
        <f t="shared" si="417"/>
        <v>#VALUE!</v>
      </c>
      <c r="Y2651" s="52" t="e">
        <f t="shared" si="411"/>
        <v>#VALUE!</v>
      </c>
      <c r="Z2651" t="s">
        <v>172</v>
      </c>
      <c r="AA2651" t="s">
        <v>5411</v>
      </c>
      <c r="AB2651" t="s">
        <v>5411</v>
      </c>
      <c r="AC2651" s="22" t="s">
        <v>172</v>
      </c>
      <c r="AD2651" s="61"/>
      <c r="AE2651" s="22"/>
      <c r="AF2651">
        <v>0</v>
      </c>
      <c r="AG2651" t="s">
        <v>5411</v>
      </c>
      <c r="AH2651" t="s">
        <v>5411</v>
      </c>
      <c r="AI2651" s="46">
        <v>0</v>
      </c>
      <c r="AJ2651" s="46"/>
      <c r="AK2651" s="22"/>
      <c r="AL2651" s="52">
        <f t="shared" si="418"/>
        <v>0</v>
      </c>
      <c r="AM2651" s="52" t="e">
        <f t="shared" si="419"/>
        <v>#VALUE!</v>
      </c>
      <c r="AN2651" s="52" t="e">
        <f t="shared" si="412"/>
        <v>#VALUE!</v>
      </c>
      <c r="AO2651">
        <v>0</v>
      </c>
      <c r="AP2651" s="46">
        <v>0</v>
      </c>
      <c r="AQ2651" s="52">
        <f t="shared" si="420"/>
        <v>0</v>
      </c>
    </row>
    <row r="2652" spans="1:43" x14ac:dyDescent="0.25">
      <c r="A2652" t="s">
        <v>5531</v>
      </c>
      <c r="B2652" t="s">
        <v>4473</v>
      </c>
      <c r="C2652" s="22" t="s">
        <v>4474</v>
      </c>
      <c r="D2652">
        <v>1</v>
      </c>
      <c r="E2652">
        <v>1</v>
      </c>
      <c r="F2652">
        <v>1</v>
      </c>
      <c r="G2652" s="13">
        <v>41116</v>
      </c>
      <c r="H2652">
        <v>0.99</v>
      </c>
      <c r="I2652" t="s">
        <v>5411</v>
      </c>
      <c r="J2652" t="s">
        <v>5411</v>
      </c>
      <c r="K2652" s="46">
        <v>0.99</v>
      </c>
      <c r="L2652" s="46"/>
      <c r="M2652" s="22"/>
      <c r="N2652" s="52">
        <f t="shared" si="413"/>
        <v>0</v>
      </c>
      <c r="O2652" s="52" t="e">
        <f t="shared" si="414"/>
        <v>#VALUE!</v>
      </c>
      <c r="P2652" s="52" t="e">
        <f t="shared" si="415"/>
        <v>#VALUE!</v>
      </c>
      <c r="Q2652">
        <v>0</v>
      </c>
      <c r="R2652" t="s">
        <v>5411</v>
      </c>
      <c r="S2652" t="s">
        <v>5411</v>
      </c>
      <c r="T2652" s="46">
        <v>0</v>
      </c>
      <c r="U2652" s="46"/>
      <c r="V2652" s="22"/>
      <c r="W2652" s="52">
        <f t="shared" si="416"/>
        <v>0</v>
      </c>
      <c r="X2652" s="52" t="e">
        <f t="shared" si="417"/>
        <v>#VALUE!</v>
      </c>
      <c r="Y2652" s="52" t="e">
        <f t="shared" si="411"/>
        <v>#VALUE!</v>
      </c>
      <c r="Z2652" t="s">
        <v>172</v>
      </c>
      <c r="AA2652" t="s">
        <v>5411</v>
      </c>
      <c r="AB2652" t="s">
        <v>5411</v>
      </c>
      <c r="AC2652" s="22" t="s">
        <v>172</v>
      </c>
      <c r="AD2652" s="61"/>
      <c r="AE2652" s="22"/>
      <c r="AF2652">
        <v>4.71</v>
      </c>
      <c r="AG2652" t="s">
        <v>5411</v>
      </c>
      <c r="AH2652" t="s">
        <v>5411</v>
      </c>
      <c r="AI2652" s="46">
        <v>4.71</v>
      </c>
      <c r="AJ2652" s="46"/>
      <c r="AK2652" s="22"/>
      <c r="AL2652" s="52">
        <f t="shared" si="418"/>
        <v>0</v>
      </c>
      <c r="AM2652" s="52" t="e">
        <f t="shared" si="419"/>
        <v>#VALUE!</v>
      </c>
      <c r="AN2652" s="52" t="e">
        <f t="shared" si="412"/>
        <v>#VALUE!</v>
      </c>
      <c r="AO2652">
        <v>0.47</v>
      </c>
      <c r="AP2652" s="46">
        <v>0.47</v>
      </c>
      <c r="AQ2652" s="52">
        <f t="shared" si="420"/>
        <v>0</v>
      </c>
    </row>
    <row r="2653" spans="1:43" x14ac:dyDescent="0.25">
      <c r="A2653" t="s">
        <v>5531</v>
      </c>
      <c r="B2653" t="s">
        <v>4474</v>
      </c>
      <c r="C2653" s="22" t="s">
        <v>4224</v>
      </c>
      <c r="D2653">
        <v>1</v>
      </c>
      <c r="E2653">
        <v>1</v>
      </c>
      <c r="F2653">
        <v>1</v>
      </c>
      <c r="G2653" s="13">
        <v>41116</v>
      </c>
      <c r="H2653">
        <v>1.27</v>
      </c>
      <c r="I2653" t="s">
        <v>5411</v>
      </c>
      <c r="J2653" t="s">
        <v>5411</v>
      </c>
      <c r="K2653" s="46">
        <v>1.27</v>
      </c>
      <c r="L2653" s="46"/>
      <c r="M2653" s="22"/>
      <c r="N2653" s="52">
        <f t="shared" si="413"/>
        <v>0</v>
      </c>
      <c r="O2653" s="52" t="e">
        <f t="shared" si="414"/>
        <v>#VALUE!</v>
      </c>
      <c r="P2653" s="52" t="e">
        <f t="shared" si="415"/>
        <v>#VALUE!</v>
      </c>
      <c r="Q2653">
        <v>0.18</v>
      </c>
      <c r="R2653" t="s">
        <v>5411</v>
      </c>
      <c r="S2653" t="s">
        <v>5411</v>
      </c>
      <c r="T2653" s="46">
        <v>0.18</v>
      </c>
      <c r="U2653" s="46"/>
      <c r="V2653" s="22"/>
      <c r="W2653" s="52">
        <f t="shared" si="416"/>
        <v>0</v>
      </c>
      <c r="X2653" s="52" t="e">
        <f t="shared" si="417"/>
        <v>#VALUE!</v>
      </c>
      <c r="Y2653" s="52" t="e">
        <f t="shared" si="411"/>
        <v>#VALUE!</v>
      </c>
      <c r="Z2653" t="s">
        <v>172</v>
      </c>
      <c r="AA2653" t="s">
        <v>5411</v>
      </c>
      <c r="AB2653" t="s">
        <v>5411</v>
      </c>
      <c r="AC2653" s="22" t="s">
        <v>172</v>
      </c>
      <c r="AD2653" s="61"/>
      <c r="AE2653" s="22"/>
      <c r="AF2653">
        <v>0</v>
      </c>
      <c r="AG2653" t="s">
        <v>5411</v>
      </c>
      <c r="AH2653" t="s">
        <v>5411</v>
      </c>
      <c r="AI2653" s="46">
        <v>0</v>
      </c>
      <c r="AJ2653" s="46"/>
      <c r="AK2653" s="22"/>
      <c r="AL2653" s="52">
        <f t="shared" si="418"/>
        <v>0</v>
      </c>
      <c r="AM2653" s="52" t="e">
        <f t="shared" si="419"/>
        <v>#VALUE!</v>
      </c>
      <c r="AN2653" s="52" t="e">
        <f t="shared" si="412"/>
        <v>#VALUE!</v>
      </c>
      <c r="AO2653">
        <v>0.38</v>
      </c>
      <c r="AP2653" s="46">
        <v>0.38</v>
      </c>
      <c r="AQ2653" s="52">
        <f t="shared" si="420"/>
        <v>0</v>
      </c>
    </row>
    <row r="2654" spans="1:43" x14ac:dyDescent="0.25">
      <c r="A2654" t="s">
        <v>5531</v>
      </c>
      <c r="B2654" t="s">
        <v>4224</v>
      </c>
      <c r="C2654" s="22" t="s">
        <v>4225</v>
      </c>
      <c r="D2654">
        <v>1</v>
      </c>
      <c r="E2654">
        <v>1</v>
      </c>
      <c r="F2654">
        <v>1</v>
      </c>
      <c r="G2654" s="13">
        <v>41401</v>
      </c>
      <c r="H2654">
        <v>0.03</v>
      </c>
      <c r="I2654" t="s">
        <v>5411</v>
      </c>
      <c r="J2654" t="s">
        <v>5411</v>
      </c>
      <c r="K2654" s="46">
        <v>0.03</v>
      </c>
      <c r="L2654" s="46"/>
      <c r="M2654" s="22"/>
      <c r="N2654" s="52">
        <f t="shared" si="413"/>
        <v>0</v>
      </c>
      <c r="O2654" s="52" t="e">
        <f t="shared" si="414"/>
        <v>#VALUE!</v>
      </c>
      <c r="P2654" s="52" t="e">
        <f t="shared" si="415"/>
        <v>#VALUE!</v>
      </c>
      <c r="Q2654">
        <v>0</v>
      </c>
      <c r="R2654" t="s">
        <v>5411</v>
      </c>
      <c r="S2654" t="s">
        <v>5411</v>
      </c>
      <c r="T2654" s="46">
        <v>0</v>
      </c>
      <c r="U2654" s="46"/>
      <c r="V2654" s="22"/>
      <c r="W2654" s="52">
        <f t="shared" si="416"/>
        <v>0</v>
      </c>
      <c r="X2654" s="52" t="e">
        <f t="shared" si="417"/>
        <v>#VALUE!</v>
      </c>
      <c r="Y2654" s="52" t="e">
        <f t="shared" si="411"/>
        <v>#VALUE!</v>
      </c>
      <c r="Z2654" t="s">
        <v>5568</v>
      </c>
      <c r="AA2654" t="s">
        <v>5411</v>
      </c>
      <c r="AB2654" t="s">
        <v>5411</v>
      </c>
      <c r="AC2654" s="22" t="s">
        <v>88</v>
      </c>
      <c r="AD2654" s="61"/>
      <c r="AE2654" s="22"/>
      <c r="AF2654">
        <v>0</v>
      </c>
      <c r="AG2654" t="s">
        <v>5411</v>
      </c>
      <c r="AH2654" t="s">
        <v>5411</v>
      </c>
      <c r="AI2654" s="46">
        <v>0</v>
      </c>
      <c r="AJ2654" s="46"/>
      <c r="AK2654" s="22"/>
      <c r="AL2654" s="52">
        <f t="shared" si="418"/>
        <v>0</v>
      </c>
      <c r="AM2654" s="52" t="e">
        <f t="shared" si="419"/>
        <v>#VALUE!</v>
      </c>
      <c r="AN2654" s="52" t="e">
        <f t="shared" si="412"/>
        <v>#VALUE!</v>
      </c>
      <c r="AO2654">
        <v>0</v>
      </c>
      <c r="AP2654" s="46">
        <v>0</v>
      </c>
      <c r="AQ2654" s="52">
        <f t="shared" si="420"/>
        <v>0</v>
      </c>
    </row>
    <row r="2655" spans="1:43" x14ac:dyDescent="0.25">
      <c r="A2655" t="s">
        <v>5531</v>
      </c>
      <c r="B2655" t="s">
        <v>4225</v>
      </c>
      <c r="C2655" s="22" t="s">
        <v>4226</v>
      </c>
      <c r="D2655">
        <v>1</v>
      </c>
      <c r="E2655">
        <v>1</v>
      </c>
      <c r="F2655">
        <v>1</v>
      </c>
      <c r="G2655" s="13">
        <v>41401</v>
      </c>
      <c r="H2655">
        <v>0.32</v>
      </c>
      <c r="I2655" t="s">
        <v>5411</v>
      </c>
      <c r="J2655" t="s">
        <v>5411</v>
      </c>
      <c r="K2655" s="46">
        <v>0.32</v>
      </c>
      <c r="L2655" s="46"/>
      <c r="M2655" s="22"/>
      <c r="N2655" s="52">
        <f t="shared" si="413"/>
        <v>0</v>
      </c>
      <c r="O2655" s="52" t="e">
        <f t="shared" si="414"/>
        <v>#VALUE!</v>
      </c>
      <c r="P2655" s="52" t="e">
        <f t="shared" si="415"/>
        <v>#VALUE!</v>
      </c>
      <c r="Q2655">
        <v>0.31</v>
      </c>
      <c r="R2655" t="s">
        <v>5411</v>
      </c>
      <c r="S2655" t="s">
        <v>5411</v>
      </c>
      <c r="T2655" s="46">
        <v>0.31</v>
      </c>
      <c r="U2655" s="46"/>
      <c r="V2655" s="22"/>
      <c r="W2655" s="52">
        <f t="shared" si="416"/>
        <v>0</v>
      </c>
      <c r="X2655" s="52" t="e">
        <f t="shared" si="417"/>
        <v>#VALUE!</v>
      </c>
      <c r="Y2655" s="52" t="e">
        <f t="shared" si="411"/>
        <v>#VALUE!</v>
      </c>
      <c r="Z2655" t="s">
        <v>5568</v>
      </c>
      <c r="AA2655" t="s">
        <v>5411</v>
      </c>
      <c r="AB2655" t="s">
        <v>5411</v>
      </c>
      <c r="AC2655" s="22" t="s">
        <v>88</v>
      </c>
      <c r="AD2655" s="61"/>
      <c r="AE2655" s="22"/>
      <c r="AF2655">
        <v>0</v>
      </c>
      <c r="AG2655" t="s">
        <v>5411</v>
      </c>
      <c r="AH2655" t="s">
        <v>5411</v>
      </c>
      <c r="AI2655" s="46">
        <v>0</v>
      </c>
      <c r="AJ2655" s="46"/>
      <c r="AK2655" s="22"/>
      <c r="AL2655" s="52">
        <f t="shared" si="418"/>
        <v>0</v>
      </c>
      <c r="AM2655" s="52" t="e">
        <f t="shared" si="419"/>
        <v>#VALUE!</v>
      </c>
      <c r="AN2655" s="52" t="e">
        <f t="shared" si="412"/>
        <v>#VALUE!</v>
      </c>
      <c r="AO2655">
        <v>0.01</v>
      </c>
      <c r="AP2655" s="46">
        <v>0.01</v>
      </c>
      <c r="AQ2655" s="52">
        <f t="shared" si="420"/>
        <v>0</v>
      </c>
    </row>
    <row r="2656" spans="1:43" x14ac:dyDescent="0.25">
      <c r="A2656" t="s">
        <v>5531</v>
      </c>
      <c r="B2656" t="s">
        <v>4226</v>
      </c>
      <c r="C2656" s="22" t="s">
        <v>4227</v>
      </c>
      <c r="D2656">
        <v>1</v>
      </c>
      <c r="E2656">
        <v>1</v>
      </c>
      <c r="F2656">
        <v>1</v>
      </c>
      <c r="G2656" s="13">
        <v>41401</v>
      </c>
      <c r="H2656">
        <v>0.18</v>
      </c>
      <c r="I2656" t="s">
        <v>5411</v>
      </c>
      <c r="J2656" t="s">
        <v>5411</v>
      </c>
      <c r="K2656" s="46">
        <v>0.18</v>
      </c>
      <c r="L2656" s="46"/>
      <c r="M2656" s="22"/>
      <c r="N2656" s="52">
        <f t="shared" si="413"/>
        <v>0</v>
      </c>
      <c r="O2656" s="52" t="e">
        <f t="shared" si="414"/>
        <v>#VALUE!</v>
      </c>
      <c r="P2656" s="52" t="e">
        <f t="shared" si="415"/>
        <v>#VALUE!</v>
      </c>
      <c r="Q2656">
        <v>0</v>
      </c>
      <c r="R2656" t="s">
        <v>5411</v>
      </c>
      <c r="S2656" t="s">
        <v>5411</v>
      </c>
      <c r="T2656" s="46">
        <v>0</v>
      </c>
      <c r="U2656" s="46"/>
      <c r="V2656" s="22"/>
      <c r="W2656" s="52">
        <f t="shared" si="416"/>
        <v>0</v>
      </c>
      <c r="X2656" s="52" t="e">
        <f t="shared" si="417"/>
        <v>#VALUE!</v>
      </c>
      <c r="Y2656" s="52" t="e">
        <f t="shared" si="411"/>
        <v>#VALUE!</v>
      </c>
      <c r="Z2656" t="s">
        <v>5568</v>
      </c>
      <c r="AA2656" t="s">
        <v>5411</v>
      </c>
      <c r="AB2656" t="s">
        <v>5411</v>
      </c>
      <c r="AC2656" s="22" t="s">
        <v>88</v>
      </c>
      <c r="AD2656" s="61"/>
      <c r="AE2656" s="22"/>
      <c r="AF2656">
        <v>0</v>
      </c>
      <c r="AG2656" t="s">
        <v>5411</v>
      </c>
      <c r="AH2656" t="s">
        <v>5411</v>
      </c>
      <c r="AI2656" s="46">
        <v>0</v>
      </c>
      <c r="AJ2656" s="46"/>
      <c r="AK2656" s="22"/>
      <c r="AL2656" s="52">
        <f t="shared" si="418"/>
        <v>0</v>
      </c>
      <c r="AM2656" s="52" t="e">
        <f t="shared" si="419"/>
        <v>#VALUE!</v>
      </c>
      <c r="AN2656" s="52" t="e">
        <f t="shared" si="412"/>
        <v>#VALUE!</v>
      </c>
      <c r="AO2656">
        <v>0.21</v>
      </c>
      <c r="AP2656" s="46">
        <v>0.21</v>
      </c>
      <c r="AQ2656" s="52">
        <f t="shared" si="420"/>
        <v>0</v>
      </c>
    </row>
    <row r="2657" spans="1:43" x14ac:dyDescent="0.25">
      <c r="A2657" t="s">
        <v>5531</v>
      </c>
      <c r="B2657" t="s">
        <v>4227</v>
      </c>
      <c r="C2657" s="22" t="s">
        <v>4228</v>
      </c>
      <c r="D2657">
        <v>1</v>
      </c>
      <c r="E2657">
        <v>1</v>
      </c>
      <c r="F2657">
        <v>1</v>
      </c>
      <c r="G2657" s="13">
        <v>41401</v>
      </c>
      <c r="H2657">
        <v>0</v>
      </c>
      <c r="I2657" t="s">
        <v>5411</v>
      </c>
      <c r="J2657" t="s">
        <v>5411</v>
      </c>
      <c r="K2657" s="46">
        <v>0</v>
      </c>
      <c r="L2657" s="46"/>
      <c r="M2657" s="22"/>
      <c r="N2657" s="52">
        <f t="shared" si="413"/>
        <v>0</v>
      </c>
      <c r="O2657" s="52" t="e">
        <f t="shared" si="414"/>
        <v>#VALUE!</v>
      </c>
      <c r="P2657" s="52" t="e">
        <f t="shared" si="415"/>
        <v>#VALUE!</v>
      </c>
      <c r="Q2657">
        <v>0</v>
      </c>
      <c r="R2657" t="s">
        <v>5411</v>
      </c>
      <c r="S2657" t="s">
        <v>5411</v>
      </c>
      <c r="T2657" s="46">
        <v>0</v>
      </c>
      <c r="U2657" s="46"/>
      <c r="V2657" s="22"/>
      <c r="W2657" s="52">
        <f t="shared" si="416"/>
        <v>0</v>
      </c>
      <c r="X2657" s="52" t="e">
        <f t="shared" si="417"/>
        <v>#VALUE!</v>
      </c>
      <c r="Y2657" s="52" t="e">
        <f t="shared" si="411"/>
        <v>#VALUE!</v>
      </c>
      <c r="Z2657" t="s">
        <v>5568</v>
      </c>
      <c r="AA2657" t="s">
        <v>5411</v>
      </c>
      <c r="AB2657" t="s">
        <v>5411</v>
      </c>
      <c r="AC2657" s="22" t="s">
        <v>88</v>
      </c>
      <c r="AD2657" s="61"/>
      <c r="AE2657" s="22"/>
      <c r="AF2657">
        <v>0</v>
      </c>
      <c r="AG2657" t="s">
        <v>5411</v>
      </c>
      <c r="AH2657" t="s">
        <v>5411</v>
      </c>
      <c r="AI2657" s="46">
        <v>0</v>
      </c>
      <c r="AJ2657" s="46"/>
      <c r="AK2657" s="22"/>
      <c r="AL2657" s="52">
        <f t="shared" si="418"/>
        <v>0</v>
      </c>
      <c r="AM2657" s="52" t="e">
        <f t="shared" si="419"/>
        <v>#VALUE!</v>
      </c>
      <c r="AN2657" s="52" t="e">
        <f t="shared" si="412"/>
        <v>#VALUE!</v>
      </c>
      <c r="AO2657">
        <v>0</v>
      </c>
      <c r="AP2657" s="46">
        <v>0</v>
      </c>
      <c r="AQ2657" s="52">
        <f t="shared" si="420"/>
        <v>0</v>
      </c>
    </row>
    <row r="2658" spans="1:43" x14ac:dyDescent="0.25">
      <c r="A2658" t="s">
        <v>5531</v>
      </c>
      <c r="B2658" t="s">
        <v>4228</v>
      </c>
      <c r="C2658" s="22" t="s">
        <v>4229</v>
      </c>
      <c r="D2658">
        <v>1</v>
      </c>
      <c r="E2658">
        <v>1</v>
      </c>
      <c r="F2658">
        <v>1</v>
      </c>
      <c r="G2658" s="13">
        <v>41401</v>
      </c>
      <c r="H2658">
        <v>0.15</v>
      </c>
      <c r="I2658" t="s">
        <v>5411</v>
      </c>
      <c r="J2658" t="s">
        <v>5411</v>
      </c>
      <c r="K2658" s="46">
        <v>0.15</v>
      </c>
      <c r="L2658" s="46"/>
      <c r="M2658" s="22"/>
      <c r="N2658" s="52">
        <f t="shared" si="413"/>
        <v>0</v>
      </c>
      <c r="O2658" s="52" t="e">
        <f t="shared" si="414"/>
        <v>#VALUE!</v>
      </c>
      <c r="P2658" s="52" t="e">
        <f t="shared" si="415"/>
        <v>#VALUE!</v>
      </c>
      <c r="Q2658">
        <v>0</v>
      </c>
      <c r="R2658" t="s">
        <v>5411</v>
      </c>
      <c r="S2658" t="s">
        <v>5411</v>
      </c>
      <c r="T2658" s="46">
        <v>0</v>
      </c>
      <c r="U2658" s="46"/>
      <c r="V2658" s="22"/>
      <c r="W2658" s="52">
        <f t="shared" si="416"/>
        <v>0</v>
      </c>
      <c r="X2658" s="52" t="e">
        <f t="shared" si="417"/>
        <v>#VALUE!</v>
      </c>
      <c r="Y2658" s="52" t="e">
        <f t="shared" si="411"/>
        <v>#VALUE!</v>
      </c>
      <c r="Z2658" t="s">
        <v>5568</v>
      </c>
      <c r="AA2658" t="s">
        <v>5411</v>
      </c>
      <c r="AB2658" t="s">
        <v>5411</v>
      </c>
      <c r="AC2658" s="22" t="s">
        <v>88</v>
      </c>
      <c r="AD2658" s="61"/>
      <c r="AE2658" s="22"/>
      <c r="AF2658">
        <v>0</v>
      </c>
      <c r="AG2658" t="s">
        <v>5411</v>
      </c>
      <c r="AH2658" t="s">
        <v>5411</v>
      </c>
      <c r="AI2658" s="46">
        <v>0</v>
      </c>
      <c r="AJ2658" s="46"/>
      <c r="AK2658" s="22"/>
      <c r="AL2658" s="52">
        <f t="shared" si="418"/>
        <v>0</v>
      </c>
      <c r="AM2658" s="52" t="e">
        <f t="shared" si="419"/>
        <v>#VALUE!</v>
      </c>
      <c r="AN2658" s="52" t="e">
        <f t="shared" si="412"/>
        <v>#VALUE!</v>
      </c>
      <c r="AO2658">
        <v>0</v>
      </c>
      <c r="AP2658" s="46">
        <v>0</v>
      </c>
      <c r="AQ2658" s="52">
        <f t="shared" si="420"/>
        <v>0</v>
      </c>
    </row>
    <row r="2659" spans="1:43" x14ac:dyDescent="0.25">
      <c r="A2659" t="s">
        <v>5531</v>
      </c>
      <c r="B2659" t="s">
        <v>4229</v>
      </c>
      <c r="C2659" s="22" t="s">
        <v>4230</v>
      </c>
      <c r="D2659">
        <v>1</v>
      </c>
      <c r="E2659">
        <v>1</v>
      </c>
      <c r="F2659">
        <v>1</v>
      </c>
      <c r="G2659" s="13">
        <v>41401</v>
      </c>
      <c r="H2659">
        <v>1.35</v>
      </c>
      <c r="I2659" t="s">
        <v>5411</v>
      </c>
      <c r="J2659" t="s">
        <v>5411</v>
      </c>
      <c r="K2659" s="46">
        <v>1.35</v>
      </c>
      <c r="L2659" s="46"/>
      <c r="M2659" s="22"/>
      <c r="N2659" s="52">
        <f t="shared" si="413"/>
        <v>0</v>
      </c>
      <c r="O2659" s="52" t="e">
        <f t="shared" si="414"/>
        <v>#VALUE!</v>
      </c>
      <c r="P2659" s="52" t="e">
        <f t="shared" si="415"/>
        <v>#VALUE!</v>
      </c>
      <c r="Q2659">
        <v>0</v>
      </c>
      <c r="R2659" t="s">
        <v>5411</v>
      </c>
      <c r="S2659" t="s">
        <v>5411</v>
      </c>
      <c r="T2659" s="46">
        <v>0</v>
      </c>
      <c r="U2659" s="46"/>
      <c r="V2659" s="22"/>
      <c r="W2659" s="52">
        <f t="shared" si="416"/>
        <v>0</v>
      </c>
      <c r="X2659" s="52" t="e">
        <f t="shared" si="417"/>
        <v>#VALUE!</v>
      </c>
      <c r="Y2659" s="52" t="e">
        <f t="shared" si="411"/>
        <v>#VALUE!</v>
      </c>
      <c r="Z2659" t="s">
        <v>5568</v>
      </c>
      <c r="AA2659" t="s">
        <v>5411</v>
      </c>
      <c r="AB2659" t="s">
        <v>5411</v>
      </c>
      <c r="AC2659" s="22" t="s">
        <v>88</v>
      </c>
      <c r="AD2659" s="61"/>
      <c r="AE2659" s="22"/>
      <c r="AF2659">
        <v>0</v>
      </c>
      <c r="AG2659" t="s">
        <v>5411</v>
      </c>
      <c r="AH2659" t="s">
        <v>5411</v>
      </c>
      <c r="AI2659" s="46">
        <v>0</v>
      </c>
      <c r="AJ2659" s="46"/>
      <c r="AK2659" s="22"/>
      <c r="AL2659" s="52">
        <f t="shared" si="418"/>
        <v>0</v>
      </c>
      <c r="AM2659" s="52" t="e">
        <f t="shared" si="419"/>
        <v>#VALUE!</v>
      </c>
      <c r="AN2659" s="52" t="e">
        <f t="shared" si="412"/>
        <v>#VALUE!</v>
      </c>
      <c r="AO2659">
        <v>0</v>
      </c>
      <c r="AP2659" s="46">
        <v>0</v>
      </c>
      <c r="AQ2659" s="52">
        <f t="shared" si="420"/>
        <v>0</v>
      </c>
    </row>
    <row r="2660" spans="1:43" x14ac:dyDescent="0.25">
      <c r="A2660" t="s">
        <v>5531</v>
      </c>
      <c r="B2660" t="s">
        <v>4230</v>
      </c>
      <c r="C2660" s="22" t="s">
        <v>4231</v>
      </c>
      <c r="D2660">
        <v>1</v>
      </c>
      <c r="E2660">
        <v>1</v>
      </c>
      <c r="F2660">
        <v>1</v>
      </c>
      <c r="G2660" s="13">
        <v>41401</v>
      </c>
      <c r="H2660">
        <v>0.03</v>
      </c>
      <c r="I2660" t="s">
        <v>5411</v>
      </c>
      <c r="J2660" t="s">
        <v>5411</v>
      </c>
      <c r="K2660" s="46">
        <v>0.03</v>
      </c>
      <c r="L2660" s="46"/>
      <c r="M2660" s="22"/>
      <c r="N2660" s="52">
        <f t="shared" si="413"/>
        <v>0</v>
      </c>
      <c r="O2660" s="52" t="e">
        <f t="shared" si="414"/>
        <v>#VALUE!</v>
      </c>
      <c r="P2660" s="52" t="e">
        <f t="shared" si="415"/>
        <v>#VALUE!</v>
      </c>
      <c r="Q2660">
        <v>0</v>
      </c>
      <c r="R2660" t="s">
        <v>5411</v>
      </c>
      <c r="S2660" t="s">
        <v>5411</v>
      </c>
      <c r="T2660" s="46">
        <v>0</v>
      </c>
      <c r="U2660" s="46"/>
      <c r="V2660" s="22"/>
      <c r="W2660" s="52">
        <f t="shared" si="416"/>
        <v>0</v>
      </c>
      <c r="X2660" s="52" t="e">
        <f t="shared" si="417"/>
        <v>#VALUE!</v>
      </c>
      <c r="Y2660" s="52" t="e">
        <f t="shared" si="411"/>
        <v>#VALUE!</v>
      </c>
      <c r="Z2660" t="s">
        <v>5568</v>
      </c>
      <c r="AA2660" t="s">
        <v>5411</v>
      </c>
      <c r="AB2660" t="s">
        <v>5411</v>
      </c>
      <c r="AC2660" s="22" t="s">
        <v>88</v>
      </c>
      <c r="AD2660" s="61"/>
      <c r="AE2660" s="22"/>
      <c r="AF2660">
        <v>0</v>
      </c>
      <c r="AG2660" t="s">
        <v>5411</v>
      </c>
      <c r="AH2660" t="s">
        <v>5411</v>
      </c>
      <c r="AI2660" s="46">
        <v>0</v>
      </c>
      <c r="AJ2660" s="46"/>
      <c r="AK2660" s="22"/>
      <c r="AL2660" s="52">
        <f t="shared" si="418"/>
        <v>0</v>
      </c>
      <c r="AM2660" s="52" t="e">
        <f t="shared" si="419"/>
        <v>#VALUE!</v>
      </c>
      <c r="AN2660" s="52" t="e">
        <f t="shared" si="412"/>
        <v>#VALUE!</v>
      </c>
      <c r="AO2660">
        <v>0</v>
      </c>
      <c r="AP2660" s="46">
        <v>0</v>
      </c>
      <c r="AQ2660" s="52">
        <f t="shared" si="420"/>
        <v>0</v>
      </c>
    </row>
    <row r="2661" spans="1:43" x14ac:dyDescent="0.25">
      <c r="A2661" t="s">
        <v>5531</v>
      </c>
      <c r="B2661" t="s">
        <v>4231</v>
      </c>
      <c r="C2661" s="22" t="s">
        <v>4232</v>
      </c>
      <c r="D2661">
        <v>1</v>
      </c>
      <c r="E2661">
        <v>1</v>
      </c>
      <c r="F2661">
        <v>1</v>
      </c>
      <c r="G2661" s="13">
        <v>41401</v>
      </c>
      <c r="H2661">
        <v>0.39</v>
      </c>
      <c r="I2661" t="s">
        <v>5411</v>
      </c>
      <c r="J2661" t="s">
        <v>5411</v>
      </c>
      <c r="K2661" s="46">
        <v>0.39</v>
      </c>
      <c r="L2661" s="46"/>
      <c r="M2661" s="22"/>
      <c r="N2661" s="52">
        <f t="shared" si="413"/>
        <v>0</v>
      </c>
      <c r="O2661" s="52" t="e">
        <f t="shared" si="414"/>
        <v>#VALUE!</v>
      </c>
      <c r="P2661" s="52" t="e">
        <f t="shared" si="415"/>
        <v>#VALUE!</v>
      </c>
      <c r="Q2661">
        <v>0</v>
      </c>
      <c r="R2661" t="s">
        <v>5411</v>
      </c>
      <c r="S2661" t="s">
        <v>5411</v>
      </c>
      <c r="T2661" s="46">
        <v>0</v>
      </c>
      <c r="U2661" s="46"/>
      <c r="V2661" s="22"/>
      <c r="W2661" s="52">
        <f t="shared" si="416"/>
        <v>0</v>
      </c>
      <c r="X2661" s="52" t="e">
        <f t="shared" si="417"/>
        <v>#VALUE!</v>
      </c>
      <c r="Y2661" s="52" t="e">
        <f t="shared" si="411"/>
        <v>#VALUE!</v>
      </c>
      <c r="Z2661" t="s">
        <v>5568</v>
      </c>
      <c r="AA2661" t="s">
        <v>5411</v>
      </c>
      <c r="AB2661" t="s">
        <v>5411</v>
      </c>
      <c r="AC2661" s="22" t="s">
        <v>88</v>
      </c>
      <c r="AD2661" s="61"/>
      <c r="AE2661" s="22"/>
      <c r="AF2661">
        <v>0</v>
      </c>
      <c r="AG2661" t="s">
        <v>5411</v>
      </c>
      <c r="AH2661" t="s">
        <v>5411</v>
      </c>
      <c r="AI2661" s="46">
        <v>0</v>
      </c>
      <c r="AJ2661" s="46"/>
      <c r="AK2661" s="22"/>
      <c r="AL2661" s="52">
        <f t="shared" si="418"/>
        <v>0</v>
      </c>
      <c r="AM2661" s="52" t="e">
        <f t="shared" si="419"/>
        <v>#VALUE!</v>
      </c>
      <c r="AN2661" s="52" t="e">
        <f t="shared" si="412"/>
        <v>#VALUE!</v>
      </c>
      <c r="AO2661">
        <v>0.05</v>
      </c>
      <c r="AP2661" s="46">
        <v>0.05</v>
      </c>
      <c r="AQ2661" s="52">
        <f t="shared" si="420"/>
        <v>0</v>
      </c>
    </row>
    <row r="2662" spans="1:43" x14ac:dyDescent="0.25">
      <c r="A2662" t="s">
        <v>5531</v>
      </c>
      <c r="B2662" t="s">
        <v>4232</v>
      </c>
      <c r="C2662" s="22" t="s">
        <v>4233</v>
      </c>
      <c r="D2662">
        <v>1</v>
      </c>
      <c r="E2662">
        <v>1</v>
      </c>
      <c r="F2662">
        <v>1</v>
      </c>
      <c r="G2662" s="13">
        <v>41401</v>
      </c>
      <c r="H2662">
        <v>8.2899999999999991</v>
      </c>
      <c r="I2662" t="s">
        <v>5411</v>
      </c>
      <c r="J2662" t="s">
        <v>5411</v>
      </c>
      <c r="K2662" s="46">
        <v>8.2899999999999991</v>
      </c>
      <c r="L2662" s="46"/>
      <c r="M2662" s="22"/>
      <c r="N2662" s="52">
        <f t="shared" si="413"/>
        <v>0</v>
      </c>
      <c r="O2662" s="52" t="e">
        <f t="shared" si="414"/>
        <v>#VALUE!</v>
      </c>
      <c r="P2662" s="52" t="e">
        <f t="shared" si="415"/>
        <v>#VALUE!</v>
      </c>
      <c r="Q2662">
        <v>0</v>
      </c>
      <c r="R2662" t="s">
        <v>5411</v>
      </c>
      <c r="S2662" t="s">
        <v>5411</v>
      </c>
      <c r="T2662" s="46">
        <v>0</v>
      </c>
      <c r="U2662" s="46"/>
      <c r="V2662" s="22"/>
      <c r="W2662" s="52">
        <f t="shared" si="416"/>
        <v>0</v>
      </c>
      <c r="X2662" s="52" t="e">
        <f t="shared" si="417"/>
        <v>#VALUE!</v>
      </c>
      <c r="Y2662" s="52" t="e">
        <f t="shared" si="411"/>
        <v>#VALUE!</v>
      </c>
      <c r="Z2662" t="s">
        <v>5568</v>
      </c>
      <c r="AA2662" t="s">
        <v>5411</v>
      </c>
      <c r="AB2662" t="s">
        <v>5411</v>
      </c>
      <c r="AC2662" s="22" t="s">
        <v>88</v>
      </c>
      <c r="AD2662" s="61"/>
      <c r="AE2662" s="22"/>
      <c r="AF2662">
        <v>0</v>
      </c>
      <c r="AG2662" t="s">
        <v>5411</v>
      </c>
      <c r="AH2662" t="s">
        <v>5411</v>
      </c>
      <c r="AI2662" s="46">
        <v>0</v>
      </c>
      <c r="AJ2662" s="46"/>
      <c r="AK2662" s="22"/>
      <c r="AL2662" s="52">
        <f t="shared" si="418"/>
        <v>0</v>
      </c>
      <c r="AM2662" s="52" t="e">
        <f t="shared" si="419"/>
        <v>#VALUE!</v>
      </c>
      <c r="AN2662" s="52" t="e">
        <f t="shared" si="412"/>
        <v>#VALUE!</v>
      </c>
      <c r="AO2662">
        <v>0</v>
      </c>
      <c r="AP2662" s="46">
        <v>0</v>
      </c>
      <c r="AQ2662" s="52">
        <f t="shared" si="420"/>
        <v>0</v>
      </c>
    </row>
    <row r="2663" spans="1:43" x14ac:dyDescent="0.25">
      <c r="A2663" t="s">
        <v>5531</v>
      </c>
      <c r="B2663" t="s">
        <v>4233</v>
      </c>
      <c r="C2663" s="22" t="s">
        <v>4234</v>
      </c>
      <c r="D2663">
        <v>1</v>
      </c>
      <c r="E2663">
        <v>1</v>
      </c>
      <c r="F2663">
        <v>1</v>
      </c>
      <c r="G2663" s="13">
        <v>41401</v>
      </c>
      <c r="H2663">
        <v>0</v>
      </c>
      <c r="I2663" t="s">
        <v>5411</v>
      </c>
      <c r="J2663" t="s">
        <v>5411</v>
      </c>
      <c r="K2663" s="46">
        <v>0</v>
      </c>
      <c r="L2663" s="46"/>
      <c r="M2663" s="22"/>
      <c r="N2663" s="52">
        <f t="shared" si="413"/>
        <v>0</v>
      </c>
      <c r="O2663" s="52" t="e">
        <f t="shared" si="414"/>
        <v>#VALUE!</v>
      </c>
      <c r="P2663" s="52" t="e">
        <f t="shared" si="415"/>
        <v>#VALUE!</v>
      </c>
      <c r="Q2663">
        <v>0</v>
      </c>
      <c r="R2663" t="s">
        <v>5411</v>
      </c>
      <c r="S2663" t="s">
        <v>5411</v>
      </c>
      <c r="T2663" s="46">
        <v>0</v>
      </c>
      <c r="U2663" s="46"/>
      <c r="V2663" s="22"/>
      <c r="W2663" s="52">
        <f t="shared" si="416"/>
        <v>0</v>
      </c>
      <c r="X2663" s="52" t="e">
        <f t="shared" si="417"/>
        <v>#VALUE!</v>
      </c>
      <c r="Y2663" s="52" t="e">
        <f t="shared" si="411"/>
        <v>#VALUE!</v>
      </c>
      <c r="Z2663" t="s">
        <v>5568</v>
      </c>
      <c r="AA2663" t="s">
        <v>5411</v>
      </c>
      <c r="AB2663" t="s">
        <v>5411</v>
      </c>
      <c r="AC2663" s="22" t="s">
        <v>88</v>
      </c>
      <c r="AD2663" s="61"/>
      <c r="AE2663" s="22"/>
      <c r="AF2663">
        <v>0</v>
      </c>
      <c r="AG2663" t="s">
        <v>5411</v>
      </c>
      <c r="AH2663" t="s">
        <v>5411</v>
      </c>
      <c r="AI2663" s="46">
        <v>0</v>
      </c>
      <c r="AJ2663" s="46"/>
      <c r="AK2663" s="22"/>
      <c r="AL2663" s="52">
        <f t="shared" si="418"/>
        <v>0</v>
      </c>
      <c r="AM2663" s="52" t="e">
        <f t="shared" si="419"/>
        <v>#VALUE!</v>
      </c>
      <c r="AN2663" s="52" t="e">
        <f t="shared" si="412"/>
        <v>#VALUE!</v>
      </c>
      <c r="AO2663">
        <v>0</v>
      </c>
      <c r="AP2663" s="46">
        <v>0</v>
      </c>
      <c r="AQ2663" s="52">
        <f t="shared" si="420"/>
        <v>0</v>
      </c>
    </row>
    <row r="2664" spans="1:43" x14ac:dyDescent="0.25">
      <c r="A2664" t="s">
        <v>5531</v>
      </c>
      <c r="B2664" t="s">
        <v>4234</v>
      </c>
      <c r="C2664" s="22" t="s">
        <v>4235</v>
      </c>
      <c r="D2664">
        <v>1</v>
      </c>
      <c r="E2664">
        <v>1</v>
      </c>
      <c r="F2664">
        <v>1</v>
      </c>
      <c r="G2664" s="13">
        <v>41401</v>
      </c>
      <c r="H2664">
        <v>5.31</v>
      </c>
      <c r="I2664" t="s">
        <v>5411</v>
      </c>
      <c r="J2664" t="s">
        <v>5411</v>
      </c>
      <c r="K2664" s="46">
        <v>5.31</v>
      </c>
      <c r="L2664" s="46"/>
      <c r="M2664" s="22"/>
      <c r="N2664" s="52">
        <f t="shared" si="413"/>
        <v>0</v>
      </c>
      <c r="O2664" s="52" t="e">
        <f t="shared" si="414"/>
        <v>#VALUE!</v>
      </c>
      <c r="P2664" s="52" t="e">
        <f t="shared" si="415"/>
        <v>#VALUE!</v>
      </c>
      <c r="Q2664">
        <v>0</v>
      </c>
      <c r="R2664" t="s">
        <v>5411</v>
      </c>
      <c r="S2664" t="s">
        <v>5411</v>
      </c>
      <c r="T2664" s="46">
        <v>0</v>
      </c>
      <c r="U2664" s="46"/>
      <c r="V2664" s="22"/>
      <c r="W2664" s="52">
        <f t="shared" si="416"/>
        <v>0</v>
      </c>
      <c r="X2664" s="52" t="e">
        <f t="shared" si="417"/>
        <v>#VALUE!</v>
      </c>
      <c r="Y2664" s="52" t="e">
        <f t="shared" si="411"/>
        <v>#VALUE!</v>
      </c>
      <c r="Z2664" t="s">
        <v>5568</v>
      </c>
      <c r="AA2664" t="s">
        <v>5411</v>
      </c>
      <c r="AB2664" t="s">
        <v>5411</v>
      </c>
      <c r="AC2664" s="22" t="s">
        <v>88</v>
      </c>
      <c r="AD2664" s="61"/>
      <c r="AE2664" s="22"/>
      <c r="AF2664">
        <v>0</v>
      </c>
      <c r="AG2664" t="s">
        <v>5411</v>
      </c>
      <c r="AH2664" t="s">
        <v>5411</v>
      </c>
      <c r="AI2664" s="46">
        <v>0</v>
      </c>
      <c r="AJ2664" s="46"/>
      <c r="AK2664" s="22"/>
      <c r="AL2664" s="52">
        <f t="shared" si="418"/>
        <v>0</v>
      </c>
      <c r="AM2664" s="52" t="e">
        <f t="shared" si="419"/>
        <v>#VALUE!</v>
      </c>
      <c r="AN2664" s="52" t="e">
        <f t="shared" si="412"/>
        <v>#VALUE!</v>
      </c>
      <c r="AO2664">
        <v>0.11</v>
      </c>
      <c r="AP2664" s="46">
        <v>0.11</v>
      </c>
      <c r="AQ2664" s="52">
        <f t="shared" si="420"/>
        <v>0</v>
      </c>
    </row>
    <row r="2665" spans="1:43" x14ac:dyDescent="0.25">
      <c r="A2665" t="s">
        <v>5531</v>
      </c>
      <c r="B2665" t="s">
        <v>4235</v>
      </c>
      <c r="C2665" s="22" t="s">
        <v>4236</v>
      </c>
      <c r="D2665">
        <v>1</v>
      </c>
      <c r="E2665">
        <v>1</v>
      </c>
      <c r="F2665">
        <v>1</v>
      </c>
      <c r="G2665" s="13">
        <v>41401</v>
      </c>
      <c r="H2665">
        <v>9.64</v>
      </c>
      <c r="I2665" t="s">
        <v>5411</v>
      </c>
      <c r="J2665" t="s">
        <v>5411</v>
      </c>
      <c r="K2665" s="46">
        <v>9.64</v>
      </c>
      <c r="L2665" s="46"/>
      <c r="M2665" s="22"/>
      <c r="N2665" s="52">
        <f t="shared" si="413"/>
        <v>0</v>
      </c>
      <c r="O2665" s="52" t="e">
        <f t="shared" si="414"/>
        <v>#VALUE!</v>
      </c>
      <c r="P2665" s="52" t="e">
        <f t="shared" si="415"/>
        <v>#VALUE!</v>
      </c>
      <c r="Q2665">
        <v>0.61</v>
      </c>
      <c r="R2665" t="s">
        <v>5411</v>
      </c>
      <c r="S2665" t="s">
        <v>5411</v>
      </c>
      <c r="T2665" s="46">
        <v>0.61</v>
      </c>
      <c r="U2665" s="46"/>
      <c r="V2665" s="22"/>
      <c r="W2665" s="52">
        <f t="shared" si="416"/>
        <v>0</v>
      </c>
      <c r="X2665" s="52" t="e">
        <f t="shared" si="417"/>
        <v>#VALUE!</v>
      </c>
      <c r="Y2665" s="52" t="e">
        <f t="shared" si="411"/>
        <v>#VALUE!</v>
      </c>
      <c r="Z2665" t="s">
        <v>5568</v>
      </c>
      <c r="AA2665" t="s">
        <v>5411</v>
      </c>
      <c r="AB2665" t="s">
        <v>5411</v>
      </c>
      <c r="AC2665" s="22" t="s">
        <v>88</v>
      </c>
      <c r="AD2665" s="61"/>
      <c r="AE2665" s="22"/>
      <c r="AF2665">
        <v>0</v>
      </c>
      <c r="AG2665" t="s">
        <v>5411</v>
      </c>
      <c r="AH2665" t="s">
        <v>5411</v>
      </c>
      <c r="AI2665" s="46">
        <v>0</v>
      </c>
      <c r="AJ2665" s="46"/>
      <c r="AK2665" s="22"/>
      <c r="AL2665" s="52">
        <f t="shared" si="418"/>
        <v>0</v>
      </c>
      <c r="AM2665" s="52" t="e">
        <f t="shared" si="419"/>
        <v>#VALUE!</v>
      </c>
      <c r="AN2665" s="52" t="e">
        <f t="shared" si="412"/>
        <v>#VALUE!</v>
      </c>
      <c r="AO2665">
        <v>0</v>
      </c>
      <c r="AP2665" s="46">
        <v>0</v>
      </c>
      <c r="AQ2665" s="52">
        <f t="shared" si="420"/>
        <v>0</v>
      </c>
    </row>
    <row r="2666" spans="1:43" x14ac:dyDescent="0.25">
      <c r="A2666" t="s">
        <v>5531</v>
      </c>
      <c r="B2666" t="s">
        <v>4236</v>
      </c>
      <c r="C2666" s="22" t="s">
        <v>4237</v>
      </c>
      <c r="D2666">
        <v>1</v>
      </c>
      <c r="E2666">
        <v>1</v>
      </c>
      <c r="F2666">
        <v>1</v>
      </c>
      <c r="G2666" s="13">
        <v>41401</v>
      </c>
      <c r="H2666">
        <v>0</v>
      </c>
      <c r="I2666" t="s">
        <v>5411</v>
      </c>
      <c r="J2666" t="s">
        <v>5411</v>
      </c>
      <c r="K2666" s="46">
        <v>0</v>
      </c>
      <c r="L2666" s="46"/>
      <c r="M2666" s="22"/>
      <c r="N2666" s="52">
        <f t="shared" si="413"/>
        <v>0</v>
      </c>
      <c r="O2666" s="52" t="e">
        <f t="shared" si="414"/>
        <v>#VALUE!</v>
      </c>
      <c r="P2666" s="52" t="e">
        <f t="shared" si="415"/>
        <v>#VALUE!</v>
      </c>
      <c r="Q2666">
        <v>0</v>
      </c>
      <c r="R2666" t="s">
        <v>5411</v>
      </c>
      <c r="S2666" t="s">
        <v>5411</v>
      </c>
      <c r="T2666" s="46">
        <v>0</v>
      </c>
      <c r="U2666" s="46"/>
      <c r="V2666" s="22"/>
      <c r="W2666" s="52">
        <f t="shared" si="416"/>
        <v>0</v>
      </c>
      <c r="X2666" s="52" t="e">
        <f t="shared" si="417"/>
        <v>#VALUE!</v>
      </c>
      <c r="Y2666" s="52" t="e">
        <f t="shared" si="411"/>
        <v>#VALUE!</v>
      </c>
      <c r="Z2666" t="s">
        <v>5568</v>
      </c>
      <c r="AA2666" t="s">
        <v>5411</v>
      </c>
      <c r="AB2666" t="s">
        <v>5411</v>
      </c>
      <c r="AC2666" s="22" t="s">
        <v>88</v>
      </c>
      <c r="AD2666" s="61"/>
      <c r="AE2666" s="22"/>
      <c r="AF2666">
        <v>0</v>
      </c>
      <c r="AG2666" t="s">
        <v>5411</v>
      </c>
      <c r="AH2666" t="s">
        <v>5411</v>
      </c>
      <c r="AI2666" s="46">
        <v>0</v>
      </c>
      <c r="AJ2666" s="46"/>
      <c r="AK2666" s="22"/>
      <c r="AL2666" s="52">
        <f t="shared" si="418"/>
        <v>0</v>
      </c>
      <c r="AM2666" s="52" t="e">
        <f t="shared" si="419"/>
        <v>#VALUE!</v>
      </c>
      <c r="AN2666" s="52" t="e">
        <f t="shared" si="412"/>
        <v>#VALUE!</v>
      </c>
      <c r="AO2666">
        <v>0</v>
      </c>
      <c r="AP2666" s="46">
        <v>0</v>
      </c>
      <c r="AQ2666" s="52">
        <f t="shared" si="420"/>
        <v>0</v>
      </c>
    </row>
    <row r="2667" spans="1:43" x14ac:dyDescent="0.25">
      <c r="A2667" t="s">
        <v>5531</v>
      </c>
      <c r="B2667" t="s">
        <v>4237</v>
      </c>
      <c r="C2667" s="22" t="s">
        <v>4238</v>
      </c>
      <c r="D2667">
        <v>1</v>
      </c>
      <c r="E2667">
        <v>1</v>
      </c>
      <c r="F2667">
        <v>1</v>
      </c>
      <c r="G2667" s="13">
        <v>41401</v>
      </c>
      <c r="H2667">
        <v>0.7</v>
      </c>
      <c r="I2667" t="s">
        <v>5411</v>
      </c>
      <c r="J2667" t="s">
        <v>5411</v>
      </c>
      <c r="K2667" s="46">
        <v>0.7</v>
      </c>
      <c r="L2667" s="46"/>
      <c r="M2667" s="22"/>
      <c r="N2667" s="52">
        <f t="shared" si="413"/>
        <v>0</v>
      </c>
      <c r="O2667" s="52" t="e">
        <f t="shared" si="414"/>
        <v>#VALUE!</v>
      </c>
      <c r="P2667" s="52" t="e">
        <f t="shared" si="415"/>
        <v>#VALUE!</v>
      </c>
      <c r="Q2667">
        <v>0</v>
      </c>
      <c r="R2667" t="s">
        <v>5411</v>
      </c>
      <c r="S2667" t="s">
        <v>5411</v>
      </c>
      <c r="T2667" s="46">
        <v>0</v>
      </c>
      <c r="U2667" s="46"/>
      <c r="V2667" s="22"/>
      <c r="W2667" s="52">
        <f t="shared" si="416"/>
        <v>0</v>
      </c>
      <c r="X2667" s="52" t="e">
        <f t="shared" si="417"/>
        <v>#VALUE!</v>
      </c>
      <c r="Y2667" s="52" t="e">
        <f t="shared" si="411"/>
        <v>#VALUE!</v>
      </c>
      <c r="Z2667" t="s">
        <v>5568</v>
      </c>
      <c r="AA2667" t="s">
        <v>5411</v>
      </c>
      <c r="AB2667" t="s">
        <v>5411</v>
      </c>
      <c r="AC2667" s="22" t="s">
        <v>88</v>
      </c>
      <c r="AD2667" s="61"/>
      <c r="AE2667" s="22"/>
      <c r="AF2667">
        <v>0</v>
      </c>
      <c r="AG2667" t="s">
        <v>5411</v>
      </c>
      <c r="AH2667" t="s">
        <v>5411</v>
      </c>
      <c r="AI2667" s="46">
        <v>0</v>
      </c>
      <c r="AJ2667" s="46"/>
      <c r="AK2667" s="22"/>
      <c r="AL2667" s="52">
        <f t="shared" si="418"/>
        <v>0</v>
      </c>
      <c r="AM2667" s="52" t="e">
        <f t="shared" si="419"/>
        <v>#VALUE!</v>
      </c>
      <c r="AN2667" s="52" t="e">
        <f t="shared" si="412"/>
        <v>#VALUE!</v>
      </c>
      <c r="AO2667">
        <v>0</v>
      </c>
      <c r="AP2667" s="46">
        <v>0</v>
      </c>
      <c r="AQ2667" s="52">
        <f t="shared" si="420"/>
        <v>0</v>
      </c>
    </row>
    <row r="2668" spans="1:43" x14ac:dyDescent="0.25">
      <c r="A2668" t="s">
        <v>5531</v>
      </c>
      <c r="B2668" t="s">
        <v>4238</v>
      </c>
      <c r="C2668" s="22" t="s">
        <v>4239</v>
      </c>
      <c r="D2668">
        <v>1</v>
      </c>
      <c r="E2668">
        <v>1</v>
      </c>
      <c r="F2668">
        <v>1</v>
      </c>
      <c r="G2668" s="13">
        <v>41401</v>
      </c>
      <c r="H2668">
        <v>3.43</v>
      </c>
      <c r="I2668" t="s">
        <v>5411</v>
      </c>
      <c r="J2668" t="s">
        <v>5411</v>
      </c>
      <c r="K2668" s="46">
        <v>3.43</v>
      </c>
      <c r="L2668" s="46"/>
      <c r="M2668" s="22"/>
      <c r="N2668" s="52">
        <f t="shared" si="413"/>
        <v>0</v>
      </c>
      <c r="O2668" s="52" t="e">
        <f t="shared" si="414"/>
        <v>#VALUE!</v>
      </c>
      <c r="P2668" s="52" t="e">
        <f t="shared" si="415"/>
        <v>#VALUE!</v>
      </c>
      <c r="Q2668">
        <v>0</v>
      </c>
      <c r="R2668" t="s">
        <v>5411</v>
      </c>
      <c r="S2668" t="s">
        <v>5411</v>
      </c>
      <c r="T2668" s="46">
        <v>0</v>
      </c>
      <c r="U2668" s="46"/>
      <c r="V2668" s="22"/>
      <c r="W2668" s="52">
        <f t="shared" si="416"/>
        <v>0</v>
      </c>
      <c r="X2668" s="52" t="e">
        <f t="shared" si="417"/>
        <v>#VALUE!</v>
      </c>
      <c r="Y2668" s="52" t="e">
        <f t="shared" si="411"/>
        <v>#VALUE!</v>
      </c>
      <c r="Z2668" t="s">
        <v>5568</v>
      </c>
      <c r="AA2668" t="s">
        <v>5411</v>
      </c>
      <c r="AB2668" t="s">
        <v>5411</v>
      </c>
      <c r="AC2668" s="22" t="s">
        <v>88</v>
      </c>
      <c r="AD2668" s="61"/>
      <c r="AE2668" s="22"/>
      <c r="AF2668">
        <v>0</v>
      </c>
      <c r="AG2668" t="s">
        <v>5411</v>
      </c>
      <c r="AH2668" t="s">
        <v>5411</v>
      </c>
      <c r="AI2668" s="46">
        <v>0</v>
      </c>
      <c r="AJ2668" s="46"/>
      <c r="AK2668" s="22"/>
      <c r="AL2668" s="52">
        <f t="shared" si="418"/>
        <v>0</v>
      </c>
      <c r="AM2668" s="52" t="e">
        <f t="shared" si="419"/>
        <v>#VALUE!</v>
      </c>
      <c r="AN2668" s="52" t="e">
        <f t="shared" si="412"/>
        <v>#VALUE!</v>
      </c>
      <c r="AO2668">
        <v>0</v>
      </c>
      <c r="AP2668" s="46">
        <v>0</v>
      </c>
      <c r="AQ2668" s="52">
        <f t="shared" si="420"/>
        <v>0</v>
      </c>
    </row>
    <row r="2669" spans="1:43" x14ac:dyDescent="0.25">
      <c r="A2669" t="s">
        <v>5531</v>
      </c>
      <c r="B2669" t="s">
        <v>4239</v>
      </c>
      <c r="C2669" s="22" t="s">
        <v>4240</v>
      </c>
      <c r="D2669">
        <v>1</v>
      </c>
      <c r="E2669">
        <v>1</v>
      </c>
      <c r="F2669">
        <v>1</v>
      </c>
      <c r="G2669" s="13">
        <v>41401</v>
      </c>
      <c r="H2669">
        <v>0</v>
      </c>
      <c r="I2669" t="s">
        <v>5411</v>
      </c>
      <c r="J2669" t="s">
        <v>5411</v>
      </c>
      <c r="K2669" s="46">
        <v>0</v>
      </c>
      <c r="L2669" s="46"/>
      <c r="M2669" s="22"/>
      <c r="N2669" s="52">
        <f t="shared" si="413"/>
        <v>0</v>
      </c>
      <c r="O2669" s="52" t="e">
        <f t="shared" si="414"/>
        <v>#VALUE!</v>
      </c>
      <c r="P2669" s="52" t="e">
        <f t="shared" si="415"/>
        <v>#VALUE!</v>
      </c>
      <c r="Q2669">
        <v>0</v>
      </c>
      <c r="R2669" t="s">
        <v>5411</v>
      </c>
      <c r="S2669" t="s">
        <v>5411</v>
      </c>
      <c r="T2669" s="46">
        <v>0</v>
      </c>
      <c r="U2669" s="46"/>
      <c r="V2669" s="22"/>
      <c r="W2669" s="52">
        <f t="shared" si="416"/>
        <v>0</v>
      </c>
      <c r="X2669" s="52" t="e">
        <f t="shared" si="417"/>
        <v>#VALUE!</v>
      </c>
      <c r="Y2669" s="52" t="e">
        <f t="shared" si="411"/>
        <v>#VALUE!</v>
      </c>
      <c r="Z2669" t="s">
        <v>5568</v>
      </c>
      <c r="AA2669" t="s">
        <v>5411</v>
      </c>
      <c r="AB2669" t="s">
        <v>5411</v>
      </c>
      <c r="AC2669" s="22" t="s">
        <v>88</v>
      </c>
      <c r="AD2669" s="61"/>
      <c r="AE2669" s="22"/>
      <c r="AF2669">
        <v>0</v>
      </c>
      <c r="AG2669" t="s">
        <v>5411</v>
      </c>
      <c r="AH2669" t="s">
        <v>5411</v>
      </c>
      <c r="AI2669" s="46">
        <v>0</v>
      </c>
      <c r="AJ2669" s="46"/>
      <c r="AK2669" s="22"/>
      <c r="AL2669" s="52">
        <f t="shared" si="418"/>
        <v>0</v>
      </c>
      <c r="AM2669" s="52" t="e">
        <f t="shared" si="419"/>
        <v>#VALUE!</v>
      </c>
      <c r="AN2669" s="52" t="e">
        <f t="shared" si="412"/>
        <v>#VALUE!</v>
      </c>
      <c r="AO2669">
        <v>0</v>
      </c>
      <c r="AP2669" s="46">
        <v>0</v>
      </c>
      <c r="AQ2669" s="52">
        <f t="shared" si="420"/>
        <v>0</v>
      </c>
    </row>
    <row r="2670" spans="1:43" x14ac:dyDescent="0.25">
      <c r="A2670" t="s">
        <v>5531</v>
      </c>
      <c r="B2670" t="s">
        <v>4240</v>
      </c>
      <c r="C2670" s="22" t="s">
        <v>4241</v>
      </c>
      <c r="D2670">
        <v>1</v>
      </c>
      <c r="E2670">
        <v>1</v>
      </c>
      <c r="F2670">
        <v>1</v>
      </c>
      <c r="G2670" s="13">
        <v>41401</v>
      </c>
      <c r="H2670">
        <v>0.51</v>
      </c>
      <c r="I2670" t="s">
        <v>5411</v>
      </c>
      <c r="J2670" t="s">
        <v>5411</v>
      </c>
      <c r="K2670" s="46">
        <v>0.51</v>
      </c>
      <c r="L2670" s="46"/>
      <c r="M2670" s="22"/>
      <c r="N2670" s="52">
        <f t="shared" si="413"/>
        <v>0</v>
      </c>
      <c r="O2670" s="52" t="e">
        <f t="shared" si="414"/>
        <v>#VALUE!</v>
      </c>
      <c r="P2670" s="52" t="e">
        <f t="shared" si="415"/>
        <v>#VALUE!</v>
      </c>
      <c r="Q2670">
        <v>0</v>
      </c>
      <c r="R2670" t="s">
        <v>5411</v>
      </c>
      <c r="S2670" t="s">
        <v>5411</v>
      </c>
      <c r="T2670" s="46">
        <v>0</v>
      </c>
      <c r="U2670" s="46"/>
      <c r="V2670" s="22"/>
      <c r="W2670" s="52">
        <f t="shared" si="416"/>
        <v>0</v>
      </c>
      <c r="X2670" s="52" t="e">
        <f t="shared" si="417"/>
        <v>#VALUE!</v>
      </c>
      <c r="Y2670" s="52" t="e">
        <f t="shared" si="411"/>
        <v>#VALUE!</v>
      </c>
      <c r="Z2670" t="s">
        <v>5568</v>
      </c>
      <c r="AA2670" t="s">
        <v>5411</v>
      </c>
      <c r="AB2670" t="s">
        <v>5411</v>
      </c>
      <c r="AC2670" s="22" t="s">
        <v>88</v>
      </c>
      <c r="AD2670" s="61"/>
      <c r="AE2670" s="22"/>
      <c r="AF2670">
        <v>0</v>
      </c>
      <c r="AG2670" t="s">
        <v>5411</v>
      </c>
      <c r="AH2670" t="s">
        <v>5411</v>
      </c>
      <c r="AI2670" s="46">
        <v>0</v>
      </c>
      <c r="AJ2670" s="46"/>
      <c r="AK2670" s="22"/>
      <c r="AL2670" s="52">
        <f t="shared" si="418"/>
        <v>0</v>
      </c>
      <c r="AM2670" s="52" t="e">
        <f t="shared" si="419"/>
        <v>#VALUE!</v>
      </c>
      <c r="AN2670" s="52" t="e">
        <f t="shared" si="412"/>
        <v>#VALUE!</v>
      </c>
      <c r="AO2670">
        <v>0</v>
      </c>
      <c r="AP2670" s="46">
        <v>0</v>
      </c>
      <c r="AQ2670" s="52">
        <f t="shared" si="420"/>
        <v>0</v>
      </c>
    </row>
    <row r="2671" spans="1:43" x14ac:dyDescent="0.25">
      <c r="A2671" t="s">
        <v>5531</v>
      </c>
      <c r="B2671" t="s">
        <v>4241</v>
      </c>
      <c r="C2671" s="22" t="s">
        <v>4242</v>
      </c>
      <c r="D2671">
        <v>1</v>
      </c>
      <c r="E2671">
        <v>1</v>
      </c>
      <c r="F2671">
        <v>1</v>
      </c>
      <c r="G2671" s="13">
        <v>41401</v>
      </c>
      <c r="H2671">
        <v>0.96</v>
      </c>
      <c r="I2671" t="s">
        <v>5411</v>
      </c>
      <c r="J2671" t="s">
        <v>5411</v>
      </c>
      <c r="K2671" s="46">
        <v>0.96</v>
      </c>
      <c r="L2671" s="46"/>
      <c r="M2671" s="22"/>
      <c r="N2671" s="52">
        <f t="shared" si="413"/>
        <v>0</v>
      </c>
      <c r="O2671" s="52" t="e">
        <f t="shared" si="414"/>
        <v>#VALUE!</v>
      </c>
      <c r="P2671" s="52" t="e">
        <f t="shared" si="415"/>
        <v>#VALUE!</v>
      </c>
      <c r="Q2671">
        <v>0</v>
      </c>
      <c r="R2671" t="s">
        <v>5411</v>
      </c>
      <c r="S2671" t="s">
        <v>5411</v>
      </c>
      <c r="T2671" s="46">
        <v>0</v>
      </c>
      <c r="U2671" s="46"/>
      <c r="V2671" s="22"/>
      <c r="W2671" s="52">
        <f t="shared" si="416"/>
        <v>0</v>
      </c>
      <c r="X2671" s="52" t="e">
        <f t="shared" si="417"/>
        <v>#VALUE!</v>
      </c>
      <c r="Y2671" s="52" t="e">
        <f t="shared" si="411"/>
        <v>#VALUE!</v>
      </c>
      <c r="Z2671" t="s">
        <v>5568</v>
      </c>
      <c r="AA2671" t="s">
        <v>5411</v>
      </c>
      <c r="AB2671" t="s">
        <v>5411</v>
      </c>
      <c r="AC2671" s="22" t="s">
        <v>88</v>
      </c>
      <c r="AD2671" s="61"/>
      <c r="AE2671" s="22"/>
      <c r="AF2671">
        <v>0</v>
      </c>
      <c r="AG2671" t="s">
        <v>5411</v>
      </c>
      <c r="AH2671" t="s">
        <v>5411</v>
      </c>
      <c r="AI2671" s="46">
        <v>0</v>
      </c>
      <c r="AJ2671" s="46"/>
      <c r="AK2671" s="22"/>
      <c r="AL2671" s="52">
        <f t="shared" si="418"/>
        <v>0</v>
      </c>
      <c r="AM2671" s="52" t="e">
        <f t="shared" si="419"/>
        <v>#VALUE!</v>
      </c>
      <c r="AN2671" s="52" t="e">
        <f t="shared" si="412"/>
        <v>#VALUE!</v>
      </c>
      <c r="AO2671">
        <v>0</v>
      </c>
      <c r="AP2671" s="46">
        <v>0</v>
      </c>
      <c r="AQ2671" s="52">
        <f t="shared" si="420"/>
        <v>0</v>
      </c>
    </row>
    <row r="2672" spans="1:43" x14ac:dyDescent="0.25">
      <c r="A2672" t="s">
        <v>5531</v>
      </c>
      <c r="B2672" t="s">
        <v>4242</v>
      </c>
      <c r="C2672" s="22" t="s">
        <v>4243</v>
      </c>
      <c r="D2672">
        <v>1</v>
      </c>
      <c r="E2672">
        <v>1</v>
      </c>
      <c r="F2672">
        <v>1</v>
      </c>
      <c r="G2672" s="13">
        <v>41401</v>
      </c>
      <c r="H2672">
        <v>0</v>
      </c>
      <c r="I2672" t="s">
        <v>5411</v>
      </c>
      <c r="J2672" t="s">
        <v>5411</v>
      </c>
      <c r="K2672" s="46">
        <v>0</v>
      </c>
      <c r="L2672" s="46"/>
      <c r="M2672" s="22"/>
      <c r="N2672" s="52">
        <f t="shared" si="413"/>
        <v>0</v>
      </c>
      <c r="O2672" s="52" t="e">
        <f t="shared" si="414"/>
        <v>#VALUE!</v>
      </c>
      <c r="P2672" s="52" t="e">
        <f t="shared" si="415"/>
        <v>#VALUE!</v>
      </c>
      <c r="Q2672">
        <v>0</v>
      </c>
      <c r="R2672" t="s">
        <v>5411</v>
      </c>
      <c r="S2672" t="s">
        <v>5411</v>
      </c>
      <c r="T2672" s="46">
        <v>0</v>
      </c>
      <c r="U2672" s="46"/>
      <c r="V2672" s="22"/>
      <c r="W2672" s="52">
        <f t="shared" si="416"/>
        <v>0</v>
      </c>
      <c r="X2672" s="52" t="e">
        <f t="shared" si="417"/>
        <v>#VALUE!</v>
      </c>
      <c r="Y2672" s="52" t="e">
        <f t="shared" si="411"/>
        <v>#VALUE!</v>
      </c>
      <c r="Z2672" t="s">
        <v>77</v>
      </c>
      <c r="AA2672" t="s">
        <v>5411</v>
      </c>
      <c r="AB2672" t="s">
        <v>5411</v>
      </c>
      <c r="AC2672" s="22" t="s">
        <v>77</v>
      </c>
      <c r="AD2672" s="61"/>
      <c r="AE2672" s="22"/>
      <c r="AF2672">
        <v>0</v>
      </c>
      <c r="AG2672" t="s">
        <v>5411</v>
      </c>
      <c r="AH2672" t="s">
        <v>5411</v>
      </c>
      <c r="AI2672" s="46">
        <v>0</v>
      </c>
      <c r="AJ2672" s="46"/>
      <c r="AK2672" s="22"/>
      <c r="AL2672" s="52">
        <f t="shared" si="418"/>
        <v>0</v>
      </c>
      <c r="AM2672" s="52" t="e">
        <f t="shared" si="419"/>
        <v>#VALUE!</v>
      </c>
      <c r="AN2672" s="52" t="e">
        <f t="shared" si="412"/>
        <v>#VALUE!</v>
      </c>
      <c r="AO2672">
        <v>0</v>
      </c>
      <c r="AP2672" s="46">
        <v>0</v>
      </c>
      <c r="AQ2672" s="52">
        <f t="shared" si="420"/>
        <v>0</v>
      </c>
    </row>
    <row r="2673" spans="1:43" x14ac:dyDescent="0.25">
      <c r="A2673" t="s">
        <v>5531</v>
      </c>
      <c r="B2673" t="s">
        <v>4243</v>
      </c>
      <c r="C2673" s="22" t="s">
        <v>4244</v>
      </c>
      <c r="D2673">
        <v>1</v>
      </c>
      <c r="E2673">
        <v>1</v>
      </c>
      <c r="F2673">
        <v>1</v>
      </c>
      <c r="G2673" s="13">
        <v>41401</v>
      </c>
      <c r="H2673">
        <v>2.88</v>
      </c>
      <c r="I2673" t="s">
        <v>5411</v>
      </c>
      <c r="J2673" t="s">
        <v>5411</v>
      </c>
      <c r="K2673" s="46">
        <v>2.88</v>
      </c>
      <c r="L2673" s="46"/>
      <c r="M2673" s="22"/>
      <c r="N2673" s="52">
        <f t="shared" si="413"/>
        <v>0</v>
      </c>
      <c r="O2673" s="52" t="e">
        <f t="shared" si="414"/>
        <v>#VALUE!</v>
      </c>
      <c r="P2673" s="52" t="e">
        <f t="shared" si="415"/>
        <v>#VALUE!</v>
      </c>
      <c r="Q2673">
        <v>0.7</v>
      </c>
      <c r="R2673" t="s">
        <v>5411</v>
      </c>
      <c r="S2673" t="s">
        <v>5411</v>
      </c>
      <c r="T2673" s="46">
        <v>0.7</v>
      </c>
      <c r="U2673" s="46"/>
      <c r="V2673" s="22"/>
      <c r="W2673" s="52">
        <f t="shared" si="416"/>
        <v>0</v>
      </c>
      <c r="X2673" s="52" t="e">
        <f t="shared" si="417"/>
        <v>#VALUE!</v>
      </c>
      <c r="Y2673" s="52" t="e">
        <f t="shared" si="411"/>
        <v>#VALUE!</v>
      </c>
      <c r="Z2673" t="s">
        <v>77</v>
      </c>
      <c r="AA2673" t="s">
        <v>5411</v>
      </c>
      <c r="AB2673" t="s">
        <v>5411</v>
      </c>
      <c r="AC2673" s="22" t="s">
        <v>77</v>
      </c>
      <c r="AD2673" s="61"/>
      <c r="AE2673" s="22"/>
      <c r="AF2673">
        <v>0</v>
      </c>
      <c r="AG2673" t="s">
        <v>5411</v>
      </c>
      <c r="AH2673" t="s">
        <v>5411</v>
      </c>
      <c r="AI2673" s="46">
        <v>0</v>
      </c>
      <c r="AJ2673" s="46"/>
      <c r="AK2673" s="22"/>
      <c r="AL2673" s="52">
        <f t="shared" si="418"/>
        <v>0</v>
      </c>
      <c r="AM2673" s="52" t="e">
        <f t="shared" si="419"/>
        <v>#VALUE!</v>
      </c>
      <c r="AN2673" s="52" t="e">
        <f t="shared" si="412"/>
        <v>#VALUE!</v>
      </c>
      <c r="AO2673">
        <v>0.09</v>
      </c>
      <c r="AP2673" s="46">
        <v>0.09</v>
      </c>
      <c r="AQ2673" s="52">
        <f t="shared" si="420"/>
        <v>0</v>
      </c>
    </row>
    <row r="2674" spans="1:43" x14ac:dyDescent="0.25">
      <c r="A2674" t="s">
        <v>5531</v>
      </c>
      <c r="B2674" t="s">
        <v>4244</v>
      </c>
      <c r="C2674" s="22" t="s">
        <v>4245</v>
      </c>
      <c r="D2674">
        <v>1</v>
      </c>
      <c r="E2674">
        <v>1</v>
      </c>
      <c r="F2674">
        <v>1</v>
      </c>
      <c r="G2674" s="13">
        <v>41401</v>
      </c>
      <c r="H2674">
        <v>1.5</v>
      </c>
      <c r="I2674" t="s">
        <v>5411</v>
      </c>
      <c r="J2674" t="s">
        <v>5411</v>
      </c>
      <c r="K2674" s="46">
        <v>1.5</v>
      </c>
      <c r="L2674" s="46"/>
      <c r="M2674" s="22"/>
      <c r="N2674" s="52">
        <f t="shared" si="413"/>
        <v>0</v>
      </c>
      <c r="O2674" s="52" t="e">
        <f t="shared" si="414"/>
        <v>#VALUE!</v>
      </c>
      <c r="P2674" s="52" t="e">
        <f t="shared" si="415"/>
        <v>#VALUE!</v>
      </c>
      <c r="Q2674">
        <v>0.05</v>
      </c>
      <c r="R2674" t="s">
        <v>5411</v>
      </c>
      <c r="S2674" t="s">
        <v>5411</v>
      </c>
      <c r="T2674" s="46">
        <v>0.05</v>
      </c>
      <c r="U2674" s="46"/>
      <c r="V2674" s="22"/>
      <c r="W2674" s="52">
        <f t="shared" si="416"/>
        <v>0</v>
      </c>
      <c r="X2674" s="52" t="e">
        <f t="shared" si="417"/>
        <v>#VALUE!</v>
      </c>
      <c r="Y2674" s="52" t="e">
        <f t="shared" si="411"/>
        <v>#VALUE!</v>
      </c>
      <c r="Z2674" t="s">
        <v>77</v>
      </c>
      <c r="AA2674" t="s">
        <v>5411</v>
      </c>
      <c r="AB2674" t="s">
        <v>5411</v>
      </c>
      <c r="AC2674" s="22" t="s">
        <v>77</v>
      </c>
      <c r="AD2674" s="61"/>
      <c r="AE2674" s="22"/>
      <c r="AF2674">
        <v>0</v>
      </c>
      <c r="AG2674" t="s">
        <v>5411</v>
      </c>
      <c r="AH2674" t="s">
        <v>5411</v>
      </c>
      <c r="AI2674" s="46">
        <v>0</v>
      </c>
      <c r="AJ2674" s="46"/>
      <c r="AK2674" s="22"/>
      <c r="AL2674" s="52">
        <f t="shared" si="418"/>
        <v>0</v>
      </c>
      <c r="AM2674" s="52" t="e">
        <f t="shared" si="419"/>
        <v>#VALUE!</v>
      </c>
      <c r="AN2674" s="52" t="e">
        <f t="shared" si="412"/>
        <v>#VALUE!</v>
      </c>
      <c r="AO2674">
        <v>0</v>
      </c>
      <c r="AP2674" s="46">
        <v>0</v>
      </c>
      <c r="AQ2674" s="52">
        <f t="shared" si="420"/>
        <v>0</v>
      </c>
    </row>
    <row r="2675" spans="1:43" x14ac:dyDescent="0.25">
      <c r="A2675" t="s">
        <v>5531</v>
      </c>
      <c r="B2675" t="s">
        <v>4245</v>
      </c>
      <c r="C2675" s="22" t="s">
        <v>4246</v>
      </c>
      <c r="D2675">
        <v>1</v>
      </c>
      <c r="E2675">
        <v>1</v>
      </c>
      <c r="F2675">
        <v>1</v>
      </c>
      <c r="G2675" s="13">
        <v>41401</v>
      </c>
      <c r="H2675">
        <v>0.08</v>
      </c>
      <c r="I2675" t="s">
        <v>5411</v>
      </c>
      <c r="J2675" t="s">
        <v>5411</v>
      </c>
      <c r="K2675" s="46">
        <v>0.08</v>
      </c>
      <c r="L2675" s="46"/>
      <c r="M2675" s="22"/>
      <c r="N2675" s="52">
        <f t="shared" si="413"/>
        <v>0</v>
      </c>
      <c r="O2675" s="52" t="e">
        <f t="shared" si="414"/>
        <v>#VALUE!</v>
      </c>
      <c r="P2675" s="52" t="e">
        <f t="shared" si="415"/>
        <v>#VALUE!</v>
      </c>
      <c r="Q2675">
        <v>0</v>
      </c>
      <c r="R2675" t="s">
        <v>5411</v>
      </c>
      <c r="S2675" t="s">
        <v>5411</v>
      </c>
      <c r="T2675" s="46">
        <v>0</v>
      </c>
      <c r="U2675" s="46"/>
      <c r="V2675" s="22"/>
      <c r="W2675" s="52">
        <f t="shared" si="416"/>
        <v>0</v>
      </c>
      <c r="X2675" s="52" t="e">
        <f t="shared" si="417"/>
        <v>#VALUE!</v>
      </c>
      <c r="Y2675" s="52" t="e">
        <f t="shared" si="411"/>
        <v>#VALUE!</v>
      </c>
      <c r="Z2675" t="s">
        <v>77</v>
      </c>
      <c r="AA2675" t="s">
        <v>5411</v>
      </c>
      <c r="AB2675" t="s">
        <v>5411</v>
      </c>
      <c r="AC2675" s="22" t="s">
        <v>77</v>
      </c>
      <c r="AD2675" s="61"/>
      <c r="AE2675" s="22"/>
      <c r="AF2675">
        <v>0</v>
      </c>
      <c r="AG2675" t="s">
        <v>5411</v>
      </c>
      <c r="AH2675" t="s">
        <v>5411</v>
      </c>
      <c r="AI2675" s="46">
        <v>0</v>
      </c>
      <c r="AJ2675" s="46"/>
      <c r="AK2675" s="22"/>
      <c r="AL2675" s="52">
        <f t="shared" si="418"/>
        <v>0</v>
      </c>
      <c r="AM2675" s="52" t="e">
        <f t="shared" si="419"/>
        <v>#VALUE!</v>
      </c>
      <c r="AN2675" s="52" t="e">
        <f t="shared" si="412"/>
        <v>#VALUE!</v>
      </c>
      <c r="AO2675">
        <v>0</v>
      </c>
      <c r="AP2675" s="46">
        <v>0</v>
      </c>
      <c r="AQ2675" s="52">
        <f t="shared" si="420"/>
        <v>0</v>
      </c>
    </row>
    <row r="2676" spans="1:43" x14ac:dyDescent="0.25">
      <c r="A2676" t="s">
        <v>5531</v>
      </c>
      <c r="B2676" t="s">
        <v>4246</v>
      </c>
      <c r="C2676" s="22" t="s">
        <v>4247</v>
      </c>
      <c r="D2676">
        <v>1</v>
      </c>
      <c r="E2676">
        <v>1</v>
      </c>
      <c r="F2676">
        <v>1</v>
      </c>
      <c r="G2676" s="13">
        <v>41401</v>
      </c>
      <c r="H2676">
        <v>3.54</v>
      </c>
      <c r="I2676" t="s">
        <v>5411</v>
      </c>
      <c r="J2676" t="s">
        <v>5411</v>
      </c>
      <c r="K2676" s="46">
        <v>3.54</v>
      </c>
      <c r="L2676" s="46"/>
      <c r="M2676" s="22"/>
      <c r="N2676" s="52">
        <f t="shared" si="413"/>
        <v>0</v>
      </c>
      <c r="O2676" s="52" t="e">
        <f t="shared" si="414"/>
        <v>#VALUE!</v>
      </c>
      <c r="P2676" s="52" t="e">
        <f t="shared" si="415"/>
        <v>#VALUE!</v>
      </c>
      <c r="Q2676">
        <v>0.8</v>
      </c>
      <c r="R2676" t="s">
        <v>5411</v>
      </c>
      <c r="S2676" t="s">
        <v>5411</v>
      </c>
      <c r="T2676" s="46">
        <v>0.8</v>
      </c>
      <c r="U2676" s="46"/>
      <c r="V2676" s="22"/>
      <c r="W2676" s="52">
        <f t="shared" si="416"/>
        <v>0</v>
      </c>
      <c r="X2676" s="52" t="e">
        <f t="shared" si="417"/>
        <v>#VALUE!</v>
      </c>
      <c r="Y2676" s="52" t="e">
        <f t="shared" si="411"/>
        <v>#VALUE!</v>
      </c>
      <c r="Z2676" t="s">
        <v>77</v>
      </c>
      <c r="AA2676" t="s">
        <v>5411</v>
      </c>
      <c r="AB2676" t="s">
        <v>5411</v>
      </c>
      <c r="AC2676" s="22" t="s">
        <v>77</v>
      </c>
      <c r="AD2676" s="61"/>
      <c r="AE2676" s="22"/>
      <c r="AF2676">
        <v>0</v>
      </c>
      <c r="AG2676" t="s">
        <v>5411</v>
      </c>
      <c r="AH2676" t="s">
        <v>5411</v>
      </c>
      <c r="AI2676" s="46">
        <v>0</v>
      </c>
      <c r="AJ2676" s="46"/>
      <c r="AK2676" s="22"/>
      <c r="AL2676" s="52">
        <f t="shared" si="418"/>
        <v>0</v>
      </c>
      <c r="AM2676" s="52" t="e">
        <f t="shared" si="419"/>
        <v>#VALUE!</v>
      </c>
      <c r="AN2676" s="52" t="e">
        <f t="shared" si="412"/>
        <v>#VALUE!</v>
      </c>
      <c r="AO2676">
        <v>0</v>
      </c>
      <c r="AP2676" s="46">
        <v>0</v>
      </c>
      <c r="AQ2676" s="52">
        <f t="shared" si="420"/>
        <v>0</v>
      </c>
    </row>
    <row r="2677" spans="1:43" x14ac:dyDescent="0.25">
      <c r="A2677" t="s">
        <v>5531</v>
      </c>
      <c r="B2677" t="s">
        <v>4247</v>
      </c>
      <c r="C2677" s="22" t="s">
        <v>4248</v>
      </c>
      <c r="D2677">
        <v>1</v>
      </c>
      <c r="E2677">
        <v>1</v>
      </c>
      <c r="F2677">
        <v>1</v>
      </c>
      <c r="G2677" s="13">
        <v>41401</v>
      </c>
      <c r="H2677">
        <v>1</v>
      </c>
      <c r="I2677" t="s">
        <v>5411</v>
      </c>
      <c r="J2677" t="s">
        <v>5411</v>
      </c>
      <c r="K2677" s="46">
        <v>1</v>
      </c>
      <c r="L2677" s="46"/>
      <c r="M2677" s="22"/>
      <c r="N2677" s="52">
        <f t="shared" si="413"/>
        <v>0</v>
      </c>
      <c r="O2677" s="52" t="e">
        <f t="shared" si="414"/>
        <v>#VALUE!</v>
      </c>
      <c r="P2677" s="52" t="e">
        <f t="shared" si="415"/>
        <v>#VALUE!</v>
      </c>
      <c r="Q2677">
        <v>0.81</v>
      </c>
      <c r="R2677" t="s">
        <v>5411</v>
      </c>
      <c r="S2677" t="s">
        <v>5411</v>
      </c>
      <c r="T2677" s="46">
        <v>0.81</v>
      </c>
      <c r="U2677" s="46"/>
      <c r="V2677" s="22"/>
      <c r="W2677" s="52">
        <f t="shared" si="416"/>
        <v>0</v>
      </c>
      <c r="X2677" s="52" t="e">
        <f t="shared" si="417"/>
        <v>#VALUE!</v>
      </c>
      <c r="Y2677" s="52" t="e">
        <f t="shared" si="411"/>
        <v>#VALUE!</v>
      </c>
      <c r="Z2677" t="s">
        <v>77</v>
      </c>
      <c r="AA2677" t="s">
        <v>5411</v>
      </c>
      <c r="AB2677" t="s">
        <v>5411</v>
      </c>
      <c r="AC2677" s="22" t="s">
        <v>77</v>
      </c>
      <c r="AD2677" s="61"/>
      <c r="AE2677" s="22"/>
      <c r="AF2677">
        <v>1.1499999999999999</v>
      </c>
      <c r="AG2677" t="s">
        <v>5411</v>
      </c>
      <c r="AH2677" t="s">
        <v>5411</v>
      </c>
      <c r="AI2677" s="46">
        <v>1.1499999999999999</v>
      </c>
      <c r="AJ2677" s="46"/>
      <c r="AK2677" s="22"/>
      <c r="AL2677" s="52">
        <f t="shared" si="418"/>
        <v>0</v>
      </c>
      <c r="AM2677" s="52" t="e">
        <f t="shared" si="419"/>
        <v>#VALUE!</v>
      </c>
      <c r="AN2677" s="52" t="e">
        <f t="shared" si="412"/>
        <v>#VALUE!</v>
      </c>
      <c r="AO2677">
        <v>0</v>
      </c>
      <c r="AP2677" s="46">
        <v>0</v>
      </c>
      <c r="AQ2677" s="52">
        <f t="shared" si="420"/>
        <v>0</v>
      </c>
    </row>
    <row r="2678" spans="1:43" x14ac:dyDescent="0.25">
      <c r="A2678" t="s">
        <v>5531</v>
      </c>
      <c r="B2678" t="s">
        <v>4248</v>
      </c>
      <c r="C2678" s="22" t="s">
        <v>4249</v>
      </c>
      <c r="D2678">
        <v>1</v>
      </c>
      <c r="E2678">
        <v>1</v>
      </c>
      <c r="F2678">
        <v>1</v>
      </c>
      <c r="G2678" s="13">
        <v>41401</v>
      </c>
      <c r="H2678">
        <v>0</v>
      </c>
      <c r="I2678" t="s">
        <v>5411</v>
      </c>
      <c r="J2678" t="s">
        <v>5411</v>
      </c>
      <c r="K2678" s="46">
        <v>0</v>
      </c>
      <c r="L2678" s="46"/>
      <c r="M2678" s="22"/>
      <c r="N2678" s="52">
        <f t="shared" si="413"/>
        <v>0</v>
      </c>
      <c r="O2678" s="52" t="e">
        <f t="shared" si="414"/>
        <v>#VALUE!</v>
      </c>
      <c r="P2678" s="52" t="e">
        <f t="shared" si="415"/>
        <v>#VALUE!</v>
      </c>
      <c r="Q2678">
        <v>0</v>
      </c>
      <c r="R2678" t="s">
        <v>5411</v>
      </c>
      <c r="S2678" t="s">
        <v>5411</v>
      </c>
      <c r="T2678" s="46">
        <v>0</v>
      </c>
      <c r="U2678" s="46"/>
      <c r="V2678" s="22"/>
      <c r="W2678" s="52">
        <f t="shared" si="416"/>
        <v>0</v>
      </c>
      <c r="X2678" s="52" t="e">
        <f t="shared" si="417"/>
        <v>#VALUE!</v>
      </c>
      <c r="Y2678" s="52" t="e">
        <f t="shared" si="411"/>
        <v>#VALUE!</v>
      </c>
      <c r="Z2678" t="s">
        <v>77</v>
      </c>
      <c r="AA2678" t="s">
        <v>5411</v>
      </c>
      <c r="AB2678" t="s">
        <v>5411</v>
      </c>
      <c r="AC2678" s="22" t="s">
        <v>77</v>
      </c>
      <c r="AD2678" s="61"/>
      <c r="AE2678" s="22"/>
      <c r="AF2678">
        <v>0</v>
      </c>
      <c r="AG2678" t="s">
        <v>5411</v>
      </c>
      <c r="AH2678" t="s">
        <v>5411</v>
      </c>
      <c r="AI2678" s="46">
        <v>0</v>
      </c>
      <c r="AJ2678" s="46"/>
      <c r="AK2678" s="22"/>
      <c r="AL2678" s="52">
        <f t="shared" si="418"/>
        <v>0</v>
      </c>
      <c r="AM2678" s="52" t="e">
        <f t="shared" si="419"/>
        <v>#VALUE!</v>
      </c>
      <c r="AN2678" s="52" t="e">
        <f t="shared" si="412"/>
        <v>#VALUE!</v>
      </c>
      <c r="AO2678">
        <v>0</v>
      </c>
      <c r="AP2678" s="46">
        <v>0</v>
      </c>
      <c r="AQ2678" s="52">
        <f t="shared" si="420"/>
        <v>0</v>
      </c>
    </row>
    <row r="2679" spans="1:43" x14ac:dyDescent="0.25">
      <c r="A2679" t="s">
        <v>5531</v>
      </c>
      <c r="B2679" t="s">
        <v>4249</v>
      </c>
      <c r="C2679" s="22" t="s">
        <v>4250</v>
      </c>
      <c r="D2679">
        <v>1</v>
      </c>
      <c r="E2679">
        <v>1</v>
      </c>
      <c r="F2679">
        <v>1</v>
      </c>
      <c r="G2679" s="13">
        <v>41401</v>
      </c>
      <c r="H2679">
        <v>1.75</v>
      </c>
      <c r="I2679" t="s">
        <v>5411</v>
      </c>
      <c r="J2679" t="s">
        <v>5411</v>
      </c>
      <c r="K2679" s="46">
        <v>1.75</v>
      </c>
      <c r="L2679" s="46"/>
      <c r="M2679" s="22"/>
      <c r="N2679" s="52">
        <f t="shared" si="413"/>
        <v>0</v>
      </c>
      <c r="O2679" s="52" t="e">
        <f t="shared" si="414"/>
        <v>#VALUE!</v>
      </c>
      <c r="P2679" s="52" t="e">
        <f t="shared" si="415"/>
        <v>#VALUE!</v>
      </c>
      <c r="Q2679">
        <v>0.38</v>
      </c>
      <c r="R2679" t="s">
        <v>5411</v>
      </c>
      <c r="S2679" t="s">
        <v>5411</v>
      </c>
      <c r="T2679" s="46">
        <v>0.38</v>
      </c>
      <c r="U2679" s="46"/>
      <c r="V2679" s="22"/>
      <c r="W2679" s="52">
        <f t="shared" si="416"/>
        <v>0</v>
      </c>
      <c r="X2679" s="52" t="e">
        <f t="shared" si="417"/>
        <v>#VALUE!</v>
      </c>
      <c r="Y2679" s="52" t="e">
        <f t="shared" si="411"/>
        <v>#VALUE!</v>
      </c>
      <c r="Z2679" t="s">
        <v>77</v>
      </c>
      <c r="AA2679" t="s">
        <v>5411</v>
      </c>
      <c r="AB2679" t="s">
        <v>5411</v>
      </c>
      <c r="AC2679" s="22" t="s">
        <v>77</v>
      </c>
      <c r="AD2679" s="61"/>
      <c r="AE2679" s="22"/>
      <c r="AF2679">
        <v>0</v>
      </c>
      <c r="AG2679" t="s">
        <v>5411</v>
      </c>
      <c r="AH2679" t="s">
        <v>5411</v>
      </c>
      <c r="AI2679" s="46">
        <v>0</v>
      </c>
      <c r="AJ2679" s="46"/>
      <c r="AK2679" s="22"/>
      <c r="AL2679" s="52">
        <f t="shared" si="418"/>
        <v>0</v>
      </c>
      <c r="AM2679" s="52" t="e">
        <f t="shared" si="419"/>
        <v>#VALUE!</v>
      </c>
      <c r="AN2679" s="52" t="e">
        <f t="shared" si="412"/>
        <v>#VALUE!</v>
      </c>
      <c r="AO2679">
        <v>0.06</v>
      </c>
      <c r="AP2679" s="46">
        <v>0.06</v>
      </c>
      <c r="AQ2679" s="52">
        <f t="shared" si="420"/>
        <v>0</v>
      </c>
    </row>
    <row r="2680" spans="1:43" x14ac:dyDescent="0.25">
      <c r="A2680" t="s">
        <v>5531</v>
      </c>
      <c r="B2680" t="s">
        <v>4250</v>
      </c>
      <c r="C2680" s="22" t="s">
        <v>4251</v>
      </c>
      <c r="D2680">
        <v>1</v>
      </c>
      <c r="E2680">
        <v>1</v>
      </c>
      <c r="F2680">
        <v>1</v>
      </c>
      <c r="G2680" s="13">
        <v>41401</v>
      </c>
      <c r="H2680">
        <v>3.19</v>
      </c>
      <c r="I2680" t="s">
        <v>5411</v>
      </c>
      <c r="J2680" t="s">
        <v>5411</v>
      </c>
      <c r="K2680" s="46">
        <v>3.19</v>
      </c>
      <c r="L2680" s="46"/>
      <c r="M2680" s="22"/>
      <c r="N2680" s="52">
        <f t="shared" si="413"/>
        <v>0</v>
      </c>
      <c r="O2680" s="52" t="e">
        <f t="shared" si="414"/>
        <v>#VALUE!</v>
      </c>
      <c r="P2680" s="52" t="e">
        <f t="shared" si="415"/>
        <v>#VALUE!</v>
      </c>
      <c r="Q2680">
        <v>1.1299999999999999</v>
      </c>
      <c r="R2680" t="s">
        <v>5411</v>
      </c>
      <c r="S2680" t="s">
        <v>5411</v>
      </c>
      <c r="T2680" s="46">
        <v>1.1299999999999999</v>
      </c>
      <c r="U2680" s="46"/>
      <c r="V2680" s="22"/>
      <c r="W2680" s="52">
        <f t="shared" si="416"/>
        <v>0</v>
      </c>
      <c r="X2680" s="52" t="e">
        <f t="shared" si="417"/>
        <v>#VALUE!</v>
      </c>
      <c r="Y2680" s="52" t="e">
        <f t="shared" si="411"/>
        <v>#VALUE!</v>
      </c>
      <c r="Z2680" t="s">
        <v>77</v>
      </c>
      <c r="AA2680" t="s">
        <v>5411</v>
      </c>
      <c r="AB2680" t="s">
        <v>5411</v>
      </c>
      <c r="AC2680" s="22" t="s">
        <v>77</v>
      </c>
      <c r="AD2680" s="61"/>
      <c r="AE2680" s="22"/>
      <c r="AF2680">
        <v>1.68</v>
      </c>
      <c r="AG2680" t="s">
        <v>5411</v>
      </c>
      <c r="AH2680" t="s">
        <v>5411</v>
      </c>
      <c r="AI2680" s="46">
        <v>1.68</v>
      </c>
      <c r="AJ2680" s="46"/>
      <c r="AK2680" s="22"/>
      <c r="AL2680" s="52">
        <f t="shared" si="418"/>
        <v>0</v>
      </c>
      <c r="AM2680" s="52" t="e">
        <f t="shared" si="419"/>
        <v>#VALUE!</v>
      </c>
      <c r="AN2680" s="52" t="e">
        <f t="shared" si="412"/>
        <v>#VALUE!</v>
      </c>
      <c r="AO2680">
        <v>0</v>
      </c>
      <c r="AP2680" s="46">
        <v>0</v>
      </c>
      <c r="AQ2680" s="52">
        <f t="shared" si="420"/>
        <v>0</v>
      </c>
    </row>
    <row r="2681" spans="1:43" x14ac:dyDescent="0.25">
      <c r="A2681" t="s">
        <v>5531</v>
      </c>
      <c r="B2681" t="s">
        <v>4251</v>
      </c>
      <c r="C2681" s="22" t="s">
        <v>4252</v>
      </c>
      <c r="D2681">
        <v>1</v>
      </c>
      <c r="E2681">
        <v>1</v>
      </c>
      <c r="F2681">
        <v>1</v>
      </c>
      <c r="G2681" s="13">
        <v>41401</v>
      </c>
      <c r="H2681">
        <v>0</v>
      </c>
      <c r="I2681" t="s">
        <v>5411</v>
      </c>
      <c r="J2681" t="s">
        <v>5411</v>
      </c>
      <c r="K2681" s="46">
        <v>0</v>
      </c>
      <c r="L2681" s="46"/>
      <c r="M2681" s="22"/>
      <c r="N2681" s="52">
        <f t="shared" si="413"/>
        <v>0</v>
      </c>
      <c r="O2681" s="52" t="e">
        <f t="shared" si="414"/>
        <v>#VALUE!</v>
      </c>
      <c r="P2681" s="52" t="e">
        <f t="shared" si="415"/>
        <v>#VALUE!</v>
      </c>
      <c r="Q2681">
        <v>0</v>
      </c>
      <c r="R2681" t="s">
        <v>5411</v>
      </c>
      <c r="S2681" t="s">
        <v>5411</v>
      </c>
      <c r="T2681" s="46">
        <v>0</v>
      </c>
      <c r="U2681" s="46"/>
      <c r="V2681" s="22"/>
      <c r="W2681" s="52">
        <f t="shared" si="416"/>
        <v>0</v>
      </c>
      <c r="X2681" s="52" t="e">
        <f t="shared" si="417"/>
        <v>#VALUE!</v>
      </c>
      <c r="Y2681" s="52" t="e">
        <f t="shared" si="411"/>
        <v>#VALUE!</v>
      </c>
      <c r="Z2681" t="s">
        <v>77</v>
      </c>
      <c r="AA2681" t="s">
        <v>5411</v>
      </c>
      <c r="AB2681" t="s">
        <v>5411</v>
      </c>
      <c r="AC2681" s="22" t="s">
        <v>77</v>
      </c>
      <c r="AD2681" s="61"/>
      <c r="AE2681" s="22"/>
      <c r="AF2681">
        <v>0</v>
      </c>
      <c r="AG2681" t="s">
        <v>5411</v>
      </c>
      <c r="AH2681" t="s">
        <v>5411</v>
      </c>
      <c r="AI2681" s="46">
        <v>0</v>
      </c>
      <c r="AJ2681" s="46"/>
      <c r="AK2681" s="22"/>
      <c r="AL2681" s="52">
        <f t="shared" si="418"/>
        <v>0</v>
      </c>
      <c r="AM2681" s="52" t="e">
        <f t="shared" si="419"/>
        <v>#VALUE!</v>
      </c>
      <c r="AN2681" s="52" t="e">
        <f t="shared" si="412"/>
        <v>#VALUE!</v>
      </c>
      <c r="AO2681">
        <v>0</v>
      </c>
      <c r="AP2681" s="46">
        <v>0</v>
      </c>
      <c r="AQ2681" s="52">
        <f t="shared" si="420"/>
        <v>0</v>
      </c>
    </row>
    <row r="2682" spans="1:43" x14ac:dyDescent="0.25">
      <c r="A2682" t="s">
        <v>5531</v>
      </c>
      <c r="B2682" t="s">
        <v>4252</v>
      </c>
      <c r="C2682" s="22" t="s">
        <v>4253</v>
      </c>
      <c r="D2682">
        <v>1</v>
      </c>
      <c r="E2682">
        <v>1</v>
      </c>
      <c r="F2682">
        <v>1</v>
      </c>
      <c r="G2682" s="13">
        <v>41401</v>
      </c>
      <c r="H2682">
        <v>5.18</v>
      </c>
      <c r="I2682" t="s">
        <v>5411</v>
      </c>
      <c r="J2682" t="s">
        <v>5411</v>
      </c>
      <c r="K2682" s="46">
        <v>5.18</v>
      </c>
      <c r="L2682" s="46"/>
      <c r="M2682" s="22"/>
      <c r="N2682" s="52">
        <f t="shared" si="413"/>
        <v>0</v>
      </c>
      <c r="O2682" s="52" t="e">
        <f t="shared" si="414"/>
        <v>#VALUE!</v>
      </c>
      <c r="P2682" s="52" t="e">
        <f t="shared" si="415"/>
        <v>#VALUE!</v>
      </c>
      <c r="Q2682">
        <v>0.99</v>
      </c>
      <c r="R2682" t="s">
        <v>5411</v>
      </c>
      <c r="S2682" t="s">
        <v>5411</v>
      </c>
      <c r="T2682" s="46">
        <v>0.99</v>
      </c>
      <c r="U2682" s="46"/>
      <c r="V2682" s="22"/>
      <c r="W2682" s="52">
        <f t="shared" si="416"/>
        <v>0</v>
      </c>
      <c r="X2682" s="52" t="e">
        <f t="shared" si="417"/>
        <v>#VALUE!</v>
      </c>
      <c r="Y2682" s="52" t="e">
        <f t="shared" si="411"/>
        <v>#VALUE!</v>
      </c>
      <c r="Z2682" t="s">
        <v>77</v>
      </c>
      <c r="AA2682" t="s">
        <v>5411</v>
      </c>
      <c r="AB2682" t="s">
        <v>5411</v>
      </c>
      <c r="AC2682" s="22" t="s">
        <v>77</v>
      </c>
      <c r="AD2682" s="61"/>
      <c r="AE2682" s="22"/>
      <c r="AF2682">
        <v>0</v>
      </c>
      <c r="AG2682" t="s">
        <v>5411</v>
      </c>
      <c r="AH2682" t="s">
        <v>5411</v>
      </c>
      <c r="AI2682" s="46">
        <v>0</v>
      </c>
      <c r="AJ2682" s="46"/>
      <c r="AK2682" s="22"/>
      <c r="AL2682" s="52">
        <f t="shared" si="418"/>
        <v>0</v>
      </c>
      <c r="AM2682" s="52" t="e">
        <f t="shared" si="419"/>
        <v>#VALUE!</v>
      </c>
      <c r="AN2682" s="52" t="e">
        <f t="shared" si="412"/>
        <v>#VALUE!</v>
      </c>
      <c r="AO2682">
        <v>0.09</v>
      </c>
      <c r="AP2682" s="46">
        <v>0.09</v>
      </c>
      <c r="AQ2682" s="52">
        <f t="shared" si="420"/>
        <v>0</v>
      </c>
    </row>
    <row r="2683" spans="1:43" x14ac:dyDescent="0.25">
      <c r="A2683" t="s">
        <v>5531</v>
      </c>
      <c r="B2683" t="s">
        <v>4253</v>
      </c>
      <c r="C2683" s="22" t="s">
        <v>4254</v>
      </c>
      <c r="D2683">
        <v>1</v>
      </c>
      <c r="E2683">
        <v>1</v>
      </c>
      <c r="F2683">
        <v>1</v>
      </c>
      <c r="G2683" s="13">
        <v>41401</v>
      </c>
      <c r="H2683">
        <v>4.04</v>
      </c>
      <c r="I2683" t="s">
        <v>5411</v>
      </c>
      <c r="J2683" t="s">
        <v>5411</v>
      </c>
      <c r="K2683" s="46">
        <v>4.04</v>
      </c>
      <c r="L2683" s="46"/>
      <c r="M2683" s="22"/>
      <c r="N2683" s="52">
        <f t="shared" si="413"/>
        <v>0</v>
      </c>
      <c r="O2683" s="52" t="e">
        <f t="shared" si="414"/>
        <v>#VALUE!</v>
      </c>
      <c r="P2683" s="52" t="e">
        <f t="shared" si="415"/>
        <v>#VALUE!</v>
      </c>
      <c r="Q2683">
        <v>3.61</v>
      </c>
      <c r="R2683" t="s">
        <v>5411</v>
      </c>
      <c r="S2683" t="s">
        <v>5411</v>
      </c>
      <c r="T2683" s="46">
        <v>3.61</v>
      </c>
      <c r="U2683" s="46"/>
      <c r="V2683" s="22"/>
      <c r="W2683" s="52">
        <f t="shared" si="416"/>
        <v>0</v>
      </c>
      <c r="X2683" s="52" t="e">
        <f t="shared" si="417"/>
        <v>#VALUE!</v>
      </c>
      <c r="Y2683" s="52" t="e">
        <f t="shared" si="411"/>
        <v>#VALUE!</v>
      </c>
      <c r="Z2683" t="s">
        <v>77</v>
      </c>
      <c r="AA2683" t="s">
        <v>5411</v>
      </c>
      <c r="AB2683" t="s">
        <v>5411</v>
      </c>
      <c r="AC2683" s="22" t="s">
        <v>77</v>
      </c>
      <c r="AD2683" s="61"/>
      <c r="AE2683" s="22"/>
      <c r="AF2683">
        <v>0.68</v>
      </c>
      <c r="AG2683" t="s">
        <v>5411</v>
      </c>
      <c r="AH2683" t="s">
        <v>5411</v>
      </c>
      <c r="AI2683" s="46">
        <v>0.68</v>
      </c>
      <c r="AJ2683" s="46"/>
      <c r="AK2683" s="22"/>
      <c r="AL2683" s="52">
        <f t="shared" si="418"/>
        <v>0</v>
      </c>
      <c r="AM2683" s="52" t="e">
        <f t="shared" si="419"/>
        <v>#VALUE!</v>
      </c>
      <c r="AN2683" s="52" t="e">
        <f t="shared" si="412"/>
        <v>#VALUE!</v>
      </c>
      <c r="AO2683">
        <v>0.08</v>
      </c>
      <c r="AP2683" s="46">
        <v>0.08</v>
      </c>
      <c r="AQ2683" s="52">
        <f t="shared" si="420"/>
        <v>0</v>
      </c>
    </row>
    <row r="2684" spans="1:43" x14ac:dyDescent="0.25">
      <c r="A2684" t="s">
        <v>5531</v>
      </c>
      <c r="B2684" t="s">
        <v>4254</v>
      </c>
      <c r="C2684" s="22" t="s">
        <v>4255</v>
      </c>
      <c r="D2684">
        <v>1</v>
      </c>
      <c r="E2684">
        <v>1</v>
      </c>
      <c r="F2684">
        <v>1</v>
      </c>
      <c r="G2684" s="13">
        <v>41401</v>
      </c>
      <c r="H2684">
        <v>0</v>
      </c>
      <c r="I2684" t="s">
        <v>5411</v>
      </c>
      <c r="J2684" t="s">
        <v>5411</v>
      </c>
      <c r="K2684" s="46">
        <v>0</v>
      </c>
      <c r="L2684" s="46"/>
      <c r="M2684" s="22"/>
      <c r="N2684" s="52">
        <f t="shared" si="413"/>
        <v>0</v>
      </c>
      <c r="O2684" s="52" t="e">
        <f t="shared" si="414"/>
        <v>#VALUE!</v>
      </c>
      <c r="P2684" s="52" t="e">
        <f t="shared" si="415"/>
        <v>#VALUE!</v>
      </c>
      <c r="Q2684">
        <v>0</v>
      </c>
      <c r="R2684" t="s">
        <v>5411</v>
      </c>
      <c r="S2684" t="s">
        <v>5411</v>
      </c>
      <c r="T2684" s="46">
        <v>0</v>
      </c>
      <c r="U2684" s="46"/>
      <c r="V2684" s="22"/>
      <c r="W2684" s="52">
        <f t="shared" si="416"/>
        <v>0</v>
      </c>
      <c r="X2684" s="52" t="e">
        <f t="shared" si="417"/>
        <v>#VALUE!</v>
      </c>
      <c r="Y2684" s="52" t="e">
        <f t="shared" si="411"/>
        <v>#VALUE!</v>
      </c>
      <c r="Z2684" t="s">
        <v>77</v>
      </c>
      <c r="AA2684" t="s">
        <v>5411</v>
      </c>
      <c r="AB2684" t="s">
        <v>5411</v>
      </c>
      <c r="AC2684" s="22" t="s">
        <v>77</v>
      </c>
      <c r="AD2684" s="61"/>
      <c r="AE2684" s="22"/>
      <c r="AF2684">
        <v>0</v>
      </c>
      <c r="AG2684" t="s">
        <v>5411</v>
      </c>
      <c r="AH2684" t="s">
        <v>5411</v>
      </c>
      <c r="AI2684" s="46">
        <v>0</v>
      </c>
      <c r="AJ2684" s="46"/>
      <c r="AK2684" s="22"/>
      <c r="AL2684" s="52">
        <f t="shared" si="418"/>
        <v>0</v>
      </c>
      <c r="AM2684" s="52" t="e">
        <f t="shared" si="419"/>
        <v>#VALUE!</v>
      </c>
      <c r="AN2684" s="52" t="e">
        <f t="shared" si="412"/>
        <v>#VALUE!</v>
      </c>
      <c r="AO2684">
        <v>0</v>
      </c>
      <c r="AP2684" s="46">
        <v>0</v>
      </c>
      <c r="AQ2684" s="52">
        <f t="shared" si="420"/>
        <v>0</v>
      </c>
    </row>
    <row r="2685" spans="1:43" x14ac:dyDescent="0.25">
      <c r="A2685" t="s">
        <v>5531</v>
      </c>
      <c r="B2685" t="s">
        <v>4255</v>
      </c>
      <c r="C2685" s="22" t="s">
        <v>4256</v>
      </c>
      <c r="D2685">
        <v>1</v>
      </c>
      <c r="E2685">
        <v>1</v>
      </c>
      <c r="F2685">
        <v>1</v>
      </c>
      <c r="G2685" s="13">
        <v>41401</v>
      </c>
      <c r="H2685">
        <v>3.92</v>
      </c>
      <c r="I2685" t="s">
        <v>5411</v>
      </c>
      <c r="J2685" t="s">
        <v>5411</v>
      </c>
      <c r="K2685" s="46">
        <v>3.92</v>
      </c>
      <c r="L2685" s="46"/>
      <c r="M2685" s="22"/>
      <c r="N2685" s="52">
        <f t="shared" si="413"/>
        <v>0</v>
      </c>
      <c r="O2685" s="52" t="e">
        <f t="shared" si="414"/>
        <v>#VALUE!</v>
      </c>
      <c r="P2685" s="52" t="e">
        <f t="shared" si="415"/>
        <v>#VALUE!</v>
      </c>
      <c r="Q2685">
        <v>2.15</v>
      </c>
      <c r="R2685" t="s">
        <v>5411</v>
      </c>
      <c r="S2685" t="s">
        <v>5411</v>
      </c>
      <c r="T2685" s="46">
        <v>2.15</v>
      </c>
      <c r="U2685" s="46"/>
      <c r="V2685" s="22"/>
      <c r="W2685" s="52">
        <f t="shared" si="416"/>
        <v>0</v>
      </c>
      <c r="X2685" s="52" t="e">
        <f t="shared" si="417"/>
        <v>#VALUE!</v>
      </c>
      <c r="Y2685" s="52" t="e">
        <f t="shared" si="411"/>
        <v>#VALUE!</v>
      </c>
      <c r="Z2685" t="s">
        <v>77</v>
      </c>
      <c r="AA2685" t="s">
        <v>5411</v>
      </c>
      <c r="AB2685" t="s">
        <v>5411</v>
      </c>
      <c r="AC2685" s="22" t="s">
        <v>77</v>
      </c>
      <c r="AD2685" s="61"/>
      <c r="AE2685" s="22"/>
      <c r="AF2685">
        <v>0</v>
      </c>
      <c r="AG2685" t="s">
        <v>5411</v>
      </c>
      <c r="AH2685" t="s">
        <v>5411</v>
      </c>
      <c r="AI2685" s="46">
        <v>0</v>
      </c>
      <c r="AJ2685" s="46"/>
      <c r="AK2685" s="22"/>
      <c r="AL2685" s="52">
        <f t="shared" si="418"/>
        <v>0</v>
      </c>
      <c r="AM2685" s="52" t="e">
        <f t="shared" si="419"/>
        <v>#VALUE!</v>
      </c>
      <c r="AN2685" s="52" t="e">
        <f t="shared" si="412"/>
        <v>#VALUE!</v>
      </c>
      <c r="AO2685">
        <v>0</v>
      </c>
      <c r="AP2685" s="46">
        <v>0</v>
      </c>
      <c r="AQ2685" s="52">
        <f t="shared" si="420"/>
        <v>0</v>
      </c>
    </row>
    <row r="2686" spans="1:43" x14ac:dyDescent="0.25">
      <c r="A2686" t="s">
        <v>5531</v>
      </c>
      <c r="B2686" t="s">
        <v>4256</v>
      </c>
      <c r="C2686" s="22" t="s">
        <v>4257</v>
      </c>
      <c r="D2686">
        <v>1</v>
      </c>
      <c r="E2686">
        <v>1</v>
      </c>
      <c r="F2686">
        <v>1</v>
      </c>
      <c r="G2686" s="13">
        <v>41401</v>
      </c>
      <c r="H2686">
        <v>2.37</v>
      </c>
      <c r="I2686" t="s">
        <v>5411</v>
      </c>
      <c r="J2686" t="s">
        <v>5411</v>
      </c>
      <c r="K2686" s="46">
        <v>2.37</v>
      </c>
      <c r="L2686" s="46"/>
      <c r="M2686" s="22"/>
      <c r="N2686" s="52">
        <f t="shared" si="413"/>
        <v>0</v>
      </c>
      <c r="O2686" s="52" t="e">
        <f t="shared" si="414"/>
        <v>#VALUE!</v>
      </c>
      <c r="P2686" s="52" t="e">
        <f t="shared" si="415"/>
        <v>#VALUE!</v>
      </c>
      <c r="Q2686">
        <v>1.75</v>
      </c>
      <c r="R2686" t="s">
        <v>5411</v>
      </c>
      <c r="S2686" t="s">
        <v>5411</v>
      </c>
      <c r="T2686" s="46">
        <v>1.75</v>
      </c>
      <c r="U2686" s="46"/>
      <c r="V2686" s="22"/>
      <c r="W2686" s="52">
        <f t="shared" si="416"/>
        <v>0</v>
      </c>
      <c r="X2686" s="52" t="e">
        <f t="shared" si="417"/>
        <v>#VALUE!</v>
      </c>
      <c r="Y2686" s="52" t="e">
        <f t="shared" si="411"/>
        <v>#VALUE!</v>
      </c>
      <c r="Z2686" t="s">
        <v>77</v>
      </c>
      <c r="AA2686" t="s">
        <v>5411</v>
      </c>
      <c r="AB2686" t="s">
        <v>5411</v>
      </c>
      <c r="AC2686" s="22" t="s">
        <v>77</v>
      </c>
      <c r="AD2686" s="61"/>
      <c r="AE2686" s="22"/>
      <c r="AF2686">
        <v>1.96</v>
      </c>
      <c r="AG2686" t="s">
        <v>5411</v>
      </c>
      <c r="AH2686" t="s">
        <v>5411</v>
      </c>
      <c r="AI2686" s="46">
        <v>1.96</v>
      </c>
      <c r="AJ2686" s="46"/>
      <c r="AK2686" s="22"/>
      <c r="AL2686" s="52">
        <f t="shared" si="418"/>
        <v>0</v>
      </c>
      <c r="AM2686" s="52" t="e">
        <f t="shared" si="419"/>
        <v>#VALUE!</v>
      </c>
      <c r="AN2686" s="52" t="e">
        <f t="shared" si="412"/>
        <v>#VALUE!</v>
      </c>
      <c r="AO2686">
        <v>0</v>
      </c>
      <c r="AP2686" s="46">
        <v>0</v>
      </c>
      <c r="AQ2686" s="52">
        <f t="shared" si="420"/>
        <v>0</v>
      </c>
    </row>
    <row r="2687" spans="1:43" x14ac:dyDescent="0.25">
      <c r="A2687" t="s">
        <v>5531</v>
      </c>
      <c r="B2687" t="s">
        <v>4257</v>
      </c>
      <c r="C2687" s="22" t="s">
        <v>4258</v>
      </c>
      <c r="D2687">
        <v>1</v>
      </c>
      <c r="E2687">
        <v>1</v>
      </c>
      <c r="F2687">
        <v>1</v>
      </c>
      <c r="G2687" s="13">
        <v>41401</v>
      </c>
      <c r="H2687">
        <v>0</v>
      </c>
      <c r="I2687" t="s">
        <v>5411</v>
      </c>
      <c r="J2687" t="s">
        <v>5411</v>
      </c>
      <c r="K2687" s="46">
        <v>0</v>
      </c>
      <c r="L2687" s="46"/>
      <c r="M2687" s="22"/>
      <c r="N2687" s="52">
        <f t="shared" si="413"/>
        <v>0</v>
      </c>
      <c r="O2687" s="52" t="e">
        <f t="shared" si="414"/>
        <v>#VALUE!</v>
      </c>
      <c r="P2687" s="52" t="e">
        <f t="shared" si="415"/>
        <v>#VALUE!</v>
      </c>
      <c r="Q2687">
        <v>0</v>
      </c>
      <c r="R2687" t="s">
        <v>5411</v>
      </c>
      <c r="S2687" t="s">
        <v>5411</v>
      </c>
      <c r="T2687" s="46">
        <v>0</v>
      </c>
      <c r="U2687" s="46"/>
      <c r="V2687" s="22"/>
      <c r="W2687" s="52">
        <f t="shared" si="416"/>
        <v>0</v>
      </c>
      <c r="X2687" s="52" t="e">
        <f t="shared" si="417"/>
        <v>#VALUE!</v>
      </c>
      <c r="Y2687" s="52" t="e">
        <f t="shared" si="411"/>
        <v>#VALUE!</v>
      </c>
      <c r="Z2687" t="s">
        <v>77</v>
      </c>
      <c r="AA2687" t="s">
        <v>5411</v>
      </c>
      <c r="AB2687" t="s">
        <v>5411</v>
      </c>
      <c r="AC2687" s="22" t="s">
        <v>77</v>
      </c>
      <c r="AD2687" s="61"/>
      <c r="AE2687" s="22"/>
      <c r="AF2687">
        <v>0</v>
      </c>
      <c r="AG2687" t="s">
        <v>5411</v>
      </c>
      <c r="AH2687" t="s">
        <v>5411</v>
      </c>
      <c r="AI2687" s="46">
        <v>0</v>
      </c>
      <c r="AJ2687" s="46"/>
      <c r="AK2687" s="22"/>
      <c r="AL2687" s="52">
        <f t="shared" si="418"/>
        <v>0</v>
      </c>
      <c r="AM2687" s="52" t="e">
        <f t="shared" si="419"/>
        <v>#VALUE!</v>
      </c>
      <c r="AN2687" s="52" t="e">
        <f t="shared" si="412"/>
        <v>#VALUE!</v>
      </c>
      <c r="AO2687">
        <v>0</v>
      </c>
      <c r="AP2687" s="46">
        <v>0</v>
      </c>
      <c r="AQ2687" s="52">
        <f t="shared" si="420"/>
        <v>0</v>
      </c>
    </row>
    <row r="2688" spans="1:43" x14ac:dyDescent="0.25">
      <c r="A2688" t="s">
        <v>5531</v>
      </c>
      <c r="B2688" t="s">
        <v>4258</v>
      </c>
      <c r="C2688" s="22" t="s">
        <v>4259</v>
      </c>
      <c r="D2688">
        <v>1</v>
      </c>
      <c r="E2688">
        <v>1</v>
      </c>
      <c r="F2688">
        <v>1</v>
      </c>
      <c r="G2688" s="13">
        <v>41401</v>
      </c>
      <c r="H2688">
        <v>3.88</v>
      </c>
      <c r="I2688" t="s">
        <v>5411</v>
      </c>
      <c r="J2688" t="s">
        <v>5411</v>
      </c>
      <c r="K2688" s="46">
        <v>3.88</v>
      </c>
      <c r="L2688" s="46"/>
      <c r="M2688" s="22"/>
      <c r="N2688" s="52">
        <f t="shared" si="413"/>
        <v>0</v>
      </c>
      <c r="O2688" s="52" t="e">
        <f t="shared" si="414"/>
        <v>#VALUE!</v>
      </c>
      <c r="P2688" s="52" t="e">
        <f t="shared" si="415"/>
        <v>#VALUE!</v>
      </c>
      <c r="Q2688">
        <v>0.35</v>
      </c>
      <c r="R2688" t="s">
        <v>5411</v>
      </c>
      <c r="S2688" t="s">
        <v>5411</v>
      </c>
      <c r="T2688" s="46">
        <v>0.35</v>
      </c>
      <c r="U2688" s="46"/>
      <c r="V2688" s="22"/>
      <c r="W2688" s="52">
        <f t="shared" si="416"/>
        <v>0</v>
      </c>
      <c r="X2688" s="52" t="e">
        <f t="shared" si="417"/>
        <v>#VALUE!</v>
      </c>
      <c r="Y2688" s="52" t="e">
        <f t="shared" si="411"/>
        <v>#VALUE!</v>
      </c>
      <c r="Z2688" t="s">
        <v>77</v>
      </c>
      <c r="AA2688" t="s">
        <v>5411</v>
      </c>
      <c r="AB2688" t="s">
        <v>5411</v>
      </c>
      <c r="AC2688" s="22" t="s">
        <v>77</v>
      </c>
      <c r="AD2688" s="61"/>
      <c r="AE2688" s="22"/>
      <c r="AF2688">
        <v>2.89</v>
      </c>
      <c r="AG2688" t="s">
        <v>5411</v>
      </c>
      <c r="AH2688" t="s">
        <v>5411</v>
      </c>
      <c r="AI2688" s="46">
        <v>2.89</v>
      </c>
      <c r="AJ2688" s="46"/>
      <c r="AK2688" s="22"/>
      <c r="AL2688" s="52">
        <f t="shared" si="418"/>
        <v>0</v>
      </c>
      <c r="AM2688" s="52" t="e">
        <f t="shared" si="419"/>
        <v>#VALUE!</v>
      </c>
      <c r="AN2688" s="52" t="e">
        <f t="shared" si="412"/>
        <v>#VALUE!</v>
      </c>
      <c r="AO2688">
        <v>0</v>
      </c>
      <c r="AP2688" s="46">
        <v>0</v>
      </c>
      <c r="AQ2688" s="52">
        <f t="shared" si="420"/>
        <v>0</v>
      </c>
    </row>
    <row r="2689" spans="1:43" x14ac:dyDescent="0.25">
      <c r="A2689" t="s">
        <v>5531</v>
      </c>
      <c r="B2689" t="s">
        <v>4259</v>
      </c>
      <c r="C2689" s="22" t="s">
        <v>4146</v>
      </c>
      <c r="D2689">
        <v>1</v>
      </c>
      <c r="E2689">
        <v>1</v>
      </c>
      <c r="F2689">
        <v>1</v>
      </c>
      <c r="G2689" s="13">
        <v>41401</v>
      </c>
      <c r="H2689">
        <v>2.33</v>
      </c>
      <c r="I2689" t="s">
        <v>5411</v>
      </c>
      <c r="J2689" t="s">
        <v>5411</v>
      </c>
      <c r="K2689" s="46">
        <v>2.33</v>
      </c>
      <c r="L2689" s="46"/>
      <c r="M2689" s="22"/>
      <c r="N2689" s="52">
        <f t="shared" si="413"/>
        <v>0</v>
      </c>
      <c r="O2689" s="52" t="e">
        <f t="shared" si="414"/>
        <v>#VALUE!</v>
      </c>
      <c r="P2689" s="52" t="e">
        <f t="shared" si="415"/>
        <v>#VALUE!</v>
      </c>
      <c r="Q2689">
        <v>1.81</v>
      </c>
      <c r="R2689" t="s">
        <v>5411</v>
      </c>
      <c r="S2689" t="s">
        <v>5411</v>
      </c>
      <c r="T2689" s="46">
        <v>1.81</v>
      </c>
      <c r="U2689" s="46"/>
      <c r="V2689" s="22"/>
      <c r="W2689" s="52">
        <f t="shared" si="416"/>
        <v>0</v>
      </c>
      <c r="X2689" s="52" t="e">
        <f t="shared" si="417"/>
        <v>#VALUE!</v>
      </c>
      <c r="Y2689" s="52" t="e">
        <f t="shared" si="411"/>
        <v>#VALUE!</v>
      </c>
      <c r="Z2689" t="s">
        <v>77</v>
      </c>
      <c r="AA2689" t="s">
        <v>5411</v>
      </c>
      <c r="AB2689" t="s">
        <v>5411</v>
      </c>
      <c r="AC2689" s="22" t="s">
        <v>77</v>
      </c>
      <c r="AD2689" s="61"/>
      <c r="AE2689" s="22"/>
      <c r="AF2689">
        <v>4.0599999999999996</v>
      </c>
      <c r="AG2689" t="s">
        <v>5411</v>
      </c>
      <c r="AH2689" t="s">
        <v>5411</v>
      </c>
      <c r="AI2689" s="46">
        <v>4.0599999999999996</v>
      </c>
      <c r="AJ2689" s="46"/>
      <c r="AK2689" s="22"/>
      <c r="AL2689" s="52">
        <f t="shared" si="418"/>
        <v>0</v>
      </c>
      <c r="AM2689" s="52" t="e">
        <f t="shared" si="419"/>
        <v>#VALUE!</v>
      </c>
      <c r="AN2689" s="52" t="e">
        <f t="shared" si="412"/>
        <v>#VALUE!</v>
      </c>
      <c r="AO2689">
        <v>0</v>
      </c>
      <c r="AP2689" s="46">
        <v>0</v>
      </c>
      <c r="AQ2689" s="52">
        <f t="shared" si="420"/>
        <v>0</v>
      </c>
    </row>
    <row r="2690" spans="1:43" x14ac:dyDescent="0.25">
      <c r="A2690" t="s">
        <v>5531</v>
      </c>
      <c r="B2690" t="s">
        <v>4146</v>
      </c>
      <c r="C2690" s="22" t="s">
        <v>4147</v>
      </c>
      <c r="D2690">
        <v>1</v>
      </c>
      <c r="E2690">
        <v>1</v>
      </c>
      <c r="F2690">
        <v>1</v>
      </c>
      <c r="G2690" s="13">
        <v>41709</v>
      </c>
      <c r="H2690">
        <v>0</v>
      </c>
      <c r="I2690" t="s">
        <v>5411</v>
      </c>
      <c r="J2690" t="s">
        <v>5411</v>
      </c>
      <c r="K2690" s="46">
        <v>0</v>
      </c>
      <c r="L2690" s="46"/>
      <c r="M2690" s="22"/>
      <c r="N2690" s="52">
        <f t="shared" si="413"/>
        <v>0</v>
      </c>
      <c r="O2690" s="52" t="e">
        <f t="shared" si="414"/>
        <v>#VALUE!</v>
      </c>
      <c r="P2690" s="52" t="e">
        <f t="shared" si="415"/>
        <v>#VALUE!</v>
      </c>
      <c r="Q2690">
        <v>0</v>
      </c>
      <c r="R2690" t="s">
        <v>5411</v>
      </c>
      <c r="S2690" t="s">
        <v>5411</v>
      </c>
      <c r="T2690" s="46">
        <v>0</v>
      </c>
      <c r="U2690" s="46"/>
      <c r="V2690" s="22"/>
      <c r="W2690" s="52">
        <f t="shared" si="416"/>
        <v>0</v>
      </c>
      <c r="X2690" s="52" t="e">
        <f t="shared" si="417"/>
        <v>#VALUE!</v>
      </c>
      <c r="Y2690" s="52" t="e">
        <f t="shared" si="411"/>
        <v>#VALUE!</v>
      </c>
      <c r="Z2690" t="s">
        <v>113</v>
      </c>
      <c r="AA2690" t="s">
        <v>5411</v>
      </c>
      <c r="AB2690" t="s">
        <v>5411</v>
      </c>
      <c r="AC2690" s="22" t="s">
        <v>113</v>
      </c>
      <c r="AD2690" s="61"/>
      <c r="AE2690" s="22"/>
      <c r="AF2690">
        <v>0</v>
      </c>
      <c r="AG2690" t="s">
        <v>5411</v>
      </c>
      <c r="AH2690" t="s">
        <v>5411</v>
      </c>
      <c r="AI2690" s="46">
        <v>0</v>
      </c>
      <c r="AJ2690" s="46"/>
      <c r="AK2690" s="22"/>
      <c r="AL2690" s="52">
        <f t="shared" si="418"/>
        <v>0</v>
      </c>
      <c r="AM2690" s="52" t="e">
        <f t="shared" si="419"/>
        <v>#VALUE!</v>
      </c>
      <c r="AN2690" s="52" t="e">
        <f t="shared" si="412"/>
        <v>#VALUE!</v>
      </c>
      <c r="AO2690">
        <v>0</v>
      </c>
      <c r="AP2690" s="46">
        <v>0</v>
      </c>
      <c r="AQ2690" s="52">
        <f t="shared" si="420"/>
        <v>0</v>
      </c>
    </row>
    <row r="2691" spans="1:43" x14ac:dyDescent="0.25">
      <c r="A2691" t="s">
        <v>5531</v>
      </c>
      <c r="B2691" t="s">
        <v>4147</v>
      </c>
      <c r="C2691" s="22" t="s">
        <v>4148</v>
      </c>
      <c r="D2691">
        <v>1</v>
      </c>
      <c r="E2691">
        <v>1</v>
      </c>
      <c r="F2691">
        <v>1</v>
      </c>
      <c r="G2691" s="13">
        <v>41709</v>
      </c>
      <c r="H2691">
        <v>1.81</v>
      </c>
      <c r="I2691" t="s">
        <v>5411</v>
      </c>
      <c r="J2691" t="s">
        <v>5411</v>
      </c>
      <c r="K2691" s="46">
        <v>1.81</v>
      </c>
      <c r="L2691" s="46"/>
      <c r="M2691" s="22"/>
      <c r="N2691" s="52">
        <f t="shared" si="413"/>
        <v>0</v>
      </c>
      <c r="O2691" s="52" t="e">
        <f t="shared" si="414"/>
        <v>#VALUE!</v>
      </c>
      <c r="P2691" s="52" t="e">
        <f t="shared" si="415"/>
        <v>#VALUE!</v>
      </c>
      <c r="Q2691">
        <v>0.66</v>
      </c>
      <c r="R2691" t="s">
        <v>5411</v>
      </c>
      <c r="S2691" t="s">
        <v>5411</v>
      </c>
      <c r="T2691" s="46">
        <v>0.66</v>
      </c>
      <c r="U2691" s="46"/>
      <c r="V2691" s="22"/>
      <c r="W2691" s="52">
        <f t="shared" si="416"/>
        <v>0</v>
      </c>
      <c r="X2691" s="52" t="e">
        <f t="shared" si="417"/>
        <v>#VALUE!</v>
      </c>
      <c r="Y2691" s="52" t="e">
        <f t="shared" si="411"/>
        <v>#VALUE!</v>
      </c>
      <c r="Z2691" t="s">
        <v>113</v>
      </c>
      <c r="AA2691" t="s">
        <v>5411</v>
      </c>
      <c r="AB2691" t="s">
        <v>5411</v>
      </c>
      <c r="AC2691" s="22" t="s">
        <v>113</v>
      </c>
      <c r="AD2691" s="61"/>
      <c r="AE2691" s="22"/>
      <c r="AF2691">
        <v>0</v>
      </c>
      <c r="AG2691" t="s">
        <v>5411</v>
      </c>
      <c r="AH2691" t="s">
        <v>5411</v>
      </c>
      <c r="AI2691" s="46">
        <v>0</v>
      </c>
      <c r="AJ2691" s="46"/>
      <c r="AK2691" s="22"/>
      <c r="AL2691" s="52">
        <f t="shared" si="418"/>
        <v>0</v>
      </c>
      <c r="AM2691" s="52" t="e">
        <f t="shared" si="419"/>
        <v>#VALUE!</v>
      </c>
      <c r="AN2691" s="52" t="e">
        <f t="shared" si="412"/>
        <v>#VALUE!</v>
      </c>
      <c r="AO2691">
        <v>0</v>
      </c>
      <c r="AP2691" s="46">
        <v>0</v>
      </c>
      <c r="AQ2691" s="52">
        <f t="shared" si="420"/>
        <v>0</v>
      </c>
    </row>
    <row r="2692" spans="1:43" x14ac:dyDescent="0.25">
      <c r="A2692" t="s">
        <v>5531</v>
      </c>
      <c r="B2692" t="s">
        <v>4148</v>
      </c>
      <c r="C2692" s="22" t="s">
        <v>4149</v>
      </c>
      <c r="D2692">
        <v>1</v>
      </c>
      <c r="E2692">
        <v>1</v>
      </c>
      <c r="F2692">
        <v>1</v>
      </c>
      <c r="G2692" s="13">
        <v>41709</v>
      </c>
      <c r="H2692">
        <v>0.79</v>
      </c>
      <c r="I2692" t="s">
        <v>5411</v>
      </c>
      <c r="J2692" t="s">
        <v>5411</v>
      </c>
      <c r="K2692" s="46">
        <v>0.79</v>
      </c>
      <c r="L2692" s="46"/>
      <c r="M2692" s="22"/>
      <c r="N2692" s="52">
        <f t="shared" si="413"/>
        <v>0</v>
      </c>
      <c r="O2692" s="52" t="e">
        <f t="shared" si="414"/>
        <v>#VALUE!</v>
      </c>
      <c r="P2692" s="52" t="e">
        <f t="shared" si="415"/>
        <v>#VALUE!</v>
      </c>
      <c r="Q2692">
        <v>1.22</v>
      </c>
      <c r="R2692" t="s">
        <v>5411</v>
      </c>
      <c r="S2692" t="s">
        <v>5411</v>
      </c>
      <c r="T2692" s="46">
        <v>1.22</v>
      </c>
      <c r="U2692" s="46"/>
      <c r="V2692" s="22"/>
      <c r="W2692" s="52">
        <f t="shared" si="416"/>
        <v>0</v>
      </c>
      <c r="X2692" s="52" t="e">
        <f t="shared" si="417"/>
        <v>#VALUE!</v>
      </c>
      <c r="Y2692" s="52" t="e">
        <f t="shared" ref="Y2692:Y2755" si="421">S2692-V2692</f>
        <v>#VALUE!</v>
      </c>
      <c r="Z2692" t="s">
        <v>113</v>
      </c>
      <c r="AA2692" t="s">
        <v>5411</v>
      </c>
      <c r="AB2692" t="s">
        <v>5411</v>
      </c>
      <c r="AC2692" s="22" t="s">
        <v>113</v>
      </c>
      <c r="AD2692" s="61"/>
      <c r="AE2692" s="22"/>
      <c r="AF2692">
        <v>1.81</v>
      </c>
      <c r="AG2692" t="s">
        <v>5411</v>
      </c>
      <c r="AH2692" t="s">
        <v>5411</v>
      </c>
      <c r="AI2692" s="46">
        <v>1.81</v>
      </c>
      <c r="AJ2692" s="46"/>
      <c r="AK2692" s="22"/>
      <c r="AL2692" s="52">
        <f t="shared" si="418"/>
        <v>0</v>
      </c>
      <c r="AM2692" s="52" t="e">
        <f t="shared" si="419"/>
        <v>#VALUE!</v>
      </c>
      <c r="AN2692" s="52" t="e">
        <f t="shared" ref="AN2692:AN2755" si="422">AH2692-AK2692</f>
        <v>#VALUE!</v>
      </c>
      <c r="AO2692">
        <v>0.05</v>
      </c>
      <c r="AP2692" s="46">
        <v>0.05</v>
      </c>
      <c r="AQ2692" s="52">
        <f t="shared" si="420"/>
        <v>0</v>
      </c>
    </row>
    <row r="2693" spans="1:43" x14ac:dyDescent="0.25">
      <c r="A2693" t="s">
        <v>5531</v>
      </c>
      <c r="B2693" t="s">
        <v>4149</v>
      </c>
      <c r="C2693" s="22" t="s">
        <v>4150</v>
      </c>
      <c r="D2693">
        <v>1</v>
      </c>
      <c r="E2693">
        <v>1</v>
      </c>
      <c r="F2693">
        <v>1</v>
      </c>
      <c r="G2693" s="13">
        <v>41709</v>
      </c>
      <c r="H2693">
        <v>0</v>
      </c>
      <c r="I2693" t="s">
        <v>5411</v>
      </c>
      <c r="J2693" t="s">
        <v>5411</v>
      </c>
      <c r="K2693" s="46">
        <v>0</v>
      </c>
      <c r="L2693" s="46"/>
      <c r="M2693" s="22"/>
      <c r="N2693" s="52">
        <f t="shared" ref="N2693:N2756" si="423">H2693-K2693</f>
        <v>0</v>
      </c>
      <c r="O2693" s="52" t="e">
        <f t="shared" ref="O2693:O2756" si="424">I2693-L2693</f>
        <v>#VALUE!</v>
      </c>
      <c r="P2693" s="52" t="e">
        <f t="shared" ref="P2693:P2756" si="425">J2693-M2693</f>
        <v>#VALUE!</v>
      </c>
      <c r="Q2693">
        <v>0</v>
      </c>
      <c r="R2693" t="s">
        <v>5411</v>
      </c>
      <c r="S2693" t="s">
        <v>5411</v>
      </c>
      <c r="T2693" s="46">
        <v>0</v>
      </c>
      <c r="U2693" s="46"/>
      <c r="V2693" s="22"/>
      <c r="W2693" s="52">
        <f t="shared" ref="W2693:W2756" si="426">Q2693-T2693</f>
        <v>0</v>
      </c>
      <c r="X2693" s="52" t="e">
        <f t="shared" ref="X2693:X2756" si="427">R2693-U2693</f>
        <v>#VALUE!</v>
      </c>
      <c r="Y2693" s="52" t="e">
        <f t="shared" si="421"/>
        <v>#VALUE!</v>
      </c>
      <c r="Z2693" t="s">
        <v>113</v>
      </c>
      <c r="AA2693" t="s">
        <v>5411</v>
      </c>
      <c r="AB2693" t="s">
        <v>5411</v>
      </c>
      <c r="AC2693" s="22" t="s">
        <v>113</v>
      </c>
      <c r="AD2693" s="61"/>
      <c r="AE2693" s="22"/>
      <c r="AF2693">
        <v>0</v>
      </c>
      <c r="AG2693" t="s">
        <v>5411</v>
      </c>
      <c r="AH2693" t="s">
        <v>5411</v>
      </c>
      <c r="AI2693" s="46">
        <v>0</v>
      </c>
      <c r="AJ2693" s="46"/>
      <c r="AK2693" s="22"/>
      <c r="AL2693" s="52">
        <f t="shared" ref="AL2693:AL2756" si="428">AF2693-AI2693</f>
        <v>0</v>
      </c>
      <c r="AM2693" s="52" t="e">
        <f t="shared" ref="AM2693:AM2756" si="429">AG2693-AJ2693</f>
        <v>#VALUE!</v>
      </c>
      <c r="AN2693" s="52" t="e">
        <f t="shared" si="422"/>
        <v>#VALUE!</v>
      </c>
      <c r="AO2693">
        <v>0</v>
      </c>
      <c r="AP2693" s="46">
        <v>0</v>
      </c>
      <c r="AQ2693" s="52">
        <f t="shared" ref="AQ2693:AQ2756" si="430">AO2693-AP2693</f>
        <v>0</v>
      </c>
    </row>
    <row r="2694" spans="1:43" x14ac:dyDescent="0.25">
      <c r="A2694" t="s">
        <v>5531</v>
      </c>
      <c r="B2694" t="s">
        <v>4150</v>
      </c>
      <c r="C2694" s="22" t="s">
        <v>4151</v>
      </c>
      <c r="D2694">
        <v>1</v>
      </c>
      <c r="E2694">
        <v>1</v>
      </c>
      <c r="F2694">
        <v>1</v>
      </c>
      <c r="G2694" s="13">
        <v>41709</v>
      </c>
      <c r="H2694">
        <v>2.75</v>
      </c>
      <c r="I2694" t="s">
        <v>5411</v>
      </c>
      <c r="J2694" t="s">
        <v>5411</v>
      </c>
      <c r="K2694" s="46">
        <v>2.75</v>
      </c>
      <c r="L2694" s="46"/>
      <c r="M2694" s="22"/>
      <c r="N2694" s="52">
        <f t="shared" si="423"/>
        <v>0</v>
      </c>
      <c r="O2694" s="52" t="e">
        <f t="shared" si="424"/>
        <v>#VALUE!</v>
      </c>
      <c r="P2694" s="52" t="e">
        <f t="shared" si="425"/>
        <v>#VALUE!</v>
      </c>
      <c r="Q2694">
        <v>0.02</v>
      </c>
      <c r="R2694" t="s">
        <v>5411</v>
      </c>
      <c r="S2694" t="s">
        <v>5411</v>
      </c>
      <c r="T2694" s="46">
        <v>0.02</v>
      </c>
      <c r="U2694" s="46"/>
      <c r="V2694" s="22"/>
      <c r="W2694" s="52">
        <f t="shared" si="426"/>
        <v>0</v>
      </c>
      <c r="X2694" s="52" t="e">
        <f t="shared" si="427"/>
        <v>#VALUE!</v>
      </c>
      <c r="Y2694" s="52" t="e">
        <f t="shared" si="421"/>
        <v>#VALUE!</v>
      </c>
      <c r="Z2694" t="s">
        <v>113</v>
      </c>
      <c r="AA2694" t="s">
        <v>5411</v>
      </c>
      <c r="AB2694" t="s">
        <v>5411</v>
      </c>
      <c r="AC2694" s="22" t="s">
        <v>113</v>
      </c>
      <c r="AD2694" s="61"/>
      <c r="AE2694" s="22"/>
      <c r="AF2694">
        <v>3.88</v>
      </c>
      <c r="AG2694" t="s">
        <v>5411</v>
      </c>
      <c r="AH2694" t="s">
        <v>5411</v>
      </c>
      <c r="AI2694" s="46">
        <v>3.88</v>
      </c>
      <c r="AJ2694" s="46"/>
      <c r="AK2694" s="22"/>
      <c r="AL2694" s="52">
        <f t="shared" si="428"/>
        <v>0</v>
      </c>
      <c r="AM2694" s="52" t="e">
        <f t="shared" si="429"/>
        <v>#VALUE!</v>
      </c>
      <c r="AN2694" s="52" t="e">
        <f t="shared" si="422"/>
        <v>#VALUE!</v>
      </c>
      <c r="AO2694">
        <v>0.55000000000000004</v>
      </c>
      <c r="AP2694" s="46">
        <v>0.55000000000000004</v>
      </c>
      <c r="AQ2694" s="52">
        <f t="shared" si="430"/>
        <v>0</v>
      </c>
    </row>
    <row r="2695" spans="1:43" x14ac:dyDescent="0.25">
      <c r="A2695" t="s">
        <v>5531</v>
      </c>
      <c r="B2695" t="s">
        <v>4151</v>
      </c>
      <c r="C2695" s="22" t="s">
        <v>4152</v>
      </c>
      <c r="D2695">
        <v>1</v>
      </c>
      <c r="E2695">
        <v>1</v>
      </c>
      <c r="F2695">
        <v>1</v>
      </c>
      <c r="G2695" s="13">
        <v>41709</v>
      </c>
      <c r="H2695">
        <v>0.22</v>
      </c>
      <c r="I2695" t="s">
        <v>5411</v>
      </c>
      <c r="J2695" t="s">
        <v>5411</v>
      </c>
      <c r="K2695" s="46">
        <v>0.22</v>
      </c>
      <c r="L2695" s="46"/>
      <c r="M2695" s="22"/>
      <c r="N2695" s="52">
        <f t="shared" si="423"/>
        <v>0</v>
      </c>
      <c r="O2695" s="52" t="e">
        <f t="shared" si="424"/>
        <v>#VALUE!</v>
      </c>
      <c r="P2695" s="52" t="e">
        <f t="shared" si="425"/>
        <v>#VALUE!</v>
      </c>
      <c r="Q2695">
        <v>0</v>
      </c>
      <c r="R2695" t="s">
        <v>5411</v>
      </c>
      <c r="S2695" t="s">
        <v>5411</v>
      </c>
      <c r="T2695" s="46">
        <v>0</v>
      </c>
      <c r="U2695" s="46"/>
      <c r="V2695" s="22"/>
      <c r="W2695" s="52">
        <f t="shared" si="426"/>
        <v>0</v>
      </c>
      <c r="X2695" s="52" t="e">
        <f t="shared" si="427"/>
        <v>#VALUE!</v>
      </c>
      <c r="Y2695" s="52" t="e">
        <f t="shared" si="421"/>
        <v>#VALUE!</v>
      </c>
      <c r="Z2695" t="s">
        <v>113</v>
      </c>
      <c r="AA2695" t="s">
        <v>5411</v>
      </c>
      <c r="AB2695" t="s">
        <v>5411</v>
      </c>
      <c r="AC2695" s="22" t="s">
        <v>113</v>
      </c>
      <c r="AD2695" s="61"/>
      <c r="AE2695" s="22"/>
      <c r="AF2695">
        <v>0</v>
      </c>
      <c r="AG2695" t="s">
        <v>5411</v>
      </c>
      <c r="AH2695" t="s">
        <v>5411</v>
      </c>
      <c r="AI2695" s="46">
        <v>0</v>
      </c>
      <c r="AJ2695" s="46"/>
      <c r="AK2695" s="22"/>
      <c r="AL2695" s="52">
        <f t="shared" si="428"/>
        <v>0</v>
      </c>
      <c r="AM2695" s="52" t="e">
        <f t="shared" si="429"/>
        <v>#VALUE!</v>
      </c>
      <c r="AN2695" s="52" t="e">
        <f t="shared" si="422"/>
        <v>#VALUE!</v>
      </c>
      <c r="AO2695">
        <v>0.1</v>
      </c>
      <c r="AP2695" s="46">
        <v>0.1</v>
      </c>
      <c r="AQ2695" s="52">
        <f t="shared" si="430"/>
        <v>0</v>
      </c>
    </row>
    <row r="2696" spans="1:43" x14ac:dyDescent="0.25">
      <c r="A2696" t="s">
        <v>5531</v>
      </c>
      <c r="B2696" t="s">
        <v>4152</v>
      </c>
      <c r="C2696" s="22" t="s">
        <v>4153</v>
      </c>
      <c r="D2696">
        <v>1</v>
      </c>
      <c r="E2696">
        <v>1</v>
      </c>
      <c r="F2696">
        <v>1</v>
      </c>
      <c r="G2696" s="13">
        <v>41709</v>
      </c>
      <c r="H2696">
        <v>0</v>
      </c>
      <c r="I2696" t="s">
        <v>5411</v>
      </c>
      <c r="J2696" t="s">
        <v>5411</v>
      </c>
      <c r="K2696" s="46">
        <v>0</v>
      </c>
      <c r="L2696" s="46"/>
      <c r="M2696" s="22"/>
      <c r="N2696" s="52">
        <f t="shared" si="423"/>
        <v>0</v>
      </c>
      <c r="O2696" s="52" t="e">
        <f t="shared" si="424"/>
        <v>#VALUE!</v>
      </c>
      <c r="P2696" s="52" t="e">
        <f t="shared" si="425"/>
        <v>#VALUE!</v>
      </c>
      <c r="Q2696">
        <v>0</v>
      </c>
      <c r="R2696" t="s">
        <v>5411</v>
      </c>
      <c r="S2696" t="s">
        <v>5411</v>
      </c>
      <c r="T2696" s="46">
        <v>0</v>
      </c>
      <c r="U2696" s="46"/>
      <c r="V2696" s="22"/>
      <c r="W2696" s="52">
        <f t="shared" si="426"/>
        <v>0</v>
      </c>
      <c r="X2696" s="52" t="e">
        <f t="shared" si="427"/>
        <v>#VALUE!</v>
      </c>
      <c r="Y2696" s="52" t="e">
        <f t="shared" si="421"/>
        <v>#VALUE!</v>
      </c>
      <c r="Z2696" t="s">
        <v>113</v>
      </c>
      <c r="AA2696" t="s">
        <v>5411</v>
      </c>
      <c r="AB2696" t="s">
        <v>5411</v>
      </c>
      <c r="AC2696" s="22" t="s">
        <v>113</v>
      </c>
      <c r="AD2696" s="61"/>
      <c r="AE2696" s="22"/>
      <c r="AF2696">
        <v>0</v>
      </c>
      <c r="AG2696" t="s">
        <v>5411</v>
      </c>
      <c r="AH2696" t="s">
        <v>5411</v>
      </c>
      <c r="AI2696" s="46">
        <v>0</v>
      </c>
      <c r="AJ2696" s="46"/>
      <c r="AK2696" s="22"/>
      <c r="AL2696" s="52">
        <f t="shared" si="428"/>
        <v>0</v>
      </c>
      <c r="AM2696" s="52" t="e">
        <f t="shared" si="429"/>
        <v>#VALUE!</v>
      </c>
      <c r="AN2696" s="52" t="e">
        <f t="shared" si="422"/>
        <v>#VALUE!</v>
      </c>
      <c r="AO2696">
        <v>0</v>
      </c>
      <c r="AP2696" s="46">
        <v>0</v>
      </c>
      <c r="AQ2696" s="52">
        <f t="shared" si="430"/>
        <v>0</v>
      </c>
    </row>
    <row r="2697" spans="1:43" x14ac:dyDescent="0.25">
      <c r="A2697" t="s">
        <v>5531</v>
      </c>
      <c r="B2697" t="s">
        <v>4153</v>
      </c>
      <c r="C2697" s="22" t="s">
        <v>4154</v>
      </c>
      <c r="D2697">
        <v>1</v>
      </c>
      <c r="E2697">
        <v>1</v>
      </c>
      <c r="F2697">
        <v>1</v>
      </c>
      <c r="G2697" s="13">
        <v>41709</v>
      </c>
      <c r="H2697">
        <v>1.32</v>
      </c>
      <c r="I2697" t="s">
        <v>5411</v>
      </c>
      <c r="J2697" t="s">
        <v>5411</v>
      </c>
      <c r="K2697" s="46">
        <v>1.32</v>
      </c>
      <c r="L2697" s="46"/>
      <c r="M2697" s="22"/>
      <c r="N2697" s="52">
        <f t="shared" si="423"/>
        <v>0</v>
      </c>
      <c r="O2697" s="52" t="e">
        <f t="shared" si="424"/>
        <v>#VALUE!</v>
      </c>
      <c r="P2697" s="52" t="e">
        <f t="shared" si="425"/>
        <v>#VALUE!</v>
      </c>
      <c r="Q2697">
        <v>0.36</v>
      </c>
      <c r="R2697" t="s">
        <v>5411</v>
      </c>
      <c r="S2697" t="s">
        <v>5411</v>
      </c>
      <c r="T2697" s="46">
        <v>0.36</v>
      </c>
      <c r="U2697" s="46"/>
      <c r="V2697" s="22"/>
      <c r="W2697" s="52">
        <f t="shared" si="426"/>
        <v>0</v>
      </c>
      <c r="X2697" s="52" t="e">
        <f t="shared" si="427"/>
        <v>#VALUE!</v>
      </c>
      <c r="Y2697" s="52" t="e">
        <f t="shared" si="421"/>
        <v>#VALUE!</v>
      </c>
      <c r="Z2697" t="s">
        <v>113</v>
      </c>
      <c r="AA2697" t="s">
        <v>5411</v>
      </c>
      <c r="AB2697" t="s">
        <v>5411</v>
      </c>
      <c r="AC2697" s="22" t="s">
        <v>113</v>
      </c>
      <c r="AD2697" s="61"/>
      <c r="AE2697" s="22"/>
      <c r="AF2697">
        <v>0.37</v>
      </c>
      <c r="AG2697" t="s">
        <v>5411</v>
      </c>
      <c r="AH2697" t="s">
        <v>5411</v>
      </c>
      <c r="AI2697" s="46">
        <v>0.37</v>
      </c>
      <c r="AJ2697" s="46"/>
      <c r="AK2697" s="22"/>
      <c r="AL2697" s="52">
        <f t="shared" si="428"/>
        <v>0</v>
      </c>
      <c r="AM2697" s="52" t="e">
        <f t="shared" si="429"/>
        <v>#VALUE!</v>
      </c>
      <c r="AN2697" s="52" t="e">
        <f t="shared" si="422"/>
        <v>#VALUE!</v>
      </c>
      <c r="AO2697">
        <v>0.03</v>
      </c>
      <c r="AP2697" s="46">
        <v>0.03</v>
      </c>
      <c r="AQ2697" s="52">
        <f t="shared" si="430"/>
        <v>0</v>
      </c>
    </row>
    <row r="2698" spans="1:43" x14ac:dyDescent="0.25">
      <c r="A2698" t="s">
        <v>5531</v>
      </c>
      <c r="B2698" t="s">
        <v>4154</v>
      </c>
      <c r="C2698" s="22" t="s">
        <v>4155</v>
      </c>
      <c r="D2698">
        <v>1</v>
      </c>
      <c r="E2698">
        <v>1</v>
      </c>
      <c r="F2698">
        <v>1</v>
      </c>
      <c r="G2698" s="13">
        <v>41709</v>
      </c>
      <c r="H2698">
        <v>1.17</v>
      </c>
      <c r="I2698" t="s">
        <v>5411</v>
      </c>
      <c r="J2698" t="s">
        <v>5411</v>
      </c>
      <c r="K2698" s="46">
        <v>1.17</v>
      </c>
      <c r="L2698" s="46"/>
      <c r="M2698" s="22"/>
      <c r="N2698" s="52">
        <f t="shared" si="423"/>
        <v>0</v>
      </c>
      <c r="O2698" s="52" t="e">
        <f t="shared" si="424"/>
        <v>#VALUE!</v>
      </c>
      <c r="P2698" s="52" t="e">
        <f t="shared" si="425"/>
        <v>#VALUE!</v>
      </c>
      <c r="Q2698">
        <v>0.43</v>
      </c>
      <c r="R2698" t="s">
        <v>5411</v>
      </c>
      <c r="S2698" t="s">
        <v>5411</v>
      </c>
      <c r="T2698" s="46">
        <v>0.43</v>
      </c>
      <c r="U2698" s="46"/>
      <c r="V2698" s="22"/>
      <c r="W2698" s="52">
        <f t="shared" si="426"/>
        <v>0</v>
      </c>
      <c r="X2698" s="52" t="e">
        <f t="shared" si="427"/>
        <v>#VALUE!</v>
      </c>
      <c r="Y2698" s="52" t="e">
        <f t="shared" si="421"/>
        <v>#VALUE!</v>
      </c>
      <c r="Z2698" t="s">
        <v>113</v>
      </c>
      <c r="AA2698" t="s">
        <v>5411</v>
      </c>
      <c r="AB2698" t="s">
        <v>5411</v>
      </c>
      <c r="AC2698" s="22" t="s">
        <v>113</v>
      </c>
      <c r="AD2698" s="61"/>
      <c r="AE2698" s="22"/>
      <c r="AF2698">
        <v>1.48</v>
      </c>
      <c r="AG2698" t="s">
        <v>5411</v>
      </c>
      <c r="AH2698" t="s">
        <v>5411</v>
      </c>
      <c r="AI2698" s="46">
        <v>1.48</v>
      </c>
      <c r="AJ2698" s="46"/>
      <c r="AK2698" s="22"/>
      <c r="AL2698" s="52">
        <f t="shared" si="428"/>
        <v>0</v>
      </c>
      <c r="AM2698" s="52" t="e">
        <f t="shared" si="429"/>
        <v>#VALUE!</v>
      </c>
      <c r="AN2698" s="52" t="e">
        <f t="shared" si="422"/>
        <v>#VALUE!</v>
      </c>
      <c r="AO2698">
        <v>0</v>
      </c>
      <c r="AP2698" s="46">
        <v>0</v>
      </c>
      <c r="AQ2698" s="52">
        <f t="shared" si="430"/>
        <v>0</v>
      </c>
    </row>
    <row r="2699" spans="1:43" x14ac:dyDescent="0.25">
      <c r="A2699" t="s">
        <v>5531</v>
      </c>
      <c r="B2699" t="s">
        <v>4155</v>
      </c>
      <c r="C2699" s="22" t="s">
        <v>4156</v>
      </c>
      <c r="D2699">
        <v>1</v>
      </c>
      <c r="E2699">
        <v>1</v>
      </c>
      <c r="F2699">
        <v>1</v>
      </c>
      <c r="G2699" s="13">
        <v>41709</v>
      </c>
      <c r="H2699">
        <v>0</v>
      </c>
      <c r="I2699" t="s">
        <v>5411</v>
      </c>
      <c r="J2699" t="s">
        <v>5411</v>
      </c>
      <c r="K2699" s="46">
        <v>0</v>
      </c>
      <c r="L2699" s="46"/>
      <c r="M2699" s="22"/>
      <c r="N2699" s="52">
        <f t="shared" si="423"/>
        <v>0</v>
      </c>
      <c r="O2699" s="52" t="e">
        <f t="shared" si="424"/>
        <v>#VALUE!</v>
      </c>
      <c r="P2699" s="52" t="e">
        <f t="shared" si="425"/>
        <v>#VALUE!</v>
      </c>
      <c r="Q2699">
        <v>0</v>
      </c>
      <c r="R2699" t="s">
        <v>5411</v>
      </c>
      <c r="S2699" t="s">
        <v>5411</v>
      </c>
      <c r="T2699" s="46">
        <v>0</v>
      </c>
      <c r="U2699" s="46"/>
      <c r="V2699" s="22"/>
      <c r="W2699" s="52">
        <f t="shared" si="426"/>
        <v>0</v>
      </c>
      <c r="X2699" s="52" t="e">
        <f t="shared" si="427"/>
        <v>#VALUE!</v>
      </c>
      <c r="Y2699" s="52" t="e">
        <f t="shared" si="421"/>
        <v>#VALUE!</v>
      </c>
      <c r="Z2699" t="s">
        <v>113</v>
      </c>
      <c r="AA2699" t="s">
        <v>5411</v>
      </c>
      <c r="AB2699" t="s">
        <v>5411</v>
      </c>
      <c r="AC2699" s="22" t="s">
        <v>113</v>
      </c>
      <c r="AD2699" s="61"/>
      <c r="AE2699" s="22"/>
      <c r="AF2699">
        <v>0</v>
      </c>
      <c r="AG2699" t="s">
        <v>5411</v>
      </c>
      <c r="AH2699" t="s">
        <v>5411</v>
      </c>
      <c r="AI2699" s="46">
        <v>0</v>
      </c>
      <c r="AJ2699" s="46"/>
      <c r="AK2699" s="22"/>
      <c r="AL2699" s="52">
        <f t="shared" si="428"/>
        <v>0</v>
      </c>
      <c r="AM2699" s="52" t="e">
        <f t="shared" si="429"/>
        <v>#VALUE!</v>
      </c>
      <c r="AN2699" s="52" t="e">
        <f t="shared" si="422"/>
        <v>#VALUE!</v>
      </c>
      <c r="AO2699">
        <v>0</v>
      </c>
      <c r="AP2699" s="46">
        <v>0</v>
      </c>
      <c r="AQ2699" s="52">
        <f t="shared" si="430"/>
        <v>0</v>
      </c>
    </row>
    <row r="2700" spans="1:43" x14ac:dyDescent="0.25">
      <c r="A2700" t="s">
        <v>5531</v>
      </c>
      <c r="B2700" t="s">
        <v>4156</v>
      </c>
      <c r="C2700" s="22" t="s">
        <v>4157</v>
      </c>
      <c r="D2700">
        <v>1</v>
      </c>
      <c r="E2700">
        <v>1</v>
      </c>
      <c r="F2700">
        <v>1</v>
      </c>
      <c r="G2700" s="13">
        <v>41709</v>
      </c>
      <c r="H2700">
        <v>1.93</v>
      </c>
      <c r="I2700" t="s">
        <v>5411</v>
      </c>
      <c r="J2700" t="s">
        <v>5411</v>
      </c>
      <c r="K2700" s="46">
        <v>1.93</v>
      </c>
      <c r="L2700" s="46"/>
      <c r="M2700" s="22"/>
      <c r="N2700" s="52">
        <f t="shared" si="423"/>
        <v>0</v>
      </c>
      <c r="O2700" s="52" t="e">
        <f t="shared" si="424"/>
        <v>#VALUE!</v>
      </c>
      <c r="P2700" s="52" t="e">
        <f t="shared" si="425"/>
        <v>#VALUE!</v>
      </c>
      <c r="Q2700">
        <v>0</v>
      </c>
      <c r="R2700" t="s">
        <v>5411</v>
      </c>
      <c r="S2700" t="s">
        <v>5411</v>
      </c>
      <c r="T2700" s="46">
        <v>0</v>
      </c>
      <c r="U2700" s="46"/>
      <c r="V2700" s="22"/>
      <c r="W2700" s="52">
        <f t="shared" si="426"/>
        <v>0</v>
      </c>
      <c r="X2700" s="52" t="e">
        <f t="shared" si="427"/>
        <v>#VALUE!</v>
      </c>
      <c r="Y2700" s="52" t="e">
        <f t="shared" si="421"/>
        <v>#VALUE!</v>
      </c>
      <c r="Z2700" t="s">
        <v>113</v>
      </c>
      <c r="AA2700" t="s">
        <v>5411</v>
      </c>
      <c r="AB2700" t="s">
        <v>5411</v>
      </c>
      <c r="AC2700" s="22" t="s">
        <v>113</v>
      </c>
      <c r="AD2700" s="61"/>
      <c r="AE2700" s="22"/>
      <c r="AF2700">
        <v>1.76</v>
      </c>
      <c r="AG2700" t="s">
        <v>5411</v>
      </c>
      <c r="AH2700" t="s">
        <v>5411</v>
      </c>
      <c r="AI2700" s="46">
        <v>1.76</v>
      </c>
      <c r="AJ2700" s="46"/>
      <c r="AK2700" s="22"/>
      <c r="AL2700" s="52">
        <f t="shared" si="428"/>
        <v>0</v>
      </c>
      <c r="AM2700" s="52" t="e">
        <f t="shared" si="429"/>
        <v>#VALUE!</v>
      </c>
      <c r="AN2700" s="52" t="e">
        <f t="shared" si="422"/>
        <v>#VALUE!</v>
      </c>
      <c r="AO2700">
        <v>0.28000000000000003</v>
      </c>
      <c r="AP2700" s="46">
        <v>0.28000000000000003</v>
      </c>
      <c r="AQ2700" s="52">
        <f t="shared" si="430"/>
        <v>0</v>
      </c>
    </row>
    <row r="2701" spans="1:43" x14ac:dyDescent="0.25">
      <c r="A2701" t="s">
        <v>5531</v>
      </c>
      <c r="B2701" t="s">
        <v>4157</v>
      </c>
      <c r="C2701" s="22" t="s">
        <v>4158</v>
      </c>
      <c r="D2701">
        <v>1</v>
      </c>
      <c r="E2701">
        <v>1</v>
      </c>
      <c r="F2701">
        <v>1</v>
      </c>
      <c r="G2701" s="13">
        <v>41709</v>
      </c>
      <c r="H2701">
        <v>0.1</v>
      </c>
      <c r="I2701" t="s">
        <v>5411</v>
      </c>
      <c r="J2701" t="s">
        <v>5411</v>
      </c>
      <c r="K2701" s="46">
        <v>0.1</v>
      </c>
      <c r="L2701" s="46"/>
      <c r="M2701" s="22"/>
      <c r="N2701" s="52">
        <f t="shared" si="423"/>
        <v>0</v>
      </c>
      <c r="O2701" s="52" t="e">
        <f t="shared" si="424"/>
        <v>#VALUE!</v>
      </c>
      <c r="P2701" s="52" t="e">
        <f t="shared" si="425"/>
        <v>#VALUE!</v>
      </c>
      <c r="Q2701">
        <v>0.11</v>
      </c>
      <c r="R2701" t="s">
        <v>5411</v>
      </c>
      <c r="S2701" t="s">
        <v>5411</v>
      </c>
      <c r="T2701" s="46">
        <v>0.11</v>
      </c>
      <c r="U2701" s="46"/>
      <c r="V2701" s="22"/>
      <c r="W2701" s="52">
        <f t="shared" si="426"/>
        <v>0</v>
      </c>
      <c r="X2701" s="52" t="e">
        <f t="shared" si="427"/>
        <v>#VALUE!</v>
      </c>
      <c r="Y2701" s="52" t="e">
        <f t="shared" si="421"/>
        <v>#VALUE!</v>
      </c>
      <c r="Z2701" t="s">
        <v>113</v>
      </c>
      <c r="AA2701" t="s">
        <v>5411</v>
      </c>
      <c r="AB2701" t="s">
        <v>5411</v>
      </c>
      <c r="AC2701" s="22" t="s">
        <v>113</v>
      </c>
      <c r="AD2701" s="61"/>
      <c r="AE2701" s="22"/>
      <c r="AF2701">
        <v>0</v>
      </c>
      <c r="AG2701" t="s">
        <v>5411</v>
      </c>
      <c r="AH2701" t="s">
        <v>5411</v>
      </c>
      <c r="AI2701" s="46">
        <v>0</v>
      </c>
      <c r="AJ2701" s="46"/>
      <c r="AK2701" s="22"/>
      <c r="AL2701" s="52">
        <f t="shared" si="428"/>
        <v>0</v>
      </c>
      <c r="AM2701" s="52" t="e">
        <f t="shared" si="429"/>
        <v>#VALUE!</v>
      </c>
      <c r="AN2701" s="52" t="e">
        <f t="shared" si="422"/>
        <v>#VALUE!</v>
      </c>
      <c r="AO2701">
        <v>0.03</v>
      </c>
      <c r="AP2701" s="46">
        <v>0.03</v>
      </c>
      <c r="AQ2701" s="52">
        <f t="shared" si="430"/>
        <v>0</v>
      </c>
    </row>
    <row r="2702" spans="1:43" x14ac:dyDescent="0.25">
      <c r="A2702" t="s">
        <v>5531</v>
      </c>
      <c r="B2702" t="s">
        <v>4158</v>
      </c>
      <c r="C2702" s="22" t="s">
        <v>4159</v>
      </c>
      <c r="D2702">
        <v>1</v>
      </c>
      <c r="E2702">
        <v>1</v>
      </c>
      <c r="F2702">
        <v>1</v>
      </c>
      <c r="G2702" s="13">
        <v>41709</v>
      </c>
      <c r="H2702">
        <v>0</v>
      </c>
      <c r="I2702" t="s">
        <v>5411</v>
      </c>
      <c r="J2702" t="s">
        <v>5411</v>
      </c>
      <c r="K2702" s="46">
        <v>0</v>
      </c>
      <c r="L2702" s="46"/>
      <c r="M2702" s="22"/>
      <c r="N2702" s="52">
        <f t="shared" si="423"/>
        <v>0</v>
      </c>
      <c r="O2702" s="52" t="e">
        <f t="shared" si="424"/>
        <v>#VALUE!</v>
      </c>
      <c r="P2702" s="52" t="e">
        <f t="shared" si="425"/>
        <v>#VALUE!</v>
      </c>
      <c r="Q2702">
        <v>0</v>
      </c>
      <c r="R2702" t="s">
        <v>5411</v>
      </c>
      <c r="S2702" t="s">
        <v>5411</v>
      </c>
      <c r="T2702" s="46">
        <v>0</v>
      </c>
      <c r="U2702" s="46"/>
      <c r="V2702" s="22"/>
      <c r="W2702" s="52">
        <f t="shared" si="426"/>
        <v>0</v>
      </c>
      <c r="X2702" s="52" t="e">
        <f t="shared" si="427"/>
        <v>#VALUE!</v>
      </c>
      <c r="Y2702" s="52" t="e">
        <f t="shared" si="421"/>
        <v>#VALUE!</v>
      </c>
      <c r="Z2702" t="s">
        <v>113</v>
      </c>
      <c r="AA2702" t="s">
        <v>5411</v>
      </c>
      <c r="AB2702" t="s">
        <v>5411</v>
      </c>
      <c r="AC2702" s="22" t="s">
        <v>113</v>
      </c>
      <c r="AD2702" s="61"/>
      <c r="AE2702" s="22"/>
      <c r="AF2702">
        <v>0</v>
      </c>
      <c r="AG2702" t="s">
        <v>5411</v>
      </c>
      <c r="AH2702" t="s">
        <v>5411</v>
      </c>
      <c r="AI2702" s="46">
        <v>0</v>
      </c>
      <c r="AJ2702" s="46"/>
      <c r="AK2702" s="22"/>
      <c r="AL2702" s="52">
        <f t="shared" si="428"/>
        <v>0</v>
      </c>
      <c r="AM2702" s="52" t="e">
        <f t="shared" si="429"/>
        <v>#VALUE!</v>
      </c>
      <c r="AN2702" s="52" t="e">
        <f t="shared" si="422"/>
        <v>#VALUE!</v>
      </c>
      <c r="AO2702">
        <v>0</v>
      </c>
      <c r="AP2702" s="46">
        <v>0</v>
      </c>
      <c r="AQ2702" s="52">
        <f t="shared" si="430"/>
        <v>0</v>
      </c>
    </row>
    <row r="2703" spans="1:43" x14ac:dyDescent="0.25">
      <c r="A2703" t="s">
        <v>5531</v>
      </c>
      <c r="B2703" t="s">
        <v>4159</v>
      </c>
      <c r="C2703" s="22" t="s">
        <v>4160</v>
      </c>
      <c r="D2703">
        <v>1</v>
      </c>
      <c r="E2703">
        <v>1</v>
      </c>
      <c r="F2703">
        <v>1</v>
      </c>
      <c r="G2703" s="13">
        <v>41709</v>
      </c>
      <c r="H2703">
        <v>1.43</v>
      </c>
      <c r="I2703" t="s">
        <v>5411</v>
      </c>
      <c r="J2703" t="s">
        <v>5411</v>
      </c>
      <c r="K2703" s="46">
        <v>1.43</v>
      </c>
      <c r="L2703" s="46"/>
      <c r="M2703" s="22"/>
      <c r="N2703" s="52">
        <f t="shared" si="423"/>
        <v>0</v>
      </c>
      <c r="O2703" s="52" t="e">
        <f t="shared" si="424"/>
        <v>#VALUE!</v>
      </c>
      <c r="P2703" s="52" t="e">
        <f t="shared" si="425"/>
        <v>#VALUE!</v>
      </c>
      <c r="Q2703">
        <v>1.34</v>
      </c>
      <c r="R2703" t="s">
        <v>5411</v>
      </c>
      <c r="S2703" t="s">
        <v>5411</v>
      </c>
      <c r="T2703" s="46">
        <v>1.34</v>
      </c>
      <c r="U2703" s="46"/>
      <c r="V2703" s="22"/>
      <c r="W2703" s="52">
        <f t="shared" si="426"/>
        <v>0</v>
      </c>
      <c r="X2703" s="52" t="e">
        <f t="shared" si="427"/>
        <v>#VALUE!</v>
      </c>
      <c r="Y2703" s="52" t="e">
        <f t="shared" si="421"/>
        <v>#VALUE!</v>
      </c>
      <c r="Z2703" t="s">
        <v>113</v>
      </c>
      <c r="AA2703" t="s">
        <v>5411</v>
      </c>
      <c r="AB2703" t="s">
        <v>5411</v>
      </c>
      <c r="AC2703" s="22" t="s">
        <v>113</v>
      </c>
      <c r="AD2703" s="61"/>
      <c r="AE2703" s="22"/>
      <c r="AF2703">
        <v>0</v>
      </c>
      <c r="AG2703" t="s">
        <v>5411</v>
      </c>
      <c r="AH2703" t="s">
        <v>5411</v>
      </c>
      <c r="AI2703" s="46">
        <v>0</v>
      </c>
      <c r="AJ2703" s="46"/>
      <c r="AK2703" s="22"/>
      <c r="AL2703" s="52">
        <f t="shared" si="428"/>
        <v>0</v>
      </c>
      <c r="AM2703" s="52" t="e">
        <f t="shared" si="429"/>
        <v>#VALUE!</v>
      </c>
      <c r="AN2703" s="52" t="e">
        <f t="shared" si="422"/>
        <v>#VALUE!</v>
      </c>
      <c r="AO2703">
        <v>0.08</v>
      </c>
      <c r="AP2703" s="46">
        <v>0.08</v>
      </c>
      <c r="AQ2703" s="52">
        <f t="shared" si="430"/>
        <v>0</v>
      </c>
    </row>
    <row r="2704" spans="1:43" x14ac:dyDescent="0.25">
      <c r="A2704" t="s">
        <v>5531</v>
      </c>
      <c r="B2704" t="s">
        <v>4160</v>
      </c>
      <c r="C2704" s="22" t="s">
        <v>4161</v>
      </c>
      <c r="D2704">
        <v>1</v>
      </c>
      <c r="E2704">
        <v>1</v>
      </c>
      <c r="F2704">
        <v>1</v>
      </c>
      <c r="G2704" s="13">
        <v>41709</v>
      </c>
      <c r="H2704">
        <v>1.66</v>
      </c>
      <c r="I2704" t="s">
        <v>5411</v>
      </c>
      <c r="J2704" t="s">
        <v>5411</v>
      </c>
      <c r="K2704" s="46">
        <v>1.66</v>
      </c>
      <c r="L2704" s="46"/>
      <c r="M2704" s="22"/>
      <c r="N2704" s="52">
        <f t="shared" si="423"/>
        <v>0</v>
      </c>
      <c r="O2704" s="52" t="e">
        <f t="shared" si="424"/>
        <v>#VALUE!</v>
      </c>
      <c r="P2704" s="52" t="e">
        <f t="shared" si="425"/>
        <v>#VALUE!</v>
      </c>
      <c r="Q2704">
        <v>2.06</v>
      </c>
      <c r="R2704" t="s">
        <v>5411</v>
      </c>
      <c r="S2704" t="s">
        <v>5411</v>
      </c>
      <c r="T2704" s="46">
        <v>2.06</v>
      </c>
      <c r="U2704" s="46"/>
      <c r="V2704" s="22"/>
      <c r="W2704" s="52">
        <f t="shared" si="426"/>
        <v>0</v>
      </c>
      <c r="X2704" s="52" t="e">
        <f t="shared" si="427"/>
        <v>#VALUE!</v>
      </c>
      <c r="Y2704" s="52" t="e">
        <f t="shared" si="421"/>
        <v>#VALUE!</v>
      </c>
      <c r="Z2704" t="s">
        <v>113</v>
      </c>
      <c r="AA2704" t="s">
        <v>5411</v>
      </c>
      <c r="AB2704" t="s">
        <v>5411</v>
      </c>
      <c r="AC2704" s="22" t="s">
        <v>113</v>
      </c>
      <c r="AD2704" s="61"/>
      <c r="AE2704" s="22"/>
      <c r="AF2704">
        <v>1.22</v>
      </c>
      <c r="AG2704" t="s">
        <v>5411</v>
      </c>
      <c r="AH2704" t="s">
        <v>5411</v>
      </c>
      <c r="AI2704" s="46">
        <v>1.22</v>
      </c>
      <c r="AJ2704" s="46"/>
      <c r="AK2704" s="22"/>
      <c r="AL2704" s="52">
        <f t="shared" si="428"/>
        <v>0</v>
      </c>
      <c r="AM2704" s="52" t="e">
        <f t="shared" si="429"/>
        <v>#VALUE!</v>
      </c>
      <c r="AN2704" s="52" t="e">
        <f t="shared" si="422"/>
        <v>#VALUE!</v>
      </c>
      <c r="AO2704">
        <v>0.13</v>
      </c>
      <c r="AP2704" s="46">
        <v>0.13</v>
      </c>
      <c r="AQ2704" s="52">
        <f t="shared" si="430"/>
        <v>0</v>
      </c>
    </row>
    <row r="2705" spans="1:43" x14ac:dyDescent="0.25">
      <c r="A2705" t="s">
        <v>5531</v>
      </c>
      <c r="B2705" t="s">
        <v>4161</v>
      </c>
      <c r="C2705" s="22" t="s">
        <v>4162</v>
      </c>
      <c r="D2705">
        <v>1</v>
      </c>
      <c r="E2705">
        <v>1</v>
      </c>
      <c r="F2705">
        <v>1</v>
      </c>
      <c r="G2705" s="13">
        <v>41709</v>
      </c>
      <c r="H2705">
        <v>0</v>
      </c>
      <c r="I2705" t="s">
        <v>5411</v>
      </c>
      <c r="J2705" t="s">
        <v>5411</v>
      </c>
      <c r="K2705" s="46">
        <v>0</v>
      </c>
      <c r="L2705" s="46"/>
      <c r="M2705" s="22"/>
      <c r="N2705" s="52">
        <f t="shared" si="423"/>
        <v>0</v>
      </c>
      <c r="O2705" s="52" t="e">
        <f t="shared" si="424"/>
        <v>#VALUE!</v>
      </c>
      <c r="P2705" s="52" t="e">
        <f t="shared" si="425"/>
        <v>#VALUE!</v>
      </c>
      <c r="Q2705">
        <v>0</v>
      </c>
      <c r="R2705" t="s">
        <v>5411</v>
      </c>
      <c r="S2705" t="s">
        <v>5411</v>
      </c>
      <c r="T2705" s="46">
        <v>0</v>
      </c>
      <c r="U2705" s="46"/>
      <c r="V2705" s="22"/>
      <c r="W2705" s="52">
        <f t="shared" si="426"/>
        <v>0</v>
      </c>
      <c r="X2705" s="52" t="e">
        <f t="shared" si="427"/>
        <v>#VALUE!</v>
      </c>
      <c r="Y2705" s="52" t="e">
        <f t="shared" si="421"/>
        <v>#VALUE!</v>
      </c>
      <c r="Z2705" t="s">
        <v>113</v>
      </c>
      <c r="AA2705" t="s">
        <v>5411</v>
      </c>
      <c r="AB2705" t="s">
        <v>5411</v>
      </c>
      <c r="AC2705" s="22" t="s">
        <v>113</v>
      </c>
      <c r="AD2705" s="61"/>
      <c r="AE2705" s="22"/>
      <c r="AF2705">
        <v>0</v>
      </c>
      <c r="AG2705" t="s">
        <v>5411</v>
      </c>
      <c r="AH2705" t="s">
        <v>5411</v>
      </c>
      <c r="AI2705" s="46">
        <v>0</v>
      </c>
      <c r="AJ2705" s="46"/>
      <c r="AK2705" s="22"/>
      <c r="AL2705" s="52">
        <f t="shared" si="428"/>
        <v>0</v>
      </c>
      <c r="AM2705" s="52" t="e">
        <f t="shared" si="429"/>
        <v>#VALUE!</v>
      </c>
      <c r="AN2705" s="52" t="e">
        <f t="shared" si="422"/>
        <v>#VALUE!</v>
      </c>
      <c r="AO2705">
        <v>0</v>
      </c>
      <c r="AP2705" s="46">
        <v>0</v>
      </c>
      <c r="AQ2705" s="52">
        <f t="shared" si="430"/>
        <v>0</v>
      </c>
    </row>
    <row r="2706" spans="1:43" x14ac:dyDescent="0.25">
      <c r="A2706" t="s">
        <v>5531</v>
      </c>
      <c r="B2706" t="s">
        <v>4162</v>
      </c>
      <c r="C2706" s="22" t="s">
        <v>4163</v>
      </c>
      <c r="D2706">
        <v>1</v>
      </c>
      <c r="E2706">
        <v>1</v>
      </c>
      <c r="F2706">
        <v>1</v>
      </c>
      <c r="G2706" s="13">
        <v>41709</v>
      </c>
      <c r="H2706">
        <v>1.99</v>
      </c>
      <c r="I2706" t="s">
        <v>5411</v>
      </c>
      <c r="J2706" t="s">
        <v>5411</v>
      </c>
      <c r="K2706" s="46">
        <v>1.99</v>
      </c>
      <c r="L2706" s="46"/>
      <c r="M2706" s="22"/>
      <c r="N2706" s="52">
        <f t="shared" si="423"/>
        <v>0</v>
      </c>
      <c r="O2706" s="52" t="e">
        <f t="shared" si="424"/>
        <v>#VALUE!</v>
      </c>
      <c r="P2706" s="52" t="e">
        <f t="shared" si="425"/>
        <v>#VALUE!</v>
      </c>
      <c r="Q2706">
        <v>1.02</v>
      </c>
      <c r="R2706" t="s">
        <v>5411</v>
      </c>
      <c r="S2706" t="s">
        <v>5411</v>
      </c>
      <c r="T2706" s="46">
        <v>1.02</v>
      </c>
      <c r="U2706" s="46"/>
      <c r="V2706" s="22"/>
      <c r="W2706" s="52">
        <f t="shared" si="426"/>
        <v>0</v>
      </c>
      <c r="X2706" s="52" t="e">
        <f t="shared" si="427"/>
        <v>#VALUE!</v>
      </c>
      <c r="Y2706" s="52" t="e">
        <f t="shared" si="421"/>
        <v>#VALUE!</v>
      </c>
      <c r="Z2706" t="s">
        <v>113</v>
      </c>
      <c r="AA2706" t="s">
        <v>5411</v>
      </c>
      <c r="AB2706" t="s">
        <v>5411</v>
      </c>
      <c r="AC2706" s="22" t="s">
        <v>113</v>
      </c>
      <c r="AD2706" s="61"/>
      <c r="AE2706" s="22"/>
      <c r="AF2706">
        <v>1.44</v>
      </c>
      <c r="AG2706" t="s">
        <v>5411</v>
      </c>
      <c r="AH2706" t="s">
        <v>5411</v>
      </c>
      <c r="AI2706" s="46">
        <v>1.44</v>
      </c>
      <c r="AJ2706" s="46"/>
      <c r="AK2706" s="22"/>
      <c r="AL2706" s="52">
        <f t="shared" si="428"/>
        <v>0</v>
      </c>
      <c r="AM2706" s="52" t="e">
        <f t="shared" si="429"/>
        <v>#VALUE!</v>
      </c>
      <c r="AN2706" s="52" t="e">
        <f t="shared" si="422"/>
        <v>#VALUE!</v>
      </c>
      <c r="AO2706">
        <v>0.98</v>
      </c>
      <c r="AP2706" s="46">
        <v>0.98</v>
      </c>
      <c r="AQ2706" s="52">
        <f t="shared" si="430"/>
        <v>0</v>
      </c>
    </row>
    <row r="2707" spans="1:43" x14ac:dyDescent="0.25">
      <c r="A2707" t="s">
        <v>5531</v>
      </c>
      <c r="B2707" t="s">
        <v>4163</v>
      </c>
      <c r="C2707" s="22" t="s">
        <v>4505</v>
      </c>
      <c r="D2707">
        <v>1</v>
      </c>
      <c r="E2707">
        <v>1</v>
      </c>
      <c r="F2707">
        <v>1</v>
      </c>
      <c r="G2707" s="13">
        <v>41709</v>
      </c>
      <c r="H2707">
        <v>1.63</v>
      </c>
      <c r="I2707" t="s">
        <v>5411</v>
      </c>
      <c r="J2707" t="s">
        <v>5411</v>
      </c>
      <c r="K2707" s="46">
        <v>1.63</v>
      </c>
      <c r="L2707" s="46"/>
      <c r="M2707" s="22"/>
      <c r="N2707" s="52">
        <f t="shared" si="423"/>
        <v>0</v>
      </c>
      <c r="O2707" s="52" t="e">
        <f t="shared" si="424"/>
        <v>#VALUE!</v>
      </c>
      <c r="P2707" s="52" t="e">
        <f t="shared" si="425"/>
        <v>#VALUE!</v>
      </c>
      <c r="Q2707">
        <v>2.93</v>
      </c>
      <c r="R2707" t="s">
        <v>5411</v>
      </c>
      <c r="S2707" t="s">
        <v>5411</v>
      </c>
      <c r="T2707" s="46">
        <v>2.93</v>
      </c>
      <c r="U2707" s="46"/>
      <c r="V2707" s="22"/>
      <c r="W2707" s="52">
        <f t="shared" si="426"/>
        <v>0</v>
      </c>
      <c r="X2707" s="52" t="e">
        <f t="shared" si="427"/>
        <v>#VALUE!</v>
      </c>
      <c r="Y2707" s="52" t="e">
        <f t="shared" si="421"/>
        <v>#VALUE!</v>
      </c>
      <c r="Z2707" t="s">
        <v>113</v>
      </c>
      <c r="AA2707" t="s">
        <v>5411</v>
      </c>
      <c r="AB2707" t="s">
        <v>5411</v>
      </c>
      <c r="AC2707" s="22" t="s">
        <v>113</v>
      </c>
      <c r="AD2707" s="61"/>
      <c r="AE2707" s="22"/>
      <c r="AF2707">
        <v>0.52</v>
      </c>
      <c r="AG2707" t="s">
        <v>5411</v>
      </c>
      <c r="AH2707" t="s">
        <v>5411</v>
      </c>
      <c r="AI2707" s="46">
        <v>0.52</v>
      </c>
      <c r="AJ2707" s="46"/>
      <c r="AK2707" s="22"/>
      <c r="AL2707" s="52">
        <f t="shared" si="428"/>
        <v>0</v>
      </c>
      <c r="AM2707" s="52" t="e">
        <f t="shared" si="429"/>
        <v>#VALUE!</v>
      </c>
      <c r="AN2707" s="52" t="e">
        <f t="shared" si="422"/>
        <v>#VALUE!</v>
      </c>
      <c r="AO2707">
        <v>0</v>
      </c>
      <c r="AP2707" s="46">
        <v>0</v>
      </c>
      <c r="AQ2707" s="52">
        <f t="shared" si="430"/>
        <v>0</v>
      </c>
    </row>
    <row r="2708" spans="1:43" x14ac:dyDescent="0.25">
      <c r="A2708" t="s">
        <v>5531</v>
      </c>
      <c r="B2708" t="s">
        <v>4505</v>
      </c>
      <c r="C2708" s="22" t="s">
        <v>4506</v>
      </c>
      <c r="D2708">
        <v>1</v>
      </c>
      <c r="E2708">
        <v>1</v>
      </c>
      <c r="F2708">
        <v>1</v>
      </c>
      <c r="G2708" s="13">
        <v>41884</v>
      </c>
      <c r="H2708">
        <v>1.34</v>
      </c>
      <c r="I2708" t="s">
        <v>5411</v>
      </c>
      <c r="J2708" t="s">
        <v>5411</v>
      </c>
      <c r="K2708" s="46">
        <v>1.34</v>
      </c>
      <c r="L2708" s="46"/>
      <c r="M2708" s="22"/>
      <c r="N2708" s="52">
        <f t="shared" si="423"/>
        <v>0</v>
      </c>
      <c r="O2708" s="52" t="e">
        <f t="shared" si="424"/>
        <v>#VALUE!</v>
      </c>
      <c r="P2708" s="52" t="e">
        <f t="shared" si="425"/>
        <v>#VALUE!</v>
      </c>
      <c r="Q2708">
        <v>0.04</v>
      </c>
      <c r="R2708" t="s">
        <v>5411</v>
      </c>
      <c r="S2708" t="s">
        <v>5411</v>
      </c>
      <c r="T2708" s="46">
        <v>0.04</v>
      </c>
      <c r="U2708" s="46"/>
      <c r="V2708" s="22"/>
      <c r="W2708" s="52">
        <f t="shared" si="426"/>
        <v>0</v>
      </c>
      <c r="X2708" s="52" t="e">
        <f t="shared" si="427"/>
        <v>#VALUE!</v>
      </c>
      <c r="Y2708" s="52" t="e">
        <f t="shared" si="421"/>
        <v>#VALUE!</v>
      </c>
      <c r="Z2708" t="s">
        <v>77</v>
      </c>
      <c r="AA2708" t="s">
        <v>5411</v>
      </c>
      <c r="AB2708" t="s">
        <v>5411</v>
      </c>
      <c r="AC2708" s="22" t="s">
        <v>77</v>
      </c>
      <c r="AD2708" s="61"/>
      <c r="AE2708" s="22"/>
      <c r="AF2708">
        <v>0</v>
      </c>
      <c r="AG2708" t="s">
        <v>5411</v>
      </c>
      <c r="AH2708" t="s">
        <v>5411</v>
      </c>
      <c r="AI2708" s="46">
        <v>0</v>
      </c>
      <c r="AJ2708" s="46"/>
      <c r="AK2708" s="22"/>
      <c r="AL2708" s="52">
        <f t="shared" si="428"/>
        <v>0</v>
      </c>
      <c r="AM2708" s="52" t="e">
        <f t="shared" si="429"/>
        <v>#VALUE!</v>
      </c>
      <c r="AN2708" s="52" t="e">
        <f t="shared" si="422"/>
        <v>#VALUE!</v>
      </c>
      <c r="AO2708">
        <v>0</v>
      </c>
      <c r="AP2708" s="46">
        <v>0</v>
      </c>
      <c r="AQ2708" s="52">
        <f t="shared" si="430"/>
        <v>0</v>
      </c>
    </row>
    <row r="2709" spans="1:43" x14ac:dyDescent="0.25">
      <c r="A2709" t="s">
        <v>5531</v>
      </c>
      <c r="B2709" t="s">
        <v>4506</v>
      </c>
      <c r="C2709" s="22" t="s">
        <v>4507</v>
      </c>
      <c r="D2709">
        <v>1</v>
      </c>
      <c r="E2709">
        <v>1</v>
      </c>
      <c r="F2709">
        <v>1</v>
      </c>
      <c r="G2709" s="13">
        <v>41884</v>
      </c>
      <c r="H2709">
        <v>7.43</v>
      </c>
      <c r="I2709" t="s">
        <v>5411</v>
      </c>
      <c r="J2709" t="s">
        <v>5411</v>
      </c>
      <c r="K2709" s="46">
        <v>7.43</v>
      </c>
      <c r="L2709" s="46"/>
      <c r="M2709" s="22"/>
      <c r="N2709" s="52">
        <f t="shared" si="423"/>
        <v>0</v>
      </c>
      <c r="O2709" s="52" t="e">
        <f t="shared" si="424"/>
        <v>#VALUE!</v>
      </c>
      <c r="P2709" s="52" t="e">
        <f t="shared" si="425"/>
        <v>#VALUE!</v>
      </c>
      <c r="Q2709">
        <v>4.49</v>
      </c>
      <c r="R2709" t="s">
        <v>5411</v>
      </c>
      <c r="S2709" t="s">
        <v>5411</v>
      </c>
      <c r="T2709" s="46">
        <v>4.49</v>
      </c>
      <c r="U2709" s="46"/>
      <c r="V2709" s="22"/>
      <c r="W2709" s="52">
        <f t="shared" si="426"/>
        <v>0</v>
      </c>
      <c r="X2709" s="52" t="e">
        <f t="shared" si="427"/>
        <v>#VALUE!</v>
      </c>
      <c r="Y2709" s="52" t="e">
        <f t="shared" si="421"/>
        <v>#VALUE!</v>
      </c>
      <c r="Z2709" t="s">
        <v>77</v>
      </c>
      <c r="AA2709" t="s">
        <v>5411</v>
      </c>
      <c r="AB2709" t="s">
        <v>5411</v>
      </c>
      <c r="AC2709" s="22" t="s">
        <v>77</v>
      </c>
      <c r="AD2709" s="61"/>
      <c r="AE2709" s="22"/>
      <c r="AF2709">
        <v>1.61</v>
      </c>
      <c r="AG2709" t="s">
        <v>5411</v>
      </c>
      <c r="AH2709" t="s">
        <v>5411</v>
      </c>
      <c r="AI2709" s="46">
        <v>1.61</v>
      </c>
      <c r="AJ2709" s="46"/>
      <c r="AK2709" s="22"/>
      <c r="AL2709" s="52">
        <f t="shared" si="428"/>
        <v>0</v>
      </c>
      <c r="AM2709" s="52" t="e">
        <f t="shared" si="429"/>
        <v>#VALUE!</v>
      </c>
      <c r="AN2709" s="52" t="e">
        <f t="shared" si="422"/>
        <v>#VALUE!</v>
      </c>
      <c r="AO2709">
        <v>0.21</v>
      </c>
      <c r="AP2709" s="46">
        <v>0.21</v>
      </c>
      <c r="AQ2709" s="52">
        <f t="shared" si="430"/>
        <v>0</v>
      </c>
    </row>
    <row r="2710" spans="1:43" x14ac:dyDescent="0.25">
      <c r="A2710" t="s">
        <v>5531</v>
      </c>
      <c r="B2710" t="s">
        <v>4507</v>
      </c>
      <c r="C2710" s="22" t="s">
        <v>4508</v>
      </c>
      <c r="D2710">
        <v>1</v>
      </c>
      <c r="E2710">
        <v>1</v>
      </c>
      <c r="F2710">
        <v>1</v>
      </c>
      <c r="G2710" s="13">
        <v>41884</v>
      </c>
      <c r="H2710">
        <v>1.5</v>
      </c>
      <c r="I2710" t="s">
        <v>5411</v>
      </c>
      <c r="J2710" t="s">
        <v>5411</v>
      </c>
      <c r="K2710" s="46">
        <v>1.5</v>
      </c>
      <c r="L2710" s="46"/>
      <c r="M2710" s="22"/>
      <c r="N2710" s="52">
        <f t="shared" si="423"/>
        <v>0</v>
      </c>
      <c r="O2710" s="52" t="e">
        <f t="shared" si="424"/>
        <v>#VALUE!</v>
      </c>
      <c r="P2710" s="52" t="e">
        <f t="shared" si="425"/>
        <v>#VALUE!</v>
      </c>
      <c r="Q2710">
        <v>0.33</v>
      </c>
      <c r="R2710" t="s">
        <v>5411</v>
      </c>
      <c r="S2710" t="s">
        <v>5411</v>
      </c>
      <c r="T2710" s="46">
        <v>0.33</v>
      </c>
      <c r="U2710" s="46"/>
      <c r="V2710" s="22"/>
      <c r="W2710" s="52">
        <f t="shared" si="426"/>
        <v>0</v>
      </c>
      <c r="X2710" s="52" t="e">
        <f t="shared" si="427"/>
        <v>#VALUE!</v>
      </c>
      <c r="Y2710" s="52" t="e">
        <f t="shared" si="421"/>
        <v>#VALUE!</v>
      </c>
      <c r="Z2710" t="s">
        <v>77</v>
      </c>
      <c r="AA2710" t="s">
        <v>5411</v>
      </c>
      <c r="AB2710" t="s">
        <v>5411</v>
      </c>
      <c r="AC2710" s="22" t="s">
        <v>77</v>
      </c>
      <c r="AD2710" s="61"/>
      <c r="AE2710" s="22"/>
      <c r="AF2710">
        <v>0</v>
      </c>
      <c r="AG2710" t="s">
        <v>5411</v>
      </c>
      <c r="AH2710" t="s">
        <v>5411</v>
      </c>
      <c r="AI2710" s="46">
        <v>0</v>
      </c>
      <c r="AJ2710" s="46"/>
      <c r="AK2710" s="22"/>
      <c r="AL2710" s="52">
        <f t="shared" si="428"/>
        <v>0</v>
      </c>
      <c r="AM2710" s="52" t="e">
        <f t="shared" si="429"/>
        <v>#VALUE!</v>
      </c>
      <c r="AN2710" s="52" t="e">
        <f t="shared" si="422"/>
        <v>#VALUE!</v>
      </c>
      <c r="AO2710">
        <v>0.05</v>
      </c>
      <c r="AP2710" s="46">
        <v>0.05</v>
      </c>
      <c r="AQ2710" s="52">
        <f t="shared" si="430"/>
        <v>0</v>
      </c>
    </row>
    <row r="2711" spans="1:43" x14ac:dyDescent="0.25">
      <c r="A2711" t="s">
        <v>5531</v>
      </c>
      <c r="B2711" t="s">
        <v>4508</v>
      </c>
      <c r="C2711" s="22" t="s">
        <v>4509</v>
      </c>
      <c r="D2711">
        <v>1</v>
      </c>
      <c r="E2711">
        <v>1</v>
      </c>
      <c r="F2711">
        <v>1</v>
      </c>
      <c r="G2711" s="13">
        <v>41884</v>
      </c>
      <c r="H2711">
        <v>0.14000000000000001</v>
      </c>
      <c r="I2711" t="s">
        <v>5411</v>
      </c>
      <c r="J2711" t="s">
        <v>5411</v>
      </c>
      <c r="K2711" s="46">
        <v>0.14000000000000001</v>
      </c>
      <c r="L2711" s="46"/>
      <c r="M2711" s="22"/>
      <c r="N2711" s="52">
        <f t="shared" si="423"/>
        <v>0</v>
      </c>
      <c r="O2711" s="52" t="e">
        <f t="shared" si="424"/>
        <v>#VALUE!</v>
      </c>
      <c r="P2711" s="52" t="e">
        <f t="shared" si="425"/>
        <v>#VALUE!</v>
      </c>
      <c r="Q2711">
        <v>0</v>
      </c>
      <c r="R2711" t="s">
        <v>5411</v>
      </c>
      <c r="S2711" t="s">
        <v>5411</v>
      </c>
      <c r="T2711" s="46">
        <v>0</v>
      </c>
      <c r="U2711" s="46"/>
      <c r="V2711" s="22"/>
      <c r="W2711" s="52">
        <f t="shared" si="426"/>
        <v>0</v>
      </c>
      <c r="X2711" s="52" t="e">
        <f t="shared" si="427"/>
        <v>#VALUE!</v>
      </c>
      <c r="Y2711" s="52" t="e">
        <f t="shared" si="421"/>
        <v>#VALUE!</v>
      </c>
      <c r="Z2711" t="s">
        <v>77</v>
      </c>
      <c r="AA2711" t="s">
        <v>5411</v>
      </c>
      <c r="AB2711" t="s">
        <v>5411</v>
      </c>
      <c r="AC2711" s="22" t="s">
        <v>77</v>
      </c>
      <c r="AD2711" s="61"/>
      <c r="AE2711" s="22"/>
      <c r="AF2711">
        <v>0</v>
      </c>
      <c r="AG2711" t="s">
        <v>5411</v>
      </c>
      <c r="AH2711" t="s">
        <v>5411</v>
      </c>
      <c r="AI2711" s="46">
        <v>0</v>
      </c>
      <c r="AJ2711" s="46"/>
      <c r="AK2711" s="22"/>
      <c r="AL2711" s="52">
        <f t="shared" si="428"/>
        <v>0</v>
      </c>
      <c r="AM2711" s="52" t="e">
        <f t="shared" si="429"/>
        <v>#VALUE!</v>
      </c>
      <c r="AN2711" s="52" t="e">
        <f t="shared" si="422"/>
        <v>#VALUE!</v>
      </c>
      <c r="AO2711">
        <v>0</v>
      </c>
      <c r="AP2711" s="46">
        <v>0</v>
      </c>
      <c r="AQ2711" s="52">
        <f t="shared" si="430"/>
        <v>0</v>
      </c>
    </row>
    <row r="2712" spans="1:43" x14ac:dyDescent="0.25">
      <c r="A2712" t="s">
        <v>5531</v>
      </c>
      <c r="B2712" t="s">
        <v>4509</v>
      </c>
      <c r="C2712" s="22" t="s">
        <v>4510</v>
      </c>
      <c r="D2712">
        <v>1</v>
      </c>
      <c r="E2712">
        <v>1</v>
      </c>
      <c r="F2712">
        <v>1</v>
      </c>
      <c r="G2712" s="13">
        <v>41884</v>
      </c>
      <c r="H2712">
        <v>5.92</v>
      </c>
      <c r="I2712" t="s">
        <v>5411</v>
      </c>
      <c r="J2712" t="s">
        <v>5411</v>
      </c>
      <c r="K2712" s="46">
        <v>5.92</v>
      </c>
      <c r="L2712" s="46"/>
      <c r="M2712" s="22"/>
      <c r="N2712" s="52">
        <f t="shared" si="423"/>
        <v>0</v>
      </c>
      <c r="O2712" s="52" t="e">
        <f t="shared" si="424"/>
        <v>#VALUE!</v>
      </c>
      <c r="P2712" s="52" t="e">
        <f t="shared" si="425"/>
        <v>#VALUE!</v>
      </c>
      <c r="Q2712">
        <v>1.21</v>
      </c>
      <c r="R2712" t="s">
        <v>5411</v>
      </c>
      <c r="S2712" t="s">
        <v>5411</v>
      </c>
      <c r="T2712" s="46">
        <v>1.21</v>
      </c>
      <c r="U2712" s="46"/>
      <c r="V2712" s="22"/>
      <c r="W2712" s="52">
        <f t="shared" si="426"/>
        <v>0</v>
      </c>
      <c r="X2712" s="52" t="e">
        <f t="shared" si="427"/>
        <v>#VALUE!</v>
      </c>
      <c r="Y2712" s="52" t="e">
        <f t="shared" si="421"/>
        <v>#VALUE!</v>
      </c>
      <c r="Z2712" t="s">
        <v>77</v>
      </c>
      <c r="AA2712" t="s">
        <v>5411</v>
      </c>
      <c r="AB2712" t="s">
        <v>5411</v>
      </c>
      <c r="AC2712" s="22" t="s">
        <v>77</v>
      </c>
      <c r="AD2712" s="61"/>
      <c r="AE2712" s="22"/>
      <c r="AF2712">
        <v>0</v>
      </c>
      <c r="AG2712" t="s">
        <v>5411</v>
      </c>
      <c r="AH2712" t="s">
        <v>5411</v>
      </c>
      <c r="AI2712" s="46">
        <v>0</v>
      </c>
      <c r="AJ2712" s="46"/>
      <c r="AK2712" s="22"/>
      <c r="AL2712" s="52">
        <f t="shared" si="428"/>
        <v>0</v>
      </c>
      <c r="AM2712" s="52" t="e">
        <f t="shared" si="429"/>
        <v>#VALUE!</v>
      </c>
      <c r="AN2712" s="52" t="e">
        <f t="shared" si="422"/>
        <v>#VALUE!</v>
      </c>
      <c r="AO2712">
        <v>0</v>
      </c>
      <c r="AP2712" s="46">
        <v>0</v>
      </c>
      <c r="AQ2712" s="52">
        <f t="shared" si="430"/>
        <v>0</v>
      </c>
    </row>
    <row r="2713" spans="1:43" x14ac:dyDescent="0.25">
      <c r="A2713" t="s">
        <v>5531</v>
      </c>
      <c r="B2713" t="s">
        <v>4510</v>
      </c>
      <c r="C2713" s="22" t="s">
        <v>4511</v>
      </c>
      <c r="D2713">
        <v>1</v>
      </c>
      <c r="E2713">
        <v>1</v>
      </c>
      <c r="F2713">
        <v>1</v>
      </c>
      <c r="G2713" s="13">
        <v>41884</v>
      </c>
      <c r="H2713">
        <v>0.6</v>
      </c>
      <c r="I2713" t="s">
        <v>5411</v>
      </c>
      <c r="J2713" t="s">
        <v>5411</v>
      </c>
      <c r="K2713" s="46">
        <v>0.6</v>
      </c>
      <c r="L2713" s="46"/>
      <c r="M2713" s="22"/>
      <c r="N2713" s="52">
        <f t="shared" si="423"/>
        <v>0</v>
      </c>
      <c r="O2713" s="52" t="e">
        <f t="shared" si="424"/>
        <v>#VALUE!</v>
      </c>
      <c r="P2713" s="52" t="e">
        <f t="shared" si="425"/>
        <v>#VALUE!</v>
      </c>
      <c r="Q2713">
        <v>0.18</v>
      </c>
      <c r="R2713" t="s">
        <v>5411</v>
      </c>
      <c r="S2713" t="s">
        <v>5411</v>
      </c>
      <c r="T2713" s="46">
        <v>0.18</v>
      </c>
      <c r="U2713" s="46"/>
      <c r="V2713" s="22"/>
      <c r="W2713" s="52">
        <f t="shared" si="426"/>
        <v>0</v>
      </c>
      <c r="X2713" s="52" t="e">
        <f t="shared" si="427"/>
        <v>#VALUE!</v>
      </c>
      <c r="Y2713" s="52" t="e">
        <f t="shared" si="421"/>
        <v>#VALUE!</v>
      </c>
      <c r="Z2713" t="s">
        <v>77</v>
      </c>
      <c r="AA2713" t="s">
        <v>5411</v>
      </c>
      <c r="AB2713" t="s">
        <v>5411</v>
      </c>
      <c r="AC2713" s="22" t="s">
        <v>77</v>
      </c>
      <c r="AD2713" s="61"/>
      <c r="AE2713" s="22"/>
      <c r="AF2713">
        <v>0</v>
      </c>
      <c r="AG2713" t="s">
        <v>5411</v>
      </c>
      <c r="AH2713" t="s">
        <v>5411</v>
      </c>
      <c r="AI2713" s="46">
        <v>0</v>
      </c>
      <c r="AJ2713" s="46"/>
      <c r="AK2713" s="22"/>
      <c r="AL2713" s="52">
        <f t="shared" si="428"/>
        <v>0</v>
      </c>
      <c r="AM2713" s="52" t="e">
        <f t="shared" si="429"/>
        <v>#VALUE!</v>
      </c>
      <c r="AN2713" s="52" t="e">
        <f t="shared" si="422"/>
        <v>#VALUE!</v>
      </c>
      <c r="AO2713">
        <v>0.05</v>
      </c>
      <c r="AP2713" s="46">
        <v>0.05</v>
      </c>
      <c r="AQ2713" s="52">
        <f t="shared" si="430"/>
        <v>0</v>
      </c>
    </row>
    <row r="2714" spans="1:43" x14ac:dyDescent="0.25">
      <c r="A2714" t="s">
        <v>5531</v>
      </c>
      <c r="B2714" t="s">
        <v>4511</v>
      </c>
      <c r="C2714" s="22" t="s">
        <v>4512</v>
      </c>
      <c r="D2714">
        <v>1</v>
      </c>
      <c r="E2714">
        <v>1</v>
      </c>
      <c r="F2714">
        <v>1</v>
      </c>
      <c r="G2714" s="13">
        <v>41884</v>
      </c>
      <c r="H2714">
        <v>0.3</v>
      </c>
      <c r="I2714" t="s">
        <v>5411</v>
      </c>
      <c r="J2714" t="s">
        <v>5411</v>
      </c>
      <c r="K2714" s="46">
        <v>0.3</v>
      </c>
      <c r="L2714" s="46"/>
      <c r="M2714" s="22"/>
      <c r="N2714" s="52">
        <f t="shared" si="423"/>
        <v>0</v>
      </c>
      <c r="O2714" s="52" t="e">
        <f t="shared" si="424"/>
        <v>#VALUE!</v>
      </c>
      <c r="P2714" s="52" t="e">
        <f t="shared" si="425"/>
        <v>#VALUE!</v>
      </c>
      <c r="Q2714">
        <v>0</v>
      </c>
      <c r="R2714" t="s">
        <v>5411</v>
      </c>
      <c r="S2714" t="s">
        <v>5411</v>
      </c>
      <c r="T2714" s="46">
        <v>0</v>
      </c>
      <c r="U2714" s="46"/>
      <c r="V2714" s="22"/>
      <c r="W2714" s="52">
        <f t="shared" si="426"/>
        <v>0</v>
      </c>
      <c r="X2714" s="52" t="e">
        <f t="shared" si="427"/>
        <v>#VALUE!</v>
      </c>
      <c r="Y2714" s="52" t="e">
        <f t="shared" si="421"/>
        <v>#VALUE!</v>
      </c>
      <c r="Z2714" t="s">
        <v>77</v>
      </c>
      <c r="AA2714" t="s">
        <v>5411</v>
      </c>
      <c r="AB2714" t="s">
        <v>5411</v>
      </c>
      <c r="AC2714" s="22" t="s">
        <v>77</v>
      </c>
      <c r="AD2714" s="61"/>
      <c r="AE2714" s="22"/>
      <c r="AF2714">
        <v>0</v>
      </c>
      <c r="AG2714" t="s">
        <v>5411</v>
      </c>
      <c r="AH2714" t="s">
        <v>5411</v>
      </c>
      <c r="AI2714" s="46">
        <v>0</v>
      </c>
      <c r="AJ2714" s="46"/>
      <c r="AK2714" s="22"/>
      <c r="AL2714" s="52">
        <f t="shared" si="428"/>
        <v>0</v>
      </c>
      <c r="AM2714" s="52" t="e">
        <f t="shared" si="429"/>
        <v>#VALUE!</v>
      </c>
      <c r="AN2714" s="52" t="e">
        <f t="shared" si="422"/>
        <v>#VALUE!</v>
      </c>
      <c r="AO2714">
        <v>0</v>
      </c>
      <c r="AP2714" s="46">
        <v>0</v>
      </c>
      <c r="AQ2714" s="52">
        <f t="shared" si="430"/>
        <v>0</v>
      </c>
    </row>
    <row r="2715" spans="1:43" x14ac:dyDescent="0.25">
      <c r="A2715" t="s">
        <v>5531</v>
      </c>
      <c r="B2715" t="s">
        <v>4512</v>
      </c>
      <c r="C2715" s="22" t="s">
        <v>4513</v>
      </c>
      <c r="D2715">
        <v>1</v>
      </c>
      <c r="E2715">
        <v>1</v>
      </c>
      <c r="F2715">
        <v>1</v>
      </c>
      <c r="G2715" s="13">
        <v>41884</v>
      </c>
      <c r="H2715">
        <v>5.95</v>
      </c>
      <c r="I2715" t="s">
        <v>5411</v>
      </c>
      <c r="J2715" t="s">
        <v>5411</v>
      </c>
      <c r="K2715" s="46">
        <v>5.95</v>
      </c>
      <c r="L2715" s="46"/>
      <c r="M2715" s="22"/>
      <c r="N2715" s="52">
        <f t="shared" si="423"/>
        <v>0</v>
      </c>
      <c r="O2715" s="52" t="e">
        <f t="shared" si="424"/>
        <v>#VALUE!</v>
      </c>
      <c r="P2715" s="52" t="e">
        <f t="shared" si="425"/>
        <v>#VALUE!</v>
      </c>
      <c r="Q2715">
        <v>0.48</v>
      </c>
      <c r="R2715" t="s">
        <v>5411</v>
      </c>
      <c r="S2715" t="s">
        <v>5411</v>
      </c>
      <c r="T2715" s="46">
        <v>0.48</v>
      </c>
      <c r="U2715" s="46"/>
      <c r="V2715" s="22"/>
      <c r="W2715" s="52">
        <f t="shared" si="426"/>
        <v>0</v>
      </c>
      <c r="X2715" s="52" t="e">
        <f t="shared" si="427"/>
        <v>#VALUE!</v>
      </c>
      <c r="Y2715" s="52" t="e">
        <f t="shared" si="421"/>
        <v>#VALUE!</v>
      </c>
      <c r="Z2715" t="s">
        <v>77</v>
      </c>
      <c r="AA2715" t="s">
        <v>5411</v>
      </c>
      <c r="AB2715" t="s">
        <v>5411</v>
      </c>
      <c r="AC2715" s="22" t="s">
        <v>77</v>
      </c>
      <c r="AD2715" s="61"/>
      <c r="AE2715" s="22"/>
      <c r="AF2715">
        <v>1.91</v>
      </c>
      <c r="AG2715" t="s">
        <v>5411</v>
      </c>
      <c r="AH2715" t="s">
        <v>5411</v>
      </c>
      <c r="AI2715" s="46">
        <v>1.91</v>
      </c>
      <c r="AJ2715" s="46"/>
      <c r="AK2715" s="22"/>
      <c r="AL2715" s="52">
        <f t="shared" si="428"/>
        <v>0</v>
      </c>
      <c r="AM2715" s="52" t="e">
        <f t="shared" si="429"/>
        <v>#VALUE!</v>
      </c>
      <c r="AN2715" s="52" t="e">
        <f t="shared" si="422"/>
        <v>#VALUE!</v>
      </c>
      <c r="AO2715">
        <v>0.09</v>
      </c>
      <c r="AP2715" s="46">
        <v>0.09</v>
      </c>
      <c r="AQ2715" s="52">
        <f t="shared" si="430"/>
        <v>0</v>
      </c>
    </row>
    <row r="2716" spans="1:43" x14ac:dyDescent="0.25">
      <c r="A2716" t="s">
        <v>5531</v>
      </c>
      <c r="B2716" t="s">
        <v>4513</v>
      </c>
      <c r="C2716" s="22" t="s">
        <v>4514</v>
      </c>
      <c r="D2716">
        <v>1</v>
      </c>
      <c r="E2716">
        <v>1</v>
      </c>
      <c r="F2716">
        <v>1</v>
      </c>
      <c r="G2716" s="13">
        <v>41884</v>
      </c>
      <c r="H2716">
        <v>1.4</v>
      </c>
      <c r="I2716" t="s">
        <v>5411</v>
      </c>
      <c r="J2716" t="s">
        <v>5411</v>
      </c>
      <c r="K2716" s="46">
        <v>1.4</v>
      </c>
      <c r="L2716" s="46"/>
      <c r="M2716" s="22"/>
      <c r="N2716" s="52">
        <f t="shared" si="423"/>
        <v>0</v>
      </c>
      <c r="O2716" s="52" t="e">
        <f t="shared" si="424"/>
        <v>#VALUE!</v>
      </c>
      <c r="P2716" s="52" t="e">
        <f t="shared" si="425"/>
        <v>#VALUE!</v>
      </c>
      <c r="Q2716">
        <v>0.46</v>
      </c>
      <c r="R2716" t="s">
        <v>5411</v>
      </c>
      <c r="S2716" t="s">
        <v>5411</v>
      </c>
      <c r="T2716" s="46">
        <v>0.46</v>
      </c>
      <c r="U2716" s="46"/>
      <c r="V2716" s="22"/>
      <c r="W2716" s="52">
        <f t="shared" si="426"/>
        <v>0</v>
      </c>
      <c r="X2716" s="52" t="e">
        <f t="shared" si="427"/>
        <v>#VALUE!</v>
      </c>
      <c r="Y2716" s="52" t="e">
        <f t="shared" si="421"/>
        <v>#VALUE!</v>
      </c>
      <c r="Z2716" t="s">
        <v>77</v>
      </c>
      <c r="AA2716" t="s">
        <v>5411</v>
      </c>
      <c r="AB2716" t="s">
        <v>5411</v>
      </c>
      <c r="AC2716" s="22" t="s">
        <v>77</v>
      </c>
      <c r="AD2716" s="61"/>
      <c r="AE2716" s="22"/>
      <c r="AF2716">
        <v>0</v>
      </c>
      <c r="AG2716" t="s">
        <v>5411</v>
      </c>
      <c r="AH2716" t="s">
        <v>5411</v>
      </c>
      <c r="AI2716" s="46">
        <v>0</v>
      </c>
      <c r="AJ2716" s="46"/>
      <c r="AK2716" s="22"/>
      <c r="AL2716" s="52">
        <f t="shared" si="428"/>
        <v>0</v>
      </c>
      <c r="AM2716" s="52" t="e">
        <f t="shared" si="429"/>
        <v>#VALUE!</v>
      </c>
      <c r="AN2716" s="52" t="e">
        <f t="shared" si="422"/>
        <v>#VALUE!</v>
      </c>
      <c r="AO2716">
        <v>0.06</v>
      </c>
      <c r="AP2716" s="46">
        <v>0.06</v>
      </c>
      <c r="AQ2716" s="52">
        <f t="shared" si="430"/>
        <v>0</v>
      </c>
    </row>
    <row r="2717" spans="1:43" x14ac:dyDescent="0.25">
      <c r="A2717" t="s">
        <v>5531</v>
      </c>
      <c r="B2717" t="s">
        <v>4514</v>
      </c>
      <c r="C2717" s="22" t="s">
        <v>4515</v>
      </c>
      <c r="D2717">
        <v>1</v>
      </c>
      <c r="E2717">
        <v>1</v>
      </c>
      <c r="F2717">
        <v>1</v>
      </c>
      <c r="G2717" s="13">
        <v>41884</v>
      </c>
      <c r="H2717">
        <v>0.39</v>
      </c>
      <c r="I2717" t="s">
        <v>5411</v>
      </c>
      <c r="J2717" t="s">
        <v>5411</v>
      </c>
      <c r="K2717" s="46">
        <v>0.39</v>
      </c>
      <c r="L2717" s="46"/>
      <c r="M2717" s="22"/>
      <c r="N2717" s="52">
        <f t="shared" si="423"/>
        <v>0</v>
      </c>
      <c r="O2717" s="52" t="e">
        <f t="shared" si="424"/>
        <v>#VALUE!</v>
      </c>
      <c r="P2717" s="52" t="e">
        <f t="shared" si="425"/>
        <v>#VALUE!</v>
      </c>
      <c r="Q2717">
        <v>0</v>
      </c>
      <c r="R2717" t="s">
        <v>5411</v>
      </c>
      <c r="S2717" t="s">
        <v>5411</v>
      </c>
      <c r="T2717" s="46">
        <v>0</v>
      </c>
      <c r="U2717" s="46"/>
      <c r="V2717" s="22"/>
      <c r="W2717" s="52">
        <f t="shared" si="426"/>
        <v>0</v>
      </c>
      <c r="X2717" s="52" t="e">
        <f t="shared" si="427"/>
        <v>#VALUE!</v>
      </c>
      <c r="Y2717" s="52" t="e">
        <f t="shared" si="421"/>
        <v>#VALUE!</v>
      </c>
      <c r="Z2717" t="s">
        <v>77</v>
      </c>
      <c r="AA2717" t="s">
        <v>5411</v>
      </c>
      <c r="AB2717" t="s">
        <v>5411</v>
      </c>
      <c r="AC2717" s="22" t="s">
        <v>77</v>
      </c>
      <c r="AD2717" s="61"/>
      <c r="AE2717" s="22"/>
      <c r="AF2717">
        <v>0</v>
      </c>
      <c r="AG2717" t="s">
        <v>5411</v>
      </c>
      <c r="AH2717" t="s">
        <v>5411</v>
      </c>
      <c r="AI2717" s="46">
        <v>0</v>
      </c>
      <c r="AJ2717" s="46"/>
      <c r="AK2717" s="22"/>
      <c r="AL2717" s="52">
        <f t="shared" si="428"/>
        <v>0</v>
      </c>
      <c r="AM2717" s="52" t="e">
        <f t="shared" si="429"/>
        <v>#VALUE!</v>
      </c>
      <c r="AN2717" s="52" t="e">
        <f t="shared" si="422"/>
        <v>#VALUE!</v>
      </c>
      <c r="AO2717">
        <v>0</v>
      </c>
      <c r="AP2717" s="46">
        <v>0</v>
      </c>
      <c r="AQ2717" s="52">
        <f t="shared" si="430"/>
        <v>0</v>
      </c>
    </row>
    <row r="2718" spans="1:43" x14ac:dyDescent="0.25">
      <c r="A2718" t="s">
        <v>5531</v>
      </c>
      <c r="B2718" t="s">
        <v>4515</v>
      </c>
      <c r="C2718" s="22" t="s">
        <v>4516</v>
      </c>
      <c r="D2718">
        <v>1</v>
      </c>
      <c r="E2718">
        <v>1</v>
      </c>
      <c r="F2718">
        <v>1</v>
      </c>
      <c r="G2718" s="13">
        <v>41884</v>
      </c>
      <c r="H2718">
        <v>6.42</v>
      </c>
      <c r="I2718" t="s">
        <v>5411</v>
      </c>
      <c r="J2718" t="s">
        <v>5411</v>
      </c>
      <c r="K2718" s="46">
        <v>6.42</v>
      </c>
      <c r="L2718" s="46"/>
      <c r="M2718" s="22"/>
      <c r="N2718" s="52">
        <f t="shared" si="423"/>
        <v>0</v>
      </c>
      <c r="O2718" s="52" t="e">
        <f t="shared" si="424"/>
        <v>#VALUE!</v>
      </c>
      <c r="P2718" s="52" t="e">
        <f t="shared" si="425"/>
        <v>#VALUE!</v>
      </c>
      <c r="Q2718">
        <v>1.49</v>
      </c>
      <c r="R2718" t="s">
        <v>5411</v>
      </c>
      <c r="S2718" t="s">
        <v>5411</v>
      </c>
      <c r="T2718" s="46">
        <v>1.49</v>
      </c>
      <c r="U2718" s="46"/>
      <c r="V2718" s="22"/>
      <c r="W2718" s="52">
        <f t="shared" si="426"/>
        <v>0</v>
      </c>
      <c r="X2718" s="52" t="e">
        <f t="shared" si="427"/>
        <v>#VALUE!</v>
      </c>
      <c r="Y2718" s="52" t="e">
        <f t="shared" si="421"/>
        <v>#VALUE!</v>
      </c>
      <c r="Z2718" t="s">
        <v>77</v>
      </c>
      <c r="AA2718" t="s">
        <v>5411</v>
      </c>
      <c r="AB2718" t="s">
        <v>5411</v>
      </c>
      <c r="AC2718" s="22" t="s">
        <v>77</v>
      </c>
      <c r="AD2718" s="61"/>
      <c r="AE2718" s="22"/>
      <c r="AF2718">
        <v>0</v>
      </c>
      <c r="AG2718" t="s">
        <v>5411</v>
      </c>
      <c r="AH2718" t="s">
        <v>5411</v>
      </c>
      <c r="AI2718" s="46">
        <v>0</v>
      </c>
      <c r="AJ2718" s="46"/>
      <c r="AK2718" s="22"/>
      <c r="AL2718" s="52">
        <f t="shared" si="428"/>
        <v>0</v>
      </c>
      <c r="AM2718" s="52" t="e">
        <f t="shared" si="429"/>
        <v>#VALUE!</v>
      </c>
      <c r="AN2718" s="52" t="e">
        <f t="shared" si="422"/>
        <v>#VALUE!</v>
      </c>
      <c r="AO2718">
        <v>0.09</v>
      </c>
      <c r="AP2718" s="46">
        <v>0.09</v>
      </c>
      <c r="AQ2718" s="52">
        <f t="shared" si="430"/>
        <v>0</v>
      </c>
    </row>
    <row r="2719" spans="1:43" x14ac:dyDescent="0.25">
      <c r="A2719" t="s">
        <v>5531</v>
      </c>
      <c r="B2719" t="s">
        <v>4516</v>
      </c>
      <c r="C2719" s="22" t="s">
        <v>4517</v>
      </c>
      <c r="D2719">
        <v>1</v>
      </c>
      <c r="E2719">
        <v>1</v>
      </c>
      <c r="F2719">
        <v>1</v>
      </c>
      <c r="G2719" s="13">
        <v>41884</v>
      </c>
      <c r="H2719">
        <v>1.01</v>
      </c>
      <c r="I2719" t="s">
        <v>5411</v>
      </c>
      <c r="J2719" t="s">
        <v>5411</v>
      </c>
      <c r="K2719" s="46">
        <v>1.01</v>
      </c>
      <c r="L2719" s="46"/>
      <c r="M2719" s="22"/>
      <c r="N2719" s="52">
        <f t="shared" si="423"/>
        <v>0</v>
      </c>
      <c r="O2719" s="52" t="e">
        <f t="shared" si="424"/>
        <v>#VALUE!</v>
      </c>
      <c r="P2719" s="52" t="e">
        <f t="shared" si="425"/>
        <v>#VALUE!</v>
      </c>
      <c r="Q2719">
        <v>1.25</v>
      </c>
      <c r="R2719" t="s">
        <v>5411</v>
      </c>
      <c r="S2719" t="s">
        <v>5411</v>
      </c>
      <c r="T2719" s="46">
        <v>1.25</v>
      </c>
      <c r="U2719" s="46"/>
      <c r="V2719" s="22"/>
      <c r="W2719" s="52">
        <f t="shared" si="426"/>
        <v>0</v>
      </c>
      <c r="X2719" s="52" t="e">
        <f t="shared" si="427"/>
        <v>#VALUE!</v>
      </c>
      <c r="Y2719" s="52" t="e">
        <f t="shared" si="421"/>
        <v>#VALUE!</v>
      </c>
      <c r="Z2719" t="s">
        <v>77</v>
      </c>
      <c r="AA2719" t="s">
        <v>5411</v>
      </c>
      <c r="AB2719" t="s">
        <v>5411</v>
      </c>
      <c r="AC2719" s="22" t="s">
        <v>77</v>
      </c>
      <c r="AD2719" s="61"/>
      <c r="AE2719" s="22"/>
      <c r="AF2719">
        <v>0</v>
      </c>
      <c r="AG2719" t="s">
        <v>5411</v>
      </c>
      <c r="AH2719" t="s">
        <v>5411</v>
      </c>
      <c r="AI2719" s="46">
        <v>0</v>
      </c>
      <c r="AJ2719" s="46"/>
      <c r="AK2719" s="22"/>
      <c r="AL2719" s="52">
        <f t="shared" si="428"/>
        <v>0</v>
      </c>
      <c r="AM2719" s="52" t="e">
        <f t="shared" si="429"/>
        <v>#VALUE!</v>
      </c>
      <c r="AN2719" s="52" t="e">
        <f t="shared" si="422"/>
        <v>#VALUE!</v>
      </c>
      <c r="AO2719">
        <v>0.64</v>
      </c>
      <c r="AP2719" s="46">
        <v>0.64</v>
      </c>
      <c r="AQ2719" s="52">
        <f t="shared" si="430"/>
        <v>0</v>
      </c>
    </row>
    <row r="2720" spans="1:43" x14ac:dyDescent="0.25">
      <c r="A2720" t="s">
        <v>5531</v>
      </c>
      <c r="B2720" t="s">
        <v>4517</v>
      </c>
      <c r="C2720" s="22" t="s">
        <v>4518</v>
      </c>
      <c r="D2720">
        <v>1</v>
      </c>
      <c r="E2720">
        <v>1</v>
      </c>
      <c r="F2720">
        <v>1</v>
      </c>
      <c r="G2720" s="13">
        <v>41884</v>
      </c>
      <c r="H2720">
        <v>0</v>
      </c>
      <c r="I2720" t="s">
        <v>5411</v>
      </c>
      <c r="J2720" t="s">
        <v>5411</v>
      </c>
      <c r="K2720" s="46">
        <v>0</v>
      </c>
      <c r="L2720" s="46"/>
      <c r="M2720" s="22"/>
      <c r="N2720" s="52">
        <f t="shared" si="423"/>
        <v>0</v>
      </c>
      <c r="O2720" s="52" t="e">
        <f t="shared" si="424"/>
        <v>#VALUE!</v>
      </c>
      <c r="P2720" s="52" t="e">
        <f t="shared" si="425"/>
        <v>#VALUE!</v>
      </c>
      <c r="Q2720">
        <v>0</v>
      </c>
      <c r="R2720" t="s">
        <v>5411</v>
      </c>
      <c r="S2720" t="s">
        <v>5411</v>
      </c>
      <c r="T2720" s="46">
        <v>0</v>
      </c>
      <c r="U2720" s="46"/>
      <c r="V2720" s="22"/>
      <c r="W2720" s="52">
        <f t="shared" si="426"/>
        <v>0</v>
      </c>
      <c r="X2720" s="52" t="e">
        <f t="shared" si="427"/>
        <v>#VALUE!</v>
      </c>
      <c r="Y2720" s="52" t="e">
        <f t="shared" si="421"/>
        <v>#VALUE!</v>
      </c>
      <c r="Z2720" t="s">
        <v>77</v>
      </c>
      <c r="AA2720" t="s">
        <v>5411</v>
      </c>
      <c r="AB2720" t="s">
        <v>5411</v>
      </c>
      <c r="AC2720" s="22" t="s">
        <v>77</v>
      </c>
      <c r="AD2720" s="61"/>
      <c r="AE2720" s="22"/>
      <c r="AF2720">
        <v>0</v>
      </c>
      <c r="AG2720" t="s">
        <v>5411</v>
      </c>
      <c r="AH2720" t="s">
        <v>5411</v>
      </c>
      <c r="AI2720" s="46">
        <v>0</v>
      </c>
      <c r="AJ2720" s="46"/>
      <c r="AK2720" s="22"/>
      <c r="AL2720" s="52">
        <f t="shared" si="428"/>
        <v>0</v>
      </c>
      <c r="AM2720" s="52" t="e">
        <f t="shared" si="429"/>
        <v>#VALUE!</v>
      </c>
      <c r="AN2720" s="52" t="e">
        <f t="shared" si="422"/>
        <v>#VALUE!</v>
      </c>
      <c r="AO2720">
        <v>0</v>
      </c>
      <c r="AP2720" s="46">
        <v>0</v>
      </c>
      <c r="AQ2720" s="52">
        <f t="shared" si="430"/>
        <v>0</v>
      </c>
    </row>
    <row r="2721" spans="1:43" x14ac:dyDescent="0.25">
      <c r="A2721" t="s">
        <v>5531</v>
      </c>
      <c r="B2721" t="s">
        <v>4518</v>
      </c>
      <c r="C2721" s="22" t="s">
        <v>4519</v>
      </c>
      <c r="D2721">
        <v>1</v>
      </c>
      <c r="E2721">
        <v>1</v>
      </c>
      <c r="F2721">
        <v>1</v>
      </c>
      <c r="G2721" s="13">
        <v>41884</v>
      </c>
      <c r="H2721">
        <v>7.47</v>
      </c>
      <c r="I2721" t="s">
        <v>5411</v>
      </c>
      <c r="J2721" t="s">
        <v>5411</v>
      </c>
      <c r="K2721" s="46">
        <v>7.47</v>
      </c>
      <c r="L2721" s="46"/>
      <c r="M2721" s="22"/>
      <c r="N2721" s="52">
        <f t="shared" si="423"/>
        <v>0</v>
      </c>
      <c r="O2721" s="52" t="e">
        <f t="shared" si="424"/>
        <v>#VALUE!</v>
      </c>
      <c r="P2721" s="52" t="e">
        <f t="shared" si="425"/>
        <v>#VALUE!</v>
      </c>
      <c r="Q2721">
        <v>2.5299999999999998</v>
      </c>
      <c r="R2721" t="s">
        <v>5411</v>
      </c>
      <c r="S2721" t="s">
        <v>5411</v>
      </c>
      <c r="T2721" s="46">
        <v>2.5299999999999998</v>
      </c>
      <c r="U2721" s="46"/>
      <c r="V2721" s="22"/>
      <c r="W2721" s="52">
        <f t="shared" si="426"/>
        <v>0</v>
      </c>
      <c r="X2721" s="52" t="e">
        <f t="shared" si="427"/>
        <v>#VALUE!</v>
      </c>
      <c r="Y2721" s="52" t="e">
        <f t="shared" si="421"/>
        <v>#VALUE!</v>
      </c>
      <c r="Z2721" t="s">
        <v>77</v>
      </c>
      <c r="AA2721" t="s">
        <v>5411</v>
      </c>
      <c r="AB2721" t="s">
        <v>5411</v>
      </c>
      <c r="AC2721" s="22" t="s">
        <v>77</v>
      </c>
      <c r="AD2721" s="61"/>
      <c r="AE2721" s="22"/>
      <c r="AF2721">
        <v>2.98</v>
      </c>
      <c r="AG2721" t="s">
        <v>5411</v>
      </c>
      <c r="AH2721" t="s">
        <v>5411</v>
      </c>
      <c r="AI2721" s="46">
        <v>2.98</v>
      </c>
      <c r="AJ2721" s="46"/>
      <c r="AK2721" s="22"/>
      <c r="AL2721" s="52">
        <f t="shared" si="428"/>
        <v>0</v>
      </c>
      <c r="AM2721" s="52" t="e">
        <f t="shared" si="429"/>
        <v>#VALUE!</v>
      </c>
      <c r="AN2721" s="52" t="e">
        <f t="shared" si="422"/>
        <v>#VALUE!</v>
      </c>
      <c r="AO2721">
        <v>0.03</v>
      </c>
      <c r="AP2721" s="46">
        <v>0.03</v>
      </c>
      <c r="AQ2721" s="52">
        <f t="shared" si="430"/>
        <v>0</v>
      </c>
    </row>
    <row r="2722" spans="1:43" x14ac:dyDescent="0.25">
      <c r="A2722" t="s">
        <v>5531</v>
      </c>
      <c r="B2722" t="s">
        <v>4519</v>
      </c>
      <c r="C2722" s="22" t="s">
        <v>4520</v>
      </c>
      <c r="D2722">
        <v>1</v>
      </c>
      <c r="E2722">
        <v>1</v>
      </c>
      <c r="F2722">
        <v>1</v>
      </c>
      <c r="G2722" s="13">
        <v>41884</v>
      </c>
      <c r="H2722">
        <v>0.61</v>
      </c>
      <c r="I2722" t="s">
        <v>5411</v>
      </c>
      <c r="J2722" t="s">
        <v>5411</v>
      </c>
      <c r="K2722" s="46">
        <v>0.61</v>
      </c>
      <c r="L2722" s="46"/>
      <c r="M2722" s="22"/>
      <c r="N2722" s="52">
        <f t="shared" si="423"/>
        <v>0</v>
      </c>
      <c r="O2722" s="52" t="e">
        <f t="shared" si="424"/>
        <v>#VALUE!</v>
      </c>
      <c r="P2722" s="52" t="e">
        <f t="shared" si="425"/>
        <v>#VALUE!</v>
      </c>
      <c r="Q2722">
        <v>0.4</v>
      </c>
      <c r="R2722" t="s">
        <v>5411</v>
      </c>
      <c r="S2722" t="s">
        <v>5411</v>
      </c>
      <c r="T2722" s="46">
        <v>0.4</v>
      </c>
      <c r="U2722" s="46"/>
      <c r="V2722" s="22"/>
      <c r="W2722" s="52">
        <f t="shared" si="426"/>
        <v>0</v>
      </c>
      <c r="X2722" s="52" t="e">
        <f t="shared" si="427"/>
        <v>#VALUE!</v>
      </c>
      <c r="Y2722" s="52" t="e">
        <f t="shared" si="421"/>
        <v>#VALUE!</v>
      </c>
      <c r="Z2722" t="s">
        <v>77</v>
      </c>
      <c r="AA2722" t="s">
        <v>5411</v>
      </c>
      <c r="AB2722" t="s">
        <v>5411</v>
      </c>
      <c r="AC2722" s="22" t="s">
        <v>77</v>
      </c>
      <c r="AD2722" s="61"/>
      <c r="AE2722" s="22"/>
      <c r="AF2722">
        <v>0.59</v>
      </c>
      <c r="AG2722" t="s">
        <v>5411</v>
      </c>
      <c r="AH2722" t="s">
        <v>5411</v>
      </c>
      <c r="AI2722" s="46">
        <v>0.59</v>
      </c>
      <c r="AJ2722" s="46"/>
      <c r="AK2722" s="22"/>
      <c r="AL2722" s="52">
        <f t="shared" si="428"/>
        <v>0</v>
      </c>
      <c r="AM2722" s="52" t="e">
        <f t="shared" si="429"/>
        <v>#VALUE!</v>
      </c>
      <c r="AN2722" s="52" t="e">
        <f t="shared" si="422"/>
        <v>#VALUE!</v>
      </c>
      <c r="AO2722">
        <v>7.0000000000000007E-2</v>
      </c>
      <c r="AP2722" s="46">
        <v>7.0000000000000007E-2</v>
      </c>
      <c r="AQ2722" s="52">
        <f t="shared" si="430"/>
        <v>0</v>
      </c>
    </row>
    <row r="2723" spans="1:43" x14ac:dyDescent="0.25">
      <c r="A2723" t="s">
        <v>5531</v>
      </c>
      <c r="B2723" t="s">
        <v>4520</v>
      </c>
      <c r="C2723" s="22" t="s">
        <v>4521</v>
      </c>
      <c r="D2723">
        <v>1</v>
      </c>
      <c r="E2723">
        <v>1</v>
      </c>
      <c r="F2723">
        <v>1</v>
      </c>
      <c r="G2723" s="13">
        <v>41884</v>
      </c>
      <c r="H2723">
        <v>0.38</v>
      </c>
      <c r="I2723" t="s">
        <v>5411</v>
      </c>
      <c r="J2723" t="s">
        <v>5411</v>
      </c>
      <c r="K2723" s="46">
        <v>0.38</v>
      </c>
      <c r="L2723" s="46"/>
      <c r="M2723" s="22"/>
      <c r="N2723" s="52">
        <f t="shared" si="423"/>
        <v>0</v>
      </c>
      <c r="O2723" s="52" t="e">
        <f t="shared" si="424"/>
        <v>#VALUE!</v>
      </c>
      <c r="P2723" s="52" t="e">
        <f t="shared" si="425"/>
        <v>#VALUE!</v>
      </c>
      <c r="Q2723">
        <v>0</v>
      </c>
      <c r="R2723" t="s">
        <v>5411</v>
      </c>
      <c r="S2723" t="s">
        <v>5411</v>
      </c>
      <c r="T2723" s="46">
        <v>0</v>
      </c>
      <c r="U2723" s="46"/>
      <c r="V2723" s="22"/>
      <c r="W2723" s="52">
        <f t="shared" si="426"/>
        <v>0</v>
      </c>
      <c r="X2723" s="52" t="e">
        <f t="shared" si="427"/>
        <v>#VALUE!</v>
      </c>
      <c r="Y2723" s="52" t="e">
        <f t="shared" si="421"/>
        <v>#VALUE!</v>
      </c>
      <c r="Z2723" t="s">
        <v>77</v>
      </c>
      <c r="AA2723" t="s">
        <v>5411</v>
      </c>
      <c r="AB2723" t="s">
        <v>5411</v>
      </c>
      <c r="AC2723" s="22" t="s">
        <v>77</v>
      </c>
      <c r="AD2723" s="61"/>
      <c r="AE2723" s="22"/>
      <c r="AF2723">
        <v>0</v>
      </c>
      <c r="AG2723" t="s">
        <v>5411</v>
      </c>
      <c r="AH2723" t="s">
        <v>5411</v>
      </c>
      <c r="AI2723" s="46">
        <v>0</v>
      </c>
      <c r="AJ2723" s="46"/>
      <c r="AK2723" s="22"/>
      <c r="AL2723" s="52">
        <f t="shared" si="428"/>
        <v>0</v>
      </c>
      <c r="AM2723" s="52" t="e">
        <f t="shared" si="429"/>
        <v>#VALUE!</v>
      </c>
      <c r="AN2723" s="52" t="e">
        <f t="shared" si="422"/>
        <v>#VALUE!</v>
      </c>
      <c r="AO2723">
        <v>0</v>
      </c>
      <c r="AP2723" s="46">
        <v>0</v>
      </c>
      <c r="AQ2723" s="52">
        <f t="shared" si="430"/>
        <v>0</v>
      </c>
    </row>
    <row r="2724" spans="1:43" x14ac:dyDescent="0.25">
      <c r="A2724" t="s">
        <v>5531</v>
      </c>
      <c r="B2724" t="s">
        <v>4521</v>
      </c>
      <c r="C2724" s="22" t="s">
        <v>4522</v>
      </c>
      <c r="D2724">
        <v>1</v>
      </c>
      <c r="E2724">
        <v>1</v>
      </c>
      <c r="F2724">
        <v>1</v>
      </c>
      <c r="G2724" s="13">
        <v>41884</v>
      </c>
      <c r="H2724">
        <v>5.52</v>
      </c>
      <c r="I2724" t="s">
        <v>5411</v>
      </c>
      <c r="J2724" t="s">
        <v>5411</v>
      </c>
      <c r="K2724" s="46">
        <v>5.52</v>
      </c>
      <c r="L2724" s="46"/>
      <c r="M2724" s="22"/>
      <c r="N2724" s="52">
        <f t="shared" si="423"/>
        <v>0</v>
      </c>
      <c r="O2724" s="52" t="e">
        <f t="shared" si="424"/>
        <v>#VALUE!</v>
      </c>
      <c r="P2724" s="52" t="e">
        <f t="shared" si="425"/>
        <v>#VALUE!</v>
      </c>
      <c r="Q2724">
        <v>2.02</v>
      </c>
      <c r="R2724" t="s">
        <v>5411</v>
      </c>
      <c r="S2724" t="s">
        <v>5411</v>
      </c>
      <c r="T2724" s="46">
        <v>2.02</v>
      </c>
      <c r="U2724" s="46"/>
      <c r="V2724" s="22"/>
      <c r="W2724" s="52">
        <f t="shared" si="426"/>
        <v>0</v>
      </c>
      <c r="X2724" s="52" t="e">
        <f t="shared" si="427"/>
        <v>#VALUE!</v>
      </c>
      <c r="Y2724" s="52" t="e">
        <f t="shared" si="421"/>
        <v>#VALUE!</v>
      </c>
      <c r="Z2724" t="s">
        <v>77</v>
      </c>
      <c r="AA2724" t="s">
        <v>5411</v>
      </c>
      <c r="AB2724" t="s">
        <v>5411</v>
      </c>
      <c r="AC2724" s="22" t="s">
        <v>77</v>
      </c>
      <c r="AD2724" s="61"/>
      <c r="AE2724" s="22"/>
      <c r="AF2724">
        <v>2.68</v>
      </c>
      <c r="AG2724" t="s">
        <v>5411</v>
      </c>
      <c r="AH2724" t="s">
        <v>5411</v>
      </c>
      <c r="AI2724" s="46">
        <v>2.68</v>
      </c>
      <c r="AJ2724" s="46"/>
      <c r="AK2724" s="22"/>
      <c r="AL2724" s="52">
        <f t="shared" si="428"/>
        <v>0</v>
      </c>
      <c r="AM2724" s="52" t="e">
        <f t="shared" si="429"/>
        <v>#VALUE!</v>
      </c>
      <c r="AN2724" s="52" t="e">
        <f t="shared" si="422"/>
        <v>#VALUE!</v>
      </c>
      <c r="AO2724">
        <v>0.45</v>
      </c>
      <c r="AP2724" s="46">
        <v>0.45</v>
      </c>
      <c r="AQ2724" s="52">
        <f t="shared" si="430"/>
        <v>0</v>
      </c>
    </row>
    <row r="2725" spans="1:43" x14ac:dyDescent="0.25">
      <c r="A2725" t="s">
        <v>5531</v>
      </c>
      <c r="B2725" t="s">
        <v>4522</v>
      </c>
      <c r="C2725" s="22" t="s">
        <v>4164</v>
      </c>
      <c r="D2725">
        <v>1</v>
      </c>
      <c r="E2725">
        <v>1</v>
      </c>
      <c r="F2725">
        <v>1</v>
      </c>
      <c r="G2725" s="13">
        <v>41884</v>
      </c>
      <c r="H2725">
        <v>0.79</v>
      </c>
      <c r="I2725" t="s">
        <v>5411</v>
      </c>
      <c r="J2725" t="s">
        <v>5411</v>
      </c>
      <c r="K2725" s="46">
        <v>0.79</v>
      </c>
      <c r="L2725" s="46"/>
      <c r="M2725" s="22"/>
      <c r="N2725" s="52">
        <f t="shared" si="423"/>
        <v>0</v>
      </c>
      <c r="O2725" s="52" t="e">
        <f t="shared" si="424"/>
        <v>#VALUE!</v>
      </c>
      <c r="P2725" s="52" t="e">
        <f t="shared" si="425"/>
        <v>#VALUE!</v>
      </c>
      <c r="Q2725">
        <v>1.4</v>
      </c>
      <c r="R2725" t="s">
        <v>5411</v>
      </c>
      <c r="S2725" t="s">
        <v>5411</v>
      </c>
      <c r="T2725" s="46">
        <v>1.4</v>
      </c>
      <c r="U2725" s="46"/>
      <c r="V2725" s="22"/>
      <c r="W2725" s="52">
        <f t="shared" si="426"/>
        <v>0</v>
      </c>
      <c r="X2725" s="52" t="e">
        <f t="shared" si="427"/>
        <v>#VALUE!</v>
      </c>
      <c r="Y2725" s="52" t="e">
        <f t="shared" si="421"/>
        <v>#VALUE!</v>
      </c>
      <c r="Z2725" t="s">
        <v>77</v>
      </c>
      <c r="AA2725" t="s">
        <v>5411</v>
      </c>
      <c r="AB2725" t="s">
        <v>5411</v>
      </c>
      <c r="AC2725" s="22" t="s">
        <v>77</v>
      </c>
      <c r="AD2725" s="61"/>
      <c r="AE2725" s="22"/>
      <c r="AF2725">
        <v>1.48</v>
      </c>
      <c r="AG2725" t="s">
        <v>5411</v>
      </c>
      <c r="AH2725" t="s">
        <v>5411</v>
      </c>
      <c r="AI2725" s="46">
        <v>1.48</v>
      </c>
      <c r="AJ2725" s="46"/>
      <c r="AK2725" s="22"/>
      <c r="AL2725" s="52">
        <f t="shared" si="428"/>
        <v>0</v>
      </c>
      <c r="AM2725" s="52" t="e">
        <f t="shared" si="429"/>
        <v>#VALUE!</v>
      </c>
      <c r="AN2725" s="52" t="e">
        <f t="shared" si="422"/>
        <v>#VALUE!</v>
      </c>
      <c r="AO2725">
        <v>7.0000000000000007E-2</v>
      </c>
      <c r="AP2725" s="46">
        <v>7.0000000000000007E-2</v>
      </c>
      <c r="AQ2725" s="52">
        <f t="shared" si="430"/>
        <v>0</v>
      </c>
    </row>
    <row r="2726" spans="1:43" x14ac:dyDescent="0.25">
      <c r="A2726" t="s">
        <v>5531</v>
      </c>
      <c r="B2726" t="s">
        <v>4164</v>
      </c>
      <c r="C2726" s="22" t="s">
        <v>4165</v>
      </c>
      <c r="D2726">
        <v>1</v>
      </c>
      <c r="E2726">
        <v>1</v>
      </c>
      <c r="F2726">
        <v>1</v>
      </c>
      <c r="G2726" s="13">
        <v>41884</v>
      </c>
      <c r="H2726">
        <v>0</v>
      </c>
      <c r="I2726" t="s">
        <v>5411</v>
      </c>
      <c r="J2726" t="s">
        <v>5411</v>
      </c>
      <c r="K2726" s="46">
        <v>0</v>
      </c>
      <c r="L2726" s="46"/>
      <c r="M2726" s="22"/>
      <c r="N2726" s="52">
        <f t="shared" si="423"/>
        <v>0</v>
      </c>
      <c r="O2726" s="52" t="e">
        <f t="shared" si="424"/>
        <v>#VALUE!</v>
      </c>
      <c r="P2726" s="52" t="e">
        <f t="shared" si="425"/>
        <v>#VALUE!</v>
      </c>
      <c r="Q2726">
        <v>0</v>
      </c>
      <c r="R2726" t="s">
        <v>5411</v>
      </c>
      <c r="S2726" t="s">
        <v>5411</v>
      </c>
      <c r="T2726" s="46">
        <v>0</v>
      </c>
      <c r="U2726" s="46"/>
      <c r="V2726" s="22"/>
      <c r="W2726" s="52">
        <f t="shared" si="426"/>
        <v>0</v>
      </c>
      <c r="X2726" s="52" t="e">
        <f t="shared" si="427"/>
        <v>#VALUE!</v>
      </c>
      <c r="Y2726" s="52" t="e">
        <f t="shared" si="421"/>
        <v>#VALUE!</v>
      </c>
      <c r="Z2726" t="s">
        <v>5568</v>
      </c>
      <c r="AA2726" t="s">
        <v>5411</v>
      </c>
      <c r="AB2726" t="s">
        <v>5411</v>
      </c>
      <c r="AC2726" s="22" t="s">
        <v>88</v>
      </c>
      <c r="AD2726" s="61"/>
      <c r="AE2726" s="22"/>
      <c r="AF2726">
        <v>0</v>
      </c>
      <c r="AG2726" t="s">
        <v>5411</v>
      </c>
      <c r="AH2726" t="s">
        <v>5411</v>
      </c>
      <c r="AI2726" s="46">
        <v>0</v>
      </c>
      <c r="AJ2726" s="46"/>
      <c r="AK2726" s="22"/>
      <c r="AL2726" s="52">
        <f t="shared" si="428"/>
        <v>0</v>
      </c>
      <c r="AM2726" s="52" t="e">
        <f t="shared" si="429"/>
        <v>#VALUE!</v>
      </c>
      <c r="AN2726" s="52" t="e">
        <f t="shared" si="422"/>
        <v>#VALUE!</v>
      </c>
      <c r="AO2726">
        <v>0</v>
      </c>
      <c r="AP2726" s="46">
        <v>0</v>
      </c>
      <c r="AQ2726" s="52">
        <f t="shared" si="430"/>
        <v>0</v>
      </c>
    </row>
    <row r="2727" spans="1:43" x14ac:dyDescent="0.25">
      <c r="A2727" t="s">
        <v>5531</v>
      </c>
      <c r="B2727" t="s">
        <v>4165</v>
      </c>
      <c r="C2727" s="22" t="s">
        <v>4166</v>
      </c>
      <c r="D2727">
        <v>1</v>
      </c>
      <c r="E2727">
        <v>1</v>
      </c>
      <c r="F2727">
        <v>1</v>
      </c>
      <c r="G2727" s="13">
        <v>41884</v>
      </c>
      <c r="H2727">
        <v>0</v>
      </c>
      <c r="I2727" t="s">
        <v>5411</v>
      </c>
      <c r="J2727" t="s">
        <v>5411</v>
      </c>
      <c r="K2727" s="46">
        <v>0</v>
      </c>
      <c r="L2727" s="46"/>
      <c r="M2727" s="22"/>
      <c r="N2727" s="52">
        <f t="shared" si="423"/>
        <v>0</v>
      </c>
      <c r="O2727" s="52" t="e">
        <f t="shared" si="424"/>
        <v>#VALUE!</v>
      </c>
      <c r="P2727" s="52" t="e">
        <f t="shared" si="425"/>
        <v>#VALUE!</v>
      </c>
      <c r="Q2727">
        <v>0</v>
      </c>
      <c r="R2727" t="s">
        <v>5411</v>
      </c>
      <c r="S2727" t="s">
        <v>5411</v>
      </c>
      <c r="T2727" s="46">
        <v>0</v>
      </c>
      <c r="U2727" s="46"/>
      <c r="V2727" s="22"/>
      <c r="W2727" s="52">
        <f t="shared" si="426"/>
        <v>0</v>
      </c>
      <c r="X2727" s="52" t="e">
        <f t="shared" si="427"/>
        <v>#VALUE!</v>
      </c>
      <c r="Y2727" s="52" t="e">
        <f t="shared" si="421"/>
        <v>#VALUE!</v>
      </c>
      <c r="Z2727" t="s">
        <v>5568</v>
      </c>
      <c r="AA2727" t="s">
        <v>5411</v>
      </c>
      <c r="AB2727" t="s">
        <v>5411</v>
      </c>
      <c r="AC2727" s="22" t="s">
        <v>88</v>
      </c>
      <c r="AD2727" s="61"/>
      <c r="AE2727" s="22"/>
      <c r="AF2727">
        <v>0</v>
      </c>
      <c r="AG2727" t="s">
        <v>5411</v>
      </c>
      <c r="AH2727" t="s">
        <v>5411</v>
      </c>
      <c r="AI2727" s="46">
        <v>0</v>
      </c>
      <c r="AJ2727" s="46"/>
      <c r="AK2727" s="22"/>
      <c r="AL2727" s="52">
        <f t="shared" si="428"/>
        <v>0</v>
      </c>
      <c r="AM2727" s="52" t="e">
        <f t="shared" si="429"/>
        <v>#VALUE!</v>
      </c>
      <c r="AN2727" s="52" t="e">
        <f t="shared" si="422"/>
        <v>#VALUE!</v>
      </c>
      <c r="AO2727">
        <v>0</v>
      </c>
      <c r="AP2727" s="46">
        <v>0</v>
      </c>
      <c r="AQ2727" s="52">
        <f t="shared" si="430"/>
        <v>0</v>
      </c>
    </row>
    <row r="2728" spans="1:43" x14ac:dyDescent="0.25">
      <c r="A2728" t="s">
        <v>5531</v>
      </c>
      <c r="B2728" t="s">
        <v>4166</v>
      </c>
      <c r="C2728" s="22" t="s">
        <v>4167</v>
      </c>
      <c r="D2728">
        <v>1</v>
      </c>
      <c r="E2728">
        <v>1</v>
      </c>
      <c r="F2728">
        <v>1</v>
      </c>
      <c r="G2728" s="13">
        <v>41884</v>
      </c>
      <c r="H2728">
        <v>0</v>
      </c>
      <c r="I2728" t="s">
        <v>5411</v>
      </c>
      <c r="J2728" t="s">
        <v>5411</v>
      </c>
      <c r="K2728" s="46">
        <v>0</v>
      </c>
      <c r="L2728" s="46"/>
      <c r="M2728" s="22"/>
      <c r="N2728" s="52">
        <f t="shared" si="423"/>
        <v>0</v>
      </c>
      <c r="O2728" s="52" t="e">
        <f t="shared" si="424"/>
        <v>#VALUE!</v>
      </c>
      <c r="P2728" s="52" t="e">
        <f t="shared" si="425"/>
        <v>#VALUE!</v>
      </c>
      <c r="Q2728">
        <v>0</v>
      </c>
      <c r="R2728" t="s">
        <v>5411</v>
      </c>
      <c r="S2728" t="s">
        <v>5411</v>
      </c>
      <c r="T2728" s="46">
        <v>0</v>
      </c>
      <c r="U2728" s="46"/>
      <c r="V2728" s="22"/>
      <c r="W2728" s="52">
        <f t="shared" si="426"/>
        <v>0</v>
      </c>
      <c r="X2728" s="52" t="e">
        <f t="shared" si="427"/>
        <v>#VALUE!</v>
      </c>
      <c r="Y2728" s="52" t="e">
        <f t="shared" si="421"/>
        <v>#VALUE!</v>
      </c>
      <c r="Z2728" t="s">
        <v>5568</v>
      </c>
      <c r="AA2728" t="s">
        <v>5411</v>
      </c>
      <c r="AB2728" t="s">
        <v>5411</v>
      </c>
      <c r="AC2728" s="22" t="s">
        <v>88</v>
      </c>
      <c r="AD2728" s="61"/>
      <c r="AE2728" s="22"/>
      <c r="AF2728">
        <v>0</v>
      </c>
      <c r="AG2728" t="s">
        <v>5411</v>
      </c>
      <c r="AH2728" t="s">
        <v>5411</v>
      </c>
      <c r="AI2728" s="46">
        <v>0</v>
      </c>
      <c r="AJ2728" s="46"/>
      <c r="AK2728" s="22"/>
      <c r="AL2728" s="52">
        <f t="shared" si="428"/>
        <v>0</v>
      </c>
      <c r="AM2728" s="52" t="e">
        <f t="shared" si="429"/>
        <v>#VALUE!</v>
      </c>
      <c r="AN2728" s="52" t="e">
        <f t="shared" si="422"/>
        <v>#VALUE!</v>
      </c>
      <c r="AO2728">
        <v>0</v>
      </c>
      <c r="AP2728" s="46">
        <v>0</v>
      </c>
      <c r="AQ2728" s="52">
        <f t="shared" si="430"/>
        <v>0</v>
      </c>
    </row>
    <row r="2729" spans="1:43" x14ac:dyDescent="0.25">
      <c r="A2729" t="s">
        <v>5531</v>
      </c>
      <c r="B2729" t="s">
        <v>4167</v>
      </c>
      <c r="C2729" s="22" t="s">
        <v>4168</v>
      </c>
      <c r="D2729">
        <v>1</v>
      </c>
      <c r="E2729">
        <v>1</v>
      </c>
      <c r="F2729">
        <v>1</v>
      </c>
      <c r="G2729" s="13">
        <v>41884</v>
      </c>
      <c r="H2729">
        <v>0</v>
      </c>
      <c r="I2729" t="s">
        <v>5411</v>
      </c>
      <c r="J2729" t="s">
        <v>5411</v>
      </c>
      <c r="K2729" s="46">
        <v>0</v>
      </c>
      <c r="L2729" s="46"/>
      <c r="M2729" s="22"/>
      <c r="N2729" s="52">
        <f t="shared" si="423"/>
        <v>0</v>
      </c>
      <c r="O2729" s="52" t="e">
        <f t="shared" si="424"/>
        <v>#VALUE!</v>
      </c>
      <c r="P2729" s="52" t="e">
        <f t="shared" si="425"/>
        <v>#VALUE!</v>
      </c>
      <c r="Q2729">
        <v>0</v>
      </c>
      <c r="R2729" t="s">
        <v>5411</v>
      </c>
      <c r="S2729" t="s">
        <v>5411</v>
      </c>
      <c r="T2729" s="46">
        <v>0</v>
      </c>
      <c r="U2729" s="46"/>
      <c r="V2729" s="22"/>
      <c r="W2729" s="52">
        <f t="shared" si="426"/>
        <v>0</v>
      </c>
      <c r="X2729" s="52" t="e">
        <f t="shared" si="427"/>
        <v>#VALUE!</v>
      </c>
      <c r="Y2729" s="52" t="e">
        <f t="shared" si="421"/>
        <v>#VALUE!</v>
      </c>
      <c r="Z2729" t="s">
        <v>5568</v>
      </c>
      <c r="AA2729" t="s">
        <v>5411</v>
      </c>
      <c r="AB2729" t="s">
        <v>5411</v>
      </c>
      <c r="AC2729" s="22" t="s">
        <v>88</v>
      </c>
      <c r="AD2729" s="61"/>
      <c r="AE2729" s="22"/>
      <c r="AF2729">
        <v>0</v>
      </c>
      <c r="AG2729" t="s">
        <v>5411</v>
      </c>
      <c r="AH2729" t="s">
        <v>5411</v>
      </c>
      <c r="AI2729" s="46">
        <v>0</v>
      </c>
      <c r="AJ2729" s="46"/>
      <c r="AK2729" s="22"/>
      <c r="AL2729" s="52">
        <f t="shared" si="428"/>
        <v>0</v>
      </c>
      <c r="AM2729" s="52" t="e">
        <f t="shared" si="429"/>
        <v>#VALUE!</v>
      </c>
      <c r="AN2729" s="52" t="e">
        <f t="shared" si="422"/>
        <v>#VALUE!</v>
      </c>
      <c r="AO2729">
        <v>0</v>
      </c>
      <c r="AP2729" s="46">
        <v>0</v>
      </c>
      <c r="AQ2729" s="52">
        <f t="shared" si="430"/>
        <v>0</v>
      </c>
    </row>
    <row r="2730" spans="1:43" x14ac:dyDescent="0.25">
      <c r="A2730" t="s">
        <v>5531</v>
      </c>
      <c r="B2730" t="s">
        <v>4168</v>
      </c>
      <c r="C2730" s="22" t="s">
        <v>4169</v>
      </c>
      <c r="D2730">
        <v>1</v>
      </c>
      <c r="E2730">
        <v>1</v>
      </c>
      <c r="F2730">
        <v>1</v>
      </c>
      <c r="G2730" s="13">
        <v>41884</v>
      </c>
      <c r="H2730">
        <v>11.13</v>
      </c>
      <c r="I2730" t="s">
        <v>5411</v>
      </c>
      <c r="J2730" t="s">
        <v>5411</v>
      </c>
      <c r="K2730" s="46">
        <v>11.13</v>
      </c>
      <c r="L2730" s="46"/>
      <c r="M2730" s="22"/>
      <c r="N2730" s="52">
        <f t="shared" si="423"/>
        <v>0</v>
      </c>
      <c r="O2730" s="52" t="e">
        <f t="shared" si="424"/>
        <v>#VALUE!</v>
      </c>
      <c r="P2730" s="52" t="e">
        <f t="shared" si="425"/>
        <v>#VALUE!</v>
      </c>
      <c r="Q2730">
        <v>2.2000000000000002</v>
      </c>
      <c r="R2730" t="s">
        <v>5411</v>
      </c>
      <c r="S2730" t="s">
        <v>5411</v>
      </c>
      <c r="T2730" s="46">
        <v>2.2000000000000002</v>
      </c>
      <c r="U2730" s="46"/>
      <c r="V2730" s="22"/>
      <c r="W2730" s="52">
        <f t="shared" si="426"/>
        <v>0</v>
      </c>
      <c r="X2730" s="52" t="e">
        <f t="shared" si="427"/>
        <v>#VALUE!</v>
      </c>
      <c r="Y2730" s="52" t="e">
        <f t="shared" si="421"/>
        <v>#VALUE!</v>
      </c>
      <c r="Z2730" t="s">
        <v>5568</v>
      </c>
      <c r="AA2730" t="s">
        <v>5411</v>
      </c>
      <c r="AB2730" t="s">
        <v>5411</v>
      </c>
      <c r="AC2730" s="22" t="s">
        <v>88</v>
      </c>
      <c r="AD2730" s="61"/>
      <c r="AE2730" s="22"/>
      <c r="AF2730">
        <v>0</v>
      </c>
      <c r="AG2730" t="s">
        <v>5411</v>
      </c>
      <c r="AH2730" t="s">
        <v>5411</v>
      </c>
      <c r="AI2730" s="46">
        <v>0</v>
      </c>
      <c r="AJ2730" s="46"/>
      <c r="AK2730" s="22"/>
      <c r="AL2730" s="52">
        <f t="shared" si="428"/>
        <v>0</v>
      </c>
      <c r="AM2730" s="52" t="e">
        <f t="shared" si="429"/>
        <v>#VALUE!</v>
      </c>
      <c r="AN2730" s="52" t="e">
        <f t="shared" si="422"/>
        <v>#VALUE!</v>
      </c>
      <c r="AO2730">
        <v>0</v>
      </c>
      <c r="AP2730" s="46">
        <v>0</v>
      </c>
      <c r="AQ2730" s="52">
        <f t="shared" si="430"/>
        <v>0</v>
      </c>
    </row>
    <row r="2731" spans="1:43" x14ac:dyDescent="0.25">
      <c r="A2731" t="s">
        <v>5531</v>
      </c>
      <c r="B2731" t="s">
        <v>4169</v>
      </c>
      <c r="C2731" s="22" t="s">
        <v>4170</v>
      </c>
      <c r="D2731">
        <v>1</v>
      </c>
      <c r="E2731">
        <v>1</v>
      </c>
      <c r="F2731">
        <v>1</v>
      </c>
      <c r="G2731" s="13">
        <v>41884</v>
      </c>
      <c r="H2731">
        <v>0</v>
      </c>
      <c r="I2731" t="s">
        <v>5411</v>
      </c>
      <c r="J2731" t="s">
        <v>5411</v>
      </c>
      <c r="K2731" s="46">
        <v>0</v>
      </c>
      <c r="L2731" s="46"/>
      <c r="M2731" s="22"/>
      <c r="N2731" s="52">
        <f t="shared" si="423"/>
        <v>0</v>
      </c>
      <c r="O2731" s="52" t="e">
        <f t="shared" si="424"/>
        <v>#VALUE!</v>
      </c>
      <c r="P2731" s="52" t="e">
        <f t="shared" si="425"/>
        <v>#VALUE!</v>
      </c>
      <c r="Q2731">
        <v>0</v>
      </c>
      <c r="R2731" t="s">
        <v>5411</v>
      </c>
      <c r="S2731" t="s">
        <v>5411</v>
      </c>
      <c r="T2731" s="46">
        <v>0</v>
      </c>
      <c r="U2731" s="46"/>
      <c r="V2731" s="22"/>
      <c r="W2731" s="52">
        <f t="shared" si="426"/>
        <v>0</v>
      </c>
      <c r="X2731" s="52" t="e">
        <f t="shared" si="427"/>
        <v>#VALUE!</v>
      </c>
      <c r="Y2731" s="52" t="e">
        <f t="shared" si="421"/>
        <v>#VALUE!</v>
      </c>
      <c r="Z2731" t="s">
        <v>5568</v>
      </c>
      <c r="AA2731" t="s">
        <v>5411</v>
      </c>
      <c r="AB2731" t="s">
        <v>5411</v>
      </c>
      <c r="AC2731" s="22" t="s">
        <v>88</v>
      </c>
      <c r="AD2731" s="61"/>
      <c r="AE2731" s="22"/>
      <c r="AF2731">
        <v>0</v>
      </c>
      <c r="AG2731" t="s">
        <v>5411</v>
      </c>
      <c r="AH2731" t="s">
        <v>5411</v>
      </c>
      <c r="AI2731" s="46">
        <v>0</v>
      </c>
      <c r="AJ2731" s="46"/>
      <c r="AK2731" s="22"/>
      <c r="AL2731" s="52">
        <f t="shared" si="428"/>
        <v>0</v>
      </c>
      <c r="AM2731" s="52" t="e">
        <f t="shared" si="429"/>
        <v>#VALUE!</v>
      </c>
      <c r="AN2731" s="52" t="e">
        <f t="shared" si="422"/>
        <v>#VALUE!</v>
      </c>
      <c r="AO2731">
        <v>0</v>
      </c>
      <c r="AP2731" s="46">
        <v>0</v>
      </c>
      <c r="AQ2731" s="52">
        <f t="shared" si="430"/>
        <v>0</v>
      </c>
    </row>
    <row r="2732" spans="1:43" x14ac:dyDescent="0.25">
      <c r="A2732" t="s">
        <v>5531</v>
      </c>
      <c r="B2732" t="s">
        <v>4170</v>
      </c>
      <c r="C2732" s="22" t="s">
        <v>4171</v>
      </c>
      <c r="D2732">
        <v>1</v>
      </c>
      <c r="E2732">
        <v>1</v>
      </c>
      <c r="F2732">
        <v>1</v>
      </c>
      <c r="G2732" s="13">
        <v>41884</v>
      </c>
      <c r="H2732">
        <v>0</v>
      </c>
      <c r="I2732" t="s">
        <v>5411</v>
      </c>
      <c r="J2732" t="s">
        <v>5411</v>
      </c>
      <c r="K2732" s="46">
        <v>0</v>
      </c>
      <c r="L2732" s="46"/>
      <c r="M2732" s="22"/>
      <c r="N2732" s="52">
        <f t="shared" si="423"/>
        <v>0</v>
      </c>
      <c r="O2732" s="52" t="e">
        <f t="shared" si="424"/>
        <v>#VALUE!</v>
      </c>
      <c r="P2732" s="52" t="e">
        <f t="shared" si="425"/>
        <v>#VALUE!</v>
      </c>
      <c r="Q2732">
        <v>0</v>
      </c>
      <c r="R2732" t="s">
        <v>5411</v>
      </c>
      <c r="S2732" t="s">
        <v>5411</v>
      </c>
      <c r="T2732" s="46">
        <v>0</v>
      </c>
      <c r="U2732" s="46"/>
      <c r="V2732" s="22"/>
      <c r="W2732" s="52">
        <f t="shared" si="426"/>
        <v>0</v>
      </c>
      <c r="X2732" s="52" t="e">
        <f t="shared" si="427"/>
        <v>#VALUE!</v>
      </c>
      <c r="Y2732" s="52" t="e">
        <f t="shared" si="421"/>
        <v>#VALUE!</v>
      </c>
      <c r="Z2732" t="s">
        <v>5568</v>
      </c>
      <c r="AA2732" t="s">
        <v>5411</v>
      </c>
      <c r="AB2732" t="s">
        <v>5411</v>
      </c>
      <c r="AC2732" s="22" t="s">
        <v>88</v>
      </c>
      <c r="AD2732" s="61"/>
      <c r="AE2732" s="22"/>
      <c r="AF2732">
        <v>0</v>
      </c>
      <c r="AG2732" t="s">
        <v>5411</v>
      </c>
      <c r="AH2732" t="s">
        <v>5411</v>
      </c>
      <c r="AI2732" s="46">
        <v>0</v>
      </c>
      <c r="AJ2732" s="46"/>
      <c r="AK2732" s="22"/>
      <c r="AL2732" s="52">
        <f t="shared" si="428"/>
        <v>0</v>
      </c>
      <c r="AM2732" s="52" t="e">
        <f t="shared" si="429"/>
        <v>#VALUE!</v>
      </c>
      <c r="AN2732" s="52" t="e">
        <f t="shared" si="422"/>
        <v>#VALUE!</v>
      </c>
      <c r="AO2732">
        <v>0</v>
      </c>
      <c r="AP2732" s="46">
        <v>0</v>
      </c>
      <c r="AQ2732" s="52">
        <f t="shared" si="430"/>
        <v>0</v>
      </c>
    </row>
    <row r="2733" spans="1:43" x14ac:dyDescent="0.25">
      <c r="A2733" t="s">
        <v>5531</v>
      </c>
      <c r="B2733" t="s">
        <v>4171</v>
      </c>
      <c r="C2733" s="22" t="s">
        <v>4172</v>
      </c>
      <c r="D2733">
        <v>1</v>
      </c>
      <c r="E2733">
        <v>1</v>
      </c>
      <c r="F2733">
        <v>1</v>
      </c>
      <c r="G2733" s="13">
        <v>41884</v>
      </c>
      <c r="H2733">
        <v>9.0399999999999991</v>
      </c>
      <c r="I2733" t="s">
        <v>5411</v>
      </c>
      <c r="J2733" t="s">
        <v>5411</v>
      </c>
      <c r="K2733" s="46">
        <v>9.0399999999999991</v>
      </c>
      <c r="L2733" s="46"/>
      <c r="M2733" s="22"/>
      <c r="N2733" s="52">
        <f t="shared" si="423"/>
        <v>0</v>
      </c>
      <c r="O2733" s="52" t="e">
        <f t="shared" si="424"/>
        <v>#VALUE!</v>
      </c>
      <c r="P2733" s="52" t="e">
        <f t="shared" si="425"/>
        <v>#VALUE!</v>
      </c>
      <c r="Q2733">
        <v>0</v>
      </c>
      <c r="R2733" t="s">
        <v>5411</v>
      </c>
      <c r="S2733" t="s">
        <v>5411</v>
      </c>
      <c r="T2733" s="46">
        <v>0</v>
      </c>
      <c r="U2733" s="46"/>
      <c r="V2733" s="22"/>
      <c r="W2733" s="52">
        <f t="shared" si="426"/>
        <v>0</v>
      </c>
      <c r="X2733" s="52" t="e">
        <f t="shared" si="427"/>
        <v>#VALUE!</v>
      </c>
      <c r="Y2733" s="52" t="e">
        <f t="shared" si="421"/>
        <v>#VALUE!</v>
      </c>
      <c r="Z2733" t="s">
        <v>5568</v>
      </c>
      <c r="AA2733" t="s">
        <v>5411</v>
      </c>
      <c r="AB2733" t="s">
        <v>5411</v>
      </c>
      <c r="AC2733" s="22" t="s">
        <v>88</v>
      </c>
      <c r="AD2733" s="61"/>
      <c r="AE2733" s="22"/>
      <c r="AF2733">
        <v>0</v>
      </c>
      <c r="AG2733" t="s">
        <v>5411</v>
      </c>
      <c r="AH2733" t="s">
        <v>5411</v>
      </c>
      <c r="AI2733" s="46">
        <v>0</v>
      </c>
      <c r="AJ2733" s="46"/>
      <c r="AK2733" s="22"/>
      <c r="AL2733" s="52">
        <f t="shared" si="428"/>
        <v>0</v>
      </c>
      <c r="AM2733" s="52" t="e">
        <f t="shared" si="429"/>
        <v>#VALUE!</v>
      </c>
      <c r="AN2733" s="52" t="e">
        <f t="shared" si="422"/>
        <v>#VALUE!</v>
      </c>
      <c r="AO2733">
        <v>0</v>
      </c>
      <c r="AP2733" s="46">
        <v>0</v>
      </c>
      <c r="AQ2733" s="52">
        <f t="shared" si="430"/>
        <v>0</v>
      </c>
    </row>
    <row r="2734" spans="1:43" x14ac:dyDescent="0.25">
      <c r="A2734" t="s">
        <v>5531</v>
      </c>
      <c r="B2734" t="s">
        <v>4172</v>
      </c>
      <c r="C2734" s="22" t="s">
        <v>4173</v>
      </c>
      <c r="D2734">
        <v>1</v>
      </c>
      <c r="E2734">
        <v>1</v>
      </c>
      <c r="F2734">
        <v>1</v>
      </c>
      <c r="G2734" s="13">
        <v>41884</v>
      </c>
      <c r="H2734">
        <v>0</v>
      </c>
      <c r="I2734" t="s">
        <v>5411</v>
      </c>
      <c r="J2734" t="s">
        <v>5411</v>
      </c>
      <c r="K2734" s="46">
        <v>0</v>
      </c>
      <c r="L2734" s="46"/>
      <c r="M2734" s="22"/>
      <c r="N2734" s="52">
        <f t="shared" si="423"/>
        <v>0</v>
      </c>
      <c r="O2734" s="52" t="e">
        <f t="shared" si="424"/>
        <v>#VALUE!</v>
      </c>
      <c r="P2734" s="52" t="e">
        <f t="shared" si="425"/>
        <v>#VALUE!</v>
      </c>
      <c r="Q2734">
        <v>0</v>
      </c>
      <c r="R2734" t="s">
        <v>5411</v>
      </c>
      <c r="S2734" t="s">
        <v>5411</v>
      </c>
      <c r="T2734" s="46">
        <v>0</v>
      </c>
      <c r="U2734" s="46"/>
      <c r="V2734" s="22"/>
      <c r="W2734" s="52">
        <f t="shared" si="426"/>
        <v>0</v>
      </c>
      <c r="X2734" s="52" t="e">
        <f t="shared" si="427"/>
        <v>#VALUE!</v>
      </c>
      <c r="Y2734" s="52" t="e">
        <f t="shared" si="421"/>
        <v>#VALUE!</v>
      </c>
      <c r="Z2734" t="s">
        <v>5568</v>
      </c>
      <c r="AA2734" t="s">
        <v>5411</v>
      </c>
      <c r="AB2734" t="s">
        <v>5411</v>
      </c>
      <c r="AC2734" s="22" t="s">
        <v>88</v>
      </c>
      <c r="AD2734" s="61"/>
      <c r="AE2734" s="22"/>
      <c r="AF2734">
        <v>0</v>
      </c>
      <c r="AG2734" t="s">
        <v>5411</v>
      </c>
      <c r="AH2734" t="s">
        <v>5411</v>
      </c>
      <c r="AI2734" s="46">
        <v>0</v>
      </c>
      <c r="AJ2734" s="46"/>
      <c r="AK2734" s="22"/>
      <c r="AL2734" s="52">
        <f t="shared" si="428"/>
        <v>0</v>
      </c>
      <c r="AM2734" s="52" t="e">
        <f t="shared" si="429"/>
        <v>#VALUE!</v>
      </c>
      <c r="AN2734" s="52" t="e">
        <f t="shared" si="422"/>
        <v>#VALUE!</v>
      </c>
      <c r="AO2734">
        <v>0</v>
      </c>
      <c r="AP2734" s="46">
        <v>0</v>
      </c>
      <c r="AQ2734" s="52">
        <f t="shared" si="430"/>
        <v>0</v>
      </c>
    </row>
    <row r="2735" spans="1:43" x14ac:dyDescent="0.25">
      <c r="A2735" t="s">
        <v>5531</v>
      </c>
      <c r="B2735" t="s">
        <v>4173</v>
      </c>
      <c r="C2735" s="22" t="s">
        <v>4174</v>
      </c>
      <c r="D2735">
        <v>1</v>
      </c>
      <c r="E2735">
        <v>1</v>
      </c>
      <c r="F2735">
        <v>1</v>
      </c>
      <c r="G2735" s="13">
        <v>41884</v>
      </c>
      <c r="H2735">
        <v>0</v>
      </c>
      <c r="I2735" t="s">
        <v>5411</v>
      </c>
      <c r="J2735" t="s">
        <v>5411</v>
      </c>
      <c r="K2735" s="46">
        <v>0</v>
      </c>
      <c r="L2735" s="46"/>
      <c r="M2735" s="22"/>
      <c r="N2735" s="52">
        <f t="shared" si="423"/>
        <v>0</v>
      </c>
      <c r="O2735" s="52" t="e">
        <f t="shared" si="424"/>
        <v>#VALUE!</v>
      </c>
      <c r="P2735" s="52" t="e">
        <f t="shared" si="425"/>
        <v>#VALUE!</v>
      </c>
      <c r="Q2735">
        <v>0</v>
      </c>
      <c r="R2735" t="s">
        <v>5411</v>
      </c>
      <c r="S2735" t="s">
        <v>5411</v>
      </c>
      <c r="T2735" s="46">
        <v>0</v>
      </c>
      <c r="U2735" s="46"/>
      <c r="V2735" s="22"/>
      <c r="W2735" s="52">
        <f t="shared" si="426"/>
        <v>0</v>
      </c>
      <c r="X2735" s="52" t="e">
        <f t="shared" si="427"/>
        <v>#VALUE!</v>
      </c>
      <c r="Y2735" s="52" t="e">
        <f t="shared" si="421"/>
        <v>#VALUE!</v>
      </c>
      <c r="Z2735" t="s">
        <v>5568</v>
      </c>
      <c r="AA2735" t="s">
        <v>5411</v>
      </c>
      <c r="AB2735" t="s">
        <v>5411</v>
      </c>
      <c r="AC2735" s="22" t="s">
        <v>88</v>
      </c>
      <c r="AD2735" s="61"/>
      <c r="AE2735" s="22"/>
      <c r="AF2735">
        <v>0</v>
      </c>
      <c r="AG2735" t="s">
        <v>5411</v>
      </c>
      <c r="AH2735" t="s">
        <v>5411</v>
      </c>
      <c r="AI2735" s="46">
        <v>0</v>
      </c>
      <c r="AJ2735" s="46"/>
      <c r="AK2735" s="22"/>
      <c r="AL2735" s="52">
        <f t="shared" si="428"/>
        <v>0</v>
      </c>
      <c r="AM2735" s="52" t="e">
        <f t="shared" si="429"/>
        <v>#VALUE!</v>
      </c>
      <c r="AN2735" s="52" t="e">
        <f t="shared" si="422"/>
        <v>#VALUE!</v>
      </c>
      <c r="AO2735">
        <v>0</v>
      </c>
      <c r="AP2735" s="46">
        <v>0</v>
      </c>
      <c r="AQ2735" s="52">
        <f t="shared" si="430"/>
        <v>0</v>
      </c>
    </row>
    <row r="2736" spans="1:43" x14ac:dyDescent="0.25">
      <c r="A2736" t="s">
        <v>5531</v>
      </c>
      <c r="B2736" t="s">
        <v>4174</v>
      </c>
      <c r="C2736" s="22" t="s">
        <v>4175</v>
      </c>
      <c r="D2736">
        <v>1</v>
      </c>
      <c r="E2736">
        <v>1</v>
      </c>
      <c r="F2736">
        <v>1</v>
      </c>
      <c r="G2736" s="13">
        <v>41884</v>
      </c>
      <c r="H2736">
        <v>10.67</v>
      </c>
      <c r="I2736" t="s">
        <v>5411</v>
      </c>
      <c r="J2736" t="s">
        <v>5411</v>
      </c>
      <c r="K2736" s="46">
        <v>10.67</v>
      </c>
      <c r="L2736" s="46"/>
      <c r="M2736" s="22"/>
      <c r="N2736" s="52">
        <f t="shared" si="423"/>
        <v>0</v>
      </c>
      <c r="O2736" s="52" t="e">
        <f t="shared" si="424"/>
        <v>#VALUE!</v>
      </c>
      <c r="P2736" s="52" t="e">
        <f t="shared" si="425"/>
        <v>#VALUE!</v>
      </c>
      <c r="Q2736">
        <v>0</v>
      </c>
      <c r="R2736" t="s">
        <v>5411</v>
      </c>
      <c r="S2736" t="s">
        <v>5411</v>
      </c>
      <c r="T2736" s="46">
        <v>0</v>
      </c>
      <c r="U2736" s="46"/>
      <c r="V2736" s="22"/>
      <c r="W2736" s="52">
        <f t="shared" si="426"/>
        <v>0</v>
      </c>
      <c r="X2736" s="52" t="e">
        <f t="shared" si="427"/>
        <v>#VALUE!</v>
      </c>
      <c r="Y2736" s="52" t="e">
        <f t="shared" si="421"/>
        <v>#VALUE!</v>
      </c>
      <c r="Z2736" t="s">
        <v>5568</v>
      </c>
      <c r="AA2736" t="s">
        <v>5411</v>
      </c>
      <c r="AB2736" t="s">
        <v>5411</v>
      </c>
      <c r="AC2736" s="22" t="s">
        <v>88</v>
      </c>
      <c r="AD2736" s="61"/>
      <c r="AE2736" s="22"/>
      <c r="AF2736">
        <v>0</v>
      </c>
      <c r="AG2736" t="s">
        <v>5411</v>
      </c>
      <c r="AH2736" t="s">
        <v>5411</v>
      </c>
      <c r="AI2736" s="46">
        <v>0</v>
      </c>
      <c r="AJ2736" s="46"/>
      <c r="AK2736" s="22"/>
      <c r="AL2736" s="52">
        <f t="shared" si="428"/>
        <v>0</v>
      </c>
      <c r="AM2736" s="52" t="e">
        <f t="shared" si="429"/>
        <v>#VALUE!</v>
      </c>
      <c r="AN2736" s="52" t="e">
        <f t="shared" si="422"/>
        <v>#VALUE!</v>
      </c>
      <c r="AO2736">
        <v>0</v>
      </c>
      <c r="AP2736" s="46">
        <v>0</v>
      </c>
      <c r="AQ2736" s="52">
        <f t="shared" si="430"/>
        <v>0</v>
      </c>
    </row>
    <row r="2737" spans="1:43" x14ac:dyDescent="0.25">
      <c r="A2737" t="s">
        <v>5531</v>
      </c>
      <c r="B2737" t="s">
        <v>4175</v>
      </c>
      <c r="C2737" s="22" t="s">
        <v>4176</v>
      </c>
      <c r="D2737">
        <v>1</v>
      </c>
      <c r="E2737">
        <v>1</v>
      </c>
      <c r="F2737">
        <v>1</v>
      </c>
      <c r="G2737" s="13">
        <v>41884</v>
      </c>
      <c r="H2737">
        <v>13.78</v>
      </c>
      <c r="I2737" t="s">
        <v>5411</v>
      </c>
      <c r="J2737" t="s">
        <v>5411</v>
      </c>
      <c r="K2737" s="46">
        <v>13.78</v>
      </c>
      <c r="L2737" s="46"/>
      <c r="M2737" s="22"/>
      <c r="N2737" s="52">
        <f t="shared" si="423"/>
        <v>0</v>
      </c>
      <c r="O2737" s="52" t="e">
        <f t="shared" si="424"/>
        <v>#VALUE!</v>
      </c>
      <c r="P2737" s="52" t="e">
        <f t="shared" si="425"/>
        <v>#VALUE!</v>
      </c>
      <c r="Q2737">
        <v>0</v>
      </c>
      <c r="R2737" t="s">
        <v>5411</v>
      </c>
      <c r="S2737" t="s">
        <v>5411</v>
      </c>
      <c r="T2737" s="46">
        <v>0</v>
      </c>
      <c r="U2737" s="46"/>
      <c r="V2737" s="22"/>
      <c r="W2737" s="52">
        <f t="shared" si="426"/>
        <v>0</v>
      </c>
      <c r="X2737" s="52" t="e">
        <f t="shared" si="427"/>
        <v>#VALUE!</v>
      </c>
      <c r="Y2737" s="52" t="e">
        <f t="shared" si="421"/>
        <v>#VALUE!</v>
      </c>
      <c r="Z2737" t="s">
        <v>5568</v>
      </c>
      <c r="AA2737" t="s">
        <v>5411</v>
      </c>
      <c r="AB2737" t="s">
        <v>5411</v>
      </c>
      <c r="AC2737" s="22" t="s">
        <v>88</v>
      </c>
      <c r="AD2737" s="61"/>
      <c r="AE2737" s="22"/>
      <c r="AF2737">
        <v>0</v>
      </c>
      <c r="AG2737" t="s">
        <v>5411</v>
      </c>
      <c r="AH2737" t="s">
        <v>5411</v>
      </c>
      <c r="AI2737" s="46">
        <v>0</v>
      </c>
      <c r="AJ2737" s="46"/>
      <c r="AK2737" s="22"/>
      <c r="AL2737" s="52">
        <f t="shared" si="428"/>
        <v>0</v>
      </c>
      <c r="AM2737" s="52" t="e">
        <f t="shared" si="429"/>
        <v>#VALUE!</v>
      </c>
      <c r="AN2737" s="52" t="e">
        <f t="shared" si="422"/>
        <v>#VALUE!</v>
      </c>
      <c r="AO2737">
        <v>0</v>
      </c>
      <c r="AP2737" s="46">
        <v>0</v>
      </c>
      <c r="AQ2737" s="52">
        <f t="shared" si="430"/>
        <v>0</v>
      </c>
    </row>
    <row r="2738" spans="1:43" x14ac:dyDescent="0.25">
      <c r="A2738" t="s">
        <v>5531</v>
      </c>
      <c r="B2738" t="s">
        <v>4176</v>
      </c>
      <c r="C2738" s="22" t="s">
        <v>4177</v>
      </c>
      <c r="D2738">
        <v>1</v>
      </c>
      <c r="E2738">
        <v>1</v>
      </c>
      <c r="F2738">
        <v>1</v>
      </c>
      <c r="G2738" s="13">
        <v>41884</v>
      </c>
      <c r="H2738">
        <v>0</v>
      </c>
      <c r="I2738" t="s">
        <v>5411</v>
      </c>
      <c r="J2738" t="s">
        <v>5411</v>
      </c>
      <c r="K2738" s="46">
        <v>0</v>
      </c>
      <c r="L2738" s="46"/>
      <c r="M2738" s="22"/>
      <c r="N2738" s="52">
        <f t="shared" si="423"/>
        <v>0</v>
      </c>
      <c r="O2738" s="52" t="e">
        <f t="shared" si="424"/>
        <v>#VALUE!</v>
      </c>
      <c r="P2738" s="52" t="e">
        <f t="shared" si="425"/>
        <v>#VALUE!</v>
      </c>
      <c r="Q2738">
        <v>0</v>
      </c>
      <c r="R2738" t="s">
        <v>5411</v>
      </c>
      <c r="S2738" t="s">
        <v>5411</v>
      </c>
      <c r="T2738" s="46">
        <v>0</v>
      </c>
      <c r="U2738" s="46"/>
      <c r="V2738" s="22"/>
      <c r="W2738" s="52">
        <f t="shared" si="426"/>
        <v>0</v>
      </c>
      <c r="X2738" s="52" t="e">
        <f t="shared" si="427"/>
        <v>#VALUE!</v>
      </c>
      <c r="Y2738" s="52" t="e">
        <f t="shared" si="421"/>
        <v>#VALUE!</v>
      </c>
      <c r="Z2738" t="s">
        <v>5568</v>
      </c>
      <c r="AA2738" t="s">
        <v>5411</v>
      </c>
      <c r="AB2738" t="s">
        <v>5411</v>
      </c>
      <c r="AC2738" s="22" t="s">
        <v>88</v>
      </c>
      <c r="AD2738" s="61"/>
      <c r="AE2738" s="22"/>
      <c r="AF2738">
        <v>0</v>
      </c>
      <c r="AG2738" t="s">
        <v>5411</v>
      </c>
      <c r="AH2738" t="s">
        <v>5411</v>
      </c>
      <c r="AI2738" s="46">
        <v>0</v>
      </c>
      <c r="AJ2738" s="46"/>
      <c r="AK2738" s="22"/>
      <c r="AL2738" s="52">
        <f t="shared" si="428"/>
        <v>0</v>
      </c>
      <c r="AM2738" s="52" t="e">
        <f t="shared" si="429"/>
        <v>#VALUE!</v>
      </c>
      <c r="AN2738" s="52" t="e">
        <f t="shared" si="422"/>
        <v>#VALUE!</v>
      </c>
      <c r="AO2738">
        <v>0</v>
      </c>
      <c r="AP2738" s="46">
        <v>0</v>
      </c>
      <c r="AQ2738" s="52">
        <f t="shared" si="430"/>
        <v>0</v>
      </c>
    </row>
    <row r="2739" spans="1:43" x14ac:dyDescent="0.25">
      <c r="A2739" t="s">
        <v>5531</v>
      </c>
      <c r="B2739" t="s">
        <v>4177</v>
      </c>
      <c r="C2739" s="22" t="s">
        <v>4178</v>
      </c>
      <c r="D2739">
        <v>1</v>
      </c>
      <c r="E2739">
        <v>1</v>
      </c>
      <c r="F2739">
        <v>1</v>
      </c>
      <c r="G2739" s="13">
        <v>41884</v>
      </c>
      <c r="H2739">
        <v>2.11</v>
      </c>
      <c r="I2739" t="s">
        <v>5411</v>
      </c>
      <c r="J2739" t="s">
        <v>5411</v>
      </c>
      <c r="K2739" s="46">
        <v>2.11</v>
      </c>
      <c r="L2739" s="46"/>
      <c r="M2739" s="22"/>
      <c r="N2739" s="52">
        <f t="shared" si="423"/>
        <v>0</v>
      </c>
      <c r="O2739" s="52" t="e">
        <f t="shared" si="424"/>
        <v>#VALUE!</v>
      </c>
      <c r="P2739" s="52" t="e">
        <f t="shared" si="425"/>
        <v>#VALUE!</v>
      </c>
      <c r="Q2739">
        <v>0</v>
      </c>
      <c r="R2739" t="s">
        <v>5411</v>
      </c>
      <c r="S2739" t="s">
        <v>5411</v>
      </c>
      <c r="T2739" s="46">
        <v>0</v>
      </c>
      <c r="U2739" s="46"/>
      <c r="V2739" s="22"/>
      <c r="W2739" s="52">
        <f t="shared" si="426"/>
        <v>0</v>
      </c>
      <c r="X2739" s="52" t="e">
        <f t="shared" si="427"/>
        <v>#VALUE!</v>
      </c>
      <c r="Y2739" s="52" t="e">
        <f t="shared" si="421"/>
        <v>#VALUE!</v>
      </c>
      <c r="Z2739" t="s">
        <v>5568</v>
      </c>
      <c r="AA2739" t="s">
        <v>5411</v>
      </c>
      <c r="AB2739" t="s">
        <v>5411</v>
      </c>
      <c r="AC2739" s="22" t="s">
        <v>88</v>
      </c>
      <c r="AD2739" s="61"/>
      <c r="AE2739" s="22"/>
      <c r="AF2739">
        <v>0</v>
      </c>
      <c r="AG2739" t="s">
        <v>5411</v>
      </c>
      <c r="AH2739" t="s">
        <v>5411</v>
      </c>
      <c r="AI2739" s="46">
        <v>0</v>
      </c>
      <c r="AJ2739" s="46"/>
      <c r="AK2739" s="22"/>
      <c r="AL2739" s="52">
        <f t="shared" si="428"/>
        <v>0</v>
      </c>
      <c r="AM2739" s="52" t="e">
        <f t="shared" si="429"/>
        <v>#VALUE!</v>
      </c>
      <c r="AN2739" s="52" t="e">
        <f t="shared" si="422"/>
        <v>#VALUE!</v>
      </c>
      <c r="AO2739">
        <v>0</v>
      </c>
      <c r="AP2739" s="46">
        <v>0</v>
      </c>
      <c r="AQ2739" s="52">
        <f t="shared" si="430"/>
        <v>0</v>
      </c>
    </row>
    <row r="2740" spans="1:43" x14ac:dyDescent="0.25">
      <c r="A2740" t="s">
        <v>5531</v>
      </c>
      <c r="B2740" t="s">
        <v>4178</v>
      </c>
      <c r="C2740" s="22" t="s">
        <v>4179</v>
      </c>
      <c r="D2740">
        <v>1</v>
      </c>
      <c r="E2740">
        <v>1</v>
      </c>
      <c r="F2740">
        <v>1</v>
      </c>
      <c r="G2740" s="13">
        <v>41884</v>
      </c>
      <c r="H2740">
        <v>1.31</v>
      </c>
      <c r="I2740" t="s">
        <v>5411</v>
      </c>
      <c r="J2740" t="s">
        <v>5411</v>
      </c>
      <c r="K2740" s="46">
        <v>1.31</v>
      </c>
      <c r="L2740" s="46"/>
      <c r="M2740" s="22"/>
      <c r="N2740" s="52">
        <f t="shared" si="423"/>
        <v>0</v>
      </c>
      <c r="O2740" s="52" t="e">
        <f t="shared" si="424"/>
        <v>#VALUE!</v>
      </c>
      <c r="P2740" s="52" t="e">
        <f t="shared" si="425"/>
        <v>#VALUE!</v>
      </c>
      <c r="Q2740">
        <v>0.82</v>
      </c>
      <c r="R2740" t="s">
        <v>5411</v>
      </c>
      <c r="S2740" t="s">
        <v>5411</v>
      </c>
      <c r="T2740" s="46">
        <v>0.82</v>
      </c>
      <c r="U2740" s="46"/>
      <c r="V2740" s="22"/>
      <c r="W2740" s="52">
        <f t="shared" si="426"/>
        <v>0</v>
      </c>
      <c r="X2740" s="52" t="e">
        <f t="shared" si="427"/>
        <v>#VALUE!</v>
      </c>
      <c r="Y2740" s="52" t="e">
        <f t="shared" si="421"/>
        <v>#VALUE!</v>
      </c>
      <c r="Z2740" t="s">
        <v>5568</v>
      </c>
      <c r="AA2740" t="s">
        <v>5411</v>
      </c>
      <c r="AB2740" t="s">
        <v>5411</v>
      </c>
      <c r="AC2740" s="22" t="s">
        <v>88</v>
      </c>
      <c r="AD2740" s="61"/>
      <c r="AE2740" s="22"/>
      <c r="AF2740">
        <v>0</v>
      </c>
      <c r="AG2740" t="s">
        <v>5411</v>
      </c>
      <c r="AH2740" t="s">
        <v>5411</v>
      </c>
      <c r="AI2740" s="46">
        <v>0</v>
      </c>
      <c r="AJ2740" s="46"/>
      <c r="AK2740" s="22"/>
      <c r="AL2740" s="52">
        <f t="shared" si="428"/>
        <v>0</v>
      </c>
      <c r="AM2740" s="52" t="e">
        <f t="shared" si="429"/>
        <v>#VALUE!</v>
      </c>
      <c r="AN2740" s="52" t="e">
        <f t="shared" si="422"/>
        <v>#VALUE!</v>
      </c>
      <c r="AO2740">
        <v>0</v>
      </c>
      <c r="AP2740" s="46">
        <v>0</v>
      </c>
      <c r="AQ2740" s="52">
        <f t="shared" si="430"/>
        <v>0</v>
      </c>
    </row>
    <row r="2741" spans="1:43" x14ac:dyDescent="0.25">
      <c r="A2741" t="s">
        <v>5531</v>
      </c>
      <c r="B2741" t="s">
        <v>4179</v>
      </c>
      <c r="C2741" s="22" t="s">
        <v>4180</v>
      </c>
      <c r="D2741">
        <v>1</v>
      </c>
      <c r="E2741">
        <v>1</v>
      </c>
      <c r="F2741">
        <v>1</v>
      </c>
      <c r="G2741" s="13">
        <v>41884</v>
      </c>
      <c r="H2741">
        <v>0</v>
      </c>
      <c r="I2741" t="s">
        <v>5411</v>
      </c>
      <c r="J2741" t="s">
        <v>5411</v>
      </c>
      <c r="K2741" s="46">
        <v>0</v>
      </c>
      <c r="L2741" s="46"/>
      <c r="M2741" s="22"/>
      <c r="N2741" s="52">
        <f t="shared" si="423"/>
        <v>0</v>
      </c>
      <c r="O2741" s="52" t="e">
        <f t="shared" si="424"/>
        <v>#VALUE!</v>
      </c>
      <c r="P2741" s="52" t="e">
        <f t="shared" si="425"/>
        <v>#VALUE!</v>
      </c>
      <c r="Q2741">
        <v>0</v>
      </c>
      <c r="R2741" t="s">
        <v>5411</v>
      </c>
      <c r="S2741" t="s">
        <v>5411</v>
      </c>
      <c r="T2741" s="46">
        <v>0</v>
      </c>
      <c r="U2741" s="46"/>
      <c r="V2741" s="22"/>
      <c r="W2741" s="52">
        <f t="shared" si="426"/>
        <v>0</v>
      </c>
      <c r="X2741" s="52" t="e">
        <f t="shared" si="427"/>
        <v>#VALUE!</v>
      </c>
      <c r="Y2741" s="52" t="e">
        <f t="shared" si="421"/>
        <v>#VALUE!</v>
      </c>
      <c r="Z2741" t="s">
        <v>5568</v>
      </c>
      <c r="AA2741" t="s">
        <v>5411</v>
      </c>
      <c r="AB2741" t="s">
        <v>5411</v>
      </c>
      <c r="AC2741" s="22" t="s">
        <v>88</v>
      </c>
      <c r="AD2741" s="61"/>
      <c r="AE2741" s="22"/>
      <c r="AF2741">
        <v>0</v>
      </c>
      <c r="AG2741" t="s">
        <v>5411</v>
      </c>
      <c r="AH2741" t="s">
        <v>5411</v>
      </c>
      <c r="AI2741" s="46">
        <v>0</v>
      </c>
      <c r="AJ2741" s="46"/>
      <c r="AK2741" s="22"/>
      <c r="AL2741" s="52">
        <f t="shared" si="428"/>
        <v>0</v>
      </c>
      <c r="AM2741" s="52" t="e">
        <f t="shared" si="429"/>
        <v>#VALUE!</v>
      </c>
      <c r="AN2741" s="52" t="e">
        <f t="shared" si="422"/>
        <v>#VALUE!</v>
      </c>
      <c r="AO2741">
        <v>0</v>
      </c>
      <c r="AP2741" s="46">
        <v>0</v>
      </c>
      <c r="AQ2741" s="52">
        <f t="shared" si="430"/>
        <v>0</v>
      </c>
    </row>
    <row r="2742" spans="1:43" x14ac:dyDescent="0.25">
      <c r="A2742" t="s">
        <v>5531</v>
      </c>
      <c r="B2742" t="s">
        <v>4180</v>
      </c>
      <c r="C2742" s="22" t="s">
        <v>4181</v>
      </c>
      <c r="D2742">
        <v>1</v>
      </c>
      <c r="E2742">
        <v>1</v>
      </c>
      <c r="F2742">
        <v>1</v>
      </c>
      <c r="G2742" s="13">
        <v>41884</v>
      </c>
      <c r="H2742">
        <v>8.44</v>
      </c>
      <c r="I2742" t="s">
        <v>5411</v>
      </c>
      <c r="J2742" t="s">
        <v>5411</v>
      </c>
      <c r="K2742" s="46">
        <v>8.44</v>
      </c>
      <c r="L2742" s="46"/>
      <c r="M2742" s="22"/>
      <c r="N2742" s="52">
        <f t="shared" si="423"/>
        <v>0</v>
      </c>
      <c r="O2742" s="52" t="e">
        <f t="shared" si="424"/>
        <v>#VALUE!</v>
      </c>
      <c r="P2742" s="52" t="e">
        <f t="shared" si="425"/>
        <v>#VALUE!</v>
      </c>
      <c r="Q2742">
        <v>0</v>
      </c>
      <c r="R2742" t="s">
        <v>5411</v>
      </c>
      <c r="S2742" t="s">
        <v>5411</v>
      </c>
      <c r="T2742" s="46">
        <v>0</v>
      </c>
      <c r="U2742" s="46"/>
      <c r="V2742" s="22"/>
      <c r="W2742" s="52">
        <f t="shared" si="426"/>
        <v>0</v>
      </c>
      <c r="X2742" s="52" t="e">
        <f t="shared" si="427"/>
        <v>#VALUE!</v>
      </c>
      <c r="Y2742" s="52" t="e">
        <f t="shared" si="421"/>
        <v>#VALUE!</v>
      </c>
      <c r="Z2742" t="s">
        <v>5568</v>
      </c>
      <c r="AA2742" t="s">
        <v>5411</v>
      </c>
      <c r="AB2742" t="s">
        <v>5411</v>
      </c>
      <c r="AC2742" s="22" t="s">
        <v>88</v>
      </c>
      <c r="AD2742" s="61"/>
      <c r="AE2742" s="22"/>
      <c r="AF2742">
        <v>0</v>
      </c>
      <c r="AG2742" t="s">
        <v>5411</v>
      </c>
      <c r="AH2742" t="s">
        <v>5411</v>
      </c>
      <c r="AI2742" s="46">
        <v>0</v>
      </c>
      <c r="AJ2742" s="46"/>
      <c r="AK2742" s="22"/>
      <c r="AL2742" s="52">
        <f t="shared" si="428"/>
        <v>0</v>
      </c>
      <c r="AM2742" s="52" t="e">
        <f t="shared" si="429"/>
        <v>#VALUE!</v>
      </c>
      <c r="AN2742" s="52" t="e">
        <f t="shared" si="422"/>
        <v>#VALUE!</v>
      </c>
      <c r="AO2742">
        <v>0</v>
      </c>
      <c r="AP2742" s="46">
        <v>0</v>
      </c>
      <c r="AQ2742" s="52">
        <f t="shared" si="430"/>
        <v>0</v>
      </c>
    </row>
    <row r="2743" spans="1:43" x14ac:dyDescent="0.25">
      <c r="A2743" t="s">
        <v>5531</v>
      </c>
      <c r="B2743" t="s">
        <v>4181</v>
      </c>
      <c r="C2743" s="22" t="s">
        <v>5355</v>
      </c>
      <c r="D2743">
        <v>1</v>
      </c>
      <c r="E2743">
        <v>1</v>
      </c>
      <c r="F2743">
        <v>1</v>
      </c>
      <c r="G2743" s="13">
        <v>41884</v>
      </c>
      <c r="H2743">
        <v>0</v>
      </c>
      <c r="I2743" t="s">
        <v>5411</v>
      </c>
      <c r="J2743" t="s">
        <v>5411</v>
      </c>
      <c r="K2743" s="46">
        <v>0</v>
      </c>
      <c r="L2743" s="46"/>
      <c r="M2743" s="22"/>
      <c r="N2743" s="52">
        <f t="shared" si="423"/>
        <v>0</v>
      </c>
      <c r="O2743" s="52" t="e">
        <f t="shared" si="424"/>
        <v>#VALUE!</v>
      </c>
      <c r="P2743" s="52" t="e">
        <f t="shared" si="425"/>
        <v>#VALUE!</v>
      </c>
      <c r="Q2743">
        <v>0</v>
      </c>
      <c r="R2743" t="s">
        <v>5411</v>
      </c>
      <c r="S2743" t="s">
        <v>5411</v>
      </c>
      <c r="T2743" s="46">
        <v>0</v>
      </c>
      <c r="U2743" s="46"/>
      <c r="V2743" s="22"/>
      <c r="W2743" s="52">
        <f t="shared" si="426"/>
        <v>0</v>
      </c>
      <c r="X2743" s="52" t="e">
        <f t="shared" si="427"/>
        <v>#VALUE!</v>
      </c>
      <c r="Y2743" s="52" t="e">
        <f t="shared" si="421"/>
        <v>#VALUE!</v>
      </c>
      <c r="Z2743" t="s">
        <v>5568</v>
      </c>
      <c r="AA2743" t="s">
        <v>5411</v>
      </c>
      <c r="AB2743" t="s">
        <v>5411</v>
      </c>
      <c r="AC2743" s="22" t="s">
        <v>88</v>
      </c>
      <c r="AD2743" s="61"/>
      <c r="AE2743" s="22"/>
      <c r="AF2743">
        <v>0</v>
      </c>
      <c r="AG2743" t="s">
        <v>5411</v>
      </c>
      <c r="AH2743" t="s">
        <v>5411</v>
      </c>
      <c r="AI2743" s="46">
        <v>0</v>
      </c>
      <c r="AJ2743" s="46"/>
      <c r="AK2743" s="22"/>
      <c r="AL2743" s="52">
        <f t="shared" si="428"/>
        <v>0</v>
      </c>
      <c r="AM2743" s="52" t="e">
        <f t="shared" si="429"/>
        <v>#VALUE!</v>
      </c>
      <c r="AN2743" s="52" t="e">
        <f t="shared" si="422"/>
        <v>#VALUE!</v>
      </c>
      <c r="AO2743">
        <v>0</v>
      </c>
      <c r="AP2743" s="46">
        <v>0</v>
      </c>
      <c r="AQ2743" s="52">
        <f t="shared" si="430"/>
        <v>0</v>
      </c>
    </row>
    <row r="2744" spans="1:43" x14ac:dyDescent="0.25">
      <c r="A2744" t="s">
        <v>5531</v>
      </c>
      <c r="B2744" t="s">
        <v>5355</v>
      </c>
      <c r="C2744" s="22" t="s">
        <v>5548</v>
      </c>
      <c r="D2744">
        <v>1</v>
      </c>
      <c r="E2744">
        <v>1</v>
      </c>
      <c r="F2744">
        <v>1</v>
      </c>
      <c r="G2744" s="13">
        <v>42961</v>
      </c>
      <c r="H2744">
        <v>0</v>
      </c>
      <c r="I2744" t="s">
        <v>5411</v>
      </c>
      <c r="J2744" t="s">
        <v>5411</v>
      </c>
      <c r="K2744" s="19">
        <v>0</v>
      </c>
      <c r="L2744" s="22"/>
      <c r="M2744" s="22"/>
      <c r="N2744" s="52">
        <f t="shared" si="423"/>
        <v>0</v>
      </c>
      <c r="O2744" s="52" t="e">
        <f t="shared" si="424"/>
        <v>#VALUE!</v>
      </c>
      <c r="P2744" s="52" t="e">
        <f t="shared" si="425"/>
        <v>#VALUE!</v>
      </c>
      <c r="Q2744">
        <v>0</v>
      </c>
      <c r="R2744" t="s">
        <v>5411</v>
      </c>
      <c r="S2744" t="s">
        <v>5411</v>
      </c>
      <c r="T2744" s="19">
        <v>0</v>
      </c>
      <c r="U2744" s="22"/>
      <c r="V2744" s="22"/>
      <c r="W2744" s="52">
        <f t="shared" si="426"/>
        <v>0</v>
      </c>
      <c r="X2744" s="52" t="e">
        <f t="shared" si="427"/>
        <v>#VALUE!</v>
      </c>
      <c r="Y2744" s="52" t="e">
        <f t="shared" si="421"/>
        <v>#VALUE!</v>
      </c>
      <c r="Z2744" t="s">
        <v>5568</v>
      </c>
      <c r="AA2744" t="s">
        <v>5411</v>
      </c>
      <c r="AB2744" t="s">
        <v>5411</v>
      </c>
      <c r="AC2744" s="22" t="s">
        <v>88</v>
      </c>
      <c r="AD2744" s="22"/>
      <c r="AE2744" s="22"/>
      <c r="AF2744">
        <v>0</v>
      </c>
      <c r="AG2744" t="s">
        <v>5411</v>
      </c>
      <c r="AH2744" t="s">
        <v>5411</v>
      </c>
      <c r="AI2744" s="19">
        <v>0</v>
      </c>
      <c r="AJ2744" s="22"/>
      <c r="AK2744" s="22"/>
      <c r="AL2744" s="52">
        <f t="shared" si="428"/>
        <v>0</v>
      </c>
      <c r="AM2744" s="52" t="e">
        <f t="shared" si="429"/>
        <v>#VALUE!</v>
      </c>
      <c r="AN2744" s="52" t="e">
        <f t="shared" si="422"/>
        <v>#VALUE!</v>
      </c>
      <c r="AO2744">
        <v>0</v>
      </c>
      <c r="AP2744" s="19">
        <v>0</v>
      </c>
      <c r="AQ2744" s="52">
        <f t="shared" si="430"/>
        <v>0</v>
      </c>
    </row>
    <row r="2745" spans="1:43" x14ac:dyDescent="0.25">
      <c r="A2745" t="s">
        <v>5531</v>
      </c>
      <c r="B2745" t="s">
        <v>5548</v>
      </c>
      <c r="C2745" s="22" t="s">
        <v>5549</v>
      </c>
      <c r="D2745">
        <v>1</v>
      </c>
      <c r="E2745">
        <v>1</v>
      </c>
      <c r="F2745">
        <v>1</v>
      </c>
      <c r="G2745" s="13">
        <v>42961</v>
      </c>
      <c r="H2745">
        <v>0</v>
      </c>
      <c r="I2745" t="s">
        <v>5411</v>
      </c>
      <c r="J2745" t="s">
        <v>5411</v>
      </c>
      <c r="K2745" s="19">
        <v>0</v>
      </c>
      <c r="L2745" s="22"/>
      <c r="M2745" s="22"/>
      <c r="N2745" s="52">
        <f t="shared" si="423"/>
        <v>0</v>
      </c>
      <c r="O2745" s="52" t="e">
        <f t="shared" si="424"/>
        <v>#VALUE!</v>
      </c>
      <c r="P2745" s="52" t="e">
        <f t="shared" si="425"/>
        <v>#VALUE!</v>
      </c>
      <c r="Q2745">
        <v>0</v>
      </c>
      <c r="R2745" t="s">
        <v>5411</v>
      </c>
      <c r="S2745" t="s">
        <v>5411</v>
      </c>
      <c r="T2745" s="19">
        <v>0</v>
      </c>
      <c r="U2745" s="22"/>
      <c r="V2745" s="22"/>
      <c r="W2745" s="52">
        <f t="shared" si="426"/>
        <v>0</v>
      </c>
      <c r="X2745" s="52" t="e">
        <f t="shared" si="427"/>
        <v>#VALUE!</v>
      </c>
      <c r="Y2745" s="52" t="e">
        <f t="shared" si="421"/>
        <v>#VALUE!</v>
      </c>
      <c r="Z2745" t="s">
        <v>5568</v>
      </c>
      <c r="AA2745" t="s">
        <v>5411</v>
      </c>
      <c r="AB2745" t="s">
        <v>5411</v>
      </c>
      <c r="AC2745" s="22" t="s">
        <v>88</v>
      </c>
      <c r="AD2745" s="22"/>
      <c r="AE2745" s="22"/>
      <c r="AF2745">
        <v>0</v>
      </c>
      <c r="AG2745" t="s">
        <v>5411</v>
      </c>
      <c r="AH2745" t="s">
        <v>5411</v>
      </c>
      <c r="AI2745" s="19">
        <v>0</v>
      </c>
      <c r="AJ2745" s="22"/>
      <c r="AK2745" s="22"/>
      <c r="AL2745" s="52">
        <f t="shared" si="428"/>
        <v>0</v>
      </c>
      <c r="AM2745" s="52" t="e">
        <f t="shared" si="429"/>
        <v>#VALUE!</v>
      </c>
      <c r="AN2745" s="52" t="e">
        <f t="shared" si="422"/>
        <v>#VALUE!</v>
      </c>
      <c r="AO2745">
        <v>0</v>
      </c>
      <c r="AP2745" s="19">
        <v>0</v>
      </c>
      <c r="AQ2745" s="52">
        <f t="shared" si="430"/>
        <v>0</v>
      </c>
    </row>
    <row r="2746" spans="1:43" x14ac:dyDescent="0.25">
      <c r="A2746" t="s">
        <v>5531</v>
      </c>
      <c r="B2746" t="s">
        <v>5549</v>
      </c>
      <c r="C2746" s="22" t="s">
        <v>5550</v>
      </c>
      <c r="D2746">
        <v>1</v>
      </c>
      <c r="E2746">
        <v>1</v>
      </c>
      <c r="F2746">
        <v>1</v>
      </c>
      <c r="G2746" s="13">
        <v>42961</v>
      </c>
      <c r="H2746">
        <v>1.27</v>
      </c>
      <c r="I2746" t="s">
        <v>5411</v>
      </c>
      <c r="J2746" t="s">
        <v>5411</v>
      </c>
      <c r="K2746" s="19">
        <v>1.27</v>
      </c>
      <c r="L2746" s="22"/>
      <c r="M2746" s="22"/>
      <c r="N2746" s="52">
        <f t="shared" si="423"/>
        <v>0</v>
      </c>
      <c r="O2746" s="52" t="e">
        <f t="shared" si="424"/>
        <v>#VALUE!</v>
      </c>
      <c r="P2746" s="52" t="e">
        <f t="shared" si="425"/>
        <v>#VALUE!</v>
      </c>
      <c r="Q2746">
        <v>0</v>
      </c>
      <c r="R2746" t="s">
        <v>5411</v>
      </c>
      <c r="S2746" t="s">
        <v>5411</v>
      </c>
      <c r="T2746" s="19">
        <v>0</v>
      </c>
      <c r="U2746" s="22"/>
      <c r="V2746" s="22"/>
      <c r="W2746" s="52">
        <f t="shared" si="426"/>
        <v>0</v>
      </c>
      <c r="X2746" s="52" t="e">
        <f t="shared" si="427"/>
        <v>#VALUE!</v>
      </c>
      <c r="Y2746" s="52" t="e">
        <f t="shared" si="421"/>
        <v>#VALUE!</v>
      </c>
      <c r="Z2746" t="s">
        <v>5568</v>
      </c>
      <c r="AA2746" t="s">
        <v>5411</v>
      </c>
      <c r="AB2746" t="s">
        <v>5411</v>
      </c>
      <c r="AC2746" s="22" t="s">
        <v>88</v>
      </c>
      <c r="AD2746" s="22"/>
      <c r="AE2746" s="22"/>
      <c r="AF2746">
        <v>0</v>
      </c>
      <c r="AG2746" t="s">
        <v>5411</v>
      </c>
      <c r="AH2746" t="s">
        <v>5411</v>
      </c>
      <c r="AI2746" s="19">
        <v>0</v>
      </c>
      <c r="AJ2746" s="22"/>
      <c r="AK2746" s="22"/>
      <c r="AL2746" s="52">
        <f t="shared" si="428"/>
        <v>0</v>
      </c>
      <c r="AM2746" s="52" t="e">
        <f t="shared" si="429"/>
        <v>#VALUE!</v>
      </c>
      <c r="AN2746" s="52" t="e">
        <f t="shared" si="422"/>
        <v>#VALUE!</v>
      </c>
      <c r="AO2746">
        <v>0.11</v>
      </c>
      <c r="AP2746" s="19">
        <v>0.11</v>
      </c>
      <c r="AQ2746" s="52">
        <f t="shared" si="430"/>
        <v>0</v>
      </c>
    </row>
    <row r="2747" spans="1:43" x14ac:dyDescent="0.25">
      <c r="A2747" t="s">
        <v>5531</v>
      </c>
      <c r="B2747" t="s">
        <v>5550</v>
      </c>
      <c r="C2747" s="22" t="s">
        <v>5551</v>
      </c>
      <c r="D2747">
        <v>1</v>
      </c>
      <c r="E2747">
        <v>1</v>
      </c>
      <c r="F2747">
        <v>1</v>
      </c>
      <c r="G2747" s="13">
        <v>42961</v>
      </c>
      <c r="H2747">
        <v>0</v>
      </c>
      <c r="I2747" t="s">
        <v>5411</v>
      </c>
      <c r="J2747" t="s">
        <v>5411</v>
      </c>
      <c r="K2747" s="19">
        <v>0</v>
      </c>
      <c r="L2747" s="22"/>
      <c r="M2747" s="22"/>
      <c r="N2747" s="52">
        <f t="shared" si="423"/>
        <v>0</v>
      </c>
      <c r="O2747" s="52" t="e">
        <f t="shared" si="424"/>
        <v>#VALUE!</v>
      </c>
      <c r="P2747" s="52" t="e">
        <f t="shared" si="425"/>
        <v>#VALUE!</v>
      </c>
      <c r="Q2747">
        <v>0</v>
      </c>
      <c r="R2747" t="s">
        <v>5411</v>
      </c>
      <c r="S2747" t="s">
        <v>5411</v>
      </c>
      <c r="T2747" s="19">
        <v>0</v>
      </c>
      <c r="U2747" s="22"/>
      <c r="V2747" s="22"/>
      <c r="W2747" s="52">
        <f t="shared" si="426"/>
        <v>0</v>
      </c>
      <c r="X2747" s="52" t="e">
        <f t="shared" si="427"/>
        <v>#VALUE!</v>
      </c>
      <c r="Y2747" s="52" t="e">
        <f t="shared" si="421"/>
        <v>#VALUE!</v>
      </c>
      <c r="Z2747" t="s">
        <v>5568</v>
      </c>
      <c r="AA2747" t="s">
        <v>5411</v>
      </c>
      <c r="AB2747" t="s">
        <v>5411</v>
      </c>
      <c r="AC2747" s="22" t="s">
        <v>88</v>
      </c>
      <c r="AD2747" s="22"/>
      <c r="AE2747" s="22"/>
      <c r="AF2747">
        <v>0</v>
      </c>
      <c r="AG2747" t="s">
        <v>5411</v>
      </c>
      <c r="AH2747" t="s">
        <v>5411</v>
      </c>
      <c r="AI2747" s="19">
        <v>0</v>
      </c>
      <c r="AJ2747" s="22"/>
      <c r="AK2747" s="22"/>
      <c r="AL2747" s="52">
        <f t="shared" si="428"/>
        <v>0</v>
      </c>
      <c r="AM2747" s="52" t="e">
        <f t="shared" si="429"/>
        <v>#VALUE!</v>
      </c>
      <c r="AN2747" s="52" t="e">
        <f t="shared" si="422"/>
        <v>#VALUE!</v>
      </c>
      <c r="AO2747">
        <v>0</v>
      </c>
      <c r="AP2747" s="19">
        <v>0</v>
      </c>
      <c r="AQ2747" s="52">
        <f t="shared" si="430"/>
        <v>0</v>
      </c>
    </row>
    <row r="2748" spans="1:43" x14ac:dyDescent="0.25">
      <c r="A2748" t="s">
        <v>5531</v>
      </c>
      <c r="B2748" t="s">
        <v>5551</v>
      </c>
      <c r="C2748" s="22" t="s">
        <v>5552</v>
      </c>
      <c r="D2748">
        <v>1</v>
      </c>
      <c r="E2748">
        <v>1</v>
      </c>
      <c r="F2748">
        <v>1</v>
      </c>
      <c r="G2748" s="13">
        <v>42961</v>
      </c>
      <c r="H2748">
        <v>4.43</v>
      </c>
      <c r="I2748" t="s">
        <v>5411</v>
      </c>
      <c r="J2748" t="s">
        <v>5411</v>
      </c>
      <c r="K2748" s="19">
        <v>4.43</v>
      </c>
      <c r="L2748" s="22"/>
      <c r="M2748" s="22"/>
      <c r="N2748" s="52">
        <f t="shared" si="423"/>
        <v>0</v>
      </c>
      <c r="O2748" s="52" t="e">
        <f t="shared" si="424"/>
        <v>#VALUE!</v>
      </c>
      <c r="P2748" s="52" t="e">
        <f t="shared" si="425"/>
        <v>#VALUE!</v>
      </c>
      <c r="Q2748">
        <v>0</v>
      </c>
      <c r="R2748" t="s">
        <v>5411</v>
      </c>
      <c r="S2748" t="s">
        <v>5411</v>
      </c>
      <c r="T2748" s="19">
        <v>0</v>
      </c>
      <c r="U2748" s="22"/>
      <c r="V2748" s="22"/>
      <c r="W2748" s="52">
        <f t="shared" si="426"/>
        <v>0</v>
      </c>
      <c r="X2748" s="52" t="e">
        <f t="shared" si="427"/>
        <v>#VALUE!</v>
      </c>
      <c r="Y2748" s="52" t="e">
        <f t="shared" si="421"/>
        <v>#VALUE!</v>
      </c>
      <c r="Z2748" t="s">
        <v>5568</v>
      </c>
      <c r="AA2748" t="s">
        <v>5411</v>
      </c>
      <c r="AB2748" t="s">
        <v>5411</v>
      </c>
      <c r="AC2748" s="22" t="s">
        <v>88</v>
      </c>
      <c r="AD2748" s="22"/>
      <c r="AE2748" s="22"/>
      <c r="AF2748">
        <v>0</v>
      </c>
      <c r="AG2748" t="s">
        <v>5411</v>
      </c>
      <c r="AH2748" t="s">
        <v>5411</v>
      </c>
      <c r="AI2748" s="19">
        <v>0</v>
      </c>
      <c r="AJ2748" s="22"/>
      <c r="AK2748" s="22"/>
      <c r="AL2748" s="52">
        <f t="shared" si="428"/>
        <v>0</v>
      </c>
      <c r="AM2748" s="52" t="e">
        <f t="shared" si="429"/>
        <v>#VALUE!</v>
      </c>
      <c r="AN2748" s="52" t="e">
        <f t="shared" si="422"/>
        <v>#VALUE!</v>
      </c>
      <c r="AO2748">
        <v>0</v>
      </c>
      <c r="AP2748" s="19">
        <v>0</v>
      </c>
      <c r="AQ2748" s="52">
        <f t="shared" si="430"/>
        <v>0</v>
      </c>
    </row>
    <row r="2749" spans="1:43" x14ac:dyDescent="0.25">
      <c r="A2749" t="s">
        <v>5531</v>
      </c>
      <c r="B2749" t="s">
        <v>5552</v>
      </c>
      <c r="C2749" s="22" t="s">
        <v>5553</v>
      </c>
      <c r="D2749">
        <v>1</v>
      </c>
      <c r="E2749">
        <v>1</v>
      </c>
      <c r="F2749">
        <v>1</v>
      </c>
      <c r="G2749" s="13">
        <v>42961</v>
      </c>
      <c r="H2749">
        <v>0</v>
      </c>
      <c r="I2749" t="s">
        <v>5411</v>
      </c>
      <c r="J2749" t="s">
        <v>5411</v>
      </c>
      <c r="K2749" s="19">
        <v>0</v>
      </c>
      <c r="L2749" s="22"/>
      <c r="M2749" s="22"/>
      <c r="N2749" s="52">
        <f t="shared" si="423"/>
        <v>0</v>
      </c>
      <c r="O2749" s="52" t="e">
        <f t="shared" si="424"/>
        <v>#VALUE!</v>
      </c>
      <c r="P2749" s="52" t="e">
        <f t="shared" si="425"/>
        <v>#VALUE!</v>
      </c>
      <c r="Q2749">
        <v>0</v>
      </c>
      <c r="R2749" t="s">
        <v>5411</v>
      </c>
      <c r="S2749" t="s">
        <v>5411</v>
      </c>
      <c r="T2749" s="19">
        <v>0</v>
      </c>
      <c r="U2749" s="22"/>
      <c r="V2749" s="22"/>
      <c r="W2749" s="52">
        <f t="shared" si="426"/>
        <v>0</v>
      </c>
      <c r="X2749" s="52" t="e">
        <f t="shared" si="427"/>
        <v>#VALUE!</v>
      </c>
      <c r="Y2749" s="52" t="e">
        <f t="shared" si="421"/>
        <v>#VALUE!</v>
      </c>
      <c r="Z2749" t="s">
        <v>5568</v>
      </c>
      <c r="AA2749" t="s">
        <v>5411</v>
      </c>
      <c r="AB2749" t="s">
        <v>5411</v>
      </c>
      <c r="AC2749" s="22" t="s">
        <v>88</v>
      </c>
      <c r="AD2749" s="22"/>
      <c r="AE2749" s="22"/>
      <c r="AF2749">
        <v>0</v>
      </c>
      <c r="AG2749" t="s">
        <v>5411</v>
      </c>
      <c r="AH2749" t="s">
        <v>5411</v>
      </c>
      <c r="AI2749" s="19">
        <v>0</v>
      </c>
      <c r="AJ2749" s="22"/>
      <c r="AK2749" s="22"/>
      <c r="AL2749" s="52">
        <f t="shared" si="428"/>
        <v>0</v>
      </c>
      <c r="AM2749" s="52" t="e">
        <f t="shared" si="429"/>
        <v>#VALUE!</v>
      </c>
      <c r="AN2749" s="52" t="e">
        <f t="shared" si="422"/>
        <v>#VALUE!</v>
      </c>
      <c r="AO2749">
        <v>0</v>
      </c>
      <c r="AP2749" s="19">
        <v>0</v>
      </c>
      <c r="AQ2749" s="52">
        <f t="shared" si="430"/>
        <v>0</v>
      </c>
    </row>
    <row r="2750" spans="1:43" x14ac:dyDescent="0.25">
      <c r="A2750" t="s">
        <v>5531</v>
      </c>
      <c r="B2750" t="s">
        <v>5553</v>
      </c>
      <c r="C2750" s="22" t="s">
        <v>5554</v>
      </c>
      <c r="D2750">
        <v>1</v>
      </c>
      <c r="E2750">
        <v>1</v>
      </c>
      <c r="F2750">
        <v>1</v>
      </c>
      <c r="G2750" s="13">
        <v>42961</v>
      </c>
      <c r="H2750">
        <v>0</v>
      </c>
      <c r="I2750" t="s">
        <v>5411</v>
      </c>
      <c r="J2750" t="s">
        <v>5411</v>
      </c>
      <c r="K2750" s="19">
        <v>0</v>
      </c>
      <c r="L2750" s="22"/>
      <c r="M2750" s="22"/>
      <c r="N2750" s="52">
        <f t="shared" si="423"/>
        <v>0</v>
      </c>
      <c r="O2750" s="52" t="e">
        <f t="shared" si="424"/>
        <v>#VALUE!</v>
      </c>
      <c r="P2750" s="52" t="e">
        <f t="shared" si="425"/>
        <v>#VALUE!</v>
      </c>
      <c r="Q2750">
        <v>0</v>
      </c>
      <c r="R2750" t="s">
        <v>5411</v>
      </c>
      <c r="S2750" t="s">
        <v>5411</v>
      </c>
      <c r="T2750" s="19">
        <v>0</v>
      </c>
      <c r="U2750" s="22"/>
      <c r="V2750" s="22"/>
      <c r="W2750" s="52">
        <f t="shared" si="426"/>
        <v>0</v>
      </c>
      <c r="X2750" s="52" t="e">
        <f t="shared" si="427"/>
        <v>#VALUE!</v>
      </c>
      <c r="Y2750" s="52" t="e">
        <f t="shared" si="421"/>
        <v>#VALUE!</v>
      </c>
      <c r="Z2750" t="s">
        <v>5568</v>
      </c>
      <c r="AA2750" t="s">
        <v>5411</v>
      </c>
      <c r="AB2750" t="s">
        <v>5411</v>
      </c>
      <c r="AC2750" s="22" t="s">
        <v>88</v>
      </c>
      <c r="AD2750" s="22"/>
      <c r="AE2750" s="22"/>
      <c r="AF2750">
        <v>0</v>
      </c>
      <c r="AG2750" t="s">
        <v>5411</v>
      </c>
      <c r="AH2750" t="s">
        <v>5411</v>
      </c>
      <c r="AI2750" s="19">
        <v>0</v>
      </c>
      <c r="AJ2750" s="22"/>
      <c r="AK2750" s="22"/>
      <c r="AL2750" s="52">
        <f t="shared" si="428"/>
        <v>0</v>
      </c>
      <c r="AM2750" s="52" t="e">
        <f t="shared" si="429"/>
        <v>#VALUE!</v>
      </c>
      <c r="AN2750" s="52" t="e">
        <f t="shared" si="422"/>
        <v>#VALUE!</v>
      </c>
      <c r="AO2750">
        <v>0</v>
      </c>
      <c r="AP2750" s="19">
        <v>0</v>
      </c>
      <c r="AQ2750" s="52">
        <f t="shared" si="430"/>
        <v>0</v>
      </c>
    </row>
    <row r="2751" spans="1:43" x14ac:dyDescent="0.25">
      <c r="A2751" t="s">
        <v>5531</v>
      </c>
      <c r="B2751" t="s">
        <v>5554</v>
      </c>
      <c r="C2751" s="22" t="s">
        <v>5555</v>
      </c>
      <c r="D2751">
        <v>1</v>
      </c>
      <c r="E2751">
        <v>1</v>
      </c>
      <c r="F2751">
        <v>1</v>
      </c>
      <c r="G2751" s="13">
        <v>42961</v>
      </c>
      <c r="H2751">
        <v>0.63</v>
      </c>
      <c r="I2751" t="s">
        <v>5411</v>
      </c>
      <c r="J2751" t="s">
        <v>5411</v>
      </c>
      <c r="K2751" s="19">
        <v>0.63</v>
      </c>
      <c r="L2751" s="22"/>
      <c r="M2751" s="22"/>
      <c r="N2751" s="52">
        <f t="shared" si="423"/>
        <v>0</v>
      </c>
      <c r="O2751" s="52" t="e">
        <f t="shared" si="424"/>
        <v>#VALUE!</v>
      </c>
      <c r="P2751" s="52" t="e">
        <f t="shared" si="425"/>
        <v>#VALUE!</v>
      </c>
      <c r="Q2751">
        <v>0</v>
      </c>
      <c r="R2751" t="s">
        <v>5411</v>
      </c>
      <c r="S2751" t="s">
        <v>5411</v>
      </c>
      <c r="T2751" s="19">
        <v>0</v>
      </c>
      <c r="U2751" s="22"/>
      <c r="V2751" s="22"/>
      <c r="W2751" s="52">
        <f t="shared" si="426"/>
        <v>0</v>
      </c>
      <c r="X2751" s="52" t="e">
        <f t="shared" si="427"/>
        <v>#VALUE!</v>
      </c>
      <c r="Y2751" s="52" t="e">
        <f t="shared" si="421"/>
        <v>#VALUE!</v>
      </c>
      <c r="Z2751" t="s">
        <v>5568</v>
      </c>
      <c r="AA2751" t="s">
        <v>5411</v>
      </c>
      <c r="AB2751" t="s">
        <v>5411</v>
      </c>
      <c r="AC2751" s="22" t="s">
        <v>88</v>
      </c>
      <c r="AD2751" s="22"/>
      <c r="AE2751" s="22"/>
      <c r="AF2751">
        <v>0</v>
      </c>
      <c r="AG2751" t="s">
        <v>5411</v>
      </c>
      <c r="AH2751" t="s">
        <v>5411</v>
      </c>
      <c r="AI2751" s="19">
        <v>0</v>
      </c>
      <c r="AJ2751" s="22"/>
      <c r="AK2751" s="22"/>
      <c r="AL2751" s="52">
        <f t="shared" si="428"/>
        <v>0</v>
      </c>
      <c r="AM2751" s="52" t="e">
        <f t="shared" si="429"/>
        <v>#VALUE!</v>
      </c>
      <c r="AN2751" s="52" t="e">
        <f t="shared" si="422"/>
        <v>#VALUE!</v>
      </c>
      <c r="AO2751">
        <v>0</v>
      </c>
      <c r="AP2751" s="19">
        <v>0</v>
      </c>
      <c r="AQ2751" s="52">
        <f t="shared" si="430"/>
        <v>0</v>
      </c>
    </row>
    <row r="2752" spans="1:43" x14ac:dyDescent="0.25">
      <c r="A2752" t="s">
        <v>5531</v>
      </c>
      <c r="B2752" t="s">
        <v>5555</v>
      </c>
      <c r="C2752" s="22" t="s">
        <v>5556</v>
      </c>
      <c r="D2752">
        <v>1</v>
      </c>
      <c r="E2752">
        <v>1</v>
      </c>
      <c r="F2752">
        <v>1</v>
      </c>
      <c r="G2752" s="13">
        <v>42961</v>
      </c>
      <c r="H2752">
        <v>0</v>
      </c>
      <c r="I2752" t="s">
        <v>5411</v>
      </c>
      <c r="J2752" t="s">
        <v>5411</v>
      </c>
      <c r="K2752" s="19">
        <v>0</v>
      </c>
      <c r="L2752" s="22"/>
      <c r="M2752" s="22"/>
      <c r="N2752" s="52">
        <f t="shared" si="423"/>
        <v>0</v>
      </c>
      <c r="O2752" s="52" t="e">
        <f t="shared" si="424"/>
        <v>#VALUE!</v>
      </c>
      <c r="P2752" s="52" t="e">
        <f t="shared" si="425"/>
        <v>#VALUE!</v>
      </c>
      <c r="Q2752">
        <v>0</v>
      </c>
      <c r="R2752" t="s">
        <v>5411</v>
      </c>
      <c r="S2752" t="s">
        <v>5411</v>
      </c>
      <c r="T2752" s="19">
        <v>0</v>
      </c>
      <c r="U2752" s="22"/>
      <c r="V2752" s="22"/>
      <c r="W2752" s="52">
        <f t="shared" si="426"/>
        <v>0</v>
      </c>
      <c r="X2752" s="52" t="e">
        <f t="shared" si="427"/>
        <v>#VALUE!</v>
      </c>
      <c r="Y2752" s="52" t="e">
        <f t="shared" si="421"/>
        <v>#VALUE!</v>
      </c>
      <c r="Z2752" t="s">
        <v>5568</v>
      </c>
      <c r="AA2752" t="s">
        <v>5411</v>
      </c>
      <c r="AB2752" t="s">
        <v>5411</v>
      </c>
      <c r="AC2752" s="22" t="s">
        <v>88</v>
      </c>
      <c r="AD2752" s="22"/>
      <c r="AE2752" s="22"/>
      <c r="AF2752">
        <v>0</v>
      </c>
      <c r="AG2752" t="s">
        <v>5411</v>
      </c>
      <c r="AH2752" t="s">
        <v>5411</v>
      </c>
      <c r="AI2752" s="19">
        <v>0</v>
      </c>
      <c r="AJ2752" s="22"/>
      <c r="AK2752" s="22"/>
      <c r="AL2752" s="52">
        <f t="shared" si="428"/>
        <v>0</v>
      </c>
      <c r="AM2752" s="52" t="e">
        <f t="shared" si="429"/>
        <v>#VALUE!</v>
      </c>
      <c r="AN2752" s="52" t="e">
        <f t="shared" si="422"/>
        <v>#VALUE!</v>
      </c>
      <c r="AO2752">
        <v>0</v>
      </c>
      <c r="AP2752" s="19">
        <v>0</v>
      </c>
      <c r="AQ2752" s="52">
        <f t="shared" si="430"/>
        <v>0</v>
      </c>
    </row>
    <row r="2753" spans="1:43" x14ac:dyDescent="0.25">
      <c r="A2753" t="s">
        <v>5531</v>
      </c>
      <c r="B2753" t="s">
        <v>5556</v>
      </c>
      <c r="C2753" s="22" t="s">
        <v>5557</v>
      </c>
      <c r="D2753">
        <v>1</v>
      </c>
      <c r="E2753">
        <v>1</v>
      </c>
      <c r="F2753">
        <v>1</v>
      </c>
      <c r="G2753" s="13">
        <v>42961</v>
      </c>
      <c r="H2753">
        <v>0</v>
      </c>
      <c r="I2753" t="s">
        <v>5411</v>
      </c>
      <c r="J2753" t="s">
        <v>5411</v>
      </c>
      <c r="K2753" s="19">
        <v>0</v>
      </c>
      <c r="L2753" s="22"/>
      <c r="M2753" s="22"/>
      <c r="N2753" s="52">
        <f t="shared" si="423"/>
        <v>0</v>
      </c>
      <c r="O2753" s="52" t="e">
        <f t="shared" si="424"/>
        <v>#VALUE!</v>
      </c>
      <c r="P2753" s="52" t="e">
        <f t="shared" si="425"/>
        <v>#VALUE!</v>
      </c>
      <c r="Q2753">
        <v>0</v>
      </c>
      <c r="R2753" t="s">
        <v>5411</v>
      </c>
      <c r="S2753" t="s">
        <v>5411</v>
      </c>
      <c r="T2753" s="19">
        <v>0</v>
      </c>
      <c r="U2753" s="22"/>
      <c r="V2753" s="22"/>
      <c r="W2753" s="52">
        <f t="shared" si="426"/>
        <v>0</v>
      </c>
      <c r="X2753" s="52" t="e">
        <f t="shared" si="427"/>
        <v>#VALUE!</v>
      </c>
      <c r="Y2753" s="52" t="e">
        <f t="shared" si="421"/>
        <v>#VALUE!</v>
      </c>
      <c r="Z2753" t="s">
        <v>5568</v>
      </c>
      <c r="AA2753" t="s">
        <v>5411</v>
      </c>
      <c r="AB2753" t="s">
        <v>5411</v>
      </c>
      <c r="AC2753" s="22" t="s">
        <v>88</v>
      </c>
      <c r="AD2753" s="22"/>
      <c r="AE2753" s="22"/>
      <c r="AF2753">
        <v>0</v>
      </c>
      <c r="AG2753" t="s">
        <v>5411</v>
      </c>
      <c r="AH2753" t="s">
        <v>5411</v>
      </c>
      <c r="AI2753" s="19">
        <v>0</v>
      </c>
      <c r="AJ2753" s="22"/>
      <c r="AK2753" s="22"/>
      <c r="AL2753" s="52">
        <f t="shared" si="428"/>
        <v>0</v>
      </c>
      <c r="AM2753" s="52" t="e">
        <f t="shared" si="429"/>
        <v>#VALUE!</v>
      </c>
      <c r="AN2753" s="52" t="e">
        <f t="shared" si="422"/>
        <v>#VALUE!</v>
      </c>
      <c r="AO2753">
        <v>0</v>
      </c>
      <c r="AP2753" s="19">
        <v>0</v>
      </c>
      <c r="AQ2753" s="52">
        <f t="shared" si="430"/>
        <v>0</v>
      </c>
    </row>
    <row r="2754" spans="1:43" x14ac:dyDescent="0.25">
      <c r="A2754" t="s">
        <v>5531</v>
      </c>
      <c r="B2754" t="s">
        <v>5557</v>
      </c>
      <c r="C2754" s="22" t="s">
        <v>5558</v>
      </c>
      <c r="D2754">
        <v>1</v>
      </c>
      <c r="E2754">
        <v>1</v>
      </c>
      <c r="F2754">
        <v>1</v>
      </c>
      <c r="G2754" s="13">
        <v>42961</v>
      </c>
      <c r="H2754">
        <v>1.62</v>
      </c>
      <c r="I2754" t="s">
        <v>5411</v>
      </c>
      <c r="J2754" t="s">
        <v>5411</v>
      </c>
      <c r="K2754" s="19">
        <v>1.62</v>
      </c>
      <c r="L2754" s="22"/>
      <c r="M2754" s="22"/>
      <c r="N2754" s="52">
        <f t="shared" si="423"/>
        <v>0</v>
      </c>
      <c r="O2754" s="52" t="e">
        <f t="shared" si="424"/>
        <v>#VALUE!</v>
      </c>
      <c r="P2754" s="52" t="e">
        <f t="shared" si="425"/>
        <v>#VALUE!</v>
      </c>
      <c r="Q2754">
        <v>0</v>
      </c>
      <c r="R2754" t="s">
        <v>5411</v>
      </c>
      <c r="S2754" t="s">
        <v>5411</v>
      </c>
      <c r="T2754" s="19">
        <v>0</v>
      </c>
      <c r="U2754" s="22"/>
      <c r="V2754" s="22"/>
      <c r="W2754" s="52">
        <f t="shared" si="426"/>
        <v>0</v>
      </c>
      <c r="X2754" s="52" t="e">
        <f t="shared" si="427"/>
        <v>#VALUE!</v>
      </c>
      <c r="Y2754" s="52" t="e">
        <f t="shared" si="421"/>
        <v>#VALUE!</v>
      </c>
      <c r="Z2754" t="s">
        <v>5568</v>
      </c>
      <c r="AA2754" t="s">
        <v>5411</v>
      </c>
      <c r="AB2754" t="s">
        <v>5411</v>
      </c>
      <c r="AC2754" s="22" t="s">
        <v>88</v>
      </c>
      <c r="AD2754" s="22"/>
      <c r="AE2754" s="22"/>
      <c r="AF2754">
        <v>0</v>
      </c>
      <c r="AG2754" t="s">
        <v>5411</v>
      </c>
      <c r="AH2754" t="s">
        <v>5411</v>
      </c>
      <c r="AI2754" s="19">
        <v>0</v>
      </c>
      <c r="AJ2754" s="22"/>
      <c r="AK2754" s="22"/>
      <c r="AL2754" s="52">
        <f t="shared" si="428"/>
        <v>0</v>
      </c>
      <c r="AM2754" s="52" t="e">
        <f t="shared" si="429"/>
        <v>#VALUE!</v>
      </c>
      <c r="AN2754" s="52" t="e">
        <f t="shared" si="422"/>
        <v>#VALUE!</v>
      </c>
      <c r="AO2754">
        <v>0</v>
      </c>
      <c r="AP2754" s="19">
        <v>0</v>
      </c>
      <c r="AQ2754" s="52">
        <f t="shared" si="430"/>
        <v>0</v>
      </c>
    </row>
    <row r="2755" spans="1:43" x14ac:dyDescent="0.25">
      <c r="A2755" t="s">
        <v>5531</v>
      </c>
      <c r="B2755" t="s">
        <v>5558</v>
      </c>
      <c r="C2755" s="22" t="s">
        <v>5559</v>
      </c>
      <c r="D2755">
        <v>1</v>
      </c>
      <c r="E2755">
        <v>1</v>
      </c>
      <c r="F2755">
        <v>1</v>
      </c>
      <c r="G2755" s="13">
        <v>42961</v>
      </c>
      <c r="H2755">
        <v>1.95</v>
      </c>
      <c r="I2755" t="s">
        <v>5411</v>
      </c>
      <c r="J2755" t="s">
        <v>5411</v>
      </c>
      <c r="K2755" s="19">
        <v>1.95</v>
      </c>
      <c r="L2755" s="22"/>
      <c r="M2755" s="22"/>
      <c r="N2755" s="52">
        <f t="shared" si="423"/>
        <v>0</v>
      </c>
      <c r="O2755" s="52" t="e">
        <f t="shared" si="424"/>
        <v>#VALUE!</v>
      </c>
      <c r="P2755" s="52" t="e">
        <f t="shared" si="425"/>
        <v>#VALUE!</v>
      </c>
      <c r="Q2755">
        <v>0</v>
      </c>
      <c r="R2755" t="s">
        <v>5411</v>
      </c>
      <c r="S2755" t="s">
        <v>5411</v>
      </c>
      <c r="T2755" s="19">
        <v>0</v>
      </c>
      <c r="U2755" s="22"/>
      <c r="V2755" s="22"/>
      <c r="W2755" s="52">
        <f t="shared" si="426"/>
        <v>0</v>
      </c>
      <c r="X2755" s="52" t="e">
        <f t="shared" si="427"/>
        <v>#VALUE!</v>
      </c>
      <c r="Y2755" s="52" t="e">
        <f t="shared" si="421"/>
        <v>#VALUE!</v>
      </c>
      <c r="Z2755" t="s">
        <v>5568</v>
      </c>
      <c r="AA2755" t="s">
        <v>5411</v>
      </c>
      <c r="AB2755" t="s">
        <v>5411</v>
      </c>
      <c r="AC2755" s="22" t="s">
        <v>88</v>
      </c>
      <c r="AD2755" s="22"/>
      <c r="AE2755" s="22"/>
      <c r="AF2755">
        <v>0</v>
      </c>
      <c r="AG2755" t="s">
        <v>5411</v>
      </c>
      <c r="AH2755" t="s">
        <v>5411</v>
      </c>
      <c r="AI2755" s="19">
        <v>0</v>
      </c>
      <c r="AJ2755" s="22"/>
      <c r="AK2755" s="22"/>
      <c r="AL2755" s="52">
        <f t="shared" si="428"/>
        <v>0</v>
      </c>
      <c r="AM2755" s="52" t="e">
        <f t="shared" si="429"/>
        <v>#VALUE!</v>
      </c>
      <c r="AN2755" s="52" t="e">
        <f t="shared" si="422"/>
        <v>#VALUE!</v>
      </c>
      <c r="AO2755">
        <v>0</v>
      </c>
      <c r="AP2755" s="19">
        <v>0</v>
      </c>
      <c r="AQ2755" s="52">
        <f t="shared" si="430"/>
        <v>0</v>
      </c>
    </row>
    <row r="2756" spans="1:43" x14ac:dyDescent="0.25">
      <c r="A2756" t="s">
        <v>5531</v>
      </c>
      <c r="B2756" t="s">
        <v>5559</v>
      </c>
      <c r="C2756" s="22" t="s">
        <v>5560</v>
      </c>
      <c r="D2756">
        <v>1</v>
      </c>
      <c r="E2756">
        <v>1</v>
      </c>
      <c r="F2756">
        <v>1</v>
      </c>
      <c r="G2756" s="13">
        <v>42961</v>
      </c>
      <c r="H2756">
        <v>0</v>
      </c>
      <c r="I2756" t="s">
        <v>5411</v>
      </c>
      <c r="J2756" t="s">
        <v>5411</v>
      </c>
      <c r="K2756" s="19">
        <v>0</v>
      </c>
      <c r="L2756" s="22"/>
      <c r="M2756" s="22"/>
      <c r="N2756" s="52">
        <f t="shared" si="423"/>
        <v>0</v>
      </c>
      <c r="O2756" s="52" t="e">
        <f t="shared" si="424"/>
        <v>#VALUE!</v>
      </c>
      <c r="P2756" s="52" t="e">
        <f t="shared" si="425"/>
        <v>#VALUE!</v>
      </c>
      <c r="Q2756">
        <v>0</v>
      </c>
      <c r="R2756" t="s">
        <v>5411</v>
      </c>
      <c r="S2756" t="s">
        <v>5411</v>
      </c>
      <c r="T2756" s="19">
        <v>0</v>
      </c>
      <c r="U2756" s="22"/>
      <c r="V2756" s="22"/>
      <c r="W2756" s="52">
        <f t="shared" si="426"/>
        <v>0</v>
      </c>
      <c r="X2756" s="52" t="e">
        <f t="shared" si="427"/>
        <v>#VALUE!</v>
      </c>
      <c r="Y2756" s="52" t="e">
        <f t="shared" ref="Y2756:Y2761" si="431">S2756-V2756</f>
        <v>#VALUE!</v>
      </c>
      <c r="Z2756" t="s">
        <v>5568</v>
      </c>
      <c r="AA2756" t="s">
        <v>5411</v>
      </c>
      <c r="AB2756" t="s">
        <v>5411</v>
      </c>
      <c r="AC2756" s="22" t="s">
        <v>88</v>
      </c>
      <c r="AD2756" s="22"/>
      <c r="AE2756" s="22"/>
      <c r="AF2756">
        <v>0</v>
      </c>
      <c r="AG2756" t="s">
        <v>5411</v>
      </c>
      <c r="AH2756" t="s">
        <v>5411</v>
      </c>
      <c r="AI2756" s="19">
        <v>0</v>
      </c>
      <c r="AJ2756" s="22"/>
      <c r="AK2756" s="22"/>
      <c r="AL2756" s="52">
        <f t="shared" si="428"/>
        <v>0</v>
      </c>
      <c r="AM2756" s="52" t="e">
        <f t="shared" si="429"/>
        <v>#VALUE!</v>
      </c>
      <c r="AN2756" s="52" t="e">
        <f t="shared" ref="AN2756:AN2761" si="432">AH2756-AK2756</f>
        <v>#VALUE!</v>
      </c>
      <c r="AO2756">
        <v>0</v>
      </c>
      <c r="AP2756" s="19">
        <v>0</v>
      </c>
      <c r="AQ2756" s="52">
        <f t="shared" si="430"/>
        <v>0</v>
      </c>
    </row>
    <row r="2757" spans="1:43" x14ac:dyDescent="0.25">
      <c r="A2757" t="s">
        <v>5531</v>
      </c>
      <c r="B2757" t="s">
        <v>5560</v>
      </c>
      <c r="C2757" s="22" t="s">
        <v>5561</v>
      </c>
      <c r="D2757">
        <v>1</v>
      </c>
      <c r="E2757">
        <v>1</v>
      </c>
      <c r="F2757">
        <v>1</v>
      </c>
      <c r="G2757" s="13">
        <v>42961</v>
      </c>
      <c r="H2757">
        <v>0.22</v>
      </c>
      <c r="I2757" t="s">
        <v>5411</v>
      </c>
      <c r="J2757" t="s">
        <v>5411</v>
      </c>
      <c r="K2757" s="19">
        <v>0.22</v>
      </c>
      <c r="L2757" s="22"/>
      <c r="M2757" s="22"/>
      <c r="N2757" s="52">
        <f t="shared" ref="N2757:N2761" si="433">H2757-K2757</f>
        <v>0</v>
      </c>
      <c r="O2757" s="52" t="e">
        <f t="shared" ref="O2757:O2761" si="434">I2757-L2757</f>
        <v>#VALUE!</v>
      </c>
      <c r="P2757" s="52" t="e">
        <f t="shared" ref="P2757:P2761" si="435">J2757-M2757</f>
        <v>#VALUE!</v>
      </c>
      <c r="Q2757">
        <v>0.43</v>
      </c>
      <c r="R2757" t="s">
        <v>5411</v>
      </c>
      <c r="S2757" t="s">
        <v>5411</v>
      </c>
      <c r="T2757" s="19">
        <v>0.43</v>
      </c>
      <c r="U2757" s="22"/>
      <c r="V2757" s="22"/>
      <c r="W2757" s="52">
        <f t="shared" ref="W2757:W2761" si="436">Q2757-T2757</f>
        <v>0</v>
      </c>
      <c r="X2757" s="52" t="e">
        <f t="shared" ref="X2757:X2761" si="437">R2757-U2757</f>
        <v>#VALUE!</v>
      </c>
      <c r="Y2757" s="52" t="e">
        <f t="shared" si="431"/>
        <v>#VALUE!</v>
      </c>
      <c r="Z2757" t="s">
        <v>5568</v>
      </c>
      <c r="AA2757" t="s">
        <v>5411</v>
      </c>
      <c r="AB2757" t="s">
        <v>5411</v>
      </c>
      <c r="AC2757" s="22" t="s">
        <v>88</v>
      </c>
      <c r="AD2757" s="22"/>
      <c r="AE2757" s="22"/>
      <c r="AF2757">
        <v>0</v>
      </c>
      <c r="AG2757" t="s">
        <v>5411</v>
      </c>
      <c r="AH2757" t="s">
        <v>5411</v>
      </c>
      <c r="AI2757" s="19">
        <v>0</v>
      </c>
      <c r="AJ2757" s="22"/>
      <c r="AK2757" s="22"/>
      <c r="AL2757" s="52">
        <f t="shared" ref="AL2757:AL2761" si="438">AF2757-AI2757</f>
        <v>0</v>
      </c>
      <c r="AM2757" s="52" t="e">
        <f t="shared" ref="AM2757:AM2761" si="439">AG2757-AJ2757</f>
        <v>#VALUE!</v>
      </c>
      <c r="AN2757" s="52" t="e">
        <f t="shared" si="432"/>
        <v>#VALUE!</v>
      </c>
      <c r="AO2757">
        <v>0.03</v>
      </c>
      <c r="AP2757" s="19">
        <v>0.03</v>
      </c>
      <c r="AQ2757" s="52">
        <f t="shared" ref="AQ2757:AQ2761" si="440">AO2757-AP2757</f>
        <v>0</v>
      </c>
    </row>
    <row r="2758" spans="1:43" x14ac:dyDescent="0.25">
      <c r="A2758" t="s">
        <v>5531</v>
      </c>
      <c r="B2758" t="s">
        <v>5561</v>
      </c>
      <c r="C2758" s="22" t="s">
        <v>5562</v>
      </c>
      <c r="D2758">
        <v>1</v>
      </c>
      <c r="E2758">
        <v>1</v>
      </c>
      <c r="F2758">
        <v>1</v>
      </c>
      <c r="G2758" s="13">
        <v>42961</v>
      </c>
      <c r="H2758">
        <v>0</v>
      </c>
      <c r="I2758" t="s">
        <v>5411</v>
      </c>
      <c r="J2758" t="s">
        <v>5411</v>
      </c>
      <c r="K2758" s="19">
        <v>0</v>
      </c>
      <c r="L2758" s="22"/>
      <c r="M2758" s="22"/>
      <c r="N2758" s="52">
        <f t="shared" si="433"/>
        <v>0</v>
      </c>
      <c r="O2758" s="52" t="e">
        <f t="shared" si="434"/>
        <v>#VALUE!</v>
      </c>
      <c r="P2758" s="52" t="e">
        <f t="shared" si="435"/>
        <v>#VALUE!</v>
      </c>
      <c r="Q2758">
        <v>0</v>
      </c>
      <c r="R2758" t="s">
        <v>5411</v>
      </c>
      <c r="S2758" t="s">
        <v>5411</v>
      </c>
      <c r="T2758" s="19">
        <v>0</v>
      </c>
      <c r="U2758" s="22"/>
      <c r="V2758" s="22"/>
      <c r="W2758" s="52">
        <f t="shared" si="436"/>
        <v>0</v>
      </c>
      <c r="X2758" s="52" t="e">
        <f t="shared" si="437"/>
        <v>#VALUE!</v>
      </c>
      <c r="Y2758" s="52" t="e">
        <f t="shared" si="431"/>
        <v>#VALUE!</v>
      </c>
      <c r="Z2758" t="s">
        <v>5568</v>
      </c>
      <c r="AA2758" t="s">
        <v>5411</v>
      </c>
      <c r="AB2758" t="s">
        <v>5411</v>
      </c>
      <c r="AC2758" s="22" t="s">
        <v>88</v>
      </c>
      <c r="AD2758" s="22"/>
      <c r="AE2758" s="22"/>
      <c r="AF2758">
        <v>0</v>
      </c>
      <c r="AG2758" t="s">
        <v>5411</v>
      </c>
      <c r="AH2758" t="s">
        <v>5411</v>
      </c>
      <c r="AI2758" s="19">
        <v>0</v>
      </c>
      <c r="AJ2758" s="22"/>
      <c r="AK2758" s="22"/>
      <c r="AL2758" s="52">
        <f t="shared" si="438"/>
        <v>0</v>
      </c>
      <c r="AM2758" s="52" t="e">
        <f t="shared" si="439"/>
        <v>#VALUE!</v>
      </c>
      <c r="AN2758" s="52" t="e">
        <f t="shared" si="432"/>
        <v>#VALUE!</v>
      </c>
      <c r="AO2758">
        <v>0</v>
      </c>
      <c r="AP2758" s="19">
        <v>0</v>
      </c>
      <c r="AQ2758" s="52">
        <f t="shared" si="440"/>
        <v>0</v>
      </c>
    </row>
    <row r="2759" spans="1:43" x14ac:dyDescent="0.25">
      <c r="A2759" t="s">
        <v>5531</v>
      </c>
      <c r="B2759" t="s">
        <v>5562</v>
      </c>
      <c r="C2759" s="22" t="s">
        <v>5563</v>
      </c>
      <c r="D2759">
        <v>1</v>
      </c>
      <c r="E2759">
        <v>1</v>
      </c>
      <c r="F2759">
        <v>1</v>
      </c>
      <c r="G2759" s="13">
        <v>42961</v>
      </c>
      <c r="H2759">
        <v>0</v>
      </c>
      <c r="I2759" t="s">
        <v>5411</v>
      </c>
      <c r="J2759" t="s">
        <v>5411</v>
      </c>
      <c r="K2759" s="19">
        <v>0</v>
      </c>
      <c r="L2759" s="22"/>
      <c r="M2759" s="22"/>
      <c r="N2759" s="52">
        <f t="shared" si="433"/>
        <v>0</v>
      </c>
      <c r="O2759" s="52" t="e">
        <f t="shared" si="434"/>
        <v>#VALUE!</v>
      </c>
      <c r="P2759" s="52" t="e">
        <f t="shared" si="435"/>
        <v>#VALUE!</v>
      </c>
      <c r="Q2759">
        <v>0</v>
      </c>
      <c r="R2759" t="s">
        <v>5411</v>
      </c>
      <c r="S2759" t="s">
        <v>5411</v>
      </c>
      <c r="T2759" s="19">
        <v>0</v>
      </c>
      <c r="U2759" s="22"/>
      <c r="V2759" s="22"/>
      <c r="W2759" s="52">
        <f t="shared" si="436"/>
        <v>0</v>
      </c>
      <c r="X2759" s="52" t="e">
        <f t="shared" si="437"/>
        <v>#VALUE!</v>
      </c>
      <c r="Y2759" s="52" t="e">
        <f t="shared" si="431"/>
        <v>#VALUE!</v>
      </c>
      <c r="Z2759" t="s">
        <v>5568</v>
      </c>
      <c r="AA2759" t="s">
        <v>5411</v>
      </c>
      <c r="AB2759" t="s">
        <v>5411</v>
      </c>
      <c r="AC2759" s="22" t="s">
        <v>88</v>
      </c>
      <c r="AD2759" s="22"/>
      <c r="AE2759" s="22"/>
      <c r="AF2759">
        <v>0</v>
      </c>
      <c r="AG2759" t="s">
        <v>5411</v>
      </c>
      <c r="AH2759" t="s">
        <v>5411</v>
      </c>
      <c r="AI2759" s="19">
        <v>0</v>
      </c>
      <c r="AJ2759" s="22"/>
      <c r="AK2759" s="22"/>
      <c r="AL2759" s="52">
        <f t="shared" si="438"/>
        <v>0</v>
      </c>
      <c r="AM2759" s="52" t="e">
        <f t="shared" si="439"/>
        <v>#VALUE!</v>
      </c>
      <c r="AN2759" s="52" t="e">
        <f t="shared" si="432"/>
        <v>#VALUE!</v>
      </c>
      <c r="AO2759">
        <v>0</v>
      </c>
      <c r="AP2759" s="19">
        <v>0</v>
      </c>
      <c r="AQ2759" s="52">
        <f t="shared" si="440"/>
        <v>0</v>
      </c>
    </row>
    <row r="2760" spans="1:43" x14ac:dyDescent="0.25">
      <c r="A2760" t="s">
        <v>5531</v>
      </c>
      <c r="B2760" t="s">
        <v>5563</v>
      </c>
      <c r="C2760" s="22" t="s">
        <v>5356</v>
      </c>
      <c r="D2760">
        <v>1</v>
      </c>
      <c r="E2760">
        <v>1</v>
      </c>
      <c r="F2760">
        <v>1</v>
      </c>
      <c r="G2760" s="13">
        <v>42961</v>
      </c>
      <c r="H2760">
        <v>0.8</v>
      </c>
      <c r="I2760" t="s">
        <v>5411</v>
      </c>
      <c r="J2760" t="s">
        <v>5411</v>
      </c>
      <c r="K2760" s="19">
        <v>0.8</v>
      </c>
      <c r="L2760" s="22"/>
      <c r="M2760" s="22"/>
      <c r="N2760" s="52">
        <f t="shared" si="433"/>
        <v>0</v>
      </c>
      <c r="O2760" s="52" t="e">
        <f t="shared" si="434"/>
        <v>#VALUE!</v>
      </c>
      <c r="P2760" s="52" t="e">
        <f t="shared" si="435"/>
        <v>#VALUE!</v>
      </c>
      <c r="Q2760">
        <v>0</v>
      </c>
      <c r="R2760" t="s">
        <v>5411</v>
      </c>
      <c r="S2760" t="s">
        <v>5411</v>
      </c>
      <c r="T2760" s="19">
        <v>0</v>
      </c>
      <c r="U2760" s="22"/>
      <c r="V2760" s="22"/>
      <c r="W2760" s="52">
        <f t="shared" si="436"/>
        <v>0</v>
      </c>
      <c r="X2760" s="52" t="e">
        <f t="shared" si="437"/>
        <v>#VALUE!</v>
      </c>
      <c r="Y2760" s="52" t="e">
        <f t="shared" si="431"/>
        <v>#VALUE!</v>
      </c>
      <c r="Z2760" t="s">
        <v>5568</v>
      </c>
      <c r="AA2760" t="s">
        <v>5411</v>
      </c>
      <c r="AB2760" t="s">
        <v>5411</v>
      </c>
      <c r="AC2760" s="22" t="s">
        <v>88</v>
      </c>
      <c r="AD2760" s="22"/>
      <c r="AE2760" s="22"/>
      <c r="AF2760">
        <v>0</v>
      </c>
      <c r="AG2760" t="s">
        <v>5411</v>
      </c>
      <c r="AH2760" t="s">
        <v>5411</v>
      </c>
      <c r="AI2760" s="19">
        <v>0</v>
      </c>
      <c r="AJ2760" s="22"/>
      <c r="AK2760" s="22"/>
      <c r="AL2760" s="52">
        <f t="shared" si="438"/>
        <v>0</v>
      </c>
      <c r="AM2760" s="52" t="e">
        <f t="shared" si="439"/>
        <v>#VALUE!</v>
      </c>
      <c r="AN2760" s="52" t="e">
        <f t="shared" si="432"/>
        <v>#VALUE!</v>
      </c>
      <c r="AO2760">
        <v>0</v>
      </c>
      <c r="AP2760" s="19">
        <v>0</v>
      </c>
      <c r="AQ2760" s="52">
        <f t="shared" si="440"/>
        <v>0</v>
      </c>
    </row>
    <row r="2761" spans="1:43" x14ac:dyDescent="0.25">
      <c r="A2761" t="s">
        <v>5531</v>
      </c>
      <c r="B2761" t="s">
        <v>5356</v>
      </c>
      <c r="D2761">
        <v>1</v>
      </c>
      <c r="E2761">
        <v>1</v>
      </c>
      <c r="F2761">
        <v>1</v>
      </c>
      <c r="G2761" s="13">
        <v>42961</v>
      </c>
      <c r="H2761">
        <v>0</v>
      </c>
      <c r="I2761" t="s">
        <v>5411</v>
      </c>
      <c r="J2761" t="s">
        <v>5411</v>
      </c>
      <c r="K2761" s="19">
        <v>0</v>
      </c>
      <c r="L2761" s="22"/>
      <c r="M2761" s="22"/>
      <c r="N2761" s="52">
        <f t="shared" si="433"/>
        <v>0</v>
      </c>
      <c r="O2761" s="52" t="e">
        <f t="shared" si="434"/>
        <v>#VALUE!</v>
      </c>
      <c r="P2761" s="52" t="e">
        <f t="shared" si="435"/>
        <v>#VALUE!</v>
      </c>
      <c r="Q2761">
        <v>0</v>
      </c>
      <c r="R2761" t="s">
        <v>5411</v>
      </c>
      <c r="S2761" t="s">
        <v>5411</v>
      </c>
      <c r="T2761" s="19">
        <v>0</v>
      </c>
      <c r="U2761" s="22"/>
      <c r="V2761" s="22"/>
      <c r="W2761" s="52">
        <f t="shared" si="436"/>
        <v>0</v>
      </c>
      <c r="X2761" s="52" t="e">
        <f t="shared" si="437"/>
        <v>#VALUE!</v>
      </c>
      <c r="Y2761" s="52" t="e">
        <f t="shared" si="431"/>
        <v>#VALUE!</v>
      </c>
      <c r="Z2761" t="s">
        <v>5568</v>
      </c>
      <c r="AA2761" t="s">
        <v>5411</v>
      </c>
      <c r="AB2761" t="s">
        <v>5411</v>
      </c>
      <c r="AC2761" s="22" t="s">
        <v>88</v>
      </c>
      <c r="AD2761" s="22"/>
      <c r="AE2761" s="22"/>
      <c r="AF2761">
        <v>0</v>
      </c>
      <c r="AG2761" t="s">
        <v>5411</v>
      </c>
      <c r="AH2761" t="s">
        <v>5411</v>
      </c>
      <c r="AI2761" s="19">
        <v>0</v>
      </c>
      <c r="AJ2761" s="22"/>
      <c r="AK2761" s="22"/>
      <c r="AL2761" s="52">
        <f t="shared" si="438"/>
        <v>0</v>
      </c>
      <c r="AM2761" s="52" t="e">
        <f t="shared" si="439"/>
        <v>#VALUE!</v>
      </c>
      <c r="AN2761" s="52" t="e">
        <f t="shared" si="432"/>
        <v>#VALUE!</v>
      </c>
      <c r="AO2761">
        <v>0</v>
      </c>
      <c r="AP2761" s="19">
        <v>0</v>
      </c>
      <c r="AQ2761" s="52">
        <f t="shared" si="440"/>
        <v>0</v>
      </c>
    </row>
  </sheetData>
  <autoFilter ref="A3:BE3"/>
  <sortState ref="A2049:T2773">
    <sortCondition ref="B2049:B2773"/>
  </sortState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84"/>
  <sheetViews>
    <sheetView topLeftCell="A740" workbookViewId="0">
      <selection activeCell="K740" sqref="K740"/>
    </sheetView>
  </sheetViews>
  <sheetFormatPr baseColWidth="10" defaultRowHeight="15" x14ac:dyDescent="0.25"/>
  <cols>
    <col min="5" max="5" width="12.140625" style="22" customWidth="1"/>
    <col min="6" max="7" width="13.140625" style="61" bestFit="1" customWidth="1"/>
    <col min="8" max="8" width="15.42578125" style="22" bestFit="1" customWidth="1"/>
  </cols>
  <sheetData>
    <row r="1" spans="1:15" x14ac:dyDescent="0.25">
      <c r="A1" t="s">
        <v>5567</v>
      </c>
      <c r="B1" t="s">
        <v>5349</v>
      </c>
      <c r="C1" t="s">
        <v>5347</v>
      </c>
      <c r="D1" t="s">
        <v>5345</v>
      </c>
      <c r="E1" s="104" t="s">
        <v>0</v>
      </c>
      <c r="F1" s="71" t="s">
        <v>17</v>
      </c>
      <c r="G1" s="71" t="s">
        <v>42</v>
      </c>
      <c r="H1" s="11" t="s">
        <v>43</v>
      </c>
      <c r="O1" t="s">
        <v>5569</v>
      </c>
    </row>
    <row r="2" spans="1:15" x14ac:dyDescent="0.25">
      <c r="A2" t="s">
        <v>1920</v>
      </c>
      <c r="B2" t="s">
        <v>77</v>
      </c>
      <c r="C2" t="s">
        <v>5411</v>
      </c>
      <c r="D2" t="s">
        <v>5411</v>
      </c>
      <c r="E2" s="22" t="s">
        <v>1920</v>
      </c>
      <c r="F2" s="61" t="s">
        <v>77</v>
      </c>
    </row>
    <row r="3" spans="1:15" x14ac:dyDescent="0.25">
      <c r="A3" t="s">
        <v>1921</v>
      </c>
      <c r="B3" t="s">
        <v>77</v>
      </c>
      <c r="C3" t="s">
        <v>5411</v>
      </c>
      <c r="D3" t="s">
        <v>5411</v>
      </c>
      <c r="E3" s="22" t="s">
        <v>1921</v>
      </c>
      <c r="F3" s="61" t="s">
        <v>77</v>
      </c>
    </row>
    <row r="4" spans="1:15" x14ac:dyDescent="0.25">
      <c r="A4" t="s">
        <v>1922</v>
      </c>
      <c r="B4" t="s">
        <v>77</v>
      </c>
      <c r="C4" t="s">
        <v>5411</v>
      </c>
      <c r="D4" t="s">
        <v>5411</v>
      </c>
      <c r="E4" s="22" t="s">
        <v>1922</v>
      </c>
      <c r="F4" s="61" t="s">
        <v>77</v>
      </c>
    </row>
    <row r="5" spans="1:15" x14ac:dyDescent="0.25">
      <c r="A5" t="s">
        <v>1923</v>
      </c>
      <c r="B5" t="s">
        <v>77</v>
      </c>
      <c r="C5" t="s">
        <v>5411</v>
      </c>
      <c r="D5" t="s">
        <v>5411</v>
      </c>
      <c r="E5" s="22" t="s">
        <v>1923</v>
      </c>
      <c r="F5" s="61" t="s">
        <v>77</v>
      </c>
    </row>
    <row r="6" spans="1:15" x14ac:dyDescent="0.25">
      <c r="A6" t="s">
        <v>1924</v>
      </c>
      <c r="B6" t="s">
        <v>77</v>
      </c>
      <c r="C6" t="s">
        <v>5411</v>
      </c>
      <c r="D6" t="s">
        <v>5411</v>
      </c>
      <c r="E6" s="22" t="s">
        <v>1924</v>
      </c>
      <c r="F6" s="61" t="s">
        <v>77</v>
      </c>
    </row>
    <row r="7" spans="1:15" x14ac:dyDescent="0.25">
      <c r="A7" t="s">
        <v>1925</v>
      </c>
      <c r="B7" t="s">
        <v>77</v>
      </c>
      <c r="C7" t="s">
        <v>5411</v>
      </c>
      <c r="D7" t="s">
        <v>5411</v>
      </c>
      <c r="E7" s="22" t="s">
        <v>1925</v>
      </c>
      <c r="F7" s="61" t="s">
        <v>77</v>
      </c>
    </row>
    <row r="8" spans="1:15" x14ac:dyDescent="0.25">
      <c r="A8" t="s">
        <v>1926</v>
      </c>
      <c r="B8" t="s">
        <v>77</v>
      </c>
      <c r="C8" t="s">
        <v>5411</v>
      </c>
      <c r="D8" t="s">
        <v>5411</v>
      </c>
      <c r="E8" s="22" t="s">
        <v>1926</v>
      </c>
      <c r="F8" s="61" t="s">
        <v>77</v>
      </c>
    </row>
    <row r="9" spans="1:15" x14ac:dyDescent="0.25">
      <c r="A9" t="s">
        <v>1927</v>
      </c>
      <c r="B9" t="s">
        <v>77</v>
      </c>
      <c r="C9" t="s">
        <v>5411</v>
      </c>
      <c r="D9" t="s">
        <v>5411</v>
      </c>
      <c r="E9" s="22" t="s">
        <v>1927</v>
      </c>
      <c r="F9" s="61" t="s">
        <v>77</v>
      </c>
    </row>
    <row r="10" spans="1:15" x14ac:dyDescent="0.25">
      <c r="A10" t="s">
        <v>1928</v>
      </c>
      <c r="B10" t="s">
        <v>77</v>
      </c>
      <c r="C10" t="s">
        <v>5411</v>
      </c>
      <c r="D10" t="s">
        <v>5411</v>
      </c>
      <c r="E10" s="22" t="s">
        <v>1928</v>
      </c>
      <c r="F10" s="61" t="s">
        <v>77</v>
      </c>
    </row>
    <row r="11" spans="1:15" x14ac:dyDescent="0.25">
      <c r="A11" t="s">
        <v>1929</v>
      </c>
      <c r="B11" t="s">
        <v>77</v>
      </c>
      <c r="C11" t="s">
        <v>5411</v>
      </c>
      <c r="D11" t="s">
        <v>5411</v>
      </c>
      <c r="E11" s="22" t="s">
        <v>1929</v>
      </c>
      <c r="F11" s="61" t="s">
        <v>77</v>
      </c>
    </row>
    <row r="12" spans="1:15" x14ac:dyDescent="0.25">
      <c r="A12" t="s">
        <v>1930</v>
      </c>
      <c r="B12" t="s">
        <v>77</v>
      </c>
      <c r="C12" t="s">
        <v>5411</v>
      </c>
      <c r="D12" t="s">
        <v>5411</v>
      </c>
      <c r="E12" s="22" t="s">
        <v>1930</v>
      </c>
      <c r="F12" s="61" t="s">
        <v>77</v>
      </c>
      <c r="G12" s="22"/>
    </row>
    <row r="13" spans="1:15" x14ac:dyDescent="0.25">
      <c r="A13" t="s">
        <v>1931</v>
      </c>
      <c r="B13" t="s">
        <v>77</v>
      </c>
      <c r="C13" t="s">
        <v>5411</v>
      </c>
      <c r="D13" t="s">
        <v>5411</v>
      </c>
      <c r="E13" s="22" t="s">
        <v>1931</v>
      </c>
      <c r="F13" s="61" t="s">
        <v>77</v>
      </c>
    </row>
    <row r="14" spans="1:15" x14ac:dyDescent="0.25">
      <c r="A14" t="s">
        <v>1932</v>
      </c>
      <c r="B14" t="s">
        <v>77</v>
      </c>
      <c r="C14" t="s">
        <v>5411</v>
      </c>
      <c r="D14" t="s">
        <v>5411</v>
      </c>
      <c r="E14" s="22" t="s">
        <v>1932</v>
      </c>
      <c r="F14" s="61" t="s">
        <v>77</v>
      </c>
    </row>
    <row r="15" spans="1:15" x14ac:dyDescent="0.25">
      <c r="A15" t="s">
        <v>1933</v>
      </c>
      <c r="B15" t="s">
        <v>77</v>
      </c>
      <c r="C15" t="s">
        <v>5411</v>
      </c>
      <c r="D15" t="s">
        <v>5411</v>
      </c>
      <c r="E15" s="22" t="s">
        <v>1933</v>
      </c>
      <c r="F15" s="61" t="s">
        <v>77</v>
      </c>
    </row>
    <row r="16" spans="1:15" x14ac:dyDescent="0.25">
      <c r="A16" t="s">
        <v>1934</v>
      </c>
      <c r="B16" t="s">
        <v>77</v>
      </c>
      <c r="C16" t="s">
        <v>5411</v>
      </c>
      <c r="D16" t="s">
        <v>5411</v>
      </c>
      <c r="E16" s="22" t="s">
        <v>1934</v>
      </c>
      <c r="F16" s="61" t="s">
        <v>77</v>
      </c>
    </row>
    <row r="17" spans="1:6" x14ac:dyDescent="0.25">
      <c r="A17" t="s">
        <v>1935</v>
      </c>
      <c r="B17" t="s">
        <v>77</v>
      </c>
      <c r="C17" t="s">
        <v>5411</v>
      </c>
      <c r="D17" t="s">
        <v>5411</v>
      </c>
      <c r="E17" s="22" t="s">
        <v>1935</v>
      </c>
      <c r="F17" s="61" t="s">
        <v>77</v>
      </c>
    </row>
    <row r="18" spans="1:6" x14ac:dyDescent="0.25">
      <c r="A18" t="s">
        <v>1936</v>
      </c>
      <c r="B18" t="s">
        <v>77</v>
      </c>
      <c r="C18" t="s">
        <v>5411</v>
      </c>
      <c r="D18" t="s">
        <v>5411</v>
      </c>
      <c r="E18" s="22" t="s">
        <v>1936</v>
      </c>
      <c r="F18" s="61" t="s">
        <v>77</v>
      </c>
    </row>
    <row r="19" spans="1:6" x14ac:dyDescent="0.25">
      <c r="A19" t="s">
        <v>1937</v>
      </c>
      <c r="B19" t="s">
        <v>77</v>
      </c>
      <c r="C19" t="s">
        <v>5411</v>
      </c>
      <c r="D19" t="s">
        <v>5411</v>
      </c>
      <c r="E19" s="22" t="s">
        <v>1937</v>
      </c>
      <c r="F19" s="61" t="s">
        <v>77</v>
      </c>
    </row>
    <row r="20" spans="1:6" x14ac:dyDescent="0.25">
      <c r="A20" t="s">
        <v>1938</v>
      </c>
      <c r="B20" t="s">
        <v>77</v>
      </c>
      <c r="C20" t="s">
        <v>5411</v>
      </c>
      <c r="D20" t="s">
        <v>5411</v>
      </c>
      <c r="E20" s="22" t="s">
        <v>1938</v>
      </c>
      <c r="F20" s="61" t="s">
        <v>77</v>
      </c>
    </row>
    <row r="21" spans="1:6" x14ac:dyDescent="0.25">
      <c r="A21" t="s">
        <v>1939</v>
      </c>
      <c r="B21" t="s">
        <v>77</v>
      </c>
      <c r="C21" t="s">
        <v>5411</v>
      </c>
      <c r="D21" t="s">
        <v>5411</v>
      </c>
      <c r="E21" s="22" t="s">
        <v>1939</v>
      </c>
      <c r="F21" s="61" t="s">
        <v>77</v>
      </c>
    </row>
    <row r="22" spans="1:6" x14ac:dyDescent="0.25">
      <c r="A22" t="s">
        <v>1940</v>
      </c>
      <c r="B22" t="s">
        <v>77</v>
      </c>
      <c r="C22" t="s">
        <v>5411</v>
      </c>
      <c r="D22" t="s">
        <v>5411</v>
      </c>
      <c r="E22" s="22" t="s">
        <v>1940</v>
      </c>
      <c r="F22" s="61" t="s">
        <v>77</v>
      </c>
    </row>
    <row r="23" spans="1:6" x14ac:dyDescent="0.25">
      <c r="A23" t="s">
        <v>1941</v>
      </c>
      <c r="B23" t="s">
        <v>77</v>
      </c>
      <c r="C23" t="s">
        <v>5411</v>
      </c>
      <c r="D23" t="s">
        <v>5411</v>
      </c>
      <c r="E23" s="22" t="s">
        <v>1941</v>
      </c>
      <c r="F23" s="61" t="s">
        <v>77</v>
      </c>
    </row>
    <row r="24" spans="1:6" x14ac:dyDescent="0.25">
      <c r="A24" t="s">
        <v>1942</v>
      </c>
      <c r="B24" t="s">
        <v>77</v>
      </c>
      <c r="C24" t="s">
        <v>5411</v>
      </c>
      <c r="D24" t="s">
        <v>5411</v>
      </c>
      <c r="E24" s="22" t="s">
        <v>1942</v>
      </c>
      <c r="F24" s="61" t="s">
        <v>77</v>
      </c>
    </row>
    <row r="25" spans="1:6" x14ac:dyDescent="0.25">
      <c r="A25" t="s">
        <v>1943</v>
      </c>
      <c r="B25" t="s">
        <v>77</v>
      </c>
      <c r="C25" t="s">
        <v>5411</v>
      </c>
      <c r="D25" t="s">
        <v>5411</v>
      </c>
      <c r="E25" s="22" t="s">
        <v>1943</v>
      </c>
      <c r="F25" s="61" t="s">
        <v>77</v>
      </c>
    </row>
    <row r="26" spans="1:6" x14ac:dyDescent="0.25">
      <c r="A26" t="s">
        <v>1944</v>
      </c>
      <c r="B26" t="s">
        <v>77</v>
      </c>
      <c r="C26" t="s">
        <v>5411</v>
      </c>
      <c r="D26" t="s">
        <v>5411</v>
      </c>
      <c r="E26" s="22" t="s">
        <v>1944</v>
      </c>
      <c r="F26" s="61" t="s">
        <v>77</v>
      </c>
    </row>
    <row r="27" spans="1:6" x14ac:dyDescent="0.25">
      <c r="A27" t="s">
        <v>1945</v>
      </c>
      <c r="B27" t="s">
        <v>77</v>
      </c>
      <c r="C27" t="s">
        <v>5411</v>
      </c>
      <c r="D27" t="s">
        <v>5411</v>
      </c>
      <c r="E27" s="22" t="s">
        <v>1945</v>
      </c>
      <c r="F27" s="61" t="s">
        <v>77</v>
      </c>
    </row>
    <row r="28" spans="1:6" x14ac:dyDescent="0.25">
      <c r="A28" t="s">
        <v>1946</v>
      </c>
      <c r="B28" t="s">
        <v>77</v>
      </c>
      <c r="C28" t="s">
        <v>5411</v>
      </c>
      <c r="D28" t="s">
        <v>5411</v>
      </c>
      <c r="E28" s="22" t="s">
        <v>1946</v>
      </c>
      <c r="F28" s="61" t="s">
        <v>77</v>
      </c>
    </row>
    <row r="29" spans="1:6" x14ac:dyDescent="0.25">
      <c r="A29" t="s">
        <v>1947</v>
      </c>
      <c r="B29" t="s">
        <v>77</v>
      </c>
      <c r="C29" t="s">
        <v>5411</v>
      </c>
      <c r="D29" t="s">
        <v>5411</v>
      </c>
      <c r="E29" s="22" t="s">
        <v>1947</v>
      </c>
      <c r="F29" s="61" t="s">
        <v>77</v>
      </c>
    </row>
    <row r="30" spans="1:6" x14ac:dyDescent="0.25">
      <c r="A30" t="s">
        <v>1948</v>
      </c>
      <c r="B30" t="s">
        <v>77</v>
      </c>
      <c r="C30" t="s">
        <v>5411</v>
      </c>
      <c r="D30" t="s">
        <v>5411</v>
      </c>
      <c r="E30" s="22" t="s">
        <v>1948</v>
      </c>
      <c r="F30" s="61" t="s">
        <v>77</v>
      </c>
    </row>
    <row r="31" spans="1:6" x14ac:dyDescent="0.25">
      <c r="A31" t="s">
        <v>1949</v>
      </c>
      <c r="B31" t="s">
        <v>77</v>
      </c>
      <c r="C31" t="s">
        <v>5411</v>
      </c>
      <c r="D31" t="s">
        <v>5411</v>
      </c>
      <c r="E31" s="22" t="s">
        <v>1949</v>
      </c>
      <c r="F31" s="61" t="s">
        <v>77</v>
      </c>
    </row>
    <row r="32" spans="1:6" x14ac:dyDescent="0.25">
      <c r="A32" t="s">
        <v>1950</v>
      </c>
      <c r="B32" t="s">
        <v>77</v>
      </c>
      <c r="C32" t="s">
        <v>5411</v>
      </c>
      <c r="D32" t="s">
        <v>5411</v>
      </c>
      <c r="E32" s="22" t="s">
        <v>1950</v>
      </c>
      <c r="F32" s="61" t="s">
        <v>77</v>
      </c>
    </row>
    <row r="33" spans="1:6" x14ac:dyDescent="0.25">
      <c r="A33" t="s">
        <v>1951</v>
      </c>
      <c r="B33" t="s">
        <v>77</v>
      </c>
      <c r="C33" t="s">
        <v>5411</v>
      </c>
      <c r="D33" t="s">
        <v>5411</v>
      </c>
      <c r="E33" s="22" t="s">
        <v>1951</v>
      </c>
      <c r="F33" s="61" t="s">
        <v>77</v>
      </c>
    </row>
    <row r="34" spans="1:6" x14ac:dyDescent="0.25">
      <c r="A34" t="s">
        <v>1952</v>
      </c>
      <c r="B34" t="s">
        <v>77</v>
      </c>
      <c r="C34" t="s">
        <v>5411</v>
      </c>
      <c r="D34" t="s">
        <v>5411</v>
      </c>
      <c r="E34" s="22" t="s">
        <v>1952</v>
      </c>
      <c r="F34" s="61" t="s">
        <v>77</v>
      </c>
    </row>
    <row r="35" spans="1:6" x14ac:dyDescent="0.25">
      <c r="A35" t="s">
        <v>1953</v>
      </c>
      <c r="B35" t="s">
        <v>77</v>
      </c>
      <c r="C35" t="s">
        <v>5411</v>
      </c>
      <c r="D35" t="s">
        <v>5411</v>
      </c>
      <c r="E35" s="22" t="s">
        <v>1953</v>
      </c>
      <c r="F35" s="61" t="s">
        <v>77</v>
      </c>
    </row>
    <row r="36" spans="1:6" x14ac:dyDescent="0.25">
      <c r="A36" t="s">
        <v>1954</v>
      </c>
      <c r="B36" t="s">
        <v>77</v>
      </c>
      <c r="C36" t="s">
        <v>5411</v>
      </c>
      <c r="D36" t="s">
        <v>5411</v>
      </c>
      <c r="E36" s="22" t="s">
        <v>1954</v>
      </c>
      <c r="F36" s="61" t="s">
        <v>77</v>
      </c>
    </row>
    <row r="37" spans="1:6" x14ac:dyDescent="0.25">
      <c r="A37" t="s">
        <v>1955</v>
      </c>
      <c r="B37" t="s">
        <v>77</v>
      </c>
      <c r="C37" t="s">
        <v>5411</v>
      </c>
      <c r="D37" t="s">
        <v>5411</v>
      </c>
      <c r="E37" s="22" t="s">
        <v>1955</v>
      </c>
      <c r="F37" s="61" t="s">
        <v>77</v>
      </c>
    </row>
    <row r="38" spans="1:6" x14ac:dyDescent="0.25">
      <c r="A38" t="s">
        <v>1956</v>
      </c>
      <c r="B38" t="s">
        <v>77</v>
      </c>
      <c r="C38" t="s">
        <v>5411</v>
      </c>
      <c r="D38" t="s">
        <v>5411</v>
      </c>
      <c r="E38" s="22" t="s">
        <v>1956</v>
      </c>
      <c r="F38" s="61" t="s">
        <v>77</v>
      </c>
    </row>
    <row r="39" spans="1:6" x14ac:dyDescent="0.25">
      <c r="A39" t="s">
        <v>1957</v>
      </c>
      <c r="B39" t="s">
        <v>77</v>
      </c>
      <c r="C39" t="s">
        <v>5411</v>
      </c>
      <c r="D39" t="s">
        <v>5411</v>
      </c>
      <c r="E39" s="22" t="s">
        <v>1957</v>
      </c>
      <c r="F39" s="61" t="s">
        <v>77</v>
      </c>
    </row>
    <row r="40" spans="1:6" x14ac:dyDescent="0.25">
      <c r="A40" t="s">
        <v>1958</v>
      </c>
      <c r="B40" t="s">
        <v>77</v>
      </c>
      <c r="C40" t="s">
        <v>5411</v>
      </c>
      <c r="D40" t="s">
        <v>5411</v>
      </c>
      <c r="E40" s="22" t="s">
        <v>1958</v>
      </c>
      <c r="F40" s="61" t="s">
        <v>77</v>
      </c>
    </row>
    <row r="41" spans="1:6" x14ac:dyDescent="0.25">
      <c r="A41" t="s">
        <v>1959</v>
      </c>
      <c r="B41" t="s">
        <v>77</v>
      </c>
      <c r="C41" t="s">
        <v>5411</v>
      </c>
      <c r="D41" t="s">
        <v>5411</v>
      </c>
      <c r="E41" s="22" t="s">
        <v>1959</v>
      </c>
      <c r="F41" s="61" t="s">
        <v>77</v>
      </c>
    </row>
    <row r="42" spans="1:6" x14ac:dyDescent="0.25">
      <c r="A42" t="s">
        <v>1960</v>
      </c>
      <c r="B42" t="s">
        <v>77</v>
      </c>
      <c r="C42" t="s">
        <v>5411</v>
      </c>
      <c r="D42" t="s">
        <v>5411</v>
      </c>
      <c r="E42" s="22" t="s">
        <v>1960</v>
      </c>
      <c r="F42" s="61" t="s">
        <v>77</v>
      </c>
    </row>
    <row r="43" spans="1:6" x14ac:dyDescent="0.25">
      <c r="A43" t="s">
        <v>1961</v>
      </c>
      <c r="B43" t="s">
        <v>77</v>
      </c>
      <c r="C43" t="s">
        <v>5411</v>
      </c>
      <c r="D43" t="s">
        <v>5411</v>
      </c>
      <c r="E43" s="22" t="s">
        <v>1961</v>
      </c>
      <c r="F43" s="61" t="s">
        <v>77</v>
      </c>
    </row>
    <row r="44" spans="1:6" x14ac:dyDescent="0.25">
      <c r="A44" t="s">
        <v>1962</v>
      </c>
      <c r="B44" t="s">
        <v>77</v>
      </c>
      <c r="C44" t="s">
        <v>5411</v>
      </c>
      <c r="D44" t="s">
        <v>5411</v>
      </c>
      <c r="E44" s="22" t="s">
        <v>1962</v>
      </c>
      <c r="F44" s="61" t="s">
        <v>77</v>
      </c>
    </row>
    <row r="45" spans="1:6" x14ac:dyDescent="0.25">
      <c r="A45" t="s">
        <v>1963</v>
      </c>
      <c r="B45" t="s">
        <v>77</v>
      </c>
      <c r="C45" t="s">
        <v>5411</v>
      </c>
      <c r="D45" t="s">
        <v>5411</v>
      </c>
      <c r="E45" s="22" t="s">
        <v>1963</v>
      </c>
      <c r="F45" s="61" t="s">
        <v>77</v>
      </c>
    </row>
    <row r="46" spans="1:6" x14ac:dyDescent="0.25">
      <c r="A46" t="s">
        <v>1964</v>
      </c>
      <c r="B46" t="s">
        <v>77</v>
      </c>
      <c r="C46" t="s">
        <v>5411</v>
      </c>
      <c r="D46" t="s">
        <v>5411</v>
      </c>
      <c r="E46" s="22" t="s">
        <v>1964</v>
      </c>
      <c r="F46" s="61" t="s">
        <v>77</v>
      </c>
    </row>
    <row r="47" spans="1:6" x14ac:dyDescent="0.25">
      <c r="A47" t="s">
        <v>1965</v>
      </c>
      <c r="B47" t="s">
        <v>77</v>
      </c>
      <c r="C47" t="s">
        <v>5411</v>
      </c>
      <c r="D47" t="s">
        <v>5411</v>
      </c>
      <c r="E47" s="22" t="s">
        <v>1965</v>
      </c>
      <c r="F47" s="61" t="s">
        <v>77</v>
      </c>
    </row>
    <row r="48" spans="1:6" x14ac:dyDescent="0.25">
      <c r="A48" t="s">
        <v>1966</v>
      </c>
      <c r="B48" t="s">
        <v>77</v>
      </c>
      <c r="C48" t="s">
        <v>5411</v>
      </c>
      <c r="D48" t="s">
        <v>5411</v>
      </c>
      <c r="E48" s="22" t="s">
        <v>1966</v>
      </c>
      <c r="F48" s="61" t="s">
        <v>77</v>
      </c>
    </row>
    <row r="49" spans="1:6" x14ac:dyDescent="0.25">
      <c r="A49" t="s">
        <v>1967</v>
      </c>
      <c r="B49" t="s">
        <v>77</v>
      </c>
      <c r="C49" t="s">
        <v>5411</v>
      </c>
      <c r="D49" t="s">
        <v>5411</v>
      </c>
      <c r="E49" s="22" t="s">
        <v>1967</v>
      </c>
      <c r="F49" s="61" t="s">
        <v>77</v>
      </c>
    </row>
    <row r="50" spans="1:6" x14ac:dyDescent="0.25">
      <c r="A50" t="s">
        <v>1968</v>
      </c>
      <c r="B50" t="s">
        <v>77</v>
      </c>
      <c r="C50" t="s">
        <v>5411</v>
      </c>
      <c r="D50" t="s">
        <v>5411</v>
      </c>
      <c r="E50" s="22" t="s">
        <v>1968</v>
      </c>
      <c r="F50" s="61" t="s">
        <v>77</v>
      </c>
    </row>
    <row r="51" spans="1:6" x14ac:dyDescent="0.25">
      <c r="A51" t="s">
        <v>1969</v>
      </c>
      <c r="B51" t="s">
        <v>77</v>
      </c>
      <c r="C51" t="s">
        <v>5411</v>
      </c>
      <c r="D51" t="s">
        <v>5411</v>
      </c>
      <c r="E51" s="22" t="s">
        <v>1969</v>
      </c>
      <c r="F51" s="61" t="s">
        <v>77</v>
      </c>
    </row>
    <row r="52" spans="1:6" x14ac:dyDescent="0.25">
      <c r="A52" t="s">
        <v>1970</v>
      </c>
      <c r="B52" t="s">
        <v>77</v>
      </c>
      <c r="C52" t="s">
        <v>5411</v>
      </c>
      <c r="D52" t="s">
        <v>5411</v>
      </c>
      <c r="E52" s="22" t="s">
        <v>1970</v>
      </c>
      <c r="F52" s="61" t="s">
        <v>77</v>
      </c>
    </row>
    <row r="53" spans="1:6" x14ac:dyDescent="0.25">
      <c r="A53" t="s">
        <v>4559</v>
      </c>
      <c r="B53" t="s">
        <v>77</v>
      </c>
      <c r="C53" t="s">
        <v>5411</v>
      </c>
      <c r="D53" t="s">
        <v>5411</v>
      </c>
      <c r="E53" s="22" t="s">
        <v>4559</v>
      </c>
      <c r="F53" s="61" t="s">
        <v>77</v>
      </c>
    </row>
    <row r="54" spans="1:6" x14ac:dyDescent="0.25">
      <c r="A54" t="s">
        <v>4560</v>
      </c>
      <c r="B54" t="s">
        <v>77</v>
      </c>
      <c r="C54" t="s">
        <v>5411</v>
      </c>
      <c r="D54" t="s">
        <v>5411</v>
      </c>
      <c r="E54" s="22" t="s">
        <v>4560</v>
      </c>
      <c r="F54" s="61" t="s">
        <v>77</v>
      </c>
    </row>
    <row r="55" spans="1:6" x14ac:dyDescent="0.25">
      <c r="A55" t="s">
        <v>4561</v>
      </c>
      <c r="B55" t="s">
        <v>77</v>
      </c>
      <c r="C55" t="s">
        <v>5411</v>
      </c>
      <c r="D55" t="s">
        <v>5411</v>
      </c>
      <c r="E55" s="22" t="s">
        <v>4561</v>
      </c>
      <c r="F55" s="61" t="s">
        <v>77</v>
      </c>
    </row>
    <row r="56" spans="1:6" x14ac:dyDescent="0.25">
      <c r="A56" t="s">
        <v>4562</v>
      </c>
      <c r="B56" t="s">
        <v>77</v>
      </c>
      <c r="C56" t="s">
        <v>5411</v>
      </c>
      <c r="D56" t="s">
        <v>5411</v>
      </c>
      <c r="E56" s="22" t="s">
        <v>4562</v>
      </c>
      <c r="F56" s="61" t="s">
        <v>77</v>
      </c>
    </row>
    <row r="57" spans="1:6" x14ac:dyDescent="0.25">
      <c r="A57" t="s">
        <v>4563</v>
      </c>
      <c r="B57" t="s">
        <v>77</v>
      </c>
      <c r="C57" t="s">
        <v>5411</v>
      </c>
      <c r="D57" t="s">
        <v>5411</v>
      </c>
      <c r="E57" s="22" t="s">
        <v>4563</v>
      </c>
      <c r="F57" s="61" t="s">
        <v>77</v>
      </c>
    </row>
    <row r="58" spans="1:6" x14ac:dyDescent="0.25">
      <c r="A58" t="s">
        <v>4564</v>
      </c>
      <c r="B58" t="s">
        <v>77</v>
      </c>
      <c r="C58" t="s">
        <v>5411</v>
      </c>
      <c r="D58" t="s">
        <v>5411</v>
      </c>
      <c r="E58" s="22" t="s">
        <v>4564</v>
      </c>
      <c r="F58" s="61" t="s">
        <v>77</v>
      </c>
    </row>
    <row r="59" spans="1:6" x14ac:dyDescent="0.25">
      <c r="A59" t="s">
        <v>4565</v>
      </c>
      <c r="B59" t="s">
        <v>77</v>
      </c>
      <c r="C59" t="s">
        <v>5411</v>
      </c>
      <c r="D59" t="s">
        <v>5411</v>
      </c>
      <c r="E59" s="22" t="s">
        <v>4565</v>
      </c>
      <c r="F59" s="61" t="s">
        <v>77</v>
      </c>
    </row>
    <row r="60" spans="1:6" x14ac:dyDescent="0.25">
      <c r="A60" t="s">
        <v>4566</v>
      </c>
      <c r="B60" t="s">
        <v>77</v>
      </c>
      <c r="C60" t="s">
        <v>5411</v>
      </c>
      <c r="D60" t="s">
        <v>5411</v>
      </c>
      <c r="E60" s="22" t="s">
        <v>4566</v>
      </c>
      <c r="F60" s="61" t="s">
        <v>77</v>
      </c>
    </row>
    <row r="61" spans="1:6" x14ac:dyDescent="0.25">
      <c r="A61" t="s">
        <v>4567</v>
      </c>
      <c r="B61" t="s">
        <v>77</v>
      </c>
      <c r="C61" t="s">
        <v>5411</v>
      </c>
      <c r="D61" t="s">
        <v>5411</v>
      </c>
      <c r="E61" s="22" t="s">
        <v>4567</v>
      </c>
      <c r="F61" s="61" t="s">
        <v>77</v>
      </c>
    </row>
    <row r="62" spans="1:6" x14ac:dyDescent="0.25">
      <c r="A62" t="s">
        <v>4568</v>
      </c>
      <c r="B62" t="s">
        <v>77</v>
      </c>
      <c r="C62" t="s">
        <v>5411</v>
      </c>
      <c r="D62" t="s">
        <v>5411</v>
      </c>
      <c r="E62" s="22" t="s">
        <v>4568</v>
      </c>
      <c r="F62" s="61" t="s">
        <v>77</v>
      </c>
    </row>
    <row r="63" spans="1:6" x14ac:dyDescent="0.25">
      <c r="A63" t="s">
        <v>4569</v>
      </c>
      <c r="B63" t="s">
        <v>77</v>
      </c>
      <c r="C63" t="s">
        <v>5411</v>
      </c>
      <c r="D63" t="s">
        <v>5411</v>
      </c>
      <c r="E63" s="22" t="s">
        <v>4569</v>
      </c>
      <c r="F63" s="61" t="s">
        <v>77</v>
      </c>
    </row>
    <row r="64" spans="1:6" x14ac:dyDescent="0.25">
      <c r="A64" t="s">
        <v>4570</v>
      </c>
      <c r="B64" t="s">
        <v>77</v>
      </c>
      <c r="C64" t="s">
        <v>5411</v>
      </c>
      <c r="D64" t="s">
        <v>5411</v>
      </c>
      <c r="E64" s="22" t="s">
        <v>4570</v>
      </c>
      <c r="F64" s="61" t="s">
        <v>77</v>
      </c>
    </row>
    <row r="65" spans="1:7" x14ac:dyDescent="0.25">
      <c r="A65" t="s">
        <v>4571</v>
      </c>
      <c r="B65" t="s">
        <v>77</v>
      </c>
      <c r="C65" t="s">
        <v>5411</v>
      </c>
      <c r="D65" t="s">
        <v>5411</v>
      </c>
      <c r="E65" s="22" t="s">
        <v>4571</v>
      </c>
      <c r="F65" s="61" t="s">
        <v>77</v>
      </c>
    </row>
    <row r="66" spans="1:7" x14ac:dyDescent="0.25">
      <c r="A66" t="s">
        <v>4572</v>
      </c>
      <c r="B66" t="s">
        <v>77</v>
      </c>
      <c r="C66" t="s">
        <v>5411</v>
      </c>
      <c r="D66" t="s">
        <v>5411</v>
      </c>
      <c r="E66" s="22" t="s">
        <v>4572</v>
      </c>
      <c r="F66" s="61" t="s">
        <v>77</v>
      </c>
    </row>
    <row r="67" spans="1:7" x14ac:dyDescent="0.25">
      <c r="A67" t="s">
        <v>4573</v>
      </c>
      <c r="B67" t="s">
        <v>77</v>
      </c>
      <c r="C67" t="s">
        <v>5411</v>
      </c>
      <c r="D67" t="s">
        <v>5411</v>
      </c>
      <c r="E67" s="22" t="s">
        <v>4573</v>
      </c>
      <c r="F67" s="61" t="s">
        <v>77</v>
      </c>
    </row>
    <row r="68" spans="1:7" x14ac:dyDescent="0.25">
      <c r="A68" t="s">
        <v>4574</v>
      </c>
      <c r="B68" t="s">
        <v>77</v>
      </c>
      <c r="C68" t="s">
        <v>5411</v>
      </c>
      <c r="D68" t="s">
        <v>5411</v>
      </c>
      <c r="E68" s="22" t="s">
        <v>4574</v>
      </c>
      <c r="F68" s="61" t="s">
        <v>77</v>
      </c>
    </row>
    <row r="69" spans="1:7" x14ac:dyDescent="0.25">
      <c r="A69" t="s">
        <v>4575</v>
      </c>
      <c r="B69" t="s">
        <v>77</v>
      </c>
      <c r="C69" t="s">
        <v>5411</v>
      </c>
      <c r="D69" t="s">
        <v>5411</v>
      </c>
      <c r="E69" s="22" t="s">
        <v>4575</v>
      </c>
      <c r="F69" s="61" t="s">
        <v>77</v>
      </c>
    </row>
    <row r="70" spans="1:7" x14ac:dyDescent="0.25">
      <c r="A70" t="s">
        <v>4576</v>
      </c>
      <c r="B70" t="s">
        <v>77</v>
      </c>
      <c r="C70" t="s">
        <v>5411</v>
      </c>
      <c r="D70" t="s">
        <v>5411</v>
      </c>
      <c r="E70" s="22" t="s">
        <v>4576</v>
      </c>
      <c r="F70" s="61" t="s">
        <v>77</v>
      </c>
    </row>
    <row r="71" spans="1:7" x14ac:dyDescent="0.25">
      <c r="A71" t="s">
        <v>2139</v>
      </c>
      <c r="B71" t="s">
        <v>77</v>
      </c>
      <c r="C71" t="s">
        <v>5568</v>
      </c>
      <c r="D71" t="s">
        <v>5411</v>
      </c>
      <c r="E71" s="22" t="s">
        <v>2139</v>
      </c>
      <c r="F71" s="94" t="s">
        <v>77</v>
      </c>
      <c r="G71" s="94" t="s">
        <v>88</v>
      </c>
    </row>
    <row r="72" spans="1:7" x14ac:dyDescent="0.25">
      <c r="A72" t="s">
        <v>2140</v>
      </c>
      <c r="B72" t="s">
        <v>77</v>
      </c>
      <c r="C72" t="s">
        <v>5568</v>
      </c>
      <c r="D72" t="s">
        <v>5411</v>
      </c>
      <c r="E72" s="22" t="s">
        <v>2140</v>
      </c>
      <c r="F72" s="94" t="s">
        <v>77</v>
      </c>
      <c r="G72" s="94" t="s">
        <v>88</v>
      </c>
    </row>
    <row r="73" spans="1:7" x14ac:dyDescent="0.25">
      <c r="A73" t="s">
        <v>2141</v>
      </c>
      <c r="B73" t="s">
        <v>77</v>
      </c>
      <c r="C73" t="s">
        <v>5568</v>
      </c>
      <c r="D73" t="s">
        <v>5411</v>
      </c>
      <c r="E73" s="22" t="s">
        <v>2141</v>
      </c>
      <c r="F73" s="94" t="s">
        <v>77</v>
      </c>
      <c r="G73" s="94" t="s">
        <v>88</v>
      </c>
    </row>
    <row r="74" spans="1:7" x14ac:dyDescent="0.25">
      <c r="A74" t="s">
        <v>2142</v>
      </c>
      <c r="B74" t="s">
        <v>77</v>
      </c>
      <c r="C74" t="s">
        <v>5568</v>
      </c>
      <c r="D74" t="s">
        <v>5411</v>
      </c>
      <c r="E74" s="22" t="s">
        <v>2142</v>
      </c>
      <c r="F74" s="94" t="s">
        <v>77</v>
      </c>
      <c r="G74" s="94" t="s">
        <v>88</v>
      </c>
    </row>
    <row r="75" spans="1:7" x14ac:dyDescent="0.25">
      <c r="A75" t="s">
        <v>2143</v>
      </c>
      <c r="B75" t="s">
        <v>77</v>
      </c>
      <c r="C75" t="s">
        <v>5568</v>
      </c>
      <c r="D75" t="s">
        <v>5411</v>
      </c>
      <c r="E75" s="22" t="s">
        <v>2143</v>
      </c>
      <c r="F75" s="94" t="s">
        <v>77</v>
      </c>
      <c r="G75" s="94" t="s">
        <v>88</v>
      </c>
    </row>
    <row r="76" spans="1:7" x14ac:dyDescent="0.25">
      <c r="A76" t="s">
        <v>2144</v>
      </c>
      <c r="B76" t="s">
        <v>77</v>
      </c>
      <c r="C76" t="s">
        <v>5568</v>
      </c>
      <c r="D76" t="s">
        <v>5411</v>
      </c>
      <c r="E76" s="22" t="s">
        <v>2144</v>
      </c>
      <c r="F76" s="94" t="s">
        <v>77</v>
      </c>
      <c r="G76" s="94" t="s">
        <v>88</v>
      </c>
    </row>
    <row r="77" spans="1:7" x14ac:dyDescent="0.25">
      <c r="A77" t="s">
        <v>2145</v>
      </c>
      <c r="B77" t="s">
        <v>77</v>
      </c>
      <c r="C77" t="s">
        <v>5568</v>
      </c>
      <c r="D77" t="s">
        <v>5411</v>
      </c>
      <c r="E77" s="22" t="s">
        <v>2145</v>
      </c>
      <c r="F77" s="94" t="s">
        <v>77</v>
      </c>
      <c r="G77" s="94" t="s">
        <v>88</v>
      </c>
    </row>
    <row r="78" spans="1:7" x14ac:dyDescent="0.25">
      <c r="A78" t="s">
        <v>2146</v>
      </c>
      <c r="B78" t="s">
        <v>77</v>
      </c>
      <c r="C78" t="s">
        <v>5568</v>
      </c>
      <c r="D78" t="s">
        <v>5411</v>
      </c>
      <c r="E78" s="22" t="s">
        <v>2146</v>
      </c>
      <c r="F78" s="94" t="s">
        <v>77</v>
      </c>
      <c r="G78" s="94" t="s">
        <v>88</v>
      </c>
    </row>
    <row r="79" spans="1:7" x14ac:dyDescent="0.25">
      <c r="A79" t="s">
        <v>2147</v>
      </c>
      <c r="B79" t="s">
        <v>77</v>
      </c>
      <c r="C79" t="s">
        <v>5568</v>
      </c>
      <c r="D79" t="s">
        <v>5411</v>
      </c>
      <c r="E79" s="22" t="s">
        <v>2147</v>
      </c>
      <c r="F79" s="94" t="s">
        <v>77</v>
      </c>
      <c r="G79" s="94" t="s">
        <v>88</v>
      </c>
    </row>
    <row r="80" spans="1:7" x14ac:dyDescent="0.25">
      <c r="A80" t="s">
        <v>2148</v>
      </c>
      <c r="B80" t="s">
        <v>77</v>
      </c>
      <c r="C80" t="s">
        <v>5568</v>
      </c>
      <c r="D80" t="s">
        <v>5411</v>
      </c>
      <c r="E80" s="22" t="s">
        <v>2148</v>
      </c>
      <c r="F80" s="94" t="s">
        <v>77</v>
      </c>
      <c r="G80" s="94" t="s">
        <v>88</v>
      </c>
    </row>
    <row r="81" spans="1:7" x14ac:dyDescent="0.25">
      <c r="A81" t="s">
        <v>2149</v>
      </c>
      <c r="B81" t="s">
        <v>77</v>
      </c>
      <c r="C81" t="s">
        <v>5568</v>
      </c>
      <c r="D81" t="s">
        <v>5411</v>
      </c>
      <c r="E81" s="22" t="s">
        <v>2149</v>
      </c>
      <c r="F81" s="94" t="s">
        <v>77</v>
      </c>
      <c r="G81" s="94" t="s">
        <v>88</v>
      </c>
    </row>
    <row r="82" spans="1:7" x14ac:dyDescent="0.25">
      <c r="A82" t="s">
        <v>2150</v>
      </c>
      <c r="B82" t="s">
        <v>77</v>
      </c>
      <c r="C82" t="s">
        <v>5568</v>
      </c>
      <c r="D82" t="s">
        <v>5411</v>
      </c>
      <c r="E82" s="22" t="s">
        <v>2150</v>
      </c>
      <c r="F82" s="94" t="s">
        <v>77</v>
      </c>
      <c r="G82" s="94" t="s">
        <v>88</v>
      </c>
    </row>
    <row r="83" spans="1:7" x14ac:dyDescent="0.25">
      <c r="A83" t="s">
        <v>2151</v>
      </c>
      <c r="B83" t="s">
        <v>77</v>
      </c>
      <c r="C83" t="s">
        <v>5568</v>
      </c>
      <c r="D83" t="s">
        <v>5411</v>
      </c>
      <c r="E83" s="22" t="s">
        <v>2151</v>
      </c>
      <c r="F83" s="94" t="s">
        <v>77</v>
      </c>
      <c r="G83" s="94" t="s">
        <v>88</v>
      </c>
    </row>
    <row r="84" spans="1:7" x14ac:dyDescent="0.25">
      <c r="A84" t="s">
        <v>2152</v>
      </c>
      <c r="B84" t="s">
        <v>77</v>
      </c>
      <c r="C84" t="s">
        <v>5568</v>
      </c>
      <c r="D84" t="s">
        <v>5411</v>
      </c>
      <c r="E84" s="22" t="s">
        <v>2152</v>
      </c>
      <c r="F84" s="94" t="s">
        <v>77</v>
      </c>
      <c r="G84" s="94" t="s">
        <v>88</v>
      </c>
    </row>
    <row r="85" spans="1:7" x14ac:dyDescent="0.25">
      <c r="A85" t="s">
        <v>2153</v>
      </c>
      <c r="B85" t="s">
        <v>77</v>
      </c>
      <c r="C85" t="s">
        <v>5568</v>
      </c>
      <c r="D85" t="s">
        <v>5411</v>
      </c>
      <c r="E85" s="22" t="s">
        <v>2153</v>
      </c>
      <c r="F85" s="94" t="s">
        <v>77</v>
      </c>
      <c r="G85" s="94" t="s">
        <v>88</v>
      </c>
    </row>
    <row r="86" spans="1:7" x14ac:dyDescent="0.25">
      <c r="A86" t="s">
        <v>2154</v>
      </c>
      <c r="B86" t="s">
        <v>77</v>
      </c>
      <c r="C86" t="s">
        <v>5568</v>
      </c>
      <c r="D86" t="s">
        <v>5411</v>
      </c>
      <c r="E86" s="22" t="s">
        <v>2154</v>
      </c>
      <c r="F86" s="94" t="s">
        <v>77</v>
      </c>
      <c r="G86" s="94" t="s">
        <v>88</v>
      </c>
    </row>
    <row r="87" spans="1:7" x14ac:dyDescent="0.25">
      <c r="A87" t="s">
        <v>2155</v>
      </c>
      <c r="B87" t="s">
        <v>77</v>
      </c>
      <c r="C87" t="s">
        <v>5568</v>
      </c>
      <c r="D87" t="s">
        <v>5411</v>
      </c>
      <c r="E87" s="22" t="s">
        <v>2155</v>
      </c>
      <c r="F87" s="94" t="s">
        <v>77</v>
      </c>
      <c r="G87" s="94" t="s">
        <v>88</v>
      </c>
    </row>
    <row r="88" spans="1:7" x14ac:dyDescent="0.25">
      <c r="A88" t="s">
        <v>2156</v>
      </c>
      <c r="B88" t="s">
        <v>77</v>
      </c>
      <c r="C88" t="s">
        <v>5568</v>
      </c>
      <c r="D88" t="s">
        <v>5411</v>
      </c>
      <c r="E88" s="22" t="s">
        <v>2156</v>
      </c>
      <c r="F88" s="94" t="s">
        <v>77</v>
      </c>
      <c r="G88" s="94" t="s">
        <v>88</v>
      </c>
    </row>
    <row r="89" spans="1:7" x14ac:dyDescent="0.25">
      <c r="A89" t="s">
        <v>2157</v>
      </c>
      <c r="B89" t="s">
        <v>77</v>
      </c>
      <c r="C89" t="s">
        <v>5568</v>
      </c>
      <c r="D89" t="s">
        <v>5411</v>
      </c>
      <c r="E89" s="22" t="s">
        <v>2157</v>
      </c>
      <c r="F89" s="94" t="s">
        <v>77</v>
      </c>
      <c r="G89" s="94" t="s">
        <v>88</v>
      </c>
    </row>
    <row r="90" spans="1:7" x14ac:dyDescent="0.25">
      <c r="A90" t="s">
        <v>2158</v>
      </c>
      <c r="B90" t="s">
        <v>77</v>
      </c>
      <c r="C90" t="s">
        <v>5568</v>
      </c>
      <c r="D90" t="s">
        <v>5411</v>
      </c>
      <c r="E90" s="22" t="s">
        <v>2158</v>
      </c>
      <c r="F90" s="94" t="s">
        <v>77</v>
      </c>
      <c r="G90" s="94" t="s">
        <v>88</v>
      </c>
    </row>
    <row r="91" spans="1:7" x14ac:dyDescent="0.25">
      <c r="A91" t="s">
        <v>2159</v>
      </c>
      <c r="B91" t="s">
        <v>77</v>
      </c>
      <c r="C91" t="s">
        <v>5568</v>
      </c>
      <c r="D91" t="s">
        <v>5411</v>
      </c>
      <c r="E91" s="22" t="s">
        <v>2159</v>
      </c>
      <c r="F91" s="94" t="s">
        <v>77</v>
      </c>
      <c r="G91" s="94" t="s">
        <v>88</v>
      </c>
    </row>
    <row r="92" spans="1:7" x14ac:dyDescent="0.25">
      <c r="A92" t="s">
        <v>2160</v>
      </c>
      <c r="B92" t="s">
        <v>77</v>
      </c>
      <c r="C92" t="s">
        <v>5568</v>
      </c>
      <c r="D92" t="s">
        <v>5411</v>
      </c>
      <c r="E92" s="22" t="s">
        <v>2160</v>
      </c>
      <c r="F92" s="94" t="s">
        <v>77</v>
      </c>
      <c r="G92" s="94" t="s">
        <v>88</v>
      </c>
    </row>
    <row r="93" spans="1:7" x14ac:dyDescent="0.25">
      <c r="A93" t="s">
        <v>2161</v>
      </c>
      <c r="B93" t="s">
        <v>77</v>
      </c>
      <c r="C93" t="s">
        <v>5568</v>
      </c>
      <c r="D93" t="s">
        <v>5411</v>
      </c>
      <c r="E93" s="22" t="s">
        <v>2161</v>
      </c>
      <c r="F93" s="94" t="s">
        <v>77</v>
      </c>
      <c r="G93" s="94" t="s">
        <v>88</v>
      </c>
    </row>
    <row r="94" spans="1:7" x14ac:dyDescent="0.25">
      <c r="A94" t="s">
        <v>2162</v>
      </c>
      <c r="B94" t="s">
        <v>77</v>
      </c>
      <c r="C94" t="s">
        <v>5568</v>
      </c>
      <c r="D94" t="s">
        <v>5411</v>
      </c>
      <c r="E94" s="22" t="s">
        <v>2162</v>
      </c>
      <c r="F94" s="94" t="s">
        <v>77</v>
      </c>
      <c r="G94" s="94" t="s">
        <v>88</v>
      </c>
    </row>
    <row r="95" spans="1:7" x14ac:dyDescent="0.25">
      <c r="A95" t="s">
        <v>2163</v>
      </c>
      <c r="B95" t="s">
        <v>77</v>
      </c>
      <c r="C95" t="s">
        <v>5568</v>
      </c>
      <c r="D95" t="s">
        <v>5411</v>
      </c>
      <c r="E95" s="22" t="s">
        <v>2163</v>
      </c>
      <c r="F95" s="94" t="s">
        <v>77</v>
      </c>
      <c r="G95" s="94" t="s">
        <v>88</v>
      </c>
    </row>
    <row r="96" spans="1:7" x14ac:dyDescent="0.25">
      <c r="A96" t="s">
        <v>2164</v>
      </c>
      <c r="B96" t="s">
        <v>77</v>
      </c>
      <c r="C96" t="s">
        <v>5568</v>
      </c>
      <c r="D96" t="s">
        <v>5411</v>
      </c>
      <c r="E96" s="22" t="s">
        <v>2164</v>
      </c>
      <c r="F96" s="94" t="s">
        <v>77</v>
      </c>
      <c r="G96" s="94" t="s">
        <v>88</v>
      </c>
    </row>
    <row r="97" spans="1:7" x14ac:dyDescent="0.25">
      <c r="A97" t="s">
        <v>2165</v>
      </c>
      <c r="B97" t="s">
        <v>77</v>
      </c>
      <c r="C97" t="s">
        <v>5568</v>
      </c>
      <c r="D97" t="s">
        <v>5411</v>
      </c>
      <c r="E97" s="22" t="s">
        <v>2165</v>
      </c>
      <c r="F97" s="94" t="s">
        <v>77</v>
      </c>
      <c r="G97" s="94" t="s">
        <v>88</v>
      </c>
    </row>
    <row r="98" spans="1:7" x14ac:dyDescent="0.25">
      <c r="A98" t="s">
        <v>2166</v>
      </c>
      <c r="B98" t="s">
        <v>77</v>
      </c>
      <c r="C98" t="s">
        <v>5568</v>
      </c>
      <c r="D98" t="s">
        <v>5411</v>
      </c>
      <c r="E98" s="22" t="s">
        <v>2166</v>
      </c>
      <c r="F98" s="94" t="s">
        <v>77</v>
      </c>
      <c r="G98" s="94" t="s">
        <v>88</v>
      </c>
    </row>
    <row r="99" spans="1:7" x14ac:dyDescent="0.25">
      <c r="A99" t="s">
        <v>2167</v>
      </c>
      <c r="B99" t="s">
        <v>77</v>
      </c>
      <c r="C99" t="s">
        <v>5568</v>
      </c>
      <c r="D99" t="s">
        <v>5411</v>
      </c>
      <c r="E99" s="22" t="s">
        <v>2167</v>
      </c>
      <c r="F99" s="94" t="s">
        <v>77</v>
      </c>
      <c r="G99" s="94" t="s">
        <v>88</v>
      </c>
    </row>
    <row r="100" spans="1:7" x14ac:dyDescent="0.25">
      <c r="A100" t="s">
        <v>2168</v>
      </c>
      <c r="B100" t="s">
        <v>77</v>
      </c>
      <c r="C100" t="s">
        <v>5568</v>
      </c>
      <c r="D100" t="s">
        <v>5411</v>
      </c>
      <c r="E100" s="22" t="s">
        <v>2168</v>
      </c>
      <c r="F100" s="94" t="s">
        <v>77</v>
      </c>
      <c r="G100" s="94" t="s">
        <v>88</v>
      </c>
    </row>
    <row r="101" spans="1:7" x14ac:dyDescent="0.25">
      <c r="A101" t="s">
        <v>2169</v>
      </c>
      <c r="B101" t="s">
        <v>77</v>
      </c>
      <c r="C101" t="s">
        <v>5568</v>
      </c>
      <c r="D101" t="s">
        <v>5411</v>
      </c>
      <c r="E101" s="22" t="s">
        <v>2169</v>
      </c>
      <c r="F101" s="94" t="s">
        <v>77</v>
      </c>
      <c r="G101" s="94" t="s">
        <v>88</v>
      </c>
    </row>
    <row r="102" spans="1:7" x14ac:dyDescent="0.25">
      <c r="A102" t="s">
        <v>2170</v>
      </c>
      <c r="B102" t="s">
        <v>77</v>
      </c>
      <c r="C102" t="s">
        <v>5568</v>
      </c>
      <c r="D102" t="s">
        <v>5411</v>
      </c>
      <c r="E102" s="22" t="s">
        <v>2170</v>
      </c>
      <c r="F102" s="94" t="s">
        <v>77</v>
      </c>
      <c r="G102" s="94" t="s">
        <v>88</v>
      </c>
    </row>
    <row r="103" spans="1:7" x14ac:dyDescent="0.25">
      <c r="A103" t="s">
        <v>2171</v>
      </c>
      <c r="B103" t="s">
        <v>77</v>
      </c>
      <c r="C103" t="s">
        <v>5568</v>
      </c>
      <c r="D103" t="s">
        <v>5411</v>
      </c>
      <c r="E103" s="22" t="s">
        <v>2171</v>
      </c>
      <c r="F103" s="94" t="s">
        <v>77</v>
      </c>
      <c r="G103" s="94" t="s">
        <v>88</v>
      </c>
    </row>
    <row r="104" spans="1:7" x14ac:dyDescent="0.25">
      <c r="A104" t="s">
        <v>2172</v>
      </c>
      <c r="B104" t="s">
        <v>77</v>
      </c>
      <c r="C104" t="s">
        <v>5568</v>
      </c>
      <c r="D104" t="s">
        <v>5411</v>
      </c>
      <c r="E104" s="22" t="s">
        <v>2172</v>
      </c>
      <c r="F104" s="94" t="s">
        <v>77</v>
      </c>
      <c r="G104" s="94" t="s">
        <v>88</v>
      </c>
    </row>
    <row r="105" spans="1:7" x14ac:dyDescent="0.25">
      <c r="A105" t="s">
        <v>2173</v>
      </c>
      <c r="B105" t="s">
        <v>77</v>
      </c>
      <c r="C105" t="s">
        <v>5568</v>
      </c>
      <c r="D105" t="s">
        <v>5411</v>
      </c>
      <c r="E105" s="22" t="s">
        <v>2173</v>
      </c>
      <c r="F105" s="94" t="s">
        <v>77</v>
      </c>
      <c r="G105" s="94" t="s">
        <v>88</v>
      </c>
    </row>
    <row r="106" spans="1:7" x14ac:dyDescent="0.25">
      <c r="A106" t="s">
        <v>2174</v>
      </c>
      <c r="B106" t="s">
        <v>77</v>
      </c>
      <c r="C106" t="s">
        <v>5568</v>
      </c>
      <c r="D106" t="s">
        <v>5411</v>
      </c>
      <c r="E106" s="22" t="s">
        <v>2174</v>
      </c>
      <c r="F106" s="94" t="s">
        <v>77</v>
      </c>
      <c r="G106" s="94" t="s">
        <v>88</v>
      </c>
    </row>
    <row r="107" spans="1:7" x14ac:dyDescent="0.25">
      <c r="A107" t="s">
        <v>2175</v>
      </c>
      <c r="B107" t="s">
        <v>77</v>
      </c>
      <c r="C107" t="s">
        <v>5568</v>
      </c>
      <c r="D107" t="s">
        <v>5411</v>
      </c>
      <c r="E107" s="22" t="s">
        <v>2175</v>
      </c>
      <c r="F107" s="94" t="s">
        <v>77</v>
      </c>
      <c r="G107" s="94" t="s">
        <v>88</v>
      </c>
    </row>
    <row r="108" spans="1:7" x14ac:dyDescent="0.25">
      <c r="A108" t="s">
        <v>2176</v>
      </c>
      <c r="B108" t="s">
        <v>77</v>
      </c>
      <c r="C108" t="s">
        <v>5568</v>
      </c>
      <c r="D108" t="s">
        <v>5411</v>
      </c>
      <c r="E108" s="22" t="s">
        <v>2176</v>
      </c>
      <c r="F108" s="94" t="s">
        <v>77</v>
      </c>
      <c r="G108" s="94" t="s">
        <v>88</v>
      </c>
    </row>
    <row r="109" spans="1:7" x14ac:dyDescent="0.25">
      <c r="A109" t="s">
        <v>2177</v>
      </c>
      <c r="B109" t="s">
        <v>77</v>
      </c>
      <c r="C109" t="s">
        <v>5568</v>
      </c>
      <c r="D109" t="s">
        <v>5411</v>
      </c>
      <c r="E109" s="22" t="s">
        <v>2177</v>
      </c>
      <c r="F109" s="94" t="s">
        <v>77</v>
      </c>
      <c r="G109" s="94" t="s">
        <v>88</v>
      </c>
    </row>
    <row r="110" spans="1:7" x14ac:dyDescent="0.25">
      <c r="A110" t="s">
        <v>2178</v>
      </c>
      <c r="B110" t="s">
        <v>77</v>
      </c>
      <c r="C110" t="s">
        <v>5568</v>
      </c>
      <c r="D110" t="s">
        <v>5411</v>
      </c>
      <c r="E110" s="22" t="s">
        <v>2178</v>
      </c>
      <c r="F110" s="94" t="s">
        <v>77</v>
      </c>
      <c r="G110" s="94" t="s">
        <v>88</v>
      </c>
    </row>
    <row r="111" spans="1:7" x14ac:dyDescent="0.25">
      <c r="A111" t="s">
        <v>2179</v>
      </c>
      <c r="B111" t="s">
        <v>77</v>
      </c>
      <c r="C111" t="s">
        <v>5568</v>
      </c>
      <c r="D111" t="s">
        <v>5411</v>
      </c>
      <c r="E111" s="22" t="s">
        <v>2179</v>
      </c>
      <c r="F111" s="94" t="s">
        <v>77</v>
      </c>
      <c r="G111" s="94" t="s">
        <v>88</v>
      </c>
    </row>
    <row r="112" spans="1:7" x14ac:dyDescent="0.25">
      <c r="A112" t="s">
        <v>2180</v>
      </c>
      <c r="B112" t="s">
        <v>77</v>
      </c>
      <c r="C112" t="s">
        <v>5568</v>
      </c>
      <c r="D112" t="s">
        <v>5411</v>
      </c>
      <c r="E112" s="22" t="s">
        <v>2180</v>
      </c>
      <c r="F112" s="94" t="s">
        <v>77</v>
      </c>
      <c r="G112" s="94" t="s">
        <v>88</v>
      </c>
    </row>
    <row r="113" spans="1:7" x14ac:dyDescent="0.25">
      <c r="A113" t="s">
        <v>2181</v>
      </c>
      <c r="B113" t="s">
        <v>77</v>
      </c>
      <c r="C113" t="s">
        <v>5568</v>
      </c>
      <c r="D113" t="s">
        <v>5411</v>
      </c>
      <c r="E113" s="22" t="s">
        <v>2181</v>
      </c>
      <c r="F113" s="94" t="s">
        <v>77</v>
      </c>
      <c r="G113" s="94" t="s">
        <v>88</v>
      </c>
    </row>
    <row r="114" spans="1:7" x14ac:dyDescent="0.25">
      <c r="A114" t="s">
        <v>2182</v>
      </c>
      <c r="B114" t="s">
        <v>77</v>
      </c>
      <c r="C114" t="s">
        <v>5568</v>
      </c>
      <c r="D114" t="s">
        <v>5411</v>
      </c>
      <c r="E114" s="22" t="s">
        <v>2182</v>
      </c>
      <c r="F114" s="94" t="s">
        <v>77</v>
      </c>
      <c r="G114" s="94" t="s">
        <v>88</v>
      </c>
    </row>
    <row r="115" spans="1:7" x14ac:dyDescent="0.25">
      <c r="A115" t="s">
        <v>2183</v>
      </c>
      <c r="B115" t="s">
        <v>77</v>
      </c>
      <c r="C115" t="s">
        <v>5568</v>
      </c>
      <c r="D115" t="s">
        <v>5411</v>
      </c>
      <c r="E115" s="22" t="s">
        <v>2183</v>
      </c>
      <c r="F115" s="94" t="s">
        <v>77</v>
      </c>
      <c r="G115" s="94" t="s">
        <v>88</v>
      </c>
    </row>
    <row r="116" spans="1:7" x14ac:dyDescent="0.25">
      <c r="A116" t="s">
        <v>2184</v>
      </c>
      <c r="B116" t="s">
        <v>77</v>
      </c>
      <c r="C116" t="s">
        <v>5568</v>
      </c>
      <c r="D116" t="s">
        <v>5411</v>
      </c>
      <c r="E116" s="22" t="s">
        <v>2184</v>
      </c>
      <c r="F116" s="94" t="s">
        <v>77</v>
      </c>
      <c r="G116" s="94" t="s">
        <v>88</v>
      </c>
    </row>
    <row r="117" spans="1:7" x14ac:dyDescent="0.25">
      <c r="A117" t="s">
        <v>2185</v>
      </c>
      <c r="B117" t="s">
        <v>77</v>
      </c>
      <c r="C117" t="s">
        <v>5568</v>
      </c>
      <c r="D117" t="s">
        <v>5411</v>
      </c>
      <c r="E117" s="22" t="s">
        <v>2185</v>
      </c>
      <c r="F117" s="94" t="s">
        <v>77</v>
      </c>
      <c r="G117" s="94" t="s">
        <v>88</v>
      </c>
    </row>
    <row r="118" spans="1:7" x14ac:dyDescent="0.25">
      <c r="A118" t="s">
        <v>2186</v>
      </c>
      <c r="B118" t="s">
        <v>77</v>
      </c>
      <c r="C118" t="s">
        <v>5568</v>
      </c>
      <c r="D118" t="s">
        <v>5411</v>
      </c>
      <c r="E118" s="22" t="s">
        <v>2186</v>
      </c>
      <c r="F118" s="94" t="s">
        <v>77</v>
      </c>
      <c r="G118" s="94" t="s">
        <v>88</v>
      </c>
    </row>
    <row r="119" spans="1:7" x14ac:dyDescent="0.25">
      <c r="A119" t="s">
        <v>2187</v>
      </c>
      <c r="B119" t="s">
        <v>77</v>
      </c>
      <c r="C119" t="s">
        <v>5568</v>
      </c>
      <c r="D119" t="s">
        <v>5411</v>
      </c>
      <c r="E119" s="22" t="s">
        <v>2187</v>
      </c>
      <c r="F119" s="94" t="s">
        <v>77</v>
      </c>
      <c r="G119" s="94" t="s">
        <v>88</v>
      </c>
    </row>
    <row r="120" spans="1:7" x14ac:dyDescent="0.25">
      <c r="A120" t="s">
        <v>2188</v>
      </c>
      <c r="B120" t="s">
        <v>77</v>
      </c>
      <c r="C120" t="s">
        <v>5568</v>
      </c>
      <c r="D120" t="s">
        <v>5411</v>
      </c>
      <c r="E120" s="22" t="s">
        <v>2188</v>
      </c>
      <c r="F120" s="94" t="s">
        <v>77</v>
      </c>
      <c r="G120" s="94" t="s">
        <v>88</v>
      </c>
    </row>
    <row r="121" spans="1:7" x14ac:dyDescent="0.25">
      <c r="A121" t="s">
        <v>2189</v>
      </c>
      <c r="B121" t="s">
        <v>77</v>
      </c>
      <c r="C121" t="s">
        <v>5568</v>
      </c>
      <c r="D121" t="s">
        <v>5411</v>
      </c>
      <c r="E121" s="22" t="s">
        <v>2189</v>
      </c>
      <c r="F121" s="94" t="s">
        <v>77</v>
      </c>
      <c r="G121" s="94" t="s">
        <v>88</v>
      </c>
    </row>
    <row r="122" spans="1:7" x14ac:dyDescent="0.25">
      <c r="A122" t="s">
        <v>2190</v>
      </c>
      <c r="B122" t="s">
        <v>77</v>
      </c>
      <c r="C122" t="s">
        <v>5568</v>
      </c>
      <c r="D122" t="s">
        <v>5411</v>
      </c>
      <c r="E122" s="22" t="s">
        <v>2190</v>
      </c>
      <c r="F122" s="94" t="s">
        <v>77</v>
      </c>
      <c r="G122" s="94" t="s">
        <v>88</v>
      </c>
    </row>
    <row r="123" spans="1:7" x14ac:dyDescent="0.25">
      <c r="A123" t="s">
        <v>2191</v>
      </c>
      <c r="B123" t="s">
        <v>77</v>
      </c>
      <c r="C123" t="s">
        <v>5568</v>
      </c>
      <c r="D123" t="s">
        <v>5411</v>
      </c>
      <c r="E123" s="22" t="s">
        <v>2191</v>
      </c>
      <c r="F123" s="94" t="s">
        <v>77</v>
      </c>
      <c r="G123" s="94" t="s">
        <v>88</v>
      </c>
    </row>
    <row r="124" spans="1:7" x14ac:dyDescent="0.25">
      <c r="A124" t="s">
        <v>2192</v>
      </c>
      <c r="B124" t="s">
        <v>77</v>
      </c>
      <c r="C124" t="s">
        <v>5568</v>
      </c>
      <c r="D124" t="s">
        <v>5411</v>
      </c>
      <c r="E124" s="22" t="s">
        <v>2192</v>
      </c>
      <c r="F124" s="94" t="s">
        <v>77</v>
      </c>
      <c r="G124" s="94" t="s">
        <v>88</v>
      </c>
    </row>
    <row r="125" spans="1:7" x14ac:dyDescent="0.25">
      <c r="A125" t="s">
        <v>2193</v>
      </c>
      <c r="B125" t="s">
        <v>5568</v>
      </c>
      <c r="C125" t="s">
        <v>5411</v>
      </c>
      <c r="D125" t="s">
        <v>5411</v>
      </c>
      <c r="E125" s="22" t="s">
        <v>2193</v>
      </c>
      <c r="F125" s="96" t="s">
        <v>88</v>
      </c>
    </row>
    <row r="126" spans="1:7" x14ac:dyDescent="0.25">
      <c r="A126" t="s">
        <v>2194</v>
      </c>
      <c r="B126" t="s">
        <v>5568</v>
      </c>
      <c r="C126" t="s">
        <v>5411</v>
      </c>
      <c r="D126" t="s">
        <v>5411</v>
      </c>
      <c r="E126" s="22" t="s">
        <v>2194</v>
      </c>
      <c r="F126" s="96" t="s">
        <v>88</v>
      </c>
    </row>
    <row r="127" spans="1:7" x14ac:dyDescent="0.25">
      <c r="A127" t="s">
        <v>2195</v>
      </c>
      <c r="B127" t="s">
        <v>5568</v>
      </c>
      <c r="C127" t="s">
        <v>5411</v>
      </c>
      <c r="D127" t="s">
        <v>5411</v>
      </c>
      <c r="E127" s="22" t="s">
        <v>2195</v>
      </c>
      <c r="F127" s="96" t="s">
        <v>88</v>
      </c>
    </row>
    <row r="128" spans="1:7" x14ac:dyDescent="0.25">
      <c r="A128" t="s">
        <v>2196</v>
      </c>
      <c r="B128" t="s">
        <v>5568</v>
      </c>
      <c r="C128" t="s">
        <v>5411</v>
      </c>
      <c r="D128" t="s">
        <v>5411</v>
      </c>
      <c r="E128" s="22" t="s">
        <v>2196</v>
      </c>
      <c r="F128" s="96" t="s">
        <v>88</v>
      </c>
    </row>
    <row r="129" spans="1:6" x14ac:dyDescent="0.25">
      <c r="A129" t="s">
        <v>2197</v>
      </c>
      <c r="B129" t="s">
        <v>5568</v>
      </c>
      <c r="C129" t="s">
        <v>5411</v>
      </c>
      <c r="D129" t="s">
        <v>5411</v>
      </c>
      <c r="E129" s="22" t="s">
        <v>2197</v>
      </c>
      <c r="F129" s="96" t="s">
        <v>88</v>
      </c>
    </row>
    <row r="130" spans="1:6" x14ac:dyDescent="0.25">
      <c r="A130" t="s">
        <v>2198</v>
      </c>
      <c r="B130" t="s">
        <v>5568</v>
      </c>
      <c r="C130" t="s">
        <v>5411</v>
      </c>
      <c r="D130" t="s">
        <v>5411</v>
      </c>
      <c r="E130" s="22" t="s">
        <v>2198</v>
      </c>
      <c r="F130" s="96" t="s">
        <v>88</v>
      </c>
    </row>
    <row r="131" spans="1:6" x14ac:dyDescent="0.25">
      <c r="A131" t="s">
        <v>2199</v>
      </c>
      <c r="B131" t="s">
        <v>5568</v>
      </c>
      <c r="C131" t="s">
        <v>5411</v>
      </c>
      <c r="D131" t="s">
        <v>5411</v>
      </c>
      <c r="E131" s="22" t="s">
        <v>2199</v>
      </c>
      <c r="F131" s="96" t="s">
        <v>88</v>
      </c>
    </row>
    <row r="132" spans="1:6" x14ac:dyDescent="0.25">
      <c r="A132" t="s">
        <v>2200</v>
      </c>
      <c r="B132" t="s">
        <v>5568</v>
      </c>
      <c r="C132" t="s">
        <v>5411</v>
      </c>
      <c r="D132" t="s">
        <v>5411</v>
      </c>
      <c r="E132" s="22" t="s">
        <v>2200</v>
      </c>
      <c r="F132" s="96" t="s">
        <v>88</v>
      </c>
    </row>
    <row r="133" spans="1:6" x14ac:dyDescent="0.25">
      <c r="A133" t="s">
        <v>2201</v>
      </c>
      <c r="B133" t="s">
        <v>5568</v>
      </c>
      <c r="C133" t="s">
        <v>5411</v>
      </c>
      <c r="D133" t="s">
        <v>5411</v>
      </c>
      <c r="E133" s="22" t="s">
        <v>2201</v>
      </c>
      <c r="F133" s="96" t="s">
        <v>88</v>
      </c>
    </row>
    <row r="134" spans="1:6" x14ac:dyDescent="0.25">
      <c r="A134" t="s">
        <v>2202</v>
      </c>
      <c r="B134" t="s">
        <v>5568</v>
      </c>
      <c r="C134" t="s">
        <v>5411</v>
      </c>
      <c r="D134" t="s">
        <v>5411</v>
      </c>
      <c r="E134" s="22" t="s">
        <v>2202</v>
      </c>
      <c r="F134" s="96" t="s">
        <v>88</v>
      </c>
    </row>
    <row r="135" spans="1:6" x14ac:dyDescent="0.25">
      <c r="A135" t="s">
        <v>2203</v>
      </c>
      <c r="B135" t="s">
        <v>5568</v>
      </c>
      <c r="C135" t="s">
        <v>5411</v>
      </c>
      <c r="D135" t="s">
        <v>5411</v>
      </c>
      <c r="E135" s="22" t="s">
        <v>2203</v>
      </c>
      <c r="F135" s="96" t="s">
        <v>88</v>
      </c>
    </row>
    <row r="136" spans="1:6" x14ac:dyDescent="0.25">
      <c r="A136" t="s">
        <v>2204</v>
      </c>
      <c r="B136" t="s">
        <v>5568</v>
      </c>
      <c r="C136" t="s">
        <v>5411</v>
      </c>
      <c r="D136" t="s">
        <v>5411</v>
      </c>
      <c r="E136" s="22" t="s">
        <v>2204</v>
      </c>
      <c r="F136" s="96" t="s">
        <v>88</v>
      </c>
    </row>
    <row r="137" spans="1:6" x14ac:dyDescent="0.25">
      <c r="A137" t="s">
        <v>2205</v>
      </c>
      <c r="B137" t="s">
        <v>5568</v>
      </c>
      <c r="C137" t="s">
        <v>5411</v>
      </c>
      <c r="D137" t="s">
        <v>5411</v>
      </c>
      <c r="E137" s="22" t="s">
        <v>2205</v>
      </c>
      <c r="F137" s="96" t="s">
        <v>88</v>
      </c>
    </row>
    <row r="138" spans="1:6" x14ac:dyDescent="0.25">
      <c r="A138" t="s">
        <v>2206</v>
      </c>
      <c r="B138" t="s">
        <v>5568</v>
      </c>
      <c r="C138" t="s">
        <v>5411</v>
      </c>
      <c r="D138" t="s">
        <v>5411</v>
      </c>
      <c r="E138" s="22" t="s">
        <v>2206</v>
      </c>
      <c r="F138" s="96" t="s">
        <v>88</v>
      </c>
    </row>
    <row r="139" spans="1:6" x14ac:dyDescent="0.25">
      <c r="A139" t="s">
        <v>2207</v>
      </c>
      <c r="B139" t="s">
        <v>5568</v>
      </c>
      <c r="C139" t="s">
        <v>5411</v>
      </c>
      <c r="D139" t="s">
        <v>5411</v>
      </c>
      <c r="E139" s="22" t="s">
        <v>2207</v>
      </c>
      <c r="F139" s="96" t="s">
        <v>88</v>
      </c>
    </row>
    <row r="140" spans="1:6" x14ac:dyDescent="0.25">
      <c r="A140" t="s">
        <v>2208</v>
      </c>
      <c r="B140" t="s">
        <v>5568</v>
      </c>
      <c r="C140" t="s">
        <v>5411</v>
      </c>
      <c r="D140" t="s">
        <v>5411</v>
      </c>
      <c r="E140" s="22" t="s">
        <v>2208</v>
      </c>
      <c r="F140" s="96" t="s">
        <v>88</v>
      </c>
    </row>
    <row r="141" spans="1:6" x14ac:dyDescent="0.25">
      <c r="A141" t="s">
        <v>2209</v>
      </c>
      <c r="B141" t="s">
        <v>5568</v>
      </c>
      <c r="C141" t="s">
        <v>5411</v>
      </c>
      <c r="D141" t="s">
        <v>5411</v>
      </c>
      <c r="E141" s="22" t="s">
        <v>2209</v>
      </c>
      <c r="F141" s="96" t="s">
        <v>88</v>
      </c>
    </row>
    <row r="142" spans="1:6" x14ac:dyDescent="0.25">
      <c r="A142" t="s">
        <v>2210</v>
      </c>
      <c r="B142" t="s">
        <v>5568</v>
      </c>
      <c r="C142" t="s">
        <v>5411</v>
      </c>
      <c r="D142" t="s">
        <v>5411</v>
      </c>
      <c r="E142" s="22" t="s">
        <v>2210</v>
      </c>
      <c r="F142" s="96" t="s">
        <v>88</v>
      </c>
    </row>
    <row r="143" spans="1:6" x14ac:dyDescent="0.25">
      <c r="A143" t="s">
        <v>2211</v>
      </c>
      <c r="B143" t="s">
        <v>5568</v>
      </c>
      <c r="C143" t="s">
        <v>5411</v>
      </c>
      <c r="D143" t="s">
        <v>5411</v>
      </c>
      <c r="E143" s="22" t="s">
        <v>2211</v>
      </c>
      <c r="F143" s="96" t="s">
        <v>88</v>
      </c>
    </row>
    <row r="144" spans="1:6" x14ac:dyDescent="0.25">
      <c r="A144" t="s">
        <v>2212</v>
      </c>
      <c r="B144" t="s">
        <v>5568</v>
      </c>
      <c r="C144" t="s">
        <v>5411</v>
      </c>
      <c r="D144" t="s">
        <v>5411</v>
      </c>
      <c r="E144" s="22" t="s">
        <v>2212</v>
      </c>
      <c r="F144" s="96" t="s">
        <v>88</v>
      </c>
    </row>
    <row r="145" spans="1:6" x14ac:dyDescent="0.25">
      <c r="A145" t="s">
        <v>2213</v>
      </c>
      <c r="B145" t="s">
        <v>5568</v>
      </c>
      <c r="C145" t="s">
        <v>5411</v>
      </c>
      <c r="D145" t="s">
        <v>5411</v>
      </c>
      <c r="E145" s="22" t="s">
        <v>2213</v>
      </c>
      <c r="F145" s="96" t="s">
        <v>88</v>
      </c>
    </row>
    <row r="146" spans="1:6" x14ac:dyDescent="0.25">
      <c r="A146" t="s">
        <v>2214</v>
      </c>
      <c r="B146" t="s">
        <v>5568</v>
      </c>
      <c r="C146" t="s">
        <v>5411</v>
      </c>
      <c r="D146" t="s">
        <v>5411</v>
      </c>
      <c r="E146" s="22" t="s">
        <v>2214</v>
      </c>
      <c r="F146" s="96" t="s">
        <v>88</v>
      </c>
    </row>
    <row r="147" spans="1:6" x14ac:dyDescent="0.25">
      <c r="A147" t="s">
        <v>2215</v>
      </c>
      <c r="B147" t="s">
        <v>5568</v>
      </c>
      <c r="C147" t="s">
        <v>5411</v>
      </c>
      <c r="D147" t="s">
        <v>5411</v>
      </c>
      <c r="E147" s="22" t="s">
        <v>2215</v>
      </c>
      <c r="F147" s="96" t="s">
        <v>88</v>
      </c>
    </row>
    <row r="148" spans="1:6" x14ac:dyDescent="0.25">
      <c r="A148" t="s">
        <v>2216</v>
      </c>
      <c r="B148" t="s">
        <v>5568</v>
      </c>
      <c r="C148" t="s">
        <v>5411</v>
      </c>
      <c r="D148" t="s">
        <v>5411</v>
      </c>
      <c r="E148" s="22" t="s">
        <v>2216</v>
      </c>
      <c r="F148" s="96" t="s">
        <v>88</v>
      </c>
    </row>
    <row r="149" spans="1:6" x14ac:dyDescent="0.25">
      <c r="A149" t="s">
        <v>2217</v>
      </c>
      <c r="B149" t="s">
        <v>5568</v>
      </c>
      <c r="C149" t="s">
        <v>5411</v>
      </c>
      <c r="D149" t="s">
        <v>5411</v>
      </c>
      <c r="E149" s="22" t="s">
        <v>2217</v>
      </c>
      <c r="F149" s="96" t="s">
        <v>88</v>
      </c>
    </row>
    <row r="150" spans="1:6" x14ac:dyDescent="0.25">
      <c r="A150" t="s">
        <v>2218</v>
      </c>
      <c r="B150" t="s">
        <v>5568</v>
      </c>
      <c r="C150" t="s">
        <v>5411</v>
      </c>
      <c r="D150" t="s">
        <v>5411</v>
      </c>
      <c r="E150" s="22" t="s">
        <v>2218</v>
      </c>
      <c r="F150" s="96" t="s">
        <v>88</v>
      </c>
    </row>
    <row r="151" spans="1:6" x14ac:dyDescent="0.25">
      <c r="A151" t="s">
        <v>2219</v>
      </c>
      <c r="B151" t="s">
        <v>5568</v>
      </c>
      <c r="C151" t="s">
        <v>5411</v>
      </c>
      <c r="D151" t="s">
        <v>5411</v>
      </c>
      <c r="E151" s="22" t="s">
        <v>2219</v>
      </c>
      <c r="F151" s="96" t="s">
        <v>88</v>
      </c>
    </row>
    <row r="152" spans="1:6" x14ac:dyDescent="0.25">
      <c r="A152" t="s">
        <v>2220</v>
      </c>
      <c r="B152" t="s">
        <v>5568</v>
      </c>
      <c r="C152" t="s">
        <v>5411</v>
      </c>
      <c r="D152" t="s">
        <v>5411</v>
      </c>
      <c r="E152" s="22" t="s">
        <v>2220</v>
      </c>
      <c r="F152" s="96" t="s">
        <v>88</v>
      </c>
    </row>
    <row r="153" spans="1:6" x14ac:dyDescent="0.25">
      <c r="A153" t="s">
        <v>2221</v>
      </c>
      <c r="B153" t="s">
        <v>5568</v>
      </c>
      <c r="C153" t="s">
        <v>5411</v>
      </c>
      <c r="D153" t="s">
        <v>5411</v>
      </c>
      <c r="E153" s="22" t="s">
        <v>2221</v>
      </c>
      <c r="F153" s="96" t="s">
        <v>88</v>
      </c>
    </row>
    <row r="154" spans="1:6" x14ac:dyDescent="0.25">
      <c r="A154" t="s">
        <v>2222</v>
      </c>
      <c r="B154" t="s">
        <v>5568</v>
      </c>
      <c r="C154" t="s">
        <v>5411</v>
      </c>
      <c r="D154" t="s">
        <v>5411</v>
      </c>
      <c r="E154" s="22" t="s">
        <v>2222</v>
      </c>
      <c r="F154" s="96" t="s">
        <v>88</v>
      </c>
    </row>
    <row r="155" spans="1:6" x14ac:dyDescent="0.25">
      <c r="A155" t="s">
        <v>2223</v>
      </c>
      <c r="B155" t="s">
        <v>5568</v>
      </c>
      <c r="C155" t="s">
        <v>5411</v>
      </c>
      <c r="D155" t="s">
        <v>5411</v>
      </c>
      <c r="E155" s="22" t="s">
        <v>2223</v>
      </c>
      <c r="F155" s="96" t="s">
        <v>88</v>
      </c>
    </row>
    <row r="156" spans="1:6" x14ac:dyDescent="0.25">
      <c r="A156" t="s">
        <v>2224</v>
      </c>
      <c r="B156" t="s">
        <v>5568</v>
      </c>
      <c r="C156" t="s">
        <v>5411</v>
      </c>
      <c r="D156" t="s">
        <v>5411</v>
      </c>
      <c r="E156" s="22" t="s">
        <v>2224</v>
      </c>
      <c r="F156" s="96" t="s">
        <v>88</v>
      </c>
    </row>
    <row r="157" spans="1:6" x14ac:dyDescent="0.25">
      <c r="A157" t="s">
        <v>2225</v>
      </c>
      <c r="B157" t="s">
        <v>5568</v>
      </c>
      <c r="C157" t="s">
        <v>5411</v>
      </c>
      <c r="D157" t="s">
        <v>5411</v>
      </c>
      <c r="E157" s="22" t="s">
        <v>2225</v>
      </c>
      <c r="F157" s="96" t="s">
        <v>88</v>
      </c>
    </row>
    <row r="158" spans="1:6" x14ac:dyDescent="0.25">
      <c r="A158" t="s">
        <v>2226</v>
      </c>
      <c r="B158" t="s">
        <v>5568</v>
      </c>
      <c r="C158" t="s">
        <v>5411</v>
      </c>
      <c r="D158" t="s">
        <v>5411</v>
      </c>
      <c r="E158" s="22" t="s">
        <v>2226</v>
      </c>
      <c r="F158" s="96" t="s">
        <v>88</v>
      </c>
    </row>
    <row r="159" spans="1:6" x14ac:dyDescent="0.25">
      <c r="A159" t="s">
        <v>2227</v>
      </c>
      <c r="B159" t="s">
        <v>5568</v>
      </c>
      <c r="C159" t="s">
        <v>5411</v>
      </c>
      <c r="D159" t="s">
        <v>5411</v>
      </c>
      <c r="E159" s="22" t="s">
        <v>2227</v>
      </c>
      <c r="F159" s="96" t="s">
        <v>88</v>
      </c>
    </row>
    <row r="160" spans="1:6" x14ac:dyDescent="0.25">
      <c r="A160" t="s">
        <v>2228</v>
      </c>
      <c r="B160" t="s">
        <v>5568</v>
      </c>
      <c r="C160" t="s">
        <v>5411</v>
      </c>
      <c r="D160" t="s">
        <v>5411</v>
      </c>
      <c r="E160" s="22" t="s">
        <v>2228</v>
      </c>
      <c r="F160" s="96" t="s">
        <v>88</v>
      </c>
    </row>
    <row r="161" spans="1:6" x14ac:dyDescent="0.25">
      <c r="A161" t="s">
        <v>2229</v>
      </c>
      <c r="B161" t="s">
        <v>5568</v>
      </c>
      <c r="C161" t="s">
        <v>5411</v>
      </c>
      <c r="D161" t="s">
        <v>5411</v>
      </c>
      <c r="E161" s="22" t="s">
        <v>2229</v>
      </c>
      <c r="F161" s="96" t="s">
        <v>88</v>
      </c>
    </row>
    <row r="162" spans="1:6" x14ac:dyDescent="0.25">
      <c r="A162" t="s">
        <v>2230</v>
      </c>
      <c r="B162" t="s">
        <v>5568</v>
      </c>
      <c r="C162" t="s">
        <v>5411</v>
      </c>
      <c r="D162" t="s">
        <v>5411</v>
      </c>
      <c r="E162" s="22" t="s">
        <v>2230</v>
      </c>
      <c r="F162" s="96" t="s">
        <v>88</v>
      </c>
    </row>
    <row r="163" spans="1:6" x14ac:dyDescent="0.25">
      <c r="A163" t="s">
        <v>2231</v>
      </c>
      <c r="B163" t="s">
        <v>5568</v>
      </c>
      <c r="C163" t="s">
        <v>5411</v>
      </c>
      <c r="D163" t="s">
        <v>5411</v>
      </c>
      <c r="E163" s="22" t="s">
        <v>2231</v>
      </c>
      <c r="F163" s="96" t="s">
        <v>88</v>
      </c>
    </row>
    <row r="164" spans="1:6" x14ac:dyDescent="0.25">
      <c r="A164" t="s">
        <v>2232</v>
      </c>
      <c r="B164" t="s">
        <v>5568</v>
      </c>
      <c r="C164" t="s">
        <v>5411</v>
      </c>
      <c r="D164" t="s">
        <v>5411</v>
      </c>
      <c r="E164" s="22" t="s">
        <v>2232</v>
      </c>
      <c r="F164" s="96" t="s">
        <v>88</v>
      </c>
    </row>
    <row r="165" spans="1:6" x14ac:dyDescent="0.25">
      <c r="A165" t="s">
        <v>2233</v>
      </c>
      <c r="B165" t="s">
        <v>5568</v>
      </c>
      <c r="C165" t="s">
        <v>5411</v>
      </c>
      <c r="D165" t="s">
        <v>5411</v>
      </c>
      <c r="E165" s="22" t="s">
        <v>2233</v>
      </c>
      <c r="F165" s="96" t="s">
        <v>88</v>
      </c>
    </row>
    <row r="166" spans="1:6" x14ac:dyDescent="0.25">
      <c r="A166" t="s">
        <v>2234</v>
      </c>
      <c r="B166" t="s">
        <v>5568</v>
      </c>
      <c r="C166" t="s">
        <v>5411</v>
      </c>
      <c r="D166" t="s">
        <v>5411</v>
      </c>
      <c r="E166" s="22" t="s">
        <v>2234</v>
      </c>
      <c r="F166" s="96" t="s">
        <v>88</v>
      </c>
    </row>
    <row r="167" spans="1:6" x14ac:dyDescent="0.25">
      <c r="A167" t="s">
        <v>2235</v>
      </c>
      <c r="B167" t="s">
        <v>5568</v>
      </c>
      <c r="C167" t="s">
        <v>5411</v>
      </c>
      <c r="D167" t="s">
        <v>5411</v>
      </c>
      <c r="E167" s="22" t="s">
        <v>2235</v>
      </c>
      <c r="F167" s="96" t="s">
        <v>88</v>
      </c>
    </row>
    <row r="168" spans="1:6" x14ac:dyDescent="0.25">
      <c r="A168" t="s">
        <v>2236</v>
      </c>
      <c r="B168" t="s">
        <v>5568</v>
      </c>
      <c r="C168" t="s">
        <v>5411</v>
      </c>
      <c r="D168" t="s">
        <v>5411</v>
      </c>
      <c r="E168" s="22" t="s">
        <v>2236</v>
      </c>
      <c r="F168" s="96" t="s">
        <v>88</v>
      </c>
    </row>
    <row r="169" spans="1:6" x14ac:dyDescent="0.25">
      <c r="A169" t="s">
        <v>2237</v>
      </c>
      <c r="B169" t="s">
        <v>5568</v>
      </c>
      <c r="C169" t="s">
        <v>5411</v>
      </c>
      <c r="D169" t="s">
        <v>5411</v>
      </c>
      <c r="E169" s="22" t="s">
        <v>2237</v>
      </c>
      <c r="F169" s="96" t="s">
        <v>88</v>
      </c>
    </row>
    <row r="170" spans="1:6" x14ac:dyDescent="0.25">
      <c r="A170" t="s">
        <v>2238</v>
      </c>
      <c r="B170" t="s">
        <v>5568</v>
      </c>
      <c r="C170" t="s">
        <v>5411</v>
      </c>
      <c r="D170" t="s">
        <v>5411</v>
      </c>
      <c r="E170" s="22" t="s">
        <v>2238</v>
      </c>
      <c r="F170" s="96" t="s">
        <v>88</v>
      </c>
    </row>
    <row r="171" spans="1:6" x14ac:dyDescent="0.25">
      <c r="A171" t="s">
        <v>2239</v>
      </c>
      <c r="B171" t="s">
        <v>5568</v>
      </c>
      <c r="C171" t="s">
        <v>5411</v>
      </c>
      <c r="D171" t="s">
        <v>5411</v>
      </c>
      <c r="E171" s="22" t="s">
        <v>2239</v>
      </c>
      <c r="F171" s="96" t="s">
        <v>88</v>
      </c>
    </row>
    <row r="172" spans="1:6" x14ac:dyDescent="0.25">
      <c r="A172" t="s">
        <v>2240</v>
      </c>
      <c r="B172" t="s">
        <v>5568</v>
      </c>
      <c r="C172" t="s">
        <v>5411</v>
      </c>
      <c r="D172" t="s">
        <v>5411</v>
      </c>
      <c r="E172" s="22" t="s">
        <v>2240</v>
      </c>
      <c r="F172" s="96" t="s">
        <v>88</v>
      </c>
    </row>
    <row r="173" spans="1:6" x14ac:dyDescent="0.25">
      <c r="A173" t="s">
        <v>2295</v>
      </c>
      <c r="B173" t="s">
        <v>77</v>
      </c>
      <c r="C173" t="s">
        <v>5411</v>
      </c>
      <c r="D173" t="s">
        <v>5411</v>
      </c>
      <c r="E173" s="22" t="s">
        <v>2295</v>
      </c>
      <c r="F173" s="96" t="s">
        <v>77</v>
      </c>
    </row>
    <row r="174" spans="1:6" x14ac:dyDescent="0.25">
      <c r="A174" t="s">
        <v>2296</v>
      </c>
      <c r="B174" t="s">
        <v>77</v>
      </c>
      <c r="C174" t="s">
        <v>5411</v>
      </c>
      <c r="D174" t="s">
        <v>5411</v>
      </c>
      <c r="E174" s="22" t="s">
        <v>2296</v>
      </c>
      <c r="F174" s="96" t="s">
        <v>77</v>
      </c>
    </row>
    <row r="175" spans="1:6" x14ac:dyDescent="0.25">
      <c r="A175" t="s">
        <v>2297</v>
      </c>
      <c r="B175" t="s">
        <v>77</v>
      </c>
      <c r="C175" t="s">
        <v>5411</v>
      </c>
      <c r="D175" t="s">
        <v>5411</v>
      </c>
      <c r="E175" s="22" t="s">
        <v>2297</v>
      </c>
      <c r="F175" s="96" t="s">
        <v>77</v>
      </c>
    </row>
    <row r="176" spans="1:6" x14ac:dyDescent="0.25">
      <c r="A176" t="s">
        <v>2298</v>
      </c>
      <c r="B176" t="s">
        <v>77</v>
      </c>
      <c r="C176" t="s">
        <v>5411</v>
      </c>
      <c r="D176" t="s">
        <v>5411</v>
      </c>
      <c r="E176" s="22" t="s">
        <v>2298</v>
      </c>
      <c r="F176" s="96" t="s">
        <v>77</v>
      </c>
    </row>
    <row r="177" spans="1:6" x14ac:dyDescent="0.25">
      <c r="A177" t="s">
        <v>2299</v>
      </c>
      <c r="B177" t="s">
        <v>77</v>
      </c>
      <c r="C177" t="s">
        <v>5411</v>
      </c>
      <c r="D177" t="s">
        <v>5411</v>
      </c>
      <c r="E177" s="22" t="s">
        <v>2299</v>
      </c>
      <c r="F177" s="96" t="s">
        <v>77</v>
      </c>
    </row>
    <row r="178" spans="1:6" x14ac:dyDescent="0.25">
      <c r="A178" t="s">
        <v>2300</v>
      </c>
      <c r="B178" t="s">
        <v>77</v>
      </c>
      <c r="C178" t="s">
        <v>5411</v>
      </c>
      <c r="D178" t="s">
        <v>5411</v>
      </c>
      <c r="E178" s="22" t="s">
        <v>2300</v>
      </c>
      <c r="F178" s="96" t="s">
        <v>77</v>
      </c>
    </row>
    <row r="179" spans="1:6" x14ac:dyDescent="0.25">
      <c r="A179" t="s">
        <v>2301</v>
      </c>
      <c r="B179" t="s">
        <v>77</v>
      </c>
      <c r="C179" t="s">
        <v>5411</v>
      </c>
      <c r="D179" t="s">
        <v>5411</v>
      </c>
      <c r="E179" s="22" t="s">
        <v>2301</v>
      </c>
      <c r="F179" s="96" t="s">
        <v>77</v>
      </c>
    </row>
    <row r="180" spans="1:6" x14ac:dyDescent="0.25">
      <c r="A180" t="s">
        <v>2302</v>
      </c>
      <c r="B180" t="s">
        <v>77</v>
      </c>
      <c r="C180" t="s">
        <v>5411</v>
      </c>
      <c r="D180" t="s">
        <v>5411</v>
      </c>
      <c r="E180" s="22" t="s">
        <v>2302</v>
      </c>
      <c r="F180" s="96" t="s">
        <v>77</v>
      </c>
    </row>
    <row r="181" spans="1:6" x14ac:dyDescent="0.25">
      <c r="A181" t="s">
        <v>2303</v>
      </c>
      <c r="B181" t="s">
        <v>77</v>
      </c>
      <c r="C181" t="s">
        <v>5411</v>
      </c>
      <c r="D181" t="s">
        <v>5411</v>
      </c>
      <c r="E181" s="22" t="s">
        <v>2303</v>
      </c>
      <c r="F181" s="96" t="s">
        <v>77</v>
      </c>
    </row>
    <row r="182" spans="1:6" x14ac:dyDescent="0.25">
      <c r="A182" t="s">
        <v>2304</v>
      </c>
      <c r="B182" t="s">
        <v>77</v>
      </c>
      <c r="C182" t="s">
        <v>5411</v>
      </c>
      <c r="D182" t="s">
        <v>5411</v>
      </c>
      <c r="E182" s="22" t="s">
        <v>2304</v>
      </c>
      <c r="F182" s="96" t="s">
        <v>77</v>
      </c>
    </row>
    <row r="183" spans="1:6" x14ac:dyDescent="0.25">
      <c r="A183" t="s">
        <v>2305</v>
      </c>
      <c r="B183" t="s">
        <v>77</v>
      </c>
      <c r="C183" t="s">
        <v>5411</v>
      </c>
      <c r="D183" t="s">
        <v>5411</v>
      </c>
      <c r="E183" s="22" t="s">
        <v>2305</v>
      </c>
      <c r="F183" s="96" t="s">
        <v>77</v>
      </c>
    </row>
    <row r="184" spans="1:6" x14ac:dyDescent="0.25">
      <c r="A184" t="s">
        <v>2306</v>
      </c>
      <c r="B184" t="s">
        <v>77</v>
      </c>
      <c r="C184" t="s">
        <v>5411</v>
      </c>
      <c r="D184" t="s">
        <v>5411</v>
      </c>
      <c r="E184" s="22" t="s">
        <v>2306</v>
      </c>
      <c r="F184" s="96" t="s">
        <v>77</v>
      </c>
    </row>
    <row r="185" spans="1:6" x14ac:dyDescent="0.25">
      <c r="A185" t="s">
        <v>2307</v>
      </c>
      <c r="B185" t="s">
        <v>77</v>
      </c>
      <c r="C185" t="s">
        <v>5411</v>
      </c>
      <c r="D185" t="s">
        <v>5411</v>
      </c>
      <c r="E185" s="22" t="s">
        <v>2307</v>
      </c>
      <c r="F185" s="96" t="s">
        <v>77</v>
      </c>
    </row>
    <row r="186" spans="1:6" x14ac:dyDescent="0.25">
      <c r="A186" t="s">
        <v>2308</v>
      </c>
      <c r="B186" t="s">
        <v>77</v>
      </c>
      <c r="C186" t="s">
        <v>5411</v>
      </c>
      <c r="D186" t="s">
        <v>5411</v>
      </c>
      <c r="E186" s="22" t="s">
        <v>2308</v>
      </c>
      <c r="F186" s="96" t="s">
        <v>77</v>
      </c>
    </row>
    <row r="187" spans="1:6" x14ac:dyDescent="0.25">
      <c r="A187" t="s">
        <v>2309</v>
      </c>
      <c r="B187" t="s">
        <v>77</v>
      </c>
      <c r="C187" t="s">
        <v>5411</v>
      </c>
      <c r="D187" t="s">
        <v>5411</v>
      </c>
      <c r="E187" s="22" t="s">
        <v>2309</v>
      </c>
      <c r="F187" s="96" t="s">
        <v>77</v>
      </c>
    </row>
    <row r="188" spans="1:6" x14ac:dyDescent="0.25">
      <c r="A188" t="s">
        <v>2310</v>
      </c>
      <c r="B188" t="s">
        <v>77</v>
      </c>
      <c r="C188" t="s">
        <v>5411</v>
      </c>
      <c r="D188" t="s">
        <v>5411</v>
      </c>
      <c r="E188" s="22" t="s">
        <v>2310</v>
      </c>
      <c r="F188" s="96" t="s">
        <v>77</v>
      </c>
    </row>
    <row r="189" spans="1:6" x14ac:dyDescent="0.25">
      <c r="A189" t="s">
        <v>2311</v>
      </c>
      <c r="B189" t="s">
        <v>77</v>
      </c>
      <c r="C189" t="s">
        <v>5411</v>
      </c>
      <c r="D189" t="s">
        <v>5411</v>
      </c>
      <c r="E189" s="22" t="s">
        <v>2311</v>
      </c>
      <c r="F189" s="96" t="s">
        <v>77</v>
      </c>
    </row>
    <row r="190" spans="1:6" x14ac:dyDescent="0.25">
      <c r="A190" t="s">
        <v>2312</v>
      </c>
      <c r="B190" t="s">
        <v>77</v>
      </c>
      <c r="C190" t="s">
        <v>5411</v>
      </c>
      <c r="D190" t="s">
        <v>5411</v>
      </c>
      <c r="E190" s="22" t="s">
        <v>2312</v>
      </c>
      <c r="F190" s="96" t="s">
        <v>77</v>
      </c>
    </row>
    <row r="191" spans="1:6" x14ac:dyDescent="0.25">
      <c r="A191" t="s">
        <v>2313</v>
      </c>
      <c r="B191" t="s">
        <v>77</v>
      </c>
      <c r="C191" t="s">
        <v>5411</v>
      </c>
      <c r="D191" t="s">
        <v>5411</v>
      </c>
      <c r="E191" s="22" t="s">
        <v>2313</v>
      </c>
      <c r="F191" s="96" t="s">
        <v>77</v>
      </c>
    </row>
    <row r="192" spans="1:6" x14ac:dyDescent="0.25">
      <c r="A192" t="s">
        <v>2314</v>
      </c>
      <c r="B192" t="s">
        <v>77</v>
      </c>
      <c r="C192" t="s">
        <v>5411</v>
      </c>
      <c r="D192" t="s">
        <v>5411</v>
      </c>
      <c r="E192" s="22" t="s">
        <v>2314</v>
      </c>
      <c r="F192" s="96" t="s">
        <v>77</v>
      </c>
    </row>
    <row r="193" spans="1:6" x14ac:dyDescent="0.25">
      <c r="A193" t="s">
        <v>2315</v>
      </c>
      <c r="B193" t="s">
        <v>77</v>
      </c>
      <c r="C193" t="s">
        <v>5411</v>
      </c>
      <c r="D193" t="s">
        <v>5411</v>
      </c>
      <c r="E193" s="22" t="s">
        <v>2315</v>
      </c>
      <c r="F193" s="96" t="s">
        <v>77</v>
      </c>
    </row>
    <row r="194" spans="1:6" x14ac:dyDescent="0.25">
      <c r="A194" t="s">
        <v>2316</v>
      </c>
      <c r="B194" t="s">
        <v>77</v>
      </c>
      <c r="C194" t="s">
        <v>5411</v>
      </c>
      <c r="D194" t="s">
        <v>5411</v>
      </c>
      <c r="E194" s="22" t="s">
        <v>2316</v>
      </c>
      <c r="F194" s="96" t="s">
        <v>77</v>
      </c>
    </row>
    <row r="195" spans="1:6" x14ac:dyDescent="0.25">
      <c r="A195" t="s">
        <v>2317</v>
      </c>
      <c r="B195" t="s">
        <v>77</v>
      </c>
      <c r="C195" t="s">
        <v>5411</v>
      </c>
      <c r="D195" t="s">
        <v>5411</v>
      </c>
      <c r="E195" s="22" t="s">
        <v>2317</v>
      </c>
      <c r="F195" s="96" t="s">
        <v>77</v>
      </c>
    </row>
    <row r="196" spans="1:6" x14ac:dyDescent="0.25">
      <c r="A196" t="s">
        <v>2318</v>
      </c>
      <c r="B196" t="s">
        <v>77</v>
      </c>
      <c r="C196" t="s">
        <v>5411</v>
      </c>
      <c r="D196" t="s">
        <v>5411</v>
      </c>
      <c r="E196" s="22" t="s">
        <v>2318</v>
      </c>
      <c r="F196" s="96" t="s">
        <v>77</v>
      </c>
    </row>
    <row r="197" spans="1:6" x14ac:dyDescent="0.25">
      <c r="A197" t="s">
        <v>2319</v>
      </c>
      <c r="B197" t="s">
        <v>77</v>
      </c>
      <c r="C197" t="s">
        <v>5411</v>
      </c>
      <c r="D197" t="s">
        <v>5411</v>
      </c>
      <c r="E197" s="22" t="s">
        <v>2319</v>
      </c>
      <c r="F197" s="96" t="s">
        <v>77</v>
      </c>
    </row>
    <row r="198" spans="1:6" x14ac:dyDescent="0.25">
      <c r="A198" t="s">
        <v>2320</v>
      </c>
      <c r="B198" t="s">
        <v>77</v>
      </c>
      <c r="C198" t="s">
        <v>5411</v>
      </c>
      <c r="D198" t="s">
        <v>5411</v>
      </c>
      <c r="E198" s="22" t="s">
        <v>2320</v>
      </c>
      <c r="F198" s="96" t="s">
        <v>77</v>
      </c>
    </row>
    <row r="199" spans="1:6" x14ac:dyDescent="0.25">
      <c r="A199" t="s">
        <v>2321</v>
      </c>
      <c r="B199" t="s">
        <v>77</v>
      </c>
      <c r="C199" t="s">
        <v>5411</v>
      </c>
      <c r="D199" t="s">
        <v>5411</v>
      </c>
      <c r="E199" s="22" t="s">
        <v>2321</v>
      </c>
      <c r="F199" s="96" t="s">
        <v>77</v>
      </c>
    </row>
    <row r="200" spans="1:6" x14ac:dyDescent="0.25">
      <c r="A200" t="s">
        <v>2322</v>
      </c>
      <c r="B200" t="s">
        <v>77</v>
      </c>
      <c r="C200" t="s">
        <v>5411</v>
      </c>
      <c r="D200" t="s">
        <v>5411</v>
      </c>
      <c r="E200" s="22" t="s">
        <v>2322</v>
      </c>
      <c r="F200" s="96" t="s">
        <v>77</v>
      </c>
    </row>
    <row r="201" spans="1:6" x14ac:dyDescent="0.25">
      <c r="A201" t="s">
        <v>2323</v>
      </c>
      <c r="B201" t="s">
        <v>77</v>
      </c>
      <c r="C201" t="s">
        <v>5411</v>
      </c>
      <c r="D201" t="s">
        <v>5411</v>
      </c>
      <c r="E201" s="22" t="s">
        <v>2323</v>
      </c>
      <c r="F201" s="96" t="s">
        <v>77</v>
      </c>
    </row>
    <row r="202" spans="1:6" x14ac:dyDescent="0.25">
      <c r="A202" t="s">
        <v>2324</v>
      </c>
      <c r="B202" t="s">
        <v>77</v>
      </c>
      <c r="C202" t="s">
        <v>5411</v>
      </c>
      <c r="D202" t="s">
        <v>5411</v>
      </c>
      <c r="E202" s="22" t="s">
        <v>2324</v>
      </c>
      <c r="F202" s="96" t="s">
        <v>77</v>
      </c>
    </row>
    <row r="203" spans="1:6" x14ac:dyDescent="0.25">
      <c r="A203" t="s">
        <v>2325</v>
      </c>
      <c r="B203" t="s">
        <v>77</v>
      </c>
      <c r="C203" t="s">
        <v>5411</v>
      </c>
      <c r="D203" t="s">
        <v>5411</v>
      </c>
      <c r="E203" s="22" t="s">
        <v>2325</v>
      </c>
      <c r="F203" s="96" t="s">
        <v>77</v>
      </c>
    </row>
    <row r="204" spans="1:6" x14ac:dyDescent="0.25">
      <c r="A204" t="s">
        <v>2326</v>
      </c>
      <c r="B204" t="s">
        <v>77</v>
      </c>
      <c r="C204" t="s">
        <v>5411</v>
      </c>
      <c r="D204" t="s">
        <v>5411</v>
      </c>
      <c r="E204" s="22" t="s">
        <v>2326</v>
      </c>
      <c r="F204" s="96" t="s">
        <v>77</v>
      </c>
    </row>
    <row r="205" spans="1:6" x14ac:dyDescent="0.25">
      <c r="A205" t="s">
        <v>2327</v>
      </c>
      <c r="B205" t="s">
        <v>77</v>
      </c>
      <c r="C205" t="s">
        <v>5411</v>
      </c>
      <c r="D205" t="s">
        <v>5411</v>
      </c>
      <c r="E205" s="22" t="s">
        <v>2327</v>
      </c>
      <c r="F205" s="96" t="s">
        <v>77</v>
      </c>
    </row>
    <row r="206" spans="1:6" x14ac:dyDescent="0.25">
      <c r="A206" t="s">
        <v>2328</v>
      </c>
      <c r="B206" t="s">
        <v>77</v>
      </c>
      <c r="C206" t="s">
        <v>5411</v>
      </c>
      <c r="D206" t="s">
        <v>5411</v>
      </c>
      <c r="E206" s="22" t="s">
        <v>2328</v>
      </c>
      <c r="F206" s="96" t="s">
        <v>77</v>
      </c>
    </row>
    <row r="207" spans="1:6" x14ac:dyDescent="0.25">
      <c r="A207" t="s">
        <v>2329</v>
      </c>
      <c r="B207" t="s">
        <v>77</v>
      </c>
      <c r="C207" t="s">
        <v>5411</v>
      </c>
      <c r="D207" t="s">
        <v>5411</v>
      </c>
      <c r="E207" s="22" t="s">
        <v>2329</v>
      </c>
      <c r="F207" s="96" t="s">
        <v>77</v>
      </c>
    </row>
    <row r="208" spans="1:6" x14ac:dyDescent="0.25">
      <c r="A208" t="s">
        <v>2330</v>
      </c>
      <c r="B208" t="s">
        <v>77</v>
      </c>
      <c r="C208" t="s">
        <v>5411</v>
      </c>
      <c r="D208" t="s">
        <v>5411</v>
      </c>
      <c r="E208" s="22" t="s">
        <v>2330</v>
      </c>
      <c r="F208" s="96" t="s">
        <v>77</v>
      </c>
    </row>
    <row r="209" spans="1:6" x14ac:dyDescent="0.25">
      <c r="A209" t="s">
        <v>2331</v>
      </c>
      <c r="B209" t="s">
        <v>77</v>
      </c>
      <c r="C209" t="s">
        <v>5411</v>
      </c>
      <c r="D209" t="s">
        <v>5411</v>
      </c>
      <c r="E209" s="22" t="s">
        <v>2331</v>
      </c>
      <c r="F209" s="96" t="s">
        <v>77</v>
      </c>
    </row>
    <row r="210" spans="1:6" x14ac:dyDescent="0.25">
      <c r="A210" t="s">
        <v>2332</v>
      </c>
      <c r="B210" t="s">
        <v>77</v>
      </c>
      <c r="C210" t="s">
        <v>5411</v>
      </c>
      <c r="D210" t="s">
        <v>5411</v>
      </c>
      <c r="E210" s="22" t="s">
        <v>2332</v>
      </c>
      <c r="F210" s="96" t="s">
        <v>77</v>
      </c>
    </row>
    <row r="211" spans="1:6" x14ac:dyDescent="0.25">
      <c r="A211" t="s">
        <v>2333</v>
      </c>
      <c r="B211" t="s">
        <v>77</v>
      </c>
      <c r="C211" t="s">
        <v>5411</v>
      </c>
      <c r="D211" t="s">
        <v>5411</v>
      </c>
      <c r="E211" s="22" t="s">
        <v>2333</v>
      </c>
      <c r="F211" s="96" t="s">
        <v>77</v>
      </c>
    </row>
    <row r="212" spans="1:6" x14ac:dyDescent="0.25">
      <c r="A212" t="s">
        <v>2334</v>
      </c>
      <c r="B212" t="s">
        <v>77</v>
      </c>
      <c r="C212" t="s">
        <v>5411</v>
      </c>
      <c r="D212" t="s">
        <v>5411</v>
      </c>
      <c r="E212" s="22" t="s">
        <v>2334</v>
      </c>
      <c r="F212" s="96" t="s">
        <v>77</v>
      </c>
    </row>
    <row r="213" spans="1:6" x14ac:dyDescent="0.25">
      <c r="A213" t="s">
        <v>2335</v>
      </c>
      <c r="B213" t="s">
        <v>77</v>
      </c>
      <c r="C213" t="s">
        <v>5411</v>
      </c>
      <c r="D213" t="s">
        <v>5411</v>
      </c>
      <c r="E213" s="22" t="s">
        <v>2335</v>
      </c>
      <c r="F213" s="96" t="s">
        <v>77</v>
      </c>
    </row>
    <row r="214" spans="1:6" x14ac:dyDescent="0.25">
      <c r="A214" t="s">
        <v>2336</v>
      </c>
      <c r="B214" t="s">
        <v>77</v>
      </c>
      <c r="C214" t="s">
        <v>5411</v>
      </c>
      <c r="D214" t="s">
        <v>5411</v>
      </c>
      <c r="E214" s="22" t="s">
        <v>2336</v>
      </c>
      <c r="F214" s="96" t="s">
        <v>77</v>
      </c>
    </row>
    <row r="215" spans="1:6" x14ac:dyDescent="0.25">
      <c r="A215" t="s">
        <v>2337</v>
      </c>
      <c r="B215" t="s">
        <v>77</v>
      </c>
      <c r="C215" t="s">
        <v>5411</v>
      </c>
      <c r="D215" t="s">
        <v>5411</v>
      </c>
      <c r="E215" s="22" t="s">
        <v>2337</v>
      </c>
      <c r="F215" s="96" t="s">
        <v>77</v>
      </c>
    </row>
    <row r="216" spans="1:6" x14ac:dyDescent="0.25">
      <c r="A216" t="s">
        <v>2338</v>
      </c>
      <c r="B216" t="s">
        <v>77</v>
      </c>
      <c r="C216" t="s">
        <v>5411</v>
      </c>
      <c r="D216" t="s">
        <v>5411</v>
      </c>
      <c r="E216" s="22" t="s">
        <v>2338</v>
      </c>
      <c r="F216" s="96" t="s">
        <v>77</v>
      </c>
    </row>
    <row r="217" spans="1:6" x14ac:dyDescent="0.25">
      <c r="A217" t="s">
        <v>2339</v>
      </c>
      <c r="B217" t="s">
        <v>77</v>
      </c>
      <c r="C217" t="s">
        <v>5411</v>
      </c>
      <c r="D217" t="s">
        <v>5411</v>
      </c>
      <c r="E217" s="22" t="s">
        <v>2339</v>
      </c>
      <c r="F217" s="96" t="s">
        <v>77</v>
      </c>
    </row>
    <row r="218" spans="1:6" x14ac:dyDescent="0.25">
      <c r="A218" t="s">
        <v>2340</v>
      </c>
      <c r="B218" t="s">
        <v>77</v>
      </c>
      <c r="C218" t="s">
        <v>5411</v>
      </c>
      <c r="D218" t="s">
        <v>5411</v>
      </c>
      <c r="E218" s="22" t="s">
        <v>2340</v>
      </c>
      <c r="F218" s="96" t="s">
        <v>77</v>
      </c>
    </row>
    <row r="219" spans="1:6" x14ac:dyDescent="0.25">
      <c r="A219" t="s">
        <v>2341</v>
      </c>
      <c r="B219" t="s">
        <v>77</v>
      </c>
      <c r="C219" t="s">
        <v>5411</v>
      </c>
      <c r="D219" t="s">
        <v>5411</v>
      </c>
      <c r="E219" s="22" t="s">
        <v>2341</v>
      </c>
      <c r="F219" s="96" t="s">
        <v>77</v>
      </c>
    </row>
    <row r="220" spans="1:6" x14ac:dyDescent="0.25">
      <c r="A220" t="s">
        <v>2342</v>
      </c>
      <c r="B220" t="s">
        <v>77</v>
      </c>
      <c r="C220" t="s">
        <v>5411</v>
      </c>
      <c r="D220" t="s">
        <v>5411</v>
      </c>
      <c r="E220" s="22" t="s">
        <v>2342</v>
      </c>
      <c r="F220" s="96" t="s">
        <v>77</v>
      </c>
    </row>
    <row r="221" spans="1:6" x14ac:dyDescent="0.25">
      <c r="A221" t="s">
        <v>2343</v>
      </c>
      <c r="B221" t="s">
        <v>77</v>
      </c>
      <c r="C221" t="s">
        <v>5411</v>
      </c>
      <c r="D221" t="s">
        <v>5411</v>
      </c>
      <c r="E221" s="22" t="s">
        <v>2343</v>
      </c>
      <c r="F221" s="96" t="s">
        <v>77</v>
      </c>
    </row>
    <row r="222" spans="1:6" x14ac:dyDescent="0.25">
      <c r="A222" t="s">
        <v>2344</v>
      </c>
      <c r="B222" t="s">
        <v>77</v>
      </c>
      <c r="C222" t="s">
        <v>5411</v>
      </c>
      <c r="D222" t="s">
        <v>5411</v>
      </c>
      <c r="E222" s="22" t="s">
        <v>2344</v>
      </c>
      <c r="F222" s="96" t="s">
        <v>77</v>
      </c>
    </row>
    <row r="223" spans="1:6" x14ac:dyDescent="0.25">
      <c r="A223" t="s">
        <v>2345</v>
      </c>
      <c r="B223" t="s">
        <v>77</v>
      </c>
      <c r="C223" t="s">
        <v>5411</v>
      </c>
      <c r="D223" t="s">
        <v>5411</v>
      </c>
      <c r="E223" s="22" t="s">
        <v>2345</v>
      </c>
      <c r="F223" s="96" t="s">
        <v>77</v>
      </c>
    </row>
    <row r="224" spans="1:6" x14ac:dyDescent="0.25">
      <c r="A224" t="s">
        <v>2346</v>
      </c>
      <c r="B224" t="s">
        <v>77</v>
      </c>
      <c r="C224" t="s">
        <v>5411</v>
      </c>
      <c r="D224" t="s">
        <v>5411</v>
      </c>
      <c r="E224" s="22" t="s">
        <v>2346</v>
      </c>
      <c r="F224" s="96" t="s">
        <v>77</v>
      </c>
    </row>
    <row r="225" spans="1:6" x14ac:dyDescent="0.25">
      <c r="A225" t="s">
        <v>2347</v>
      </c>
      <c r="B225" t="s">
        <v>77</v>
      </c>
      <c r="C225" t="s">
        <v>5411</v>
      </c>
      <c r="D225" t="s">
        <v>5411</v>
      </c>
      <c r="E225" s="22" t="s">
        <v>2347</v>
      </c>
      <c r="F225" s="96" t="s">
        <v>77</v>
      </c>
    </row>
    <row r="226" spans="1:6" x14ac:dyDescent="0.25">
      <c r="A226" t="s">
        <v>2348</v>
      </c>
      <c r="B226" t="s">
        <v>77</v>
      </c>
      <c r="C226" t="s">
        <v>5411</v>
      </c>
      <c r="D226" t="s">
        <v>5411</v>
      </c>
      <c r="E226" s="22" t="s">
        <v>2348</v>
      </c>
      <c r="F226" s="96" t="s">
        <v>77</v>
      </c>
    </row>
    <row r="227" spans="1:6" x14ac:dyDescent="0.25">
      <c r="A227" t="s">
        <v>2349</v>
      </c>
      <c r="B227" t="s">
        <v>77</v>
      </c>
      <c r="C227" t="s">
        <v>5411</v>
      </c>
      <c r="D227" t="s">
        <v>5411</v>
      </c>
      <c r="E227" s="22" t="s">
        <v>2349</v>
      </c>
      <c r="F227" s="96" t="s">
        <v>77</v>
      </c>
    </row>
    <row r="228" spans="1:6" x14ac:dyDescent="0.25">
      <c r="A228" t="s">
        <v>2350</v>
      </c>
      <c r="B228" t="s">
        <v>77</v>
      </c>
      <c r="C228" t="s">
        <v>5411</v>
      </c>
      <c r="D228" t="s">
        <v>5411</v>
      </c>
      <c r="E228" s="22" t="s">
        <v>2350</v>
      </c>
      <c r="F228" s="96" t="s">
        <v>77</v>
      </c>
    </row>
    <row r="229" spans="1:6" x14ac:dyDescent="0.25">
      <c r="A229" t="s">
        <v>2351</v>
      </c>
      <c r="B229" t="s">
        <v>77</v>
      </c>
      <c r="C229" t="s">
        <v>5411</v>
      </c>
      <c r="D229" t="s">
        <v>5411</v>
      </c>
      <c r="E229" s="22" t="s">
        <v>2351</v>
      </c>
      <c r="F229" s="96" t="s">
        <v>77</v>
      </c>
    </row>
    <row r="230" spans="1:6" x14ac:dyDescent="0.25">
      <c r="A230" t="s">
        <v>2352</v>
      </c>
      <c r="B230" t="s">
        <v>77</v>
      </c>
      <c r="C230" t="s">
        <v>5411</v>
      </c>
      <c r="D230" t="s">
        <v>5411</v>
      </c>
      <c r="E230" s="22" t="s">
        <v>2352</v>
      </c>
      <c r="F230" s="96" t="s">
        <v>77</v>
      </c>
    </row>
    <row r="231" spans="1:6" x14ac:dyDescent="0.25">
      <c r="A231" t="s">
        <v>2353</v>
      </c>
      <c r="B231" t="s">
        <v>77</v>
      </c>
      <c r="C231" t="s">
        <v>5411</v>
      </c>
      <c r="D231" t="s">
        <v>5411</v>
      </c>
      <c r="E231" s="22" t="s">
        <v>2353</v>
      </c>
      <c r="F231" s="96" t="s">
        <v>77</v>
      </c>
    </row>
    <row r="232" spans="1:6" x14ac:dyDescent="0.25">
      <c r="A232" t="s">
        <v>2354</v>
      </c>
      <c r="B232" t="s">
        <v>77</v>
      </c>
      <c r="C232" t="s">
        <v>5411</v>
      </c>
      <c r="D232" t="s">
        <v>5411</v>
      </c>
      <c r="E232" s="22" t="s">
        <v>2354</v>
      </c>
      <c r="F232" s="96" t="s">
        <v>77</v>
      </c>
    </row>
    <row r="233" spans="1:6" x14ac:dyDescent="0.25">
      <c r="A233" t="s">
        <v>2355</v>
      </c>
      <c r="B233" t="s">
        <v>77</v>
      </c>
      <c r="C233" t="s">
        <v>5411</v>
      </c>
      <c r="D233" t="s">
        <v>5411</v>
      </c>
      <c r="E233" s="22" t="s">
        <v>2355</v>
      </c>
      <c r="F233" s="96" t="s">
        <v>77</v>
      </c>
    </row>
    <row r="234" spans="1:6" x14ac:dyDescent="0.25">
      <c r="A234" t="s">
        <v>2356</v>
      </c>
      <c r="B234" t="s">
        <v>77</v>
      </c>
      <c r="C234" t="s">
        <v>5411</v>
      </c>
      <c r="D234" t="s">
        <v>5411</v>
      </c>
      <c r="E234" s="22" t="s">
        <v>2356</v>
      </c>
      <c r="F234" s="96" t="s">
        <v>77</v>
      </c>
    </row>
    <row r="235" spans="1:6" x14ac:dyDescent="0.25">
      <c r="A235" t="s">
        <v>2357</v>
      </c>
      <c r="B235" t="s">
        <v>77</v>
      </c>
      <c r="C235" t="s">
        <v>5411</v>
      </c>
      <c r="D235" t="s">
        <v>5411</v>
      </c>
      <c r="E235" s="22" t="s">
        <v>2357</v>
      </c>
      <c r="F235" s="96" t="s">
        <v>77</v>
      </c>
    </row>
    <row r="236" spans="1:6" x14ac:dyDescent="0.25">
      <c r="A236" t="s">
        <v>2358</v>
      </c>
      <c r="B236" t="s">
        <v>77</v>
      </c>
      <c r="C236" t="s">
        <v>5411</v>
      </c>
      <c r="D236" t="s">
        <v>5411</v>
      </c>
      <c r="E236" s="22" t="s">
        <v>2358</v>
      </c>
      <c r="F236" s="96" t="s">
        <v>77</v>
      </c>
    </row>
    <row r="237" spans="1:6" x14ac:dyDescent="0.25">
      <c r="A237" t="s">
        <v>2359</v>
      </c>
      <c r="B237" t="s">
        <v>77</v>
      </c>
      <c r="C237" t="s">
        <v>5411</v>
      </c>
      <c r="D237" t="s">
        <v>5411</v>
      </c>
      <c r="E237" s="22" t="s">
        <v>2359</v>
      </c>
      <c r="F237" s="96" t="s">
        <v>77</v>
      </c>
    </row>
    <row r="238" spans="1:6" x14ac:dyDescent="0.25">
      <c r="A238" t="s">
        <v>2360</v>
      </c>
      <c r="B238" t="s">
        <v>77</v>
      </c>
      <c r="C238" t="s">
        <v>5411</v>
      </c>
      <c r="D238" t="s">
        <v>5411</v>
      </c>
      <c r="E238" s="22" t="s">
        <v>2360</v>
      </c>
      <c r="F238" s="96" t="s">
        <v>77</v>
      </c>
    </row>
    <row r="239" spans="1:6" x14ac:dyDescent="0.25">
      <c r="A239" t="s">
        <v>2361</v>
      </c>
      <c r="B239" t="s">
        <v>77</v>
      </c>
      <c r="C239" t="s">
        <v>5411</v>
      </c>
      <c r="D239" t="s">
        <v>5411</v>
      </c>
      <c r="E239" s="22" t="s">
        <v>2361</v>
      </c>
      <c r="F239" s="96" t="s">
        <v>77</v>
      </c>
    </row>
    <row r="240" spans="1:6" x14ac:dyDescent="0.25">
      <c r="A240" t="s">
        <v>2362</v>
      </c>
      <c r="B240" t="s">
        <v>77</v>
      </c>
      <c r="C240" t="s">
        <v>5411</v>
      </c>
      <c r="D240" t="s">
        <v>5411</v>
      </c>
      <c r="E240" s="22" t="s">
        <v>2362</v>
      </c>
      <c r="F240" s="96" t="s">
        <v>77</v>
      </c>
    </row>
    <row r="241" spans="1:6" x14ac:dyDescent="0.25">
      <c r="A241" t="s">
        <v>2363</v>
      </c>
      <c r="B241" t="s">
        <v>77</v>
      </c>
      <c r="C241" t="s">
        <v>5411</v>
      </c>
      <c r="D241" t="s">
        <v>5411</v>
      </c>
      <c r="E241" s="22" t="s">
        <v>2363</v>
      </c>
      <c r="F241" s="96" t="s">
        <v>77</v>
      </c>
    </row>
    <row r="242" spans="1:6" x14ac:dyDescent="0.25">
      <c r="A242" t="s">
        <v>2364</v>
      </c>
      <c r="B242" t="s">
        <v>77</v>
      </c>
      <c r="C242" t="s">
        <v>5411</v>
      </c>
      <c r="D242" t="s">
        <v>5411</v>
      </c>
      <c r="E242" s="22" t="s">
        <v>2364</v>
      </c>
      <c r="F242" s="96" t="s">
        <v>77</v>
      </c>
    </row>
    <row r="243" spans="1:6" x14ac:dyDescent="0.25">
      <c r="A243" t="s">
        <v>2365</v>
      </c>
      <c r="B243" t="s">
        <v>77</v>
      </c>
      <c r="C243" t="s">
        <v>5411</v>
      </c>
      <c r="D243" t="s">
        <v>5411</v>
      </c>
      <c r="E243" s="22" t="s">
        <v>2365</v>
      </c>
      <c r="F243" s="96" t="s">
        <v>77</v>
      </c>
    </row>
    <row r="244" spans="1:6" x14ac:dyDescent="0.25">
      <c r="A244" t="s">
        <v>2366</v>
      </c>
      <c r="B244" t="s">
        <v>77</v>
      </c>
      <c r="C244" t="s">
        <v>5411</v>
      </c>
      <c r="D244" t="s">
        <v>5411</v>
      </c>
      <c r="E244" s="22" t="s">
        <v>2366</v>
      </c>
      <c r="F244" s="96" t="s">
        <v>77</v>
      </c>
    </row>
    <row r="245" spans="1:6" x14ac:dyDescent="0.25">
      <c r="A245" t="s">
        <v>2367</v>
      </c>
      <c r="B245" t="s">
        <v>77</v>
      </c>
      <c r="C245" t="s">
        <v>5411</v>
      </c>
      <c r="D245" t="s">
        <v>5411</v>
      </c>
      <c r="E245" s="22" t="s">
        <v>2367</v>
      </c>
      <c r="F245" s="96" t="s">
        <v>77</v>
      </c>
    </row>
    <row r="246" spans="1:6" x14ac:dyDescent="0.25">
      <c r="A246" t="s">
        <v>2368</v>
      </c>
      <c r="B246" t="s">
        <v>77</v>
      </c>
      <c r="C246" t="s">
        <v>5411</v>
      </c>
      <c r="D246" t="s">
        <v>5411</v>
      </c>
      <c r="E246" s="22" t="s">
        <v>2368</v>
      </c>
      <c r="F246" s="96" t="s">
        <v>77</v>
      </c>
    </row>
    <row r="247" spans="1:6" x14ac:dyDescent="0.25">
      <c r="A247" t="s">
        <v>2369</v>
      </c>
      <c r="B247" t="s">
        <v>77</v>
      </c>
      <c r="C247" t="s">
        <v>5411</v>
      </c>
      <c r="D247" t="s">
        <v>5411</v>
      </c>
      <c r="E247" s="22" t="s">
        <v>2369</v>
      </c>
      <c r="F247" s="96" t="s">
        <v>77</v>
      </c>
    </row>
    <row r="248" spans="1:6" x14ac:dyDescent="0.25">
      <c r="A248" t="s">
        <v>2370</v>
      </c>
      <c r="B248" t="s">
        <v>77</v>
      </c>
      <c r="C248" t="s">
        <v>5411</v>
      </c>
      <c r="D248" t="s">
        <v>5411</v>
      </c>
      <c r="E248" s="22" t="s">
        <v>2370</v>
      </c>
      <c r="F248" s="96" t="s">
        <v>77</v>
      </c>
    </row>
    <row r="249" spans="1:6" x14ac:dyDescent="0.25">
      <c r="A249" t="s">
        <v>2371</v>
      </c>
      <c r="B249" t="s">
        <v>77</v>
      </c>
      <c r="C249" t="s">
        <v>5411</v>
      </c>
      <c r="D249" t="s">
        <v>5411</v>
      </c>
      <c r="E249" s="22" t="s">
        <v>2371</v>
      </c>
      <c r="F249" s="96" t="s">
        <v>77</v>
      </c>
    </row>
    <row r="250" spans="1:6" x14ac:dyDescent="0.25">
      <c r="A250" t="s">
        <v>2372</v>
      </c>
      <c r="B250" t="s">
        <v>77</v>
      </c>
      <c r="C250" t="s">
        <v>5411</v>
      </c>
      <c r="D250" t="s">
        <v>5411</v>
      </c>
      <c r="E250" s="22" t="s">
        <v>2372</v>
      </c>
      <c r="F250" s="96" t="s">
        <v>77</v>
      </c>
    </row>
    <row r="251" spans="1:6" x14ac:dyDescent="0.25">
      <c r="A251" t="s">
        <v>2373</v>
      </c>
      <c r="B251" t="s">
        <v>77</v>
      </c>
      <c r="C251" t="s">
        <v>5411</v>
      </c>
      <c r="D251" t="s">
        <v>5411</v>
      </c>
      <c r="E251" s="22" t="s">
        <v>2373</v>
      </c>
      <c r="F251" s="96" t="s">
        <v>77</v>
      </c>
    </row>
    <row r="252" spans="1:6" x14ac:dyDescent="0.25">
      <c r="A252" t="s">
        <v>2374</v>
      </c>
      <c r="B252" t="s">
        <v>77</v>
      </c>
      <c r="C252" t="s">
        <v>5411</v>
      </c>
      <c r="D252" t="s">
        <v>5411</v>
      </c>
      <c r="E252" s="22" t="s">
        <v>2374</v>
      </c>
      <c r="F252" s="96" t="s">
        <v>77</v>
      </c>
    </row>
    <row r="253" spans="1:6" x14ac:dyDescent="0.25">
      <c r="A253" t="s">
        <v>2375</v>
      </c>
      <c r="B253" t="s">
        <v>77</v>
      </c>
      <c r="C253" t="s">
        <v>5411</v>
      </c>
      <c r="D253" t="s">
        <v>5411</v>
      </c>
      <c r="E253" s="22" t="s">
        <v>2375</v>
      </c>
      <c r="F253" s="96" t="s">
        <v>77</v>
      </c>
    </row>
    <row r="254" spans="1:6" x14ac:dyDescent="0.25">
      <c r="A254" t="s">
        <v>2376</v>
      </c>
      <c r="B254" t="s">
        <v>77</v>
      </c>
      <c r="C254" t="s">
        <v>5411</v>
      </c>
      <c r="D254" t="s">
        <v>5411</v>
      </c>
      <c r="E254" s="22" t="s">
        <v>2376</v>
      </c>
      <c r="F254" s="96" t="s">
        <v>77</v>
      </c>
    </row>
    <row r="255" spans="1:6" x14ac:dyDescent="0.25">
      <c r="A255" t="s">
        <v>2377</v>
      </c>
      <c r="B255" t="s">
        <v>77</v>
      </c>
      <c r="C255" t="s">
        <v>5411</v>
      </c>
      <c r="D255" t="s">
        <v>5411</v>
      </c>
      <c r="E255" s="22" t="s">
        <v>2377</v>
      </c>
      <c r="F255" s="96" t="s">
        <v>77</v>
      </c>
    </row>
    <row r="256" spans="1:6" x14ac:dyDescent="0.25">
      <c r="A256" t="s">
        <v>2378</v>
      </c>
      <c r="B256" t="s">
        <v>77</v>
      </c>
      <c r="C256" t="s">
        <v>5411</v>
      </c>
      <c r="D256" t="s">
        <v>5411</v>
      </c>
      <c r="E256" s="22" t="s">
        <v>2378</v>
      </c>
      <c r="F256" s="96" t="s">
        <v>77</v>
      </c>
    </row>
    <row r="257" spans="1:6" x14ac:dyDescent="0.25">
      <c r="A257" t="s">
        <v>2379</v>
      </c>
      <c r="B257" t="s">
        <v>77</v>
      </c>
      <c r="C257" t="s">
        <v>5411</v>
      </c>
      <c r="D257" t="s">
        <v>5411</v>
      </c>
      <c r="E257" s="22" t="s">
        <v>2379</v>
      </c>
      <c r="F257" s="97" t="s">
        <v>77</v>
      </c>
    </row>
    <row r="258" spans="1:6" x14ac:dyDescent="0.25">
      <c r="A258" t="s">
        <v>2380</v>
      </c>
      <c r="B258" t="s">
        <v>77</v>
      </c>
      <c r="C258" t="s">
        <v>5411</v>
      </c>
      <c r="D258" t="s">
        <v>5411</v>
      </c>
      <c r="E258" s="22" t="s">
        <v>2380</v>
      </c>
      <c r="F258" s="97" t="s">
        <v>77</v>
      </c>
    </row>
    <row r="259" spans="1:6" x14ac:dyDescent="0.25">
      <c r="A259" t="s">
        <v>2381</v>
      </c>
      <c r="B259" t="s">
        <v>77</v>
      </c>
      <c r="C259" t="s">
        <v>5411</v>
      </c>
      <c r="D259" t="s">
        <v>5411</v>
      </c>
      <c r="E259" s="22" t="s">
        <v>2381</v>
      </c>
      <c r="F259" s="97" t="s">
        <v>77</v>
      </c>
    </row>
    <row r="260" spans="1:6" x14ac:dyDescent="0.25">
      <c r="A260" t="s">
        <v>2382</v>
      </c>
      <c r="B260" t="s">
        <v>77</v>
      </c>
      <c r="C260" t="s">
        <v>5411</v>
      </c>
      <c r="D260" t="s">
        <v>5411</v>
      </c>
      <c r="E260" s="22" t="s">
        <v>2382</v>
      </c>
      <c r="F260" s="97" t="s">
        <v>77</v>
      </c>
    </row>
    <row r="261" spans="1:6" x14ac:dyDescent="0.25">
      <c r="A261" t="s">
        <v>2383</v>
      </c>
      <c r="B261" t="s">
        <v>77</v>
      </c>
      <c r="C261" t="s">
        <v>5411</v>
      </c>
      <c r="D261" t="s">
        <v>5411</v>
      </c>
      <c r="E261" s="22" t="s">
        <v>2383</v>
      </c>
      <c r="F261" s="97" t="s">
        <v>77</v>
      </c>
    </row>
    <row r="262" spans="1:6" x14ac:dyDescent="0.25">
      <c r="A262" t="s">
        <v>2384</v>
      </c>
      <c r="B262" t="s">
        <v>77</v>
      </c>
      <c r="C262" t="s">
        <v>5411</v>
      </c>
      <c r="D262" t="s">
        <v>5411</v>
      </c>
      <c r="E262" s="22" t="s">
        <v>2384</v>
      </c>
      <c r="F262" s="97" t="s">
        <v>77</v>
      </c>
    </row>
    <row r="263" spans="1:6" x14ac:dyDescent="0.25">
      <c r="A263" t="s">
        <v>2385</v>
      </c>
      <c r="B263" t="s">
        <v>77</v>
      </c>
      <c r="C263" t="s">
        <v>5411</v>
      </c>
      <c r="D263" t="s">
        <v>5411</v>
      </c>
      <c r="E263" s="22" t="s">
        <v>2385</v>
      </c>
      <c r="F263" s="97" t="s">
        <v>77</v>
      </c>
    </row>
    <row r="264" spans="1:6" x14ac:dyDescent="0.25">
      <c r="A264" t="s">
        <v>2386</v>
      </c>
      <c r="B264" t="s">
        <v>77</v>
      </c>
      <c r="C264" t="s">
        <v>5411</v>
      </c>
      <c r="D264" t="s">
        <v>5411</v>
      </c>
      <c r="E264" s="22" t="s">
        <v>2386</v>
      </c>
      <c r="F264" s="97" t="s">
        <v>77</v>
      </c>
    </row>
    <row r="265" spans="1:6" x14ac:dyDescent="0.25">
      <c r="A265" t="s">
        <v>2387</v>
      </c>
      <c r="B265" t="s">
        <v>77</v>
      </c>
      <c r="C265" t="s">
        <v>5411</v>
      </c>
      <c r="D265" t="s">
        <v>5411</v>
      </c>
      <c r="E265" s="22" t="s">
        <v>2387</v>
      </c>
      <c r="F265" s="97" t="s">
        <v>77</v>
      </c>
    </row>
    <row r="266" spans="1:6" x14ac:dyDescent="0.25">
      <c r="A266" t="s">
        <v>2388</v>
      </c>
      <c r="B266" t="s">
        <v>77</v>
      </c>
      <c r="C266" t="s">
        <v>5411</v>
      </c>
      <c r="D266" t="s">
        <v>5411</v>
      </c>
      <c r="E266" s="22" t="s">
        <v>2388</v>
      </c>
      <c r="F266" s="97" t="s">
        <v>77</v>
      </c>
    </row>
    <row r="267" spans="1:6" x14ac:dyDescent="0.25">
      <c r="A267" t="s">
        <v>2389</v>
      </c>
      <c r="B267" t="s">
        <v>77</v>
      </c>
      <c r="C267" t="s">
        <v>5411</v>
      </c>
      <c r="D267" t="s">
        <v>5411</v>
      </c>
      <c r="E267" s="22" t="s">
        <v>2389</v>
      </c>
      <c r="F267" s="97" t="s">
        <v>77</v>
      </c>
    </row>
    <row r="268" spans="1:6" x14ac:dyDescent="0.25">
      <c r="A268" t="s">
        <v>2390</v>
      </c>
      <c r="B268" t="s">
        <v>77</v>
      </c>
      <c r="C268" t="s">
        <v>5411</v>
      </c>
      <c r="D268" t="s">
        <v>5411</v>
      </c>
      <c r="E268" s="22" t="s">
        <v>2390</v>
      </c>
      <c r="F268" s="97" t="s">
        <v>77</v>
      </c>
    </row>
    <row r="269" spans="1:6" x14ac:dyDescent="0.25">
      <c r="A269" t="s">
        <v>2391</v>
      </c>
      <c r="B269" t="s">
        <v>77</v>
      </c>
      <c r="C269" t="s">
        <v>5411</v>
      </c>
      <c r="D269" t="s">
        <v>5411</v>
      </c>
      <c r="E269" s="22" t="s">
        <v>2391</v>
      </c>
      <c r="F269" s="97" t="s">
        <v>77</v>
      </c>
    </row>
    <row r="270" spans="1:6" x14ac:dyDescent="0.25">
      <c r="A270" t="s">
        <v>2392</v>
      </c>
      <c r="B270" t="s">
        <v>77</v>
      </c>
      <c r="C270" t="s">
        <v>5411</v>
      </c>
      <c r="D270" t="s">
        <v>5411</v>
      </c>
      <c r="E270" s="22" t="s">
        <v>2392</v>
      </c>
      <c r="F270" s="97" t="s">
        <v>77</v>
      </c>
    </row>
    <row r="271" spans="1:6" x14ac:dyDescent="0.25">
      <c r="A271" t="s">
        <v>2393</v>
      </c>
      <c r="B271" t="s">
        <v>77</v>
      </c>
      <c r="C271" t="s">
        <v>5411</v>
      </c>
      <c r="D271" t="s">
        <v>5411</v>
      </c>
      <c r="E271" s="22" t="s">
        <v>2393</v>
      </c>
      <c r="F271" s="97" t="s">
        <v>77</v>
      </c>
    </row>
    <row r="272" spans="1:6" x14ac:dyDescent="0.25">
      <c r="A272" t="s">
        <v>2394</v>
      </c>
      <c r="B272" t="s">
        <v>77</v>
      </c>
      <c r="C272" t="s">
        <v>5411</v>
      </c>
      <c r="D272" t="s">
        <v>5411</v>
      </c>
      <c r="E272" s="22" t="s">
        <v>2394</v>
      </c>
      <c r="F272" s="97" t="s">
        <v>77</v>
      </c>
    </row>
    <row r="273" spans="1:6" x14ac:dyDescent="0.25">
      <c r="A273" t="s">
        <v>2395</v>
      </c>
      <c r="B273" t="s">
        <v>77</v>
      </c>
      <c r="C273" t="s">
        <v>5411</v>
      </c>
      <c r="D273" t="s">
        <v>5411</v>
      </c>
      <c r="E273" s="22" t="s">
        <v>2395</v>
      </c>
      <c r="F273" s="97" t="s">
        <v>77</v>
      </c>
    </row>
    <row r="274" spans="1:6" x14ac:dyDescent="0.25">
      <c r="A274" t="s">
        <v>2396</v>
      </c>
      <c r="B274" t="s">
        <v>77</v>
      </c>
      <c r="C274" t="s">
        <v>5411</v>
      </c>
      <c r="D274" t="s">
        <v>5411</v>
      </c>
      <c r="E274" s="22" t="s">
        <v>2396</v>
      </c>
      <c r="F274" s="97" t="s">
        <v>77</v>
      </c>
    </row>
    <row r="275" spans="1:6" x14ac:dyDescent="0.25">
      <c r="A275" t="s">
        <v>2397</v>
      </c>
      <c r="B275" t="s">
        <v>77</v>
      </c>
      <c r="C275" t="s">
        <v>5411</v>
      </c>
      <c r="D275" t="s">
        <v>5411</v>
      </c>
      <c r="E275" s="22" t="s">
        <v>2397</v>
      </c>
      <c r="F275" s="97" t="s">
        <v>77</v>
      </c>
    </row>
    <row r="276" spans="1:6" x14ac:dyDescent="0.25">
      <c r="A276" t="s">
        <v>2398</v>
      </c>
      <c r="B276" t="s">
        <v>77</v>
      </c>
      <c r="C276" t="s">
        <v>5411</v>
      </c>
      <c r="D276" t="s">
        <v>5411</v>
      </c>
      <c r="E276" s="22" t="s">
        <v>2398</v>
      </c>
      <c r="F276" s="97" t="s">
        <v>77</v>
      </c>
    </row>
    <row r="277" spans="1:6" x14ac:dyDescent="0.25">
      <c r="A277" t="s">
        <v>2399</v>
      </c>
      <c r="B277" t="s">
        <v>77</v>
      </c>
      <c r="C277" t="s">
        <v>5411</v>
      </c>
      <c r="D277" t="s">
        <v>5411</v>
      </c>
      <c r="E277" s="22" t="s">
        <v>2399</v>
      </c>
      <c r="F277" s="97" t="s">
        <v>77</v>
      </c>
    </row>
    <row r="278" spans="1:6" x14ac:dyDescent="0.25">
      <c r="A278" t="s">
        <v>2400</v>
      </c>
      <c r="B278" t="s">
        <v>77</v>
      </c>
      <c r="C278" t="s">
        <v>5411</v>
      </c>
      <c r="D278" t="s">
        <v>5411</v>
      </c>
      <c r="E278" s="22" t="s">
        <v>2400</v>
      </c>
      <c r="F278" s="97" t="s">
        <v>77</v>
      </c>
    </row>
    <row r="279" spans="1:6" x14ac:dyDescent="0.25">
      <c r="A279" t="s">
        <v>2401</v>
      </c>
      <c r="B279" t="s">
        <v>77</v>
      </c>
      <c r="C279" t="s">
        <v>5411</v>
      </c>
      <c r="D279" t="s">
        <v>5411</v>
      </c>
      <c r="E279" s="22" t="s">
        <v>2401</v>
      </c>
      <c r="F279" s="97" t="s">
        <v>77</v>
      </c>
    </row>
    <row r="280" spans="1:6" x14ac:dyDescent="0.25">
      <c r="A280" t="s">
        <v>2402</v>
      </c>
      <c r="B280" t="s">
        <v>77</v>
      </c>
      <c r="C280" t="s">
        <v>5411</v>
      </c>
      <c r="D280" t="s">
        <v>5411</v>
      </c>
      <c r="E280" s="22" t="s">
        <v>2402</v>
      </c>
      <c r="F280" s="97" t="s">
        <v>77</v>
      </c>
    </row>
    <row r="281" spans="1:6" x14ac:dyDescent="0.25">
      <c r="A281" t="s">
        <v>2403</v>
      </c>
      <c r="B281" t="s">
        <v>77</v>
      </c>
      <c r="C281" t="s">
        <v>5411</v>
      </c>
      <c r="D281" t="s">
        <v>5411</v>
      </c>
      <c r="E281" s="22" t="s">
        <v>2403</v>
      </c>
      <c r="F281" s="97" t="s">
        <v>77</v>
      </c>
    </row>
    <row r="282" spans="1:6" x14ac:dyDescent="0.25">
      <c r="A282" t="s">
        <v>2404</v>
      </c>
      <c r="B282" t="s">
        <v>77</v>
      </c>
      <c r="C282" t="s">
        <v>5411</v>
      </c>
      <c r="D282" t="s">
        <v>5411</v>
      </c>
      <c r="E282" s="22" t="s">
        <v>2404</v>
      </c>
      <c r="F282" s="97" t="s">
        <v>77</v>
      </c>
    </row>
    <row r="283" spans="1:6" x14ac:dyDescent="0.25">
      <c r="A283" t="s">
        <v>2405</v>
      </c>
      <c r="B283" t="s">
        <v>77</v>
      </c>
      <c r="C283" t="s">
        <v>5411</v>
      </c>
      <c r="D283" t="s">
        <v>5411</v>
      </c>
      <c r="E283" s="22" t="s">
        <v>2405</v>
      </c>
      <c r="F283" s="97" t="s">
        <v>77</v>
      </c>
    </row>
    <row r="284" spans="1:6" x14ac:dyDescent="0.25">
      <c r="A284" t="s">
        <v>2406</v>
      </c>
      <c r="B284" t="s">
        <v>77</v>
      </c>
      <c r="C284" t="s">
        <v>5411</v>
      </c>
      <c r="D284" t="s">
        <v>5411</v>
      </c>
      <c r="E284" s="22" t="s">
        <v>2406</v>
      </c>
      <c r="F284" s="97" t="s">
        <v>77</v>
      </c>
    </row>
    <row r="285" spans="1:6" x14ac:dyDescent="0.25">
      <c r="A285" t="s">
        <v>2407</v>
      </c>
      <c r="B285" t="s">
        <v>77</v>
      </c>
      <c r="C285" t="s">
        <v>5411</v>
      </c>
      <c r="D285" t="s">
        <v>5411</v>
      </c>
      <c r="E285" s="22" t="s">
        <v>2407</v>
      </c>
      <c r="F285" s="97" t="s">
        <v>77</v>
      </c>
    </row>
    <row r="286" spans="1:6" x14ac:dyDescent="0.25">
      <c r="A286" t="s">
        <v>2408</v>
      </c>
      <c r="B286" t="s">
        <v>77</v>
      </c>
      <c r="C286" t="s">
        <v>5411</v>
      </c>
      <c r="D286" t="s">
        <v>5411</v>
      </c>
      <c r="E286" s="22" t="s">
        <v>2408</v>
      </c>
      <c r="F286" s="97" t="s">
        <v>77</v>
      </c>
    </row>
    <row r="287" spans="1:6" x14ac:dyDescent="0.25">
      <c r="A287" t="s">
        <v>2409</v>
      </c>
      <c r="B287" t="s">
        <v>77</v>
      </c>
      <c r="C287" t="s">
        <v>5411</v>
      </c>
      <c r="D287" t="s">
        <v>5411</v>
      </c>
      <c r="E287" s="22" t="s">
        <v>2409</v>
      </c>
      <c r="F287" s="97" t="s">
        <v>77</v>
      </c>
    </row>
    <row r="288" spans="1:6" x14ac:dyDescent="0.25">
      <c r="A288" t="s">
        <v>2410</v>
      </c>
      <c r="B288" t="s">
        <v>77</v>
      </c>
      <c r="C288" t="s">
        <v>5411</v>
      </c>
      <c r="D288" t="s">
        <v>5411</v>
      </c>
      <c r="E288" s="22" t="s">
        <v>2410</v>
      </c>
      <c r="F288" s="97" t="s">
        <v>77</v>
      </c>
    </row>
    <row r="289" spans="1:6" x14ac:dyDescent="0.25">
      <c r="A289" t="s">
        <v>2411</v>
      </c>
      <c r="B289" t="s">
        <v>77</v>
      </c>
      <c r="C289" t="s">
        <v>5411</v>
      </c>
      <c r="D289" t="s">
        <v>5411</v>
      </c>
      <c r="E289" s="22" t="s">
        <v>2411</v>
      </c>
      <c r="F289" s="97" t="s">
        <v>77</v>
      </c>
    </row>
    <row r="290" spans="1:6" x14ac:dyDescent="0.25">
      <c r="A290" t="s">
        <v>2412</v>
      </c>
      <c r="B290" t="s">
        <v>77</v>
      </c>
      <c r="C290" t="s">
        <v>5411</v>
      </c>
      <c r="D290" t="s">
        <v>5411</v>
      </c>
      <c r="E290" s="22" t="s">
        <v>2412</v>
      </c>
      <c r="F290" s="97" t="s">
        <v>77</v>
      </c>
    </row>
    <row r="291" spans="1:6" x14ac:dyDescent="0.25">
      <c r="A291" t="s">
        <v>2413</v>
      </c>
      <c r="B291" t="s">
        <v>77</v>
      </c>
      <c r="C291" t="s">
        <v>5411</v>
      </c>
      <c r="D291" t="s">
        <v>5411</v>
      </c>
      <c r="E291" s="22" t="s">
        <v>2413</v>
      </c>
      <c r="F291" s="97" t="s">
        <v>77</v>
      </c>
    </row>
    <row r="292" spans="1:6" x14ac:dyDescent="0.25">
      <c r="A292" t="s">
        <v>2414</v>
      </c>
      <c r="B292" t="s">
        <v>77</v>
      </c>
      <c r="C292" t="s">
        <v>5411</v>
      </c>
      <c r="D292" t="s">
        <v>5411</v>
      </c>
      <c r="E292" s="22" t="s">
        <v>2414</v>
      </c>
      <c r="F292" s="97" t="s">
        <v>77</v>
      </c>
    </row>
    <row r="293" spans="1:6" x14ac:dyDescent="0.25">
      <c r="A293" t="s">
        <v>2415</v>
      </c>
      <c r="B293" t="s">
        <v>77</v>
      </c>
      <c r="C293" t="s">
        <v>5411</v>
      </c>
      <c r="D293" t="s">
        <v>5411</v>
      </c>
      <c r="E293" s="22" t="s">
        <v>2415</v>
      </c>
      <c r="F293" s="97" t="s">
        <v>77</v>
      </c>
    </row>
    <row r="294" spans="1:6" x14ac:dyDescent="0.25">
      <c r="A294" t="s">
        <v>2416</v>
      </c>
      <c r="B294" t="s">
        <v>77</v>
      </c>
      <c r="C294" t="s">
        <v>5411</v>
      </c>
      <c r="D294" t="s">
        <v>5411</v>
      </c>
      <c r="E294" s="22" t="s">
        <v>2416</v>
      </c>
      <c r="F294" s="97" t="s">
        <v>77</v>
      </c>
    </row>
    <row r="295" spans="1:6" x14ac:dyDescent="0.25">
      <c r="A295" t="s">
        <v>2417</v>
      </c>
      <c r="B295" t="s">
        <v>77</v>
      </c>
      <c r="C295" t="s">
        <v>5411</v>
      </c>
      <c r="D295" t="s">
        <v>5411</v>
      </c>
      <c r="E295" s="22" t="s">
        <v>2417</v>
      </c>
      <c r="F295" s="97" t="s">
        <v>77</v>
      </c>
    </row>
    <row r="296" spans="1:6" x14ac:dyDescent="0.25">
      <c r="A296" t="s">
        <v>2418</v>
      </c>
      <c r="B296" t="s">
        <v>77</v>
      </c>
      <c r="C296" t="s">
        <v>5411</v>
      </c>
      <c r="D296" t="s">
        <v>5411</v>
      </c>
      <c r="E296" s="22" t="s">
        <v>2418</v>
      </c>
      <c r="F296" s="97" t="s">
        <v>77</v>
      </c>
    </row>
    <row r="297" spans="1:6" x14ac:dyDescent="0.25">
      <c r="A297" t="s">
        <v>2419</v>
      </c>
      <c r="B297" t="s">
        <v>77</v>
      </c>
      <c r="C297" t="s">
        <v>5411</v>
      </c>
      <c r="D297" t="s">
        <v>5411</v>
      </c>
      <c r="E297" s="22" t="s">
        <v>2419</v>
      </c>
      <c r="F297" s="97" t="s">
        <v>77</v>
      </c>
    </row>
    <row r="298" spans="1:6" x14ac:dyDescent="0.25">
      <c r="A298" t="s">
        <v>2420</v>
      </c>
      <c r="B298" t="s">
        <v>77</v>
      </c>
      <c r="C298" t="s">
        <v>5411</v>
      </c>
      <c r="D298" t="s">
        <v>5411</v>
      </c>
      <c r="E298" s="22" t="s">
        <v>2420</v>
      </c>
      <c r="F298" s="97" t="s">
        <v>77</v>
      </c>
    </row>
    <row r="299" spans="1:6" x14ac:dyDescent="0.25">
      <c r="A299" t="s">
        <v>4744</v>
      </c>
      <c r="B299" t="s">
        <v>77</v>
      </c>
      <c r="C299" t="s">
        <v>5411</v>
      </c>
      <c r="D299" t="s">
        <v>5411</v>
      </c>
      <c r="E299" s="22" t="s">
        <v>4744</v>
      </c>
      <c r="F299" s="61" t="s">
        <v>77</v>
      </c>
    </row>
    <row r="300" spans="1:6" x14ac:dyDescent="0.25">
      <c r="A300" t="s">
        <v>4745</v>
      </c>
      <c r="B300" t="s">
        <v>77</v>
      </c>
      <c r="C300" t="s">
        <v>5411</v>
      </c>
      <c r="D300" t="s">
        <v>5411</v>
      </c>
      <c r="E300" s="22" t="s">
        <v>4745</v>
      </c>
      <c r="F300" s="61" t="s">
        <v>77</v>
      </c>
    </row>
    <row r="301" spans="1:6" x14ac:dyDescent="0.25">
      <c r="A301" t="s">
        <v>4746</v>
      </c>
      <c r="B301" t="s">
        <v>77</v>
      </c>
      <c r="C301" t="s">
        <v>5411</v>
      </c>
      <c r="D301" t="s">
        <v>5411</v>
      </c>
      <c r="E301" s="22" t="s">
        <v>4746</v>
      </c>
      <c r="F301" s="61" t="s">
        <v>77</v>
      </c>
    </row>
    <row r="302" spans="1:6" x14ac:dyDescent="0.25">
      <c r="A302" t="s">
        <v>4747</v>
      </c>
      <c r="B302" t="s">
        <v>77</v>
      </c>
      <c r="C302" t="s">
        <v>5411</v>
      </c>
      <c r="D302" t="s">
        <v>5411</v>
      </c>
      <c r="E302" s="22" t="s">
        <v>4747</v>
      </c>
      <c r="F302" s="61" t="s">
        <v>77</v>
      </c>
    </row>
    <row r="303" spans="1:6" x14ac:dyDescent="0.25">
      <c r="A303" t="s">
        <v>4748</v>
      </c>
      <c r="B303" t="s">
        <v>77</v>
      </c>
      <c r="C303" t="s">
        <v>5411</v>
      </c>
      <c r="D303" t="s">
        <v>5411</v>
      </c>
      <c r="E303" s="22" t="s">
        <v>4748</v>
      </c>
      <c r="F303" s="61" t="s">
        <v>77</v>
      </c>
    </row>
    <row r="304" spans="1:6" x14ac:dyDescent="0.25">
      <c r="A304" t="s">
        <v>4749</v>
      </c>
      <c r="B304" t="s">
        <v>77</v>
      </c>
      <c r="C304" t="s">
        <v>5411</v>
      </c>
      <c r="D304" t="s">
        <v>5411</v>
      </c>
      <c r="E304" s="22" t="s">
        <v>4749</v>
      </c>
      <c r="F304" s="61" t="s">
        <v>77</v>
      </c>
    </row>
    <row r="305" spans="1:6" x14ac:dyDescent="0.25">
      <c r="A305" t="s">
        <v>4750</v>
      </c>
      <c r="B305" t="s">
        <v>77</v>
      </c>
      <c r="C305" t="s">
        <v>5411</v>
      </c>
      <c r="D305" t="s">
        <v>5411</v>
      </c>
      <c r="E305" s="22" t="s">
        <v>4750</v>
      </c>
      <c r="F305" s="61" t="s">
        <v>77</v>
      </c>
    </row>
    <row r="306" spans="1:6" x14ac:dyDescent="0.25">
      <c r="A306" t="s">
        <v>4751</v>
      </c>
      <c r="B306" t="s">
        <v>77</v>
      </c>
      <c r="C306" t="s">
        <v>5411</v>
      </c>
      <c r="D306" t="s">
        <v>5411</v>
      </c>
      <c r="E306" s="22" t="s">
        <v>4751</v>
      </c>
      <c r="F306" s="61" t="s">
        <v>77</v>
      </c>
    </row>
    <row r="307" spans="1:6" x14ac:dyDescent="0.25">
      <c r="A307" t="s">
        <v>4752</v>
      </c>
      <c r="B307" t="s">
        <v>77</v>
      </c>
      <c r="C307" t="s">
        <v>5411</v>
      </c>
      <c r="D307" t="s">
        <v>5411</v>
      </c>
      <c r="E307" s="22" t="s">
        <v>4752</v>
      </c>
      <c r="F307" s="61" t="s">
        <v>77</v>
      </c>
    </row>
    <row r="308" spans="1:6" x14ac:dyDescent="0.25">
      <c r="A308" t="s">
        <v>4753</v>
      </c>
      <c r="B308" t="s">
        <v>77</v>
      </c>
      <c r="C308" t="s">
        <v>5411</v>
      </c>
      <c r="D308" t="s">
        <v>5411</v>
      </c>
      <c r="E308" s="22" t="s">
        <v>4753</v>
      </c>
      <c r="F308" s="61" t="s">
        <v>77</v>
      </c>
    </row>
    <row r="309" spans="1:6" x14ac:dyDescent="0.25">
      <c r="A309" t="s">
        <v>4754</v>
      </c>
      <c r="B309" t="s">
        <v>77</v>
      </c>
      <c r="C309" t="s">
        <v>5411</v>
      </c>
      <c r="D309" t="s">
        <v>5411</v>
      </c>
      <c r="E309" s="22" t="s">
        <v>4754</v>
      </c>
      <c r="F309" s="61" t="s">
        <v>77</v>
      </c>
    </row>
    <row r="310" spans="1:6" x14ac:dyDescent="0.25">
      <c r="A310" t="s">
        <v>4755</v>
      </c>
      <c r="B310" t="s">
        <v>77</v>
      </c>
      <c r="C310" t="s">
        <v>5411</v>
      </c>
      <c r="D310" t="s">
        <v>5411</v>
      </c>
      <c r="E310" s="22" t="s">
        <v>4755</v>
      </c>
      <c r="F310" s="61" t="s">
        <v>77</v>
      </c>
    </row>
    <row r="311" spans="1:6" x14ac:dyDescent="0.25">
      <c r="A311" t="s">
        <v>4756</v>
      </c>
      <c r="B311" t="s">
        <v>77</v>
      </c>
      <c r="C311" t="s">
        <v>5411</v>
      </c>
      <c r="D311" t="s">
        <v>5411</v>
      </c>
      <c r="E311" s="22" t="s">
        <v>4756</v>
      </c>
      <c r="F311" s="61" t="s">
        <v>77</v>
      </c>
    </row>
    <row r="312" spans="1:6" x14ac:dyDescent="0.25">
      <c r="A312" t="s">
        <v>4757</v>
      </c>
      <c r="B312" t="s">
        <v>77</v>
      </c>
      <c r="C312" t="s">
        <v>5411</v>
      </c>
      <c r="D312" t="s">
        <v>5411</v>
      </c>
      <c r="E312" s="22" t="s">
        <v>4757</v>
      </c>
      <c r="F312" s="61" t="s">
        <v>77</v>
      </c>
    </row>
    <row r="313" spans="1:6" x14ac:dyDescent="0.25">
      <c r="A313" t="s">
        <v>4758</v>
      </c>
      <c r="B313" t="s">
        <v>77</v>
      </c>
      <c r="C313" t="s">
        <v>5411</v>
      </c>
      <c r="D313" t="s">
        <v>5411</v>
      </c>
      <c r="E313" s="22" t="s">
        <v>4758</v>
      </c>
      <c r="F313" s="61" t="s">
        <v>77</v>
      </c>
    </row>
    <row r="314" spans="1:6" x14ac:dyDescent="0.25">
      <c r="A314" t="s">
        <v>4759</v>
      </c>
      <c r="B314" t="s">
        <v>77</v>
      </c>
      <c r="C314" t="s">
        <v>5411</v>
      </c>
      <c r="D314" t="s">
        <v>5411</v>
      </c>
      <c r="E314" s="22" t="s">
        <v>4759</v>
      </c>
      <c r="F314" s="61" t="s">
        <v>77</v>
      </c>
    </row>
    <row r="315" spans="1:6" x14ac:dyDescent="0.25">
      <c r="A315" t="s">
        <v>4760</v>
      </c>
      <c r="B315" t="s">
        <v>77</v>
      </c>
      <c r="C315" t="s">
        <v>5411</v>
      </c>
      <c r="D315" t="s">
        <v>5411</v>
      </c>
      <c r="E315" s="22" t="s">
        <v>4760</v>
      </c>
      <c r="F315" s="61" t="s">
        <v>77</v>
      </c>
    </row>
    <row r="316" spans="1:6" x14ac:dyDescent="0.25">
      <c r="A316" t="s">
        <v>4761</v>
      </c>
      <c r="B316" t="s">
        <v>77</v>
      </c>
      <c r="C316" t="s">
        <v>5411</v>
      </c>
      <c r="D316" t="s">
        <v>5411</v>
      </c>
      <c r="E316" s="22" t="s">
        <v>4761</v>
      </c>
      <c r="F316" s="61" t="s">
        <v>77</v>
      </c>
    </row>
    <row r="317" spans="1:6" x14ac:dyDescent="0.25">
      <c r="A317" t="s">
        <v>4302</v>
      </c>
      <c r="B317" t="s">
        <v>5568</v>
      </c>
      <c r="C317" t="s">
        <v>5411</v>
      </c>
      <c r="D317" t="s">
        <v>5411</v>
      </c>
      <c r="E317" s="22" t="s">
        <v>4302</v>
      </c>
      <c r="F317" s="61" t="s">
        <v>88</v>
      </c>
    </row>
    <row r="318" spans="1:6" x14ac:dyDescent="0.25">
      <c r="A318" t="s">
        <v>4303</v>
      </c>
      <c r="B318" t="s">
        <v>5568</v>
      </c>
      <c r="C318" t="s">
        <v>5411</v>
      </c>
      <c r="D318" t="s">
        <v>5411</v>
      </c>
      <c r="E318" s="22" t="s">
        <v>4303</v>
      </c>
      <c r="F318" s="61" t="s">
        <v>88</v>
      </c>
    </row>
    <row r="319" spans="1:6" x14ac:dyDescent="0.25">
      <c r="A319" t="s">
        <v>4304</v>
      </c>
      <c r="B319" t="s">
        <v>5568</v>
      </c>
      <c r="C319" t="s">
        <v>5411</v>
      </c>
      <c r="D319" t="s">
        <v>5411</v>
      </c>
      <c r="E319" s="22" t="s">
        <v>4304</v>
      </c>
      <c r="F319" s="61" t="s">
        <v>88</v>
      </c>
    </row>
    <row r="320" spans="1:6" x14ac:dyDescent="0.25">
      <c r="A320" t="s">
        <v>4305</v>
      </c>
      <c r="B320" t="s">
        <v>5568</v>
      </c>
      <c r="C320" t="s">
        <v>5411</v>
      </c>
      <c r="D320" t="s">
        <v>5411</v>
      </c>
      <c r="E320" s="22" t="s">
        <v>4305</v>
      </c>
      <c r="F320" s="61" t="s">
        <v>88</v>
      </c>
    </row>
    <row r="321" spans="1:6" x14ac:dyDescent="0.25">
      <c r="A321" t="s">
        <v>4306</v>
      </c>
      <c r="B321" t="s">
        <v>5568</v>
      </c>
      <c r="C321" t="s">
        <v>5411</v>
      </c>
      <c r="D321" t="s">
        <v>5411</v>
      </c>
      <c r="E321" s="22" t="s">
        <v>4306</v>
      </c>
      <c r="F321" s="61" t="s">
        <v>88</v>
      </c>
    </row>
    <row r="322" spans="1:6" x14ac:dyDescent="0.25">
      <c r="A322" t="s">
        <v>4307</v>
      </c>
      <c r="B322" t="s">
        <v>5568</v>
      </c>
      <c r="C322" t="s">
        <v>5411</v>
      </c>
      <c r="D322" t="s">
        <v>5411</v>
      </c>
      <c r="E322" s="22" t="s">
        <v>4307</v>
      </c>
      <c r="F322" s="61" t="s">
        <v>88</v>
      </c>
    </row>
    <row r="323" spans="1:6" x14ac:dyDescent="0.25">
      <c r="A323" t="s">
        <v>4344</v>
      </c>
      <c r="B323" t="s">
        <v>77</v>
      </c>
      <c r="C323" t="s">
        <v>5411</v>
      </c>
      <c r="D323" t="s">
        <v>5411</v>
      </c>
      <c r="E323" s="22" t="s">
        <v>4344</v>
      </c>
      <c r="F323" s="61" t="s">
        <v>77</v>
      </c>
    </row>
    <row r="324" spans="1:6" x14ac:dyDescent="0.25">
      <c r="A324" t="s">
        <v>4345</v>
      </c>
      <c r="B324" t="s">
        <v>77</v>
      </c>
      <c r="C324" t="s">
        <v>5411</v>
      </c>
      <c r="D324" t="s">
        <v>5411</v>
      </c>
      <c r="E324" s="22" t="s">
        <v>4345</v>
      </c>
      <c r="F324" s="61" t="s">
        <v>77</v>
      </c>
    </row>
    <row r="325" spans="1:6" x14ac:dyDescent="0.25">
      <c r="A325" t="s">
        <v>4346</v>
      </c>
      <c r="B325" t="s">
        <v>77</v>
      </c>
      <c r="C325" t="s">
        <v>5411</v>
      </c>
      <c r="D325" t="s">
        <v>5411</v>
      </c>
      <c r="E325" s="22" t="s">
        <v>4346</v>
      </c>
      <c r="F325" s="61" t="s">
        <v>77</v>
      </c>
    </row>
    <row r="326" spans="1:6" x14ac:dyDescent="0.25">
      <c r="A326" t="s">
        <v>4347</v>
      </c>
      <c r="B326" t="s">
        <v>77</v>
      </c>
      <c r="C326" t="s">
        <v>5411</v>
      </c>
      <c r="D326" t="s">
        <v>5411</v>
      </c>
      <c r="E326" s="22" t="s">
        <v>4347</v>
      </c>
      <c r="F326" s="61" t="s">
        <v>77</v>
      </c>
    </row>
    <row r="327" spans="1:6" x14ac:dyDescent="0.25">
      <c r="A327" t="s">
        <v>4348</v>
      </c>
      <c r="B327" t="s">
        <v>77</v>
      </c>
      <c r="C327" t="s">
        <v>5411</v>
      </c>
      <c r="D327" t="s">
        <v>5411</v>
      </c>
      <c r="E327" s="22" t="s">
        <v>4348</v>
      </c>
      <c r="F327" s="61" t="s">
        <v>77</v>
      </c>
    </row>
    <row r="328" spans="1:6" x14ac:dyDescent="0.25">
      <c r="A328" t="s">
        <v>4349</v>
      </c>
      <c r="B328" t="s">
        <v>77</v>
      </c>
      <c r="C328" t="s">
        <v>5411</v>
      </c>
      <c r="D328" t="s">
        <v>5411</v>
      </c>
      <c r="E328" s="22" t="s">
        <v>4349</v>
      </c>
      <c r="F328" s="61" t="s">
        <v>77</v>
      </c>
    </row>
    <row r="329" spans="1:6" x14ac:dyDescent="0.25">
      <c r="A329" t="s">
        <v>4350</v>
      </c>
      <c r="B329" t="s">
        <v>77</v>
      </c>
      <c r="C329" t="s">
        <v>5411</v>
      </c>
      <c r="D329" t="s">
        <v>5411</v>
      </c>
      <c r="E329" s="22" t="s">
        <v>4350</v>
      </c>
      <c r="F329" s="61" t="s">
        <v>77</v>
      </c>
    </row>
    <row r="330" spans="1:6" x14ac:dyDescent="0.25">
      <c r="A330" t="s">
        <v>4351</v>
      </c>
      <c r="B330" t="s">
        <v>77</v>
      </c>
      <c r="C330" t="s">
        <v>5411</v>
      </c>
      <c r="D330" t="s">
        <v>5411</v>
      </c>
      <c r="E330" s="22" t="s">
        <v>4351</v>
      </c>
      <c r="F330" s="61" t="s">
        <v>77</v>
      </c>
    </row>
    <row r="331" spans="1:6" x14ac:dyDescent="0.25">
      <c r="A331" t="s">
        <v>4352</v>
      </c>
      <c r="B331" t="s">
        <v>77</v>
      </c>
      <c r="C331" t="s">
        <v>5411</v>
      </c>
      <c r="D331" t="s">
        <v>5411</v>
      </c>
      <c r="E331" s="22" t="s">
        <v>4352</v>
      </c>
      <c r="F331" s="61" t="s">
        <v>77</v>
      </c>
    </row>
    <row r="332" spans="1:6" x14ac:dyDescent="0.25">
      <c r="A332" t="s">
        <v>4353</v>
      </c>
      <c r="B332" t="s">
        <v>77</v>
      </c>
      <c r="C332" t="s">
        <v>5411</v>
      </c>
      <c r="D332" t="s">
        <v>5411</v>
      </c>
      <c r="E332" s="22" t="s">
        <v>4353</v>
      </c>
      <c r="F332" s="61" t="s">
        <v>77</v>
      </c>
    </row>
    <row r="333" spans="1:6" x14ac:dyDescent="0.25">
      <c r="A333" t="s">
        <v>4354</v>
      </c>
      <c r="B333" t="s">
        <v>77</v>
      </c>
      <c r="C333" t="s">
        <v>5411</v>
      </c>
      <c r="D333" t="s">
        <v>5411</v>
      </c>
      <c r="E333" s="22" t="s">
        <v>4354</v>
      </c>
      <c r="F333" s="61" t="s">
        <v>77</v>
      </c>
    </row>
    <row r="334" spans="1:6" x14ac:dyDescent="0.25">
      <c r="A334" t="s">
        <v>4355</v>
      </c>
      <c r="B334" t="s">
        <v>77</v>
      </c>
      <c r="C334" t="s">
        <v>5411</v>
      </c>
      <c r="D334" t="s">
        <v>5411</v>
      </c>
      <c r="E334" s="22" t="s">
        <v>4355</v>
      </c>
      <c r="F334" s="61" t="s">
        <v>77</v>
      </c>
    </row>
    <row r="335" spans="1:6" x14ac:dyDescent="0.25">
      <c r="A335" t="s">
        <v>4356</v>
      </c>
      <c r="B335" t="s">
        <v>77</v>
      </c>
      <c r="C335" t="s">
        <v>5411</v>
      </c>
      <c r="D335" t="s">
        <v>5411</v>
      </c>
      <c r="E335" s="22" t="s">
        <v>4356</v>
      </c>
      <c r="F335" s="61" t="s">
        <v>77</v>
      </c>
    </row>
    <row r="336" spans="1:6" x14ac:dyDescent="0.25">
      <c r="A336" t="s">
        <v>4357</v>
      </c>
      <c r="B336" t="s">
        <v>77</v>
      </c>
      <c r="C336" t="s">
        <v>5411</v>
      </c>
      <c r="D336" t="s">
        <v>5411</v>
      </c>
      <c r="E336" s="22" t="s">
        <v>4357</v>
      </c>
      <c r="F336" s="61" t="s">
        <v>77</v>
      </c>
    </row>
    <row r="337" spans="1:6" x14ac:dyDescent="0.25">
      <c r="A337" t="s">
        <v>4358</v>
      </c>
      <c r="B337" t="s">
        <v>77</v>
      </c>
      <c r="C337" t="s">
        <v>5411</v>
      </c>
      <c r="D337" t="s">
        <v>5411</v>
      </c>
      <c r="E337" s="22" t="s">
        <v>4358</v>
      </c>
      <c r="F337" s="61" t="s">
        <v>77</v>
      </c>
    </row>
    <row r="338" spans="1:6" x14ac:dyDescent="0.25">
      <c r="A338" t="s">
        <v>4359</v>
      </c>
      <c r="B338" t="s">
        <v>77</v>
      </c>
      <c r="C338" t="s">
        <v>5411</v>
      </c>
      <c r="D338" t="s">
        <v>5411</v>
      </c>
      <c r="E338" s="22" t="s">
        <v>4359</v>
      </c>
      <c r="F338" s="61" t="s">
        <v>77</v>
      </c>
    </row>
    <row r="339" spans="1:6" x14ac:dyDescent="0.25">
      <c r="A339" t="s">
        <v>4360</v>
      </c>
      <c r="B339" t="s">
        <v>77</v>
      </c>
      <c r="C339" t="s">
        <v>5411</v>
      </c>
      <c r="D339" t="s">
        <v>5411</v>
      </c>
      <c r="E339" s="22" t="s">
        <v>4360</v>
      </c>
      <c r="F339" s="61" t="s">
        <v>77</v>
      </c>
    </row>
    <row r="340" spans="1:6" x14ac:dyDescent="0.25">
      <c r="A340" t="s">
        <v>4361</v>
      </c>
      <c r="B340" t="s">
        <v>77</v>
      </c>
      <c r="C340" t="s">
        <v>5411</v>
      </c>
      <c r="D340" t="s">
        <v>5411</v>
      </c>
      <c r="E340" s="22" t="s">
        <v>4361</v>
      </c>
      <c r="F340" s="61" t="s">
        <v>77</v>
      </c>
    </row>
    <row r="341" spans="1:6" x14ac:dyDescent="0.25">
      <c r="A341" t="s">
        <v>4326</v>
      </c>
      <c r="B341" t="s">
        <v>77</v>
      </c>
      <c r="C341" t="s">
        <v>5411</v>
      </c>
      <c r="D341" t="s">
        <v>5411</v>
      </c>
      <c r="E341" s="22" t="s">
        <v>4326</v>
      </c>
      <c r="F341" s="61" t="s">
        <v>77</v>
      </c>
    </row>
    <row r="342" spans="1:6" x14ac:dyDescent="0.25">
      <c r="A342" t="s">
        <v>4327</v>
      </c>
      <c r="B342" t="s">
        <v>77</v>
      </c>
      <c r="C342" t="s">
        <v>5411</v>
      </c>
      <c r="D342" t="s">
        <v>5411</v>
      </c>
      <c r="E342" s="22" t="s">
        <v>4327</v>
      </c>
      <c r="F342" s="61" t="s">
        <v>77</v>
      </c>
    </row>
    <row r="343" spans="1:6" x14ac:dyDescent="0.25">
      <c r="A343" t="s">
        <v>4328</v>
      </c>
      <c r="B343" t="s">
        <v>77</v>
      </c>
      <c r="C343" t="s">
        <v>5411</v>
      </c>
      <c r="D343" t="s">
        <v>5411</v>
      </c>
      <c r="E343" s="22" t="s">
        <v>4328</v>
      </c>
      <c r="F343" s="61" t="s">
        <v>77</v>
      </c>
    </row>
    <row r="344" spans="1:6" x14ac:dyDescent="0.25">
      <c r="A344" t="s">
        <v>4329</v>
      </c>
      <c r="B344" t="s">
        <v>77</v>
      </c>
      <c r="C344" t="s">
        <v>5411</v>
      </c>
      <c r="D344" t="s">
        <v>5411</v>
      </c>
      <c r="E344" s="22" t="s">
        <v>4329</v>
      </c>
      <c r="F344" s="61" t="s">
        <v>77</v>
      </c>
    </row>
    <row r="345" spans="1:6" x14ac:dyDescent="0.25">
      <c r="A345" t="s">
        <v>4330</v>
      </c>
      <c r="B345" t="s">
        <v>77</v>
      </c>
      <c r="C345" t="s">
        <v>5411</v>
      </c>
      <c r="D345" t="s">
        <v>5411</v>
      </c>
      <c r="E345" s="22" t="s">
        <v>4330</v>
      </c>
      <c r="F345" s="61" t="s">
        <v>77</v>
      </c>
    </row>
    <row r="346" spans="1:6" x14ac:dyDescent="0.25">
      <c r="A346" t="s">
        <v>4331</v>
      </c>
      <c r="B346" t="s">
        <v>77</v>
      </c>
      <c r="C346" t="s">
        <v>5411</v>
      </c>
      <c r="D346" t="s">
        <v>5411</v>
      </c>
      <c r="E346" s="22" t="s">
        <v>4331</v>
      </c>
      <c r="F346" s="61" t="s">
        <v>77</v>
      </c>
    </row>
    <row r="347" spans="1:6" x14ac:dyDescent="0.25">
      <c r="A347" t="s">
        <v>4332</v>
      </c>
      <c r="B347" t="s">
        <v>77</v>
      </c>
      <c r="C347" t="s">
        <v>5411</v>
      </c>
      <c r="D347" t="s">
        <v>5411</v>
      </c>
      <c r="E347" s="22" t="s">
        <v>4332</v>
      </c>
      <c r="F347" s="61" t="s">
        <v>77</v>
      </c>
    </row>
    <row r="348" spans="1:6" x14ac:dyDescent="0.25">
      <c r="A348" t="s">
        <v>4333</v>
      </c>
      <c r="B348" t="s">
        <v>77</v>
      </c>
      <c r="C348" t="s">
        <v>5411</v>
      </c>
      <c r="D348" t="s">
        <v>5411</v>
      </c>
      <c r="E348" s="22" t="s">
        <v>4333</v>
      </c>
      <c r="F348" s="61" t="s">
        <v>77</v>
      </c>
    </row>
    <row r="349" spans="1:6" x14ac:dyDescent="0.25">
      <c r="A349" t="s">
        <v>4334</v>
      </c>
      <c r="B349" t="s">
        <v>77</v>
      </c>
      <c r="C349" t="s">
        <v>5411</v>
      </c>
      <c r="D349" t="s">
        <v>5411</v>
      </c>
      <c r="E349" s="22" t="s">
        <v>4334</v>
      </c>
      <c r="F349" s="61" t="s">
        <v>77</v>
      </c>
    </row>
    <row r="350" spans="1:6" x14ac:dyDescent="0.25">
      <c r="A350" t="s">
        <v>4335</v>
      </c>
      <c r="B350" t="s">
        <v>77</v>
      </c>
      <c r="C350" t="s">
        <v>5411</v>
      </c>
      <c r="D350" t="s">
        <v>5411</v>
      </c>
      <c r="E350" s="22" t="s">
        <v>4335</v>
      </c>
      <c r="F350" s="61" t="s">
        <v>77</v>
      </c>
    </row>
    <row r="351" spans="1:6" x14ac:dyDescent="0.25">
      <c r="A351" t="s">
        <v>4336</v>
      </c>
      <c r="B351" t="s">
        <v>77</v>
      </c>
      <c r="C351" t="s">
        <v>5411</v>
      </c>
      <c r="D351" t="s">
        <v>5411</v>
      </c>
      <c r="E351" s="22" t="s">
        <v>4336</v>
      </c>
      <c r="F351" s="61" t="s">
        <v>77</v>
      </c>
    </row>
    <row r="352" spans="1:6" x14ac:dyDescent="0.25">
      <c r="A352" t="s">
        <v>4337</v>
      </c>
      <c r="B352" t="s">
        <v>77</v>
      </c>
      <c r="C352" t="s">
        <v>5411</v>
      </c>
      <c r="D352" t="s">
        <v>5411</v>
      </c>
      <c r="E352" s="22" t="s">
        <v>4337</v>
      </c>
      <c r="F352" s="61" t="s">
        <v>77</v>
      </c>
    </row>
    <row r="353" spans="1:6" x14ac:dyDescent="0.25">
      <c r="A353" t="s">
        <v>4338</v>
      </c>
      <c r="B353" t="s">
        <v>77</v>
      </c>
      <c r="C353" t="s">
        <v>5411</v>
      </c>
      <c r="D353" t="s">
        <v>5411</v>
      </c>
      <c r="E353" s="22" t="s">
        <v>4338</v>
      </c>
      <c r="F353" s="61" t="s">
        <v>77</v>
      </c>
    </row>
    <row r="354" spans="1:6" x14ac:dyDescent="0.25">
      <c r="A354" t="s">
        <v>4339</v>
      </c>
      <c r="B354" t="s">
        <v>77</v>
      </c>
      <c r="C354" t="s">
        <v>5411</v>
      </c>
      <c r="D354" t="s">
        <v>5411</v>
      </c>
      <c r="E354" s="22" t="s">
        <v>4339</v>
      </c>
      <c r="F354" s="61" t="s">
        <v>77</v>
      </c>
    </row>
    <row r="355" spans="1:6" x14ac:dyDescent="0.25">
      <c r="A355" t="s">
        <v>4340</v>
      </c>
      <c r="B355" t="s">
        <v>77</v>
      </c>
      <c r="C355" t="s">
        <v>5411</v>
      </c>
      <c r="D355" t="s">
        <v>5411</v>
      </c>
      <c r="E355" s="22" t="s">
        <v>4340</v>
      </c>
      <c r="F355" s="61" t="s">
        <v>77</v>
      </c>
    </row>
    <row r="356" spans="1:6" x14ac:dyDescent="0.25">
      <c r="A356" t="s">
        <v>4341</v>
      </c>
      <c r="B356" t="s">
        <v>77</v>
      </c>
      <c r="C356" t="s">
        <v>5411</v>
      </c>
      <c r="D356" t="s">
        <v>5411</v>
      </c>
      <c r="E356" s="22" t="s">
        <v>4341</v>
      </c>
      <c r="F356" s="61" t="s">
        <v>77</v>
      </c>
    </row>
    <row r="357" spans="1:6" x14ac:dyDescent="0.25">
      <c r="A357" t="s">
        <v>4342</v>
      </c>
      <c r="B357" t="s">
        <v>77</v>
      </c>
      <c r="C357" t="s">
        <v>5411</v>
      </c>
      <c r="D357" t="s">
        <v>5411</v>
      </c>
      <c r="E357" s="22" t="s">
        <v>4342</v>
      </c>
      <c r="F357" s="61" t="s">
        <v>77</v>
      </c>
    </row>
    <row r="358" spans="1:6" x14ac:dyDescent="0.25">
      <c r="A358" t="s">
        <v>4343</v>
      </c>
      <c r="B358" t="s">
        <v>77</v>
      </c>
      <c r="C358" t="s">
        <v>5411</v>
      </c>
      <c r="D358" t="s">
        <v>5411</v>
      </c>
      <c r="E358" s="22" t="s">
        <v>4343</v>
      </c>
      <c r="F358" s="61" t="s">
        <v>77</v>
      </c>
    </row>
    <row r="359" spans="1:6" x14ac:dyDescent="0.25">
      <c r="A359" t="s">
        <v>4362</v>
      </c>
      <c r="B359" t="s">
        <v>77</v>
      </c>
      <c r="C359" t="s">
        <v>5411</v>
      </c>
      <c r="D359" t="s">
        <v>5411</v>
      </c>
      <c r="E359" s="22" t="s">
        <v>4362</v>
      </c>
      <c r="F359" s="61" t="s">
        <v>77</v>
      </c>
    </row>
    <row r="360" spans="1:6" x14ac:dyDescent="0.25">
      <c r="A360" t="s">
        <v>4363</v>
      </c>
      <c r="B360" t="s">
        <v>77</v>
      </c>
      <c r="C360" t="s">
        <v>5411</v>
      </c>
      <c r="D360" t="s">
        <v>5411</v>
      </c>
      <c r="E360" s="22" t="s">
        <v>4363</v>
      </c>
      <c r="F360" s="61" t="s">
        <v>77</v>
      </c>
    </row>
    <row r="361" spans="1:6" x14ac:dyDescent="0.25">
      <c r="A361" t="s">
        <v>4364</v>
      </c>
      <c r="B361" t="s">
        <v>77</v>
      </c>
      <c r="C361" t="s">
        <v>5411</v>
      </c>
      <c r="D361" t="s">
        <v>5411</v>
      </c>
      <c r="E361" s="22" t="s">
        <v>4364</v>
      </c>
      <c r="F361" s="61" t="s">
        <v>77</v>
      </c>
    </row>
    <row r="362" spans="1:6" x14ac:dyDescent="0.25">
      <c r="A362" t="s">
        <v>4365</v>
      </c>
      <c r="B362" t="s">
        <v>77</v>
      </c>
      <c r="C362" t="s">
        <v>5411</v>
      </c>
      <c r="D362" t="s">
        <v>5411</v>
      </c>
      <c r="E362" s="22" t="s">
        <v>4365</v>
      </c>
      <c r="F362" s="61" t="s">
        <v>77</v>
      </c>
    </row>
    <row r="363" spans="1:6" x14ac:dyDescent="0.25">
      <c r="A363" t="s">
        <v>4366</v>
      </c>
      <c r="B363" t="s">
        <v>77</v>
      </c>
      <c r="C363" t="s">
        <v>5411</v>
      </c>
      <c r="D363" t="s">
        <v>5411</v>
      </c>
      <c r="E363" s="22" t="s">
        <v>4366</v>
      </c>
      <c r="F363" s="61" t="s">
        <v>77</v>
      </c>
    </row>
    <row r="364" spans="1:6" x14ac:dyDescent="0.25">
      <c r="A364" t="s">
        <v>4367</v>
      </c>
      <c r="B364" t="s">
        <v>77</v>
      </c>
      <c r="C364" t="s">
        <v>5411</v>
      </c>
      <c r="D364" t="s">
        <v>5411</v>
      </c>
      <c r="E364" s="22" t="s">
        <v>4367</v>
      </c>
      <c r="F364" s="61" t="s">
        <v>77</v>
      </c>
    </row>
    <row r="365" spans="1:6" x14ac:dyDescent="0.25">
      <c r="A365" t="s">
        <v>4368</v>
      </c>
      <c r="B365" t="s">
        <v>77</v>
      </c>
      <c r="C365" t="s">
        <v>5411</v>
      </c>
      <c r="D365" t="s">
        <v>5411</v>
      </c>
      <c r="E365" s="22" t="s">
        <v>4368</v>
      </c>
      <c r="F365" s="61" t="s">
        <v>77</v>
      </c>
    </row>
    <row r="366" spans="1:6" x14ac:dyDescent="0.25">
      <c r="A366" t="s">
        <v>4369</v>
      </c>
      <c r="B366" t="s">
        <v>77</v>
      </c>
      <c r="C366" t="s">
        <v>5411</v>
      </c>
      <c r="D366" t="s">
        <v>5411</v>
      </c>
      <c r="E366" s="22" t="s">
        <v>4369</v>
      </c>
      <c r="F366" s="61" t="s">
        <v>77</v>
      </c>
    </row>
    <row r="367" spans="1:6" x14ac:dyDescent="0.25">
      <c r="A367" t="s">
        <v>4370</v>
      </c>
      <c r="B367" t="s">
        <v>77</v>
      </c>
      <c r="C367" t="s">
        <v>5411</v>
      </c>
      <c r="D367" t="s">
        <v>5411</v>
      </c>
      <c r="E367" s="22" t="s">
        <v>4370</v>
      </c>
      <c r="F367" s="61" t="s">
        <v>77</v>
      </c>
    </row>
    <row r="368" spans="1:6" x14ac:dyDescent="0.25">
      <c r="A368" t="s">
        <v>4371</v>
      </c>
      <c r="B368" t="s">
        <v>77</v>
      </c>
      <c r="C368" t="s">
        <v>5411</v>
      </c>
      <c r="D368" t="s">
        <v>5411</v>
      </c>
      <c r="E368" s="22" t="s">
        <v>4371</v>
      </c>
      <c r="F368" s="61" t="s">
        <v>77</v>
      </c>
    </row>
    <row r="369" spans="1:7" x14ac:dyDescent="0.25">
      <c r="A369" t="s">
        <v>4372</v>
      </c>
      <c r="B369" t="s">
        <v>77</v>
      </c>
      <c r="C369" t="s">
        <v>5411</v>
      </c>
      <c r="D369" t="s">
        <v>5411</v>
      </c>
      <c r="E369" s="22" t="s">
        <v>4372</v>
      </c>
      <c r="F369" s="61" t="s">
        <v>77</v>
      </c>
    </row>
    <row r="370" spans="1:7" x14ac:dyDescent="0.25">
      <c r="A370" t="s">
        <v>4373</v>
      </c>
      <c r="B370" t="s">
        <v>77</v>
      </c>
      <c r="C370" t="s">
        <v>5411</v>
      </c>
      <c r="D370" t="s">
        <v>5411</v>
      </c>
      <c r="E370" s="22" t="s">
        <v>4373</v>
      </c>
      <c r="F370" s="61" t="s">
        <v>77</v>
      </c>
    </row>
    <row r="371" spans="1:7" x14ac:dyDescent="0.25">
      <c r="A371" t="s">
        <v>4374</v>
      </c>
      <c r="B371" t="s">
        <v>77</v>
      </c>
      <c r="C371" t="s">
        <v>5411</v>
      </c>
      <c r="D371" t="s">
        <v>5411</v>
      </c>
      <c r="E371" s="22" t="s">
        <v>4374</v>
      </c>
      <c r="F371" s="61" t="s">
        <v>77</v>
      </c>
    </row>
    <row r="372" spans="1:7" x14ac:dyDescent="0.25">
      <c r="A372" t="s">
        <v>4375</v>
      </c>
      <c r="B372" t="s">
        <v>77</v>
      </c>
      <c r="C372" t="s">
        <v>5411</v>
      </c>
      <c r="D372" t="s">
        <v>5411</v>
      </c>
      <c r="E372" s="22" t="s">
        <v>4375</v>
      </c>
      <c r="F372" s="61" t="s">
        <v>77</v>
      </c>
    </row>
    <row r="373" spans="1:7" x14ac:dyDescent="0.25">
      <c r="A373" t="s">
        <v>4376</v>
      </c>
      <c r="B373" t="s">
        <v>77</v>
      </c>
      <c r="C373" t="s">
        <v>5411</v>
      </c>
      <c r="D373" t="s">
        <v>5411</v>
      </c>
      <c r="E373" s="22" t="s">
        <v>4376</v>
      </c>
      <c r="F373" s="61" t="s">
        <v>77</v>
      </c>
    </row>
    <row r="374" spans="1:7" x14ac:dyDescent="0.25">
      <c r="A374" t="s">
        <v>4377</v>
      </c>
      <c r="B374" t="s">
        <v>77</v>
      </c>
      <c r="C374" t="s">
        <v>5411</v>
      </c>
      <c r="D374" t="s">
        <v>5411</v>
      </c>
      <c r="E374" s="22" t="s">
        <v>4377</v>
      </c>
      <c r="F374" s="61" t="s">
        <v>77</v>
      </c>
    </row>
    <row r="375" spans="1:7" x14ac:dyDescent="0.25">
      <c r="A375" t="s">
        <v>4378</v>
      </c>
      <c r="B375" t="s">
        <v>77</v>
      </c>
      <c r="C375" t="s">
        <v>5411</v>
      </c>
      <c r="D375" t="s">
        <v>5411</v>
      </c>
      <c r="E375" s="22" t="s">
        <v>4378</v>
      </c>
      <c r="F375" s="61" t="s">
        <v>77</v>
      </c>
    </row>
    <row r="376" spans="1:7" x14ac:dyDescent="0.25">
      <c r="A376" t="s">
        <v>4379</v>
      </c>
      <c r="B376" t="s">
        <v>77</v>
      </c>
      <c r="C376" t="s">
        <v>5411</v>
      </c>
      <c r="D376" t="s">
        <v>5411</v>
      </c>
      <c r="E376" s="22" t="s">
        <v>4379</v>
      </c>
      <c r="F376" s="61" t="s">
        <v>77</v>
      </c>
    </row>
    <row r="377" spans="1:7" x14ac:dyDescent="0.25">
      <c r="A377" t="s">
        <v>2055</v>
      </c>
      <c r="B377" t="s">
        <v>113</v>
      </c>
      <c r="C377" t="s">
        <v>114</v>
      </c>
      <c r="D377" t="s">
        <v>5411</v>
      </c>
      <c r="E377" s="22" t="s">
        <v>2055</v>
      </c>
      <c r="F377" s="80" t="s">
        <v>113</v>
      </c>
      <c r="G377" s="80" t="s">
        <v>114</v>
      </c>
    </row>
    <row r="378" spans="1:7" x14ac:dyDescent="0.25">
      <c r="A378" t="s">
        <v>2056</v>
      </c>
      <c r="B378" t="s">
        <v>113</v>
      </c>
      <c r="C378" t="s">
        <v>114</v>
      </c>
      <c r="D378" t="s">
        <v>5411</v>
      </c>
      <c r="E378" s="22" t="s">
        <v>2056</v>
      </c>
      <c r="F378" s="80" t="s">
        <v>113</v>
      </c>
      <c r="G378" s="80" t="s">
        <v>114</v>
      </c>
    </row>
    <row r="379" spans="1:7" x14ac:dyDescent="0.25">
      <c r="A379" t="s">
        <v>2057</v>
      </c>
      <c r="B379" t="s">
        <v>113</v>
      </c>
      <c r="C379" t="s">
        <v>114</v>
      </c>
      <c r="D379" t="s">
        <v>5411</v>
      </c>
      <c r="E379" s="22" t="s">
        <v>2057</v>
      </c>
      <c r="F379" s="80" t="s">
        <v>113</v>
      </c>
      <c r="G379" s="80" t="s">
        <v>114</v>
      </c>
    </row>
    <row r="380" spans="1:7" x14ac:dyDescent="0.25">
      <c r="A380" t="s">
        <v>2058</v>
      </c>
      <c r="B380" t="s">
        <v>113</v>
      </c>
      <c r="C380" t="s">
        <v>114</v>
      </c>
      <c r="D380" t="s">
        <v>5411</v>
      </c>
      <c r="E380" s="22" t="s">
        <v>2058</v>
      </c>
      <c r="F380" s="80" t="s">
        <v>113</v>
      </c>
      <c r="G380" s="80" t="s">
        <v>114</v>
      </c>
    </row>
    <row r="381" spans="1:7" x14ac:dyDescent="0.25">
      <c r="A381" t="s">
        <v>2059</v>
      </c>
      <c r="B381" t="s">
        <v>113</v>
      </c>
      <c r="C381" t="s">
        <v>114</v>
      </c>
      <c r="D381" t="s">
        <v>5411</v>
      </c>
      <c r="E381" s="22" t="s">
        <v>2059</v>
      </c>
      <c r="F381" s="80" t="s">
        <v>113</v>
      </c>
      <c r="G381" s="80" t="s">
        <v>114</v>
      </c>
    </row>
    <row r="382" spans="1:7" x14ac:dyDescent="0.25">
      <c r="A382" t="s">
        <v>2060</v>
      </c>
      <c r="B382" t="s">
        <v>113</v>
      </c>
      <c r="C382" t="s">
        <v>114</v>
      </c>
      <c r="D382" t="s">
        <v>5411</v>
      </c>
      <c r="E382" s="22" t="s">
        <v>2060</v>
      </c>
      <c r="F382" s="80" t="s">
        <v>113</v>
      </c>
      <c r="G382" s="80" t="s">
        <v>114</v>
      </c>
    </row>
    <row r="383" spans="1:7" x14ac:dyDescent="0.25">
      <c r="A383" t="s">
        <v>2061</v>
      </c>
      <c r="B383" t="s">
        <v>113</v>
      </c>
      <c r="C383" t="s">
        <v>114</v>
      </c>
      <c r="D383" t="s">
        <v>5411</v>
      </c>
      <c r="E383" s="22" t="s">
        <v>2061</v>
      </c>
      <c r="F383" s="80" t="s">
        <v>113</v>
      </c>
      <c r="G383" s="80" t="s">
        <v>114</v>
      </c>
    </row>
    <row r="384" spans="1:7" x14ac:dyDescent="0.25">
      <c r="A384" t="s">
        <v>2062</v>
      </c>
      <c r="B384" t="s">
        <v>113</v>
      </c>
      <c r="C384" t="s">
        <v>114</v>
      </c>
      <c r="D384" t="s">
        <v>5411</v>
      </c>
      <c r="E384" s="22" t="s">
        <v>2062</v>
      </c>
      <c r="F384" s="80" t="s">
        <v>113</v>
      </c>
      <c r="G384" s="80" t="s">
        <v>114</v>
      </c>
    </row>
    <row r="385" spans="1:7" x14ac:dyDescent="0.25">
      <c r="A385" t="s">
        <v>2063</v>
      </c>
      <c r="B385" t="s">
        <v>113</v>
      </c>
      <c r="C385" t="s">
        <v>114</v>
      </c>
      <c r="D385" t="s">
        <v>5411</v>
      </c>
      <c r="E385" s="22" t="s">
        <v>2063</v>
      </c>
      <c r="F385" s="80" t="s">
        <v>113</v>
      </c>
      <c r="G385" s="80" t="s">
        <v>114</v>
      </c>
    </row>
    <row r="386" spans="1:7" x14ac:dyDescent="0.25">
      <c r="A386" t="s">
        <v>2064</v>
      </c>
      <c r="B386" t="s">
        <v>113</v>
      </c>
      <c r="C386" t="s">
        <v>114</v>
      </c>
      <c r="D386" t="s">
        <v>5411</v>
      </c>
      <c r="E386" s="22" t="s">
        <v>2064</v>
      </c>
      <c r="F386" s="80" t="s">
        <v>113</v>
      </c>
      <c r="G386" s="80" t="s">
        <v>114</v>
      </c>
    </row>
    <row r="387" spans="1:7" x14ac:dyDescent="0.25">
      <c r="A387" t="s">
        <v>2065</v>
      </c>
      <c r="B387" t="s">
        <v>113</v>
      </c>
      <c r="C387" t="s">
        <v>114</v>
      </c>
      <c r="D387" t="s">
        <v>5411</v>
      </c>
      <c r="E387" s="22" t="s">
        <v>2065</v>
      </c>
      <c r="F387" s="80" t="s">
        <v>113</v>
      </c>
      <c r="G387" s="80" t="s">
        <v>114</v>
      </c>
    </row>
    <row r="388" spans="1:7" x14ac:dyDescent="0.25">
      <c r="A388" t="s">
        <v>2066</v>
      </c>
      <c r="B388" t="s">
        <v>113</v>
      </c>
      <c r="C388" t="s">
        <v>114</v>
      </c>
      <c r="D388" t="s">
        <v>5411</v>
      </c>
      <c r="E388" s="22" t="s">
        <v>2066</v>
      </c>
      <c r="F388" s="80" t="s">
        <v>113</v>
      </c>
      <c r="G388" s="80" t="s">
        <v>114</v>
      </c>
    </row>
    <row r="389" spans="1:7" x14ac:dyDescent="0.25">
      <c r="A389" t="s">
        <v>2067</v>
      </c>
      <c r="B389" t="s">
        <v>113</v>
      </c>
      <c r="C389" t="s">
        <v>114</v>
      </c>
      <c r="D389" t="s">
        <v>5411</v>
      </c>
      <c r="E389" s="22" t="s">
        <v>2067</v>
      </c>
      <c r="F389" s="80" t="s">
        <v>113</v>
      </c>
      <c r="G389" s="80" t="s">
        <v>114</v>
      </c>
    </row>
    <row r="390" spans="1:7" x14ac:dyDescent="0.25">
      <c r="A390" t="s">
        <v>2068</v>
      </c>
      <c r="B390" t="s">
        <v>113</v>
      </c>
      <c r="C390" t="s">
        <v>114</v>
      </c>
      <c r="D390" t="s">
        <v>5411</v>
      </c>
      <c r="E390" s="22" t="s">
        <v>2068</v>
      </c>
      <c r="F390" s="80" t="s">
        <v>113</v>
      </c>
      <c r="G390" s="80" t="s">
        <v>114</v>
      </c>
    </row>
    <row r="391" spans="1:7" x14ac:dyDescent="0.25">
      <c r="A391" t="s">
        <v>2069</v>
      </c>
      <c r="B391" t="s">
        <v>113</v>
      </c>
      <c r="C391" t="s">
        <v>114</v>
      </c>
      <c r="D391" t="s">
        <v>5411</v>
      </c>
      <c r="E391" s="22" t="s">
        <v>2069</v>
      </c>
      <c r="F391" s="80" t="s">
        <v>113</v>
      </c>
      <c r="G391" s="80" t="s">
        <v>114</v>
      </c>
    </row>
    <row r="392" spans="1:7" x14ac:dyDescent="0.25">
      <c r="A392" t="s">
        <v>2070</v>
      </c>
      <c r="B392" t="s">
        <v>113</v>
      </c>
      <c r="C392" t="s">
        <v>114</v>
      </c>
      <c r="D392" t="s">
        <v>5411</v>
      </c>
      <c r="E392" s="22" t="s">
        <v>2070</v>
      </c>
      <c r="F392" s="80" t="s">
        <v>113</v>
      </c>
      <c r="G392" s="80" t="s">
        <v>114</v>
      </c>
    </row>
    <row r="393" spans="1:7" x14ac:dyDescent="0.25">
      <c r="A393" t="s">
        <v>2071</v>
      </c>
      <c r="B393" t="s">
        <v>113</v>
      </c>
      <c r="C393" t="s">
        <v>114</v>
      </c>
      <c r="D393" t="s">
        <v>5411</v>
      </c>
      <c r="E393" s="22" t="s">
        <v>2071</v>
      </c>
      <c r="F393" s="80" t="s">
        <v>113</v>
      </c>
      <c r="G393" s="80" t="s">
        <v>114</v>
      </c>
    </row>
    <row r="394" spans="1:7" x14ac:dyDescent="0.25">
      <c r="A394" t="s">
        <v>2072</v>
      </c>
      <c r="B394" t="s">
        <v>113</v>
      </c>
      <c r="C394" t="s">
        <v>114</v>
      </c>
      <c r="D394" t="s">
        <v>5411</v>
      </c>
      <c r="E394" s="22" t="s">
        <v>2072</v>
      </c>
      <c r="F394" s="80" t="s">
        <v>113</v>
      </c>
      <c r="G394" s="80" t="s">
        <v>114</v>
      </c>
    </row>
    <row r="395" spans="1:7" x14ac:dyDescent="0.25">
      <c r="A395" t="s">
        <v>2073</v>
      </c>
      <c r="B395" t="s">
        <v>113</v>
      </c>
      <c r="C395" t="s">
        <v>114</v>
      </c>
      <c r="D395" t="s">
        <v>5411</v>
      </c>
      <c r="E395" s="22" t="s">
        <v>2073</v>
      </c>
      <c r="F395" s="80" t="s">
        <v>113</v>
      </c>
      <c r="G395" s="80" t="s">
        <v>114</v>
      </c>
    </row>
    <row r="396" spans="1:7" x14ac:dyDescent="0.25">
      <c r="A396" t="s">
        <v>2074</v>
      </c>
      <c r="B396" t="s">
        <v>113</v>
      </c>
      <c r="C396" t="s">
        <v>114</v>
      </c>
      <c r="D396" t="s">
        <v>5411</v>
      </c>
      <c r="E396" s="22" t="s">
        <v>2074</v>
      </c>
      <c r="F396" s="80" t="s">
        <v>113</v>
      </c>
      <c r="G396" s="80" t="s">
        <v>114</v>
      </c>
    </row>
    <row r="397" spans="1:7" x14ac:dyDescent="0.25">
      <c r="A397" t="s">
        <v>2075</v>
      </c>
      <c r="B397" t="s">
        <v>113</v>
      </c>
      <c r="C397" t="s">
        <v>114</v>
      </c>
      <c r="D397" t="s">
        <v>5411</v>
      </c>
      <c r="E397" s="22" t="s">
        <v>2075</v>
      </c>
      <c r="F397" s="80" t="s">
        <v>113</v>
      </c>
      <c r="G397" s="80" t="s">
        <v>114</v>
      </c>
    </row>
    <row r="398" spans="1:7" x14ac:dyDescent="0.25">
      <c r="A398" t="s">
        <v>2076</v>
      </c>
      <c r="B398" t="s">
        <v>113</v>
      </c>
      <c r="C398" t="s">
        <v>114</v>
      </c>
      <c r="D398" t="s">
        <v>5411</v>
      </c>
      <c r="E398" s="22" t="s">
        <v>2076</v>
      </c>
      <c r="F398" s="80" t="s">
        <v>113</v>
      </c>
      <c r="G398" s="80" t="s">
        <v>114</v>
      </c>
    </row>
    <row r="399" spans="1:7" x14ac:dyDescent="0.25">
      <c r="A399" t="s">
        <v>2077</v>
      </c>
      <c r="B399" t="s">
        <v>113</v>
      </c>
      <c r="C399" t="s">
        <v>114</v>
      </c>
      <c r="D399" t="s">
        <v>5411</v>
      </c>
      <c r="E399" s="22" t="s">
        <v>2077</v>
      </c>
      <c r="F399" s="80" t="s">
        <v>113</v>
      </c>
      <c r="G399" s="80" t="s">
        <v>114</v>
      </c>
    </row>
    <row r="400" spans="1:7" x14ac:dyDescent="0.25">
      <c r="A400" t="s">
        <v>2078</v>
      </c>
      <c r="B400" t="s">
        <v>113</v>
      </c>
      <c r="C400" t="s">
        <v>114</v>
      </c>
      <c r="D400" t="s">
        <v>5411</v>
      </c>
      <c r="E400" s="22" t="s">
        <v>2078</v>
      </c>
      <c r="F400" s="80" t="s">
        <v>113</v>
      </c>
      <c r="G400" s="80" t="s">
        <v>114</v>
      </c>
    </row>
    <row r="401" spans="1:7" x14ac:dyDescent="0.25">
      <c r="A401" t="s">
        <v>2079</v>
      </c>
      <c r="B401" t="s">
        <v>113</v>
      </c>
      <c r="C401" t="s">
        <v>114</v>
      </c>
      <c r="D401" t="s">
        <v>5411</v>
      </c>
      <c r="E401" s="22" t="s">
        <v>2079</v>
      </c>
      <c r="F401" s="80" t="s">
        <v>113</v>
      </c>
      <c r="G401" s="80" t="s">
        <v>114</v>
      </c>
    </row>
    <row r="402" spans="1:7" x14ac:dyDescent="0.25">
      <c r="A402" t="s">
        <v>2080</v>
      </c>
      <c r="B402" t="s">
        <v>113</v>
      </c>
      <c r="C402" t="s">
        <v>114</v>
      </c>
      <c r="D402" t="s">
        <v>5411</v>
      </c>
      <c r="E402" s="22" t="s">
        <v>2080</v>
      </c>
      <c r="F402" s="80" t="s">
        <v>113</v>
      </c>
      <c r="G402" s="80" t="s">
        <v>114</v>
      </c>
    </row>
    <row r="403" spans="1:7" x14ac:dyDescent="0.25">
      <c r="A403" t="s">
        <v>2081</v>
      </c>
      <c r="B403" t="s">
        <v>113</v>
      </c>
      <c r="C403" t="s">
        <v>114</v>
      </c>
      <c r="D403" t="s">
        <v>5411</v>
      </c>
      <c r="E403" s="22" t="s">
        <v>2081</v>
      </c>
      <c r="F403" s="80" t="s">
        <v>113</v>
      </c>
      <c r="G403" s="80" t="s">
        <v>114</v>
      </c>
    </row>
    <row r="404" spans="1:7" x14ac:dyDescent="0.25">
      <c r="A404" t="s">
        <v>2082</v>
      </c>
      <c r="B404" t="s">
        <v>113</v>
      </c>
      <c r="C404" t="s">
        <v>114</v>
      </c>
      <c r="D404" t="s">
        <v>5411</v>
      </c>
      <c r="E404" s="22" t="s">
        <v>2082</v>
      </c>
      <c r="F404" s="80" t="s">
        <v>113</v>
      </c>
      <c r="G404" s="80" t="s">
        <v>114</v>
      </c>
    </row>
    <row r="405" spans="1:7" x14ac:dyDescent="0.25">
      <c r="A405" t="s">
        <v>2083</v>
      </c>
      <c r="B405" t="s">
        <v>113</v>
      </c>
      <c r="C405" t="s">
        <v>114</v>
      </c>
      <c r="D405" t="s">
        <v>5411</v>
      </c>
      <c r="E405" s="22" t="s">
        <v>2083</v>
      </c>
      <c r="F405" s="80" t="s">
        <v>113</v>
      </c>
      <c r="G405" s="80" t="s">
        <v>114</v>
      </c>
    </row>
    <row r="406" spans="1:7" x14ac:dyDescent="0.25">
      <c r="A406" t="s">
        <v>2084</v>
      </c>
      <c r="B406" t="s">
        <v>113</v>
      </c>
      <c r="C406" t="s">
        <v>114</v>
      </c>
      <c r="D406" t="s">
        <v>5411</v>
      </c>
      <c r="E406" s="22" t="s">
        <v>2084</v>
      </c>
      <c r="F406" s="80" t="s">
        <v>113</v>
      </c>
      <c r="G406" s="80" t="s">
        <v>114</v>
      </c>
    </row>
    <row r="407" spans="1:7" x14ac:dyDescent="0.25">
      <c r="A407" t="s">
        <v>2085</v>
      </c>
      <c r="B407" t="s">
        <v>113</v>
      </c>
      <c r="C407" t="s">
        <v>114</v>
      </c>
      <c r="D407" t="s">
        <v>5411</v>
      </c>
      <c r="E407" s="22" t="s">
        <v>2085</v>
      </c>
      <c r="F407" s="80" t="s">
        <v>113</v>
      </c>
      <c r="G407" s="80" t="s">
        <v>114</v>
      </c>
    </row>
    <row r="408" spans="1:7" x14ac:dyDescent="0.25">
      <c r="A408" t="s">
        <v>2086</v>
      </c>
      <c r="B408" t="s">
        <v>113</v>
      </c>
      <c r="C408" t="s">
        <v>114</v>
      </c>
      <c r="D408" t="s">
        <v>5411</v>
      </c>
      <c r="E408" s="22" t="s">
        <v>2086</v>
      </c>
      <c r="F408" s="80" t="s">
        <v>113</v>
      </c>
      <c r="G408" s="80" t="s">
        <v>114</v>
      </c>
    </row>
    <row r="409" spans="1:7" x14ac:dyDescent="0.25">
      <c r="A409" t="s">
        <v>2087</v>
      </c>
      <c r="B409" t="s">
        <v>113</v>
      </c>
      <c r="C409" t="s">
        <v>114</v>
      </c>
      <c r="D409" t="s">
        <v>5411</v>
      </c>
      <c r="E409" s="22" t="s">
        <v>2087</v>
      </c>
      <c r="F409" s="80" t="s">
        <v>113</v>
      </c>
      <c r="G409" s="80" t="s">
        <v>114</v>
      </c>
    </row>
    <row r="410" spans="1:7" x14ac:dyDescent="0.25">
      <c r="A410" t="s">
        <v>2088</v>
      </c>
      <c r="B410" t="s">
        <v>113</v>
      </c>
      <c r="C410" t="s">
        <v>114</v>
      </c>
      <c r="D410" t="s">
        <v>5411</v>
      </c>
      <c r="E410" s="22" t="s">
        <v>2088</v>
      </c>
      <c r="F410" s="80" t="s">
        <v>113</v>
      </c>
      <c r="G410" s="80" t="s">
        <v>114</v>
      </c>
    </row>
    <row r="411" spans="1:7" x14ac:dyDescent="0.25">
      <c r="A411" t="s">
        <v>2089</v>
      </c>
      <c r="B411" t="s">
        <v>113</v>
      </c>
      <c r="C411" t="s">
        <v>114</v>
      </c>
      <c r="D411" t="s">
        <v>5411</v>
      </c>
      <c r="E411" s="22" t="s">
        <v>2089</v>
      </c>
      <c r="F411" s="80" t="s">
        <v>113</v>
      </c>
      <c r="G411" s="80" t="s">
        <v>114</v>
      </c>
    </row>
    <row r="412" spans="1:7" x14ac:dyDescent="0.25">
      <c r="A412" t="s">
        <v>2090</v>
      </c>
      <c r="B412" t="s">
        <v>113</v>
      </c>
      <c r="C412" t="s">
        <v>114</v>
      </c>
      <c r="D412" t="s">
        <v>5411</v>
      </c>
      <c r="E412" s="22" t="s">
        <v>2090</v>
      </c>
      <c r="F412" s="80" t="s">
        <v>113</v>
      </c>
      <c r="G412" s="80" t="s">
        <v>114</v>
      </c>
    </row>
    <row r="413" spans="1:7" x14ac:dyDescent="0.25">
      <c r="A413" t="s">
        <v>2091</v>
      </c>
      <c r="B413" t="s">
        <v>113</v>
      </c>
      <c r="C413" t="s">
        <v>114</v>
      </c>
      <c r="D413" t="s">
        <v>5411</v>
      </c>
      <c r="E413" s="22" t="s">
        <v>2091</v>
      </c>
      <c r="F413" s="80" t="s">
        <v>113</v>
      </c>
      <c r="G413" s="80" t="s">
        <v>114</v>
      </c>
    </row>
    <row r="414" spans="1:7" x14ac:dyDescent="0.25">
      <c r="A414" t="s">
        <v>2092</v>
      </c>
      <c r="B414" t="s">
        <v>113</v>
      </c>
      <c r="C414" t="s">
        <v>114</v>
      </c>
      <c r="D414" t="s">
        <v>5411</v>
      </c>
      <c r="E414" s="22" t="s">
        <v>2092</v>
      </c>
      <c r="F414" s="80" t="s">
        <v>113</v>
      </c>
      <c r="G414" s="80" t="s">
        <v>114</v>
      </c>
    </row>
    <row r="415" spans="1:7" x14ac:dyDescent="0.25">
      <c r="A415" t="s">
        <v>2093</v>
      </c>
      <c r="B415" t="s">
        <v>113</v>
      </c>
      <c r="C415" t="s">
        <v>114</v>
      </c>
      <c r="D415" t="s">
        <v>5411</v>
      </c>
      <c r="E415" s="22" t="s">
        <v>2093</v>
      </c>
      <c r="F415" s="80" t="s">
        <v>113</v>
      </c>
      <c r="G415" s="80" t="s">
        <v>114</v>
      </c>
    </row>
    <row r="416" spans="1:7" x14ac:dyDescent="0.25">
      <c r="A416" t="s">
        <v>2094</v>
      </c>
      <c r="B416" t="s">
        <v>113</v>
      </c>
      <c r="C416" t="s">
        <v>114</v>
      </c>
      <c r="D416" t="s">
        <v>5411</v>
      </c>
      <c r="E416" s="22" t="s">
        <v>2094</v>
      </c>
      <c r="F416" s="80" t="s">
        <v>113</v>
      </c>
      <c r="G416" s="80" t="s">
        <v>114</v>
      </c>
    </row>
    <row r="417" spans="1:7" x14ac:dyDescent="0.25">
      <c r="A417" t="s">
        <v>2095</v>
      </c>
      <c r="B417" t="s">
        <v>113</v>
      </c>
      <c r="C417" t="s">
        <v>114</v>
      </c>
      <c r="D417" t="s">
        <v>5411</v>
      </c>
      <c r="E417" s="22" t="s">
        <v>2095</v>
      </c>
      <c r="F417" s="80" t="s">
        <v>113</v>
      </c>
      <c r="G417" s="80" t="s">
        <v>114</v>
      </c>
    </row>
    <row r="418" spans="1:7" x14ac:dyDescent="0.25">
      <c r="A418" t="s">
        <v>2096</v>
      </c>
      <c r="B418" t="s">
        <v>113</v>
      </c>
      <c r="C418" t="s">
        <v>114</v>
      </c>
      <c r="D418" t="s">
        <v>5411</v>
      </c>
      <c r="E418" s="22" t="s">
        <v>2096</v>
      </c>
      <c r="F418" s="80" t="s">
        <v>113</v>
      </c>
      <c r="G418" s="80" t="s">
        <v>114</v>
      </c>
    </row>
    <row r="419" spans="1:7" x14ac:dyDescent="0.25">
      <c r="A419" t="s">
        <v>2097</v>
      </c>
      <c r="B419" t="s">
        <v>114</v>
      </c>
      <c r="C419" t="s">
        <v>5411</v>
      </c>
      <c r="D419" t="s">
        <v>5411</v>
      </c>
      <c r="E419" s="22" t="s">
        <v>2097</v>
      </c>
      <c r="F419" s="80" t="s">
        <v>114</v>
      </c>
      <c r="G419" s="80"/>
    </row>
    <row r="420" spans="1:7" x14ac:dyDescent="0.25">
      <c r="A420" t="s">
        <v>2098</v>
      </c>
      <c r="B420" t="s">
        <v>114</v>
      </c>
      <c r="C420" t="s">
        <v>5411</v>
      </c>
      <c r="D420" t="s">
        <v>5411</v>
      </c>
      <c r="E420" s="22" t="s">
        <v>2098</v>
      </c>
      <c r="F420" s="80" t="s">
        <v>114</v>
      </c>
      <c r="G420" s="80"/>
    </row>
    <row r="421" spans="1:7" x14ac:dyDescent="0.25">
      <c r="A421" t="s">
        <v>2099</v>
      </c>
      <c r="B421" t="s">
        <v>114</v>
      </c>
      <c r="C421" t="s">
        <v>5411</v>
      </c>
      <c r="D421" t="s">
        <v>5411</v>
      </c>
      <c r="E421" s="22" t="s">
        <v>2099</v>
      </c>
      <c r="F421" s="80" t="s">
        <v>114</v>
      </c>
      <c r="G421" s="80"/>
    </row>
    <row r="422" spans="1:7" x14ac:dyDescent="0.25">
      <c r="A422" t="s">
        <v>2100</v>
      </c>
      <c r="B422" t="s">
        <v>114</v>
      </c>
      <c r="C422" t="s">
        <v>5411</v>
      </c>
      <c r="D422" t="s">
        <v>5411</v>
      </c>
      <c r="E422" s="22" t="s">
        <v>2100</v>
      </c>
      <c r="F422" s="80" t="s">
        <v>114</v>
      </c>
    </row>
    <row r="423" spans="1:7" x14ac:dyDescent="0.25">
      <c r="A423" t="s">
        <v>2101</v>
      </c>
      <c r="B423" t="s">
        <v>114</v>
      </c>
      <c r="C423" t="s">
        <v>5411</v>
      </c>
      <c r="D423" t="s">
        <v>5411</v>
      </c>
      <c r="E423" s="22" t="s">
        <v>2101</v>
      </c>
      <c r="F423" s="80" t="s">
        <v>114</v>
      </c>
    </row>
    <row r="424" spans="1:7" x14ac:dyDescent="0.25">
      <c r="A424" t="s">
        <v>2102</v>
      </c>
      <c r="B424" t="s">
        <v>114</v>
      </c>
      <c r="C424" t="s">
        <v>5411</v>
      </c>
      <c r="D424" t="s">
        <v>5411</v>
      </c>
      <c r="E424" s="22" t="s">
        <v>2102</v>
      </c>
      <c r="F424" s="80" t="s">
        <v>114</v>
      </c>
    </row>
    <row r="425" spans="1:7" x14ac:dyDescent="0.25">
      <c r="A425" t="s">
        <v>2103</v>
      </c>
      <c r="B425" t="s">
        <v>114</v>
      </c>
      <c r="C425" t="s">
        <v>5411</v>
      </c>
      <c r="D425" t="s">
        <v>5411</v>
      </c>
      <c r="E425" s="22" t="s">
        <v>2103</v>
      </c>
      <c r="F425" s="80" t="s">
        <v>114</v>
      </c>
    </row>
    <row r="426" spans="1:7" x14ac:dyDescent="0.25">
      <c r="A426" t="s">
        <v>2104</v>
      </c>
      <c r="B426" t="s">
        <v>114</v>
      </c>
      <c r="C426" t="s">
        <v>5411</v>
      </c>
      <c r="D426" t="s">
        <v>5411</v>
      </c>
      <c r="E426" s="22" t="s">
        <v>2104</v>
      </c>
      <c r="F426" s="80" t="s">
        <v>114</v>
      </c>
    </row>
    <row r="427" spans="1:7" x14ac:dyDescent="0.25">
      <c r="A427" t="s">
        <v>2105</v>
      </c>
      <c r="B427" t="s">
        <v>114</v>
      </c>
      <c r="C427" t="s">
        <v>5411</v>
      </c>
      <c r="D427" t="s">
        <v>5411</v>
      </c>
      <c r="E427" s="22" t="s">
        <v>2105</v>
      </c>
      <c r="F427" s="80" t="s">
        <v>114</v>
      </c>
    </row>
    <row r="428" spans="1:7" x14ac:dyDescent="0.25">
      <c r="A428" t="s">
        <v>2106</v>
      </c>
      <c r="B428" t="s">
        <v>114</v>
      </c>
      <c r="C428" t="s">
        <v>5411</v>
      </c>
      <c r="D428" t="s">
        <v>5411</v>
      </c>
      <c r="E428" s="22" t="s">
        <v>2106</v>
      </c>
      <c r="F428" s="80" t="s">
        <v>114</v>
      </c>
    </row>
    <row r="429" spans="1:7" x14ac:dyDescent="0.25">
      <c r="A429" t="s">
        <v>2107</v>
      </c>
      <c r="B429" t="s">
        <v>114</v>
      </c>
      <c r="C429" t="s">
        <v>5411</v>
      </c>
      <c r="D429" t="s">
        <v>5411</v>
      </c>
      <c r="E429" s="22" t="s">
        <v>2107</v>
      </c>
      <c r="F429" s="80" t="s">
        <v>114</v>
      </c>
    </row>
    <row r="430" spans="1:7" x14ac:dyDescent="0.25">
      <c r="A430" t="s">
        <v>2108</v>
      </c>
      <c r="B430" t="s">
        <v>114</v>
      </c>
      <c r="C430" t="s">
        <v>5411</v>
      </c>
      <c r="D430" t="s">
        <v>5411</v>
      </c>
      <c r="E430" s="22" t="s">
        <v>2108</v>
      </c>
      <c r="F430" s="80" t="s">
        <v>114</v>
      </c>
    </row>
    <row r="431" spans="1:7" x14ac:dyDescent="0.25">
      <c r="A431" t="s">
        <v>2109</v>
      </c>
      <c r="B431" t="s">
        <v>114</v>
      </c>
      <c r="C431" t="s">
        <v>5411</v>
      </c>
      <c r="D431" t="s">
        <v>5411</v>
      </c>
      <c r="E431" s="22" t="s">
        <v>2109</v>
      </c>
      <c r="F431" s="80" t="s">
        <v>114</v>
      </c>
    </row>
    <row r="432" spans="1:7" x14ac:dyDescent="0.25">
      <c r="A432" t="s">
        <v>2110</v>
      </c>
      <c r="B432" t="s">
        <v>114</v>
      </c>
      <c r="C432" t="s">
        <v>5411</v>
      </c>
      <c r="D432" t="s">
        <v>5411</v>
      </c>
      <c r="E432" s="22" t="s">
        <v>2110</v>
      </c>
      <c r="F432" s="80" t="s">
        <v>114</v>
      </c>
    </row>
    <row r="433" spans="1:6" x14ac:dyDescent="0.25">
      <c r="A433" t="s">
        <v>2111</v>
      </c>
      <c r="B433" t="s">
        <v>114</v>
      </c>
      <c r="C433" t="s">
        <v>5411</v>
      </c>
      <c r="D433" t="s">
        <v>5411</v>
      </c>
      <c r="E433" s="22" t="s">
        <v>2111</v>
      </c>
      <c r="F433" s="80" t="s">
        <v>114</v>
      </c>
    </row>
    <row r="434" spans="1:6" x14ac:dyDescent="0.25">
      <c r="A434" t="s">
        <v>2112</v>
      </c>
      <c r="B434" t="s">
        <v>114</v>
      </c>
      <c r="C434" t="s">
        <v>5411</v>
      </c>
      <c r="D434" t="s">
        <v>5411</v>
      </c>
      <c r="E434" s="22" t="s">
        <v>2112</v>
      </c>
      <c r="F434" s="80" t="s">
        <v>114</v>
      </c>
    </row>
    <row r="435" spans="1:6" x14ac:dyDescent="0.25">
      <c r="A435" t="s">
        <v>2113</v>
      </c>
      <c r="B435" t="s">
        <v>114</v>
      </c>
      <c r="C435" t="s">
        <v>5411</v>
      </c>
      <c r="D435" t="s">
        <v>5411</v>
      </c>
      <c r="E435" s="22" t="s">
        <v>2113</v>
      </c>
      <c r="F435" s="80" t="s">
        <v>114</v>
      </c>
    </row>
    <row r="436" spans="1:6" x14ac:dyDescent="0.25">
      <c r="A436" t="s">
        <v>2114</v>
      </c>
      <c r="B436" t="s">
        <v>114</v>
      </c>
      <c r="C436" t="s">
        <v>5411</v>
      </c>
      <c r="D436" t="s">
        <v>5411</v>
      </c>
      <c r="E436" s="22" t="s">
        <v>2114</v>
      </c>
      <c r="F436" s="80" t="s">
        <v>114</v>
      </c>
    </row>
    <row r="437" spans="1:6" x14ac:dyDescent="0.25">
      <c r="A437" t="s">
        <v>2115</v>
      </c>
      <c r="B437" t="s">
        <v>114</v>
      </c>
      <c r="C437" t="s">
        <v>5411</v>
      </c>
      <c r="D437" t="s">
        <v>5411</v>
      </c>
      <c r="E437" s="22" t="s">
        <v>2115</v>
      </c>
      <c r="F437" s="80" t="s">
        <v>114</v>
      </c>
    </row>
    <row r="438" spans="1:6" x14ac:dyDescent="0.25">
      <c r="A438" t="s">
        <v>2116</v>
      </c>
      <c r="B438" t="s">
        <v>114</v>
      </c>
      <c r="C438" t="s">
        <v>5411</v>
      </c>
      <c r="D438" t="s">
        <v>5411</v>
      </c>
      <c r="E438" s="22" t="s">
        <v>2116</v>
      </c>
      <c r="F438" s="80" t="s">
        <v>114</v>
      </c>
    </row>
    <row r="439" spans="1:6" x14ac:dyDescent="0.25">
      <c r="A439" t="s">
        <v>2117</v>
      </c>
      <c r="B439" t="s">
        <v>114</v>
      </c>
      <c r="C439" t="s">
        <v>5411</v>
      </c>
      <c r="D439" t="s">
        <v>5411</v>
      </c>
      <c r="E439" s="22" t="s">
        <v>2117</v>
      </c>
      <c r="F439" s="80" t="s">
        <v>114</v>
      </c>
    </row>
    <row r="440" spans="1:6" x14ac:dyDescent="0.25">
      <c r="A440" t="s">
        <v>2118</v>
      </c>
      <c r="B440" t="s">
        <v>114</v>
      </c>
      <c r="C440" t="s">
        <v>5411</v>
      </c>
      <c r="D440" t="s">
        <v>5411</v>
      </c>
      <c r="E440" s="22" t="s">
        <v>2118</v>
      </c>
      <c r="F440" s="80" t="s">
        <v>114</v>
      </c>
    </row>
    <row r="441" spans="1:6" x14ac:dyDescent="0.25">
      <c r="A441" t="s">
        <v>2119</v>
      </c>
      <c r="B441" t="s">
        <v>114</v>
      </c>
      <c r="C441" t="s">
        <v>5411</v>
      </c>
      <c r="D441" t="s">
        <v>5411</v>
      </c>
      <c r="E441" s="22" t="s">
        <v>2119</v>
      </c>
      <c r="F441" s="80" t="s">
        <v>114</v>
      </c>
    </row>
    <row r="442" spans="1:6" x14ac:dyDescent="0.25">
      <c r="A442" t="s">
        <v>2120</v>
      </c>
      <c r="B442" t="s">
        <v>114</v>
      </c>
      <c r="C442" t="s">
        <v>5411</v>
      </c>
      <c r="D442" t="s">
        <v>5411</v>
      </c>
      <c r="E442" s="22" t="s">
        <v>2120</v>
      </c>
      <c r="F442" s="80" t="s">
        <v>114</v>
      </c>
    </row>
    <row r="443" spans="1:6" x14ac:dyDescent="0.25">
      <c r="A443" t="s">
        <v>2121</v>
      </c>
      <c r="B443" t="s">
        <v>114</v>
      </c>
      <c r="C443" t="s">
        <v>5411</v>
      </c>
      <c r="D443" t="s">
        <v>5411</v>
      </c>
      <c r="E443" s="22" t="s">
        <v>2121</v>
      </c>
      <c r="F443" s="80" t="s">
        <v>114</v>
      </c>
    </row>
    <row r="444" spans="1:6" x14ac:dyDescent="0.25">
      <c r="A444" t="s">
        <v>2122</v>
      </c>
      <c r="B444" t="s">
        <v>114</v>
      </c>
      <c r="C444" t="s">
        <v>5411</v>
      </c>
      <c r="D444" t="s">
        <v>5411</v>
      </c>
      <c r="E444" s="22" t="s">
        <v>2122</v>
      </c>
      <c r="F444" s="80" t="s">
        <v>114</v>
      </c>
    </row>
    <row r="445" spans="1:6" x14ac:dyDescent="0.25">
      <c r="A445" t="s">
        <v>2123</v>
      </c>
      <c r="B445" t="s">
        <v>114</v>
      </c>
      <c r="C445" t="s">
        <v>5411</v>
      </c>
      <c r="D445" t="s">
        <v>5411</v>
      </c>
      <c r="E445" s="22" t="s">
        <v>2123</v>
      </c>
      <c r="F445" s="80" t="s">
        <v>114</v>
      </c>
    </row>
    <row r="446" spans="1:6" x14ac:dyDescent="0.25">
      <c r="A446" t="s">
        <v>2124</v>
      </c>
      <c r="B446" t="s">
        <v>114</v>
      </c>
      <c r="C446" t="s">
        <v>5411</v>
      </c>
      <c r="D446" t="s">
        <v>5411</v>
      </c>
      <c r="E446" s="22" t="s">
        <v>2124</v>
      </c>
      <c r="F446" s="80" t="s">
        <v>114</v>
      </c>
    </row>
    <row r="447" spans="1:6" x14ac:dyDescent="0.25">
      <c r="A447" t="s">
        <v>2125</v>
      </c>
      <c r="B447" t="s">
        <v>114</v>
      </c>
      <c r="C447" t="s">
        <v>5411</v>
      </c>
      <c r="D447" t="s">
        <v>5411</v>
      </c>
      <c r="E447" s="22" t="s">
        <v>2125</v>
      </c>
      <c r="F447" s="80" t="s">
        <v>114</v>
      </c>
    </row>
    <row r="448" spans="1:6" x14ac:dyDescent="0.25">
      <c r="A448" t="s">
        <v>2126</v>
      </c>
      <c r="B448" t="s">
        <v>114</v>
      </c>
      <c r="C448" t="s">
        <v>5411</v>
      </c>
      <c r="D448" t="s">
        <v>5411</v>
      </c>
      <c r="E448" s="22" t="s">
        <v>2126</v>
      </c>
      <c r="F448" s="80" t="s">
        <v>114</v>
      </c>
    </row>
    <row r="449" spans="1:7" x14ac:dyDescent="0.25">
      <c r="A449" t="s">
        <v>2127</v>
      </c>
      <c r="B449" t="s">
        <v>114</v>
      </c>
      <c r="C449" t="s">
        <v>5411</v>
      </c>
      <c r="D449" t="s">
        <v>5411</v>
      </c>
      <c r="E449" s="22" t="s">
        <v>2127</v>
      </c>
      <c r="F449" s="80" t="s">
        <v>114</v>
      </c>
    </row>
    <row r="450" spans="1:7" x14ac:dyDescent="0.25">
      <c r="A450" t="s">
        <v>2128</v>
      </c>
      <c r="B450" t="s">
        <v>114</v>
      </c>
      <c r="C450" t="s">
        <v>5411</v>
      </c>
      <c r="D450" t="s">
        <v>5411</v>
      </c>
      <c r="E450" s="22" t="s">
        <v>2128</v>
      </c>
      <c r="F450" s="80" t="s">
        <v>114</v>
      </c>
    </row>
    <row r="451" spans="1:7" x14ac:dyDescent="0.25">
      <c r="A451" t="s">
        <v>2129</v>
      </c>
      <c r="B451" t="s">
        <v>114</v>
      </c>
      <c r="C451" t="s">
        <v>5411</v>
      </c>
      <c r="D451" t="s">
        <v>5411</v>
      </c>
      <c r="E451" s="22" t="s">
        <v>2129</v>
      </c>
      <c r="F451" s="80" t="s">
        <v>114</v>
      </c>
    </row>
    <row r="452" spans="1:7" x14ac:dyDescent="0.25">
      <c r="A452" t="s">
        <v>2130</v>
      </c>
      <c r="B452" t="s">
        <v>114</v>
      </c>
      <c r="C452" t="s">
        <v>5411</v>
      </c>
      <c r="D452" t="s">
        <v>5411</v>
      </c>
      <c r="E452" s="22" t="s">
        <v>2130</v>
      </c>
      <c r="F452" s="80" t="s">
        <v>114</v>
      </c>
    </row>
    <row r="453" spans="1:7" x14ac:dyDescent="0.25">
      <c r="A453" t="s">
        <v>2131</v>
      </c>
      <c r="B453" t="s">
        <v>114</v>
      </c>
      <c r="C453" t="s">
        <v>5411</v>
      </c>
      <c r="D453" t="s">
        <v>5411</v>
      </c>
      <c r="E453" s="22" t="s">
        <v>2131</v>
      </c>
      <c r="F453" s="80" t="s">
        <v>114</v>
      </c>
    </row>
    <row r="454" spans="1:7" x14ac:dyDescent="0.25">
      <c r="A454" t="s">
        <v>2132</v>
      </c>
      <c r="B454" t="s">
        <v>114</v>
      </c>
      <c r="C454" t="s">
        <v>5411</v>
      </c>
      <c r="D454" t="s">
        <v>5411</v>
      </c>
      <c r="E454" s="22" t="s">
        <v>2132</v>
      </c>
      <c r="F454" s="80" t="s">
        <v>114</v>
      </c>
    </row>
    <row r="455" spans="1:7" x14ac:dyDescent="0.25">
      <c r="A455" t="s">
        <v>2133</v>
      </c>
      <c r="B455" t="s">
        <v>114</v>
      </c>
      <c r="C455" t="s">
        <v>5411</v>
      </c>
      <c r="D455" t="s">
        <v>5411</v>
      </c>
      <c r="E455" s="22" t="s">
        <v>2133</v>
      </c>
      <c r="F455" s="80" t="s">
        <v>114</v>
      </c>
    </row>
    <row r="456" spans="1:7" x14ac:dyDescent="0.25">
      <c r="A456" t="s">
        <v>2134</v>
      </c>
      <c r="B456" t="s">
        <v>114</v>
      </c>
      <c r="C456" t="s">
        <v>5411</v>
      </c>
      <c r="D456" t="s">
        <v>5411</v>
      </c>
      <c r="E456" s="22" t="s">
        <v>2134</v>
      </c>
      <c r="F456" s="80" t="s">
        <v>114</v>
      </c>
    </row>
    <row r="457" spans="1:7" x14ac:dyDescent="0.25">
      <c r="A457" t="s">
        <v>2135</v>
      </c>
      <c r="B457" t="s">
        <v>114</v>
      </c>
      <c r="C457" t="s">
        <v>5411</v>
      </c>
      <c r="D457" t="s">
        <v>5411</v>
      </c>
      <c r="E457" s="22" t="s">
        <v>2135</v>
      </c>
      <c r="F457" s="80" t="s">
        <v>114</v>
      </c>
    </row>
    <row r="458" spans="1:7" x14ac:dyDescent="0.25">
      <c r="A458" t="s">
        <v>2136</v>
      </c>
      <c r="B458" t="s">
        <v>114</v>
      </c>
      <c r="C458" t="s">
        <v>5411</v>
      </c>
      <c r="D458" t="s">
        <v>5411</v>
      </c>
      <c r="E458" s="22" t="s">
        <v>2136</v>
      </c>
      <c r="F458" s="80" t="s">
        <v>114</v>
      </c>
    </row>
    <row r="459" spans="1:7" x14ac:dyDescent="0.25">
      <c r="A459" t="s">
        <v>2137</v>
      </c>
      <c r="B459" t="s">
        <v>114</v>
      </c>
      <c r="C459" t="s">
        <v>5411</v>
      </c>
      <c r="D459" t="s">
        <v>5411</v>
      </c>
      <c r="E459" s="22" t="s">
        <v>2137</v>
      </c>
      <c r="F459" s="80" t="s">
        <v>114</v>
      </c>
    </row>
    <row r="460" spans="1:7" x14ac:dyDescent="0.25">
      <c r="A460" t="s">
        <v>2138</v>
      </c>
      <c r="B460" t="s">
        <v>114</v>
      </c>
      <c r="C460" t="s">
        <v>5411</v>
      </c>
      <c r="D460" t="s">
        <v>5411</v>
      </c>
      <c r="E460" s="22" t="s">
        <v>2138</v>
      </c>
      <c r="F460" s="80" t="s">
        <v>114</v>
      </c>
    </row>
    <row r="461" spans="1:7" x14ac:dyDescent="0.25">
      <c r="A461" t="s">
        <v>4206</v>
      </c>
      <c r="B461" t="s">
        <v>113</v>
      </c>
      <c r="C461" t="s">
        <v>114</v>
      </c>
      <c r="D461" t="s">
        <v>5411</v>
      </c>
      <c r="E461" s="22" t="s">
        <v>4206</v>
      </c>
      <c r="F461" s="79" t="s">
        <v>113</v>
      </c>
      <c r="G461" s="79" t="s">
        <v>114</v>
      </c>
    </row>
    <row r="462" spans="1:7" x14ac:dyDescent="0.25">
      <c r="A462" t="s">
        <v>4207</v>
      </c>
      <c r="B462" t="s">
        <v>113</v>
      </c>
      <c r="C462" t="s">
        <v>114</v>
      </c>
      <c r="D462" t="s">
        <v>5411</v>
      </c>
      <c r="E462" s="22" t="s">
        <v>4207</v>
      </c>
      <c r="F462" s="79" t="s">
        <v>113</v>
      </c>
      <c r="G462" s="79" t="s">
        <v>114</v>
      </c>
    </row>
    <row r="463" spans="1:7" x14ac:dyDescent="0.25">
      <c r="A463" t="s">
        <v>4208</v>
      </c>
      <c r="B463" t="s">
        <v>113</v>
      </c>
      <c r="C463" t="s">
        <v>114</v>
      </c>
      <c r="D463" t="s">
        <v>5411</v>
      </c>
      <c r="E463" s="22" t="s">
        <v>4208</v>
      </c>
      <c r="F463" s="79" t="s">
        <v>113</v>
      </c>
      <c r="G463" s="79" t="s">
        <v>114</v>
      </c>
    </row>
    <row r="464" spans="1:7" x14ac:dyDescent="0.25">
      <c r="A464" t="s">
        <v>4209</v>
      </c>
      <c r="B464" t="s">
        <v>113</v>
      </c>
      <c r="C464" t="s">
        <v>114</v>
      </c>
      <c r="D464" t="s">
        <v>5411</v>
      </c>
      <c r="E464" s="22" t="s">
        <v>4209</v>
      </c>
      <c r="F464" s="79" t="s">
        <v>113</v>
      </c>
      <c r="G464" s="79" t="s">
        <v>114</v>
      </c>
    </row>
    <row r="465" spans="1:7" x14ac:dyDescent="0.25">
      <c r="A465" t="s">
        <v>4210</v>
      </c>
      <c r="B465" t="s">
        <v>113</v>
      </c>
      <c r="C465" t="s">
        <v>114</v>
      </c>
      <c r="D465" t="s">
        <v>5411</v>
      </c>
      <c r="E465" s="22" t="s">
        <v>4210</v>
      </c>
      <c r="F465" s="79" t="s">
        <v>113</v>
      </c>
      <c r="G465" s="79" t="s">
        <v>114</v>
      </c>
    </row>
    <row r="466" spans="1:7" x14ac:dyDescent="0.25">
      <c r="A466" t="s">
        <v>4211</v>
      </c>
      <c r="B466" t="s">
        <v>113</v>
      </c>
      <c r="C466" t="s">
        <v>114</v>
      </c>
      <c r="D466" t="s">
        <v>5411</v>
      </c>
      <c r="E466" s="22" t="s">
        <v>4211</v>
      </c>
      <c r="F466" s="79" t="s">
        <v>113</v>
      </c>
      <c r="G466" s="79" t="s">
        <v>114</v>
      </c>
    </row>
    <row r="467" spans="1:7" x14ac:dyDescent="0.25">
      <c r="A467" t="s">
        <v>4212</v>
      </c>
      <c r="B467" t="s">
        <v>113</v>
      </c>
      <c r="C467" t="s">
        <v>114</v>
      </c>
      <c r="D467" t="s">
        <v>5411</v>
      </c>
      <c r="E467" s="22" t="s">
        <v>4212</v>
      </c>
      <c r="F467" s="79" t="s">
        <v>113</v>
      </c>
      <c r="G467" s="79" t="s">
        <v>114</v>
      </c>
    </row>
    <row r="468" spans="1:7" x14ac:dyDescent="0.25">
      <c r="A468" t="s">
        <v>4213</v>
      </c>
      <c r="B468" t="s">
        <v>113</v>
      </c>
      <c r="C468" t="s">
        <v>114</v>
      </c>
      <c r="D468" t="s">
        <v>5411</v>
      </c>
      <c r="E468" s="22" t="s">
        <v>4213</v>
      </c>
      <c r="F468" s="79" t="s">
        <v>113</v>
      </c>
      <c r="G468" s="79" t="s">
        <v>114</v>
      </c>
    </row>
    <row r="469" spans="1:7" x14ac:dyDescent="0.25">
      <c r="A469" t="s">
        <v>4214</v>
      </c>
      <c r="B469" t="s">
        <v>113</v>
      </c>
      <c r="C469" t="s">
        <v>114</v>
      </c>
      <c r="D469" t="s">
        <v>5411</v>
      </c>
      <c r="E469" s="22" t="s">
        <v>4214</v>
      </c>
      <c r="F469" s="79" t="s">
        <v>113</v>
      </c>
      <c r="G469" s="79" t="s">
        <v>114</v>
      </c>
    </row>
    <row r="470" spans="1:7" x14ac:dyDescent="0.25">
      <c r="A470" t="s">
        <v>4215</v>
      </c>
      <c r="B470" t="s">
        <v>113</v>
      </c>
      <c r="C470" t="s">
        <v>114</v>
      </c>
      <c r="D470" t="s">
        <v>5411</v>
      </c>
      <c r="E470" s="22" t="s">
        <v>4215</v>
      </c>
      <c r="F470" s="79" t="s">
        <v>113</v>
      </c>
      <c r="G470" s="79" t="s">
        <v>114</v>
      </c>
    </row>
    <row r="471" spans="1:7" x14ac:dyDescent="0.25">
      <c r="A471" t="s">
        <v>4216</v>
      </c>
      <c r="B471" t="s">
        <v>113</v>
      </c>
      <c r="C471" t="s">
        <v>114</v>
      </c>
      <c r="D471" t="s">
        <v>5411</v>
      </c>
      <c r="E471" s="22" t="s">
        <v>4216</v>
      </c>
      <c r="F471" s="79" t="s">
        <v>113</v>
      </c>
      <c r="G471" s="79" t="s">
        <v>114</v>
      </c>
    </row>
    <row r="472" spans="1:7" x14ac:dyDescent="0.25">
      <c r="A472" t="s">
        <v>4217</v>
      </c>
      <c r="B472" t="s">
        <v>113</v>
      </c>
      <c r="C472" t="s">
        <v>114</v>
      </c>
      <c r="D472" t="s">
        <v>5411</v>
      </c>
      <c r="E472" s="22" t="s">
        <v>4217</v>
      </c>
      <c r="F472" s="79" t="s">
        <v>113</v>
      </c>
      <c r="G472" s="79" t="s">
        <v>114</v>
      </c>
    </row>
    <row r="473" spans="1:7" x14ac:dyDescent="0.25">
      <c r="A473" t="s">
        <v>4218</v>
      </c>
      <c r="B473" t="s">
        <v>113</v>
      </c>
      <c r="C473" t="s">
        <v>114</v>
      </c>
      <c r="D473" t="s">
        <v>5411</v>
      </c>
      <c r="E473" s="22" t="s">
        <v>4218</v>
      </c>
      <c r="F473" s="79" t="s">
        <v>113</v>
      </c>
      <c r="G473" s="79" t="s">
        <v>114</v>
      </c>
    </row>
    <row r="474" spans="1:7" x14ac:dyDescent="0.25">
      <c r="A474" t="s">
        <v>4219</v>
      </c>
      <c r="B474" t="s">
        <v>113</v>
      </c>
      <c r="C474" t="s">
        <v>114</v>
      </c>
      <c r="D474" t="s">
        <v>5411</v>
      </c>
      <c r="E474" s="22" t="s">
        <v>4219</v>
      </c>
      <c r="F474" s="79" t="s">
        <v>113</v>
      </c>
      <c r="G474" s="79" t="s">
        <v>114</v>
      </c>
    </row>
    <row r="475" spans="1:7" x14ac:dyDescent="0.25">
      <c r="A475" t="s">
        <v>4220</v>
      </c>
      <c r="B475" t="s">
        <v>113</v>
      </c>
      <c r="C475" t="s">
        <v>114</v>
      </c>
      <c r="D475" t="s">
        <v>5411</v>
      </c>
      <c r="E475" s="22" t="s">
        <v>4220</v>
      </c>
      <c r="F475" s="79" t="s">
        <v>113</v>
      </c>
      <c r="G475" s="79" t="s">
        <v>114</v>
      </c>
    </row>
    <row r="476" spans="1:7" x14ac:dyDescent="0.25">
      <c r="A476" t="s">
        <v>4221</v>
      </c>
      <c r="B476" t="s">
        <v>113</v>
      </c>
      <c r="C476" t="s">
        <v>114</v>
      </c>
      <c r="D476" t="s">
        <v>5411</v>
      </c>
      <c r="E476" s="22" t="s">
        <v>4221</v>
      </c>
      <c r="F476" s="79" t="s">
        <v>113</v>
      </c>
      <c r="G476" s="79" t="s">
        <v>114</v>
      </c>
    </row>
    <row r="477" spans="1:7" x14ac:dyDescent="0.25">
      <c r="A477" t="s">
        <v>4222</v>
      </c>
      <c r="B477" t="s">
        <v>113</v>
      </c>
      <c r="C477" t="s">
        <v>114</v>
      </c>
      <c r="D477" t="s">
        <v>5411</v>
      </c>
      <c r="E477" s="22" t="s">
        <v>4222</v>
      </c>
      <c r="F477" s="79" t="s">
        <v>113</v>
      </c>
      <c r="G477" s="79" t="s">
        <v>114</v>
      </c>
    </row>
    <row r="478" spans="1:7" x14ac:dyDescent="0.25">
      <c r="A478" t="s">
        <v>4223</v>
      </c>
      <c r="B478" t="s">
        <v>113</v>
      </c>
      <c r="C478" t="s">
        <v>114</v>
      </c>
      <c r="D478" t="s">
        <v>5411</v>
      </c>
      <c r="E478" s="22" t="s">
        <v>4223</v>
      </c>
      <c r="F478" s="79" t="s">
        <v>113</v>
      </c>
      <c r="G478" s="79" t="s">
        <v>114</v>
      </c>
    </row>
    <row r="479" spans="1:7" x14ac:dyDescent="0.25">
      <c r="A479" t="s">
        <v>4188</v>
      </c>
      <c r="B479" t="s">
        <v>114</v>
      </c>
      <c r="C479" t="s">
        <v>5411</v>
      </c>
      <c r="D479" t="s">
        <v>5411</v>
      </c>
      <c r="E479" s="22" t="s">
        <v>4188</v>
      </c>
      <c r="F479" s="79" t="s">
        <v>114</v>
      </c>
    </row>
    <row r="480" spans="1:7" x14ac:dyDescent="0.25">
      <c r="A480" t="s">
        <v>4189</v>
      </c>
      <c r="B480" t="s">
        <v>114</v>
      </c>
      <c r="C480" t="s">
        <v>5411</v>
      </c>
      <c r="D480" t="s">
        <v>5411</v>
      </c>
      <c r="E480" s="22" t="s">
        <v>4189</v>
      </c>
      <c r="F480" s="79" t="s">
        <v>114</v>
      </c>
    </row>
    <row r="481" spans="1:6" x14ac:dyDescent="0.25">
      <c r="A481" t="s">
        <v>4190</v>
      </c>
      <c r="B481" t="s">
        <v>114</v>
      </c>
      <c r="C481" t="s">
        <v>5411</v>
      </c>
      <c r="D481" t="s">
        <v>5411</v>
      </c>
      <c r="E481" s="22" t="s">
        <v>4190</v>
      </c>
      <c r="F481" s="79" t="s">
        <v>114</v>
      </c>
    </row>
    <row r="482" spans="1:6" x14ac:dyDescent="0.25">
      <c r="A482" t="s">
        <v>4191</v>
      </c>
      <c r="B482" t="s">
        <v>114</v>
      </c>
      <c r="C482" t="s">
        <v>5411</v>
      </c>
      <c r="D482" t="s">
        <v>5411</v>
      </c>
      <c r="E482" s="22" t="s">
        <v>4191</v>
      </c>
      <c r="F482" s="79" t="s">
        <v>114</v>
      </c>
    </row>
    <row r="483" spans="1:6" x14ac:dyDescent="0.25">
      <c r="A483" t="s">
        <v>4192</v>
      </c>
      <c r="B483" t="s">
        <v>114</v>
      </c>
      <c r="C483" t="s">
        <v>5411</v>
      </c>
      <c r="D483" t="s">
        <v>5411</v>
      </c>
      <c r="E483" s="22" t="s">
        <v>4192</v>
      </c>
      <c r="F483" s="79" t="s">
        <v>114</v>
      </c>
    </row>
    <row r="484" spans="1:6" x14ac:dyDescent="0.25">
      <c r="A484" t="s">
        <v>4193</v>
      </c>
      <c r="B484" t="s">
        <v>114</v>
      </c>
      <c r="C484" t="s">
        <v>5411</v>
      </c>
      <c r="D484" t="s">
        <v>5411</v>
      </c>
      <c r="E484" s="22" t="s">
        <v>4193</v>
      </c>
      <c r="F484" s="79" t="s">
        <v>114</v>
      </c>
    </row>
    <row r="485" spans="1:6" x14ac:dyDescent="0.25">
      <c r="A485" t="s">
        <v>4194</v>
      </c>
      <c r="B485" t="s">
        <v>114</v>
      </c>
      <c r="C485" t="s">
        <v>5411</v>
      </c>
      <c r="D485" t="s">
        <v>5411</v>
      </c>
      <c r="E485" s="22" t="s">
        <v>4194</v>
      </c>
      <c r="F485" s="79" t="s">
        <v>114</v>
      </c>
    </row>
    <row r="486" spans="1:6" x14ac:dyDescent="0.25">
      <c r="A486" t="s">
        <v>4195</v>
      </c>
      <c r="B486" t="s">
        <v>114</v>
      </c>
      <c r="C486" t="s">
        <v>5411</v>
      </c>
      <c r="D486" t="s">
        <v>5411</v>
      </c>
      <c r="E486" s="22" t="s">
        <v>4195</v>
      </c>
      <c r="F486" s="79" t="s">
        <v>114</v>
      </c>
    </row>
    <row r="487" spans="1:6" x14ac:dyDescent="0.25">
      <c r="A487" t="s">
        <v>4196</v>
      </c>
      <c r="B487" t="s">
        <v>114</v>
      </c>
      <c r="C487" t="s">
        <v>5411</v>
      </c>
      <c r="D487" t="s">
        <v>5411</v>
      </c>
      <c r="E487" s="22" t="s">
        <v>4196</v>
      </c>
      <c r="F487" s="79" t="s">
        <v>114</v>
      </c>
    </row>
    <row r="488" spans="1:6" x14ac:dyDescent="0.25">
      <c r="A488" t="s">
        <v>4197</v>
      </c>
      <c r="B488" t="s">
        <v>114</v>
      </c>
      <c r="C488" t="s">
        <v>5411</v>
      </c>
      <c r="D488" t="s">
        <v>5411</v>
      </c>
      <c r="E488" s="22" t="s">
        <v>4197</v>
      </c>
      <c r="F488" s="79" t="s">
        <v>114</v>
      </c>
    </row>
    <row r="489" spans="1:6" x14ac:dyDescent="0.25">
      <c r="A489" t="s">
        <v>4198</v>
      </c>
      <c r="B489" t="s">
        <v>114</v>
      </c>
      <c r="C489" t="s">
        <v>5411</v>
      </c>
      <c r="D489" t="s">
        <v>5411</v>
      </c>
      <c r="E489" s="22" t="s">
        <v>4198</v>
      </c>
      <c r="F489" s="79" t="s">
        <v>114</v>
      </c>
    </row>
    <row r="490" spans="1:6" x14ac:dyDescent="0.25">
      <c r="A490" t="s">
        <v>4199</v>
      </c>
      <c r="B490" t="s">
        <v>114</v>
      </c>
      <c r="C490" t="s">
        <v>5411</v>
      </c>
      <c r="D490" t="s">
        <v>5411</v>
      </c>
      <c r="E490" s="22" t="s">
        <v>4199</v>
      </c>
      <c r="F490" s="79" t="s">
        <v>114</v>
      </c>
    </row>
    <row r="491" spans="1:6" x14ac:dyDescent="0.25">
      <c r="A491" t="s">
        <v>4200</v>
      </c>
      <c r="B491" t="s">
        <v>114</v>
      </c>
      <c r="C491" t="s">
        <v>5411</v>
      </c>
      <c r="D491" t="s">
        <v>5411</v>
      </c>
      <c r="E491" s="22" t="s">
        <v>4200</v>
      </c>
      <c r="F491" s="79" t="s">
        <v>114</v>
      </c>
    </row>
    <row r="492" spans="1:6" x14ac:dyDescent="0.25">
      <c r="A492" t="s">
        <v>4201</v>
      </c>
      <c r="B492" t="s">
        <v>114</v>
      </c>
      <c r="C492" t="s">
        <v>5411</v>
      </c>
      <c r="D492" t="s">
        <v>5411</v>
      </c>
      <c r="E492" s="22" t="s">
        <v>4201</v>
      </c>
      <c r="F492" s="79" t="s">
        <v>114</v>
      </c>
    </row>
    <row r="493" spans="1:6" x14ac:dyDescent="0.25">
      <c r="A493" t="s">
        <v>4202</v>
      </c>
      <c r="B493" t="s">
        <v>114</v>
      </c>
      <c r="C493" t="s">
        <v>5411</v>
      </c>
      <c r="D493" t="s">
        <v>5411</v>
      </c>
      <c r="E493" s="22" t="s">
        <v>4202</v>
      </c>
      <c r="F493" s="79" t="s">
        <v>114</v>
      </c>
    </row>
    <row r="494" spans="1:6" x14ac:dyDescent="0.25">
      <c r="A494" t="s">
        <v>4203</v>
      </c>
      <c r="B494" t="s">
        <v>114</v>
      </c>
      <c r="C494" t="s">
        <v>5411</v>
      </c>
      <c r="D494" t="s">
        <v>5411</v>
      </c>
      <c r="E494" s="22" t="s">
        <v>4203</v>
      </c>
      <c r="F494" s="79" t="s">
        <v>114</v>
      </c>
    </row>
    <row r="495" spans="1:6" x14ac:dyDescent="0.25">
      <c r="A495" t="s">
        <v>4204</v>
      </c>
      <c r="B495" t="s">
        <v>114</v>
      </c>
      <c r="C495" t="s">
        <v>5411</v>
      </c>
      <c r="D495" t="s">
        <v>5411</v>
      </c>
      <c r="E495" s="22" t="s">
        <v>4204</v>
      </c>
      <c r="F495" s="79" t="s">
        <v>114</v>
      </c>
    </row>
    <row r="496" spans="1:6" x14ac:dyDescent="0.25">
      <c r="A496" t="s">
        <v>4205</v>
      </c>
      <c r="B496" t="s">
        <v>114</v>
      </c>
      <c r="C496" t="s">
        <v>5411</v>
      </c>
      <c r="D496" t="s">
        <v>5411</v>
      </c>
      <c r="E496" s="22" t="s">
        <v>4205</v>
      </c>
      <c r="F496" s="79" t="s">
        <v>114</v>
      </c>
    </row>
    <row r="497" spans="1:7" x14ac:dyDescent="0.25">
      <c r="A497" t="s">
        <v>1971</v>
      </c>
      <c r="B497" t="s">
        <v>77</v>
      </c>
      <c r="C497" t="s">
        <v>172</v>
      </c>
      <c r="D497" t="s">
        <v>5411</v>
      </c>
      <c r="E497" s="22" t="s">
        <v>1971</v>
      </c>
      <c r="F497" s="95" t="s">
        <v>77</v>
      </c>
      <c r="G497" s="80" t="s">
        <v>172</v>
      </c>
    </row>
    <row r="498" spans="1:7" x14ac:dyDescent="0.25">
      <c r="A498" t="s">
        <v>1972</v>
      </c>
      <c r="B498" t="s">
        <v>77</v>
      </c>
      <c r="C498" t="s">
        <v>172</v>
      </c>
      <c r="D498" t="s">
        <v>5411</v>
      </c>
      <c r="E498" s="22" t="s">
        <v>1972</v>
      </c>
      <c r="F498" s="95" t="s">
        <v>77</v>
      </c>
      <c r="G498" s="80" t="s">
        <v>172</v>
      </c>
    </row>
    <row r="499" spans="1:7" x14ac:dyDescent="0.25">
      <c r="A499" t="s">
        <v>1973</v>
      </c>
      <c r="B499" t="s">
        <v>77</v>
      </c>
      <c r="C499" t="s">
        <v>172</v>
      </c>
      <c r="D499" t="s">
        <v>5411</v>
      </c>
      <c r="E499" s="22" t="s">
        <v>1973</v>
      </c>
      <c r="F499" s="95" t="s">
        <v>77</v>
      </c>
      <c r="G499" s="80" t="s">
        <v>172</v>
      </c>
    </row>
    <row r="500" spans="1:7" x14ac:dyDescent="0.25">
      <c r="A500" t="s">
        <v>1974</v>
      </c>
      <c r="B500" t="s">
        <v>77</v>
      </c>
      <c r="C500" t="s">
        <v>172</v>
      </c>
      <c r="D500" t="s">
        <v>5411</v>
      </c>
      <c r="E500" s="22" t="s">
        <v>1974</v>
      </c>
      <c r="F500" s="95" t="s">
        <v>77</v>
      </c>
      <c r="G500" s="80" t="s">
        <v>172</v>
      </c>
    </row>
    <row r="501" spans="1:7" x14ac:dyDescent="0.25">
      <c r="A501" t="s">
        <v>1975</v>
      </c>
      <c r="B501" t="s">
        <v>77</v>
      </c>
      <c r="C501" t="s">
        <v>172</v>
      </c>
      <c r="D501" t="s">
        <v>5411</v>
      </c>
      <c r="E501" s="22" t="s">
        <v>1975</v>
      </c>
      <c r="F501" s="95" t="s">
        <v>77</v>
      </c>
      <c r="G501" s="80" t="s">
        <v>172</v>
      </c>
    </row>
    <row r="502" spans="1:7" x14ac:dyDescent="0.25">
      <c r="A502" t="s">
        <v>1976</v>
      </c>
      <c r="B502" t="s">
        <v>77</v>
      </c>
      <c r="C502" t="s">
        <v>172</v>
      </c>
      <c r="D502" t="s">
        <v>5411</v>
      </c>
      <c r="E502" s="22" t="s">
        <v>1976</v>
      </c>
      <c r="F502" s="95" t="s">
        <v>77</v>
      </c>
      <c r="G502" s="80" t="s">
        <v>172</v>
      </c>
    </row>
    <row r="503" spans="1:7" x14ac:dyDescent="0.25">
      <c r="A503" t="s">
        <v>1977</v>
      </c>
      <c r="B503" t="s">
        <v>77</v>
      </c>
      <c r="C503" t="s">
        <v>172</v>
      </c>
      <c r="D503" t="s">
        <v>5411</v>
      </c>
      <c r="E503" s="22" t="s">
        <v>1977</v>
      </c>
      <c r="F503" s="95" t="s">
        <v>77</v>
      </c>
      <c r="G503" s="80" t="s">
        <v>172</v>
      </c>
    </row>
    <row r="504" spans="1:7" x14ac:dyDescent="0.25">
      <c r="A504" t="s">
        <v>1978</v>
      </c>
      <c r="B504" t="s">
        <v>77</v>
      </c>
      <c r="C504" t="s">
        <v>172</v>
      </c>
      <c r="D504" t="s">
        <v>5411</v>
      </c>
      <c r="E504" s="22" t="s">
        <v>1978</v>
      </c>
      <c r="F504" s="95" t="s">
        <v>77</v>
      </c>
      <c r="G504" s="80" t="s">
        <v>172</v>
      </c>
    </row>
    <row r="505" spans="1:7" x14ac:dyDescent="0.25">
      <c r="A505" t="s">
        <v>1979</v>
      </c>
      <c r="B505" t="s">
        <v>77</v>
      </c>
      <c r="C505" t="s">
        <v>172</v>
      </c>
      <c r="D505" t="s">
        <v>5411</v>
      </c>
      <c r="E505" s="22" t="s">
        <v>1979</v>
      </c>
      <c r="F505" s="95" t="s">
        <v>77</v>
      </c>
      <c r="G505" s="80" t="s">
        <v>172</v>
      </c>
    </row>
    <row r="506" spans="1:7" x14ac:dyDescent="0.25">
      <c r="A506" t="s">
        <v>1980</v>
      </c>
      <c r="B506" t="s">
        <v>77</v>
      </c>
      <c r="C506" t="s">
        <v>172</v>
      </c>
      <c r="D506" t="s">
        <v>5411</v>
      </c>
      <c r="E506" s="22" t="s">
        <v>1980</v>
      </c>
      <c r="F506" s="95" t="s">
        <v>77</v>
      </c>
      <c r="G506" s="80" t="s">
        <v>172</v>
      </c>
    </row>
    <row r="507" spans="1:7" x14ac:dyDescent="0.25">
      <c r="A507" t="s">
        <v>1981</v>
      </c>
      <c r="B507" t="s">
        <v>77</v>
      </c>
      <c r="C507" t="s">
        <v>172</v>
      </c>
      <c r="D507" t="s">
        <v>5411</v>
      </c>
      <c r="E507" s="22" t="s">
        <v>1981</v>
      </c>
      <c r="F507" s="95" t="s">
        <v>77</v>
      </c>
      <c r="G507" s="80" t="s">
        <v>172</v>
      </c>
    </row>
    <row r="508" spans="1:7" x14ac:dyDescent="0.25">
      <c r="A508" t="s">
        <v>1982</v>
      </c>
      <c r="B508" t="s">
        <v>77</v>
      </c>
      <c r="C508" t="s">
        <v>172</v>
      </c>
      <c r="D508" t="s">
        <v>5411</v>
      </c>
      <c r="E508" s="22" t="s">
        <v>1982</v>
      </c>
      <c r="F508" s="95" t="s">
        <v>77</v>
      </c>
      <c r="G508" s="80" t="s">
        <v>172</v>
      </c>
    </row>
    <row r="509" spans="1:7" x14ac:dyDescent="0.25">
      <c r="A509" t="s">
        <v>1983</v>
      </c>
      <c r="B509" t="s">
        <v>77</v>
      </c>
      <c r="C509" t="s">
        <v>172</v>
      </c>
      <c r="D509" t="s">
        <v>5411</v>
      </c>
      <c r="E509" s="22" t="s">
        <v>1983</v>
      </c>
      <c r="F509" s="95" t="s">
        <v>77</v>
      </c>
      <c r="G509" s="80" t="s">
        <v>172</v>
      </c>
    </row>
    <row r="510" spans="1:7" x14ac:dyDescent="0.25">
      <c r="A510" t="s">
        <v>1984</v>
      </c>
      <c r="B510" t="s">
        <v>77</v>
      </c>
      <c r="C510" t="s">
        <v>172</v>
      </c>
      <c r="D510" t="s">
        <v>5411</v>
      </c>
      <c r="E510" s="22" t="s">
        <v>1984</v>
      </c>
      <c r="F510" s="95" t="s">
        <v>77</v>
      </c>
      <c r="G510" s="80" t="s">
        <v>172</v>
      </c>
    </row>
    <row r="511" spans="1:7" x14ac:dyDescent="0.25">
      <c r="A511" t="s">
        <v>1985</v>
      </c>
      <c r="B511" t="s">
        <v>77</v>
      </c>
      <c r="C511" t="s">
        <v>172</v>
      </c>
      <c r="D511" t="s">
        <v>5411</v>
      </c>
      <c r="E511" s="22" t="s">
        <v>1985</v>
      </c>
      <c r="F511" s="95" t="s">
        <v>77</v>
      </c>
      <c r="G511" s="80" t="s">
        <v>172</v>
      </c>
    </row>
    <row r="512" spans="1:7" x14ac:dyDescent="0.25">
      <c r="A512" t="s">
        <v>1986</v>
      </c>
      <c r="B512" t="s">
        <v>77</v>
      </c>
      <c r="C512" t="s">
        <v>172</v>
      </c>
      <c r="D512" t="s">
        <v>5411</v>
      </c>
      <c r="E512" s="22" t="s">
        <v>1986</v>
      </c>
      <c r="F512" s="95" t="s">
        <v>77</v>
      </c>
      <c r="G512" s="80" t="s">
        <v>172</v>
      </c>
    </row>
    <row r="513" spans="1:7" x14ac:dyDescent="0.25">
      <c r="A513" t="s">
        <v>1987</v>
      </c>
      <c r="B513" t="s">
        <v>77</v>
      </c>
      <c r="C513" t="s">
        <v>172</v>
      </c>
      <c r="D513" t="s">
        <v>5411</v>
      </c>
      <c r="E513" s="22" t="s">
        <v>1987</v>
      </c>
      <c r="F513" s="95" t="s">
        <v>77</v>
      </c>
      <c r="G513" s="80" t="s">
        <v>172</v>
      </c>
    </row>
    <row r="514" spans="1:7" x14ac:dyDescent="0.25">
      <c r="A514" t="s">
        <v>1988</v>
      </c>
      <c r="B514" t="s">
        <v>77</v>
      </c>
      <c r="C514" t="s">
        <v>172</v>
      </c>
      <c r="D514" t="s">
        <v>5411</v>
      </c>
      <c r="E514" s="22" t="s">
        <v>1988</v>
      </c>
      <c r="F514" s="95" t="s">
        <v>77</v>
      </c>
      <c r="G514" s="80" t="s">
        <v>172</v>
      </c>
    </row>
    <row r="515" spans="1:7" x14ac:dyDescent="0.25">
      <c r="A515" t="s">
        <v>1989</v>
      </c>
      <c r="B515" t="s">
        <v>77</v>
      </c>
      <c r="C515" t="s">
        <v>172</v>
      </c>
      <c r="D515" t="s">
        <v>5411</v>
      </c>
      <c r="E515" s="22" t="s">
        <v>1989</v>
      </c>
      <c r="F515" s="95" t="s">
        <v>77</v>
      </c>
      <c r="G515" s="80" t="s">
        <v>172</v>
      </c>
    </row>
    <row r="516" spans="1:7" x14ac:dyDescent="0.25">
      <c r="A516" t="s">
        <v>1990</v>
      </c>
      <c r="B516" t="s">
        <v>77</v>
      </c>
      <c r="C516" t="s">
        <v>172</v>
      </c>
      <c r="D516" t="s">
        <v>5411</v>
      </c>
      <c r="E516" s="22" t="s">
        <v>1990</v>
      </c>
      <c r="F516" s="95" t="s">
        <v>77</v>
      </c>
      <c r="G516" s="80" t="s">
        <v>172</v>
      </c>
    </row>
    <row r="517" spans="1:7" x14ac:dyDescent="0.25">
      <c r="A517" t="s">
        <v>1991</v>
      </c>
      <c r="B517" t="s">
        <v>77</v>
      </c>
      <c r="C517" t="s">
        <v>172</v>
      </c>
      <c r="D517" t="s">
        <v>5411</v>
      </c>
      <c r="E517" s="22" t="s">
        <v>1991</v>
      </c>
      <c r="F517" s="95" t="s">
        <v>77</v>
      </c>
      <c r="G517" s="80" t="s">
        <v>172</v>
      </c>
    </row>
    <row r="518" spans="1:7" x14ac:dyDescent="0.25">
      <c r="A518" t="s">
        <v>1992</v>
      </c>
      <c r="B518" t="s">
        <v>77</v>
      </c>
      <c r="C518" t="s">
        <v>172</v>
      </c>
      <c r="D518" t="s">
        <v>5411</v>
      </c>
      <c r="E518" s="22" t="s">
        <v>1992</v>
      </c>
      <c r="F518" s="95" t="s">
        <v>77</v>
      </c>
      <c r="G518" s="80" t="s">
        <v>172</v>
      </c>
    </row>
    <row r="519" spans="1:7" x14ac:dyDescent="0.25">
      <c r="A519" t="s">
        <v>1993</v>
      </c>
      <c r="B519" t="s">
        <v>77</v>
      </c>
      <c r="C519" t="s">
        <v>172</v>
      </c>
      <c r="D519" t="s">
        <v>5411</v>
      </c>
      <c r="E519" s="22" t="s">
        <v>1993</v>
      </c>
      <c r="F519" s="95" t="s">
        <v>77</v>
      </c>
      <c r="G519" s="80" t="s">
        <v>172</v>
      </c>
    </row>
    <row r="520" spans="1:7" x14ac:dyDescent="0.25">
      <c r="A520" t="s">
        <v>1994</v>
      </c>
      <c r="B520" t="s">
        <v>77</v>
      </c>
      <c r="C520" t="s">
        <v>172</v>
      </c>
      <c r="D520" t="s">
        <v>5411</v>
      </c>
      <c r="E520" s="22" t="s">
        <v>1994</v>
      </c>
      <c r="F520" s="95" t="s">
        <v>77</v>
      </c>
      <c r="G520" s="80" t="s">
        <v>172</v>
      </c>
    </row>
    <row r="521" spans="1:7" x14ac:dyDescent="0.25">
      <c r="A521" t="s">
        <v>1995</v>
      </c>
      <c r="B521" t="s">
        <v>77</v>
      </c>
      <c r="C521" t="s">
        <v>172</v>
      </c>
      <c r="D521" t="s">
        <v>5411</v>
      </c>
      <c r="E521" s="22" t="s">
        <v>1995</v>
      </c>
      <c r="F521" s="95" t="s">
        <v>77</v>
      </c>
      <c r="G521" s="80" t="s">
        <v>172</v>
      </c>
    </row>
    <row r="522" spans="1:7" x14ac:dyDescent="0.25">
      <c r="A522" t="s">
        <v>1996</v>
      </c>
      <c r="B522" t="s">
        <v>77</v>
      </c>
      <c r="C522" t="s">
        <v>172</v>
      </c>
      <c r="D522" t="s">
        <v>5411</v>
      </c>
      <c r="E522" s="22" t="s">
        <v>1996</v>
      </c>
      <c r="F522" s="95" t="s">
        <v>77</v>
      </c>
      <c r="G522" s="80" t="s">
        <v>172</v>
      </c>
    </row>
    <row r="523" spans="1:7" x14ac:dyDescent="0.25">
      <c r="A523" t="s">
        <v>1997</v>
      </c>
      <c r="B523" t="s">
        <v>77</v>
      </c>
      <c r="C523" t="s">
        <v>172</v>
      </c>
      <c r="D523" t="s">
        <v>5411</v>
      </c>
      <c r="E523" s="22" t="s">
        <v>1997</v>
      </c>
      <c r="F523" s="95" t="s">
        <v>77</v>
      </c>
      <c r="G523" s="80" t="s">
        <v>172</v>
      </c>
    </row>
    <row r="524" spans="1:7" x14ac:dyDescent="0.25">
      <c r="A524" t="s">
        <v>1998</v>
      </c>
      <c r="B524" t="s">
        <v>77</v>
      </c>
      <c r="C524" t="s">
        <v>172</v>
      </c>
      <c r="D524" t="s">
        <v>5411</v>
      </c>
      <c r="E524" s="22" t="s">
        <v>1998</v>
      </c>
      <c r="F524" s="95" t="s">
        <v>77</v>
      </c>
      <c r="G524" s="80" t="s">
        <v>172</v>
      </c>
    </row>
    <row r="525" spans="1:7" x14ac:dyDescent="0.25">
      <c r="A525" t="s">
        <v>1999</v>
      </c>
      <c r="B525" t="s">
        <v>77</v>
      </c>
      <c r="C525" t="s">
        <v>172</v>
      </c>
      <c r="D525" t="s">
        <v>5411</v>
      </c>
      <c r="E525" s="22" t="s">
        <v>1999</v>
      </c>
      <c r="F525" s="95" t="s">
        <v>77</v>
      </c>
      <c r="G525" s="80" t="s">
        <v>172</v>
      </c>
    </row>
    <row r="526" spans="1:7" x14ac:dyDescent="0.25">
      <c r="A526" t="s">
        <v>2000</v>
      </c>
      <c r="B526" t="s">
        <v>77</v>
      </c>
      <c r="C526" t="s">
        <v>172</v>
      </c>
      <c r="D526" t="s">
        <v>5411</v>
      </c>
      <c r="E526" s="22" t="s">
        <v>2000</v>
      </c>
      <c r="F526" s="95" t="s">
        <v>77</v>
      </c>
      <c r="G526" s="80" t="s">
        <v>172</v>
      </c>
    </row>
    <row r="527" spans="1:7" x14ac:dyDescent="0.25">
      <c r="A527" t="s">
        <v>2001</v>
      </c>
      <c r="B527" t="s">
        <v>77</v>
      </c>
      <c r="C527" t="s">
        <v>172</v>
      </c>
      <c r="D527" t="s">
        <v>5411</v>
      </c>
      <c r="E527" s="22" t="s">
        <v>2001</v>
      </c>
      <c r="F527" s="95" t="s">
        <v>77</v>
      </c>
      <c r="G527" s="80" t="s">
        <v>172</v>
      </c>
    </row>
    <row r="528" spans="1:7" x14ac:dyDescent="0.25">
      <c r="A528" t="s">
        <v>2002</v>
      </c>
      <c r="B528" t="s">
        <v>77</v>
      </c>
      <c r="C528" t="s">
        <v>172</v>
      </c>
      <c r="D528" t="s">
        <v>5411</v>
      </c>
      <c r="E528" s="22" t="s">
        <v>2002</v>
      </c>
      <c r="F528" s="95" t="s">
        <v>77</v>
      </c>
      <c r="G528" s="80" t="s">
        <v>172</v>
      </c>
    </row>
    <row r="529" spans="1:7" x14ac:dyDescent="0.25">
      <c r="A529" t="s">
        <v>2003</v>
      </c>
      <c r="B529" t="s">
        <v>77</v>
      </c>
      <c r="C529" t="s">
        <v>172</v>
      </c>
      <c r="D529" t="s">
        <v>5411</v>
      </c>
      <c r="E529" s="22" t="s">
        <v>2003</v>
      </c>
      <c r="F529" s="95" t="s">
        <v>77</v>
      </c>
      <c r="G529" s="80" t="s">
        <v>172</v>
      </c>
    </row>
    <row r="530" spans="1:7" x14ac:dyDescent="0.25">
      <c r="A530" t="s">
        <v>2004</v>
      </c>
      <c r="B530" t="s">
        <v>77</v>
      </c>
      <c r="C530" t="s">
        <v>172</v>
      </c>
      <c r="D530" t="s">
        <v>5411</v>
      </c>
      <c r="E530" s="22" t="s">
        <v>2004</v>
      </c>
      <c r="F530" s="95" t="s">
        <v>77</v>
      </c>
      <c r="G530" s="80" t="s">
        <v>172</v>
      </c>
    </row>
    <row r="531" spans="1:7" x14ac:dyDescent="0.25">
      <c r="A531" t="s">
        <v>2005</v>
      </c>
      <c r="B531" t="s">
        <v>77</v>
      </c>
      <c r="C531" t="s">
        <v>172</v>
      </c>
      <c r="D531" t="s">
        <v>5411</v>
      </c>
      <c r="E531" s="22" t="s">
        <v>2005</v>
      </c>
      <c r="F531" s="95" t="s">
        <v>77</v>
      </c>
      <c r="G531" s="80" t="s">
        <v>172</v>
      </c>
    </row>
    <row r="532" spans="1:7" x14ac:dyDescent="0.25">
      <c r="A532" t="s">
        <v>2006</v>
      </c>
      <c r="B532" t="s">
        <v>77</v>
      </c>
      <c r="C532" t="s">
        <v>172</v>
      </c>
      <c r="D532" t="s">
        <v>5411</v>
      </c>
      <c r="E532" s="22" t="s">
        <v>2006</v>
      </c>
      <c r="F532" s="95" t="s">
        <v>77</v>
      </c>
      <c r="G532" s="80" t="s">
        <v>172</v>
      </c>
    </row>
    <row r="533" spans="1:7" x14ac:dyDescent="0.25">
      <c r="A533" t="s">
        <v>2007</v>
      </c>
      <c r="B533" t="s">
        <v>77</v>
      </c>
      <c r="C533" t="s">
        <v>172</v>
      </c>
      <c r="D533" t="s">
        <v>5411</v>
      </c>
      <c r="E533" s="22" t="s">
        <v>2007</v>
      </c>
      <c r="F533" s="95" t="s">
        <v>77</v>
      </c>
      <c r="G533" s="80" t="s">
        <v>172</v>
      </c>
    </row>
    <row r="534" spans="1:7" x14ac:dyDescent="0.25">
      <c r="A534" t="s">
        <v>2008</v>
      </c>
      <c r="B534" t="s">
        <v>77</v>
      </c>
      <c r="C534" t="s">
        <v>172</v>
      </c>
      <c r="D534" t="s">
        <v>5411</v>
      </c>
      <c r="E534" s="22" t="s">
        <v>2008</v>
      </c>
      <c r="F534" s="95" t="s">
        <v>77</v>
      </c>
      <c r="G534" s="80" t="s">
        <v>172</v>
      </c>
    </row>
    <row r="535" spans="1:7" x14ac:dyDescent="0.25">
      <c r="A535" t="s">
        <v>2009</v>
      </c>
      <c r="B535" t="s">
        <v>77</v>
      </c>
      <c r="C535" t="s">
        <v>172</v>
      </c>
      <c r="D535" t="s">
        <v>5411</v>
      </c>
      <c r="E535" s="22" t="s">
        <v>2009</v>
      </c>
      <c r="F535" s="95" t="s">
        <v>77</v>
      </c>
      <c r="G535" s="80" t="s">
        <v>172</v>
      </c>
    </row>
    <row r="536" spans="1:7" x14ac:dyDescent="0.25">
      <c r="A536" t="s">
        <v>2010</v>
      </c>
      <c r="B536" t="s">
        <v>77</v>
      </c>
      <c r="C536" t="s">
        <v>172</v>
      </c>
      <c r="D536" t="s">
        <v>5411</v>
      </c>
      <c r="E536" s="22" t="s">
        <v>2010</v>
      </c>
      <c r="F536" s="95" t="s">
        <v>77</v>
      </c>
      <c r="G536" s="80" t="s">
        <v>172</v>
      </c>
    </row>
    <row r="537" spans="1:7" x14ac:dyDescent="0.25">
      <c r="A537" t="s">
        <v>2011</v>
      </c>
      <c r="B537" t="s">
        <v>77</v>
      </c>
      <c r="C537" t="s">
        <v>172</v>
      </c>
      <c r="D537" t="s">
        <v>5411</v>
      </c>
      <c r="E537" s="22" t="s">
        <v>2011</v>
      </c>
      <c r="F537" s="95" t="s">
        <v>77</v>
      </c>
      <c r="G537" s="80" t="s">
        <v>172</v>
      </c>
    </row>
    <row r="538" spans="1:7" x14ac:dyDescent="0.25">
      <c r="A538" t="s">
        <v>2012</v>
      </c>
      <c r="B538" t="s">
        <v>77</v>
      </c>
      <c r="C538" t="s">
        <v>172</v>
      </c>
      <c r="D538" t="s">
        <v>5411</v>
      </c>
      <c r="E538" s="22" t="s">
        <v>2012</v>
      </c>
      <c r="F538" s="95" t="s">
        <v>77</v>
      </c>
      <c r="G538" s="80" t="s">
        <v>172</v>
      </c>
    </row>
    <row r="539" spans="1:7" x14ac:dyDescent="0.25">
      <c r="A539" t="s">
        <v>2013</v>
      </c>
      <c r="B539" t="s">
        <v>77</v>
      </c>
      <c r="C539" t="s">
        <v>172</v>
      </c>
      <c r="D539" t="s">
        <v>5411</v>
      </c>
      <c r="E539" s="22" t="s">
        <v>2013</v>
      </c>
      <c r="F539" s="95" t="s">
        <v>77</v>
      </c>
      <c r="G539" s="80" t="s">
        <v>172</v>
      </c>
    </row>
    <row r="540" spans="1:7" x14ac:dyDescent="0.25">
      <c r="A540" t="s">
        <v>2014</v>
      </c>
      <c r="B540" t="s">
        <v>77</v>
      </c>
      <c r="C540" t="s">
        <v>172</v>
      </c>
      <c r="D540" t="s">
        <v>5411</v>
      </c>
      <c r="E540" s="22" t="s">
        <v>2014</v>
      </c>
      <c r="F540" s="95" t="s">
        <v>77</v>
      </c>
      <c r="G540" s="80" t="s">
        <v>172</v>
      </c>
    </row>
    <row r="541" spans="1:7" x14ac:dyDescent="0.25">
      <c r="A541" t="s">
        <v>2015</v>
      </c>
      <c r="B541" t="s">
        <v>77</v>
      </c>
      <c r="C541" t="s">
        <v>172</v>
      </c>
      <c r="D541" t="s">
        <v>5411</v>
      </c>
      <c r="E541" s="22" t="s">
        <v>2015</v>
      </c>
      <c r="F541" s="95" t="s">
        <v>77</v>
      </c>
      <c r="G541" s="80" t="s">
        <v>172</v>
      </c>
    </row>
    <row r="542" spans="1:7" x14ac:dyDescent="0.25">
      <c r="A542" t="s">
        <v>2016</v>
      </c>
      <c r="B542" t="s">
        <v>77</v>
      </c>
      <c r="C542" t="s">
        <v>172</v>
      </c>
      <c r="D542" t="s">
        <v>5411</v>
      </c>
      <c r="E542" s="22" t="s">
        <v>2016</v>
      </c>
      <c r="F542" s="95" t="s">
        <v>77</v>
      </c>
      <c r="G542" s="80" t="s">
        <v>172</v>
      </c>
    </row>
    <row r="543" spans="1:7" x14ac:dyDescent="0.25">
      <c r="A543" t="s">
        <v>2017</v>
      </c>
      <c r="B543" t="s">
        <v>77</v>
      </c>
      <c r="C543" t="s">
        <v>172</v>
      </c>
      <c r="D543" t="s">
        <v>5411</v>
      </c>
      <c r="E543" s="22" t="s">
        <v>2017</v>
      </c>
      <c r="F543" s="95" t="s">
        <v>77</v>
      </c>
      <c r="G543" s="80" t="s">
        <v>172</v>
      </c>
    </row>
    <row r="544" spans="1:7" x14ac:dyDescent="0.25">
      <c r="A544" t="s">
        <v>2018</v>
      </c>
      <c r="B544" t="s">
        <v>77</v>
      </c>
      <c r="C544" t="s">
        <v>172</v>
      </c>
      <c r="D544" t="s">
        <v>5411</v>
      </c>
      <c r="E544" s="22" t="s">
        <v>2018</v>
      </c>
      <c r="F544" s="95" t="s">
        <v>77</v>
      </c>
      <c r="G544" s="80" t="s">
        <v>172</v>
      </c>
    </row>
    <row r="545" spans="1:7" x14ac:dyDescent="0.25">
      <c r="A545" t="s">
        <v>2019</v>
      </c>
      <c r="B545" t="s">
        <v>77</v>
      </c>
      <c r="C545" t="s">
        <v>172</v>
      </c>
      <c r="D545" t="s">
        <v>5411</v>
      </c>
      <c r="E545" s="22" t="s">
        <v>2019</v>
      </c>
      <c r="F545" s="95" t="s">
        <v>77</v>
      </c>
      <c r="G545" s="80" t="s">
        <v>172</v>
      </c>
    </row>
    <row r="546" spans="1:7" x14ac:dyDescent="0.25">
      <c r="A546" t="s">
        <v>2020</v>
      </c>
      <c r="B546" t="s">
        <v>77</v>
      </c>
      <c r="C546" t="s">
        <v>172</v>
      </c>
      <c r="D546" t="s">
        <v>5411</v>
      </c>
      <c r="E546" s="22" t="s">
        <v>2020</v>
      </c>
      <c r="F546" s="95" t="s">
        <v>77</v>
      </c>
      <c r="G546" s="80" t="s">
        <v>172</v>
      </c>
    </row>
    <row r="547" spans="1:7" x14ac:dyDescent="0.25">
      <c r="A547" t="s">
        <v>2021</v>
      </c>
      <c r="B547" t="s">
        <v>77</v>
      </c>
      <c r="C547" t="s">
        <v>172</v>
      </c>
      <c r="D547" t="s">
        <v>5411</v>
      </c>
      <c r="E547" s="22" t="s">
        <v>2021</v>
      </c>
      <c r="F547" s="95" t="s">
        <v>77</v>
      </c>
      <c r="G547" s="80" t="s">
        <v>172</v>
      </c>
    </row>
    <row r="548" spans="1:7" x14ac:dyDescent="0.25">
      <c r="A548" t="s">
        <v>2022</v>
      </c>
      <c r="B548" t="s">
        <v>77</v>
      </c>
      <c r="C548" t="s">
        <v>172</v>
      </c>
      <c r="D548" t="s">
        <v>5411</v>
      </c>
      <c r="E548" s="22" t="s">
        <v>2022</v>
      </c>
      <c r="F548" s="95" t="s">
        <v>77</v>
      </c>
      <c r="G548" s="80" t="s">
        <v>172</v>
      </c>
    </row>
    <row r="549" spans="1:7" x14ac:dyDescent="0.25">
      <c r="A549" t="s">
        <v>2023</v>
      </c>
      <c r="B549" t="s">
        <v>77</v>
      </c>
      <c r="C549" t="s">
        <v>172</v>
      </c>
      <c r="D549" t="s">
        <v>5411</v>
      </c>
      <c r="E549" s="22" t="s">
        <v>2023</v>
      </c>
      <c r="F549" s="95" t="s">
        <v>77</v>
      </c>
      <c r="G549" s="80" t="s">
        <v>172</v>
      </c>
    </row>
    <row r="550" spans="1:7" x14ac:dyDescent="0.25">
      <c r="A550" t="s">
        <v>2024</v>
      </c>
      <c r="B550" t="s">
        <v>77</v>
      </c>
      <c r="C550" t="s">
        <v>172</v>
      </c>
      <c r="D550" t="s">
        <v>5411</v>
      </c>
      <c r="E550" s="22" t="s">
        <v>2024</v>
      </c>
      <c r="F550" s="95" t="s">
        <v>77</v>
      </c>
      <c r="G550" s="80" t="s">
        <v>172</v>
      </c>
    </row>
    <row r="551" spans="1:7" x14ac:dyDescent="0.25">
      <c r="A551" t="s">
        <v>2025</v>
      </c>
      <c r="B551" t="s">
        <v>77</v>
      </c>
      <c r="C551" t="s">
        <v>172</v>
      </c>
      <c r="D551" t="s">
        <v>5411</v>
      </c>
      <c r="E551" s="22" t="s">
        <v>2025</v>
      </c>
      <c r="F551" s="95" t="s">
        <v>77</v>
      </c>
      <c r="G551" s="80" t="s">
        <v>172</v>
      </c>
    </row>
    <row r="552" spans="1:7" x14ac:dyDescent="0.25">
      <c r="A552" t="s">
        <v>2026</v>
      </c>
      <c r="B552" t="s">
        <v>77</v>
      </c>
      <c r="C552" t="s">
        <v>172</v>
      </c>
      <c r="D552" t="s">
        <v>5411</v>
      </c>
      <c r="E552" s="22" t="s">
        <v>2026</v>
      </c>
      <c r="F552" s="95" t="s">
        <v>77</v>
      </c>
      <c r="G552" s="80" t="s">
        <v>172</v>
      </c>
    </row>
    <row r="553" spans="1:7" x14ac:dyDescent="0.25">
      <c r="A553" t="s">
        <v>2027</v>
      </c>
      <c r="B553" t="s">
        <v>77</v>
      </c>
      <c r="C553" t="s">
        <v>172</v>
      </c>
      <c r="D553" t="s">
        <v>5411</v>
      </c>
      <c r="E553" s="22" t="s">
        <v>2027</v>
      </c>
      <c r="F553" s="95" t="s">
        <v>77</v>
      </c>
      <c r="G553" s="80" t="s">
        <v>172</v>
      </c>
    </row>
    <row r="554" spans="1:7" x14ac:dyDescent="0.25">
      <c r="A554" t="s">
        <v>2028</v>
      </c>
      <c r="B554" t="s">
        <v>77</v>
      </c>
      <c r="C554" t="s">
        <v>172</v>
      </c>
      <c r="D554" t="s">
        <v>5411</v>
      </c>
      <c r="E554" s="22" t="s">
        <v>2028</v>
      </c>
      <c r="F554" s="95" t="s">
        <v>77</v>
      </c>
      <c r="G554" s="80" t="s">
        <v>172</v>
      </c>
    </row>
    <row r="555" spans="1:7" x14ac:dyDescent="0.25">
      <c r="A555" t="s">
        <v>2029</v>
      </c>
      <c r="B555" t="s">
        <v>77</v>
      </c>
      <c r="C555" t="s">
        <v>172</v>
      </c>
      <c r="D555" t="s">
        <v>5411</v>
      </c>
      <c r="E555" s="22" t="s">
        <v>2029</v>
      </c>
      <c r="F555" s="95" t="s">
        <v>77</v>
      </c>
      <c r="G555" s="80" t="s">
        <v>172</v>
      </c>
    </row>
    <row r="556" spans="1:7" x14ac:dyDescent="0.25">
      <c r="A556" t="s">
        <v>2030</v>
      </c>
      <c r="B556" t="s">
        <v>77</v>
      </c>
      <c r="C556" t="s">
        <v>172</v>
      </c>
      <c r="D556" t="s">
        <v>5411</v>
      </c>
      <c r="E556" s="22" t="s">
        <v>2030</v>
      </c>
      <c r="F556" s="95" t="s">
        <v>77</v>
      </c>
      <c r="G556" s="80" t="s">
        <v>172</v>
      </c>
    </row>
    <row r="557" spans="1:7" x14ac:dyDescent="0.25">
      <c r="A557" t="s">
        <v>2031</v>
      </c>
      <c r="B557" t="s">
        <v>77</v>
      </c>
      <c r="C557" t="s">
        <v>172</v>
      </c>
      <c r="D557" t="s">
        <v>5411</v>
      </c>
      <c r="E557" s="22" t="s">
        <v>2031</v>
      </c>
      <c r="F557" s="95" t="s">
        <v>77</v>
      </c>
      <c r="G557" s="80" t="s">
        <v>172</v>
      </c>
    </row>
    <row r="558" spans="1:7" x14ac:dyDescent="0.25">
      <c r="A558" t="s">
        <v>2032</v>
      </c>
      <c r="B558" t="s">
        <v>77</v>
      </c>
      <c r="C558" t="s">
        <v>172</v>
      </c>
      <c r="D558" t="s">
        <v>5411</v>
      </c>
      <c r="E558" s="22" t="s">
        <v>2032</v>
      </c>
      <c r="F558" s="95" t="s">
        <v>77</v>
      </c>
      <c r="G558" s="80" t="s">
        <v>172</v>
      </c>
    </row>
    <row r="559" spans="1:7" x14ac:dyDescent="0.25">
      <c r="A559" t="s">
        <v>2033</v>
      </c>
      <c r="B559" t="s">
        <v>77</v>
      </c>
      <c r="C559" t="s">
        <v>172</v>
      </c>
      <c r="D559" t="s">
        <v>5411</v>
      </c>
      <c r="E559" s="22" t="s">
        <v>2033</v>
      </c>
      <c r="F559" s="95" t="s">
        <v>77</v>
      </c>
      <c r="G559" s="80" t="s">
        <v>172</v>
      </c>
    </row>
    <row r="560" spans="1:7" x14ac:dyDescent="0.25">
      <c r="A560" t="s">
        <v>2034</v>
      </c>
      <c r="B560" t="s">
        <v>77</v>
      </c>
      <c r="C560" t="s">
        <v>172</v>
      </c>
      <c r="D560" t="s">
        <v>5411</v>
      </c>
      <c r="E560" s="22" t="s">
        <v>2034</v>
      </c>
      <c r="F560" s="95" t="s">
        <v>77</v>
      </c>
      <c r="G560" s="80" t="s">
        <v>172</v>
      </c>
    </row>
    <row r="561" spans="1:7" x14ac:dyDescent="0.25">
      <c r="A561" t="s">
        <v>2035</v>
      </c>
      <c r="B561" t="s">
        <v>77</v>
      </c>
      <c r="C561" t="s">
        <v>172</v>
      </c>
      <c r="D561" t="s">
        <v>5411</v>
      </c>
      <c r="E561" s="22" t="s">
        <v>2035</v>
      </c>
      <c r="F561" s="95" t="s">
        <v>77</v>
      </c>
      <c r="G561" s="80" t="s">
        <v>172</v>
      </c>
    </row>
    <row r="562" spans="1:7" x14ac:dyDescent="0.25">
      <c r="A562" t="s">
        <v>2036</v>
      </c>
      <c r="B562" t="s">
        <v>77</v>
      </c>
      <c r="C562" t="s">
        <v>172</v>
      </c>
      <c r="D562" t="s">
        <v>5411</v>
      </c>
      <c r="E562" s="22" t="s">
        <v>2036</v>
      </c>
      <c r="F562" s="95" t="s">
        <v>77</v>
      </c>
      <c r="G562" s="80" t="s">
        <v>172</v>
      </c>
    </row>
    <row r="563" spans="1:7" x14ac:dyDescent="0.25">
      <c r="A563" t="s">
        <v>2037</v>
      </c>
      <c r="B563" t="s">
        <v>77</v>
      </c>
      <c r="C563" t="s">
        <v>172</v>
      </c>
      <c r="D563" t="s">
        <v>5411</v>
      </c>
      <c r="E563" s="22" t="s">
        <v>2037</v>
      </c>
      <c r="F563" s="95" t="s">
        <v>77</v>
      </c>
      <c r="G563" s="80" t="s">
        <v>172</v>
      </c>
    </row>
    <row r="564" spans="1:7" x14ac:dyDescent="0.25">
      <c r="A564" t="s">
        <v>2038</v>
      </c>
      <c r="B564" t="s">
        <v>77</v>
      </c>
      <c r="C564" t="s">
        <v>172</v>
      </c>
      <c r="D564" t="s">
        <v>5411</v>
      </c>
      <c r="E564" s="22" t="s">
        <v>2038</v>
      </c>
      <c r="F564" s="95" t="s">
        <v>77</v>
      </c>
      <c r="G564" s="80" t="s">
        <v>172</v>
      </c>
    </row>
    <row r="565" spans="1:7" x14ac:dyDescent="0.25">
      <c r="A565" t="s">
        <v>2039</v>
      </c>
      <c r="B565" t="s">
        <v>77</v>
      </c>
      <c r="C565" t="s">
        <v>172</v>
      </c>
      <c r="D565" t="s">
        <v>5411</v>
      </c>
      <c r="E565" s="22" t="s">
        <v>2039</v>
      </c>
      <c r="F565" s="95" t="s">
        <v>77</v>
      </c>
      <c r="G565" s="80" t="s">
        <v>172</v>
      </c>
    </row>
    <row r="566" spans="1:7" x14ac:dyDescent="0.25">
      <c r="A566" t="s">
        <v>2040</v>
      </c>
      <c r="B566" t="s">
        <v>77</v>
      </c>
      <c r="C566" t="s">
        <v>172</v>
      </c>
      <c r="D566" t="s">
        <v>5411</v>
      </c>
      <c r="E566" s="22" t="s">
        <v>2040</v>
      </c>
      <c r="F566" s="95" t="s">
        <v>77</v>
      </c>
      <c r="G566" s="80" t="s">
        <v>172</v>
      </c>
    </row>
    <row r="567" spans="1:7" x14ac:dyDescent="0.25">
      <c r="A567" t="s">
        <v>2041</v>
      </c>
      <c r="B567" t="s">
        <v>77</v>
      </c>
      <c r="C567" t="s">
        <v>172</v>
      </c>
      <c r="D567" t="s">
        <v>5411</v>
      </c>
      <c r="E567" s="22" t="s">
        <v>2041</v>
      </c>
      <c r="F567" s="95" t="s">
        <v>77</v>
      </c>
      <c r="G567" s="80" t="s">
        <v>172</v>
      </c>
    </row>
    <row r="568" spans="1:7" x14ac:dyDescent="0.25">
      <c r="A568" t="s">
        <v>2042</v>
      </c>
      <c r="B568" t="s">
        <v>77</v>
      </c>
      <c r="C568" t="s">
        <v>172</v>
      </c>
      <c r="D568" t="s">
        <v>5411</v>
      </c>
      <c r="E568" s="22" t="s">
        <v>2042</v>
      </c>
      <c r="F568" s="95" t="s">
        <v>77</v>
      </c>
      <c r="G568" s="80" t="s">
        <v>172</v>
      </c>
    </row>
    <row r="569" spans="1:7" x14ac:dyDescent="0.25">
      <c r="A569" t="s">
        <v>2043</v>
      </c>
      <c r="B569" t="s">
        <v>77</v>
      </c>
      <c r="C569" t="s">
        <v>172</v>
      </c>
      <c r="D569" t="s">
        <v>5411</v>
      </c>
      <c r="E569" s="22" t="s">
        <v>2043</v>
      </c>
      <c r="F569" s="95" t="s">
        <v>77</v>
      </c>
      <c r="G569" s="80" t="s">
        <v>172</v>
      </c>
    </row>
    <row r="570" spans="1:7" x14ac:dyDescent="0.25">
      <c r="A570" t="s">
        <v>2044</v>
      </c>
      <c r="B570" t="s">
        <v>77</v>
      </c>
      <c r="C570" t="s">
        <v>172</v>
      </c>
      <c r="D570" t="s">
        <v>5411</v>
      </c>
      <c r="E570" s="22" t="s">
        <v>2044</v>
      </c>
      <c r="F570" s="95" t="s">
        <v>77</v>
      </c>
      <c r="G570" s="80" t="s">
        <v>172</v>
      </c>
    </row>
    <row r="571" spans="1:7" x14ac:dyDescent="0.25">
      <c r="A571" t="s">
        <v>2045</v>
      </c>
      <c r="B571" t="s">
        <v>77</v>
      </c>
      <c r="C571" t="s">
        <v>172</v>
      </c>
      <c r="D571" t="s">
        <v>5411</v>
      </c>
      <c r="E571" s="22" t="s">
        <v>2045</v>
      </c>
      <c r="F571" s="95" t="s">
        <v>77</v>
      </c>
      <c r="G571" s="80" t="s">
        <v>172</v>
      </c>
    </row>
    <row r="572" spans="1:7" x14ac:dyDescent="0.25">
      <c r="A572" t="s">
        <v>2046</v>
      </c>
      <c r="B572" t="s">
        <v>77</v>
      </c>
      <c r="C572" t="s">
        <v>172</v>
      </c>
      <c r="D572" t="s">
        <v>5411</v>
      </c>
      <c r="E572" s="22" t="s">
        <v>2046</v>
      </c>
      <c r="F572" s="95" t="s">
        <v>77</v>
      </c>
      <c r="G572" s="80" t="s">
        <v>172</v>
      </c>
    </row>
    <row r="573" spans="1:7" x14ac:dyDescent="0.25">
      <c r="A573" t="s">
        <v>2047</v>
      </c>
      <c r="B573" t="s">
        <v>77</v>
      </c>
      <c r="C573" t="s">
        <v>172</v>
      </c>
      <c r="D573" t="s">
        <v>5411</v>
      </c>
      <c r="E573" s="22" t="s">
        <v>2047</v>
      </c>
      <c r="F573" s="95" t="s">
        <v>77</v>
      </c>
      <c r="G573" s="80" t="s">
        <v>172</v>
      </c>
    </row>
    <row r="574" spans="1:7" x14ac:dyDescent="0.25">
      <c r="A574" t="s">
        <v>2048</v>
      </c>
      <c r="B574" t="s">
        <v>77</v>
      </c>
      <c r="C574" t="s">
        <v>172</v>
      </c>
      <c r="D574" t="s">
        <v>5411</v>
      </c>
      <c r="E574" s="22" t="s">
        <v>2048</v>
      </c>
      <c r="F574" s="95" t="s">
        <v>77</v>
      </c>
      <c r="G574" s="80" t="s">
        <v>172</v>
      </c>
    </row>
    <row r="575" spans="1:7" x14ac:dyDescent="0.25">
      <c r="A575" t="s">
        <v>2049</v>
      </c>
      <c r="B575" t="s">
        <v>77</v>
      </c>
      <c r="C575" t="s">
        <v>172</v>
      </c>
      <c r="D575" t="s">
        <v>5411</v>
      </c>
      <c r="E575" s="22" t="s">
        <v>2049</v>
      </c>
      <c r="F575" s="95" t="s">
        <v>77</v>
      </c>
      <c r="G575" s="80" t="s">
        <v>172</v>
      </c>
    </row>
    <row r="576" spans="1:7" x14ac:dyDescent="0.25">
      <c r="A576" t="s">
        <v>2050</v>
      </c>
      <c r="B576" t="s">
        <v>77</v>
      </c>
      <c r="C576" t="s">
        <v>172</v>
      </c>
      <c r="D576" t="s">
        <v>5411</v>
      </c>
      <c r="E576" s="22" t="s">
        <v>2050</v>
      </c>
      <c r="F576" s="95" t="s">
        <v>77</v>
      </c>
      <c r="G576" s="80" t="s">
        <v>172</v>
      </c>
    </row>
    <row r="577" spans="1:7" x14ac:dyDescent="0.25">
      <c r="A577" t="s">
        <v>2051</v>
      </c>
      <c r="B577" t="s">
        <v>77</v>
      </c>
      <c r="C577" t="s">
        <v>172</v>
      </c>
      <c r="D577" t="s">
        <v>5411</v>
      </c>
      <c r="E577" s="22" t="s">
        <v>2051</v>
      </c>
      <c r="F577" s="95" t="s">
        <v>77</v>
      </c>
      <c r="G577" s="80" t="s">
        <v>172</v>
      </c>
    </row>
    <row r="578" spans="1:7" x14ac:dyDescent="0.25">
      <c r="A578" t="s">
        <v>2052</v>
      </c>
      <c r="B578" t="s">
        <v>77</v>
      </c>
      <c r="C578" t="s">
        <v>172</v>
      </c>
      <c r="D578" t="s">
        <v>5411</v>
      </c>
      <c r="E578" s="22" t="s">
        <v>2052</v>
      </c>
      <c r="F578" s="95" t="s">
        <v>77</v>
      </c>
      <c r="G578" s="80" t="s">
        <v>172</v>
      </c>
    </row>
    <row r="579" spans="1:7" x14ac:dyDescent="0.25">
      <c r="A579" t="s">
        <v>2053</v>
      </c>
      <c r="B579" t="s">
        <v>77</v>
      </c>
      <c r="C579" t="s">
        <v>172</v>
      </c>
      <c r="D579" t="s">
        <v>5411</v>
      </c>
      <c r="E579" s="22" t="s">
        <v>2053</v>
      </c>
      <c r="F579" s="95" t="s">
        <v>77</v>
      </c>
      <c r="G579" s="80" t="s">
        <v>172</v>
      </c>
    </row>
    <row r="580" spans="1:7" x14ac:dyDescent="0.25">
      <c r="A580" t="s">
        <v>2054</v>
      </c>
      <c r="B580" t="s">
        <v>77</v>
      </c>
      <c r="C580" t="s">
        <v>172</v>
      </c>
      <c r="D580" t="s">
        <v>5411</v>
      </c>
      <c r="E580" s="22" t="s">
        <v>2054</v>
      </c>
      <c r="F580" s="95" t="s">
        <v>77</v>
      </c>
      <c r="G580" s="80" t="s">
        <v>172</v>
      </c>
    </row>
    <row r="581" spans="1:7" x14ac:dyDescent="0.25">
      <c r="A581" t="s">
        <v>2241</v>
      </c>
      <c r="B581" t="s">
        <v>5568</v>
      </c>
      <c r="C581" t="s">
        <v>5411</v>
      </c>
      <c r="D581" t="s">
        <v>5411</v>
      </c>
      <c r="E581" s="22" t="s">
        <v>2241</v>
      </c>
      <c r="F581" s="94" t="s">
        <v>88</v>
      </c>
    </row>
    <row r="582" spans="1:7" x14ac:dyDescent="0.25">
      <c r="A582" t="s">
        <v>2242</v>
      </c>
      <c r="B582" t="s">
        <v>5568</v>
      </c>
      <c r="C582" t="s">
        <v>5411</v>
      </c>
      <c r="D582" t="s">
        <v>5411</v>
      </c>
      <c r="E582" s="22" t="s">
        <v>2242</v>
      </c>
      <c r="F582" s="94" t="s">
        <v>88</v>
      </c>
    </row>
    <row r="583" spans="1:7" x14ac:dyDescent="0.25">
      <c r="A583" t="s">
        <v>2243</v>
      </c>
      <c r="B583" t="s">
        <v>5568</v>
      </c>
      <c r="C583" t="s">
        <v>5411</v>
      </c>
      <c r="D583" t="s">
        <v>5411</v>
      </c>
      <c r="E583" s="22" t="s">
        <v>2243</v>
      </c>
      <c r="F583" s="94" t="s">
        <v>88</v>
      </c>
    </row>
    <row r="584" spans="1:7" x14ac:dyDescent="0.25">
      <c r="A584" t="s">
        <v>2244</v>
      </c>
      <c r="B584" t="s">
        <v>5568</v>
      </c>
      <c r="C584" t="s">
        <v>5411</v>
      </c>
      <c r="D584" t="s">
        <v>5411</v>
      </c>
      <c r="E584" s="22" t="s">
        <v>2244</v>
      </c>
      <c r="F584" s="94" t="s">
        <v>88</v>
      </c>
    </row>
    <row r="585" spans="1:7" x14ac:dyDescent="0.25">
      <c r="A585" t="s">
        <v>2245</v>
      </c>
      <c r="B585" t="s">
        <v>5568</v>
      </c>
      <c r="C585" t="s">
        <v>5411</v>
      </c>
      <c r="D585" t="s">
        <v>5411</v>
      </c>
      <c r="E585" s="22" t="s">
        <v>2245</v>
      </c>
      <c r="F585" s="94" t="s">
        <v>88</v>
      </c>
    </row>
    <row r="586" spans="1:7" x14ac:dyDescent="0.25">
      <c r="A586" t="s">
        <v>2246</v>
      </c>
      <c r="B586" t="s">
        <v>5568</v>
      </c>
      <c r="C586" t="s">
        <v>5411</v>
      </c>
      <c r="D586" t="s">
        <v>5411</v>
      </c>
      <c r="E586" s="22" t="s">
        <v>2246</v>
      </c>
      <c r="F586" s="94" t="s">
        <v>88</v>
      </c>
    </row>
    <row r="587" spans="1:7" x14ac:dyDescent="0.25">
      <c r="A587" t="s">
        <v>2247</v>
      </c>
      <c r="B587" t="s">
        <v>5568</v>
      </c>
      <c r="C587" t="s">
        <v>5411</v>
      </c>
      <c r="D587" t="s">
        <v>5411</v>
      </c>
      <c r="E587" s="22" t="s">
        <v>2247</v>
      </c>
      <c r="F587" s="94" t="s">
        <v>88</v>
      </c>
    </row>
    <row r="588" spans="1:7" x14ac:dyDescent="0.25">
      <c r="A588" t="s">
        <v>2248</v>
      </c>
      <c r="B588" t="s">
        <v>5568</v>
      </c>
      <c r="C588" t="s">
        <v>5411</v>
      </c>
      <c r="D588" t="s">
        <v>5411</v>
      </c>
      <c r="E588" s="22" t="s">
        <v>2248</v>
      </c>
      <c r="F588" s="94" t="s">
        <v>88</v>
      </c>
    </row>
    <row r="589" spans="1:7" x14ac:dyDescent="0.25">
      <c r="A589" t="s">
        <v>2249</v>
      </c>
      <c r="B589" t="s">
        <v>5568</v>
      </c>
      <c r="C589" t="s">
        <v>5411</v>
      </c>
      <c r="D589" t="s">
        <v>5411</v>
      </c>
      <c r="E589" s="22" t="s">
        <v>2249</v>
      </c>
      <c r="F589" s="94" t="s">
        <v>88</v>
      </c>
    </row>
    <row r="590" spans="1:7" x14ac:dyDescent="0.25">
      <c r="A590" t="s">
        <v>2250</v>
      </c>
      <c r="B590" t="s">
        <v>5568</v>
      </c>
      <c r="C590" t="s">
        <v>5411</v>
      </c>
      <c r="D590" t="s">
        <v>5411</v>
      </c>
      <c r="E590" s="22" t="s">
        <v>2250</v>
      </c>
      <c r="F590" s="94" t="s">
        <v>88</v>
      </c>
    </row>
    <row r="591" spans="1:7" x14ac:dyDescent="0.25">
      <c r="A591" t="s">
        <v>2251</v>
      </c>
      <c r="B591" t="s">
        <v>5568</v>
      </c>
      <c r="C591" t="s">
        <v>5411</v>
      </c>
      <c r="D591" t="s">
        <v>5411</v>
      </c>
      <c r="E591" s="22" t="s">
        <v>2251</v>
      </c>
      <c r="F591" s="94" t="s">
        <v>88</v>
      </c>
    </row>
    <row r="592" spans="1:7" x14ac:dyDescent="0.25">
      <c r="A592" t="s">
        <v>2252</v>
      </c>
      <c r="B592" t="s">
        <v>5568</v>
      </c>
      <c r="C592" t="s">
        <v>5411</v>
      </c>
      <c r="D592" t="s">
        <v>5411</v>
      </c>
      <c r="E592" s="22" t="s">
        <v>2252</v>
      </c>
      <c r="F592" s="94" t="s">
        <v>88</v>
      </c>
    </row>
    <row r="593" spans="1:6" x14ac:dyDescent="0.25">
      <c r="A593" t="s">
        <v>2253</v>
      </c>
      <c r="B593" t="s">
        <v>5568</v>
      </c>
      <c r="C593" t="s">
        <v>5411</v>
      </c>
      <c r="D593" t="s">
        <v>5411</v>
      </c>
      <c r="E593" s="22" t="s">
        <v>2253</v>
      </c>
      <c r="F593" s="94" t="s">
        <v>88</v>
      </c>
    </row>
    <row r="594" spans="1:6" x14ac:dyDescent="0.25">
      <c r="A594" t="s">
        <v>2254</v>
      </c>
      <c r="B594" t="s">
        <v>5568</v>
      </c>
      <c r="C594" t="s">
        <v>5411</v>
      </c>
      <c r="D594" t="s">
        <v>5411</v>
      </c>
      <c r="E594" s="22" t="s">
        <v>2254</v>
      </c>
      <c r="F594" s="94" t="s">
        <v>88</v>
      </c>
    </row>
    <row r="595" spans="1:6" x14ac:dyDescent="0.25">
      <c r="A595" t="s">
        <v>2255</v>
      </c>
      <c r="B595" t="s">
        <v>5568</v>
      </c>
      <c r="C595" t="s">
        <v>5411</v>
      </c>
      <c r="D595" t="s">
        <v>5411</v>
      </c>
      <c r="E595" s="22" t="s">
        <v>2255</v>
      </c>
      <c r="F595" s="94" t="s">
        <v>88</v>
      </c>
    </row>
    <row r="596" spans="1:6" x14ac:dyDescent="0.25">
      <c r="A596" t="s">
        <v>2256</v>
      </c>
      <c r="B596" t="s">
        <v>5568</v>
      </c>
      <c r="C596" t="s">
        <v>5411</v>
      </c>
      <c r="D596" t="s">
        <v>5411</v>
      </c>
      <c r="E596" s="22" t="s">
        <v>2256</v>
      </c>
      <c r="F596" s="94" t="s">
        <v>88</v>
      </c>
    </row>
    <row r="597" spans="1:6" x14ac:dyDescent="0.25">
      <c r="A597" t="s">
        <v>2257</v>
      </c>
      <c r="B597" t="s">
        <v>5568</v>
      </c>
      <c r="C597" t="s">
        <v>5411</v>
      </c>
      <c r="D597" t="s">
        <v>5411</v>
      </c>
      <c r="E597" s="22" t="s">
        <v>2257</v>
      </c>
      <c r="F597" s="94" t="s">
        <v>88</v>
      </c>
    </row>
    <row r="598" spans="1:6" x14ac:dyDescent="0.25">
      <c r="A598" t="s">
        <v>2258</v>
      </c>
      <c r="B598" t="s">
        <v>5568</v>
      </c>
      <c r="C598" t="s">
        <v>5411</v>
      </c>
      <c r="D598" t="s">
        <v>5411</v>
      </c>
      <c r="E598" s="22" t="s">
        <v>2258</v>
      </c>
      <c r="F598" s="94" t="s">
        <v>88</v>
      </c>
    </row>
    <row r="599" spans="1:6" x14ac:dyDescent="0.25">
      <c r="A599" t="s">
        <v>2259</v>
      </c>
      <c r="B599" t="s">
        <v>5568</v>
      </c>
      <c r="C599" t="s">
        <v>5411</v>
      </c>
      <c r="D599" t="s">
        <v>5411</v>
      </c>
      <c r="E599" s="22" t="s">
        <v>2259</v>
      </c>
      <c r="F599" s="94" t="s">
        <v>88</v>
      </c>
    </row>
    <row r="600" spans="1:6" x14ac:dyDescent="0.25">
      <c r="A600" t="s">
        <v>2260</v>
      </c>
      <c r="B600" t="s">
        <v>5568</v>
      </c>
      <c r="C600" t="s">
        <v>5411</v>
      </c>
      <c r="D600" t="s">
        <v>5411</v>
      </c>
      <c r="E600" s="22" t="s">
        <v>2260</v>
      </c>
      <c r="F600" s="94" t="s">
        <v>88</v>
      </c>
    </row>
    <row r="601" spans="1:6" x14ac:dyDescent="0.25">
      <c r="A601" t="s">
        <v>2261</v>
      </c>
      <c r="B601" t="s">
        <v>5568</v>
      </c>
      <c r="C601" t="s">
        <v>5411</v>
      </c>
      <c r="D601" t="s">
        <v>5411</v>
      </c>
      <c r="E601" s="22" t="s">
        <v>2261</v>
      </c>
      <c r="F601" s="94" t="s">
        <v>88</v>
      </c>
    </row>
    <row r="602" spans="1:6" x14ac:dyDescent="0.25">
      <c r="A602" t="s">
        <v>2262</v>
      </c>
      <c r="B602" t="s">
        <v>5568</v>
      </c>
      <c r="C602" t="s">
        <v>5411</v>
      </c>
      <c r="D602" t="s">
        <v>5411</v>
      </c>
      <c r="E602" s="22" t="s">
        <v>2262</v>
      </c>
      <c r="F602" s="94" t="s">
        <v>88</v>
      </c>
    </row>
    <row r="603" spans="1:6" x14ac:dyDescent="0.25">
      <c r="A603" t="s">
        <v>2263</v>
      </c>
      <c r="B603" t="s">
        <v>5568</v>
      </c>
      <c r="C603" t="s">
        <v>5411</v>
      </c>
      <c r="D603" t="s">
        <v>5411</v>
      </c>
      <c r="E603" s="22" t="s">
        <v>2263</v>
      </c>
      <c r="F603" s="94" t="s">
        <v>88</v>
      </c>
    </row>
    <row r="604" spans="1:6" x14ac:dyDescent="0.25">
      <c r="A604" t="s">
        <v>2264</v>
      </c>
      <c r="B604" t="s">
        <v>5568</v>
      </c>
      <c r="C604" t="s">
        <v>5411</v>
      </c>
      <c r="D604" t="s">
        <v>5411</v>
      </c>
      <c r="E604" s="22" t="s">
        <v>2264</v>
      </c>
      <c r="F604" s="94" t="s">
        <v>88</v>
      </c>
    </row>
    <row r="605" spans="1:6" x14ac:dyDescent="0.25">
      <c r="A605" t="s">
        <v>2265</v>
      </c>
      <c r="B605" t="s">
        <v>5568</v>
      </c>
      <c r="C605" t="s">
        <v>5411</v>
      </c>
      <c r="D605" t="s">
        <v>5411</v>
      </c>
      <c r="E605" s="22" t="s">
        <v>2265</v>
      </c>
      <c r="F605" s="94" t="s">
        <v>88</v>
      </c>
    </row>
    <row r="606" spans="1:6" x14ac:dyDescent="0.25">
      <c r="A606" t="s">
        <v>2266</v>
      </c>
      <c r="B606" t="s">
        <v>5568</v>
      </c>
      <c r="C606" t="s">
        <v>5411</v>
      </c>
      <c r="D606" t="s">
        <v>5411</v>
      </c>
      <c r="E606" s="22" t="s">
        <v>2266</v>
      </c>
      <c r="F606" s="94" t="s">
        <v>88</v>
      </c>
    </row>
    <row r="607" spans="1:6" x14ac:dyDescent="0.25">
      <c r="A607" t="s">
        <v>2267</v>
      </c>
      <c r="B607" t="s">
        <v>5568</v>
      </c>
      <c r="C607" t="s">
        <v>5411</v>
      </c>
      <c r="D607" t="s">
        <v>5411</v>
      </c>
      <c r="E607" s="22" t="s">
        <v>2267</v>
      </c>
      <c r="F607" s="94" t="s">
        <v>88</v>
      </c>
    </row>
    <row r="608" spans="1:6" x14ac:dyDescent="0.25">
      <c r="A608" t="s">
        <v>2268</v>
      </c>
      <c r="B608" t="s">
        <v>5568</v>
      </c>
      <c r="C608" t="s">
        <v>5411</v>
      </c>
      <c r="D608" t="s">
        <v>5411</v>
      </c>
      <c r="E608" s="22" t="s">
        <v>2268</v>
      </c>
      <c r="F608" s="94" t="s">
        <v>88</v>
      </c>
    </row>
    <row r="609" spans="1:6" x14ac:dyDescent="0.25">
      <c r="A609" t="s">
        <v>2269</v>
      </c>
      <c r="B609" t="s">
        <v>5568</v>
      </c>
      <c r="C609" t="s">
        <v>5411</v>
      </c>
      <c r="D609" t="s">
        <v>5411</v>
      </c>
      <c r="E609" s="22" t="s">
        <v>2269</v>
      </c>
      <c r="F609" s="94" t="s">
        <v>88</v>
      </c>
    </row>
    <row r="610" spans="1:6" x14ac:dyDescent="0.25">
      <c r="A610" t="s">
        <v>2270</v>
      </c>
      <c r="B610" t="s">
        <v>5568</v>
      </c>
      <c r="C610" t="s">
        <v>5411</v>
      </c>
      <c r="D610" t="s">
        <v>5411</v>
      </c>
      <c r="E610" s="22" t="s">
        <v>2270</v>
      </c>
      <c r="F610" s="94" t="s">
        <v>88</v>
      </c>
    </row>
    <row r="611" spans="1:6" x14ac:dyDescent="0.25">
      <c r="A611" t="s">
        <v>2271</v>
      </c>
      <c r="B611" t="s">
        <v>5568</v>
      </c>
      <c r="C611" t="s">
        <v>5411</v>
      </c>
      <c r="D611" t="s">
        <v>5411</v>
      </c>
      <c r="E611" s="22" t="s">
        <v>2271</v>
      </c>
      <c r="F611" s="94" t="s">
        <v>88</v>
      </c>
    </row>
    <row r="612" spans="1:6" x14ac:dyDescent="0.25">
      <c r="A612" t="s">
        <v>2272</v>
      </c>
      <c r="B612" t="s">
        <v>5568</v>
      </c>
      <c r="C612" t="s">
        <v>5411</v>
      </c>
      <c r="D612" t="s">
        <v>5411</v>
      </c>
      <c r="E612" s="22" t="s">
        <v>2272</v>
      </c>
      <c r="F612" s="94" t="s">
        <v>88</v>
      </c>
    </row>
    <row r="613" spans="1:6" x14ac:dyDescent="0.25">
      <c r="A613" t="s">
        <v>2273</v>
      </c>
      <c r="B613" t="s">
        <v>5568</v>
      </c>
      <c r="C613" t="s">
        <v>5411</v>
      </c>
      <c r="D613" t="s">
        <v>5411</v>
      </c>
      <c r="E613" s="22" t="s">
        <v>2273</v>
      </c>
      <c r="F613" s="94" t="s">
        <v>88</v>
      </c>
    </row>
    <row r="614" spans="1:6" x14ac:dyDescent="0.25">
      <c r="A614" t="s">
        <v>2274</v>
      </c>
      <c r="B614" t="s">
        <v>5568</v>
      </c>
      <c r="C614" t="s">
        <v>5411</v>
      </c>
      <c r="D614" t="s">
        <v>5411</v>
      </c>
      <c r="E614" s="22" t="s">
        <v>2274</v>
      </c>
      <c r="F614" s="94" t="s">
        <v>88</v>
      </c>
    </row>
    <row r="615" spans="1:6" x14ac:dyDescent="0.25">
      <c r="A615" t="s">
        <v>2275</v>
      </c>
      <c r="B615" t="s">
        <v>5568</v>
      </c>
      <c r="C615" t="s">
        <v>5411</v>
      </c>
      <c r="D615" t="s">
        <v>5411</v>
      </c>
      <c r="E615" s="22" t="s">
        <v>2275</v>
      </c>
      <c r="F615" s="94" t="s">
        <v>88</v>
      </c>
    </row>
    <row r="616" spans="1:6" x14ac:dyDescent="0.25">
      <c r="A616" t="s">
        <v>2276</v>
      </c>
      <c r="B616" t="s">
        <v>5568</v>
      </c>
      <c r="C616" t="s">
        <v>5411</v>
      </c>
      <c r="D616" t="s">
        <v>5411</v>
      </c>
      <c r="E616" s="22" t="s">
        <v>2276</v>
      </c>
      <c r="F616" s="94" t="s">
        <v>88</v>
      </c>
    </row>
    <row r="617" spans="1:6" x14ac:dyDescent="0.25">
      <c r="A617" t="s">
        <v>2277</v>
      </c>
      <c r="B617" t="s">
        <v>5568</v>
      </c>
      <c r="C617" t="s">
        <v>5411</v>
      </c>
      <c r="D617" t="s">
        <v>5411</v>
      </c>
      <c r="E617" s="22" t="s">
        <v>2277</v>
      </c>
      <c r="F617" s="94" t="s">
        <v>88</v>
      </c>
    </row>
    <row r="618" spans="1:6" x14ac:dyDescent="0.25">
      <c r="A618" t="s">
        <v>2278</v>
      </c>
      <c r="B618" t="s">
        <v>5568</v>
      </c>
      <c r="C618" t="s">
        <v>5411</v>
      </c>
      <c r="D618" t="s">
        <v>5411</v>
      </c>
      <c r="E618" s="22" t="s">
        <v>2278</v>
      </c>
      <c r="F618" s="94" t="s">
        <v>88</v>
      </c>
    </row>
    <row r="619" spans="1:6" x14ac:dyDescent="0.25">
      <c r="A619" t="s">
        <v>2279</v>
      </c>
      <c r="B619" t="s">
        <v>5568</v>
      </c>
      <c r="C619" t="s">
        <v>5411</v>
      </c>
      <c r="D619" t="s">
        <v>5411</v>
      </c>
      <c r="E619" s="22" t="s">
        <v>2279</v>
      </c>
      <c r="F619" s="94" t="s">
        <v>88</v>
      </c>
    </row>
    <row r="620" spans="1:6" x14ac:dyDescent="0.25">
      <c r="A620" t="s">
        <v>2280</v>
      </c>
      <c r="B620" t="s">
        <v>5568</v>
      </c>
      <c r="C620" t="s">
        <v>5411</v>
      </c>
      <c r="D620" t="s">
        <v>5411</v>
      </c>
      <c r="E620" s="22" t="s">
        <v>2280</v>
      </c>
      <c r="F620" s="94" t="s">
        <v>88</v>
      </c>
    </row>
    <row r="621" spans="1:6" x14ac:dyDescent="0.25">
      <c r="A621" t="s">
        <v>2281</v>
      </c>
      <c r="B621" t="s">
        <v>5568</v>
      </c>
      <c r="C621" t="s">
        <v>5411</v>
      </c>
      <c r="D621" t="s">
        <v>5411</v>
      </c>
      <c r="E621" s="22" t="s">
        <v>2281</v>
      </c>
      <c r="F621" s="94" t="s">
        <v>88</v>
      </c>
    </row>
    <row r="622" spans="1:6" x14ac:dyDescent="0.25">
      <c r="A622" t="s">
        <v>2282</v>
      </c>
      <c r="B622" t="s">
        <v>5568</v>
      </c>
      <c r="C622" t="s">
        <v>5411</v>
      </c>
      <c r="D622" t="s">
        <v>5411</v>
      </c>
      <c r="E622" s="22" t="s">
        <v>2282</v>
      </c>
      <c r="F622" s="94" t="s">
        <v>88</v>
      </c>
    </row>
    <row r="623" spans="1:6" x14ac:dyDescent="0.25">
      <c r="A623" t="s">
        <v>2283</v>
      </c>
      <c r="B623" t="s">
        <v>5568</v>
      </c>
      <c r="C623" t="s">
        <v>5411</v>
      </c>
      <c r="D623" t="s">
        <v>5411</v>
      </c>
      <c r="E623" s="22" t="s">
        <v>2283</v>
      </c>
      <c r="F623" s="94" t="s">
        <v>88</v>
      </c>
    </row>
    <row r="624" spans="1:6" x14ac:dyDescent="0.25">
      <c r="A624" t="s">
        <v>2284</v>
      </c>
      <c r="B624" t="s">
        <v>5568</v>
      </c>
      <c r="C624" t="s">
        <v>5411</v>
      </c>
      <c r="D624" t="s">
        <v>5411</v>
      </c>
      <c r="E624" s="22" t="s">
        <v>2284</v>
      </c>
      <c r="F624" s="94" t="s">
        <v>88</v>
      </c>
    </row>
    <row r="625" spans="1:6" x14ac:dyDescent="0.25">
      <c r="A625" t="s">
        <v>2285</v>
      </c>
      <c r="B625" t="s">
        <v>5568</v>
      </c>
      <c r="C625" t="s">
        <v>5411</v>
      </c>
      <c r="D625" t="s">
        <v>5411</v>
      </c>
      <c r="E625" s="22" t="s">
        <v>2285</v>
      </c>
      <c r="F625" s="94" t="s">
        <v>88</v>
      </c>
    </row>
    <row r="626" spans="1:6" x14ac:dyDescent="0.25">
      <c r="A626" t="s">
        <v>2286</v>
      </c>
      <c r="B626" t="s">
        <v>5568</v>
      </c>
      <c r="C626" t="s">
        <v>5411</v>
      </c>
      <c r="D626" t="s">
        <v>5411</v>
      </c>
      <c r="E626" s="22" t="s">
        <v>2286</v>
      </c>
      <c r="F626" s="94" t="s">
        <v>88</v>
      </c>
    </row>
    <row r="627" spans="1:6" x14ac:dyDescent="0.25">
      <c r="A627" t="s">
        <v>2287</v>
      </c>
      <c r="B627" t="s">
        <v>5568</v>
      </c>
      <c r="C627" t="s">
        <v>5411</v>
      </c>
      <c r="D627" t="s">
        <v>5411</v>
      </c>
      <c r="E627" s="22" t="s">
        <v>2287</v>
      </c>
      <c r="F627" s="94" t="s">
        <v>88</v>
      </c>
    </row>
    <row r="628" spans="1:6" x14ac:dyDescent="0.25">
      <c r="A628" t="s">
        <v>2288</v>
      </c>
      <c r="B628" t="s">
        <v>5568</v>
      </c>
      <c r="C628" t="s">
        <v>5411</v>
      </c>
      <c r="D628" t="s">
        <v>5411</v>
      </c>
      <c r="E628" s="22" t="s">
        <v>2288</v>
      </c>
      <c r="F628" s="94" t="s">
        <v>88</v>
      </c>
    </row>
    <row r="629" spans="1:6" x14ac:dyDescent="0.25">
      <c r="A629" t="s">
        <v>2289</v>
      </c>
      <c r="B629" t="s">
        <v>5568</v>
      </c>
      <c r="C629" t="s">
        <v>5411</v>
      </c>
      <c r="D629" t="s">
        <v>5411</v>
      </c>
      <c r="E629" s="22" t="s">
        <v>2289</v>
      </c>
      <c r="F629" s="94" t="s">
        <v>88</v>
      </c>
    </row>
    <row r="630" spans="1:6" x14ac:dyDescent="0.25">
      <c r="A630" t="s">
        <v>2290</v>
      </c>
      <c r="B630" t="s">
        <v>5568</v>
      </c>
      <c r="C630" t="s">
        <v>5411</v>
      </c>
      <c r="D630" t="s">
        <v>5411</v>
      </c>
      <c r="E630" s="22" t="s">
        <v>2290</v>
      </c>
      <c r="F630" s="94" t="s">
        <v>88</v>
      </c>
    </row>
    <row r="631" spans="1:6" x14ac:dyDescent="0.25">
      <c r="A631" t="s">
        <v>2291</v>
      </c>
      <c r="B631" t="s">
        <v>5568</v>
      </c>
      <c r="C631" t="s">
        <v>5411</v>
      </c>
      <c r="D631" t="s">
        <v>5411</v>
      </c>
      <c r="E631" s="22" t="s">
        <v>2291</v>
      </c>
      <c r="F631" s="94" t="s">
        <v>88</v>
      </c>
    </row>
    <row r="632" spans="1:6" x14ac:dyDescent="0.25">
      <c r="A632" t="s">
        <v>2292</v>
      </c>
      <c r="B632" t="s">
        <v>5568</v>
      </c>
      <c r="C632" t="s">
        <v>5411</v>
      </c>
      <c r="D632" t="s">
        <v>5411</v>
      </c>
      <c r="E632" s="22" t="s">
        <v>2292</v>
      </c>
      <c r="F632" s="94" t="s">
        <v>88</v>
      </c>
    </row>
    <row r="633" spans="1:6" x14ac:dyDescent="0.25">
      <c r="A633" t="s">
        <v>2293</v>
      </c>
      <c r="B633" t="s">
        <v>5568</v>
      </c>
      <c r="C633" t="s">
        <v>5411</v>
      </c>
      <c r="D633" t="s">
        <v>5411</v>
      </c>
      <c r="E633" s="22" t="s">
        <v>2293</v>
      </c>
      <c r="F633" s="94" t="s">
        <v>88</v>
      </c>
    </row>
    <row r="634" spans="1:6" x14ac:dyDescent="0.25">
      <c r="A634" t="s">
        <v>2294</v>
      </c>
      <c r="B634" t="s">
        <v>5568</v>
      </c>
      <c r="C634" t="s">
        <v>5411</v>
      </c>
      <c r="D634" t="s">
        <v>5411</v>
      </c>
      <c r="E634" s="22" t="s">
        <v>2294</v>
      </c>
      <c r="F634" s="94" t="s">
        <v>88</v>
      </c>
    </row>
    <row r="635" spans="1:6" x14ac:dyDescent="0.25">
      <c r="A635" t="s">
        <v>4762</v>
      </c>
      <c r="B635" t="s">
        <v>77</v>
      </c>
      <c r="C635" t="s">
        <v>5411</v>
      </c>
      <c r="D635" t="s">
        <v>5411</v>
      </c>
      <c r="E635" s="22" t="s">
        <v>4762</v>
      </c>
      <c r="F635" s="102" t="s">
        <v>77</v>
      </c>
    </row>
    <row r="636" spans="1:6" x14ac:dyDescent="0.25">
      <c r="A636" t="s">
        <v>4763</v>
      </c>
      <c r="B636" t="s">
        <v>77</v>
      </c>
      <c r="C636" t="s">
        <v>5411</v>
      </c>
      <c r="D636" t="s">
        <v>5411</v>
      </c>
      <c r="E636" s="22" t="s">
        <v>4763</v>
      </c>
      <c r="F636" s="102" t="s">
        <v>77</v>
      </c>
    </row>
    <row r="637" spans="1:6" x14ac:dyDescent="0.25">
      <c r="A637" t="s">
        <v>4764</v>
      </c>
      <c r="B637" t="s">
        <v>77</v>
      </c>
      <c r="C637" t="s">
        <v>5411</v>
      </c>
      <c r="D637" t="s">
        <v>5411</v>
      </c>
      <c r="E637" s="22" t="s">
        <v>4764</v>
      </c>
      <c r="F637" s="102" t="s">
        <v>77</v>
      </c>
    </row>
    <row r="638" spans="1:6" x14ac:dyDescent="0.25">
      <c r="A638" t="s">
        <v>4765</v>
      </c>
      <c r="B638" t="s">
        <v>77</v>
      </c>
      <c r="C638" t="s">
        <v>5411</v>
      </c>
      <c r="D638" t="s">
        <v>5411</v>
      </c>
      <c r="E638" s="22" t="s">
        <v>4765</v>
      </c>
      <c r="F638" s="102" t="s">
        <v>77</v>
      </c>
    </row>
    <row r="639" spans="1:6" x14ac:dyDescent="0.25">
      <c r="A639" t="s">
        <v>4766</v>
      </c>
      <c r="B639" t="s">
        <v>77</v>
      </c>
      <c r="C639" t="s">
        <v>5411</v>
      </c>
      <c r="D639" t="s">
        <v>5411</v>
      </c>
      <c r="E639" s="22" t="s">
        <v>4766</v>
      </c>
      <c r="F639" s="102" t="s">
        <v>77</v>
      </c>
    </row>
    <row r="640" spans="1:6" x14ac:dyDescent="0.25">
      <c r="A640" t="s">
        <v>4767</v>
      </c>
      <c r="B640" t="s">
        <v>77</v>
      </c>
      <c r="C640" t="s">
        <v>5411</v>
      </c>
      <c r="D640" t="s">
        <v>5411</v>
      </c>
      <c r="E640" s="22" t="s">
        <v>4767</v>
      </c>
      <c r="F640" s="102" t="s">
        <v>77</v>
      </c>
    </row>
    <row r="641" spans="1:7" x14ac:dyDescent="0.25">
      <c r="A641" t="s">
        <v>4768</v>
      </c>
      <c r="B641" t="s">
        <v>77</v>
      </c>
      <c r="C641" t="s">
        <v>5411</v>
      </c>
      <c r="D641" t="s">
        <v>5411</v>
      </c>
      <c r="E641" s="22" t="s">
        <v>4768</v>
      </c>
      <c r="F641" s="102" t="s">
        <v>77</v>
      </c>
    </row>
    <row r="642" spans="1:7" x14ac:dyDescent="0.25">
      <c r="A642" t="s">
        <v>4769</v>
      </c>
      <c r="B642" t="s">
        <v>77</v>
      </c>
      <c r="C642" t="s">
        <v>5411</v>
      </c>
      <c r="D642" t="s">
        <v>5411</v>
      </c>
      <c r="E642" s="22" t="s">
        <v>4769</v>
      </c>
      <c r="F642" s="102" t="s">
        <v>77</v>
      </c>
    </row>
    <row r="643" spans="1:7" x14ac:dyDescent="0.25">
      <c r="A643" t="s">
        <v>4770</v>
      </c>
      <c r="B643" t="s">
        <v>77</v>
      </c>
      <c r="C643" t="s">
        <v>5411</v>
      </c>
      <c r="D643" t="s">
        <v>5411</v>
      </c>
      <c r="E643" s="22" t="s">
        <v>4770</v>
      </c>
      <c r="F643" s="102" t="s">
        <v>77</v>
      </c>
    </row>
    <row r="644" spans="1:7" x14ac:dyDescent="0.25">
      <c r="A644" t="s">
        <v>4771</v>
      </c>
      <c r="B644" t="s">
        <v>77</v>
      </c>
      <c r="C644" t="s">
        <v>5411</v>
      </c>
      <c r="D644" t="s">
        <v>5411</v>
      </c>
      <c r="E644" s="22" t="s">
        <v>4771</v>
      </c>
      <c r="F644" s="102" t="s">
        <v>77</v>
      </c>
    </row>
    <row r="645" spans="1:7" x14ac:dyDescent="0.25">
      <c r="A645" t="s">
        <v>4772</v>
      </c>
      <c r="B645" t="s">
        <v>77</v>
      </c>
      <c r="C645" t="s">
        <v>5411</v>
      </c>
      <c r="D645" t="s">
        <v>5411</v>
      </c>
      <c r="E645" s="22" t="s">
        <v>4772</v>
      </c>
      <c r="F645" s="102" t="s">
        <v>77</v>
      </c>
    </row>
    <row r="646" spans="1:7" x14ac:dyDescent="0.25">
      <c r="A646" t="s">
        <v>4773</v>
      </c>
      <c r="B646" t="s">
        <v>77</v>
      </c>
      <c r="C646" t="s">
        <v>5411</v>
      </c>
      <c r="D646" t="s">
        <v>5411</v>
      </c>
      <c r="E646" s="22" t="s">
        <v>4773</v>
      </c>
      <c r="F646" s="102" t="s">
        <v>77</v>
      </c>
    </row>
    <row r="647" spans="1:7" x14ac:dyDescent="0.25">
      <c r="A647" t="s">
        <v>4774</v>
      </c>
      <c r="B647" t="s">
        <v>77</v>
      </c>
      <c r="C647" t="s">
        <v>5411</v>
      </c>
      <c r="D647" t="s">
        <v>5411</v>
      </c>
      <c r="E647" s="22" t="s">
        <v>4774</v>
      </c>
      <c r="F647" s="102" t="s">
        <v>77</v>
      </c>
    </row>
    <row r="648" spans="1:7" x14ac:dyDescent="0.25">
      <c r="A648" t="s">
        <v>4775</v>
      </c>
      <c r="B648" t="s">
        <v>77</v>
      </c>
      <c r="C648" t="s">
        <v>5411</v>
      </c>
      <c r="D648" t="s">
        <v>5411</v>
      </c>
      <c r="E648" s="22" t="s">
        <v>4775</v>
      </c>
      <c r="F648" s="102" t="s">
        <v>77</v>
      </c>
    </row>
    <row r="649" spans="1:7" x14ac:dyDescent="0.25">
      <c r="A649" t="s">
        <v>4776</v>
      </c>
      <c r="B649" t="s">
        <v>77</v>
      </c>
      <c r="C649" t="s">
        <v>5411</v>
      </c>
      <c r="D649" t="s">
        <v>5411</v>
      </c>
      <c r="E649" s="22" t="s">
        <v>4776</v>
      </c>
      <c r="F649" s="102" t="s">
        <v>77</v>
      </c>
    </row>
    <row r="650" spans="1:7" x14ac:dyDescent="0.25">
      <c r="A650" t="s">
        <v>4777</v>
      </c>
      <c r="B650" t="s">
        <v>77</v>
      </c>
      <c r="C650" t="s">
        <v>5411</v>
      </c>
      <c r="D650" t="s">
        <v>5411</v>
      </c>
      <c r="E650" s="22" t="s">
        <v>4777</v>
      </c>
      <c r="F650" s="102" t="s">
        <v>77</v>
      </c>
    </row>
    <row r="651" spans="1:7" x14ac:dyDescent="0.25">
      <c r="A651" t="s">
        <v>4778</v>
      </c>
      <c r="B651" t="s">
        <v>77</v>
      </c>
      <c r="C651" t="s">
        <v>5411</v>
      </c>
      <c r="D651" t="s">
        <v>5411</v>
      </c>
      <c r="E651" s="22" t="s">
        <v>4778</v>
      </c>
      <c r="F651" s="102" t="s">
        <v>77</v>
      </c>
    </row>
    <row r="652" spans="1:7" x14ac:dyDescent="0.25">
      <c r="A652" t="s">
        <v>4779</v>
      </c>
      <c r="B652" t="s">
        <v>77</v>
      </c>
      <c r="C652" t="s">
        <v>5411</v>
      </c>
      <c r="D652" t="s">
        <v>5411</v>
      </c>
      <c r="E652" s="22" t="s">
        <v>4779</v>
      </c>
      <c r="F652" s="102" t="s">
        <v>77</v>
      </c>
    </row>
    <row r="653" spans="1:7" x14ac:dyDescent="0.25">
      <c r="A653" t="s">
        <v>4798</v>
      </c>
      <c r="B653" t="s">
        <v>77</v>
      </c>
      <c r="C653" t="s">
        <v>172</v>
      </c>
      <c r="D653" t="s">
        <v>5411</v>
      </c>
      <c r="E653" s="22" t="s">
        <v>4798</v>
      </c>
      <c r="F653" s="103" t="s">
        <v>77</v>
      </c>
      <c r="G653" s="87" t="s">
        <v>172</v>
      </c>
    </row>
    <row r="654" spans="1:7" x14ac:dyDescent="0.25">
      <c r="A654" t="s">
        <v>4799</v>
      </c>
      <c r="B654" t="s">
        <v>77</v>
      </c>
      <c r="C654" t="s">
        <v>172</v>
      </c>
      <c r="D654" t="s">
        <v>5411</v>
      </c>
      <c r="E654" s="22" t="s">
        <v>4799</v>
      </c>
      <c r="F654" s="103" t="s">
        <v>77</v>
      </c>
      <c r="G654" s="87" t="s">
        <v>172</v>
      </c>
    </row>
    <row r="655" spans="1:7" x14ac:dyDescent="0.25">
      <c r="A655" t="s">
        <v>4800</v>
      </c>
      <c r="B655" t="s">
        <v>77</v>
      </c>
      <c r="C655" t="s">
        <v>172</v>
      </c>
      <c r="D655" t="s">
        <v>5411</v>
      </c>
      <c r="E655" s="22" t="s">
        <v>4800</v>
      </c>
      <c r="F655" s="103" t="s">
        <v>77</v>
      </c>
      <c r="G655" s="87" t="s">
        <v>172</v>
      </c>
    </row>
    <row r="656" spans="1:7" x14ac:dyDescent="0.25">
      <c r="A656" t="s">
        <v>4801</v>
      </c>
      <c r="B656" t="s">
        <v>77</v>
      </c>
      <c r="C656" t="s">
        <v>172</v>
      </c>
      <c r="D656" t="s">
        <v>5411</v>
      </c>
      <c r="E656" s="22" t="s">
        <v>4801</v>
      </c>
      <c r="F656" s="103" t="s">
        <v>77</v>
      </c>
      <c r="G656" s="87" t="s">
        <v>172</v>
      </c>
    </row>
    <row r="657" spans="1:7" x14ac:dyDescent="0.25">
      <c r="A657" t="s">
        <v>4802</v>
      </c>
      <c r="B657" t="s">
        <v>77</v>
      </c>
      <c r="C657" t="s">
        <v>172</v>
      </c>
      <c r="D657" t="s">
        <v>5411</v>
      </c>
      <c r="E657" s="22" t="s">
        <v>4802</v>
      </c>
      <c r="F657" s="103" t="s">
        <v>77</v>
      </c>
      <c r="G657" s="87" t="s">
        <v>172</v>
      </c>
    </row>
    <row r="658" spans="1:7" x14ac:dyDescent="0.25">
      <c r="A658" t="s">
        <v>4803</v>
      </c>
      <c r="B658" t="s">
        <v>77</v>
      </c>
      <c r="C658" t="s">
        <v>172</v>
      </c>
      <c r="D658" t="s">
        <v>5411</v>
      </c>
      <c r="E658" s="22" t="s">
        <v>4803</v>
      </c>
      <c r="F658" s="103" t="s">
        <v>77</v>
      </c>
      <c r="G658" s="87" t="s">
        <v>172</v>
      </c>
    </row>
    <row r="659" spans="1:7" x14ac:dyDescent="0.25">
      <c r="A659" t="s">
        <v>4804</v>
      </c>
      <c r="B659" t="s">
        <v>77</v>
      </c>
      <c r="C659" t="s">
        <v>172</v>
      </c>
      <c r="D659" t="s">
        <v>5411</v>
      </c>
      <c r="E659" s="22" t="s">
        <v>4804</v>
      </c>
      <c r="F659" s="103" t="s">
        <v>77</v>
      </c>
      <c r="G659" s="87" t="s">
        <v>172</v>
      </c>
    </row>
    <row r="660" spans="1:7" x14ac:dyDescent="0.25">
      <c r="A660" t="s">
        <v>4805</v>
      </c>
      <c r="B660" t="s">
        <v>77</v>
      </c>
      <c r="C660" t="s">
        <v>172</v>
      </c>
      <c r="D660" t="s">
        <v>5411</v>
      </c>
      <c r="E660" s="22" t="s">
        <v>4805</v>
      </c>
      <c r="F660" s="103" t="s">
        <v>77</v>
      </c>
      <c r="G660" s="87" t="s">
        <v>172</v>
      </c>
    </row>
    <row r="661" spans="1:7" x14ac:dyDescent="0.25">
      <c r="A661" t="s">
        <v>4806</v>
      </c>
      <c r="B661" t="s">
        <v>77</v>
      </c>
      <c r="C661" t="s">
        <v>172</v>
      </c>
      <c r="D661" t="s">
        <v>5411</v>
      </c>
      <c r="E661" s="22" t="s">
        <v>4806</v>
      </c>
      <c r="F661" s="103" t="s">
        <v>77</v>
      </c>
      <c r="G661" s="87" t="s">
        <v>172</v>
      </c>
    </row>
    <row r="662" spans="1:7" x14ac:dyDescent="0.25">
      <c r="A662" t="s">
        <v>4807</v>
      </c>
      <c r="B662" t="s">
        <v>77</v>
      </c>
      <c r="C662" t="s">
        <v>172</v>
      </c>
      <c r="D662" t="s">
        <v>5411</v>
      </c>
      <c r="E662" s="22" t="s">
        <v>4807</v>
      </c>
      <c r="F662" s="103" t="s">
        <v>77</v>
      </c>
      <c r="G662" s="87" t="s">
        <v>172</v>
      </c>
    </row>
    <row r="663" spans="1:7" x14ac:dyDescent="0.25">
      <c r="A663" t="s">
        <v>4808</v>
      </c>
      <c r="B663" t="s">
        <v>77</v>
      </c>
      <c r="C663" t="s">
        <v>172</v>
      </c>
      <c r="D663" t="s">
        <v>5411</v>
      </c>
      <c r="E663" s="22" t="s">
        <v>4808</v>
      </c>
      <c r="F663" s="103" t="s">
        <v>77</v>
      </c>
      <c r="G663" s="87" t="s">
        <v>172</v>
      </c>
    </row>
    <row r="664" spans="1:7" x14ac:dyDescent="0.25">
      <c r="A664" t="s">
        <v>4809</v>
      </c>
      <c r="B664" t="s">
        <v>77</v>
      </c>
      <c r="C664" t="s">
        <v>172</v>
      </c>
      <c r="D664" t="s">
        <v>5411</v>
      </c>
      <c r="E664" s="22" t="s">
        <v>4809</v>
      </c>
      <c r="F664" s="103" t="s">
        <v>77</v>
      </c>
      <c r="G664" s="87" t="s">
        <v>172</v>
      </c>
    </row>
    <row r="665" spans="1:7" x14ac:dyDescent="0.25">
      <c r="A665" t="s">
        <v>4810</v>
      </c>
      <c r="B665" t="s">
        <v>77</v>
      </c>
      <c r="C665" t="s">
        <v>172</v>
      </c>
      <c r="D665" t="s">
        <v>5411</v>
      </c>
      <c r="E665" s="22" t="s">
        <v>4810</v>
      </c>
      <c r="F665" s="103" t="s">
        <v>77</v>
      </c>
      <c r="G665" s="87" t="s">
        <v>172</v>
      </c>
    </row>
    <row r="666" spans="1:7" x14ac:dyDescent="0.25">
      <c r="A666" t="s">
        <v>4811</v>
      </c>
      <c r="B666" t="s">
        <v>77</v>
      </c>
      <c r="C666" t="s">
        <v>172</v>
      </c>
      <c r="D666" t="s">
        <v>5411</v>
      </c>
      <c r="E666" s="22" t="s">
        <v>4811</v>
      </c>
      <c r="F666" s="103" t="s">
        <v>77</v>
      </c>
      <c r="G666" s="87" t="s">
        <v>172</v>
      </c>
    </row>
    <row r="667" spans="1:7" x14ac:dyDescent="0.25">
      <c r="A667" t="s">
        <v>4812</v>
      </c>
      <c r="B667" t="s">
        <v>77</v>
      </c>
      <c r="C667" t="s">
        <v>172</v>
      </c>
      <c r="D667" t="s">
        <v>5411</v>
      </c>
      <c r="E667" s="22" t="s">
        <v>4812</v>
      </c>
      <c r="F667" s="103" t="s">
        <v>77</v>
      </c>
      <c r="G667" s="87" t="s">
        <v>172</v>
      </c>
    </row>
    <row r="668" spans="1:7" x14ac:dyDescent="0.25">
      <c r="A668" t="s">
        <v>4813</v>
      </c>
      <c r="B668" t="s">
        <v>77</v>
      </c>
      <c r="C668" t="s">
        <v>172</v>
      </c>
      <c r="D668" t="s">
        <v>5411</v>
      </c>
      <c r="E668" s="22" t="s">
        <v>4813</v>
      </c>
      <c r="F668" s="103" t="s">
        <v>77</v>
      </c>
      <c r="G668" s="87" t="s">
        <v>172</v>
      </c>
    </row>
    <row r="669" spans="1:7" x14ac:dyDescent="0.25">
      <c r="A669" t="s">
        <v>4814</v>
      </c>
      <c r="B669" t="s">
        <v>77</v>
      </c>
      <c r="C669" t="s">
        <v>172</v>
      </c>
      <c r="D669" t="s">
        <v>5411</v>
      </c>
      <c r="E669" s="22" t="s">
        <v>4814</v>
      </c>
      <c r="F669" s="103" t="s">
        <v>77</v>
      </c>
      <c r="G669" s="87" t="s">
        <v>172</v>
      </c>
    </row>
    <row r="670" spans="1:7" x14ac:dyDescent="0.25">
      <c r="A670" t="s">
        <v>4815</v>
      </c>
      <c r="B670" t="s">
        <v>77</v>
      </c>
      <c r="C670" t="s">
        <v>172</v>
      </c>
      <c r="D670" t="s">
        <v>5411</v>
      </c>
      <c r="E670" s="22" t="s">
        <v>4815</v>
      </c>
      <c r="F670" s="103" t="s">
        <v>77</v>
      </c>
      <c r="G670" s="87" t="s">
        <v>172</v>
      </c>
    </row>
    <row r="671" spans="1:7" x14ac:dyDescent="0.25">
      <c r="A671" t="s">
        <v>4595</v>
      </c>
      <c r="B671" t="s">
        <v>5568</v>
      </c>
      <c r="C671" t="s">
        <v>5411</v>
      </c>
      <c r="D671" t="s">
        <v>5411</v>
      </c>
      <c r="E671" s="22" t="s">
        <v>4595</v>
      </c>
      <c r="F671" s="81" t="s">
        <v>88</v>
      </c>
    </row>
    <row r="672" spans="1:7" x14ac:dyDescent="0.25">
      <c r="A672" t="s">
        <v>4596</v>
      </c>
      <c r="B672" t="s">
        <v>5568</v>
      </c>
      <c r="C672" t="s">
        <v>5411</v>
      </c>
      <c r="D672" t="s">
        <v>5411</v>
      </c>
      <c r="E672" s="22" t="s">
        <v>4596</v>
      </c>
      <c r="F672" s="116" t="s">
        <v>88</v>
      </c>
    </row>
    <row r="673" spans="1:6" x14ac:dyDescent="0.25">
      <c r="A673" t="s">
        <v>5564</v>
      </c>
      <c r="B673" t="s">
        <v>5568</v>
      </c>
      <c r="C673" t="s">
        <v>5411</v>
      </c>
      <c r="D673" t="s">
        <v>5411</v>
      </c>
      <c r="E673" s="22" t="s">
        <v>5564</v>
      </c>
      <c r="F673" s="87" t="s">
        <v>88</v>
      </c>
    </row>
    <row r="674" spans="1:6" x14ac:dyDescent="0.25">
      <c r="A674" t="s">
        <v>4597</v>
      </c>
      <c r="B674" t="s">
        <v>5568</v>
      </c>
      <c r="C674" t="s">
        <v>5411</v>
      </c>
      <c r="D674" t="s">
        <v>5411</v>
      </c>
      <c r="E674" s="22" t="s">
        <v>4597</v>
      </c>
      <c r="F674" s="81" t="s">
        <v>88</v>
      </c>
    </row>
    <row r="675" spans="1:6" x14ac:dyDescent="0.25">
      <c r="A675" t="s">
        <v>4598</v>
      </c>
      <c r="B675" t="s">
        <v>5568</v>
      </c>
      <c r="C675" t="s">
        <v>5411</v>
      </c>
      <c r="D675" t="s">
        <v>5411</v>
      </c>
      <c r="E675" s="22" t="s">
        <v>4598</v>
      </c>
      <c r="F675" s="81" t="s">
        <v>88</v>
      </c>
    </row>
    <row r="676" spans="1:6" x14ac:dyDescent="0.25">
      <c r="A676" t="s">
        <v>4599</v>
      </c>
      <c r="B676" t="s">
        <v>5568</v>
      </c>
      <c r="C676" t="s">
        <v>5411</v>
      </c>
      <c r="D676" t="s">
        <v>5411</v>
      </c>
      <c r="E676" s="22" t="s">
        <v>4599</v>
      </c>
      <c r="F676" s="81" t="s">
        <v>88</v>
      </c>
    </row>
    <row r="677" spans="1:6" x14ac:dyDescent="0.25">
      <c r="A677" t="s">
        <v>4600</v>
      </c>
      <c r="B677" t="s">
        <v>5568</v>
      </c>
      <c r="C677" t="s">
        <v>5411</v>
      </c>
      <c r="D677" t="s">
        <v>5411</v>
      </c>
      <c r="E677" s="22" t="s">
        <v>4600</v>
      </c>
      <c r="F677" s="81" t="s">
        <v>88</v>
      </c>
    </row>
    <row r="678" spans="1:6" x14ac:dyDescent="0.25">
      <c r="A678" t="s">
        <v>4601</v>
      </c>
      <c r="B678" t="s">
        <v>5568</v>
      </c>
      <c r="C678" t="s">
        <v>5411</v>
      </c>
      <c r="D678" t="s">
        <v>5411</v>
      </c>
      <c r="E678" s="22" t="s">
        <v>4601</v>
      </c>
      <c r="F678" s="81" t="s">
        <v>88</v>
      </c>
    </row>
    <row r="679" spans="1:6" x14ac:dyDescent="0.25">
      <c r="A679" t="s">
        <v>4602</v>
      </c>
      <c r="B679" t="s">
        <v>5568</v>
      </c>
      <c r="C679" t="s">
        <v>5411</v>
      </c>
      <c r="D679" t="s">
        <v>5411</v>
      </c>
      <c r="E679" s="22" t="s">
        <v>4602</v>
      </c>
      <c r="F679" s="81" t="s">
        <v>88</v>
      </c>
    </row>
    <row r="680" spans="1:6" x14ac:dyDescent="0.25">
      <c r="A680" t="s">
        <v>4603</v>
      </c>
      <c r="B680" t="s">
        <v>5568</v>
      </c>
      <c r="C680" t="s">
        <v>5411</v>
      </c>
      <c r="D680" t="s">
        <v>5411</v>
      </c>
      <c r="E680" s="22" t="s">
        <v>4603</v>
      </c>
      <c r="F680" s="81" t="s">
        <v>88</v>
      </c>
    </row>
    <row r="681" spans="1:6" x14ac:dyDescent="0.25">
      <c r="A681" t="s">
        <v>4604</v>
      </c>
      <c r="B681" t="s">
        <v>5568</v>
      </c>
      <c r="C681" t="s">
        <v>5411</v>
      </c>
      <c r="D681" t="s">
        <v>5411</v>
      </c>
      <c r="E681" s="22" t="s">
        <v>4604</v>
      </c>
      <c r="F681" s="81" t="s">
        <v>88</v>
      </c>
    </row>
    <row r="682" spans="1:6" x14ac:dyDescent="0.25">
      <c r="A682" t="s">
        <v>4605</v>
      </c>
      <c r="B682" t="s">
        <v>5568</v>
      </c>
      <c r="C682" t="s">
        <v>5411</v>
      </c>
      <c r="D682" t="s">
        <v>5411</v>
      </c>
      <c r="E682" s="22" t="s">
        <v>4605</v>
      </c>
      <c r="F682" s="81" t="s">
        <v>88</v>
      </c>
    </row>
    <row r="683" spans="1:6" x14ac:dyDescent="0.25">
      <c r="A683" t="s">
        <v>4606</v>
      </c>
      <c r="B683" t="s">
        <v>5568</v>
      </c>
      <c r="C683" t="s">
        <v>5411</v>
      </c>
      <c r="D683" t="s">
        <v>5411</v>
      </c>
      <c r="E683" s="22" t="s">
        <v>4606</v>
      </c>
      <c r="F683" s="81" t="s">
        <v>88</v>
      </c>
    </row>
    <row r="684" spans="1:6" x14ac:dyDescent="0.25">
      <c r="A684" t="s">
        <v>4607</v>
      </c>
      <c r="B684" t="s">
        <v>5568</v>
      </c>
      <c r="C684" t="s">
        <v>5411</v>
      </c>
      <c r="D684" t="s">
        <v>5411</v>
      </c>
      <c r="E684" s="22" t="s">
        <v>4607</v>
      </c>
      <c r="F684" s="81" t="s">
        <v>88</v>
      </c>
    </row>
    <row r="685" spans="1:6" x14ac:dyDescent="0.25">
      <c r="A685" t="s">
        <v>4608</v>
      </c>
      <c r="B685" t="s">
        <v>5568</v>
      </c>
      <c r="C685" t="s">
        <v>5411</v>
      </c>
      <c r="D685" t="s">
        <v>5411</v>
      </c>
      <c r="E685" s="22" t="s">
        <v>4608</v>
      </c>
      <c r="F685" s="81" t="s">
        <v>88</v>
      </c>
    </row>
    <row r="686" spans="1:6" x14ac:dyDescent="0.25">
      <c r="A686" t="s">
        <v>4609</v>
      </c>
      <c r="B686" t="s">
        <v>5568</v>
      </c>
      <c r="C686" t="s">
        <v>5411</v>
      </c>
      <c r="D686" t="s">
        <v>5411</v>
      </c>
      <c r="E686" s="22" t="s">
        <v>4609</v>
      </c>
      <c r="F686" s="81" t="s">
        <v>88</v>
      </c>
    </row>
    <row r="687" spans="1:6" x14ac:dyDescent="0.25">
      <c r="A687" t="s">
        <v>4610</v>
      </c>
      <c r="B687" t="s">
        <v>5568</v>
      </c>
      <c r="C687" t="s">
        <v>5411</v>
      </c>
      <c r="D687" t="s">
        <v>5411</v>
      </c>
      <c r="E687" s="22" t="s">
        <v>4610</v>
      </c>
      <c r="F687" s="81" t="s">
        <v>88</v>
      </c>
    </row>
    <row r="688" spans="1:6" x14ac:dyDescent="0.25">
      <c r="A688" t="s">
        <v>4611</v>
      </c>
      <c r="B688" t="s">
        <v>5568</v>
      </c>
      <c r="C688" t="s">
        <v>5411</v>
      </c>
      <c r="D688" t="s">
        <v>5411</v>
      </c>
      <c r="E688" s="22" t="s">
        <v>4611</v>
      </c>
      <c r="F688" s="81" t="s">
        <v>88</v>
      </c>
    </row>
    <row r="689" spans="1:6" x14ac:dyDescent="0.25">
      <c r="A689" t="s">
        <v>1672</v>
      </c>
      <c r="B689" t="s">
        <v>5568</v>
      </c>
      <c r="C689" t="s">
        <v>5411</v>
      </c>
      <c r="D689" t="s">
        <v>5411</v>
      </c>
      <c r="E689" s="22" t="s">
        <v>1672</v>
      </c>
      <c r="F689" s="94" t="s">
        <v>88</v>
      </c>
    </row>
    <row r="690" spans="1:6" x14ac:dyDescent="0.25">
      <c r="A690" t="s">
        <v>1673</v>
      </c>
      <c r="B690" t="s">
        <v>5568</v>
      </c>
      <c r="C690" t="s">
        <v>5411</v>
      </c>
      <c r="D690" t="s">
        <v>5411</v>
      </c>
      <c r="E690" s="22" t="s">
        <v>1673</v>
      </c>
      <c r="F690" s="94" t="s">
        <v>88</v>
      </c>
    </row>
    <row r="691" spans="1:6" x14ac:dyDescent="0.25">
      <c r="A691" t="s">
        <v>1674</v>
      </c>
      <c r="B691" t="s">
        <v>5568</v>
      </c>
      <c r="C691" t="s">
        <v>5411</v>
      </c>
      <c r="D691" t="s">
        <v>5411</v>
      </c>
      <c r="E691" s="22" t="s">
        <v>1674</v>
      </c>
      <c r="F691" s="94" t="s">
        <v>88</v>
      </c>
    </row>
    <row r="692" spans="1:6" x14ac:dyDescent="0.25">
      <c r="A692" t="s">
        <v>1675</v>
      </c>
      <c r="B692" t="s">
        <v>5568</v>
      </c>
      <c r="C692" t="s">
        <v>5411</v>
      </c>
      <c r="D692" t="s">
        <v>5411</v>
      </c>
      <c r="E692" s="22" t="s">
        <v>1675</v>
      </c>
      <c r="F692" s="94" t="s">
        <v>88</v>
      </c>
    </row>
    <row r="693" spans="1:6" x14ac:dyDescent="0.25">
      <c r="A693" t="s">
        <v>1676</v>
      </c>
      <c r="B693" t="s">
        <v>5568</v>
      </c>
      <c r="C693" t="s">
        <v>5411</v>
      </c>
      <c r="D693" t="s">
        <v>5411</v>
      </c>
      <c r="E693" s="22" t="s">
        <v>1676</v>
      </c>
      <c r="F693" s="94" t="s">
        <v>88</v>
      </c>
    </row>
    <row r="694" spans="1:6" x14ac:dyDescent="0.25">
      <c r="A694" t="s">
        <v>1677</v>
      </c>
      <c r="B694" t="s">
        <v>5568</v>
      </c>
      <c r="C694" t="s">
        <v>5411</v>
      </c>
      <c r="D694" t="s">
        <v>5411</v>
      </c>
      <c r="E694" s="22" t="s">
        <v>1677</v>
      </c>
      <c r="F694" s="94" t="s">
        <v>88</v>
      </c>
    </row>
    <row r="695" spans="1:6" x14ac:dyDescent="0.25">
      <c r="A695" t="s">
        <v>1678</v>
      </c>
      <c r="B695" t="s">
        <v>5568</v>
      </c>
      <c r="C695" t="s">
        <v>5411</v>
      </c>
      <c r="D695" t="s">
        <v>5411</v>
      </c>
      <c r="E695" s="22" t="s">
        <v>1678</v>
      </c>
      <c r="F695" s="94" t="s">
        <v>88</v>
      </c>
    </row>
    <row r="696" spans="1:6" x14ac:dyDescent="0.25">
      <c r="A696" t="s">
        <v>1679</v>
      </c>
      <c r="B696" t="s">
        <v>5568</v>
      </c>
      <c r="C696" t="s">
        <v>5411</v>
      </c>
      <c r="D696" t="s">
        <v>5411</v>
      </c>
      <c r="E696" s="22" t="s">
        <v>1679</v>
      </c>
      <c r="F696" s="94" t="s">
        <v>88</v>
      </c>
    </row>
    <row r="697" spans="1:6" x14ac:dyDescent="0.25">
      <c r="A697" t="s">
        <v>1680</v>
      </c>
      <c r="B697" t="s">
        <v>5568</v>
      </c>
      <c r="C697" t="s">
        <v>5411</v>
      </c>
      <c r="D697" t="s">
        <v>5411</v>
      </c>
      <c r="E697" s="22" t="s">
        <v>1680</v>
      </c>
      <c r="F697" s="94" t="s">
        <v>88</v>
      </c>
    </row>
    <row r="698" spans="1:6" x14ac:dyDescent="0.25">
      <c r="A698" t="s">
        <v>1681</v>
      </c>
      <c r="B698" t="s">
        <v>5568</v>
      </c>
      <c r="C698" t="s">
        <v>5411</v>
      </c>
      <c r="D698" t="s">
        <v>5411</v>
      </c>
      <c r="E698" s="22" t="s">
        <v>1681</v>
      </c>
      <c r="F698" s="94" t="s">
        <v>88</v>
      </c>
    </row>
    <row r="699" spans="1:6" x14ac:dyDescent="0.25">
      <c r="A699" t="s">
        <v>1682</v>
      </c>
      <c r="B699" t="s">
        <v>5568</v>
      </c>
      <c r="C699" t="s">
        <v>5411</v>
      </c>
      <c r="D699" t="s">
        <v>5411</v>
      </c>
      <c r="E699" s="22" t="s">
        <v>1682</v>
      </c>
      <c r="F699" s="94" t="s">
        <v>88</v>
      </c>
    </row>
    <row r="700" spans="1:6" x14ac:dyDescent="0.25">
      <c r="A700" t="s">
        <v>1683</v>
      </c>
      <c r="B700" t="s">
        <v>5568</v>
      </c>
      <c r="C700" t="s">
        <v>5411</v>
      </c>
      <c r="D700" t="s">
        <v>5411</v>
      </c>
      <c r="E700" s="22" t="s">
        <v>1683</v>
      </c>
      <c r="F700" s="94" t="s">
        <v>88</v>
      </c>
    </row>
    <row r="701" spans="1:6" x14ac:dyDescent="0.25">
      <c r="A701" t="s">
        <v>1684</v>
      </c>
      <c r="B701" t="s">
        <v>5568</v>
      </c>
      <c r="C701" t="s">
        <v>5411</v>
      </c>
      <c r="D701" t="s">
        <v>5411</v>
      </c>
      <c r="E701" s="22" t="s">
        <v>1684</v>
      </c>
      <c r="F701" s="94" t="s">
        <v>88</v>
      </c>
    </row>
    <row r="702" spans="1:6" x14ac:dyDescent="0.25">
      <c r="A702" t="s">
        <v>1685</v>
      </c>
      <c r="B702" t="s">
        <v>5568</v>
      </c>
      <c r="C702" t="s">
        <v>5411</v>
      </c>
      <c r="D702" t="s">
        <v>5411</v>
      </c>
      <c r="E702" s="22" t="s">
        <v>1685</v>
      </c>
      <c r="F702" s="94" t="s">
        <v>88</v>
      </c>
    </row>
    <row r="703" spans="1:6" x14ac:dyDescent="0.25">
      <c r="A703" t="s">
        <v>1686</v>
      </c>
      <c r="B703" t="s">
        <v>5568</v>
      </c>
      <c r="C703" t="s">
        <v>5411</v>
      </c>
      <c r="D703" t="s">
        <v>5411</v>
      </c>
      <c r="E703" s="22" t="s">
        <v>1686</v>
      </c>
      <c r="F703" s="94" t="s">
        <v>88</v>
      </c>
    </row>
    <row r="704" spans="1:6" x14ac:dyDescent="0.25">
      <c r="A704" t="s">
        <v>1687</v>
      </c>
      <c r="B704" t="s">
        <v>5568</v>
      </c>
      <c r="C704" t="s">
        <v>5411</v>
      </c>
      <c r="D704" t="s">
        <v>5411</v>
      </c>
      <c r="E704" s="22" t="s">
        <v>1687</v>
      </c>
      <c r="F704" s="94" t="s">
        <v>88</v>
      </c>
    </row>
    <row r="705" spans="1:6" x14ac:dyDescent="0.25">
      <c r="A705" t="s">
        <v>1688</v>
      </c>
      <c r="B705" t="s">
        <v>5568</v>
      </c>
      <c r="C705" t="s">
        <v>5411</v>
      </c>
      <c r="D705" t="s">
        <v>5411</v>
      </c>
      <c r="E705" s="22" t="s">
        <v>1688</v>
      </c>
      <c r="F705" s="94" t="s">
        <v>88</v>
      </c>
    </row>
    <row r="706" spans="1:6" x14ac:dyDescent="0.25">
      <c r="A706" t="s">
        <v>1689</v>
      </c>
      <c r="B706" t="s">
        <v>5568</v>
      </c>
      <c r="C706" t="s">
        <v>5411</v>
      </c>
      <c r="D706" t="s">
        <v>5411</v>
      </c>
      <c r="E706" s="22" t="s">
        <v>1689</v>
      </c>
      <c r="F706" s="94" t="s">
        <v>88</v>
      </c>
    </row>
    <row r="707" spans="1:6" x14ac:dyDescent="0.25">
      <c r="A707" t="s">
        <v>1690</v>
      </c>
      <c r="B707" t="s">
        <v>5568</v>
      </c>
      <c r="C707" t="s">
        <v>5411</v>
      </c>
      <c r="D707" t="s">
        <v>5411</v>
      </c>
      <c r="E707" s="22" t="s">
        <v>1690</v>
      </c>
      <c r="F707" s="94" t="s">
        <v>88</v>
      </c>
    </row>
    <row r="708" spans="1:6" x14ac:dyDescent="0.25">
      <c r="A708" t="s">
        <v>1691</v>
      </c>
      <c r="B708" t="s">
        <v>5568</v>
      </c>
      <c r="C708" t="s">
        <v>5411</v>
      </c>
      <c r="D708" t="s">
        <v>5411</v>
      </c>
      <c r="E708" s="22" t="s">
        <v>1691</v>
      </c>
      <c r="F708" s="94" t="s">
        <v>88</v>
      </c>
    </row>
    <row r="709" spans="1:6" x14ac:dyDescent="0.25">
      <c r="A709" t="s">
        <v>1692</v>
      </c>
      <c r="B709" t="s">
        <v>5568</v>
      </c>
      <c r="C709" t="s">
        <v>5411</v>
      </c>
      <c r="D709" t="s">
        <v>5411</v>
      </c>
      <c r="E709" s="22" t="s">
        <v>1692</v>
      </c>
      <c r="F709" s="94" t="s">
        <v>88</v>
      </c>
    </row>
    <row r="710" spans="1:6" x14ac:dyDescent="0.25">
      <c r="A710" t="s">
        <v>1693</v>
      </c>
      <c r="B710" t="s">
        <v>5568</v>
      </c>
      <c r="C710" t="s">
        <v>5411</v>
      </c>
      <c r="D710" t="s">
        <v>5411</v>
      </c>
      <c r="E710" s="22" t="s">
        <v>1693</v>
      </c>
      <c r="F710" s="94" t="s">
        <v>88</v>
      </c>
    </row>
    <row r="711" spans="1:6" x14ac:dyDescent="0.25">
      <c r="A711" t="s">
        <v>1694</v>
      </c>
      <c r="B711" t="s">
        <v>5568</v>
      </c>
      <c r="C711" t="s">
        <v>5411</v>
      </c>
      <c r="D711" t="s">
        <v>5411</v>
      </c>
      <c r="E711" s="22" t="s">
        <v>1694</v>
      </c>
      <c r="F711" s="94" t="s">
        <v>88</v>
      </c>
    </row>
    <row r="712" spans="1:6" x14ac:dyDescent="0.25">
      <c r="A712" t="s">
        <v>1695</v>
      </c>
      <c r="B712" t="s">
        <v>5568</v>
      </c>
      <c r="C712" t="s">
        <v>5411</v>
      </c>
      <c r="D712" t="s">
        <v>5411</v>
      </c>
      <c r="E712" s="22" t="s">
        <v>1695</v>
      </c>
      <c r="F712" s="94" t="s">
        <v>88</v>
      </c>
    </row>
    <row r="713" spans="1:6" x14ac:dyDescent="0.25">
      <c r="A713" t="s">
        <v>1696</v>
      </c>
      <c r="B713" t="s">
        <v>5568</v>
      </c>
      <c r="C713" t="s">
        <v>5411</v>
      </c>
      <c r="D713" t="s">
        <v>5411</v>
      </c>
      <c r="E713" s="22" t="s">
        <v>1696</v>
      </c>
      <c r="F713" s="94" t="s">
        <v>88</v>
      </c>
    </row>
    <row r="714" spans="1:6" x14ac:dyDescent="0.25">
      <c r="A714" t="s">
        <v>1697</v>
      </c>
      <c r="B714" t="s">
        <v>5568</v>
      </c>
      <c r="C714" t="s">
        <v>5411</v>
      </c>
      <c r="D714" t="s">
        <v>5411</v>
      </c>
      <c r="E714" s="22" t="s">
        <v>1697</v>
      </c>
      <c r="F714" s="94" t="s">
        <v>88</v>
      </c>
    </row>
    <row r="715" spans="1:6" x14ac:dyDescent="0.25">
      <c r="A715" t="s">
        <v>1698</v>
      </c>
      <c r="B715" t="s">
        <v>5568</v>
      </c>
      <c r="C715" t="s">
        <v>5411</v>
      </c>
      <c r="D715" t="s">
        <v>5411</v>
      </c>
      <c r="E715" s="22" t="s">
        <v>1698</v>
      </c>
      <c r="F715" s="94" t="s">
        <v>88</v>
      </c>
    </row>
    <row r="716" spans="1:6" x14ac:dyDescent="0.25">
      <c r="A716" t="s">
        <v>1699</v>
      </c>
      <c r="B716" t="s">
        <v>5568</v>
      </c>
      <c r="C716" t="s">
        <v>5411</v>
      </c>
      <c r="D716" t="s">
        <v>5411</v>
      </c>
      <c r="E716" s="22" t="s">
        <v>1699</v>
      </c>
      <c r="F716" s="94" t="s">
        <v>88</v>
      </c>
    </row>
    <row r="717" spans="1:6" x14ac:dyDescent="0.25">
      <c r="A717" t="s">
        <v>1700</v>
      </c>
      <c r="B717" t="s">
        <v>5568</v>
      </c>
      <c r="C717" t="s">
        <v>5411</v>
      </c>
      <c r="D717" t="s">
        <v>5411</v>
      </c>
      <c r="E717" s="22" t="s">
        <v>1700</v>
      </c>
      <c r="F717" s="94" t="s">
        <v>88</v>
      </c>
    </row>
    <row r="718" spans="1:6" x14ac:dyDescent="0.25">
      <c r="A718" t="s">
        <v>1701</v>
      </c>
      <c r="B718" t="s">
        <v>5568</v>
      </c>
      <c r="C718" t="s">
        <v>5411</v>
      </c>
      <c r="D718" t="s">
        <v>5411</v>
      </c>
      <c r="E718" s="22" t="s">
        <v>1701</v>
      </c>
      <c r="F718" s="94" t="s">
        <v>88</v>
      </c>
    </row>
    <row r="719" spans="1:6" x14ac:dyDescent="0.25">
      <c r="A719" t="s">
        <v>1702</v>
      </c>
      <c r="B719" t="s">
        <v>5568</v>
      </c>
      <c r="C719" t="s">
        <v>5411</v>
      </c>
      <c r="D719" t="s">
        <v>5411</v>
      </c>
      <c r="E719" s="22" t="s">
        <v>1702</v>
      </c>
      <c r="F719" s="94" t="s">
        <v>88</v>
      </c>
    </row>
    <row r="720" spans="1:6" x14ac:dyDescent="0.25">
      <c r="A720" t="s">
        <v>1703</v>
      </c>
      <c r="B720" t="s">
        <v>5568</v>
      </c>
      <c r="C720" t="s">
        <v>5411</v>
      </c>
      <c r="D720" t="s">
        <v>5411</v>
      </c>
      <c r="E720" s="22" t="s">
        <v>1703</v>
      </c>
      <c r="F720" s="94" t="s">
        <v>88</v>
      </c>
    </row>
    <row r="721" spans="1:6" x14ac:dyDescent="0.25">
      <c r="A721" t="s">
        <v>1704</v>
      </c>
      <c r="B721" t="s">
        <v>5568</v>
      </c>
      <c r="C721" t="s">
        <v>5411</v>
      </c>
      <c r="D721" t="s">
        <v>5411</v>
      </c>
      <c r="E721" s="22" t="s">
        <v>1704</v>
      </c>
      <c r="F721" s="94" t="s">
        <v>88</v>
      </c>
    </row>
    <row r="722" spans="1:6" x14ac:dyDescent="0.25">
      <c r="A722" t="s">
        <v>1705</v>
      </c>
      <c r="B722" t="s">
        <v>5568</v>
      </c>
      <c r="C722" t="s">
        <v>5411</v>
      </c>
      <c r="D722" t="s">
        <v>5411</v>
      </c>
      <c r="E722" s="22" t="s">
        <v>1705</v>
      </c>
      <c r="F722" s="94" t="s">
        <v>88</v>
      </c>
    </row>
    <row r="723" spans="1:6" x14ac:dyDescent="0.25">
      <c r="A723" t="s">
        <v>1706</v>
      </c>
      <c r="B723" t="s">
        <v>5568</v>
      </c>
      <c r="C723" t="s">
        <v>5411</v>
      </c>
      <c r="D723" t="s">
        <v>5411</v>
      </c>
      <c r="E723" s="22" t="s">
        <v>1706</v>
      </c>
      <c r="F723" s="94" t="s">
        <v>88</v>
      </c>
    </row>
    <row r="724" spans="1:6" x14ac:dyDescent="0.25">
      <c r="A724" t="s">
        <v>1707</v>
      </c>
      <c r="B724" t="s">
        <v>5568</v>
      </c>
      <c r="C724" t="s">
        <v>5411</v>
      </c>
      <c r="D724" t="s">
        <v>5411</v>
      </c>
      <c r="E724" s="22" t="s">
        <v>1707</v>
      </c>
      <c r="F724" s="94" t="s">
        <v>88</v>
      </c>
    </row>
    <row r="725" spans="1:6" x14ac:dyDescent="0.25">
      <c r="A725" t="s">
        <v>1708</v>
      </c>
      <c r="B725" t="s">
        <v>5568</v>
      </c>
      <c r="C725" t="s">
        <v>5411</v>
      </c>
      <c r="D725" t="s">
        <v>5411</v>
      </c>
      <c r="E725" s="22" t="s">
        <v>1708</v>
      </c>
      <c r="F725" s="94" t="s">
        <v>88</v>
      </c>
    </row>
    <row r="726" spans="1:6" x14ac:dyDescent="0.25">
      <c r="A726" t="s">
        <v>1709</v>
      </c>
      <c r="B726" t="s">
        <v>5568</v>
      </c>
      <c r="C726" t="s">
        <v>5411</v>
      </c>
      <c r="D726" t="s">
        <v>5411</v>
      </c>
      <c r="E726" s="22" t="s">
        <v>1709</v>
      </c>
      <c r="F726" s="94" t="s">
        <v>88</v>
      </c>
    </row>
    <row r="727" spans="1:6" x14ac:dyDescent="0.25">
      <c r="A727" t="s">
        <v>1710</v>
      </c>
      <c r="B727" t="s">
        <v>5568</v>
      </c>
      <c r="C727" t="s">
        <v>5411</v>
      </c>
      <c r="D727" t="s">
        <v>5411</v>
      </c>
      <c r="E727" s="22" t="s">
        <v>1710</v>
      </c>
      <c r="F727" s="94" t="s">
        <v>88</v>
      </c>
    </row>
    <row r="728" spans="1:6" x14ac:dyDescent="0.25">
      <c r="A728" t="s">
        <v>1711</v>
      </c>
      <c r="B728" t="s">
        <v>5568</v>
      </c>
      <c r="C728" t="s">
        <v>5411</v>
      </c>
      <c r="D728" t="s">
        <v>5411</v>
      </c>
      <c r="E728" s="22" t="s">
        <v>1711</v>
      </c>
      <c r="F728" s="94" t="s">
        <v>88</v>
      </c>
    </row>
    <row r="729" spans="1:6" x14ac:dyDescent="0.25">
      <c r="A729" t="s">
        <v>1712</v>
      </c>
      <c r="B729" t="s">
        <v>5568</v>
      </c>
      <c r="C729" t="s">
        <v>5411</v>
      </c>
      <c r="D729" t="s">
        <v>5411</v>
      </c>
      <c r="E729" s="22" t="s">
        <v>1712</v>
      </c>
      <c r="F729" s="94" t="s">
        <v>88</v>
      </c>
    </row>
    <row r="730" spans="1:6" x14ac:dyDescent="0.25">
      <c r="A730" t="s">
        <v>1713</v>
      </c>
      <c r="B730" t="s">
        <v>5568</v>
      </c>
      <c r="C730" t="s">
        <v>5411</v>
      </c>
      <c r="D730" t="s">
        <v>5411</v>
      </c>
      <c r="E730" s="22" t="s">
        <v>1713</v>
      </c>
      <c r="F730" s="94" t="s">
        <v>88</v>
      </c>
    </row>
    <row r="731" spans="1:6" x14ac:dyDescent="0.25">
      <c r="A731" t="s">
        <v>1714</v>
      </c>
      <c r="B731" t="s">
        <v>5568</v>
      </c>
      <c r="C731" t="s">
        <v>5411</v>
      </c>
      <c r="D731" t="s">
        <v>5411</v>
      </c>
      <c r="E731" s="22" t="s">
        <v>1714</v>
      </c>
      <c r="F731" s="94" t="s">
        <v>88</v>
      </c>
    </row>
    <row r="732" spans="1:6" x14ac:dyDescent="0.25">
      <c r="A732" t="s">
        <v>1715</v>
      </c>
      <c r="B732" t="s">
        <v>5568</v>
      </c>
      <c r="C732" t="s">
        <v>5411</v>
      </c>
      <c r="D732" t="s">
        <v>5411</v>
      </c>
      <c r="E732" s="22" t="s">
        <v>1715</v>
      </c>
      <c r="F732" s="94" t="s">
        <v>88</v>
      </c>
    </row>
    <row r="733" spans="1:6" x14ac:dyDescent="0.25">
      <c r="A733" t="s">
        <v>1716</v>
      </c>
      <c r="B733" t="s">
        <v>5568</v>
      </c>
      <c r="C733" t="s">
        <v>5411</v>
      </c>
      <c r="D733" t="s">
        <v>5411</v>
      </c>
      <c r="E733" s="22" t="s">
        <v>1716</v>
      </c>
      <c r="F733" s="94" t="s">
        <v>88</v>
      </c>
    </row>
    <row r="734" spans="1:6" x14ac:dyDescent="0.25">
      <c r="A734" t="s">
        <v>1717</v>
      </c>
      <c r="B734" t="s">
        <v>5568</v>
      </c>
      <c r="C734" t="s">
        <v>5411</v>
      </c>
      <c r="D734" t="s">
        <v>5411</v>
      </c>
      <c r="E734" s="22" t="s">
        <v>1717</v>
      </c>
      <c r="F734" s="94" t="s">
        <v>88</v>
      </c>
    </row>
    <row r="735" spans="1:6" x14ac:dyDescent="0.25">
      <c r="A735" t="s">
        <v>1718</v>
      </c>
      <c r="B735" t="s">
        <v>5568</v>
      </c>
      <c r="C735" t="s">
        <v>5411</v>
      </c>
      <c r="D735" t="s">
        <v>5411</v>
      </c>
      <c r="E735" s="22" t="s">
        <v>1718</v>
      </c>
      <c r="F735" s="94" t="s">
        <v>88</v>
      </c>
    </row>
    <row r="736" spans="1:6" x14ac:dyDescent="0.25">
      <c r="A736" t="s">
        <v>1719</v>
      </c>
      <c r="B736" t="s">
        <v>5568</v>
      </c>
      <c r="C736" t="s">
        <v>5411</v>
      </c>
      <c r="D736" t="s">
        <v>5411</v>
      </c>
      <c r="E736" s="22" t="s">
        <v>1719</v>
      </c>
      <c r="F736" s="94" t="s">
        <v>88</v>
      </c>
    </row>
    <row r="737" spans="1:12" x14ac:dyDescent="0.25">
      <c r="A737" t="s">
        <v>1720</v>
      </c>
      <c r="B737" t="s">
        <v>5568</v>
      </c>
      <c r="C737" t="s">
        <v>5411</v>
      </c>
      <c r="D737" t="s">
        <v>5411</v>
      </c>
      <c r="E737" s="22" t="s">
        <v>1720</v>
      </c>
      <c r="F737" s="94" t="s">
        <v>88</v>
      </c>
    </row>
    <row r="738" spans="1:12" x14ac:dyDescent="0.25">
      <c r="A738" t="s">
        <v>1721</v>
      </c>
      <c r="B738" t="s">
        <v>5568</v>
      </c>
      <c r="C738" t="s">
        <v>5411</v>
      </c>
      <c r="D738" t="s">
        <v>5411</v>
      </c>
      <c r="E738" s="22" t="s">
        <v>1721</v>
      </c>
      <c r="F738" s="94" t="s">
        <v>88</v>
      </c>
    </row>
    <row r="739" spans="1:12" x14ac:dyDescent="0.25">
      <c r="A739" t="s">
        <v>1722</v>
      </c>
      <c r="B739" t="s">
        <v>5568</v>
      </c>
      <c r="C739" t="s">
        <v>5411</v>
      </c>
      <c r="D739" t="s">
        <v>5411</v>
      </c>
      <c r="E739" s="22" t="s">
        <v>1722</v>
      </c>
      <c r="F739" s="94" t="s">
        <v>88</v>
      </c>
    </row>
    <row r="740" spans="1:12" x14ac:dyDescent="0.25">
      <c r="A740" t="s">
        <v>1723</v>
      </c>
      <c r="B740" t="s">
        <v>5568</v>
      </c>
      <c r="C740" t="s">
        <v>5411</v>
      </c>
      <c r="D740" t="s">
        <v>5411</v>
      </c>
      <c r="E740" s="22" t="s">
        <v>1723</v>
      </c>
      <c r="F740" s="94" t="s">
        <v>88</v>
      </c>
    </row>
    <row r="741" spans="1:12" x14ac:dyDescent="0.25">
      <c r="A741" t="s">
        <v>1724</v>
      </c>
      <c r="B741" t="s">
        <v>5568</v>
      </c>
      <c r="C741" t="s">
        <v>5411</v>
      </c>
      <c r="D741" t="s">
        <v>5411</v>
      </c>
      <c r="E741" s="22" t="s">
        <v>1724</v>
      </c>
      <c r="F741" s="94" t="s">
        <v>88</v>
      </c>
    </row>
    <row r="742" spans="1:12" x14ac:dyDescent="0.25">
      <c r="A742" t="s">
        <v>1725</v>
      </c>
      <c r="B742" t="s">
        <v>5568</v>
      </c>
      <c r="C742" t="s">
        <v>5411</v>
      </c>
      <c r="D742" t="s">
        <v>5411</v>
      </c>
      <c r="E742" s="22" t="s">
        <v>1725</v>
      </c>
      <c r="F742" s="94" t="s">
        <v>88</v>
      </c>
    </row>
    <row r="743" spans="1:12" x14ac:dyDescent="0.25">
      <c r="A743" t="s">
        <v>1726</v>
      </c>
      <c r="B743" t="s">
        <v>77</v>
      </c>
      <c r="C743" s="113" t="s">
        <v>5411</v>
      </c>
      <c r="D743" t="s">
        <v>5411</v>
      </c>
      <c r="E743" s="22" t="s">
        <v>1726</v>
      </c>
      <c r="F743" s="94" t="s">
        <v>77</v>
      </c>
      <c r="G743" s="94" t="s">
        <v>88</v>
      </c>
      <c r="I743" t="s">
        <v>1726</v>
      </c>
      <c r="J743" t="s">
        <v>77</v>
      </c>
      <c r="K743" t="s">
        <v>5568</v>
      </c>
      <c r="L743" t="s">
        <v>5411</v>
      </c>
    </row>
    <row r="744" spans="1:12" x14ac:dyDescent="0.25">
      <c r="A744" t="s">
        <v>1727</v>
      </c>
      <c r="B744" t="s">
        <v>77</v>
      </c>
      <c r="C744" s="113" t="s">
        <v>5411</v>
      </c>
      <c r="D744" t="s">
        <v>5411</v>
      </c>
      <c r="E744" s="22" t="s">
        <v>1727</v>
      </c>
      <c r="F744" s="94" t="s">
        <v>77</v>
      </c>
      <c r="G744" s="94" t="s">
        <v>88</v>
      </c>
      <c r="I744" t="s">
        <v>1727</v>
      </c>
      <c r="J744" t="s">
        <v>77</v>
      </c>
      <c r="K744" t="s">
        <v>5568</v>
      </c>
      <c r="L744" t="s">
        <v>5411</v>
      </c>
    </row>
    <row r="745" spans="1:12" x14ac:dyDescent="0.25">
      <c r="A745" t="s">
        <v>1728</v>
      </c>
      <c r="B745" t="s">
        <v>77</v>
      </c>
      <c r="C745" s="113" t="s">
        <v>5411</v>
      </c>
      <c r="D745" t="s">
        <v>5411</v>
      </c>
      <c r="E745" s="22" t="s">
        <v>1728</v>
      </c>
      <c r="F745" s="94" t="s">
        <v>77</v>
      </c>
      <c r="G745" s="94" t="s">
        <v>88</v>
      </c>
      <c r="I745" t="s">
        <v>1728</v>
      </c>
      <c r="J745" t="s">
        <v>77</v>
      </c>
      <c r="K745" t="s">
        <v>5568</v>
      </c>
      <c r="L745" t="s">
        <v>5411</v>
      </c>
    </row>
    <row r="746" spans="1:12" x14ac:dyDescent="0.25">
      <c r="A746" t="s">
        <v>1729</v>
      </c>
      <c r="B746" t="s">
        <v>77</v>
      </c>
      <c r="C746" s="113" t="s">
        <v>5411</v>
      </c>
      <c r="D746" t="s">
        <v>5411</v>
      </c>
      <c r="E746" s="22" t="s">
        <v>1729</v>
      </c>
      <c r="F746" s="94" t="s">
        <v>77</v>
      </c>
      <c r="G746" s="94" t="s">
        <v>88</v>
      </c>
      <c r="I746" t="s">
        <v>1729</v>
      </c>
      <c r="J746" t="s">
        <v>77</v>
      </c>
      <c r="K746" t="s">
        <v>5568</v>
      </c>
      <c r="L746" t="s">
        <v>5411</v>
      </c>
    </row>
    <row r="747" spans="1:12" x14ac:dyDescent="0.25">
      <c r="A747" t="s">
        <v>1730</v>
      </c>
      <c r="B747" t="s">
        <v>77</v>
      </c>
      <c r="C747" s="113" t="s">
        <v>5411</v>
      </c>
      <c r="D747" t="s">
        <v>5411</v>
      </c>
      <c r="E747" s="22" t="s">
        <v>1730</v>
      </c>
      <c r="F747" s="94" t="s">
        <v>77</v>
      </c>
      <c r="G747" s="94" t="s">
        <v>88</v>
      </c>
      <c r="I747" t="s">
        <v>1730</v>
      </c>
      <c r="J747" t="s">
        <v>77</v>
      </c>
      <c r="K747" t="s">
        <v>5568</v>
      </c>
      <c r="L747" t="s">
        <v>5411</v>
      </c>
    </row>
    <row r="748" spans="1:12" x14ac:dyDescent="0.25">
      <c r="A748" t="s">
        <v>1731</v>
      </c>
      <c r="B748" t="s">
        <v>77</v>
      </c>
      <c r="C748" s="113" t="s">
        <v>5411</v>
      </c>
      <c r="D748" t="s">
        <v>5411</v>
      </c>
      <c r="E748" s="22" t="s">
        <v>1731</v>
      </c>
      <c r="F748" s="94" t="s">
        <v>77</v>
      </c>
      <c r="G748" s="94" t="s">
        <v>88</v>
      </c>
      <c r="I748" t="s">
        <v>1731</v>
      </c>
      <c r="J748" t="s">
        <v>77</v>
      </c>
      <c r="K748" t="s">
        <v>5568</v>
      </c>
      <c r="L748" t="s">
        <v>5411</v>
      </c>
    </row>
    <row r="749" spans="1:12" x14ac:dyDescent="0.25">
      <c r="A749" t="s">
        <v>1732</v>
      </c>
      <c r="B749" t="s">
        <v>77</v>
      </c>
      <c r="C749" s="113" t="s">
        <v>5411</v>
      </c>
      <c r="D749" t="s">
        <v>5411</v>
      </c>
      <c r="E749" s="22" t="s">
        <v>1732</v>
      </c>
      <c r="F749" s="94" t="s">
        <v>77</v>
      </c>
      <c r="G749" s="94" t="s">
        <v>88</v>
      </c>
      <c r="I749" t="s">
        <v>1732</v>
      </c>
      <c r="J749" t="s">
        <v>77</v>
      </c>
      <c r="K749" t="s">
        <v>5568</v>
      </c>
      <c r="L749" t="s">
        <v>5411</v>
      </c>
    </row>
    <row r="750" spans="1:12" x14ac:dyDescent="0.25">
      <c r="A750" t="s">
        <v>1733</v>
      </c>
      <c r="B750" t="s">
        <v>77</v>
      </c>
      <c r="C750" s="113" t="s">
        <v>5411</v>
      </c>
      <c r="D750" t="s">
        <v>5411</v>
      </c>
      <c r="E750" s="22" t="s">
        <v>1733</v>
      </c>
      <c r="F750" s="94" t="s">
        <v>77</v>
      </c>
      <c r="G750" s="94" t="s">
        <v>88</v>
      </c>
      <c r="I750" t="s">
        <v>1733</v>
      </c>
      <c r="J750" t="s">
        <v>77</v>
      </c>
      <c r="K750" t="s">
        <v>5568</v>
      </c>
      <c r="L750" t="s">
        <v>5411</v>
      </c>
    </row>
    <row r="751" spans="1:12" x14ac:dyDescent="0.25">
      <c r="A751" t="s">
        <v>1734</v>
      </c>
      <c r="B751" t="s">
        <v>77</v>
      </c>
      <c r="C751" s="113" t="s">
        <v>5411</v>
      </c>
      <c r="D751" t="s">
        <v>5411</v>
      </c>
      <c r="E751" s="22" t="s">
        <v>1734</v>
      </c>
      <c r="F751" s="94" t="s">
        <v>77</v>
      </c>
      <c r="G751" s="94" t="s">
        <v>88</v>
      </c>
      <c r="I751" t="s">
        <v>1734</v>
      </c>
      <c r="J751" t="s">
        <v>77</v>
      </c>
      <c r="K751" t="s">
        <v>5568</v>
      </c>
      <c r="L751" t="s">
        <v>5411</v>
      </c>
    </row>
    <row r="752" spans="1:12" x14ac:dyDescent="0.25">
      <c r="A752" t="s">
        <v>1735</v>
      </c>
      <c r="B752" t="s">
        <v>77</v>
      </c>
      <c r="C752" s="113" t="s">
        <v>5411</v>
      </c>
      <c r="D752" t="s">
        <v>5411</v>
      </c>
      <c r="E752" s="22" t="s">
        <v>1735</v>
      </c>
      <c r="F752" s="94" t="s">
        <v>77</v>
      </c>
      <c r="G752" s="94" t="s">
        <v>88</v>
      </c>
      <c r="I752" t="s">
        <v>1735</v>
      </c>
      <c r="J752" t="s">
        <v>77</v>
      </c>
      <c r="K752" t="s">
        <v>5568</v>
      </c>
      <c r="L752" t="s">
        <v>5411</v>
      </c>
    </row>
    <row r="753" spans="1:12" x14ac:dyDescent="0.25">
      <c r="A753" t="s">
        <v>1736</v>
      </c>
      <c r="B753" t="s">
        <v>77</v>
      </c>
      <c r="C753" s="113" t="s">
        <v>5411</v>
      </c>
      <c r="D753" t="s">
        <v>5411</v>
      </c>
      <c r="E753" s="22" t="s">
        <v>1736</v>
      </c>
      <c r="F753" s="94" t="s">
        <v>77</v>
      </c>
      <c r="G753" s="94" t="s">
        <v>88</v>
      </c>
      <c r="I753" t="s">
        <v>1736</v>
      </c>
      <c r="J753" t="s">
        <v>77</v>
      </c>
      <c r="K753" t="s">
        <v>5568</v>
      </c>
      <c r="L753" t="s">
        <v>5411</v>
      </c>
    </row>
    <row r="754" spans="1:12" x14ac:dyDescent="0.25">
      <c r="A754" t="s">
        <v>1737</v>
      </c>
      <c r="B754" t="s">
        <v>77</v>
      </c>
      <c r="C754" s="113" t="s">
        <v>5411</v>
      </c>
      <c r="D754" t="s">
        <v>5411</v>
      </c>
      <c r="E754" s="22" t="s">
        <v>1737</v>
      </c>
      <c r="F754" s="94" t="s">
        <v>77</v>
      </c>
      <c r="G754" s="94" t="s">
        <v>88</v>
      </c>
      <c r="I754" t="s">
        <v>1737</v>
      </c>
      <c r="J754" t="s">
        <v>77</v>
      </c>
      <c r="K754" t="s">
        <v>5568</v>
      </c>
      <c r="L754" t="s">
        <v>5411</v>
      </c>
    </row>
    <row r="755" spans="1:12" x14ac:dyDescent="0.25">
      <c r="A755" t="s">
        <v>1738</v>
      </c>
      <c r="B755" t="s">
        <v>77</v>
      </c>
      <c r="C755" s="113" t="s">
        <v>5411</v>
      </c>
      <c r="D755" t="s">
        <v>5411</v>
      </c>
      <c r="E755" s="22" t="s">
        <v>1738</v>
      </c>
      <c r="F755" s="94" t="s">
        <v>77</v>
      </c>
      <c r="G755" s="94" t="s">
        <v>88</v>
      </c>
      <c r="I755" t="s">
        <v>1738</v>
      </c>
      <c r="J755" t="s">
        <v>77</v>
      </c>
      <c r="K755" t="s">
        <v>5568</v>
      </c>
      <c r="L755" t="s">
        <v>5411</v>
      </c>
    </row>
    <row r="756" spans="1:12" x14ac:dyDescent="0.25">
      <c r="A756" t="s">
        <v>1739</v>
      </c>
      <c r="B756" t="s">
        <v>77</v>
      </c>
      <c r="C756" s="113" t="s">
        <v>5411</v>
      </c>
      <c r="D756" t="s">
        <v>5411</v>
      </c>
      <c r="E756" s="22" t="s">
        <v>1739</v>
      </c>
      <c r="F756" s="94" t="s">
        <v>77</v>
      </c>
      <c r="G756" s="94" t="s">
        <v>88</v>
      </c>
      <c r="I756" t="s">
        <v>1739</v>
      </c>
      <c r="J756" t="s">
        <v>77</v>
      </c>
      <c r="K756" t="s">
        <v>5568</v>
      </c>
      <c r="L756" t="s">
        <v>5411</v>
      </c>
    </row>
    <row r="757" spans="1:12" x14ac:dyDescent="0.25">
      <c r="A757" t="s">
        <v>1740</v>
      </c>
      <c r="B757" t="s">
        <v>77</v>
      </c>
      <c r="C757" s="113" t="s">
        <v>5411</v>
      </c>
      <c r="D757" t="s">
        <v>5411</v>
      </c>
      <c r="E757" s="22" t="s">
        <v>1740</v>
      </c>
      <c r="F757" s="94" t="s">
        <v>77</v>
      </c>
      <c r="G757" s="94" t="s">
        <v>88</v>
      </c>
      <c r="I757" t="s">
        <v>1740</v>
      </c>
      <c r="J757" t="s">
        <v>77</v>
      </c>
      <c r="K757" t="s">
        <v>5568</v>
      </c>
      <c r="L757" t="s">
        <v>5411</v>
      </c>
    </row>
    <row r="758" spans="1:12" x14ac:dyDescent="0.25">
      <c r="A758" t="s">
        <v>1741</v>
      </c>
      <c r="B758" t="s">
        <v>77</v>
      </c>
      <c r="C758" s="113" t="s">
        <v>5411</v>
      </c>
      <c r="D758" t="s">
        <v>5411</v>
      </c>
      <c r="E758" s="22" t="s">
        <v>1741</v>
      </c>
      <c r="F758" s="94" t="s">
        <v>77</v>
      </c>
      <c r="G758" s="94" t="s">
        <v>88</v>
      </c>
      <c r="I758" t="s">
        <v>1741</v>
      </c>
      <c r="J758" t="s">
        <v>77</v>
      </c>
      <c r="K758" t="s">
        <v>5568</v>
      </c>
      <c r="L758" t="s">
        <v>5411</v>
      </c>
    </row>
    <row r="759" spans="1:12" x14ac:dyDescent="0.25">
      <c r="A759" t="s">
        <v>1742</v>
      </c>
      <c r="B759" t="s">
        <v>77</v>
      </c>
      <c r="C759" s="113" t="s">
        <v>5411</v>
      </c>
      <c r="D759" t="s">
        <v>5411</v>
      </c>
      <c r="E759" s="22" t="s">
        <v>1742</v>
      </c>
      <c r="F759" s="94" t="s">
        <v>77</v>
      </c>
      <c r="G759" s="94" t="s">
        <v>88</v>
      </c>
      <c r="I759" t="s">
        <v>1742</v>
      </c>
      <c r="J759" t="s">
        <v>77</v>
      </c>
      <c r="K759" t="s">
        <v>5568</v>
      </c>
      <c r="L759" t="s">
        <v>5411</v>
      </c>
    </row>
    <row r="760" spans="1:12" x14ac:dyDescent="0.25">
      <c r="A760" t="s">
        <v>1743</v>
      </c>
      <c r="B760" t="s">
        <v>77</v>
      </c>
      <c r="C760" s="113" t="s">
        <v>5411</v>
      </c>
      <c r="D760" t="s">
        <v>5411</v>
      </c>
      <c r="E760" s="22" t="s">
        <v>1743</v>
      </c>
      <c r="F760" s="94" t="s">
        <v>77</v>
      </c>
      <c r="G760" s="94" t="s">
        <v>88</v>
      </c>
      <c r="I760" t="s">
        <v>1743</v>
      </c>
      <c r="J760" t="s">
        <v>77</v>
      </c>
      <c r="K760" t="s">
        <v>5568</v>
      </c>
      <c r="L760" t="s">
        <v>5411</v>
      </c>
    </row>
    <row r="761" spans="1:12" x14ac:dyDescent="0.25">
      <c r="A761" t="s">
        <v>1744</v>
      </c>
      <c r="B761" t="s">
        <v>77</v>
      </c>
      <c r="C761" s="113" t="s">
        <v>5411</v>
      </c>
      <c r="D761" t="s">
        <v>5411</v>
      </c>
      <c r="E761" s="22" t="s">
        <v>1744</v>
      </c>
      <c r="F761" s="94" t="s">
        <v>77</v>
      </c>
      <c r="G761" s="94" t="s">
        <v>88</v>
      </c>
      <c r="I761" t="s">
        <v>1744</v>
      </c>
      <c r="J761" t="s">
        <v>77</v>
      </c>
      <c r="K761" t="s">
        <v>5568</v>
      </c>
      <c r="L761" t="s">
        <v>5411</v>
      </c>
    </row>
    <row r="762" spans="1:12" x14ac:dyDescent="0.25">
      <c r="A762" t="s">
        <v>1745</v>
      </c>
      <c r="B762" t="s">
        <v>77</v>
      </c>
      <c r="C762" s="113" t="s">
        <v>5411</v>
      </c>
      <c r="D762" t="s">
        <v>5411</v>
      </c>
      <c r="E762" s="22" t="s">
        <v>1745</v>
      </c>
      <c r="F762" s="94" t="s">
        <v>77</v>
      </c>
      <c r="G762" s="94" t="s">
        <v>88</v>
      </c>
      <c r="I762" t="s">
        <v>1745</v>
      </c>
      <c r="J762" t="s">
        <v>77</v>
      </c>
      <c r="K762" t="s">
        <v>5568</v>
      </c>
      <c r="L762" t="s">
        <v>5411</v>
      </c>
    </row>
    <row r="763" spans="1:12" x14ac:dyDescent="0.25">
      <c r="A763" t="s">
        <v>1746</v>
      </c>
      <c r="B763" t="s">
        <v>77</v>
      </c>
      <c r="C763" s="113" t="s">
        <v>5411</v>
      </c>
      <c r="D763" t="s">
        <v>5411</v>
      </c>
      <c r="E763" s="22" t="s">
        <v>1746</v>
      </c>
      <c r="F763" s="94" t="s">
        <v>77</v>
      </c>
      <c r="G763" s="94" t="s">
        <v>88</v>
      </c>
      <c r="I763" t="s">
        <v>1746</v>
      </c>
      <c r="J763" t="s">
        <v>77</v>
      </c>
      <c r="K763" t="s">
        <v>5568</v>
      </c>
      <c r="L763" t="s">
        <v>5411</v>
      </c>
    </row>
    <row r="764" spans="1:12" x14ac:dyDescent="0.25">
      <c r="A764" t="s">
        <v>1747</v>
      </c>
      <c r="B764" t="s">
        <v>77</v>
      </c>
      <c r="C764" s="113" t="s">
        <v>5411</v>
      </c>
      <c r="D764" t="s">
        <v>5411</v>
      </c>
      <c r="E764" s="22" t="s">
        <v>1747</v>
      </c>
      <c r="F764" s="94" t="s">
        <v>77</v>
      </c>
      <c r="G764" s="94" t="s">
        <v>88</v>
      </c>
      <c r="I764" t="s">
        <v>1747</v>
      </c>
      <c r="J764" t="s">
        <v>77</v>
      </c>
      <c r="K764" t="s">
        <v>5568</v>
      </c>
      <c r="L764" t="s">
        <v>5411</v>
      </c>
    </row>
    <row r="765" spans="1:12" x14ac:dyDescent="0.25">
      <c r="A765" t="s">
        <v>1748</v>
      </c>
      <c r="B765" t="s">
        <v>77</v>
      </c>
      <c r="C765" s="113" t="s">
        <v>5411</v>
      </c>
      <c r="D765" t="s">
        <v>5411</v>
      </c>
      <c r="E765" s="22" t="s">
        <v>1748</v>
      </c>
      <c r="F765" s="94" t="s">
        <v>77</v>
      </c>
      <c r="G765" s="94" t="s">
        <v>88</v>
      </c>
      <c r="I765" t="s">
        <v>1748</v>
      </c>
      <c r="J765" t="s">
        <v>77</v>
      </c>
      <c r="K765" t="s">
        <v>5568</v>
      </c>
      <c r="L765" t="s">
        <v>5411</v>
      </c>
    </row>
    <row r="766" spans="1:12" x14ac:dyDescent="0.25">
      <c r="A766" t="s">
        <v>1749</v>
      </c>
      <c r="B766" t="s">
        <v>77</v>
      </c>
      <c r="C766" s="113" t="s">
        <v>5411</v>
      </c>
      <c r="D766" t="s">
        <v>5411</v>
      </c>
      <c r="E766" s="22" t="s">
        <v>1749</v>
      </c>
      <c r="F766" s="94" t="s">
        <v>77</v>
      </c>
      <c r="G766" s="94" t="s">
        <v>88</v>
      </c>
      <c r="I766" t="s">
        <v>1749</v>
      </c>
      <c r="J766" t="s">
        <v>77</v>
      </c>
      <c r="K766" t="s">
        <v>5568</v>
      </c>
      <c r="L766" t="s">
        <v>5411</v>
      </c>
    </row>
    <row r="767" spans="1:12" x14ac:dyDescent="0.25">
      <c r="A767" t="s">
        <v>1750</v>
      </c>
      <c r="B767" t="s">
        <v>77</v>
      </c>
      <c r="C767" s="113" t="s">
        <v>5411</v>
      </c>
      <c r="D767" t="s">
        <v>5411</v>
      </c>
      <c r="E767" s="22" t="s">
        <v>1750</v>
      </c>
      <c r="F767" s="94" t="s">
        <v>77</v>
      </c>
      <c r="G767" s="94" t="s">
        <v>88</v>
      </c>
      <c r="I767" t="s">
        <v>1750</v>
      </c>
      <c r="J767" t="s">
        <v>77</v>
      </c>
      <c r="K767" t="s">
        <v>5568</v>
      </c>
      <c r="L767" t="s">
        <v>5411</v>
      </c>
    </row>
    <row r="768" spans="1:12" x14ac:dyDescent="0.25">
      <c r="A768" t="s">
        <v>1751</v>
      </c>
      <c r="B768" t="s">
        <v>77</v>
      </c>
      <c r="C768" s="113" t="s">
        <v>5411</v>
      </c>
      <c r="D768" t="s">
        <v>5411</v>
      </c>
      <c r="E768" s="22" t="s">
        <v>1751</v>
      </c>
      <c r="F768" s="94" t="s">
        <v>77</v>
      </c>
      <c r="G768" s="94" t="s">
        <v>88</v>
      </c>
      <c r="I768" t="s">
        <v>1751</v>
      </c>
      <c r="J768" t="s">
        <v>77</v>
      </c>
      <c r="K768" t="s">
        <v>5568</v>
      </c>
      <c r="L768" t="s">
        <v>5411</v>
      </c>
    </row>
    <row r="769" spans="1:12" x14ac:dyDescent="0.25">
      <c r="A769" t="s">
        <v>1752</v>
      </c>
      <c r="B769" t="s">
        <v>77</v>
      </c>
      <c r="C769" s="113" t="s">
        <v>5411</v>
      </c>
      <c r="D769" t="s">
        <v>5411</v>
      </c>
      <c r="E769" s="22" t="s">
        <v>1752</v>
      </c>
      <c r="F769" s="94" t="s">
        <v>77</v>
      </c>
      <c r="G769" s="94" t="s">
        <v>88</v>
      </c>
      <c r="I769" t="s">
        <v>1752</v>
      </c>
      <c r="J769" t="s">
        <v>77</v>
      </c>
      <c r="K769" t="s">
        <v>5568</v>
      </c>
      <c r="L769" t="s">
        <v>5411</v>
      </c>
    </row>
    <row r="770" spans="1:12" x14ac:dyDescent="0.25">
      <c r="A770" t="s">
        <v>1753</v>
      </c>
      <c r="B770" t="s">
        <v>77</v>
      </c>
      <c r="C770" s="113" t="s">
        <v>5411</v>
      </c>
      <c r="D770" t="s">
        <v>5411</v>
      </c>
      <c r="E770" s="22" t="s">
        <v>1753</v>
      </c>
      <c r="F770" s="94" t="s">
        <v>77</v>
      </c>
      <c r="G770" s="94" t="s">
        <v>88</v>
      </c>
      <c r="I770" t="s">
        <v>1753</v>
      </c>
      <c r="J770" t="s">
        <v>77</v>
      </c>
      <c r="K770" t="s">
        <v>5568</v>
      </c>
      <c r="L770" t="s">
        <v>5411</v>
      </c>
    </row>
    <row r="771" spans="1:12" x14ac:dyDescent="0.25">
      <c r="A771" t="s">
        <v>1754</v>
      </c>
      <c r="B771" t="s">
        <v>77</v>
      </c>
      <c r="C771" s="113" t="s">
        <v>5411</v>
      </c>
      <c r="D771" t="s">
        <v>5411</v>
      </c>
      <c r="E771" s="22" t="s">
        <v>1754</v>
      </c>
      <c r="F771" s="94" t="s">
        <v>77</v>
      </c>
      <c r="G771" s="94" t="s">
        <v>88</v>
      </c>
      <c r="I771" t="s">
        <v>1754</v>
      </c>
      <c r="J771" t="s">
        <v>77</v>
      </c>
      <c r="K771" t="s">
        <v>5568</v>
      </c>
      <c r="L771" t="s">
        <v>5411</v>
      </c>
    </row>
    <row r="772" spans="1:12" x14ac:dyDescent="0.25">
      <c r="A772" t="s">
        <v>1755</v>
      </c>
      <c r="B772" t="s">
        <v>77</v>
      </c>
      <c r="C772" s="113" t="s">
        <v>5411</v>
      </c>
      <c r="D772" t="s">
        <v>5411</v>
      </c>
      <c r="E772" s="22" t="s">
        <v>1755</v>
      </c>
      <c r="F772" s="94" t="s">
        <v>77</v>
      </c>
      <c r="G772" s="94" t="s">
        <v>88</v>
      </c>
      <c r="I772" t="s">
        <v>1755</v>
      </c>
      <c r="J772" t="s">
        <v>77</v>
      </c>
      <c r="K772" t="s">
        <v>5568</v>
      </c>
      <c r="L772" t="s">
        <v>5411</v>
      </c>
    </row>
    <row r="773" spans="1:12" x14ac:dyDescent="0.25">
      <c r="A773" t="s">
        <v>1756</v>
      </c>
      <c r="B773" t="s">
        <v>77</v>
      </c>
      <c r="C773" s="113" t="s">
        <v>5411</v>
      </c>
      <c r="D773" t="s">
        <v>5411</v>
      </c>
      <c r="E773" s="22" t="s">
        <v>1756</v>
      </c>
      <c r="F773" s="94" t="s">
        <v>77</v>
      </c>
      <c r="G773" s="94" t="s">
        <v>88</v>
      </c>
      <c r="I773" t="s">
        <v>1756</v>
      </c>
      <c r="J773" t="s">
        <v>77</v>
      </c>
      <c r="K773" t="s">
        <v>5568</v>
      </c>
      <c r="L773" t="s">
        <v>5411</v>
      </c>
    </row>
    <row r="774" spans="1:12" x14ac:dyDescent="0.25">
      <c r="A774" t="s">
        <v>1757</v>
      </c>
      <c r="B774" t="s">
        <v>77</v>
      </c>
      <c r="C774" s="113" t="s">
        <v>5411</v>
      </c>
      <c r="D774" t="s">
        <v>5411</v>
      </c>
      <c r="E774" s="22" t="s">
        <v>1757</v>
      </c>
      <c r="F774" s="94" t="s">
        <v>77</v>
      </c>
      <c r="G774" s="94" t="s">
        <v>88</v>
      </c>
      <c r="I774" t="s">
        <v>1757</v>
      </c>
      <c r="J774" t="s">
        <v>77</v>
      </c>
      <c r="K774" t="s">
        <v>5568</v>
      </c>
      <c r="L774" t="s">
        <v>5411</v>
      </c>
    </row>
    <row r="775" spans="1:12" x14ac:dyDescent="0.25">
      <c r="A775" t="s">
        <v>1758</v>
      </c>
      <c r="B775" t="s">
        <v>77</v>
      </c>
      <c r="C775" s="113" t="s">
        <v>5411</v>
      </c>
      <c r="D775" t="s">
        <v>5411</v>
      </c>
      <c r="E775" s="22" t="s">
        <v>1758</v>
      </c>
      <c r="F775" s="94" t="s">
        <v>77</v>
      </c>
      <c r="G775" s="94" t="s">
        <v>88</v>
      </c>
      <c r="I775" t="s">
        <v>1758</v>
      </c>
      <c r="J775" t="s">
        <v>77</v>
      </c>
      <c r="K775" t="s">
        <v>5568</v>
      </c>
      <c r="L775" t="s">
        <v>5411</v>
      </c>
    </row>
    <row r="776" spans="1:12" x14ac:dyDescent="0.25">
      <c r="A776" t="s">
        <v>1759</v>
      </c>
      <c r="B776" t="s">
        <v>77</v>
      </c>
      <c r="C776" s="113" t="s">
        <v>5411</v>
      </c>
      <c r="D776" t="s">
        <v>5411</v>
      </c>
      <c r="E776" s="22" t="s">
        <v>1759</v>
      </c>
      <c r="F776" s="94" t="s">
        <v>77</v>
      </c>
      <c r="G776" s="94" t="s">
        <v>88</v>
      </c>
      <c r="I776" t="s">
        <v>1759</v>
      </c>
      <c r="J776" t="s">
        <v>77</v>
      </c>
      <c r="K776" t="s">
        <v>5568</v>
      </c>
      <c r="L776" t="s">
        <v>5411</v>
      </c>
    </row>
    <row r="777" spans="1:12" x14ac:dyDescent="0.25">
      <c r="A777" t="s">
        <v>1760</v>
      </c>
      <c r="B777" t="s">
        <v>77</v>
      </c>
      <c r="C777" s="113" t="s">
        <v>5411</v>
      </c>
      <c r="D777" t="s">
        <v>5411</v>
      </c>
      <c r="E777" s="22" t="s">
        <v>1760</v>
      </c>
      <c r="F777" s="94" t="s">
        <v>77</v>
      </c>
      <c r="G777" s="94" t="s">
        <v>88</v>
      </c>
      <c r="I777" t="s">
        <v>1760</v>
      </c>
      <c r="J777" t="s">
        <v>77</v>
      </c>
      <c r="K777" t="s">
        <v>5568</v>
      </c>
      <c r="L777" t="s">
        <v>5411</v>
      </c>
    </row>
    <row r="778" spans="1:12" x14ac:dyDescent="0.25">
      <c r="A778" t="s">
        <v>1761</v>
      </c>
      <c r="B778" t="s">
        <v>77</v>
      </c>
      <c r="C778" s="113" t="s">
        <v>5411</v>
      </c>
      <c r="D778" t="s">
        <v>5411</v>
      </c>
      <c r="E778" s="22" t="s">
        <v>1761</v>
      </c>
      <c r="F778" s="94" t="s">
        <v>77</v>
      </c>
      <c r="G778" s="94" t="s">
        <v>88</v>
      </c>
      <c r="I778" t="s">
        <v>1761</v>
      </c>
      <c r="J778" t="s">
        <v>77</v>
      </c>
      <c r="K778" t="s">
        <v>5568</v>
      </c>
      <c r="L778" t="s">
        <v>5411</v>
      </c>
    </row>
    <row r="779" spans="1:12" x14ac:dyDescent="0.25">
      <c r="A779" t="s">
        <v>1762</v>
      </c>
      <c r="B779" t="s">
        <v>77</v>
      </c>
      <c r="C779" s="113" t="s">
        <v>5411</v>
      </c>
      <c r="D779" t="s">
        <v>5411</v>
      </c>
      <c r="E779" s="22" t="s">
        <v>1762</v>
      </c>
      <c r="F779" s="94" t="s">
        <v>77</v>
      </c>
      <c r="G779" s="94" t="s">
        <v>88</v>
      </c>
      <c r="I779" t="s">
        <v>1762</v>
      </c>
      <c r="J779" t="s">
        <v>77</v>
      </c>
      <c r="K779" t="s">
        <v>5568</v>
      </c>
      <c r="L779" t="s">
        <v>5411</v>
      </c>
    </row>
    <row r="780" spans="1:12" x14ac:dyDescent="0.25">
      <c r="A780" t="s">
        <v>1763</v>
      </c>
      <c r="B780" t="s">
        <v>77</v>
      </c>
      <c r="C780" s="113" t="s">
        <v>5411</v>
      </c>
      <c r="D780" t="s">
        <v>5411</v>
      </c>
      <c r="E780" s="22" t="s">
        <v>1763</v>
      </c>
      <c r="F780" s="94" t="s">
        <v>77</v>
      </c>
      <c r="G780" s="94" t="s">
        <v>88</v>
      </c>
      <c r="I780" t="s">
        <v>1763</v>
      </c>
      <c r="J780" t="s">
        <v>77</v>
      </c>
      <c r="K780" t="s">
        <v>5568</v>
      </c>
      <c r="L780" t="s">
        <v>5411</v>
      </c>
    </row>
    <row r="781" spans="1:12" x14ac:dyDescent="0.25">
      <c r="A781" t="s">
        <v>1764</v>
      </c>
      <c r="B781" t="s">
        <v>77</v>
      </c>
      <c r="C781" s="113" t="s">
        <v>5411</v>
      </c>
      <c r="D781" t="s">
        <v>5411</v>
      </c>
      <c r="E781" s="22" t="s">
        <v>1764</v>
      </c>
      <c r="F781" s="94" t="s">
        <v>77</v>
      </c>
      <c r="G781" s="94" t="s">
        <v>88</v>
      </c>
      <c r="I781" t="s">
        <v>1764</v>
      </c>
      <c r="J781" t="s">
        <v>77</v>
      </c>
      <c r="K781" t="s">
        <v>5568</v>
      </c>
      <c r="L781" t="s">
        <v>5411</v>
      </c>
    </row>
    <row r="782" spans="1:12" x14ac:dyDescent="0.25">
      <c r="A782" t="s">
        <v>1765</v>
      </c>
      <c r="B782" t="s">
        <v>77</v>
      </c>
      <c r="C782" s="113" t="s">
        <v>5411</v>
      </c>
      <c r="D782" t="s">
        <v>5411</v>
      </c>
      <c r="E782" s="22" t="s">
        <v>1765</v>
      </c>
      <c r="F782" s="94" t="s">
        <v>77</v>
      </c>
      <c r="G782" s="94" t="s">
        <v>88</v>
      </c>
      <c r="I782" t="s">
        <v>1765</v>
      </c>
      <c r="J782" t="s">
        <v>77</v>
      </c>
      <c r="K782" t="s">
        <v>5568</v>
      </c>
      <c r="L782" t="s">
        <v>5411</v>
      </c>
    </row>
    <row r="783" spans="1:12" x14ac:dyDescent="0.25">
      <c r="A783" t="s">
        <v>1766</v>
      </c>
      <c r="B783" t="s">
        <v>77</v>
      </c>
      <c r="C783" s="113" t="s">
        <v>5411</v>
      </c>
      <c r="D783" t="s">
        <v>5411</v>
      </c>
      <c r="E783" s="22" t="s">
        <v>1766</v>
      </c>
      <c r="F783" s="94" t="s">
        <v>77</v>
      </c>
      <c r="G783" s="94" t="s">
        <v>88</v>
      </c>
      <c r="I783" t="s">
        <v>1766</v>
      </c>
      <c r="J783" t="s">
        <v>77</v>
      </c>
      <c r="K783" t="s">
        <v>5568</v>
      </c>
      <c r="L783" t="s">
        <v>5411</v>
      </c>
    </row>
    <row r="784" spans="1:12" x14ac:dyDescent="0.25">
      <c r="A784" t="s">
        <v>1767</v>
      </c>
      <c r="B784" t="s">
        <v>77</v>
      </c>
      <c r="C784" s="113" t="s">
        <v>5411</v>
      </c>
      <c r="D784" t="s">
        <v>5411</v>
      </c>
      <c r="E784" s="22" t="s">
        <v>1767</v>
      </c>
      <c r="F784" s="94" t="s">
        <v>77</v>
      </c>
      <c r="G784" s="94" t="s">
        <v>88</v>
      </c>
      <c r="I784" t="s">
        <v>1767</v>
      </c>
      <c r="J784" t="s">
        <v>77</v>
      </c>
      <c r="K784" t="s">
        <v>5568</v>
      </c>
      <c r="L784" t="s">
        <v>5411</v>
      </c>
    </row>
    <row r="785" spans="1:12" x14ac:dyDescent="0.25">
      <c r="A785" t="s">
        <v>1768</v>
      </c>
      <c r="B785" t="s">
        <v>77</v>
      </c>
      <c r="C785" s="113" t="s">
        <v>5411</v>
      </c>
      <c r="D785" t="s">
        <v>5411</v>
      </c>
      <c r="E785" s="22" t="s">
        <v>1768</v>
      </c>
      <c r="F785" s="94" t="s">
        <v>77</v>
      </c>
      <c r="G785" s="94" t="s">
        <v>88</v>
      </c>
      <c r="I785" t="s">
        <v>1768</v>
      </c>
      <c r="J785" t="s">
        <v>77</v>
      </c>
      <c r="K785" t="s">
        <v>5568</v>
      </c>
      <c r="L785" t="s">
        <v>5411</v>
      </c>
    </row>
    <row r="786" spans="1:12" x14ac:dyDescent="0.25">
      <c r="A786" t="s">
        <v>1769</v>
      </c>
      <c r="B786" t="s">
        <v>77</v>
      </c>
      <c r="C786" s="113" t="s">
        <v>5411</v>
      </c>
      <c r="D786" t="s">
        <v>5411</v>
      </c>
      <c r="E786" s="22" t="s">
        <v>1769</v>
      </c>
      <c r="F786" s="94" t="s">
        <v>77</v>
      </c>
      <c r="G786" s="94" t="s">
        <v>88</v>
      </c>
      <c r="I786" t="s">
        <v>1769</v>
      </c>
      <c r="J786" t="s">
        <v>77</v>
      </c>
      <c r="K786" t="s">
        <v>5568</v>
      </c>
      <c r="L786" t="s">
        <v>5411</v>
      </c>
    </row>
    <row r="787" spans="1:12" x14ac:dyDescent="0.25">
      <c r="A787" t="s">
        <v>1770</v>
      </c>
      <c r="B787" t="s">
        <v>77</v>
      </c>
      <c r="C787" s="113" t="s">
        <v>5411</v>
      </c>
      <c r="D787" t="s">
        <v>5411</v>
      </c>
      <c r="E787" s="22" t="s">
        <v>1770</v>
      </c>
      <c r="F787" s="94" t="s">
        <v>77</v>
      </c>
      <c r="G787" s="94" t="s">
        <v>88</v>
      </c>
      <c r="I787" t="s">
        <v>1770</v>
      </c>
      <c r="J787" t="s">
        <v>77</v>
      </c>
      <c r="K787" t="s">
        <v>5568</v>
      </c>
      <c r="L787" t="s">
        <v>5411</v>
      </c>
    </row>
    <row r="788" spans="1:12" x14ac:dyDescent="0.25">
      <c r="A788" t="s">
        <v>1771</v>
      </c>
      <c r="B788" t="s">
        <v>77</v>
      </c>
      <c r="C788" s="113" t="s">
        <v>5411</v>
      </c>
      <c r="D788" t="s">
        <v>5411</v>
      </c>
      <c r="E788" s="22" t="s">
        <v>1771</v>
      </c>
      <c r="F788" s="94" t="s">
        <v>77</v>
      </c>
      <c r="G788" s="94" t="s">
        <v>88</v>
      </c>
      <c r="I788" t="s">
        <v>1771</v>
      </c>
      <c r="J788" t="s">
        <v>77</v>
      </c>
      <c r="K788" t="s">
        <v>5568</v>
      </c>
      <c r="L788" t="s">
        <v>5411</v>
      </c>
    </row>
    <row r="789" spans="1:12" x14ac:dyDescent="0.25">
      <c r="A789" t="s">
        <v>1772</v>
      </c>
      <c r="B789" t="s">
        <v>77</v>
      </c>
      <c r="C789" s="113" t="s">
        <v>5411</v>
      </c>
      <c r="D789" t="s">
        <v>5411</v>
      </c>
      <c r="E789" s="22" t="s">
        <v>1772</v>
      </c>
      <c r="F789" s="94" t="s">
        <v>77</v>
      </c>
      <c r="G789" s="94" t="s">
        <v>88</v>
      </c>
      <c r="I789" t="s">
        <v>1772</v>
      </c>
      <c r="J789" t="s">
        <v>77</v>
      </c>
      <c r="K789" t="s">
        <v>5568</v>
      </c>
      <c r="L789" t="s">
        <v>5411</v>
      </c>
    </row>
    <row r="790" spans="1:12" x14ac:dyDescent="0.25">
      <c r="A790" t="s">
        <v>1773</v>
      </c>
      <c r="B790" t="s">
        <v>77</v>
      </c>
      <c r="C790" s="113" t="s">
        <v>5411</v>
      </c>
      <c r="D790" t="s">
        <v>5411</v>
      </c>
      <c r="E790" s="22" t="s">
        <v>1773</v>
      </c>
      <c r="F790" s="94" t="s">
        <v>77</v>
      </c>
      <c r="G790" s="94" t="s">
        <v>88</v>
      </c>
      <c r="I790" t="s">
        <v>1773</v>
      </c>
      <c r="J790" t="s">
        <v>77</v>
      </c>
      <c r="K790" t="s">
        <v>5568</v>
      </c>
      <c r="L790" t="s">
        <v>5411</v>
      </c>
    </row>
    <row r="791" spans="1:12" x14ac:dyDescent="0.25">
      <c r="A791" t="s">
        <v>1774</v>
      </c>
      <c r="B791" t="s">
        <v>77</v>
      </c>
      <c r="C791" s="113" t="s">
        <v>5411</v>
      </c>
      <c r="D791" t="s">
        <v>5411</v>
      </c>
      <c r="E791" s="22" t="s">
        <v>1774</v>
      </c>
      <c r="F791" s="94" t="s">
        <v>77</v>
      </c>
      <c r="G791" s="94" t="s">
        <v>88</v>
      </c>
      <c r="I791" t="s">
        <v>1774</v>
      </c>
      <c r="J791" t="s">
        <v>77</v>
      </c>
      <c r="K791" t="s">
        <v>5568</v>
      </c>
      <c r="L791" t="s">
        <v>5411</v>
      </c>
    </row>
    <row r="792" spans="1:12" x14ac:dyDescent="0.25">
      <c r="A792" t="s">
        <v>1775</v>
      </c>
      <c r="B792" t="s">
        <v>77</v>
      </c>
      <c r="C792" s="113" t="s">
        <v>5411</v>
      </c>
      <c r="D792" t="s">
        <v>5411</v>
      </c>
      <c r="E792" s="22" t="s">
        <v>1775</v>
      </c>
      <c r="F792" s="94" t="s">
        <v>77</v>
      </c>
      <c r="G792" s="94" t="s">
        <v>88</v>
      </c>
      <c r="I792" t="s">
        <v>1775</v>
      </c>
      <c r="J792" t="s">
        <v>77</v>
      </c>
      <c r="K792" t="s">
        <v>5568</v>
      </c>
      <c r="L792" t="s">
        <v>5411</v>
      </c>
    </row>
    <row r="793" spans="1:12" x14ac:dyDescent="0.25">
      <c r="A793" t="s">
        <v>1776</v>
      </c>
      <c r="B793" t="s">
        <v>77</v>
      </c>
      <c r="C793" s="113" t="s">
        <v>5411</v>
      </c>
      <c r="D793" t="s">
        <v>5411</v>
      </c>
      <c r="E793" s="22" t="s">
        <v>1776</v>
      </c>
      <c r="F793" s="94" t="s">
        <v>77</v>
      </c>
      <c r="G793" s="94" t="s">
        <v>88</v>
      </c>
      <c r="I793" t="s">
        <v>1776</v>
      </c>
      <c r="J793" t="s">
        <v>77</v>
      </c>
      <c r="K793" t="s">
        <v>5568</v>
      </c>
      <c r="L793" t="s">
        <v>5411</v>
      </c>
    </row>
    <row r="794" spans="1:12" x14ac:dyDescent="0.25">
      <c r="A794" t="s">
        <v>1777</v>
      </c>
      <c r="B794" t="s">
        <v>77</v>
      </c>
      <c r="C794" s="113" t="s">
        <v>5411</v>
      </c>
      <c r="D794" t="s">
        <v>5411</v>
      </c>
      <c r="E794" s="22" t="s">
        <v>1777</v>
      </c>
      <c r="F794" s="94" t="s">
        <v>77</v>
      </c>
      <c r="G794" s="94" t="s">
        <v>88</v>
      </c>
      <c r="I794" t="s">
        <v>1777</v>
      </c>
      <c r="J794" t="s">
        <v>77</v>
      </c>
      <c r="K794" t="s">
        <v>5568</v>
      </c>
      <c r="L794" t="s">
        <v>5411</v>
      </c>
    </row>
    <row r="795" spans="1:12" x14ac:dyDescent="0.25">
      <c r="A795" t="s">
        <v>1778</v>
      </c>
      <c r="B795" t="s">
        <v>77</v>
      </c>
      <c r="C795" s="113" t="s">
        <v>5411</v>
      </c>
      <c r="D795" t="s">
        <v>5411</v>
      </c>
      <c r="E795" s="22" t="s">
        <v>1778</v>
      </c>
      <c r="F795" s="94" t="s">
        <v>77</v>
      </c>
      <c r="G795" s="94" t="s">
        <v>88</v>
      </c>
      <c r="I795" t="s">
        <v>1778</v>
      </c>
      <c r="J795" t="s">
        <v>77</v>
      </c>
      <c r="K795" t="s">
        <v>5568</v>
      </c>
      <c r="L795" t="s">
        <v>5411</v>
      </c>
    </row>
    <row r="796" spans="1:12" x14ac:dyDescent="0.25">
      <c r="A796" t="s">
        <v>1779</v>
      </c>
      <c r="B796" t="s">
        <v>77</v>
      </c>
      <c r="C796" s="113" t="s">
        <v>5411</v>
      </c>
      <c r="D796" t="s">
        <v>5411</v>
      </c>
      <c r="E796" s="22" t="s">
        <v>1779</v>
      </c>
      <c r="F796" s="94" t="s">
        <v>77</v>
      </c>
      <c r="G796" s="94" t="s">
        <v>88</v>
      </c>
      <c r="I796" t="s">
        <v>1779</v>
      </c>
      <c r="J796" t="s">
        <v>77</v>
      </c>
      <c r="K796" t="s">
        <v>5568</v>
      </c>
      <c r="L796" t="s">
        <v>5411</v>
      </c>
    </row>
    <row r="797" spans="1:12" x14ac:dyDescent="0.25">
      <c r="A797" t="s">
        <v>1780</v>
      </c>
      <c r="B797" t="s">
        <v>5568</v>
      </c>
      <c r="C797" t="s">
        <v>5411</v>
      </c>
      <c r="D797" t="s">
        <v>5411</v>
      </c>
      <c r="E797" s="22" t="s">
        <v>1780</v>
      </c>
      <c r="F797" s="79" t="s">
        <v>88</v>
      </c>
    </row>
    <row r="798" spans="1:12" x14ac:dyDescent="0.25">
      <c r="A798" t="s">
        <v>1781</v>
      </c>
      <c r="B798" t="s">
        <v>5568</v>
      </c>
      <c r="C798" t="s">
        <v>5411</v>
      </c>
      <c r="D798" t="s">
        <v>5411</v>
      </c>
      <c r="E798" s="22" t="s">
        <v>1781</v>
      </c>
      <c r="F798" s="79" t="s">
        <v>88</v>
      </c>
    </row>
    <row r="799" spans="1:12" x14ac:dyDescent="0.25">
      <c r="A799" t="s">
        <v>1782</v>
      </c>
      <c r="B799" t="s">
        <v>5568</v>
      </c>
      <c r="C799" t="s">
        <v>5411</v>
      </c>
      <c r="D799" t="s">
        <v>5411</v>
      </c>
      <c r="E799" s="22" t="s">
        <v>1782</v>
      </c>
      <c r="F799" s="79" t="s">
        <v>88</v>
      </c>
    </row>
    <row r="800" spans="1:12" x14ac:dyDescent="0.25">
      <c r="A800" t="s">
        <v>1783</v>
      </c>
      <c r="B800" t="s">
        <v>5568</v>
      </c>
      <c r="C800" t="s">
        <v>5411</v>
      </c>
      <c r="D800" t="s">
        <v>5411</v>
      </c>
      <c r="E800" s="22" t="s">
        <v>1783</v>
      </c>
      <c r="F800" s="79" t="s">
        <v>88</v>
      </c>
    </row>
    <row r="801" spans="1:6" x14ac:dyDescent="0.25">
      <c r="A801" t="s">
        <v>1784</v>
      </c>
      <c r="B801" t="s">
        <v>5568</v>
      </c>
      <c r="C801" t="s">
        <v>5411</v>
      </c>
      <c r="D801" t="s">
        <v>5411</v>
      </c>
      <c r="E801" s="22" t="s">
        <v>1784</v>
      </c>
      <c r="F801" s="79" t="s">
        <v>88</v>
      </c>
    </row>
    <row r="802" spans="1:6" x14ac:dyDescent="0.25">
      <c r="A802" t="s">
        <v>1785</v>
      </c>
      <c r="B802" t="s">
        <v>5568</v>
      </c>
      <c r="C802" t="s">
        <v>5411</v>
      </c>
      <c r="D802" t="s">
        <v>5411</v>
      </c>
      <c r="E802" s="22" t="s">
        <v>1785</v>
      </c>
      <c r="F802" s="79" t="s">
        <v>88</v>
      </c>
    </row>
    <row r="803" spans="1:6" x14ac:dyDescent="0.25">
      <c r="A803" t="s">
        <v>1786</v>
      </c>
      <c r="B803" t="s">
        <v>5568</v>
      </c>
      <c r="C803" t="s">
        <v>5411</v>
      </c>
      <c r="D803" t="s">
        <v>5411</v>
      </c>
      <c r="E803" s="22" t="s">
        <v>1786</v>
      </c>
      <c r="F803" s="79" t="s">
        <v>88</v>
      </c>
    </row>
    <row r="804" spans="1:6" x14ac:dyDescent="0.25">
      <c r="A804" t="s">
        <v>1787</v>
      </c>
      <c r="B804" t="s">
        <v>5568</v>
      </c>
      <c r="C804" t="s">
        <v>5411</v>
      </c>
      <c r="D804" t="s">
        <v>5411</v>
      </c>
      <c r="E804" s="22" t="s">
        <v>1787</v>
      </c>
      <c r="F804" s="79" t="s">
        <v>88</v>
      </c>
    </row>
    <row r="805" spans="1:6" x14ac:dyDescent="0.25">
      <c r="A805" t="s">
        <v>1788</v>
      </c>
      <c r="B805" t="s">
        <v>5568</v>
      </c>
      <c r="C805" t="s">
        <v>5411</v>
      </c>
      <c r="D805" t="s">
        <v>5411</v>
      </c>
      <c r="E805" s="22" t="s">
        <v>1788</v>
      </c>
      <c r="F805" s="79" t="s">
        <v>88</v>
      </c>
    </row>
    <row r="806" spans="1:6" x14ac:dyDescent="0.25">
      <c r="A806" t="s">
        <v>1789</v>
      </c>
      <c r="B806" t="s">
        <v>5568</v>
      </c>
      <c r="C806" t="s">
        <v>5411</v>
      </c>
      <c r="D806" t="s">
        <v>5411</v>
      </c>
      <c r="E806" s="22" t="s">
        <v>1789</v>
      </c>
      <c r="F806" s="79" t="s">
        <v>88</v>
      </c>
    </row>
    <row r="807" spans="1:6" x14ac:dyDescent="0.25">
      <c r="A807" t="s">
        <v>1790</v>
      </c>
      <c r="B807" t="s">
        <v>5568</v>
      </c>
      <c r="C807" t="s">
        <v>5411</v>
      </c>
      <c r="D807" t="s">
        <v>5411</v>
      </c>
      <c r="E807" s="22" t="s">
        <v>1790</v>
      </c>
      <c r="F807" s="79" t="s">
        <v>88</v>
      </c>
    </row>
    <row r="808" spans="1:6" x14ac:dyDescent="0.25">
      <c r="A808" t="s">
        <v>1791</v>
      </c>
      <c r="B808" t="s">
        <v>5568</v>
      </c>
      <c r="C808" t="s">
        <v>5411</v>
      </c>
      <c r="D808" t="s">
        <v>5411</v>
      </c>
      <c r="E808" s="22" t="s">
        <v>1791</v>
      </c>
      <c r="F808" s="79" t="s">
        <v>88</v>
      </c>
    </row>
    <row r="809" spans="1:6" x14ac:dyDescent="0.25">
      <c r="A809" t="s">
        <v>1792</v>
      </c>
      <c r="B809" t="s">
        <v>5568</v>
      </c>
      <c r="C809" t="s">
        <v>5411</v>
      </c>
      <c r="D809" t="s">
        <v>5411</v>
      </c>
      <c r="E809" s="22" t="s">
        <v>1792</v>
      </c>
      <c r="F809" s="79" t="s">
        <v>88</v>
      </c>
    </row>
    <row r="810" spans="1:6" x14ac:dyDescent="0.25">
      <c r="A810" t="s">
        <v>1793</v>
      </c>
      <c r="B810" t="s">
        <v>5568</v>
      </c>
      <c r="C810" t="s">
        <v>5411</v>
      </c>
      <c r="D810" t="s">
        <v>5411</v>
      </c>
      <c r="E810" s="22" t="s">
        <v>1793</v>
      </c>
      <c r="F810" s="79" t="s">
        <v>88</v>
      </c>
    </row>
    <row r="811" spans="1:6" x14ac:dyDescent="0.25">
      <c r="A811" t="s">
        <v>1794</v>
      </c>
      <c r="B811" t="s">
        <v>5568</v>
      </c>
      <c r="C811" t="s">
        <v>5411</v>
      </c>
      <c r="D811" t="s">
        <v>5411</v>
      </c>
      <c r="E811" s="22" t="s">
        <v>1794</v>
      </c>
      <c r="F811" s="79" t="s">
        <v>88</v>
      </c>
    </row>
    <row r="812" spans="1:6" x14ac:dyDescent="0.25">
      <c r="A812" t="s">
        <v>1795</v>
      </c>
      <c r="B812" t="s">
        <v>5568</v>
      </c>
      <c r="C812" t="s">
        <v>5411</v>
      </c>
      <c r="D812" t="s">
        <v>5411</v>
      </c>
      <c r="E812" s="22" t="s">
        <v>1795</v>
      </c>
      <c r="F812" s="79" t="s">
        <v>88</v>
      </c>
    </row>
    <row r="813" spans="1:6" x14ac:dyDescent="0.25">
      <c r="A813" t="s">
        <v>1796</v>
      </c>
      <c r="B813" t="s">
        <v>5568</v>
      </c>
      <c r="C813" t="s">
        <v>5411</v>
      </c>
      <c r="D813" t="s">
        <v>5411</v>
      </c>
      <c r="E813" s="22" t="s">
        <v>1796</v>
      </c>
      <c r="F813" s="79" t="s">
        <v>88</v>
      </c>
    </row>
    <row r="814" spans="1:6" x14ac:dyDescent="0.25">
      <c r="A814" t="s">
        <v>1797</v>
      </c>
      <c r="B814" t="s">
        <v>5568</v>
      </c>
      <c r="C814" t="s">
        <v>5411</v>
      </c>
      <c r="D814" t="s">
        <v>5411</v>
      </c>
      <c r="E814" s="22" t="s">
        <v>1797</v>
      </c>
      <c r="F814" s="79" t="s">
        <v>88</v>
      </c>
    </row>
    <row r="815" spans="1:6" x14ac:dyDescent="0.25">
      <c r="A815" t="s">
        <v>1798</v>
      </c>
      <c r="B815" t="s">
        <v>5568</v>
      </c>
      <c r="C815" t="s">
        <v>5411</v>
      </c>
      <c r="D815" t="s">
        <v>5411</v>
      </c>
      <c r="E815" s="22" t="s">
        <v>1798</v>
      </c>
      <c r="F815" s="79" t="s">
        <v>88</v>
      </c>
    </row>
    <row r="816" spans="1:6" x14ac:dyDescent="0.25">
      <c r="A816" t="s">
        <v>1799</v>
      </c>
      <c r="B816" t="s">
        <v>5568</v>
      </c>
      <c r="C816" t="s">
        <v>5411</v>
      </c>
      <c r="D816" t="s">
        <v>5411</v>
      </c>
      <c r="E816" s="22" t="s">
        <v>1799</v>
      </c>
      <c r="F816" s="79" t="s">
        <v>88</v>
      </c>
    </row>
    <row r="817" spans="1:6" x14ac:dyDescent="0.25">
      <c r="A817" t="s">
        <v>1800</v>
      </c>
      <c r="B817" t="s">
        <v>5568</v>
      </c>
      <c r="C817" t="s">
        <v>5411</v>
      </c>
      <c r="D817" t="s">
        <v>5411</v>
      </c>
      <c r="E817" s="22" t="s">
        <v>1800</v>
      </c>
      <c r="F817" s="79" t="s">
        <v>88</v>
      </c>
    </row>
    <row r="818" spans="1:6" x14ac:dyDescent="0.25">
      <c r="A818" t="s">
        <v>1801</v>
      </c>
      <c r="B818" t="s">
        <v>5568</v>
      </c>
      <c r="C818" t="s">
        <v>5411</v>
      </c>
      <c r="D818" t="s">
        <v>5411</v>
      </c>
      <c r="E818" s="22" t="s">
        <v>1801</v>
      </c>
      <c r="F818" s="79" t="s">
        <v>88</v>
      </c>
    </row>
    <row r="819" spans="1:6" x14ac:dyDescent="0.25">
      <c r="A819" t="s">
        <v>1802</v>
      </c>
      <c r="B819" t="s">
        <v>5568</v>
      </c>
      <c r="C819" t="s">
        <v>5411</v>
      </c>
      <c r="D819" t="s">
        <v>5411</v>
      </c>
      <c r="E819" s="22" t="s">
        <v>1802</v>
      </c>
      <c r="F819" s="79" t="s">
        <v>88</v>
      </c>
    </row>
    <row r="820" spans="1:6" x14ac:dyDescent="0.25">
      <c r="A820" t="s">
        <v>1803</v>
      </c>
      <c r="B820" t="s">
        <v>5568</v>
      </c>
      <c r="C820" t="s">
        <v>5411</v>
      </c>
      <c r="D820" t="s">
        <v>5411</v>
      </c>
      <c r="E820" s="22" t="s">
        <v>1803</v>
      </c>
      <c r="F820" s="79" t="s">
        <v>88</v>
      </c>
    </row>
    <row r="821" spans="1:6" x14ac:dyDescent="0.25">
      <c r="A821" t="s">
        <v>1804</v>
      </c>
      <c r="B821" t="s">
        <v>5568</v>
      </c>
      <c r="C821" t="s">
        <v>5411</v>
      </c>
      <c r="D821" t="s">
        <v>5411</v>
      </c>
      <c r="E821" s="22" t="s">
        <v>1804</v>
      </c>
      <c r="F821" s="79" t="s">
        <v>88</v>
      </c>
    </row>
    <row r="822" spans="1:6" x14ac:dyDescent="0.25">
      <c r="A822" t="s">
        <v>1805</v>
      </c>
      <c r="B822" t="s">
        <v>5568</v>
      </c>
      <c r="C822" t="s">
        <v>5411</v>
      </c>
      <c r="D822" t="s">
        <v>5411</v>
      </c>
      <c r="E822" s="22" t="s">
        <v>1805</v>
      </c>
      <c r="F822" s="79" t="s">
        <v>88</v>
      </c>
    </row>
    <row r="823" spans="1:6" x14ac:dyDescent="0.25">
      <c r="A823" t="s">
        <v>1806</v>
      </c>
      <c r="B823" t="s">
        <v>5568</v>
      </c>
      <c r="C823" t="s">
        <v>5411</v>
      </c>
      <c r="D823" t="s">
        <v>5411</v>
      </c>
      <c r="E823" s="22" t="s">
        <v>1806</v>
      </c>
      <c r="F823" s="79" t="s">
        <v>88</v>
      </c>
    </row>
    <row r="824" spans="1:6" x14ac:dyDescent="0.25">
      <c r="A824" t="s">
        <v>1807</v>
      </c>
      <c r="B824" t="s">
        <v>5568</v>
      </c>
      <c r="C824" t="s">
        <v>5411</v>
      </c>
      <c r="D824" t="s">
        <v>5411</v>
      </c>
      <c r="E824" s="22" t="s">
        <v>1807</v>
      </c>
      <c r="F824" s="79" t="s">
        <v>88</v>
      </c>
    </row>
    <row r="825" spans="1:6" x14ac:dyDescent="0.25">
      <c r="A825" t="s">
        <v>1808</v>
      </c>
      <c r="B825" t="s">
        <v>5568</v>
      </c>
      <c r="C825" t="s">
        <v>5411</v>
      </c>
      <c r="D825" t="s">
        <v>5411</v>
      </c>
      <c r="E825" s="22" t="s">
        <v>1808</v>
      </c>
      <c r="F825" s="79" t="s">
        <v>88</v>
      </c>
    </row>
    <row r="826" spans="1:6" x14ac:dyDescent="0.25">
      <c r="A826" t="s">
        <v>1809</v>
      </c>
      <c r="B826" t="s">
        <v>5568</v>
      </c>
      <c r="C826" t="s">
        <v>5411</v>
      </c>
      <c r="D826" t="s">
        <v>5411</v>
      </c>
      <c r="E826" s="22" t="s">
        <v>1809</v>
      </c>
      <c r="F826" s="79" t="s">
        <v>88</v>
      </c>
    </row>
    <row r="827" spans="1:6" x14ac:dyDescent="0.25">
      <c r="A827" t="s">
        <v>1810</v>
      </c>
      <c r="B827" t="s">
        <v>5568</v>
      </c>
      <c r="C827" t="s">
        <v>5411</v>
      </c>
      <c r="D827" t="s">
        <v>5411</v>
      </c>
      <c r="E827" s="22" t="s">
        <v>1810</v>
      </c>
      <c r="F827" s="79" t="s">
        <v>88</v>
      </c>
    </row>
    <row r="828" spans="1:6" x14ac:dyDescent="0.25">
      <c r="A828" t="s">
        <v>1811</v>
      </c>
      <c r="B828" t="s">
        <v>5568</v>
      </c>
      <c r="C828" t="s">
        <v>5411</v>
      </c>
      <c r="D828" t="s">
        <v>5411</v>
      </c>
      <c r="E828" s="22" t="s">
        <v>1811</v>
      </c>
      <c r="F828" s="79" t="s">
        <v>88</v>
      </c>
    </row>
    <row r="829" spans="1:6" x14ac:dyDescent="0.25">
      <c r="A829" t="s">
        <v>1812</v>
      </c>
      <c r="B829" t="s">
        <v>5568</v>
      </c>
      <c r="C829" t="s">
        <v>5411</v>
      </c>
      <c r="D829" t="s">
        <v>5411</v>
      </c>
      <c r="E829" s="22" t="s">
        <v>1812</v>
      </c>
      <c r="F829" s="79" t="s">
        <v>88</v>
      </c>
    </row>
    <row r="830" spans="1:6" x14ac:dyDescent="0.25">
      <c r="A830" t="s">
        <v>1813</v>
      </c>
      <c r="B830" t="s">
        <v>5568</v>
      </c>
      <c r="C830" t="s">
        <v>5411</v>
      </c>
      <c r="D830" t="s">
        <v>5411</v>
      </c>
      <c r="E830" s="22" t="s">
        <v>1813</v>
      </c>
      <c r="F830" s="79" t="s">
        <v>88</v>
      </c>
    </row>
    <row r="831" spans="1:6" x14ac:dyDescent="0.25">
      <c r="A831" t="s">
        <v>1814</v>
      </c>
      <c r="B831" t="s">
        <v>5568</v>
      </c>
      <c r="C831" t="s">
        <v>5411</v>
      </c>
      <c r="D831" t="s">
        <v>5411</v>
      </c>
      <c r="E831" s="22" t="s">
        <v>1814</v>
      </c>
      <c r="F831" s="79" t="s">
        <v>88</v>
      </c>
    </row>
    <row r="832" spans="1:6" x14ac:dyDescent="0.25">
      <c r="A832" t="s">
        <v>1815</v>
      </c>
      <c r="B832" t="s">
        <v>5568</v>
      </c>
      <c r="C832" t="s">
        <v>5411</v>
      </c>
      <c r="D832" t="s">
        <v>5411</v>
      </c>
      <c r="E832" s="22" t="s">
        <v>1815</v>
      </c>
      <c r="F832" s="61" t="s">
        <v>88</v>
      </c>
    </row>
    <row r="833" spans="1:6" x14ac:dyDescent="0.25">
      <c r="A833" t="s">
        <v>1816</v>
      </c>
      <c r="B833" t="s">
        <v>5568</v>
      </c>
      <c r="C833" t="s">
        <v>5411</v>
      </c>
      <c r="D833" t="s">
        <v>5411</v>
      </c>
      <c r="E833" s="22" t="s">
        <v>1816</v>
      </c>
      <c r="F833" s="61" t="s">
        <v>88</v>
      </c>
    </row>
    <row r="834" spans="1:6" x14ac:dyDescent="0.25">
      <c r="A834" t="s">
        <v>1817</v>
      </c>
      <c r="B834" t="s">
        <v>5568</v>
      </c>
      <c r="C834" t="s">
        <v>5411</v>
      </c>
      <c r="D834" t="s">
        <v>5411</v>
      </c>
      <c r="E834" s="22" t="s">
        <v>1817</v>
      </c>
      <c r="F834" s="61" t="s">
        <v>88</v>
      </c>
    </row>
    <row r="835" spans="1:6" x14ac:dyDescent="0.25">
      <c r="A835" t="s">
        <v>1818</v>
      </c>
      <c r="B835" t="s">
        <v>5568</v>
      </c>
      <c r="C835" t="s">
        <v>5411</v>
      </c>
      <c r="D835" t="s">
        <v>5411</v>
      </c>
      <c r="E835" s="22" t="s">
        <v>1818</v>
      </c>
      <c r="F835" s="61" t="s">
        <v>88</v>
      </c>
    </row>
    <row r="836" spans="1:6" x14ac:dyDescent="0.25">
      <c r="A836" t="s">
        <v>1819</v>
      </c>
      <c r="B836" t="s">
        <v>5568</v>
      </c>
      <c r="C836" t="s">
        <v>5411</v>
      </c>
      <c r="D836" t="s">
        <v>5411</v>
      </c>
      <c r="E836" s="22" t="s">
        <v>1819</v>
      </c>
      <c r="F836" s="61" t="s">
        <v>88</v>
      </c>
    </row>
    <row r="837" spans="1:6" x14ac:dyDescent="0.25">
      <c r="A837" t="s">
        <v>1820</v>
      </c>
      <c r="B837" t="s">
        <v>5568</v>
      </c>
      <c r="C837" t="s">
        <v>5411</v>
      </c>
      <c r="D837" t="s">
        <v>5411</v>
      </c>
      <c r="E837" s="22" t="s">
        <v>1820</v>
      </c>
      <c r="F837" s="61" t="s">
        <v>88</v>
      </c>
    </row>
    <row r="838" spans="1:6" x14ac:dyDescent="0.25">
      <c r="A838" t="s">
        <v>1821</v>
      </c>
      <c r="B838" t="s">
        <v>5568</v>
      </c>
      <c r="C838" t="s">
        <v>5411</v>
      </c>
      <c r="D838" t="s">
        <v>5411</v>
      </c>
      <c r="E838" s="22" t="s">
        <v>1821</v>
      </c>
      <c r="F838" s="61" t="s">
        <v>88</v>
      </c>
    </row>
    <row r="839" spans="1:6" x14ac:dyDescent="0.25">
      <c r="A839" t="s">
        <v>1822</v>
      </c>
      <c r="B839" t="s">
        <v>5568</v>
      </c>
      <c r="C839" t="s">
        <v>5411</v>
      </c>
      <c r="D839" t="s">
        <v>5411</v>
      </c>
      <c r="E839" s="22" t="s">
        <v>1822</v>
      </c>
      <c r="F839" s="61" t="s">
        <v>88</v>
      </c>
    </row>
    <row r="840" spans="1:6" x14ac:dyDescent="0.25">
      <c r="A840" t="s">
        <v>1823</v>
      </c>
      <c r="B840" t="s">
        <v>5568</v>
      </c>
      <c r="C840" t="s">
        <v>5411</v>
      </c>
      <c r="D840" t="s">
        <v>5411</v>
      </c>
      <c r="E840" s="22" t="s">
        <v>1823</v>
      </c>
      <c r="F840" s="61" t="s">
        <v>88</v>
      </c>
    </row>
    <row r="841" spans="1:6" x14ac:dyDescent="0.25">
      <c r="A841" t="s">
        <v>1824</v>
      </c>
      <c r="B841" t="s">
        <v>5568</v>
      </c>
      <c r="C841" t="s">
        <v>5411</v>
      </c>
      <c r="D841" t="s">
        <v>5411</v>
      </c>
      <c r="E841" s="22" t="s">
        <v>1824</v>
      </c>
      <c r="F841" s="61" t="s">
        <v>88</v>
      </c>
    </row>
    <row r="842" spans="1:6" x14ac:dyDescent="0.25">
      <c r="A842" t="s">
        <v>1825</v>
      </c>
      <c r="B842" t="s">
        <v>5568</v>
      </c>
      <c r="C842" t="s">
        <v>5411</v>
      </c>
      <c r="D842" t="s">
        <v>5411</v>
      </c>
      <c r="E842" s="22" t="s">
        <v>1825</v>
      </c>
      <c r="F842" s="61" t="s">
        <v>88</v>
      </c>
    </row>
    <row r="843" spans="1:6" x14ac:dyDescent="0.25">
      <c r="A843" t="s">
        <v>1826</v>
      </c>
      <c r="B843" t="s">
        <v>5568</v>
      </c>
      <c r="C843" t="s">
        <v>5411</v>
      </c>
      <c r="D843" t="s">
        <v>5411</v>
      </c>
      <c r="E843" s="22" t="s">
        <v>1826</v>
      </c>
      <c r="F843" s="61" t="s">
        <v>88</v>
      </c>
    </row>
    <row r="844" spans="1:6" x14ac:dyDescent="0.25">
      <c r="A844" t="s">
        <v>1827</v>
      </c>
      <c r="B844" t="s">
        <v>5568</v>
      </c>
      <c r="C844" t="s">
        <v>5411</v>
      </c>
      <c r="D844" t="s">
        <v>5411</v>
      </c>
      <c r="E844" s="22" t="s">
        <v>1827</v>
      </c>
      <c r="F844" s="61" t="s">
        <v>88</v>
      </c>
    </row>
    <row r="845" spans="1:6" x14ac:dyDescent="0.25">
      <c r="A845" t="s">
        <v>1828</v>
      </c>
      <c r="B845" t="s">
        <v>5568</v>
      </c>
      <c r="C845" t="s">
        <v>5411</v>
      </c>
      <c r="D845" t="s">
        <v>5411</v>
      </c>
      <c r="E845" s="22" t="s">
        <v>1828</v>
      </c>
      <c r="F845" s="61" t="s">
        <v>88</v>
      </c>
    </row>
    <row r="846" spans="1:6" x14ac:dyDescent="0.25">
      <c r="A846" t="s">
        <v>1829</v>
      </c>
      <c r="B846" t="s">
        <v>5568</v>
      </c>
      <c r="C846" t="s">
        <v>5411</v>
      </c>
      <c r="D846" t="s">
        <v>5411</v>
      </c>
      <c r="E846" s="22" t="s">
        <v>1829</v>
      </c>
      <c r="F846" s="61" t="s">
        <v>88</v>
      </c>
    </row>
    <row r="847" spans="1:6" x14ac:dyDescent="0.25">
      <c r="A847" t="s">
        <v>1830</v>
      </c>
      <c r="B847" t="s">
        <v>5568</v>
      </c>
      <c r="C847" t="s">
        <v>5411</v>
      </c>
      <c r="D847" t="s">
        <v>5411</v>
      </c>
      <c r="E847" s="22" t="s">
        <v>1830</v>
      </c>
      <c r="F847" s="61" t="s">
        <v>88</v>
      </c>
    </row>
    <row r="848" spans="1:6" x14ac:dyDescent="0.25">
      <c r="A848" t="s">
        <v>1831</v>
      </c>
      <c r="B848" t="s">
        <v>5568</v>
      </c>
      <c r="C848" t="s">
        <v>5411</v>
      </c>
      <c r="D848" t="s">
        <v>5411</v>
      </c>
      <c r="E848" s="22" t="s">
        <v>1831</v>
      </c>
      <c r="F848" s="61" t="s">
        <v>88</v>
      </c>
    </row>
    <row r="849" spans="1:6" x14ac:dyDescent="0.25">
      <c r="A849" t="s">
        <v>1832</v>
      </c>
      <c r="B849" t="s">
        <v>5568</v>
      </c>
      <c r="C849" t="s">
        <v>5411</v>
      </c>
      <c r="D849" t="s">
        <v>5411</v>
      </c>
      <c r="E849" s="22" t="s">
        <v>1832</v>
      </c>
      <c r="F849" s="61" t="s">
        <v>88</v>
      </c>
    </row>
    <row r="850" spans="1:6" x14ac:dyDescent="0.25">
      <c r="A850" t="s">
        <v>1833</v>
      </c>
      <c r="B850" t="s">
        <v>5568</v>
      </c>
      <c r="C850" t="s">
        <v>5411</v>
      </c>
      <c r="D850" t="s">
        <v>5411</v>
      </c>
      <c r="E850" s="22" t="s">
        <v>1833</v>
      </c>
      <c r="F850" s="61" t="s">
        <v>88</v>
      </c>
    </row>
    <row r="851" spans="1:6" x14ac:dyDescent="0.25">
      <c r="A851" t="s">
        <v>1834</v>
      </c>
      <c r="B851" t="s">
        <v>5568</v>
      </c>
      <c r="C851" t="s">
        <v>5411</v>
      </c>
      <c r="D851" t="s">
        <v>5411</v>
      </c>
      <c r="E851" s="22" t="s">
        <v>1834</v>
      </c>
      <c r="F851" s="61" t="s">
        <v>88</v>
      </c>
    </row>
    <row r="852" spans="1:6" x14ac:dyDescent="0.25">
      <c r="A852" t="s">
        <v>1835</v>
      </c>
      <c r="B852" t="s">
        <v>5568</v>
      </c>
      <c r="C852" t="s">
        <v>5411</v>
      </c>
      <c r="D852" t="s">
        <v>5411</v>
      </c>
      <c r="E852" s="22" t="s">
        <v>1835</v>
      </c>
      <c r="F852" s="61" t="s">
        <v>88</v>
      </c>
    </row>
    <row r="853" spans="1:6" x14ac:dyDescent="0.25">
      <c r="A853" t="s">
        <v>1836</v>
      </c>
      <c r="B853" t="s">
        <v>5568</v>
      </c>
      <c r="C853" t="s">
        <v>5411</v>
      </c>
      <c r="D853" t="s">
        <v>5411</v>
      </c>
      <c r="E853" s="22" t="s">
        <v>1836</v>
      </c>
      <c r="F853" s="61" t="s">
        <v>88</v>
      </c>
    </row>
    <row r="854" spans="1:6" x14ac:dyDescent="0.25">
      <c r="A854" t="s">
        <v>1837</v>
      </c>
      <c r="B854" t="s">
        <v>5568</v>
      </c>
      <c r="C854" t="s">
        <v>5411</v>
      </c>
      <c r="D854" t="s">
        <v>5411</v>
      </c>
      <c r="E854" s="22" t="s">
        <v>1837</v>
      </c>
      <c r="F854" s="61" t="s">
        <v>88</v>
      </c>
    </row>
    <row r="855" spans="1:6" x14ac:dyDescent="0.25">
      <c r="A855" t="s">
        <v>1838</v>
      </c>
      <c r="B855" t="s">
        <v>5568</v>
      </c>
      <c r="C855" t="s">
        <v>5411</v>
      </c>
      <c r="D855" t="s">
        <v>5411</v>
      </c>
      <c r="E855" s="22" t="s">
        <v>1838</v>
      </c>
      <c r="F855" s="61" t="s">
        <v>88</v>
      </c>
    </row>
    <row r="856" spans="1:6" x14ac:dyDescent="0.25">
      <c r="A856" t="s">
        <v>1839</v>
      </c>
      <c r="B856" t="s">
        <v>5568</v>
      </c>
      <c r="C856" t="s">
        <v>5411</v>
      </c>
      <c r="D856" t="s">
        <v>5411</v>
      </c>
      <c r="E856" s="22" t="s">
        <v>1839</v>
      </c>
      <c r="F856" s="61" t="s">
        <v>88</v>
      </c>
    </row>
    <row r="857" spans="1:6" x14ac:dyDescent="0.25">
      <c r="A857" t="s">
        <v>1840</v>
      </c>
      <c r="B857" t="s">
        <v>5568</v>
      </c>
      <c r="C857" t="s">
        <v>5411</v>
      </c>
      <c r="D857" t="s">
        <v>5411</v>
      </c>
      <c r="E857" s="22" t="s">
        <v>1840</v>
      </c>
      <c r="F857" s="61" t="s">
        <v>88</v>
      </c>
    </row>
    <row r="858" spans="1:6" x14ac:dyDescent="0.25">
      <c r="A858" t="s">
        <v>1841</v>
      </c>
      <c r="B858" t="s">
        <v>5568</v>
      </c>
      <c r="C858" t="s">
        <v>5411</v>
      </c>
      <c r="D858" t="s">
        <v>5411</v>
      </c>
      <c r="E858" s="22" t="s">
        <v>1841</v>
      </c>
      <c r="F858" s="61" t="s">
        <v>88</v>
      </c>
    </row>
    <row r="859" spans="1:6" x14ac:dyDescent="0.25">
      <c r="A859" t="s">
        <v>1842</v>
      </c>
      <c r="B859" t="s">
        <v>5568</v>
      </c>
      <c r="C859" t="s">
        <v>5411</v>
      </c>
      <c r="D859" t="s">
        <v>5411</v>
      </c>
      <c r="E859" s="22" t="s">
        <v>1842</v>
      </c>
      <c r="F859" s="61" t="s">
        <v>88</v>
      </c>
    </row>
    <row r="860" spans="1:6" x14ac:dyDescent="0.25">
      <c r="A860" t="s">
        <v>1843</v>
      </c>
      <c r="B860" t="s">
        <v>5568</v>
      </c>
      <c r="C860" t="s">
        <v>5411</v>
      </c>
      <c r="D860" t="s">
        <v>5411</v>
      </c>
      <c r="E860" s="22" t="s">
        <v>1843</v>
      </c>
      <c r="F860" s="61" t="s">
        <v>88</v>
      </c>
    </row>
    <row r="861" spans="1:6" x14ac:dyDescent="0.25">
      <c r="A861" t="s">
        <v>1844</v>
      </c>
      <c r="B861" t="s">
        <v>5568</v>
      </c>
      <c r="C861" t="s">
        <v>5411</v>
      </c>
      <c r="D861" t="s">
        <v>5411</v>
      </c>
      <c r="E861" s="22" t="s">
        <v>1844</v>
      </c>
      <c r="F861" s="61" t="s">
        <v>88</v>
      </c>
    </row>
    <row r="862" spans="1:6" x14ac:dyDescent="0.25">
      <c r="A862" t="s">
        <v>1845</v>
      </c>
      <c r="B862" t="s">
        <v>5568</v>
      </c>
      <c r="C862" t="s">
        <v>5411</v>
      </c>
      <c r="D862" t="s">
        <v>5411</v>
      </c>
      <c r="E862" s="22" t="s">
        <v>1845</v>
      </c>
      <c r="F862" s="61" t="s">
        <v>88</v>
      </c>
    </row>
    <row r="863" spans="1:6" x14ac:dyDescent="0.25">
      <c r="A863" t="s">
        <v>1846</v>
      </c>
      <c r="B863" t="s">
        <v>5568</v>
      </c>
      <c r="C863" t="s">
        <v>5411</v>
      </c>
      <c r="D863" t="s">
        <v>5411</v>
      </c>
      <c r="E863" s="22" t="s">
        <v>1846</v>
      </c>
      <c r="F863" s="61" t="s">
        <v>88</v>
      </c>
    </row>
    <row r="864" spans="1:6" x14ac:dyDescent="0.25">
      <c r="A864" t="s">
        <v>1847</v>
      </c>
      <c r="B864" t="s">
        <v>5568</v>
      </c>
      <c r="C864" t="s">
        <v>5411</v>
      </c>
      <c r="D864" t="s">
        <v>5411</v>
      </c>
      <c r="E864" s="22" t="s">
        <v>1847</v>
      </c>
      <c r="F864" s="61" t="s">
        <v>88</v>
      </c>
    </row>
    <row r="865" spans="1:6" x14ac:dyDescent="0.25">
      <c r="A865" t="s">
        <v>1848</v>
      </c>
      <c r="B865" t="s">
        <v>5568</v>
      </c>
      <c r="C865" t="s">
        <v>5411</v>
      </c>
      <c r="D865" t="s">
        <v>5411</v>
      </c>
      <c r="E865" s="22" t="s">
        <v>1848</v>
      </c>
      <c r="F865" s="61" t="s">
        <v>88</v>
      </c>
    </row>
    <row r="866" spans="1:6" x14ac:dyDescent="0.25">
      <c r="A866" t="s">
        <v>1849</v>
      </c>
      <c r="B866" t="s">
        <v>5568</v>
      </c>
      <c r="C866" t="s">
        <v>5411</v>
      </c>
      <c r="D866" t="s">
        <v>5411</v>
      </c>
      <c r="E866" s="22" t="s">
        <v>1849</v>
      </c>
      <c r="F866" s="61" t="s">
        <v>88</v>
      </c>
    </row>
    <row r="867" spans="1:6" x14ac:dyDescent="0.25">
      <c r="A867" t="s">
        <v>1850</v>
      </c>
      <c r="B867" t="s">
        <v>5568</v>
      </c>
      <c r="C867" t="s">
        <v>5411</v>
      </c>
      <c r="D867" t="s">
        <v>5411</v>
      </c>
      <c r="E867" s="22" t="s">
        <v>1850</v>
      </c>
      <c r="F867" s="79" t="s">
        <v>88</v>
      </c>
    </row>
    <row r="868" spans="1:6" x14ac:dyDescent="0.25">
      <c r="A868" t="s">
        <v>1851</v>
      </c>
      <c r="B868" t="s">
        <v>5568</v>
      </c>
      <c r="C868" t="s">
        <v>5411</v>
      </c>
      <c r="D868" t="s">
        <v>5411</v>
      </c>
      <c r="E868" s="22" t="s">
        <v>1851</v>
      </c>
      <c r="F868" s="79" t="s">
        <v>88</v>
      </c>
    </row>
    <row r="869" spans="1:6" x14ac:dyDescent="0.25">
      <c r="A869" t="s">
        <v>1852</v>
      </c>
      <c r="B869" t="s">
        <v>5568</v>
      </c>
      <c r="C869" t="s">
        <v>5411</v>
      </c>
      <c r="D869" t="s">
        <v>5411</v>
      </c>
      <c r="E869" s="22" t="s">
        <v>1852</v>
      </c>
      <c r="F869" s="79" t="s">
        <v>88</v>
      </c>
    </row>
    <row r="870" spans="1:6" x14ac:dyDescent="0.25">
      <c r="A870" t="s">
        <v>1853</v>
      </c>
      <c r="B870" t="s">
        <v>5568</v>
      </c>
      <c r="C870" t="s">
        <v>5411</v>
      </c>
      <c r="D870" t="s">
        <v>5411</v>
      </c>
      <c r="E870" s="22" t="s">
        <v>1853</v>
      </c>
      <c r="F870" s="79" t="s">
        <v>88</v>
      </c>
    </row>
    <row r="871" spans="1:6" x14ac:dyDescent="0.25">
      <c r="A871" t="s">
        <v>1854</v>
      </c>
      <c r="B871" t="s">
        <v>5568</v>
      </c>
      <c r="C871" t="s">
        <v>5411</v>
      </c>
      <c r="D871" t="s">
        <v>5411</v>
      </c>
      <c r="E871" s="22" t="s">
        <v>1854</v>
      </c>
      <c r="F871" s="79" t="s">
        <v>88</v>
      </c>
    </row>
    <row r="872" spans="1:6" x14ac:dyDescent="0.25">
      <c r="A872" t="s">
        <v>1855</v>
      </c>
      <c r="B872" t="s">
        <v>5568</v>
      </c>
      <c r="C872" t="s">
        <v>5411</v>
      </c>
      <c r="D872" t="s">
        <v>5411</v>
      </c>
      <c r="E872" s="22" t="s">
        <v>1855</v>
      </c>
      <c r="F872" s="79" t="s">
        <v>88</v>
      </c>
    </row>
    <row r="873" spans="1:6" x14ac:dyDescent="0.25">
      <c r="A873" t="s">
        <v>1856</v>
      </c>
      <c r="B873" t="s">
        <v>5568</v>
      </c>
      <c r="C873" t="s">
        <v>5411</v>
      </c>
      <c r="D873" t="s">
        <v>5411</v>
      </c>
      <c r="E873" s="22" t="s">
        <v>1856</v>
      </c>
      <c r="F873" s="79" t="s">
        <v>88</v>
      </c>
    </row>
    <row r="874" spans="1:6" x14ac:dyDescent="0.25">
      <c r="A874" t="s">
        <v>1857</v>
      </c>
      <c r="B874" t="s">
        <v>5568</v>
      </c>
      <c r="C874" t="s">
        <v>5411</v>
      </c>
      <c r="D874" t="s">
        <v>5411</v>
      </c>
      <c r="E874" s="22" t="s">
        <v>1857</v>
      </c>
      <c r="F874" s="79" t="s">
        <v>88</v>
      </c>
    </row>
    <row r="875" spans="1:6" x14ac:dyDescent="0.25">
      <c r="A875" t="s">
        <v>1858</v>
      </c>
      <c r="B875" t="s">
        <v>5568</v>
      </c>
      <c r="C875" t="s">
        <v>5411</v>
      </c>
      <c r="D875" t="s">
        <v>5411</v>
      </c>
      <c r="E875" s="22" t="s">
        <v>1858</v>
      </c>
      <c r="F875" s="79" t="s">
        <v>88</v>
      </c>
    </row>
    <row r="876" spans="1:6" x14ac:dyDescent="0.25">
      <c r="A876" t="s">
        <v>1859</v>
      </c>
      <c r="B876" t="s">
        <v>5568</v>
      </c>
      <c r="C876" t="s">
        <v>5411</v>
      </c>
      <c r="D876" t="s">
        <v>5411</v>
      </c>
      <c r="E876" s="22" t="s">
        <v>1859</v>
      </c>
      <c r="F876" s="79" t="s">
        <v>88</v>
      </c>
    </row>
    <row r="877" spans="1:6" x14ac:dyDescent="0.25">
      <c r="A877" t="s">
        <v>1860</v>
      </c>
      <c r="B877" t="s">
        <v>5568</v>
      </c>
      <c r="C877" t="s">
        <v>5411</v>
      </c>
      <c r="D877" t="s">
        <v>5411</v>
      </c>
      <c r="E877" s="22" t="s">
        <v>1860</v>
      </c>
      <c r="F877" s="79" t="s">
        <v>88</v>
      </c>
    </row>
    <row r="878" spans="1:6" x14ac:dyDescent="0.25">
      <c r="A878" t="s">
        <v>1861</v>
      </c>
      <c r="B878" t="s">
        <v>5568</v>
      </c>
      <c r="C878" t="s">
        <v>5411</v>
      </c>
      <c r="D878" t="s">
        <v>5411</v>
      </c>
      <c r="E878" s="22" t="s">
        <v>1861</v>
      </c>
      <c r="F878" s="79" t="s">
        <v>88</v>
      </c>
    </row>
    <row r="879" spans="1:6" x14ac:dyDescent="0.25">
      <c r="A879" t="s">
        <v>1862</v>
      </c>
      <c r="B879" t="s">
        <v>5568</v>
      </c>
      <c r="C879" t="s">
        <v>5411</v>
      </c>
      <c r="D879" t="s">
        <v>5411</v>
      </c>
      <c r="E879" s="22" t="s">
        <v>1862</v>
      </c>
      <c r="F879" s="79" t="s">
        <v>88</v>
      </c>
    </row>
    <row r="880" spans="1:6" x14ac:dyDescent="0.25">
      <c r="A880" t="s">
        <v>1863</v>
      </c>
      <c r="B880" t="s">
        <v>5568</v>
      </c>
      <c r="C880" t="s">
        <v>5411</v>
      </c>
      <c r="D880" t="s">
        <v>5411</v>
      </c>
      <c r="E880" s="22" t="s">
        <v>1863</v>
      </c>
      <c r="F880" s="79" t="s">
        <v>88</v>
      </c>
    </row>
    <row r="881" spans="1:6" x14ac:dyDescent="0.25">
      <c r="A881" t="s">
        <v>1864</v>
      </c>
      <c r="B881" t="s">
        <v>5568</v>
      </c>
      <c r="C881" t="s">
        <v>5411</v>
      </c>
      <c r="D881" t="s">
        <v>5411</v>
      </c>
      <c r="E881" s="22" t="s">
        <v>1864</v>
      </c>
      <c r="F881" s="79" t="s">
        <v>88</v>
      </c>
    </row>
    <row r="882" spans="1:6" x14ac:dyDescent="0.25">
      <c r="A882" t="s">
        <v>1865</v>
      </c>
      <c r="B882" t="s">
        <v>5568</v>
      </c>
      <c r="C882" t="s">
        <v>5411</v>
      </c>
      <c r="D882" t="s">
        <v>5411</v>
      </c>
      <c r="E882" s="22" t="s">
        <v>1865</v>
      </c>
      <c r="F882" s="79" t="s">
        <v>88</v>
      </c>
    </row>
    <row r="883" spans="1:6" x14ac:dyDescent="0.25">
      <c r="A883" t="s">
        <v>1866</v>
      </c>
      <c r="B883" t="s">
        <v>5568</v>
      </c>
      <c r="C883" t="s">
        <v>5411</v>
      </c>
      <c r="D883" t="s">
        <v>5411</v>
      </c>
      <c r="E883" s="22" t="s">
        <v>1866</v>
      </c>
      <c r="F883" s="79" t="s">
        <v>88</v>
      </c>
    </row>
    <row r="884" spans="1:6" x14ac:dyDescent="0.25">
      <c r="A884" t="s">
        <v>1867</v>
      </c>
      <c r="B884" t="s">
        <v>5568</v>
      </c>
      <c r="C884" t="s">
        <v>5411</v>
      </c>
      <c r="D884" t="s">
        <v>5411</v>
      </c>
      <c r="E884" s="22" t="s">
        <v>1867</v>
      </c>
      <c r="F884" s="79" t="s">
        <v>88</v>
      </c>
    </row>
    <row r="885" spans="1:6" x14ac:dyDescent="0.25">
      <c r="A885" t="s">
        <v>1868</v>
      </c>
      <c r="B885" t="s">
        <v>5568</v>
      </c>
      <c r="C885" t="s">
        <v>5411</v>
      </c>
      <c r="D885" t="s">
        <v>5411</v>
      </c>
      <c r="E885" s="22" t="s">
        <v>1868</v>
      </c>
      <c r="F885" s="79" t="s">
        <v>88</v>
      </c>
    </row>
    <row r="886" spans="1:6" x14ac:dyDescent="0.25">
      <c r="A886" t="s">
        <v>1869</v>
      </c>
      <c r="B886" t="s">
        <v>5568</v>
      </c>
      <c r="C886" t="s">
        <v>5411</v>
      </c>
      <c r="D886" t="s">
        <v>5411</v>
      </c>
      <c r="E886" s="22" t="s">
        <v>1869</v>
      </c>
      <c r="F886" s="79" t="s">
        <v>88</v>
      </c>
    </row>
    <row r="887" spans="1:6" x14ac:dyDescent="0.25">
      <c r="A887" t="s">
        <v>1870</v>
      </c>
      <c r="B887" t="s">
        <v>5568</v>
      </c>
      <c r="C887" t="s">
        <v>5411</v>
      </c>
      <c r="D887" t="s">
        <v>5411</v>
      </c>
      <c r="E887" s="22" t="s">
        <v>1870</v>
      </c>
      <c r="F887" s="79" t="s">
        <v>88</v>
      </c>
    </row>
    <row r="888" spans="1:6" x14ac:dyDescent="0.25">
      <c r="A888" t="s">
        <v>1871</v>
      </c>
      <c r="B888" t="s">
        <v>5568</v>
      </c>
      <c r="C888" t="s">
        <v>5411</v>
      </c>
      <c r="D888" t="s">
        <v>5411</v>
      </c>
      <c r="E888" s="22" t="s">
        <v>1871</v>
      </c>
      <c r="F888" s="79" t="s">
        <v>88</v>
      </c>
    </row>
    <row r="889" spans="1:6" x14ac:dyDescent="0.25">
      <c r="A889" t="s">
        <v>1872</v>
      </c>
      <c r="B889" t="s">
        <v>5568</v>
      </c>
      <c r="C889" t="s">
        <v>5411</v>
      </c>
      <c r="D889" t="s">
        <v>5411</v>
      </c>
      <c r="E889" s="22" t="s">
        <v>1872</v>
      </c>
      <c r="F889" s="79" t="s">
        <v>88</v>
      </c>
    </row>
    <row r="890" spans="1:6" x14ac:dyDescent="0.25">
      <c r="A890" t="s">
        <v>1873</v>
      </c>
      <c r="B890" t="s">
        <v>5568</v>
      </c>
      <c r="C890" t="s">
        <v>5411</v>
      </c>
      <c r="D890" t="s">
        <v>5411</v>
      </c>
      <c r="E890" s="22" t="s">
        <v>1873</v>
      </c>
      <c r="F890" s="79" t="s">
        <v>88</v>
      </c>
    </row>
    <row r="891" spans="1:6" x14ac:dyDescent="0.25">
      <c r="A891" t="s">
        <v>1874</v>
      </c>
      <c r="B891" t="s">
        <v>5568</v>
      </c>
      <c r="C891" t="s">
        <v>5411</v>
      </c>
      <c r="D891" t="s">
        <v>5411</v>
      </c>
      <c r="E891" s="22" t="s">
        <v>1874</v>
      </c>
      <c r="F891" s="79" t="s">
        <v>88</v>
      </c>
    </row>
    <row r="892" spans="1:6" x14ac:dyDescent="0.25">
      <c r="A892" t="s">
        <v>1875</v>
      </c>
      <c r="B892" t="s">
        <v>5568</v>
      </c>
      <c r="C892" t="s">
        <v>5411</v>
      </c>
      <c r="D892" t="s">
        <v>5411</v>
      </c>
      <c r="E892" s="22" t="s">
        <v>1875</v>
      </c>
      <c r="F892" s="79" t="s">
        <v>88</v>
      </c>
    </row>
    <row r="893" spans="1:6" x14ac:dyDescent="0.25">
      <c r="A893" t="s">
        <v>1876</v>
      </c>
      <c r="B893" t="s">
        <v>5568</v>
      </c>
      <c r="C893" t="s">
        <v>5411</v>
      </c>
      <c r="D893" t="s">
        <v>5411</v>
      </c>
      <c r="E893" s="22" t="s">
        <v>1876</v>
      </c>
      <c r="F893" s="79" t="s">
        <v>88</v>
      </c>
    </row>
    <row r="894" spans="1:6" x14ac:dyDescent="0.25">
      <c r="A894" t="s">
        <v>1877</v>
      </c>
      <c r="B894" t="s">
        <v>5568</v>
      </c>
      <c r="C894" t="s">
        <v>5411</v>
      </c>
      <c r="D894" t="s">
        <v>5411</v>
      </c>
      <c r="E894" s="22" t="s">
        <v>1877</v>
      </c>
      <c r="F894" s="79" t="s">
        <v>88</v>
      </c>
    </row>
    <row r="895" spans="1:6" x14ac:dyDescent="0.25">
      <c r="A895" t="s">
        <v>1878</v>
      </c>
      <c r="B895" t="s">
        <v>5568</v>
      </c>
      <c r="C895" t="s">
        <v>5411</v>
      </c>
      <c r="D895" t="s">
        <v>5411</v>
      </c>
      <c r="E895" s="22" t="s">
        <v>1878</v>
      </c>
      <c r="F895" s="79" t="s">
        <v>88</v>
      </c>
    </row>
    <row r="896" spans="1:6" x14ac:dyDescent="0.25">
      <c r="A896" t="s">
        <v>1879</v>
      </c>
      <c r="B896" t="s">
        <v>5568</v>
      </c>
      <c r="C896" t="s">
        <v>5411</v>
      </c>
      <c r="D896" t="s">
        <v>5411</v>
      </c>
      <c r="E896" s="22" t="s">
        <v>1879</v>
      </c>
      <c r="F896" s="79" t="s">
        <v>88</v>
      </c>
    </row>
    <row r="897" spans="1:6" x14ac:dyDescent="0.25">
      <c r="A897" t="s">
        <v>1880</v>
      </c>
      <c r="B897" t="s">
        <v>5568</v>
      </c>
      <c r="C897" t="s">
        <v>5411</v>
      </c>
      <c r="D897" t="s">
        <v>5411</v>
      </c>
      <c r="E897" s="22" t="s">
        <v>1880</v>
      </c>
      <c r="F897" s="79" t="s">
        <v>88</v>
      </c>
    </row>
    <row r="898" spans="1:6" x14ac:dyDescent="0.25">
      <c r="A898" t="s">
        <v>1881</v>
      </c>
      <c r="B898" t="s">
        <v>5568</v>
      </c>
      <c r="C898" t="s">
        <v>5411</v>
      </c>
      <c r="D898" t="s">
        <v>5411</v>
      </c>
      <c r="E898" s="22" t="s">
        <v>1881</v>
      </c>
      <c r="F898" s="79" t="s">
        <v>88</v>
      </c>
    </row>
    <row r="899" spans="1:6" x14ac:dyDescent="0.25">
      <c r="A899" t="s">
        <v>1882</v>
      </c>
      <c r="B899" t="s">
        <v>5568</v>
      </c>
      <c r="C899" t="s">
        <v>5411</v>
      </c>
      <c r="D899" t="s">
        <v>5411</v>
      </c>
      <c r="E899" s="22" t="s">
        <v>1882</v>
      </c>
      <c r="F899" s="79" t="s">
        <v>88</v>
      </c>
    </row>
    <row r="900" spans="1:6" x14ac:dyDescent="0.25">
      <c r="A900" t="s">
        <v>1883</v>
      </c>
      <c r="B900" t="s">
        <v>5568</v>
      </c>
      <c r="C900" t="s">
        <v>5411</v>
      </c>
      <c r="D900" t="s">
        <v>5411</v>
      </c>
      <c r="E900" s="22" t="s">
        <v>1883</v>
      </c>
      <c r="F900" s="79" t="s">
        <v>88</v>
      </c>
    </row>
    <row r="901" spans="1:6" x14ac:dyDescent="0.25">
      <c r="A901" t="s">
        <v>1884</v>
      </c>
      <c r="B901" t="s">
        <v>5568</v>
      </c>
      <c r="C901" t="s">
        <v>5411</v>
      </c>
      <c r="D901" t="s">
        <v>5411</v>
      </c>
      <c r="E901" s="22" t="s">
        <v>1884</v>
      </c>
      <c r="F901" s="79" t="s">
        <v>88</v>
      </c>
    </row>
    <row r="902" spans="1:6" x14ac:dyDescent="0.25">
      <c r="A902" t="s">
        <v>1885</v>
      </c>
      <c r="B902" t="s">
        <v>77</v>
      </c>
      <c r="C902" t="s">
        <v>5411</v>
      </c>
      <c r="D902" t="s">
        <v>5411</v>
      </c>
      <c r="E902" s="22" t="s">
        <v>1885</v>
      </c>
      <c r="F902" s="79" t="s">
        <v>77</v>
      </c>
    </row>
    <row r="903" spans="1:6" x14ac:dyDescent="0.25">
      <c r="A903" t="s">
        <v>1886</v>
      </c>
      <c r="B903" t="s">
        <v>77</v>
      </c>
      <c r="C903" t="s">
        <v>5411</v>
      </c>
      <c r="D903" t="s">
        <v>5411</v>
      </c>
      <c r="E903" s="22" t="s">
        <v>1886</v>
      </c>
      <c r="F903" s="79" t="s">
        <v>77</v>
      </c>
    </row>
    <row r="904" spans="1:6" x14ac:dyDescent="0.25">
      <c r="A904" t="s">
        <v>1887</v>
      </c>
      <c r="B904" t="s">
        <v>77</v>
      </c>
      <c r="C904" t="s">
        <v>5411</v>
      </c>
      <c r="D904" t="s">
        <v>5411</v>
      </c>
      <c r="E904" s="22" t="s">
        <v>1887</v>
      </c>
      <c r="F904" s="79" t="s">
        <v>77</v>
      </c>
    </row>
    <row r="905" spans="1:6" x14ac:dyDescent="0.25">
      <c r="A905" t="s">
        <v>1888</v>
      </c>
      <c r="B905" t="s">
        <v>77</v>
      </c>
      <c r="C905" t="s">
        <v>5411</v>
      </c>
      <c r="D905" t="s">
        <v>5411</v>
      </c>
      <c r="E905" s="22" t="s">
        <v>1888</v>
      </c>
      <c r="F905" s="79" t="s">
        <v>77</v>
      </c>
    </row>
    <row r="906" spans="1:6" x14ac:dyDescent="0.25">
      <c r="A906" t="s">
        <v>1889</v>
      </c>
      <c r="B906" t="s">
        <v>77</v>
      </c>
      <c r="C906" t="s">
        <v>5411</v>
      </c>
      <c r="D906" t="s">
        <v>5411</v>
      </c>
      <c r="E906" s="22" t="s">
        <v>1889</v>
      </c>
      <c r="F906" s="79" t="s">
        <v>77</v>
      </c>
    </row>
    <row r="907" spans="1:6" x14ac:dyDescent="0.25">
      <c r="A907" t="s">
        <v>1890</v>
      </c>
      <c r="B907" t="s">
        <v>77</v>
      </c>
      <c r="C907" t="s">
        <v>5411</v>
      </c>
      <c r="D907" t="s">
        <v>5411</v>
      </c>
      <c r="E907" s="22" t="s">
        <v>1890</v>
      </c>
      <c r="F907" s="79" t="s">
        <v>77</v>
      </c>
    </row>
    <row r="908" spans="1:6" x14ac:dyDescent="0.25">
      <c r="A908" t="s">
        <v>1891</v>
      </c>
      <c r="B908" t="s">
        <v>77</v>
      </c>
      <c r="C908" t="s">
        <v>5411</v>
      </c>
      <c r="D908" t="s">
        <v>5411</v>
      </c>
      <c r="E908" s="22" t="s">
        <v>1891</v>
      </c>
      <c r="F908" s="79" t="s">
        <v>77</v>
      </c>
    </row>
    <row r="909" spans="1:6" x14ac:dyDescent="0.25">
      <c r="A909" t="s">
        <v>1892</v>
      </c>
      <c r="B909" t="s">
        <v>77</v>
      </c>
      <c r="C909" t="s">
        <v>5411</v>
      </c>
      <c r="D909" t="s">
        <v>5411</v>
      </c>
      <c r="E909" s="22" t="s">
        <v>1892</v>
      </c>
      <c r="F909" s="79" t="s">
        <v>77</v>
      </c>
    </row>
    <row r="910" spans="1:6" x14ac:dyDescent="0.25">
      <c r="A910" t="s">
        <v>1893</v>
      </c>
      <c r="B910" t="s">
        <v>77</v>
      </c>
      <c r="C910" t="s">
        <v>5411</v>
      </c>
      <c r="D910" t="s">
        <v>5411</v>
      </c>
      <c r="E910" s="22" t="s">
        <v>1893</v>
      </c>
      <c r="F910" s="79" t="s">
        <v>77</v>
      </c>
    </row>
    <row r="911" spans="1:6" x14ac:dyDescent="0.25">
      <c r="A911" t="s">
        <v>1894</v>
      </c>
      <c r="B911" t="s">
        <v>77</v>
      </c>
      <c r="C911" t="s">
        <v>5411</v>
      </c>
      <c r="D911" t="s">
        <v>5411</v>
      </c>
      <c r="E911" s="22" t="s">
        <v>1894</v>
      </c>
      <c r="F911" s="79" t="s">
        <v>77</v>
      </c>
    </row>
    <row r="912" spans="1:6" x14ac:dyDescent="0.25">
      <c r="A912" t="s">
        <v>1895</v>
      </c>
      <c r="B912" t="s">
        <v>77</v>
      </c>
      <c r="C912" t="s">
        <v>5411</v>
      </c>
      <c r="D912" t="s">
        <v>5411</v>
      </c>
      <c r="E912" s="22" t="s">
        <v>1895</v>
      </c>
      <c r="F912" s="79" t="s">
        <v>77</v>
      </c>
    </row>
    <row r="913" spans="1:6" x14ac:dyDescent="0.25">
      <c r="A913" t="s">
        <v>1896</v>
      </c>
      <c r="B913" t="s">
        <v>77</v>
      </c>
      <c r="C913" t="s">
        <v>5411</v>
      </c>
      <c r="D913" t="s">
        <v>5411</v>
      </c>
      <c r="E913" s="22" t="s">
        <v>1896</v>
      </c>
      <c r="F913" s="79" t="s">
        <v>77</v>
      </c>
    </row>
    <row r="914" spans="1:6" x14ac:dyDescent="0.25">
      <c r="A914" t="s">
        <v>1897</v>
      </c>
      <c r="B914" t="s">
        <v>77</v>
      </c>
      <c r="C914" t="s">
        <v>5411</v>
      </c>
      <c r="D914" t="s">
        <v>5411</v>
      </c>
      <c r="E914" s="22" t="s">
        <v>1897</v>
      </c>
      <c r="F914" s="79" t="s">
        <v>77</v>
      </c>
    </row>
    <row r="915" spans="1:6" x14ac:dyDescent="0.25">
      <c r="A915" t="s">
        <v>1898</v>
      </c>
      <c r="B915" t="s">
        <v>77</v>
      </c>
      <c r="C915" t="s">
        <v>5411</v>
      </c>
      <c r="D915" t="s">
        <v>5411</v>
      </c>
      <c r="E915" s="22" t="s">
        <v>1898</v>
      </c>
      <c r="F915" s="79" t="s">
        <v>77</v>
      </c>
    </row>
    <row r="916" spans="1:6" x14ac:dyDescent="0.25">
      <c r="A916" t="s">
        <v>1899</v>
      </c>
      <c r="B916" t="s">
        <v>77</v>
      </c>
      <c r="C916" t="s">
        <v>5411</v>
      </c>
      <c r="D916" t="s">
        <v>5411</v>
      </c>
      <c r="E916" s="22" t="s">
        <v>1899</v>
      </c>
      <c r="F916" s="79" t="s">
        <v>77</v>
      </c>
    </row>
    <row r="917" spans="1:6" x14ac:dyDescent="0.25">
      <c r="A917" t="s">
        <v>1900</v>
      </c>
      <c r="B917" t="s">
        <v>77</v>
      </c>
      <c r="C917" t="s">
        <v>5411</v>
      </c>
      <c r="D917" t="s">
        <v>5411</v>
      </c>
      <c r="E917" s="22" t="s">
        <v>1900</v>
      </c>
      <c r="F917" s="79" t="s">
        <v>77</v>
      </c>
    </row>
    <row r="918" spans="1:6" x14ac:dyDescent="0.25">
      <c r="A918" t="s">
        <v>1901</v>
      </c>
      <c r="B918" t="s">
        <v>77</v>
      </c>
      <c r="C918" t="s">
        <v>5411</v>
      </c>
      <c r="D918" t="s">
        <v>5411</v>
      </c>
      <c r="E918" s="22" t="s">
        <v>1901</v>
      </c>
      <c r="F918" s="79" t="s">
        <v>77</v>
      </c>
    </row>
    <row r="919" spans="1:6" x14ac:dyDescent="0.25">
      <c r="A919" t="s">
        <v>1902</v>
      </c>
      <c r="B919" t="s">
        <v>77</v>
      </c>
      <c r="C919" t="s">
        <v>5411</v>
      </c>
      <c r="D919" t="s">
        <v>5411</v>
      </c>
      <c r="E919" s="22" t="s">
        <v>1902</v>
      </c>
      <c r="F919" s="79" t="s">
        <v>77</v>
      </c>
    </row>
    <row r="920" spans="1:6" x14ac:dyDescent="0.25">
      <c r="A920" t="s">
        <v>1903</v>
      </c>
      <c r="B920" t="s">
        <v>77</v>
      </c>
      <c r="C920" t="s">
        <v>5411</v>
      </c>
      <c r="D920" t="s">
        <v>5411</v>
      </c>
      <c r="E920" s="22" t="s">
        <v>1903</v>
      </c>
      <c r="F920" s="79" t="s">
        <v>77</v>
      </c>
    </row>
    <row r="921" spans="1:6" x14ac:dyDescent="0.25">
      <c r="A921" t="s">
        <v>1904</v>
      </c>
      <c r="B921" t="s">
        <v>77</v>
      </c>
      <c r="C921" t="s">
        <v>5411</v>
      </c>
      <c r="D921" t="s">
        <v>5411</v>
      </c>
      <c r="E921" s="22" t="s">
        <v>1904</v>
      </c>
      <c r="F921" s="79" t="s">
        <v>77</v>
      </c>
    </row>
    <row r="922" spans="1:6" x14ac:dyDescent="0.25">
      <c r="A922" t="s">
        <v>1905</v>
      </c>
      <c r="B922" t="s">
        <v>77</v>
      </c>
      <c r="C922" t="s">
        <v>5411</v>
      </c>
      <c r="D922" t="s">
        <v>5411</v>
      </c>
      <c r="E922" s="22" t="s">
        <v>1905</v>
      </c>
      <c r="F922" s="79" t="s">
        <v>77</v>
      </c>
    </row>
    <row r="923" spans="1:6" x14ac:dyDescent="0.25">
      <c r="A923" t="s">
        <v>1906</v>
      </c>
      <c r="B923" t="s">
        <v>77</v>
      </c>
      <c r="C923" t="s">
        <v>5411</v>
      </c>
      <c r="D923" t="s">
        <v>5411</v>
      </c>
      <c r="E923" s="22" t="s">
        <v>1906</v>
      </c>
      <c r="F923" s="79" t="s">
        <v>77</v>
      </c>
    </row>
    <row r="924" spans="1:6" x14ac:dyDescent="0.25">
      <c r="A924" t="s">
        <v>1907</v>
      </c>
      <c r="B924" t="s">
        <v>77</v>
      </c>
      <c r="C924" t="s">
        <v>5411</v>
      </c>
      <c r="D924" t="s">
        <v>5411</v>
      </c>
      <c r="E924" s="22" t="s">
        <v>1907</v>
      </c>
      <c r="F924" s="79" t="s">
        <v>77</v>
      </c>
    </row>
    <row r="925" spans="1:6" x14ac:dyDescent="0.25">
      <c r="A925" t="s">
        <v>1908</v>
      </c>
      <c r="B925" t="s">
        <v>77</v>
      </c>
      <c r="C925" t="s">
        <v>5411</v>
      </c>
      <c r="D925" t="s">
        <v>5411</v>
      </c>
      <c r="E925" s="22" t="s">
        <v>1908</v>
      </c>
      <c r="F925" s="79" t="s">
        <v>77</v>
      </c>
    </row>
    <row r="926" spans="1:6" x14ac:dyDescent="0.25">
      <c r="A926" t="s">
        <v>1909</v>
      </c>
      <c r="B926" t="s">
        <v>77</v>
      </c>
      <c r="C926" t="s">
        <v>5411</v>
      </c>
      <c r="D926" t="s">
        <v>5411</v>
      </c>
      <c r="E926" s="22" t="s">
        <v>1909</v>
      </c>
      <c r="F926" s="79" t="s">
        <v>77</v>
      </c>
    </row>
    <row r="927" spans="1:6" x14ac:dyDescent="0.25">
      <c r="A927" t="s">
        <v>1910</v>
      </c>
      <c r="B927" t="s">
        <v>77</v>
      </c>
      <c r="C927" t="s">
        <v>5411</v>
      </c>
      <c r="D927" t="s">
        <v>5411</v>
      </c>
      <c r="E927" s="22" t="s">
        <v>1910</v>
      </c>
      <c r="F927" s="79" t="s">
        <v>77</v>
      </c>
    </row>
    <row r="928" spans="1:6" x14ac:dyDescent="0.25">
      <c r="A928" t="s">
        <v>1911</v>
      </c>
      <c r="B928" t="s">
        <v>77</v>
      </c>
      <c r="C928" t="s">
        <v>5411</v>
      </c>
      <c r="D928" t="s">
        <v>5411</v>
      </c>
      <c r="E928" s="22" t="s">
        <v>1911</v>
      </c>
      <c r="F928" s="79" t="s">
        <v>77</v>
      </c>
    </row>
    <row r="929" spans="1:6" x14ac:dyDescent="0.25">
      <c r="A929" t="s">
        <v>1912</v>
      </c>
      <c r="B929" t="s">
        <v>77</v>
      </c>
      <c r="C929" t="s">
        <v>5411</v>
      </c>
      <c r="D929" t="s">
        <v>5411</v>
      </c>
      <c r="E929" s="22" t="s">
        <v>1912</v>
      </c>
      <c r="F929" s="79" t="s">
        <v>77</v>
      </c>
    </row>
    <row r="930" spans="1:6" x14ac:dyDescent="0.25">
      <c r="A930" t="s">
        <v>1913</v>
      </c>
      <c r="B930" t="s">
        <v>77</v>
      </c>
      <c r="C930" t="s">
        <v>5411</v>
      </c>
      <c r="D930" t="s">
        <v>5411</v>
      </c>
      <c r="E930" s="22" t="s">
        <v>1913</v>
      </c>
      <c r="F930" s="79" t="s">
        <v>77</v>
      </c>
    </row>
    <row r="931" spans="1:6" x14ac:dyDescent="0.25">
      <c r="A931" t="s">
        <v>1914</v>
      </c>
      <c r="B931" t="s">
        <v>77</v>
      </c>
      <c r="C931" t="s">
        <v>5411</v>
      </c>
      <c r="D931" t="s">
        <v>5411</v>
      </c>
      <c r="E931" s="22" t="s">
        <v>1914</v>
      </c>
      <c r="F931" s="79" t="s">
        <v>77</v>
      </c>
    </row>
    <row r="932" spans="1:6" x14ac:dyDescent="0.25">
      <c r="A932" t="s">
        <v>1915</v>
      </c>
      <c r="B932" t="s">
        <v>77</v>
      </c>
      <c r="C932" t="s">
        <v>5411</v>
      </c>
      <c r="D932" t="s">
        <v>5411</v>
      </c>
      <c r="E932" s="22" t="s">
        <v>1915</v>
      </c>
      <c r="F932" s="79" t="s">
        <v>77</v>
      </c>
    </row>
    <row r="933" spans="1:6" x14ac:dyDescent="0.25">
      <c r="A933" t="s">
        <v>1916</v>
      </c>
      <c r="B933" t="s">
        <v>77</v>
      </c>
      <c r="C933" t="s">
        <v>5411</v>
      </c>
      <c r="D933" t="s">
        <v>5411</v>
      </c>
      <c r="E933" s="22" t="s">
        <v>1916</v>
      </c>
      <c r="F933" s="79" t="s">
        <v>77</v>
      </c>
    </row>
    <row r="934" spans="1:6" x14ac:dyDescent="0.25">
      <c r="A934" t="s">
        <v>1917</v>
      </c>
      <c r="B934" t="s">
        <v>77</v>
      </c>
      <c r="C934" t="s">
        <v>5411</v>
      </c>
      <c r="D934" t="s">
        <v>5411</v>
      </c>
      <c r="E934" s="22" t="s">
        <v>1917</v>
      </c>
      <c r="F934" s="79" t="s">
        <v>77</v>
      </c>
    </row>
    <row r="935" spans="1:6" x14ac:dyDescent="0.25">
      <c r="A935" t="s">
        <v>1918</v>
      </c>
      <c r="B935" t="s">
        <v>77</v>
      </c>
      <c r="C935" t="s">
        <v>5411</v>
      </c>
      <c r="D935" t="s">
        <v>5411</v>
      </c>
      <c r="E935" s="22" t="s">
        <v>1918</v>
      </c>
      <c r="F935" s="79" t="s">
        <v>77</v>
      </c>
    </row>
    <row r="936" spans="1:6" x14ac:dyDescent="0.25">
      <c r="A936" t="s">
        <v>1919</v>
      </c>
      <c r="B936" t="s">
        <v>77</v>
      </c>
      <c r="C936" t="s">
        <v>5411</v>
      </c>
      <c r="D936" t="s">
        <v>5411</v>
      </c>
      <c r="E936" s="22" t="s">
        <v>1919</v>
      </c>
      <c r="F936" s="79" t="s">
        <v>77</v>
      </c>
    </row>
    <row r="937" spans="1:6" x14ac:dyDescent="0.25">
      <c r="A937" t="s">
        <v>4630</v>
      </c>
      <c r="B937" t="s">
        <v>5568</v>
      </c>
      <c r="C937" t="s">
        <v>5411</v>
      </c>
      <c r="D937" t="s">
        <v>5411</v>
      </c>
      <c r="E937" s="22" t="s">
        <v>4630</v>
      </c>
      <c r="F937" s="80" t="s">
        <v>88</v>
      </c>
    </row>
    <row r="938" spans="1:6" x14ac:dyDescent="0.25">
      <c r="A938" t="s">
        <v>4631</v>
      </c>
      <c r="B938" t="s">
        <v>5568</v>
      </c>
      <c r="C938" t="s">
        <v>5411</v>
      </c>
      <c r="D938" t="s">
        <v>5411</v>
      </c>
      <c r="E938" s="22" t="s">
        <v>4631</v>
      </c>
      <c r="F938" s="80" t="s">
        <v>88</v>
      </c>
    </row>
    <row r="939" spans="1:6" x14ac:dyDescent="0.25">
      <c r="A939" t="s">
        <v>4632</v>
      </c>
      <c r="B939" t="s">
        <v>5568</v>
      </c>
      <c r="C939" t="s">
        <v>5411</v>
      </c>
      <c r="D939" t="s">
        <v>5411</v>
      </c>
      <c r="E939" s="22" t="s">
        <v>4632</v>
      </c>
      <c r="F939" s="80" t="s">
        <v>88</v>
      </c>
    </row>
    <row r="940" spans="1:6" x14ac:dyDescent="0.25">
      <c r="A940" t="s">
        <v>4633</v>
      </c>
      <c r="B940" t="s">
        <v>5568</v>
      </c>
      <c r="C940" t="s">
        <v>5411</v>
      </c>
      <c r="D940" t="s">
        <v>5411</v>
      </c>
      <c r="E940" s="22" t="s">
        <v>4633</v>
      </c>
      <c r="F940" s="80" t="s">
        <v>88</v>
      </c>
    </row>
    <row r="941" spans="1:6" x14ac:dyDescent="0.25">
      <c r="A941" t="s">
        <v>4634</v>
      </c>
      <c r="B941" t="s">
        <v>5568</v>
      </c>
      <c r="C941" t="s">
        <v>5411</v>
      </c>
      <c r="D941" t="s">
        <v>5411</v>
      </c>
      <c r="E941" s="22" t="s">
        <v>4634</v>
      </c>
      <c r="F941" s="80" t="s">
        <v>88</v>
      </c>
    </row>
    <row r="942" spans="1:6" x14ac:dyDescent="0.25">
      <c r="A942" t="s">
        <v>4635</v>
      </c>
      <c r="B942" t="s">
        <v>5568</v>
      </c>
      <c r="C942" t="s">
        <v>5411</v>
      </c>
      <c r="D942" t="s">
        <v>5411</v>
      </c>
      <c r="E942" s="22" t="s">
        <v>4635</v>
      </c>
      <c r="F942" s="80" t="s">
        <v>88</v>
      </c>
    </row>
    <row r="943" spans="1:6" x14ac:dyDescent="0.25">
      <c r="A943" t="s">
        <v>4636</v>
      </c>
      <c r="B943" t="s">
        <v>5568</v>
      </c>
      <c r="C943" t="s">
        <v>5411</v>
      </c>
      <c r="D943" t="s">
        <v>5411</v>
      </c>
      <c r="E943" s="22" t="s">
        <v>4636</v>
      </c>
      <c r="F943" s="80" t="s">
        <v>88</v>
      </c>
    </row>
    <row r="944" spans="1:6" x14ac:dyDescent="0.25">
      <c r="A944" t="s">
        <v>4637</v>
      </c>
      <c r="B944" t="s">
        <v>5568</v>
      </c>
      <c r="C944" t="s">
        <v>5411</v>
      </c>
      <c r="D944" t="s">
        <v>5411</v>
      </c>
      <c r="E944" s="22" t="s">
        <v>4637</v>
      </c>
      <c r="F944" s="80" t="s">
        <v>88</v>
      </c>
    </row>
    <row r="945" spans="1:7" x14ac:dyDescent="0.25">
      <c r="A945" t="s">
        <v>4638</v>
      </c>
      <c r="B945" t="s">
        <v>5568</v>
      </c>
      <c r="C945" t="s">
        <v>5411</v>
      </c>
      <c r="D945" t="s">
        <v>5411</v>
      </c>
      <c r="E945" s="22" t="s">
        <v>4638</v>
      </c>
      <c r="F945" s="80" t="s">
        <v>88</v>
      </c>
    </row>
    <row r="946" spans="1:7" x14ac:dyDescent="0.25">
      <c r="A946" t="s">
        <v>4639</v>
      </c>
      <c r="B946" t="s">
        <v>5568</v>
      </c>
      <c r="C946" t="s">
        <v>5411</v>
      </c>
      <c r="D946" t="s">
        <v>5411</v>
      </c>
      <c r="E946" s="22" t="s">
        <v>4639</v>
      </c>
      <c r="F946" s="80" t="s">
        <v>88</v>
      </c>
    </row>
    <row r="947" spans="1:7" x14ac:dyDescent="0.25">
      <c r="A947" t="s">
        <v>4640</v>
      </c>
      <c r="B947" t="s">
        <v>5568</v>
      </c>
      <c r="C947" t="s">
        <v>5411</v>
      </c>
      <c r="D947" t="s">
        <v>5411</v>
      </c>
      <c r="E947" s="22" t="s">
        <v>4640</v>
      </c>
      <c r="F947" s="80" t="s">
        <v>88</v>
      </c>
    </row>
    <row r="948" spans="1:7" x14ac:dyDescent="0.25">
      <c r="A948" t="s">
        <v>4641</v>
      </c>
      <c r="B948" t="s">
        <v>5568</v>
      </c>
      <c r="C948" t="s">
        <v>5411</v>
      </c>
      <c r="D948" t="s">
        <v>5411</v>
      </c>
      <c r="E948" s="22" t="s">
        <v>4641</v>
      </c>
      <c r="F948" s="80" t="s">
        <v>88</v>
      </c>
    </row>
    <row r="949" spans="1:7" x14ac:dyDescent="0.25">
      <c r="A949" t="s">
        <v>4642</v>
      </c>
      <c r="B949" t="s">
        <v>5568</v>
      </c>
      <c r="C949" t="s">
        <v>5411</v>
      </c>
      <c r="D949" t="s">
        <v>5411</v>
      </c>
      <c r="E949" s="22" t="s">
        <v>4642</v>
      </c>
      <c r="F949" s="80" t="s">
        <v>88</v>
      </c>
    </row>
    <row r="950" spans="1:7" x14ac:dyDescent="0.25">
      <c r="A950" t="s">
        <v>4643</v>
      </c>
      <c r="B950" t="s">
        <v>5568</v>
      </c>
      <c r="C950" t="s">
        <v>5411</v>
      </c>
      <c r="D950" t="s">
        <v>5411</v>
      </c>
      <c r="E950" s="22" t="s">
        <v>4643</v>
      </c>
      <c r="F950" s="80" t="s">
        <v>88</v>
      </c>
    </row>
    <row r="951" spans="1:7" x14ac:dyDescent="0.25">
      <c r="A951" t="s">
        <v>4644</v>
      </c>
      <c r="B951" t="s">
        <v>5568</v>
      </c>
      <c r="C951" t="s">
        <v>5411</v>
      </c>
      <c r="D951" t="s">
        <v>5411</v>
      </c>
      <c r="E951" s="22" t="s">
        <v>4644</v>
      </c>
      <c r="F951" s="80" t="s">
        <v>88</v>
      </c>
    </row>
    <row r="952" spans="1:7" x14ac:dyDescent="0.25">
      <c r="A952" t="s">
        <v>4645</v>
      </c>
      <c r="B952" t="s">
        <v>5568</v>
      </c>
      <c r="C952" t="s">
        <v>5411</v>
      </c>
      <c r="D952" t="s">
        <v>5411</v>
      </c>
      <c r="E952" s="22" t="s">
        <v>4645</v>
      </c>
      <c r="F952" s="80" t="s">
        <v>88</v>
      </c>
    </row>
    <row r="953" spans="1:7" x14ac:dyDescent="0.25">
      <c r="A953" t="s">
        <v>4646</v>
      </c>
      <c r="B953" t="s">
        <v>5568</v>
      </c>
      <c r="C953" t="s">
        <v>5411</v>
      </c>
      <c r="D953" t="s">
        <v>5411</v>
      </c>
      <c r="E953" s="22" t="s">
        <v>4646</v>
      </c>
      <c r="F953" s="80" t="s">
        <v>88</v>
      </c>
    </row>
    <row r="954" spans="1:7" x14ac:dyDescent="0.25">
      <c r="A954" t="s">
        <v>4647</v>
      </c>
      <c r="B954" t="s">
        <v>5568</v>
      </c>
      <c r="C954" t="s">
        <v>5411</v>
      </c>
      <c r="D954" t="s">
        <v>5411</v>
      </c>
      <c r="E954" s="22" t="s">
        <v>4647</v>
      </c>
      <c r="F954" s="80" t="s">
        <v>88</v>
      </c>
    </row>
    <row r="955" spans="1:7" x14ac:dyDescent="0.25">
      <c r="A955" t="s">
        <v>4693</v>
      </c>
      <c r="B955" t="s">
        <v>77</v>
      </c>
      <c r="C955" t="s">
        <v>5568</v>
      </c>
      <c r="D955" t="s">
        <v>5411</v>
      </c>
      <c r="E955" s="22" t="s">
        <v>4693</v>
      </c>
      <c r="F955" s="80" t="s">
        <v>77</v>
      </c>
      <c r="G955" s="80" t="s">
        <v>88</v>
      </c>
    </row>
    <row r="956" spans="1:7" x14ac:dyDescent="0.25">
      <c r="A956" t="s">
        <v>4694</v>
      </c>
      <c r="B956" t="s">
        <v>77</v>
      </c>
      <c r="C956" t="s">
        <v>5568</v>
      </c>
      <c r="D956" t="s">
        <v>5411</v>
      </c>
      <c r="E956" s="22" t="s">
        <v>4694</v>
      </c>
      <c r="F956" s="80" t="s">
        <v>77</v>
      </c>
      <c r="G956" s="80" t="s">
        <v>88</v>
      </c>
    </row>
    <row r="957" spans="1:7" x14ac:dyDescent="0.25">
      <c r="A957" t="s">
        <v>4695</v>
      </c>
      <c r="B957" t="s">
        <v>77</v>
      </c>
      <c r="C957" t="s">
        <v>5568</v>
      </c>
      <c r="D957" t="s">
        <v>5411</v>
      </c>
      <c r="E957" s="22" t="s">
        <v>4695</v>
      </c>
      <c r="F957" s="80" t="s">
        <v>77</v>
      </c>
      <c r="G957" s="80" t="s">
        <v>88</v>
      </c>
    </row>
    <row r="958" spans="1:7" x14ac:dyDescent="0.25">
      <c r="A958" t="s">
        <v>4696</v>
      </c>
      <c r="B958" t="s">
        <v>77</v>
      </c>
      <c r="C958" t="s">
        <v>5568</v>
      </c>
      <c r="D958" t="s">
        <v>5411</v>
      </c>
      <c r="E958" s="22" t="s">
        <v>4696</v>
      </c>
      <c r="F958" s="80" t="s">
        <v>77</v>
      </c>
      <c r="G958" s="80" t="s">
        <v>88</v>
      </c>
    </row>
    <row r="959" spans="1:7" x14ac:dyDescent="0.25">
      <c r="A959" t="s">
        <v>4697</v>
      </c>
      <c r="B959" t="s">
        <v>77</v>
      </c>
      <c r="C959" t="s">
        <v>5568</v>
      </c>
      <c r="D959" t="s">
        <v>5411</v>
      </c>
      <c r="E959" s="22" t="s">
        <v>4697</v>
      </c>
      <c r="F959" s="80" t="s">
        <v>77</v>
      </c>
      <c r="G959" s="80" t="s">
        <v>88</v>
      </c>
    </row>
    <row r="960" spans="1:7" x14ac:dyDescent="0.25">
      <c r="A960" t="s">
        <v>4698</v>
      </c>
      <c r="B960" t="s">
        <v>77</v>
      </c>
      <c r="C960" t="s">
        <v>5568</v>
      </c>
      <c r="D960" t="s">
        <v>5411</v>
      </c>
      <c r="E960" s="22" t="s">
        <v>4698</v>
      </c>
      <c r="F960" s="80" t="s">
        <v>77</v>
      </c>
      <c r="G960" s="80" t="s">
        <v>88</v>
      </c>
    </row>
    <row r="961" spans="1:7" x14ac:dyDescent="0.25">
      <c r="A961" t="s">
        <v>4699</v>
      </c>
      <c r="B961" t="s">
        <v>77</v>
      </c>
      <c r="C961" t="s">
        <v>5568</v>
      </c>
      <c r="D961" t="s">
        <v>5411</v>
      </c>
      <c r="E961" s="22" t="s">
        <v>4699</v>
      </c>
      <c r="F961" s="80" t="s">
        <v>77</v>
      </c>
      <c r="G961" s="80" t="s">
        <v>88</v>
      </c>
    </row>
    <row r="962" spans="1:7" x14ac:dyDescent="0.25">
      <c r="A962" t="s">
        <v>4700</v>
      </c>
      <c r="B962" t="s">
        <v>77</v>
      </c>
      <c r="C962" t="s">
        <v>5568</v>
      </c>
      <c r="D962" t="s">
        <v>5411</v>
      </c>
      <c r="E962" s="22" t="s">
        <v>4700</v>
      </c>
      <c r="F962" s="80" t="s">
        <v>77</v>
      </c>
      <c r="G962" s="80" t="s">
        <v>88</v>
      </c>
    </row>
    <row r="963" spans="1:7" x14ac:dyDescent="0.25">
      <c r="A963" t="s">
        <v>4701</v>
      </c>
      <c r="B963" t="s">
        <v>77</v>
      </c>
      <c r="C963" t="s">
        <v>5568</v>
      </c>
      <c r="D963" t="s">
        <v>5411</v>
      </c>
      <c r="E963" s="22" t="s">
        <v>4701</v>
      </c>
      <c r="F963" s="80" t="s">
        <v>77</v>
      </c>
      <c r="G963" s="80" t="s">
        <v>88</v>
      </c>
    </row>
    <row r="964" spans="1:7" x14ac:dyDescent="0.25">
      <c r="A964" t="s">
        <v>4702</v>
      </c>
      <c r="B964" t="s">
        <v>77</v>
      </c>
      <c r="C964" t="s">
        <v>5568</v>
      </c>
      <c r="D964" t="s">
        <v>5411</v>
      </c>
      <c r="E964" s="22" t="s">
        <v>4702</v>
      </c>
      <c r="F964" s="80" t="s">
        <v>77</v>
      </c>
      <c r="G964" s="80" t="s">
        <v>88</v>
      </c>
    </row>
    <row r="965" spans="1:7" x14ac:dyDescent="0.25">
      <c r="A965" t="s">
        <v>4703</v>
      </c>
      <c r="B965" t="s">
        <v>77</v>
      </c>
      <c r="C965" t="s">
        <v>5568</v>
      </c>
      <c r="D965" t="s">
        <v>5411</v>
      </c>
      <c r="E965" s="22" t="s">
        <v>4703</v>
      </c>
      <c r="F965" s="80" t="s">
        <v>77</v>
      </c>
      <c r="G965" s="80" t="s">
        <v>88</v>
      </c>
    </row>
    <row r="966" spans="1:7" x14ac:dyDescent="0.25">
      <c r="A966" t="s">
        <v>4704</v>
      </c>
      <c r="B966" t="s">
        <v>77</v>
      </c>
      <c r="C966" t="s">
        <v>5568</v>
      </c>
      <c r="D966" t="s">
        <v>5411</v>
      </c>
      <c r="E966" s="22" t="s">
        <v>4704</v>
      </c>
      <c r="F966" s="80" t="s">
        <v>77</v>
      </c>
      <c r="G966" s="80" t="s">
        <v>88</v>
      </c>
    </row>
    <row r="967" spans="1:7" x14ac:dyDescent="0.25">
      <c r="A967" t="s">
        <v>4705</v>
      </c>
      <c r="B967" t="s">
        <v>77</v>
      </c>
      <c r="C967" t="s">
        <v>5568</v>
      </c>
      <c r="D967" t="s">
        <v>5411</v>
      </c>
      <c r="E967" s="22" t="s">
        <v>4705</v>
      </c>
      <c r="F967" s="80" t="s">
        <v>77</v>
      </c>
      <c r="G967" s="80" t="s">
        <v>88</v>
      </c>
    </row>
    <row r="968" spans="1:7" x14ac:dyDescent="0.25">
      <c r="A968" t="s">
        <v>4706</v>
      </c>
      <c r="B968" t="s">
        <v>77</v>
      </c>
      <c r="C968" t="s">
        <v>5568</v>
      </c>
      <c r="D968" t="s">
        <v>5411</v>
      </c>
      <c r="E968" s="22" t="s">
        <v>4706</v>
      </c>
      <c r="F968" s="80" t="s">
        <v>77</v>
      </c>
      <c r="G968" s="80" t="s">
        <v>88</v>
      </c>
    </row>
    <row r="969" spans="1:7" x14ac:dyDescent="0.25">
      <c r="A969" t="s">
        <v>4707</v>
      </c>
      <c r="B969" t="s">
        <v>77</v>
      </c>
      <c r="C969" t="s">
        <v>5568</v>
      </c>
      <c r="D969" t="s">
        <v>5411</v>
      </c>
      <c r="E969" s="22" t="s">
        <v>4707</v>
      </c>
      <c r="F969" s="80" t="s">
        <v>77</v>
      </c>
      <c r="G969" s="80" t="s">
        <v>88</v>
      </c>
    </row>
    <row r="970" spans="1:7" x14ac:dyDescent="0.25">
      <c r="A970" t="s">
        <v>4708</v>
      </c>
      <c r="B970" t="s">
        <v>77</v>
      </c>
      <c r="C970" t="s">
        <v>5568</v>
      </c>
      <c r="D970" t="s">
        <v>5411</v>
      </c>
      <c r="E970" s="22" t="s">
        <v>4708</v>
      </c>
      <c r="F970" s="80" t="s">
        <v>77</v>
      </c>
      <c r="G970" s="80" t="s">
        <v>88</v>
      </c>
    </row>
    <row r="971" spans="1:7" x14ac:dyDescent="0.25">
      <c r="A971" t="s">
        <v>4709</v>
      </c>
      <c r="B971" t="s">
        <v>77</v>
      </c>
      <c r="C971" t="s">
        <v>5568</v>
      </c>
      <c r="D971" t="s">
        <v>5411</v>
      </c>
      <c r="E971" s="22" t="s">
        <v>4709</v>
      </c>
      <c r="F971" s="80" t="s">
        <v>77</v>
      </c>
      <c r="G971" s="80" t="s">
        <v>88</v>
      </c>
    </row>
    <row r="972" spans="1:7" x14ac:dyDescent="0.25">
      <c r="A972" t="s">
        <v>4710</v>
      </c>
      <c r="B972" t="s">
        <v>77</v>
      </c>
      <c r="C972" t="s">
        <v>5568</v>
      </c>
      <c r="D972" t="s">
        <v>5411</v>
      </c>
      <c r="E972" s="22" t="s">
        <v>4710</v>
      </c>
      <c r="F972" s="80" t="s">
        <v>77</v>
      </c>
      <c r="G972" s="80" t="s">
        <v>88</v>
      </c>
    </row>
    <row r="973" spans="1:7" x14ac:dyDescent="0.25">
      <c r="A973" t="s">
        <v>4663</v>
      </c>
      <c r="B973" t="s">
        <v>5568</v>
      </c>
      <c r="C973" t="s">
        <v>5411</v>
      </c>
      <c r="D973" t="s">
        <v>5411</v>
      </c>
      <c r="E973" s="22" t="s">
        <v>4663</v>
      </c>
      <c r="F973" s="98" t="s">
        <v>88</v>
      </c>
    </row>
    <row r="974" spans="1:7" x14ac:dyDescent="0.25">
      <c r="A974" t="s">
        <v>4664</v>
      </c>
      <c r="B974" t="s">
        <v>5568</v>
      </c>
      <c r="C974" t="s">
        <v>5411</v>
      </c>
      <c r="D974" t="s">
        <v>5411</v>
      </c>
      <c r="E974" s="22" t="s">
        <v>4664</v>
      </c>
      <c r="F974" s="98" t="s">
        <v>88</v>
      </c>
    </row>
    <row r="975" spans="1:7" x14ac:dyDescent="0.25">
      <c r="A975" t="s">
        <v>4665</v>
      </c>
      <c r="B975" t="s">
        <v>5568</v>
      </c>
      <c r="C975" t="s">
        <v>5411</v>
      </c>
      <c r="D975" t="s">
        <v>5411</v>
      </c>
      <c r="E975" s="22" t="s">
        <v>4665</v>
      </c>
      <c r="F975" s="98" t="s">
        <v>88</v>
      </c>
    </row>
    <row r="976" spans="1:7" x14ac:dyDescent="0.25">
      <c r="A976" t="s">
        <v>4666</v>
      </c>
      <c r="B976" t="s">
        <v>5568</v>
      </c>
      <c r="C976" t="s">
        <v>5411</v>
      </c>
      <c r="D976" t="s">
        <v>5411</v>
      </c>
      <c r="E976" s="22" t="s">
        <v>4666</v>
      </c>
      <c r="F976" s="98" t="s">
        <v>88</v>
      </c>
    </row>
    <row r="977" spans="1:6" x14ac:dyDescent="0.25">
      <c r="A977" t="s">
        <v>4667</v>
      </c>
      <c r="B977" t="s">
        <v>5568</v>
      </c>
      <c r="C977" t="s">
        <v>5411</v>
      </c>
      <c r="D977" t="s">
        <v>5411</v>
      </c>
      <c r="E977" s="22" t="s">
        <v>4667</v>
      </c>
      <c r="F977" s="98" t="s">
        <v>88</v>
      </c>
    </row>
    <row r="978" spans="1:6" x14ac:dyDescent="0.25">
      <c r="A978" t="s">
        <v>4668</v>
      </c>
      <c r="B978" t="s">
        <v>5568</v>
      </c>
      <c r="C978" t="s">
        <v>5411</v>
      </c>
      <c r="D978" t="s">
        <v>5411</v>
      </c>
      <c r="E978" s="22" t="s">
        <v>4668</v>
      </c>
      <c r="F978" s="98" t="s">
        <v>88</v>
      </c>
    </row>
    <row r="979" spans="1:6" x14ac:dyDescent="0.25">
      <c r="A979" t="s">
        <v>4669</v>
      </c>
      <c r="B979" t="s">
        <v>5568</v>
      </c>
      <c r="C979" t="s">
        <v>5411</v>
      </c>
      <c r="D979" t="s">
        <v>5411</v>
      </c>
      <c r="E979" s="22" t="s">
        <v>4669</v>
      </c>
      <c r="F979" s="98" t="s">
        <v>88</v>
      </c>
    </row>
    <row r="980" spans="1:6" x14ac:dyDescent="0.25">
      <c r="A980" t="s">
        <v>4670</v>
      </c>
      <c r="B980" t="s">
        <v>5568</v>
      </c>
      <c r="C980" t="s">
        <v>5411</v>
      </c>
      <c r="D980" t="s">
        <v>5411</v>
      </c>
      <c r="E980" s="22" t="s">
        <v>4670</v>
      </c>
      <c r="F980" s="98" t="s">
        <v>88</v>
      </c>
    </row>
    <row r="981" spans="1:6" x14ac:dyDescent="0.25">
      <c r="A981" t="s">
        <v>4671</v>
      </c>
      <c r="B981" t="s">
        <v>5568</v>
      </c>
      <c r="C981" t="s">
        <v>5411</v>
      </c>
      <c r="D981" t="s">
        <v>5411</v>
      </c>
      <c r="E981" s="22" t="s">
        <v>4671</v>
      </c>
      <c r="F981" s="98" t="s">
        <v>88</v>
      </c>
    </row>
    <row r="982" spans="1:6" x14ac:dyDescent="0.25">
      <c r="A982" t="s">
        <v>4672</v>
      </c>
      <c r="B982" t="s">
        <v>5568</v>
      </c>
      <c r="C982" t="s">
        <v>5411</v>
      </c>
      <c r="D982" t="s">
        <v>5411</v>
      </c>
      <c r="E982" s="22" t="s">
        <v>4672</v>
      </c>
      <c r="F982" s="98" t="s">
        <v>88</v>
      </c>
    </row>
    <row r="983" spans="1:6" x14ac:dyDescent="0.25">
      <c r="A983" t="s">
        <v>4673</v>
      </c>
      <c r="B983" t="s">
        <v>5568</v>
      </c>
      <c r="C983" t="s">
        <v>5411</v>
      </c>
      <c r="D983" t="s">
        <v>5411</v>
      </c>
      <c r="E983" s="22" t="s">
        <v>4673</v>
      </c>
      <c r="F983" s="98" t="s">
        <v>88</v>
      </c>
    </row>
    <row r="984" spans="1:6" x14ac:dyDescent="0.25">
      <c r="A984" t="s">
        <v>4674</v>
      </c>
      <c r="B984" t="s">
        <v>5568</v>
      </c>
      <c r="C984" t="s">
        <v>5411</v>
      </c>
      <c r="D984" t="s">
        <v>5411</v>
      </c>
      <c r="E984" s="22" t="s">
        <v>4674</v>
      </c>
      <c r="F984" s="98" t="s">
        <v>88</v>
      </c>
    </row>
    <row r="985" spans="1:6" x14ac:dyDescent="0.25">
      <c r="A985" t="s">
        <v>4675</v>
      </c>
      <c r="B985" t="s">
        <v>5568</v>
      </c>
      <c r="C985" t="s">
        <v>5411</v>
      </c>
      <c r="D985" t="s">
        <v>5411</v>
      </c>
      <c r="E985" s="22" t="s">
        <v>4675</v>
      </c>
      <c r="F985" s="98" t="s">
        <v>88</v>
      </c>
    </row>
    <row r="986" spans="1:6" x14ac:dyDescent="0.25">
      <c r="A986" t="s">
        <v>4676</v>
      </c>
      <c r="B986" t="s">
        <v>5568</v>
      </c>
      <c r="C986" t="s">
        <v>5411</v>
      </c>
      <c r="D986" t="s">
        <v>5411</v>
      </c>
      <c r="E986" s="22" t="s">
        <v>4676</v>
      </c>
      <c r="F986" s="98" t="s">
        <v>88</v>
      </c>
    </row>
    <row r="987" spans="1:6" x14ac:dyDescent="0.25">
      <c r="A987" t="s">
        <v>4677</v>
      </c>
      <c r="B987" t="s">
        <v>5568</v>
      </c>
      <c r="C987" t="s">
        <v>5411</v>
      </c>
      <c r="D987" t="s">
        <v>5411</v>
      </c>
      <c r="E987" s="22" t="s">
        <v>4677</v>
      </c>
      <c r="F987" s="98" t="s">
        <v>88</v>
      </c>
    </row>
    <row r="988" spans="1:6" x14ac:dyDescent="0.25">
      <c r="A988" t="s">
        <v>4678</v>
      </c>
      <c r="B988" t="s">
        <v>5568</v>
      </c>
      <c r="C988" t="s">
        <v>5411</v>
      </c>
      <c r="D988" t="s">
        <v>5411</v>
      </c>
      <c r="E988" s="22" t="s">
        <v>4678</v>
      </c>
      <c r="F988" s="98" t="s">
        <v>88</v>
      </c>
    </row>
    <row r="989" spans="1:6" x14ac:dyDescent="0.25">
      <c r="A989" t="s">
        <v>4679</v>
      </c>
      <c r="B989" t="s">
        <v>5568</v>
      </c>
      <c r="C989" t="s">
        <v>5411</v>
      </c>
      <c r="D989" t="s">
        <v>5411</v>
      </c>
      <c r="E989" s="22" t="s">
        <v>4679</v>
      </c>
      <c r="F989" s="98" t="s">
        <v>88</v>
      </c>
    </row>
    <row r="990" spans="1:6" x14ac:dyDescent="0.25">
      <c r="A990" t="s">
        <v>4680</v>
      </c>
      <c r="B990" t="s">
        <v>5568</v>
      </c>
      <c r="C990" t="s">
        <v>5411</v>
      </c>
      <c r="D990" t="s">
        <v>5411</v>
      </c>
      <c r="E990" s="22" t="s">
        <v>4680</v>
      </c>
      <c r="F990" s="98" t="s">
        <v>88</v>
      </c>
    </row>
    <row r="991" spans="1:6" x14ac:dyDescent="0.25">
      <c r="A991" t="s">
        <v>4681</v>
      </c>
      <c r="B991" t="s">
        <v>5568</v>
      </c>
      <c r="C991" t="s">
        <v>5411</v>
      </c>
      <c r="D991" t="s">
        <v>5411</v>
      </c>
      <c r="E991" s="22" t="s">
        <v>4681</v>
      </c>
      <c r="F991" s="98" t="s">
        <v>88</v>
      </c>
    </row>
    <row r="992" spans="1:6" x14ac:dyDescent="0.25">
      <c r="A992" t="s">
        <v>4682</v>
      </c>
      <c r="B992" t="s">
        <v>5568</v>
      </c>
      <c r="C992" t="s">
        <v>5411</v>
      </c>
      <c r="D992" t="s">
        <v>5411</v>
      </c>
      <c r="E992" s="22" t="s">
        <v>4682</v>
      </c>
      <c r="F992" s="98" t="s">
        <v>88</v>
      </c>
    </row>
    <row r="993" spans="1:6" x14ac:dyDescent="0.25">
      <c r="A993" t="s">
        <v>4683</v>
      </c>
      <c r="B993" t="s">
        <v>5568</v>
      </c>
      <c r="C993" t="s">
        <v>5411</v>
      </c>
      <c r="D993" t="s">
        <v>5411</v>
      </c>
      <c r="E993" s="22" t="s">
        <v>4683</v>
      </c>
      <c r="F993" s="98" t="s">
        <v>88</v>
      </c>
    </row>
    <row r="994" spans="1:6" x14ac:dyDescent="0.25">
      <c r="A994" t="s">
        <v>4684</v>
      </c>
      <c r="B994" t="s">
        <v>5568</v>
      </c>
      <c r="C994" t="s">
        <v>5411</v>
      </c>
      <c r="D994" t="s">
        <v>5411</v>
      </c>
      <c r="E994" s="22" t="s">
        <v>4684</v>
      </c>
      <c r="F994" s="98" t="s">
        <v>88</v>
      </c>
    </row>
    <row r="995" spans="1:6" x14ac:dyDescent="0.25">
      <c r="A995" t="s">
        <v>4685</v>
      </c>
      <c r="B995" t="s">
        <v>5568</v>
      </c>
      <c r="C995" t="s">
        <v>5411</v>
      </c>
      <c r="D995" t="s">
        <v>5411</v>
      </c>
      <c r="E995" s="22" t="s">
        <v>4685</v>
      </c>
      <c r="F995" s="98" t="s">
        <v>88</v>
      </c>
    </row>
    <row r="996" spans="1:6" x14ac:dyDescent="0.25">
      <c r="A996" t="s">
        <v>4686</v>
      </c>
      <c r="B996" t="s">
        <v>5568</v>
      </c>
      <c r="C996" t="s">
        <v>5411</v>
      </c>
      <c r="D996" t="s">
        <v>5411</v>
      </c>
      <c r="E996" s="22" t="s">
        <v>4686</v>
      </c>
      <c r="F996" s="98" t="s">
        <v>88</v>
      </c>
    </row>
    <row r="997" spans="1:6" x14ac:dyDescent="0.25">
      <c r="A997" t="s">
        <v>4687</v>
      </c>
      <c r="B997" t="s">
        <v>5568</v>
      </c>
      <c r="C997" t="s">
        <v>5411</v>
      </c>
      <c r="D997" t="s">
        <v>5411</v>
      </c>
      <c r="E997" s="22" t="s">
        <v>4687</v>
      </c>
      <c r="F997" s="98" t="s">
        <v>88</v>
      </c>
    </row>
    <row r="998" spans="1:6" x14ac:dyDescent="0.25">
      <c r="A998" t="s">
        <v>4688</v>
      </c>
      <c r="B998" t="s">
        <v>5568</v>
      </c>
      <c r="C998" t="s">
        <v>5411</v>
      </c>
      <c r="D998" t="s">
        <v>5411</v>
      </c>
      <c r="E998" s="22" t="s">
        <v>4688</v>
      </c>
      <c r="F998" s="98" t="s">
        <v>88</v>
      </c>
    </row>
    <row r="999" spans="1:6" x14ac:dyDescent="0.25">
      <c r="A999" t="s">
        <v>4689</v>
      </c>
      <c r="B999" t="s">
        <v>5568</v>
      </c>
      <c r="C999" t="s">
        <v>5411</v>
      </c>
      <c r="D999" t="s">
        <v>5411</v>
      </c>
      <c r="E999" s="22" t="s">
        <v>4689</v>
      </c>
      <c r="F999" s="98" t="s">
        <v>88</v>
      </c>
    </row>
    <row r="1000" spans="1:6" x14ac:dyDescent="0.25">
      <c r="A1000" t="s">
        <v>4690</v>
      </c>
      <c r="B1000" t="s">
        <v>5568</v>
      </c>
      <c r="C1000" t="s">
        <v>5411</v>
      </c>
      <c r="D1000" t="s">
        <v>5411</v>
      </c>
      <c r="E1000" s="22" t="s">
        <v>4690</v>
      </c>
      <c r="F1000" s="98" t="s">
        <v>88</v>
      </c>
    </row>
    <row r="1001" spans="1:6" x14ac:dyDescent="0.25">
      <c r="A1001" t="s">
        <v>4691</v>
      </c>
      <c r="B1001" t="s">
        <v>5568</v>
      </c>
      <c r="C1001" t="s">
        <v>5411</v>
      </c>
      <c r="D1001" t="s">
        <v>5411</v>
      </c>
      <c r="E1001" s="22" t="s">
        <v>4691</v>
      </c>
      <c r="F1001" s="98" t="s">
        <v>88</v>
      </c>
    </row>
    <row r="1002" spans="1:6" x14ac:dyDescent="0.25">
      <c r="A1002" t="s">
        <v>4692</v>
      </c>
      <c r="B1002" t="s">
        <v>5568</v>
      </c>
      <c r="C1002" t="s">
        <v>5411</v>
      </c>
      <c r="D1002" t="s">
        <v>5411</v>
      </c>
      <c r="E1002" s="22" t="s">
        <v>4692</v>
      </c>
      <c r="F1002" s="98" t="s">
        <v>88</v>
      </c>
    </row>
    <row r="1003" spans="1:6" x14ac:dyDescent="0.25">
      <c r="A1003" t="s">
        <v>4648</v>
      </c>
      <c r="B1003" t="s">
        <v>5568</v>
      </c>
      <c r="C1003" t="s">
        <v>5411</v>
      </c>
      <c r="D1003" t="s">
        <v>5411</v>
      </c>
      <c r="E1003" s="22" t="s">
        <v>4648</v>
      </c>
      <c r="F1003" s="98" t="s">
        <v>88</v>
      </c>
    </row>
    <row r="1004" spans="1:6" x14ac:dyDescent="0.25">
      <c r="A1004" t="s">
        <v>4649</v>
      </c>
      <c r="B1004" t="s">
        <v>5568</v>
      </c>
      <c r="C1004" t="s">
        <v>5411</v>
      </c>
      <c r="D1004" t="s">
        <v>5411</v>
      </c>
      <c r="E1004" s="22" t="s">
        <v>4649</v>
      </c>
      <c r="F1004" s="98" t="s">
        <v>88</v>
      </c>
    </row>
    <row r="1005" spans="1:6" x14ac:dyDescent="0.25">
      <c r="A1005" t="s">
        <v>4650</v>
      </c>
      <c r="B1005" t="s">
        <v>5568</v>
      </c>
      <c r="C1005" t="s">
        <v>5411</v>
      </c>
      <c r="D1005" t="s">
        <v>5411</v>
      </c>
      <c r="E1005" s="22" t="s">
        <v>4650</v>
      </c>
      <c r="F1005" s="98" t="s">
        <v>88</v>
      </c>
    </row>
    <row r="1006" spans="1:6" x14ac:dyDescent="0.25">
      <c r="A1006" t="s">
        <v>4651</v>
      </c>
      <c r="B1006" t="s">
        <v>5568</v>
      </c>
      <c r="C1006" t="s">
        <v>5411</v>
      </c>
      <c r="D1006" t="s">
        <v>5411</v>
      </c>
      <c r="E1006" s="22" t="s">
        <v>4651</v>
      </c>
      <c r="F1006" s="98" t="s">
        <v>88</v>
      </c>
    </row>
    <row r="1007" spans="1:6" x14ac:dyDescent="0.25">
      <c r="A1007" t="s">
        <v>4652</v>
      </c>
      <c r="B1007" t="s">
        <v>5568</v>
      </c>
      <c r="C1007" t="s">
        <v>5411</v>
      </c>
      <c r="D1007" t="s">
        <v>5411</v>
      </c>
      <c r="E1007" s="22" t="s">
        <v>4652</v>
      </c>
      <c r="F1007" s="98" t="s">
        <v>88</v>
      </c>
    </row>
    <row r="1008" spans="1:6" x14ac:dyDescent="0.25">
      <c r="A1008" t="s">
        <v>4653</v>
      </c>
      <c r="B1008" t="s">
        <v>5568</v>
      </c>
      <c r="C1008" t="s">
        <v>5411</v>
      </c>
      <c r="D1008" t="s">
        <v>5411</v>
      </c>
      <c r="E1008" s="22" t="s">
        <v>4653</v>
      </c>
      <c r="F1008" s="98" t="s">
        <v>88</v>
      </c>
    </row>
    <row r="1009" spans="1:6" x14ac:dyDescent="0.25">
      <c r="A1009" t="s">
        <v>4654</v>
      </c>
      <c r="B1009" t="s">
        <v>5568</v>
      </c>
      <c r="C1009" t="s">
        <v>5411</v>
      </c>
      <c r="D1009" t="s">
        <v>5411</v>
      </c>
      <c r="E1009" s="22" t="s">
        <v>4654</v>
      </c>
      <c r="F1009" s="98" t="s">
        <v>88</v>
      </c>
    </row>
    <row r="1010" spans="1:6" x14ac:dyDescent="0.25">
      <c r="A1010" t="s">
        <v>4655</v>
      </c>
      <c r="B1010" t="s">
        <v>5568</v>
      </c>
      <c r="C1010" t="s">
        <v>5411</v>
      </c>
      <c r="D1010" t="s">
        <v>5411</v>
      </c>
      <c r="E1010" s="22" t="s">
        <v>4655</v>
      </c>
      <c r="F1010" s="98" t="s">
        <v>88</v>
      </c>
    </row>
    <row r="1011" spans="1:6" x14ac:dyDescent="0.25">
      <c r="A1011" t="s">
        <v>4656</v>
      </c>
      <c r="B1011" t="s">
        <v>5568</v>
      </c>
      <c r="C1011" t="s">
        <v>5411</v>
      </c>
      <c r="D1011" t="s">
        <v>5411</v>
      </c>
      <c r="E1011" s="22" t="s">
        <v>4656</v>
      </c>
      <c r="F1011" s="98" t="s">
        <v>88</v>
      </c>
    </row>
    <row r="1012" spans="1:6" x14ac:dyDescent="0.25">
      <c r="A1012" t="s">
        <v>4657</v>
      </c>
      <c r="B1012" t="s">
        <v>5568</v>
      </c>
      <c r="C1012" t="s">
        <v>5411</v>
      </c>
      <c r="D1012" t="s">
        <v>5411</v>
      </c>
      <c r="E1012" s="22" t="s">
        <v>4657</v>
      </c>
      <c r="F1012" s="98" t="s">
        <v>88</v>
      </c>
    </row>
    <row r="1013" spans="1:6" x14ac:dyDescent="0.25">
      <c r="A1013" t="s">
        <v>4658</v>
      </c>
      <c r="B1013" t="s">
        <v>5568</v>
      </c>
      <c r="C1013" t="s">
        <v>5411</v>
      </c>
      <c r="D1013" t="s">
        <v>5411</v>
      </c>
      <c r="E1013" s="22" t="s">
        <v>4658</v>
      </c>
      <c r="F1013" s="98" t="s">
        <v>88</v>
      </c>
    </row>
    <row r="1014" spans="1:6" x14ac:dyDescent="0.25">
      <c r="A1014" t="s">
        <v>4659</v>
      </c>
      <c r="B1014" t="s">
        <v>5568</v>
      </c>
      <c r="C1014" t="s">
        <v>5411</v>
      </c>
      <c r="D1014" t="s">
        <v>5411</v>
      </c>
      <c r="E1014" s="22" t="s">
        <v>4659</v>
      </c>
      <c r="F1014" s="98" t="s">
        <v>88</v>
      </c>
    </row>
    <row r="1015" spans="1:6" x14ac:dyDescent="0.25">
      <c r="A1015" t="s">
        <v>4660</v>
      </c>
      <c r="B1015" t="s">
        <v>5568</v>
      </c>
      <c r="C1015" t="s">
        <v>5411</v>
      </c>
      <c r="D1015" t="s">
        <v>5411</v>
      </c>
      <c r="E1015" s="22" t="s">
        <v>4660</v>
      </c>
      <c r="F1015" s="98" t="s">
        <v>88</v>
      </c>
    </row>
    <row r="1016" spans="1:6" x14ac:dyDescent="0.25">
      <c r="A1016" t="s">
        <v>4661</v>
      </c>
      <c r="B1016" t="s">
        <v>5568</v>
      </c>
      <c r="C1016" t="s">
        <v>5411</v>
      </c>
      <c r="D1016" t="s">
        <v>5411</v>
      </c>
      <c r="E1016" s="22" t="s">
        <v>4661</v>
      </c>
      <c r="F1016" s="98" t="s">
        <v>88</v>
      </c>
    </row>
    <row r="1017" spans="1:6" x14ac:dyDescent="0.25">
      <c r="A1017" t="s">
        <v>4662</v>
      </c>
      <c r="B1017" t="s">
        <v>5568</v>
      </c>
      <c r="C1017" t="s">
        <v>5411</v>
      </c>
      <c r="D1017" t="s">
        <v>5411</v>
      </c>
      <c r="E1017" s="22" t="s">
        <v>4662</v>
      </c>
      <c r="F1017" s="98" t="s">
        <v>88</v>
      </c>
    </row>
    <row r="1018" spans="1:6" x14ac:dyDescent="0.25">
      <c r="A1018" t="s">
        <v>4711</v>
      </c>
      <c r="B1018" t="s">
        <v>77</v>
      </c>
      <c r="C1018" t="s">
        <v>5411</v>
      </c>
      <c r="D1018" t="s">
        <v>5411</v>
      </c>
      <c r="E1018" s="22" t="s">
        <v>4711</v>
      </c>
      <c r="F1018" s="98" t="s">
        <v>77</v>
      </c>
    </row>
    <row r="1019" spans="1:6" x14ac:dyDescent="0.25">
      <c r="A1019" t="s">
        <v>4712</v>
      </c>
      <c r="B1019" t="s">
        <v>77</v>
      </c>
      <c r="C1019" t="s">
        <v>5411</v>
      </c>
      <c r="D1019" t="s">
        <v>5411</v>
      </c>
      <c r="E1019" s="22" t="s">
        <v>4712</v>
      </c>
      <c r="F1019" s="98" t="s">
        <v>77</v>
      </c>
    </row>
    <row r="1020" spans="1:6" x14ac:dyDescent="0.25">
      <c r="A1020" t="s">
        <v>4713</v>
      </c>
      <c r="B1020" t="s">
        <v>77</v>
      </c>
      <c r="C1020" t="s">
        <v>5411</v>
      </c>
      <c r="D1020" t="s">
        <v>5411</v>
      </c>
      <c r="E1020" s="22" t="s">
        <v>4713</v>
      </c>
      <c r="F1020" s="98" t="s">
        <v>77</v>
      </c>
    </row>
    <row r="1021" spans="1:6" x14ac:dyDescent="0.25">
      <c r="A1021" t="s">
        <v>4714</v>
      </c>
      <c r="B1021" t="s">
        <v>77</v>
      </c>
      <c r="C1021" t="s">
        <v>5411</v>
      </c>
      <c r="D1021" t="s">
        <v>5411</v>
      </c>
      <c r="E1021" s="22" t="s">
        <v>4714</v>
      </c>
      <c r="F1021" s="98" t="s">
        <v>77</v>
      </c>
    </row>
    <row r="1022" spans="1:6" x14ac:dyDescent="0.25">
      <c r="A1022" t="s">
        <v>4715</v>
      </c>
      <c r="B1022" t="s">
        <v>77</v>
      </c>
      <c r="C1022" t="s">
        <v>5411</v>
      </c>
      <c r="D1022" t="s">
        <v>5411</v>
      </c>
      <c r="E1022" s="22" t="s">
        <v>4715</v>
      </c>
      <c r="F1022" s="98" t="s">
        <v>77</v>
      </c>
    </row>
    <row r="1023" spans="1:6" x14ac:dyDescent="0.25">
      <c r="A1023" t="s">
        <v>4716</v>
      </c>
      <c r="B1023" t="s">
        <v>77</v>
      </c>
      <c r="C1023" t="s">
        <v>5411</v>
      </c>
      <c r="D1023" t="s">
        <v>5411</v>
      </c>
      <c r="E1023" s="22" t="s">
        <v>4716</v>
      </c>
      <c r="F1023" s="98" t="s">
        <v>77</v>
      </c>
    </row>
    <row r="1024" spans="1:6" x14ac:dyDescent="0.25">
      <c r="A1024" t="s">
        <v>4717</v>
      </c>
      <c r="B1024" t="s">
        <v>77</v>
      </c>
      <c r="C1024" t="s">
        <v>5411</v>
      </c>
      <c r="D1024" t="s">
        <v>5411</v>
      </c>
      <c r="E1024" s="22" t="s">
        <v>4717</v>
      </c>
      <c r="F1024" s="98" t="s">
        <v>77</v>
      </c>
    </row>
    <row r="1025" spans="1:6" x14ac:dyDescent="0.25">
      <c r="A1025" t="s">
        <v>4718</v>
      </c>
      <c r="B1025" t="s">
        <v>77</v>
      </c>
      <c r="C1025" t="s">
        <v>5411</v>
      </c>
      <c r="D1025" t="s">
        <v>5411</v>
      </c>
      <c r="E1025" s="22" t="s">
        <v>4718</v>
      </c>
      <c r="F1025" s="98" t="s">
        <v>77</v>
      </c>
    </row>
    <row r="1026" spans="1:6" x14ac:dyDescent="0.25">
      <c r="A1026" t="s">
        <v>4719</v>
      </c>
      <c r="B1026" t="s">
        <v>77</v>
      </c>
      <c r="C1026" t="s">
        <v>5411</v>
      </c>
      <c r="D1026" t="s">
        <v>5411</v>
      </c>
      <c r="E1026" s="22" t="s">
        <v>4719</v>
      </c>
      <c r="F1026" s="98" t="s">
        <v>77</v>
      </c>
    </row>
    <row r="1027" spans="1:6" x14ac:dyDescent="0.25">
      <c r="A1027" t="s">
        <v>4720</v>
      </c>
      <c r="B1027" t="s">
        <v>77</v>
      </c>
      <c r="C1027" t="s">
        <v>5411</v>
      </c>
      <c r="D1027" t="s">
        <v>5411</v>
      </c>
      <c r="E1027" s="22" t="s">
        <v>4720</v>
      </c>
      <c r="F1027" s="98" t="s">
        <v>77</v>
      </c>
    </row>
    <row r="1028" spans="1:6" x14ac:dyDescent="0.25">
      <c r="A1028" t="s">
        <v>4721</v>
      </c>
      <c r="B1028" t="s">
        <v>77</v>
      </c>
      <c r="C1028" t="s">
        <v>5411</v>
      </c>
      <c r="D1028" t="s">
        <v>5411</v>
      </c>
      <c r="E1028" s="22" t="s">
        <v>4721</v>
      </c>
      <c r="F1028" s="98" t="s">
        <v>77</v>
      </c>
    </row>
    <row r="1029" spans="1:6" x14ac:dyDescent="0.25">
      <c r="A1029" t="s">
        <v>4722</v>
      </c>
      <c r="B1029" t="s">
        <v>77</v>
      </c>
      <c r="C1029" t="s">
        <v>5411</v>
      </c>
      <c r="D1029" t="s">
        <v>5411</v>
      </c>
      <c r="E1029" s="22" t="s">
        <v>4722</v>
      </c>
      <c r="F1029" s="98" t="s">
        <v>77</v>
      </c>
    </row>
    <row r="1030" spans="1:6" x14ac:dyDescent="0.25">
      <c r="A1030" t="s">
        <v>4723</v>
      </c>
      <c r="B1030" t="s">
        <v>77</v>
      </c>
      <c r="C1030" t="s">
        <v>5411</v>
      </c>
      <c r="D1030" t="s">
        <v>5411</v>
      </c>
      <c r="E1030" s="22" t="s">
        <v>4723</v>
      </c>
      <c r="F1030" s="98" t="s">
        <v>77</v>
      </c>
    </row>
    <row r="1031" spans="1:6" x14ac:dyDescent="0.25">
      <c r="A1031" t="s">
        <v>4724</v>
      </c>
      <c r="B1031" t="s">
        <v>77</v>
      </c>
      <c r="C1031" t="s">
        <v>5411</v>
      </c>
      <c r="D1031" t="s">
        <v>5411</v>
      </c>
      <c r="E1031" s="22" t="s">
        <v>4724</v>
      </c>
      <c r="F1031" s="98" t="s">
        <v>77</v>
      </c>
    </row>
    <row r="1032" spans="1:6" x14ac:dyDescent="0.25">
      <c r="A1032" t="s">
        <v>4725</v>
      </c>
      <c r="B1032" t="s">
        <v>77</v>
      </c>
      <c r="C1032" t="s">
        <v>5411</v>
      </c>
      <c r="D1032" t="s">
        <v>5411</v>
      </c>
      <c r="E1032" s="22" t="s">
        <v>4725</v>
      </c>
      <c r="F1032" s="98" t="s">
        <v>77</v>
      </c>
    </row>
    <row r="1033" spans="1:6" x14ac:dyDescent="0.25">
      <c r="A1033" t="s">
        <v>1588</v>
      </c>
      <c r="B1033" t="s">
        <v>114</v>
      </c>
      <c r="C1033" t="s">
        <v>5411</v>
      </c>
      <c r="D1033" t="s">
        <v>5411</v>
      </c>
      <c r="E1033" s="22" t="s">
        <v>1588</v>
      </c>
      <c r="F1033" s="79" t="s">
        <v>114</v>
      </c>
    </row>
    <row r="1034" spans="1:6" x14ac:dyDescent="0.25">
      <c r="A1034" t="s">
        <v>1589</v>
      </c>
      <c r="B1034" t="s">
        <v>114</v>
      </c>
      <c r="C1034" t="s">
        <v>5411</v>
      </c>
      <c r="D1034" t="s">
        <v>5411</v>
      </c>
      <c r="E1034" s="22" t="s">
        <v>1589</v>
      </c>
      <c r="F1034" s="79" t="s">
        <v>114</v>
      </c>
    </row>
    <row r="1035" spans="1:6" x14ac:dyDescent="0.25">
      <c r="A1035" t="s">
        <v>1590</v>
      </c>
      <c r="B1035" t="s">
        <v>114</v>
      </c>
      <c r="C1035" t="s">
        <v>5411</v>
      </c>
      <c r="D1035" t="s">
        <v>5411</v>
      </c>
      <c r="E1035" s="22" t="s">
        <v>1590</v>
      </c>
      <c r="F1035" s="79" t="s">
        <v>114</v>
      </c>
    </row>
    <row r="1036" spans="1:6" x14ac:dyDescent="0.25">
      <c r="A1036" t="s">
        <v>1591</v>
      </c>
      <c r="B1036" t="s">
        <v>114</v>
      </c>
      <c r="C1036" t="s">
        <v>5411</v>
      </c>
      <c r="D1036" t="s">
        <v>5411</v>
      </c>
      <c r="E1036" s="22" t="s">
        <v>1591</v>
      </c>
      <c r="F1036" s="79" t="s">
        <v>114</v>
      </c>
    </row>
    <row r="1037" spans="1:6" x14ac:dyDescent="0.25">
      <c r="A1037" t="s">
        <v>1592</v>
      </c>
      <c r="B1037" t="s">
        <v>114</v>
      </c>
      <c r="C1037" t="s">
        <v>5411</v>
      </c>
      <c r="D1037" t="s">
        <v>5411</v>
      </c>
      <c r="E1037" s="22" t="s">
        <v>1592</v>
      </c>
      <c r="F1037" s="79" t="s">
        <v>114</v>
      </c>
    </row>
    <row r="1038" spans="1:6" x14ac:dyDescent="0.25">
      <c r="A1038" t="s">
        <v>1593</v>
      </c>
      <c r="B1038" t="s">
        <v>114</v>
      </c>
      <c r="C1038" t="s">
        <v>5411</v>
      </c>
      <c r="D1038" t="s">
        <v>5411</v>
      </c>
      <c r="E1038" s="22" t="s">
        <v>1593</v>
      </c>
      <c r="F1038" s="79" t="s">
        <v>114</v>
      </c>
    </row>
    <row r="1039" spans="1:6" x14ac:dyDescent="0.25">
      <c r="A1039" t="s">
        <v>1594</v>
      </c>
      <c r="B1039" t="s">
        <v>114</v>
      </c>
      <c r="C1039" t="s">
        <v>5411</v>
      </c>
      <c r="D1039" t="s">
        <v>5411</v>
      </c>
      <c r="E1039" s="22" t="s">
        <v>1594</v>
      </c>
      <c r="F1039" s="79" t="s">
        <v>114</v>
      </c>
    </row>
    <row r="1040" spans="1:6" x14ac:dyDescent="0.25">
      <c r="A1040" t="s">
        <v>1595</v>
      </c>
      <c r="B1040" t="s">
        <v>114</v>
      </c>
      <c r="C1040" t="s">
        <v>5411</v>
      </c>
      <c r="D1040" t="s">
        <v>5411</v>
      </c>
      <c r="E1040" s="22" t="s">
        <v>1595</v>
      </c>
      <c r="F1040" s="79" t="s">
        <v>114</v>
      </c>
    </row>
    <row r="1041" spans="1:6" x14ac:dyDescent="0.25">
      <c r="A1041" t="s">
        <v>1596</v>
      </c>
      <c r="B1041" t="s">
        <v>114</v>
      </c>
      <c r="C1041" t="s">
        <v>5411</v>
      </c>
      <c r="D1041" t="s">
        <v>5411</v>
      </c>
      <c r="E1041" s="22" t="s">
        <v>1596</v>
      </c>
      <c r="F1041" s="79" t="s">
        <v>114</v>
      </c>
    </row>
    <row r="1042" spans="1:6" x14ac:dyDescent="0.25">
      <c r="A1042" t="s">
        <v>1597</v>
      </c>
      <c r="B1042" t="s">
        <v>114</v>
      </c>
      <c r="C1042" t="s">
        <v>5411</v>
      </c>
      <c r="D1042" t="s">
        <v>5411</v>
      </c>
      <c r="E1042" s="22" t="s">
        <v>1597</v>
      </c>
      <c r="F1042" s="79" t="s">
        <v>114</v>
      </c>
    </row>
    <row r="1043" spans="1:6" x14ac:dyDescent="0.25">
      <c r="A1043" t="s">
        <v>1598</v>
      </c>
      <c r="B1043" t="s">
        <v>114</v>
      </c>
      <c r="C1043" t="s">
        <v>5411</v>
      </c>
      <c r="D1043" t="s">
        <v>5411</v>
      </c>
      <c r="E1043" s="22" t="s">
        <v>1598</v>
      </c>
      <c r="F1043" s="79" t="s">
        <v>114</v>
      </c>
    </row>
    <row r="1044" spans="1:6" x14ac:dyDescent="0.25">
      <c r="A1044" t="s">
        <v>1599</v>
      </c>
      <c r="B1044" t="s">
        <v>114</v>
      </c>
      <c r="C1044" t="s">
        <v>5411</v>
      </c>
      <c r="D1044" t="s">
        <v>5411</v>
      </c>
      <c r="E1044" s="22" t="s">
        <v>1599</v>
      </c>
      <c r="F1044" s="79" t="s">
        <v>114</v>
      </c>
    </row>
    <row r="1045" spans="1:6" x14ac:dyDescent="0.25">
      <c r="A1045" t="s">
        <v>1600</v>
      </c>
      <c r="B1045" t="s">
        <v>114</v>
      </c>
      <c r="C1045" t="s">
        <v>5411</v>
      </c>
      <c r="D1045" t="s">
        <v>5411</v>
      </c>
      <c r="E1045" s="22" t="s">
        <v>1600</v>
      </c>
      <c r="F1045" s="79" t="s">
        <v>114</v>
      </c>
    </row>
    <row r="1046" spans="1:6" x14ac:dyDescent="0.25">
      <c r="A1046" t="s">
        <v>1601</v>
      </c>
      <c r="B1046" t="s">
        <v>114</v>
      </c>
      <c r="C1046" t="s">
        <v>5411</v>
      </c>
      <c r="D1046" t="s">
        <v>5411</v>
      </c>
      <c r="E1046" s="22" t="s">
        <v>1601</v>
      </c>
      <c r="F1046" s="79" t="s">
        <v>114</v>
      </c>
    </row>
    <row r="1047" spans="1:6" x14ac:dyDescent="0.25">
      <c r="A1047" t="s">
        <v>1602</v>
      </c>
      <c r="B1047" t="s">
        <v>114</v>
      </c>
      <c r="C1047" t="s">
        <v>5411</v>
      </c>
      <c r="D1047" t="s">
        <v>5411</v>
      </c>
      <c r="E1047" s="22" t="s">
        <v>1602</v>
      </c>
      <c r="F1047" s="79" t="s">
        <v>114</v>
      </c>
    </row>
    <row r="1048" spans="1:6" x14ac:dyDescent="0.25">
      <c r="A1048" t="s">
        <v>1603</v>
      </c>
      <c r="B1048" t="s">
        <v>114</v>
      </c>
      <c r="C1048" t="s">
        <v>5411</v>
      </c>
      <c r="D1048" t="s">
        <v>5411</v>
      </c>
      <c r="E1048" s="22" t="s">
        <v>1603</v>
      </c>
      <c r="F1048" s="79" t="s">
        <v>114</v>
      </c>
    </row>
    <row r="1049" spans="1:6" x14ac:dyDescent="0.25">
      <c r="A1049" t="s">
        <v>1604</v>
      </c>
      <c r="B1049" t="s">
        <v>114</v>
      </c>
      <c r="C1049" t="s">
        <v>5411</v>
      </c>
      <c r="D1049" t="s">
        <v>5411</v>
      </c>
      <c r="E1049" s="22" t="s">
        <v>1604</v>
      </c>
      <c r="F1049" s="79" t="s">
        <v>114</v>
      </c>
    </row>
    <row r="1050" spans="1:6" x14ac:dyDescent="0.25">
      <c r="A1050" t="s">
        <v>1605</v>
      </c>
      <c r="B1050" t="s">
        <v>114</v>
      </c>
      <c r="C1050" t="s">
        <v>5411</v>
      </c>
      <c r="D1050" t="s">
        <v>5411</v>
      </c>
      <c r="E1050" s="22" t="s">
        <v>1605</v>
      </c>
      <c r="F1050" s="79" t="s">
        <v>114</v>
      </c>
    </row>
    <row r="1051" spans="1:6" x14ac:dyDescent="0.25">
      <c r="A1051" t="s">
        <v>1606</v>
      </c>
      <c r="B1051" t="s">
        <v>114</v>
      </c>
      <c r="C1051" t="s">
        <v>5411</v>
      </c>
      <c r="D1051" t="s">
        <v>5411</v>
      </c>
      <c r="E1051" s="22" t="s">
        <v>1606</v>
      </c>
      <c r="F1051" s="79" t="s">
        <v>114</v>
      </c>
    </row>
    <row r="1052" spans="1:6" x14ac:dyDescent="0.25">
      <c r="A1052" t="s">
        <v>1607</v>
      </c>
      <c r="B1052" t="s">
        <v>114</v>
      </c>
      <c r="C1052" t="s">
        <v>5411</v>
      </c>
      <c r="D1052" t="s">
        <v>5411</v>
      </c>
      <c r="E1052" s="22" t="s">
        <v>1607</v>
      </c>
      <c r="F1052" s="79" t="s">
        <v>114</v>
      </c>
    </row>
    <row r="1053" spans="1:6" x14ac:dyDescent="0.25">
      <c r="A1053" t="s">
        <v>1608</v>
      </c>
      <c r="B1053" t="s">
        <v>114</v>
      </c>
      <c r="C1053" t="s">
        <v>5411</v>
      </c>
      <c r="D1053" t="s">
        <v>5411</v>
      </c>
      <c r="E1053" s="22" t="s">
        <v>1608</v>
      </c>
      <c r="F1053" s="79" t="s">
        <v>114</v>
      </c>
    </row>
    <row r="1054" spans="1:6" x14ac:dyDescent="0.25">
      <c r="A1054" t="s">
        <v>1609</v>
      </c>
      <c r="B1054" t="s">
        <v>114</v>
      </c>
      <c r="C1054" t="s">
        <v>5411</v>
      </c>
      <c r="D1054" t="s">
        <v>5411</v>
      </c>
      <c r="E1054" s="22" t="s">
        <v>1609</v>
      </c>
      <c r="F1054" s="79" t="s">
        <v>114</v>
      </c>
    </row>
    <row r="1055" spans="1:6" x14ac:dyDescent="0.25">
      <c r="A1055" t="s">
        <v>1610</v>
      </c>
      <c r="B1055" t="s">
        <v>114</v>
      </c>
      <c r="C1055" t="s">
        <v>5411</v>
      </c>
      <c r="D1055" t="s">
        <v>5411</v>
      </c>
      <c r="E1055" s="22" t="s">
        <v>1610</v>
      </c>
      <c r="F1055" s="79" t="s">
        <v>114</v>
      </c>
    </row>
    <row r="1056" spans="1:6" x14ac:dyDescent="0.25">
      <c r="A1056" t="s">
        <v>1611</v>
      </c>
      <c r="B1056" t="s">
        <v>114</v>
      </c>
      <c r="C1056" t="s">
        <v>5411</v>
      </c>
      <c r="D1056" t="s">
        <v>5411</v>
      </c>
      <c r="E1056" s="22" t="s">
        <v>1611</v>
      </c>
      <c r="F1056" s="79" t="s">
        <v>114</v>
      </c>
    </row>
    <row r="1057" spans="1:6" x14ac:dyDescent="0.25">
      <c r="A1057" t="s">
        <v>1612</v>
      </c>
      <c r="B1057" t="s">
        <v>114</v>
      </c>
      <c r="C1057" t="s">
        <v>5411</v>
      </c>
      <c r="D1057" t="s">
        <v>5411</v>
      </c>
      <c r="E1057" s="22" t="s">
        <v>1612</v>
      </c>
      <c r="F1057" s="79" t="s">
        <v>114</v>
      </c>
    </row>
    <row r="1058" spans="1:6" x14ac:dyDescent="0.25">
      <c r="A1058" t="s">
        <v>1613</v>
      </c>
      <c r="B1058" t="s">
        <v>114</v>
      </c>
      <c r="C1058" t="s">
        <v>5411</v>
      </c>
      <c r="D1058" t="s">
        <v>5411</v>
      </c>
      <c r="E1058" s="22" t="s">
        <v>1613</v>
      </c>
      <c r="F1058" s="79" t="s">
        <v>114</v>
      </c>
    </row>
    <row r="1059" spans="1:6" x14ac:dyDescent="0.25">
      <c r="A1059" t="s">
        <v>1614</v>
      </c>
      <c r="B1059" t="s">
        <v>114</v>
      </c>
      <c r="C1059" t="s">
        <v>5411</v>
      </c>
      <c r="D1059" t="s">
        <v>5411</v>
      </c>
      <c r="E1059" s="22" t="s">
        <v>1614</v>
      </c>
      <c r="F1059" s="79" t="s">
        <v>114</v>
      </c>
    </row>
    <row r="1060" spans="1:6" x14ac:dyDescent="0.25">
      <c r="A1060" t="s">
        <v>1615</v>
      </c>
      <c r="B1060" t="s">
        <v>114</v>
      </c>
      <c r="C1060" t="s">
        <v>5411</v>
      </c>
      <c r="D1060" t="s">
        <v>5411</v>
      </c>
      <c r="E1060" s="22" t="s">
        <v>1615</v>
      </c>
      <c r="F1060" s="79" t="s">
        <v>114</v>
      </c>
    </row>
    <row r="1061" spans="1:6" x14ac:dyDescent="0.25">
      <c r="A1061" t="s">
        <v>1616</v>
      </c>
      <c r="B1061" t="s">
        <v>114</v>
      </c>
      <c r="C1061" t="s">
        <v>5411</v>
      </c>
      <c r="D1061" t="s">
        <v>5411</v>
      </c>
      <c r="E1061" s="22" t="s">
        <v>1616</v>
      </c>
      <c r="F1061" s="79" t="s">
        <v>114</v>
      </c>
    </row>
    <row r="1062" spans="1:6" x14ac:dyDescent="0.25">
      <c r="A1062" t="s">
        <v>1617</v>
      </c>
      <c r="B1062" t="s">
        <v>114</v>
      </c>
      <c r="C1062" t="s">
        <v>5411</v>
      </c>
      <c r="D1062" t="s">
        <v>5411</v>
      </c>
      <c r="E1062" s="22" t="s">
        <v>1617</v>
      </c>
      <c r="F1062" s="79" t="s">
        <v>114</v>
      </c>
    </row>
    <row r="1063" spans="1:6" x14ac:dyDescent="0.25">
      <c r="A1063" t="s">
        <v>1618</v>
      </c>
      <c r="B1063" t="s">
        <v>114</v>
      </c>
      <c r="C1063" t="s">
        <v>5411</v>
      </c>
      <c r="D1063" t="s">
        <v>5411</v>
      </c>
      <c r="E1063" s="22" t="s">
        <v>1618</v>
      </c>
      <c r="F1063" s="79" t="s">
        <v>114</v>
      </c>
    </row>
    <row r="1064" spans="1:6" x14ac:dyDescent="0.25">
      <c r="A1064" t="s">
        <v>1619</v>
      </c>
      <c r="B1064" t="s">
        <v>114</v>
      </c>
      <c r="C1064" t="s">
        <v>5411</v>
      </c>
      <c r="D1064" t="s">
        <v>5411</v>
      </c>
      <c r="E1064" s="22" t="s">
        <v>1619</v>
      </c>
      <c r="F1064" s="79" t="s">
        <v>114</v>
      </c>
    </row>
    <row r="1065" spans="1:6" x14ac:dyDescent="0.25">
      <c r="A1065" t="s">
        <v>1620</v>
      </c>
      <c r="B1065" t="s">
        <v>114</v>
      </c>
      <c r="C1065" t="s">
        <v>5411</v>
      </c>
      <c r="D1065" t="s">
        <v>5411</v>
      </c>
      <c r="E1065" s="22" t="s">
        <v>1620</v>
      </c>
      <c r="F1065" s="79" t="s">
        <v>114</v>
      </c>
    </row>
    <row r="1066" spans="1:6" x14ac:dyDescent="0.25">
      <c r="A1066" t="s">
        <v>1621</v>
      </c>
      <c r="B1066" t="s">
        <v>114</v>
      </c>
      <c r="C1066" t="s">
        <v>5411</v>
      </c>
      <c r="D1066" t="s">
        <v>5411</v>
      </c>
      <c r="E1066" s="22" t="s">
        <v>1621</v>
      </c>
      <c r="F1066" s="79" t="s">
        <v>114</v>
      </c>
    </row>
    <row r="1067" spans="1:6" x14ac:dyDescent="0.25">
      <c r="A1067" t="s">
        <v>1622</v>
      </c>
      <c r="B1067" t="s">
        <v>114</v>
      </c>
      <c r="C1067" t="s">
        <v>5411</v>
      </c>
      <c r="D1067" t="s">
        <v>5411</v>
      </c>
      <c r="E1067" s="22" t="s">
        <v>1622</v>
      </c>
      <c r="F1067" s="79" t="s">
        <v>114</v>
      </c>
    </row>
    <row r="1068" spans="1:6" x14ac:dyDescent="0.25">
      <c r="A1068" t="s">
        <v>1623</v>
      </c>
      <c r="B1068" t="s">
        <v>114</v>
      </c>
      <c r="C1068" t="s">
        <v>5411</v>
      </c>
      <c r="D1068" t="s">
        <v>5411</v>
      </c>
      <c r="E1068" s="22" t="s">
        <v>1623</v>
      </c>
      <c r="F1068" s="79" t="s">
        <v>114</v>
      </c>
    </row>
    <row r="1069" spans="1:6" x14ac:dyDescent="0.25">
      <c r="A1069" t="s">
        <v>1624</v>
      </c>
      <c r="B1069" t="s">
        <v>114</v>
      </c>
      <c r="C1069" t="s">
        <v>5411</v>
      </c>
      <c r="D1069" t="s">
        <v>5411</v>
      </c>
      <c r="E1069" s="22" t="s">
        <v>1624</v>
      </c>
      <c r="F1069" s="79" t="s">
        <v>114</v>
      </c>
    </row>
    <row r="1070" spans="1:6" x14ac:dyDescent="0.25">
      <c r="A1070" t="s">
        <v>1625</v>
      </c>
      <c r="B1070" t="s">
        <v>114</v>
      </c>
      <c r="C1070" t="s">
        <v>5411</v>
      </c>
      <c r="D1070" t="s">
        <v>5411</v>
      </c>
      <c r="E1070" s="22" t="s">
        <v>1625</v>
      </c>
      <c r="F1070" s="79" t="s">
        <v>114</v>
      </c>
    </row>
    <row r="1071" spans="1:6" x14ac:dyDescent="0.25">
      <c r="A1071" t="s">
        <v>1626</v>
      </c>
      <c r="B1071" t="s">
        <v>114</v>
      </c>
      <c r="C1071" t="s">
        <v>5411</v>
      </c>
      <c r="D1071" t="s">
        <v>5411</v>
      </c>
      <c r="E1071" s="22" t="s">
        <v>1626</v>
      </c>
      <c r="F1071" s="79" t="s">
        <v>114</v>
      </c>
    </row>
    <row r="1072" spans="1:6" x14ac:dyDescent="0.25">
      <c r="A1072" t="s">
        <v>1627</v>
      </c>
      <c r="B1072" t="s">
        <v>114</v>
      </c>
      <c r="C1072" t="s">
        <v>5411</v>
      </c>
      <c r="D1072" t="s">
        <v>5411</v>
      </c>
      <c r="E1072" s="22" t="s">
        <v>1627</v>
      </c>
      <c r="F1072" s="79" t="s">
        <v>114</v>
      </c>
    </row>
    <row r="1073" spans="1:6" x14ac:dyDescent="0.25">
      <c r="A1073" t="s">
        <v>1628</v>
      </c>
      <c r="B1073" t="s">
        <v>114</v>
      </c>
      <c r="C1073" t="s">
        <v>5411</v>
      </c>
      <c r="D1073" t="s">
        <v>5411</v>
      </c>
      <c r="E1073" s="22" t="s">
        <v>1628</v>
      </c>
      <c r="F1073" s="79" t="s">
        <v>114</v>
      </c>
    </row>
    <row r="1074" spans="1:6" x14ac:dyDescent="0.25">
      <c r="A1074" t="s">
        <v>1629</v>
      </c>
      <c r="B1074" t="s">
        <v>114</v>
      </c>
      <c r="C1074" t="s">
        <v>5411</v>
      </c>
      <c r="D1074" t="s">
        <v>5411</v>
      </c>
      <c r="E1074" s="22" t="s">
        <v>1629</v>
      </c>
      <c r="F1074" s="79" t="s">
        <v>114</v>
      </c>
    </row>
    <row r="1075" spans="1:6" x14ac:dyDescent="0.25">
      <c r="A1075" t="s">
        <v>1630</v>
      </c>
      <c r="B1075" t="s">
        <v>114</v>
      </c>
      <c r="C1075" t="s">
        <v>5411</v>
      </c>
      <c r="D1075" t="s">
        <v>5411</v>
      </c>
      <c r="E1075" s="22" t="s">
        <v>1630</v>
      </c>
      <c r="F1075" s="79" t="s">
        <v>114</v>
      </c>
    </row>
    <row r="1076" spans="1:6" x14ac:dyDescent="0.25">
      <c r="A1076" t="s">
        <v>1631</v>
      </c>
      <c r="B1076" t="s">
        <v>114</v>
      </c>
      <c r="C1076" t="s">
        <v>5411</v>
      </c>
      <c r="D1076" t="s">
        <v>5411</v>
      </c>
      <c r="E1076" s="22" t="s">
        <v>1631</v>
      </c>
      <c r="F1076" s="79" t="s">
        <v>114</v>
      </c>
    </row>
    <row r="1077" spans="1:6" x14ac:dyDescent="0.25">
      <c r="A1077" t="s">
        <v>1632</v>
      </c>
      <c r="B1077" t="s">
        <v>114</v>
      </c>
      <c r="C1077" t="s">
        <v>5411</v>
      </c>
      <c r="D1077" t="s">
        <v>5411</v>
      </c>
      <c r="E1077" s="22" t="s">
        <v>1632</v>
      </c>
      <c r="F1077" s="79" t="s">
        <v>114</v>
      </c>
    </row>
    <row r="1078" spans="1:6" x14ac:dyDescent="0.25">
      <c r="A1078" t="s">
        <v>1633</v>
      </c>
      <c r="B1078" t="s">
        <v>114</v>
      </c>
      <c r="C1078" t="s">
        <v>5411</v>
      </c>
      <c r="D1078" t="s">
        <v>5411</v>
      </c>
      <c r="E1078" s="22" t="s">
        <v>1633</v>
      </c>
      <c r="F1078" s="79" t="s">
        <v>114</v>
      </c>
    </row>
    <row r="1079" spans="1:6" x14ac:dyDescent="0.25">
      <c r="A1079" t="s">
        <v>1634</v>
      </c>
      <c r="B1079" t="s">
        <v>114</v>
      </c>
      <c r="C1079" t="s">
        <v>5411</v>
      </c>
      <c r="D1079" t="s">
        <v>5411</v>
      </c>
      <c r="E1079" s="22" t="s">
        <v>1634</v>
      </c>
      <c r="F1079" s="79" t="s">
        <v>114</v>
      </c>
    </row>
    <row r="1080" spans="1:6" x14ac:dyDescent="0.25">
      <c r="A1080" t="s">
        <v>1635</v>
      </c>
      <c r="B1080" t="s">
        <v>114</v>
      </c>
      <c r="C1080" t="s">
        <v>5411</v>
      </c>
      <c r="D1080" t="s">
        <v>5411</v>
      </c>
      <c r="E1080" s="22" t="s">
        <v>1635</v>
      </c>
      <c r="F1080" s="79" t="s">
        <v>114</v>
      </c>
    </row>
    <row r="1081" spans="1:6" x14ac:dyDescent="0.25">
      <c r="A1081" t="s">
        <v>1636</v>
      </c>
      <c r="B1081" t="s">
        <v>114</v>
      </c>
      <c r="C1081" t="s">
        <v>5411</v>
      </c>
      <c r="D1081" t="s">
        <v>5411</v>
      </c>
      <c r="E1081" s="22" t="s">
        <v>1636</v>
      </c>
      <c r="F1081" s="79" t="s">
        <v>114</v>
      </c>
    </row>
    <row r="1082" spans="1:6" x14ac:dyDescent="0.25">
      <c r="A1082" t="s">
        <v>1637</v>
      </c>
      <c r="B1082" t="s">
        <v>114</v>
      </c>
      <c r="C1082" t="s">
        <v>5411</v>
      </c>
      <c r="D1082" t="s">
        <v>5411</v>
      </c>
      <c r="E1082" s="22" t="s">
        <v>1637</v>
      </c>
      <c r="F1082" s="79" t="s">
        <v>114</v>
      </c>
    </row>
    <row r="1083" spans="1:6" x14ac:dyDescent="0.25">
      <c r="A1083" t="s">
        <v>1638</v>
      </c>
      <c r="B1083" t="s">
        <v>114</v>
      </c>
      <c r="C1083" t="s">
        <v>5411</v>
      </c>
      <c r="D1083" t="s">
        <v>5411</v>
      </c>
      <c r="E1083" s="22" t="s">
        <v>1638</v>
      </c>
      <c r="F1083" s="79" t="s">
        <v>114</v>
      </c>
    </row>
    <row r="1084" spans="1:6" x14ac:dyDescent="0.25">
      <c r="A1084" t="s">
        <v>1639</v>
      </c>
      <c r="B1084" t="s">
        <v>114</v>
      </c>
      <c r="C1084" t="s">
        <v>5411</v>
      </c>
      <c r="D1084" t="s">
        <v>5411</v>
      </c>
      <c r="E1084" s="22" t="s">
        <v>1639</v>
      </c>
      <c r="F1084" s="79" t="s">
        <v>114</v>
      </c>
    </row>
    <row r="1085" spans="1:6" x14ac:dyDescent="0.25">
      <c r="A1085" t="s">
        <v>1640</v>
      </c>
      <c r="B1085" t="s">
        <v>114</v>
      </c>
      <c r="C1085" t="s">
        <v>5411</v>
      </c>
      <c r="D1085" t="s">
        <v>5411</v>
      </c>
      <c r="E1085" s="22" t="s">
        <v>1640</v>
      </c>
      <c r="F1085" s="79" t="s">
        <v>114</v>
      </c>
    </row>
    <row r="1086" spans="1:6" x14ac:dyDescent="0.25">
      <c r="A1086" t="s">
        <v>1641</v>
      </c>
      <c r="B1086" t="s">
        <v>114</v>
      </c>
      <c r="C1086" t="s">
        <v>5411</v>
      </c>
      <c r="D1086" t="s">
        <v>5411</v>
      </c>
      <c r="E1086" s="22" t="s">
        <v>1641</v>
      </c>
      <c r="F1086" s="79" t="s">
        <v>114</v>
      </c>
    </row>
    <row r="1087" spans="1:6" x14ac:dyDescent="0.25">
      <c r="A1087" t="s">
        <v>1642</v>
      </c>
      <c r="B1087" t="s">
        <v>114</v>
      </c>
      <c r="C1087" t="s">
        <v>5411</v>
      </c>
      <c r="D1087" t="s">
        <v>5411</v>
      </c>
      <c r="E1087" s="22" t="s">
        <v>1642</v>
      </c>
      <c r="F1087" s="79" t="s">
        <v>114</v>
      </c>
    </row>
    <row r="1088" spans="1:6" x14ac:dyDescent="0.25">
      <c r="A1088" t="s">
        <v>1643</v>
      </c>
      <c r="B1088" t="s">
        <v>114</v>
      </c>
      <c r="C1088" t="s">
        <v>5411</v>
      </c>
      <c r="D1088" t="s">
        <v>5411</v>
      </c>
      <c r="E1088" s="22" t="s">
        <v>1643</v>
      </c>
      <c r="F1088" s="79" t="s">
        <v>114</v>
      </c>
    </row>
    <row r="1089" spans="1:6" x14ac:dyDescent="0.25">
      <c r="A1089" t="s">
        <v>1644</v>
      </c>
      <c r="B1089" t="s">
        <v>114</v>
      </c>
      <c r="C1089" t="s">
        <v>5411</v>
      </c>
      <c r="D1089" t="s">
        <v>5411</v>
      </c>
      <c r="E1089" s="22" t="s">
        <v>1644</v>
      </c>
      <c r="F1089" s="79" t="s">
        <v>114</v>
      </c>
    </row>
    <row r="1090" spans="1:6" x14ac:dyDescent="0.25">
      <c r="A1090" t="s">
        <v>1645</v>
      </c>
      <c r="B1090" t="s">
        <v>114</v>
      </c>
      <c r="C1090" t="s">
        <v>5411</v>
      </c>
      <c r="D1090" t="s">
        <v>5411</v>
      </c>
      <c r="E1090" s="22" t="s">
        <v>1645</v>
      </c>
      <c r="F1090" s="79" t="s">
        <v>114</v>
      </c>
    </row>
    <row r="1091" spans="1:6" x14ac:dyDescent="0.25">
      <c r="A1091" t="s">
        <v>1646</v>
      </c>
      <c r="B1091" t="s">
        <v>114</v>
      </c>
      <c r="C1091" t="s">
        <v>5411</v>
      </c>
      <c r="D1091" t="s">
        <v>5411</v>
      </c>
      <c r="E1091" s="22" t="s">
        <v>1646</v>
      </c>
      <c r="F1091" s="79" t="s">
        <v>114</v>
      </c>
    </row>
    <row r="1092" spans="1:6" x14ac:dyDescent="0.25">
      <c r="A1092" t="s">
        <v>1647</v>
      </c>
      <c r="B1092" t="s">
        <v>114</v>
      </c>
      <c r="C1092" t="s">
        <v>5411</v>
      </c>
      <c r="D1092" t="s">
        <v>5411</v>
      </c>
      <c r="E1092" s="22" t="s">
        <v>1647</v>
      </c>
      <c r="F1092" s="79" t="s">
        <v>114</v>
      </c>
    </row>
    <row r="1093" spans="1:6" x14ac:dyDescent="0.25">
      <c r="A1093" t="s">
        <v>1648</v>
      </c>
      <c r="B1093" t="s">
        <v>114</v>
      </c>
      <c r="C1093" t="s">
        <v>5411</v>
      </c>
      <c r="D1093" t="s">
        <v>5411</v>
      </c>
      <c r="E1093" s="22" t="s">
        <v>1648</v>
      </c>
      <c r="F1093" s="79" t="s">
        <v>114</v>
      </c>
    </row>
    <row r="1094" spans="1:6" x14ac:dyDescent="0.25">
      <c r="A1094" t="s">
        <v>1649</v>
      </c>
      <c r="B1094" t="s">
        <v>114</v>
      </c>
      <c r="C1094" t="s">
        <v>5411</v>
      </c>
      <c r="D1094" t="s">
        <v>5411</v>
      </c>
      <c r="E1094" s="22" t="s">
        <v>1649</v>
      </c>
      <c r="F1094" s="79" t="s">
        <v>114</v>
      </c>
    </row>
    <row r="1095" spans="1:6" x14ac:dyDescent="0.25">
      <c r="A1095" t="s">
        <v>1650</v>
      </c>
      <c r="B1095" t="s">
        <v>114</v>
      </c>
      <c r="C1095" t="s">
        <v>5411</v>
      </c>
      <c r="D1095" t="s">
        <v>5411</v>
      </c>
      <c r="E1095" s="22" t="s">
        <v>1650</v>
      </c>
      <c r="F1095" s="79" t="s">
        <v>114</v>
      </c>
    </row>
    <row r="1096" spans="1:6" x14ac:dyDescent="0.25">
      <c r="A1096" t="s">
        <v>1651</v>
      </c>
      <c r="B1096" t="s">
        <v>114</v>
      </c>
      <c r="C1096" t="s">
        <v>5411</v>
      </c>
      <c r="D1096" t="s">
        <v>5411</v>
      </c>
      <c r="E1096" s="22" t="s">
        <v>1651</v>
      </c>
      <c r="F1096" s="79" t="s">
        <v>114</v>
      </c>
    </row>
    <row r="1097" spans="1:6" x14ac:dyDescent="0.25">
      <c r="A1097" t="s">
        <v>1652</v>
      </c>
      <c r="B1097" t="s">
        <v>114</v>
      </c>
      <c r="C1097" t="s">
        <v>5411</v>
      </c>
      <c r="D1097" t="s">
        <v>5411</v>
      </c>
      <c r="E1097" s="22" t="s">
        <v>1652</v>
      </c>
      <c r="F1097" s="79" t="s">
        <v>114</v>
      </c>
    </row>
    <row r="1098" spans="1:6" x14ac:dyDescent="0.25">
      <c r="A1098" t="s">
        <v>1653</v>
      </c>
      <c r="B1098" t="s">
        <v>114</v>
      </c>
      <c r="C1098" t="s">
        <v>5411</v>
      </c>
      <c r="D1098" t="s">
        <v>5411</v>
      </c>
      <c r="E1098" s="22" t="s">
        <v>1653</v>
      </c>
      <c r="F1098" s="79" t="s">
        <v>114</v>
      </c>
    </row>
    <row r="1099" spans="1:6" x14ac:dyDescent="0.25">
      <c r="A1099" t="s">
        <v>1654</v>
      </c>
      <c r="B1099" t="s">
        <v>114</v>
      </c>
      <c r="C1099" t="s">
        <v>5411</v>
      </c>
      <c r="D1099" t="s">
        <v>5411</v>
      </c>
      <c r="E1099" s="22" t="s">
        <v>1654</v>
      </c>
      <c r="F1099" s="79" t="s">
        <v>114</v>
      </c>
    </row>
    <row r="1100" spans="1:6" x14ac:dyDescent="0.25">
      <c r="A1100" t="s">
        <v>1655</v>
      </c>
      <c r="B1100" t="s">
        <v>114</v>
      </c>
      <c r="C1100" t="s">
        <v>5411</v>
      </c>
      <c r="D1100" t="s">
        <v>5411</v>
      </c>
      <c r="E1100" s="22" t="s">
        <v>1655</v>
      </c>
      <c r="F1100" s="79" t="s">
        <v>114</v>
      </c>
    </row>
    <row r="1101" spans="1:6" x14ac:dyDescent="0.25">
      <c r="A1101" t="s">
        <v>1656</v>
      </c>
      <c r="B1101" t="s">
        <v>114</v>
      </c>
      <c r="C1101" t="s">
        <v>5411</v>
      </c>
      <c r="D1101" t="s">
        <v>5411</v>
      </c>
      <c r="E1101" s="22" t="s">
        <v>1656</v>
      </c>
      <c r="F1101" s="79" t="s">
        <v>114</v>
      </c>
    </row>
    <row r="1102" spans="1:6" x14ac:dyDescent="0.25">
      <c r="A1102" t="s">
        <v>1657</v>
      </c>
      <c r="B1102" t="s">
        <v>114</v>
      </c>
      <c r="C1102" t="s">
        <v>5411</v>
      </c>
      <c r="D1102" t="s">
        <v>5411</v>
      </c>
      <c r="E1102" s="22" t="s">
        <v>1657</v>
      </c>
      <c r="F1102" s="79" t="s">
        <v>114</v>
      </c>
    </row>
    <row r="1103" spans="1:6" x14ac:dyDescent="0.25">
      <c r="A1103" t="s">
        <v>1658</v>
      </c>
      <c r="B1103" t="s">
        <v>114</v>
      </c>
      <c r="C1103" t="s">
        <v>5411</v>
      </c>
      <c r="D1103" t="s">
        <v>5411</v>
      </c>
      <c r="E1103" s="22" t="s">
        <v>1658</v>
      </c>
      <c r="F1103" s="79" t="s">
        <v>114</v>
      </c>
    </row>
    <row r="1104" spans="1:6" x14ac:dyDescent="0.25">
      <c r="A1104" t="s">
        <v>1659</v>
      </c>
      <c r="B1104" t="s">
        <v>114</v>
      </c>
      <c r="C1104" t="s">
        <v>5411</v>
      </c>
      <c r="D1104" t="s">
        <v>5411</v>
      </c>
      <c r="E1104" s="22" t="s">
        <v>1659</v>
      </c>
      <c r="F1104" s="79" t="s">
        <v>114</v>
      </c>
    </row>
    <row r="1105" spans="1:6" x14ac:dyDescent="0.25">
      <c r="A1105" t="s">
        <v>1660</v>
      </c>
      <c r="B1105" t="s">
        <v>114</v>
      </c>
      <c r="C1105" t="s">
        <v>5411</v>
      </c>
      <c r="D1105" t="s">
        <v>5411</v>
      </c>
      <c r="E1105" s="22" t="s">
        <v>1660</v>
      </c>
      <c r="F1105" s="79" t="s">
        <v>114</v>
      </c>
    </row>
    <row r="1106" spans="1:6" x14ac:dyDescent="0.25">
      <c r="A1106" t="s">
        <v>1661</v>
      </c>
      <c r="B1106" t="s">
        <v>114</v>
      </c>
      <c r="C1106" t="s">
        <v>5411</v>
      </c>
      <c r="D1106" t="s">
        <v>5411</v>
      </c>
      <c r="E1106" s="22" t="s">
        <v>1661</v>
      </c>
      <c r="F1106" s="79" t="s">
        <v>114</v>
      </c>
    </row>
    <row r="1107" spans="1:6" x14ac:dyDescent="0.25">
      <c r="A1107" t="s">
        <v>1662</v>
      </c>
      <c r="B1107" t="s">
        <v>114</v>
      </c>
      <c r="C1107" t="s">
        <v>5411</v>
      </c>
      <c r="D1107" t="s">
        <v>5411</v>
      </c>
      <c r="E1107" s="22" t="s">
        <v>1662</v>
      </c>
      <c r="F1107" s="79" t="s">
        <v>114</v>
      </c>
    </row>
    <row r="1108" spans="1:6" x14ac:dyDescent="0.25">
      <c r="A1108" t="s">
        <v>1663</v>
      </c>
      <c r="B1108" t="s">
        <v>114</v>
      </c>
      <c r="C1108" t="s">
        <v>5411</v>
      </c>
      <c r="D1108" t="s">
        <v>5411</v>
      </c>
      <c r="E1108" s="22" t="s">
        <v>1663</v>
      </c>
      <c r="F1108" s="79" t="s">
        <v>114</v>
      </c>
    </row>
    <row r="1109" spans="1:6" x14ac:dyDescent="0.25">
      <c r="A1109" t="s">
        <v>1664</v>
      </c>
      <c r="B1109" t="s">
        <v>114</v>
      </c>
      <c r="C1109" t="s">
        <v>5411</v>
      </c>
      <c r="D1109" t="s">
        <v>5411</v>
      </c>
      <c r="E1109" s="22" t="s">
        <v>1664</v>
      </c>
      <c r="F1109" s="79" t="s">
        <v>114</v>
      </c>
    </row>
    <row r="1110" spans="1:6" x14ac:dyDescent="0.25">
      <c r="A1110" t="s">
        <v>1665</v>
      </c>
      <c r="B1110" t="s">
        <v>114</v>
      </c>
      <c r="C1110" t="s">
        <v>5411</v>
      </c>
      <c r="D1110" t="s">
        <v>5411</v>
      </c>
      <c r="E1110" s="22" t="s">
        <v>1665</v>
      </c>
      <c r="F1110" s="79" t="s">
        <v>114</v>
      </c>
    </row>
    <row r="1111" spans="1:6" x14ac:dyDescent="0.25">
      <c r="A1111" t="s">
        <v>1666</v>
      </c>
      <c r="B1111" t="s">
        <v>114</v>
      </c>
      <c r="C1111" t="s">
        <v>5411</v>
      </c>
      <c r="D1111" t="s">
        <v>5411</v>
      </c>
      <c r="E1111" s="22" t="s">
        <v>1666</v>
      </c>
      <c r="F1111" s="79" t="s">
        <v>114</v>
      </c>
    </row>
    <row r="1112" spans="1:6" x14ac:dyDescent="0.25">
      <c r="A1112" t="s">
        <v>1667</v>
      </c>
      <c r="B1112" t="s">
        <v>114</v>
      </c>
      <c r="C1112" t="s">
        <v>5411</v>
      </c>
      <c r="D1112" t="s">
        <v>5411</v>
      </c>
      <c r="E1112" s="22" t="s">
        <v>1667</v>
      </c>
      <c r="F1112" s="79" t="s">
        <v>114</v>
      </c>
    </row>
    <row r="1113" spans="1:6" x14ac:dyDescent="0.25">
      <c r="A1113" t="s">
        <v>1668</v>
      </c>
      <c r="B1113" t="s">
        <v>114</v>
      </c>
      <c r="C1113" t="s">
        <v>5411</v>
      </c>
      <c r="D1113" t="s">
        <v>5411</v>
      </c>
      <c r="E1113" s="22" t="s">
        <v>1668</v>
      </c>
      <c r="F1113" s="79" t="s">
        <v>114</v>
      </c>
    </row>
    <row r="1114" spans="1:6" x14ac:dyDescent="0.25">
      <c r="A1114" t="s">
        <v>1669</v>
      </c>
      <c r="B1114" t="s">
        <v>114</v>
      </c>
      <c r="C1114" t="s">
        <v>5411</v>
      </c>
      <c r="D1114" t="s">
        <v>5411</v>
      </c>
      <c r="E1114" s="22" t="s">
        <v>1669</v>
      </c>
      <c r="F1114" s="79" t="s">
        <v>114</v>
      </c>
    </row>
    <row r="1115" spans="1:6" x14ac:dyDescent="0.25">
      <c r="A1115" t="s">
        <v>1670</v>
      </c>
      <c r="B1115" t="s">
        <v>114</v>
      </c>
      <c r="C1115" t="s">
        <v>5411</v>
      </c>
      <c r="D1115" t="s">
        <v>5411</v>
      </c>
      <c r="E1115" s="22" t="s">
        <v>1670</v>
      </c>
      <c r="F1115" s="79" t="s">
        <v>114</v>
      </c>
    </row>
    <row r="1116" spans="1:6" x14ac:dyDescent="0.25">
      <c r="A1116" t="s">
        <v>1671</v>
      </c>
      <c r="B1116" t="s">
        <v>114</v>
      </c>
      <c r="C1116" t="s">
        <v>5411</v>
      </c>
      <c r="D1116" t="s">
        <v>5411</v>
      </c>
      <c r="E1116" s="22" t="s">
        <v>1671</v>
      </c>
      <c r="F1116" s="79" t="s">
        <v>114</v>
      </c>
    </row>
    <row r="1117" spans="1:6" x14ac:dyDescent="0.25">
      <c r="A1117" t="s">
        <v>4308</v>
      </c>
      <c r="B1117" t="s">
        <v>114</v>
      </c>
      <c r="C1117" t="s">
        <v>5411</v>
      </c>
      <c r="D1117" t="s">
        <v>5411</v>
      </c>
      <c r="E1117" s="22" t="s">
        <v>4308</v>
      </c>
      <c r="F1117" s="61" t="s">
        <v>114</v>
      </c>
    </row>
    <row r="1118" spans="1:6" x14ac:dyDescent="0.25">
      <c r="A1118" t="s">
        <v>4309</v>
      </c>
      <c r="B1118" t="s">
        <v>114</v>
      </c>
      <c r="C1118" t="s">
        <v>5411</v>
      </c>
      <c r="D1118" t="s">
        <v>5411</v>
      </c>
      <c r="E1118" s="22" t="s">
        <v>4309</v>
      </c>
      <c r="F1118" s="61" t="s">
        <v>114</v>
      </c>
    </row>
    <row r="1119" spans="1:6" x14ac:dyDescent="0.25">
      <c r="A1119" t="s">
        <v>4310</v>
      </c>
      <c r="B1119" t="s">
        <v>114</v>
      </c>
      <c r="C1119" t="s">
        <v>5411</v>
      </c>
      <c r="D1119" t="s">
        <v>5411</v>
      </c>
      <c r="E1119" s="22" t="s">
        <v>4310</v>
      </c>
      <c r="F1119" s="61" t="s">
        <v>114</v>
      </c>
    </row>
    <row r="1120" spans="1:6" x14ac:dyDescent="0.25">
      <c r="A1120" t="s">
        <v>4311</v>
      </c>
      <c r="B1120" t="s">
        <v>114</v>
      </c>
      <c r="C1120" t="s">
        <v>5411</v>
      </c>
      <c r="D1120" t="s">
        <v>5411</v>
      </c>
      <c r="E1120" s="22" t="s">
        <v>4311</v>
      </c>
      <c r="F1120" s="61" t="s">
        <v>114</v>
      </c>
    </row>
    <row r="1121" spans="1:6" x14ac:dyDescent="0.25">
      <c r="A1121" t="s">
        <v>4312</v>
      </c>
      <c r="B1121" t="s">
        <v>114</v>
      </c>
      <c r="C1121" t="s">
        <v>5411</v>
      </c>
      <c r="D1121" t="s">
        <v>5411</v>
      </c>
      <c r="E1121" s="22" t="s">
        <v>4312</v>
      </c>
      <c r="F1121" s="61" t="s">
        <v>114</v>
      </c>
    </row>
    <row r="1122" spans="1:6" x14ac:dyDescent="0.25">
      <c r="A1122" t="s">
        <v>4313</v>
      </c>
      <c r="B1122" t="s">
        <v>114</v>
      </c>
      <c r="C1122" t="s">
        <v>5411</v>
      </c>
      <c r="D1122" t="s">
        <v>5411</v>
      </c>
      <c r="E1122" s="22" t="s">
        <v>4313</v>
      </c>
      <c r="F1122" s="61" t="s">
        <v>114</v>
      </c>
    </row>
    <row r="1123" spans="1:6" x14ac:dyDescent="0.25">
      <c r="A1123" t="s">
        <v>4314</v>
      </c>
      <c r="B1123" t="s">
        <v>114</v>
      </c>
      <c r="C1123" t="s">
        <v>5411</v>
      </c>
      <c r="D1123" t="s">
        <v>5411</v>
      </c>
      <c r="E1123" s="22" t="s">
        <v>4314</v>
      </c>
      <c r="F1123" s="61" t="s">
        <v>114</v>
      </c>
    </row>
    <row r="1124" spans="1:6" x14ac:dyDescent="0.25">
      <c r="A1124" t="s">
        <v>4315</v>
      </c>
      <c r="B1124" t="s">
        <v>114</v>
      </c>
      <c r="C1124" t="s">
        <v>5411</v>
      </c>
      <c r="D1124" t="s">
        <v>5411</v>
      </c>
      <c r="E1124" s="22" t="s">
        <v>4315</v>
      </c>
      <c r="F1124" s="61" t="s">
        <v>114</v>
      </c>
    </row>
    <row r="1125" spans="1:6" x14ac:dyDescent="0.25">
      <c r="A1125" t="s">
        <v>4316</v>
      </c>
      <c r="B1125" t="s">
        <v>114</v>
      </c>
      <c r="C1125" t="s">
        <v>5411</v>
      </c>
      <c r="D1125" t="s">
        <v>5411</v>
      </c>
      <c r="E1125" s="22" t="s">
        <v>4316</v>
      </c>
      <c r="F1125" s="61" t="s">
        <v>114</v>
      </c>
    </row>
    <row r="1126" spans="1:6" x14ac:dyDescent="0.25">
      <c r="A1126" t="s">
        <v>4317</v>
      </c>
      <c r="B1126" t="s">
        <v>114</v>
      </c>
      <c r="C1126" t="s">
        <v>5411</v>
      </c>
      <c r="D1126" t="s">
        <v>5411</v>
      </c>
      <c r="E1126" s="22" t="s">
        <v>4317</v>
      </c>
      <c r="F1126" s="61" t="s">
        <v>114</v>
      </c>
    </row>
    <row r="1127" spans="1:6" x14ac:dyDescent="0.25">
      <c r="A1127" t="s">
        <v>4318</v>
      </c>
      <c r="B1127" t="s">
        <v>114</v>
      </c>
      <c r="C1127" t="s">
        <v>5411</v>
      </c>
      <c r="D1127" t="s">
        <v>5411</v>
      </c>
      <c r="E1127" s="22" t="s">
        <v>4318</v>
      </c>
      <c r="F1127" s="61" t="s">
        <v>114</v>
      </c>
    </row>
    <row r="1128" spans="1:6" x14ac:dyDescent="0.25">
      <c r="A1128" t="s">
        <v>4319</v>
      </c>
      <c r="B1128" t="s">
        <v>114</v>
      </c>
      <c r="C1128" t="s">
        <v>5411</v>
      </c>
      <c r="D1128" t="s">
        <v>5411</v>
      </c>
      <c r="E1128" s="22" t="s">
        <v>4319</v>
      </c>
      <c r="F1128" s="61" t="s">
        <v>114</v>
      </c>
    </row>
    <row r="1129" spans="1:6" x14ac:dyDescent="0.25">
      <c r="A1129" t="s">
        <v>4320</v>
      </c>
      <c r="B1129" t="s">
        <v>114</v>
      </c>
      <c r="C1129" t="s">
        <v>5411</v>
      </c>
      <c r="D1129" t="s">
        <v>5411</v>
      </c>
      <c r="E1129" s="22" t="s">
        <v>4320</v>
      </c>
      <c r="F1129" s="61" t="s">
        <v>114</v>
      </c>
    </row>
    <row r="1130" spans="1:6" x14ac:dyDescent="0.25">
      <c r="A1130" t="s">
        <v>4321</v>
      </c>
      <c r="B1130" t="s">
        <v>114</v>
      </c>
      <c r="C1130" t="s">
        <v>5411</v>
      </c>
      <c r="D1130" t="s">
        <v>5411</v>
      </c>
      <c r="E1130" s="22" t="s">
        <v>4321</v>
      </c>
      <c r="F1130" s="61" t="s">
        <v>114</v>
      </c>
    </row>
    <row r="1131" spans="1:6" x14ac:dyDescent="0.25">
      <c r="A1131" t="s">
        <v>4322</v>
      </c>
      <c r="B1131" t="s">
        <v>114</v>
      </c>
      <c r="C1131" t="s">
        <v>5411</v>
      </c>
      <c r="D1131" t="s">
        <v>5411</v>
      </c>
      <c r="E1131" s="22" t="s">
        <v>4322</v>
      </c>
      <c r="F1131" s="61" t="s">
        <v>114</v>
      </c>
    </row>
    <row r="1132" spans="1:6" x14ac:dyDescent="0.25">
      <c r="A1132" t="s">
        <v>4323</v>
      </c>
      <c r="B1132" t="s">
        <v>114</v>
      </c>
      <c r="C1132" t="s">
        <v>5411</v>
      </c>
      <c r="D1132" t="s">
        <v>5411</v>
      </c>
      <c r="E1132" s="22" t="s">
        <v>4323</v>
      </c>
      <c r="F1132" s="61" t="s">
        <v>114</v>
      </c>
    </row>
    <row r="1133" spans="1:6" x14ac:dyDescent="0.25">
      <c r="A1133" t="s">
        <v>4324</v>
      </c>
      <c r="B1133" t="s">
        <v>114</v>
      </c>
      <c r="C1133" t="s">
        <v>5411</v>
      </c>
      <c r="D1133" t="s">
        <v>5411</v>
      </c>
      <c r="E1133" s="22" t="s">
        <v>4324</v>
      </c>
      <c r="F1133" s="61" t="s">
        <v>114</v>
      </c>
    </row>
    <row r="1134" spans="1:6" x14ac:dyDescent="0.25">
      <c r="A1134" t="s">
        <v>4325</v>
      </c>
      <c r="B1134" t="s">
        <v>114</v>
      </c>
      <c r="C1134" t="s">
        <v>5411</v>
      </c>
      <c r="D1134" t="s">
        <v>5411</v>
      </c>
      <c r="E1134" s="22" t="s">
        <v>4325</v>
      </c>
      <c r="F1134" s="61" t="s">
        <v>114</v>
      </c>
    </row>
    <row r="1135" spans="1:6" x14ac:dyDescent="0.25">
      <c r="A1135" t="s">
        <v>4427</v>
      </c>
      <c r="B1135" t="s">
        <v>5568</v>
      </c>
      <c r="C1135" t="s">
        <v>5411</v>
      </c>
      <c r="D1135" t="s">
        <v>5411</v>
      </c>
      <c r="E1135" s="22" t="s">
        <v>4427</v>
      </c>
      <c r="F1135" s="61" t="s">
        <v>88</v>
      </c>
    </row>
    <row r="1136" spans="1:6" x14ac:dyDescent="0.25">
      <c r="A1136" t="s">
        <v>4428</v>
      </c>
      <c r="B1136" t="s">
        <v>5568</v>
      </c>
      <c r="C1136" t="s">
        <v>5411</v>
      </c>
      <c r="D1136" t="s">
        <v>5411</v>
      </c>
      <c r="E1136" s="22" t="s">
        <v>4428</v>
      </c>
      <c r="F1136" s="61" t="s">
        <v>88</v>
      </c>
    </row>
    <row r="1137" spans="1:6" x14ac:dyDescent="0.25">
      <c r="A1137" t="s">
        <v>4429</v>
      </c>
      <c r="B1137" t="s">
        <v>5568</v>
      </c>
      <c r="C1137" t="s">
        <v>5411</v>
      </c>
      <c r="D1137" t="s">
        <v>5411</v>
      </c>
      <c r="E1137" s="22" t="s">
        <v>4429</v>
      </c>
      <c r="F1137" s="61" t="s">
        <v>88</v>
      </c>
    </row>
    <row r="1138" spans="1:6" x14ac:dyDescent="0.25">
      <c r="A1138" t="s">
        <v>4430</v>
      </c>
      <c r="B1138" t="s">
        <v>5568</v>
      </c>
      <c r="C1138" t="s">
        <v>5411</v>
      </c>
      <c r="D1138" t="s">
        <v>5411</v>
      </c>
      <c r="E1138" s="22" t="s">
        <v>4430</v>
      </c>
      <c r="F1138" s="61" t="s">
        <v>88</v>
      </c>
    </row>
    <row r="1139" spans="1:6" x14ac:dyDescent="0.25">
      <c r="A1139" t="s">
        <v>4431</v>
      </c>
      <c r="B1139" t="s">
        <v>5568</v>
      </c>
      <c r="C1139" t="s">
        <v>5411</v>
      </c>
      <c r="D1139" t="s">
        <v>5411</v>
      </c>
      <c r="E1139" s="22" t="s">
        <v>4431</v>
      </c>
      <c r="F1139" s="61" t="s">
        <v>88</v>
      </c>
    </row>
    <row r="1140" spans="1:6" x14ac:dyDescent="0.25">
      <c r="A1140" t="s">
        <v>4432</v>
      </c>
      <c r="B1140" t="s">
        <v>5568</v>
      </c>
      <c r="C1140" t="s">
        <v>5411</v>
      </c>
      <c r="D1140" t="s">
        <v>5411</v>
      </c>
      <c r="E1140" s="22" t="s">
        <v>4432</v>
      </c>
      <c r="F1140" s="61" t="s">
        <v>88</v>
      </c>
    </row>
    <row r="1141" spans="1:6" x14ac:dyDescent="0.25">
      <c r="A1141" t="s">
        <v>4433</v>
      </c>
      <c r="B1141" t="s">
        <v>5568</v>
      </c>
      <c r="C1141" t="s">
        <v>5411</v>
      </c>
      <c r="D1141" t="s">
        <v>5411</v>
      </c>
      <c r="E1141" s="22" t="s">
        <v>4433</v>
      </c>
      <c r="F1141" s="61" t="s">
        <v>88</v>
      </c>
    </row>
    <row r="1142" spans="1:6" x14ac:dyDescent="0.25">
      <c r="A1142" t="s">
        <v>4434</v>
      </c>
      <c r="B1142" t="s">
        <v>5568</v>
      </c>
      <c r="C1142" t="s">
        <v>5411</v>
      </c>
      <c r="D1142" t="s">
        <v>5411</v>
      </c>
      <c r="E1142" s="22" t="s">
        <v>4434</v>
      </c>
      <c r="F1142" s="61" t="s">
        <v>88</v>
      </c>
    </row>
    <row r="1143" spans="1:6" x14ac:dyDescent="0.25">
      <c r="A1143" t="s">
        <v>4435</v>
      </c>
      <c r="B1143" t="s">
        <v>5568</v>
      </c>
      <c r="C1143" t="s">
        <v>5411</v>
      </c>
      <c r="D1143" t="s">
        <v>5411</v>
      </c>
      <c r="E1143" s="22" t="s">
        <v>4435</v>
      </c>
      <c r="F1143" s="61" t="s">
        <v>88</v>
      </c>
    </row>
    <row r="1144" spans="1:6" x14ac:dyDescent="0.25">
      <c r="A1144" t="s">
        <v>4436</v>
      </c>
      <c r="B1144" t="s">
        <v>5568</v>
      </c>
      <c r="C1144" t="s">
        <v>5411</v>
      </c>
      <c r="D1144" t="s">
        <v>5411</v>
      </c>
      <c r="E1144" s="22" t="s">
        <v>4436</v>
      </c>
      <c r="F1144" s="61" t="s">
        <v>88</v>
      </c>
    </row>
    <row r="1145" spans="1:6" x14ac:dyDescent="0.25">
      <c r="A1145" t="s">
        <v>4437</v>
      </c>
      <c r="B1145" t="s">
        <v>5568</v>
      </c>
      <c r="C1145" t="s">
        <v>5411</v>
      </c>
      <c r="D1145" t="s">
        <v>5411</v>
      </c>
      <c r="E1145" s="22" t="s">
        <v>4437</v>
      </c>
      <c r="F1145" s="61" t="s">
        <v>88</v>
      </c>
    </row>
    <row r="1146" spans="1:6" x14ac:dyDescent="0.25">
      <c r="A1146" t="s">
        <v>4438</v>
      </c>
      <c r="B1146" t="s">
        <v>5568</v>
      </c>
      <c r="C1146" t="s">
        <v>5411</v>
      </c>
      <c r="D1146" t="s">
        <v>5411</v>
      </c>
      <c r="E1146" s="22" t="s">
        <v>4438</v>
      </c>
      <c r="F1146" s="61" t="s">
        <v>88</v>
      </c>
    </row>
    <row r="1147" spans="1:6" x14ac:dyDescent="0.25">
      <c r="A1147" t="s">
        <v>4439</v>
      </c>
      <c r="B1147" t="s">
        <v>5568</v>
      </c>
      <c r="C1147" t="s">
        <v>5411</v>
      </c>
      <c r="D1147" t="s">
        <v>5411</v>
      </c>
      <c r="E1147" s="22" t="s">
        <v>4439</v>
      </c>
      <c r="F1147" s="61" t="s">
        <v>88</v>
      </c>
    </row>
    <row r="1148" spans="1:6" x14ac:dyDescent="0.25">
      <c r="A1148" t="s">
        <v>4440</v>
      </c>
      <c r="B1148" t="s">
        <v>5568</v>
      </c>
      <c r="C1148" t="s">
        <v>5411</v>
      </c>
      <c r="D1148" t="s">
        <v>5411</v>
      </c>
      <c r="E1148" s="22" t="s">
        <v>4440</v>
      </c>
      <c r="F1148" s="61" t="s">
        <v>88</v>
      </c>
    </row>
    <row r="1149" spans="1:6" x14ac:dyDescent="0.25">
      <c r="A1149" t="s">
        <v>4441</v>
      </c>
      <c r="B1149" t="s">
        <v>5568</v>
      </c>
      <c r="C1149" t="s">
        <v>5411</v>
      </c>
      <c r="D1149" t="s">
        <v>5411</v>
      </c>
      <c r="E1149" s="22" t="s">
        <v>4441</v>
      </c>
      <c r="F1149" s="61" t="s">
        <v>88</v>
      </c>
    </row>
    <row r="1150" spans="1:6" x14ac:dyDescent="0.25">
      <c r="A1150" t="s">
        <v>4442</v>
      </c>
      <c r="B1150" t="s">
        <v>5568</v>
      </c>
      <c r="C1150" t="s">
        <v>5411</v>
      </c>
      <c r="D1150" t="s">
        <v>5411</v>
      </c>
      <c r="E1150" s="22" t="s">
        <v>4442</v>
      </c>
      <c r="F1150" s="61" t="s">
        <v>88</v>
      </c>
    </row>
    <row r="1151" spans="1:6" x14ac:dyDescent="0.25">
      <c r="A1151" t="s">
        <v>4443</v>
      </c>
      <c r="B1151" t="s">
        <v>5568</v>
      </c>
      <c r="C1151" t="s">
        <v>5411</v>
      </c>
      <c r="D1151" t="s">
        <v>5411</v>
      </c>
      <c r="E1151" s="22" t="s">
        <v>4443</v>
      </c>
      <c r="F1151" s="61" t="s">
        <v>88</v>
      </c>
    </row>
    <row r="1152" spans="1:6" x14ac:dyDescent="0.25">
      <c r="A1152" t="s">
        <v>4444</v>
      </c>
      <c r="B1152" t="s">
        <v>5568</v>
      </c>
      <c r="C1152" t="s">
        <v>5411</v>
      </c>
      <c r="D1152" t="s">
        <v>5411</v>
      </c>
      <c r="E1152" s="22" t="s">
        <v>4444</v>
      </c>
      <c r="F1152" s="61" t="s">
        <v>88</v>
      </c>
    </row>
    <row r="1153" spans="1:7" x14ac:dyDescent="0.25">
      <c r="A1153" t="s">
        <v>513</v>
      </c>
      <c r="B1153" t="s">
        <v>114</v>
      </c>
      <c r="C1153" t="s">
        <v>77</v>
      </c>
      <c r="D1153" t="s">
        <v>5411</v>
      </c>
      <c r="E1153" s="22" t="s">
        <v>513</v>
      </c>
      <c r="F1153" s="86" t="s">
        <v>114</v>
      </c>
      <c r="G1153" s="68" t="s">
        <v>77</v>
      </c>
    </row>
    <row r="1154" spans="1:7" x14ac:dyDescent="0.25">
      <c r="A1154" t="s">
        <v>514</v>
      </c>
      <c r="B1154" t="s">
        <v>114</v>
      </c>
      <c r="C1154" t="s">
        <v>77</v>
      </c>
      <c r="D1154" t="s">
        <v>5411</v>
      </c>
      <c r="E1154" s="22" t="s">
        <v>514</v>
      </c>
      <c r="F1154" s="86" t="s">
        <v>114</v>
      </c>
      <c r="G1154" s="68" t="s">
        <v>77</v>
      </c>
    </row>
    <row r="1155" spans="1:7" x14ac:dyDescent="0.25">
      <c r="A1155" t="s">
        <v>515</v>
      </c>
      <c r="B1155" t="s">
        <v>114</v>
      </c>
      <c r="C1155" t="s">
        <v>77</v>
      </c>
      <c r="D1155" t="s">
        <v>5411</v>
      </c>
      <c r="E1155" s="22" t="s">
        <v>515</v>
      </c>
      <c r="F1155" s="86" t="s">
        <v>114</v>
      </c>
      <c r="G1155" s="68" t="s">
        <v>77</v>
      </c>
    </row>
    <row r="1156" spans="1:7" x14ac:dyDescent="0.25">
      <c r="A1156" t="s">
        <v>516</v>
      </c>
      <c r="B1156" t="s">
        <v>114</v>
      </c>
      <c r="C1156" t="s">
        <v>77</v>
      </c>
      <c r="D1156" t="s">
        <v>5411</v>
      </c>
      <c r="E1156" s="22" t="s">
        <v>516</v>
      </c>
      <c r="F1156" s="86" t="s">
        <v>114</v>
      </c>
      <c r="G1156" s="68" t="s">
        <v>77</v>
      </c>
    </row>
    <row r="1157" spans="1:7" x14ac:dyDescent="0.25">
      <c r="A1157" t="s">
        <v>517</v>
      </c>
      <c r="B1157" t="s">
        <v>114</v>
      </c>
      <c r="C1157" t="s">
        <v>77</v>
      </c>
      <c r="D1157" t="s">
        <v>5411</v>
      </c>
      <c r="E1157" s="22" t="s">
        <v>517</v>
      </c>
      <c r="F1157" s="86" t="s">
        <v>114</v>
      </c>
      <c r="G1157" s="68" t="s">
        <v>77</v>
      </c>
    </row>
    <row r="1158" spans="1:7" x14ac:dyDescent="0.25">
      <c r="A1158" t="s">
        <v>518</v>
      </c>
      <c r="B1158" t="s">
        <v>114</v>
      </c>
      <c r="C1158" t="s">
        <v>77</v>
      </c>
      <c r="D1158" t="s">
        <v>5411</v>
      </c>
      <c r="E1158" s="22" t="s">
        <v>518</v>
      </c>
      <c r="F1158" s="86" t="s">
        <v>114</v>
      </c>
      <c r="G1158" s="68" t="s">
        <v>77</v>
      </c>
    </row>
    <row r="1159" spans="1:7" x14ac:dyDescent="0.25">
      <c r="A1159" t="s">
        <v>519</v>
      </c>
      <c r="B1159" t="s">
        <v>114</v>
      </c>
      <c r="C1159" t="s">
        <v>77</v>
      </c>
      <c r="D1159" t="s">
        <v>5411</v>
      </c>
      <c r="E1159" s="22" t="s">
        <v>519</v>
      </c>
      <c r="F1159" s="86" t="s">
        <v>114</v>
      </c>
      <c r="G1159" s="68" t="s">
        <v>77</v>
      </c>
    </row>
    <row r="1160" spans="1:7" x14ac:dyDescent="0.25">
      <c r="A1160" t="s">
        <v>520</v>
      </c>
      <c r="B1160" t="s">
        <v>114</v>
      </c>
      <c r="C1160" t="s">
        <v>77</v>
      </c>
      <c r="D1160" t="s">
        <v>5411</v>
      </c>
      <c r="E1160" s="22" t="s">
        <v>520</v>
      </c>
      <c r="F1160" s="86" t="s">
        <v>114</v>
      </c>
      <c r="G1160" s="68" t="s">
        <v>77</v>
      </c>
    </row>
    <row r="1161" spans="1:7" x14ac:dyDescent="0.25">
      <c r="A1161" t="s">
        <v>521</v>
      </c>
      <c r="B1161" t="s">
        <v>114</v>
      </c>
      <c r="C1161" t="s">
        <v>77</v>
      </c>
      <c r="D1161" t="s">
        <v>5411</v>
      </c>
      <c r="E1161" s="22" t="s">
        <v>521</v>
      </c>
      <c r="F1161" s="86" t="s">
        <v>114</v>
      </c>
      <c r="G1161" s="68" t="s">
        <v>77</v>
      </c>
    </row>
    <row r="1162" spans="1:7" x14ac:dyDescent="0.25">
      <c r="A1162" t="s">
        <v>522</v>
      </c>
      <c r="B1162" t="s">
        <v>114</v>
      </c>
      <c r="C1162" t="s">
        <v>77</v>
      </c>
      <c r="D1162" t="s">
        <v>5411</v>
      </c>
      <c r="E1162" s="22" t="s">
        <v>522</v>
      </c>
      <c r="F1162" s="86" t="s">
        <v>114</v>
      </c>
      <c r="G1162" s="68" t="s">
        <v>77</v>
      </c>
    </row>
    <row r="1163" spans="1:7" x14ac:dyDescent="0.25">
      <c r="A1163" t="s">
        <v>523</v>
      </c>
      <c r="B1163" t="s">
        <v>114</v>
      </c>
      <c r="C1163" t="s">
        <v>77</v>
      </c>
      <c r="D1163" t="s">
        <v>5411</v>
      </c>
      <c r="E1163" s="22" t="s">
        <v>523</v>
      </c>
      <c r="F1163" s="86" t="s">
        <v>114</v>
      </c>
      <c r="G1163" s="68" t="s">
        <v>77</v>
      </c>
    </row>
    <row r="1164" spans="1:7" x14ac:dyDescent="0.25">
      <c r="A1164" t="s">
        <v>524</v>
      </c>
      <c r="B1164" t="s">
        <v>114</v>
      </c>
      <c r="C1164" t="s">
        <v>77</v>
      </c>
      <c r="D1164" t="s">
        <v>5411</v>
      </c>
      <c r="E1164" s="22" t="s">
        <v>524</v>
      </c>
      <c r="F1164" s="86" t="s">
        <v>114</v>
      </c>
      <c r="G1164" s="68" t="s">
        <v>77</v>
      </c>
    </row>
    <row r="1165" spans="1:7" x14ac:dyDescent="0.25">
      <c r="A1165" t="s">
        <v>525</v>
      </c>
      <c r="B1165" t="s">
        <v>114</v>
      </c>
      <c r="C1165" t="s">
        <v>77</v>
      </c>
      <c r="D1165" t="s">
        <v>5411</v>
      </c>
      <c r="E1165" s="22" t="s">
        <v>525</v>
      </c>
      <c r="F1165" s="86" t="s">
        <v>114</v>
      </c>
      <c r="G1165" s="68" t="s">
        <v>77</v>
      </c>
    </row>
    <row r="1166" spans="1:7" x14ac:dyDescent="0.25">
      <c r="A1166" t="s">
        <v>526</v>
      </c>
      <c r="B1166" t="s">
        <v>114</v>
      </c>
      <c r="C1166" t="s">
        <v>77</v>
      </c>
      <c r="D1166" t="s">
        <v>5411</v>
      </c>
      <c r="E1166" s="22" t="s">
        <v>526</v>
      </c>
      <c r="F1166" s="86" t="s">
        <v>114</v>
      </c>
      <c r="G1166" s="68" t="s">
        <v>77</v>
      </c>
    </row>
    <row r="1167" spans="1:7" x14ac:dyDescent="0.25">
      <c r="A1167" t="s">
        <v>527</v>
      </c>
      <c r="B1167" t="s">
        <v>114</v>
      </c>
      <c r="C1167" t="s">
        <v>77</v>
      </c>
      <c r="D1167" t="s">
        <v>5411</v>
      </c>
      <c r="E1167" s="22" t="s">
        <v>527</v>
      </c>
      <c r="F1167" s="86" t="s">
        <v>114</v>
      </c>
      <c r="G1167" s="68" t="s">
        <v>77</v>
      </c>
    </row>
    <row r="1168" spans="1:7" x14ac:dyDescent="0.25">
      <c r="A1168" t="s">
        <v>528</v>
      </c>
      <c r="B1168" t="s">
        <v>114</v>
      </c>
      <c r="C1168" t="s">
        <v>77</v>
      </c>
      <c r="D1168" t="s">
        <v>5411</v>
      </c>
      <c r="E1168" s="22" t="s">
        <v>528</v>
      </c>
      <c r="F1168" s="86" t="s">
        <v>114</v>
      </c>
      <c r="G1168" s="68" t="s">
        <v>77</v>
      </c>
    </row>
    <row r="1169" spans="1:7" x14ac:dyDescent="0.25">
      <c r="A1169" t="s">
        <v>529</v>
      </c>
      <c r="B1169" t="s">
        <v>114</v>
      </c>
      <c r="C1169" t="s">
        <v>77</v>
      </c>
      <c r="D1169" t="s">
        <v>5411</v>
      </c>
      <c r="E1169" s="22" t="s">
        <v>529</v>
      </c>
      <c r="F1169" s="86" t="s">
        <v>114</v>
      </c>
      <c r="G1169" s="68" t="s">
        <v>77</v>
      </c>
    </row>
    <row r="1170" spans="1:7" x14ac:dyDescent="0.25">
      <c r="A1170" t="s">
        <v>530</v>
      </c>
      <c r="B1170" t="s">
        <v>114</v>
      </c>
      <c r="C1170" t="s">
        <v>77</v>
      </c>
      <c r="D1170" t="s">
        <v>5411</v>
      </c>
      <c r="E1170" s="22" t="s">
        <v>530</v>
      </c>
      <c r="F1170" s="86" t="s">
        <v>114</v>
      </c>
      <c r="G1170" s="68" t="s">
        <v>77</v>
      </c>
    </row>
    <row r="1171" spans="1:7" x14ac:dyDescent="0.25">
      <c r="A1171" t="s">
        <v>531</v>
      </c>
      <c r="B1171" t="s">
        <v>114</v>
      </c>
      <c r="C1171" t="s">
        <v>77</v>
      </c>
      <c r="D1171" t="s">
        <v>5411</v>
      </c>
      <c r="E1171" s="22" t="s">
        <v>531</v>
      </c>
      <c r="F1171" s="86" t="s">
        <v>114</v>
      </c>
      <c r="G1171" s="68" t="s">
        <v>77</v>
      </c>
    </row>
    <row r="1172" spans="1:7" x14ac:dyDescent="0.25">
      <c r="A1172" t="s">
        <v>532</v>
      </c>
      <c r="B1172" t="s">
        <v>114</v>
      </c>
      <c r="C1172" t="s">
        <v>77</v>
      </c>
      <c r="D1172" t="s">
        <v>5411</v>
      </c>
      <c r="E1172" s="22" t="s">
        <v>532</v>
      </c>
      <c r="F1172" s="86" t="s">
        <v>114</v>
      </c>
      <c r="G1172" s="68" t="s">
        <v>77</v>
      </c>
    </row>
    <row r="1173" spans="1:7" x14ac:dyDescent="0.25">
      <c r="A1173" t="s">
        <v>533</v>
      </c>
      <c r="B1173" t="s">
        <v>114</v>
      </c>
      <c r="C1173" t="s">
        <v>77</v>
      </c>
      <c r="D1173" t="s">
        <v>5411</v>
      </c>
      <c r="E1173" s="22" t="s">
        <v>533</v>
      </c>
      <c r="F1173" s="86" t="s">
        <v>114</v>
      </c>
      <c r="G1173" s="68" t="s">
        <v>77</v>
      </c>
    </row>
    <row r="1174" spans="1:7" x14ac:dyDescent="0.25">
      <c r="A1174" t="s">
        <v>534</v>
      </c>
      <c r="B1174" t="s">
        <v>114</v>
      </c>
      <c r="C1174" t="s">
        <v>77</v>
      </c>
      <c r="D1174" t="s">
        <v>5411</v>
      </c>
      <c r="E1174" s="22" t="s">
        <v>534</v>
      </c>
      <c r="F1174" s="86" t="s">
        <v>114</v>
      </c>
      <c r="G1174" s="68" t="s">
        <v>77</v>
      </c>
    </row>
    <row r="1175" spans="1:7" x14ac:dyDescent="0.25">
      <c r="A1175" t="s">
        <v>535</v>
      </c>
      <c r="B1175" t="s">
        <v>114</v>
      </c>
      <c r="C1175" t="s">
        <v>77</v>
      </c>
      <c r="D1175" t="s">
        <v>5411</v>
      </c>
      <c r="E1175" s="22" t="s">
        <v>535</v>
      </c>
      <c r="F1175" s="86" t="s">
        <v>114</v>
      </c>
      <c r="G1175" s="68" t="s">
        <v>77</v>
      </c>
    </row>
    <row r="1176" spans="1:7" x14ac:dyDescent="0.25">
      <c r="A1176" t="s">
        <v>536</v>
      </c>
      <c r="B1176" t="s">
        <v>114</v>
      </c>
      <c r="C1176" t="s">
        <v>77</v>
      </c>
      <c r="D1176" t="s">
        <v>5411</v>
      </c>
      <c r="E1176" s="22" t="s">
        <v>536</v>
      </c>
      <c r="F1176" s="86" t="s">
        <v>114</v>
      </c>
      <c r="G1176" s="68" t="s">
        <v>77</v>
      </c>
    </row>
    <row r="1177" spans="1:7" x14ac:dyDescent="0.25">
      <c r="A1177" t="s">
        <v>537</v>
      </c>
      <c r="B1177" t="s">
        <v>114</v>
      </c>
      <c r="C1177" t="s">
        <v>77</v>
      </c>
      <c r="D1177" t="s">
        <v>5411</v>
      </c>
      <c r="E1177" s="22" t="s">
        <v>537</v>
      </c>
      <c r="F1177" s="86" t="s">
        <v>114</v>
      </c>
      <c r="G1177" s="68" t="s">
        <v>77</v>
      </c>
    </row>
    <row r="1178" spans="1:7" x14ac:dyDescent="0.25">
      <c r="A1178" t="s">
        <v>538</v>
      </c>
      <c r="B1178" t="s">
        <v>114</v>
      </c>
      <c r="C1178" t="s">
        <v>77</v>
      </c>
      <c r="D1178" t="s">
        <v>5411</v>
      </c>
      <c r="E1178" s="22" t="s">
        <v>538</v>
      </c>
      <c r="F1178" s="86" t="s">
        <v>114</v>
      </c>
      <c r="G1178" s="68" t="s">
        <v>77</v>
      </c>
    </row>
    <row r="1179" spans="1:7" x14ac:dyDescent="0.25">
      <c r="A1179" t="s">
        <v>539</v>
      </c>
      <c r="B1179" t="s">
        <v>114</v>
      </c>
      <c r="C1179" t="s">
        <v>77</v>
      </c>
      <c r="D1179" t="s">
        <v>5411</v>
      </c>
      <c r="E1179" s="22" t="s">
        <v>539</v>
      </c>
      <c r="F1179" s="86" t="s">
        <v>114</v>
      </c>
      <c r="G1179" s="68" t="s">
        <v>77</v>
      </c>
    </row>
    <row r="1180" spans="1:7" x14ac:dyDescent="0.25">
      <c r="A1180" t="s">
        <v>540</v>
      </c>
      <c r="B1180" t="s">
        <v>114</v>
      </c>
      <c r="C1180" t="s">
        <v>77</v>
      </c>
      <c r="D1180" t="s">
        <v>5411</v>
      </c>
      <c r="E1180" s="22" t="s">
        <v>540</v>
      </c>
      <c r="F1180" s="86" t="s">
        <v>114</v>
      </c>
      <c r="G1180" s="68" t="s">
        <v>77</v>
      </c>
    </row>
    <row r="1181" spans="1:7" x14ac:dyDescent="0.25">
      <c r="A1181" t="s">
        <v>541</v>
      </c>
      <c r="B1181" t="s">
        <v>114</v>
      </c>
      <c r="C1181" t="s">
        <v>77</v>
      </c>
      <c r="D1181" t="s">
        <v>5411</v>
      </c>
      <c r="E1181" s="22" t="s">
        <v>541</v>
      </c>
      <c r="F1181" s="86" t="s">
        <v>114</v>
      </c>
      <c r="G1181" s="68" t="s">
        <v>77</v>
      </c>
    </row>
    <row r="1182" spans="1:7" x14ac:dyDescent="0.25">
      <c r="A1182" t="s">
        <v>542</v>
      </c>
      <c r="B1182" t="s">
        <v>114</v>
      </c>
      <c r="C1182" t="s">
        <v>77</v>
      </c>
      <c r="D1182" t="s">
        <v>5411</v>
      </c>
      <c r="E1182" s="22" t="s">
        <v>542</v>
      </c>
      <c r="F1182" s="86" t="s">
        <v>114</v>
      </c>
      <c r="G1182" s="68" t="s">
        <v>77</v>
      </c>
    </row>
    <row r="1183" spans="1:7" x14ac:dyDescent="0.25">
      <c r="A1183" t="s">
        <v>543</v>
      </c>
      <c r="B1183" t="s">
        <v>114</v>
      </c>
      <c r="C1183" t="s">
        <v>77</v>
      </c>
      <c r="D1183" t="s">
        <v>5411</v>
      </c>
      <c r="E1183" s="22" t="s">
        <v>543</v>
      </c>
      <c r="F1183" s="86" t="s">
        <v>114</v>
      </c>
      <c r="G1183" s="68" t="s">
        <v>77</v>
      </c>
    </row>
    <row r="1184" spans="1:7" x14ac:dyDescent="0.25">
      <c r="A1184" t="s">
        <v>544</v>
      </c>
      <c r="B1184" t="s">
        <v>114</v>
      </c>
      <c r="C1184" t="s">
        <v>77</v>
      </c>
      <c r="D1184" t="s">
        <v>5411</v>
      </c>
      <c r="E1184" s="22" t="s">
        <v>544</v>
      </c>
      <c r="F1184" s="86" t="s">
        <v>114</v>
      </c>
      <c r="G1184" s="68" t="s">
        <v>77</v>
      </c>
    </row>
    <row r="1185" spans="1:7" x14ac:dyDescent="0.25">
      <c r="A1185" t="s">
        <v>545</v>
      </c>
      <c r="B1185" t="s">
        <v>114</v>
      </c>
      <c r="C1185" t="s">
        <v>77</v>
      </c>
      <c r="D1185" t="s">
        <v>5411</v>
      </c>
      <c r="E1185" s="22" t="s">
        <v>545</v>
      </c>
      <c r="F1185" s="86" t="s">
        <v>114</v>
      </c>
      <c r="G1185" s="68" t="s">
        <v>77</v>
      </c>
    </row>
    <row r="1186" spans="1:7" x14ac:dyDescent="0.25">
      <c r="A1186" t="s">
        <v>546</v>
      </c>
      <c r="B1186" t="s">
        <v>114</v>
      </c>
      <c r="C1186" t="s">
        <v>77</v>
      </c>
      <c r="D1186" t="s">
        <v>5411</v>
      </c>
      <c r="E1186" s="22" t="s">
        <v>546</v>
      </c>
      <c r="F1186" s="86" t="s">
        <v>114</v>
      </c>
      <c r="G1186" s="68" t="s">
        <v>77</v>
      </c>
    </row>
    <row r="1187" spans="1:7" x14ac:dyDescent="0.25">
      <c r="A1187" t="s">
        <v>547</v>
      </c>
      <c r="B1187" t="s">
        <v>114</v>
      </c>
      <c r="C1187" t="s">
        <v>77</v>
      </c>
      <c r="D1187" t="s">
        <v>5411</v>
      </c>
      <c r="E1187" s="22" t="s">
        <v>547</v>
      </c>
      <c r="F1187" s="86" t="s">
        <v>114</v>
      </c>
      <c r="G1187" s="68" t="s">
        <v>77</v>
      </c>
    </row>
    <row r="1188" spans="1:7" x14ac:dyDescent="0.25">
      <c r="A1188" t="s">
        <v>548</v>
      </c>
      <c r="B1188" t="s">
        <v>114</v>
      </c>
      <c r="C1188" t="s">
        <v>77</v>
      </c>
      <c r="D1188" t="s">
        <v>5411</v>
      </c>
      <c r="E1188" s="22" t="s">
        <v>548</v>
      </c>
      <c r="F1188" s="86" t="s">
        <v>114</v>
      </c>
      <c r="G1188" s="68" t="s">
        <v>77</v>
      </c>
    </row>
    <row r="1189" spans="1:7" x14ac:dyDescent="0.25">
      <c r="A1189" t="s">
        <v>549</v>
      </c>
      <c r="B1189" t="s">
        <v>114</v>
      </c>
      <c r="C1189" t="s">
        <v>77</v>
      </c>
      <c r="D1189" t="s">
        <v>5411</v>
      </c>
      <c r="E1189" s="22" t="s">
        <v>549</v>
      </c>
      <c r="F1189" s="86" t="s">
        <v>114</v>
      </c>
      <c r="G1189" s="68" t="s">
        <v>77</v>
      </c>
    </row>
    <row r="1190" spans="1:7" x14ac:dyDescent="0.25">
      <c r="A1190" t="s">
        <v>550</v>
      </c>
      <c r="B1190" t="s">
        <v>114</v>
      </c>
      <c r="C1190" t="s">
        <v>77</v>
      </c>
      <c r="D1190" t="s">
        <v>5411</v>
      </c>
      <c r="E1190" s="22" t="s">
        <v>550</v>
      </c>
      <c r="F1190" s="86" t="s">
        <v>114</v>
      </c>
      <c r="G1190" s="68" t="s">
        <v>77</v>
      </c>
    </row>
    <row r="1191" spans="1:7" x14ac:dyDescent="0.25">
      <c r="A1191" t="s">
        <v>551</v>
      </c>
      <c r="B1191" t="s">
        <v>114</v>
      </c>
      <c r="C1191" t="s">
        <v>77</v>
      </c>
      <c r="D1191" t="s">
        <v>5411</v>
      </c>
      <c r="E1191" s="22" t="s">
        <v>551</v>
      </c>
      <c r="F1191" s="86" t="s">
        <v>114</v>
      </c>
      <c r="G1191" s="61" t="s">
        <v>77</v>
      </c>
    </row>
    <row r="1192" spans="1:7" x14ac:dyDescent="0.25">
      <c r="A1192" t="s">
        <v>552</v>
      </c>
      <c r="B1192" t="s">
        <v>114</v>
      </c>
      <c r="C1192" t="s">
        <v>77</v>
      </c>
      <c r="D1192" t="s">
        <v>5411</v>
      </c>
      <c r="E1192" s="22" t="s">
        <v>552</v>
      </c>
      <c r="F1192" s="86" t="s">
        <v>114</v>
      </c>
      <c r="G1192" s="61" t="s">
        <v>77</v>
      </c>
    </row>
    <row r="1193" spans="1:7" x14ac:dyDescent="0.25">
      <c r="A1193" t="s">
        <v>553</v>
      </c>
      <c r="B1193" t="s">
        <v>114</v>
      </c>
      <c r="C1193" t="s">
        <v>77</v>
      </c>
      <c r="D1193" t="s">
        <v>5411</v>
      </c>
      <c r="E1193" s="22" t="s">
        <v>553</v>
      </c>
      <c r="F1193" s="86" t="s">
        <v>114</v>
      </c>
      <c r="G1193" s="61" t="s">
        <v>77</v>
      </c>
    </row>
    <row r="1194" spans="1:7" x14ac:dyDescent="0.25">
      <c r="A1194" t="s">
        <v>554</v>
      </c>
      <c r="B1194" t="s">
        <v>114</v>
      </c>
      <c r="C1194" t="s">
        <v>77</v>
      </c>
      <c r="D1194" t="s">
        <v>5411</v>
      </c>
      <c r="E1194" s="22" t="s">
        <v>554</v>
      </c>
      <c r="F1194" s="86" t="s">
        <v>114</v>
      </c>
      <c r="G1194" s="61" t="s">
        <v>77</v>
      </c>
    </row>
    <row r="1195" spans="1:7" x14ac:dyDescent="0.25">
      <c r="A1195" t="s">
        <v>1202</v>
      </c>
      <c r="B1195" t="s">
        <v>114</v>
      </c>
      <c r="C1195" t="s">
        <v>5411</v>
      </c>
      <c r="D1195" t="s">
        <v>5411</v>
      </c>
      <c r="E1195" s="22" t="s">
        <v>1202</v>
      </c>
      <c r="F1195" s="86" t="s">
        <v>114</v>
      </c>
    </row>
    <row r="1196" spans="1:7" x14ac:dyDescent="0.25">
      <c r="A1196" t="s">
        <v>1203</v>
      </c>
      <c r="B1196" t="s">
        <v>114</v>
      </c>
      <c r="C1196" t="s">
        <v>5411</v>
      </c>
      <c r="D1196" t="s">
        <v>5411</v>
      </c>
      <c r="E1196" s="22" t="s">
        <v>1203</v>
      </c>
      <c r="F1196" s="86" t="s">
        <v>114</v>
      </c>
    </row>
    <row r="1197" spans="1:7" x14ac:dyDescent="0.25">
      <c r="A1197" t="s">
        <v>1204</v>
      </c>
      <c r="B1197" t="s">
        <v>114</v>
      </c>
      <c r="C1197" t="s">
        <v>5411</v>
      </c>
      <c r="D1197" t="s">
        <v>5411</v>
      </c>
      <c r="E1197" s="22" t="s">
        <v>1204</v>
      </c>
      <c r="F1197" s="86" t="s">
        <v>114</v>
      </c>
    </row>
    <row r="1198" spans="1:7" x14ac:dyDescent="0.25">
      <c r="A1198" t="s">
        <v>1205</v>
      </c>
      <c r="B1198" t="s">
        <v>114</v>
      </c>
      <c r="C1198" t="s">
        <v>5411</v>
      </c>
      <c r="D1198" t="s">
        <v>5411</v>
      </c>
      <c r="E1198" s="22" t="s">
        <v>1205</v>
      </c>
      <c r="F1198" s="86" t="s">
        <v>114</v>
      </c>
    </row>
    <row r="1199" spans="1:7" x14ac:dyDescent="0.25">
      <c r="A1199" t="s">
        <v>1206</v>
      </c>
      <c r="B1199" t="s">
        <v>114</v>
      </c>
      <c r="C1199" t="s">
        <v>5411</v>
      </c>
      <c r="D1199" t="s">
        <v>5411</v>
      </c>
      <c r="E1199" s="22" t="s">
        <v>1206</v>
      </c>
      <c r="F1199" s="86" t="s">
        <v>114</v>
      </c>
    </row>
    <row r="1200" spans="1:7" x14ac:dyDescent="0.25">
      <c r="A1200" t="s">
        <v>1207</v>
      </c>
      <c r="B1200" t="s">
        <v>114</v>
      </c>
      <c r="C1200" t="s">
        <v>5411</v>
      </c>
      <c r="D1200" t="s">
        <v>5411</v>
      </c>
      <c r="E1200" s="22" t="s">
        <v>1207</v>
      </c>
      <c r="F1200" s="86" t="s">
        <v>114</v>
      </c>
    </row>
    <row r="1201" spans="1:6" x14ac:dyDescent="0.25">
      <c r="A1201" t="s">
        <v>1208</v>
      </c>
      <c r="B1201" t="s">
        <v>114</v>
      </c>
      <c r="C1201" t="s">
        <v>5411</v>
      </c>
      <c r="D1201" t="s">
        <v>5411</v>
      </c>
      <c r="E1201" s="22" t="s">
        <v>1208</v>
      </c>
      <c r="F1201" s="86" t="s">
        <v>114</v>
      </c>
    </row>
    <row r="1202" spans="1:6" x14ac:dyDescent="0.25">
      <c r="A1202" t="s">
        <v>1209</v>
      </c>
      <c r="B1202" t="s">
        <v>114</v>
      </c>
      <c r="C1202" t="s">
        <v>5411</v>
      </c>
      <c r="D1202" t="s">
        <v>5411</v>
      </c>
      <c r="E1202" s="22" t="s">
        <v>1209</v>
      </c>
      <c r="F1202" s="86" t="s">
        <v>114</v>
      </c>
    </row>
    <row r="1203" spans="1:6" x14ac:dyDescent="0.25">
      <c r="A1203" t="s">
        <v>1210</v>
      </c>
      <c r="B1203" t="s">
        <v>114</v>
      </c>
      <c r="C1203" t="s">
        <v>5411</v>
      </c>
      <c r="D1203" t="s">
        <v>5411</v>
      </c>
      <c r="E1203" s="22" t="s">
        <v>1210</v>
      </c>
      <c r="F1203" s="86" t="s">
        <v>114</v>
      </c>
    </row>
    <row r="1204" spans="1:6" x14ac:dyDescent="0.25">
      <c r="A1204" t="s">
        <v>1211</v>
      </c>
      <c r="B1204" t="s">
        <v>114</v>
      </c>
      <c r="C1204" t="s">
        <v>5411</v>
      </c>
      <c r="D1204" t="s">
        <v>5411</v>
      </c>
      <c r="E1204" s="22" t="s">
        <v>1211</v>
      </c>
      <c r="F1204" s="86" t="s">
        <v>114</v>
      </c>
    </row>
    <row r="1205" spans="1:6" x14ac:dyDescent="0.25">
      <c r="A1205" t="s">
        <v>1212</v>
      </c>
      <c r="B1205" t="s">
        <v>114</v>
      </c>
      <c r="C1205" t="s">
        <v>5411</v>
      </c>
      <c r="D1205" t="s">
        <v>5411</v>
      </c>
      <c r="E1205" s="22" t="s">
        <v>1212</v>
      </c>
      <c r="F1205" s="86" t="s">
        <v>114</v>
      </c>
    </row>
    <row r="1206" spans="1:6" x14ac:dyDescent="0.25">
      <c r="A1206" t="s">
        <v>1213</v>
      </c>
      <c r="B1206" t="s">
        <v>114</v>
      </c>
      <c r="C1206" t="s">
        <v>5411</v>
      </c>
      <c r="D1206" t="s">
        <v>5411</v>
      </c>
      <c r="E1206" s="22" t="s">
        <v>1213</v>
      </c>
      <c r="F1206" s="86" t="s">
        <v>114</v>
      </c>
    </row>
    <row r="1207" spans="1:6" x14ac:dyDescent="0.25">
      <c r="A1207" t="s">
        <v>1214</v>
      </c>
      <c r="B1207" t="s">
        <v>114</v>
      </c>
      <c r="C1207" t="s">
        <v>5411</v>
      </c>
      <c r="D1207" t="s">
        <v>5411</v>
      </c>
      <c r="E1207" s="22" t="s">
        <v>1214</v>
      </c>
      <c r="F1207" s="86" t="s">
        <v>114</v>
      </c>
    </row>
    <row r="1208" spans="1:6" x14ac:dyDescent="0.25">
      <c r="A1208" t="s">
        <v>1215</v>
      </c>
      <c r="B1208" t="s">
        <v>114</v>
      </c>
      <c r="C1208" t="s">
        <v>5411</v>
      </c>
      <c r="D1208" t="s">
        <v>5411</v>
      </c>
      <c r="E1208" s="22" t="s">
        <v>1215</v>
      </c>
      <c r="F1208" s="86" t="s">
        <v>114</v>
      </c>
    </row>
    <row r="1209" spans="1:6" x14ac:dyDescent="0.25">
      <c r="A1209" t="s">
        <v>1216</v>
      </c>
      <c r="B1209" t="s">
        <v>114</v>
      </c>
      <c r="C1209" t="s">
        <v>5411</v>
      </c>
      <c r="D1209" t="s">
        <v>5411</v>
      </c>
      <c r="E1209" s="22" t="s">
        <v>1216</v>
      </c>
      <c r="F1209" s="86" t="s">
        <v>114</v>
      </c>
    </row>
    <row r="1210" spans="1:6" x14ac:dyDescent="0.25">
      <c r="A1210" t="s">
        <v>1217</v>
      </c>
      <c r="B1210" t="s">
        <v>114</v>
      </c>
      <c r="C1210" t="s">
        <v>5411</v>
      </c>
      <c r="D1210" t="s">
        <v>5411</v>
      </c>
      <c r="E1210" s="22" t="s">
        <v>1217</v>
      </c>
      <c r="F1210" s="86" t="s">
        <v>114</v>
      </c>
    </row>
    <row r="1211" spans="1:6" x14ac:dyDescent="0.25">
      <c r="A1211" t="s">
        <v>1218</v>
      </c>
      <c r="B1211" t="s">
        <v>114</v>
      </c>
      <c r="C1211" t="s">
        <v>5411</v>
      </c>
      <c r="D1211" t="s">
        <v>5411</v>
      </c>
      <c r="E1211" s="22" t="s">
        <v>1218</v>
      </c>
      <c r="F1211" s="86" t="s">
        <v>114</v>
      </c>
    </row>
    <row r="1212" spans="1:6" x14ac:dyDescent="0.25">
      <c r="A1212" t="s">
        <v>1219</v>
      </c>
      <c r="B1212" t="s">
        <v>114</v>
      </c>
      <c r="C1212" t="s">
        <v>5411</v>
      </c>
      <c r="D1212" t="s">
        <v>5411</v>
      </c>
      <c r="E1212" s="22" t="s">
        <v>1219</v>
      </c>
      <c r="F1212" s="86" t="s">
        <v>114</v>
      </c>
    </row>
    <row r="1213" spans="1:6" x14ac:dyDescent="0.25">
      <c r="A1213" t="s">
        <v>1220</v>
      </c>
      <c r="B1213" t="s">
        <v>114</v>
      </c>
      <c r="C1213" t="s">
        <v>5411</v>
      </c>
      <c r="D1213" t="s">
        <v>5411</v>
      </c>
      <c r="E1213" s="22" t="s">
        <v>1220</v>
      </c>
      <c r="F1213" s="86" t="s">
        <v>114</v>
      </c>
    </row>
    <row r="1214" spans="1:6" x14ac:dyDescent="0.25">
      <c r="A1214" t="s">
        <v>1221</v>
      </c>
      <c r="B1214" t="s">
        <v>114</v>
      </c>
      <c r="C1214" t="s">
        <v>5411</v>
      </c>
      <c r="D1214" t="s">
        <v>5411</v>
      </c>
      <c r="E1214" s="22" t="s">
        <v>1221</v>
      </c>
      <c r="F1214" s="86" t="s">
        <v>114</v>
      </c>
    </row>
    <row r="1215" spans="1:6" x14ac:dyDescent="0.25">
      <c r="A1215" t="s">
        <v>1222</v>
      </c>
      <c r="B1215" t="s">
        <v>114</v>
      </c>
      <c r="C1215" t="s">
        <v>5411</v>
      </c>
      <c r="D1215" t="s">
        <v>5411</v>
      </c>
      <c r="E1215" s="22" t="s">
        <v>1222</v>
      </c>
      <c r="F1215" s="86" t="s">
        <v>114</v>
      </c>
    </row>
    <row r="1216" spans="1:6" x14ac:dyDescent="0.25">
      <c r="A1216" t="s">
        <v>1223</v>
      </c>
      <c r="B1216" t="s">
        <v>114</v>
      </c>
      <c r="C1216" t="s">
        <v>5411</v>
      </c>
      <c r="D1216" t="s">
        <v>5411</v>
      </c>
      <c r="E1216" s="22" t="s">
        <v>1223</v>
      </c>
      <c r="F1216" s="86" t="s">
        <v>114</v>
      </c>
    </row>
    <row r="1217" spans="1:6" x14ac:dyDescent="0.25">
      <c r="A1217" t="s">
        <v>1224</v>
      </c>
      <c r="B1217" t="s">
        <v>114</v>
      </c>
      <c r="C1217" t="s">
        <v>5411</v>
      </c>
      <c r="D1217" t="s">
        <v>5411</v>
      </c>
      <c r="E1217" s="22" t="s">
        <v>1224</v>
      </c>
      <c r="F1217" s="86" t="s">
        <v>114</v>
      </c>
    </row>
    <row r="1218" spans="1:6" x14ac:dyDescent="0.25">
      <c r="A1218" t="s">
        <v>1225</v>
      </c>
      <c r="B1218" t="s">
        <v>114</v>
      </c>
      <c r="C1218" t="s">
        <v>5411</v>
      </c>
      <c r="D1218" t="s">
        <v>5411</v>
      </c>
      <c r="E1218" s="22" t="s">
        <v>1225</v>
      </c>
      <c r="F1218" s="86" t="s">
        <v>114</v>
      </c>
    </row>
    <row r="1219" spans="1:6" x14ac:dyDescent="0.25">
      <c r="A1219" t="s">
        <v>1226</v>
      </c>
      <c r="B1219" t="s">
        <v>114</v>
      </c>
      <c r="C1219" t="s">
        <v>5411</v>
      </c>
      <c r="D1219" t="s">
        <v>5411</v>
      </c>
      <c r="E1219" s="22" t="s">
        <v>1226</v>
      </c>
      <c r="F1219" s="86" t="s">
        <v>114</v>
      </c>
    </row>
    <row r="1220" spans="1:6" x14ac:dyDescent="0.25">
      <c r="A1220" t="s">
        <v>1227</v>
      </c>
      <c r="B1220" t="s">
        <v>114</v>
      </c>
      <c r="C1220" t="s">
        <v>5411</v>
      </c>
      <c r="D1220" t="s">
        <v>5411</v>
      </c>
      <c r="E1220" s="22" t="s">
        <v>1227</v>
      </c>
      <c r="F1220" s="86" t="s">
        <v>114</v>
      </c>
    </row>
    <row r="1221" spans="1:6" x14ac:dyDescent="0.25">
      <c r="A1221" t="s">
        <v>1228</v>
      </c>
      <c r="B1221" t="s">
        <v>114</v>
      </c>
      <c r="C1221" t="s">
        <v>5411</v>
      </c>
      <c r="D1221" t="s">
        <v>5411</v>
      </c>
      <c r="E1221" s="22" t="s">
        <v>1228</v>
      </c>
      <c r="F1221" s="86" t="s">
        <v>114</v>
      </c>
    </row>
    <row r="1222" spans="1:6" x14ac:dyDescent="0.25">
      <c r="A1222" t="s">
        <v>1229</v>
      </c>
      <c r="B1222" t="s">
        <v>114</v>
      </c>
      <c r="C1222" t="s">
        <v>5411</v>
      </c>
      <c r="D1222" t="s">
        <v>5411</v>
      </c>
      <c r="E1222" s="22" t="s">
        <v>1229</v>
      </c>
      <c r="F1222" s="86" t="s">
        <v>114</v>
      </c>
    </row>
    <row r="1223" spans="1:6" x14ac:dyDescent="0.25">
      <c r="A1223" t="s">
        <v>1230</v>
      </c>
      <c r="B1223" t="s">
        <v>114</v>
      </c>
      <c r="C1223" t="s">
        <v>5411</v>
      </c>
      <c r="D1223" t="s">
        <v>5411</v>
      </c>
      <c r="E1223" s="22" t="s">
        <v>1230</v>
      </c>
      <c r="F1223" s="86" t="s">
        <v>114</v>
      </c>
    </row>
    <row r="1224" spans="1:6" x14ac:dyDescent="0.25">
      <c r="A1224" t="s">
        <v>1231</v>
      </c>
      <c r="B1224" t="s">
        <v>114</v>
      </c>
      <c r="C1224" t="s">
        <v>5411</v>
      </c>
      <c r="D1224" t="s">
        <v>5411</v>
      </c>
      <c r="E1224" s="22" t="s">
        <v>1231</v>
      </c>
      <c r="F1224" s="86" t="s">
        <v>114</v>
      </c>
    </row>
    <row r="1225" spans="1:6" x14ac:dyDescent="0.25">
      <c r="A1225" t="s">
        <v>1232</v>
      </c>
      <c r="B1225" t="s">
        <v>114</v>
      </c>
      <c r="C1225" t="s">
        <v>5411</v>
      </c>
      <c r="D1225" t="s">
        <v>5411</v>
      </c>
      <c r="E1225" s="22" t="s">
        <v>1232</v>
      </c>
      <c r="F1225" s="86" t="s">
        <v>114</v>
      </c>
    </row>
    <row r="1226" spans="1:6" x14ac:dyDescent="0.25">
      <c r="A1226" t="s">
        <v>1233</v>
      </c>
      <c r="B1226" t="s">
        <v>114</v>
      </c>
      <c r="C1226" t="s">
        <v>5411</v>
      </c>
      <c r="D1226" t="s">
        <v>5411</v>
      </c>
      <c r="E1226" s="22" t="s">
        <v>1233</v>
      </c>
      <c r="F1226" s="86" t="s">
        <v>114</v>
      </c>
    </row>
    <row r="1227" spans="1:6" x14ac:dyDescent="0.25">
      <c r="A1227" t="s">
        <v>1234</v>
      </c>
      <c r="B1227" t="s">
        <v>114</v>
      </c>
      <c r="C1227" t="s">
        <v>5411</v>
      </c>
      <c r="D1227" t="s">
        <v>5411</v>
      </c>
      <c r="E1227" s="22" t="s">
        <v>1234</v>
      </c>
      <c r="F1227" s="86" t="s">
        <v>114</v>
      </c>
    </row>
    <row r="1228" spans="1:6" x14ac:dyDescent="0.25">
      <c r="A1228" t="s">
        <v>1235</v>
      </c>
      <c r="B1228" t="s">
        <v>114</v>
      </c>
      <c r="C1228" t="s">
        <v>5411</v>
      </c>
      <c r="D1228" t="s">
        <v>5411</v>
      </c>
      <c r="E1228" s="22" t="s">
        <v>1235</v>
      </c>
      <c r="F1228" s="86" t="s">
        <v>114</v>
      </c>
    </row>
    <row r="1229" spans="1:6" x14ac:dyDescent="0.25">
      <c r="A1229" t="s">
        <v>1236</v>
      </c>
      <c r="B1229" t="s">
        <v>114</v>
      </c>
      <c r="C1229" t="s">
        <v>5411</v>
      </c>
      <c r="D1229" t="s">
        <v>5411</v>
      </c>
      <c r="E1229" s="22" t="s">
        <v>1236</v>
      </c>
      <c r="F1229" s="86" t="s">
        <v>114</v>
      </c>
    </row>
    <row r="1230" spans="1:6" x14ac:dyDescent="0.25">
      <c r="A1230" t="s">
        <v>1237</v>
      </c>
      <c r="B1230" t="s">
        <v>114</v>
      </c>
      <c r="C1230" t="s">
        <v>5411</v>
      </c>
      <c r="D1230" t="s">
        <v>5411</v>
      </c>
      <c r="E1230" s="22" t="s">
        <v>1237</v>
      </c>
      <c r="F1230" s="86" t="s">
        <v>114</v>
      </c>
    </row>
    <row r="1231" spans="1:6" x14ac:dyDescent="0.25">
      <c r="A1231" t="s">
        <v>1238</v>
      </c>
      <c r="B1231" t="s">
        <v>114</v>
      </c>
      <c r="C1231" t="s">
        <v>5411</v>
      </c>
      <c r="D1231" t="s">
        <v>5411</v>
      </c>
      <c r="E1231" s="22" t="s">
        <v>1238</v>
      </c>
      <c r="F1231" s="86" t="s">
        <v>114</v>
      </c>
    </row>
    <row r="1232" spans="1:6" x14ac:dyDescent="0.25">
      <c r="A1232" t="s">
        <v>1239</v>
      </c>
      <c r="B1232" t="s">
        <v>114</v>
      </c>
      <c r="C1232" t="s">
        <v>5411</v>
      </c>
      <c r="D1232" t="s">
        <v>5411</v>
      </c>
      <c r="E1232" s="22" t="s">
        <v>1239</v>
      </c>
      <c r="F1232" s="86" t="s">
        <v>114</v>
      </c>
    </row>
    <row r="1233" spans="1:7" x14ac:dyDescent="0.25">
      <c r="A1233" t="s">
        <v>1240</v>
      </c>
      <c r="B1233" t="s">
        <v>114</v>
      </c>
      <c r="C1233" t="s">
        <v>5411</v>
      </c>
      <c r="D1233" t="s">
        <v>5411</v>
      </c>
      <c r="E1233" s="22" t="s">
        <v>1240</v>
      </c>
      <c r="F1233" s="86" t="s">
        <v>114</v>
      </c>
    </row>
    <row r="1234" spans="1:7" x14ac:dyDescent="0.25">
      <c r="A1234" t="s">
        <v>1241</v>
      </c>
      <c r="B1234" t="s">
        <v>114</v>
      </c>
      <c r="C1234" t="s">
        <v>5411</v>
      </c>
      <c r="D1234" t="s">
        <v>5411</v>
      </c>
      <c r="E1234" s="22" t="s">
        <v>1241</v>
      </c>
      <c r="F1234" s="86" t="s">
        <v>114</v>
      </c>
    </row>
    <row r="1235" spans="1:7" x14ac:dyDescent="0.25">
      <c r="A1235" t="s">
        <v>1242</v>
      </c>
      <c r="B1235" t="s">
        <v>114</v>
      </c>
      <c r="C1235" t="s">
        <v>5411</v>
      </c>
      <c r="D1235" t="s">
        <v>5411</v>
      </c>
      <c r="E1235" s="22" t="s">
        <v>1242</v>
      </c>
      <c r="F1235" s="86" t="s">
        <v>114</v>
      </c>
    </row>
    <row r="1236" spans="1:7" x14ac:dyDescent="0.25">
      <c r="A1236" t="s">
        <v>1243</v>
      </c>
      <c r="B1236" t="s">
        <v>114</v>
      </c>
      <c r="C1236" t="s">
        <v>5411</v>
      </c>
      <c r="D1236" t="s">
        <v>5411</v>
      </c>
      <c r="E1236" s="22" t="s">
        <v>1243</v>
      </c>
      <c r="F1236" s="86" t="s">
        <v>114</v>
      </c>
    </row>
    <row r="1237" spans="1:7" x14ac:dyDescent="0.25">
      <c r="A1237" t="s">
        <v>4278</v>
      </c>
      <c r="B1237" t="s">
        <v>114</v>
      </c>
      <c r="C1237" t="s">
        <v>77</v>
      </c>
      <c r="D1237" t="s">
        <v>5411</v>
      </c>
      <c r="E1237" s="22" t="s">
        <v>4278</v>
      </c>
      <c r="F1237" s="61" t="s">
        <v>114</v>
      </c>
      <c r="G1237" s="86" t="s">
        <v>77</v>
      </c>
    </row>
    <row r="1238" spans="1:7" x14ac:dyDescent="0.25">
      <c r="A1238" t="s">
        <v>4279</v>
      </c>
      <c r="B1238" t="s">
        <v>114</v>
      </c>
      <c r="C1238" t="s">
        <v>77</v>
      </c>
      <c r="D1238" t="s">
        <v>5411</v>
      </c>
      <c r="E1238" s="22" t="s">
        <v>4279</v>
      </c>
      <c r="F1238" s="61" t="s">
        <v>114</v>
      </c>
      <c r="G1238" s="86" t="s">
        <v>77</v>
      </c>
    </row>
    <row r="1239" spans="1:7" x14ac:dyDescent="0.25">
      <c r="A1239" t="s">
        <v>4280</v>
      </c>
      <c r="B1239" t="s">
        <v>114</v>
      </c>
      <c r="C1239" t="s">
        <v>77</v>
      </c>
      <c r="D1239" t="s">
        <v>5411</v>
      </c>
      <c r="E1239" s="22" t="s">
        <v>4280</v>
      </c>
      <c r="F1239" s="61" t="s">
        <v>114</v>
      </c>
      <c r="G1239" s="86" t="s">
        <v>77</v>
      </c>
    </row>
    <row r="1240" spans="1:7" x14ac:dyDescent="0.25">
      <c r="A1240" t="s">
        <v>4281</v>
      </c>
      <c r="B1240" t="s">
        <v>114</v>
      </c>
      <c r="C1240" t="s">
        <v>77</v>
      </c>
      <c r="D1240" t="s">
        <v>5411</v>
      </c>
      <c r="E1240" s="22" t="s">
        <v>4281</v>
      </c>
      <c r="F1240" s="61" t="s">
        <v>114</v>
      </c>
      <c r="G1240" s="86" t="s">
        <v>77</v>
      </c>
    </row>
    <row r="1241" spans="1:7" x14ac:dyDescent="0.25">
      <c r="A1241" t="s">
        <v>4282</v>
      </c>
      <c r="B1241" t="s">
        <v>114</v>
      </c>
      <c r="C1241" t="s">
        <v>77</v>
      </c>
      <c r="D1241" t="s">
        <v>5411</v>
      </c>
      <c r="E1241" s="22" t="s">
        <v>4282</v>
      </c>
      <c r="F1241" s="61" t="s">
        <v>114</v>
      </c>
      <c r="G1241" s="86" t="s">
        <v>77</v>
      </c>
    </row>
    <row r="1242" spans="1:7" x14ac:dyDescent="0.25">
      <c r="A1242" t="s">
        <v>4283</v>
      </c>
      <c r="B1242" t="s">
        <v>114</v>
      </c>
      <c r="C1242" t="s">
        <v>77</v>
      </c>
      <c r="D1242" t="s">
        <v>5411</v>
      </c>
      <c r="E1242" s="22" t="s">
        <v>4283</v>
      </c>
      <c r="F1242" s="61" t="s">
        <v>114</v>
      </c>
      <c r="G1242" s="86" t="s">
        <v>77</v>
      </c>
    </row>
    <row r="1243" spans="1:7" x14ac:dyDescent="0.25">
      <c r="A1243" t="s">
        <v>4284</v>
      </c>
      <c r="B1243" t="s">
        <v>114</v>
      </c>
      <c r="C1243" t="s">
        <v>77</v>
      </c>
      <c r="D1243" t="s">
        <v>5411</v>
      </c>
      <c r="E1243" s="22" t="s">
        <v>4284</v>
      </c>
      <c r="F1243" s="61" t="s">
        <v>114</v>
      </c>
      <c r="G1243" s="86" t="s">
        <v>77</v>
      </c>
    </row>
    <row r="1244" spans="1:7" x14ac:dyDescent="0.25">
      <c r="A1244" t="s">
        <v>4285</v>
      </c>
      <c r="B1244" t="s">
        <v>114</v>
      </c>
      <c r="C1244" t="s">
        <v>77</v>
      </c>
      <c r="D1244" t="s">
        <v>5411</v>
      </c>
      <c r="E1244" s="22" t="s">
        <v>4285</v>
      </c>
      <c r="F1244" s="61" t="s">
        <v>114</v>
      </c>
      <c r="G1244" s="86" t="s">
        <v>77</v>
      </c>
    </row>
    <row r="1245" spans="1:7" x14ac:dyDescent="0.25">
      <c r="A1245" t="s">
        <v>4286</v>
      </c>
      <c r="B1245" t="s">
        <v>114</v>
      </c>
      <c r="C1245" t="s">
        <v>77</v>
      </c>
      <c r="D1245" t="s">
        <v>5411</v>
      </c>
      <c r="E1245" s="22" t="s">
        <v>4286</v>
      </c>
      <c r="F1245" s="61" t="s">
        <v>114</v>
      </c>
      <c r="G1245" s="86" t="s">
        <v>77</v>
      </c>
    </row>
    <row r="1246" spans="1:7" x14ac:dyDescent="0.25">
      <c r="A1246" t="s">
        <v>4287</v>
      </c>
      <c r="B1246" t="s">
        <v>114</v>
      </c>
      <c r="C1246" t="s">
        <v>77</v>
      </c>
      <c r="D1246" t="s">
        <v>5411</v>
      </c>
      <c r="E1246" s="22" t="s">
        <v>4287</v>
      </c>
      <c r="F1246" s="61" t="s">
        <v>114</v>
      </c>
      <c r="G1246" s="86" t="s">
        <v>77</v>
      </c>
    </row>
    <row r="1247" spans="1:7" x14ac:dyDescent="0.25">
      <c r="A1247" t="s">
        <v>4288</v>
      </c>
      <c r="B1247" t="s">
        <v>114</v>
      </c>
      <c r="C1247" t="s">
        <v>77</v>
      </c>
      <c r="D1247" t="s">
        <v>5411</v>
      </c>
      <c r="E1247" s="22" t="s">
        <v>4288</v>
      </c>
      <c r="F1247" s="61" t="s">
        <v>114</v>
      </c>
      <c r="G1247" s="86" t="s">
        <v>77</v>
      </c>
    </row>
    <row r="1248" spans="1:7" x14ac:dyDescent="0.25">
      <c r="A1248" t="s">
        <v>4289</v>
      </c>
      <c r="B1248" t="s">
        <v>114</v>
      </c>
      <c r="C1248" t="s">
        <v>77</v>
      </c>
      <c r="D1248" t="s">
        <v>5411</v>
      </c>
      <c r="E1248" s="22" t="s">
        <v>4289</v>
      </c>
      <c r="F1248" s="61" t="s">
        <v>114</v>
      </c>
      <c r="G1248" s="86" t="s">
        <v>77</v>
      </c>
    </row>
    <row r="1249" spans="1:7" x14ac:dyDescent="0.25">
      <c r="A1249" t="s">
        <v>4290</v>
      </c>
      <c r="B1249" t="s">
        <v>114</v>
      </c>
      <c r="C1249" t="s">
        <v>77</v>
      </c>
      <c r="D1249" t="s">
        <v>5411</v>
      </c>
      <c r="E1249" s="22" t="s">
        <v>4290</v>
      </c>
      <c r="F1249" s="61" t="s">
        <v>114</v>
      </c>
      <c r="G1249" s="86" t="s">
        <v>77</v>
      </c>
    </row>
    <row r="1250" spans="1:7" x14ac:dyDescent="0.25">
      <c r="A1250" t="s">
        <v>4291</v>
      </c>
      <c r="B1250" t="s">
        <v>114</v>
      </c>
      <c r="C1250" t="s">
        <v>77</v>
      </c>
      <c r="D1250" t="s">
        <v>5411</v>
      </c>
      <c r="E1250" s="22" t="s">
        <v>4291</v>
      </c>
      <c r="F1250" s="61" t="s">
        <v>114</v>
      </c>
      <c r="G1250" s="86" t="s">
        <v>77</v>
      </c>
    </row>
    <row r="1251" spans="1:7" x14ac:dyDescent="0.25">
      <c r="A1251" t="s">
        <v>4292</v>
      </c>
      <c r="B1251" t="s">
        <v>114</v>
      </c>
      <c r="C1251" t="s">
        <v>77</v>
      </c>
      <c r="D1251" t="s">
        <v>5411</v>
      </c>
      <c r="E1251" s="22" t="s">
        <v>4292</v>
      </c>
      <c r="F1251" s="61" t="s">
        <v>114</v>
      </c>
      <c r="G1251" s="86" t="s">
        <v>77</v>
      </c>
    </row>
    <row r="1252" spans="1:7" x14ac:dyDescent="0.25">
      <c r="A1252" t="s">
        <v>4293</v>
      </c>
      <c r="B1252" t="s">
        <v>114</v>
      </c>
      <c r="C1252" t="s">
        <v>77</v>
      </c>
      <c r="D1252" t="s">
        <v>5411</v>
      </c>
      <c r="E1252" s="22" t="s">
        <v>4293</v>
      </c>
      <c r="F1252" s="61" t="s">
        <v>114</v>
      </c>
      <c r="G1252" s="86" t="s">
        <v>77</v>
      </c>
    </row>
    <row r="1253" spans="1:7" x14ac:dyDescent="0.25">
      <c r="A1253" t="s">
        <v>4294</v>
      </c>
      <c r="B1253" t="s">
        <v>114</v>
      </c>
      <c r="C1253" t="s">
        <v>77</v>
      </c>
      <c r="D1253" t="s">
        <v>5411</v>
      </c>
      <c r="E1253" s="22" t="s">
        <v>4294</v>
      </c>
      <c r="F1253" s="61" t="s">
        <v>114</v>
      </c>
      <c r="G1253" s="86" t="s">
        <v>77</v>
      </c>
    </row>
    <row r="1254" spans="1:7" x14ac:dyDescent="0.25">
      <c r="A1254" t="s">
        <v>4295</v>
      </c>
      <c r="B1254" t="s">
        <v>114</v>
      </c>
      <c r="C1254" t="s">
        <v>77</v>
      </c>
      <c r="D1254" t="s">
        <v>5411</v>
      </c>
      <c r="E1254" s="22" t="s">
        <v>4295</v>
      </c>
      <c r="F1254" s="61" t="s">
        <v>114</v>
      </c>
      <c r="G1254" s="86" t="s">
        <v>77</v>
      </c>
    </row>
    <row r="1255" spans="1:7" x14ac:dyDescent="0.25">
      <c r="A1255" t="s">
        <v>4182</v>
      </c>
      <c r="B1255" t="s">
        <v>114</v>
      </c>
      <c r="C1255" t="s">
        <v>5411</v>
      </c>
      <c r="D1255" t="s">
        <v>5411</v>
      </c>
      <c r="E1255" s="22" t="s">
        <v>4182</v>
      </c>
      <c r="F1255" s="61" t="s">
        <v>114</v>
      </c>
      <c r="G1255" s="86"/>
    </row>
    <row r="1256" spans="1:7" x14ac:dyDescent="0.25">
      <c r="A1256" t="s">
        <v>4183</v>
      </c>
      <c r="B1256" t="s">
        <v>114</v>
      </c>
      <c r="C1256" t="s">
        <v>5411</v>
      </c>
      <c r="D1256" t="s">
        <v>5411</v>
      </c>
      <c r="E1256" s="22" t="s">
        <v>4183</v>
      </c>
      <c r="F1256" s="61" t="s">
        <v>114</v>
      </c>
      <c r="G1256" s="86"/>
    </row>
    <row r="1257" spans="1:7" x14ac:dyDescent="0.25">
      <c r="A1257" t="s">
        <v>4184</v>
      </c>
      <c r="B1257" t="s">
        <v>114</v>
      </c>
      <c r="C1257" t="s">
        <v>5411</v>
      </c>
      <c r="D1257" t="s">
        <v>5411</v>
      </c>
      <c r="E1257" s="22" t="s">
        <v>4184</v>
      </c>
      <c r="F1257" s="61" t="s">
        <v>114</v>
      </c>
      <c r="G1257" s="86"/>
    </row>
    <row r="1258" spans="1:7" x14ac:dyDescent="0.25">
      <c r="A1258" t="s">
        <v>4185</v>
      </c>
      <c r="B1258" t="s">
        <v>114</v>
      </c>
      <c r="C1258" t="s">
        <v>5411</v>
      </c>
      <c r="D1258" t="s">
        <v>5411</v>
      </c>
      <c r="E1258" s="22" t="s">
        <v>4185</v>
      </c>
      <c r="F1258" s="61" t="s">
        <v>114</v>
      </c>
      <c r="G1258" s="86"/>
    </row>
    <row r="1259" spans="1:7" x14ac:dyDescent="0.25">
      <c r="A1259" t="s">
        <v>4186</v>
      </c>
      <c r="B1259" t="s">
        <v>114</v>
      </c>
      <c r="C1259" t="s">
        <v>5411</v>
      </c>
      <c r="D1259" t="s">
        <v>5411</v>
      </c>
      <c r="E1259" s="22" t="s">
        <v>4186</v>
      </c>
      <c r="F1259" s="61" t="s">
        <v>114</v>
      </c>
      <c r="G1259" s="86"/>
    </row>
    <row r="1260" spans="1:7" x14ac:dyDescent="0.25">
      <c r="A1260" t="s">
        <v>4187</v>
      </c>
      <c r="B1260" t="s">
        <v>114</v>
      </c>
      <c r="C1260" t="s">
        <v>5411</v>
      </c>
      <c r="D1260" t="s">
        <v>5411</v>
      </c>
      <c r="E1260" s="22" t="s">
        <v>4187</v>
      </c>
      <c r="F1260" s="61" t="s">
        <v>114</v>
      </c>
      <c r="G1260" s="86"/>
    </row>
    <row r="1261" spans="1:7" x14ac:dyDescent="0.25">
      <c r="A1261" t="s">
        <v>1003</v>
      </c>
      <c r="B1261" t="s">
        <v>113</v>
      </c>
      <c r="C1261" t="s">
        <v>5411</v>
      </c>
      <c r="D1261" t="s">
        <v>5411</v>
      </c>
      <c r="E1261" s="22" t="s">
        <v>1003</v>
      </c>
      <c r="F1261" s="79" t="s">
        <v>113</v>
      </c>
    </row>
    <row r="1262" spans="1:7" x14ac:dyDescent="0.25">
      <c r="A1262" t="s">
        <v>1006</v>
      </c>
      <c r="B1262" t="s">
        <v>113</v>
      </c>
      <c r="C1262" t="s">
        <v>5411</v>
      </c>
      <c r="D1262" t="s">
        <v>5411</v>
      </c>
      <c r="E1262" s="22" t="s">
        <v>1006</v>
      </c>
      <c r="F1262" s="79" t="s">
        <v>113</v>
      </c>
    </row>
    <row r="1263" spans="1:7" x14ac:dyDescent="0.25">
      <c r="A1263" t="s">
        <v>1009</v>
      </c>
      <c r="B1263" t="s">
        <v>113</v>
      </c>
      <c r="C1263" t="s">
        <v>5411</v>
      </c>
      <c r="D1263" t="s">
        <v>5411</v>
      </c>
      <c r="E1263" s="22" t="s">
        <v>1009</v>
      </c>
      <c r="F1263" s="79" t="s">
        <v>113</v>
      </c>
    </row>
    <row r="1264" spans="1:7" x14ac:dyDescent="0.25">
      <c r="A1264" t="s">
        <v>1012</v>
      </c>
      <c r="B1264" t="s">
        <v>113</v>
      </c>
      <c r="C1264" t="s">
        <v>5411</v>
      </c>
      <c r="D1264" t="s">
        <v>5411</v>
      </c>
      <c r="E1264" s="22" t="s">
        <v>1012</v>
      </c>
      <c r="F1264" s="79" t="s">
        <v>113</v>
      </c>
    </row>
    <row r="1265" spans="1:6" x14ac:dyDescent="0.25">
      <c r="A1265" t="s">
        <v>1015</v>
      </c>
      <c r="B1265" t="s">
        <v>113</v>
      </c>
      <c r="C1265" t="s">
        <v>5411</v>
      </c>
      <c r="D1265" t="s">
        <v>5411</v>
      </c>
      <c r="E1265" s="22" t="s">
        <v>1015</v>
      </c>
      <c r="F1265" s="79" t="s">
        <v>113</v>
      </c>
    </row>
    <row r="1266" spans="1:6" x14ac:dyDescent="0.25">
      <c r="A1266" t="s">
        <v>1018</v>
      </c>
      <c r="B1266" t="s">
        <v>113</v>
      </c>
      <c r="C1266" t="s">
        <v>5411</v>
      </c>
      <c r="D1266" t="s">
        <v>5411</v>
      </c>
      <c r="E1266" s="22" t="s">
        <v>1018</v>
      </c>
      <c r="F1266" s="79" t="s">
        <v>113</v>
      </c>
    </row>
    <row r="1267" spans="1:6" x14ac:dyDescent="0.25">
      <c r="A1267" t="s">
        <v>1021</v>
      </c>
      <c r="B1267" t="s">
        <v>113</v>
      </c>
      <c r="C1267" t="s">
        <v>5411</v>
      </c>
      <c r="D1267" t="s">
        <v>5411</v>
      </c>
      <c r="E1267" s="22" t="s">
        <v>1021</v>
      </c>
      <c r="F1267" s="79" t="s">
        <v>113</v>
      </c>
    </row>
    <row r="1268" spans="1:6" x14ac:dyDescent="0.25">
      <c r="A1268" t="s">
        <v>1024</v>
      </c>
      <c r="B1268" t="s">
        <v>113</v>
      </c>
      <c r="C1268" t="s">
        <v>5411</v>
      </c>
      <c r="D1268" t="s">
        <v>5411</v>
      </c>
      <c r="E1268" s="22" t="s">
        <v>1024</v>
      </c>
      <c r="F1268" s="79" t="s">
        <v>113</v>
      </c>
    </row>
    <row r="1269" spans="1:6" x14ac:dyDescent="0.25">
      <c r="A1269" t="s">
        <v>1027</v>
      </c>
      <c r="B1269" t="s">
        <v>113</v>
      </c>
      <c r="C1269" t="s">
        <v>5411</v>
      </c>
      <c r="D1269" t="s">
        <v>5411</v>
      </c>
      <c r="E1269" s="22" t="s">
        <v>1027</v>
      </c>
      <c r="F1269" s="79" t="s">
        <v>113</v>
      </c>
    </row>
    <row r="1270" spans="1:6" x14ac:dyDescent="0.25">
      <c r="A1270" t="s">
        <v>1030</v>
      </c>
      <c r="B1270" t="s">
        <v>113</v>
      </c>
      <c r="C1270" t="s">
        <v>5411</v>
      </c>
      <c r="D1270" t="s">
        <v>5411</v>
      </c>
      <c r="E1270" s="22" t="s">
        <v>1030</v>
      </c>
      <c r="F1270" s="79" t="s">
        <v>113</v>
      </c>
    </row>
    <row r="1271" spans="1:6" x14ac:dyDescent="0.25">
      <c r="A1271" t="s">
        <v>1033</v>
      </c>
      <c r="B1271" t="s">
        <v>113</v>
      </c>
      <c r="C1271" t="s">
        <v>5411</v>
      </c>
      <c r="D1271" t="s">
        <v>5411</v>
      </c>
      <c r="E1271" s="22" t="s">
        <v>1033</v>
      </c>
      <c r="F1271" s="79" t="s">
        <v>113</v>
      </c>
    </row>
    <row r="1272" spans="1:6" x14ac:dyDescent="0.25">
      <c r="A1272" t="s">
        <v>1036</v>
      </c>
      <c r="B1272" t="s">
        <v>113</v>
      </c>
      <c r="C1272" t="s">
        <v>5411</v>
      </c>
      <c r="D1272" t="s">
        <v>5411</v>
      </c>
      <c r="E1272" s="22" t="s">
        <v>1036</v>
      </c>
      <c r="F1272" s="79" t="s">
        <v>113</v>
      </c>
    </row>
    <row r="1273" spans="1:6" x14ac:dyDescent="0.25">
      <c r="A1273" t="s">
        <v>1039</v>
      </c>
      <c r="B1273" t="s">
        <v>113</v>
      </c>
      <c r="C1273" t="s">
        <v>5411</v>
      </c>
      <c r="D1273" t="s">
        <v>5411</v>
      </c>
      <c r="E1273" s="22" t="s">
        <v>1039</v>
      </c>
      <c r="F1273" s="79" t="s">
        <v>113</v>
      </c>
    </row>
    <row r="1274" spans="1:6" x14ac:dyDescent="0.25">
      <c r="A1274" t="s">
        <v>1042</v>
      </c>
      <c r="B1274" t="s">
        <v>113</v>
      </c>
      <c r="C1274" t="s">
        <v>5411</v>
      </c>
      <c r="D1274" t="s">
        <v>5411</v>
      </c>
      <c r="E1274" s="22" t="s">
        <v>1042</v>
      </c>
      <c r="F1274" s="79" t="s">
        <v>113</v>
      </c>
    </row>
    <row r="1275" spans="1:6" x14ac:dyDescent="0.25">
      <c r="A1275" t="s">
        <v>1045</v>
      </c>
      <c r="B1275" t="s">
        <v>113</v>
      </c>
      <c r="C1275" t="s">
        <v>5411</v>
      </c>
      <c r="D1275" t="s">
        <v>5411</v>
      </c>
      <c r="E1275" s="22" t="s">
        <v>1045</v>
      </c>
      <c r="F1275" s="79" t="s">
        <v>113</v>
      </c>
    </row>
    <row r="1276" spans="1:6" x14ac:dyDescent="0.25">
      <c r="A1276" t="s">
        <v>1048</v>
      </c>
      <c r="B1276" t="s">
        <v>113</v>
      </c>
      <c r="C1276" t="s">
        <v>5411</v>
      </c>
      <c r="D1276" t="s">
        <v>5411</v>
      </c>
      <c r="E1276" s="22" t="s">
        <v>1048</v>
      </c>
      <c r="F1276" s="79" t="s">
        <v>113</v>
      </c>
    </row>
    <row r="1277" spans="1:6" x14ac:dyDescent="0.25">
      <c r="A1277" t="s">
        <v>1051</v>
      </c>
      <c r="B1277" t="s">
        <v>113</v>
      </c>
      <c r="C1277" t="s">
        <v>5411</v>
      </c>
      <c r="D1277" t="s">
        <v>5411</v>
      </c>
      <c r="E1277" s="22" t="s">
        <v>1051</v>
      </c>
      <c r="F1277" s="79" t="s">
        <v>113</v>
      </c>
    </row>
    <row r="1278" spans="1:6" x14ac:dyDescent="0.25">
      <c r="A1278" t="s">
        <v>1054</v>
      </c>
      <c r="B1278" t="s">
        <v>113</v>
      </c>
      <c r="C1278" t="s">
        <v>5411</v>
      </c>
      <c r="D1278" t="s">
        <v>5411</v>
      </c>
      <c r="E1278" s="22" t="s">
        <v>1054</v>
      </c>
      <c r="F1278" s="79" t="s">
        <v>113</v>
      </c>
    </row>
    <row r="1279" spans="1:6" x14ac:dyDescent="0.25">
      <c r="A1279" t="s">
        <v>1057</v>
      </c>
      <c r="B1279" t="s">
        <v>113</v>
      </c>
      <c r="C1279" t="s">
        <v>5411</v>
      </c>
      <c r="D1279" t="s">
        <v>5411</v>
      </c>
      <c r="E1279" s="22" t="s">
        <v>1057</v>
      </c>
      <c r="F1279" s="79" t="s">
        <v>113</v>
      </c>
    </row>
    <row r="1280" spans="1:6" x14ac:dyDescent="0.25">
      <c r="A1280" t="s">
        <v>1060</v>
      </c>
      <c r="B1280" t="s">
        <v>113</v>
      </c>
      <c r="C1280" t="s">
        <v>5411</v>
      </c>
      <c r="D1280" t="s">
        <v>5411</v>
      </c>
      <c r="E1280" s="22" t="s">
        <v>1060</v>
      </c>
      <c r="F1280" s="79" t="s">
        <v>113</v>
      </c>
    </row>
    <row r="1281" spans="1:6" x14ac:dyDescent="0.25">
      <c r="A1281" t="s">
        <v>1063</v>
      </c>
      <c r="B1281" t="s">
        <v>113</v>
      </c>
      <c r="C1281" t="s">
        <v>5411</v>
      </c>
      <c r="D1281" t="s">
        <v>5411</v>
      </c>
      <c r="E1281" s="22" t="s">
        <v>1063</v>
      </c>
      <c r="F1281" s="79" t="s">
        <v>113</v>
      </c>
    </row>
    <row r="1282" spans="1:6" x14ac:dyDescent="0.25">
      <c r="A1282" t="s">
        <v>1066</v>
      </c>
      <c r="B1282" t="s">
        <v>113</v>
      </c>
      <c r="C1282" t="s">
        <v>5411</v>
      </c>
      <c r="D1282" t="s">
        <v>5411</v>
      </c>
      <c r="E1282" s="22" t="s">
        <v>1066</v>
      </c>
      <c r="F1282" s="79" t="s">
        <v>113</v>
      </c>
    </row>
    <row r="1283" spans="1:6" x14ac:dyDescent="0.25">
      <c r="A1283" t="s">
        <v>1069</v>
      </c>
      <c r="B1283" t="s">
        <v>113</v>
      </c>
      <c r="C1283" t="s">
        <v>5411</v>
      </c>
      <c r="D1283" t="s">
        <v>5411</v>
      </c>
      <c r="E1283" s="22" t="s">
        <v>1069</v>
      </c>
      <c r="F1283" s="79" t="s">
        <v>113</v>
      </c>
    </row>
    <row r="1284" spans="1:6" x14ac:dyDescent="0.25">
      <c r="A1284" t="s">
        <v>1072</v>
      </c>
      <c r="B1284" t="s">
        <v>113</v>
      </c>
      <c r="C1284" t="s">
        <v>5411</v>
      </c>
      <c r="D1284" t="s">
        <v>5411</v>
      </c>
      <c r="E1284" s="22" t="s">
        <v>1072</v>
      </c>
      <c r="F1284" s="79" t="s">
        <v>113</v>
      </c>
    </row>
    <row r="1285" spans="1:6" x14ac:dyDescent="0.25">
      <c r="A1285" t="s">
        <v>1075</v>
      </c>
      <c r="B1285" t="s">
        <v>113</v>
      </c>
      <c r="C1285" t="s">
        <v>5411</v>
      </c>
      <c r="D1285" t="s">
        <v>5411</v>
      </c>
      <c r="E1285" s="22" t="s">
        <v>1075</v>
      </c>
      <c r="F1285" s="79" t="s">
        <v>113</v>
      </c>
    </row>
    <row r="1286" spans="1:6" x14ac:dyDescent="0.25">
      <c r="A1286" t="s">
        <v>1078</v>
      </c>
      <c r="B1286" t="s">
        <v>113</v>
      </c>
      <c r="C1286" t="s">
        <v>5411</v>
      </c>
      <c r="D1286" t="s">
        <v>5411</v>
      </c>
      <c r="E1286" s="22" t="s">
        <v>1078</v>
      </c>
      <c r="F1286" s="79" t="s">
        <v>113</v>
      </c>
    </row>
    <row r="1287" spans="1:6" x14ac:dyDescent="0.25">
      <c r="A1287" t="s">
        <v>1081</v>
      </c>
      <c r="B1287" t="s">
        <v>113</v>
      </c>
      <c r="C1287" t="s">
        <v>5411</v>
      </c>
      <c r="D1287" t="s">
        <v>5411</v>
      </c>
      <c r="E1287" s="22" t="s">
        <v>1081</v>
      </c>
      <c r="F1287" s="79" t="s">
        <v>113</v>
      </c>
    </row>
    <row r="1288" spans="1:6" x14ac:dyDescent="0.25">
      <c r="A1288" t="s">
        <v>1084</v>
      </c>
      <c r="B1288" t="s">
        <v>113</v>
      </c>
      <c r="C1288" t="s">
        <v>5411</v>
      </c>
      <c r="D1288" t="s">
        <v>5411</v>
      </c>
      <c r="E1288" s="22" t="s">
        <v>1084</v>
      </c>
      <c r="F1288" s="79" t="s">
        <v>113</v>
      </c>
    </row>
    <row r="1289" spans="1:6" x14ac:dyDescent="0.25">
      <c r="A1289" t="s">
        <v>1087</v>
      </c>
      <c r="B1289" t="s">
        <v>113</v>
      </c>
      <c r="C1289" t="s">
        <v>5411</v>
      </c>
      <c r="D1289" t="s">
        <v>5411</v>
      </c>
      <c r="E1289" s="22" t="s">
        <v>1087</v>
      </c>
      <c r="F1289" s="79" t="s">
        <v>113</v>
      </c>
    </row>
    <row r="1290" spans="1:6" x14ac:dyDescent="0.25">
      <c r="A1290" t="s">
        <v>1090</v>
      </c>
      <c r="B1290" t="s">
        <v>113</v>
      </c>
      <c r="C1290" t="s">
        <v>5411</v>
      </c>
      <c r="D1290" t="s">
        <v>5411</v>
      </c>
      <c r="E1290" s="22" t="s">
        <v>1090</v>
      </c>
      <c r="F1290" s="79" t="s">
        <v>113</v>
      </c>
    </row>
    <row r="1291" spans="1:6" x14ac:dyDescent="0.25">
      <c r="A1291" t="s">
        <v>1093</v>
      </c>
      <c r="B1291" t="s">
        <v>113</v>
      </c>
      <c r="C1291" t="s">
        <v>5411</v>
      </c>
      <c r="D1291" t="s">
        <v>5411</v>
      </c>
      <c r="E1291" s="22" t="s">
        <v>1093</v>
      </c>
      <c r="F1291" s="79" t="s">
        <v>113</v>
      </c>
    </row>
    <row r="1292" spans="1:6" x14ac:dyDescent="0.25">
      <c r="A1292" t="s">
        <v>1096</v>
      </c>
      <c r="B1292" t="s">
        <v>113</v>
      </c>
      <c r="C1292" t="s">
        <v>5411</v>
      </c>
      <c r="D1292" t="s">
        <v>5411</v>
      </c>
      <c r="E1292" s="22" t="s">
        <v>1096</v>
      </c>
      <c r="F1292" s="79" t="s">
        <v>113</v>
      </c>
    </row>
    <row r="1293" spans="1:6" x14ac:dyDescent="0.25">
      <c r="A1293" t="s">
        <v>1099</v>
      </c>
      <c r="B1293" t="s">
        <v>113</v>
      </c>
      <c r="C1293" t="s">
        <v>5411</v>
      </c>
      <c r="D1293" t="s">
        <v>5411</v>
      </c>
      <c r="E1293" s="22" t="s">
        <v>1099</v>
      </c>
      <c r="F1293" s="79" t="s">
        <v>113</v>
      </c>
    </row>
    <row r="1294" spans="1:6" x14ac:dyDescent="0.25">
      <c r="A1294" t="s">
        <v>1102</v>
      </c>
      <c r="B1294" t="s">
        <v>113</v>
      </c>
      <c r="C1294" t="s">
        <v>5411</v>
      </c>
      <c r="D1294" t="s">
        <v>5411</v>
      </c>
      <c r="E1294" s="22" t="s">
        <v>1102</v>
      </c>
      <c r="F1294" s="79" t="s">
        <v>113</v>
      </c>
    </row>
    <row r="1295" spans="1:6" x14ac:dyDescent="0.25">
      <c r="A1295" t="s">
        <v>1105</v>
      </c>
      <c r="B1295" t="s">
        <v>113</v>
      </c>
      <c r="C1295" t="s">
        <v>5411</v>
      </c>
      <c r="D1295" t="s">
        <v>5411</v>
      </c>
      <c r="E1295" s="22" t="s">
        <v>1105</v>
      </c>
      <c r="F1295" s="79" t="s">
        <v>113</v>
      </c>
    </row>
    <row r="1296" spans="1:6" x14ac:dyDescent="0.25">
      <c r="A1296" t="s">
        <v>1108</v>
      </c>
      <c r="B1296" t="s">
        <v>113</v>
      </c>
      <c r="C1296" t="s">
        <v>5411</v>
      </c>
      <c r="D1296" t="s">
        <v>5411</v>
      </c>
      <c r="E1296" s="22" t="s">
        <v>1108</v>
      </c>
      <c r="F1296" s="79" t="s">
        <v>113</v>
      </c>
    </row>
    <row r="1297" spans="1:8" x14ac:dyDescent="0.25">
      <c r="A1297" t="s">
        <v>1111</v>
      </c>
      <c r="B1297" t="s">
        <v>113</v>
      </c>
      <c r="C1297" t="s">
        <v>5411</v>
      </c>
      <c r="D1297" t="s">
        <v>5411</v>
      </c>
      <c r="E1297" s="22" t="s">
        <v>1111</v>
      </c>
      <c r="F1297" s="79" t="s">
        <v>113</v>
      </c>
    </row>
    <row r="1298" spans="1:8" x14ac:dyDescent="0.25">
      <c r="A1298" t="s">
        <v>1114</v>
      </c>
      <c r="B1298" t="s">
        <v>113</v>
      </c>
      <c r="C1298" t="s">
        <v>5411</v>
      </c>
      <c r="D1298" t="s">
        <v>5411</v>
      </c>
      <c r="E1298" s="22" t="s">
        <v>1114</v>
      </c>
      <c r="F1298" s="79" t="s">
        <v>113</v>
      </c>
    </row>
    <row r="1299" spans="1:8" x14ac:dyDescent="0.25">
      <c r="A1299" t="s">
        <v>1117</v>
      </c>
      <c r="B1299" t="s">
        <v>113</v>
      </c>
      <c r="C1299" t="s">
        <v>5411</v>
      </c>
      <c r="D1299" t="s">
        <v>5411</v>
      </c>
      <c r="E1299" s="22" t="s">
        <v>1117</v>
      </c>
      <c r="F1299" s="79" t="s">
        <v>113</v>
      </c>
    </row>
    <row r="1300" spans="1:8" x14ac:dyDescent="0.25">
      <c r="A1300" t="s">
        <v>1120</v>
      </c>
      <c r="B1300" t="s">
        <v>113</v>
      </c>
      <c r="C1300" t="s">
        <v>5411</v>
      </c>
      <c r="D1300" t="s">
        <v>5411</v>
      </c>
      <c r="E1300" s="22" t="s">
        <v>1120</v>
      </c>
      <c r="F1300" s="79" t="s">
        <v>113</v>
      </c>
    </row>
    <row r="1301" spans="1:8" x14ac:dyDescent="0.25">
      <c r="A1301" t="s">
        <v>1123</v>
      </c>
      <c r="B1301" t="s">
        <v>113</v>
      </c>
      <c r="C1301" t="s">
        <v>5411</v>
      </c>
      <c r="D1301" t="s">
        <v>5411</v>
      </c>
      <c r="E1301" s="22" t="s">
        <v>1123</v>
      </c>
      <c r="F1301" s="79" t="s">
        <v>113</v>
      </c>
    </row>
    <row r="1302" spans="1:8" x14ac:dyDescent="0.25">
      <c r="A1302" t="s">
        <v>1125</v>
      </c>
      <c r="B1302" t="s">
        <v>113</v>
      </c>
      <c r="C1302" t="s">
        <v>5411</v>
      </c>
      <c r="D1302" t="s">
        <v>5411</v>
      </c>
      <c r="E1302" s="22" t="s">
        <v>1125</v>
      </c>
      <c r="F1302" s="79" t="s">
        <v>113</v>
      </c>
    </row>
    <row r="1303" spans="1:8" x14ac:dyDescent="0.25">
      <c r="A1303" t="s">
        <v>1148</v>
      </c>
      <c r="B1303" t="s">
        <v>5568</v>
      </c>
      <c r="C1303" t="s">
        <v>229</v>
      </c>
      <c r="D1303" s="22" t="s">
        <v>230</v>
      </c>
      <c r="E1303" s="22" t="s">
        <v>1148</v>
      </c>
      <c r="F1303" s="61" t="s">
        <v>88</v>
      </c>
      <c r="G1303" s="61" t="s">
        <v>229</v>
      </c>
      <c r="H1303" s="22" t="s">
        <v>230</v>
      </c>
    </row>
    <row r="1304" spans="1:8" x14ac:dyDescent="0.25">
      <c r="A1304" t="s">
        <v>1149</v>
      </c>
      <c r="B1304" t="s">
        <v>5568</v>
      </c>
      <c r="C1304" t="s">
        <v>229</v>
      </c>
      <c r="D1304" s="22" t="s">
        <v>230</v>
      </c>
      <c r="E1304" s="22" t="s">
        <v>1149</v>
      </c>
      <c r="F1304" s="61" t="s">
        <v>88</v>
      </c>
      <c r="G1304" s="61" t="s">
        <v>229</v>
      </c>
      <c r="H1304" s="22" t="s">
        <v>230</v>
      </c>
    </row>
    <row r="1305" spans="1:8" x14ac:dyDescent="0.25">
      <c r="A1305" t="s">
        <v>1150</v>
      </c>
      <c r="B1305" t="s">
        <v>5568</v>
      </c>
      <c r="C1305" t="s">
        <v>229</v>
      </c>
      <c r="D1305" s="22" t="s">
        <v>230</v>
      </c>
      <c r="E1305" s="22" t="s">
        <v>1150</v>
      </c>
      <c r="F1305" s="61" t="s">
        <v>88</v>
      </c>
      <c r="G1305" s="61" t="s">
        <v>229</v>
      </c>
      <c r="H1305" s="22" t="s">
        <v>230</v>
      </c>
    </row>
    <row r="1306" spans="1:8" x14ac:dyDescent="0.25">
      <c r="A1306" t="s">
        <v>1151</v>
      </c>
      <c r="B1306" t="s">
        <v>5568</v>
      </c>
      <c r="C1306" t="s">
        <v>229</v>
      </c>
      <c r="D1306" s="22" t="s">
        <v>230</v>
      </c>
      <c r="E1306" s="22" t="s">
        <v>1151</v>
      </c>
      <c r="F1306" s="61" t="s">
        <v>88</v>
      </c>
      <c r="G1306" s="61" t="s">
        <v>229</v>
      </c>
      <c r="H1306" s="22" t="s">
        <v>230</v>
      </c>
    </row>
    <row r="1307" spans="1:8" x14ac:dyDescent="0.25">
      <c r="A1307" t="s">
        <v>1152</v>
      </c>
      <c r="B1307" t="s">
        <v>5568</v>
      </c>
      <c r="C1307" t="s">
        <v>229</v>
      </c>
      <c r="D1307" s="22" t="s">
        <v>230</v>
      </c>
      <c r="E1307" s="22" t="s">
        <v>1152</v>
      </c>
      <c r="F1307" s="61" t="s">
        <v>88</v>
      </c>
      <c r="G1307" s="61" t="s">
        <v>229</v>
      </c>
      <c r="H1307" s="22" t="s">
        <v>230</v>
      </c>
    </row>
    <row r="1308" spans="1:8" x14ac:dyDescent="0.25">
      <c r="A1308" t="s">
        <v>1153</v>
      </c>
      <c r="B1308" t="s">
        <v>5568</v>
      </c>
      <c r="C1308" t="s">
        <v>229</v>
      </c>
      <c r="D1308" s="22" t="s">
        <v>230</v>
      </c>
      <c r="E1308" s="22" t="s">
        <v>1153</v>
      </c>
      <c r="F1308" s="61" t="s">
        <v>88</v>
      </c>
      <c r="G1308" s="61" t="s">
        <v>229</v>
      </c>
      <c r="H1308" s="22" t="s">
        <v>230</v>
      </c>
    </row>
    <row r="1309" spans="1:8" x14ac:dyDescent="0.25">
      <c r="A1309" t="s">
        <v>1154</v>
      </c>
      <c r="B1309" t="s">
        <v>5568</v>
      </c>
      <c r="C1309" t="s">
        <v>229</v>
      </c>
      <c r="D1309" s="22" t="s">
        <v>230</v>
      </c>
      <c r="E1309" s="22" t="s">
        <v>1154</v>
      </c>
      <c r="F1309" s="61" t="s">
        <v>88</v>
      </c>
      <c r="G1309" s="61" t="s">
        <v>229</v>
      </c>
      <c r="H1309" s="22" t="s">
        <v>230</v>
      </c>
    </row>
    <row r="1310" spans="1:8" x14ac:dyDescent="0.25">
      <c r="A1310" t="s">
        <v>1155</v>
      </c>
      <c r="B1310" t="s">
        <v>5568</v>
      </c>
      <c r="C1310" t="s">
        <v>229</v>
      </c>
      <c r="D1310" s="22" t="s">
        <v>230</v>
      </c>
      <c r="E1310" s="22" t="s">
        <v>1155</v>
      </c>
      <c r="F1310" s="61" t="s">
        <v>88</v>
      </c>
      <c r="G1310" s="61" t="s">
        <v>229</v>
      </c>
      <c r="H1310" s="22" t="s">
        <v>230</v>
      </c>
    </row>
    <row r="1311" spans="1:8" x14ac:dyDescent="0.25">
      <c r="A1311" t="s">
        <v>1156</v>
      </c>
      <c r="B1311" t="s">
        <v>5568</v>
      </c>
      <c r="C1311" t="s">
        <v>229</v>
      </c>
      <c r="D1311" s="22" t="s">
        <v>230</v>
      </c>
      <c r="E1311" s="22" t="s">
        <v>1156</v>
      </c>
      <c r="F1311" s="61" t="s">
        <v>88</v>
      </c>
      <c r="G1311" s="61" t="s">
        <v>229</v>
      </c>
      <c r="H1311" s="22" t="s">
        <v>230</v>
      </c>
    </row>
    <row r="1312" spans="1:8" x14ac:dyDescent="0.25">
      <c r="A1312" t="s">
        <v>1157</v>
      </c>
      <c r="B1312" t="s">
        <v>5568</v>
      </c>
      <c r="C1312" t="s">
        <v>229</v>
      </c>
      <c r="D1312" s="22" t="s">
        <v>230</v>
      </c>
      <c r="E1312" s="22" t="s">
        <v>1157</v>
      </c>
      <c r="F1312" s="61" t="s">
        <v>88</v>
      </c>
      <c r="G1312" s="61" t="s">
        <v>229</v>
      </c>
      <c r="H1312" s="22" t="s">
        <v>230</v>
      </c>
    </row>
    <row r="1313" spans="1:8" x14ac:dyDescent="0.25">
      <c r="A1313" t="s">
        <v>1158</v>
      </c>
      <c r="B1313" t="s">
        <v>5568</v>
      </c>
      <c r="C1313" t="s">
        <v>229</v>
      </c>
      <c r="D1313" s="22" t="s">
        <v>230</v>
      </c>
      <c r="E1313" s="22" t="s">
        <v>1158</v>
      </c>
      <c r="F1313" s="61" t="s">
        <v>88</v>
      </c>
      <c r="G1313" s="61" t="s">
        <v>229</v>
      </c>
      <c r="H1313" s="22" t="s">
        <v>230</v>
      </c>
    </row>
    <row r="1314" spans="1:8" x14ac:dyDescent="0.25">
      <c r="A1314" t="s">
        <v>1159</v>
      </c>
      <c r="B1314" t="s">
        <v>5568</v>
      </c>
      <c r="C1314" t="s">
        <v>229</v>
      </c>
      <c r="D1314" s="22" t="s">
        <v>230</v>
      </c>
      <c r="E1314" s="22" t="s">
        <v>1159</v>
      </c>
      <c r="F1314" s="61" t="s">
        <v>88</v>
      </c>
      <c r="G1314" s="61" t="s">
        <v>229</v>
      </c>
      <c r="H1314" s="22" t="s">
        <v>230</v>
      </c>
    </row>
    <row r="1315" spans="1:8" x14ac:dyDescent="0.25">
      <c r="A1315" t="s">
        <v>1160</v>
      </c>
      <c r="B1315" t="s">
        <v>5568</v>
      </c>
      <c r="C1315" t="s">
        <v>229</v>
      </c>
      <c r="D1315" s="22" t="s">
        <v>230</v>
      </c>
      <c r="E1315" s="22" t="s">
        <v>1160</v>
      </c>
      <c r="F1315" s="61" t="s">
        <v>88</v>
      </c>
      <c r="G1315" s="61" t="s">
        <v>229</v>
      </c>
      <c r="H1315" s="22" t="s">
        <v>230</v>
      </c>
    </row>
    <row r="1316" spans="1:8" x14ac:dyDescent="0.25">
      <c r="A1316" t="s">
        <v>1161</v>
      </c>
      <c r="B1316" t="s">
        <v>5568</v>
      </c>
      <c r="C1316" t="s">
        <v>229</v>
      </c>
      <c r="D1316" s="22" t="s">
        <v>230</v>
      </c>
      <c r="E1316" s="22" t="s">
        <v>1161</v>
      </c>
      <c r="F1316" s="61" t="s">
        <v>88</v>
      </c>
      <c r="G1316" s="61" t="s">
        <v>229</v>
      </c>
      <c r="H1316" s="22" t="s">
        <v>230</v>
      </c>
    </row>
    <row r="1317" spans="1:8" x14ac:dyDescent="0.25">
      <c r="A1317" t="s">
        <v>1162</v>
      </c>
      <c r="B1317" t="s">
        <v>5568</v>
      </c>
      <c r="C1317" t="s">
        <v>229</v>
      </c>
      <c r="D1317" s="22" t="s">
        <v>230</v>
      </c>
      <c r="E1317" s="22" t="s">
        <v>1162</v>
      </c>
      <c r="F1317" s="61" t="s">
        <v>88</v>
      </c>
      <c r="G1317" s="61" t="s">
        <v>229</v>
      </c>
      <c r="H1317" s="22" t="s">
        <v>230</v>
      </c>
    </row>
    <row r="1318" spans="1:8" x14ac:dyDescent="0.25">
      <c r="A1318" t="s">
        <v>1163</v>
      </c>
      <c r="B1318" t="s">
        <v>5568</v>
      </c>
      <c r="C1318" t="s">
        <v>229</v>
      </c>
      <c r="D1318" s="22" t="s">
        <v>230</v>
      </c>
      <c r="E1318" s="22" t="s">
        <v>1163</v>
      </c>
      <c r="F1318" s="61" t="s">
        <v>88</v>
      </c>
      <c r="G1318" s="61" t="s">
        <v>229</v>
      </c>
      <c r="H1318" s="22" t="s">
        <v>230</v>
      </c>
    </row>
    <row r="1319" spans="1:8" x14ac:dyDescent="0.25">
      <c r="A1319" t="s">
        <v>1164</v>
      </c>
      <c r="B1319" t="s">
        <v>5568</v>
      </c>
      <c r="C1319" t="s">
        <v>229</v>
      </c>
      <c r="D1319" s="22" t="s">
        <v>230</v>
      </c>
      <c r="E1319" s="22" t="s">
        <v>1164</v>
      </c>
      <c r="F1319" s="61" t="s">
        <v>88</v>
      </c>
      <c r="G1319" s="61" t="s">
        <v>229</v>
      </c>
      <c r="H1319" s="22" t="s">
        <v>230</v>
      </c>
    </row>
    <row r="1320" spans="1:8" x14ac:dyDescent="0.25">
      <c r="A1320" t="s">
        <v>1165</v>
      </c>
      <c r="B1320" t="s">
        <v>5568</v>
      </c>
      <c r="C1320" t="s">
        <v>229</v>
      </c>
      <c r="D1320" s="22" t="s">
        <v>230</v>
      </c>
      <c r="E1320" s="22" t="s">
        <v>1165</v>
      </c>
      <c r="F1320" s="61" t="s">
        <v>88</v>
      </c>
      <c r="G1320" s="61" t="s">
        <v>229</v>
      </c>
      <c r="H1320" s="22" t="s">
        <v>230</v>
      </c>
    </row>
    <row r="1321" spans="1:8" x14ac:dyDescent="0.25">
      <c r="A1321" t="s">
        <v>1166</v>
      </c>
      <c r="B1321" t="s">
        <v>5568</v>
      </c>
      <c r="C1321" t="s">
        <v>229</v>
      </c>
      <c r="D1321" t="s">
        <v>230</v>
      </c>
      <c r="E1321" s="22" t="s">
        <v>1166</v>
      </c>
      <c r="F1321" s="61" t="s">
        <v>88</v>
      </c>
      <c r="G1321" s="61" t="s">
        <v>229</v>
      </c>
      <c r="H1321" s="22" t="s">
        <v>230</v>
      </c>
    </row>
    <row r="1322" spans="1:8" x14ac:dyDescent="0.25">
      <c r="A1322" t="s">
        <v>1167</v>
      </c>
      <c r="B1322" t="s">
        <v>5568</v>
      </c>
      <c r="C1322" t="s">
        <v>229</v>
      </c>
      <c r="D1322" t="s">
        <v>230</v>
      </c>
      <c r="E1322" s="22" t="s">
        <v>1167</v>
      </c>
      <c r="F1322" s="61" t="s">
        <v>88</v>
      </c>
      <c r="G1322" s="61" t="s">
        <v>229</v>
      </c>
      <c r="H1322" s="22" t="s">
        <v>230</v>
      </c>
    </row>
    <row r="1323" spans="1:8" x14ac:dyDescent="0.25">
      <c r="A1323" t="s">
        <v>1168</v>
      </c>
      <c r="B1323" t="s">
        <v>5568</v>
      </c>
      <c r="C1323" t="s">
        <v>229</v>
      </c>
      <c r="D1323" t="s">
        <v>230</v>
      </c>
      <c r="E1323" s="22" t="s">
        <v>1168</v>
      </c>
      <c r="F1323" s="61" t="s">
        <v>88</v>
      </c>
      <c r="G1323" s="61" t="s">
        <v>229</v>
      </c>
      <c r="H1323" s="22" t="s">
        <v>230</v>
      </c>
    </row>
    <row r="1324" spans="1:8" x14ac:dyDescent="0.25">
      <c r="A1324" t="s">
        <v>1169</v>
      </c>
      <c r="B1324" t="s">
        <v>5568</v>
      </c>
      <c r="C1324" t="s">
        <v>229</v>
      </c>
      <c r="D1324" t="s">
        <v>230</v>
      </c>
      <c r="E1324" s="22" t="s">
        <v>1169</v>
      </c>
      <c r="F1324" s="61" t="s">
        <v>88</v>
      </c>
      <c r="G1324" s="61" t="s">
        <v>229</v>
      </c>
      <c r="H1324" s="22" t="s">
        <v>230</v>
      </c>
    </row>
    <row r="1325" spans="1:8" x14ac:dyDescent="0.25">
      <c r="A1325" t="s">
        <v>1170</v>
      </c>
      <c r="B1325" t="s">
        <v>5568</v>
      </c>
      <c r="C1325" t="s">
        <v>229</v>
      </c>
      <c r="D1325" t="s">
        <v>230</v>
      </c>
      <c r="E1325" s="22" t="s">
        <v>1170</v>
      </c>
      <c r="F1325" s="61" t="s">
        <v>88</v>
      </c>
      <c r="G1325" s="61" t="s">
        <v>229</v>
      </c>
      <c r="H1325" s="22" t="s">
        <v>230</v>
      </c>
    </row>
    <row r="1326" spans="1:8" x14ac:dyDescent="0.25">
      <c r="A1326" t="s">
        <v>1171</v>
      </c>
      <c r="B1326" t="s">
        <v>5568</v>
      </c>
      <c r="C1326" t="s">
        <v>229</v>
      </c>
      <c r="D1326" t="s">
        <v>230</v>
      </c>
      <c r="E1326" s="22" t="s">
        <v>1171</v>
      </c>
      <c r="F1326" s="61" t="s">
        <v>88</v>
      </c>
      <c r="G1326" s="61" t="s">
        <v>229</v>
      </c>
      <c r="H1326" s="22" t="s">
        <v>230</v>
      </c>
    </row>
    <row r="1327" spans="1:8" x14ac:dyDescent="0.25">
      <c r="A1327" t="s">
        <v>1172</v>
      </c>
      <c r="B1327" t="s">
        <v>5568</v>
      </c>
      <c r="C1327" t="s">
        <v>229</v>
      </c>
      <c r="D1327" t="s">
        <v>230</v>
      </c>
      <c r="E1327" s="22" t="s">
        <v>1172</v>
      </c>
      <c r="F1327" s="61" t="s">
        <v>88</v>
      </c>
      <c r="G1327" s="61" t="s">
        <v>229</v>
      </c>
      <c r="H1327" s="22" t="s">
        <v>230</v>
      </c>
    </row>
    <row r="1328" spans="1:8" x14ac:dyDescent="0.25">
      <c r="A1328" t="s">
        <v>1173</v>
      </c>
      <c r="B1328" t="s">
        <v>5568</v>
      </c>
      <c r="C1328" t="s">
        <v>229</v>
      </c>
      <c r="D1328" t="s">
        <v>230</v>
      </c>
      <c r="E1328" s="22" t="s">
        <v>1173</v>
      </c>
      <c r="F1328" s="61" t="s">
        <v>88</v>
      </c>
      <c r="G1328" s="61" t="s">
        <v>229</v>
      </c>
      <c r="H1328" s="22" t="s">
        <v>230</v>
      </c>
    </row>
    <row r="1329" spans="1:8" x14ac:dyDescent="0.25">
      <c r="A1329" t="s">
        <v>1174</v>
      </c>
      <c r="B1329" t="s">
        <v>5568</v>
      </c>
      <c r="C1329" t="s">
        <v>229</v>
      </c>
      <c r="D1329" t="s">
        <v>230</v>
      </c>
      <c r="E1329" s="22" t="s">
        <v>1174</v>
      </c>
      <c r="F1329" s="61" t="s">
        <v>88</v>
      </c>
      <c r="G1329" s="61" t="s">
        <v>229</v>
      </c>
      <c r="H1329" s="22" t="s">
        <v>230</v>
      </c>
    </row>
    <row r="1330" spans="1:8" x14ac:dyDescent="0.25">
      <c r="A1330" t="s">
        <v>1175</v>
      </c>
      <c r="B1330" t="s">
        <v>5568</v>
      </c>
      <c r="C1330" t="s">
        <v>229</v>
      </c>
      <c r="D1330" t="s">
        <v>230</v>
      </c>
      <c r="E1330" s="22" t="s">
        <v>1175</v>
      </c>
      <c r="F1330" s="61" t="s">
        <v>88</v>
      </c>
      <c r="G1330" s="61" t="s">
        <v>229</v>
      </c>
      <c r="H1330" s="22" t="s">
        <v>230</v>
      </c>
    </row>
    <row r="1331" spans="1:8" x14ac:dyDescent="0.25">
      <c r="A1331" t="s">
        <v>1176</v>
      </c>
      <c r="B1331" t="s">
        <v>5568</v>
      </c>
      <c r="C1331" t="s">
        <v>229</v>
      </c>
      <c r="D1331" t="s">
        <v>230</v>
      </c>
      <c r="E1331" s="22" t="s">
        <v>1176</v>
      </c>
      <c r="F1331" s="61" t="s">
        <v>88</v>
      </c>
      <c r="G1331" s="61" t="s">
        <v>229</v>
      </c>
      <c r="H1331" s="22" t="s">
        <v>230</v>
      </c>
    </row>
    <row r="1332" spans="1:8" x14ac:dyDescent="0.25">
      <c r="A1332" t="s">
        <v>1177</v>
      </c>
      <c r="B1332" t="s">
        <v>5568</v>
      </c>
      <c r="C1332" t="s">
        <v>229</v>
      </c>
      <c r="D1332" t="s">
        <v>230</v>
      </c>
      <c r="E1332" s="22" t="s">
        <v>1177</v>
      </c>
      <c r="F1332" s="61" t="s">
        <v>88</v>
      </c>
      <c r="G1332" s="61" t="s">
        <v>229</v>
      </c>
      <c r="H1332" s="22" t="s">
        <v>230</v>
      </c>
    </row>
    <row r="1333" spans="1:8" x14ac:dyDescent="0.25">
      <c r="A1333" t="s">
        <v>1178</v>
      </c>
      <c r="B1333" t="s">
        <v>5568</v>
      </c>
      <c r="C1333" t="s">
        <v>229</v>
      </c>
      <c r="D1333" t="s">
        <v>230</v>
      </c>
      <c r="E1333" s="22" t="s">
        <v>1178</v>
      </c>
      <c r="F1333" s="61" t="s">
        <v>88</v>
      </c>
      <c r="G1333" s="61" t="s">
        <v>229</v>
      </c>
      <c r="H1333" s="22" t="s">
        <v>230</v>
      </c>
    </row>
    <row r="1334" spans="1:8" x14ac:dyDescent="0.25">
      <c r="A1334" t="s">
        <v>1179</v>
      </c>
      <c r="B1334" t="s">
        <v>5568</v>
      </c>
      <c r="C1334" t="s">
        <v>229</v>
      </c>
      <c r="D1334" t="s">
        <v>230</v>
      </c>
      <c r="E1334" s="22" t="s">
        <v>1179</v>
      </c>
      <c r="F1334" s="61" t="s">
        <v>88</v>
      </c>
      <c r="G1334" s="61" t="s">
        <v>229</v>
      </c>
      <c r="H1334" s="22" t="s">
        <v>230</v>
      </c>
    </row>
    <row r="1335" spans="1:8" x14ac:dyDescent="0.25">
      <c r="A1335" t="s">
        <v>1180</v>
      </c>
      <c r="B1335" t="s">
        <v>5568</v>
      </c>
      <c r="C1335" t="s">
        <v>229</v>
      </c>
      <c r="D1335" t="s">
        <v>230</v>
      </c>
      <c r="E1335" s="22" t="s">
        <v>1180</v>
      </c>
      <c r="F1335" s="61" t="s">
        <v>88</v>
      </c>
      <c r="G1335" s="61" t="s">
        <v>229</v>
      </c>
      <c r="H1335" s="22" t="s">
        <v>230</v>
      </c>
    </row>
    <row r="1336" spans="1:8" x14ac:dyDescent="0.25">
      <c r="A1336" t="s">
        <v>1181</v>
      </c>
      <c r="B1336" t="s">
        <v>5568</v>
      </c>
      <c r="C1336" t="s">
        <v>229</v>
      </c>
      <c r="D1336" t="s">
        <v>230</v>
      </c>
      <c r="E1336" s="22" t="s">
        <v>1181</v>
      </c>
      <c r="F1336" s="61" t="s">
        <v>88</v>
      </c>
      <c r="G1336" s="61" t="s">
        <v>229</v>
      </c>
      <c r="H1336" s="22" t="s">
        <v>230</v>
      </c>
    </row>
    <row r="1337" spans="1:8" x14ac:dyDescent="0.25">
      <c r="A1337" t="s">
        <v>1182</v>
      </c>
      <c r="B1337" t="s">
        <v>5568</v>
      </c>
      <c r="C1337" t="s">
        <v>229</v>
      </c>
      <c r="D1337" t="s">
        <v>230</v>
      </c>
      <c r="E1337" s="22" t="s">
        <v>1182</v>
      </c>
      <c r="F1337" s="61" t="s">
        <v>88</v>
      </c>
      <c r="G1337" s="61" t="s">
        <v>229</v>
      </c>
      <c r="H1337" s="22" t="s">
        <v>230</v>
      </c>
    </row>
    <row r="1338" spans="1:8" x14ac:dyDescent="0.25">
      <c r="A1338" t="s">
        <v>1183</v>
      </c>
      <c r="B1338" t="s">
        <v>5568</v>
      </c>
      <c r="C1338" t="s">
        <v>229</v>
      </c>
      <c r="D1338" t="s">
        <v>230</v>
      </c>
      <c r="E1338" s="22" t="s">
        <v>1183</v>
      </c>
      <c r="F1338" s="61" t="s">
        <v>88</v>
      </c>
      <c r="G1338" s="61" t="s">
        <v>229</v>
      </c>
      <c r="H1338" s="22" t="s">
        <v>230</v>
      </c>
    </row>
    <row r="1339" spans="1:8" x14ac:dyDescent="0.25">
      <c r="A1339" t="s">
        <v>1184</v>
      </c>
      <c r="B1339" t="s">
        <v>5568</v>
      </c>
      <c r="C1339" t="s">
        <v>229</v>
      </c>
      <c r="D1339" t="s">
        <v>230</v>
      </c>
      <c r="E1339" s="22" t="s">
        <v>1184</v>
      </c>
      <c r="F1339" s="61" t="s">
        <v>88</v>
      </c>
      <c r="G1339" s="61" t="s">
        <v>229</v>
      </c>
      <c r="H1339" s="22" t="s">
        <v>230</v>
      </c>
    </row>
    <row r="1340" spans="1:8" x14ac:dyDescent="0.25">
      <c r="A1340" t="s">
        <v>1185</v>
      </c>
      <c r="B1340" t="s">
        <v>5568</v>
      </c>
      <c r="C1340" t="s">
        <v>229</v>
      </c>
      <c r="D1340" t="s">
        <v>230</v>
      </c>
      <c r="E1340" s="22" t="s">
        <v>1185</v>
      </c>
      <c r="F1340" s="61" t="s">
        <v>88</v>
      </c>
      <c r="G1340" s="61" t="s">
        <v>229</v>
      </c>
      <c r="H1340" s="22" t="s">
        <v>230</v>
      </c>
    </row>
    <row r="1341" spans="1:8" x14ac:dyDescent="0.25">
      <c r="A1341" t="s">
        <v>1186</v>
      </c>
      <c r="B1341" t="s">
        <v>5568</v>
      </c>
      <c r="C1341" t="s">
        <v>229</v>
      </c>
      <c r="D1341" t="s">
        <v>230</v>
      </c>
      <c r="E1341" s="22" t="s">
        <v>1186</v>
      </c>
      <c r="F1341" s="61" t="s">
        <v>88</v>
      </c>
      <c r="G1341" s="61" t="s">
        <v>229</v>
      </c>
      <c r="H1341" s="22" t="s">
        <v>230</v>
      </c>
    </row>
    <row r="1342" spans="1:8" x14ac:dyDescent="0.25">
      <c r="A1342" t="s">
        <v>1187</v>
      </c>
      <c r="B1342" t="s">
        <v>5568</v>
      </c>
      <c r="C1342" t="s">
        <v>229</v>
      </c>
      <c r="D1342" t="s">
        <v>230</v>
      </c>
      <c r="E1342" s="22" t="s">
        <v>1187</v>
      </c>
      <c r="F1342" s="61" t="s">
        <v>88</v>
      </c>
      <c r="G1342" s="61" t="s">
        <v>229</v>
      </c>
      <c r="H1342" s="22" t="s">
        <v>230</v>
      </c>
    </row>
    <row r="1343" spans="1:8" x14ac:dyDescent="0.25">
      <c r="A1343" t="s">
        <v>1188</v>
      </c>
      <c r="B1343" t="s">
        <v>5568</v>
      </c>
      <c r="C1343" t="s">
        <v>229</v>
      </c>
      <c r="D1343" t="s">
        <v>230</v>
      </c>
      <c r="E1343" s="22" t="s">
        <v>1188</v>
      </c>
      <c r="F1343" s="61" t="s">
        <v>88</v>
      </c>
      <c r="G1343" s="61" t="s">
        <v>229</v>
      </c>
      <c r="H1343" s="22" t="s">
        <v>230</v>
      </c>
    </row>
    <row r="1344" spans="1:8" x14ac:dyDescent="0.25">
      <c r="A1344" t="s">
        <v>1189</v>
      </c>
      <c r="B1344" t="s">
        <v>5568</v>
      </c>
      <c r="C1344" t="s">
        <v>229</v>
      </c>
      <c r="D1344" t="s">
        <v>230</v>
      </c>
      <c r="E1344" s="22" t="s">
        <v>1189</v>
      </c>
      <c r="F1344" s="61" t="s">
        <v>88</v>
      </c>
      <c r="G1344" s="61" t="s">
        <v>229</v>
      </c>
      <c r="H1344" s="22" t="s">
        <v>230</v>
      </c>
    </row>
    <row r="1345" spans="1:8" x14ac:dyDescent="0.25">
      <c r="A1345" t="s">
        <v>1190</v>
      </c>
      <c r="B1345" t="s">
        <v>5568</v>
      </c>
      <c r="C1345" t="s">
        <v>229</v>
      </c>
      <c r="D1345" t="s">
        <v>230</v>
      </c>
      <c r="E1345" s="22" t="s">
        <v>1190</v>
      </c>
      <c r="F1345" s="61" t="s">
        <v>88</v>
      </c>
      <c r="G1345" s="61" t="s">
        <v>229</v>
      </c>
      <c r="H1345" s="22" t="s">
        <v>230</v>
      </c>
    </row>
    <row r="1346" spans="1:8" x14ac:dyDescent="0.25">
      <c r="A1346" t="s">
        <v>1191</v>
      </c>
      <c r="B1346" t="s">
        <v>5568</v>
      </c>
      <c r="C1346" t="s">
        <v>229</v>
      </c>
      <c r="D1346" t="s">
        <v>230</v>
      </c>
      <c r="E1346" s="22" t="s">
        <v>1191</v>
      </c>
      <c r="F1346" s="61" t="s">
        <v>88</v>
      </c>
      <c r="G1346" s="61" t="s">
        <v>229</v>
      </c>
      <c r="H1346" s="22" t="s">
        <v>230</v>
      </c>
    </row>
    <row r="1347" spans="1:8" x14ac:dyDescent="0.25">
      <c r="A1347" t="s">
        <v>1192</v>
      </c>
      <c r="B1347" t="s">
        <v>5568</v>
      </c>
      <c r="C1347" t="s">
        <v>229</v>
      </c>
      <c r="D1347" t="s">
        <v>230</v>
      </c>
      <c r="E1347" s="22" t="s">
        <v>1192</v>
      </c>
      <c r="F1347" s="61" t="s">
        <v>88</v>
      </c>
      <c r="G1347" s="61" t="s">
        <v>229</v>
      </c>
      <c r="H1347" s="22" t="s">
        <v>230</v>
      </c>
    </row>
    <row r="1348" spans="1:8" x14ac:dyDescent="0.25">
      <c r="A1348" t="s">
        <v>1193</v>
      </c>
      <c r="B1348" t="s">
        <v>5568</v>
      </c>
      <c r="C1348" t="s">
        <v>229</v>
      </c>
      <c r="D1348" t="s">
        <v>230</v>
      </c>
      <c r="E1348" s="22" t="s">
        <v>1193</v>
      </c>
      <c r="F1348" s="61" t="s">
        <v>88</v>
      </c>
      <c r="G1348" s="61" t="s">
        <v>229</v>
      </c>
      <c r="H1348" s="22" t="s">
        <v>230</v>
      </c>
    </row>
    <row r="1349" spans="1:8" x14ac:dyDescent="0.25">
      <c r="A1349" t="s">
        <v>1194</v>
      </c>
      <c r="B1349" t="s">
        <v>5568</v>
      </c>
      <c r="C1349" t="s">
        <v>229</v>
      </c>
      <c r="D1349" t="s">
        <v>230</v>
      </c>
      <c r="E1349" s="22" t="s">
        <v>1194</v>
      </c>
      <c r="F1349" s="61" t="s">
        <v>88</v>
      </c>
      <c r="G1349" s="61" t="s">
        <v>229</v>
      </c>
      <c r="H1349" s="22" t="s">
        <v>230</v>
      </c>
    </row>
    <row r="1350" spans="1:8" x14ac:dyDescent="0.25">
      <c r="A1350" t="s">
        <v>1195</v>
      </c>
      <c r="B1350" t="s">
        <v>5568</v>
      </c>
      <c r="C1350" t="s">
        <v>229</v>
      </c>
      <c r="D1350" t="s">
        <v>230</v>
      </c>
      <c r="E1350" s="22" t="s">
        <v>1195</v>
      </c>
      <c r="F1350" s="61" t="s">
        <v>88</v>
      </c>
      <c r="G1350" s="61" t="s">
        <v>229</v>
      </c>
      <c r="H1350" s="22" t="s">
        <v>230</v>
      </c>
    </row>
    <row r="1351" spans="1:8" x14ac:dyDescent="0.25">
      <c r="A1351" t="s">
        <v>1196</v>
      </c>
      <c r="B1351" t="s">
        <v>5568</v>
      </c>
      <c r="C1351" t="s">
        <v>229</v>
      </c>
      <c r="D1351" t="s">
        <v>230</v>
      </c>
      <c r="E1351" s="22" t="s">
        <v>1196</v>
      </c>
      <c r="F1351" s="61" t="s">
        <v>88</v>
      </c>
      <c r="G1351" s="61" t="s">
        <v>229</v>
      </c>
      <c r="H1351" s="22" t="s">
        <v>230</v>
      </c>
    </row>
    <row r="1352" spans="1:8" x14ac:dyDescent="0.25">
      <c r="A1352" t="s">
        <v>1197</v>
      </c>
      <c r="B1352" t="s">
        <v>5568</v>
      </c>
      <c r="C1352" t="s">
        <v>229</v>
      </c>
      <c r="D1352" t="s">
        <v>230</v>
      </c>
      <c r="E1352" s="22" t="s">
        <v>1197</v>
      </c>
      <c r="F1352" s="61" t="s">
        <v>88</v>
      </c>
      <c r="G1352" s="61" t="s">
        <v>229</v>
      </c>
      <c r="H1352" s="22" t="s">
        <v>230</v>
      </c>
    </row>
    <row r="1353" spans="1:8" x14ac:dyDescent="0.25">
      <c r="A1353" t="s">
        <v>1198</v>
      </c>
      <c r="B1353" t="s">
        <v>5568</v>
      </c>
      <c r="C1353" t="s">
        <v>229</v>
      </c>
      <c r="D1353" t="s">
        <v>230</v>
      </c>
      <c r="E1353" s="22" t="s">
        <v>1198</v>
      </c>
      <c r="F1353" s="61" t="s">
        <v>88</v>
      </c>
      <c r="G1353" s="61" t="s">
        <v>229</v>
      </c>
      <c r="H1353" s="22" t="s">
        <v>230</v>
      </c>
    </row>
    <row r="1354" spans="1:8" x14ac:dyDescent="0.25">
      <c r="A1354" t="s">
        <v>1199</v>
      </c>
      <c r="B1354" t="s">
        <v>5568</v>
      </c>
      <c r="C1354" t="s">
        <v>229</v>
      </c>
      <c r="D1354" t="s">
        <v>230</v>
      </c>
      <c r="E1354" s="22" t="s">
        <v>1199</v>
      </c>
      <c r="F1354" s="61" t="s">
        <v>88</v>
      </c>
      <c r="G1354" s="61" t="s">
        <v>229</v>
      </c>
      <c r="H1354" s="22" t="s">
        <v>230</v>
      </c>
    </row>
    <row r="1355" spans="1:8" x14ac:dyDescent="0.25">
      <c r="A1355" t="s">
        <v>1200</v>
      </c>
      <c r="B1355" t="s">
        <v>5568</v>
      </c>
      <c r="C1355" t="s">
        <v>229</v>
      </c>
      <c r="D1355" t="s">
        <v>230</v>
      </c>
      <c r="E1355" s="22" t="s">
        <v>1200</v>
      </c>
      <c r="F1355" s="61" t="s">
        <v>88</v>
      </c>
      <c r="G1355" s="61" t="s">
        <v>229</v>
      </c>
      <c r="H1355" s="22" t="s">
        <v>230</v>
      </c>
    </row>
    <row r="1356" spans="1:8" x14ac:dyDescent="0.25">
      <c r="A1356" t="s">
        <v>1201</v>
      </c>
      <c r="B1356" t="s">
        <v>5568</v>
      </c>
      <c r="C1356" t="s">
        <v>229</v>
      </c>
      <c r="D1356" t="s">
        <v>230</v>
      </c>
      <c r="E1356" s="22" t="s">
        <v>1201</v>
      </c>
      <c r="F1356" s="61" t="s">
        <v>88</v>
      </c>
      <c r="G1356" s="61" t="s">
        <v>229</v>
      </c>
      <c r="H1356" s="22" t="s">
        <v>230</v>
      </c>
    </row>
    <row r="1357" spans="1:8" x14ac:dyDescent="0.25">
      <c r="A1357" t="s">
        <v>4260</v>
      </c>
      <c r="B1357" t="s">
        <v>113</v>
      </c>
      <c r="C1357" t="s">
        <v>5411</v>
      </c>
      <c r="D1357" t="s">
        <v>5411</v>
      </c>
      <c r="E1357" s="22" t="s">
        <v>4260</v>
      </c>
      <c r="F1357" s="61" t="s">
        <v>113</v>
      </c>
      <c r="H1357"/>
    </row>
    <row r="1358" spans="1:8" x14ac:dyDescent="0.25">
      <c r="A1358" t="s">
        <v>4261</v>
      </c>
      <c r="B1358" t="s">
        <v>113</v>
      </c>
      <c r="C1358" t="s">
        <v>5411</v>
      </c>
      <c r="D1358" t="s">
        <v>5411</v>
      </c>
      <c r="E1358" s="22" t="s">
        <v>4261</v>
      </c>
      <c r="F1358" s="61" t="s">
        <v>113</v>
      </c>
      <c r="H1358"/>
    </row>
    <row r="1359" spans="1:8" x14ac:dyDescent="0.25">
      <c r="A1359" t="s">
        <v>4262</v>
      </c>
      <c r="B1359" t="s">
        <v>113</v>
      </c>
      <c r="C1359" t="s">
        <v>5411</v>
      </c>
      <c r="D1359" t="s">
        <v>5411</v>
      </c>
      <c r="E1359" s="22" t="s">
        <v>4262</v>
      </c>
      <c r="F1359" s="61" t="s">
        <v>113</v>
      </c>
      <c r="H1359"/>
    </row>
    <row r="1360" spans="1:8" x14ac:dyDescent="0.25">
      <c r="A1360" t="s">
        <v>4263</v>
      </c>
      <c r="B1360" t="s">
        <v>113</v>
      </c>
      <c r="C1360" t="s">
        <v>5411</v>
      </c>
      <c r="D1360" t="s">
        <v>5411</v>
      </c>
      <c r="E1360" s="22" t="s">
        <v>4263</v>
      </c>
      <c r="F1360" s="61" t="s">
        <v>113</v>
      </c>
      <c r="H1360"/>
    </row>
    <row r="1361" spans="1:8" x14ac:dyDescent="0.25">
      <c r="A1361" t="s">
        <v>4264</v>
      </c>
      <c r="B1361" t="s">
        <v>113</v>
      </c>
      <c r="C1361" t="s">
        <v>5411</v>
      </c>
      <c r="D1361" t="s">
        <v>5411</v>
      </c>
      <c r="E1361" s="22" t="s">
        <v>4264</v>
      </c>
      <c r="F1361" s="61" t="s">
        <v>113</v>
      </c>
      <c r="H1361"/>
    </row>
    <row r="1362" spans="1:8" x14ac:dyDescent="0.25">
      <c r="A1362" t="s">
        <v>4265</v>
      </c>
      <c r="B1362" t="s">
        <v>113</v>
      </c>
      <c r="C1362" t="s">
        <v>5411</v>
      </c>
      <c r="D1362" t="s">
        <v>5411</v>
      </c>
      <c r="E1362" s="22" t="s">
        <v>4265</v>
      </c>
      <c r="F1362" s="61" t="s">
        <v>113</v>
      </c>
      <c r="H1362"/>
    </row>
    <row r="1363" spans="1:8" x14ac:dyDescent="0.25">
      <c r="A1363" t="s">
        <v>4266</v>
      </c>
      <c r="B1363" t="s">
        <v>113</v>
      </c>
      <c r="C1363" t="s">
        <v>5411</v>
      </c>
      <c r="D1363" t="s">
        <v>5411</v>
      </c>
      <c r="E1363" s="22" t="s">
        <v>4266</v>
      </c>
      <c r="F1363" s="61" t="s">
        <v>113</v>
      </c>
      <c r="H1363"/>
    </row>
    <row r="1364" spans="1:8" x14ac:dyDescent="0.25">
      <c r="A1364" t="s">
        <v>4267</v>
      </c>
      <c r="B1364" t="s">
        <v>113</v>
      </c>
      <c r="C1364" t="s">
        <v>5411</v>
      </c>
      <c r="D1364" t="s">
        <v>5411</v>
      </c>
      <c r="E1364" s="22" t="s">
        <v>4267</v>
      </c>
      <c r="F1364" s="61" t="s">
        <v>113</v>
      </c>
      <c r="H1364"/>
    </row>
    <row r="1365" spans="1:8" x14ac:dyDescent="0.25">
      <c r="A1365" t="s">
        <v>4268</v>
      </c>
      <c r="B1365" t="s">
        <v>113</v>
      </c>
      <c r="C1365" t="s">
        <v>5411</v>
      </c>
      <c r="D1365" t="s">
        <v>5411</v>
      </c>
      <c r="E1365" s="22" t="s">
        <v>4268</v>
      </c>
      <c r="F1365" s="61" t="s">
        <v>113</v>
      </c>
      <c r="H1365"/>
    </row>
    <row r="1366" spans="1:8" x14ac:dyDescent="0.25">
      <c r="A1366" t="s">
        <v>4269</v>
      </c>
      <c r="B1366" t="s">
        <v>113</v>
      </c>
      <c r="C1366" t="s">
        <v>5411</v>
      </c>
      <c r="D1366" t="s">
        <v>5411</v>
      </c>
      <c r="E1366" s="22" t="s">
        <v>4269</v>
      </c>
      <c r="F1366" s="61" t="s">
        <v>113</v>
      </c>
      <c r="H1366"/>
    </row>
    <row r="1367" spans="1:8" x14ac:dyDescent="0.25">
      <c r="A1367" t="s">
        <v>4270</v>
      </c>
      <c r="B1367" t="s">
        <v>113</v>
      </c>
      <c r="C1367" t="s">
        <v>5411</v>
      </c>
      <c r="D1367" t="s">
        <v>5411</v>
      </c>
      <c r="E1367" s="22" t="s">
        <v>4270</v>
      </c>
      <c r="F1367" s="61" t="s">
        <v>113</v>
      </c>
      <c r="H1367"/>
    </row>
    <row r="1368" spans="1:8" x14ac:dyDescent="0.25">
      <c r="A1368" t="s">
        <v>4271</v>
      </c>
      <c r="B1368" t="s">
        <v>113</v>
      </c>
      <c r="C1368" t="s">
        <v>5411</v>
      </c>
      <c r="D1368" t="s">
        <v>5411</v>
      </c>
      <c r="E1368" s="22" t="s">
        <v>4271</v>
      </c>
      <c r="F1368" s="61" t="s">
        <v>113</v>
      </c>
      <c r="H1368"/>
    </row>
    <row r="1369" spans="1:8" x14ac:dyDescent="0.25">
      <c r="A1369" t="s">
        <v>4272</v>
      </c>
      <c r="B1369" t="s">
        <v>113</v>
      </c>
      <c r="C1369" t="s">
        <v>5411</v>
      </c>
      <c r="D1369" t="s">
        <v>5411</v>
      </c>
      <c r="E1369" s="22" t="s">
        <v>4272</v>
      </c>
      <c r="F1369" s="61" t="s">
        <v>113</v>
      </c>
      <c r="H1369"/>
    </row>
    <row r="1370" spans="1:8" x14ac:dyDescent="0.25">
      <c r="A1370" t="s">
        <v>4273</v>
      </c>
      <c r="B1370" t="s">
        <v>113</v>
      </c>
      <c r="C1370" t="s">
        <v>5411</v>
      </c>
      <c r="D1370" t="s">
        <v>5411</v>
      </c>
      <c r="E1370" s="22" t="s">
        <v>4273</v>
      </c>
      <c r="F1370" s="61" t="s">
        <v>113</v>
      </c>
      <c r="H1370"/>
    </row>
    <row r="1371" spans="1:8" x14ac:dyDescent="0.25">
      <c r="A1371" t="s">
        <v>4274</v>
      </c>
      <c r="B1371" t="s">
        <v>113</v>
      </c>
      <c r="C1371" t="s">
        <v>5411</v>
      </c>
      <c r="D1371" t="s">
        <v>5411</v>
      </c>
      <c r="E1371" s="22" t="s">
        <v>4274</v>
      </c>
      <c r="F1371" s="61" t="s">
        <v>113</v>
      </c>
      <c r="H1371"/>
    </row>
    <row r="1372" spans="1:8" x14ac:dyDescent="0.25">
      <c r="A1372" t="s">
        <v>4275</v>
      </c>
      <c r="B1372" t="s">
        <v>113</v>
      </c>
      <c r="C1372" t="s">
        <v>5411</v>
      </c>
      <c r="D1372" t="s">
        <v>5411</v>
      </c>
      <c r="E1372" s="22" t="s">
        <v>4275</v>
      </c>
      <c r="F1372" s="61" t="s">
        <v>113</v>
      </c>
      <c r="H1372"/>
    </row>
    <row r="1373" spans="1:8" x14ac:dyDescent="0.25">
      <c r="A1373" t="s">
        <v>4276</v>
      </c>
      <c r="B1373" t="s">
        <v>113</v>
      </c>
      <c r="C1373" t="s">
        <v>5411</v>
      </c>
      <c r="D1373" t="s">
        <v>5411</v>
      </c>
      <c r="E1373" s="22" t="s">
        <v>4276</v>
      </c>
      <c r="F1373" s="61" t="s">
        <v>113</v>
      </c>
      <c r="H1373"/>
    </row>
    <row r="1374" spans="1:8" x14ac:dyDescent="0.25">
      <c r="A1374" t="s">
        <v>4277</v>
      </c>
      <c r="B1374" t="s">
        <v>113</v>
      </c>
      <c r="C1374" t="s">
        <v>5411</v>
      </c>
      <c r="D1374" t="s">
        <v>5411</v>
      </c>
      <c r="E1374" s="22" t="s">
        <v>4277</v>
      </c>
      <c r="F1374" s="61" t="s">
        <v>113</v>
      </c>
      <c r="H1374"/>
    </row>
    <row r="1375" spans="1:8" x14ac:dyDescent="0.25">
      <c r="A1375" t="s">
        <v>4296</v>
      </c>
      <c r="B1375" t="s">
        <v>5568</v>
      </c>
      <c r="C1375" t="s">
        <v>229</v>
      </c>
      <c r="D1375" t="s">
        <v>5411</v>
      </c>
      <c r="E1375" s="22" t="s">
        <v>4296</v>
      </c>
      <c r="F1375" s="61" t="s">
        <v>88</v>
      </c>
      <c r="G1375" s="61" t="s">
        <v>229</v>
      </c>
    </row>
    <row r="1376" spans="1:8" x14ac:dyDescent="0.25">
      <c r="A1376" t="s">
        <v>4297</v>
      </c>
      <c r="B1376" t="s">
        <v>5568</v>
      </c>
      <c r="C1376" t="s">
        <v>229</v>
      </c>
      <c r="D1376" t="s">
        <v>5411</v>
      </c>
      <c r="E1376" s="22" t="s">
        <v>4297</v>
      </c>
      <c r="F1376" s="61" t="s">
        <v>88</v>
      </c>
      <c r="G1376" s="61" t="s">
        <v>229</v>
      </c>
    </row>
    <row r="1377" spans="1:7" x14ac:dyDescent="0.25">
      <c r="A1377" t="s">
        <v>4298</v>
      </c>
      <c r="B1377" t="s">
        <v>5568</v>
      </c>
      <c r="C1377" t="s">
        <v>229</v>
      </c>
      <c r="D1377" t="s">
        <v>5411</v>
      </c>
      <c r="E1377" s="22" t="s">
        <v>4298</v>
      </c>
      <c r="F1377" s="61" t="s">
        <v>88</v>
      </c>
      <c r="G1377" s="61" t="s">
        <v>229</v>
      </c>
    </row>
    <row r="1378" spans="1:7" x14ac:dyDescent="0.25">
      <c r="A1378" t="s">
        <v>4299</v>
      </c>
      <c r="B1378" t="s">
        <v>5568</v>
      </c>
      <c r="C1378" t="s">
        <v>229</v>
      </c>
      <c r="D1378" t="s">
        <v>5411</v>
      </c>
      <c r="E1378" s="22" t="s">
        <v>4299</v>
      </c>
      <c r="F1378" s="61" t="s">
        <v>88</v>
      </c>
      <c r="G1378" s="61" t="s">
        <v>229</v>
      </c>
    </row>
    <row r="1379" spans="1:7" x14ac:dyDescent="0.25">
      <c r="A1379" t="s">
        <v>4300</v>
      </c>
      <c r="B1379" t="s">
        <v>5568</v>
      </c>
      <c r="C1379" t="s">
        <v>229</v>
      </c>
      <c r="D1379" t="s">
        <v>5411</v>
      </c>
      <c r="E1379" s="22" t="s">
        <v>4300</v>
      </c>
      <c r="F1379" s="61" t="s">
        <v>88</v>
      </c>
      <c r="G1379" s="61" t="s">
        <v>229</v>
      </c>
    </row>
    <row r="1380" spans="1:7" x14ac:dyDescent="0.25">
      <c r="A1380" t="s">
        <v>4301</v>
      </c>
      <c r="B1380" t="s">
        <v>5568</v>
      </c>
      <c r="C1380" t="s">
        <v>229</v>
      </c>
      <c r="D1380" t="s">
        <v>5411</v>
      </c>
      <c r="E1380" s="22" t="s">
        <v>4301</v>
      </c>
      <c r="F1380" s="61" t="s">
        <v>88</v>
      </c>
      <c r="G1380" s="61" t="s">
        <v>229</v>
      </c>
    </row>
    <row r="1381" spans="1:7" x14ac:dyDescent="0.25">
      <c r="A1381" t="s">
        <v>1244</v>
      </c>
      <c r="B1381" t="s">
        <v>77</v>
      </c>
      <c r="C1381" t="s">
        <v>5411</v>
      </c>
      <c r="D1381" t="s">
        <v>5411</v>
      </c>
      <c r="E1381" s="22" t="s">
        <v>1244</v>
      </c>
      <c r="F1381" s="61" t="s">
        <v>77</v>
      </c>
    </row>
    <row r="1382" spans="1:7" x14ac:dyDescent="0.25">
      <c r="A1382" t="s">
        <v>1245</v>
      </c>
      <c r="B1382" t="s">
        <v>77</v>
      </c>
      <c r="C1382" t="s">
        <v>5411</v>
      </c>
      <c r="D1382" t="s">
        <v>5411</v>
      </c>
      <c r="E1382" s="22" t="s">
        <v>1245</v>
      </c>
      <c r="F1382" s="61" t="s">
        <v>77</v>
      </c>
    </row>
    <row r="1383" spans="1:7" x14ac:dyDescent="0.25">
      <c r="A1383" t="s">
        <v>1246</v>
      </c>
      <c r="B1383" t="s">
        <v>77</v>
      </c>
      <c r="C1383" t="s">
        <v>5411</v>
      </c>
      <c r="D1383" t="s">
        <v>5411</v>
      </c>
      <c r="E1383" s="22" t="s">
        <v>1246</v>
      </c>
      <c r="F1383" s="61" t="s">
        <v>77</v>
      </c>
    </row>
    <row r="1384" spans="1:7" x14ac:dyDescent="0.25">
      <c r="A1384" t="s">
        <v>1247</v>
      </c>
      <c r="B1384" t="s">
        <v>77</v>
      </c>
      <c r="C1384" t="s">
        <v>5411</v>
      </c>
      <c r="D1384" t="s">
        <v>5411</v>
      </c>
      <c r="E1384" s="22" t="s">
        <v>1247</v>
      </c>
      <c r="F1384" s="61" t="s">
        <v>77</v>
      </c>
    </row>
    <row r="1385" spans="1:7" x14ac:dyDescent="0.25">
      <c r="A1385" t="s">
        <v>1248</v>
      </c>
      <c r="B1385" t="s">
        <v>77</v>
      </c>
      <c r="C1385" t="s">
        <v>5411</v>
      </c>
      <c r="D1385" t="s">
        <v>5411</v>
      </c>
      <c r="E1385" s="22" t="s">
        <v>1248</v>
      </c>
      <c r="F1385" s="61" t="s">
        <v>77</v>
      </c>
    </row>
    <row r="1386" spans="1:7" x14ac:dyDescent="0.25">
      <c r="A1386" t="s">
        <v>1249</v>
      </c>
      <c r="B1386" t="s">
        <v>77</v>
      </c>
      <c r="C1386" t="s">
        <v>5411</v>
      </c>
      <c r="D1386" t="s">
        <v>5411</v>
      </c>
      <c r="E1386" s="22" t="s">
        <v>1249</v>
      </c>
      <c r="F1386" s="61" t="s">
        <v>77</v>
      </c>
    </row>
    <row r="1387" spans="1:7" x14ac:dyDescent="0.25">
      <c r="A1387" t="s">
        <v>1250</v>
      </c>
      <c r="B1387" t="s">
        <v>77</v>
      </c>
      <c r="C1387" t="s">
        <v>5411</v>
      </c>
      <c r="D1387" t="s">
        <v>5411</v>
      </c>
      <c r="E1387" s="22" t="s">
        <v>1250</v>
      </c>
      <c r="F1387" s="61" t="s">
        <v>77</v>
      </c>
    </row>
    <row r="1388" spans="1:7" x14ac:dyDescent="0.25">
      <c r="A1388" t="s">
        <v>1251</v>
      </c>
      <c r="B1388" t="s">
        <v>77</v>
      </c>
      <c r="C1388" t="s">
        <v>5411</v>
      </c>
      <c r="D1388" t="s">
        <v>5411</v>
      </c>
      <c r="E1388" s="22" t="s">
        <v>1251</v>
      </c>
      <c r="F1388" s="61" t="s">
        <v>77</v>
      </c>
    </row>
    <row r="1389" spans="1:7" x14ac:dyDescent="0.25">
      <c r="A1389" t="s">
        <v>1252</v>
      </c>
      <c r="B1389" t="s">
        <v>77</v>
      </c>
      <c r="C1389" t="s">
        <v>5411</v>
      </c>
      <c r="D1389" t="s">
        <v>5411</v>
      </c>
      <c r="E1389" s="22" t="s">
        <v>1252</v>
      </c>
      <c r="F1389" s="61" t="s">
        <v>77</v>
      </c>
    </row>
    <row r="1390" spans="1:7" x14ac:dyDescent="0.25">
      <c r="A1390" t="s">
        <v>1253</v>
      </c>
      <c r="B1390" t="s">
        <v>77</v>
      </c>
      <c r="C1390" t="s">
        <v>5411</v>
      </c>
      <c r="D1390" t="s">
        <v>5411</v>
      </c>
      <c r="E1390" s="22" t="s">
        <v>1253</v>
      </c>
      <c r="F1390" s="61" t="s">
        <v>77</v>
      </c>
    </row>
    <row r="1391" spans="1:7" x14ac:dyDescent="0.25">
      <c r="A1391" t="s">
        <v>1254</v>
      </c>
      <c r="B1391" t="s">
        <v>77</v>
      </c>
      <c r="C1391" t="s">
        <v>5411</v>
      </c>
      <c r="D1391" t="s">
        <v>5411</v>
      </c>
      <c r="E1391" s="22" t="s">
        <v>1254</v>
      </c>
      <c r="F1391" s="61" t="s">
        <v>77</v>
      </c>
    </row>
    <row r="1392" spans="1:7" x14ac:dyDescent="0.25">
      <c r="A1392" t="s">
        <v>1255</v>
      </c>
      <c r="B1392" t="s">
        <v>77</v>
      </c>
      <c r="C1392" t="s">
        <v>5411</v>
      </c>
      <c r="D1392" t="s">
        <v>5411</v>
      </c>
      <c r="E1392" s="22" t="s">
        <v>1255</v>
      </c>
      <c r="F1392" s="61" t="s">
        <v>77</v>
      </c>
    </row>
    <row r="1393" spans="1:6" x14ac:dyDescent="0.25">
      <c r="A1393" t="s">
        <v>1256</v>
      </c>
      <c r="B1393" t="s">
        <v>77</v>
      </c>
      <c r="C1393" t="s">
        <v>5411</v>
      </c>
      <c r="D1393" t="s">
        <v>5411</v>
      </c>
      <c r="E1393" s="22" t="s">
        <v>1256</v>
      </c>
      <c r="F1393" s="61" t="s">
        <v>77</v>
      </c>
    </row>
    <row r="1394" spans="1:6" x14ac:dyDescent="0.25">
      <c r="A1394" t="s">
        <v>1257</v>
      </c>
      <c r="B1394" t="s">
        <v>77</v>
      </c>
      <c r="C1394" t="s">
        <v>5411</v>
      </c>
      <c r="D1394" t="s">
        <v>5411</v>
      </c>
      <c r="E1394" s="22" t="s">
        <v>1257</v>
      </c>
      <c r="F1394" s="61" t="s">
        <v>77</v>
      </c>
    </row>
    <row r="1395" spans="1:6" x14ac:dyDescent="0.25">
      <c r="A1395" t="s">
        <v>1258</v>
      </c>
      <c r="B1395" t="s">
        <v>77</v>
      </c>
      <c r="C1395" t="s">
        <v>5411</v>
      </c>
      <c r="D1395" t="s">
        <v>5411</v>
      </c>
      <c r="E1395" s="22" t="s">
        <v>1258</v>
      </c>
      <c r="F1395" s="61" t="s">
        <v>77</v>
      </c>
    </row>
    <row r="1396" spans="1:6" x14ac:dyDescent="0.25">
      <c r="A1396" t="s">
        <v>1259</v>
      </c>
      <c r="B1396" t="s">
        <v>77</v>
      </c>
      <c r="C1396" t="s">
        <v>5411</v>
      </c>
      <c r="D1396" t="s">
        <v>5411</v>
      </c>
      <c r="E1396" s="22" t="s">
        <v>1259</v>
      </c>
      <c r="F1396" s="61" t="s">
        <v>77</v>
      </c>
    </row>
    <row r="1397" spans="1:6" x14ac:dyDescent="0.25">
      <c r="A1397" t="s">
        <v>1260</v>
      </c>
      <c r="B1397" t="s">
        <v>77</v>
      </c>
      <c r="C1397" t="s">
        <v>5411</v>
      </c>
      <c r="D1397" t="s">
        <v>5411</v>
      </c>
      <c r="E1397" s="22" t="s">
        <v>1260</v>
      </c>
      <c r="F1397" s="61" t="s">
        <v>77</v>
      </c>
    </row>
    <row r="1398" spans="1:6" x14ac:dyDescent="0.25">
      <c r="A1398" t="s">
        <v>1261</v>
      </c>
      <c r="B1398" t="s">
        <v>77</v>
      </c>
      <c r="C1398" t="s">
        <v>5411</v>
      </c>
      <c r="D1398" t="s">
        <v>5411</v>
      </c>
      <c r="E1398" s="22" t="s">
        <v>1261</v>
      </c>
      <c r="F1398" s="61" t="s">
        <v>77</v>
      </c>
    </row>
    <row r="1399" spans="1:6" x14ac:dyDescent="0.25">
      <c r="A1399" t="s">
        <v>1262</v>
      </c>
      <c r="B1399" t="s">
        <v>77</v>
      </c>
      <c r="C1399" t="s">
        <v>5411</v>
      </c>
      <c r="D1399" t="s">
        <v>5411</v>
      </c>
      <c r="E1399" s="22" t="s">
        <v>1262</v>
      </c>
      <c r="F1399" s="61" t="s">
        <v>77</v>
      </c>
    </row>
    <row r="1400" spans="1:6" x14ac:dyDescent="0.25">
      <c r="A1400" t="s">
        <v>1263</v>
      </c>
      <c r="B1400" t="s">
        <v>77</v>
      </c>
      <c r="C1400" t="s">
        <v>5411</v>
      </c>
      <c r="D1400" t="s">
        <v>5411</v>
      </c>
      <c r="E1400" s="22" t="s">
        <v>1263</v>
      </c>
      <c r="F1400" s="61" t="s">
        <v>77</v>
      </c>
    </row>
    <row r="1401" spans="1:6" x14ac:dyDescent="0.25">
      <c r="A1401" t="s">
        <v>1264</v>
      </c>
      <c r="B1401" t="s">
        <v>77</v>
      </c>
      <c r="C1401" t="s">
        <v>5411</v>
      </c>
      <c r="D1401" t="s">
        <v>5411</v>
      </c>
      <c r="E1401" s="22" t="s">
        <v>1264</v>
      </c>
      <c r="F1401" s="61" t="s">
        <v>77</v>
      </c>
    </row>
    <row r="1402" spans="1:6" x14ac:dyDescent="0.25">
      <c r="A1402" t="s">
        <v>1265</v>
      </c>
      <c r="B1402" t="s">
        <v>77</v>
      </c>
      <c r="C1402" t="s">
        <v>5411</v>
      </c>
      <c r="D1402" t="s">
        <v>5411</v>
      </c>
      <c r="E1402" s="22" t="s">
        <v>1265</v>
      </c>
      <c r="F1402" s="61" t="s">
        <v>77</v>
      </c>
    </row>
    <row r="1403" spans="1:6" x14ac:dyDescent="0.25">
      <c r="A1403" t="s">
        <v>1266</v>
      </c>
      <c r="B1403" t="s">
        <v>77</v>
      </c>
      <c r="C1403" t="s">
        <v>5411</v>
      </c>
      <c r="D1403" t="s">
        <v>5411</v>
      </c>
      <c r="E1403" s="22" t="s">
        <v>1266</v>
      </c>
      <c r="F1403" s="61" t="s">
        <v>77</v>
      </c>
    </row>
    <row r="1404" spans="1:6" x14ac:dyDescent="0.25">
      <c r="A1404" t="s">
        <v>1267</v>
      </c>
      <c r="B1404" t="s">
        <v>77</v>
      </c>
      <c r="C1404" t="s">
        <v>5411</v>
      </c>
      <c r="D1404" t="s">
        <v>5411</v>
      </c>
      <c r="E1404" s="22" t="s">
        <v>1267</v>
      </c>
      <c r="F1404" s="61" t="s">
        <v>77</v>
      </c>
    </row>
    <row r="1405" spans="1:6" x14ac:dyDescent="0.25">
      <c r="A1405" t="s">
        <v>1268</v>
      </c>
      <c r="B1405" t="s">
        <v>77</v>
      </c>
      <c r="C1405" t="s">
        <v>5411</v>
      </c>
      <c r="D1405" t="s">
        <v>5411</v>
      </c>
      <c r="E1405" s="22" t="s">
        <v>1268</v>
      </c>
      <c r="F1405" s="61" t="s">
        <v>77</v>
      </c>
    </row>
    <row r="1406" spans="1:6" x14ac:dyDescent="0.25">
      <c r="A1406" t="s">
        <v>1269</v>
      </c>
      <c r="B1406" t="s">
        <v>77</v>
      </c>
      <c r="C1406" t="s">
        <v>5411</v>
      </c>
      <c r="D1406" t="s">
        <v>5411</v>
      </c>
      <c r="E1406" s="22" t="s">
        <v>1269</v>
      </c>
      <c r="F1406" s="61" t="s">
        <v>77</v>
      </c>
    </row>
    <row r="1407" spans="1:6" x14ac:dyDescent="0.25">
      <c r="A1407" t="s">
        <v>1270</v>
      </c>
      <c r="B1407" t="s">
        <v>77</v>
      </c>
      <c r="C1407" t="s">
        <v>5411</v>
      </c>
      <c r="D1407" t="s">
        <v>5411</v>
      </c>
      <c r="E1407" s="22" t="s">
        <v>1270</v>
      </c>
      <c r="F1407" s="61" t="s">
        <v>77</v>
      </c>
    </row>
    <row r="1408" spans="1:6" x14ac:dyDescent="0.25">
      <c r="A1408" t="s">
        <v>1271</v>
      </c>
      <c r="B1408" t="s">
        <v>77</v>
      </c>
      <c r="C1408" t="s">
        <v>5411</v>
      </c>
      <c r="D1408" t="s">
        <v>5411</v>
      </c>
      <c r="E1408" s="22" t="s">
        <v>1271</v>
      </c>
      <c r="F1408" s="61" t="s">
        <v>77</v>
      </c>
    </row>
    <row r="1409" spans="1:6" x14ac:dyDescent="0.25">
      <c r="A1409" t="s">
        <v>1272</v>
      </c>
      <c r="B1409" t="s">
        <v>77</v>
      </c>
      <c r="C1409" t="s">
        <v>5411</v>
      </c>
      <c r="D1409" t="s">
        <v>5411</v>
      </c>
      <c r="E1409" s="22" t="s">
        <v>1272</v>
      </c>
      <c r="F1409" s="61" t="s">
        <v>77</v>
      </c>
    </row>
    <row r="1410" spans="1:6" x14ac:dyDescent="0.25">
      <c r="A1410" t="s">
        <v>1273</v>
      </c>
      <c r="B1410" t="s">
        <v>77</v>
      </c>
      <c r="C1410" t="s">
        <v>5411</v>
      </c>
      <c r="D1410" t="s">
        <v>5411</v>
      </c>
      <c r="E1410" s="22" t="s">
        <v>1273</v>
      </c>
      <c r="F1410" s="61" t="s">
        <v>77</v>
      </c>
    </row>
    <row r="1411" spans="1:6" x14ac:dyDescent="0.25">
      <c r="A1411" t="s">
        <v>1274</v>
      </c>
      <c r="B1411" t="s">
        <v>77</v>
      </c>
      <c r="C1411" t="s">
        <v>5411</v>
      </c>
      <c r="D1411" t="s">
        <v>5411</v>
      </c>
      <c r="E1411" s="22" t="s">
        <v>1274</v>
      </c>
      <c r="F1411" s="61" t="s">
        <v>77</v>
      </c>
    </row>
    <row r="1412" spans="1:6" x14ac:dyDescent="0.25">
      <c r="A1412" t="s">
        <v>1275</v>
      </c>
      <c r="B1412" t="s">
        <v>77</v>
      </c>
      <c r="C1412" t="s">
        <v>5411</v>
      </c>
      <c r="D1412" t="s">
        <v>5411</v>
      </c>
      <c r="E1412" s="22" t="s">
        <v>1275</v>
      </c>
      <c r="F1412" s="61" t="s">
        <v>77</v>
      </c>
    </row>
    <row r="1413" spans="1:6" x14ac:dyDescent="0.25">
      <c r="A1413" t="s">
        <v>1276</v>
      </c>
      <c r="B1413" t="s">
        <v>77</v>
      </c>
      <c r="C1413" t="s">
        <v>5411</v>
      </c>
      <c r="D1413" t="s">
        <v>5411</v>
      </c>
      <c r="E1413" s="22" t="s">
        <v>1276</v>
      </c>
      <c r="F1413" s="61" t="s">
        <v>77</v>
      </c>
    </row>
    <row r="1414" spans="1:6" x14ac:dyDescent="0.25">
      <c r="A1414" t="s">
        <v>1277</v>
      </c>
      <c r="B1414" t="s">
        <v>77</v>
      </c>
      <c r="C1414" t="s">
        <v>5411</v>
      </c>
      <c r="D1414" t="s">
        <v>5411</v>
      </c>
      <c r="E1414" s="22" t="s">
        <v>1277</v>
      </c>
      <c r="F1414" s="61" t="s">
        <v>77</v>
      </c>
    </row>
    <row r="1415" spans="1:6" x14ac:dyDescent="0.25">
      <c r="A1415" t="s">
        <v>1278</v>
      </c>
      <c r="B1415" t="s">
        <v>77</v>
      </c>
      <c r="C1415" t="s">
        <v>5411</v>
      </c>
      <c r="D1415" t="s">
        <v>5411</v>
      </c>
      <c r="E1415" s="22" t="s">
        <v>1278</v>
      </c>
      <c r="F1415" s="61" t="s">
        <v>77</v>
      </c>
    </row>
    <row r="1416" spans="1:6" x14ac:dyDescent="0.25">
      <c r="A1416" t="s">
        <v>1279</v>
      </c>
      <c r="B1416" t="s">
        <v>77</v>
      </c>
      <c r="C1416" t="s">
        <v>5411</v>
      </c>
      <c r="D1416" t="s">
        <v>5411</v>
      </c>
      <c r="E1416" s="22" t="s">
        <v>1279</v>
      </c>
      <c r="F1416" s="61" t="s">
        <v>77</v>
      </c>
    </row>
    <row r="1417" spans="1:6" x14ac:dyDescent="0.25">
      <c r="A1417" t="s">
        <v>1280</v>
      </c>
      <c r="B1417" t="s">
        <v>77</v>
      </c>
      <c r="C1417" t="s">
        <v>5411</v>
      </c>
      <c r="D1417" t="s">
        <v>5411</v>
      </c>
      <c r="E1417" s="22" t="s">
        <v>1280</v>
      </c>
      <c r="F1417" s="61" t="s">
        <v>77</v>
      </c>
    </row>
    <row r="1418" spans="1:6" x14ac:dyDescent="0.25">
      <c r="A1418" t="s">
        <v>1281</v>
      </c>
      <c r="B1418" t="s">
        <v>77</v>
      </c>
      <c r="C1418" t="s">
        <v>5411</v>
      </c>
      <c r="D1418" t="s">
        <v>5411</v>
      </c>
      <c r="E1418" s="22" t="s">
        <v>1281</v>
      </c>
      <c r="F1418" s="61" t="s">
        <v>77</v>
      </c>
    </row>
    <row r="1419" spans="1:6" x14ac:dyDescent="0.25">
      <c r="A1419" t="s">
        <v>1282</v>
      </c>
      <c r="B1419" t="s">
        <v>77</v>
      </c>
      <c r="C1419" t="s">
        <v>5411</v>
      </c>
      <c r="D1419" t="s">
        <v>5411</v>
      </c>
      <c r="E1419" s="22" t="s">
        <v>1282</v>
      </c>
      <c r="F1419" s="61" t="s">
        <v>77</v>
      </c>
    </row>
    <row r="1420" spans="1:6" x14ac:dyDescent="0.25">
      <c r="A1420" t="s">
        <v>1283</v>
      </c>
      <c r="B1420" t="s">
        <v>77</v>
      </c>
      <c r="C1420" t="s">
        <v>5411</v>
      </c>
      <c r="D1420" t="s">
        <v>5411</v>
      </c>
      <c r="E1420" s="22" t="s">
        <v>1283</v>
      </c>
      <c r="F1420" s="61" t="s">
        <v>77</v>
      </c>
    </row>
    <row r="1421" spans="1:6" x14ac:dyDescent="0.25">
      <c r="A1421" t="s">
        <v>1284</v>
      </c>
      <c r="B1421" t="s">
        <v>77</v>
      </c>
      <c r="C1421" t="s">
        <v>5411</v>
      </c>
      <c r="D1421" t="s">
        <v>5411</v>
      </c>
      <c r="E1421" s="22" t="s">
        <v>1284</v>
      </c>
      <c r="F1421" s="61" t="s">
        <v>77</v>
      </c>
    </row>
    <row r="1422" spans="1:6" x14ac:dyDescent="0.25">
      <c r="A1422" t="s">
        <v>1285</v>
      </c>
      <c r="B1422" t="s">
        <v>77</v>
      </c>
      <c r="C1422" t="s">
        <v>5411</v>
      </c>
      <c r="D1422" t="s">
        <v>5411</v>
      </c>
      <c r="E1422" s="22" t="s">
        <v>1285</v>
      </c>
      <c r="F1422" s="61" t="s">
        <v>77</v>
      </c>
    </row>
    <row r="1423" spans="1:6" x14ac:dyDescent="0.25">
      <c r="A1423" t="s">
        <v>1286</v>
      </c>
      <c r="B1423" t="s">
        <v>77</v>
      </c>
      <c r="C1423" t="s">
        <v>5411</v>
      </c>
      <c r="D1423" t="s">
        <v>5411</v>
      </c>
      <c r="E1423" s="22" t="s">
        <v>1286</v>
      </c>
      <c r="F1423" s="61" t="s">
        <v>77</v>
      </c>
    </row>
    <row r="1424" spans="1:6" x14ac:dyDescent="0.25">
      <c r="A1424" t="s">
        <v>1287</v>
      </c>
      <c r="B1424" t="s">
        <v>77</v>
      </c>
      <c r="C1424" t="s">
        <v>5411</v>
      </c>
      <c r="D1424" t="s">
        <v>5411</v>
      </c>
      <c r="E1424" s="22" t="s">
        <v>1287</v>
      </c>
      <c r="F1424" s="61" t="s">
        <v>77</v>
      </c>
    </row>
    <row r="1425" spans="1:6" x14ac:dyDescent="0.25">
      <c r="A1425" t="s">
        <v>1288</v>
      </c>
      <c r="B1425" t="s">
        <v>77</v>
      </c>
      <c r="C1425" t="s">
        <v>5411</v>
      </c>
      <c r="D1425" t="s">
        <v>5411</v>
      </c>
      <c r="E1425" s="22" t="s">
        <v>1288</v>
      </c>
      <c r="F1425" s="61" t="s">
        <v>77</v>
      </c>
    </row>
    <row r="1426" spans="1:6" x14ac:dyDescent="0.25">
      <c r="A1426" t="s">
        <v>1289</v>
      </c>
      <c r="B1426" t="s">
        <v>77</v>
      </c>
      <c r="C1426" t="s">
        <v>5411</v>
      </c>
      <c r="D1426" t="s">
        <v>5411</v>
      </c>
      <c r="E1426" s="22" t="s">
        <v>1289</v>
      </c>
      <c r="F1426" s="61" t="s">
        <v>77</v>
      </c>
    </row>
    <row r="1427" spans="1:6" x14ac:dyDescent="0.25">
      <c r="A1427" t="s">
        <v>1290</v>
      </c>
      <c r="B1427" t="s">
        <v>77</v>
      </c>
      <c r="C1427" t="s">
        <v>5411</v>
      </c>
      <c r="D1427" t="s">
        <v>5411</v>
      </c>
      <c r="E1427" s="22" t="s">
        <v>1290</v>
      </c>
      <c r="F1427" s="61" t="s">
        <v>77</v>
      </c>
    </row>
    <row r="1428" spans="1:6" x14ac:dyDescent="0.25">
      <c r="A1428" t="s">
        <v>1291</v>
      </c>
      <c r="B1428" t="s">
        <v>77</v>
      </c>
      <c r="C1428" t="s">
        <v>5411</v>
      </c>
      <c r="D1428" t="s">
        <v>5411</v>
      </c>
      <c r="E1428" s="22" t="s">
        <v>1291</v>
      </c>
      <c r="F1428" s="61" t="s">
        <v>77</v>
      </c>
    </row>
    <row r="1429" spans="1:6" x14ac:dyDescent="0.25">
      <c r="A1429" t="s">
        <v>1292</v>
      </c>
      <c r="B1429" t="s">
        <v>77</v>
      </c>
      <c r="C1429" t="s">
        <v>5411</v>
      </c>
      <c r="D1429" t="s">
        <v>5411</v>
      </c>
      <c r="E1429" s="22" t="s">
        <v>1292</v>
      </c>
      <c r="F1429" s="61" t="s">
        <v>77</v>
      </c>
    </row>
    <row r="1430" spans="1:6" x14ac:dyDescent="0.25">
      <c r="A1430" t="s">
        <v>1293</v>
      </c>
      <c r="B1430" t="s">
        <v>77</v>
      </c>
      <c r="C1430" t="s">
        <v>5411</v>
      </c>
      <c r="D1430" t="s">
        <v>5411</v>
      </c>
      <c r="E1430" s="22" t="s">
        <v>1293</v>
      </c>
      <c r="F1430" s="61" t="s">
        <v>77</v>
      </c>
    </row>
    <row r="1431" spans="1:6" x14ac:dyDescent="0.25">
      <c r="A1431" t="s">
        <v>1294</v>
      </c>
      <c r="B1431" t="s">
        <v>77</v>
      </c>
      <c r="C1431" t="s">
        <v>5411</v>
      </c>
      <c r="D1431" t="s">
        <v>5411</v>
      </c>
      <c r="E1431" s="22" t="s">
        <v>1294</v>
      </c>
      <c r="F1431" s="61" t="s">
        <v>77</v>
      </c>
    </row>
    <row r="1432" spans="1:6" x14ac:dyDescent="0.25">
      <c r="A1432" t="s">
        <v>1295</v>
      </c>
      <c r="B1432" t="s">
        <v>77</v>
      </c>
      <c r="C1432" t="s">
        <v>5411</v>
      </c>
      <c r="D1432" t="s">
        <v>5411</v>
      </c>
      <c r="E1432" s="22" t="s">
        <v>1295</v>
      </c>
      <c r="F1432" s="61" t="s">
        <v>77</v>
      </c>
    </row>
    <row r="1433" spans="1:6" x14ac:dyDescent="0.25">
      <c r="A1433" t="s">
        <v>1296</v>
      </c>
      <c r="B1433" t="s">
        <v>77</v>
      </c>
      <c r="C1433" t="s">
        <v>5411</v>
      </c>
      <c r="D1433" t="s">
        <v>5411</v>
      </c>
      <c r="E1433" s="22" t="s">
        <v>1296</v>
      </c>
      <c r="F1433" s="61" t="s">
        <v>77</v>
      </c>
    </row>
    <row r="1434" spans="1:6" x14ac:dyDescent="0.25">
      <c r="A1434" t="s">
        <v>1297</v>
      </c>
      <c r="B1434" t="s">
        <v>77</v>
      </c>
      <c r="C1434" t="s">
        <v>5411</v>
      </c>
      <c r="D1434" t="s">
        <v>5411</v>
      </c>
      <c r="E1434" s="22" t="s">
        <v>1297</v>
      </c>
      <c r="F1434" s="61" t="s">
        <v>77</v>
      </c>
    </row>
    <row r="1435" spans="1:6" x14ac:dyDescent="0.25">
      <c r="A1435" t="s">
        <v>1298</v>
      </c>
      <c r="B1435" t="s">
        <v>77</v>
      </c>
      <c r="C1435" t="s">
        <v>5411</v>
      </c>
      <c r="D1435" t="s">
        <v>5411</v>
      </c>
      <c r="E1435" s="22" t="s">
        <v>1298</v>
      </c>
      <c r="F1435" s="61" t="s">
        <v>77</v>
      </c>
    </row>
    <row r="1436" spans="1:6" x14ac:dyDescent="0.25">
      <c r="A1436" t="s">
        <v>1299</v>
      </c>
      <c r="B1436" t="s">
        <v>77</v>
      </c>
      <c r="C1436" t="s">
        <v>5411</v>
      </c>
      <c r="D1436" t="s">
        <v>5411</v>
      </c>
      <c r="E1436" s="22" t="s">
        <v>1299</v>
      </c>
      <c r="F1436" s="61" t="s">
        <v>77</v>
      </c>
    </row>
    <row r="1437" spans="1:6" x14ac:dyDescent="0.25">
      <c r="A1437" t="s">
        <v>1300</v>
      </c>
      <c r="B1437" t="s">
        <v>77</v>
      </c>
      <c r="C1437" t="s">
        <v>5411</v>
      </c>
      <c r="D1437" t="s">
        <v>5411</v>
      </c>
      <c r="E1437" s="22" t="s">
        <v>1300</v>
      </c>
      <c r="F1437" s="61" t="s">
        <v>77</v>
      </c>
    </row>
    <row r="1438" spans="1:6" x14ac:dyDescent="0.25">
      <c r="A1438" t="s">
        <v>1301</v>
      </c>
      <c r="B1438" t="s">
        <v>77</v>
      </c>
      <c r="C1438" t="s">
        <v>5411</v>
      </c>
      <c r="D1438" t="s">
        <v>5411</v>
      </c>
      <c r="E1438" s="22" t="s">
        <v>1301</v>
      </c>
      <c r="F1438" s="61" t="s">
        <v>77</v>
      </c>
    </row>
    <row r="1439" spans="1:6" x14ac:dyDescent="0.25">
      <c r="A1439" t="s">
        <v>1302</v>
      </c>
      <c r="B1439" t="s">
        <v>77</v>
      </c>
      <c r="C1439" t="s">
        <v>5411</v>
      </c>
      <c r="D1439" t="s">
        <v>5411</v>
      </c>
      <c r="E1439" s="22" t="s">
        <v>1302</v>
      </c>
      <c r="F1439" s="61" t="s">
        <v>77</v>
      </c>
    </row>
    <row r="1440" spans="1:6" x14ac:dyDescent="0.25">
      <c r="A1440" t="s">
        <v>1303</v>
      </c>
      <c r="B1440" t="s">
        <v>77</v>
      </c>
      <c r="C1440" t="s">
        <v>5411</v>
      </c>
      <c r="D1440" t="s">
        <v>5411</v>
      </c>
      <c r="E1440" s="22" t="s">
        <v>1303</v>
      </c>
      <c r="F1440" s="61" t="s">
        <v>77</v>
      </c>
    </row>
    <row r="1441" spans="1:6" x14ac:dyDescent="0.25">
      <c r="A1441" t="s">
        <v>1304</v>
      </c>
      <c r="B1441" t="s">
        <v>77</v>
      </c>
      <c r="C1441" t="s">
        <v>5411</v>
      </c>
      <c r="D1441" t="s">
        <v>5411</v>
      </c>
      <c r="E1441" s="22" t="s">
        <v>1304</v>
      </c>
      <c r="F1441" s="61" t="s">
        <v>77</v>
      </c>
    </row>
    <row r="1442" spans="1:6" x14ac:dyDescent="0.25">
      <c r="A1442" t="s">
        <v>1305</v>
      </c>
      <c r="B1442" t="s">
        <v>77</v>
      </c>
      <c r="C1442" t="s">
        <v>5411</v>
      </c>
      <c r="D1442" t="s">
        <v>5411</v>
      </c>
      <c r="E1442" s="22" t="s">
        <v>1305</v>
      </c>
      <c r="F1442" s="61" t="s">
        <v>77</v>
      </c>
    </row>
    <row r="1443" spans="1:6" x14ac:dyDescent="0.25">
      <c r="A1443" t="s">
        <v>1306</v>
      </c>
      <c r="B1443" t="s">
        <v>77</v>
      </c>
      <c r="C1443" t="s">
        <v>5411</v>
      </c>
      <c r="D1443" t="s">
        <v>5411</v>
      </c>
      <c r="E1443" s="22" t="s">
        <v>1306</v>
      </c>
      <c r="F1443" s="61" t="s">
        <v>77</v>
      </c>
    </row>
    <row r="1444" spans="1:6" x14ac:dyDescent="0.25">
      <c r="A1444" t="s">
        <v>1307</v>
      </c>
      <c r="B1444" t="s">
        <v>77</v>
      </c>
      <c r="C1444" t="s">
        <v>5411</v>
      </c>
      <c r="D1444" t="s">
        <v>5411</v>
      </c>
      <c r="E1444" s="22" t="s">
        <v>1307</v>
      </c>
      <c r="F1444" s="61" t="s">
        <v>77</v>
      </c>
    </row>
    <row r="1445" spans="1:6" x14ac:dyDescent="0.25">
      <c r="A1445" t="s">
        <v>1308</v>
      </c>
      <c r="B1445" t="s">
        <v>77</v>
      </c>
      <c r="C1445" t="s">
        <v>5411</v>
      </c>
      <c r="D1445" t="s">
        <v>5411</v>
      </c>
      <c r="E1445" s="22" t="s">
        <v>1308</v>
      </c>
      <c r="F1445" s="61" t="s">
        <v>77</v>
      </c>
    </row>
    <row r="1446" spans="1:6" x14ac:dyDescent="0.25">
      <c r="A1446" t="s">
        <v>1309</v>
      </c>
      <c r="B1446" t="s">
        <v>77</v>
      </c>
      <c r="C1446" t="s">
        <v>5411</v>
      </c>
      <c r="D1446" t="s">
        <v>5411</v>
      </c>
      <c r="E1446" s="22" t="s">
        <v>1309</v>
      </c>
      <c r="F1446" s="61" t="s">
        <v>77</v>
      </c>
    </row>
    <row r="1447" spans="1:6" x14ac:dyDescent="0.25">
      <c r="A1447" t="s">
        <v>1310</v>
      </c>
      <c r="B1447" t="s">
        <v>77</v>
      </c>
      <c r="C1447" t="s">
        <v>5411</v>
      </c>
      <c r="D1447" t="s">
        <v>5411</v>
      </c>
      <c r="E1447" s="22" t="s">
        <v>1310</v>
      </c>
      <c r="F1447" s="61" t="s">
        <v>77</v>
      </c>
    </row>
    <row r="1448" spans="1:6" x14ac:dyDescent="0.25">
      <c r="A1448" t="s">
        <v>1311</v>
      </c>
      <c r="B1448" t="s">
        <v>77</v>
      </c>
      <c r="C1448" t="s">
        <v>5411</v>
      </c>
      <c r="D1448" t="s">
        <v>5411</v>
      </c>
      <c r="E1448" s="22" t="s">
        <v>1311</v>
      </c>
      <c r="F1448" s="61" t="s">
        <v>77</v>
      </c>
    </row>
    <row r="1449" spans="1:6" x14ac:dyDescent="0.25">
      <c r="A1449" t="s">
        <v>1312</v>
      </c>
      <c r="B1449" t="s">
        <v>77</v>
      </c>
      <c r="C1449" t="s">
        <v>5411</v>
      </c>
      <c r="D1449" t="s">
        <v>5411</v>
      </c>
      <c r="E1449" s="22" t="s">
        <v>1312</v>
      </c>
      <c r="F1449" s="61" t="s">
        <v>77</v>
      </c>
    </row>
    <row r="1450" spans="1:6" x14ac:dyDescent="0.25">
      <c r="A1450" t="s">
        <v>1313</v>
      </c>
      <c r="B1450" t="s">
        <v>77</v>
      </c>
      <c r="C1450" t="s">
        <v>5411</v>
      </c>
      <c r="D1450" t="s">
        <v>5411</v>
      </c>
      <c r="E1450" s="22" t="s">
        <v>1313</v>
      </c>
      <c r="F1450" s="61" t="s">
        <v>77</v>
      </c>
    </row>
    <row r="1451" spans="1:6" x14ac:dyDescent="0.25">
      <c r="A1451" t="s">
        <v>1314</v>
      </c>
      <c r="B1451" t="s">
        <v>77</v>
      </c>
      <c r="C1451" t="s">
        <v>5411</v>
      </c>
      <c r="D1451" t="s">
        <v>5411</v>
      </c>
      <c r="E1451" s="22" t="s">
        <v>1314</v>
      </c>
      <c r="F1451" s="61" t="s">
        <v>77</v>
      </c>
    </row>
    <row r="1452" spans="1:6" x14ac:dyDescent="0.25">
      <c r="A1452" t="s">
        <v>1315</v>
      </c>
      <c r="B1452" t="s">
        <v>77</v>
      </c>
      <c r="C1452" t="s">
        <v>5411</v>
      </c>
      <c r="D1452" t="s">
        <v>5411</v>
      </c>
      <c r="E1452" s="22" t="s">
        <v>1315</v>
      </c>
      <c r="F1452" s="61" t="s">
        <v>77</v>
      </c>
    </row>
    <row r="1453" spans="1:6" x14ac:dyDescent="0.25">
      <c r="A1453" t="s">
        <v>1316</v>
      </c>
      <c r="B1453" t="s">
        <v>77</v>
      </c>
      <c r="C1453" t="s">
        <v>5411</v>
      </c>
      <c r="D1453" t="s">
        <v>5411</v>
      </c>
      <c r="E1453" s="22" t="s">
        <v>1316</v>
      </c>
      <c r="F1453" s="61" t="s">
        <v>77</v>
      </c>
    </row>
    <row r="1454" spans="1:6" x14ac:dyDescent="0.25">
      <c r="A1454" t="s">
        <v>1317</v>
      </c>
      <c r="B1454" t="s">
        <v>77</v>
      </c>
      <c r="C1454" t="s">
        <v>5411</v>
      </c>
      <c r="D1454" t="s">
        <v>5411</v>
      </c>
      <c r="E1454" s="22" t="s">
        <v>1317</v>
      </c>
      <c r="F1454" s="61" t="s">
        <v>77</v>
      </c>
    </row>
    <row r="1455" spans="1:6" x14ac:dyDescent="0.25">
      <c r="A1455" t="s">
        <v>1318</v>
      </c>
      <c r="B1455" t="s">
        <v>77</v>
      </c>
      <c r="C1455" t="s">
        <v>5411</v>
      </c>
      <c r="D1455" t="s">
        <v>5411</v>
      </c>
      <c r="E1455" s="22" t="s">
        <v>1318</v>
      </c>
      <c r="F1455" s="61" t="s">
        <v>77</v>
      </c>
    </row>
    <row r="1456" spans="1:6" x14ac:dyDescent="0.25">
      <c r="A1456" t="s">
        <v>1319</v>
      </c>
      <c r="B1456" t="s">
        <v>77</v>
      </c>
      <c r="C1456" t="s">
        <v>5411</v>
      </c>
      <c r="D1456" t="s">
        <v>5411</v>
      </c>
      <c r="E1456" s="22" t="s">
        <v>1319</v>
      </c>
      <c r="F1456" s="61" t="s">
        <v>77</v>
      </c>
    </row>
    <row r="1457" spans="1:6" x14ac:dyDescent="0.25">
      <c r="A1457" t="s">
        <v>1320</v>
      </c>
      <c r="B1457" t="s">
        <v>77</v>
      </c>
      <c r="C1457" t="s">
        <v>5411</v>
      </c>
      <c r="D1457" t="s">
        <v>5411</v>
      </c>
      <c r="E1457" s="22" t="s">
        <v>1320</v>
      </c>
      <c r="F1457" s="61" t="s">
        <v>77</v>
      </c>
    </row>
    <row r="1458" spans="1:6" x14ac:dyDescent="0.25">
      <c r="A1458" t="s">
        <v>1321</v>
      </c>
      <c r="B1458" t="s">
        <v>77</v>
      </c>
      <c r="C1458" t="s">
        <v>5411</v>
      </c>
      <c r="D1458" t="s">
        <v>5411</v>
      </c>
      <c r="E1458" s="22" t="s">
        <v>1321</v>
      </c>
      <c r="F1458" s="61" t="s">
        <v>77</v>
      </c>
    </row>
    <row r="1459" spans="1:6" x14ac:dyDescent="0.25">
      <c r="A1459" t="s">
        <v>1322</v>
      </c>
      <c r="B1459" t="s">
        <v>77</v>
      </c>
      <c r="C1459" t="s">
        <v>5411</v>
      </c>
      <c r="D1459" t="s">
        <v>5411</v>
      </c>
      <c r="E1459" s="22" t="s">
        <v>1322</v>
      </c>
      <c r="F1459" s="61" t="s">
        <v>77</v>
      </c>
    </row>
    <row r="1460" spans="1:6" x14ac:dyDescent="0.25">
      <c r="A1460" t="s">
        <v>1323</v>
      </c>
      <c r="B1460" t="s">
        <v>77</v>
      </c>
      <c r="C1460" t="s">
        <v>5411</v>
      </c>
      <c r="D1460" t="s">
        <v>5411</v>
      </c>
      <c r="E1460" s="22" t="s">
        <v>1323</v>
      </c>
      <c r="F1460" s="61" t="s">
        <v>77</v>
      </c>
    </row>
    <row r="1461" spans="1:6" x14ac:dyDescent="0.25">
      <c r="A1461" t="s">
        <v>1324</v>
      </c>
      <c r="B1461" t="s">
        <v>77</v>
      </c>
      <c r="C1461" t="s">
        <v>5411</v>
      </c>
      <c r="D1461" t="s">
        <v>5411</v>
      </c>
      <c r="E1461" s="22" t="s">
        <v>1324</v>
      </c>
      <c r="F1461" s="61" t="s">
        <v>77</v>
      </c>
    </row>
    <row r="1462" spans="1:6" x14ac:dyDescent="0.25">
      <c r="A1462" t="s">
        <v>1325</v>
      </c>
      <c r="B1462" t="s">
        <v>77</v>
      </c>
      <c r="C1462" t="s">
        <v>5411</v>
      </c>
      <c r="D1462" t="s">
        <v>5411</v>
      </c>
      <c r="E1462" s="22" t="s">
        <v>1325</v>
      </c>
      <c r="F1462" s="61" t="s">
        <v>77</v>
      </c>
    </row>
    <row r="1463" spans="1:6" x14ac:dyDescent="0.25">
      <c r="A1463" t="s">
        <v>1326</v>
      </c>
      <c r="B1463" t="s">
        <v>77</v>
      </c>
      <c r="C1463" t="s">
        <v>5411</v>
      </c>
      <c r="D1463" t="s">
        <v>5411</v>
      </c>
      <c r="E1463" s="22" t="s">
        <v>1326</v>
      </c>
      <c r="F1463" s="61" t="s">
        <v>77</v>
      </c>
    </row>
    <row r="1464" spans="1:6" x14ac:dyDescent="0.25">
      <c r="A1464" t="s">
        <v>1327</v>
      </c>
      <c r="B1464" t="s">
        <v>77</v>
      </c>
      <c r="C1464" t="s">
        <v>5411</v>
      </c>
      <c r="D1464" t="s">
        <v>5411</v>
      </c>
      <c r="E1464" s="22" t="s">
        <v>1327</v>
      </c>
      <c r="F1464" s="61" t="s">
        <v>77</v>
      </c>
    </row>
    <row r="1465" spans="1:6" x14ac:dyDescent="0.25">
      <c r="A1465" t="s">
        <v>1328</v>
      </c>
      <c r="B1465" t="s">
        <v>77</v>
      </c>
      <c r="C1465" t="s">
        <v>5411</v>
      </c>
      <c r="D1465" t="s">
        <v>5411</v>
      </c>
      <c r="E1465" s="22" t="s">
        <v>1328</v>
      </c>
      <c r="F1465" s="61" t="s">
        <v>77</v>
      </c>
    </row>
    <row r="1466" spans="1:6" x14ac:dyDescent="0.25">
      <c r="A1466" t="s">
        <v>1329</v>
      </c>
      <c r="B1466" t="s">
        <v>77</v>
      </c>
      <c r="C1466" t="s">
        <v>5411</v>
      </c>
      <c r="D1466" t="s">
        <v>5411</v>
      </c>
      <c r="E1466" s="22" t="s">
        <v>1329</v>
      </c>
      <c r="F1466" s="61" t="s">
        <v>77</v>
      </c>
    </row>
    <row r="1467" spans="1:6" x14ac:dyDescent="0.25">
      <c r="A1467" t="s">
        <v>1330</v>
      </c>
      <c r="B1467" t="s">
        <v>77</v>
      </c>
      <c r="C1467" t="s">
        <v>5411</v>
      </c>
      <c r="D1467" t="s">
        <v>5411</v>
      </c>
      <c r="E1467" s="22" t="s">
        <v>1330</v>
      </c>
      <c r="F1467" s="61" t="s">
        <v>77</v>
      </c>
    </row>
    <row r="1468" spans="1:6" x14ac:dyDescent="0.25">
      <c r="A1468" t="s">
        <v>1331</v>
      </c>
      <c r="B1468" t="s">
        <v>77</v>
      </c>
      <c r="C1468" t="s">
        <v>5411</v>
      </c>
      <c r="D1468" t="s">
        <v>5411</v>
      </c>
      <c r="E1468" s="22" t="s">
        <v>1331</v>
      </c>
      <c r="F1468" s="61" t="s">
        <v>77</v>
      </c>
    </row>
    <row r="1469" spans="1:6" x14ac:dyDescent="0.25">
      <c r="A1469" t="s">
        <v>1332</v>
      </c>
      <c r="B1469" t="s">
        <v>77</v>
      </c>
      <c r="C1469" t="s">
        <v>5411</v>
      </c>
      <c r="D1469" t="s">
        <v>5411</v>
      </c>
      <c r="E1469" s="22" t="s">
        <v>1332</v>
      </c>
      <c r="F1469" s="61" t="s">
        <v>77</v>
      </c>
    </row>
    <row r="1470" spans="1:6" x14ac:dyDescent="0.25">
      <c r="A1470" t="s">
        <v>1333</v>
      </c>
      <c r="B1470" t="s">
        <v>77</v>
      </c>
      <c r="C1470" t="s">
        <v>5411</v>
      </c>
      <c r="D1470" t="s">
        <v>5411</v>
      </c>
      <c r="E1470" s="22" t="s">
        <v>1333</v>
      </c>
      <c r="F1470" s="61" t="s">
        <v>77</v>
      </c>
    </row>
    <row r="1471" spans="1:6" x14ac:dyDescent="0.25">
      <c r="A1471" t="s">
        <v>1334</v>
      </c>
      <c r="B1471" t="s">
        <v>77</v>
      </c>
      <c r="C1471" t="s">
        <v>5411</v>
      </c>
      <c r="D1471" t="s">
        <v>5411</v>
      </c>
      <c r="E1471" s="22" t="s">
        <v>1334</v>
      </c>
      <c r="F1471" s="61" t="s">
        <v>77</v>
      </c>
    </row>
    <row r="1472" spans="1:6" x14ac:dyDescent="0.25">
      <c r="A1472" t="s">
        <v>1335</v>
      </c>
      <c r="B1472" t="s">
        <v>77</v>
      </c>
      <c r="C1472" t="s">
        <v>5411</v>
      </c>
      <c r="D1472" t="s">
        <v>5411</v>
      </c>
      <c r="E1472" s="22" t="s">
        <v>1335</v>
      </c>
      <c r="F1472" s="61" t="s">
        <v>77</v>
      </c>
    </row>
    <row r="1473" spans="1:6" x14ac:dyDescent="0.25">
      <c r="A1473" t="s">
        <v>1336</v>
      </c>
      <c r="B1473" t="s">
        <v>77</v>
      </c>
      <c r="C1473" t="s">
        <v>5411</v>
      </c>
      <c r="D1473" t="s">
        <v>5411</v>
      </c>
      <c r="E1473" s="22" t="s">
        <v>1336</v>
      </c>
      <c r="F1473" s="61" t="s">
        <v>77</v>
      </c>
    </row>
    <row r="1474" spans="1:6" x14ac:dyDescent="0.25">
      <c r="A1474" t="s">
        <v>1337</v>
      </c>
      <c r="B1474" t="s">
        <v>77</v>
      </c>
      <c r="C1474" t="s">
        <v>5411</v>
      </c>
      <c r="D1474" t="s">
        <v>5411</v>
      </c>
      <c r="E1474" s="22" t="s">
        <v>1337</v>
      </c>
      <c r="F1474" s="61" t="s">
        <v>77</v>
      </c>
    </row>
    <row r="1475" spans="1:6" x14ac:dyDescent="0.25">
      <c r="A1475" t="s">
        <v>1338</v>
      </c>
      <c r="B1475" t="s">
        <v>77</v>
      </c>
      <c r="C1475" t="s">
        <v>5411</v>
      </c>
      <c r="D1475" t="s">
        <v>5411</v>
      </c>
      <c r="E1475" s="22" t="s">
        <v>1338</v>
      </c>
      <c r="F1475" s="61" t="s">
        <v>77</v>
      </c>
    </row>
    <row r="1476" spans="1:6" x14ac:dyDescent="0.25">
      <c r="A1476" t="s">
        <v>1339</v>
      </c>
      <c r="B1476" t="s">
        <v>77</v>
      </c>
      <c r="C1476" t="s">
        <v>5411</v>
      </c>
      <c r="D1476" t="s">
        <v>5411</v>
      </c>
      <c r="E1476" s="22" t="s">
        <v>1339</v>
      </c>
      <c r="F1476" s="61" t="s">
        <v>77</v>
      </c>
    </row>
    <row r="1477" spans="1:6" x14ac:dyDescent="0.25">
      <c r="A1477" t="s">
        <v>1340</v>
      </c>
      <c r="B1477" t="s">
        <v>77</v>
      </c>
      <c r="C1477" t="s">
        <v>5411</v>
      </c>
      <c r="D1477" t="s">
        <v>5411</v>
      </c>
      <c r="E1477" s="22" t="s">
        <v>1340</v>
      </c>
      <c r="F1477" s="61" t="s">
        <v>77</v>
      </c>
    </row>
    <row r="1478" spans="1:6" x14ac:dyDescent="0.25">
      <c r="A1478" t="s">
        <v>1341</v>
      </c>
      <c r="B1478" t="s">
        <v>77</v>
      </c>
      <c r="C1478" t="s">
        <v>5411</v>
      </c>
      <c r="D1478" t="s">
        <v>5411</v>
      </c>
      <c r="E1478" s="22" t="s">
        <v>1341</v>
      </c>
      <c r="F1478" s="61" t="s">
        <v>77</v>
      </c>
    </row>
    <row r="1479" spans="1:6" x14ac:dyDescent="0.25">
      <c r="A1479" t="s">
        <v>1342</v>
      </c>
      <c r="B1479" t="s">
        <v>77</v>
      </c>
      <c r="C1479" t="s">
        <v>5411</v>
      </c>
      <c r="D1479" t="s">
        <v>5411</v>
      </c>
      <c r="E1479" s="22" t="s">
        <v>1342</v>
      </c>
      <c r="F1479" s="61" t="s">
        <v>77</v>
      </c>
    </row>
    <row r="1480" spans="1:6" x14ac:dyDescent="0.25">
      <c r="A1480" t="s">
        <v>1343</v>
      </c>
      <c r="B1480" t="s">
        <v>77</v>
      </c>
      <c r="C1480" t="s">
        <v>5411</v>
      </c>
      <c r="D1480" t="s">
        <v>5411</v>
      </c>
      <c r="E1480" s="22" t="s">
        <v>1343</v>
      </c>
      <c r="F1480" s="61" t="s">
        <v>77</v>
      </c>
    </row>
    <row r="1481" spans="1:6" x14ac:dyDescent="0.25">
      <c r="A1481" t="s">
        <v>1344</v>
      </c>
      <c r="B1481" t="s">
        <v>77</v>
      </c>
      <c r="C1481" t="s">
        <v>5411</v>
      </c>
      <c r="D1481" t="s">
        <v>5411</v>
      </c>
      <c r="E1481" s="22" t="s">
        <v>1344</v>
      </c>
      <c r="F1481" s="61" t="s">
        <v>77</v>
      </c>
    </row>
    <row r="1482" spans="1:6" x14ac:dyDescent="0.25">
      <c r="A1482" t="s">
        <v>1345</v>
      </c>
      <c r="B1482" t="s">
        <v>77</v>
      </c>
      <c r="C1482" t="s">
        <v>5411</v>
      </c>
      <c r="D1482" t="s">
        <v>5411</v>
      </c>
      <c r="E1482" s="22" t="s">
        <v>1345</v>
      </c>
      <c r="F1482" s="61" t="s">
        <v>77</v>
      </c>
    </row>
    <row r="1483" spans="1:6" x14ac:dyDescent="0.25">
      <c r="A1483" t="s">
        <v>1346</v>
      </c>
      <c r="B1483" t="s">
        <v>77</v>
      </c>
      <c r="C1483" t="s">
        <v>5411</v>
      </c>
      <c r="D1483" t="s">
        <v>5411</v>
      </c>
      <c r="E1483" s="22" t="s">
        <v>1346</v>
      </c>
      <c r="F1483" s="61" t="s">
        <v>77</v>
      </c>
    </row>
    <row r="1484" spans="1:6" x14ac:dyDescent="0.25">
      <c r="A1484" t="s">
        <v>1347</v>
      </c>
      <c r="B1484" t="s">
        <v>77</v>
      </c>
      <c r="C1484" t="s">
        <v>5411</v>
      </c>
      <c r="D1484" t="s">
        <v>5411</v>
      </c>
      <c r="E1484" s="22" t="s">
        <v>1347</v>
      </c>
      <c r="F1484" s="61" t="s">
        <v>77</v>
      </c>
    </row>
    <row r="1485" spans="1:6" x14ac:dyDescent="0.25">
      <c r="A1485" t="s">
        <v>1348</v>
      </c>
      <c r="B1485" t="s">
        <v>77</v>
      </c>
      <c r="C1485" t="s">
        <v>5411</v>
      </c>
      <c r="D1485" t="s">
        <v>5411</v>
      </c>
      <c r="E1485" s="22" t="s">
        <v>1348</v>
      </c>
      <c r="F1485" s="61" t="s">
        <v>77</v>
      </c>
    </row>
    <row r="1486" spans="1:6" x14ac:dyDescent="0.25">
      <c r="A1486" t="s">
        <v>1349</v>
      </c>
      <c r="B1486" t="s">
        <v>77</v>
      </c>
      <c r="C1486" t="s">
        <v>5411</v>
      </c>
      <c r="D1486" t="s">
        <v>5411</v>
      </c>
      <c r="E1486" s="22" t="s">
        <v>1349</v>
      </c>
      <c r="F1486" s="61" t="s">
        <v>77</v>
      </c>
    </row>
    <row r="1487" spans="1:6" x14ac:dyDescent="0.25">
      <c r="A1487" t="s">
        <v>1350</v>
      </c>
      <c r="B1487" t="s">
        <v>77</v>
      </c>
      <c r="C1487" t="s">
        <v>5411</v>
      </c>
      <c r="D1487" t="s">
        <v>5411</v>
      </c>
      <c r="E1487" s="22" t="s">
        <v>1350</v>
      </c>
      <c r="F1487" s="61" t="s">
        <v>77</v>
      </c>
    </row>
    <row r="1488" spans="1:6" x14ac:dyDescent="0.25">
      <c r="A1488" t="s">
        <v>1351</v>
      </c>
      <c r="B1488" t="s">
        <v>77</v>
      </c>
      <c r="C1488" t="s">
        <v>5411</v>
      </c>
      <c r="D1488" t="s">
        <v>5411</v>
      </c>
      <c r="E1488" s="22" t="s">
        <v>1351</v>
      </c>
      <c r="F1488" s="61" t="s">
        <v>77</v>
      </c>
    </row>
    <row r="1489" spans="1:6" x14ac:dyDescent="0.25">
      <c r="A1489" t="s">
        <v>1352</v>
      </c>
      <c r="B1489" t="s">
        <v>77</v>
      </c>
      <c r="C1489" t="s">
        <v>5411</v>
      </c>
      <c r="D1489" t="s">
        <v>5411</v>
      </c>
      <c r="E1489" s="22" t="s">
        <v>1352</v>
      </c>
      <c r="F1489" s="61" t="s">
        <v>77</v>
      </c>
    </row>
    <row r="1490" spans="1:6" x14ac:dyDescent="0.25">
      <c r="A1490" t="s">
        <v>1353</v>
      </c>
      <c r="B1490" t="s">
        <v>77</v>
      </c>
      <c r="C1490" t="s">
        <v>5411</v>
      </c>
      <c r="D1490" t="s">
        <v>5411</v>
      </c>
      <c r="E1490" s="22" t="s">
        <v>1353</v>
      </c>
      <c r="F1490" s="61" t="s">
        <v>77</v>
      </c>
    </row>
    <row r="1491" spans="1:6" x14ac:dyDescent="0.25">
      <c r="A1491" t="s">
        <v>1354</v>
      </c>
      <c r="B1491" t="s">
        <v>77</v>
      </c>
      <c r="C1491" t="s">
        <v>5411</v>
      </c>
      <c r="D1491" t="s">
        <v>5411</v>
      </c>
      <c r="E1491" s="22" t="s">
        <v>1354</v>
      </c>
      <c r="F1491" s="61" t="s">
        <v>77</v>
      </c>
    </row>
    <row r="1492" spans="1:6" x14ac:dyDescent="0.25">
      <c r="A1492" t="s">
        <v>1355</v>
      </c>
      <c r="B1492" t="s">
        <v>77</v>
      </c>
      <c r="C1492" t="s">
        <v>5411</v>
      </c>
      <c r="D1492" t="s">
        <v>5411</v>
      </c>
      <c r="E1492" s="22" t="s">
        <v>1355</v>
      </c>
      <c r="F1492" s="61" t="s">
        <v>77</v>
      </c>
    </row>
    <row r="1493" spans="1:6" x14ac:dyDescent="0.25">
      <c r="A1493" t="s">
        <v>1356</v>
      </c>
      <c r="B1493" t="s">
        <v>77</v>
      </c>
      <c r="C1493" t="s">
        <v>5411</v>
      </c>
      <c r="D1493" t="s">
        <v>5411</v>
      </c>
      <c r="E1493" s="22" t="s">
        <v>1356</v>
      </c>
      <c r="F1493" s="61" t="s">
        <v>77</v>
      </c>
    </row>
    <row r="1494" spans="1:6" x14ac:dyDescent="0.25">
      <c r="A1494" t="s">
        <v>1357</v>
      </c>
      <c r="B1494" t="s">
        <v>77</v>
      </c>
      <c r="C1494" t="s">
        <v>5411</v>
      </c>
      <c r="D1494" t="s">
        <v>5411</v>
      </c>
      <c r="E1494" s="22" t="s">
        <v>1357</v>
      </c>
      <c r="F1494" s="61" t="s">
        <v>77</v>
      </c>
    </row>
    <row r="1495" spans="1:6" x14ac:dyDescent="0.25">
      <c r="A1495" t="s">
        <v>1358</v>
      </c>
      <c r="B1495" t="s">
        <v>77</v>
      </c>
      <c r="C1495" t="s">
        <v>5411</v>
      </c>
      <c r="D1495" t="s">
        <v>5411</v>
      </c>
      <c r="E1495" s="22" t="s">
        <v>1358</v>
      </c>
      <c r="F1495" s="61" t="s">
        <v>77</v>
      </c>
    </row>
    <row r="1496" spans="1:6" x14ac:dyDescent="0.25">
      <c r="A1496" t="s">
        <v>1359</v>
      </c>
      <c r="B1496" t="s">
        <v>77</v>
      </c>
      <c r="C1496" t="s">
        <v>5411</v>
      </c>
      <c r="D1496" t="s">
        <v>5411</v>
      </c>
      <c r="E1496" s="22" t="s">
        <v>1359</v>
      </c>
      <c r="F1496" s="61" t="s">
        <v>77</v>
      </c>
    </row>
    <row r="1497" spans="1:6" x14ac:dyDescent="0.25">
      <c r="A1497" t="s">
        <v>1360</v>
      </c>
      <c r="B1497" t="s">
        <v>77</v>
      </c>
      <c r="C1497" t="s">
        <v>5411</v>
      </c>
      <c r="D1497" t="s">
        <v>5411</v>
      </c>
      <c r="E1497" s="22" t="s">
        <v>1360</v>
      </c>
      <c r="F1497" s="61" t="s">
        <v>77</v>
      </c>
    </row>
    <row r="1498" spans="1:6" x14ac:dyDescent="0.25">
      <c r="A1498" t="s">
        <v>1361</v>
      </c>
      <c r="B1498" t="s">
        <v>77</v>
      </c>
      <c r="C1498" t="s">
        <v>5411</v>
      </c>
      <c r="D1498" t="s">
        <v>5411</v>
      </c>
      <c r="E1498" s="22" t="s">
        <v>1361</v>
      </c>
      <c r="F1498" s="61" t="s">
        <v>77</v>
      </c>
    </row>
    <row r="1499" spans="1:6" x14ac:dyDescent="0.25">
      <c r="A1499" t="s">
        <v>1362</v>
      </c>
      <c r="B1499" t="s">
        <v>77</v>
      </c>
      <c r="C1499" t="s">
        <v>5411</v>
      </c>
      <c r="D1499" t="s">
        <v>5411</v>
      </c>
      <c r="E1499" s="22" t="s">
        <v>1362</v>
      </c>
      <c r="F1499" s="61" t="s">
        <v>77</v>
      </c>
    </row>
    <row r="1500" spans="1:6" x14ac:dyDescent="0.25">
      <c r="A1500" t="s">
        <v>1363</v>
      </c>
      <c r="B1500" t="s">
        <v>77</v>
      </c>
      <c r="C1500" t="s">
        <v>5411</v>
      </c>
      <c r="D1500" t="s">
        <v>5411</v>
      </c>
      <c r="E1500" s="22" t="s">
        <v>1363</v>
      </c>
      <c r="F1500" s="61" t="s">
        <v>77</v>
      </c>
    </row>
    <row r="1501" spans="1:6" x14ac:dyDescent="0.25">
      <c r="A1501" t="s">
        <v>1364</v>
      </c>
      <c r="B1501" t="s">
        <v>77</v>
      </c>
      <c r="C1501" t="s">
        <v>5411</v>
      </c>
      <c r="D1501" t="s">
        <v>5411</v>
      </c>
      <c r="E1501" s="22" t="s">
        <v>1364</v>
      </c>
      <c r="F1501" s="61" t="s">
        <v>77</v>
      </c>
    </row>
    <row r="1502" spans="1:6" x14ac:dyDescent="0.25">
      <c r="A1502" t="s">
        <v>1365</v>
      </c>
      <c r="B1502" t="s">
        <v>77</v>
      </c>
      <c r="C1502" t="s">
        <v>5411</v>
      </c>
      <c r="D1502" t="s">
        <v>5411</v>
      </c>
      <c r="E1502" s="22" t="s">
        <v>1365</v>
      </c>
      <c r="F1502" s="61" t="s">
        <v>77</v>
      </c>
    </row>
    <row r="1503" spans="1:6" x14ac:dyDescent="0.25">
      <c r="A1503" t="s">
        <v>1366</v>
      </c>
      <c r="B1503" t="s">
        <v>77</v>
      </c>
      <c r="C1503" t="s">
        <v>5411</v>
      </c>
      <c r="D1503" t="s">
        <v>5411</v>
      </c>
      <c r="E1503" s="22" t="s">
        <v>1366</v>
      </c>
      <c r="F1503" s="61" t="s">
        <v>77</v>
      </c>
    </row>
    <row r="1504" spans="1:6" x14ac:dyDescent="0.25">
      <c r="A1504" t="s">
        <v>1367</v>
      </c>
      <c r="B1504" t="s">
        <v>77</v>
      </c>
      <c r="C1504" t="s">
        <v>5411</v>
      </c>
      <c r="D1504" t="s">
        <v>5411</v>
      </c>
      <c r="E1504" s="22" t="s">
        <v>1367</v>
      </c>
      <c r="F1504" s="61" t="s">
        <v>77</v>
      </c>
    </row>
    <row r="1505" spans="1:6" x14ac:dyDescent="0.25">
      <c r="A1505" t="s">
        <v>1368</v>
      </c>
      <c r="B1505" t="s">
        <v>77</v>
      </c>
      <c r="C1505" t="s">
        <v>5411</v>
      </c>
      <c r="D1505" t="s">
        <v>5411</v>
      </c>
      <c r="E1505" s="22" t="s">
        <v>1368</v>
      </c>
      <c r="F1505" s="61" t="s">
        <v>77</v>
      </c>
    </row>
    <row r="1506" spans="1:6" x14ac:dyDescent="0.25">
      <c r="A1506" t="s">
        <v>1369</v>
      </c>
      <c r="B1506" t="s">
        <v>77</v>
      </c>
      <c r="C1506" t="s">
        <v>5411</v>
      </c>
      <c r="D1506" t="s">
        <v>5411</v>
      </c>
      <c r="E1506" s="22" t="s">
        <v>1369</v>
      </c>
      <c r="F1506" s="61" t="s">
        <v>77</v>
      </c>
    </row>
    <row r="1507" spans="1:6" x14ac:dyDescent="0.25">
      <c r="A1507" t="s">
        <v>4541</v>
      </c>
      <c r="B1507" t="s">
        <v>77</v>
      </c>
      <c r="C1507" t="s">
        <v>5411</v>
      </c>
      <c r="D1507" t="s">
        <v>5411</v>
      </c>
      <c r="E1507" s="22" t="s">
        <v>4541</v>
      </c>
      <c r="F1507" s="61" t="s">
        <v>77</v>
      </c>
    </row>
    <row r="1508" spans="1:6" x14ac:dyDescent="0.25">
      <c r="A1508" t="s">
        <v>4542</v>
      </c>
      <c r="B1508" t="s">
        <v>77</v>
      </c>
      <c r="C1508" t="s">
        <v>5411</v>
      </c>
      <c r="D1508" t="s">
        <v>5411</v>
      </c>
      <c r="E1508" s="22" t="s">
        <v>4542</v>
      </c>
      <c r="F1508" s="61" t="s">
        <v>77</v>
      </c>
    </row>
    <row r="1509" spans="1:6" x14ac:dyDescent="0.25">
      <c r="A1509" t="s">
        <v>4543</v>
      </c>
      <c r="B1509" t="s">
        <v>77</v>
      </c>
      <c r="C1509" t="s">
        <v>5411</v>
      </c>
      <c r="D1509" t="s">
        <v>5411</v>
      </c>
      <c r="E1509" s="22" t="s">
        <v>4543</v>
      </c>
      <c r="F1509" s="61" t="s">
        <v>77</v>
      </c>
    </row>
    <row r="1510" spans="1:6" x14ac:dyDescent="0.25">
      <c r="A1510" t="s">
        <v>4544</v>
      </c>
      <c r="B1510" t="s">
        <v>77</v>
      </c>
      <c r="C1510" t="s">
        <v>5411</v>
      </c>
      <c r="D1510" t="s">
        <v>5411</v>
      </c>
      <c r="E1510" s="22" t="s">
        <v>4544</v>
      </c>
      <c r="F1510" s="61" t="s">
        <v>77</v>
      </c>
    </row>
    <row r="1511" spans="1:6" x14ac:dyDescent="0.25">
      <c r="A1511" t="s">
        <v>4545</v>
      </c>
      <c r="B1511" t="s">
        <v>77</v>
      </c>
      <c r="C1511" t="s">
        <v>5411</v>
      </c>
      <c r="D1511" t="s">
        <v>5411</v>
      </c>
      <c r="E1511" s="22" t="s">
        <v>4545</v>
      </c>
      <c r="F1511" s="61" t="s">
        <v>77</v>
      </c>
    </row>
    <row r="1512" spans="1:6" x14ac:dyDescent="0.25">
      <c r="A1512" t="s">
        <v>4546</v>
      </c>
      <c r="B1512" t="s">
        <v>77</v>
      </c>
      <c r="C1512" t="s">
        <v>5411</v>
      </c>
      <c r="D1512" t="s">
        <v>5411</v>
      </c>
      <c r="E1512" s="22" t="s">
        <v>4546</v>
      </c>
      <c r="F1512" s="61" t="s">
        <v>77</v>
      </c>
    </row>
    <row r="1513" spans="1:6" x14ac:dyDescent="0.25">
      <c r="A1513" t="s">
        <v>4547</v>
      </c>
      <c r="B1513" t="s">
        <v>77</v>
      </c>
      <c r="C1513" t="s">
        <v>5411</v>
      </c>
      <c r="D1513" t="s">
        <v>5411</v>
      </c>
      <c r="E1513" s="22" t="s">
        <v>4547</v>
      </c>
      <c r="F1513" s="61" t="s">
        <v>77</v>
      </c>
    </row>
    <row r="1514" spans="1:6" x14ac:dyDescent="0.25">
      <c r="A1514" t="s">
        <v>4548</v>
      </c>
      <c r="B1514" t="s">
        <v>77</v>
      </c>
      <c r="C1514" t="s">
        <v>5411</v>
      </c>
      <c r="D1514" t="s">
        <v>5411</v>
      </c>
      <c r="E1514" s="22" t="s">
        <v>4548</v>
      </c>
      <c r="F1514" s="61" t="s">
        <v>77</v>
      </c>
    </row>
    <row r="1515" spans="1:6" x14ac:dyDescent="0.25">
      <c r="A1515" t="s">
        <v>4549</v>
      </c>
      <c r="B1515" t="s">
        <v>77</v>
      </c>
      <c r="C1515" t="s">
        <v>5411</v>
      </c>
      <c r="D1515" t="s">
        <v>5411</v>
      </c>
      <c r="E1515" s="22" t="s">
        <v>4549</v>
      </c>
      <c r="F1515" s="61" t="s">
        <v>77</v>
      </c>
    </row>
    <row r="1516" spans="1:6" x14ac:dyDescent="0.25">
      <c r="A1516" t="s">
        <v>4550</v>
      </c>
      <c r="B1516" t="s">
        <v>77</v>
      </c>
      <c r="C1516" t="s">
        <v>5411</v>
      </c>
      <c r="D1516" t="s">
        <v>5411</v>
      </c>
      <c r="E1516" s="22" t="s">
        <v>4550</v>
      </c>
      <c r="F1516" s="61" t="s">
        <v>77</v>
      </c>
    </row>
    <row r="1517" spans="1:6" x14ac:dyDescent="0.25">
      <c r="A1517" t="s">
        <v>4551</v>
      </c>
      <c r="B1517" t="s">
        <v>77</v>
      </c>
      <c r="C1517" t="s">
        <v>5411</v>
      </c>
      <c r="D1517" t="s">
        <v>5411</v>
      </c>
      <c r="E1517" s="22" t="s">
        <v>4551</v>
      </c>
      <c r="F1517" s="61" t="s">
        <v>77</v>
      </c>
    </row>
    <row r="1518" spans="1:6" x14ac:dyDescent="0.25">
      <c r="A1518" t="s">
        <v>4552</v>
      </c>
      <c r="B1518" t="s">
        <v>77</v>
      </c>
      <c r="C1518" t="s">
        <v>5411</v>
      </c>
      <c r="D1518" t="s">
        <v>5411</v>
      </c>
      <c r="E1518" s="22" t="s">
        <v>4552</v>
      </c>
      <c r="F1518" s="61" t="s">
        <v>77</v>
      </c>
    </row>
    <row r="1519" spans="1:6" x14ac:dyDescent="0.25">
      <c r="A1519" t="s">
        <v>4553</v>
      </c>
      <c r="B1519" t="s">
        <v>77</v>
      </c>
      <c r="C1519" t="s">
        <v>5411</v>
      </c>
      <c r="D1519" t="s">
        <v>5411</v>
      </c>
      <c r="E1519" s="22" t="s">
        <v>4553</v>
      </c>
      <c r="F1519" s="61" t="s">
        <v>77</v>
      </c>
    </row>
    <row r="1520" spans="1:6" x14ac:dyDescent="0.25">
      <c r="A1520" t="s">
        <v>4554</v>
      </c>
      <c r="B1520" t="s">
        <v>77</v>
      </c>
      <c r="C1520" t="s">
        <v>5411</v>
      </c>
      <c r="D1520" t="s">
        <v>5411</v>
      </c>
      <c r="E1520" s="22" t="s">
        <v>4554</v>
      </c>
      <c r="F1520" s="61" t="s">
        <v>77</v>
      </c>
    </row>
    <row r="1521" spans="1:6" x14ac:dyDescent="0.25">
      <c r="A1521" t="s">
        <v>4555</v>
      </c>
      <c r="B1521" t="s">
        <v>77</v>
      </c>
      <c r="C1521" t="s">
        <v>5411</v>
      </c>
      <c r="D1521" t="s">
        <v>5411</v>
      </c>
      <c r="E1521" s="22" t="s">
        <v>4555</v>
      </c>
      <c r="F1521" s="61" t="s">
        <v>77</v>
      </c>
    </row>
    <row r="1522" spans="1:6" x14ac:dyDescent="0.25">
      <c r="A1522" t="s">
        <v>4556</v>
      </c>
      <c r="B1522" t="s">
        <v>77</v>
      </c>
      <c r="C1522" t="s">
        <v>5411</v>
      </c>
      <c r="D1522" t="s">
        <v>5411</v>
      </c>
      <c r="E1522" s="22" t="s">
        <v>4556</v>
      </c>
      <c r="F1522" s="61" t="s">
        <v>77</v>
      </c>
    </row>
    <row r="1523" spans="1:6" x14ac:dyDescent="0.25">
      <c r="A1523" t="s">
        <v>4557</v>
      </c>
      <c r="B1523" t="s">
        <v>77</v>
      </c>
      <c r="C1523" t="s">
        <v>5411</v>
      </c>
      <c r="D1523" t="s">
        <v>5411</v>
      </c>
      <c r="E1523" s="22" t="s">
        <v>4557</v>
      </c>
      <c r="F1523" s="61" t="s">
        <v>77</v>
      </c>
    </row>
    <row r="1524" spans="1:6" x14ac:dyDescent="0.25">
      <c r="A1524" t="s">
        <v>4558</v>
      </c>
      <c r="B1524" t="s">
        <v>77</v>
      </c>
      <c r="C1524" t="s">
        <v>5411</v>
      </c>
      <c r="D1524" t="s">
        <v>5411</v>
      </c>
      <c r="E1524" s="22" t="s">
        <v>4558</v>
      </c>
      <c r="F1524" s="61" t="s">
        <v>77</v>
      </c>
    </row>
    <row r="1525" spans="1:6" x14ac:dyDescent="0.25">
      <c r="A1525" t="s">
        <v>4577</v>
      </c>
      <c r="B1525" t="s">
        <v>77</v>
      </c>
      <c r="C1525" t="s">
        <v>5411</v>
      </c>
      <c r="D1525" t="s">
        <v>5411</v>
      </c>
      <c r="E1525" s="22" t="s">
        <v>4577</v>
      </c>
      <c r="F1525" s="61" t="s">
        <v>77</v>
      </c>
    </row>
    <row r="1526" spans="1:6" x14ac:dyDescent="0.25">
      <c r="A1526" t="s">
        <v>4578</v>
      </c>
      <c r="B1526" t="s">
        <v>77</v>
      </c>
      <c r="C1526" t="s">
        <v>5411</v>
      </c>
      <c r="D1526" t="s">
        <v>5411</v>
      </c>
      <c r="E1526" s="22" t="s">
        <v>4578</v>
      </c>
      <c r="F1526" s="61" t="s">
        <v>77</v>
      </c>
    </row>
    <row r="1527" spans="1:6" x14ac:dyDescent="0.25">
      <c r="A1527" t="s">
        <v>4579</v>
      </c>
      <c r="B1527" t="s">
        <v>77</v>
      </c>
      <c r="C1527" t="s">
        <v>5411</v>
      </c>
      <c r="D1527" t="s">
        <v>5411</v>
      </c>
      <c r="E1527" s="22" t="s">
        <v>4579</v>
      </c>
      <c r="F1527" s="61" t="s">
        <v>77</v>
      </c>
    </row>
    <row r="1528" spans="1:6" x14ac:dyDescent="0.25">
      <c r="A1528" t="s">
        <v>4580</v>
      </c>
      <c r="B1528" t="s">
        <v>77</v>
      </c>
      <c r="C1528" t="s">
        <v>5411</v>
      </c>
      <c r="D1528" t="s">
        <v>5411</v>
      </c>
      <c r="E1528" s="22" t="s">
        <v>4580</v>
      </c>
      <c r="F1528" s="61" t="s">
        <v>77</v>
      </c>
    </row>
    <row r="1529" spans="1:6" x14ac:dyDescent="0.25">
      <c r="A1529" t="s">
        <v>4581</v>
      </c>
      <c r="B1529" t="s">
        <v>77</v>
      </c>
      <c r="C1529" t="s">
        <v>5411</v>
      </c>
      <c r="D1529" t="s">
        <v>5411</v>
      </c>
      <c r="E1529" s="22" t="s">
        <v>4581</v>
      </c>
      <c r="F1529" s="61" t="s">
        <v>77</v>
      </c>
    </row>
    <row r="1530" spans="1:6" x14ac:dyDescent="0.25">
      <c r="A1530" t="s">
        <v>4582</v>
      </c>
      <c r="B1530" t="s">
        <v>77</v>
      </c>
      <c r="C1530" t="s">
        <v>5411</v>
      </c>
      <c r="D1530" t="s">
        <v>5411</v>
      </c>
      <c r="E1530" s="22" t="s">
        <v>4582</v>
      </c>
      <c r="F1530" s="61" t="s">
        <v>77</v>
      </c>
    </row>
    <row r="1531" spans="1:6" x14ac:dyDescent="0.25">
      <c r="A1531" t="s">
        <v>4583</v>
      </c>
      <c r="B1531" t="s">
        <v>77</v>
      </c>
      <c r="C1531" t="s">
        <v>5411</v>
      </c>
      <c r="D1531" t="s">
        <v>5411</v>
      </c>
      <c r="E1531" s="22" t="s">
        <v>4583</v>
      </c>
      <c r="F1531" s="61" t="s">
        <v>77</v>
      </c>
    </row>
    <row r="1532" spans="1:6" x14ac:dyDescent="0.25">
      <c r="A1532" t="s">
        <v>4584</v>
      </c>
      <c r="B1532" t="s">
        <v>77</v>
      </c>
      <c r="C1532" t="s">
        <v>5411</v>
      </c>
      <c r="D1532" t="s">
        <v>5411</v>
      </c>
      <c r="E1532" s="22" t="s">
        <v>4584</v>
      </c>
      <c r="F1532" s="61" t="s">
        <v>77</v>
      </c>
    </row>
    <row r="1533" spans="1:6" x14ac:dyDescent="0.25">
      <c r="A1533" t="s">
        <v>4585</v>
      </c>
      <c r="B1533" t="s">
        <v>77</v>
      </c>
      <c r="C1533" t="s">
        <v>5411</v>
      </c>
      <c r="D1533" t="s">
        <v>5411</v>
      </c>
      <c r="E1533" s="22" t="s">
        <v>4585</v>
      </c>
      <c r="F1533" s="61" t="s">
        <v>77</v>
      </c>
    </row>
    <row r="1534" spans="1:6" x14ac:dyDescent="0.25">
      <c r="A1534" t="s">
        <v>4586</v>
      </c>
      <c r="B1534" t="s">
        <v>77</v>
      </c>
      <c r="C1534" t="s">
        <v>5411</v>
      </c>
      <c r="D1534" t="s">
        <v>5411</v>
      </c>
      <c r="E1534" s="22" t="s">
        <v>4586</v>
      </c>
      <c r="F1534" s="61" t="s">
        <v>77</v>
      </c>
    </row>
    <row r="1535" spans="1:6" x14ac:dyDescent="0.25">
      <c r="A1535" t="s">
        <v>4587</v>
      </c>
      <c r="B1535" t="s">
        <v>77</v>
      </c>
      <c r="C1535" t="s">
        <v>5411</v>
      </c>
      <c r="D1535" t="s">
        <v>5411</v>
      </c>
      <c r="E1535" s="22" t="s">
        <v>4587</v>
      </c>
      <c r="F1535" s="61" t="s">
        <v>77</v>
      </c>
    </row>
    <row r="1536" spans="1:6" x14ac:dyDescent="0.25">
      <c r="A1536" t="s">
        <v>4588</v>
      </c>
      <c r="B1536" t="s">
        <v>77</v>
      </c>
      <c r="C1536" t="s">
        <v>5411</v>
      </c>
      <c r="D1536" t="s">
        <v>5411</v>
      </c>
      <c r="E1536" s="22" t="s">
        <v>4588</v>
      </c>
      <c r="F1536" s="61" t="s">
        <v>77</v>
      </c>
    </row>
    <row r="1537" spans="1:6" x14ac:dyDescent="0.25">
      <c r="A1537" t="s">
        <v>4589</v>
      </c>
      <c r="B1537" t="s">
        <v>77</v>
      </c>
      <c r="C1537" t="s">
        <v>5411</v>
      </c>
      <c r="D1537" t="s">
        <v>5411</v>
      </c>
      <c r="E1537" s="22" t="s">
        <v>4589</v>
      </c>
      <c r="F1537" s="61" t="s">
        <v>77</v>
      </c>
    </row>
    <row r="1538" spans="1:6" x14ac:dyDescent="0.25">
      <c r="A1538" t="s">
        <v>4590</v>
      </c>
      <c r="B1538" t="s">
        <v>77</v>
      </c>
      <c r="C1538" t="s">
        <v>5411</v>
      </c>
      <c r="D1538" t="s">
        <v>5411</v>
      </c>
      <c r="E1538" s="22" t="s">
        <v>4590</v>
      </c>
      <c r="F1538" s="61" t="s">
        <v>77</v>
      </c>
    </row>
    <row r="1539" spans="1:6" x14ac:dyDescent="0.25">
      <c r="A1539" t="s">
        <v>4591</v>
      </c>
      <c r="B1539" t="s">
        <v>77</v>
      </c>
      <c r="C1539" t="s">
        <v>5411</v>
      </c>
      <c r="D1539" t="s">
        <v>5411</v>
      </c>
      <c r="E1539" s="22" t="s">
        <v>4591</v>
      </c>
      <c r="F1539" s="61" t="s">
        <v>77</v>
      </c>
    </row>
    <row r="1540" spans="1:6" x14ac:dyDescent="0.25">
      <c r="A1540" t="s">
        <v>4592</v>
      </c>
      <c r="B1540" t="s">
        <v>77</v>
      </c>
      <c r="C1540" t="s">
        <v>5411</v>
      </c>
      <c r="D1540" t="s">
        <v>5411</v>
      </c>
      <c r="E1540" s="22" t="s">
        <v>4592</v>
      </c>
      <c r="F1540" s="61" t="s">
        <v>77</v>
      </c>
    </row>
    <row r="1541" spans="1:6" x14ac:dyDescent="0.25">
      <c r="A1541" t="s">
        <v>4593</v>
      </c>
      <c r="B1541" t="s">
        <v>77</v>
      </c>
      <c r="C1541" t="s">
        <v>5411</v>
      </c>
      <c r="D1541" t="s">
        <v>5411</v>
      </c>
      <c r="E1541" s="22" t="s">
        <v>4593</v>
      </c>
      <c r="F1541" s="61" t="s">
        <v>77</v>
      </c>
    </row>
    <row r="1542" spans="1:6" x14ac:dyDescent="0.25">
      <c r="A1542" t="s">
        <v>4594</v>
      </c>
      <c r="B1542" t="s">
        <v>77</v>
      </c>
      <c r="C1542" t="s">
        <v>5411</v>
      </c>
      <c r="D1542" t="s">
        <v>5411</v>
      </c>
      <c r="E1542" s="22" t="s">
        <v>4594</v>
      </c>
      <c r="F1542" s="61" t="s">
        <v>77</v>
      </c>
    </row>
    <row r="1543" spans="1:6" x14ac:dyDescent="0.25">
      <c r="A1543" t="s">
        <v>4523</v>
      </c>
      <c r="B1543" t="s">
        <v>77</v>
      </c>
      <c r="C1543" t="s">
        <v>5411</v>
      </c>
      <c r="D1543" t="s">
        <v>5411</v>
      </c>
      <c r="E1543" s="22" t="s">
        <v>4523</v>
      </c>
      <c r="F1543" s="61" t="s">
        <v>77</v>
      </c>
    </row>
    <row r="1544" spans="1:6" x14ac:dyDescent="0.25">
      <c r="A1544" t="s">
        <v>4524</v>
      </c>
      <c r="B1544" t="s">
        <v>77</v>
      </c>
      <c r="C1544" t="s">
        <v>5411</v>
      </c>
      <c r="D1544" t="s">
        <v>5411</v>
      </c>
      <c r="E1544" s="22" t="s">
        <v>4524</v>
      </c>
      <c r="F1544" s="61" t="s">
        <v>77</v>
      </c>
    </row>
    <row r="1545" spans="1:6" x14ac:dyDescent="0.25">
      <c r="A1545" t="s">
        <v>4525</v>
      </c>
      <c r="B1545" t="s">
        <v>77</v>
      </c>
      <c r="C1545" t="s">
        <v>5411</v>
      </c>
      <c r="D1545" t="s">
        <v>5411</v>
      </c>
      <c r="E1545" s="22" t="s">
        <v>4525</v>
      </c>
      <c r="F1545" s="61" t="s">
        <v>77</v>
      </c>
    </row>
    <row r="1546" spans="1:6" x14ac:dyDescent="0.25">
      <c r="A1546" t="s">
        <v>4526</v>
      </c>
      <c r="B1546" t="s">
        <v>77</v>
      </c>
      <c r="C1546" t="s">
        <v>5411</v>
      </c>
      <c r="D1546" t="s">
        <v>5411</v>
      </c>
      <c r="E1546" s="22" t="s">
        <v>4526</v>
      </c>
      <c r="F1546" s="61" t="s">
        <v>77</v>
      </c>
    </row>
    <row r="1547" spans="1:6" x14ac:dyDescent="0.25">
      <c r="A1547" t="s">
        <v>4527</v>
      </c>
      <c r="B1547" t="s">
        <v>77</v>
      </c>
      <c r="C1547" t="s">
        <v>5411</v>
      </c>
      <c r="D1547" t="s">
        <v>5411</v>
      </c>
      <c r="E1547" s="22" t="s">
        <v>4527</v>
      </c>
      <c r="F1547" s="61" t="s">
        <v>77</v>
      </c>
    </row>
    <row r="1548" spans="1:6" x14ac:dyDescent="0.25">
      <c r="A1548" t="s">
        <v>4528</v>
      </c>
      <c r="B1548" t="s">
        <v>77</v>
      </c>
      <c r="C1548" t="s">
        <v>5411</v>
      </c>
      <c r="D1548" t="s">
        <v>5411</v>
      </c>
      <c r="E1548" s="22" t="s">
        <v>4528</v>
      </c>
      <c r="F1548" s="61" t="s">
        <v>77</v>
      </c>
    </row>
    <row r="1549" spans="1:6" x14ac:dyDescent="0.25">
      <c r="A1549" t="s">
        <v>4529</v>
      </c>
      <c r="B1549" t="s">
        <v>77</v>
      </c>
      <c r="C1549" t="s">
        <v>5411</v>
      </c>
      <c r="D1549" t="s">
        <v>5411</v>
      </c>
      <c r="E1549" s="22" t="s">
        <v>4529</v>
      </c>
      <c r="F1549" s="61" t="s">
        <v>77</v>
      </c>
    </row>
    <row r="1550" spans="1:6" x14ac:dyDescent="0.25">
      <c r="A1550" t="s">
        <v>4530</v>
      </c>
      <c r="B1550" t="s">
        <v>77</v>
      </c>
      <c r="C1550" t="s">
        <v>5411</v>
      </c>
      <c r="D1550" t="s">
        <v>5411</v>
      </c>
      <c r="E1550" s="22" t="s">
        <v>4530</v>
      </c>
      <c r="F1550" s="61" t="s">
        <v>77</v>
      </c>
    </row>
    <row r="1551" spans="1:6" x14ac:dyDescent="0.25">
      <c r="A1551" t="s">
        <v>4531</v>
      </c>
      <c r="B1551" t="s">
        <v>77</v>
      </c>
      <c r="C1551" t="s">
        <v>5411</v>
      </c>
      <c r="D1551" t="s">
        <v>5411</v>
      </c>
      <c r="E1551" s="22" t="s">
        <v>4531</v>
      </c>
      <c r="F1551" s="61" t="s">
        <v>77</v>
      </c>
    </row>
    <row r="1552" spans="1:6" x14ac:dyDescent="0.25">
      <c r="A1552" t="s">
        <v>4532</v>
      </c>
      <c r="B1552" t="s">
        <v>77</v>
      </c>
      <c r="C1552" t="s">
        <v>5411</v>
      </c>
      <c r="D1552" t="s">
        <v>5411</v>
      </c>
      <c r="E1552" s="22" t="s">
        <v>4532</v>
      </c>
      <c r="F1552" s="61" t="s">
        <v>77</v>
      </c>
    </row>
    <row r="1553" spans="1:6" x14ac:dyDescent="0.25">
      <c r="A1553" t="s">
        <v>4533</v>
      </c>
      <c r="B1553" t="s">
        <v>77</v>
      </c>
      <c r="C1553" t="s">
        <v>5411</v>
      </c>
      <c r="D1553" t="s">
        <v>5411</v>
      </c>
      <c r="E1553" s="22" t="s">
        <v>4533</v>
      </c>
      <c r="F1553" s="61" t="s">
        <v>77</v>
      </c>
    </row>
    <row r="1554" spans="1:6" x14ac:dyDescent="0.25">
      <c r="A1554" t="s">
        <v>4534</v>
      </c>
      <c r="B1554" t="s">
        <v>77</v>
      </c>
      <c r="C1554" t="s">
        <v>5411</v>
      </c>
      <c r="D1554" t="s">
        <v>5411</v>
      </c>
      <c r="E1554" s="22" t="s">
        <v>4534</v>
      </c>
      <c r="F1554" s="61" t="s">
        <v>77</v>
      </c>
    </row>
    <row r="1555" spans="1:6" x14ac:dyDescent="0.25">
      <c r="A1555" t="s">
        <v>4535</v>
      </c>
      <c r="B1555" t="s">
        <v>77</v>
      </c>
      <c r="C1555" t="s">
        <v>5411</v>
      </c>
      <c r="D1555" t="s">
        <v>5411</v>
      </c>
      <c r="E1555" s="22" t="s">
        <v>4535</v>
      </c>
      <c r="F1555" s="61" t="s">
        <v>77</v>
      </c>
    </row>
    <row r="1556" spans="1:6" x14ac:dyDescent="0.25">
      <c r="A1556" t="s">
        <v>4536</v>
      </c>
      <c r="B1556" t="s">
        <v>77</v>
      </c>
      <c r="C1556" t="s">
        <v>5411</v>
      </c>
      <c r="D1556" t="s">
        <v>5411</v>
      </c>
      <c r="E1556" s="22" t="s">
        <v>4536</v>
      </c>
      <c r="F1556" s="61" t="s">
        <v>77</v>
      </c>
    </row>
    <row r="1557" spans="1:6" x14ac:dyDescent="0.25">
      <c r="A1557" t="s">
        <v>4537</v>
      </c>
      <c r="B1557" t="s">
        <v>77</v>
      </c>
      <c r="C1557" t="s">
        <v>5411</v>
      </c>
      <c r="D1557" t="s">
        <v>5411</v>
      </c>
      <c r="E1557" s="22" t="s">
        <v>4537</v>
      </c>
      <c r="F1557" s="61" t="s">
        <v>77</v>
      </c>
    </row>
    <row r="1558" spans="1:6" x14ac:dyDescent="0.25">
      <c r="A1558" t="s">
        <v>4538</v>
      </c>
      <c r="B1558" t="s">
        <v>77</v>
      </c>
      <c r="C1558" t="s">
        <v>5411</v>
      </c>
      <c r="D1558" t="s">
        <v>5411</v>
      </c>
      <c r="E1558" s="22" t="s">
        <v>4538</v>
      </c>
      <c r="F1558" s="61" t="s">
        <v>77</v>
      </c>
    </row>
    <row r="1559" spans="1:6" x14ac:dyDescent="0.25">
      <c r="A1559" t="s">
        <v>4539</v>
      </c>
      <c r="B1559" t="s">
        <v>77</v>
      </c>
      <c r="C1559" t="s">
        <v>5411</v>
      </c>
      <c r="D1559" t="s">
        <v>5411</v>
      </c>
      <c r="E1559" s="22" t="s">
        <v>4539</v>
      </c>
      <c r="F1559" s="61" t="s">
        <v>77</v>
      </c>
    </row>
    <row r="1560" spans="1:6" x14ac:dyDescent="0.25">
      <c r="A1560" t="s">
        <v>4540</v>
      </c>
      <c r="B1560" t="s">
        <v>77</v>
      </c>
      <c r="C1560" t="s">
        <v>5411</v>
      </c>
      <c r="D1560" t="s">
        <v>5411</v>
      </c>
      <c r="E1560" s="22" t="s">
        <v>4540</v>
      </c>
      <c r="F1560" s="61" t="s">
        <v>77</v>
      </c>
    </row>
    <row r="1561" spans="1:6" x14ac:dyDescent="0.25">
      <c r="A1561" t="s">
        <v>693</v>
      </c>
      <c r="B1561" t="s">
        <v>5568</v>
      </c>
      <c r="C1561" t="s">
        <v>5411</v>
      </c>
      <c r="D1561" t="s">
        <v>5411</v>
      </c>
      <c r="E1561" s="22" t="s">
        <v>693</v>
      </c>
      <c r="F1561" s="61" t="s">
        <v>88</v>
      </c>
    </row>
    <row r="1562" spans="1:6" x14ac:dyDescent="0.25">
      <c r="A1562" t="s">
        <v>694</v>
      </c>
      <c r="B1562" t="s">
        <v>5568</v>
      </c>
      <c r="C1562" t="s">
        <v>5411</v>
      </c>
      <c r="D1562" t="s">
        <v>5411</v>
      </c>
      <c r="E1562" s="22" t="s">
        <v>694</v>
      </c>
      <c r="F1562" s="61" t="s">
        <v>88</v>
      </c>
    </row>
    <row r="1563" spans="1:6" x14ac:dyDescent="0.25">
      <c r="A1563" t="s">
        <v>695</v>
      </c>
      <c r="B1563" t="s">
        <v>5568</v>
      </c>
      <c r="C1563" t="s">
        <v>5411</v>
      </c>
      <c r="D1563" t="s">
        <v>5411</v>
      </c>
      <c r="E1563" s="22" t="s">
        <v>695</v>
      </c>
      <c r="F1563" s="61" t="s">
        <v>88</v>
      </c>
    </row>
    <row r="1564" spans="1:6" x14ac:dyDescent="0.25">
      <c r="A1564" t="s">
        <v>696</v>
      </c>
      <c r="B1564" t="s">
        <v>5568</v>
      </c>
      <c r="C1564" t="s">
        <v>5411</v>
      </c>
      <c r="D1564" t="s">
        <v>5411</v>
      </c>
      <c r="E1564" s="22" t="s">
        <v>696</v>
      </c>
      <c r="F1564" s="61" t="s">
        <v>88</v>
      </c>
    </row>
    <row r="1565" spans="1:6" x14ac:dyDescent="0.25">
      <c r="A1565" t="s">
        <v>697</v>
      </c>
      <c r="B1565" t="s">
        <v>5568</v>
      </c>
      <c r="C1565" t="s">
        <v>5411</v>
      </c>
      <c r="D1565" t="s">
        <v>5411</v>
      </c>
      <c r="E1565" s="22" t="s">
        <v>697</v>
      </c>
      <c r="F1565" s="61" t="s">
        <v>88</v>
      </c>
    </row>
    <row r="1566" spans="1:6" x14ac:dyDescent="0.25">
      <c r="A1566" t="s">
        <v>698</v>
      </c>
      <c r="B1566" t="s">
        <v>5568</v>
      </c>
      <c r="C1566" t="s">
        <v>5411</v>
      </c>
      <c r="D1566" t="s">
        <v>5411</v>
      </c>
      <c r="E1566" s="22" t="s">
        <v>698</v>
      </c>
      <c r="F1566" s="61" t="s">
        <v>88</v>
      </c>
    </row>
    <row r="1567" spans="1:6" x14ac:dyDescent="0.25">
      <c r="A1567" t="s">
        <v>699</v>
      </c>
      <c r="B1567" t="s">
        <v>5568</v>
      </c>
      <c r="C1567" t="s">
        <v>5411</v>
      </c>
      <c r="D1567" t="s">
        <v>5411</v>
      </c>
      <c r="E1567" s="22" t="s">
        <v>699</v>
      </c>
      <c r="F1567" s="61" t="s">
        <v>88</v>
      </c>
    </row>
    <row r="1568" spans="1:6" x14ac:dyDescent="0.25">
      <c r="A1568" t="s">
        <v>700</v>
      </c>
      <c r="B1568" t="s">
        <v>5568</v>
      </c>
      <c r="C1568" t="s">
        <v>5411</v>
      </c>
      <c r="D1568" t="s">
        <v>5411</v>
      </c>
      <c r="E1568" s="22" t="s">
        <v>700</v>
      </c>
      <c r="F1568" s="61" t="s">
        <v>88</v>
      </c>
    </row>
    <row r="1569" spans="1:6" x14ac:dyDescent="0.25">
      <c r="A1569" t="s">
        <v>701</v>
      </c>
      <c r="B1569" t="s">
        <v>5568</v>
      </c>
      <c r="C1569" t="s">
        <v>5411</v>
      </c>
      <c r="D1569" t="s">
        <v>5411</v>
      </c>
      <c r="E1569" s="22" t="s">
        <v>701</v>
      </c>
      <c r="F1569" s="61" t="s">
        <v>88</v>
      </c>
    </row>
    <row r="1570" spans="1:6" x14ac:dyDescent="0.25">
      <c r="A1570" t="s">
        <v>702</v>
      </c>
      <c r="B1570" t="s">
        <v>5568</v>
      </c>
      <c r="C1570" t="s">
        <v>5411</v>
      </c>
      <c r="D1570" t="s">
        <v>5411</v>
      </c>
      <c r="E1570" s="22" t="s">
        <v>702</v>
      </c>
      <c r="F1570" s="61" t="s">
        <v>88</v>
      </c>
    </row>
    <row r="1571" spans="1:6" x14ac:dyDescent="0.25">
      <c r="A1571" t="s">
        <v>703</v>
      </c>
      <c r="B1571" t="s">
        <v>5568</v>
      </c>
      <c r="C1571" t="s">
        <v>5411</v>
      </c>
      <c r="D1571" t="s">
        <v>5411</v>
      </c>
      <c r="E1571" s="22" t="s">
        <v>703</v>
      </c>
      <c r="F1571" s="61" t="s">
        <v>88</v>
      </c>
    </row>
    <row r="1572" spans="1:6" x14ac:dyDescent="0.25">
      <c r="A1572" t="s">
        <v>704</v>
      </c>
      <c r="B1572" t="s">
        <v>5568</v>
      </c>
      <c r="C1572" t="s">
        <v>5411</v>
      </c>
      <c r="D1572" t="s">
        <v>5411</v>
      </c>
      <c r="E1572" s="22" t="s">
        <v>704</v>
      </c>
      <c r="F1572" s="61" t="s">
        <v>88</v>
      </c>
    </row>
    <row r="1573" spans="1:6" x14ac:dyDescent="0.25">
      <c r="A1573" t="s">
        <v>705</v>
      </c>
      <c r="B1573" t="s">
        <v>5568</v>
      </c>
      <c r="C1573" t="s">
        <v>5411</v>
      </c>
      <c r="D1573" t="s">
        <v>5411</v>
      </c>
      <c r="E1573" s="22" t="s">
        <v>705</v>
      </c>
      <c r="F1573" s="61" t="s">
        <v>88</v>
      </c>
    </row>
    <row r="1574" spans="1:6" x14ac:dyDescent="0.25">
      <c r="A1574" t="s">
        <v>706</v>
      </c>
      <c r="B1574" t="s">
        <v>5568</v>
      </c>
      <c r="C1574" t="s">
        <v>5411</v>
      </c>
      <c r="D1574" t="s">
        <v>5411</v>
      </c>
      <c r="E1574" s="22" t="s">
        <v>706</v>
      </c>
      <c r="F1574" s="61" t="s">
        <v>88</v>
      </c>
    </row>
    <row r="1575" spans="1:6" x14ac:dyDescent="0.25">
      <c r="A1575" t="s">
        <v>707</v>
      </c>
      <c r="B1575" t="s">
        <v>5568</v>
      </c>
      <c r="C1575" t="s">
        <v>5411</v>
      </c>
      <c r="D1575" t="s">
        <v>5411</v>
      </c>
      <c r="E1575" s="22" t="s">
        <v>707</v>
      </c>
      <c r="F1575" s="61" t="s">
        <v>88</v>
      </c>
    </row>
    <row r="1576" spans="1:6" x14ac:dyDescent="0.25">
      <c r="A1576" t="s">
        <v>708</v>
      </c>
      <c r="B1576" t="s">
        <v>5568</v>
      </c>
      <c r="C1576" t="s">
        <v>5411</v>
      </c>
      <c r="D1576" t="s">
        <v>5411</v>
      </c>
      <c r="E1576" s="22" t="s">
        <v>708</v>
      </c>
      <c r="F1576" s="61" t="s">
        <v>88</v>
      </c>
    </row>
    <row r="1577" spans="1:6" x14ac:dyDescent="0.25">
      <c r="A1577" t="s">
        <v>709</v>
      </c>
      <c r="B1577" t="s">
        <v>5568</v>
      </c>
      <c r="C1577" t="s">
        <v>5411</v>
      </c>
      <c r="D1577" t="s">
        <v>5411</v>
      </c>
      <c r="E1577" s="22" t="s">
        <v>709</v>
      </c>
      <c r="F1577" s="61" t="s">
        <v>88</v>
      </c>
    </row>
    <row r="1578" spans="1:6" x14ac:dyDescent="0.25">
      <c r="A1578" t="s">
        <v>710</v>
      </c>
      <c r="B1578" t="s">
        <v>5568</v>
      </c>
      <c r="C1578" t="s">
        <v>5411</v>
      </c>
      <c r="D1578" t="s">
        <v>5411</v>
      </c>
      <c r="E1578" s="22" t="s">
        <v>710</v>
      </c>
      <c r="F1578" s="61" t="s">
        <v>88</v>
      </c>
    </row>
    <row r="1579" spans="1:6" x14ac:dyDescent="0.25">
      <c r="A1579" t="s">
        <v>711</v>
      </c>
      <c r="B1579" t="s">
        <v>5568</v>
      </c>
      <c r="C1579" t="s">
        <v>5411</v>
      </c>
      <c r="D1579" t="s">
        <v>5411</v>
      </c>
      <c r="E1579" s="22" t="s">
        <v>711</v>
      </c>
      <c r="F1579" s="61" t="s">
        <v>88</v>
      </c>
    </row>
    <row r="1580" spans="1:6" x14ac:dyDescent="0.25">
      <c r="A1580" t="s">
        <v>712</v>
      </c>
      <c r="B1580" t="s">
        <v>5568</v>
      </c>
      <c r="C1580" t="s">
        <v>5411</v>
      </c>
      <c r="D1580" t="s">
        <v>5411</v>
      </c>
      <c r="E1580" s="22" t="s">
        <v>712</v>
      </c>
      <c r="F1580" s="61" t="s">
        <v>88</v>
      </c>
    </row>
    <row r="1581" spans="1:6" x14ac:dyDescent="0.25">
      <c r="A1581" t="s">
        <v>713</v>
      </c>
      <c r="B1581" t="s">
        <v>5568</v>
      </c>
      <c r="C1581" t="s">
        <v>5411</v>
      </c>
      <c r="D1581" t="s">
        <v>5411</v>
      </c>
      <c r="E1581" s="22" t="s">
        <v>713</v>
      </c>
      <c r="F1581" s="61" t="s">
        <v>88</v>
      </c>
    </row>
    <row r="1582" spans="1:6" x14ac:dyDescent="0.25">
      <c r="A1582" t="s">
        <v>714</v>
      </c>
      <c r="B1582" t="s">
        <v>5568</v>
      </c>
      <c r="C1582" t="s">
        <v>5411</v>
      </c>
      <c r="D1582" t="s">
        <v>5411</v>
      </c>
      <c r="E1582" s="22" t="s">
        <v>714</v>
      </c>
      <c r="F1582" s="61" t="s">
        <v>88</v>
      </c>
    </row>
    <row r="1583" spans="1:6" x14ac:dyDescent="0.25">
      <c r="A1583" t="s">
        <v>715</v>
      </c>
      <c r="B1583" t="s">
        <v>5568</v>
      </c>
      <c r="C1583" t="s">
        <v>5411</v>
      </c>
      <c r="D1583" t="s">
        <v>5411</v>
      </c>
      <c r="E1583" s="22" t="s">
        <v>715</v>
      </c>
      <c r="F1583" s="61" t="s">
        <v>88</v>
      </c>
    </row>
    <row r="1584" spans="1:6" x14ac:dyDescent="0.25">
      <c r="A1584" t="s">
        <v>716</v>
      </c>
      <c r="B1584" t="s">
        <v>5568</v>
      </c>
      <c r="C1584" t="s">
        <v>5411</v>
      </c>
      <c r="D1584" t="s">
        <v>5411</v>
      </c>
      <c r="E1584" s="22" t="s">
        <v>716</v>
      </c>
      <c r="F1584" s="61" t="s">
        <v>88</v>
      </c>
    </row>
    <row r="1585" spans="1:7" x14ac:dyDescent="0.25">
      <c r="A1585" t="s">
        <v>717</v>
      </c>
      <c r="B1585" t="s">
        <v>5568</v>
      </c>
      <c r="C1585" t="s">
        <v>5411</v>
      </c>
      <c r="D1585" t="s">
        <v>5411</v>
      </c>
      <c r="E1585" s="22" t="s">
        <v>717</v>
      </c>
      <c r="F1585" s="61" t="s">
        <v>88</v>
      </c>
    </row>
    <row r="1586" spans="1:7" x14ac:dyDescent="0.25">
      <c r="A1586" t="s">
        <v>718</v>
      </c>
      <c r="B1586" t="s">
        <v>5568</v>
      </c>
      <c r="C1586" t="s">
        <v>5411</v>
      </c>
      <c r="D1586" t="s">
        <v>5411</v>
      </c>
      <c r="E1586" s="22" t="s">
        <v>718</v>
      </c>
      <c r="F1586" s="61" t="s">
        <v>88</v>
      </c>
    </row>
    <row r="1587" spans="1:7" x14ac:dyDescent="0.25">
      <c r="A1587" t="s">
        <v>719</v>
      </c>
      <c r="B1587" t="s">
        <v>5568</v>
      </c>
      <c r="C1587" t="s">
        <v>5411</v>
      </c>
      <c r="D1587" t="s">
        <v>5411</v>
      </c>
      <c r="E1587" s="22" t="s">
        <v>719</v>
      </c>
      <c r="F1587" s="61" t="s">
        <v>88</v>
      </c>
    </row>
    <row r="1588" spans="1:7" x14ac:dyDescent="0.25">
      <c r="A1588" t="s">
        <v>720</v>
      </c>
      <c r="B1588" t="s">
        <v>5568</v>
      </c>
      <c r="C1588" t="s">
        <v>5411</v>
      </c>
      <c r="D1588" t="s">
        <v>5411</v>
      </c>
      <c r="E1588" s="22" t="s">
        <v>720</v>
      </c>
      <c r="F1588" s="61" t="s">
        <v>88</v>
      </c>
    </row>
    <row r="1589" spans="1:7" x14ac:dyDescent="0.25">
      <c r="A1589" t="s">
        <v>721</v>
      </c>
      <c r="B1589" t="s">
        <v>5568</v>
      </c>
      <c r="C1589" t="s">
        <v>5411</v>
      </c>
      <c r="D1589" t="s">
        <v>5411</v>
      </c>
      <c r="E1589" s="22" t="s">
        <v>721</v>
      </c>
      <c r="F1589" s="61" t="s">
        <v>88</v>
      </c>
    </row>
    <row r="1590" spans="1:7" x14ac:dyDescent="0.25">
      <c r="A1590" t="s">
        <v>722</v>
      </c>
      <c r="B1590" t="s">
        <v>5568</v>
      </c>
      <c r="C1590" t="s">
        <v>5411</v>
      </c>
      <c r="D1590" t="s">
        <v>5411</v>
      </c>
      <c r="E1590" s="22" t="s">
        <v>722</v>
      </c>
      <c r="F1590" s="61" t="s">
        <v>88</v>
      </c>
    </row>
    <row r="1591" spans="1:7" x14ac:dyDescent="0.25">
      <c r="A1591" t="s">
        <v>723</v>
      </c>
      <c r="B1591" t="s">
        <v>5568</v>
      </c>
      <c r="C1591" t="s">
        <v>214</v>
      </c>
      <c r="D1591" t="s">
        <v>5411</v>
      </c>
      <c r="E1591" s="22" t="s">
        <v>723</v>
      </c>
      <c r="F1591" s="61" t="s">
        <v>88</v>
      </c>
      <c r="G1591" s="61" t="s">
        <v>214</v>
      </c>
    </row>
    <row r="1592" spans="1:7" x14ac:dyDescent="0.25">
      <c r="A1592" t="s">
        <v>724</v>
      </c>
      <c r="B1592" t="s">
        <v>5568</v>
      </c>
      <c r="C1592" t="s">
        <v>214</v>
      </c>
      <c r="D1592" t="s">
        <v>5411</v>
      </c>
      <c r="E1592" s="22" t="s">
        <v>724</v>
      </c>
      <c r="F1592" s="61" t="s">
        <v>88</v>
      </c>
      <c r="G1592" s="61" t="s">
        <v>214</v>
      </c>
    </row>
    <row r="1593" spans="1:7" x14ac:dyDescent="0.25">
      <c r="A1593" t="s">
        <v>725</v>
      </c>
      <c r="B1593" t="s">
        <v>5568</v>
      </c>
      <c r="C1593" t="s">
        <v>214</v>
      </c>
      <c r="D1593" t="s">
        <v>5411</v>
      </c>
      <c r="E1593" s="22" t="s">
        <v>725</v>
      </c>
      <c r="F1593" s="61" t="s">
        <v>88</v>
      </c>
      <c r="G1593" s="61" t="s">
        <v>214</v>
      </c>
    </row>
    <row r="1594" spans="1:7" x14ac:dyDescent="0.25">
      <c r="A1594" t="s">
        <v>726</v>
      </c>
      <c r="B1594" t="s">
        <v>5568</v>
      </c>
      <c r="C1594" t="s">
        <v>214</v>
      </c>
      <c r="D1594" t="s">
        <v>5411</v>
      </c>
      <c r="E1594" s="22" t="s">
        <v>726</v>
      </c>
      <c r="F1594" s="61" t="s">
        <v>88</v>
      </c>
      <c r="G1594" s="61" t="s">
        <v>214</v>
      </c>
    </row>
    <row r="1595" spans="1:7" x14ac:dyDescent="0.25">
      <c r="A1595" t="s">
        <v>727</v>
      </c>
      <c r="B1595" t="s">
        <v>5568</v>
      </c>
      <c r="C1595" t="s">
        <v>214</v>
      </c>
      <c r="D1595" t="s">
        <v>5411</v>
      </c>
      <c r="E1595" s="22" t="s">
        <v>727</v>
      </c>
      <c r="F1595" s="61" t="s">
        <v>88</v>
      </c>
      <c r="G1595" s="61" t="s">
        <v>214</v>
      </c>
    </row>
    <row r="1596" spans="1:7" x14ac:dyDescent="0.25">
      <c r="A1596" t="s">
        <v>728</v>
      </c>
      <c r="B1596" t="s">
        <v>5568</v>
      </c>
      <c r="C1596" t="s">
        <v>214</v>
      </c>
      <c r="D1596" t="s">
        <v>5411</v>
      </c>
      <c r="E1596" s="22" t="s">
        <v>728</v>
      </c>
      <c r="F1596" s="61" t="s">
        <v>88</v>
      </c>
      <c r="G1596" s="61" t="s">
        <v>214</v>
      </c>
    </row>
    <row r="1597" spans="1:7" x14ac:dyDescent="0.25">
      <c r="A1597" t="s">
        <v>729</v>
      </c>
      <c r="B1597" t="s">
        <v>5568</v>
      </c>
      <c r="C1597" t="s">
        <v>214</v>
      </c>
      <c r="D1597" t="s">
        <v>5411</v>
      </c>
      <c r="E1597" s="22" t="s">
        <v>729</v>
      </c>
      <c r="F1597" s="61" t="s">
        <v>88</v>
      </c>
      <c r="G1597" s="61" t="s">
        <v>214</v>
      </c>
    </row>
    <row r="1598" spans="1:7" x14ac:dyDescent="0.25">
      <c r="A1598" t="s">
        <v>730</v>
      </c>
      <c r="B1598" t="s">
        <v>5568</v>
      </c>
      <c r="C1598" t="s">
        <v>214</v>
      </c>
      <c r="D1598" t="s">
        <v>5411</v>
      </c>
      <c r="E1598" s="22" t="s">
        <v>730</v>
      </c>
      <c r="F1598" s="61" t="s">
        <v>88</v>
      </c>
      <c r="G1598" s="61" t="s">
        <v>214</v>
      </c>
    </row>
    <row r="1599" spans="1:7" x14ac:dyDescent="0.25">
      <c r="A1599" t="s">
        <v>731</v>
      </c>
      <c r="B1599" t="s">
        <v>5568</v>
      </c>
      <c r="C1599" t="s">
        <v>214</v>
      </c>
      <c r="D1599" t="s">
        <v>5411</v>
      </c>
      <c r="E1599" s="22" t="s">
        <v>731</v>
      </c>
      <c r="F1599" s="61" t="s">
        <v>88</v>
      </c>
      <c r="G1599" s="61" t="s">
        <v>214</v>
      </c>
    </row>
    <row r="1600" spans="1:7" x14ac:dyDescent="0.25">
      <c r="A1600" t="s">
        <v>732</v>
      </c>
      <c r="B1600" t="s">
        <v>5568</v>
      </c>
      <c r="C1600" t="s">
        <v>214</v>
      </c>
      <c r="D1600" t="s">
        <v>5411</v>
      </c>
      <c r="E1600" s="22" t="s">
        <v>732</v>
      </c>
      <c r="F1600" s="61" t="s">
        <v>88</v>
      </c>
      <c r="G1600" s="61" t="s">
        <v>214</v>
      </c>
    </row>
    <row r="1601" spans="1:7" x14ac:dyDescent="0.25">
      <c r="A1601" t="s">
        <v>733</v>
      </c>
      <c r="B1601" t="s">
        <v>5568</v>
      </c>
      <c r="C1601" t="s">
        <v>214</v>
      </c>
      <c r="D1601" t="s">
        <v>5411</v>
      </c>
      <c r="E1601" s="22" t="s">
        <v>733</v>
      </c>
      <c r="F1601" s="61" t="s">
        <v>88</v>
      </c>
      <c r="G1601" s="61" t="s">
        <v>214</v>
      </c>
    </row>
    <row r="1602" spans="1:7" x14ac:dyDescent="0.25">
      <c r="A1602" t="s">
        <v>734</v>
      </c>
      <c r="B1602" t="s">
        <v>5568</v>
      </c>
      <c r="C1602" t="s">
        <v>214</v>
      </c>
      <c r="D1602" t="s">
        <v>5411</v>
      </c>
      <c r="E1602" s="22" t="s">
        <v>734</v>
      </c>
      <c r="F1602" s="61" t="s">
        <v>88</v>
      </c>
      <c r="G1602" s="61" t="s">
        <v>214</v>
      </c>
    </row>
    <row r="1603" spans="1:7" x14ac:dyDescent="0.25">
      <c r="A1603" t="s">
        <v>736</v>
      </c>
      <c r="B1603" t="s">
        <v>5568</v>
      </c>
      <c r="C1603" t="s">
        <v>214</v>
      </c>
      <c r="D1603" t="s">
        <v>5411</v>
      </c>
      <c r="E1603" s="22" t="s">
        <v>736</v>
      </c>
      <c r="F1603" s="61" t="s">
        <v>88</v>
      </c>
      <c r="G1603" s="61" t="s">
        <v>214</v>
      </c>
    </row>
    <row r="1604" spans="1:7" x14ac:dyDescent="0.25">
      <c r="A1604" t="s">
        <v>738</v>
      </c>
      <c r="B1604" t="s">
        <v>5568</v>
      </c>
      <c r="C1604" t="s">
        <v>214</v>
      </c>
      <c r="D1604" t="s">
        <v>5411</v>
      </c>
      <c r="E1604" s="22" t="s">
        <v>738</v>
      </c>
      <c r="F1604" s="61" t="s">
        <v>88</v>
      </c>
      <c r="G1604" s="61" t="s">
        <v>214</v>
      </c>
    </row>
    <row r="1605" spans="1:7" x14ac:dyDescent="0.25">
      <c r="A1605" t="s">
        <v>740</v>
      </c>
      <c r="B1605" t="s">
        <v>5568</v>
      </c>
      <c r="C1605" t="s">
        <v>214</v>
      </c>
      <c r="D1605" t="s">
        <v>5411</v>
      </c>
      <c r="E1605" s="22" t="s">
        <v>740</v>
      </c>
      <c r="F1605" s="61" t="s">
        <v>88</v>
      </c>
      <c r="G1605" s="61" t="s">
        <v>214</v>
      </c>
    </row>
    <row r="1606" spans="1:7" x14ac:dyDescent="0.25">
      <c r="A1606" t="s">
        <v>742</v>
      </c>
      <c r="B1606" t="s">
        <v>5568</v>
      </c>
      <c r="C1606" t="s">
        <v>214</v>
      </c>
      <c r="D1606" t="s">
        <v>5411</v>
      </c>
      <c r="E1606" s="22" t="s">
        <v>742</v>
      </c>
      <c r="F1606" s="61" t="s">
        <v>88</v>
      </c>
      <c r="G1606" s="61" t="s">
        <v>214</v>
      </c>
    </row>
    <row r="1607" spans="1:7" x14ac:dyDescent="0.25">
      <c r="A1607" t="s">
        <v>744</v>
      </c>
      <c r="B1607" t="s">
        <v>5568</v>
      </c>
      <c r="C1607" t="s">
        <v>214</v>
      </c>
      <c r="D1607" t="s">
        <v>5411</v>
      </c>
      <c r="E1607" s="22" t="s">
        <v>744</v>
      </c>
      <c r="F1607" s="61" t="s">
        <v>88</v>
      </c>
      <c r="G1607" s="61" t="s">
        <v>214</v>
      </c>
    </row>
    <row r="1608" spans="1:7" x14ac:dyDescent="0.25">
      <c r="A1608" t="s">
        <v>746</v>
      </c>
      <c r="B1608" t="s">
        <v>5568</v>
      </c>
      <c r="C1608" t="s">
        <v>214</v>
      </c>
      <c r="D1608" t="s">
        <v>5411</v>
      </c>
      <c r="E1608" s="22" t="s">
        <v>746</v>
      </c>
      <c r="F1608" s="61" t="s">
        <v>88</v>
      </c>
      <c r="G1608" s="61" t="s">
        <v>214</v>
      </c>
    </row>
    <row r="1609" spans="1:7" x14ac:dyDescent="0.25">
      <c r="A1609" t="s">
        <v>748</v>
      </c>
      <c r="B1609" t="s">
        <v>5568</v>
      </c>
      <c r="C1609" t="s">
        <v>214</v>
      </c>
      <c r="D1609" t="s">
        <v>5411</v>
      </c>
      <c r="E1609" s="22" t="s">
        <v>748</v>
      </c>
      <c r="F1609" s="61" t="s">
        <v>88</v>
      </c>
      <c r="G1609" s="61" t="s">
        <v>214</v>
      </c>
    </row>
    <row r="1610" spans="1:7" x14ac:dyDescent="0.25">
      <c r="A1610" t="s">
        <v>750</v>
      </c>
      <c r="B1610" t="s">
        <v>5568</v>
      </c>
      <c r="C1610" t="s">
        <v>214</v>
      </c>
      <c r="D1610" t="s">
        <v>5411</v>
      </c>
      <c r="E1610" s="22" t="s">
        <v>750</v>
      </c>
      <c r="F1610" s="61" t="s">
        <v>88</v>
      </c>
      <c r="G1610" s="61" t="s">
        <v>214</v>
      </c>
    </row>
    <row r="1611" spans="1:7" x14ac:dyDescent="0.25">
      <c r="A1611" t="s">
        <v>752</v>
      </c>
      <c r="B1611" t="s">
        <v>5568</v>
      </c>
      <c r="C1611" t="s">
        <v>214</v>
      </c>
      <c r="D1611" t="s">
        <v>5411</v>
      </c>
      <c r="E1611" s="22" t="s">
        <v>752</v>
      </c>
      <c r="F1611" s="61" t="s">
        <v>88</v>
      </c>
      <c r="G1611" s="61" t="s">
        <v>214</v>
      </c>
    </row>
    <row r="1612" spans="1:7" x14ac:dyDescent="0.25">
      <c r="A1612" t="s">
        <v>754</v>
      </c>
      <c r="B1612" t="s">
        <v>5568</v>
      </c>
      <c r="C1612" t="s">
        <v>214</v>
      </c>
      <c r="D1612" t="s">
        <v>5411</v>
      </c>
      <c r="E1612" s="22" t="s">
        <v>754</v>
      </c>
      <c r="F1612" s="61" t="s">
        <v>88</v>
      </c>
      <c r="G1612" s="61" t="s">
        <v>214</v>
      </c>
    </row>
    <row r="1613" spans="1:7" x14ac:dyDescent="0.25">
      <c r="A1613" t="s">
        <v>756</v>
      </c>
      <c r="B1613" t="s">
        <v>5568</v>
      </c>
      <c r="C1613" t="s">
        <v>214</v>
      </c>
      <c r="D1613" t="s">
        <v>5411</v>
      </c>
      <c r="E1613" s="22" t="s">
        <v>756</v>
      </c>
      <c r="F1613" s="61" t="s">
        <v>88</v>
      </c>
      <c r="G1613" s="61" t="s">
        <v>214</v>
      </c>
    </row>
    <row r="1614" spans="1:7" x14ac:dyDescent="0.25">
      <c r="A1614" t="s">
        <v>758</v>
      </c>
      <c r="B1614" t="s">
        <v>5568</v>
      </c>
      <c r="C1614" t="s">
        <v>214</v>
      </c>
      <c r="D1614" t="s">
        <v>5411</v>
      </c>
      <c r="E1614" s="22" t="s">
        <v>758</v>
      </c>
      <c r="F1614" s="61" t="s">
        <v>88</v>
      </c>
      <c r="G1614" s="61" t="s">
        <v>214</v>
      </c>
    </row>
    <row r="1615" spans="1:7" x14ac:dyDescent="0.25">
      <c r="A1615" t="s">
        <v>760</v>
      </c>
      <c r="B1615" t="s">
        <v>5568</v>
      </c>
      <c r="C1615" t="s">
        <v>214</v>
      </c>
      <c r="D1615" t="s">
        <v>5411</v>
      </c>
      <c r="E1615" s="22" t="s">
        <v>760</v>
      </c>
      <c r="F1615" s="61" t="s">
        <v>88</v>
      </c>
      <c r="G1615" s="61" t="s">
        <v>214</v>
      </c>
    </row>
    <row r="1616" spans="1:7" x14ac:dyDescent="0.25">
      <c r="A1616" t="s">
        <v>762</v>
      </c>
      <c r="B1616" t="s">
        <v>5568</v>
      </c>
      <c r="C1616" t="s">
        <v>214</v>
      </c>
      <c r="D1616" t="s">
        <v>5411</v>
      </c>
      <c r="E1616" s="22" t="s">
        <v>762</v>
      </c>
      <c r="F1616" s="61" t="s">
        <v>88</v>
      </c>
      <c r="G1616" s="61" t="s">
        <v>214</v>
      </c>
    </row>
    <row r="1617" spans="1:7" x14ac:dyDescent="0.25">
      <c r="A1617" t="s">
        <v>764</v>
      </c>
      <c r="B1617" t="s">
        <v>5568</v>
      </c>
      <c r="C1617" t="s">
        <v>214</v>
      </c>
      <c r="D1617" t="s">
        <v>5411</v>
      </c>
      <c r="E1617" s="22" t="s">
        <v>764</v>
      </c>
      <c r="F1617" s="61" t="s">
        <v>88</v>
      </c>
      <c r="G1617" s="61" t="s">
        <v>214</v>
      </c>
    </row>
    <row r="1618" spans="1:7" x14ac:dyDescent="0.25">
      <c r="A1618" t="s">
        <v>766</v>
      </c>
      <c r="B1618" t="s">
        <v>5568</v>
      </c>
      <c r="C1618" t="s">
        <v>214</v>
      </c>
      <c r="D1618" t="s">
        <v>5411</v>
      </c>
      <c r="E1618" s="22" t="s">
        <v>766</v>
      </c>
      <c r="F1618" s="61" t="s">
        <v>88</v>
      </c>
      <c r="G1618" s="61" t="s">
        <v>214</v>
      </c>
    </row>
    <row r="1619" spans="1:7" x14ac:dyDescent="0.25">
      <c r="A1619" t="s">
        <v>768</v>
      </c>
      <c r="B1619" t="s">
        <v>5568</v>
      </c>
      <c r="C1619" t="s">
        <v>214</v>
      </c>
      <c r="D1619" t="s">
        <v>5411</v>
      </c>
      <c r="E1619" s="22" t="s">
        <v>768</v>
      </c>
      <c r="F1619" s="61" t="s">
        <v>88</v>
      </c>
      <c r="G1619" s="61" t="s">
        <v>214</v>
      </c>
    </row>
    <row r="1620" spans="1:7" x14ac:dyDescent="0.25">
      <c r="A1620" t="s">
        <v>770</v>
      </c>
      <c r="B1620" t="s">
        <v>5568</v>
      </c>
      <c r="C1620" t="s">
        <v>214</v>
      </c>
      <c r="D1620" t="s">
        <v>5411</v>
      </c>
      <c r="E1620" s="22" t="s">
        <v>770</v>
      </c>
      <c r="F1620" s="61" t="s">
        <v>88</v>
      </c>
      <c r="G1620" s="61" t="s">
        <v>214</v>
      </c>
    </row>
    <row r="1621" spans="1:7" x14ac:dyDescent="0.25">
      <c r="A1621" t="s">
        <v>819</v>
      </c>
      <c r="B1621" t="s">
        <v>114</v>
      </c>
      <c r="C1621" t="s">
        <v>5568</v>
      </c>
      <c r="D1621" t="s">
        <v>5411</v>
      </c>
      <c r="E1621" s="22" t="s">
        <v>819</v>
      </c>
      <c r="F1621" s="61" t="s">
        <v>114</v>
      </c>
      <c r="G1621" s="22" t="s">
        <v>88</v>
      </c>
    </row>
    <row r="1622" spans="1:7" x14ac:dyDescent="0.25">
      <c r="A1622" t="s">
        <v>820</v>
      </c>
      <c r="B1622" t="s">
        <v>114</v>
      </c>
      <c r="C1622" t="s">
        <v>5568</v>
      </c>
      <c r="D1622" t="s">
        <v>5411</v>
      </c>
      <c r="E1622" s="22" t="s">
        <v>820</v>
      </c>
      <c r="F1622" s="61" t="s">
        <v>114</v>
      </c>
      <c r="G1622" s="22" t="s">
        <v>88</v>
      </c>
    </row>
    <row r="1623" spans="1:7" x14ac:dyDescent="0.25">
      <c r="A1623" t="s">
        <v>821</v>
      </c>
      <c r="B1623" t="s">
        <v>114</v>
      </c>
      <c r="C1623" t="s">
        <v>5568</v>
      </c>
      <c r="D1623" t="s">
        <v>5411</v>
      </c>
      <c r="E1623" s="22" t="s">
        <v>821</v>
      </c>
      <c r="F1623" s="61" t="s">
        <v>114</v>
      </c>
      <c r="G1623" s="22" t="s">
        <v>88</v>
      </c>
    </row>
    <row r="1624" spans="1:7" x14ac:dyDescent="0.25">
      <c r="A1624" t="s">
        <v>822</v>
      </c>
      <c r="B1624" t="s">
        <v>114</v>
      </c>
      <c r="C1624" t="s">
        <v>5568</v>
      </c>
      <c r="D1624" t="s">
        <v>5411</v>
      </c>
      <c r="E1624" s="22" t="s">
        <v>822</v>
      </c>
      <c r="F1624" s="61" t="s">
        <v>114</v>
      </c>
      <c r="G1624" s="22" t="s">
        <v>88</v>
      </c>
    </row>
    <row r="1625" spans="1:7" x14ac:dyDescent="0.25">
      <c r="A1625" t="s">
        <v>823</v>
      </c>
      <c r="B1625" t="s">
        <v>114</v>
      </c>
      <c r="C1625" t="s">
        <v>5568</v>
      </c>
      <c r="D1625" t="s">
        <v>5411</v>
      </c>
      <c r="E1625" s="22" t="s">
        <v>823</v>
      </c>
      <c r="F1625" s="61" t="s">
        <v>114</v>
      </c>
      <c r="G1625" s="22" t="s">
        <v>88</v>
      </c>
    </row>
    <row r="1626" spans="1:7" x14ac:dyDescent="0.25">
      <c r="A1626" t="s">
        <v>824</v>
      </c>
      <c r="B1626" t="s">
        <v>114</v>
      </c>
      <c r="C1626" t="s">
        <v>5568</v>
      </c>
      <c r="D1626" t="s">
        <v>5411</v>
      </c>
      <c r="E1626" s="22" t="s">
        <v>824</v>
      </c>
      <c r="F1626" s="61" t="s">
        <v>114</v>
      </c>
      <c r="G1626" s="22" t="s">
        <v>88</v>
      </c>
    </row>
    <row r="1627" spans="1:7" x14ac:dyDescent="0.25">
      <c r="A1627" t="s">
        <v>825</v>
      </c>
      <c r="B1627" t="s">
        <v>114</v>
      </c>
      <c r="C1627" t="s">
        <v>5568</v>
      </c>
      <c r="D1627" t="s">
        <v>5411</v>
      </c>
      <c r="E1627" s="22" t="s">
        <v>825</v>
      </c>
      <c r="F1627" s="61" t="s">
        <v>114</v>
      </c>
      <c r="G1627" s="22" t="s">
        <v>88</v>
      </c>
    </row>
    <row r="1628" spans="1:7" x14ac:dyDescent="0.25">
      <c r="A1628" t="s">
        <v>826</v>
      </c>
      <c r="B1628" t="s">
        <v>114</v>
      </c>
      <c r="C1628" t="s">
        <v>5568</v>
      </c>
      <c r="D1628" t="s">
        <v>5411</v>
      </c>
      <c r="E1628" s="22" t="s">
        <v>826</v>
      </c>
      <c r="F1628" s="61" t="s">
        <v>114</v>
      </c>
      <c r="G1628" s="22" t="s">
        <v>88</v>
      </c>
    </row>
    <row r="1629" spans="1:7" x14ac:dyDescent="0.25">
      <c r="A1629" t="s">
        <v>827</v>
      </c>
      <c r="B1629" t="s">
        <v>114</v>
      </c>
      <c r="C1629" t="s">
        <v>5568</v>
      </c>
      <c r="D1629" t="s">
        <v>5411</v>
      </c>
      <c r="E1629" s="22" t="s">
        <v>827</v>
      </c>
      <c r="F1629" s="61" t="s">
        <v>114</v>
      </c>
      <c r="G1629" s="22" t="s">
        <v>88</v>
      </c>
    </row>
    <row r="1630" spans="1:7" x14ac:dyDescent="0.25">
      <c r="A1630" t="s">
        <v>828</v>
      </c>
      <c r="B1630" t="s">
        <v>114</v>
      </c>
      <c r="C1630" t="s">
        <v>5568</v>
      </c>
      <c r="D1630" t="s">
        <v>5411</v>
      </c>
      <c r="E1630" s="22" t="s">
        <v>828</v>
      </c>
      <c r="F1630" s="61" t="s">
        <v>114</v>
      </c>
      <c r="G1630" s="22" t="s">
        <v>88</v>
      </c>
    </row>
    <row r="1631" spans="1:7" x14ac:dyDescent="0.25">
      <c r="A1631" t="s">
        <v>829</v>
      </c>
      <c r="B1631" t="s">
        <v>114</v>
      </c>
      <c r="C1631" t="s">
        <v>5568</v>
      </c>
      <c r="D1631" t="s">
        <v>5411</v>
      </c>
      <c r="E1631" s="22" t="s">
        <v>829</v>
      </c>
      <c r="F1631" s="61" t="s">
        <v>114</v>
      </c>
      <c r="G1631" s="22" t="s">
        <v>88</v>
      </c>
    </row>
    <row r="1632" spans="1:7" x14ac:dyDescent="0.25">
      <c r="A1632" t="s">
        <v>830</v>
      </c>
      <c r="B1632" t="s">
        <v>114</v>
      </c>
      <c r="C1632" t="s">
        <v>5568</v>
      </c>
      <c r="D1632" t="s">
        <v>5411</v>
      </c>
      <c r="E1632" s="22" t="s">
        <v>830</v>
      </c>
      <c r="F1632" s="61" t="s">
        <v>114</v>
      </c>
      <c r="G1632" s="22" t="s">
        <v>88</v>
      </c>
    </row>
    <row r="1633" spans="1:7" x14ac:dyDescent="0.25">
      <c r="A1633" t="s">
        <v>831</v>
      </c>
      <c r="B1633" t="s">
        <v>114</v>
      </c>
      <c r="C1633" t="s">
        <v>5568</v>
      </c>
      <c r="D1633" t="s">
        <v>5411</v>
      </c>
      <c r="E1633" s="22" t="s">
        <v>831</v>
      </c>
      <c r="F1633" s="61" t="s">
        <v>114</v>
      </c>
      <c r="G1633" s="22" t="s">
        <v>88</v>
      </c>
    </row>
    <row r="1634" spans="1:7" x14ac:dyDescent="0.25">
      <c r="A1634" t="s">
        <v>832</v>
      </c>
      <c r="B1634" t="s">
        <v>114</v>
      </c>
      <c r="C1634" t="s">
        <v>5568</v>
      </c>
      <c r="D1634" t="s">
        <v>5411</v>
      </c>
      <c r="E1634" s="22" t="s">
        <v>832</v>
      </c>
      <c r="F1634" s="61" t="s">
        <v>114</v>
      </c>
      <c r="G1634" s="22" t="s">
        <v>88</v>
      </c>
    </row>
    <row r="1635" spans="1:7" x14ac:dyDescent="0.25">
      <c r="A1635" t="s">
        <v>833</v>
      </c>
      <c r="B1635" t="s">
        <v>114</v>
      </c>
      <c r="C1635" t="s">
        <v>5568</v>
      </c>
      <c r="D1635" t="s">
        <v>5411</v>
      </c>
      <c r="E1635" s="22" t="s">
        <v>833</v>
      </c>
      <c r="F1635" s="61" t="s">
        <v>114</v>
      </c>
      <c r="G1635" s="22" t="s">
        <v>88</v>
      </c>
    </row>
    <row r="1636" spans="1:7" x14ac:dyDescent="0.25">
      <c r="A1636" t="s">
        <v>834</v>
      </c>
      <c r="B1636" t="s">
        <v>114</v>
      </c>
      <c r="C1636" t="s">
        <v>5568</v>
      </c>
      <c r="D1636" t="s">
        <v>5411</v>
      </c>
      <c r="E1636" s="22" t="s">
        <v>834</v>
      </c>
      <c r="F1636" s="61" t="s">
        <v>114</v>
      </c>
      <c r="G1636" s="22" t="s">
        <v>88</v>
      </c>
    </row>
    <row r="1637" spans="1:7" x14ac:dyDescent="0.25">
      <c r="A1637" t="s">
        <v>835</v>
      </c>
      <c r="B1637" t="s">
        <v>114</v>
      </c>
      <c r="C1637" t="s">
        <v>5568</v>
      </c>
      <c r="D1637" t="s">
        <v>5411</v>
      </c>
      <c r="E1637" s="22" t="s">
        <v>835</v>
      </c>
      <c r="F1637" s="61" t="s">
        <v>114</v>
      </c>
      <c r="G1637" s="22" t="s">
        <v>88</v>
      </c>
    </row>
    <row r="1638" spans="1:7" x14ac:dyDescent="0.25">
      <c r="A1638" t="s">
        <v>836</v>
      </c>
      <c r="B1638" t="s">
        <v>114</v>
      </c>
      <c r="C1638" t="s">
        <v>5568</v>
      </c>
      <c r="D1638" t="s">
        <v>5411</v>
      </c>
      <c r="E1638" s="22" t="s">
        <v>836</v>
      </c>
      <c r="F1638" s="61" t="s">
        <v>114</v>
      </c>
      <c r="G1638" s="22" t="s">
        <v>88</v>
      </c>
    </row>
    <row r="1639" spans="1:7" x14ac:dyDescent="0.25">
      <c r="A1639" t="s">
        <v>837</v>
      </c>
      <c r="B1639" t="s">
        <v>114</v>
      </c>
      <c r="C1639" t="s">
        <v>5568</v>
      </c>
      <c r="D1639" t="s">
        <v>5411</v>
      </c>
      <c r="E1639" s="22" t="s">
        <v>837</v>
      </c>
      <c r="F1639" s="61" t="s">
        <v>114</v>
      </c>
      <c r="G1639" s="22" t="s">
        <v>88</v>
      </c>
    </row>
    <row r="1640" spans="1:7" x14ac:dyDescent="0.25">
      <c r="A1640" t="s">
        <v>838</v>
      </c>
      <c r="B1640" t="s">
        <v>114</v>
      </c>
      <c r="C1640" t="s">
        <v>5568</v>
      </c>
      <c r="D1640" t="s">
        <v>5411</v>
      </c>
      <c r="E1640" s="22" t="s">
        <v>838</v>
      </c>
      <c r="F1640" s="61" t="s">
        <v>114</v>
      </c>
      <c r="G1640" s="22" t="s">
        <v>88</v>
      </c>
    </row>
    <row r="1641" spans="1:7" x14ac:dyDescent="0.25">
      <c r="A1641" t="s">
        <v>839</v>
      </c>
      <c r="B1641" t="s">
        <v>114</v>
      </c>
      <c r="C1641" t="s">
        <v>5568</v>
      </c>
      <c r="D1641" t="s">
        <v>5411</v>
      </c>
      <c r="E1641" s="22" t="s">
        <v>839</v>
      </c>
      <c r="F1641" s="61" t="s">
        <v>114</v>
      </c>
      <c r="G1641" s="22" t="s">
        <v>88</v>
      </c>
    </row>
    <row r="1642" spans="1:7" x14ac:dyDescent="0.25">
      <c r="A1642" t="s">
        <v>840</v>
      </c>
      <c r="B1642" t="s">
        <v>114</v>
      </c>
      <c r="C1642" t="s">
        <v>5568</v>
      </c>
      <c r="D1642" t="s">
        <v>5411</v>
      </c>
      <c r="E1642" s="22" t="s">
        <v>840</v>
      </c>
      <c r="F1642" s="61" t="s">
        <v>114</v>
      </c>
      <c r="G1642" s="22" t="s">
        <v>88</v>
      </c>
    </row>
    <row r="1643" spans="1:7" x14ac:dyDescent="0.25">
      <c r="A1643" t="s">
        <v>841</v>
      </c>
      <c r="B1643" t="s">
        <v>114</v>
      </c>
      <c r="C1643" t="s">
        <v>5568</v>
      </c>
      <c r="D1643" t="s">
        <v>5411</v>
      </c>
      <c r="E1643" s="22" t="s">
        <v>841</v>
      </c>
      <c r="F1643" s="61" t="s">
        <v>114</v>
      </c>
      <c r="G1643" s="22" t="s">
        <v>88</v>
      </c>
    </row>
    <row r="1644" spans="1:7" x14ac:dyDescent="0.25">
      <c r="A1644" t="s">
        <v>842</v>
      </c>
      <c r="B1644" t="s">
        <v>114</v>
      </c>
      <c r="C1644" t="s">
        <v>5568</v>
      </c>
      <c r="D1644" t="s">
        <v>5411</v>
      </c>
      <c r="E1644" s="22" t="s">
        <v>842</v>
      </c>
      <c r="F1644" s="61" t="s">
        <v>114</v>
      </c>
      <c r="G1644" s="22" t="s">
        <v>88</v>
      </c>
    </row>
    <row r="1645" spans="1:7" x14ac:dyDescent="0.25">
      <c r="A1645" t="s">
        <v>843</v>
      </c>
      <c r="B1645" t="s">
        <v>114</v>
      </c>
      <c r="C1645" t="s">
        <v>5568</v>
      </c>
      <c r="D1645" t="s">
        <v>5411</v>
      </c>
      <c r="E1645" s="22" t="s">
        <v>843</v>
      </c>
      <c r="F1645" s="61" t="s">
        <v>114</v>
      </c>
      <c r="G1645" s="22" t="s">
        <v>88</v>
      </c>
    </row>
    <row r="1646" spans="1:7" x14ac:dyDescent="0.25">
      <c r="A1646" t="s">
        <v>844</v>
      </c>
      <c r="B1646" t="s">
        <v>114</v>
      </c>
      <c r="C1646" t="s">
        <v>5568</v>
      </c>
      <c r="D1646" t="s">
        <v>5411</v>
      </c>
      <c r="E1646" s="22" t="s">
        <v>844</v>
      </c>
      <c r="F1646" s="61" t="s">
        <v>114</v>
      </c>
      <c r="G1646" s="22" t="s">
        <v>88</v>
      </c>
    </row>
    <row r="1647" spans="1:7" x14ac:dyDescent="0.25">
      <c r="A1647" t="s">
        <v>845</v>
      </c>
      <c r="B1647" t="s">
        <v>114</v>
      </c>
      <c r="C1647" t="s">
        <v>5568</v>
      </c>
      <c r="D1647" t="s">
        <v>5411</v>
      </c>
      <c r="E1647" s="22" t="s">
        <v>845</v>
      </c>
      <c r="F1647" s="61" t="s">
        <v>114</v>
      </c>
      <c r="G1647" s="22" t="s">
        <v>88</v>
      </c>
    </row>
    <row r="1648" spans="1:7" x14ac:dyDescent="0.25">
      <c r="A1648" t="s">
        <v>846</v>
      </c>
      <c r="B1648" t="s">
        <v>114</v>
      </c>
      <c r="C1648" t="s">
        <v>5568</v>
      </c>
      <c r="D1648" t="s">
        <v>5411</v>
      </c>
      <c r="E1648" s="22" t="s">
        <v>846</v>
      </c>
      <c r="F1648" s="61" t="s">
        <v>114</v>
      </c>
      <c r="G1648" s="22" t="s">
        <v>88</v>
      </c>
    </row>
    <row r="1649" spans="1:7" x14ac:dyDescent="0.25">
      <c r="A1649" t="s">
        <v>847</v>
      </c>
      <c r="B1649" t="s">
        <v>114</v>
      </c>
      <c r="C1649" t="s">
        <v>5568</v>
      </c>
      <c r="D1649" t="s">
        <v>5411</v>
      </c>
      <c r="E1649" s="22" t="s">
        <v>847</v>
      </c>
      <c r="F1649" s="61" t="s">
        <v>114</v>
      </c>
      <c r="G1649" s="22" t="s">
        <v>88</v>
      </c>
    </row>
    <row r="1650" spans="1:7" x14ac:dyDescent="0.25">
      <c r="A1650" t="s">
        <v>848</v>
      </c>
      <c r="B1650" t="s">
        <v>114</v>
      </c>
      <c r="C1650" t="s">
        <v>5568</v>
      </c>
      <c r="D1650" t="s">
        <v>5411</v>
      </c>
      <c r="E1650" s="22" t="s">
        <v>848</v>
      </c>
      <c r="F1650" s="61" t="s">
        <v>114</v>
      </c>
      <c r="G1650" s="22" t="s">
        <v>88</v>
      </c>
    </row>
    <row r="1651" spans="1:7" x14ac:dyDescent="0.25">
      <c r="A1651" t="s">
        <v>849</v>
      </c>
      <c r="B1651" t="s">
        <v>114</v>
      </c>
      <c r="C1651" t="s">
        <v>5568</v>
      </c>
      <c r="D1651" t="s">
        <v>5411</v>
      </c>
      <c r="E1651" s="22" t="s">
        <v>849</v>
      </c>
      <c r="F1651" s="61" t="s">
        <v>114</v>
      </c>
      <c r="G1651" s="22" t="s">
        <v>88</v>
      </c>
    </row>
    <row r="1652" spans="1:7" x14ac:dyDescent="0.25">
      <c r="A1652" t="s">
        <v>850</v>
      </c>
      <c r="B1652" t="s">
        <v>114</v>
      </c>
      <c r="C1652" t="s">
        <v>5568</v>
      </c>
      <c r="D1652" t="s">
        <v>5411</v>
      </c>
      <c r="E1652" s="22" t="s">
        <v>850</v>
      </c>
      <c r="F1652" s="61" t="s">
        <v>114</v>
      </c>
      <c r="G1652" s="22" t="s">
        <v>88</v>
      </c>
    </row>
    <row r="1653" spans="1:7" x14ac:dyDescent="0.25">
      <c r="A1653" t="s">
        <v>851</v>
      </c>
      <c r="B1653" t="s">
        <v>114</v>
      </c>
      <c r="C1653" t="s">
        <v>5568</v>
      </c>
      <c r="D1653" t="s">
        <v>5411</v>
      </c>
      <c r="E1653" s="22" t="s">
        <v>851</v>
      </c>
      <c r="F1653" s="61" t="s">
        <v>114</v>
      </c>
      <c r="G1653" s="22" t="s">
        <v>88</v>
      </c>
    </row>
    <row r="1654" spans="1:7" x14ac:dyDescent="0.25">
      <c r="A1654" t="s">
        <v>852</v>
      </c>
      <c r="B1654" t="s">
        <v>114</v>
      </c>
      <c r="C1654" t="s">
        <v>5568</v>
      </c>
      <c r="D1654" t="s">
        <v>5411</v>
      </c>
      <c r="E1654" s="22" t="s">
        <v>852</v>
      </c>
      <c r="F1654" s="61" t="s">
        <v>114</v>
      </c>
      <c r="G1654" s="22" t="s">
        <v>88</v>
      </c>
    </row>
    <row r="1655" spans="1:7" x14ac:dyDescent="0.25">
      <c r="A1655" t="s">
        <v>853</v>
      </c>
      <c r="B1655" t="s">
        <v>114</v>
      </c>
      <c r="C1655" t="s">
        <v>5568</v>
      </c>
      <c r="D1655" t="s">
        <v>5411</v>
      </c>
      <c r="E1655" s="22" t="s">
        <v>853</v>
      </c>
      <c r="F1655" s="61" t="s">
        <v>114</v>
      </c>
      <c r="G1655" s="22" t="s">
        <v>88</v>
      </c>
    </row>
    <row r="1656" spans="1:7" x14ac:dyDescent="0.25">
      <c r="A1656" t="s">
        <v>854</v>
      </c>
      <c r="B1656" t="s">
        <v>114</v>
      </c>
      <c r="C1656" t="s">
        <v>5568</v>
      </c>
      <c r="D1656" t="s">
        <v>5411</v>
      </c>
      <c r="E1656" s="22" t="s">
        <v>854</v>
      </c>
      <c r="F1656" s="61" t="s">
        <v>114</v>
      </c>
      <c r="G1656" s="22" t="s">
        <v>88</v>
      </c>
    </row>
    <row r="1657" spans="1:7" x14ac:dyDescent="0.25">
      <c r="A1657" t="s">
        <v>855</v>
      </c>
      <c r="B1657" t="s">
        <v>114</v>
      </c>
      <c r="C1657" t="s">
        <v>5568</v>
      </c>
      <c r="D1657" t="s">
        <v>5411</v>
      </c>
      <c r="E1657" s="22" t="s">
        <v>855</v>
      </c>
      <c r="F1657" s="61" t="s">
        <v>114</v>
      </c>
      <c r="G1657" s="22" t="s">
        <v>88</v>
      </c>
    </row>
    <row r="1658" spans="1:7" x14ac:dyDescent="0.25">
      <c r="A1658" t="s">
        <v>856</v>
      </c>
      <c r="B1658" t="s">
        <v>114</v>
      </c>
      <c r="C1658" t="s">
        <v>5568</v>
      </c>
      <c r="D1658" t="s">
        <v>5411</v>
      </c>
      <c r="E1658" s="22" t="s">
        <v>856</v>
      </c>
      <c r="F1658" s="61" t="s">
        <v>114</v>
      </c>
      <c r="G1658" s="22" t="s">
        <v>88</v>
      </c>
    </row>
    <row r="1659" spans="1:7" x14ac:dyDescent="0.25">
      <c r="A1659" t="s">
        <v>857</v>
      </c>
      <c r="B1659" t="s">
        <v>114</v>
      </c>
      <c r="C1659" t="s">
        <v>5568</v>
      </c>
      <c r="D1659" t="s">
        <v>5411</v>
      </c>
      <c r="E1659" s="22" t="s">
        <v>857</v>
      </c>
      <c r="F1659" s="61" t="s">
        <v>114</v>
      </c>
      <c r="G1659" s="22" t="s">
        <v>88</v>
      </c>
    </row>
    <row r="1660" spans="1:7" x14ac:dyDescent="0.25">
      <c r="A1660" t="s">
        <v>858</v>
      </c>
      <c r="B1660" t="s">
        <v>114</v>
      </c>
      <c r="C1660" t="s">
        <v>5568</v>
      </c>
      <c r="D1660" t="s">
        <v>5411</v>
      </c>
      <c r="E1660" s="22" t="s">
        <v>858</v>
      </c>
      <c r="F1660" s="61" t="s">
        <v>114</v>
      </c>
      <c r="G1660" s="22" t="s">
        <v>88</v>
      </c>
    </row>
    <row r="1661" spans="1:7" x14ac:dyDescent="0.25">
      <c r="A1661" t="s">
        <v>859</v>
      </c>
      <c r="B1661" t="s">
        <v>114</v>
      </c>
      <c r="C1661" t="s">
        <v>5568</v>
      </c>
      <c r="D1661" t="s">
        <v>5411</v>
      </c>
      <c r="E1661" s="22" t="s">
        <v>859</v>
      </c>
      <c r="F1661" s="61" t="s">
        <v>114</v>
      </c>
      <c r="G1661" s="22" t="s">
        <v>88</v>
      </c>
    </row>
    <row r="1662" spans="1:7" x14ac:dyDescent="0.25">
      <c r="A1662" t="s">
        <v>860</v>
      </c>
      <c r="B1662" t="s">
        <v>114</v>
      </c>
      <c r="C1662" t="s">
        <v>5568</v>
      </c>
      <c r="D1662" t="s">
        <v>5411</v>
      </c>
      <c r="E1662" s="22" t="s">
        <v>860</v>
      </c>
      <c r="F1662" s="61" t="s">
        <v>114</v>
      </c>
      <c r="G1662" s="22" t="s">
        <v>88</v>
      </c>
    </row>
    <row r="1663" spans="1:7" x14ac:dyDescent="0.25">
      <c r="A1663" t="s">
        <v>861</v>
      </c>
      <c r="B1663" t="s">
        <v>114</v>
      </c>
      <c r="C1663" t="s">
        <v>5568</v>
      </c>
      <c r="D1663" t="s">
        <v>5411</v>
      </c>
      <c r="E1663" s="22" t="s">
        <v>861</v>
      </c>
      <c r="F1663" s="61" t="s">
        <v>114</v>
      </c>
      <c r="G1663" s="22" t="s">
        <v>88</v>
      </c>
    </row>
    <row r="1664" spans="1:7" x14ac:dyDescent="0.25">
      <c r="A1664" t="s">
        <v>862</v>
      </c>
      <c r="B1664" t="s">
        <v>114</v>
      </c>
      <c r="C1664" t="s">
        <v>5568</v>
      </c>
      <c r="D1664" t="s">
        <v>5411</v>
      </c>
      <c r="E1664" s="22" t="s">
        <v>862</v>
      </c>
      <c r="F1664" s="61" t="s">
        <v>114</v>
      </c>
      <c r="G1664" s="22" t="s">
        <v>88</v>
      </c>
    </row>
    <row r="1665" spans="1:7" x14ac:dyDescent="0.25">
      <c r="A1665" t="s">
        <v>863</v>
      </c>
      <c r="B1665" t="s">
        <v>114</v>
      </c>
      <c r="C1665" t="s">
        <v>5568</v>
      </c>
      <c r="D1665" t="s">
        <v>5411</v>
      </c>
      <c r="E1665" s="22" t="s">
        <v>863</v>
      </c>
      <c r="F1665" s="61" t="s">
        <v>114</v>
      </c>
      <c r="G1665" s="22" t="s">
        <v>88</v>
      </c>
    </row>
    <row r="1666" spans="1:7" x14ac:dyDescent="0.25">
      <c r="A1666" t="s">
        <v>864</v>
      </c>
      <c r="B1666" t="s">
        <v>114</v>
      </c>
      <c r="C1666" t="s">
        <v>5568</v>
      </c>
      <c r="D1666" t="s">
        <v>5411</v>
      </c>
      <c r="E1666" s="22" t="s">
        <v>864</v>
      </c>
      <c r="F1666" s="61" t="s">
        <v>114</v>
      </c>
      <c r="G1666" s="22" t="s">
        <v>88</v>
      </c>
    </row>
    <row r="1667" spans="1:7" x14ac:dyDescent="0.25">
      <c r="A1667" t="s">
        <v>865</v>
      </c>
      <c r="B1667" t="s">
        <v>114</v>
      </c>
      <c r="C1667" t="s">
        <v>5568</v>
      </c>
      <c r="D1667" t="s">
        <v>5411</v>
      </c>
      <c r="E1667" s="22" t="s">
        <v>865</v>
      </c>
      <c r="F1667" s="61" t="s">
        <v>114</v>
      </c>
      <c r="G1667" s="22" t="s">
        <v>88</v>
      </c>
    </row>
    <row r="1668" spans="1:7" x14ac:dyDescent="0.25">
      <c r="A1668" t="s">
        <v>866</v>
      </c>
      <c r="B1668" t="s">
        <v>114</v>
      </c>
      <c r="C1668" t="s">
        <v>5568</v>
      </c>
      <c r="D1668" t="s">
        <v>5411</v>
      </c>
      <c r="E1668" s="22" t="s">
        <v>866</v>
      </c>
      <c r="F1668" s="61" t="s">
        <v>114</v>
      </c>
      <c r="G1668" s="22" t="s">
        <v>88</v>
      </c>
    </row>
    <row r="1669" spans="1:7" x14ac:dyDescent="0.25">
      <c r="A1669" t="s">
        <v>867</v>
      </c>
      <c r="B1669" t="s">
        <v>114</v>
      </c>
      <c r="C1669" t="s">
        <v>5568</v>
      </c>
      <c r="D1669" t="s">
        <v>5411</v>
      </c>
      <c r="E1669" s="22" t="s">
        <v>867</v>
      </c>
      <c r="F1669" s="61" t="s">
        <v>114</v>
      </c>
      <c r="G1669" s="22" t="s">
        <v>88</v>
      </c>
    </row>
    <row r="1670" spans="1:7" x14ac:dyDescent="0.25">
      <c r="A1670" t="s">
        <v>868</v>
      </c>
      <c r="B1670" t="s">
        <v>114</v>
      </c>
      <c r="C1670" t="s">
        <v>5568</v>
      </c>
      <c r="D1670" t="s">
        <v>5411</v>
      </c>
      <c r="E1670" s="22" t="s">
        <v>868</v>
      </c>
      <c r="F1670" s="61" t="s">
        <v>114</v>
      </c>
      <c r="G1670" s="22" t="s">
        <v>88</v>
      </c>
    </row>
    <row r="1671" spans="1:7" x14ac:dyDescent="0.25">
      <c r="A1671" t="s">
        <v>870</v>
      </c>
      <c r="B1671" t="s">
        <v>114</v>
      </c>
      <c r="C1671" t="s">
        <v>5568</v>
      </c>
      <c r="D1671" t="s">
        <v>5411</v>
      </c>
      <c r="E1671" s="22" t="s">
        <v>870</v>
      </c>
      <c r="F1671" s="61" t="s">
        <v>114</v>
      </c>
      <c r="G1671" s="22" t="s">
        <v>88</v>
      </c>
    </row>
    <row r="1672" spans="1:7" x14ac:dyDescent="0.25">
      <c r="A1672" t="s">
        <v>872</v>
      </c>
      <c r="B1672" t="s">
        <v>114</v>
      </c>
      <c r="C1672" t="s">
        <v>5568</v>
      </c>
      <c r="D1672" t="s">
        <v>5411</v>
      </c>
      <c r="E1672" s="22" t="s">
        <v>872</v>
      </c>
      <c r="F1672" s="61" t="s">
        <v>114</v>
      </c>
      <c r="G1672" s="22" t="s">
        <v>88</v>
      </c>
    </row>
    <row r="1673" spans="1:7" x14ac:dyDescent="0.25">
      <c r="A1673" t="s">
        <v>874</v>
      </c>
      <c r="B1673" t="s">
        <v>114</v>
      </c>
      <c r="C1673" t="s">
        <v>5568</v>
      </c>
      <c r="D1673" t="s">
        <v>5411</v>
      </c>
      <c r="E1673" s="22" t="s">
        <v>874</v>
      </c>
      <c r="F1673" s="61" t="s">
        <v>114</v>
      </c>
      <c r="G1673" s="22" t="s">
        <v>88</v>
      </c>
    </row>
    <row r="1674" spans="1:7" x14ac:dyDescent="0.25">
      <c r="A1674" t="s">
        <v>876</v>
      </c>
      <c r="B1674" t="s">
        <v>114</v>
      </c>
      <c r="C1674" t="s">
        <v>5568</v>
      </c>
      <c r="D1674" t="s">
        <v>5411</v>
      </c>
      <c r="E1674" s="22" t="s">
        <v>876</v>
      </c>
      <c r="F1674" s="61" t="s">
        <v>114</v>
      </c>
      <c r="G1674" s="22" t="s">
        <v>88</v>
      </c>
    </row>
    <row r="1675" spans="1:7" x14ac:dyDescent="0.25">
      <c r="A1675" t="s">
        <v>878</v>
      </c>
      <c r="B1675" t="s">
        <v>114</v>
      </c>
      <c r="C1675" t="s">
        <v>5568</v>
      </c>
      <c r="D1675" t="s">
        <v>5411</v>
      </c>
      <c r="E1675" s="22" t="s">
        <v>878</v>
      </c>
      <c r="F1675" s="61" t="s">
        <v>114</v>
      </c>
      <c r="G1675" s="22" t="s">
        <v>88</v>
      </c>
    </row>
    <row r="1676" spans="1:7" x14ac:dyDescent="0.25">
      <c r="A1676" t="s">
        <v>880</v>
      </c>
      <c r="B1676" t="s">
        <v>114</v>
      </c>
      <c r="C1676" t="s">
        <v>5568</v>
      </c>
      <c r="D1676" t="s">
        <v>5411</v>
      </c>
      <c r="E1676" s="22" t="s">
        <v>880</v>
      </c>
      <c r="F1676" s="61" t="s">
        <v>114</v>
      </c>
      <c r="G1676" s="22" t="s">
        <v>88</v>
      </c>
    </row>
    <row r="1677" spans="1:7" x14ac:dyDescent="0.25">
      <c r="A1677" t="s">
        <v>882</v>
      </c>
      <c r="B1677" t="s">
        <v>114</v>
      </c>
      <c r="C1677" t="s">
        <v>5568</v>
      </c>
      <c r="D1677" t="s">
        <v>5411</v>
      </c>
      <c r="E1677" s="22" t="s">
        <v>882</v>
      </c>
      <c r="F1677" s="61" t="s">
        <v>114</v>
      </c>
      <c r="G1677" s="22" t="s">
        <v>88</v>
      </c>
    </row>
    <row r="1678" spans="1:7" x14ac:dyDescent="0.25">
      <c r="A1678" t="s">
        <v>884</v>
      </c>
      <c r="B1678" t="s">
        <v>114</v>
      </c>
      <c r="C1678" t="s">
        <v>5568</v>
      </c>
      <c r="D1678" t="s">
        <v>5411</v>
      </c>
      <c r="E1678" s="22" t="s">
        <v>884</v>
      </c>
      <c r="F1678" s="61" t="s">
        <v>114</v>
      </c>
      <c r="G1678" s="22" t="s">
        <v>88</v>
      </c>
    </row>
    <row r="1679" spans="1:7" x14ac:dyDescent="0.25">
      <c r="A1679" t="s">
        <v>886</v>
      </c>
      <c r="B1679" t="s">
        <v>114</v>
      </c>
      <c r="C1679" t="s">
        <v>5568</v>
      </c>
      <c r="D1679" t="s">
        <v>5411</v>
      </c>
      <c r="E1679" s="22" t="s">
        <v>886</v>
      </c>
      <c r="F1679" s="61" t="s">
        <v>114</v>
      </c>
      <c r="G1679" s="22" t="s">
        <v>88</v>
      </c>
    </row>
    <row r="1680" spans="1:7" x14ac:dyDescent="0.25">
      <c r="A1680" t="s">
        <v>888</v>
      </c>
      <c r="B1680" t="s">
        <v>114</v>
      </c>
      <c r="C1680" t="s">
        <v>5568</v>
      </c>
      <c r="D1680" t="s">
        <v>5411</v>
      </c>
      <c r="E1680" s="22" t="s">
        <v>888</v>
      </c>
      <c r="F1680" s="61" t="s">
        <v>114</v>
      </c>
      <c r="G1680" s="22" t="s">
        <v>88</v>
      </c>
    </row>
    <row r="1681" spans="1:7" x14ac:dyDescent="0.25">
      <c r="A1681" t="s">
        <v>890</v>
      </c>
      <c r="B1681" t="s">
        <v>113</v>
      </c>
      <c r="C1681" t="s">
        <v>5568</v>
      </c>
      <c r="D1681" t="s">
        <v>5411</v>
      </c>
      <c r="E1681" s="22" t="s">
        <v>890</v>
      </c>
      <c r="F1681" s="61" t="s">
        <v>113</v>
      </c>
      <c r="G1681" s="61" t="s">
        <v>88</v>
      </c>
    </row>
    <row r="1682" spans="1:7" x14ac:dyDescent="0.25">
      <c r="A1682" t="s">
        <v>892</v>
      </c>
      <c r="B1682" t="s">
        <v>113</v>
      </c>
      <c r="C1682" t="s">
        <v>5568</v>
      </c>
      <c r="D1682" t="s">
        <v>5411</v>
      </c>
      <c r="E1682" s="22" t="s">
        <v>892</v>
      </c>
      <c r="F1682" s="61" t="s">
        <v>113</v>
      </c>
      <c r="G1682" s="61" t="s">
        <v>88</v>
      </c>
    </row>
    <row r="1683" spans="1:7" x14ac:dyDescent="0.25">
      <c r="A1683" t="s">
        <v>894</v>
      </c>
      <c r="B1683" t="s">
        <v>113</v>
      </c>
      <c r="C1683" t="s">
        <v>5568</v>
      </c>
      <c r="D1683" t="s">
        <v>5411</v>
      </c>
      <c r="E1683" s="22" t="s">
        <v>894</v>
      </c>
      <c r="F1683" s="61" t="s">
        <v>113</v>
      </c>
      <c r="G1683" s="61" t="s">
        <v>88</v>
      </c>
    </row>
    <row r="1684" spans="1:7" x14ac:dyDescent="0.25">
      <c r="A1684" t="s">
        <v>896</v>
      </c>
      <c r="B1684" t="s">
        <v>113</v>
      </c>
      <c r="C1684" t="s">
        <v>5568</v>
      </c>
      <c r="D1684" t="s">
        <v>5411</v>
      </c>
      <c r="E1684" s="22" t="s">
        <v>896</v>
      </c>
      <c r="F1684" s="61" t="s">
        <v>113</v>
      </c>
      <c r="G1684" s="61" t="s">
        <v>88</v>
      </c>
    </row>
    <row r="1685" spans="1:7" x14ac:dyDescent="0.25">
      <c r="A1685" t="s">
        <v>898</v>
      </c>
      <c r="B1685" t="s">
        <v>113</v>
      </c>
      <c r="C1685" t="s">
        <v>5568</v>
      </c>
      <c r="D1685" t="s">
        <v>5411</v>
      </c>
      <c r="E1685" s="22" t="s">
        <v>898</v>
      </c>
      <c r="F1685" s="61" t="s">
        <v>113</v>
      </c>
      <c r="G1685" s="61" t="s">
        <v>88</v>
      </c>
    </row>
    <row r="1686" spans="1:7" x14ac:dyDescent="0.25">
      <c r="A1686" t="s">
        <v>900</v>
      </c>
      <c r="B1686" t="s">
        <v>113</v>
      </c>
      <c r="C1686" t="s">
        <v>5568</v>
      </c>
      <c r="D1686" t="s">
        <v>5411</v>
      </c>
      <c r="E1686" s="22" t="s">
        <v>900</v>
      </c>
      <c r="F1686" s="61" t="s">
        <v>113</v>
      </c>
      <c r="G1686" s="61" t="s">
        <v>88</v>
      </c>
    </row>
    <row r="1687" spans="1:7" x14ac:dyDescent="0.25">
      <c r="A1687" t="s">
        <v>902</v>
      </c>
      <c r="B1687" t="s">
        <v>113</v>
      </c>
      <c r="C1687" t="s">
        <v>5568</v>
      </c>
      <c r="D1687" t="s">
        <v>5411</v>
      </c>
      <c r="E1687" s="22" t="s">
        <v>902</v>
      </c>
      <c r="F1687" s="61" t="s">
        <v>113</v>
      </c>
      <c r="G1687" s="61" t="s">
        <v>88</v>
      </c>
    </row>
    <row r="1688" spans="1:7" x14ac:dyDescent="0.25">
      <c r="A1688" t="s">
        <v>904</v>
      </c>
      <c r="B1688" t="s">
        <v>113</v>
      </c>
      <c r="C1688" t="s">
        <v>5568</v>
      </c>
      <c r="D1688" t="s">
        <v>5411</v>
      </c>
      <c r="E1688" s="22" t="s">
        <v>904</v>
      </c>
      <c r="F1688" s="61" t="s">
        <v>113</v>
      </c>
      <c r="G1688" s="61" t="s">
        <v>88</v>
      </c>
    </row>
    <row r="1689" spans="1:7" x14ac:dyDescent="0.25">
      <c r="A1689" t="s">
        <v>906</v>
      </c>
      <c r="B1689" t="s">
        <v>113</v>
      </c>
      <c r="C1689" t="s">
        <v>5568</v>
      </c>
      <c r="D1689" t="s">
        <v>5411</v>
      </c>
      <c r="E1689" s="22" t="s">
        <v>906</v>
      </c>
      <c r="F1689" s="61" t="s">
        <v>113</v>
      </c>
      <c r="G1689" s="61" t="s">
        <v>88</v>
      </c>
    </row>
    <row r="1690" spans="1:7" x14ac:dyDescent="0.25">
      <c r="A1690" t="s">
        <v>908</v>
      </c>
      <c r="B1690" t="s">
        <v>113</v>
      </c>
      <c r="C1690" t="s">
        <v>5568</v>
      </c>
      <c r="D1690" t="s">
        <v>5411</v>
      </c>
      <c r="E1690" s="22" t="s">
        <v>908</v>
      </c>
      <c r="F1690" s="61" t="s">
        <v>113</v>
      </c>
      <c r="G1690" s="61" t="s">
        <v>88</v>
      </c>
    </row>
    <row r="1691" spans="1:7" x14ac:dyDescent="0.25">
      <c r="A1691" t="s">
        <v>910</v>
      </c>
      <c r="B1691" t="s">
        <v>113</v>
      </c>
      <c r="C1691" t="s">
        <v>5568</v>
      </c>
      <c r="D1691" t="s">
        <v>5411</v>
      </c>
      <c r="E1691" s="22" t="s">
        <v>910</v>
      </c>
      <c r="F1691" s="61" t="s">
        <v>113</v>
      </c>
      <c r="G1691" s="61" t="s">
        <v>88</v>
      </c>
    </row>
    <row r="1692" spans="1:7" x14ac:dyDescent="0.25">
      <c r="A1692" t="s">
        <v>912</v>
      </c>
      <c r="B1692" t="s">
        <v>113</v>
      </c>
      <c r="C1692" t="s">
        <v>5568</v>
      </c>
      <c r="D1692" t="s">
        <v>5411</v>
      </c>
      <c r="E1692" s="22" t="s">
        <v>912</v>
      </c>
      <c r="F1692" s="61" t="s">
        <v>113</v>
      </c>
      <c r="G1692" s="61" t="s">
        <v>88</v>
      </c>
    </row>
    <row r="1693" spans="1:7" x14ac:dyDescent="0.25">
      <c r="A1693" t="s">
        <v>914</v>
      </c>
      <c r="B1693" t="s">
        <v>113</v>
      </c>
      <c r="C1693" t="s">
        <v>5568</v>
      </c>
      <c r="D1693" t="s">
        <v>5411</v>
      </c>
      <c r="E1693" s="22" t="s">
        <v>914</v>
      </c>
      <c r="F1693" s="61" t="s">
        <v>113</v>
      </c>
      <c r="G1693" s="61" t="s">
        <v>88</v>
      </c>
    </row>
    <row r="1694" spans="1:7" x14ac:dyDescent="0.25">
      <c r="A1694" t="s">
        <v>916</v>
      </c>
      <c r="B1694" t="s">
        <v>113</v>
      </c>
      <c r="C1694" t="s">
        <v>5568</v>
      </c>
      <c r="D1694" t="s">
        <v>5411</v>
      </c>
      <c r="E1694" s="22" t="s">
        <v>916</v>
      </c>
      <c r="F1694" s="61" t="s">
        <v>113</v>
      </c>
      <c r="G1694" s="61" t="s">
        <v>88</v>
      </c>
    </row>
    <row r="1695" spans="1:7" x14ac:dyDescent="0.25">
      <c r="A1695" t="s">
        <v>918</v>
      </c>
      <c r="B1695" t="s">
        <v>113</v>
      </c>
      <c r="C1695" t="s">
        <v>5568</v>
      </c>
      <c r="D1695" t="s">
        <v>5411</v>
      </c>
      <c r="E1695" s="22" t="s">
        <v>918</v>
      </c>
      <c r="F1695" s="61" t="s">
        <v>113</v>
      </c>
      <c r="G1695" s="61" t="s">
        <v>88</v>
      </c>
    </row>
    <row r="1696" spans="1:7" x14ac:dyDescent="0.25">
      <c r="A1696" t="s">
        <v>920</v>
      </c>
      <c r="B1696" t="s">
        <v>113</v>
      </c>
      <c r="C1696" t="s">
        <v>5568</v>
      </c>
      <c r="D1696" t="s">
        <v>5411</v>
      </c>
      <c r="E1696" s="22" t="s">
        <v>920</v>
      </c>
      <c r="F1696" s="61" t="s">
        <v>113</v>
      </c>
      <c r="G1696" s="61" t="s">
        <v>88</v>
      </c>
    </row>
    <row r="1697" spans="1:7" x14ac:dyDescent="0.25">
      <c r="A1697" t="s">
        <v>921</v>
      </c>
      <c r="B1697" t="s">
        <v>113</v>
      </c>
      <c r="C1697" t="s">
        <v>5568</v>
      </c>
      <c r="D1697" t="s">
        <v>5411</v>
      </c>
      <c r="E1697" s="22" t="s">
        <v>921</v>
      </c>
      <c r="F1697" s="61" t="s">
        <v>113</v>
      </c>
      <c r="G1697" s="61" t="s">
        <v>88</v>
      </c>
    </row>
    <row r="1698" spans="1:7" x14ac:dyDescent="0.25">
      <c r="A1698" t="s">
        <v>923</v>
      </c>
      <c r="B1698" t="s">
        <v>113</v>
      </c>
      <c r="C1698" t="s">
        <v>5568</v>
      </c>
      <c r="D1698" t="s">
        <v>5411</v>
      </c>
      <c r="E1698" s="22" t="s">
        <v>923</v>
      </c>
      <c r="F1698" s="61" t="s">
        <v>113</v>
      </c>
      <c r="G1698" s="61" t="s">
        <v>88</v>
      </c>
    </row>
    <row r="1699" spans="1:7" x14ac:dyDescent="0.25">
      <c r="A1699" t="s">
        <v>925</v>
      </c>
      <c r="B1699" t="s">
        <v>113</v>
      </c>
      <c r="C1699" t="s">
        <v>5568</v>
      </c>
      <c r="D1699" t="s">
        <v>5411</v>
      </c>
      <c r="E1699" s="22" t="s">
        <v>925</v>
      </c>
      <c r="F1699" s="61" t="s">
        <v>113</v>
      </c>
      <c r="G1699" s="61" t="s">
        <v>88</v>
      </c>
    </row>
    <row r="1700" spans="1:7" x14ac:dyDescent="0.25">
      <c r="A1700" t="s">
        <v>927</v>
      </c>
      <c r="B1700" t="s">
        <v>113</v>
      </c>
      <c r="C1700" t="s">
        <v>5568</v>
      </c>
      <c r="D1700" t="s">
        <v>5411</v>
      </c>
      <c r="E1700" s="22" t="s">
        <v>927</v>
      </c>
      <c r="F1700" s="61" t="s">
        <v>113</v>
      </c>
      <c r="G1700" s="61" t="s">
        <v>88</v>
      </c>
    </row>
    <row r="1701" spans="1:7" x14ac:dyDescent="0.25">
      <c r="A1701" t="s">
        <v>929</v>
      </c>
      <c r="B1701" t="s">
        <v>113</v>
      </c>
      <c r="C1701" t="s">
        <v>5568</v>
      </c>
      <c r="D1701" t="s">
        <v>5411</v>
      </c>
      <c r="E1701" s="22" t="s">
        <v>929</v>
      </c>
      <c r="F1701" s="61" t="s">
        <v>113</v>
      </c>
      <c r="G1701" s="61" t="s">
        <v>88</v>
      </c>
    </row>
    <row r="1702" spans="1:7" x14ac:dyDescent="0.25">
      <c r="A1702" t="s">
        <v>931</v>
      </c>
      <c r="B1702" t="s">
        <v>113</v>
      </c>
      <c r="C1702" t="s">
        <v>5568</v>
      </c>
      <c r="D1702" t="s">
        <v>5411</v>
      </c>
      <c r="E1702" s="22" t="s">
        <v>931</v>
      </c>
      <c r="F1702" s="61" t="s">
        <v>113</v>
      </c>
      <c r="G1702" s="61" t="s">
        <v>88</v>
      </c>
    </row>
    <row r="1703" spans="1:7" x14ac:dyDescent="0.25">
      <c r="A1703" t="s">
        <v>933</v>
      </c>
      <c r="B1703" t="s">
        <v>113</v>
      </c>
      <c r="C1703" t="s">
        <v>5568</v>
      </c>
      <c r="D1703" t="s">
        <v>5411</v>
      </c>
      <c r="E1703" s="22" t="s">
        <v>933</v>
      </c>
      <c r="F1703" s="61" t="s">
        <v>113</v>
      </c>
      <c r="G1703" s="61" t="s">
        <v>88</v>
      </c>
    </row>
    <row r="1704" spans="1:7" x14ac:dyDescent="0.25">
      <c r="A1704" t="s">
        <v>935</v>
      </c>
      <c r="B1704" t="s">
        <v>113</v>
      </c>
      <c r="C1704" t="s">
        <v>5568</v>
      </c>
      <c r="D1704" t="s">
        <v>5411</v>
      </c>
      <c r="E1704" s="22" t="s">
        <v>935</v>
      </c>
      <c r="F1704" s="61" t="s">
        <v>113</v>
      </c>
      <c r="G1704" s="61" t="s">
        <v>88</v>
      </c>
    </row>
    <row r="1705" spans="1:7" x14ac:dyDescent="0.25">
      <c r="A1705" t="s">
        <v>937</v>
      </c>
      <c r="B1705" t="s">
        <v>113</v>
      </c>
      <c r="C1705" t="s">
        <v>5568</v>
      </c>
      <c r="D1705" t="s">
        <v>5411</v>
      </c>
      <c r="E1705" s="22" t="s">
        <v>937</v>
      </c>
      <c r="F1705" s="61" t="s">
        <v>113</v>
      </c>
      <c r="G1705" s="61" t="s">
        <v>88</v>
      </c>
    </row>
    <row r="1706" spans="1:7" x14ac:dyDescent="0.25">
      <c r="A1706" t="s">
        <v>939</v>
      </c>
      <c r="B1706" t="s">
        <v>113</v>
      </c>
      <c r="C1706" t="s">
        <v>5568</v>
      </c>
      <c r="D1706" t="s">
        <v>5411</v>
      </c>
      <c r="E1706" s="22" t="s">
        <v>939</v>
      </c>
      <c r="F1706" s="61" t="s">
        <v>113</v>
      </c>
      <c r="G1706" s="61" t="s">
        <v>88</v>
      </c>
    </row>
    <row r="1707" spans="1:7" x14ac:dyDescent="0.25">
      <c r="A1707" t="s">
        <v>941</v>
      </c>
      <c r="B1707" t="s">
        <v>113</v>
      </c>
      <c r="C1707" t="s">
        <v>5568</v>
      </c>
      <c r="D1707" t="s">
        <v>5411</v>
      </c>
      <c r="E1707" s="22" t="s">
        <v>941</v>
      </c>
      <c r="F1707" s="61" t="s">
        <v>113</v>
      </c>
      <c r="G1707" s="61" t="s">
        <v>88</v>
      </c>
    </row>
    <row r="1708" spans="1:7" x14ac:dyDescent="0.25">
      <c r="A1708" t="s">
        <v>943</v>
      </c>
      <c r="B1708" t="s">
        <v>113</v>
      </c>
      <c r="C1708" t="s">
        <v>5568</v>
      </c>
      <c r="D1708" t="s">
        <v>5411</v>
      </c>
      <c r="E1708" s="22" t="s">
        <v>943</v>
      </c>
      <c r="F1708" s="61" t="s">
        <v>113</v>
      </c>
      <c r="G1708" s="61" t="s">
        <v>88</v>
      </c>
    </row>
    <row r="1709" spans="1:7" x14ac:dyDescent="0.25">
      <c r="A1709" t="s">
        <v>945</v>
      </c>
      <c r="B1709" t="s">
        <v>113</v>
      </c>
      <c r="C1709" t="s">
        <v>5568</v>
      </c>
      <c r="D1709" t="s">
        <v>5411</v>
      </c>
      <c r="E1709" s="22" t="s">
        <v>945</v>
      </c>
      <c r="F1709" s="61" t="s">
        <v>113</v>
      </c>
      <c r="G1709" s="61" t="s">
        <v>88</v>
      </c>
    </row>
    <row r="1710" spans="1:7" x14ac:dyDescent="0.25">
      <c r="A1710" t="s">
        <v>947</v>
      </c>
      <c r="B1710" t="s">
        <v>113</v>
      </c>
      <c r="C1710" t="s">
        <v>5568</v>
      </c>
      <c r="D1710" t="s">
        <v>5411</v>
      </c>
      <c r="E1710" s="22" t="s">
        <v>947</v>
      </c>
      <c r="F1710" s="61" t="s">
        <v>113</v>
      </c>
      <c r="G1710" s="61" t="s">
        <v>88</v>
      </c>
    </row>
    <row r="1711" spans="1:7" x14ac:dyDescent="0.25">
      <c r="A1711" t="s">
        <v>949</v>
      </c>
      <c r="B1711" t="s">
        <v>113</v>
      </c>
      <c r="C1711" t="s">
        <v>5568</v>
      </c>
      <c r="D1711" t="s">
        <v>5411</v>
      </c>
      <c r="E1711" s="22" t="s">
        <v>949</v>
      </c>
      <c r="F1711" s="61" t="s">
        <v>113</v>
      </c>
      <c r="G1711" s="61" t="s">
        <v>88</v>
      </c>
    </row>
    <row r="1712" spans="1:7" x14ac:dyDescent="0.25">
      <c r="A1712" t="s">
        <v>951</v>
      </c>
      <c r="B1712" t="s">
        <v>113</v>
      </c>
      <c r="C1712" t="s">
        <v>5568</v>
      </c>
      <c r="D1712" t="s">
        <v>5411</v>
      </c>
      <c r="E1712" s="22" t="s">
        <v>951</v>
      </c>
      <c r="F1712" s="61" t="s">
        <v>113</v>
      </c>
      <c r="G1712" s="61" t="s">
        <v>88</v>
      </c>
    </row>
    <row r="1713" spans="1:7" x14ac:dyDescent="0.25">
      <c r="A1713" t="s">
        <v>953</v>
      </c>
      <c r="B1713" t="s">
        <v>113</v>
      </c>
      <c r="C1713" t="s">
        <v>5568</v>
      </c>
      <c r="D1713" t="s">
        <v>5411</v>
      </c>
      <c r="E1713" s="22" t="s">
        <v>953</v>
      </c>
      <c r="F1713" s="61" t="s">
        <v>113</v>
      </c>
      <c r="G1713" s="61" t="s">
        <v>88</v>
      </c>
    </row>
    <row r="1714" spans="1:7" x14ac:dyDescent="0.25">
      <c r="A1714" t="s">
        <v>955</v>
      </c>
      <c r="B1714" t="s">
        <v>113</v>
      </c>
      <c r="C1714" t="s">
        <v>5568</v>
      </c>
      <c r="D1714" t="s">
        <v>5411</v>
      </c>
      <c r="E1714" s="22" t="s">
        <v>955</v>
      </c>
      <c r="F1714" s="61" t="s">
        <v>113</v>
      </c>
      <c r="G1714" s="61" t="s">
        <v>88</v>
      </c>
    </row>
    <row r="1715" spans="1:7" x14ac:dyDescent="0.25">
      <c r="A1715" t="s">
        <v>957</v>
      </c>
      <c r="B1715" t="s">
        <v>113</v>
      </c>
      <c r="C1715" t="s">
        <v>5568</v>
      </c>
      <c r="D1715" t="s">
        <v>5411</v>
      </c>
      <c r="E1715" s="22" t="s">
        <v>957</v>
      </c>
      <c r="F1715" s="61" t="s">
        <v>113</v>
      </c>
      <c r="G1715" s="61" t="s">
        <v>88</v>
      </c>
    </row>
    <row r="1716" spans="1:7" x14ac:dyDescent="0.25">
      <c r="A1716" t="s">
        <v>959</v>
      </c>
      <c r="B1716" t="s">
        <v>113</v>
      </c>
      <c r="C1716" t="s">
        <v>5568</v>
      </c>
      <c r="D1716" t="s">
        <v>5411</v>
      </c>
      <c r="E1716" s="22" t="s">
        <v>959</v>
      </c>
      <c r="F1716" s="61" t="s">
        <v>113</v>
      </c>
      <c r="G1716" s="61" t="s">
        <v>88</v>
      </c>
    </row>
    <row r="1717" spans="1:7" x14ac:dyDescent="0.25">
      <c r="A1717" t="s">
        <v>961</v>
      </c>
      <c r="B1717" t="s">
        <v>113</v>
      </c>
      <c r="C1717" t="s">
        <v>5568</v>
      </c>
      <c r="D1717" t="s">
        <v>5411</v>
      </c>
      <c r="E1717" s="22" t="s">
        <v>961</v>
      </c>
      <c r="F1717" s="61" t="s">
        <v>113</v>
      </c>
      <c r="G1717" s="61" t="s">
        <v>88</v>
      </c>
    </row>
    <row r="1718" spans="1:7" x14ac:dyDescent="0.25">
      <c r="A1718" t="s">
        <v>963</v>
      </c>
      <c r="B1718" t="s">
        <v>113</v>
      </c>
      <c r="C1718" t="s">
        <v>5568</v>
      </c>
      <c r="D1718" t="s">
        <v>5411</v>
      </c>
      <c r="E1718" s="22" t="s">
        <v>963</v>
      </c>
      <c r="F1718" s="61" t="s">
        <v>113</v>
      </c>
      <c r="G1718" s="61" t="s">
        <v>88</v>
      </c>
    </row>
    <row r="1719" spans="1:7" x14ac:dyDescent="0.25">
      <c r="A1719" t="s">
        <v>965</v>
      </c>
      <c r="B1719" t="s">
        <v>113</v>
      </c>
      <c r="C1719" t="s">
        <v>5568</v>
      </c>
      <c r="D1719" t="s">
        <v>5411</v>
      </c>
      <c r="E1719" s="22" t="s">
        <v>965</v>
      </c>
      <c r="F1719" s="61" t="s">
        <v>113</v>
      </c>
      <c r="G1719" s="61" t="s">
        <v>88</v>
      </c>
    </row>
    <row r="1720" spans="1:7" x14ac:dyDescent="0.25">
      <c r="A1720" t="s">
        <v>967</v>
      </c>
      <c r="B1720" t="s">
        <v>113</v>
      </c>
      <c r="C1720" t="s">
        <v>5568</v>
      </c>
      <c r="D1720" t="s">
        <v>5411</v>
      </c>
      <c r="E1720" s="22" t="s">
        <v>967</v>
      </c>
      <c r="F1720" s="61" t="s">
        <v>113</v>
      </c>
      <c r="G1720" s="61" t="s">
        <v>88</v>
      </c>
    </row>
    <row r="1721" spans="1:7" x14ac:dyDescent="0.25">
      <c r="A1721" t="s">
        <v>969</v>
      </c>
      <c r="B1721" t="s">
        <v>113</v>
      </c>
      <c r="C1721" t="s">
        <v>5568</v>
      </c>
      <c r="D1721" t="s">
        <v>5411</v>
      </c>
      <c r="E1721" s="22" t="s">
        <v>969</v>
      </c>
      <c r="F1721" s="61" t="s">
        <v>113</v>
      </c>
      <c r="G1721" s="61" t="s">
        <v>88</v>
      </c>
    </row>
    <row r="1722" spans="1:7" x14ac:dyDescent="0.25">
      <c r="A1722" t="s">
        <v>971</v>
      </c>
      <c r="B1722" t="s">
        <v>113</v>
      </c>
      <c r="C1722" t="s">
        <v>5568</v>
      </c>
      <c r="D1722" t="s">
        <v>5411</v>
      </c>
      <c r="E1722" s="22" t="s">
        <v>971</v>
      </c>
      <c r="F1722" s="61" t="s">
        <v>113</v>
      </c>
      <c r="G1722" s="61" t="s">
        <v>88</v>
      </c>
    </row>
    <row r="1723" spans="1:7" x14ac:dyDescent="0.25">
      <c r="A1723" t="s">
        <v>973</v>
      </c>
      <c r="B1723" t="s">
        <v>113</v>
      </c>
      <c r="C1723" t="s">
        <v>5568</v>
      </c>
      <c r="D1723" t="s">
        <v>5411</v>
      </c>
      <c r="E1723" s="22" t="s">
        <v>973</v>
      </c>
      <c r="F1723" s="61" t="s">
        <v>113</v>
      </c>
      <c r="G1723" s="61" t="s">
        <v>88</v>
      </c>
    </row>
    <row r="1724" spans="1:7" x14ac:dyDescent="0.25">
      <c r="A1724" t="s">
        <v>975</v>
      </c>
      <c r="B1724" t="s">
        <v>113</v>
      </c>
      <c r="C1724" t="s">
        <v>5568</v>
      </c>
      <c r="D1724" t="s">
        <v>5411</v>
      </c>
      <c r="E1724" s="22" t="s">
        <v>975</v>
      </c>
      <c r="F1724" s="61" t="s">
        <v>113</v>
      </c>
      <c r="G1724" s="61" t="s">
        <v>88</v>
      </c>
    </row>
    <row r="1725" spans="1:7" x14ac:dyDescent="0.25">
      <c r="A1725" t="s">
        <v>977</v>
      </c>
      <c r="B1725" t="s">
        <v>113</v>
      </c>
      <c r="C1725" t="s">
        <v>5568</v>
      </c>
      <c r="D1725" t="s">
        <v>5411</v>
      </c>
      <c r="E1725" s="22" t="s">
        <v>977</v>
      </c>
      <c r="F1725" s="61" t="s">
        <v>113</v>
      </c>
      <c r="G1725" s="61" t="s">
        <v>88</v>
      </c>
    </row>
    <row r="1726" spans="1:7" x14ac:dyDescent="0.25">
      <c r="A1726" t="s">
        <v>979</v>
      </c>
      <c r="B1726" t="s">
        <v>113</v>
      </c>
      <c r="C1726" t="s">
        <v>5568</v>
      </c>
      <c r="D1726" t="s">
        <v>5411</v>
      </c>
      <c r="E1726" s="22" t="s">
        <v>979</v>
      </c>
      <c r="F1726" s="61" t="s">
        <v>113</v>
      </c>
      <c r="G1726" s="61" t="s">
        <v>88</v>
      </c>
    </row>
    <row r="1727" spans="1:7" x14ac:dyDescent="0.25">
      <c r="A1727" t="s">
        <v>981</v>
      </c>
      <c r="B1727" t="s">
        <v>113</v>
      </c>
      <c r="C1727" t="s">
        <v>5568</v>
      </c>
      <c r="D1727" t="s">
        <v>5411</v>
      </c>
      <c r="E1727" s="22" t="s">
        <v>981</v>
      </c>
      <c r="F1727" s="61" t="s">
        <v>113</v>
      </c>
      <c r="G1727" s="61" t="s">
        <v>88</v>
      </c>
    </row>
    <row r="1728" spans="1:7" x14ac:dyDescent="0.25">
      <c r="A1728" t="s">
        <v>983</v>
      </c>
      <c r="B1728" t="s">
        <v>113</v>
      </c>
      <c r="C1728" t="s">
        <v>5568</v>
      </c>
      <c r="D1728" t="s">
        <v>5411</v>
      </c>
      <c r="E1728" s="22" t="s">
        <v>983</v>
      </c>
      <c r="F1728" s="61" t="s">
        <v>113</v>
      </c>
      <c r="G1728" s="61" t="s">
        <v>88</v>
      </c>
    </row>
    <row r="1729" spans="1:7" x14ac:dyDescent="0.25">
      <c r="A1729" t="s">
        <v>985</v>
      </c>
      <c r="B1729" t="s">
        <v>113</v>
      </c>
      <c r="C1729" t="s">
        <v>5568</v>
      </c>
      <c r="D1729" t="s">
        <v>5411</v>
      </c>
      <c r="E1729" s="22" t="s">
        <v>985</v>
      </c>
      <c r="F1729" s="61" t="s">
        <v>113</v>
      </c>
      <c r="G1729" s="61" t="s">
        <v>88</v>
      </c>
    </row>
    <row r="1730" spans="1:7" x14ac:dyDescent="0.25">
      <c r="A1730" t="s">
        <v>987</v>
      </c>
      <c r="B1730" t="s">
        <v>113</v>
      </c>
      <c r="C1730" t="s">
        <v>5568</v>
      </c>
      <c r="D1730" t="s">
        <v>5411</v>
      </c>
      <c r="E1730" s="22" t="s">
        <v>987</v>
      </c>
      <c r="F1730" s="61" t="s">
        <v>113</v>
      </c>
      <c r="G1730" s="61" t="s">
        <v>88</v>
      </c>
    </row>
    <row r="1731" spans="1:7" x14ac:dyDescent="0.25">
      <c r="A1731" t="s">
        <v>989</v>
      </c>
      <c r="B1731" t="s">
        <v>113</v>
      </c>
      <c r="C1731" t="s">
        <v>5568</v>
      </c>
      <c r="D1731" t="s">
        <v>5411</v>
      </c>
      <c r="E1731" s="22" t="s">
        <v>989</v>
      </c>
      <c r="F1731" s="61" t="s">
        <v>113</v>
      </c>
      <c r="G1731" s="61" t="s">
        <v>88</v>
      </c>
    </row>
    <row r="1732" spans="1:7" x14ac:dyDescent="0.25">
      <c r="A1732" t="s">
        <v>991</v>
      </c>
      <c r="B1732" t="s">
        <v>113</v>
      </c>
      <c r="C1732" t="s">
        <v>5568</v>
      </c>
      <c r="D1732" t="s">
        <v>5411</v>
      </c>
      <c r="E1732" s="22" t="s">
        <v>991</v>
      </c>
      <c r="F1732" s="61" t="s">
        <v>113</v>
      </c>
      <c r="G1732" s="61" t="s">
        <v>88</v>
      </c>
    </row>
    <row r="1733" spans="1:7" x14ac:dyDescent="0.25">
      <c r="A1733" t="s">
        <v>993</v>
      </c>
      <c r="B1733" t="s">
        <v>113</v>
      </c>
      <c r="C1733" t="s">
        <v>5568</v>
      </c>
      <c r="D1733" t="s">
        <v>5411</v>
      </c>
      <c r="E1733" s="22" t="s">
        <v>993</v>
      </c>
      <c r="F1733" s="61" t="s">
        <v>113</v>
      </c>
      <c r="G1733" s="61" t="s">
        <v>88</v>
      </c>
    </row>
    <row r="1734" spans="1:7" x14ac:dyDescent="0.25">
      <c r="A1734" t="s">
        <v>995</v>
      </c>
      <c r="B1734" t="s">
        <v>113</v>
      </c>
      <c r="C1734" t="s">
        <v>5568</v>
      </c>
      <c r="D1734" t="s">
        <v>5411</v>
      </c>
      <c r="E1734" s="22" t="s">
        <v>995</v>
      </c>
      <c r="F1734" s="61" t="s">
        <v>113</v>
      </c>
      <c r="G1734" s="61" t="s">
        <v>88</v>
      </c>
    </row>
    <row r="1735" spans="1:7" x14ac:dyDescent="0.25">
      <c r="A1735" t="s">
        <v>997</v>
      </c>
      <c r="B1735" t="s">
        <v>113</v>
      </c>
      <c r="C1735" t="s">
        <v>5568</v>
      </c>
      <c r="D1735" t="s">
        <v>5411</v>
      </c>
      <c r="E1735" s="22" t="s">
        <v>997</v>
      </c>
      <c r="F1735" s="61" t="s">
        <v>113</v>
      </c>
      <c r="G1735" s="61" t="s">
        <v>88</v>
      </c>
    </row>
    <row r="1736" spans="1:7" x14ac:dyDescent="0.25">
      <c r="A1736" t="s">
        <v>999</v>
      </c>
      <c r="B1736" t="s">
        <v>113</v>
      </c>
      <c r="C1736" t="s">
        <v>5568</v>
      </c>
      <c r="D1736" t="s">
        <v>5411</v>
      </c>
      <c r="E1736" s="22" t="s">
        <v>999</v>
      </c>
      <c r="F1736" s="61" t="s">
        <v>113</v>
      </c>
      <c r="G1736" s="61" t="s">
        <v>88</v>
      </c>
    </row>
    <row r="1737" spans="1:7" x14ac:dyDescent="0.25">
      <c r="A1737" t="s">
        <v>1001</v>
      </c>
      <c r="B1737" t="s">
        <v>113</v>
      </c>
      <c r="C1737" t="s">
        <v>5568</v>
      </c>
      <c r="D1737" t="s">
        <v>5411</v>
      </c>
      <c r="E1737" s="22" t="s">
        <v>1001</v>
      </c>
      <c r="F1737" s="61" t="s">
        <v>113</v>
      </c>
      <c r="G1737" s="61" t="s">
        <v>88</v>
      </c>
    </row>
    <row r="1738" spans="1:7" x14ac:dyDescent="0.25">
      <c r="A1738" t="s">
        <v>1004</v>
      </c>
      <c r="B1738" t="s">
        <v>113</v>
      </c>
      <c r="C1738" t="s">
        <v>5568</v>
      </c>
      <c r="D1738" t="s">
        <v>5411</v>
      </c>
      <c r="E1738" s="22" t="s">
        <v>1004</v>
      </c>
      <c r="F1738" s="61" t="s">
        <v>113</v>
      </c>
      <c r="G1738" s="61" t="s">
        <v>88</v>
      </c>
    </row>
    <row r="1739" spans="1:7" x14ac:dyDescent="0.25">
      <c r="A1739" t="s">
        <v>1007</v>
      </c>
      <c r="B1739" t="s">
        <v>113</v>
      </c>
      <c r="C1739" t="s">
        <v>5568</v>
      </c>
      <c r="D1739" t="s">
        <v>5411</v>
      </c>
      <c r="E1739" s="22" t="s">
        <v>1007</v>
      </c>
      <c r="F1739" s="61" t="s">
        <v>113</v>
      </c>
      <c r="G1739" s="61" t="s">
        <v>88</v>
      </c>
    </row>
    <row r="1740" spans="1:7" x14ac:dyDescent="0.25">
      <c r="A1740" t="s">
        <v>1010</v>
      </c>
      <c r="B1740" t="s">
        <v>113</v>
      </c>
      <c r="C1740" t="s">
        <v>5568</v>
      </c>
      <c r="D1740" t="s">
        <v>5411</v>
      </c>
      <c r="E1740" s="22" t="s">
        <v>1010</v>
      </c>
      <c r="F1740" s="61" t="s">
        <v>113</v>
      </c>
      <c r="G1740" s="61" t="s">
        <v>88</v>
      </c>
    </row>
    <row r="1741" spans="1:7" x14ac:dyDescent="0.25">
      <c r="A1741" t="s">
        <v>1013</v>
      </c>
      <c r="B1741" t="s">
        <v>5568</v>
      </c>
      <c r="C1741" t="s">
        <v>114</v>
      </c>
      <c r="D1741" t="s">
        <v>5411</v>
      </c>
      <c r="E1741" s="22" t="s">
        <v>1013</v>
      </c>
      <c r="F1741" s="61" t="s">
        <v>88</v>
      </c>
      <c r="G1741" s="61" t="s">
        <v>113</v>
      </c>
    </row>
    <row r="1742" spans="1:7" x14ac:dyDescent="0.25">
      <c r="A1742" t="s">
        <v>1016</v>
      </c>
      <c r="B1742" t="s">
        <v>5568</v>
      </c>
      <c r="C1742" t="s">
        <v>114</v>
      </c>
      <c r="D1742" t="s">
        <v>5411</v>
      </c>
      <c r="E1742" s="22" t="s">
        <v>1016</v>
      </c>
      <c r="F1742" s="61" t="s">
        <v>88</v>
      </c>
      <c r="G1742" s="61" t="s">
        <v>114</v>
      </c>
    </row>
    <row r="1743" spans="1:7" x14ac:dyDescent="0.25">
      <c r="A1743" t="s">
        <v>1019</v>
      </c>
      <c r="B1743" t="s">
        <v>5568</v>
      </c>
      <c r="C1743" t="s">
        <v>114</v>
      </c>
      <c r="D1743" t="s">
        <v>5411</v>
      </c>
      <c r="E1743" s="22" t="s">
        <v>1019</v>
      </c>
      <c r="F1743" s="61" t="s">
        <v>88</v>
      </c>
      <c r="G1743" s="61" t="s">
        <v>114</v>
      </c>
    </row>
    <row r="1744" spans="1:7" x14ac:dyDescent="0.25">
      <c r="A1744" t="s">
        <v>1022</v>
      </c>
      <c r="B1744" t="s">
        <v>5568</v>
      </c>
      <c r="C1744" t="s">
        <v>114</v>
      </c>
      <c r="D1744" t="s">
        <v>5411</v>
      </c>
      <c r="E1744" s="22" t="s">
        <v>1022</v>
      </c>
      <c r="F1744" s="61" t="s">
        <v>88</v>
      </c>
      <c r="G1744" s="61" t="s">
        <v>114</v>
      </c>
    </row>
    <row r="1745" spans="1:7" x14ac:dyDescent="0.25">
      <c r="A1745" t="s">
        <v>1025</v>
      </c>
      <c r="B1745" t="s">
        <v>5568</v>
      </c>
      <c r="C1745" t="s">
        <v>114</v>
      </c>
      <c r="D1745" t="s">
        <v>5411</v>
      </c>
      <c r="E1745" s="22" t="s">
        <v>1025</v>
      </c>
      <c r="F1745" s="61" t="s">
        <v>88</v>
      </c>
      <c r="G1745" s="61" t="s">
        <v>114</v>
      </c>
    </row>
    <row r="1746" spans="1:7" x14ac:dyDescent="0.25">
      <c r="A1746" t="s">
        <v>1028</v>
      </c>
      <c r="B1746" t="s">
        <v>5568</v>
      </c>
      <c r="C1746" t="s">
        <v>114</v>
      </c>
      <c r="D1746" t="s">
        <v>5411</v>
      </c>
      <c r="E1746" s="22" t="s">
        <v>1028</v>
      </c>
      <c r="F1746" s="61" t="s">
        <v>88</v>
      </c>
      <c r="G1746" s="61" t="s">
        <v>114</v>
      </c>
    </row>
    <row r="1747" spans="1:7" x14ac:dyDescent="0.25">
      <c r="A1747" t="s">
        <v>1031</v>
      </c>
      <c r="B1747" t="s">
        <v>5568</v>
      </c>
      <c r="C1747" t="s">
        <v>114</v>
      </c>
      <c r="D1747" t="s">
        <v>5411</v>
      </c>
      <c r="E1747" s="22" t="s">
        <v>1031</v>
      </c>
      <c r="F1747" s="61" t="s">
        <v>88</v>
      </c>
      <c r="G1747" s="61" t="s">
        <v>114</v>
      </c>
    </row>
    <row r="1748" spans="1:7" x14ac:dyDescent="0.25">
      <c r="A1748" t="s">
        <v>1034</v>
      </c>
      <c r="B1748" t="s">
        <v>5568</v>
      </c>
      <c r="C1748" t="s">
        <v>114</v>
      </c>
      <c r="D1748" t="s">
        <v>5411</v>
      </c>
      <c r="E1748" s="22" t="s">
        <v>1034</v>
      </c>
      <c r="F1748" s="61" t="s">
        <v>88</v>
      </c>
      <c r="G1748" s="61" t="s">
        <v>114</v>
      </c>
    </row>
    <row r="1749" spans="1:7" x14ac:dyDescent="0.25">
      <c r="A1749" t="s">
        <v>1037</v>
      </c>
      <c r="B1749" t="s">
        <v>5568</v>
      </c>
      <c r="C1749" t="s">
        <v>114</v>
      </c>
      <c r="D1749" t="s">
        <v>5411</v>
      </c>
      <c r="E1749" s="22" t="s">
        <v>1037</v>
      </c>
      <c r="F1749" s="61" t="s">
        <v>88</v>
      </c>
      <c r="G1749" s="61" t="s">
        <v>114</v>
      </c>
    </row>
    <row r="1750" spans="1:7" x14ac:dyDescent="0.25">
      <c r="A1750" t="s">
        <v>1040</v>
      </c>
      <c r="B1750" t="s">
        <v>5568</v>
      </c>
      <c r="C1750" t="s">
        <v>114</v>
      </c>
      <c r="D1750" t="s">
        <v>5411</v>
      </c>
      <c r="E1750" s="22" t="s">
        <v>1040</v>
      </c>
      <c r="F1750" s="61" t="s">
        <v>88</v>
      </c>
      <c r="G1750" s="61" t="s">
        <v>114</v>
      </c>
    </row>
    <row r="1751" spans="1:7" x14ac:dyDescent="0.25">
      <c r="A1751" t="s">
        <v>1043</v>
      </c>
      <c r="B1751" t="s">
        <v>5568</v>
      </c>
      <c r="C1751" t="s">
        <v>114</v>
      </c>
      <c r="D1751" t="s">
        <v>5411</v>
      </c>
      <c r="E1751" s="22" t="s">
        <v>1043</v>
      </c>
      <c r="F1751" s="61" t="s">
        <v>88</v>
      </c>
      <c r="G1751" s="61" t="s">
        <v>114</v>
      </c>
    </row>
    <row r="1752" spans="1:7" x14ac:dyDescent="0.25">
      <c r="A1752" t="s">
        <v>1046</v>
      </c>
      <c r="B1752" t="s">
        <v>5568</v>
      </c>
      <c r="C1752" t="s">
        <v>114</v>
      </c>
      <c r="D1752" t="s">
        <v>5411</v>
      </c>
      <c r="E1752" s="22" t="s">
        <v>1046</v>
      </c>
      <c r="F1752" s="61" t="s">
        <v>88</v>
      </c>
      <c r="G1752" s="61" t="s">
        <v>114</v>
      </c>
    </row>
    <row r="1753" spans="1:7" x14ac:dyDescent="0.25">
      <c r="A1753" t="s">
        <v>1049</v>
      </c>
      <c r="B1753" t="s">
        <v>5568</v>
      </c>
      <c r="C1753" t="s">
        <v>114</v>
      </c>
      <c r="D1753" t="s">
        <v>5411</v>
      </c>
      <c r="E1753" s="22" t="s">
        <v>1049</v>
      </c>
      <c r="F1753" s="61" t="s">
        <v>88</v>
      </c>
      <c r="G1753" s="61" t="s">
        <v>114</v>
      </c>
    </row>
    <row r="1754" spans="1:7" x14ac:dyDescent="0.25">
      <c r="A1754" t="s">
        <v>1052</v>
      </c>
      <c r="B1754" t="s">
        <v>5568</v>
      </c>
      <c r="C1754" t="s">
        <v>114</v>
      </c>
      <c r="D1754" t="s">
        <v>5411</v>
      </c>
      <c r="E1754" s="22" t="s">
        <v>1052</v>
      </c>
      <c r="F1754" s="61" t="s">
        <v>88</v>
      </c>
      <c r="G1754" s="61" t="s">
        <v>114</v>
      </c>
    </row>
    <row r="1755" spans="1:7" x14ac:dyDescent="0.25">
      <c r="A1755" t="s">
        <v>1055</v>
      </c>
      <c r="B1755" t="s">
        <v>5568</v>
      </c>
      <c r="C1755" t="s">
        <v>114</v>
      </c>
      <c r="D1755" t="s">
        <v>5411</v>
      </c>
      <c r="E1755" s="22" t="s">
        <v>1055</v>
      </c>
      <c r="F1755" s="61" t="s">
        <v>88</v>
      </c>
      <c r="G1755" s="61" t="s">
        <v>114</v>
      </c>
    </row>
    <row r="1756" spans="1:7" x14ac:dyDescent="0.25">
      <c r="A1756" t="s">
        <v>1058</v>
      </c>
      <c r="B1756" t="s">
        <v>5568</v>
      </c>
      <c r="C1756" t="s">
        <v>114</v>
      </c>
      <c r="D1756" t="s">
        <v>5411</v>
      </c>
      <c r="E1756" s="22" t="s">
        <v>1058</v>
      </c>
      <c r="F1756" s="61" t="s">
        <v>88</v>
      </c>
      <c r="G1756" s="61" t="s">
        <v>114</v>
      </c>
    </row>
    <row r="1757" spans="1:7" x14ac:dyDescent="0.25">
      <c r="A1757" t="s">
        <v>1061</v>
      </c>
      <c r="B1757" t="s">
        <v>5568</v>
      </c>
      <c r="C1757" t="s">
        <v>114</v>
      </c>
      <c r="D1757" t="s">
        <v>5411</v>
      </c>
      <c r="E1757" s="22" t="s">
        <v>1061</v>
      </c>
      <c r="F1757" s="61" t="s">
        <v>88</v>
      </c>
      <c r="G1757" s="61" t="s">
        <v>114</v>
      </c>
    </row>
    <row r="1758" spans="1:7" x14ac:dyDescent="0.25">
      <c r="A1758" t="s">
        <v>1064</v>
      </c>
      <c r="B1758" t="s">
        <v>5568</v>
      </c>
      <c r="C1758" t="s">
        <v>114</v>
      </c>
      <c r="D1758" t="s">
        <v>5411</v>
      </c>
      <c r="E1758" s="22" t="s">
        <v>1064</v>
      </c>
      <c r="F1758" s="61" t="s">
        <v>88</v>
      </c>
      <c r="G1758" s="61" t="s">
        <v>114</v>
      </c>
    </row>
    <row r="1759" spans="1:7" x14ac:dyDescent="0.25">
      <c r="A1759" t="s">
        <v>1067</v>
      </c>
      <c r="B1759" t="s">
        <v>5568</v>
      </c>
      <c r="C1759" t="s">
        <v>114</v>
      </c>
      <c r="D1759" t="s">
        <v>5411</v>
      </c>
      <c r="E1759" s="22" t="s">
        <v>1067</v>
      </c>
      <c r="F1759" s="61" t="s">
        <v>88</v>
      </c>
      <c r="G1759" s="61" t="s">
        <v>114</v>
      </c>
    </row>
    <row r="1760" spans="1:7" x14ac:dyDescent="0.25">
      <c r="A1760" t="s">
        <v>1070</v>
      </c>
      <c r="B1760" t="s">
        <v>5568</v>
      </c>
      <c r="C1760" t="s">
        <v>114</v>
      </c>
      <c r="D1760" t="s">
        <v>5411</v>
      </c>
      <c r="E1760" s="22" t="s">
        <v>1070</v>
      </c>
      <c r="F1760" s="61" t="s">
        <v>88</v>
      </c>
      <c r="G1760" s="61" t="s">
        <v>114</v>
      </c>
    </row>
    <row r="1761" spans="1:7" x14ac:dyDescent="0.25">
      <c r="A1761" t="s">
        <v>1073</v>
      </c>
      <c r="B1761" t="s">
        <v>5568</v>
      </c>
      <c r="C1761" t="s">
        <v>114</v>
      </c>
      <c r="D1761" t="s">
        <v>5411</v>
      </c>
      <c r="E1761" s="22" t="s">
        <v>1073</v>
      </c>
      <c r="F1761" s="61" t="s">
        <v>88</v>
      </c>
      <c r="G1761" s="61" t="s">
        <v>114</v>
      </c>
    </row>
    <row r="1762" spans="1:7" x14ac:dyDescent="0.25">
      <c r="A1762" t="s">
        <v>1076</v>
      </c>
      <c r="B1762" t="s">
        <v>5568</v>
      </c>
      <c r="C1762" t="s">
        <v>114</v>
      </c>
      <c r="D1762" t="s">
        <v>5411</v>
      </c>
      <c r="E1762" s="22" t="s">
        <v>1076</v>
      </c>
      <c r="F1762" s="61" t="s">
        <v>88</v>
      </c>
      <c r="G1762" s="61" t="s">
        <v>114</v>
      </c>
    </row>
    <row r="1763" spans="1:7" x14ac:dyDescent="0.25">
      <c r="A1763" t="s">
        <v>1079</v>
      </c>
      <c r="B1763" t="s">
        <v>5568</v>
      </c>
      <c r="C1763" t="s">
        <v>114</v>
      </c>
      <c r="D1763" t="s">
        <v>5411</v>
      </c>
      <c r="E1763" s="22" t="s">
        <v>1079</v>
      </c>
      <c r="F1763" s="61" t="s">
        <v>88</v>
      </c>
      <c r="G1763" s="61" t="s">
        <v>114</v>
      </c>
    </row>
    <row r="1764" spans="1:7" x14ac:dyDescent="0.25">
      <c r="A1764" t="s">
        <v>1082</v>
      </c>
      <c r="B1764" t="s">
        <v>5568</v>
      </c>
      <c r="C1764" t="s">
        <v>114</v>
      </c>
      <c r="D1764" t="s">
        <v>5411</v>
      </c>
      <c r="E1764" s="22" t="s">
        <v>1082</v>
      </c>
      <c r="F1764" s="61" t="s">
        <v>88</v>
      </c>
      <c r="G1764" s="61" t="s">
        <v>114</v>
      </c>
    </row>
    <row r="1765" spans="1:7" x14ac:dyDescent="0.25">
      <c r="A1765" t="s">
        <v>1085</v>
      </c>
      <c r="B1765" t="s">
        <v>5568</v>
      </c>
      <c r="C1765" t="s">
        <v>114</v>
      </c>
      <c r="D1765" t="s">
        <v>5411</v>
      </c>
      <c r="E1765" s="22" t="s">
        <v>1085</v>
      </c>
      <c r="F1765" s="61" t="s">
        <v>88</v>
      </c>
      <c r="G1765" s="61" t="s">
        <v>114</v>
      </c>
    </row>
    <row r="1766" spans="1:7" x14ac:dyDescent="0.25">
      <c r="A1766" t="s">
        <v>1088</v>
      </c>
      <c r="B1766" t="s">
        <v>5568</v>
      </c>
      <c r="C1766" t="s">
        <v>114</v>
      </c>
      <c r="D1766" t="s">
        <v>5411</v>
      </c>
      <c r="E1766" s="22" t="s">
        <v>1088</v>
      </c>
      <c r="F1766" s="61" t="s">
        <v>88</v>
      </c>
      <c r="G1766" s="61" t="s">
        <v>114</v>
      </c>
    </row>
    <row r="1767" spans="1:7" x14ac:dyDescent="0.25">
      <c r="A1767" t="s">
        <v>1091</v>
      </c>
      <c r="B1767" t="s">
        <v>5568</v>
      </c>
      <c r="C1767" t="s">
        <v>114</v>
      </c>
      <c r="D1767" t="s">
        <v>5411</v>
      </c>
      <c r="E1767" s="22" t="s">
        <v>1091</v>
      </c>
      <c r="F1767" s="61" t="s">
        <v>88</v>
      </c>
      <c r="G1767" s="61" t="s">
        <v>114</v>
      </c>
    </row>
    <row r="1768" spans="1:7" x14ac:dyDescent="0.25">
      <c r="A1768" t="s">
        <v>1094</v>
      </c>
      <c r="B1768" t="s">
        <v>5568</v>
      </c>
      <c r="C1768" t="s">
        <v>114</v>
      </c>
      <c r="D1768" t="s">
        <v>5411</v>
      </c>
      <c r="E1768" s="22" t="s">
        <v>1094</v>
      </c>
      <c r="F1768" s="61" t="s">
        <v>88</v>
      </c>
      <c r="G1768" s="61" t="s">
        <v>114</v>
      </c>
    </row>
    <row r="1769" spans="1:7" x14ac:dyDescent="0.25">
      <c r="A1769" t="s">
        <v>1097</v>
      </c>
      <c r="B1769" t="s">
        <v>5568</v>
      </c>
      <c r="C1769" t="s">
        <v>114</v>
      </c>
      <c r="D1769" t="s">
        <v>5411</v>
      </c>
      <c r="E1769" s="22" t="s">
        <v>1097</v>
      </c>
      <c r="F1769" s="61" t="s">
        <v>88</v>
      </c>
      <c r="G1769" s="61" t="s">
        <v>114</v>
      </c>
    </row>
    <row r="1770" spans="1:7" x14ac:dyDescent="0.25">
      <c r="A1770" t="s">
        <v>1100</v>
      </c>
      <c r="B1770" t="s">
        <v>5568</v>
      </c>
      <c r="C1770" t="s">
        <v>114</v>
      </c>
      <c r="D1770" t="s">
        <v>5411</v>
      </c>
      <c r="E1770" s="22" t="s">
        <v>1100</v>
      </c>
      <c r="F1770" s="61" t="s">
        <v>88</v>
      </c>
      <c r="G1770" s="61" t="s">
        <v>114</v>
      </c>
    </row>
    <row r="1771" spans="1:7" x14ac:dyDescent="0.25">
      <c r="A1771" t="s">
        <v>1103</v>
      </c>
      <c r="B1771" t="s">
        <v>5568</v>
      </c>
      <c r="C1771" t="s">
        <v>114</v>
      </c>
      <c r="D1771" t="s">
        <v>5411</v>
      </c>
      <c r="E1771" s="22" t="s">
        <v>1103</v>
      </c>
      <c r="F1771" s="61" t="s">
        <v>88</v>
      </c>
      <c r="G1771" s="61" t="s">
        <v>114</v>
      </c>
    </row>
    <row r="1772" spans="1:7" x14ac:dyDescent="0.25">
      <c r="A1772" t="s">
        <v>1106</v>
      </c>
      <c r="B1772" t="s">
        <v>5568</v>
      </c>
      <c r="C1772" t="s">
        <v>114</v>
      </c>
      <c r="D1772" t="s">
        <v>5411</v>
      </c>
      <c r="E1772" s="22" t="s">
        <v>1106</v>
      </c>
      <c r="F1772" s="61" t="s">
        <v>88</v>
      </c>
      <c r="G1772" s="61" t="s">
        <v>114</v>
      </c>
    </row>
    <row r="1773" spans="1:7" x14ac:dyDescent="0.25">
      <c r="A1773" t="s">
        <v>1109</v>
      </c>
      <c r="B1773" t="s">
        <v>5568</v>
      </c>
      <c r="C1773" t="s">
        <v>114</v>
      </c>
      <c r="D1773" t="s">
        <v>5411</v>
      </c>
      <c r="E1773" s="22" t="s">
        <v>1109</v>
      </c>
      <c r="F1773" s="61" t="s">
        <v>88</v>
      </c>
      <c r="G1773" s="61" t="s">
        <v>114</v>
      </c>
    </row>
    <row r="1774" spans="1:7" x14ac:dyDescent="0.25">
      <c r="A1774" t="s">
        <v>1112</v>
      </c>
      <c r="B1774" t="s">
        <v>5568</v>
      </c>
      <c r="C1774" t="s">
        <v>114</v>
      </c>
      <c r="D1774" t="s">
        <v>5411</v>
      </c>
      <c r="E1774" s="22" t="s">
        <v>1112</v>
      </c>
      <c r="F1774" s="61" t="s">
        <v>88</v>
      </c>
      <c r="G1774" s="61" t="s">
        <v>114</v>
      </c>
    </row>
    <row r="1775" spans="1:7" x14ac:dyDescent="0.25">
      <c r="A1775" t="s">
        <v>1115</v>
      </c>
      <c r="B1775" t="s">
        <v>5568</v>
      </c>
      <c r="C1775" t="s">
        <v>114</v>
      </c>
      <c r="D1775" t="s">
        <v>5411</v>
      </c>
      <c r="E1775" s="22" t="s">
        <v>1115</v>
      </c>
      <c r="F1775" s="61" t="s">
        <v>88</v>
      </c>
      <c r="G1775" s="61" t="s">
        <v>114</v>
      </c>
    </row>
    <row r="1776" spans="1:7" x14ac:dyDescent="0.25">
      <c r="A1776" t="s">
        <v>1118</v>
      </c>
      <c r="B1776" t="s">
        <v>5568</v>
      </c>
      <c r="C1776" t="s">
        <v>114</v>
      </c>
      <c r="D1776" t="s">
        <v>5411</v>
      </c>
      <c r="E1776" s="22" t="s">
        <v>1118</v>
      </c>
      <c r="F1776" s="61" t="s">
        <v>88</v>
      </c>
      <c r="G1776" s="61" t="s">
        <v>114</v>
      </c>
    </row>
    <row r="1777" spans="1:7" x14ac:dyDescent="0.25">
      <c r="A1777" t="s">
        <v>1121</v>
      </c>
      <c r="B1777" t="s">
        <v>5568</v>
      </c>
      <c r="C1777" t="s">
        <v>114</v>
      </c>
      <c r="D1777" t="s">
        <v>5411</v>
      </c>
      <c r="E1777" s="22" t="s">
        <v>1121</v>
      </c>
      <c r="F1777" s="61" t="s">
        <v>88</v>
      </c>
      <c r="G1777" s="61" t="s">
        <v>114</v>
      </c>
    </row>
    <row r="1778" spans="1:7" x14ac:dyDescent="0.25">
      <c r="A1778" t="s">
        <v>1124</v>
      </c>
      <c r="B1778" t="s">
        <v>5568</v>
      </c>
      <c r="C1778" t="s">
        <v>114</v>
      </c>
      <c r="D1778" t="s">
        <v>5411</v>
      </c>
      <c r="E1778" s="22" t="s">
        <v>1124</v>
      </c>
      <c r="F1778" s="61" t="s">
        <v>88</v>
      </c>
      <c r="G1778" s="61" t="s">
        <v>114</v>
      </c>
    </row>
    <row r="1779" spans="1:7" x14ac:dyDescent="0.25">
      <c r="A1779" t="s">
        <v>1126</v>
      </c>
      <c r="B1779" t="s">
        <v>5568</v>
      </c>
      <c r="C1779" t="s">
        <v>114</v>
      </c>
      <c r="D1779" t="s">
        <v>5411</v>
      </c>
      <c r="E1779" s="22" t="s">
        <v>1126</v>
      </c>
      <c r="F1779" s="61" t="s">
        <v>88</v>
      </c>
      <c r="G1779" s="61" t="s">
        <v>114</v>
      </c>
    </row>
    <row r="1780" spans="1:7" x14ac:dyDescent="0.25">
      <c r="A1780" t="s">
        <v>1127</v>
      </c>
      <c r="B1780" t="s">
        <v>5568</v>
      </c>
      <c r="C1780" t="s">
        <v>114</v>
      </c>
      <c r="D1780" t="s">
        <v>5411</v>
      </c>
      <c r="E1780" s="22" t="s">
        <v>1127</v>
      </c>
      <c r="F1780" s="61" t="s">
        <v>88</v>
      </c>
      <c r="G1780" s="61" t="s">
        <v>114</v>
      </c>
    </row>
    <row r="1781" spans="1:7" x14ac:dyDescent="0.25">
      <c r="A1781" t="s">
        <v>1128</v>
      </c>
      <c r="B1781" t="s">
        <v>5568</v>
      </c>
      <c r="C1781" t="s">
        <v>114</v>
      </c>
      <c r="D1781" t="s">
        <v>5411</v>
      </c>
      <c r="E1781" s="22" t="s">
        <v>1128</v>
      </c>
      <c r="F1781" s="61" t="s">
        <v>88</v>
      </c>
      <c r="G1781" s="61" t="s">
        <v>114</v>
      </c>
    </row>
    <row r="1782" spans="1:7" x14ac:dyDescent="0.25">
      <c r="A1782" t="s">
        <v>1129</v>
      </c>
      <c r="B1782" t="s">
        <v>5568</v>
      </c>
      <c r="C1782" t="s">
        <v>114</v>
      </c>
      <c r="D1782" t="s">
        <v>5411</v>
      </c>
      <c r="E1782" s="22" t="s">
        <v>1129</v>
      </c>
      <c r="F1782" s="61" t="s">
        <v>88</v>
      </c>
      <c r="G1782" s="61" t="s">
        <v>114</v>
      </c>
    </row>
    <row r="1783" spans="1:7" x14ac:dyDescent="0.25">
      <c r="A1783" t="s">
        <v>1130</v>
      </c>
      <c r="B1783" t="s">
        <v>5568</v>
      </c>
      <c r="C1783" t="s">
        <v>114</v>
      </c>
      <c r="D1783" t="s">
        <v>5411</v>
      </c>
      <c r="E1783" s="22" t="s">
        <v>1130</v>
      </c>
      <c r="F1783" s="61" t="s">
        <v>88</v>
      </c>
      <c r="G1783" s="61" t="s">
        <v>114</v>
      </c>
    </row>
    <row r="1784" spans="1:7" x14ac:dyDescent="0.25">
      <c r="A1784" t="s">
        <v>1131</v>
      </c>
      <c r="B1784" t="s">
        <v>5568</v>
      </c>
      <c r="C1784" t="s">
        <v>114</v>
      </c>
      <c r="D1784" t="s">
        <v>5411</v>
      </c>
      <c r="E1784" s="22" t="s">
        <v>1131</v>
      </c>
      <c r="F1784" s="61" t="s">
        <v>88</v>
      </c>
      <c r="G1784" s="61" t="s">
        <v>114</v>
      </c>
    </row>
    <row r="1785" spans="1:7" x14ac:dyDescent="0.25">
      <c r="A1785" t="s">
        <v>1132</v>
      </c>
      <c r="B1785" t="s">
        <v>5568</v>
      </c>
      <c r="C1785" t="s">
        <v>114</v>
      </c>
      <c r="D1785" t="s">
        <v>5411</v>
      </c>
      <c r="E1785" s="22" t="s">
        <v>1132</v>
      </c>
      <c r="F1785" s="61" t="s">
        <v>88</v>
      </c>
      <c r="G1785" s="61" t="s">
        <v>114</v>
      </c>
    </row>
    <row r="1786" spans="1:7" x14ac:dyDescent="0.25">
      <c r="A1786" t="s">
        <v>1133</v>
      </c>
      <c r="B1786" t="s">
        <v>5568</v>
      </c>
      <c r="C1786" t="s">
        <v>114</v>
      </c>
      <c r="D1786" t="s">
        <v>5411</v>
      </c>
      <c r="E1786" s="22" t="s">
        <v>1133</v>
      </c>
      <c r="F1786" s="61" t="s">
        <v>88</v>
      </c>
      <c r="G1786" s="61" t="s">
        <v>114</v>
      </c>
    </row>
    <row r="1787" spans="1:7" x14ac:dyDescent="0.25">
      <c r="A1787" t="s">
        <v>1134</v>
      </c>
      <c r="B1787" t="s">
        <v>5568</v>
      </c>
      <c r="C1787" t="s">
        <v>114</v>
      </c>
      <c r="D1787" t="s">
        <v>5411</v>
      </c>
      <c r="E1787" s="22" t="s">
        <v>1134</v>
      </c>
      <c r="F1787" s="61" t="s">
        <v>88</v>
      </c>
      <c r="G1787" s="61" t="s">
        <v>114</v>
      </c>
    </row>
    <row r="1788" spans="1:7" x14ac:dyDescent="0.25">
      <c r="A1788" t="s">
        <v>1135</v>
      </c>
      <c r="B1788" t="s">
        <v>5568</v>
      </c>
      <c r="C1788" t="s">
        <v>114</v>
      </c>
      <c r="D1788" t="s">
        <v>5411</v>
      </c>
      <c r="E1788" s="22" t="s">
        <v>1135</v>
      </c>
      <c r="F1788" s="61" t="s">
        <v>88</v>
      </c>
      <c r="G1788" s="61" t="s">
        <v>114</v>
      </c>
    </row>
    <row r="1789" spans="1:7" x14ac:dyDescent="0.25">
      <c r="A1789" t="s">
        <v>1136</v>
      </c>
      <c r="B1789" t="s">
        <v>5568</v>
      </c>
      <c r="C1789" t="s">
        <v>114</v>
      </c>
      <c r="D1789" t="s">
        <v>5411</v>
      </c>
      <c r="E1789" s="22" t="s">
        <v>1136</v>
      </c>
      <c r="F1789" s="61" t="s">
        <v>88</v>
      </c>
      <c r="G1789" s="61" t="s">
        <v>114</v>
      </c>
    </row>
    <row r="1790" spans="1:7" x14ac:dyDescent="0.25">
      <c r="A1790" t="s">
        <v>1137</v>
      </c>
      <c r="B1790" t="s">
        <v>5568</v>
      </c>
      <c r="C1790" t="s">
        <v>114</v>
      </c>
      <c r="D1790" t="s">
        <v>5411</v>
      </c>
      <c r="E1790" s="22" t="s">
        <v>1137</v>
      </c>
      <c r="F1790" s="61" t="s">
        <v>88</v>
      </c>
      <c r="G1790" s="61" t="s">
        <v>114</v>
      </c>
    </row>
    <row r="1791" spans="1:7" x14ac:dyDescent="0.25">
      <c r="A1791" t="s">
        <v>1138</v>
      </c>
      <c r="B1791" t="s">
        <v>5568</v>
      </c>
      <c r="C1791" t="s">
        <v>114</v>
      </c>
      <c r="D1791" t="s">
        <v>5411</v>
      </c>
      <c r="E1791" s="22" t="s">
        <v>1138</v>
      </c>
      <c r="F1791" s="61" t="s">
        <v>88</v>
      </c>
      <c r="G1791" s="61" t="s">
        <v>114</v>
      </c>
    </row>
    <row r="1792" spans="1:7" x14ac:dyDescent="0.25">
      <c r="A1792" t="s">
        <v>1139</v>
      </c>
      <c r="B1792" t="s">
        <v>5568</v>
      </c>
      <c r="C1792" t="s">
        <v>114</v>
      </c>
      <c r="D1792" t="s">
        <v>5411</v>
      </c>
      <c r="E1792" s="22" t="s">
        <v>1139</v>
      </c>
      <c r="F1792" s="61" t="s">
        <v>88</v>
      </c>
      <c r="G1792" s="61" t="s">
        <v>114</v>
      </c>
    </row>
    <row r="1793" spans="1:7" x14ac:dyDescent="0.25">
      <c r="A1793" t="s">
        <v>1140</v>
      </c>
      <c r="B1793" t="s">
        <v>5568</v>
      </c>
      <c r="C1793" t="s">
        <v>114</v>
      </c>
      <c r="D1793" t="s">
        <v>5411</v>
      </c>
      <c r="E1793" s="22" t="s">
        <v>1140</v>
      </c>
      <c r="F1793" s="61" t="s">
        <v>88</v>
      </c>
      <c r="G1793" s="61" t="s">
        <v>114</v>
      </c>
    </row>
    <row r="1794" spans="1:7" x14ac:dyDescent="0.25">
      <c r="A1794" t="s">
        <v>1141</v>
      </c>
      <c r="B1794" t="s">
        <v>5568</v>
      </c>
      <c r="C1794" t="s">
        <v>114</v>
      </c>
      <c r="D1794" t="s">
        <v>5411</v>
      </c>
      <c r="E1794" s="22" t="s">
        <v>1141</v>
      </c>
      <c r="F1794" s="61" t="s">
        <v>88</v>
      </c>
      <c r="G1794" s="61" t="s">
        <v>114</v>
      </c>
    </row>
    <row r="1795" spans="1:7" x14ac:dyDescent="0.25">
      <c r="A1795" t="s">
        <v>1142</v>
      </c>
      <c r="B1795" t="s">
        <v>5568</v>
      </c>
      <c r="C1795" t="s">
        <v>114</v>
      </c>
      <c r="D1795" t="s">
        <v>5411</v>
      </c>
      <c r="E1795" s="22" t="s">
        <v>1142</v>
      </c>
      <c r="F1795" s="61" t="s">
        <v>88</v>
      </c>
      <c r="G1795" s="61" t="s">
        <v>114</v>
      </c>
    </row>
    <row r="1796" spans="1:7" x14ac:dyDescent="0.25">
      <c r="A1796" t="s">
        <v>1143</v>
      </c>
      <c r="B1796" t="s">
        <v>5568</v>
      </c>
      <c r="C1796" t="s">
        <v>114</v>
      </c>
      <c r="D1796" t="s">
        <v>5411</v>
      </c>
      <c r="E1796" s="22" t="s">
        <v>1143</v>
      </c>
      <c r="F1796" s="61" t="s">
        <v>88</v>
      </c>
      <c r="G1796" s="61" t="s">
        <v>114</v>
      </c>
    </row>
    <row r="1797" spans="1:7" x14ac:dyDescent="0.25">
      <c r="A1797" t="s">
        <v>1144</v>
      </c>
      <c r="B1797" t="s">
        <v>5568</v>
      </c>
      <c r="C1797" t="s">
        <v>114</v>
      </c>
      <c r="D1797" t="s">
        <v>5411</v>
      </c>
      <c r="E1797" s="22" t="s">
        <v>1144</v>
      </c>
      <c r="F1797" s="61" t="s">
        <v>88</v>
      </c>
      <c r="G1797" s="61" t="s">
        <v>114</v>
      </c>
    </row>
    <row r="1798" spans="1:7" x14ac:dyDescent="0.25">
      <c r="A1798" t="s">
        <v>1145</v>
      </c>
      <c r="B1798" t="s">
        <v>5568</v>
      </c>
      <c r="C1798" t="s">
        <v>114</v>
      </c>
      <c r="D1798" t="s">
        <v>5411</v>
      </c>
      <c r="E1798" s="22" t="s">
        <v>1145</v>
      </c>
      <c r="F1798" s="61" t="s">
        <v>88</v>
      </c>
      <c r="G1798" s="61" t="s">
        <v>114</v>
      </c>
    </row>
    <row r="1799" spans="1:7" x14ac:dyDescent="0.25">
      <c r="A1799" t="s">
        <v>1146</v>
      </c>
      <c r="B1799" t="s">
        <v>5568</v>
      </c>
      <c r="C1799" t="s">
        <v>114</v>
      </c>
      <c r="D1799" t="s">
        <v>5411</v>
      </c>
      <c r="E1799" s="22" t="s">
        <v>1146</v>
      </c>
      <c r="F1799" s="61" t="s">
        <v>88</v>
      </c>
      <c r="G1799" s="61" t="s">
        <v>114</v>
      </c>
    </row>
    <row r="1800" spans="1:7" x14ac:dyDescent="0.25">
      <c r="A1800" t="s">
        <v>1147</v>
      </c>
      <c r="B1800" t="s">
        <v>5568</v>
      </c>
      <c r="C1800" t="s">
        <v>114</v>
      </c>
      <c r="D1800" t="s">
        <v>5411</v>
      </c>
      <c r="E1800" s="22" t="s">
        <v>1147</v>
      </c>
      <c r="F1800" s="61" t="s">
        <v>88</v>
      </c>
      <c r="G1800" s="61" t="s">
        <v>114</v>
      </c>
    </row>
    <row r="1801" spans="1:7" x14ac:dyDescent="0.25">
      <c r="A1801" t="s">
        <v>4445</v>
      </c>
      <c r="B1801" t="s">
        <v>5568</v>
      </c>
      <c r="C1801" t="s">
        <v>5411</v>
      </c>
      <c r="D1801" t="s">
        <v>5411</v>
      </c>
      <c r="E1801" s="22" t="s">
        <v>4445</v>
      </c>
      <c r="F1801" s="61" t="s">
        <v>88</v>
      </c>
    </row>
    <row r="1802" spans="1:7" x14ac:dyDescent="0.25">
      <c r="A1802" t="s">
        <v>4446</v>
      </c>
      <c r="B1802" t="s">
        <v>5568</v>
      </c>
      <c r="C1802" t="s">
        <v>5411</v>
      </c>
      <c r="D1802" t="s">
        <v>5411</v>
      </c>
      <c r="E1802" s="22" t="s">
        <v>4446</v>
      </c>
      <c r="F1802" s="61" t="s">
        <v>88</v>
      </c>
    </row>
    <row r="1803" spans="1:7" x14ac:dyDescent="0.25">
      <c r="A1803" t="s">
        <v>4447</v>
      </c>
      <c r="B1803" t="s">
        <v>5568</v>
      </c>
      <c r="C1803" t="s">
        <v>5411</v>
      </c>
      <c r="D1803" t="s">
        <v>5411</v>
      </c>
      <c r="E1803" s="22" t="s">
        <v>4447</v>
      </c>
      <c r="F1803" s="61" t="s">
        <v>88</v>
      </c>
    </row>
    <row r="1804" spans="1:7" x14ac:dyDescent="0.25">
      <c r="A1804" t="s">
        <v>4448</v>
      </c>
      <c r="B1804" t="s">
        <v>5568</v>
      </c>
      <c r="C1804" t="s">
        <v>5411</v>
      </c>
      <c r="D1804" t="s">
        <v>5411</v>
      </c>
      <c r="E1804" s="22" t="s">
        <v>4448</v>
      </c>
      <c r="F1804" s="61" t="s">
        <v>88</v>
      </c>
    </row>
    <row r="1805" spans="1:7" x14ac:dyDescent="0.25">
      <c r="A1805" t="s">
        <v>4449</v>
      </c>
      <c r="B1805" t="s">
        <v>5568</v>
      </c>
      <c r="C1805" t="s">
        <v>5411</v>
      </c>
      <c r="D1805" t="s">
        <v>5411</v>
      </c>
      <c r="E1805" s="22" t="s">
        <v>4449</v>
      </c>
      <c r="F1805" s="61" t="s">
        <v>88</v>
      </c>
    </row>
    <row r="1806" spans="1:7" x14ac:dyDescent="0.25">
      <c r="A1806" t="s">
        <v>4450</v>
      </c>
      <c r="B1806" t="s">
        <v>5568</v>
      </c>
      <c r="C1806" t="s">
        <v>5411</v>
      </c>
      <c r="D1806" t="s">
        <v>5411</v>
      </c>
      <c r="E1806" s="22" t="s">
        <v>4450</v>
      </c>
      <c r="F1806" s="61" t="s">
        <v>88</v>
      </c>
    </row>
    <row r="1807" spans="1:7" x14ac:dyDescent="0.25">
      <c r="A1807" t="s">
        <v>4451</v>
      </c>
      <c r="B1807" t="s">
        <v>5568</v>
      </c>
      <c r="C1807" t="s">
        <v>5411</v>
      </c>
      <c r="D1807" t="s">
        <v>5411</v>
      </c>
      <c r="E1807" s="22" t="s">
        <v>4451</v>
      </c>
      <c r="F1807" s="61" t="s">
        <v>88</v>
      </c>
    </row>
    <row r="1808" spans="1:7" x14ac:dyDescent="0.25">
      <c r="A1808" t="s">
        <v>4452</v>
      </c>
      <c r="B1808" t="s">
        <v>5568</v>
      </c>
      <c r="C1808" t="s">
        <v>5411</v>
      </c>
      <c r="D1808" t="s">
        <v>5411</v>
      </c>
      <c r="E1808" s="22" t="s">
        <v>4452</v>
      </c>
      <c r="F1808" s="61" t="s">
        <v>88</v>
      </c>
    </row>
    <row r="1809" spans="1:6" x14ac:dyDescent="0.25">
      <c r="A1809" t="s">
        <v>4453</v>
      </c>
      <c r="B1809" t="s">
        <v>5568</v>
      </c>
      <c r="C1809" t="s">
        <v>5411</v>
      </c>
      <c r="D1809" t="s">
        <v>5411</v>
      </c>
      <c r="E1809" s="22" t="s">
        <v>4453</v>
      </c>
      <c r="F1809" s="61" t="s">
        <v>88</v>
      </c>
    </row>
    <row r="1810" spans="1:6" x14ac:dyDescent="0.25">
      <c r="A1810" t="s">
        <v>4454</v>
      </c>
      <c r="B1810" t="s">
        <v>5568</v>
      </c>
      <c r="C1810" t="s">
        <v>5411</v>
      </c>
      <c r="D1810" t="s">
        <v>5411</v>
      </c>
      <c r="E1810" s="22" t="s">
        <v>4454</v>
      </c>
      <c r="F1810" s="61" t="s">
        <v>88</v>
      </c>
    </row>
    <row r="1811" spans="1:6" x14ac:dyDescent="0.25">
      <c r="A1811" t="s">
        <v>4780</v>
      </c>
      <c r="B1811" t="s">
        <v>5568</v>
      </c>
      <c r="C1811" t="s">
        <v>5411</v>
      </c>
      <c r="D1811" t="s">
        <v>5411</v>
      </c>
      <c r="E1811" s="22" t="s">
        <v>4780</v>
      </c>
      <c r="F1811" s="61" t="s">
        <v>88</v>
      </c>
    </row>
    <row r="1812" spans="1:6" x14ac:dyDescent="0.25">
      <c r="A1812" t="s">
        <v>4781</v>
      </c>
      <c r="B1812" t="s">
        <v>5568</v>
      </c>
      <c r="C1812" t="s">
        <v>5411</v>
      </c>
      <c r="D1812" t="s">
        <v>5411</v>
      </c>
      <c r="E1812" s="22" t="s">
        <v>4781</v>
      </c>
      <c r="F1812" s="61" t="s">
        <v>88</v>
      </c>
    </row>
    <row r="1813" spans="1:6" x14ac:dyDescent="0.25">
      <c r="A1813" t="s">
        <v>4782</v>
      </c>
      <c r="B1813" t="s">
        <v>5568</v>
      </c>
      <c r="C1813" t="s">
        <v>5411</v>
      </c>
      <c r="D1813" t="s">
        <v>5411</v>
      </c>
      <c r="E1813" s="22" t="s">
        <v>4782</v>
      </c>
      <c r="F1813" s="61" t="s">
        <v>88</v>
      </c>
    </row>
    <row r="1814" spans="1:6" x14ac:dyDescent="0.25">
      <c r="A1814" t="s">
        <v>4783</v>
      </c>
      <c r="B1814" t="s">
        <v>5568</v>
      </c>
      <c r="C1814" t="s">
        <v>5411</v>
      </c>
      <c r="D1814" t="s">
        <v>5411</v>
      </c>
      <c r="E1814" s="22" t="s">
        <v>4783</v>
      </c>
      <c r="F1814" s="61" t="s">
        <v>88</v>
      </c>
    </row>
    <row r="1815" spans="1:6" x14ac:dyDescent="0.25">
      <c r="A1815" t="s">
        <v>4784</v>
      </c>
      <c r="B1815" t="s">
        <v>5568</v>
      </c>
      <c r="C1815" t="s">
        <v>5411</v>
      </c>
      <c r="D1815" t="s">
        <v>5411</v>
      </c>
      <c r="E1815" s="22" t="s">
        <v>4784</v>
      </c>
      <c r="F1815" s="61" t="s">
        <v>88</v>
      </c>
    </row>
    <row r="1816" spans="1:6" x14ac:dyDescent="0.25">
      <c r="A1816" t="s">
        <v>4785</v>
      </c>
      <c r="B1816" t="s">
        <v>5568</v>
      </c>
      <c r="C1816" t="s">
        <v>5411</v>
      </c>
      <c r="D1816" t="s">
        <v>5411</v>
      </c>
      <c r="E1816" s="22" t="s">
        <v>4785</v>
      </c>
      <c r="F1816" s="61" t="s">
        <v>88</v>
      </c>
    </row>
    <row r="1817" spans="1:6" x14ac:dyDescent="0.25">
      <c r="A1817" t="s">
        <v>4786</v>
      </c>
      <c r="B1817" t="s">
        <v>5568</v>
      </c>
      <c r="C1817" t="s">
        <v>5411</v>
      </c>
      <c r="D1817" t="s">
        <v>5411</v>
      </c>
      <c r="E1817" s="22" t="s">
        <v>4786</v>
      </c>
      <c r="F1817" s="61" t="s">
        <v>88</v>
      </c>
    </row>
    <row r="1818" spans="1:6" x14ac:dyDescent="0.25">
      <c r="A1818" t="s">
        <v>4787</v>
      </c>
      <c r="B1818" t="s">
        <v>5568</v>
      </c>
      <c r="C1818" t="s">
        <v>5411</v>
      </c>
      <c r="D1818" t="s">
        <v>5411</v>
      </c>
      <c r="E1818" s="22" t="s">
        <v>4787</v>
      </c>
      <c r="F1818" s="61" t="s">
        <v>88</v>
      </c>
    </row>
    <row r="1819" spans="1:6" x14ac:dyDescent="0.25">
      <c r="A1819" t="s">
        <v>4788</v>
      </c>
      <c r="B1819" t="s">
        <v>5568</v>
      </c>
      <c r="C1819" t="s">
        <v>5411</v>
      </c>
      <c r="D1819" t="s">
        <v>5411</v>
      </c>
      <c r="E1819" s="22" t="s">
        <v>4788</v>
      </c>
      <c r="F1819" s="61" t="s">
        <v>88</v>
      </c>
    </row>
    <row r="1820" spans="1:6" x14ac:dyDescent="0.25">
      <c r="A1820" t="s">
        <v>4789</v>
      </c>
      <c r="B1820" t="s">
        <v>5568</v>
      </c>
      <c r="C1820" t="s">
        <v>5411</v>
      </c>
      <c r="D1820" t="s">
        <v>5411</v>
      </c>
      <c r="E1820" s="22" t="s">
        <v>4789</v>
      </c>
      <c r="F1820" s="61" t="s">
        <v>88</v>
      </c>
    </row>
    <row r="1821" spans="1:6" x14ac:dyDescent="0.25">
      <c r="A1821" t="s">
        <v>4790</v>
      </c>
      <c r="B1821" t="s">
        <v>5568</v>
      </c>
      <c r="C1821" t="s">
        <v>5411</v>
      </c>
      <c r="D1821" t="s">
        <v>5411</v>
      </c>
      <c r="E1821" s="22" t="s">
        <v>4790</v>
      </c>
      <c r="F1821" s="61" t="s">
        <v>88</v>
      </c>
    </row>
    <row r="1822" spans="1:6" x14ac:dyDescent="0.25">
      <c r="A1822" t="s">
        <v>4791</v>
      </c>
      <c r="B1822" t="s">
        <v>5568</v>
      </c>
      <c r="C1822" t="s">
        <v>5411</v>
      </c>
      <c r="D1822" t="s">
        <v>5411</v>
      </c>
      <c r="E1822" s="22" t="s">
        <v>4791</v>
      </c>
      <c r="F1822" s="61" t="s">
        <v>88</v>
      </c>
    </row>
    <row r="1823" spans="1:6" x14ac:dyDescent="0.25">
      <c r="A1823" t="s">
        <v>4792</v>
      </c>
      <c r="B1823" t="s">
        <v>5568</v>
      </c>
      <c r="C1823" t="s">
        <v>5411</v>
      </c>
      <c r="D1823" t="s">
        <v>5411</v>
      </c>
      <c r="E1823" s="22" t="s">
        <v>4792</v>
      </c>
      <c r="F1823" s="61" t="s">
        <v>88</v>
      </c>
    </row>
    <row r="1824" spans="1:6" x14ac:dyDescent="0.25">
      <c r="A1824" t="s">
        <v>4793</v>
      </c>
      <c r="B1824" t="s">
        <v>5568</v>
      </c>
      <c r="C1824" t="s">
        <v>5411</v>
      </c>
      <c r="D1824" t="s">
        <v>5411</v>
      </c>
      <c r="E1824" s="22" t="s">
        <v>4793</v>
      </c>
      <c r="F1824" s="61" t="s">
        <v>88</v>
      </c>
    </row>
    <row r="1825" spans="1:7" x14ac:dyDescent="0.25">
      <c r="A1825" t="s">
        <v>4794</v>
      </c>
      <c r="B1825" t="s">
        <v>5568</v>
      </c>
      <c r="C1825" t="s">
        <v>5411</v>
      </c>
      <c r="D1825" t="s">
        <v>5411</v>
      </c>
      <c r="E1825" s="22" t="s">
        <v>4794</v>
      </c>
      <c r="F1825" s="61" t="s">
        <v>88</v>
      </c>
    </row>
    <row r="1826" spans="1:7" x14ac:dyDescent="0.25">
      <c r="A1826" t="s">
        <v>4795</v>
      </c>
      <c r="B1826" t="s">
        <v>5568</v>
      </c>
      <c r="C1826" t="s">
        <v>5411</v>
      </c>
      <c r="D1826" t="s">
        <v>5411</v>
      </c>
      <c r="E1826" s="22" t="s">
        <v>4795</v>
      </c>
      <c r="F1826" s="61" t="s">
        <v>88</v>
      </c>
    </row>
    <row r="1827" spans="1:7" x14ac:dyDescent="0.25">
      <c r="A1827" t="s">
        <v>4796</v>
      </c>
      <c r="B1827" t="s">
        <v>5568</v>
      </c>
      <c r="C1827" t="s">
        <v>5411</v>
      </c>
      <c r="D1827" t="s">
        <v>5411</v>
      </c>
      <c r="E1827" s="22" t="s">
        <v>4796</v>
      </c>
      <c r="F1827" s="61" t="s">
        <v>88</v>
      </c>
    </row>
    <row r="1828" spans="1:7" x14ac:dyDescent="0.25">
      <c r="A1828" t="s">
        <v>4797</v>
      </c>
      <c r="B1828" t="s">
        <v>5568</v>
      </c>
      <c r="C1828" t="s">
        <v>5411</v>
      </c>
      <c r="D1828" t="s">
        <v>5411</v>
      </c>
      <c r="E1828" s="22" t="s">
        <v>4797</v>
      </c>
      <c r="F1828" s="61" t="s">
        <v>88</v>
      </c>
    </row>
    <row r="1829" spans="1:7" x14ac:dyDescent="0.25">
      <c r="A1829" t="s">
        <v>4455</v>
      </c>
      <c r="B1829" t="s">
        <v>5568</v>
      </c>
      <c r="C1829" t="s">
        <v>5411</v>
      </c>
      <c r="D1829" t="s">
        <v>5411</v>
      </c>
      <c r="E1829" s="22" t="s">
        <v>4455</v>
      </c>
      <c r="F1829" s="61" t="s">
        <v>88</v>
      </c>
    </row>
    <row r="1830" spans="1:7" x14ac:dyDescent="0.25">
      <c r="A1830" t="s">
        <v>4456</v>
      </c>
      <c r="B1830" t="s">
        <v>5568</v>
      </c>
      <c r="C1830" t="s">
        <v>5411</v>
      </c>
      <c r="D1830" t="s">
        <v>5411</v>
      </c>
      <c r="E1830" s="22" t="s">
        <v>4456</v>
      </c>
      <c r="F1830" s="61" t="s">
        <v>88</v>
      </c>
    </row>
    <row r="1831" spans="1:7" x14ac:dyDescent="0.25">
      <c r="A1831" t="s">
        <v>4392</v>
      </c>
      <c r="B1831" t="s">
        <v>114</v>
      </c>
      <c r="C1831" t="s">
        <v>5568</v>
      </c>
      <c r="D1831" t="s">
        <v>5411</v>
      </c>
      <c r="E1831" s="22" t="s">
        <v>4392</v>
      </c>
      <c r="F1831" s="61" t="s">
        <v>114</v>
      </c>
      <c r="G1831" s="61" t="s">
        <v>88</v>
      </c>
    </row>
    <row r="1832" spans="1:7" x14ac:dyDescent="0.25">
      <c r="A1832" t="s">
        <v>4393</v>
      </c>
      <c r="B1832" t="s">
        <v>114</v>
      </c>
      <c r="C1832" t="s">
        <v>5568</v>
      </c>
      <c r="D1832" t="s">
        <v>5411</v>
      </c>
      <c r="E1832" s="22" t="s">
        <v>4393</v>
      </c>
      <c r="F1832" s="61" t="s">
        <v>114</v>
      </c>
      <c r="G1832" s="61" t="s">
        <v>88</v>
      </c>
    </row>
    <row r="1833" spans="1:7" x14ac:dyDescent="0.25">
      <c r="A1833" t="s">
        <v>4394</v>
      </c>
      <c r="B1833" t="s">
        <v>114</v>
      </c>
      <c r="C1833" t="s">
        <v>5568</v>
      </c>
      <c r="D1833" t="s">
        <v>5411</v>
      </c>
      <c r="E1833" s="22" t="s">
        <v>4394</v>
      </c>
      <c r="F1833" s="61" t="s">
        <v>114</v>
      </c>
      <c r="G1833" s="61" t="s">
        <v>88</v>
      </c>
    </row>
    <row r="1834" spans="1:7" x14ac:dyDescent="0.25">
      <c r="A1834" t="s">
        <v>4395</v>
      </c>
      <c r="B1834" t="s">
        <v>114</v>
      </c>
      <c r="C1834" t="s">
        <v>5568</v>
      </c>
      <c r="D1834" t="s">
        <v>5411</v>
      </c>
      <c r="E1834" s="22" t="s">
        <v>4395</v>
      </c>
      <c r="F1834" s="61" t="s">
        <v>114</v>
      </c>
      <c r="G1834" s="61" t="s">
        <v>88</v>
      </c>
    </row>
    <row r="1835" spans="1:7" x14ac:dyDescent="0.25">
      <c r="A1835" t="s">
        <v>4396</v>
      </c>
      <c r="B1835" t="s">
        <v>114</v>
      </c>
      <c r="C1835" t="s">
        <v>5568</v>
      </c>
      <c r="D1835" t="s">
        <v>5411</v>
      </c>
      <c r="E1835" s="22" t="s">
        <v>4396</v>
      </c>
      <c r="F1835" s="61" t="s">
        <v>114</v>
      </c>
      <c r="G1835" s="61" t="s">
        <v>88</v>
      </c>
    </row>
    <row r="1836" spans="1:7" x14ac:dyDescent="0.25">
      <c r="A1836" t="s">
        <v>4397</v>
      </c>
      <c r="B1836" t="s">
        <v>114</v>
      </c>
      <c r="C1836" t="s">
        <v>5568</v>
      </c>
      <c r="D1836" t="s">
        <v>5411</v>
      </c>
      <c r="E1836" s="22" t="s">
        <v>4397</v>
      </c>
      <c r="F1836" s="61" t="s">
        <v>114</v>
      </c>
      <c r="G1836" s="61" t="s">
        <v>88</v>
      </c>
    </row>
    <row r="1837" spans="1:7" x14ac:dyDescent="0.25">
      <c r="A1837" t="s">
        <v>4398</v>
      </c>
      <c r="B1837" t="s">
        <v>114</v>
      </c>
      <c r="C1837" t="s">
        <v>5568</v>
      </c>
      <c r="D1837" t="s">
        <v>5411</v>
      </c>
      <c r="E1837" s="22" t="s">
        <v>4398</v>
      </c>
      <c r="F1837" s="61" t="s">
        <v>114</v>
      </c>
      <c r="G1837" s="61" t="s">
        <v>88</v>
      </c>
    </row>
    <row r="1838" spans="1:7" x14ac:dyDescent="0.25">
      <c r="A1838" t="s">
        <v>4399</v>
      </c>
      <c r="B1838" t="s">
        <v>114</v>
      </c>
      <c r="C1838" t="s">
        <v>5568</v>
      </c>
      <c r="D1838" t="s">
        <v>5411</v>
      </c>
      <c r="E1838" s="22" t="s">
        <v>4399</v>
      </c>
      <c r="F1838" s="61" t="s">
        <v>114</v>
      </c>
      <c r="G1838" s="61" t="s">
        <v>88</v>
      </c>
    </row>
    <row r="1839" spans="1:7" x14ac:dyDescent="0.25">
      <c r="A1839" t="s">
        <v>4400</v>
      </c>
      <c r="B1839" t="s">
        <v>114</v>
      </c>
      <c r="C1839" t="s">
        <v>5568</v>
      </c>
      <c r="D1839" t="s">
        <v>5411</v>
      </c>
      <c r="E1839" s="22" t="s">
        <v>4400</v>
      </c>
      <c r="F1839" s="61" t="s">
        <v>114</v>
      </c>
      <c r="G1839" s="61" t="s">
        <v>88</v>
      </c>
    </row>
    <row r="1840" spans="1:7" x14ac:dyDescent="0.25">
      <c r="A1840" t="s">
        <v>4401</v>
      </c>
      <c r="B1840" t="s">
        <v>114</v>
      </c>
      <c r="C1840" t="s">
        <v>5568</v>
      </c>
      <c r="D1840" t="s">
        <v>5411</v>
      </c>
      <c r="E1840" s="22" t="s">
        <v>4401</v>
      </c>
      <c r="F1840" s="61" t="s">
        <v>114</v>
      </c>
      <c r="G1840" s="61" t="s">
        <v>88</v>
      </c>
    </row>
    <row r="1841" spans="1:7" x14ac:dyDescent="0.25">
      <c r="A1841" t="s">
        <v>4402</v>
      </c>
      <c r="B1841" t="s">
        <v>114</v>
      </c>
      <c r="C1841" t="s">
        <v>5568</v>
      </c>
      <c r="D1841" t="s">
        <v>5411</v>
      </c>
      <c r="E1841" s="22" t="s">
        <v>4402</v>
      </c>
      <c r="F1841" s="61" t="s">
        <v>114</v>
      </c>
      <c r="G1841" s="61" t="s">
        <v>88</v>
      </c>
    </row>
    <row r="1842" spans="1:7" x14ac:dyDescent="0.25">
      <c r="A1842" t="s">
        <v>4403</v>
      </c>
      <c r="B1842" t="s">
        <v>114</v>
      </c>
      <c r="C1842" t="s">
        <v>5568</v>
      </c>
      <c r="D1842" t="s">
        <v>5411</v>
      </c>
      <c r="E1842" s="22" t="s">
        <v>4403</v>
      </c>
      <c r="F1842" s="61" t="s">
        <v>114</v>
      </c>
      <c r="G1842" s="61" t="s">
        <v>88</v>
      </c>
    </row>
    <row r="1843" spans="1:7" x14ac:dyDescent="0.25">
      <c r="A1843" t="s">
        <v>4404</v>
      </c>
      <c r="B1843" t="s">
        <v>114</v>
      </c>
      <c r="C1843" t="s">
        <v>5568</v>
      </c>
      <c r="D1843" t="s">
        <v>5411</v>
      </c>
      <c r="E1843" s="22" t="s">
        <v>4404</v>
      </c>
      <c r="F1843" s="61" t="s">
        <v>114</v>
      </c>
      <c r="G1843" s="61" t="s">
        <v>88</v>
      </c>
    </row>
    <row r="1844" spans="1:7" x14ac:dyDescent="0.25">
      <c r="A1844" t="s">
        <v>4405</v>
      </c>
      <c r="B1844" t="s">
        <v>114</v>
      </c>
      <c r="C1844" t="s">
        <v>5568</v>
      </c>
      <c r="D1844" t="s">
        <v>5411</v>
      </c>
      <c r="E1844" s="22" t="s">
        <v>4405</v>
      </c>
      <c r="F1844" s="61" t="s">
        <v>114</v>
      </c>
      <c r="G1844" s="61" t="s">
        <v>88</v>
      </c>
    </row>
    <row r="1845" spans="1:7" x14ac:dyDescent="0.25">
      <c r="A1845" t="s">
        <v>4406</v>
      </c>
      <c r="B1845" t="s">
        <v>114</v>
      </c>
      <c r="C1845" t="s">
        <v>5568</v>
      </c>
      <c r="D1845" t="s">
        <v>5411</v>
      </c>
      <c r="E1845" s="22" t="s">
        <v>4406</v>
      </c>
      <c r="F1845" s="61" t="s">
        <v>114</v>
      </c>
      <c r="G1845" s="61" t="s">
        <v>88</v>
      </c>
    </row>
    <row r="1846" spans="1:7" x14ac:dyDescent="0.25">
      <c r="A1846" t="s">
        <v>4407</v>
      </c>
      <c r="B1846" t="s">
        <v>114</v>
      </c>
      <c r="C1846" t="s">
        <v>5568</v>
      </c>
      <c r="D1846" t="s">
        <v>5411</v>
      </c>
      <c r="E1846" s="22" t="s">
        <v>4407</v>
      </c>
      <c r="F1846" s="61" t="s">
        <v>114</v>
      </c>
      <c r="G1846" s="61" t="s">
        <v>88</v>
      </c>
    </row>
    <row r="1847" spans="1:7" x14ac:dyDescent="0.25">
      <c r="A1847" t="s">
        <v>4408</v>
      </c>
      <c r="B1847" t="s">
        <v>114</v>
      </c>
      <c r="C1847" t="s">
        <v>5568</v>
      </c>
      <c r="D1847" t="s">
        <v>5411</v>
      </c>
      <c r="E1847" s="22" t="s">
        <v>4408</v>
      </c>
      <c r="F1847" s="61" t="s">
        <v>114</v>
      </c>
      <c r="G1847" s="61" t="s">
        <v>88</v>
      </c>
    </row>
    <row r="1848" spans="1:7" x14ac:dyDescent="0.25">
      <c r="A1848" t="s">
        <v>4380</v>
      </c>
      <c r="B1848" t="s">
        <v>5568</v>
      </c>
      <c r="C1848" t="s">
        <v>114</v>
      </c>
      <c r="D1848" t="s">
        <v>5411</v>
      </c>
      <c r="E1848" s="22" t="s">
        <v>4380</v>
      </c>
      <c r="F1848" s="61" t="s">
        <v>88</v>
      </c>
      <c r="G1848" s="61" t="s">
        <v>114</v>
      </c>
    </row>
    <row r="1849" spans="1:7" x14ac:dyDescent="0.25">
      <c r="A1849" t="s">
        <v>4381</v>
      </c>
      <c r="B1849" t="s">
        <v>5568</v>
      </c>
      <c r="C1849" t="s">
        <v>114</v>
      </c>
      <c r="D1849" t="s">
        <v>5411</v>
      </c>
      <c r="E1849" s="22" t="s">
        <v>4381</v>
      </c>
      <c r="F1849" s="61" t="s">
        <v>88</v>
      </c>
      <c r="G1849" s="61" t="s">
        <v>114</v>
      </c>
    </row>
    <row r="1850" spans="1:7" x14ac:dyDescent="0.25">
      <c r="A1850" t="s">
        <v>4382</v>
      </c>
      <c r="B1850" t="s">
        <v>5568</v>
      </c>
      <c r="C1850" t="s">
        <v>114</v>
      </c>
      <c r="D1850" t="s">
        <v>5411</v>
      </c>
      <c r="E1850" s="22" t="s">
        <v>4382</v>
      </c>
      <c r="F1850" s="61" t="s">
        <v>88</v>
      </c>
      <c r="G1850" s="61" t="s">
        <v>114</v>
      </c>
    </row>
    <row r="1851" spans="1:7" x14ac:dyDescent="0.25">
      <c r="A1851" t="s">
        <v>4383</v>
      </c>
      <c r="B1851" t="s">
        <v>5568</v>
      </c>
      <c r="C1851" t="s">
        <v>114</v>
      </c>
      <c r="D1851" t="s">
        <v>5411</v>
      </c>
      <c r="E1851" s="22" t="s">
        <v>4383</v>
      </c>
      <c r="F1851" s="61" t="s">
        <v>88</v>
      </c>
      <c r="G1851" s="61" t="s">
        <v>114</v>
      </c>
    </row>
    <row r="1852" spans="1:7" x14ac:dyDescent="0.25">
      <c r="A1852" t="s">
        <v>4384</v>
      </c>
      <c r="B1852" t="s">
        <v>5568</v>
      </c>
      <c r="C1852" t="s">
        <v>114</v>
      </c>
      <c r="D1852" t="s">
        <v>5411</v>
      </c>
      <c r="E1852" s="22" t="s">
        <v>4384</v>
      </c>
      <c r="F1852" s="61" t="s">
        <v>88</v>
      </c>
      <c r="G1852" s="61" t="s">
        <v>114</v>
      </c>
    </row>
    <row r="1853" spans="1:7" x14ac:dyDescent="0.25">
      <c r="A1853" t="s">
        <v>4385</v>
      </c>
      <c r="B1853" t="s">
        <v>5568</v>
      </c>
      <c r="C1853" t="s">
        <v>114</v>
      </c>
      <c r="D1853" t="s">
        <v>5411</v>
      </c>
      <c r="E1853" s="22" t="s">
        <v>4385</v>
      </c>
      <c r="F1853" s="61" t="s">
        <v>88</v>
      </c>
      <c r="G1853" s="61" t="s">
        <v>114</v>
      </c>
    </row>
    <row r="1854" spans="1:7" x14ac:dyDescent="0.25">
      <c r="A1854" t="s">
        <v>4386</v>
      </c>
      <c r="B1854" t="s">
        <v>5568</v>
      </c>
      <c r="C1854" t="s">
        <v>114</v>
      </c>
      <c r="D1854" t="s">
        <v>5411</v>
      </c>
      <c r="E1854" s="22" t="s">
        <v>4386</v>
      </c>
      <c r="F1854" s="61" t="s">
        <v>88</v>
      </c>
      <c r="G1854" s="61" t="s">
        <v>114</v>
      </c>
    </row>
    <row r="1855" spans="1:7" x14ac:dyDescent="0.25">
      <c r="A1855" t="s">
        <v>4387</v>
      </c>
      <c r="B1855" t="s">
        <v>5568</v>
      </c>
      <c r="C1855" t="s">
        <v>114</v>
      </c>
      <c r="D1855" t="s">
        <v>5411</v>
      </c>
      <c r="E1855" s="22" t="s">
        <v>4387</v>
      </c>
      <c r="F1855" s="61" t="s">
        <v>88</v>
      </c>
      <c r="G1855" s="61" t="s">
        <v>114</v>
      </c>
    </row>
    <row r="1856" spans="1:7" x14ac:dyDescent="0.25">
      <c r="A1856" t="s">
        <v>4388</v>
      </c>
      <c r="B1856" t="s">
        <v>5568</v>
      </c>
      <c r="C1856" t="s">
        <v>114</v>
      </c>
      <c r="D1856" t="s">
        <v>5411</v>
      </c>
      <c r="E1856" s="22" t="s">
        <v>4388</v>
      </c>
      <c r="F1856" s="61" t="s">
        <v>88</v>
      </c>
      <c r="G1856" s="61" t="s">
        <v>114</v>
      </c>
    </row>
    <row r="1857" spans="1:8" x14ac:dyDescent="0.25">
      <c r="A1857" t="s">
        <v>4389</v>
      </c>
      <c r="B1857" t="s">
        <v>5568</v>
      </c>
      <c r="C1857" t="s">
        <v>114</v>
      </c>
      <c r="D1857" t="s">
        <v>5411</v>
      </c>
      <c r="E1857" s="22" t="s">
        <v>4389</v>
      </c>
      <c r="F1857" s="61" t="s">
        <v>88</v>
      </c>
      <c r="G1857" s="61" t="s">
        <v>114</v>
      </c>
    </row>
    <row r="1858" spans="1:8" x14ac:dyDescent="0.25">
      <c r="A1858" t="s">
        <v>4390</v>
      </c>
      <c r="B1858" t="s">
        <v>5568</v>
      </c>
      <c r="C1858" t="s">
        <v>114</v>
      </c>
      <c r="D1858" t="s">
        <v>5411</v>
      </c>
      <c r="E1858" s="22" t="s">
        <v>4390</v>
      </c>
      <c r="F1858" s="61" t="s">
        <v>88</v>
      </c>
      <c r="G1858" s="61" t="s">
        <v>114</v>
      </c>
    </row>
    <row r="1859" spans="1:8" x14ac:dyDescent="0.25">
      <c r="A1859" t="s">
        <v>4391</v>
      </c>
      <c r="B1859" t="s">
        <v>5568</v>
      </c>
      <c r="C1859" t="s">
        <v>114</v>
      </c>
      <c r="D1859" t="s">
        <v>5411</v>
      </c>
      <c r="E1859" s="22" t="s">
        <v>4391</v>
      </c>
      <c r="F1859" s="61" t="s">
        <v>88</v>
      </c>
      <c r="G1859" s="61" t="s">
        <v>114</v>
      </c>
    </row>
    <row r="1860" spans="1:8" x14ac:dyDescent="0.25">
      <c r="A1860" t="s">
        <v>4409</v>
      </c>
      <c r="B1860" t="s">
        <v>113</v>
      </c>
      <c r="C1860" t="s">
        <v>5568</v>
      </c>
      <c r="D1860" s="55" t="s">
        <v>266</v>
      </c>
      <c r="E1860" s="22" t="s">
        <v>4409</v>
      </c>
      <c r="F1860" s="61" t="s">
        <v>113</v>
      </c>
      <c r="G1860" s="22" t="s">
        <v>88</v>
      </c>
      <c r="H1860" s="55" t="s">
        <v>266</v>
      </c>
    </row>
    <row r="1861" spans="1:8" x14ac:dyDescent="0.25">
      <c r="A1861" t="s">
        <v>4410</v>
      </c>
      <c r="B1861" t="s">
        <v>113</v>
      </c>
      <c r="C1861" t="s">
        <v>5568</v>
      </c>
      <c r="D1861" s="55" t="s">
        <v>266</v>
      </c>
      <c r="E1861" s="22" t="s">
        <v>4410</v>
      </c>
      <c r="F1861" s="61" t="s">
        <v>113</v>
      </c>
      <c r="G1861" s="22" t="s">
        <v>88</v>
      </c>
      <c r="H1861" s="55" t="s">
        <v>266</v>
      </c>
    </row>
    <row r="1862" spans="1:8" x14ac:dyDescent="0.25">
      <c r="A1862" t="s">
        <v>4411</v>
      </c>
      <c r="B1862" t="s">
        <v>113</v>
      </c>
      <c r="C1862" t="s">
        <v>5568</v>
      </c>
      <c r="D1862" s="55" t="s">
        <v>266</v>
      </c>
      <c r="E1862" s="22" t="s">
        <v>4411</v>
      </c>
      <c r="F1862" s="61" t="s">
        <v>113</v>
      </c>
      <c r="G1862" s="22" t="s">
        <v>88</v>
      </c>
      <c r="H1862" s="55" t="s">
        <v>266</v>
      </c>
    </row>
    <row r="1863" spans="1:8" x14ac:dyDescent="0.25">
      <c r="A1863" t="s">
        <v>4412</v>
      </c>
      <c r="B1863" t="s">
        <v>113</v>
      </c>
      <c r="C1863" t="s">
        <v>5568</v>
      </c>
      <c r="D1863" s="55" t="s">
        <v>266</v>
      </c>
      <c r="E1863" s="22" t="s">
        <v>4412</v>
      </c>
      <c r="F1863" s="61" t="s">
        <v>113</v>
      </c>
      <c r="G1863" s="22" t="s">
        <v>88</v>
      </c>
      <c r="H1863" s="55" t="s">
        <v>266</v>
      </c>
    </row>
    <row r="1864" spans="1:8" x14ac:dyDescent="0.25">
      <c r="A1864" t="s">
        <v>4413</v>
      </c>
      <c r="B1864" t="s">
        <v>113</v>
      </c>
      <c r="C1864" t="s">
        <v>5568</v>
      </c>
      <c r="D1864" s="55" t="s">
        <v>266</v>
      </c>
      <c r="E1864" s="22" t="s">
        <v>4413</v>
      </c>
      <c r="F1864" s="61" t="s">
        <v>113</v>
      </c>
      <c r="G1864" s="22" t="s">
        <v>88</v>
      </c>
      <c r="H1864" s="55" t="s">
        <v>266</v>
      </c>
    </row>
    <row r="1865" spans="1:8" x14ac:dyDescent="0.25">
      <c r="A1865" t="s">
        <v>4414</v>
      </c>
      <c r="B1865" t="s">
        <v>113</v>
      </c>
      <c r="C1865" t="s">
        <v>5568</v>
      </c>
      <c r="D1865" s="55" t="s">
        <v>266</v>
      </c>
      <c r="E1865" s="22" t="s">
        <v>4414</v>
      </c>
      <c r="F1865" s="61" t="s">
        <v>113</v>
      </c>
      <c r="G1865" s="22" t="s">
        <v>88</v>
      </c>
      <c r="H1865" s="55" t="s">
        <v>266</v>
      </c>
    </row>
    <row r="1866" spans="1:8" x14ac:dyDescent="0.25">
      <c r="A1866" t="s">
        <v>4415</v>
      </c>
      <c r="B1866" t="s">
        <v>113</v>
      </c>
      <c r="C1866" t="s">
        <v>5568</v>
      </c>
      <c r="D1866" s="55" t="s">
        <v>266</v>
      </c>
      <c r="E1866" s="22" t="s">
        <v>4415</v>
      </c>
      <c r="F1866" s="61" t="s">
        <v>113</v>
      </c>
      <c r="G1866" s="22" t="s">
        <v>88</v>
      </c>
      <c r="H1866" s="55" t="s">
        <v>266</v>
      </c>
    </row>
    <row r="1867" spans="1:8" x14ac:dyDescent="0.25">
      <c r="A1867" t="s">
        <v>4416</v>
      </c>
      <c r="B1867" t="s">
        <v>113</v>
      </c>
      <c r="C1867" t="s">
        <v>5568</v>
      </c>
      <c r="D1867" s="55" t="s">
        <v>266</v>
      </c>
      <c r="E1867" s="22" t="s">
        <v>4416</v>
      </c>
      <c r="F1867" s="61" t="s">
        <v>113</v>
      </c>
      <c r="G1867" s="22" t="s">
        <v>88</v>
      </c>
      <c r="H1867" s="55" t="s">
        <v>266</v>
      </c>
    </row>
    <row r="1868" spans="1:8" x14ac:dyDescent="0.25">
      <c r="A1868" t="s">
        <v>4417</v>
      </c>
      <c r="B1868" t="s">
        <v>113</v>
      </c>
      <c r="C1868" t="s">
        <v>5568</v>
      </c>
      <c r="D1868" s="55" t="s">
        <v>266</v>
      </c>
      <c r="E1868" s="22" t="s">
        <v>4417</v>
      </c>
      <c r="F1868" s="61" t="s">
        <v>113</v>
      </c>
      <c r="G1868" s="22" t="s">
        <v>88</v>
      </c>
      <c r="H1868" s="55" t="s">
        <v>266</v>
      </c>
    </row>
    <row r="1869" spans="1:8" x14ac:dyDescent="0.25">
      <c r="A1869" t="s">
        <v>4418</v>
      </c>
      <c r="B1869" t="s">
        <v>113</v>
      </c>
      <c r="C1869" t="s">
        <v>5568</v>
      </c>
      <c r="D1869" s="55" t="s">
        <v>266</v>
      </c>
      <c r="E1869" s="22" t="s">
        <v>4418</v>
      </c>
      <c r="F1869" s="61" t="s">
        <v>113</v>
      </c>
      <c r="G1869" s="22" t="s">
        <v>88</v>
      </c>
      <c r="H1869" s="55" t="s">
        <v>266</v>
      </c>
    </row>
    <row r="1870" spans="1:8" x14ac:dyDescent="0.25">
      <c r="A1870" t="s">
        <v>4419</v>
      </c>
      <c r="B1870" t="s">
        <v>113</v>
      </c>
      <c r="C1870" t="s">
        <v>5568</v>
      </c>
      <c r="D1870" s="55" t="s">
        <v>266</v>
      </c>
      <c r="E1870" s="22" t="s">
        <v>4419</v>
      </c>
      <c r="F1870" s="61" t="s">
        <v>113</v>
      </c>
      <c r="G1870" s="22" t="s">
        <v>88</v>
      </c>
      <c r="H1870" s="55" t="s">
        <v>266</v>
      </c>
    </row>
    <row r="1871" spans="1:8" x14ac:dyDescent="0.25">
      <c r="A1871" t="s">
        <v>4420</v>
      </c>
      <c r="B1871" t="s">
        <v>113</v>
      </c>
      <c r="C1871" t="s">
        <v>5568</v>
      </c>
      <c r="D1871" s="55" t="s">
        <v>266</v>
      </c>
      <c r="E1871" s="22" t="s">
        <v>4420</v>
      </c>
      <c r="F1871" s="61" t="s">
        <v>113</v>
      </c>
      <c r="G1871" s="22" t="s">
        <v>88</v>
      </c>
      <c r="H1871" s="55" t="s">
        <v>266</v>
      </c>
    </row>
    <row r="1872" spans="1:8" x14ac:dyDescent="0.25">
      <c r="A1872" t="s">
        <v>4421</v>
      </c>
      <c r="B1872" t="s">
        <v>113</v>
      </c>
      <c r="C1872" t="s">
        <v>5568</v>
      </c>
      <c r="D1872" s="55" t="s">
        <v>266</v>
      </c>
      <c r="E1872" s="22" t="s">
        <v>4421</v>
      </c>
      <c r="F1872" s="61" t="s">
        <v>113</v>
      </c>
      <c r="G1872" s="22" t="s">
        <v>88</v>
      </c>
      <c r="H1872" s="55" t="s">
        <v>266</v>
      </c>
    </row>
    <row r="1873" spans="1:8" x14ac:dyDescent="0.25">
      <c r="A1873" t="s">
        <v>4422</v>
      </c>
      <c r="B1873" t="s">
        <v>113</v>
      </c>
      <c r="C1873" t="s">
        <v>5568</v>
      </c>
      <c r="D1873" s="55" t="s">
        <v>266</v>
      </c>
      <c r="E1873" s="22" t="s">
        <v>4422</v>
      </c>
      <c r="F1873" s="61" t="s">
        <v>113</v>
      </c>
      <c r="G1873" s="22" t="s">
        <v>88</v>
      </c>
      <c r="H1873" s="55" t="s">
        <v>266</v>
      </c>
    </row>
    <row r="1874" spans="1:8" x14ac:dyDescent="0.25">
      <c r="A1874" t="s">
        <v>4423</v>
      </c>
      <c r="B1874" t="s">
        <v>113</v>
      </c>
      <c r="C1874" t="s">
        <v>5568</v>
      </c>
      <c r="D1874" s="55" t="s">
        <v>266</v>
      </c>
      <c r="E1874" s="22" t="s">
        <v>4423</v>
      </c>
      <c r="F1874" s="61" t="s">
        <v>113</v>
      </c>
      <c r="G1874" s="22" t="s">
        <v>88</v>
      </c>
      <c r="H1874" s="55" t="s">
        <v>266</v>
      </c>
    </row>
    <row r="1875" spans="1:8" x14ac:dyDescent="0.25">
      <c r="A1875" t="s">
        <v>4424</v>
      </c>
      <c r="B1875" t="s">
        <v>113</v>
      </c>
      <c r="C1875" t="s">
        <v>5568</v>
      </c>
      <c r="D1875" s="55" t="s">
        <v>266</v>
      </c>
      <c r="E1875" s="22" t="s">
        <v>4424</v>
      </c>
      <c r="F1875" s="61" t="s">
        <v>113</v>
      </c>
      <c r="G1875" s="22" t="s">
        <v>88</v>
      </c>
      <c r="H1875" s="55" t="s">
        <v>266</v>
      </c>
    </row>
    <row r="1876" spans="1:8" x14ac:dyDescent="0.25">
      <c r="A1876" t="s">
        <v>4425</v>
      </c>
      <c r="B1876" t="s">
        <v>113</v>
      </c>
      <c r="C1876" t="s">
        <v>5568</v>
      </c>
      <c r="D1876" s="55" t="s">
        <v>266</v>
      </c>
      <c r="E1876" s="22" t="s">
        <v>4425</v>
      </c>
      <c r="F1876" s="61" t="s">
        <v>113</v>
      </c>
      <c r="G1876" s="22" t="s">
        <v>88</v>
      </c>
      <c r="H1876" s="55" t="s">
        <v>266</v>
      </c>
    </row>
    <row r="1877" spans="1:8" x14ac:dyDescent="0.25">
      <c r="A1877" t="s">
        <v>4426</v>
      </c>
      <c r="B1877" t="s">
        <v>113</v>
      </c>
      <c r="C1877" t="s">
        <v>5568</v>
      </c>
      <c r="D1877" s="55" t="s">
        <v>266</v>
      </c>
      <c r="E1877" s="22" t="s">
        <v>4426</v>
      </c>
      <c r="F1877" s="61" t="s">
        <v>113</v>
      </c>
      <c r="G1877" s="22" t="s">
        <v>88</v>
      </c>
      <c r="H1877" s="55" t="s">
        <v>266</v>
      </c>
    </row>
    <row r="1878" spans="1:8" x14ac:dyDescent="0.25">
      <c r="A1878" t="s">
        <v>441</v>
      </c>
      <c r="B1878" t="s">
        <v>113</v>
      </c>
      <c r="C1878" t="s">
        <v>114</v>
      </c>
      <c r="D1878" t="s">
        <v>5411</v>
      </c>
      <c r="E1878" s="22" t="s">
        <v>441</v>
      </c>
      <c r="F1878" s="61" t="s">
        <v>113</v>
      </c>
      <c r="G1878" s="61" t="s">
        <v>114</v>
      </c>
    </row>
    <row r="1879" spans="1:8" x14ac:dyDescent="0.25">
      <c r="A1879" t="s">
        <v>442</v>
      </c>
      <c r="B1879" t="s">
        <v>113</v>
      </c>
      <c r="C1879" t="s">
        <v>114</v>
      </c>
      <c r="D1879" t="s">
        <v>5411</v>
      </c>
      <c r="E1879" s="22" t="s">
        <v>442</v>
      </c>
      <c r="F1879" s="61" t="s">
        <v>113</v>
      </c>
      <c r="G1879" s="61" t="s">
        <v>114</v>
      </c>
    </row>
    <row r="1880" spans="1:8" x14ac:dyDescent="0.25">
      <c r="A1880" t="s">
        <v>443</v>
      </c>
      <c r="B1880" t="s">
        <v>113</v>
      </c>
      <c r="C1880" t="s">
        <v>114</v>
      </c>
      <c r="D1880" t="s">
        <v>5411</v>
      </c>
      <c r="E1880" s="22" t="s">
        <v>443</v>
      </c>
      <c r="F1880" s="61" t="s">
        <v>113</v>
      </c>
      <c r="G1880" s="61" t="s">
        <v>114</v>
      </c>
    </row>
    <row r="1881" spans="1:8" x14ac:dyDescent="0.25">
      <c r="A1881" t="s">
        <v>444</v>
      </c>
      <c r="B1881" t="s">
        <v>113</v>
      </c>
      <c r="C1881" t="s">
        <v>114</v>
      </c>
      <c r="D1881" t="s">
        <v>5411</v>
      </c>
      <c r="E1881" s="22" t="s">
        <v>444</v>
      </c>
      <c r="F1881" s="61" t="s">
        <v>113</v>
      </c>
      <c r="G1881" s="61" t="s">
        <v>114</v>
      </c>
    </row>
    <row r="1882" spans="1:8" x14ac:dyDescent="0.25">
      <c r="A1882" t="s">
        <v>445</v>
      </c>
      <c r="B1882" t="s">
        <v>113</v>
      </c>
      <c r="C1882" t="s">
        <v>114</v>
      </c>
      <c r="D1882" t="s">
        <v>5411</v>
      </c>
      <c r="E1882" s="22" t="s">
        <v>445</v>
      </c>
      <c r="F1882" s="61" t="s">
        <v>113</v>
      </c>
      <c r="G1882" s="61" t="s">
        <v>114</v>
      </c>
    </row>
    <row r="1883" spans="1:8" x14ac:dyDescent="0.25">
      <c r="A1883" t="s">
        <v>446</v>
      </c>
      <c r="B1883" t="s">
        <v>113</v>
      </c>
      <c r="C1883" t="s">
        <v>114</v>
      </c>
      <c r="D1883" t="s">
        <v>5411</v>
      </c>
      <c r="E1883" s="22" t="s">
        <v>446</v>
      </c>
      <c r="F1883" s="61" t="s">
        <v>113</v>
      </c>
      <c r="G1883" s="61" t="s">
        <v>114</v>
      </c>
    </row>
    <row r="1884" spans="1:8" x14ac:dyDescent="0.25">
      <c r="A1884" t="s">
        <v>447</v>
      </c>
      <c r="B1884" t="s">
        <v>113</v>
      </c>
      <c r="C1884" t="s">
        <v>114</v>
      </c>
      <c r="D1884" t="s">
        <v>5411</v>
      </c>
      <c r="E1884" s="22" t="s">
        <v>447</v>
      </c>
      <c r="F1884" s="61" t="s">
        <v>113</v>
      </c>
      <c r="G1884" s="61" t="s">
        <v>114</v>
      </c>
    </row>
    <row r="1885" spans="1:8" x14ac:dyDescent="0.25">
      <c r="A1885" t="s">
        <v>448</v>
      </c>
      <c r="B1885" t="s">
        <v>113</v>
      </c>
      <c r="C1885" t="s">
        <v>114</v>
      </c>
      <c r="D1885" t="s">
        <v>5411</v>
      </c>
      <c r="E1885" s="22" t="s">
        <v>448</v>
      </c>
      <c r="F1885" s="61" t="s">
        <v>113</v>
      </c>
      <c r="G1885" s="61" t="s">
        <v>114</v>
      </c>
    </row>
    <row r="1886" spans="1:8" x14ac:dyDescent="0.25">
      <c r="A1886" t="s">
        <v>449</v>
      </c>
      <c r="B1886" t="s">
        <v>113</v>
      </c>
      <c r="C1886" t="s">
        <v>114</v>
      </c>
      <c r="D1886" t="s">
        <v>5411</v>
      </c>
      <c r="E1886" s="22" t="s">
        <v>449</v>
      </c>
      <c r="F1886" s="61" t="s">
        <v>113</v>
      </c>
      <c r="G1886" s="61" t="s">
        <v>114</v>
      </c>
    </row>
    <row r="1887" spans="1:8" x14ac:dyDescent="0.25">
      <c r="A1887" t="s">
        <v>450</v>
      </c>
      <c r="B1887" t="s">
        <v>113</v>
      </c>
      <c r="C1887" t="s">
        <v>114</v>
      </c>
      <c r="D1887" t="s">
        <v>5411</v>
      </c>
      <c r="E1887" s="22" t="s">
        <v>450</v>
      </c>
      <c r="F1887" s="61" t="s">
        <v>113</v>
      </c>
      <c r="G1887" s="61" t="s">
        <v>114</v>
      </c>
    </row>
    <row r="1888" spans="1:8" x14ac:dyDescent="0.25">
      <c r="A1888" t="s">
        <v>451</v>
      </c>
      <c r="B1888" t="s">
        <v>113</v>
      </c>
      <c r="C1888" t="s">
        <v>114</v>
      </c>
      <c r="D1888" t="s">
        <v>5411</v>
      </c>
      <c r="E1888" s="22" t="s">
        <v>451</v>
      </c>
      <c r="F1888" s="61" t="s">
        <v>113</v>
      </c>
      <c r="G1888" s="61" t="s">
        <v>114</v>
      </c>
    </row>
    <row r="1889" spans="1:7" x14ac:dyDescent="0.25">
      <c r="A1889" t="s">
        <v>452</v>
      </c>
      <c r="B1889" t="s">
        <v>113</v>
      </c>
      <c r="C1889" t="s">
        <v>114</v>
      </c>
      <c r="D1889" t="s">
        <v>5411</v>
      </c>
      <c r="E1889" s="22" t="s">
        <v>452</v>
      </c>
      <c r="F1889" s="61" t="s">
        <v>113</v>
      </c>
      <c r="G1889" s="61" t="s">
        <v>114</v>
      </c>
    </row>
    <row r="1890" spans="1:7" x14ac:dyDescent="0.25">
      <c r="A1890" t="s">
        <v>453</v>
      </c>
      <c r="B1890" t="s">
        <v>113</v>
      </c>
      <c r="C1890" t="s">
        <v>114</v>
      </c>
      <c r="D1890" t="s">
        <v>5411</v>
      </c>
      <c r="E1890" s="22" t="s">
        <v>453</v>
      </c>
      <c r="F1890" s="61" t="s">
        <v>113</v>
      </c>
      <c r="G1890" s="61" t="s">
        <v>114</v>
      </c>
    </row>
    <row r="1891" spans="1:7" x14ac:dyDescent="0.25">
      <c r="A1891" t="s">
        <v>454</v>
      </c>
      <c r="B1891" t="s">
        <v>113</v>
      </c>
      <c r="C1891" t="s">
        <v>114</v>
      </c>
      <c r="D1891" t="s">
        <v>5411</v>
      </c>
      <c r="E1891" s="22" t="s">
        <v>454</v>
      </c>
      <c r="F1891" s="61" t="s">
        <v>113</v>
      </c>
      <c r="G1891" s="61" t="s">
        <v>114</v>
      </c>
    </row>
    <row r="1892" spans="1:7" x14ac:dyDescent="0.25">
      <c r="A1892" t="s">
        <v>455</v>
      </c>
      <c r="B1892" t="s">
        <v>113</v>
      </c>
      <c r="C1892" t="s">
        <v>114</v>
      </c>
      <c r="D1892" t="s">
        <v>5411</v>
      </c>
      <c r="E1892" s="22" t="s">
        <v>455</v>
      </c>
      <c r="F1892" s="61" t="s">
        <v>113</v>
      </c>
      <c r="G1892" s="61" t="s">
        <v>114</v>
      </c>
    </row>
    <row r="1893" spans="1:7" x14ac:dyDescent="0.25">
      <c r="A1893" t="s">
        <v>456</v>
      </c>
      <c r="B1893" t="s">
        <v>113</v>
      </c>
      <c r="C1893" t="s">
        <v>114</v>
      </c>
      <c r="D1893" t="s">
        <v>5411</v>
      </c>
      <c r="E1893" s="22" t="s">
        <v>456</v>
      </c>
      <c r="F1893" s="61" t="s">
        <v>113</v>
      </c>
      <c r="G1893" s="61" t="s">
        <v>114</v>
      </c>
    </row>
    <row r="1894" spans="1:7" x14ac:dyDescent="0.25">
      <c r="A1894" t="s">
        <v>457</v>
      </c>
      <c r="B1894" t="s">
        <v>113</v>
      </c>
      <c r="C1894" t="s">
        <v>114</v>
      </c>
      <c r="D1894" t="s">
        <v>5411</v>
      </c>
      <c r="E1894" s="22" t="s">
        <v>457</v>
      </c>
      <c r="F1894" s="61" t="s">
        <v>113</v>
      </c>
      <c r="G1894" s="61" t="s">
        <v>114</v>
      </c>
    </row>
    <row r="1895" spans="1:7" x14ac:dyDescent="0.25">
      <c r="A1895" t="s">
        <v>458</v>
      </c>
      <c r="B1895" t="s">
        <v>113</v>
      </c>
      <c r="C1895" t="s">
        <v>114</v>
      </c>
      <c r="D1895" t="s">
        <v>5411</v>
      </c>
      <c r="E1895" s="22" t="s">
        <v>458</v>
      </c>
      <c r="F1895" s="61" t="s">
        <v>113</v>
      </c>
      <c r="G1895" s="61" t="s">
        <v>114</v>
      </c>
    </row>
    <row r="1896" spans="1:7" x14ac:dyDescent="0.25">
      <c r="A1896" t="s">
        <v>459</v>
      </c>
      <c r="B1896" t="s">
        <v>113</v>
      </c>
      <c r="C1896" t="s">
        <v>114</v>
      </c>
      <c r="D1896" t="s">
        <v>5411</v>
      </c>
      <c r="E1896" s="22" t="s">
        <v>459</v>
      </c>
      <c r="F1896" s="61" t="s">
        <v>113</v>
      </c>
      <c r="G1896" s="61" t="s">
        <v>114</v>
      </c>
    </row>
    <row r="1897" spans="1:7" x14ac:dyDescent="0.25">
      <c r="A1897" t="s">
        <v>460</v>
      </c>
      <c r="B1897" t="s">
        <v>113</v>
      </c>
      <c r="C1897" t="s">
        <v>114</v>
      </c>
      <c r="D1897" t="s">
        <v>5411</v>
      </c>
      <c r="E1897" s="22" t="s">
        <v>460</v>
      </c>
      <c r="F1897" s="61" t="s">
        <v>113</v>
      </c>
      <c r="G1897" s="61" t="s">
        <v>114</v>
      </c>
    </row>
    <row r="1898" spans="1:7" x14ac:dyDescent="0.25">
      <c r="A1898" t="s">
        <v>461</v>
      </c>
      <c r="B1898" t="s">
        <v>113</v>
      </c>
      <c r="C1898" t="s">
        <v>114</v>
      </c>
      <c r="D1898" t="s">
        <v>5411</v>
      </c>
      <c r="E1898" s="22" t="s">
        <v>461</v>
      </c>
      <c r="F1898" s="61" t="s">
        <v>113</v>
      </c>
      <c r="G1898" s="61" t="s">
        <v>114</v>
      </c>
    </row>
    <row r="1899" spans="1:7" x14ac:dyDescent="0.25">
      <c r="A1899" t="s">
        <v>462</v>
      </c>
      <c r="B1899" t="s">
        <v>113</v>
      </c>
      <c r="C1899" t="s">
        <v>114</v>
      </c>
      <c r="D1899" t="s">
        <v>5411</v>
      </c>
      <c r="E1899" s="22" t="s">
        <v>462</v>
      </c>
      <c r="F1899" s="61" t="s">
        <v>113</v>
      </c>
      <c r="G1899" s="61" t="s">
        <v>114</v>
      </c>
    </row>
    <row r="1900" spans="1:7" x14ac:dyDescent="0.25">
      <c r="A1900" t="s">
        <v>463</v>
      </c>
      <c r="B1900" t="s">
        <v>113</v>
      </c>
      <c r="C1900" t="s">
        <v>114</v>
      </c>
      <c r="D1900" t="s">
        <v>5411</v>
      </c>
      <c r="E1900" s="22" t="s">
        <v>463</v>
      </c>
      <c r="F1900" s="61" t="s">
        <v>113</v>
      </c>
      <c r="G1900" s="61" t="s">
        <v>114</v>
      </c>
    </row>
    <row r="1901" spans="1:7" x14ac:dyDescent="0.25">
      <c r="A1901" t="s">
        <v>464</v>
      </c>
      <c r="B1901" t="s">
        <v>113</v>
      </c>
      <c r="C1901" t="s">
        <v>114</v>
      </c>
      <c r="D1901" t="s">
        <v>5411</v>
      </c>
      <c r="E1901" s="22" t="s">
        <v>464</v>
      </c>
      <c r="F1901" s="61" t="s">
        <v>113</v>
      </c>
      <c r="G1901" s="61" t="s">
        <v>114</v>
      </c>
    </row>
    <row r="1902" spans="1:7" x14ac:dyDescent="0.25">
      <c r="A1902" t="s">
        <v>465</v>
      </c>
      <c r="B1902" t="s">
        <v>113</v>
      </c>
      <c r="C1902" t="s">
        <v>114</v>
      </c>
      <c r="D1902" t="s">
        <v>5411</v>
      </c>
      <c r="E1902" s="22" t="s">
        <v>465</v>
      </c>
      <c r="F1902" s="61" t="s">
        <v>113</v>
      </c>
      <c r="G1902" s="61" t="s">
        <v>114</v>
      </c>
    </row>
    <row r="1903" spans="1:7" x14ac:dyDescent="0.25">
      <c r="A1903" t="s">
        <v>466</v>
      </c>
      <c r="B1903" t="s">
        <v>113</v>
      </c>
      <c r="C1903" t="s">
        <v>114</v>
      </c>
      <c r="D1903" t="s">
        <v>5411</v>
      </c>
      <c r="E1903" s="22" t="s">
        <v>466</v>
      </c>
      <c r="F1903" s="61" t="s">
        <v>113</v>
      </c>
      <c r="G1903" s="61" t="s">
        <v>114</v>
      </c>
    </row>
    <row r="1904" spans="1:7" x14ac:dyDescent="0.25">
      <c r="A1904" t="s">
        <v>467</v>
      </c>
      <c r="B1904" t="s">
        <v>113</v>
      </c>
      <c r="C1904" t="s">
        <v>114</v>
      </c>
      <c r="D1904" t="s">
        <v>5411</v>
      </c>
      <c r="E1904" s="22" t="s">
        <v>467</v>
      </c>
      <c r="F1904" s="61" t="s">
        <v>113</v>
      </c>
      <c r="G1904" s="61" t="s">
        <v>114</v>
      </c>
    </row>
    <row r="1905" spans="1:7" x14ac:dyDescent="0.25">
      <c r="A1905" t="s">
        <v>468</v>
      </c>
      <c r="B1905" t="s">
        <v>113</v>
      </c>
      <c r="C1905" t="s">
        <v>114</v>
      </c>
      <c r="D1905" t="s">
        <v>5411</v>
      </c>
      <c r="E1905" s="22" t="s">
        <v>468</v>
      </c>
      <c r="F1905" s="61" t="s">
        <v>113</v>
      </c>
      <c r="G1905" s="61" t="s">
        <v>114</v>
      </c>
    </row>
    <row r="1906" spans="1:7" x14ac:dyDescent="0.25">
      <c r="A1906" t="s">
        <v>469</v>
      </c>
      <c r="B1906" t="s">
        <v>113</v>
      </c>
      <c r="C1906" t="s">
        <v>114</v>
      </c>
      <c r="D1906" t="s">
        <v>5411</v>
      </c>
      <c r="E1906" s="22" t="s">
        <v>469</v>
      </c>
      <c r="F1906" s="61" t="s">
        <v>113</v>
      </c>
      <c r="G1906" s="61" t="s">
        <v>114</v>
      </c>
    </row>
    <row r="1907" spans="1:7" x14ac:dyDescent="0.25">
      <c r="A1907" t="s">
        <v>470</v>
      </c>
      <c r="B1907" t="s">
        <v>113</v>
      </c>
      <c r="C1907" t="s">
        <v>114</v>
      </c>
      <c r="D1907" t="s">
        <v>5411</v>
      </c>
      <c r="E1907" s="22" t="s">
        <v>470</v>
      </c>
      <c r="F1907" s="61" t="s">
        <v>113</v>
      </c>
      <c r="G1907" s="61" t="s">
        <v>114</v>
      </c>
    </row>
    <row r="1908" spans="1:7" x14ac:dyDescent="0.25">
      <c r="A1908" t="s">
        <v>471</v>
      </c>
      <c r="B1908" t="s">
        <v>113</v>
      </c>
      <c r="C1908" t="s">
        <v>114</v>
      </c>
      <c r="D1908" t="s">
        <v>5411</v>
      </c>
      <c r="E1908" s="22" t="s">
        <v>471</v>
      </c>
      <c r="F1908" s="61" t="s">
        <v>113</v>
      </c>
      <c r="G1908" s="61" t="s">
        <v>114</v>
      </c>
    </row>
    <row r="1909" spans="1:7" x14ac:dyDescent="0.25">
      <c r="A1909" t="s">
        <v>472</v>
      </c>
      <c r="B1909" t="s">
        <v>113</v>
      </c>
      <c r="C1909" t="s">
        <v>114</v>
      </c>
      <c r="D1909" t="s">
        <v>5411</v>
      </c>
      <c r="E1909" s="22" t="s">
        <v>472</v>
      </c>
      <c r="F1909" s="61" t="s">
        <v>113</v>
      </c>
      <c r="G1909" s="61" t="s">
        <v>114</v>
      </c>
    </row>
    <row r="1910" spans="1:7" x14ac:dyDescent="0.25">
      <c r="A1910" t="s">
        <v>473</v>
      </c>
      <c r="B1910" t="s">
        <v>113</v>
      </c>
      <c r="C1910" t="s">
        <v>114</v>
      </c>
      <c r="D1910" t="s">
        <v>5411</v>
      </c>
      <c r="E1910" s="22" t="s">
        <v>473</v>
      </c>
      <c r="F1910" s="61" t="s">
        <v>113</v>
      </c>
      <c r="G1910" s="61" t="s">
        <v>114</v>
      </c>
    </row>
    <row r="1911" spans="1:7" x14ac:dyDescent="0.25">
      <c r="A1911" t="s">
        <v>474</v>
      </c>
      <c r="B1911" t="s">
        <v>113</v>
      </c>
      <c r="C1911" t="s">
        <v>114</v>
      </c>
      <c r="D1911" t="s">
        <v>5411</v>
      </c>
      <c r="E1911" s="22" t="s">
        <v>474</v>
      </c>
      <c r="F1911" s="61" t="s">
        <v>113</v>
      </c>
      <c r="G1911" s="61" t="s">
        <v>114</v>
      </c>
    </row>
    <row r="1912" spans="1:7" x14ac:dyDescent="0.25">
      <c r="A1912" t="s">
        <v>475</v>
      </c>
      <c r="B1912" t="s">
        <v>113</v>
      </c>
      <c r="C1912" t="s">
        <v>114</v>
      </c>
      <c r="D1912" t="s">
        <v>5411</v>
      </c>
      <c r="E1912" s="22" t="s">
        <v>475</v>
      </c>
      <c r="F1912" s="61" t="s">
        <v>113</v>
      </c>
      <c r="G1912" s="61" t="s">
        <v>114</v>
      </c>
    </row>
    <row r="1913" spans="1:7" x14ac:dyDescent="0.25">
      <c r="A1913" t="s">
        <v>476</v>
      </c>
      <c r="B1913" t="s">
        <v>113</v>
      </c>
      <c r="C1913" t="s">
        <v>114</v>
      </c>
      <c r="D1913" t="s">
        <v>5411</v>
      </c>
      <c r="E1913" s="22" t="s">
        <v>476</v>
      </c>
      <c r="F1913" s="61" t="s">
        <v>113</v>
      </c>
      <c r="G1913" s="61" t="s">
        <v>114</v>
      </c>
    </row>
    <row r="1914" spans="1:7" x14ac:dyDescent="0.25">
      <c r="A1914" t="s">
        <v>477</v>
      </c>
      <c r="B1914" t="s">
        <v>113</v>
      </c>
      <c r="C1914" t="s">
        <v>114</v>
      </c>
      <c r="D1914" t="s">
        <v>5411</v>
      </c>
      <c r="E1914" s="22" t="s">
        <v>477</v>
      </c>
      <c r="F1914" s="61" t="s">
        <v>113</v>
      </c>
      <c r="G1914" s="61" t="s">
        <v>114</v>
      </c>
    </row>
    <row r="1915" spans="1:7" x14ac:dyDescent="0.25">
      <c r="A1915" t="s">
        <v>478</v>
      </c>
      <c r="B1915" t="s">
        <v>113</v>
      </c>
      <c r="C1915" t="s">
        <v>114</v>
      </c>
      <c r="D1915" t="s">
        <v>5411</v>
      </c>
      <c r="E1915" s="22" t="s">
        <v>478</v>
      </c>
      <c r="F1915" s="61" t="s">
        <v>113</v>
      </c>
      <c r="G1915" s="61" t="s">
        <v>114</v>
      </c>
    </row>
    <row r="1916" spans="1:7" x14ac:dyDescent="0.25">
      <c r="A1916" t="s">
        <v>479</v>
      </c>
      <c r="B1916" t="s">
        <v>113</v>
      </c>
      <c r="C1916" t="s">
        <v>114</v>
      </c>
      <c r="D1916" t="s">
        <v>5411</v>
      </c>
      <c r="E1916" s="22" t="s">
        <v>479</v>
      </c>
      <c r="F1916" s="61" t="s">
        <v>113</v>
      </c>
      <c r="G1916" s="61" t="s">
        <v>114</v>
      </c>
    </row>
    <row r="1917" spans="1:7" x14ac:dyDescent="0.25">
      <c r="A1917" t="s">
        <v>480</v>
      </c>
      <c r="B1917" t="s">
        <v>113</v>
      </c>
      <c r="C1917" t="s">
        <v>114</v>
      </c>
      <c r="D1917" t="s">
        <v>5411</v>
      </c>
      <c r="E1917" s="22" t="s">
        <v>480</v>
      </c>
      <c r="F1917" s="61" t="s">
        <v>113</v>
      </c>
      <c r="G1917" s="61" t="s">
        <v>114</v>
      </c>
    </row>
    <row r="1918" spans="1:7" x14ac:dyDescent="0.25">
      <c r="A1918" t="s">
        <v>481</v>
      </c>
      <c r="B1918" t="s">
        <v>113</v>
      </c>
      <c r="C1918" t="s">
        <v>114</v>
      </c>
      <c r="D1918" t="s">
        <v>5411</v>
      </c>
      <c r="E1918" s="22" t="s">
        <v>481</v>
      </c>
      <c r="F1918" s="61" t="s">
        <v>113</v>
      </c>
      <c r="G1918" s="61" t="s">
        <v>114</v>
      </c>
    </row>
    <row r="1919" spans="1:7" x14ac:dyDescent="0.25">
      <c r="A1919" t="s">
        <v>482</v>
      </c>
      <c r="B1919" t="s">
        <v>113</v>
      </c>
      <c r="C1919" t="s">
        <v>114</v>
      </c>
      <c r="D1919" t="s">
        <v>5411</v>
      </c>
      <c r="E1919" s="22" t="s">
        <v>482</v>
      </c>
      <c r="F1919" s="61" t="s">
        <v>113</v>
      </c>
      <c r="G1919" s="61" t="s">
        <v>114</v>
      </c>
    </row>
    <row r="1920" spans="1:7" x14ac:dyDescent="0.25">
      <c r="A1920" t="s">
        <v>483</v>
      </c>
      <c r="B1920" t="s">
        <v>113</v>
      </c>
      <c r="C1920" t="s">
        <v>114</v>
      </c>
      <c r="D1920" t="s">
        <v>5411</v>
      </c>
      <c r="E1920" s="22" t="s">
        <v>483</v>
      </c>
      <c r="F1920" s="61" t="s">
        <v>113</v>
      </c>
      <c r="G1920" s="61" t="s">
        <v>114</v>
      </c>
    </row>
    <row r="1921" spans="1:7" x14ac:dyDescent="0.25">
      <c r="A1921" t="s">
        <v>484</v>
      </c>
      <c r="B1921" t="s">
        <v>113</v>
      </c>
      <c r="C1921" t="s">
        <v>114</v>
      </c>
      <c r="D1921" t="s">
        <v>5411</v>
      </c>
      <c r="E1921" s="22" t="s">
        <v>484</v>
      </c>
      <c r="F1921" s="61" t="s">
        <v>113</v>
      </c>
      <c r="G1921" s="61" t="s">
        <v>114</v>
      </c>
    </row>
    <row r="1922" spans="1:7" x14ac:dyDescent="0.25">
      <c r="A1922" t="s">
        <v>485</v>
      </c>
      <c r="B1922" t="s">
        <v>113</v>
      </c>
      <c r="C1922" t="s">
        <v>114</v>
      </c>
      <c r="D1922" t="s">
        <v>5411</v>
      </c>
      <c r="E1922" s="22" t="s">
        <v>485</v>
      </c>
      <c r="F1922" s="61" t="s">
        <v>113</v>
      </c>
      <c r="G1922" s="61" t="s">
        <v>114</v>
      </c>
    </row>
    <row r="1923" spans="1:7" x14ac:dyDescent="0.25">
      <c r="A1923" t="s">
        <v>486</v>
      </c>
      <c r="B1923" t="s">
        <v>113</v>
      </c>
      <c r="C1923" t="s">
        <v>114</v>
      </c>
      <c r="D1923" t="s">
        <v>5411</v>
      </c>
      <c r="E1923" s="22" t="s">
        <v>486</v>
      </c>
      <c r="F1923" s="61" t="s">
        <v>113</v>
      </c>
      <c r="G1923" s="61" t="s">
        <v>114</v>
      </c>
    </row>
    <row r="1924" spans="1:7" x14ac:dyDescent="0.25">
      <c r="A1924" t="s">
        <v>487</v>
      </c>
      <c r="B1924" t="s">
        <v>113</v>
      </c>
      <c r="C1924" t="s">
        <v>114</v>
      </c>
      <c r="D1924" t="s">
        <v>5411</v>
      </c>
      <c r="E1924" s="22" t="s">
        <v>487</v>
      </c>
      <c r="F1924" s="61" t="s">
        <v>113</v>
      </c>
      <c r="G1924" s="61" t="s">
        <v>114</v>
      </c>
    </row>
    <row r="1925" spans="1:7" x14ac:dyDescent="0.25">
      <c r="A1925" t="s">
        <v>488</v>
      </c>
      <c r="B1925" t="s">
        <v>113</v>
      </c>
      <c r="C1925" t="s">
        <v>114</v>
      </c>
      <c r="D1925" t="s">
        <v>5411</v>
      </c>
      <c r="E1925" s="22" t="s">
        <v>488</v>
      </c>
      <c r="F1925" s="61" t="s">
        <v>113</v>
      </c>
      <c r="G1925" s="61" t="s">
        <v>114</v>
      </c>
    </row>
    <row r="1926" spans="1:7" x14ac:dyDescent="0.25">
      <c r="A1926" t="s">
        <v>489</v>
      </c>
      <c r="B1926" t="s">
        <v>113</v>
      </c>
      <c r="C1926" t="s">
        <v>114</v>
      </c>
      <c r="D1926" t="s">
        <v>5411</v>
      </c>
      <c r="E1926" s="22" t="s">
        <v>489</v>
      </c>
      <c r="F1926" s="61" t="s">
        <v>113</v>
      </c>
      <c r="G1926" s="61" t="s">
        <v>114</v>
      </c>
    </row>
    <row r="1927" spans="1:7" x14ac:dyDescent="0.25">
      <c r="A1927" t="s">
        <v>490</v>
      </c>
      <c r="B1927" t="s">
        <v>113</v>
      </c>
      <c r="C1927" t="s">
        <v>114</v>
      </c>
      <c r="D1927" t="s">
        <v>5411</v>
      </c>
      <c r="E1927" s="22" t="s">
        <v>490</v>
      </c>
      <c r="F1927" s="61" t="s">
        <v>113</v>
      </c>
      <c r="G1927" s="61" t="s">
        <v>114</v>
      </c>
    </row>
    <row r="1928" spans="1:7" x14ac:dyDescent="0.25">
      <c r="A1928" t="s">
        <v>491</v>
      </c>
      <c r="B1928" t="s">
        <v>113</v>
      </c>
      <c r="C1928" t="s">
        <v>114</v>
      </c>
      <c r="D1928" t="s">
        <v>5411</v>
      </c>
      <c r="E1928" s="22" t="s">
        <v>491</v>
      </c>
      <c r="F1928" s="61" t="s">
        <v>113</v>
      </c>
      <c r="G1928" s="61" t="s">
        <v>114</v>
      </c>
    </row>
    <row r="1929" spans="1:7" x14ac:dyDescent="0.25">
      <c r="A1929" t="s">
        <v>492</v>
      </c>
      <c r="B1929" t="s">
        <v>113</v>
      </c>
      <c r="C1929" t="s">
        <v>114</v>
      </c>
      <c r="D1929" t="s">
        <v>5411</v>
      </c>
      <c r="E1929" s="22" t="s">
        <v>492</v>
      </c>
      <c r="F1929" s="61" t="s">
        <v>113</v>
      </c>
      <c r="G1929" s="61" t="s">
        <v>114</v>
      </c>
    </row>
    <row r="1930" spans="1:7" x14ac:dyDescent="0.25">
      <c r="A1930" t="s">
        <v>493</v>
      </c>
      <c r="B1930" t="s">
        <v>113</v>
      </c>
      <c r="C1930" t="s">
        <v>114</v>
      </c>
      <c r="D1930" t="s">
        <v>5411</v>
      </c>
      <c r="E1930" s="22" t="s">
        <v>493</v>
      </c>
      <c r="F1930" s="61" t="s">
        <v>113</v>
      </c>
      <c r="G1930" s="61" t="s">
        <v>114</v>
      </c>
    </row>
    <row r="1931" spans="1:7" x14ac:dyDescent="0.25">
      <c r="A1931" t="s">
        <v>494</v>
      </c>
      <c r="B1931" t="s">
        <v>113</v>
      </c>
      <c r="C1931" t="s">
        <v>114</v>
      </c>
      <c r="D1931" t="s">
        <v>5411</v>
      </c>
      <c r="E1931" s="22" t="s">
        <v>494</v>
      </c>
      <c r="F1931" s="61" t="s">
        <v>113</v>
      </c>
      <c r="G1931" s="61" t="s">
        <v>114</v>
      </c>
    </row>
    <row r="1932" spans="1:7" x14ac:dyDescent="0.25">
      <c r="A1932" t="s">
        <v>495</v>
      </c>
      <c r="B1932" t="s">
        <v>113</v>
      </c>
      <c r="C1932" t="s">
        <v>114</v>
      </c>
      <c r="D1932" t="s">
        <v>5411</v>
      </c>
      <c r="E1932" s="22" t="s">
        <v>495</v>
      </c>
      <c r="F1932" s="61" t="s">
        <v>113</v>
      </c>
      <c r="G1932" s="61" t="s">
        <v>114</v>
      </c>
    </row>
    <row r="1933" spans="1:7" x14ac:dyDescent="0.25">
      <c r="A1933" t="s">
        <v>496</v>
      </c>
      <c r="B1933" t="s">
        <v>113</v>
      </c>
      <c r="C1933" t="s">
        <v>114</v>
      </c>
      <c r="D1933" t="s">
        <v>5411</v>
      </c>
      <c r="E1933" s="22" t="s">
        <v>496</v>
      </c>
      <c r="F1933" s="61" t="s">
        <v>113</v>
      </c>
      <c r="G1933" s="61" t="s">
        <v>114</v>
      </c>
    </row>
    <row r="1934" spans="1:7" x14ac:dyDescent="0.25">
      <c r="A1934" t="s">
        <v>497</v>
      </c>
      <c r="B1934" t="s">
        <v>113</v>
      </c>
      <c r="C1934" t="s">
        <v>114</v>
      </c>
      <c r="D1934" t="s">
        <v>5411</v>
      </c>
      <c r="E1934" s="22" t="s">
        <v>497</v>
      </c>
      <c r="F1934" s="61" t="s">
        <v>113</v>
      </c>
      <c r="G1934" s="61" t="s">
        <v>114</v>
      </c>
    </row>
    <row r="1935" spans="1:7" x14ac:dyDescent="0.25">
      <c r="A1935" t="s">
        <v>498</v>
      </c>
      <c r="B1935" t="s">
        <v>113</v>
      </c>
      <c r="C1935" t="s">
        <v>114</v>
      </c>
      <c r="D1935" t="s">
        <v>5411</v>
      </c>
      <c r="E1935" s="22" t="s">
        <v>498</v>
      </c>
      <c r="F1935" s="61" t="s">
        <v>113</v>
      </c>
      <c r="G1935" s="61" t="s">
        <v>114</v>
      </c>
    </row>
    <row r="1936" spans="1:7" x14ac:dyDescent="0.25">
      <c r="A1936" t="s">
        <v>499</v>
      </c>
      <c r="B1936" t="s">
        <v>113</v>
      </c>
      <c r="C1936" t="s">
        <v>114</v>
      </c>
      <c r="D1936" t="s">
        <v>5411</v>
      </c>
      <c r="E1936" s="22" t="s">
        <v>499</v>
      </c>
      <c r="F1936" s="61" t="s">
        <v>113</v>
      </c>
      <c r="G1936" s="61" t="s">
        <v>114</v>
      </c>
    </row>
    <row r="1937" spans="1:7" x14ac:dyDescent="0.25">
      <c r="A1937" t="s">
        <v>500</v>
      </c>
      <c r="B1937" t="s">
        <v>113</v>
      </c>
      <c r="C1937" t="s">
        <v>114</v>
      </c>
      <c r="D1937" t="s">
        <v>5411</v>
      </c>
      <c r="E1937" s="22" t="s">
        <v>500</v>
      </c>
      <c r="F1937" s="61" t="s">
        <v>113</v>
      </c>
      <c r="G1937" s="61" t="s">
        <v>114</v>
      </c>
    </row>
    <row r="1938" spans="1:7" x14ac:dyDescent="0.25">
      <c r="A1938" t="s">
        <v>501</v>
      </c>
      <c r="B1938" t="s">
        <v>113</v>
      </c>
      <c r="C1938" t="s">
        <v>114</v>
      </c>
      <c r="D1938" t="s">
        <v>5411</v>
      </c>
      <c r="E1938" s="22" t="s">
        <v>501</v>
      </c>
      <c r="F1938" s="61" t="s">
        <v>113</v>
      </c>
      <c r="G1938" s="61" t="s">
        <v>114</v>
      </c>
    </row>
    <row r="1939" spans="1:7" x14ac:dyDescent="0.25">
      <c r="A1939" t="s">
        <v>502</v>
      </c>
      <c r="B1939" t="s">
        <v>113</v>
      </c>
      <c r="C1939" t="s">
        <v>114</v>
      </c>
      <c r="D1939" t="s">
        <v>5411</v>
      </c>
      <c r="E1939" s="22" t="s">
        <v>502</v>
      </c>
      <c r="F1939" s="61" t="s">
        <v>113</v>
      </c>
      <c r="G1939" s="61" t="s">
        <v>114</v>
      </c>
    </row>
    <row r="1940" spans="1:7" x14ac:dyDescent="0.25">
      <c r="A1940" t="s">
        <v>503</v>
      </c>
      <c r="B1940" t="s">
        <v>113</v>
      </c>
      <c r="C1940" t="s">
        <v>114</v>
      </c>
      <c r="D1940" t="s">
        <v>5411</v>
      </c>
      <c r="E1940" s="22" t="s">
        <v>503</v>
      </c>
      <c r="F1940" s="61" t="s">
        <v>113</v>
      </c>
      <c r="G1940" s="61" t="s">
        <v>114</v>
      </c>
    </row>
    <row r="1941" spans="1:7" x14ac:dyDescent="0.25">
      <c r="A1941" t="s">
        <v>504</v>
      </c>
      <c r="B1941" t="s">
        <v>113</v>
      </c>
      <c r="C1941" t="s">
        <v>114</v>
      </c>
      <c r="D1941" t="s">
        <v>5411</v>
      </c>
      <c r="E1941" s="22" t="s">
        <v>504</v>
      </c>
      <c r="F1941" s="61" t="s">
        <v>113</v>
      </c>
      <c r="G1941" s="61" t="s">
        <v>114</v>
      </c>
    </row>
    <row r="1942" spans="1:7" x14ac:dyDescent="0.25">
      <c r="A1942" t="s">
        <v>505</v>
      </c>
      <c r="B1942" t="s">
        <v>113</v>
      </c>
      <c r="C1942" t="s">
        <v>114</v>
      </c>
      <c r="D1942" t="s">
        <v>5411</v>
      </c>
      <c r="E1942" s="22" t="s">
        <v>505</v>
      </c>
      <c r="F1942" s="61" t="s">
        <v>113</v>
      </c>
      <c r="G1942" s="61" t="s">
        <v>114</v>
      </c>
    </row>
    <row r="1943" spans="1:7" x14ac:dyDescent="0.25">
      <c r="A1943" t="s">
        <v>506</v>
      </c>
      <c r="B1943" t="s">
        <v>113</v>
      </c>
      <c r="C1943" t="s">
        <v>114</v>
      </c>
      <c r="D1943" t="s">
        <v>5411</v>
      </c>
      <c r="E1943" s="22" t="s">
        <v>506</v>
      </c>
      <c r="F1943" s="61" t="s">
        <v>113</v>
      </c>
      <c r="G1943" s="61" t="s">
        <v>114</v>
      </c>
    </row>
    <row r="1944" spans="1:7" x14ac:dyDescent="0.25">
      <c r="A1944" t="s">
        <v>507</v>
      </c>
      <c r="B1944" t="s">
        <v>113</v>
      </c>
      <c r="C1944" t="s">
        <v>114</v>
      </c>
      <c r="D1944" t="s">
        <v>5411</v>
      </c>
      <c r="E1944" s="22" t="s">
        <v>507</v>
      </c>
      <c r="F1944" s="61" t="s">
        <v>113</v>
      </c>
      <c r="G1944" s="61" t="s">
        <v>114</v>
      </c>
    </row>
    <row r="1945" spans="1:7" x14ac:dyDescent="0.25">
      <c r="A1945" t="s">
        <v>508</v>
      </c>
      <c r="B1945" t="s">
        <v>113</v>
      </c>
      <c r="C1945" t="s">
        <v>114</v>
      </c>
      <c r="D1945" t="s">
        <v>5411</v>
      </c>
      <c r="E1945" s="22" t="s">
        <v>508</v>
      </c>
      <c r="F1945" s="61" t="s">
        <v>113</v>
      </c>
      <c r="G1945" s="61" t="s">
        <v>114</v>
      </c>
    </row>
    <row r="1946" spans="1:7" x14ac:dyDescent="0.25">
      <c r="A1946" t="s">
        <v>509</v>
      </c>
      <c r="B1946" t="s">
        <v>113</v>
      </c>
      <c r="C1946" t="s">
        <v>114</v>
      </c>
      <c r="D1946" t="s">
        <v>5411</v>
      </c>
      <c r="E1946" s="22" t="s">
        <v>509</v>
      </c>
      <c r="F1946" s="61" t="s">
        <v>113</v>
      </c>
      <c r="G1946" s="61" t="s">
        <v>114</v>
      </c>
    </row>
    <row r="1947" spans="1:7" x14ac:dyDescent="0.25">
      <c r="A1947" t="s">
        <v>510</v>
      </c>
      <c r="B1947" t="s">
        <v>113</v>
      </c>
      <c r="C1947" t="s">
        <v>114</v>
      </c>
      <c r="D1947" t="s">
        <v>5411</v>
      </c>
      <c r="E1947" s="22" t="s">
        <v>510</v>
      </c>
      <c r="F1947" s="61" t="s">
        <v>113</v>
      </c>
      <c r="G1947" s="61" t="s">
        <v>114</v>
      </c>
    </row>
    <row r="1948" spans="1:7" x14ac:dyDescent="0.25">
      <c r="A1948" t="s">
        <v>511</v>
      </c>
      <c r="B1948" t="s">
        <v>113</v>
      </c>
      <c r="C1948" t="s">
        <v>114</v>
      </c>
      <c r="D1948" t="s">
        <v>5411</v>
      </c>
      <c r="E1948" s="22" t="s">
        <v>511</v>
      </c>
      <c r="F1948" s="61" t="s">
        <v>113</v>
      </c>
      <c r="G1948" s="61" t="s">
        <v>114</v>
      </c>
    </row>
    <row r="1949" spans="1:7" x14ac:dyDescent="0.25">
      <c r="A1949" t="s">
        <v>512</v>
      </c>
      <c r="B1949" t="s">
        <v>113</v>
      </c>
      <c r="C1949" t="s">
        <v>114</v>
      </c>
      <c r="D1949" t="s">
        <v>5411</v>
      </c>
      <c r="E1949" s="22" t="s">
        <v>512</v>
      </c>
      <c r="F1949" s="61" t="s">
        <v>113</v>
      </c>
      <c r="G1949" s="61" t="s">
        <v>114</v>
      </c>
    </row>
    <row r="1950" spans="1:7" x14ac:dyDescent="0.25">
      <c r="A1950" t="s">
        <v>621</v>
      </c>
      <c r="B1950" t="s">
        <v>5568</v>
      </c>
      <c r="C1950" t="s">
        <v>114</v>
      </c>
      <c r="D1950" t="s">
        <v>5411</v>
      </c>
      <c r="E1950" s="22" t="s">
        <v>621</v>
      </c>
      <c r="F1950" s="61" t="s">
        <v>88</v>
      </c>
      <c r="G1950" s="61" t="s">
        <v>114</v>
      </c>
    </row>
    <row r="1951" spans="1:7" x14ac:dyDescent="0.25">
      <c r="A1951" t="s">
        <v>622</v>
      </c>
      <c r="B1951" t="s">
        <v>5568</v>
      </c>
      <c r="C1951" t="s">
        <v>114</v>
      </c>
      <c r="D1951" t="s">
        <v>5411</v>
      </c>
      <c r="E1951" s="22" t="s">
        <v>622</v>
      </c>
      <c r="F1951" s="61" t="s">
        <v>88</v>
      </c>
      <c r="G1951" s="61" t="s">
        <v>114</v>
      </c>
    </row>
    <row r="1952" spans="1:7" x14ac:dyDescent="0.25">
      <c r="A1952" t="s">
        <v>623</v>
      </c>
      <c r="B1952" t="s">
        <v>5568</v>
      </c>
      <c r="C1952" t="s">
        <v>114</v>
      </c>
      <c r="D1952" t="s">
        <v>5411</v>
      </c>
      <c r="E1952" s="22" t="s">
        <v>623</v>
      </c>
      <c r="F1952" s="61" t="s">
        <v>88</v>
      </c>
      <c r="G1952" s="61" t="s">
        <v>114</v>
      </c>
    </row>
    <row r="1953" spans="1:7" x14ac:dyDescent="0.25">
      <c r="A1953" t="s">
        <v>624</v>
      </c>
      <c r="B1953" t="s">
        <v>5568</v>
      </c>
      <c r="C1953" t="s">
        <v>114</v>
      </c>
      <c r="D1953" t="s">
        <v>5411</v>
      </c>
      <c r="E1953" s="22" t="s">
        <v>624</v>
      </c>
      <c r="F1953" s="61" t="s">
        <v>88</v>
      </c>
      <c r="G1953" s="61" t="s">
        <v>114</v>
      </c>
    </row>
    <row r="1954" spans="1:7" x14ac:dyDescent="0.25">
      <c r="A1954" t="s">
        <v>625</v>
      </c>
      <c r="B1954" t="s">
        <v>5568</v>
      </c>
      <c r="C1954" t="s">
        <v>114</v>
      </c>
      <c r="D1954" t="s">
        <v>5411</v>
      </c>
      <c r="E1954" s="22" t="s">
        <v>625</v>
      </c>
      <c r="F1954" s="61" t="s">
        <v>88</v>
      </c>
      <c r="G1954" s="61" t="s">
        <v>114</v>
      </c>
    </row>
    <row r="1955" spans="1:7" x14ac:dyDescent="0.25">
      <c r="A1955" t="s">
        <v>626</v>
      </c>
      <c r="B1955" t="s">
        <v>5568</v>
      </c>
      <c r="C1955" t="s">
        <v>114</v>
      </c>
      <c r="D1955" t="s">
        <v>5411</v>
      </c>
      <c r="E1955" s="22" t="s">
        <v>626</v>
      </c>
      <c r="F1955" s="61" t="s">
        <v>88</v>
      </c>
      <c r="G1955" s="61" t="s">
        <v>114</v>
      </c>
    </row>
    <row r="1956" spans="1:7" x14ac:dyDescent="0.25">
      <c r="A1956" t="s">
        <v>627</v>
      </c>
      <c r="B1956" t="s">
        <v>5568</v>
      </c>
      <c r="C1956" t="s">
        <v>114</v>
      </c>
      <c r="D1956" t="s">
        <v>5411</v>
      </c>
      <c r="E1956" s="22" t="s">
        <v>627</v>
      </c>
      <c r="F1956" s="61" t="s">
        <v>88</v>
      </c>
      <c r="G1956" s="61" t="s">
        <v>114</v>
      </c>
    </row>
    <row r="1957" spans="1:7" x14ac:dyDescent="0.25">
      <c r="A1957" t="s">
        <v>628</v>
      </c>
      <c r="B1957" t="s">
        <v>5568</v>
      </c>
      <c r="C1957" t="s">
        <v>114</v>
      </c>
      <c r="D1957" t="s">
        <v>5411</v>
      </c>
      <c r="E1957" s="22" t="s">
        <v>628</v>
      </c>
      <c r="F1957" s="61" t="s">
        <v>88</v>
      </c>
      <c r="G1957" s="61" t="s">
        <v>114</v>
      </c>
    </row>
    <row r="1958" spans="1:7" x14ac:dyDescent="0.25">
      <c r="A1958" t="s">
        <v>629</v>
      </c>
      <c r="B1958" t="s">
        <v>5568</v>
      </c>
      <c r="C1958" t="s">
        <v>114</v>
      </c>
      <c r="D1958" t="s">
        <v>5411</v>
      </c>
      <c r="E1958" s="22" t="s">
        <v>629</v>
      </c>
      <c r="F1958" s="61" t="s">
        <v>88</v>
      </c>
      <c r="G1958" s="61" t="s">
        <v>114</v>
      </c>
    </row>
    <row r="1959" spans="1:7" x14ac:dyDescent="0.25">
      <c r="A1959" t="s">
        <v>630</v>
      </c>
      <c r="B1959" t="s">
        <v>5568</v>
      </c>
      <c r="C1959" t="s">
        <v>114</v>
      </c>
      <c r="D1959" t="s">
        <v>5411</v>
      </c>
      <c r="E1959" s="22" t="s">
        <v>630</v>
      </c>
      <c r="F1959" s="61" t="s">
        <v>88</v>
      </c>
      <c r="G1959" s="61" t="s">
        <v>114</v>
      </c>
    </row>
    <row r="1960" spans="1:7" x14ac:dyDescent="0.25">
      <c r="A1960" t="s">
        <v>631</v>
      </c>
      <c r="B1960" t="s">
        <v>5568</v>
      </c>
      <c r="C1960" t="s">
        <v>114</v>
      </c>
      <c r="D1960" t="s">
        <v>5411</v>
      </c>
      <c r="E1960" s="22" t="s">
        <v>631</v>
      </c>
      <c r="F1960" s="61" t="s">
        <v>88</v>
      </c>
      <c r="G1960" s="61" t="s">
        <v>114</v>
      </c>
    </row>
    <row r="1961" spans="1:7" x14ac:dyDescent="0.25">
      <c r="A1961" t="s">
        <v>632</v>
      </c>
      <c r="B1961" t="s">
        <v>5568</v>
      </c>
      <c r="C1961" t="s">
        <v>114</v>
      </c>
      <c r="D1961" t="s">
        <v>5411</v>
      </c>
      <c r="E1961" s="22" t="s">
        <v>632</v>
      </c>
      <c r="F1961" s="61" t="s">
        <v>88</v>
      </c>
      <c r="G1961" s="61" t="s">
        <v>114</v>
      </c>
    </row>
    <row r="1962" spans="1:7" x14ac:dyDescent="0.25">
      <c r="A1962" t="s">
        <v>633</v>
      </c>
      <c r="B1962" t="s">
        <v>5568</v>
      </c>
      <c r="C1962" t="s">
        <v>114</v>
      </c>
      <c r="D1962" t="s">
        <v>5411</v>
      </c>
      <c r="E1962" s="22" t="s">
        <v>633</v>
      </c>
      <c r="F1962" s="61" t="s">
        <v>88</v>
      </c>
      <c r="G1962" s="61" t="s">
        <v>114</v>
      </c>
    </row>
    <row r="1963" spans="1:7" x14ac:dyDescent="0.25">
      <c r="A1963" t="s">
        <v>634</v>
      </c>
      <c r="B1963" t="s">
        <v>5568</v>
      </c>
      <c r="C1963" t="s">
        <v>114</v>
      </c>
      <c r="D1963" t="s">
        <v>5411</v>
      </c>
      <c r="E1963" s="22" t="s">
        <v>634</v>
      </c>
      <c r="F1963" s="61" t="s">
        <v>88</v>
      </c>
      <c r="G1963" s="61" t="s">
        <v>114</v>
      </c>
    </row>
    <row r="1964" spans="1:7" x14ac:dyDescent="0.25">
      <c r="A1964" t="s">
        <v>635</v>
      </c>
      <c r="B1964" t="s">
        <v>5568</v>
      </c>
      <c r="C1964" t="s">
        <v>114</v>
      </c>
      <c r="D1964" t="s">
        <v>5411</v>
      </c>
      <c r="E1964" s="22" t="s">
        <v>635</v>
      </c>
      <c r="F1964" s="61" t="s">
        <v>88</v>
      </c>
      <c r="G1964" s="61" t="s">
        <v>114</v>
      </c>
    </row>
    <row r="1965" spans="1:7" x14ac:dyDescent="0.25">
      <c r="A1965" t="s">
        <v>636</v>
      </c>
      <c r="B1965" t="s">
        <v>5568</v>
      </c>
      <c r="C1965" t="s">
        <v>114</v>
      </c>
      <c r="D1965" t="s">
        <v>5411</v>
      </c>
      <c r="E1965" s="22" t="s">
        <v>636</v>
      </c>
      <c r="F1965" s="61" t="s">
        <v>88</v>
      </c>
      <c r="G1965" s="61" t="s">
        <v>114</v>
      </c>
    </row>
    <row r="1966" spans="1:7" x14ac:dyDescent="0.25">
      <c r="A1966" t="s">
        <v>637</v>
      </c>
      <c r="B1966" t="s">
        <v>5568</v>
      </c>
      <c r="C1966" t="s">
        <v>114</v>
      </c>
      <c r="D1966" t="s">
        <v>5411</v>
      </c>
      <c r="E1966" s="22" t="s">
        <v>637</v>
      </c>
      <c r="F1966" s="61" t="s">
        <v>88</v>
      </c>
      <c r="G1966" s="61" t="s">
        <v>114</v>
      </c>
    </row>
    <row r="1967" spans="1:7" x14ac:dyDescent="0.25">
      <c r="A1967" t="s">
        <v>638</v>
      </c>
      <c r="B1967" t="s">
        <v>5568</v>
      </c>
      <c r="C1967" t="s">
        <v>114</v>
      </c>
      <c r="D1967" t="s">
        <v>5411</v>
      </c>
      <c r="E1967" s="22" t="s">
        <v>638</v>
      </c>
      <c r="F1967" s="61" t="s">
        <v>88</v>
      </c>
      <c r="G1967" s="61" t="s">
        <v>114</v>
      </c>
    </row>
    <row r="1968" spans="1:7" x14ac:dyDescent="0.25">
      <c r="A1968" t="s">
        <v>639</v>
      </c>
      <c r="B1968" t="s">
        <v>5568</v>
      </c>
      <c r="C1968" t="s">
        <v>114</v>
      </c>
      <c r="D1968" t="s">
        <v>5411</v>
      </c>
      <c r="E1968" s="22" t="s">
        <v>639</v>
      </c>
      <c r="F1968" s="61" t="s">
        <v>88</v>
      </c>
      <c r="G1968" s="61" t="s">
        <v>114</v>
      </c>
    </row>
    <row r="1969" spans="1:7" x14ac:dyDescent="0.25">
      <c r="A1969" t="s">
        <v>640</v>
      </c>
      <c r="B1969" t="s">
        <v>5568</v>
      </c>
      <c r="C1969" t="s">
        <v>114</v>
      </c>
      <c r="D1969" t="s">
        <v>5411</v>
      </c>
      <c r="E1969" s="22" t="s">
        <v>640</v>
      </c>
      <c r="F1969" s="61" t="s">
        <v>88</v>
      </c>
      <c r="G1969" s="61" t="s">
        <v>114</v>
      </c>
    </row>
    <row r="1970" spans="1:7" x14ac:dyDescent="0.25">
      <c r="A1970" t="s">
        <v>641</v>
      </c>
      <c r="B1970" t="s">
        <v>5568</v>
      </c>
      <c r="C1970" t="s">
        <v>114</v>
      </c>
      <c r="D1970" t="s">
        <v>5411</v>
      </c>
      <c r="E1970" s="22" t="s">
        <v>641</v>
      </c>
      <c r="F1970" s="61" t="s">
        <v>88</v>
      </c>
      <c r="G1970" s="61" t="s">
        <v>114</v>
      </c>
    </row>
    <row r="1971" spans="1:7" x14ac:dyDescent="0.25">
      <c r="A1971" t="s">
        <v>642</v>
      </c>
      <c r="B1971" t="s">
        <v>5568</v>
      </c>
      <c r="C1971" t="s">
        <v>114</v>
      </c>
      <c r="D1971" t="s">
        <v>5411</v>
      </c>
      <c r="E1971" s="22" t="s">
        <v>642</v>
      </c>
      <c r="F1971" s="61" t="s">
        <v>88</v>
      </c>
      <c r="G1971" s="61" t="s">
        <v>114</v>
      </c>
    </row>
    <row r="1972" spans="1:7" x14ac:dyDescent="0.25">
      <c r="A1972" t="s">
        <v>643</v>
      </c>
      <c r="B1972" t="s">
        <v>5568</v>
      </c>
      <c r="C1972" t="s">
        <v>114</v>
      </c>
      <c r="D1972" t="s">
        <v>5411</v>
      </c>
      <c r="E1972" s="22" t="s">
        <v>643</v>
      </c>
      <c r="F1972" s="61" t="s">
        <v>88</v>
      </c>
      <c r="G1972" s="61" t="s">
        <v>114</v>
      </c>
    </row>
    <row r="1973" spans="1:7" x14ac:dyDescent="0.25">
      <c r="A1973" t="s">
        <v>644</v>
      </c>
      <c r="B1973" t="s">
        <v>5568</v>
      </c>
      <c r="C1973" t="s">
        <v>114</v>
      </c>
      <c r="D1973" t="s">
        <v>5411</v>
      </c>
      <c r="E1973" s="22" t="s">
        <v>644</v>
      </c>
      <c r="F1973" s="61" t="s">
        <v>88</v>
      </c>
      <c r="G1973" s="61" t="s">
        <v>114</v>
      </c>
    </row>
    <row r="1974" spans="1:7" x14ac:dyDescent="0.25">
      <c r="A1974" t="s">
        <v>645</v>
      </c>
      <c r="B1974" t="s">
        <v>5568</v>
      </c>
      <c r="C1974" t="s">
        <v>114</v>
      </c>
      <c r="D1974" t="s">
        <v>5411</v>
      </c>
      <c r="E1974" s="22" t="s">
        <v>645</v>
      </c>
      <c r="F1974" s="61" t="s">
        <v>88</v>
      </c>
      <c r="G1974" s="61" t="s">
        <v>114</v>
      </c>
    </row>
    <row r="1975" spans="1:7" x14ac:dyDescent="0.25">
      <c r="A1975" t="s">
        <v>646</v>
      </c>
      <c r="B1975" t="s">
        <v>5568</v>
      </c>
      <c r="C1975" t="s">
        <v>114</v>
      </c>
      <c r="D1975" t="s">
        <v>5411</v>
      </c>
      <c r="E1975" s="22" t="s">
        <v>646</v>
      </c>
      <c r="F1975" s="61" t="s">
        <v>88</v>
      </c>
      <c r="G1975" s="61" t="s">
        <v>114</v>
      </c>
    </row>
    <row r="1976" spans="1:7" x14ac:dyDescent="0.25">
      <c r="A1976" t="s">
        <v>647</v>
      </c>
      <c r="B1976" t="s">
        <v>5568</v>
      </c>
      <c r="C1976" t="s">
        <v>114</v>
      </c>
      <c r="D1976" t="s">
        <v>5411</v>
      </c>
      <c r="E1976" s="22" t="s">
        <v>647</v>
      </c>
      <c r="F1976" s="61" t="s">
        <v>88</v>
      </c>
      <c r="G1976" s="61" t="s">
        <v>114</v>
      </c>
    </row>
    <row r="1977" spans="1:7" x14ac:dyDescent="0.25">
      <c r="A1977" t="s">
        <v>648</v>
      </c>
      <c r="B1977" t="s">
        <v>5568</v>
      </c>
      <c r="C1977" t="s">
        <v>114</v>
      </c>
      <c r="D1977" t="s">
        <v>5411</v>
      </c>
      <c r="E1977" s="22" t="s">
        <v>648</v>
      </c>
      <c r="F1977" s="61" t="s">
        <v>88</v>
      </c>
      <c r="G1977" s="61" t="s">
        <v>114</v>
      </c>
    </row>
    <row r="1978" spans="1:7" x14ac:dyDescent="0.25">
      <c r="A1978" t="s">
        <v>649</v>
      </c>
      <c r="B1978" t="s">
        <v>5568</v>
      </c>
      <c r="C1978" t="s">
        <v>114</v>
      </c>
      <c r="D1978" t="s">
        <v>5411</v>
      </c>
      <c r="E1978" s="22" t="s">
        <v>649</v>
      </c>
      <c r="F1978" s="61" t="s">
        <v>88</v>
      </c>
      <c r="G1978" s="61" t="s">
        <v>114</v>
      </c>
    </row>
    <row r="1979" spans="1:7" x14ac:dyDescent="0.25">
      <c r="A1979" t="s">
        <v>650</v>
      </c>
      <c r="B1979" t="s">
        <v>5568</v>
      </c>
      <c r="C1979" t="s">
        <v>114</v>
      </c>
      <c r="D1979" t="s">
        <v>5411</v>
      </c>
      <c r="E1979" s="22" t="s">
        <v>650</v>
      </c>
      <c r="F1979" s="61" t="s">
        <v>88</v>
      </c>
      <c r="G1979" s="61" t="s">
        <v>114</v>
      </c>
    </row>
    <row r="1980" spans="1:7" x14ac:dyDescent="0.25">
      <c r="A1980" t="s">
        <v>651</v>
      </c>
      <c r="B1980" t="s">
        <v>5568</v>
      </c>
      <c r="C1980" t="s">
        <v>114</v>
      </c>
      <c r="D1980" t="s">
        <v>5411</v>
      </c>
      <c r="E1980" s="22" t="s">
        <v>651</v>
      </c>
      <c r="F1980" s="61" t="s">
        <v>88</v>
      </c>
      <c r="G1980" s="61" t="s">
        <v>114</v>
      </c>
    </row>
    <row r="1981" spans="1:7" x14ac:dyDescent="0.25">
      <c r="A1981" t="s">
        <v>652</v>
      </c>
      <c r="B1981" t="s">
        <v>5568</v>
      </c>
      <c r="C1981" t="s">
        <v>114</v>
      </c>
      <c r="D1981" t="s">
        <v>5411</v>
      </c>
      <c r="E1981" s="22" t="s">
        <v>652</v>
      </c>
      <c r="F1981" s="61" t="s">
        <v>88</v>
      </c>
      <c r="G1981" s="61" t="s">
        <v>114</v>
      </c>
    </row>
    <row r="1982" spans="1:7" x14ac:dyDescent="0.25">
      <c r="A1982" t="s">
        <v>653</v>
      </c>
      <c r="B1982" t="s">
        <v>5568</v>
      </c>
      <c r="C1982" t="s">
        <v>114</v>
      </c>
      <c r="D1982" t="s">
        <v>5411</v>
      </c>
      <c r="E1982" s="22" t="s">
        <v>653</v>
      </c>
      <c r="F1982" s="61" t="s">
        <v>88</v>
      </c>
      <c r="G1982" s="61" t="s">
        <v>114</v>
      </c>
    </row>
    <row r="1983" spans="1:7" x14ac:dyDescent="0.25">
      <c r="A1983" t="s">
        <v>654</v>
      </c>
      <c r="B1983" t="s">
        <v>5568</v>
      </c>
      <c r="C1983" t="s">
        <v>114</v>
      </c>
      <c r="D1983" t="s">
        <v>5411</v>
      </c>
      <c r="E1983" s="22" t="s">
        <v>654</v>
      </c>
      <c r="F1983" s="61" t="s">
        <v>88</v>
      </c>
      <c r="G1983" s="61" t="s">
        <v>114</v>
      </c>
    </row>
    <row r="1984" spans="1:7" x14ac:dyDescent="0.25">
      <c r="A1984" t="s">
        <v>655</v>
      </c>
      <c r="B1984" t="s">
        <v>5568</v>
      </c>
      <c r="C1984" t="s">
        <v>114</v>
      </c>
      <c r="D1984" t="s">
        <v>5411</v>
      </c>
      <c r="E1984" s="22" t="s">
        <v>655</v>
      </c>
      <c r="F1984" s="61" t="s">
        <v>88</v>
      </c>
      <c r="G1984" s="61" t="s">
        <v>114</v>
      </c>
    </row>
    <row r="1985" spans="1:7" x14ac:dyDescent="0.25">
      <c r="A1985" t="s">
        <v>656</v>
      </c>
      <c r="B1985" t="s">
        <v>5568</v>
      </c>
      <c r="C1985" t="s">
        <v>114</v>
      </c>
      <c r="D1985" t="s">
        <v>5411</v>
      </c>
      <c r="E1985" s="22" t="s">
        <v>656</v>
      </c>
      <c r="F1985" s="61" t="s">
        <v>88</v>
      </c>
      <c r="G1985" s="61" t="s">
        <v>114</v>
      </c>
    </row>
    <row r="1986" spans="1:7" x14ac:dyDescent="0.25">
      <c r="A1986" t="s">
        <v>657</v>
      </c>
      <c r="B1986" t="s">
        <v>5568</v>
      </c>
      <c r="C1986" t="s">
        <v>77</v>
      </c>
      <c r="D1986" t="s">
        <v>5411</v>
      </c>
      <c r="E1986" s="22" t="s">
        <v>657</v>
      </c>
      <c r="F1986" s="61" t="s">
        <v>88</v>
      </c>
      <c r="G1986" s="61" t="s">
        <v>77</v>
      </c>
    </row>
    <row r="1987" spans="1:7" x14ac:dyDescent="0.25">
      <c r="A1987" t="s">
        <v>658</v>
      </c>
      <c r="B1987" t="s">
        <v>5568</v>
      </c>
      <c r="C1987" t="s">
        <v>77</v>
      </c>
      <c r="D1987" t="s">
        <v>5411</v>
      </c>
      <c r="E1987" s="22" t="s">
        <v>658</v>
      </c>
      <c r="F1987" s="61" t="s">
        <v>88</v>
      </c>
      <c r="G1987" s="61" t="s">
        <v>77</v>
      </c>
    </row>
    <row r="1988" spans="1:7" x14ac:dyDescent="0.25">
      <c r="A1988" t="s">
        <v>659</v>
      </c>
      <c r="B1988" t="s">
        <v>5568</v>
      </c>
      <c r="C1988" t="s">
        <v>77</v>
      </c>
      <c r="D1988" t="s">
        <v>5411</v>
      </c>
      <c r="E1988" s="22" t="s">
        <v>659</v>
      </c>
      <c r="F1988" s="61" t="s">
        <v>88</v>
      </c>
      <c r="G1988" s="61" t="s">
        <v>77</v>
      </c>
    </row>
    <row r="1989" spans="1:7" x14ac:dyDescent="0.25">
      <c r="A1989" t="s">
        <v>660</v>
      </c>
      <c r="B1989" t="s">
        <v>5568</v>
      </c>
      <c r="C1989" t="s">
        <v>77</v>
      </c>
      <c r="D1989" t="s">
        <v>5411</v>
      </c>
      <c r="E1989" s="22" t="s">
        <v>660</v>
      </c>
      <c r="F1989" s="61" t="s">
        <v>88</v>
      </c>
      <c r="G1989" s="61" t="s">
        <v>77</v>
      </c>
    </row>
    <row r="1990" spans="1:7" x14ac:dyDescent="0.25">
      <c r="A1990" t="s">
        <v>661</v>
      </c>
      <c r="B1990" t="s">
        <v>5568</v>
      </c>
      <c r="C1990" t="s">
        <v>77</v>
      </c>
      <c r="D1990" t="s">
        <v>5411</v>
      </c>
      <c r="E1990" s="22" t="s">
        <v>661</v>
      </c>
      <c r="F1990" s="61" t="s">
        <v>88</v>
      </c>
      <c r="G1990" s="61" t="s">
        <v>77</v>
      </c>
    </row>
    <row r="1991" spans="1:7" x14ac:dyDescent="0.25">
      <c r="A1991" t="s">
        <v>662</v>
      </c>
      <c r="B1991" t="s">
        <v>5568</v>
      </c>
      <c r="C1991" t="s">
        <v>77</v>
      </c>
      <c r="D1991" t="s">
        <v>5411</v>
      </c>
      <c r="E1991" s="22" t="s">
        <v>662</v>
      </c>
      <c r="F1991" s="61" t="s">
        <v>88</v>
      </c>
      <c r="G1991" s="61" t="s">
        <v>77</v>
      </c>
    </row>
    <row r="1992" spans="1:7" x14ac:dyDescent="0.25">
      <c r="A1992" t="s">
        <v>663</v>
      </c>
      <c r="B1992" t="s">
        <v>5568</v>
      </c>
      <c r="C1992" t="s">
        <v>77</v>
      </c>
      <c r="D1992" t="s">
        <v>5411</v>
      </c>
      <c r="E1992" s="22" t="s">
        <v>663</v>
      </c>
      <c r="F1992" s="61" t="s">
        <v>88</v>
      </c>
      <c r="G1992" s="61" t="s">
        <v>77</v>
      </c>
    </row>
    <row r="1993" spans="1:7" x14ac:dyDescent="0.25">
      <c r="A1993" t="s">
        <v>664</v>
      </c>
      <c r="B1993" t="s">
        <v>5568</v>
      </c>
      <c r="C1993" t="s">
        <v>77</v>
      </c>
      <c r="D1993" t="s">
        <v>5411</v>
      </c>
      <c r="E1993" s="22" t="s">
        <v>664</v>
      </c>
      <c r="F1993" s="61" t="s">
        <v>88</v>
      </c>
      <c r="G1993" s="61" t="s">
        <v>77</v>
      </c>
    </row>
    <row r="1994" spans="1:7" x14ac:dyDescent="0.25">
      <c r="A1994" t="s">
        <v>665</v>
      </c>
      <c r="B1994" t="s">
        <v>5568</v>
      </c>
      <c r="C1994" t="s">
        <v>77</v>
      </c>
      <c r="D1994" t="s">
        <v>5411</v>
      </c>
      <c r="E1994" s="22" t="s">
        <v>665</v>
      </c>
      <c r="F1994" s="61" t="s">
        <v>88</v>
      </c>
      <c r="G1994" s="61" t="s">
        <v>77</v>
      </c>
    </row>
    <row r="1995" spans="1:7" x14ac:dyDescent="0.25">
      <c r="A1995" t="s">
        <v>666</v>
      </c>
      <c r="B1995" t="s">
        <v>5568</v>
      </c>
      <c r="C1995" t="s">
        <v>77</v>
      </c>
      <c r="D1995" t="s">
        <v>5411</v>
      </c>
      <c r="E1995" s="22" t="s">
        <v>666</v>
      </c>
      <c r="F1995" s="61" t="s">
        <v>88</v>
      </c>
      <c r="G1995" s="61" t="s">
        <v>77</v>
      </c>
    </row>
    <row r="1996" spans="1:7" x14ac:dyDescent="0.25">
      <c r="A1996" t="s">
        <v>667</v>
      </c>
      <c r="B1996" t="s">
        <v>5568</v>
      </c>
      <c r="C1996" t="s">
        <v>77</v>
      </c>
      <c r="D1996" t="s">
        <v>5411</v>
      </c>
      <c r="E1996" s="22" t="s">
        <v>667</v>
      </c>
      <c r="F1996" s="61" t="s">
        <v>88</v>
      </c>
      <c r="G1996" s="61" t="s">
        <v>77</v>
      </c>
    </row>
    <row r="1997" spans="1:7" x14ac:dyDescent="0.25">
      <c r="A1997" t="s">
        <v>668</v>
      </c>
      <c r="B1997" t="s">
        <v>5568</v>
      </c>
      <c r="C1997" t="s">
        <v>77</v>
      </c>
      <c r="D1997" t="s">
        <v>5411</v>
      </c>
      <c r="E1997" s="22" t="s">
        <v>668</v>
      </c>
      <c r="F1997" s="61" t="s">
        <v>88</v>
      </c>
      <c r="G1997" s="61" t="s">
        <v>77</v>
      </c>
    </row>
    <row r="1998" spans="1:7" x14ac:dyDescent="0.25">
      <c r="A1998" t="s">
        <v>669</v>
      </c>
      <c r="B1998" t="s">
        <v>5568</v>
      </c>
      <c r="C1998" t="s">
        <v>77</v>
      </c>
      <c r="D1998" t="s">
        <v>5411</v>
      </c>
      <c r="E1998" s="22" t="s">
        <v>669</v>
      </c>
      <c r="F1998" s="61" t="s">
        <v>88</v>
      </c>
      <c r="G1998" s="61" t="s">
        <v>77</v>
      </c>
    </row>
    <row r="1999" spans="1:7" x14ac:dyDescent="0.25">
      <c r="A1999" t="s">
        <v>670</v>
      </c>
      <c r="B1999" t="s">
        <v>5568</v>
      </c>
      <c r="C1999" t="s">
        <v>77</v>
      </c>
      <c r="D1999" t="s">
        <v>5411</v>
      </c>
      <c r="E1999" s="22" t="s">
        <v>670</v>
      </c>
      <c r="F1999" s="61" t="s">
        <v>88</v>
      </c>
      <c r="G1999" s="61" t="s">
        <v>77</v>
      </c>
    </row>
    <row r="2000" spans="1:7" x14ac:dyDescent="0.25">
      <c r="A2000" t="s">
        <v>671</v>
      </c>
      <c r="B2000" t="s">
        <v>5568</v>
      </c>
      <c r="C2000" t="s">
        <v>77</v>
      </c>
      <c r="D2000" t="s">
        <v>5411</v>
      </c>
      <c r="E2000" s="22" t="s">
        <v>671</v>
      </c>
      <c r="F2000" s="61" t="s">
        <v>88</v>
      </c>
      <c r="G2000" s="61" t="s">
        <v>77</v>
      </c>
    </row>
    <row r="2001" spans="1:7" x14ac:dyDescent="0.25">
      <c r="A2001" t="s">
        <v>672</v>
      </c>
      <c r="B2001" t="s">
        <v>5568</v>
      </c>
      <c r="C2001" t="s">
        <v>77</v>
      </c>
      <c r="D2001" t="s">
        <v>5411</v>
      </c>
      <c r="E2001" s="22" t="s">
        <v>672</v>
      </c>
      <c r="F2001" s="61" t="s">
        <v>88</v>
      </c>
      <c r="G2001" s="61" t="s">
        <v>77</v>
      </c>
    </row>
    <row r="2002" spans="1:7" x14ac:dyDescent="0.25">
      <c r="A2002" t="s">
        <v>673</v>
      </c>
      <c r="B2002" t="s">
        <v>5568</v>
      </c>
      <c r="C2002" t="s">
        <v>77</v>
      </c>
      <c r="D2002" t="s">
        <v>5411</v>
      </c>
      <c r="E2002" s="22" t="s">
        <v>673</v>
      </c>
      <c r="F2002" s="61" t="s">
        <v>88</v>
      </c>
      <c r="G2002" s="61" t="s">
        <v>77</v>
      </c>
    </row>
    <row r="2003" spans="1:7" x14ac:dyDescent="0.25">
      <c r="A2003" t="s">
        <v>674</v>
      </c>
      <c r="B2003" t="s">
        <v>5568</v>
      </c>
      <c r="C2003" t="s">
        <v>77</v>
      </c>
      <c r="D2003" t="s">
        <v>5411</v>
      </c>
      <c r="E2003" s="22" t="s">
        <v>674</v>
      </c>
      <c r="F2003" s="61" t="s">
        <v>88</v>
      </c>
      <c r="G2003" s="61" t="s">
        <v>77</v>
      </c>
    </row>
    <row r="2004" spans="1:7" x14ac:dyDescent="0.25">
      <c r="A2004" t="s">
        <v>675</v>
      </c>
      <c r="B2004" t="s">
        <v>5568</v>
      </c>
      <c r="C2004" t="s">
        <v>77</v>
      </c>
      <c r="D2004" t="s">
        <v>5411</v>
      </c>
      <c r="E2004" s="22" t="s">
        <v>675</v>
      </c>
      <c r="F2004" s="61" t="s">
        <v>88</v>
      </c>
      <c r="G2004" s="61" t="s">
        <v>77</v>
      </c>
    </row>
    <row r="2005" spans="1:7" x14ac:dyDescent="0.25">
      <c r="A2005" t="s">
        <v>676</v>
      </c>
      <c r="B2005" t="s">
        <v>5568</v>
      </c>
      <c r="C2005" t="s">
        <v>77</v>
      </c>
      <c r="D2005" t="s">
        <v>5411</v>
      </c>
      <c r="E2005" s="22" t="s">
        <v>676</v>
      </c>
      <c r="F2005" s="61" t="s">
        <v>88</v>
      </c>
      <c r="G2005" s="61" t="s">
        <v>77</v>
      </c>
    </row>
    <row r="2006" spans="1:7" x14ac:dyDescent="0.25">
      <c r="A2006" t="s">
        <v>677</v>
      </c>
      <c r="B2006" t="s">
        <v>5568</v>
      </c>
      <c r="C2006" t="s">
        <v>77</v>
      </c>
      <c r="D2006" t="s">
        <v>5411</v>
      </c>
      <c r="E2006" s="22" t="s">
        <v>677</v>
      </c>
      <c r="F2006" s="61" t="s">
        <v>88</v>
      </c>
      <c r="G2006" s="61" t="s">
        <v>77</v>
      </c>
    </row>
    <row r="2007" spans="1:7" x14ac:dyDescent="0.25">
      <c r="A2007" t="s">
        <v>678</v>
      </c>
      <c r="B2007" t="s">
        <v>5568</v>
      </c>
      <c r="C2007" t="s">
        <v>77</v>
      </c>
      <c r="D2007" t="s">
        <v>5411</v>
      </c>
      <c r="E2007" s="22" t="s">
        <v>678</v>
      </c>
      <c r="F2007" s="61" t="s">
        <v>88</v>
      </c>
      <c r="G2007" s="61" t="s">
        <v>77</v>
      </c>
    </row>
    <row r="2008" spans="1:7" x14ac:dyDescent="0.25">
      <c r="A2008" t="s">
        <v>679</v>
      </c>
      <c r="B2008" t="s">
        <v>5568</v>
      </c>
      <c r="C2008" t="s">
        <v>77</v>
      </c>
      <c r="D2008" t="s">
        <v>5411</v>
      </c>
      <c r="E2008" s="22" t="s">
        <v>679</v>
      </c>
      <c r="F2008" s="61" t="s">
        <v>88</v>
      </c>
      <c r="G2008" s="61" t="s">
        <v>77</v>
      </c>
    </row>
    <row r="2009" spans="1:7" x14ac:dyDescent="0.25">
      <c r="A2009" t="s">
        <v>680</v>
      </c>
      <c r="B2009" t="s">
        <v>5568</v>
      </c>
      <c r="C2009" t="s">
        <v>77</v>
      </c>
      <c r="D2009" t="s">
        <v>5411</v>
      </c>
      <c r="E2009" s="22" t="s">
        <v>680</v>
      </c>
      <c r="F2009" s="61" t="s">
        <v>88</v>
      </c>
      <c r="G2009" s="61" t="s">
        <v>77</v>
      </c>
    </row>
    <row r="2010" spans="1:7" x14ac:dyDescent="0.25">
      <c r="A2010" t="s">
        <v>681</v>
      </c>
      <c r="B2010" t="s">
        <v>5568</v>
      </c>
      <c r="C2010" t="s">
        <v>77</v>
      </c>
      <c r="D2010" t="s">
        <v>5411</v>
      </c>
      <c r="E2010" s="22" t="s">
        <v>681</v>
      </c>
      <c r="F2010" s="61" t="s">
        <v>88</v>
      </c>
      <c r="G2010" s="61" t="s">
        <v>77</v>
      </c>
    </row>
    <row r="2011" spans="1:7" x14ac:dyDescent="0.25">
      <c r="A2011" t="s">
        <v>682</v>
      </c>
      <c r="B2011" t="s">
        <v>5568</v>
      </c>
      <c r="C2011" t="s">
        <v>77</v>
      </c>
      <c r="D2011" t="s">
        <v>5411</v>
      </c>
      <c r="E2011" s="22" t="s">
        <v>682</v>
      </c>
      <c r="F2011" s="61" t="s">
        <v>88</v>
      </c>
      <c r="G2011" s="61" t="s">
        <v>77</v>
      </c>
    </row>
    <row r="2012" spans="1:7" x14ac:dyDescent="0.25">
      <c r="A2012" t="s">
        <v>683</v>
      </c>
      <c r="B2012" t="s">
        <v>5568</v>
      </c>
      <c r="C2012" t="s">
        <v>77</v>
      </c>
      <c r="D2012" t="s">
        <v>5411</v>
      </c>
      <c r="E2012" s="22" t="s">
        <v>683</v>
      </c>
      <c r="F2012" s="61" t="s">
        <v>88</v>
      </c>
      <c r="G2012" s="61" t="s">
        <v>77</v>
      </c>
    </row>
    <row r="2013" spans="1:7" x14ac:dyDescent="0.25">
      <c r="A2013" t="s">
        <v>684</v>
      </c>
      <c r="B2013" t="s">
        <v>5568</v>
      </c>
      <c r="C2013" t="s">
        <v>77</v>
      </c>
      <c r="D2013" t="s">
        <v>5411</v>
      </c>
      <c r="E2013" s="22" t="s">
        <v>684</v>
      </c>
      <c r="F2013" s="61" t="s">
        <v>88</v>
      </c>
      <c r="G2013" s="61" t="s">
        <v>77</v>
      </c>
    </row>
    <row r="2014" spans="1:7" x14ac:dyDescent="0.25">
      <c r="A2014" t="s">
        <v>685</v>
      </c>
      <c r="B2014" t="s">
        <v>5568</v>
      </c>
      <c r="C2014" t="s">
        <v>77</v>
      </c>
      <c r="D2014" t="s">
        <v>5411</v>
      </c>
      <c r="E2014" s="22" t="s">
        <v>685</v>
      </c>
      <c r="F2014" s="61" t="s">
        <v>88</v>
      </c>
      <c r="G2014" s="61" t="s">
        <v>77</v>
      </c>
    </row>
    <row r="2015" spans="1:7" x14ac:dyDescent="0.25">
      <c r="A2015" t="s">
        <v>686</v>
      </c>
      <c r="B2015" t="s">
        <v>5568</v>
      </c>
      <c r="C2015" t="s">
        <v>77</v>
      </c>
      <c r="D2015" t="s">
        <v>5411</v>
      </c>
      <c r="E2015" s="22" t="s">
        <v>686</v>
      </c>
      <c r="F2015" s="61" t="s">
        <v>88</v>
      </c>
      <c r="G2015" s="61" t="s">
        <v>77</v>
      </c>
    </row>
    <row r="2016" spans="1:7" x14ac:dyDescent="0.25">
      <c r="A2016" t="s">
        <v>687</v>
      </c>
      <c r="B2016" t="s">
        <v>5568</v>
      </c>
      <c r="C2016" t="s">
        <v>77</v>
      </c>
      <c r="D2016" t="s">
        <v>5411</v>
      </c>
      <c r="E2016" s="22" t="s">
        <v>687</v>
      </c>
      <c r="F2016" s="61" t="s">
        <v>88</v>
      </c>
      <c r="G2016" s="61" t="s">
        <v>77</v>
      </c>
    </row>
    <row r="2017" spans="1:7" x14ac:dyDescent="0.25">
      <c r="A2017" t="s">
        <v>688</v>
      </c>
      <c r="B2017" t="s">
        <v>5568</v>
      </c>
      <c r="C2017" t="s">
        <v>77</v>
      </c>
      <c r="D2017" t="s">
        <v>5411</v>
      </c>
      <c r="E2017" s="22" t="s">
        <v>688</v>
      </c>
      <c r="F2017" s="61" t="s">
        <v>88</v>
      </c>
      <c r="G2017" s="61" t="s">
        <v>77</v>
      </c>
    </row>
    <row r="2018" spans="1:7" x14ac:dyDescent="0.25">
      <c r="A2018" t="s">
        <v>689</v>
      </c>
      <c r="B2018" t="s">
        <v>5568</v>
      </c>
      <c r="C2018" t="s">
        <v>77</v>
      </c>
      <c r="D2018" t="s">
        <v>5411</v>
      </c>
      <c r="E2018" s="22" t="s">
        <v>689</v>
      </c>
      <c r="F2018" s="61" t="s">
        <v>88</v>
      </c>
      <c r="G2018" s="61" t="s">
        <v>77</v>
      </c>
    </row>
    <row r="2019" spans="1:7" x14ac:dyDescent="0.25">
      <c r="A2019" t="s">
        <v>690</v>
      </c>
      <c r="B2019" t="s">
        <v>5568</v>
      </c>
      <c r="C2019" t="s">
        <v>77</v>
      </c>
      <c r="D2019" t="s">
        <v>5411</v>
      </c>
      <c r="E2019" s="22" t="s">
        <v>690</v>
      </c>
      <c r="F2019" s="61" t="s">
        <v>88</v>
      </c>
      <c r="G2019" s="61" t="s">
        <v>77</v>
      </c>
    </row>
    <row r="2020" spans="1:7" x14ac:dyDescent="0.25">
      <c r="A2020" t="s">
        <v>691</v>
      </c>
      <c r="B2020" t="s">
        <v>5568</v>
      </c>
      <c r="C2020" t="s">
        <v>77</v>
      </c>
      <c r="D2020" t="s">
        <v>5411</v>
      </c>
      <c r="E2020" s="22" t="s">
        <v>691</v>
      </c>
      <c r="F2020" s="61" t="s">
        <v>88</v>
      </c>
      <c r="G2020" s="61" t="s">
        <v>77</v>
      </c>
    </row>
    <row r="2021" spans="1:7" x14ac:dyDescent="0.25">
      <c r="A2021" t="s">
        <v>692</v>
      </c>
      <c r="B2021" t="s">
        <v>5568</v>
      </c>
      <c r="C2021" t="s">
        <v>77</v>
      </c>
      <c r="D2021" t="s">
        <v>5411</v>
      </c>
      <c r="E2021" s="22" t="s">
        <v>692</v>
      </c>
      <c r="F2021" s="61" t="s">
        <v>88</v>
      </c>
      <c r="G2021" s="61" t="s">
        <v>77</v>
      </c>
    </row>
    <row r="2022" spans="1:7" x14ac:dyDescent="0.25">
      <c r="A2022" t="s">
        <v>4612</v>
      </c>
      <c r="B2022" t="s">
        <v>113</v>
      </c>
      <c r="C2022" t="s">
        <v>114</v>
      </c>
      <c r="D2022" t="s">
        <v>5411</v>
      </c>
      <c r="E2022" s="22" t="s">
        <v>4612</v>
      </c>
      <c r="F2022" s="61" t="s">
        <v>113</v>
      </c>
      <c r="G2022" s="61" t="s">
        <v>114</v>
      </c>
    </row>
    <row r="2023" spans="1:7" x14ac:dyDescent="0.25">
      <c r="A2023" t="s">
        <v>4613</v>
      </c>
      <c r="B2023" t="s">
        <v>113</v>
      </c>
      <c r="C2023" t="s">
        <v>114</v>
      </c>
      <c r="D2023" t="s">
        <v>5411</v>
      </c>
      <c r="E2023" s="22" t="s">
        <v>4613</v>
      </c>
      <c r="F2023" s="61" t="s">
        <v>113</v>
      </c>
      <c r="G2023" s="61" t="s">
        <v>114</v>
      </c>
    </row>
    <row r="2024" spans="1:7" x14ac:dyDescent="0.25">
      <c r="A2024" t="s">
        <v>4614</v>
      </c>
      <c r="B2024" t="s">
        <v>113</v>
      </c>
      <c r="C2024" t="s">
        <v>114</v>
      </c>
      <c r="D2024" t="s">
        <v>5411</v>
      </c>
      <c r="E2024" s="22" t="s">
        <v>4614</v>
      </c>
      <c r="F2024" s="61" t="s">
        <v>113</v>
      </c>
      <c r="G2024" s="61" t="s">
        <v>114</v>
      </c>
    </row>
    <row r="2025" spans="1:7" x14ac:dyDescent="0.25">
      <c r="A2025" t="s">
        <v>4615</v>
      </c>
      <c r="B2025" t="s">
        <v>113</v>
      </c>
      <c r="C2025" t="s">
        <v>114</v>
      </c>
      <c r="D2025" t="s">
        <v>5411</v>
      </c>
      <c r="E2025" s="22" t="s">
        <v>4615</v>
      </c>
      <c r="F2025" s="61" t="s">
        <v>113</v>
      </c>
      <c r="G2025" s="61" t="s">
        <v>114</v>
      </c>
    </row>
    <row r="2026" spans="1:7" x14ac:dyDescent="0.25">
      <c r="A2026" t="s">
        <v>4616</v>
      </c>
      <c r="B2026" t="s">
        <v>113</v>
      </c>
      <c r="C2026" t="s">
        <v>114</v>
      </c>
      <c r="D2026" t="s">
        <v>5411</v>
      </c>
      <c r="E2026" s="22" t="s">
        <v>4616</v>
      </c>
      <c r="F2026" s="61" t="s">
        <v>113</v>
      </c>
      <c r="G2026" s="61" t="s">
        <v>114</v>
      </c>
    </row>
    <row r="2027" spans="1:7" x14ac:dyDescent="0.25">
      <c r="A2027" t="s">
        <v>4617</v>
      </c>
      <c r="B2027" t="s">
        <v>113</v>
      </c>
      <c r="C2027" t="s">
        <v>114</v>
      </c>
      <c r="D2027" t="s">
        <v>5411</v>
      </c>
      <c r="E2027" s="22" t="s">
        <v>4617</v>
      </c>
      <c r="F2027" s="61" t="s">
        <v>113</v>
      </c>
      <c r="G2027" s="61" t="s">
        <v>114</v>
      </c>
    </row>
    <row r="2028" spans="1:7" x14ac:dyDescent="0.25">
      <c r="A2028" t="s">
        <v>4618</v>
      </c>
      <c r="B2028" t="s">
        <v>113</v>
      </c>
      <c r="C2028" t="s">
        <v>114</v>
      </c>
      <c r="D2028" t="s">
        <v>5411</v>
      </c>
      <c r="E2028" s="22" t="s">
        <v>4618</v>
      </c>
      <c r="F2028" s="61" t="s">
        <v>113</v>
      </c>
      <c r="G2028" s="61" t="s">
        <v>114</v>
      </c>
    </row>
    <row r="2029" spans="1:7" x14ac:dyDescent="0.25">
      <c r="A2029" t="s">
        <v>4619</v>
      </c>
      <c r="B2029" t="s">
        <v>113</v>
      </c>
      <c r="C2029" t="s">
        <v>114</v>
      </c>
      <c r="D2029" t="s">
        <v>5411</v>
      </c>
      <c r="E2029" s="22" t="s">
        <v>4619</v>
      </c>
      <c r="F2029" s="61" t="s">
        <v>113</v>
      </c>
      <c r="G2029" s="61" t="s">
        <v>114</v>
      </c>
    </row>
    <row r="2030" spans="1:7" x14ac:dyDescent="0.25">
      <c r="A2030" t="s">
        <v>4620</v>
      </c>
      <c r="B2030" t="s">
        <v>113</v>
      </c>
      <c r="C2030" t="s">
        <v>114</v>
      </c>
      <c r="D2030" t="s">
        <v>5411</v>
      </c>
      <c r="E2030" s="22" t="s">
        <v>4620</v>
      </c>
      <c r="F2030" s="61" t="s">
        <v>113</v>
      </c>
      <c r="G2030" s="61" t="s">
        <v>114</v>
      </c>
    </row>
    <row r="2031" spans="1:7" x14ac:dyDescent="0.25">
      <c r="A2031" t="s">
        <v>4621</v>
      </c>
      <c r="B2031" t="s">
        <v>113</v>
      </c>
      <c r="C2031" t="s">
        <v>114</v>
      </c>
      <c r="D2031" t="s">
        <v>5411</v>
      </c>
      <c r="E2031" s="22" t="s">
        <v>4621</v>
      </c>
      <c r="F2031" s="61" t="s">
        <v>113</v>
      </c>
      <c r="G2031" s="61" t="s">
        <v>114</v>
      </c>
    </row>
    <row r="2032" spans="1:7" x14ac:dyDescent="0.25">
      <c r="A2032" t="s">
        <v>4622</v>
      </c>
      <c r="B2032" t="s">
        <v>113</v>
      </c>
      <c r="C2032" t="s">
        <v>114</v>
      </c>
      <c r="D2032" t="s">
        <v>5411</v>
      </c>
      <c r="E2032" s="22" t="s">
        <v>4622</v>
      </c>
      <c r="F2032" s="61" t="s">
        <v>113</v>
      </c>
      <c r="G2032" s="61" t="s">
        <v>114</v>
      </c>
    </row>
    <row r="2033" spans="1:7" x14ac:dyDescent="0.25">
      <c r="A2033" t="s">
        <v>4623</v>
      </c>
      <c r="B2033" t="s">
        <v>113</v>
      </c>
      <c r="C2033" t="s">
        <v>114</v>
      </c>
      <c r="D2033" t="s">
        <v>5411</v>
      </c>
      <c r="E2033" s="22" t="s">
        <v>4623</v>
      </c>
      <c r="F2033" s="61" t="s">
        <v>113</v>
      </c>
      <c r="G2033" s="61" t="s">
        <v>114</v>
      </c>
    </row>
    <row r="2034" spans="1:7" x14ac:dyDescent="0.25">
      <c r="A2034" t="s">
        <v>4624</v>
      </c>
      <c r="B2034" t="s">
        <v>113</v>
      </c>
      <c r="C2034" t="s">
        <v>114</v>
      </c>
      <c r="D2034" t="s">
        <v>5411</v>
      </c>
      <c r="E2034" s="22" t="s">
        <v>4624</v>
      </c>
      <c r="F2034" s="61" t="s">
        <v>113</v>
      </c>
      <c r="G2034" s="61" t="s">
        <v>114</v>
      </c>
    </row>
    <row r="2035" spans="1:7" x14ac:dyDescent="0.25">
      <c r="A2035" t="s">
        <v>4625</v>
      </c>
      <c r="B2035" t="s">
        <v>113</v>
      </c>
      <c r="C2035" t="s">
        <v>114</v>
      </c>
      <c r="D2035" t="s">
        <v>5411</v>
      </c>
      <c r="E2035" s="22" t="s">
        <v>4625</v>
      </c>
      <c r="F2035" s="61" t="s">
        <v>113</v>
      </c>
      <c r="G2035" s="61" t="s">
        <v>114</v>
      </c>
    </row>
    <row r="2036" spans="1:7" x14ac:dyDescent="0.25">
      <c r="A2036" t="s">
        <v>4626</v>
      </c>
      <c r="B2036" t="s">
        <v>113</v>
      </c>
      <c r="C2036" t="s">
        <v>114</v>
      </c>
      <c r="D2036" t="s">
        <v>5411</v>
      </c>
      <c r="E2036" s="22" t="s">
        <v>4626</v>
      </c>
      <c r="F2036" s="61" t="s">
        <v>113</v>
      </c>
      <c r="G2036" s="61" t="s">
        <v>114</v>
      </c>
    </row>
    <row r="2037" spans="1:7" x14ac:dyDescent="0.25">
      <c r="A2037" t="s">
        <v>4627</v>
      </c>
      <c r="B2037" t="s">
        <v>113</v>
      </c>
      <c r="C2037" t="s">
        <v>114</v>
      </c>
      <c r="D2037" t="s">
        <v>5411</v>
      </c>
      <c r="E2037" s="22" t="s">
        <v>4627</v>
      </c>
      <c r="F2037" s="61" t="s">
        <v>113</v>
      </c>
      <c r="G2037" s="61" t="s">
        <v>114</v>
      </c>
    </row>
    <row r="2038" spans="1:7" x14ac:dyDescent="0.25">
      <c r="A2038" t="s">
        <v>4628</v>
      </c>
      <c r="B2038" t="s">
        <v>113</v>
      </c>
      <c r="C2038" t="s">
        <v>114</v>
      </c>
      <c r="D2038" t="s">
        <v>5411</v>
      </c>
      <c r="E2038" s="22" t="s">
        <v>4628</v>
      </c>
      <c r="F2038" s="61" t="s">
        <v>113</v>
      </c>
      <c r="G2038" s="61" t="s">
        <v>114</v>
      </c>
    </row>
    <row r="2039" spans="1:7" x14ac:dyDescent="0.25">
      <c r="A2039" t="s">
        <v>4629</v>
      </c>
      <c r="B2039" t="s">
        <v>113</v>
      </c>
      <c r="C2039" t="s">
        <v>114</v>
      </c>
      <c r="D2039" t="s">
        <v>5411</v>
      </c>
      <c r="E2039" s="22" t="s">
        <v>4629</v>
      </c>
      <c r="F2039" s="61" t="s">
        <v>113</v>
      </c>
      <c r="G2039" s="61" t="s">
        <v>114</v>
      </c>
    </row>
    <row r="2040" spans="1:7" x14ac:dyDescent="0.25">
      <c r="A2040" t="s">
        <v>4475</v>
      </c>
      <c r="B2040" t="s">
        <v>113</v>
      </c>
      <c r="C2040" t="s">
        <v>114</v>
      </c>
      <c r="D2040" t="s">
        <v>5411</v>
      </c>
      <c r="E2040" s="22" t="s">
        <v>4475</v>
      </c>
      <c r="F2040" s="61" t="s">
        <v>113</v>
      </c>
      <c r="G2040" s="61" t="s">
        <v>114</v>
      </c>
    </row>
    <row r="2041" spans="1:7" x14ac:dyDescent="0.25">
      <c r="A2041" t="s">
        <v>4476</v>
      </c>
      <c r="B2041" t="s">
        <v>113</v>
      </c>
      <c r="C2041" t="s">
        <v>114</v>
      </c>
      <c r="D2041" t="s">
        <v>5411</v>
      </c>
      <c r="E2041" s="22" t="s">
        <v>4476</v>
      </c>
      <c r="F2041" s="61" t="s">
        <v>113</v>
      </c>
      <c r="G2041" s="61" t="s">
        <v>114</v>
      </c>
    </row>
    <row r="2042" spans="1:7" x14ac:dyDescent="0.25">
      <c r="A2042" t="s">
        <v>4477</v>
      </c>
      <c r="B2042" t="s">
        <v>113</v>
      </c>
      <c r="C2042" t="s">
        <v>114</v>
      </c>
      <c r="D2042" t="s">
        <v>5411</v>
      </c>
      <c r="E2042" s="22" t="s">
        <v>4477</v>
      </c>
      <c r="F2042" s="61" t="s">
        <v>113</v>
      </c>
      <c r="G2042" s="61" t="s">
        <v>114</v>
      </c>
    </row>
    <row r="2043" spans="1:7" x14ac:dyDescent="0.25">
      <c r="A2043" t="s">
        <v>4478</v>
      </c>
      <c r="B2043" t="s">
        <v>113</v>
      </c>
      <c r="C2043" t="s">
        <v>114</v>
      </c>
      <c r="D2043" t="s">
        <v>5411</v>
      </c>
      <c r="E2043" s="22" t="s">
        <v>4478</v>
      </c>
      <c r="F2043" s="61" t="s">
        <v>113</v>
      </c>
      <c r="G2043" s="61" t="s">
        <v>114</v>
      </c>
    </row>
    <row r="2044" spans="1:7" x14ac:dyDescent="0.25">
      <c r="A2044" t="s">
        <v>4479</v>
      </c>
      <c r="B2044" t="s">
        <v>113</v>
      </c>
      <c r="C2044" t="s">
        <v>114</v>
      </c>
      <c r="D2044" t="s">
        <v>5411</v>
      </c>
      <c r="E2044" s="22" t="s">
        <v>4479</v>
      </c>
      <c r="F2044" s="61" t="s">
        <v>113</v>
      </c>
      <c r="G2044" s="61" t="s">
        <v>114</v>
      </c>
    </row>
    <row r="2045" spans="1:7" x14ac:dyDescent="0.25">
      <c r="A2045" t="s">
        <v>4480</v>
      </c>
      <c r="B2045" t="s">
        <v>113</v>
      </c>
      <c r="C2045" t="s">
        <v>114</v>
      </c>
      <c r="D2045" t="s">
        <v>5411</v>
      </c>
      <c r="E2045" s="22" t="s">
        <v>4480</v>
      </c>
      <c r="F2045" s="61" t="s">
        <v>113</v>
      </c>
      <c r="G2045" s="61" t="s">
        <v>114</v>
      </c>
    </row>
    <row r="2046" spans="1:7" x14ac:dyDescent="0.25">
      <c r="A2046" t="s">
        <v>4481</v>
      </c>
      <c r="B2046" t="s">
        <v>113</v>
      </c>
      <c r="C2046" t="s">
        <v>114</v>
      </c>
      <c r="D2046" t="s">
        <v>5411</v>
      </c>
      <c r="E2046" s="22" t="s">
        <v>4481</v>
      </c>
      <c r="F2046" s="61" t="s">
        <v>113</v>
      </c>
      <c r="G2046" s="61" t="s">
        <v>114</v>
      </c>
    </row>
    <row r="2047" spans="1:7" x14ac:dyDescent="0.25">
      <c r="A2047" t="s">
        <v>4482</v>
      </c>
      <c r="B2047" t="s">
        <v>113</v>
      </c>
      <c r="C2047" t="s">
        <v>114</v>
      </c>
      <c r="D2047" t="s">
        <v>5411</v>
      </c>
      <c r="E2047" s="22" t="s">
        <v>4482</v>
      </c>
      <c r="F2047" s="61" t="s">
        <v>113</v>
      </c>
      <c r="G2047" s="61" t="s">
        <v>114</v>
      </c>
    </row>
    <row r="2048" spans="1:7" x14ac:dyDescent="0.25">
      <c r="A2048" t="s">
        <v>4483</v>
      </c>
      <c r="B2048" t="s">
        <v>113</v>
      </c>
      <c r="C2048" t="s">
        <v>114</v>
      </c>
      <c r="D2048" t="s">
        <v>5411</v>
      </c>
      <c r="E2048" s="22" t="s">
        <v>4483</v>
      </c>
      <c r="F2048" s="61" t="s">
        <v>113</v>
      </c>
      <c r="G2048" s="61" t="s">
        <v>114</v>
      </c>
    </row>
    <row r="2049" spans="1:7" x14ac:dyDescent="0.25">
      <c r="A2049" t="s">
        <v>4484</v>
      </c>
      <c r="B2049" t="s">
        <v>113</v>
      </c>
      <c r="C2049" t="s">
        <v>114</v>
      </c>
      <c r="D2049" t="s">
        <v>5411</v>
      </c>
      <c r="E2049" s="22" t="s">
        <v>4484</v>
      </c>
      <c r="F2049" s="61" t="s">
        <v>113</v>
      </c>
      <c r="G2049" s="61" t="s">
        <v>114</v>
      </c>
    </row>
    <row r="2050" spans="1:7" x14ac:dyDescent="0.25">
      <c r="A2050" t="s">
        <v>4485</v>
      </c>
      <c r="B2050" t="s">
        <v>113</v>
      </c>
      <c r="C2050" t="s">
        <v>114</v>
      </c>
      <c r="D2050" t="s">
        <v>5411</v>
      </c>
      <c r="E2050" s="22" t="s">
        <v>4485</v>
      </c>
      <c r="F2050" s="61" t="s">
        <v>113</v>
      </c>
      <c r="G2050" s="61" t="s">
        <v>114</v>
      </c>
    </row>
    <row r="2051" spans="1:7" x14ac:dyDescent="0.25">
      <c r="A2051" t="s">
        <v>4486</v>
      </c>
      <c r="B2051" t="s">
        <v>113</v>
      </c>
      <c r="C2051" t="s">
        <v>114</v>
      </c>
      <c r="D2051" t="s">
        <v>5411</v>
      </c>
      <c r="E2051" s="22" t="s">
        <v>4486</v>
      </c>
      <c r="F2051" s="61" t="s">
        <v>113</v>
      </c>
      <c r="G2051" s="61" t="s">
        <v>114</v>
      </c>
    </row>
    <row r="2052" spans="1:7" x14ac:dyDescent="0.25">
      <c r="A2052" t="s">
        <v>4487</v>
      </c>
      <c r="B2052" t="s">
        <v>113</v>
      </c>
      <c r="C2052" t="s">
        <v>114</v>
      </c>
      <c r="D2052" t="s">
        <v>5411</v>
      </c>
      <c r="E2052" s="22" t="s">
        <v>4487</v>
      </c>
      <c r="F2052" s="61" t="s">
        <v>113</v>
      </c>
      <c r="G2052" s="61" t="s">
        <v>114</v>
      </c>
    </row>
    <row r="2053" spans="1:7" x14ac:dyDescent="0.25">
      <c r="A2053" t="s">
        <v>4488</v>
      </c>
      <c r="B2053" t="s">
        <v>113</v>
      </c>
      <c r="C2053" t="s">
        <v>114</v>
      </c>
      <c r="D2053" t="s">
        <v>5411</v>
      </c>
      <c r="E2053" s="22" t="s">
        <v>4488</v>
      </c>
      <c r="F2053" s="61" t="s">
        <v>113</v>
      </c>
      <c r="G2053" s="61" t="s">
        <v>114</v>
      </c>
    </row>
    <row r="2054" spans="1:7" x14ac:dyDescent="0.25">
      <c r="A2054" t="s">
        <v>4489</v>
      </c>
      <c r="B2054" t="s">
        <v>113</v>
      </c>
      <c r="C2054" t="s">
        <v>114</v>
      </c>
      <c r="D2054" t="s">
        <v>5411</v>
      </c>
      <c r="E2054" s="22" t="s">
        <v>4489</v>
      </c>
      <c r="F2054" s="61" t="s">
        <v>113</v>
      </c>
      <c r="G2054" s="61" t="s">
        <v>114</v>
      </c>
    </row>
    <row r="2055" spans="1:7" x14ac:dyDescent="0.25">
      <c r="A2055" t="s">
        <v>4490</v>
      </c>
      <c r="B2055" t="s">
        <v>113</v>
      </c>
      <c r="C2055" t="s">
        <v>114</v>
      </c>
      <c r="D2055" t="s">
        <v>5411</v>
      </c>
      <c r="E2055" s="22" t="s">
        <v>4490</v>
      </c>
      <c r="F2055" s="61" t="s">
        <v>113</v>
      </c>
      <c r="G2055" s="61" t="s">
        <v>114</v>
      </c>
    </row>
    <row r="2056" spans="1:7" x14ac:dyDescent="0.25">
      <c r="A2056" t="s">
        <v>4491</v>
      </c>
      <c r="B2056" t="s">
        <v>113</v>
      </c>
      <c r="C2056" t="s">
        <v>114</v>
      </c>
      <c r="D2056" t="s">
        <v>5411</v>
      </c>
      <c r="E2056" s="22" t="s">
        <v>4491</v>
      </c>
      <c r="F2056" s="61" t="s">
        <v>113</v>
      </c>
      <c r="G2056" s="61" t="s">
        <v>114</v>
      </c>
    </row>
    <row r="2057" spans="1:7" x14ac:dyDescent="0.25">
      <c r="A2057" t="s">
        <v>4492</v>
      </c>
      <c r="B2057" t="s">
        <v>113</v>
      </c>
      <c r="C2057" t="s">
        <v>114</v>
      </c>
      <c r="D2057" t="s">
        <v>5411</v>
      </c>
      <c r="E2057" s="22" t="s">
        <v>4492</v>
      </c>
      <c r="F2057" s="61" t="s">
        <v>113</v>
      </c>
      <c r="G2057" s="61" t="s">
        <v>114</v>
      </c>
    </row>
    <row r="2058" spans="1:7" x14ac:dyDescent="0.25">
      <c r="A2058" t="s">
        <v>4493</v>
      </c>
      <c r="B2058" t="s">
        <v>5568</v>
      </c>
      <c r="C2058" t="s">
        <v>5411</v>
      </c>
      <c r="D2058" t="s">
        <v>5411</v>
      </c>
      <c r="E2058" s="22" t="s">
        <v>4493</v>
      </c>
      <c r="F2058" s="61" t="s">
        <v>88</v>
      </c>
    </row>
    <row r="2059" spans="1:7" x14ac:dyDescent="0.25">
      <c r="A2059" t="s">
        <v>4494</v>
      </c>
      <c r="B2059" t="s">
        <v>5568</v>
      </c>
      <c r="C2059" t="s">
        <v>5411</v>
      </c>
      <c r="D2059" t="s">
        <v>5411</v>
      </c>
      <c r="E2059" s="22" t="s">
        <v>4494</v>
      </c>
      <c r="F2059" s="61" t="s">
        <v>88</v>
      </c>
    </row>
    <row r="2060" spans="1:7" x14ac:dyDescent="0.25">
      <c r="A2060" t="s">
        <v>4495</v>
      </c>
      <c r="B2060" t="s">
        <v>5568</v>
      </c>
      <c r="C2060" t="s">
        <v>5411</v>
      </c>
      <c r="D2060" t="s">
        <v>5411</v>
      </c>
      <c r="E2060" s="22" t="s">
        <v>4495</v>
      </c>
      <c r="F2060" s="61" t="s">
        <v>88</v>
      </c>
    </row>
    <row r="2061" spans="1:7" x14ac:dyDescent="0.25">
      <c r="A2061" t="s">
        <v>4496</v>
      </c>
      <c r="B2061" t="s">
        <v>5568</v>
      </c>
      <c r="C2061" t="s">
        <v>5411</v>
      </c>
      <c r="D2061" t="s">
        <v>5411</v>
      </c>
      <c r="E2061" s="22" t="s">
        <v>4496</v>
      </c>
      <c r="F2061" s="61" t="s">
        <v>88</v>
      </c>
    </row>
    <row r="2062" spans="1:7" x14ac:dyDescent="0.25">
      <c r="A2062" t="s">
        <v>4497</v>
      </c>
      <c r="B2062" t="s">
        <v>5568</v>
      </c>
      <c r="C2062" t="s">
        <v>5411</v>
      </c>
      <c r="D2062" t="s">
        <v>5411</v>
      </c>
      <c r="E2062" s="22" t="s">
        <v>4497</v>
      </c>
      <c r="F2062" s="61" t="s">
        <v>88</v>
      </c>
    </row>
    <row r="2063" spans="1:7" x14ac:dyDescent="0.25">
      <c r="A2063" t="s">
        <v>4498</v>
      </c>
      <c r="B2063" t="s">
        <v>5568</v>
      </c>
      <c r="C2063" t="s">
        <v>5411</v>
      </c>
      <c r="D2063" t="s">
        <v>5411</v>
      </c>
      <c r="E2063" s="22" t="s">
        <v>4498</v>
      </c>
      <c r="F2063" s="61" t="s">
        <v>88</v>
      </c>
    </row>
    <row r="2064" spans="1:7" x14ac:dyDescent="0.25">
      <c r="A2064" t="s">
        <v>4499</v>
      </c>
      <c r="B2064" t="s">
        <v>5568</v>
      </c>
      <c r="C2064" t="s">
        <v>5411</v>
      </c>
      <c r="D2064" t="s">
        <v>5411</v>
      </c>
      <c r="E2064" s="22" t="s">
        <v>4499</v>
      </c>
      <c r="F2064" s="61" t="s">
        <v>88</v>
      </c>
    </row>
    <row r="2065" spans="1:7" x14ac:dyDescent="0.25">
      <c r="A2065" t="s">
        <v>4500</v>
      </c>
      <c r="B2065" t="s">
        <v>5568</v>
      </c>
      <c r="C2065" t="s">
        <v>5411</v>
      </c>
      <c r="D2065" t="s">
        <v>5411</v>
      </c>
      <c r="E2065" s="22" t="s">
        <v>4500</v>
      </c>
      <c r="F2065" s="61" t="s">
        <v>88</v>
      </c>
    </row>
    <row r="2066" spans="1:7" x14ac:dyDescent="0.25">
      <c r="A2066" t="s">
        <v>4501</v>
      </c>
      <c r="B2066" t="s">
        <v>5568</v>
      </c>
      <c r="C2066" t="s">
        <v>5411</v>
      </c>
      <c r="D2066" t="s">
        <v>5411</v>
      </c>
      <c r="E2066" s="22" t="s">
        <v>4501</v>
      </c>
      <c r="F2066" s="61" t="s">
        <v>88</v>
      </c>
    </row>
    <row r="2067" spans="1:7" x14ac:dyDescent="0.25">
      <c r="A2067" t="s">
        <v>4502</v>
      </c>
      <c r="B2067" t="s">
        <v>5568</v>
      </c>
      <c r="C2067" t="s">
        <v>5411</v>
      </c>
      <c r="D2067" t="s">
        <v>5411</v>
      </c>
      <c r="E2067" s="22" t="s">
        <v>4502</v>
      </c>
      <c r="F2067" s="61" t="s">
        <v>88</v>
      </c>
    </row>
    <row r="2068" spans="1:7" x14ac:dyDescent="0.25">
      <c r="A2068" t="s">
        <v>4503</v>
      </c>
      <c r="B2068" t="s">
        <v>5568</v>
      </c>
      <c r="C2068" t="s">
        <v>5411</v>
      </c>
      <c r="D2068" t="s">
        <v>5411</v>
      </c>
      <c r="E2068" s="22" t="s">
        <v>4503</v>
      </c>
      <c r="F2068" s="61" t="s">
        <v>88</v>
      </c>
    </row>
    <row r="2069" spans="1:7" x14ac:dyDescent="0.25">
      <c r="A2069" t="s">
        <v>4504</v>
      </c>
      <c r="B2069" t="s">
        <v>5568</v>
      </c>
      <c r="C2069" t="s">
        <v>5411</v>
      </c>
      <c r="D2069" t="s">
        <v>5411</v>
      </c>
      <c r="E2069" s="22" t="s">
        <v>4504</v>
      </c>
      <c r="F2069" s="61" t="s">
        <v>88</v>
      </c>
    </row>
    <row r="2070" spans="1:7" x14ac:dyDescent="0.25">
      <c r="A2070" t="s">
        <v>4726</v>
      </c>
      <c r="B2070" t="s">
        <v>5568</v>
      </c>
      <c r="C2070" t="s">
        <v>77</v>
      </c>
      <c r="D2070" t="s">
        <v>5411</v>
      </c>
      <c r="E2070" s="22" t="s">
        <v>4726</v>
      </c>
      <c r="F2070" s="61" t="s">
        <v>88</v>
      </c>
      <c r="G2070" s="61" t="s">
        <v>77</v>
      </c>
    </row>
    <row r="2071" spans="1:7" x14ac:dyDescent="0.25">
      <c r="A2071" t="s">
        <v>4727</v>
      </c>
      <c r="B2071" t="s">
        <v>5568</v>
      </c>
      <c r="C2071" t="s">
        <v>77</v>
      </c>
      <c r="D2071" t="s">
        <v>5411</v>
      </c>
      <c r="E2071" s="22" t="s">
        <v>4727</v>
      </c>
      <c r="F2071" s="61" t="s">
        <v>88</v>
      </c>
      <c r="G2071" s="61" t="s">
        <v>77</v>
      </c>
    </row>
    <row r="2072" spans="1:7" x14ac:dyDescent="0.25">
      <c r="A2072" t="s">
        <v>4728</v>
      </c>
      <c r="B2072" t="s">
        <v>5568</v>
      </c>
      <c r="C2072" t="s">
        <v>77</v>
      </c>
      <c r="D2072" t="s">
        <v>5411</v>
      </c>
      <c r="E2072" s="22" t="s">
        <v>4728</v>
      </c>
      <c r="F2072" s="61" t="s">
        <v>88</v>
      </c>
      <c r="G2072" s="61" t="s">
        <v>77</v>
      </c>
    </row>
    <row r="2073" spans="1:7" x14ac:dyDescent="0.25">
      <c r="A2073" t="s">
        <v>4729</v>
      </c>
      <c r="B2073" t="s">
        <v>5568</v>
      </c>
      <c r="C2073" t="s">
        <v>77</v>
      </c>
      <c r="D2073" t="s">
        <v>5411</v>
      </c>
      <c r="E2073" s="22" t="s">
        <v>4729</v>
      </c>
      <c r="F2073" s="61" t="s">
        <v>88</v>
      </c>
      <c r="G2073" s="61" t="s">
        <v>77</v>
      </c>
    </row>
    <row r="2074" spans="1:7" x14ac:dyDescent="0.25">
      <c r="A2074" t="s">
        <v>4730</v>
      </c>
      <c r="B2074" t="s">
        <v>5568</v>
      </c>
      <c r="C2074" t="s">
        <v>77</v>
      </c>
      <c r="D2074" t="s">
        <v>5411</v>
      </c>
      <c r="E2074" s="22" t="s">
        <v>4730</v>
      </c>
      <c r="F2074" s="61" t="s">
        <v>88</v>
      </c>
      <c r="G2074" s="61" t="s">
        <v>77</v>
      </c>
    </row>
    <row r="2075" spans="1:7" x14ac:dyDescent="0.25">
      <c r="A2075" t="s">
        <v>4731</v>
      </c>
      <c r="B2075" t="s">
        <v>5568</v>
      </c>
      <c r="C2075" t="s">
        <v>77</v>
      </c>
      <c r="D2075" t="s">
        <v>5411</v>
      </c>
      <c r="E2075" s="22" t="s">
        <v>4731</v>
      </c>
      <c r="F2075" s="61" t="s">
        <v>88</v>
      </c>
      <c r="G2075" s="61" t="s">
        <v>77</v>
      </c>
    </row>
    <row r="2076" spans="1:7" x14ac:dyDescent="0.25">
      <c r="A2076" t="s">
        <v>4732</v>
      </c>
      <c r="B2076" t="s">
        <v>5568</v>
      </c>
      <c r="C2076" t="s">
        <v>77</v>
      </c>
      <c r="D2076" t="s">
        <v>5411</v>
      </c>
      <c r="E2076" s="22" t="s">
        <v>4732</v>
      </c>
      <c r="F2076" s="61" t="s">
        <v>88</v>
      </c>
      <c r="G2076" s="61" t="s">
        <v>77</v>
      </c>
    </row>
    <row r="2077" spans="1:7" x14ac:dyDescent="0.25">
      <c r="A2077" t="s">
        <v>4733</v>
      </c>
      <c r="B2077" t="s">
        <v>5568</v>
      </c>
      <c r="C2077" t="s">
        <v>77</v>
      </c>
      <c r="D2077" t="s">
        <v>5411</v>
      </c>
      <c r="E2077" s="22" t="s">
        <v>4733</v>
      </c>
      <c r="F2077" s="61" t="s">
        <v>88</v>
      </c>
      <c r="G2077" s="61" t="s">
        <v>77</v>
      </c>
    </row>
    <row r="2078" spans="1:7" x14ac:dyDescent="0.25">
      <c r="A2078" t="s">
        <v>4734</v>
      </c>
      <c r="B2078" t="s">
        <v>5568</v>
      </c>
      <c r="C2078" t="s">
        <v>77</v>
      </c>
      <c r="D2078" t="s">
        <v>5411</v>
      </c>
      <c r="E2078" s="22" t="s">
        <v>4734</v>
      </c>
      <c r="F2078" s="61" t="s">
        <v>88</v>
      </c>
      <c r="G2078" s="61" t="s">
        <v>77</v>
      </c>
    </row>
    <row r="2079" spans="1:7" x14ac:dyDescent="0.25">
      <c r="A2079" t="s">
        <v>4735</v>
      </c>
      <c r="B2079" t="s">
        <v>5568</v>
      </c>
      <c r="C2079" t="s">
        <v>77</v>
      </c>
      <c r="D2079" t="s">
        <v>5411</v>
      </c>
      <c r="E2079" s="22" t="s">
        <v>4735</v>
      </c>
      <c r="F2079" s="61" t="s">
        <v>88</v>
      </c>
      <c r="G2079" s="61" t="s">
        <v>77</v>
      </c>
    </row>
    <row r="2080" spans="1:7" x14ac:dyDescent="0.25">
      <c r="A2080" t="s">
        <v>4736</v>
      </c>
      <c r="B2080" t="s">
        <v>5568</v>
      </c>
      <c r="C2080" t="s">
        <v>77</v>
      </c>
      <c r="D2080" t="s">
        <v>5411</v>
      </c>
      <c r="E2080" s="22" t="s">
        <v>4736</v>
      </c>
      <c r="F2080" s="61" t="s">
        <v>88</v>
      </c>
      <c r="G2080" s="61" t="s">
        <v>77</v>
      </c>
    </row>
    <row r="2081" spans="1:7" x14ac:dyDescent="0.25">
      <c r="A2081" t="s">
        <v>4737</v>
      </c>
      <c r="B2081" t="s">
        <v>5568</v>
      </c>
      <c r="C2081" t="s">
        <v>77</v>
      </c>
      <c r="D2081" t="s">
        <v>5411</v>
      </c>
      <c r="E2081" s="22" t="s">
        <v>4737</v>
      </c>
      <c r="F2081" s="61" t="s">
        <v>88</v>
      </c>
      <c r="G2081" s="61" t="s">
        <v>77</v>
      </c>
    </row>
    <row r="2082" spans="1:7" x14ac:dyDescent="0.25">
      <c r="A2082" t="s">
        <v>4738</v>
      </c>
      <c r="B2082" t="s">
        <v>5568</v>
      </c>
      <c r="C2082" t="s">
        <v>77</v>
      </c>
      <c r="D2082" t="s">
        <v>5411</v>
      </c>
      <c r="E2082" s="22" t="s">
        <v>4738</v>
      </c>
      <c r="F2082" s="61" t="s">
        <v>88</v>
      </c>
      <c r="G2082" s="61" t="s">
        <v>77</v>
      </c>
    </row>
    <row r="2083" spans="1:7" x14ac:dyDescent="0.25">
      <c r="A2083" t="s">
        <v>4739</v>
      </c>
      <c r="B2083" t="s">
        <v>5568</v>
      </c>
      <c r="C2083" t="s">
        <v>77</v>
      </c>
      <c r="D2083" t="s">
        <v>5411</v>
      </c>
      <c r="E2083" s="22" t="s">
        <v>4739</v>
      </c>
      <c r="F2083" s="61" t="s">
        <v>88</v>
      </c>
      <c r="G2083" s="61" t="s">
        <v>77</v>
      </c>
    </row>
    <row r="2084" spans="1:7" x14ac:dyDescent="0.25">
      <c r="A2084" t="s">
        <v>4740</v>
      </c>
      <c r="B2084" t="s">
        <v>5568</v>
      </c>
      <c r="C2084" t="s">
        <v>77</v>
      </c>
      <c r="D2084" t="s">
        <v>5411</v>
      </c>
      <c r="E2084" s="22" t="s">
        <v>4740</v>
      </c>
      <c r="F2084" s="61" t="s">
        <v>88</v>
      </c>
      <c r="G2084" s="61" t="s">
        <v>77</v>
      </c>
    </row>
    <row r="2085" spans="1:7" x14ac:dyDescent="0.25">
      <c r="A2085" t="s">
        <v>4741</v>
      </c>
      <c r="B2085" t="s">
        <v>5568</v>
      </c>
      <c r="C2085" t="s">
        <v>77</v>
      </c>
      <c r="D2085" t="s">
        <v>5411</v>
      </c>
      <c r="E2085" s="22" t="s">
        <v>4741</v>
      </c>
      <c r="F2085" s="61" t="s">
        <v>88</v>
      </c>
      <c r="G2085" s="61" t="s">
        <v>77</v>
      </c>
    </row>
    <row r="2086" spans="1:7" x14ac:dyDescent="0.25">
      <c r="A2086" t="s">
        <v>4742</v>
      </c>
      <c r="B2086" t="s">
        <v>5568</v>
      </c>
      <c r="C2086" t="s">
        <v>77</v>
      </c>
      <c r="D2086" t="s">
        <v>5411</v>
      </c>
      <c r="E2086" s="22" t="s">
        <v>4742</v>
      </c>
      <c r="F2086" s="61" t="s">
        <v>88</v>
      </c>
      <c r="G2086" s="61" t="s">
        <v>77</v>
      </c>
    </row>
    <row r="2087" spans="1:7" x14ac:dyDescent="0.25">
      <c r="A2087" t="s">
        <v>4743</v>
      </c>
      <c r="B2087" t="s">
        <v>5568</v>
      </c>
      <c r="C2087" t="s">
        <v>77</v>
      </c>
      <c r="D2087" t="s">
        <v>5411</v>
      </c>
      <c r="E2087" s="22" t="s">
        <v>4743</v>
      </c>
      <c r="F2087" s="61" t="s">
        <v>88</v>
      </c>
      <c r="G2087" s="61" t="s">
        <v>77</v>
      </c>
    </row>
    <row r="2088" spans="1:7" x14ac:dyDescent="0.25">
      <c r="A2088" t="s">
        <v>1486</v>
      </c>
      <c r="B2088" t="s">
        <v>5568</v>
      </c>
      <c r="C2088" t="s">
        <v>5411</v>
      </c>
      <c r="D2088" t="s">
        <v>5411</v>
      </c>
      <c r="E2088" s="22" t="s">
        <v>1486</v>
      </c>
      <c r="F2088" s="61" t="s">
        <v>88</v>
      </c>
    </row>
    <row r="2089" spans="1:7" x14ac:dyDescent="0.25">
      <c r="A2089" t="s">
        <v>1487</v>
      </c>
      <c r="B2089" t="s">
        <v>5568</v>
      </c>
      <c r="C2089" t="s">
        <v>5411</v>
      </c>
      <c r="D2089" t="s">
        <v>5411</v>
      </c>
      <c r="E2089" s="22" t="s">
        <v>1487</v>
      </c>
      <c r="F2089" s="61" t="s">
        <v>88</v>
      </c>
    </row>
    <row r="2090" spans="1:7" x14ac:dyDescent="0.25">
      <c r="A2090" t="s">
        <v>1488</v>
      </c>
      <c r="B2090" t="s">
        <v>5568</v>
      </c>
      <c r="C2090" t="s">
        <v>5411</v>
      </c>
      <c r="D2090" t="s">
        <v>5411</v>
      </c>
      <c r="E2090" s="22" t="s">
        <v>1488</v>
      </c>
      <c r="F2090" s="61" t="s">
        <v>88</v>
      </c>
    </row>
    <row r="2091" spans="1:7" x14ac:dyDescent="0.25">
      <c r="A2091" t="s">
        <v>1489</v>
      </c>
      <c r="B2091" t="s">
        <v>5568</v>
      </c>
      <c r="C2091" t="s">
        <v>5411</v>
      </c>
      <c r="D2091" t="s">
        <v>5411</v>
      </c>
      <c r="E2091" s="22" t="s">
        <v>1489</v>
      </c>
      <c r="F2091" s="61" t="s">
        <v>88</v>
      </c>
    </row>
    <row r="2092" spans="1:7" x14ac:dyDescent="0.25">
      <c r="A2092" t="s">
        <v>1490</v>
      </c>
      <c r="B2092" t="s">
        <v>5568</v>
      </c>
      <c r="C2092" t="s">
        <v>5411</v>
      </c>
      <c r="D2092" t="s">
        <v>5411</v>
      </c>
      <c r="E2092" s="22" t="s">
        <v>1490</v>
      </c>
      <c r="F2092" s="61" t="s">
        <v>88</v>
      </c>
    </row>
    <row r="2093" spans="1:7" x14ac:dyDescent="0.25">
      <c r="A2093" t="s">
        <v>1491</v>
      </c>
      <c r="B2093" t="s">
        <v>5568</v>
      </c>
      <c r="C2093" t="s">
        <v>5411</v>
      </c>
      <c r="D2093" t="s">
        <v>5411</v>
      </c>
      <c r="E2093" s="22" t="s">
        <v>1491</v>
      </c>
      <c r="F2093" s="61" t="s">
        <v>88</v>
      </c>
    </row>
    <row r="2094" spans="1:7" x14ac:dyDescent="0.25">
      <c r="A2094" t="s">
        <v>1492</v>
      </c>
      <c r="B2094" t="s">
        <v>5568</v>
      </c>
      <c r="C2094" t="s">
        <v>5411</v>
      </c>
      <c r="D2094" t="s">
        <v>5411</v>
      </c>
      <c r="E2094" s="22" t="s">
        <v>1492</v>
      </c>
      <c r="F2094" s="61" t="s">
        <v>88</v>
      </c>
    </row>
    <row r="2095" spans="1:7" x14ac:dyDescent="0.25">
      <c r="A2095" t="s">
        <v>1493</v>
      </c>
      <c r="B2095" t="s">
        <v>5568</v>
      </c>
      <c r="C2095" t="s">
        <v>5411</v>
      </c>
      <c r="D2095" t="s">
        <v>5411</v>
      </c>
      <c r="E2095" s="22" t="s">
        <v>1493</v>
      </c>
      <c r="F2095" s="61" t="s">
        <v>88</v>
      </c>
    </row>
    <row r="2096" spans="1:7" x14ac:dyDescent="0.25">
      <c r="A2096" t="s">
        <v>1494</v>
      </c>
      <c r="B2096" t="s">
        <v>5568</v>
      </c>
      <c r="C2096" t="s">
        <v>5411</v>
      </c>
      <c r="D2096" t="s">
        <v>5411</v>
      </c>
      <c r="E2096" s="22" t="s">
        <v>1494</v>
      </c>
      <c r="F2096" s="61" t="s">
        <v>88</v>
      </c>
    </row>
    <row r="2097" spans="1:6" x14ac:dyDescent="0.25">
      <c r="A2097" t="s">
        <v>1495</v>
      </c>
      <c r="B2097" t="s">
        <v>5568</v>
      </c>
      <c r="C2097" t="s">
        <v>5411</v>
      </c>
      <c r="D2097" t="s">
        <v>5411</v>
      </c>
      <c r="E2097" s="22" t="s">
        <v>1495</v>
      </c>
      <c r="F2097" s="61" t="s">
        <v>88</v>
      </c>
    </row>
    <row r="2098" spans="1:6" x14ac:dyDescent="0.25">
      <c r="A2098" t="s">
        <v>1496</v>
      </c>
      <c r="B2098" t="s">
        <v>5568</v>
      </c>
      <c r="C2098" t="s">
        <v>5411</v>
      </c>
      <c r="D2098" t="s">
        <v>5411</v>
      </c>
      <c r="E2098" s="22" t="s">
        <v>1496</v>
      </c>
      <c r="F2098" s="61" t="s">
        <v>88</v>
      </c>
    </row>
    <row r="2099" spans="1:6" x14ac:dyDescent="0.25">
      <c r="A2099" t="s">
        <v>1497</v>
      </c>
      <c r="B2099" t="s">
        <v>5568</v>
      </c>
      <c r="C2099" t="s">
        <v>5411</v>
      </c>
      <c r="D2099" t="s">
        <v>5411</v>
      </c>
      <c r="E2099" s="22" t="s">
        <v>1497</v>
      </c>
      <c r="F2099" s="61" t="s">
        <v>88</v>
      </c>
    </row>
    <row r="2100" spans="1:6" x14ac:dyDescent="0.25">
      <c r="A2100" t="s">
        <v>1498</v>
      </c>
      <c r="B2100" t="s">
        <v>5568</v>
      </c>
      <c r="C2100" t="s">
        <v>5411</v>
      </c>
      <c r="D2100" t="s">
        <v>5411</v>
      </c>
      <c r="E2100" s="22" t="s">
        <v>1498</v>
      </c>
      <c r="F2100" s="61" t="s">
        <v>88</v>
      </c>
    </row>
    <row r="2101" spans="1:6" x14ac:dyDescent="0.25">
      <c r="A2101" t="s">
        <v>1499</v>
      </c>
      <c r="B2101" t="s">
        <v>5568</v>
      </c>
      <c r="C2101" t="s">
        <v>5411</v>
      </c>
      <c r="D2101" t="s">
        <v>5411</v>
      </c>
      <c r="E2101" s="22" t="s">
        <v>1499</v>
      </c>
      <c r="F2101" s="61" t="s">
        <v>88</v>
      </c>
    </row>
    <row r="2102" spans="1:6" x14ac:dyDescent="0.25">
      <c r="A2102" t="s">
        <v>1500</v>
      </c>
      <c r="B2102" t="s">
        <v>5568</v>
      </c>
      <c r="C2102" t="s">
        <v>5411</v>
      </c>
      <c r="D2102" t="s">
        <v>5411</v>
      </c>
      <c r="E2102" s="22" t="s">
        <v>1500</v>
      </c>
      <c r="F2102" s="61" t="s">
        <v>88</v>
      </c>
    </row>
    <row r="2103" spans="1:6" x14ac:dyDescent="0.25">
      <c r="A2103" t="s">
        <v>1501</v>
      </c>
      <c r="B2103" t="s">
        <v>5568</v>
      </c>
      <c r="C2103" t="s">
        <v>5411</v>
      </c>
      <c r="D2103" t="s">
        <v>5411</v>
      </c>
      <c r="E2103" s="22" t="s">
        <v>1501</v>
      </c>
      <c r="F2103" s="61" t="s">
        <v>88</v>
      </c>
    </row>
    <row r="2104" spans="1:6" x14ac:dyDescent="0.25">
      <c r="A2104" t="s">
        <v>1502</v>
      </c>
      <c r="B2104" t="s">
        <v>5568</v>
      </c>
      <c r="C2104" t="s">
        <v>5411</v>
      </c>
      <c r="D2104" t="s">
        <v>5411</v>
      </c>
      <c r="E2104" s="22" t="s">
        <v>1502</v>
      </c>
      <c r="F2104" s="61" t="s">
        <v>88</v>
      </c>
    </row>
    <row r="2105" spans="1:6" x14ac:dyDescent="0.25">
      <c r="A2105" t="s">
        <v>1503</v>
      </c>
      <c r="B2105" t="s">
        <v>5568</v>
      </c>
      <c r="C2105" t="s">
        <v>5411</v>
      </c>
      <c r="D2105" t="s">
        <v>5411</v>
      </c>
      <c r="E2105" s="22" t="s">
        <v>1503</v>
      </c>
      <c r="F2105" s="61" t="s">
        <v>88</v>
      </c>
    </row>
    <row r="2106" spans="1:6" x14ac:dyDescent="0.25">
      <c r="A2106" t="s">
        <v>1504</v>
      </c>
      <c r="B2106" t="s">
        <v>5568</v>
      </c>
      <c r="C2106" t="s">
        <v>5411</v>
      </c>
      <c r="D2106" t="s">
        <v>5411</v>
      </c>
      <c r="E2106" s="22" t="s">
        <v>1504</v>
      </c>
      <c r="F2106" s="61" t="s">
        <v>88</v>
      </c>
    </row>
    <row r="2107" spans="1:6" x14ac:dyDescent="0.25">
      <c r="A2107" t="s">
        <v>1505</v>
      </c>
      <c r="B2107" t="s">
        <v>5568</v>
      </c>
      <c r="C2107" t="s">
        <v>5411</v>
      </c>
      <c r="D2107" t="s">
        <v>5411</v>
      </c>
      <c r="E2107" s="22" t="s">
        <v>1505</v>
      </c>
      <c r="F2107" s="61" t="s">
        <v>88</v>
      </c>
    </row>
    <row r="2108" spans="1:6" x14ac:dyDescent="0.25">
      <c r="A2108" t="s">
        <v>1506</v>
      </c>
      <c r="B2108" t="s">
        <v>5568</v>
      </c>
      <c r="C2108" t="s">
        <v>5411</v>
      </c>
      <c r="D2108" t="s">
        <v>5411</v>
      </c>
      <c r="E2108" s="22" t="s">
        <v>1506</v>
      </c>
      <c r="F2108" s="61" t="s">
        <v>88</v>
      </c>
    </row>
    <row r="2109" spans="1:6" x14ac:dyDescent="0.25">
      <c r="A2109" t="s">
        <v>1507</v>
      </c>
      <c r="B2109" t="s">
        <v>5568</v>
      </c>
      <c r="C2109" t="s">
        <v>5411</v>
      </c>
      <c r="D2109" t="s">
        <v>5411</v>
      </c>
      <c r="E2109" s="22" t="s">
        <v>1507</v>
      </c>
      <c r="F2109" s="61" t="s">
        <v>88</v>
      </c>
    </row>
    <row r="2110" spans="1:6" x14ac:dyDescent="0.25">
      <c r="A2110" t="s">
        <v>1508</v>
      </c>
      <c r="B2110" t="s">
        <v>5568</v>
      </c>
      <c r="C2110" t="s">
        <v>5411</v>
      </c>
      <c r="D2110" t="s">
        <v>5411</v>
      </c>
      <c r="E2110" s="22" t="s">
        <v>1508</v>
      </c>
      <c r="F2110" s="61" t="s">
        <v>88</v>
      </c>
    </row>
    <row r="2111" spans="1:6" x14ac:dyDescent="0.25">
      <c r="A2111" t="s">
        <v>1509</v>
      </c>
      <c r="B2111" t="s">
        <v>5568</v>
      </c>
      <c r="C2111" t="s">
        <v>5411</v>
      </c>
      <c r="D2111" t="s">
        <v>5411</v>
      </c>
      <c r="E2111" s="22" t="s">
        <v>1509</v>
      </c>
      <c r="F2111" s="61" t="s">
        <v>88</v>
      </c>
    </row>
    <row r="2112" spans="1:6" x14ac:dyDescent="0.25">
      <c r="A2112" t="s">
        <v>1510</v>
      </c>
      <c r="B2112" t="s">
        <v>5568</v>
      </c>
      <c r="C2112" t="s">
        <v>5411</v>
      </c>
      <c r="D2112" t="s">
        <v>5411</v>
      </c>
      <c r="E2112" s="22" t="s">
        <v>1510</v>
      </c>
      <c r="F2112" s="61" t="s">
        <v>88</v>
      </c>
    </row>
    <row r="2113" spans="1:6" x14ac:dyDescent="0.25">
      <c r="A2113" t="s">
        <v>5536</v>
      </c>
      <c r="B2113" t="s">
        <v>5568</v>
      </c>
      <c r="C2113" t="s">
        <v>5411</v>
      </c>
      <c r="D2113" t="s">
        <v>5411</v>
      </c>
    </row>
    <row r="2114" spans="1:6" x14ac:dyDescent="0.25">
      <c r="A2114" t="s">
        <v>5537</v>
      </c>
      <c r="B2114" t="s">
        <v>5568</v>
      </c>
      <c r="C2114" t="s">
        <v>5411</v>
      </c>
      <c r="D2114" t="s">
        <v>5411</v>
      </c>
    </row>
    <row r="2115" spans="1:6" x14ac:dyDescent="0.25">
      <c r="A2115" t="s">
        <v>1511</v>
      </c>
      <c r="B2115" t="s">
        <v>5568</v>
      </c>
      <c r="C2115" t="s">
        <v>5411</v>
      </c>
      <c r="D2115" t="s">
        <v>5411</v>
      </c>
      <c r="E2115" s="22" t="s">
        <v>1511</v>
      </c>
      <c r="F2115" s="61" t="s">
        <v>88</v>
      </c>
    </row>
    <row r="2116" spans="1:6" x14ac:dyDescent="0.25">
      <c r="A2116" t="s">
        <v>1512</v>
      </c>
      <c r="B2116" t="s">
        <v>5568</v>
      </c>
      <c r="C2116" t="s">
        <v>5411</v>
      </c>
      <c r="D2116" t="s">
        <v>5411</v>
      </c>
      <c r="E2116" s="22" t="s">
        <v>1512</v>
      </c>
      <c r="F2116" s="61" t="s">
        <v>88</v>
      </c>
    </row>
    <row r="2117" spans="1:6" x14ac:dyDescent="0.25">
      <c r="A2117" t="s">
        <v>1513</v>
      </c>
      <c r="B2117" t="s">
        <v>5568</v>
      </c>
      <c r="C2117" t="s">
        <v>5411</v>
      </c>
      <c r="D2117" t="s">
        <v>5411</v>
      </c>
      <c r="E2117" s="22" t="s">
        <v>1513</v>
      </c>
      <c r="F2117" s="61" t="s">
        <v>88</v>
      </c>
    </row>
    <row r="2118" spans="1:6" x14ac:dyDescent="0.25">
      <c r="A2118" t="s">
        <v>1514</v>
      </c>
      <c r="B2118" t="s">
        <v>5568</v>
      </c>
      <c r="C2118" t="s">
        <v>5411</v>
      </c>
      <c r="D2118" t="s">
        <v>5411</v>
      </c>
      <c r="E2118" s="22" t="s">
        <v>1514</v>
      </c>
      <c r="F2118" s="61" t="s">
        <v>88</v>
      </c>
    </row>
    <row r="2119" spans="1:6" x14ac:dyDescent="0.25">
      <c r="A2119" t="s">
        <v>1515</v>
      </c>
      <c r="B2119" t="s">
        <v>5568</v>
      </c>
      <c r="C2119" t="s">
        <v>5411</v>
      </c>
      <c r="D2119" t="s">
        <v>5411</v>
      </c>
      <c r="E2119" s="22" t="s">
        <v>1515</v>
      </c>
      <c r="F2119" s="61" t="s">
        <v>88</v>
      </c>
    </row>
    <row r="2120" spans="1:6" x14ac:dyDescent="0.25">
      <c r="A2120" t="s">
        <v>1516</v>
      </c>
      <c r="B2120" t="s">
        <v>5568</v>
      </c>
      <c r="C2120" t="s">
        <v>5411</v>
      </c>
      <c r="D2120" t="s">
        <v>5411</v>
      </c>
      <c r="E2120" s="22" t="s">
        <v>1516</v>
      </c>
      <c r="F2120" s="61" t="s">
        <v>88</v>
      </c>
    </row>
    <row r="2121" spans="1:6" x14ac:dyDescent="0.25">
      <c r="A2121" t="s">
        <v>1517</v>
      </c>
      <c r="B2121" t="s">
        <v>5568</v>
      </c>
      <c r="C2121" t="s">
        <v>5411</v>
      </c>
      <c r="D2121" t="s">
        <v>5411</v>
      </c>
      <c r="E2121" s="22" t="s">
        <v>1517</v>
      </c>
      <c r="F2121" s="61" t="s">
        <v>88</v>
      </c>
    </row>
    <row r="2122" spans="1:6" x14ac:dyDescent="0.25">
      <c r="A2122" t="s">
        <v>5538</v>
      </c>
      <c r="B2122" t="s">
        <v>5568</v>
      </c>
      <c r="C2122" t="s">
        <v>5411</v>
      </c>
      <c r="D2122" t="s">
        <v>5411</v>
      </c>
    </row>
    <row r="2123" spans="1:6" x14ac:dyDescent="0.25">
      <c r="A2123" t="s">
        <v>5539</v>
      </c>
      <c r="B2123" t="s">
        <v>5568</v>
      </c>
      <c r="C2123" t="s">
        <v>5411</v>
      </c>
      <c r="D2123" t="s">
        <v>5411</v>
      </c>
    </row>
    <row r="2124" spans="1:6" x14ac:dyDescent="0.25">
      <c r="A2124" t="s">
        <v>1518</v>
      </c>
      <c r="B2124" t="s">
        <v>5568</v>
      </c>
      <c r="C2124" t="s">
        <v>5411</v>
      </c>
      <c r="D2124" t="s">
        <v>5411</v>
      </c>
      <c r="E2124" s="22" t="s">
        <v>1518</v>
      </c>
      <c r="F2124" s="61" t="s">
        <v>88</v>
      </c>
    </row>
    <row r="2125" spans="1:6" x14ac:dyDescent="0.25">
      <c r="A2125" t="s">
        <v>1519</v>
      </c>
      <c r="B2125" t="s">
        <v>5568</v>
      </c>
      <c r="C2125" t="s">
        <v>5411</v>
      </c>
      <c r="D2125" t="s">
        <v>5411</v>
      </c>
      <c r="E2125" s="22" t="s">
        <v>1519</v>
      </c>
      <c r="F2125" s="61" t="s">
        <v>88</v>
      </c>
    </row>
    <row r="2126" spans="1:6" x14ac:dyDescent="0.25">
      <c r="A2126" t="s">
        <v>1520</v>
      </c>
      <c r="B2126" t="s">
        <v>5568</v>
      </c>
      <c r="C2126" t="s">
        <v>5411</v>
      </c>
      <c r="D2126" t="s">
        <v>5411</v>
      </c>
      <c r="E2126" s="22" t="s">
        <v>1520</v>
      </c>
      <c r="F2126" s="61" t="s">
        <v>88</v>
      </c>
    </row>
    <row r="2127" spans="1:6" x14ac:dyDescent="0.25">
      <c r="A2127" t="s">
        <v>1521</v>
      </c>
      <c r="B2127" t="s">
        <v>5568</v>
      </c>
      <c r="C2127" t="s">
        <v>5411</v>
      </c>
      <c r="D2127" t="s">
        <v>5411</v>
      </c>
      <c r="E2127" s="22" t="s">
        <v>1521</v>
      </c>
      <c r="F2127" s="61" t="s">
        <v>88</v>
      </c>
    </row>
    <row r="2128" spans="1:6" x14ac:dyDescent="0.25">
      <c r="A2128" t="s">
        <v>1522</v>
      </c>
      <c r="B2128" t="s">
        <v>5568</v>
      </c>
      <c r="C2128" t="s">
        <v>5411</v>
      </c>
      <c r="D2128" t="s">
        <v>5411</v>
      </c>
      <c r="E2128" s="22" t="s">
        <v>1522</v>
      </c>
      <c r="F2128" s="61" t="s">
        <v>88</v>
      </c>
    </row>
    <row r="2129" spans="1:6" x14ac:dyDescent="0.25">
      <c r="A2129" t="s">
        <v>1523</v>
      </c>
      <c r="B2129" t="s">
        <v>5568</v>
      </c>
      <c r="C2129" t="s">
        <v>5411</v>
      </c>
      <c r="D2129" t="s">
        <v>5411</v>
      </c>
      <c r="E2129" s="22" t="s">
        <v>1523</v>
      </c>
      <c r="F2129" s="61" t="s">
        <v>88</v>
      </c>
    </row>
    <row r="2130" spans="1:6" x14ac:dyDescent="0.25">
      <c r="A2130" t="s">
        <v>1524</v>
      </c>
      <c r="B2130" t="s">
        <v>5568</v>
      </c>
      <c r="C2130" t="s">
        <v>5411</v>
      </c>
      <c r="D2130" t="s">
        <v>5411</v>
      </c>
      <c r="E2130" s="22" t="s">
        <v>1524</v>
      </c>
      <c r="F2130" s="61" t="s">
        <v>88</v>
      </c>
    </row>
    <row r="2131" spans="1:6" x14ac:dyDescent="0.25">
      <c r="A2131" t="s">
        <v>5540</v>
      </c>
      <c r="B2131" t="s">
        <v>5568</v>
      </c>
      <c r="C2131" t="s">
        <v>5411</v>
      </c>
      <c r="D2131" t="s">
        <v>5411</v>
      </c>
    </row>
    <row r="2132" spans="1:6" x14ac:dyDescent="0.25">
      <c r="A2132" t="s">
        <v>5541</v>
      </c>
      <c r="B2132" t="s">
        <v>5568</v>
      </c>
      <c r="C2132" t="s">
        <v>5411</v>
      </c>
      <c r="D2132" t="s">
        <v>5411</v>
      </c>
    </row>
    <row r="2133" spans="1:6" x14ac:dyDescent="0.25">
      <c r="A2133" t="s">
        <v>1525</v>
      </c>
      <c r="B2133" t="s">
        <v>5568</v>
      </c>
      <c r="C2133" t="s">
        <v>5411</v>
      </c>
      <c r="D2133" t="s">
        <v>5411</v>
      </c>
      <c r="E2133" s="22" t="s">
        <v>1525</v>
      </c>
      <c r="F2133" s="61" t="s">
        <v>88</v>
      </c>
    </row>
    <row r="2134" spans="1:6" x14ac:dyDescent="0.25">
      <c r="A2134" t="s">
        <v>1526</v>
      </c>
      <c r="B2134" t="s">
        <v>5568</v>
      </c>
      <c r="C2134" t="s">
        <v>5411</v>
      </c>
      <c r="D2134" t="s">
        <v>5411</v>
      </c>
      <c r="E2134" s="22" t="s">
        <v>1526</v>
      </c>
      <c r="F2134" s="61" t="s">
        <v>88</v>
      </c>
    </row>
    <row r="2135" spans="1:6" x14ac:dyDescent="0.25">
      <c r="A2135" t="s">
        <v>1527</v>
      </c>
      <c r="B2135" t="s">
        <v>5568</v>
      </c>
      <c r="C2135" t="s">
        <v>5411</v>
      </c>
      <c r="D2135" t="s">
        <v>5411</v>
      </c>
      <c r="E2135" s="22" t="s">
        <v>1527</v>
      </c>
      <c r="F2135" s="61" t="s">
        <v>88</v>
      </c>
    </row>
    <row r="2136" spans="1:6" x14ac:dyDescent="0.25">
      <c r="A2136" t="s">
        <v>1528</v>
      </c>
      <c r="B2136" t="s">
        <v>5568</v>
      </c>
      <c r="C2136" t="s">
        <v>5411</v>
      </c>
      <c r="D2136" t="s">
        <v>5411</v>
      </c>
      <c r="E2136" s="22" t="s">
        <v>1528</v>
      </c>
      <c r="F2136" s="61" t="s">
        <v>88</v>
      </c>
    </row>
    <row r="2137" spans="1:6" x14ac:dyDescent="0.25">
      <c r="A2137" t="s">
        <v>1529</v>
      </c>
      <c r="B2137" t="s">
        <v>5568</v>
      </c>
      <c r="C2137" t="s">
        <v>5411</v>
      </c>
      <c r="D2137" t="s">
        <v>5411</v>
      </c>
      <c r="E2137" s="22" t="s">
        <v>1529</v>
      </c>
      <c r="F2137" s="61" t="s">
        <v>88</v>
      </c>
    </row>
    <row r="2138" spans="1:6" x14ac:dyDescent="0.25">
      <c r="A2138" t="s">
        <v>1530</v>
      </c>
      <c r="B2138" t="s">
        <v>5568</v>
      </c>
      <c r="C2138" t="s">
        <v>5411</v>
      </c>
      <c r="D2138" t="s">
        <v>5411</v>
      </c>
      <c r="E2138" s="22" t="s">
        <v>1530</v>
      </c>
      <c r="F2138" s="61" t="s">
        <v>88</v>
      </c>
    </row>
    <row r="2139" spans="1:6" x14ac:dyDescent="0.25">
      <c r="A2139" t="s">
        <v>1531</v>
      </c>
      <c r="B2139" t="s">
        <v>5568</v>
      </c>
      <c r="C2139" t="s">
        <v>5411</v>
      </c>
      <c r="D2139" t="s">
        <v>5411</v>
      </c>
      <c r="E2139" s="22" t="s">
        <v>1531</v>
      </c>
      <c r="F2139" s="61" t="s">
        <v>88</v>
      </c>
    </row>
    <row r="2140" spans="1:6" x14ac:dyDescent="0.25">
      <c r="A2140" t="s">
        <v>1532</v>
      </c>
      <c r="B2140" t="s">
        <v>5568</v>
      </c>
      <c r="C2140" t="s">
        <v>5411</v>
      </c>
      <c r="D2140" t="s">
        <v>5411</v>
      </c>
      <c r="E2140" s="22" t="s">
        <v>1532</v>
      </c>
      <c r="F2140" s="61" t="s">
        <v>88</v>
      </c>
    </row>
    <row r="2141" spans="1:6" x14ac:dyDescent="0.25">
      <c r="A2141" t="s">
        <v>1533</v>
      </c>
      <c r="B2141" t="s">
        <v>5568</v>
      </c>
      <c r="C2141" t="s">
        <v>5411</v>
      </c>
      <c r="D2141" t="s">
        <v>5411</v>
      </c>
      <c r="E2141" s="22" t="s">
        <v>1533</v>
      </c>
      <c r="F2141" s="61" t="s">
        <v>88</v>
      </c>
    </row>
    <row r="2142" spans="1:6" x14ac:dyDescent="0.25">
      <c r="A2142" t="s">
        <v>1534</v>
      </c>
      <c r="B2142" t="s">
        <v>77</v>
      </c>
      <c r="C2142" t="s">
        <v>5411</v>
      </c>
      <c r="D2142" t="s">
        <v>5411</v>
      </c>
      <c r="E2142" s="22" t="s">
        <v>1534</v>
      </c>
      <c r="F2142" s="61" t="s">
        <v>77</v>
      </c>
    </row>
    <row r="2143" spans="1:6" x14ac:dyDescent="0.25">
      <c r="A2143" t="s">
        <v>1535</v>
      </c>
      <c r="B2143" t="s">
        <v>77</v>
      </c>
      <c r="C2143" t="s">
        <v>5411</v>
      </c>
      <c r="D2143" t="s">
        <v>5411</v>
      </c>
      <c r="E2143" s="22" t="s">
        <v>1535</v>
      </c>
      <c r="F2143" s="61" t="s">
        <v>77</v>
      </c>
    </row>
    <row r="2144" spans="1:6" x14ac:dyDescent="0.25">
      <c r="A2144" t="s">
        <v>1536</v>
      </c>
      <c r="B2144" t="s">
        <v>77</v>
      </c>
      <c r="C2144" t="s">
        <v>5411</v>
      </c>
      <c r="D2144" t="s">
        <v>5411</v>
      </c>
      <c r="E2144" s="22" t="s">
        <v>1536</v>
      </c>
      <c r="F2144" s="61" t="s">
        <v>77</v>
      </c>
    </row>
    <row r="2145" spans="1:6" x14ac:dyDescent="0.25">
      <c r="A2145" t="s">
        <v>1537</v>
      </c>
      <c r="B2145" t="s">
        <v>77</v>
      </c>
      <c r="C2145" t="s">
        <v>5411</v>
      </c>
      <c r="D2145" t="s">
        <v>5411</v>
      </c>
      <c r="E2145" s="22" t="s">
        <v>1537</v>
      </c>
      <c r="F2145" s="61" t="s">
        <v>77</v>
      </c>
    </row>
    <row r="2146" spans="1:6" x14ac:dyDescent="0.25">
      <c r="A2146" t="s">
        <v>1538</v>
      </c>
      <c r="B2146" t="s">
        <v>77</v>
      </c>
      <c r="C2146" t="s">
        <v>5411</v>
      </c>
      <c r="D2146" t="s">
        <v>5411</v>
      </c>
      <c r="E2146" s="22" t="s">
        <v>1538</v>
      </c>
      <c r="F2146" s="61" t="s">
        <v>77</v>
      </c>
    </row>
    <row r="2147" spans="1:6" x14ac:dyDescent="0.25">
      <c r="A2147" t="s">
        <v>1539</v>
      </c>
      <c r="B2147" t="s">
        <v>77</v>
      </c>
      <c r="C2147" t="s">
        <v>5411</v>
      </c>
      <c r="D2147" t="s">
        <v>5411</v>
      </c>
      <c r="E2147" s="22" t="s">
        <v>1539</v>
      </c>
      <c r="F2147" s="61" t="s">
        <v>77</v>
      </c>
    </row>
    <row r="2148" spans="1:6" x14ac:dyDescent="0.25">
      <c r="A2148" t="s">
        <v>1540</v>
      </c>
      <c r="B2148" t="s">
        <v>77</v>
      </c>
      <c r="C2148" t="s">
        <v>5411</v>
      </c>
      <c r="D2148" t="s">
        <v>5411</v>
      </c>
      <c r="E2148" s="22" t="s">
        <v>1540</v>
      </c>
      <c r="F2148" s="61" t="s">
        <v>77</v>
      </c>
    </row>
    <row r="2149" spans="1:6" x14ac:dyDescent="0.25">
      <c r="A2149" t="s">
        <v>1541</v>
      </c>
      <c r="B2149" t="s">
        <v>77</v>
      </c>
      <c r="C2149" t="s">
        <v>5411</v>
      </c>
      <c r="D2149" t="s">
        <v>5411</v>
      </c>
      <c r="E2149" s="22" t="s">
        <v>1541</v>
      </c>
      <c r="F2149" s="61" t="s">
        <v>77</v>
      </c>
    </row>
    <row r="2150" spans="1:6" x14ac:dyDescent="0.25">
      <c r="A2150" t="s">
        <v>1542</v>
      </c>
      <c r="B2150" t="s">
        <v>77</v>
      </c>
      <c r="C2150" t="s">
        <v>5411</v>
      </c>
      <c r="D2150" t="s">
        <v>5411</v>
      </c>
      <c r="E2150" s="22" t="s">
        <v>1542</v>
      </c>
      <c r="F2150" s="61" t="s">
        <v>77</v>
      </c>
    </row>
    <row r="2151" spans="1:6" x14ac:dyDescent="0.25">
      <c r="A2151" t="s">
        <v>1543</v>
      </c>
      <c r="B2151" t="s">
        <v>77</v>
      </c>
      <c r="C2151" t="s">
        <v>5411</v>
      </c>
      <c r="D2151" t="s">
        <v>5411</v>
      </c>
      <c r="E2151" s="22" t="s">
        <v>1543</v>
      </c>
      <c r="F2151" s="61" t="s">
        <v>77</v>
      </c>
    </row>
    <row r="2152" spans="1:6" x14ac:dyDescent="0.25">
      <c r="A2152" t="s">
        <v>1544</v>
      </c>
      <c r="B2152" t="s">
        <v>77</v>
      </c>
      <c r="C2152" t="s">
        <v>5411</v>
      </c>
      <c r="D2152" t="s">
        <v>5411</v>
      </c>
      <c r="E2152" s="22" t="s">
        <v>1544</v>
      </c>
      <c r="F2152" s="61" t="s">
        <v>77</v>
      </c>
    </row>
    <row r="2153" spans="1:6" x14ac:dyDescent="0.25">
      <c r="A2153" t="s">
        <v>1545</v>
      </c>
      <c r="B2153" t="s">
        <v>77</v>
      </c>
      <c r="C2153" t="s">
        <v>5411</v>
      </c>
      <c r="D2153" t="s">
        <v>5411</v>
      </c>
      <c r="E2153" s="22" t="s">
        <v>1545</v>
      </c>
      <c r="F2153" s="61" t="s">
        <v>77</v>
      </c>
    </row>
    <row r="2154" spans="1:6" x14ac:dyDescent="0.25">
      <c r="A2154" t="s">
        <v>1546</v>
      </c>
      <c r="B2154" t="s">
        <v>77</v>
      </c>
      <c r="C2154" t="s">
        <v>5411</v>
      </c>
      <c r="D2154" t="s">
        <v>5411</v>
      </c>
      <c r="E2154" s="22" t="s">
        <v>1546</v>
      </c>
      <c r="F2154" s="61" t="s">
        <v>77</v>
      </c>
    </row>
    <row r="2155" spans="1:6" x14ac:dyDescent="0.25">
      <c r="A2155" t="s">
        <v>1547</v>
      </c>
      <c r="B2155" t="s">
        <v>77</v>
      </c>
      <c r="C2155" t="s">
        <v>5411</v>
      </c>
      <c r="D2155" t="s">
        <v>5411</v>
      </c>
      <c r="E2155" s="22" t="s">
        <v>1547</v>
      </c>
      <c r="F2155" s="61" t="s">
        <v>77</v>
      </c>
    </row>
    <row r="2156" spans="1:6" x14ac:dyDescent="0.25">
      <c r="A2156" t="s">
        <v>1548</v>
      </c>
      <c r="B2156" t="s">
        <v>77</v>
      </c>
      <c r="C2156" t="s">
        <v>5411</v>
      </c>
      <c r="D2156" t="s">
        <v>5411</v>
      </c>
      <c r="E2156" s="22" t="s">
        <v>1548</v>
      </c>
      <c r="F2156" s="61" t="s">
        <v>77</v>
      </c>
    </row>
    <row r="2157" spans="1:6" x14ac:dyDescent="0.25">
      <c r="A2157" t="s">
        <v>1549</v>
      </c>
      <c r="B2157" t="s">
        <v>77</v>
      </c>
      <c r="C2157" t="s">
        <v>5411</v>
      </c>
      <c r="D2157" t="s">
        <v>5411</v>
      </c>
      <c r="E2157" s="22" t="s">
        <v>1549</v>
      </c>
      <c r="F2157" s="61" t="s">
        <v>77</v>
      </c>
    </row>
    <row r="2158" spans="1:6" x14ac:dyDescent="0.25">
      <c r="A2158" t="s">
        <v>1550</v>
      </c>
      <c r="B2158" t="s">
        <v>77</v>
      </c>
      <c r="C2158" t="s">
        <v>5411</v>
      </c>
      <c r="D2158" t="s">
        <v>5411</v>
      </c>
      <c r="E2158" s="22" t="s">
        <v>1550</v>
      </c>
      <c r="F2158" s="61" t="s">
        <v>77</v>
      </c>
    </row>
    <row r="2159" spans="1:6" x14ac:dyDescent="0.25">
      <c r="A2159" t="s">
        <v>1551</v>
      </c>
      <c r="B2159" t="s">
        <v>77</v>
      </c>
      <c r="C2159" t="s">
        <v>5411</v>
      </c>
      <c r="D2159" t="s">
        <v>5411</v>
      </c>
      <c r="E2159" s="22" t="s">
        <v>1551</v>
      </c>
      <c r="F2159" s="61" t="s">
        <v>77</v>
      </c>
    </row>
    <row r="2160" spans="1:6" x14ac:dyDescent="0.25">
      <c r="A2160" t="s">
        <v>1552</v>
      </c>
      <c r="B2160" t="s">
        <v>77</v>
      </c>
      <c r="C2160" t="s">
        <v>5411</v>
      </c>
      <c r="D2160" t="s">
        <v>5411</v>
      </c>
      <c r="E2160" s="22" t="s">
        <v>1552</v>
      </c>
      <c r="F2160" s="61" t="s">
        <v>77</v>
      </c>
    </row>
    <row r="2161" spans="1:6" x14ac:dyDescent="0.25">
      <c r="A2161" t="s">
        <v>1553</v>
      </c>
      <c r="B2161" t="s">
        <v>77</v>
      </c>
      <c r="C2161" t="s">
        <v>5411</v>
      </c>
      <c r="D2161" t="s">
        <v>5411</v>
      </c>
      <c r="E2161" s="22" t="s">
        <v>1553</v>
      </c>
      <c r="F2161" s="61" t="s">
        <v>77</v>
      </c>
    </row>
    <row r="2162" spans="1:6" x14ac:dyDescent="0.25">
      <c r="A2162" t="s">
        <v>1554</v>
      </c>
      <c r="B2162" t="s">
        <v>77</v>
      </c>
      <c r="C2162" t="s">
        <v>5411</v>
      </c>
      <c r="D2162" t="s">
        <v>5411</v>
      </c>
      <c r="E2162" s="22" t="s">
        <v>1554</v>
      </c>
      <c r="F2162" s="61" t="s">
        <v>77</v>
      </c>
    </row>
    <row r="2163" spans="1:6" x14ac:dyDescent="0.25">
      <c r="A2163" t="s">
        <v>1555</v>
      </c>
      <c r="B2163" t="s">
        <v>77</v>
      </c>
      <c r="C2163" t="s">
        <v>5411</v>
      </c>
      <c r="D2163" t="s">
        <v>5411</v>
      </c>
      <c r="E2163" s="22" t="s">
        <v>1555</v>
      </c>
      <c r="F2163" s="61" t="s">
        <v>77</v>
      </c>
    </row>
    <row r="2164" spans="1:6" x14ac:dyDescent="0.25">
      <c r="A2164" t="s">
        <v>1556</v>
      </c>
      <c r="B2164" t="s">
        <v>77</v>
      </c>
      <c r="C2164" t="s">
        <v>5411</v>
      </c>
      <c r="D2164" t="s">
        <v>5411</v>
      </c>
      <c r="E2164" s="22" t="s">
        <v>1556</v>
      </c>
      <c r="F2164" s="61" t="s">
        <v>77</v>
      </c>
    </row>
    <row r="2165" spans="1:6" x14ac:dyDescent="0.25">
      <c r="A2165" t="s">
        <v>1557</v>
      </c>
      <c r="B2165" t="s">
        <v>77</v>
      </c>
      <c r="C2165" t="s">
        <v>5411</v>
      </c>
      <c r="D2165" t="s">
        <v>5411</v>
      </c>
      <c r="E2165" s="22" t="s">
        <v>1557</v>
      </c>
      <c r="F2165" s="61" t="s">
        <v>77</v>
      </c>
    </row>
    <row r="2166" spans="1:6" x14ac:dyDescent="0.25">
      <c r="A2166" t="s">
        <v>1558</v>
      </c>
      <c r="B2166" t="s">
        <v>77</v>
      </c>
      <c r="C2166" t="s">
        <v>5411</v>
      </c>
      <c r="D2166" t="s">
        <v>5411</v>
      </c>
      <c r="E2166" s="22" t="s">
        <v>1558</v>
      </c>
      <c r="F2166" s="61" t="s">
        <v>77</v>
      </c>
    </row>
    <row r="2167" spans="1:6" x14ac:dyDescent="0.25">
      <c r="A2167" t="s">
        <v>1559</v>
      </c>
      <c r="B2167" t="s">
        <v>77</v>
      </c>
      <c r="C2167" t="s">
        <v>5411</v>
      </c>
      <c r="D2167" t="s">
        <v>5411</v>
      </c>
      <c r="E2167" s="22" t="s">
        <v>1559</v>
      </c>
      <c r="F2167" s="61" t="s">
        <v>77</v>
      </c>
    </row>
    <row r="2168" spans="1:6" x14ac:dyDescent="0.25">
      <c r="A2168" t="s">
        <v>1560</v>
      </c>
      <c r="B2168" t="s">
        <v>77</v>
      </c>
      <c r="C2168" t="s">
        <v>5411</v>
      </c>
      <c r="D2168" t="s">
        <v>5411</v>
      </c>
      <c r="E2168" s="22" t="s">
        <v>1560</v>
      </c>
      <c r="F2168" s="61" t="s">
        <v>77</v>
      </c>
    </row>
    <row r="2169" spans="1:6" x14ac:dyDescent="0.25">
      <c r="A2169" t="s">
        <v>1561</v>
      </c>
      <c r="B2169" t="s">
        <v>77</v>
      </c>
      <c r="C2169" t="s">
        <v>5411</v>
      </c>
      <c r="D2169" t="s">
        <v>5411</v>
      </c>
      <c r="E2169" s="22" t="s">
        <v>1561</v>
      </c>
      <c r="F2169" s="61" t="s">
        <v>77</v>
      </c>
    </row>
    <row r="2170" spans="1:6" x14ac:dyDescent="0.25">
      <c r="A2170" t="s">
        <v>1562</v>
      </c>
      <c r="B2170" t="s">
        <v>77</v>
      </c>
      <c r="C2170" t="s">
        <v>5411</v>
      </c>
      <c r="D2170" t="s">
        <v>5411</v>
      </c>
      <c r="E2170" s="22" t="s">
        <v>1562</v>
      </c>
      <c r="F2170" s="61" t="s">
        <v>77</v>
      </c>
    </row>
    <row r="2171" spans="1:6" x14ac:dyDescent="0.25">
      <c r="A2171" t="s">
        <v>1563</v>
      </c>
      <c r="B2171" t="s">
        <v>77</v>
      </c>
      <c r="C2171" t="s">
        <v>5411</v>
      </c>
      <c r="D2171" t="s">
        <v>5411</v>
      </c>
      <c r="E2171" s="22" t="s">
        <v>1563</v>
      </c>
      <c r="F2171" s="61" t="s">
        <v>77</v>
      </c>
    </row>
    <row r="2172" spans="1:6" x14ac:dyDescent="0.25">
      <c r="A2172" t="s">
        <v>1564</v>
      </c>
      <c r="B2172" t="s">
        <v>77</v>
      </c>
      <c r="C2172" t="s">
        <v>5411</v>
      </c>
      <c r="D2172" t="s">
        <v>5411</v>
      </c>
      <c r="E2172" s="22" t="s">
        <v>1564</v>
      </c>
      <c r="F2172" s="61" t="s">
        <v>77</v>
      </c>
    </row>
    <row r="2173" spans="1:6" x14ac:dyDescent="0.25">
      <c r="A2173" t="s">
        <v>1565</v>
      </c>
      <c r="B2173" t="s">
        <v>77</v>
      </c>
      <c r="C2173" t="s">
        <v>5411</v>
      </c>
      <c r="D2173" t="s">
        <v>5411</v>
      </c>
      <c r="E2173" s="22" t="s">
        <v>1565</v>
      </c>
      <c r="F2173" s="61" t="s">
        <v>77</v>
      </c>
    </row>
    <row r="2174" spans="1:6" x14ac:dyDescent="0.25">
      <c r="A2174" t="s">
        <v>1566</v>
      </c>
      <c r="B2174" t="s">
        <v>77</v>
      </c>
      <c r="C2174" t="s">
        <v>5411</v>
      </c>
      <c r="D2174" t="s">
        <v>5411</v>
      </c>
      <c r="E2174" s="22" t="s">
        <v>1566</v>
      </c>
      <c r="F2174" s="61" t="s">
        <v>77</v>
      </c>
    </row>
    <row r="2175" spans="1:6" x14ac:dyDescent="0.25">
      <c r="A2175" t="s">
        <v>1567</v>
      </c>
      <c r="B2175" t="s">
        <v>77</v>
      </c>
      <c r="C2175" t="s">
        <v>5411</v>
      </c>
      <c r="D2175" t="s">
        <v>5411</v>
      </c>
      <c r="E2175" s="22" t="s">
        <v>1567</v>
      </c>
      <c r="F2175" s="61" t="s">
        <v>77</v>
      </c>
    </row>
    <row r="2176" spans="1:6" x14ac:dyDescent="0.25">
      <c r="A2176" t="s">
        <v>1568</v>
      </c>
      <c r="B2176" t="s">
        <v>77</v>
      </c>
      <c r="C2176" t="s">
        <v>5411</v>
      </c>
      <c r="D2176" t="s">
        <v>5411</v>
      </c>
      <c r="E2176" s="22" t="s">
        <v>1568</v>
      </c>
      <c r="F2176" s="61" t="s">
        <v>77</v>
      </c>
    </row>
    <row r="2177" spans="1:6" x14ac:dyDescent="0.25">
      <c r="A2177" t="s">
        <v>1569</v>
      </c>
      <c r="B2177" t="s">
        <v>77</v>
      </c>
      <c r="C2177" t="s">
        <v>5411</v>
      </c>
      <c r="D2177" t="s">
        <v>5411</v>
      </c>
      <c r="E2177" s="22" t="s">
        <v>1569</v>
      </c>
      <c r="F2177" s="61" t="s">
        <v>77</v>
      </c>
    </row>
    <row r="2178" spans="1:6" x14ac:dyDescent="0.25">
      <c r="A2178" t="s">
        <v>1570</v>
      </c>
      <c r="B2178" t="s">
        <v>77</v>
      </c>
      <c r="C2178" t="s">
        <v>5411</v>
      </c>
      <c r="D2178" t="s">
        <v>5411</v>
      </c>
      <c r="E2178" s="22" t="s">
        <v>1570</v>
      </c>
      <c r="F2178" s="61" t="s">
        <v>77</v>
      </c>
    </row>
    <row r="2179" spans="1:6" x14ac:dyDescent="0.25">
      <c r="A2179" t="s">
        <v>1571</v>
      </c>
      <c r="B2179" t="s">
        <v>77</v>
      </c>
      <c r="C2179" t="s">
        <v>5411</v>
      </c>
      <c r="D2179" t="s">
        <v>5411</v>
      </c>
      <c r="E2179" s="22" t="s">
        <v>1571</v>
      </c>
      <c r="F2179" s="61" t="s">
        <v>77</v>
      </c>
    </row>
    <row r="2180" spans="1:6" x14ac:dyDescent="0.25">
      <c r="A2180" t="s">
        <v>1572</v>
      </c>
      <c r="B2180" t="s">
        <v>77</v>
      </c>
      <c r="C2180" t="s">
        <v>5411</v>
      </c>
      <c r="D2180" t="s">
        <v>5411</v>
      </c>
      <c r="E2180" s="22" t="s">
        <v>1572</v>
      </c>
      <c r="F2180" s="61" t="s">
        <v>77</v>
      </c>
    </row>
    <row r="2181" spans="1:6" x14ac:dyDescent="0.25">
      <c r="A2181" t="s">
        <v>1573</v>
      </c>
      <c r="B2181" t="s">
        <v>77</v>
      </c>
      <c r="C2181" t="s">
        <v>5411</v>
      </c>
      <c r="D2181" t="s">
        <v>5411</v>
      </c>
      <c r="E2181" s="22" t="s">
        <v>1573</v>
      </c>
      <c r="F2181" s="61" t="s">
        <v>77</v>
      </c>
    </row>
    <row r="2182" spans="1:6" x14ac:dyDescent="0.25">
      <c r="A2182" t="s">
        <v>1574</v>
      </c>
      <c r="B2182" t="s">
        <v>77</v>
      </c>
      <c r="C2182" t="s">
        <v>5411</v>
      </c>
      <c r="D2182" t="s">
        <v>5411</v>
      </c>
      <c r="E2182" s="22" t="s">
        <v>1574</v>
      </c>
      <c r="F2182" s="61" t="s">
        <v>77</v>
      </c>
    </row>
    <row r="2183" spans="1:6" x14ac:dyDescent="0.25">
      <c r="A2183" t="s">
        <v>1575</v>
      </c>
      <c r="B2183" t="s">
        <v>77</v>
      </c>
      <c r="C2183" t="s">
        <v>5411</v>
      </c>
      <c r="D2183" t="s">
        <v>5411</v>
      </c>
      <c r="E2183" s="22" t="s">
        <v>1575</v>
      </c>
      <c r="F2183" s="61" t="s">
        <v>77</v>
      </c>
    </row>
    <row r="2184" spans="1:6" x14ac:dyDescent="0.25">
      <c r="A2184" t="s">
        <v>1576</v>
      </c>
      <c r="B2184" t="s">
        <v>77</v>
      </c>
      <c r="C2184" t="s">
        <v>5411</v>
      </c>
      <c r="D2184" t="s">
        <v>5411</v>
      </c>
      <c r="E2184" s="22" t="s">
        <v>1576</v>
      </c>
      <c r="F2184" s="61" t="s">
        <v>77</v>
      </c>
    </row>
    <row r="2185" spans="1:6" x14ac:dyDescent="0.25">
      <c r="A2185" t="s">
        <v>1577</v>
      </c>
      <c r="B2185" t="s">
        <v>77</v>
      </c>
      <c r="C2185" t="s">
        <v>5411</v>
      </c>
      <c r="D2185" t="s">
        <v>5411</v>
      </c>
      <c r="E2185" s="22" t="s">
        <v>1577</v>
      </c>
      <c r="F2185" s="61" t="s">
        <v>77</v>
      </c>
    </row>
    <row r="2186" spans="1:6" x14ac:dyDescent="0.25">
      <c r="A2186" t="s">
        <v>1578</v>
      </c>
      <c r="B2186" t="s">
        <v>77</v>
      </c>
      <c r="C2186" t="s">
        <v>5411</v>
      </c>
      <c r="D2186" t="s">
        <v>5411</v>
      </c>
      <c r="E2186" s="22" t="s">
        <v>1578</v>
      </c>
      <c r="F2186" s="61" t="s">
        <v>77</v>
      </c>
    </row>
    <row r="2187" spans="1:6" x14ac:dyDescent="0.25">
      <c r="A2187" t="s">
        <v>1579</v>
      </c>
      <c r="B2187" t="s">
        <v>77</v>
      </c>
      <c r="C2187" t="s">
        <v>5411</v>
      </c>
      <c r="D2187" t="s">
        <v>5411</v>
      </c>
      <c r="E2187" s="22" t="s">
        <v>1579</v>
      </c>
      <c r="F2187" s="61" t="s">
        <v>77</v>
      </c>
    </row>
    <row r="2188" spans="1:6" x14ac:dyDescent="0.25">
      <c r="A2188" t="s">
        <v>1580</v>
      </c>
      <c r="B2188" t="s">
        <v>77</v>
      </c>
      <c r="C2188" t="s">
        <v>5411</v>
      </c>
      <c r="D2188" t="s">
        <v>5411</v>
      </c>
      <c r="E2188" s="22" t="s">
        <v>1580</v>
      </c>
      <c r="F2188" s="61" t="s">
        <v>77</v>
      </c>
    </row>
    <row r="2189" spans="1:6" x14ac:dyDescent="0.25">
      <c r="A2189" t="s">
        <v>1581</v>
      </c>
      <c r="B2189" t="s">
        <v>77</v>
      </c>
      <c r="C2189" t="s">
        <v>5411</v>
      </c>
      <c r="D2189" t="s">
        <v>5411</v>
      </c>
      <c r="E2189" s="22" t="s">
        <v>1581</v>
      </c>
      <c r="F2189" s="61" t="s">
        <v>77</v>
      </c>
    </row>
    <row r="2190" spans="1:6" x14ac:dyDescent="0.25">
      <c r="A2190" t="s">
        <v>1582</v>
      </c>
      <c r="B2190" t="s">
        <v>77</v>
      </c>
      <c r="C2190" t="s">
        <v>5411</v>
      </c>
      <c r="D2190" t="s">
        <v>5411</v>
      </c>
      <c r="E2190" s="22" t="s">
        <v>1582</v>
      </c>
      <c r="F2190" s="61" t="s">
        <v>77</v>
      </c>
    </row>
    <row r="2191" spans="1:6" x14ac:dyDescent="0.25">
      <c r="A2191" t="s">
        <v>1583</v>
      </c>
      <c r="B2191" t="s">
        <v>77</v>
      </c>
      <c r="C2191" t="s">
        <v>5411</v>
      </c>
      <c r="D2191" t="s">
        <v>5411</v>
      </c>
      <c r="E2191" s="22" t="s">
        <v>1583</v>
      </c>
      <c r="F2191" s="61" t="s">
        <v>77</v>
      </c>
    </row>
    <row r="2192" spans="1:6" x14ac:dyDescent="0.25">
      <c r="A2192" t="s">
        <v>1584</v>
      </c>
      <c r="B2192" t="s">
        <v>77</v>
      </c>
      <c r="C2192" t="s">
        <v>5411</v>
      </c>
      <c r="D2192" t="s">
        <v>5411</v>
      </c>
      <c r="E2192" s="22" t="s">
        <v>1584</v>
      </c>
      <c r="F2192" s="61" t="s">
        <v>77</v>
      </c>
    </row>
    <row r="2193" spans="1:6" x14ac:dyDescent="0.25">
      <c r="A2193" t="s">
        <v>1585</v>
      </c>
      <c r="B2193" t="s">
        <v>77</v>
      </c>
      <c r="C2193" t="s">
        <v>5411</v>
      </c>
      <c r="D2193" t="s">
        <v>5411</v>
      </c>
      <c r="E2193" s="22" t="s">
        <v>1585</v>
      </c>
      <c r="F2193" s="61" t="s">
        <v>77</v>
      </c>
    </row>
    <row r="2194" spans="1:6" x14ac:dyDescent="0.25">
      <c r="A2194" t="s">
        <v>1586</v>
      </c>
      <c r="B2194" t="s">
        <v>77</v>
      </c>
      <c r="C2194" t="s">
        <v>5411</v>
      </c>
      <c r="D2194" t="s">
        <v>5411</v>
      </c>
      <c r="E2194" s="22" t="s">
        <v>1586</v>
      </c>
      <c r="F2194" s="61" t="s">
        <v>77</v>
      </c>
    </row>
    <row r="2195" spans="1:6" x14ac:dyDescent="0.25">
      <c r="A2195" t="s">
        <v>1587</v>
      </c>
      <c r="B2195" t="s">
        <v>77</v>
      </c>
      <c r="C2195" t="s">
        <v>5411</v>
      </c>
      <c r="D2195" t="s">
        <v>5411</v>
      </c>
      <c r="E2195" s="22" t="s">
        <v>1587</v>
      </c>
      <c r="F2195" s="61" t="s">
        <v>77</v>
      </c>
    </row>
    <row r="2196" spans="1:6" x14ac:dyDescent="0.25">
      <c r="A2196" t="s">
        <v>4816</v>
      </c>
      <c r="B2196" t="s">
        <v>5568</v>
      </c>
      <c r="C2196" t="s">
        <v>5411</v>
      </c>
      <c r="D2196" t="s">
        <v>5411</v>
      </c>
      <c r="E2196" s="22" t="s">
        <v>4816</v>
      </c>
      <c r="F2196" s="61" t="s">
        <v>88</v>
      </c>
    </row>
    <row r="2197" spans="1:6" x14ac:dyDescent="0.25">
      <c r="A2197" t="s">
        <v>4817</v>
      </c>
      <c r="B2197" t="s">
        <v>5568</v>
      </c>
      <c r="C2197" t="s">
        <v>5411</v>
      </c>
      <c r="D2197" t="s">
        <v>5411</v>
      </c>
      <c r="E2197" s="22" t="s">
        <v>4817</v>
      </c>
      <c r="F2197" s="61" t="s">
        <v>88</v>
      </c>
    </row>
    <row r="2198" spans="1:6" x14ac:dyDescent="0.25">
      <c r="A2198" t="s">
        <v>4818</v>
      </c>
      <c r="B2198" t="s">
        <v>5568</v>
      </c>
      <c r="C2198" t="s">
        <v>5411</v>
      </c>
      <c r="D2198" t="s">
        <v>5411</v>
      </c>
      <c r="E2198" s="22" t="s">
        <v>4818</v>
      </c>
      <c r="F2198" s="61" t="s">
        <v>88</v>
      </c>
    </row>
    <row r="2199" spans="1:6" x14ac:dyDescent="0.25">
      <c r="A2199" t="s">
        <v>4819</v>
      </c>
      <c r="B2199" t="s">
        <v>5568</v>
      </c>
      <c r="C2199" t="s">
        <v>5411</v>
      </c>
      <c r="D2199" t="s">
        <v>5411</v>
      </c>
      <c r="E2199" s="22" t="s">
        <v>4819</v>
      </c>
      <c r="F2199" s="61" t="s">
        <v>88</v>
      </c>
    </row>
    <row r="2200" spans="1:6" x14ac:dyDescent="0.25">
      <c r="A2200" t="s">
        <v>4820</v>
      </c>
      <c r="B2200" t="s">
        <v>5568</v>
      </c>
      <c r="C2200" t="s">
        <v>5411</v>
      </c>
      <c r="D2200" t="s">
        <v>5411</v>
      </c>
      <c r="E2200" s="22" t="s">
        <v>4820</v>
      </c>
      <c r="F2200" s="61" t="s">
        <v>88</v>
      </c>
    </row>
    <row r="2201" spans="1:6" x14ac:dyDescent="0.25">
      <c r="A2201" t="s">
        <v>4821</v>
      </c>
      <c r="B2201" t="s">
        <v>5568</v>
      </c>
      <c r="C2201" t="s">
        <v>5411</v>
      </c>
      <c r="D2201" t="s">
        <v>5411</v>
      </c>
      <c r="E2201" s="22" t="s">
        <v>4821</v>
      </c>
      <c r="F2201" s="61" t="s">
        <v>88</v>
      </c>
    </row>
    <row r="2202" spans="1:6" x14ac:dyDescent="0.25">
      <c r="A2202" t="s">
        <v>4822</v>
      </c>
      <c r="B2202" t="s">
        <v>5568</v>
      </c>
      <c r="C2202" t="s">
        <v>5411</v>
      </c>
      <c r="D2202" t="s">
        <v>5411</v>
      </c>
      <c r="E2202" s="22" t="s">
        <v>4822</v>
      </c>
      <c r="F2202" s="61" t="s">
        <v>88</v>
      </c>
    </row>
    <row r="2203" spans="1:6" x14ac:dyDescent="0.25">
      <c r="A2203" t="s">
        <v>4823</v>
      </c>
      <c r="B2203" t="s">
        <v>5568</v>
      </c>
      <c r="C2203" t="s">
        <v>5411</v>
      </c>
      <c r="D2203" t="s">
        <v>5411</v>
      </c>
      <c r="E2203" s="22" t="s">
        <v>4823</v>
      </c>
      <c r="F2203" s="61" t="s">
        <v>88</v>
      </c>
    </row>
    <row r="2204" spans="1:6" x14ac:dyDescent="0.25">
      <c r="A2204" t="s">
        <v>4824</v>
      </c>
      <c r="B2204" t="s">
        <v>5568</v>
      </c>
      <c r="C2204" t="s">
        <v>5411</v>
      </c>
      <c r="D2204" t="s">
        <v>5411</v>
      </c>
      <c r="E2204" s="22" t="s">
        <v>4824</v>
      </c>
      <c r="F2204" s="61" t="s">
        <v>88</v>
      </c>
    </row>
    <row r="2205" spans="1:6" x14ac:dyDescent="0.25">
      <c r="A2205" t="s">
        <v>4825</v>
      </c>
      <c r="B2205" t="s">
        <v>5568</v>
      </c>
      <c r="C2205" t="s">
        <v>5411</v>
      </c>
      <c r="D2205" t="s">
        <v>5411</v>
      </c>
      <c r="E2205" s="22" t="s">
        <v>4825</v>
      </c>
      <c r="F2205" s="61" t="s">
        <v>88</v>
      </c>
    </row>
    <row r="2206" spans="1:6" x14ac:dyDescent="0.25">
      <c r="A2206" t="s">
        <v>4826</v>
      </c>
      <c r="B2206" t="s">
        <v>5568</v>
      </c>
      <c r="C2206" t="s">
        <v>5411</v>
      </c>
      <c r="D2206" t="s">
        <v>5411</v>
      </c>
      <c r="E2206" s="22" t="s">
        <v>4826</v>
      </c>
      <c r="F2206" s="61" t="s">
        <v>88</v>
      </c>
    </row>
    <row r="2207" spans="1:6" x14ac:dyDescent="0.25">
      <c r="A2207" t="s">
        <v>4827</v>
      </c>
      <c r="B2207" t="s">
        <v>5568</v>
      </c>
      <c r="C2207" t="s">
        <v>5411</v>
      </c>
      <c r="D2207" t="s">
        <v>5411</v>
      </c>
      <c r="E2207" s="22" t="s">
        <v>4827</v>
      </c>
      <c r="F2207" s="61" t="s">
        <v>88</v>
      </c>
    </row>
    <row r="2208" spans="1:6" x14ac:dyDescent="0.25">
      <c r="A2208" t="s">
        <v>4828</v>
      </c>
      <c r="B2208" t="s">
        <v>5568</v>
      </c>
      <c r="C2208" t="s">
        <v>5411</v>
      </c>
      <c r="D2208" t="s">
        <v>5411</v>
      </c>
      <c r="E2208" s="22" t="s">
        <v>4828</v>
      </c>
      <c r="F2208" s="61" t="s">
        <v>88</v>
      </c>
    </row>
    <row r="2209" spans="1:6" x14ac:dyDescent="0.25">
      <c r="A2209" t="s">
        <v>4829</v>
      </c>
      <c r="B2209" t="s">
        <v>5568</v>
      </c>
      <c r="C2209" t="s">
        <v>5411</v>
      </c>
      <c r="D2209" t="s">
        <v>5411</v>
      </c>
      <c r="E2209" s="22" t="s">
        <v>4829</v>
      </c>
      <c r="F2209" s="61" t="s">
        <v>88</v>
      </c>
    </row>
    <row r="2210" spans="1:6" x14ac:dyDescent="0.25">
      <c r="A2210" t="s">
        <v>4830</v>
      </c>
      <c r="B2210" t="s">
        <v>5568</v>
      </c>
      <c r="C2210" t="s">
        <v>5411</v>
      </c>
      <c r="D2210" t="s">
        <v>5411</v>
      </c>
      <c r="E2210" s="22" t="s">
        <v>4830</v>
      </c>
      <c r="F2210" s="61" t="s">
        <v>88</v>
      </c>
    </row>
    <row r="2211" spans="1:6" x14ac:dyDescent="0.25">
      <c r="A2211" t="s">
        <v>4831</v>
      </c>
      <c r="B2211" t="s">
        <v>5568</v>
      </c>
      <c r="C2211" t="s">
        <v>5411</v>
      </c>
      <c r="D2211" t="s">
        <v>5411</v>
      </c>
      <c r="E2211" s="22" t="s">
        <v>4831</v>
      </c>
      <c r="F2211" s="61" t="s">
        <v>88</v>
      </c>
    </row>
    <row r="2212" spans="1:6" x14ac:dyDescent="0.25">
      <c r="A2212" t="s">
        <v>4832</v>
      </c>
      <c r="B2212" t="s">
        <v>5568</v>
      </c>
      <c r="C2212" t="s">
        <v>5411</v>
      </c>
      <c r="D2212" t="s">
        <v>5411</v>
      </c>
      <c r="E2212" s="22" t="s">
        <v>4832</v>
      </c>
      <c r="F2212" s="61" t="s">
        <v>88</v>
      </c>
    </row>
    <row r="2213" spans="1:6" x14ac:dyDescent="0.25">
      <c r="A2213" t="s">
        <v>4833</v>
      </c>
      <c r="B2213" t="s">
        <v>77</v>
      </c>
      <c r="C2213" t="s">
        <v>5411</v>
      </c>
      <c r="D2213" t="s">
        <v>5411</v>
      </c>
      <c r="E2213" s="22" t="s">
        <v>4833</v>
      </c>
      <c r="F2213" s="61" t="s">
        <v>77</v>
      </c>
    </row>
    <row r="2214" spans="1:6" x14ac:dyDescent="0.25">
      <c r="A2214" t="s">
        <v>4834</v>
      </c>
      <c r="B2214" t="s">
        <v>77</v>
      </c>
      <c r="C2214" t="s">
        <v>5411</v>
      </c>
      <c r="D2214" t="s">
        <v>5411</v>
      </c>
      <c r="E2214" s="22" t="s">
        <v>4834</v>
      </c>
      <c r="F2214" s="61" t="s">
        <v>77</v>
      </c>
    </row>
    <row r="2215" spans="1:6" x14ac:dyDescent="0.25">
      <c r="A2215" t="s">
        <v>4835</v>
      </c>
      <c r="B2215" t="s">
        <v>77</v>
      </c>
      <c r="C2215" t="s">
        <v>5411</v>
      </c>
      <c r="D2215" t="s">
        <v>5411</v>
      </c>
      <c r="E2215" s="22" t="s">
        <v>4835</v>
      </c>
      <c r="F2215" s="61" t="s">
        <v>77</v>
      </c>
    </row>
    <row r="2216" spans="1:6" x14ac:dyDescent="0.25">
      <c r="A2216" t="s">
        <v>4836</v>
      </c>
      <c r="B2216" t="s">
        <v>77</v>
      </c>
      <c r="C2216" t="s">
        <v>5411</v>
      </c>
      <c r="D2216" t="s">
        <v>5411</v>
      </c>
      <c r="E2216" s="22" t="s">
        <v>4836</v>
      </c>
      <c r="F2216" s="61" t="s">
        <v>77</v>
      </c>
    </row>
    <row r="2217" spans="1:6" x14ac:dyDescent="0.25">
      <c r="A2217" t="s">
        <v>4837</v>
      </c>
      <c r="B2217" t="s">
        <v>77</v>
      </c>
      <c r="C2217" t="s">
        <v>5411</v>
      </c>
      <c r="D2217" t="s">
        <v>5411</v>
      </c>
      <c r="E2217" s="22" t="s">
        <v>4837</v>
      </c>
      <c r="F2217" s="61" t="s">
        <v>77</v>
      </c>
    </row>
    <row r="2218" spans="1:6" x14ac:dyDescent="0.25">
      <c r="A2218" t="s">
        <v>4838</v>
      </c>
      <c r="B2218" t="s">
        <v>77</v>
      </c>
      <c r="C2218" t="s">
        <v>5411</v>
      </c>
      <c r="D2218" t="s">
        <v>5411</v>
      </c>
      <c r="E2218" s="22" t="s">
        <v>4838</v>
      </c>
      <c r="F2218" s="61" t="s">
        <v>77</v>
      </c>
    </row>
    <row r="2219" spans="1:6" x14ac:dyDescent="0.25">
      <c r="A2219" t="s">
        <v>4839</v>
      </c>
      <c r="B2219" t="s">
        <v>77</v>
      </c>
      <c r="C2219" t="s">
        <v>5411</v>
      </c>
      <c r="D2219" t="s">
        <v>5411</v>
      </c>
      <c r="E2219" s="22" t="s">
        <v>4839</v>
      </c>
      <c r="F2219" s="61" t="s">
        <v>77</v>
      </c>
    </row>
    <row r="2220" spans="1:6" x14ac:dyDescent="0.25">
      <c r="A2220" t="s">
        <v>4840</v>
      </c>
      <c r="B2220" t="s">
        <v>77</v>
      </c>
      <c r="C2220" t="s">
        <v>5411</v>
      </c>
      <c r="D2220" t="s">
        <v>5411</v>
      </c>
      <c r="E2220" s="22" t="s">
        <v>4840</v>
      </c>
      <c r="F2220" s="61" t="s">
        <v>77</v>
      </c>
    </row>
    <row r="2221" spans="1:6" x14ac:dyDescent="0.25">
      <c r="A2221" t="s">
        <v>4841</v>
      </c>
      <c r="B2221" t="s">
        <v>77</v>
      </c>
      <c r="C2221" t="s">
        <v>5411</v>
      </c>
      <c r="D2221" t="s">
        <v>5411</v>
      </c>
      <c r="E2221" s="22" t="s">
        <v>4841</v>
      </c>
      <c r="F2221" s="61" t="s">
        <v>77</v>
      </c>
    </row>
    <row r="2222" spans="1:6" x14ac:dyDescent="0.25">
      <c r="A2222" t="s">
        <v>4842</v>
      </c>
      <c r="B2222" t="s">
        <v>77</v>
      </c>
      <c r="C2222" t="s">
        <v>5411</v>
      </c>
      <c r="D2222" t="s">
        <v>5411</v>
      </c>
      <c r="E2222" s="22" t="s">
        <v>4842</v>
      </c>
      <c r="F2222" s="61" t="s">
        <v>77</v>
      </c>
    </row>
    <row r="2223" spans="1:6" x14ac:dyDescent="0.25">
      <c r="A2223" t="s">
        <v>4843</v>
      </c>
      <c r="B2223" t="s">
        <v>77</v>
      </c>
      <c r="C2223" t="s">
        <v>5411</v>
      </c>
      <c r="D2223" t="s">
        <v>5411</v>
      </c>
      <c r="E2223" s="22" t="s">
        <v>4843</v>
      </c>
      <c r="F2223" s="61" t="s">
        <v>77</v>
      </c>
    </row>
    <row r="2224" spans="1:6" x14ac:dyDescent="0.25">
      <c r="A2224" t="s">
        <v>4844</v>
      </c>
      <c r="B2224" t="s">
        <v>77</v>
      </c>
      <c r="C2224" t="s">
        <v>5411</v>
      </c>
      <c r="D2224" t="s">
        <v>5411</v>
      </c>
      <c r="E2224" s="22" t="s">
        <v>4844</v>
      </c>
      <c r="F2224" s="61" t="s">
        <v>77</v>
      </c>
    </row>
    <row r="2225" spans="1:6" x14ac:dyDescent="0.25">
      <c r="A2225" t="s">
        <v>4845</v>
      </c>
      <c r="B2225" t="s">
        <v>77</v>
      </c>
      <c r="C2225" t="s">
        <v>5411</v>
      </c>
      <c r="D2225" t="s">
        <v>5411</v>
      </c>
      <c r="E2225" s="22" t="s">
        <v>4845</v>
      </c>
      <c r="F2225" s="61" t="s">
        <v>77</v>
      </c>
    </row>
    <row r="2226" spans="1:6" x14ac:dyDescent="0.25">
      <c r="A2226" t="s">
        <v>4846</v>
      </c>
      <c r="B2226" t="s">
        <v>77</v>
      </c>
      <c r="C2226" t="s">
        <v>5411</v>
      </c>
      <c r="D2226" t="s">
        <v>5411</v>
      </c>
      <c r="E2226" s="22" t="s">
        <v>4846</v>
      </c>
      <c r="F2226" s="61" t="s">
        <v>77</v>
      </c>
    </row>
    <row r="2227" spans="1:6" x14ac:dyDescent="0.25">
      <c r="A2227" t="s">
        <v>4847</v>
      </c>
      <c r="B2227" t="s">
        <v>77</v>
      </c>
      <c r="C2227" t="s">
        <v>5411</v>
      </c>
      <c r="D2227" t="s">
        <v>5411</v>
      </c>
      <c r="E2227" s="22" t="s">
        <v>4847</v>
      </c>
      <c r="F2227" s="61" t="s">
        <v>77</v>
      </c>
    </row>
    <row r="2228" spans="1:6" x14ac:dyDescent="0.25">
      <c r="A2228" t="s">
        <v>4848</v>
      </c>
      <c r="B2228" t="s">
        <v>77</v>
      </c>
      <c r="C2228" t="s">
        <v>5411</v>
      </c>
      <c r="D2228" t="s">
        <v>5411</v>
      </c>
      <c r="E2228" s="22" t="s">
        <v>4848</v>
      </c>
      <c r="F2228" s="61" t="s">
        <v>77</v>
      </c>
    </row>
    <row r="2229" spans="1:6" x14ac:dyDescent="0.25">
      <c r="A2229" t="s">
        <v>4849</v>
      </c>
      <c r="B2229" t="s">
        <v>77</v>
      </c>
      <c r="C2229" t="s">
        <v>5411</v>
      </c>
      <c r="D2229" t="s">
        <v>5411</v>
      </c>
      <c r="E2229" s="22" t="s">
        <v>4849</v>
      </c>
      <c r="F2229" s="61" t="s">
        <v>77</v>
      </c>
    </row>
    <row r="2230" spans="1:6" x14ac:dyDescent="0.25">
      <c r="A2230" t="s">
        <v>4850</v>
      </c>
      <c r="B2230" t="s">
        <v>77</v>
      </c>
      <c r="C2230" t="s">
        <v>5411</v>
      </c>
      <c r="D2230" t="s">
        <v>5411</v>
      </c>
      <c r="E2230" s="22" t="s">
        <v>4850</v>
      </c>
      <c r="F2230" s="61" t="s">
        <v>77</v>
      </c>
    </row>
    <row r="2231" spans="1:6" x14ac:dyDescent="0.25">
      <c r="A2231" t="s">
        <v>5352</v>
      </c>
      <c r="B2231" t="s">
        <v>5411</v>
      </c>
      <c r="C2231" t="s">
        <v>5411</v>
      </c>
      <c r="D2231" t="s">
        <v>5411</v>
      </c>
    </row>
    <row r="2232" spans="1:6" x14ac:dyDescent="0.25">
      <c r="A2232" t="s">
        <v>735</v>
      </c>
      <c r="B2232" t="s">
        <v>172</v>
      </c>
      <c r="C2232" t="s">
        <v>5411</v>
      </c>
      <c r="D2232" t="s">
        <v>5411</v>
      </c>
      <c r="E2232" s="22" t="s">
        <v>735</v>
      </c>
      <c r="F2232" s="61" t="s">
        <v>172</v>
      </c>
    </row>
    <row r="2233" spans="1:6" x14ac:dyDescent="0.25">
      <c r="A2233" t="s">
        <v>737</v>
      </c>
      <c r="B2233" t="s">
        <v>172</v>
      </c>
      <c r="C2233" t="s">
        <v>5411</v>
      </c>
      <c r="D2233" t="s">
        <v>5411</v>
      </c>
      <c r="E2233" s="22" t="s">
        <v>737</v>
      </c>
      <c r="F2233" s="61" t="s">
        <v>172</v>
      </c>
    </row>
    <row r="2234" spans="1:6" x14ac:dyDescent="0.25">
      <c r="A2234" t="s">
        <v>739</v>
      </c>
      <c r="B2234" t="s">
        <v>172</v>
      </c>
      <c r="C2234" t="s">
        <v>5411</v>
      </c>
      <c r="D2234" t="s">
        <v>5411</v>
      </c>
      <c r="E2234" s="22" t="s">
        <v>739</v>
      </c>
      <c r="F2234" s="61" t="s">
        <v>172</v>
      </c>
    </row>
    <row r="2235" spans="1:6" x14ac:dyDescent="0.25">
      <c r="A2235" t="s">
        <v>741</v>
      </c>
      <c r="B2235" t="s">
        <v>172</v>
      </c>
      <c r="C2235" t="s">
        <v>5411</v>
      </c>
      <c r="D2235" t="s">
        <v>5411</v>
      </c>
      <c r="E2235" s="22" t="s">
        <v>741</v>
      </c>
      <c r="F2235" s="61" t="s">
        <v>172</v>
      </c>
    </row>
    <row r="2236" spans="1:6" x14ac:dyDescent="0.25">
      <c r="A2236" t="s">
        <v>743</v>
      </c>
      <c r="B2236" t="s">
        <v>172</v>
      </c>
      <c r="C2236" t="s">
        <v>5411</v>
      </c>
      <c r="D2236" t="s">
        <v>5411</v>
      </c>
      <c r="E2236" s="22" t="s">
        <v>743</v>
      </c>
      <c r="F2236" s="61" t="s">
        <v>172</v>
      </c>
    </row>
    <row r="2237" spans="1:6" x14ac:dyDescent="0.25">
      <c r="A2237" t="s">
        <v>745</v>
      </c>
      <c r="B2237" t="s">
        <v>172</v>
      </c>
      <c r="C2237" t="s">
        <v>5411</v>
      </c>
      <c r="D2237" t="s">
        <v>5411</v>
      </c>
      <c r="E2237" s="22" t="s">
        <v>745</v>
      </c>
      <c r="F2237" s="61" t="s">
        <v>172</v>
      </c>
    </row>
    <row r="2238" spans="1:6" x14ac:dyDescent="0.25">
      <c r="A2238" t="s">
        <v>747</v>
      </c>
      <c r="B2238" t="s">
        <v>172</v>
      </c>
      <c r="C2238" t="s">
        <v>5411</v>
      </c>
      <c r="D2238" t="s">
        <v>5411</v>
      </c>
      <c r="E2238" s="22" t="s">
        <v>747</v>
      </c>
      <c r="F2238" s="61" t="s">
        <v>172</v>
      </c>
    </row>
    <row r="2239" spans="1:6" x14ac:dyDescent="0.25">
      <c r="A2239" t="s">
        <v>749</v>
      </c>
      <c r="B2239" t="s">
        <v>172</v>
      </c>
      <c r="C2239" t="s">
        <v>5411</v>
      </c>
      <c r="D2239" t="s">
        <v>5411</v>
      </c>
      <c r="E2239" s="22" t="s">
        <v>749</v>
      </c>
      <c r="F2239" s="61" t="s">
        <v>172</v>
      </c>
    </row>
    <row r="2240" spans="1:6" x14ac:dyDescent="0.25">
      <c r="A2240" t="s">
        <v>751</v>
      </c>
      <c r="B2240" t="s">
        <v>172</v>
      </c>
      <c r="C2240" t="s">
        <v>5411</v>
      </c>
      <c r="D2240" t="s">
        <v>5411</v>
      </c>
      <c r="E2240" s="22" t="s">
        <v>751</v>
      </c>
      <c r="F2240" s="61" t="s">
        <v>172</v>
      </c>
    </row>
    <row r="2241" spans="1:6" x14ac:dyDescent="0.25">
      <c r="A2241" t="s">
        <v>753</v>
      </c>
      <c r="B2241" t="s">
        <v>172</v>
      </c>
      <c r="C2241" t="s">
        <v>5411</v>
      </c>
      <c r="D2241" t="s">
        <v>5411</v>
      </c>
      <c r="E2241" s="22" t="s">
        <v>753</v>
      </c>
      <c r="F2241" s="61" t="s">
        <v>172</v>
      </c>
    </row>
    <row r="2242" spans="1:6" x14ac:dyDescent="0.25">
      <c r="A2242" t="s">
        <v>755</v>
      </c>
      <c r="B2242" t="s">
        <v>172</v>
      </c>
      <c r="C2242" t="s">
        <v>5411</v>
      </c>
      <c r="D2242" t="s">
        <v>5411</v>
      </c>
      <c r="E2242" s="22" t="s">
        <v>755</v>
      </c>
      <c r="F2242" s="61" t="s">
        <v>172</v>
      </c>
    </row>
    <row r="2243" spans="1:6" x14ac:dyDescent="0.25">
      <c r="A2243" t="s">
        <v>757</v>
      </c>
      <c r="B2243" t="s">
        <v>172</v>
      </c>
      <c r="C2243" t="s">
        <v>5411</v>
      </c>
      <c r="D2243" t="s">
        <v>5411</v>
      </c>
      <c r="E2243" s="22" t="s">
        <v>757</v>
      </c>
      <c r="F2243" s="61" t="s">
        <v>172</v>
      </c>
    </row>
    <row r="2244" spans="1:6" x14ac:dyDescent="0.25">
      <c r="A2244" t="s">
        <v>759</v>
      </c>
      <c r="B2244" t="s">
        <v>172</v>
      </c>
      <c r="C2244" t="s">
        <v>5411</v>
      </c>
      <c r="D2244" t="s">
        <v>5411</v>
      </c>
      <c r="E2244" s="22" t="s">
        <v>759</v>
      </c>
      <c r="F2244" s="61" t="s">
        <v>172</v>
      </c>
    </row>
    <row r="2245" spans="1:6" x14ac:dyDescent="0.25">
      <c r="A2245" t="s">
        <v>761</v>
      </c>
      <c r="B2245" t="s">
        <v>172</v>
      </c>
      <c r="C2245" t="s">
        <v>5411</v>
      </c>
      <c r="D2245" t="s">
        <v>5411</v>
      </c>
      <c r="E2245" s="22" t="s">
        <v>761</v>
      </c>
      <c r="F2245" s="61" t="s">
        <v>172</v>
      </c>
    </row>
    <row r="2246" spans="1:6" x14ac:dyDescent="0.25">
      <c r="A2246" t="s">
        <v>763</v>
      </c>
      <c r="B2246" t="s">
        <v>172</v>
      </c>
      <c r="C2246" t="s">
        <v>5411</v>
      </c>
      <c r="D2246" t="s">
        <v>5411</v>
      </c>
      <c r="E2246" s="22" t="s">
        <v>763</v>
      </c>
      <c r="F2246" s="61" t="s">
        <v>172</v>
      </c>
    </row>
    <row r="2247" spans="1:6" x14ac:dyDescent="0.25">
      <c r="A2247" t="s">
        <v>765</v>
      </c>
      <c r="B2247" t="s">
        <v>172</v>
      </c>
      <c r="C2247" t="s">
        <v>5411</v>
      </c>
      <c r="D2247" t="s">
        <v>5411</v>
      </c>
      <c r="E2247" s="22" t="s">
        <v>765</v>
      </c>
      <c r="F2247" s="61" t="s">
        <v>172</v>
      </c>
    </row>
    <row r="2248" spans="1:6" x14ac:dyDescent="0.25">
      <c r="A2248" t="s">
        <v>767</v>
      </c>
      <c r="B2248" t="s">
        <v>172</v>
      </c>
      <c r="C2248" t="s">
        <v>5411</v>
      </c>
      <c r="D2248" t="s">
        <v>5411</v>
      </c>
      <c r="E2248" s="22" t="s">
        <v>767</v>
      </c>
      <c r="F2248" s="61" t="s">
        <v>172</v>
      </c>
    </row>
    <row r="2249" spans="1:6" x14ac:dyDescent="0.25">
      <c r="A2249" t="s">
        <v>769</v>
      </c>
      <c r="B2249" t="s">
        <v>172</v>
      </c>
      <c r="C2249" t="s">
        <v>5411</v>
      </c>
      <c r="D2249" t="s">
        <v>5411</v>
      </c>
      <c r="E2249" s="22" t="s">
        <v>769</v>
      </c>
      <c r="F2249" s="61" t="s">
        <v>172</v>
      </c>
    </row>
    <row r="2250" spans="1:6" x14ac:dyDescent="0.25">
      <c r="A2250" t="s">
        <v>771</v>
      </c>
      <c r="B2250" t="s">
        <v>172</v>
      </c>
      <c r="C2250" t="s">
        <v>5411</v>
      </c>
      <c r="D2250" t="s">
        <v>5411</v>
      </c>
      <c r="E2250" s="22" t="s">
        <v>771</v>
      </c>
      <c r="F2250" s="61" t="s">
        <v>172</v>
      </c>
    </row>
    <row r="2251" spans="1:6" x14ac:dyDescent="0.25">
      <c r="A2251" t="s">
        <v>772</v>
      </c>
      <c r="B2251" t="s">
        <v>172</v>
      </c>
      <c r="C2251" t="s">
        <v>5411</v>
      </c>
      <c r="D2251" t="s">
        <v>5411</v>
      </c>
      <c r="E2251" s="22" t="s">
        <v>772</v>
      </c>
      <c r="F2251" s="61" t="s">
        <v>172</v>
      </c>
    </row>
    <row r="2252" spans="1:6" x14ac:dyDescent="0.25">
      <c r="A2252" t="s">
        <v>773</v>
      </c>
      <c r="B2252" t="s">
        <v>172</v>
      </c>
      <c r="C2252" t="s">
        <v>5411</v>
      </c>
      <c r="D2252" t="s">
        <v>5411</v>
      </c>
      <c r="E2252" s="22" t="s">
        <v>773</v>
      </c>
      <c r="F2252" s="61" t="s">
        <v>172</v>
      </c>
    </row>
    <row r="2253" spans="1:6" x14ac:dyDescent="0.25">
      <c r="A2253" t="s">
        <v>774</v>
      </c>
      <c r="B2253" t="s">
        <v>172</v>
      </c>
      <c r="C2253" t="s">
        <v>5411</v>
      </c>
      <c r="D2253" t="s">
        <v>5411</v>
      </c>
      <c r="E2253" s="22" t="s">
        <v>774</v>
      </c>
      <c r="F2253" s="61" t="s">
        <v>172</v>
      </c>
    </row>
    <row r="2254" spans="1:6" x14ac:dyDescent="0.25">
      <c r="A2254" t="s">
        <v>775</v>
      </c>
      <c r="B2254" t="s">
        <v>172</v>
      </c>
      <c r="C2254" t="s">
        <v>5411</v>
      </c>
      <c r="D2254" t="s">
        <v>5411</v>
      </c>
      <c r="E2254" s="22" t="s">
        <v>775</v>
      </c>
      <c r="F2254" s="61" t="s">
        <v>172</v>
      </c>
    </row>
    <row r="2255" spans="1:6" x14ac:dyDescent="0.25">
      <c r="A2255" t="s">
        <v>776</v>
      </c>
      <c r="B2255" t="s">
        <v>172</v>
      </c>
      <c r="C2255" t="s">
        <v>5411</v>
      </c>
      <c r="D2255" t="s">
        <v>5411</v>
      </c>
      <c r="E2255" s="22" t="s">
        <v>776</v>
      </c>
      <c r="F2255" s="61" t="s">
        <v>172</v>
      </c>
    </row>
    <row r="2256" spans="1:6" x14ac:dyDescent="0.25">
      <c r="A2256" t="s">
        <v>777</v>
      </c>
      <c r="B2256" t="s">
        <v>172</v>
      </c>
      <c r="C2256" t="s">
        <v>5411</v>
      </c>
      <c r="D2256" t="s">
        <v>5411</v>
      </c>
      <c r="E2256" s="22" t="s">
        <v>777</v>
      </c>
      <c r="F2256" s="61" t="s">
        <v>172</v>
      </c>
    </row>
    <row r="2257" spans="1:6" x14ac:dyDescent="0.25">
      <c r="A2257" t="s">
        <v>778</v>
      </c>
      <c r="B2257" t="s">
        <v>172</v>
      </c>
      <c r="C2257" t="s">
        <v>5411</v>
      </c>
      <c r="D2257" t="s">
        <v>5411</v>
      </c>
      <c r="E2257" s="22" t="s">
        <v>778</v>
      </c>
      <c r="F2257" s="61" t="s">
        <v>172</v>
      </c>
    </row>
    <row r="2258" spans="1:6" x14ac:dyDescent="0.25">
      <c r="A2258" t="s">
        <v>779</v>
      </c>
      <c r="B2258" t="s">
        <v>172</v>
      </c>
      <c r="C2258" t="s">
        <v>5411</v>
      </c>
      <c r="D2258" t="s">
        <v>5411</v>
      </c>
      <c r="E2258" s="22" t="s">
        <v>779</v>
      </c>
      <c r="F2258" s="61" t="s">
        <v>172</v>
      </c>
    </row>
    <row r="2259" spans="1:6" x14ac:dyDescent="0.25">
      <c r="A2259" t="s">
        <v>780</v>
      </c>
      <c r="B2259" t="s">
        <v>172</v>
      </c>
      <c r="C2259" t="s">
        <v>5411</v>
      </c>
      <c r="D2259" t="s">
        <v>5411</v>
      </c>
      <c r="E2259" s="22" t="s">
        <v>780</v>
      </c>
      <c r="F2259" s="61" t="s">
        <v>172</v>
      </c>
    </row>
    <row r="2260" spans="1:6" x14ac:dyDescent="0.25">
      <c r="A2260" t="s">
        <v>781</v>
      </c>
      <c r="B2260" t="s">
        <v>172</v>
      </c>
      <c r="C2260" t="s">
        <v>5411</v>
      </c>
      <c r="D2260" t="s">
        <v>5411</v>
      </c>
      <c r="E2260" s="22" t="s">
        <v>781</v>
      </c>
      <c r="F2260" s="61" t="s">
        <v>172</v>
      </c>
    </row>
    <row r="2261" spans="1:6" x14ac:dyDescent="0.25">
      <c r="A2261" t="s">
        <v>782</v>
      </c>
      <c r="B2261" t="s">
        <v>172</v>
      </c>
      <c r="C2261" t="s">
        <v>5411</v>
      </c>
      <c r="D2261" t="s">
        <v>5411</v>
      </c>
      <c r="E2261" s="22" t="s">
        <v>782</v>
      </c>
      <c r="F2261" s="61" t="s">
        <v>172</v>
      </c>
    </row>
    <row r="2262" spans="1:6" x14ac:dyDescent="0.25">
      <c r="A2262" t="s">
        <v>783</v>
      </c>
      <c r="B2262" t="s">
        <v>172</v>
      </c>
      <c r="C2262" t="s">
        <v>5411</v>
      </c>
      <c r="D2262" t="s">
        <v>5411</v>
      </c>
      <c r="E2262" s="22" t="s">
        <v>783</v>
      </c>
      <c r="F2262" s="61" t="s">
        <v>172</v>
      </c>
    </row>
    <row r="2263" spans="1:6" x14ac:dyDescent="0.25">
      <c r="A2263" t="s">
        <v>784</v>
      </c>
      <c r="B2263" t="s">
        <v>172</v>
      </c>
      <c r="C2263" t="s">
        <v>5411</v>
      </c>
      <c r="D2263" t="s">
        <v>5411</v>
      </c>
      <c r="E2263" s="22" t="s">
        <v>784</v>
      </c>
      <c r="F2263" s="61" t="s">
        <v>172</v>
      </c>
    </row>
    <row r="2264" spans="1:6" x14ac:dyDescent="0.25">
      <c r="A2264" t="s">
        <v>785</v>
      </c>
      <c r="B2264" t="s">
        <v>172</v>
      </c>
      <c r="C2264" t="s">
        <v>5411</v>
      </c>
      <c r="D2264" t="s">
        <v>5411</v>
      </c>
      <c r="E2264" s="22" t="s">
        <v>785</v>
      </c>
      <c r="F2264" s="61" t="s">
        <v>172</v>
      </c>
    </row>
    <row r="2265" spans="1:6" x14ac:dyDescent="0.25">
      <c r="A2265" t="s">
        <v>786</v>
      </c>
      <c r="B2265" t="s">
        <v>172</v>
      </c>
      <c r="C2265" t="s">
        <v>5411</v>
      </c>
      <c r="D2265" t="s">
        <v>5411</v>
      </c>
      <c r="E2265" s="22" t="s">
        <v>786</v>
      </c>
      <c r="F2265" s="61" t="s">
        <v>172</v>
      </c>
    </row>
    <row r="2266" spans="1:6" x14ac:dyDescent="0.25">
      <c r="A2266" t="s">
        <v>787</v>
      </c>
      <c r="B2266" t="s">
        <v>172</v>
      </c>
      <c r="C2266" t="s">
        <v>5411</v>
      </c>
      <c r="D2266" t="s">
        <v>5411</v>
      </c>
      <c r="E2266" s="22" t="s">
        <v>787</v>
      </c>
      <c r="F2266" s="61" t="s">
        <v>172</v>
      </c>
    </row>
    <row r="2267" spans="1:6" x14ac:dyDescent="0.25">
      <c r="A2267" t="s">
        <v>788</v>
      </c>
      <c r="B2267" t="s">
        <v>172</v>
      </c>
      <c r="C2267" t="s">
        <v>5411</v>
      </c>
      <c r="D2267" t="s">
        <v>5411</v>
      </c>
      <c r="E2267" s="22" t="s">
        <v>788</v>
      </c>
      <c r="F2267" s="61" t="s">
        <v>172</v>
      </c>
    </row>
    <row r="2268" spans="1:6" x14ac:dyDescent="0.25">
      <c r="A2268" t="s">
        <v>789</v>
      </c>
      <c r="B2268" t="s">
        <v>172</v>
      </c>
      <c r="C2268" t="s">
        <v>5411</v>
      </c>
      <c r="D2268" t="s">
        <v>5411</v>
      </c>
      <c r="E2268" s="22" t="s">
        <v>789</v>
      </c>
      <c r="F2268" s="61" t="s">
        <v>172</v>
      </c>
    </row>
    <row r="2269" spans="1:6" x14ac:dyDescent="0.25">
      <c r="A2269" t="s">
        <v>790</v>
      </c>
      <c r="B2269" t="s">
        <v>172</v>
      </c>
      <c r="C2269" t="s">
        <v>5411</v>
      </c>
      <c r="D2269" t="s">
        <v>5411</v>
      </c>
      <c r="E2269" s="22" t="s">
        <v>790</v>
      </c>
      <c r="F2269" s="61" t="s">
        <v>172</v>
      </c>
    </row>
    <row r="2270" spans="1:6" x14ac:dyDescent="0.25">
      <c r="A2270" t="s">
        <v>791</v>
      </c>
      <c r="B2270" t="s">
        <v>172</v>
      </c>
      <c r="C2270" t="s">
        <v>5411</v>
      </c>
      <c r="D2270" t="s">
        <v>5411</v>
      </c>
      <c r="E2270" s="22" t="s">
        <v>791</v>
      </c>
      <c r="F2270" s="61" t="s">
        <v>172</v>
      </c>
    </row>
    <row r="2271" spans="1:6" x14ac:dyDescent="0.25">
      <c r="A2271" t="s">
        <v>792</v>
      </c>
      <c r="B2271" t="s">
        <v>172</v>
      </c>
      <c r="C2271" t="s">
        <v>5411</v>
      </c>
      <c r="D2271" t="s">
        <v>5411</v>
      </c>
      <c r="E2271" s="22" t="s">
        <v>792</v>
      </c>
      <c r="F2271" s="61" t="s">
        <v>172</v>
      </c>
    </row>
    <row r="2272" spans="1:6" x14ac:dyDescent="0.25">
      <c r="A2272" t="s">
        <v>793</v>
      </c>
      <c r="B2272" t="s">
        <v>172</v>
      </c>
      <c r="C2272" t="s">
        <v>5411</v>
      </c>
      <c r="D2272" t="s">
        <v>5411</v>
      </c>
      <c r="E2272" s="22" t="s">
        <v>793</v>
      </c>
      <c r="F2272" s="61" t="s">
        <v>172</v>
      </c>
    </row>
    <row r="2273" spans="1:6" x14ac:dyDescent="0.25">
      <c r="A2273" t="s">
        <v>794</v>
      </c>
      <c r="B2273" t="s">
        <v>172</v>
      </c>
      <c r="C2273" t="s">
        <v>5411</v>
      </c>
      <c r="D2273" t="s">
        <v>5411</v>
      </c>
      <c r="E2273" s="22" t="s">
        <v>794</v>
      </c>
      <c r="F2273" s="61" t="s">
        <v>172</v>
      </c>
    </row>
    <row r="2274" spans="1:6" x14ac:dyDescent="0.25">
      <c r="A2274" t="s">
        <v>795</v>
      </c>
      <c r="B2274" t="s">
        <v>172</v>
      </c>
      <c r="C2274" t="s">
        <v>5411</v>
      </c>
      <c r="D2274" t="s">
        <v>5411</v>
      </c>
      <c r="E2274" s="22" t="s">
        <v>795</v>
      </c>
      <c r="F2274" s="61" t="s">
        <v>172</v>
      </c>
    </row>
    <row r="2275" spans="1:6" x14ac:dyDescent="0.25">
      <c r="A2275" t="s">
        <v>796</v>
      </c>
      <c r="B2275" t="s">
        <v>172</v>
      </c>
      <c r="C2275" t="s">
        <v>5411</v>
      </c>
      <c r="D2275" t="s">
        <v>5411</v>
      </c>
      <c r="E2275" s="22" t="s">
        <v>796</v>
      </c>
      <c r="F2275" s="61" t="s">
        <v>172</v>
      </c>
    </row>
    <row r="2276" spans="1:6" x14ac:dyDescent="0.25">
      <c r="A2276" t="s">
        <v>797</v>
      </c>
      <c r="B2276" t="s">
        <v>172</v>
      </c>
      <c r="C2276" t="s">
        <v>5411</v>
      </c>
      <c r="D2276" t="s">
        <v>5411</v>
      </c>
      <c r="E2276" s="22" t="s">
        <v>797</v>
      </c>
      <c r="F2276" s="61" t="s">
        <v>172</v>
      </c>
    </row>
    <row r="2277" spans="1:6" x14ac:dyDescent="0.25">
      <c r="A2277" t="s">
        <v>798</v>
      </c>
      <c r="B2277" t="s">
        <v>172</v>
      </c>
      <c r="C2277" t="s">
        <v>5411</v>
      </c>
      <c r="D2277" t="s">
        <v>5411</v>
      </c>
      <c r="E2277" s="22" t="s">
        <v>798</v>
      </c>
      <c r="F2277" s="61" t="s">
        <v>172</v>
      </c>
    </row>
    <row r="2278" spans="1:6" x14ac:dyDescent="0.25">
      <c r="A2278" t="s">
        <v>799</v>
      </c>
      <c r="B2278" t="s">
        <v>172</v>
      </c>
      <c r="C2278" t="s">
        <v>5411</v>
      </c>
      <c r="D2278" t="s">
        <v>5411</v>
      </c>
      <c r="E2278" s="22" t="s">
        <v>799</v>
      </c>
      <c r="F2278" s="61" t="s">
        <v>172</v>
      </c>
    </row>
    <row r="2279" spans="1:6" x14ac:dyDescent="0.25">
      <c r="A2279" t="s">
        <v>800</v>
      </c>
      <c r="B2279" t="s">
        <v>172</v>
      </c>
      <c r="C2279" t="s">
        <v>5411</v>
      </c>
      <c r="D2279" t="s">
        <v>5411</v>
      </c>
      <c r="E2279" s="22" t="s">
        <v>800</v>
      </c>
      <c r="F2279" s="61" t="s">
        <v>172</v>
      </c>
    </row>
    <row r="2280" spans="1:6" x14ac:dyDescent="0.25">
      <c r="A2280" t="s">
        <v>801</v>
      </c>
      <c r="B2280" t="s">
        <v>172</v>
      </c>
      <c r="C2280" t="s">
        <v>5411</v>
      </c>
      <c r="D2280" t="s">
        <v>5411</v>
      </c>
      <c r="E2280" s="22" t="s">
        <v>801</v>
      </c>
      <c r="F2280" s="61" t="s">
        <v>172</v>
      </c>
    </row>
    <row r="2281" spans="1:6" x14ac:dyDescent="0.25">
      <c r="A2281" t="s">
        <v>802</v>
      </c>
      <c r="B2281" t="s">
        <v>172</v>
      </c>
      <c r="C2281" t="s">
        <v>5411</v>
      </c>
      <c r="D2281" t="s">
        <v>5411</v>
      </c>
      <c r="E2281" s="22" t="s">
        <v>802</v>
      </c>
      <c r="F2281" s="61" t="s">
        <v>172</v>
      </c>
    </row>
    <row r="2282" spans="1:6" x14ac:dyDescent="0.25">
      <c r="A2282" t="s">
        <v>803</v>
      </c>
      <c r="B2282" t="s">
        <v>172</v>
      </c>
      <c r="C2282" t="s">
        <v>5411</v>
      </c>
      <c r="D2282" t="s">
        <v>5411</v>
      </c>
      <c r="E2282" s="22" t="s">
        <v>803</v>
      </c>
      <c r="F2282" s="61" t="s">
        <v>172</v>
      </c>
    </row>
    <row r="2283" spans="1:6" x14ac:dyDescent="0.25">
      <c r="A2283" t="s">
        <v>804</v>
      </c>
      <c r="B2283" t="s">
        <v>172</v>
      </c>
      <c r="C2283" t="s">
        <v>5411</v>
      </c>
      <c r="D2283" t="s">
        <v>5411</v>
      </c>
      <c r="E2283" s="22" t="s">
        <v>804</v>
      </c>
      <c r="F2283" s="61" t="s">
        <v>172</v>
      </c>
    </row>
    <row r="2284" spans="1:6" x14ac:dyDescent="0.25">
      <c r="A2284" t="s">
        <v>805</v>
      </c>
      <c r="B2284" t="s">
        <v>172</v>
      </c>
      <c r="C2284" t="s">
        <v>5411</v>
      </c>
      <c r="D2284" t="s">
        <v>5411</v>
      </c>
      <c r="E2284" s="22" t="s">
        <v>805</v>
      </c>
      <c r="F2284" s="61" t="s">
        <v>172</v>
      </c>
    </row>
    <row r="2285" spans="1:6" x14ac:dyDescent="0.25">
      <c r="A2285" t="s">
        <v>806</v>
      </c>
      <c r="B2285" t="s">
        <v>172</v>
      </c>
      <c r="C2285" t="s">
        <v>5411</v>
      </c>
      <c r="D2285" t="s">
        <v>5411</v>
      </c>
      <c r="E2285" s="22" t="s">
        <v>806</v>
      </c>
      <c r="F2285" s="61" t="s">
        <v>172</v>
      </c>
    </row>
    <row r="2286" spans="1:6" x14ac:dyDescent="0.25">
      <c r="A2286" t="s">
        <v>807</v>
      </c>
      <c r="B2286" t="s">
        <v>172</v>
      </c>
      <c r="C2286" t="s">
        <v>5411</v>
      </c>
      <c r="D2286" t="s">
        <v>5411</v>
      </c>
      <c r="E2286" s="22" t="s">
        <v>807</v>
      </c>
      <c r="F2286" s="61" t="s">
        <v>172</v>
      </c>
    </row>
    <row r="2287" spans="1:6" x14ac:dyDescent="0.25">
      <c r="A2287" t="s">
        <v>808</v>
      </c>
      <c r="B2287" t="s">
        <v>172</v>
      </c>
      <c r="C2287" t="s">
        <v>5411</v>
      </c>
      <c r="D2287" t="s">
        <v>5411</v>
      </c>
      <c r="E2287" s="22" t="s">
        <v>808</v>
      </c>
      <c r="F2287" s="61" t="s">
        <v>172</v>
      </c>
    </row>
    <row r="2288" spans="1:6" x14ac:dyDescent="0.25">
      <c r="A2288" t="s">
        <v>809</v>
      </c>
      <c r="B2288" t="s">
        <v>172</v>
      </c>
      <c r="C2288" t="s">
        <v>5411</v>
      </c>
      <c r="D2288" t="s">
        <v>5411</v>
      </c>
      <c r="E2288" s="22" t="s">
        <v>809</v>
      </c>
      <c r="F2288" s="61" t="s">
        <v>172</v>
      </c>
    </row>
    <row r="2289" spans="1:6" x14ac:dyDescent="0.25">
      <c r="A2289" t="s">
        <v>810</v>
      </c>
      <c r="B2289" t="s">
        <v>172</v>
      </c>
      <c r="C2289" t="s">
        <v>5411</v>
      </c>
      <c r="D2289" t="s">
        <v>5411</v>
      </c>
      <c r="E2289" s="22" t="s">
        <v>810</v>
      </c>
      <c r="F2289" s="61" t="s">
        <v>172</v>
      </c>
    </row>
    <row r="2290" spans="1:6" x14ac:dyDescent="0.25">
      <c r="A2290" t="s">
        <v>811</v>
      </c>
      <c r="B2290" t="s">
        <v>172</v>
      </c>
      <c r="C2290" t="s">
        <v>5411</v>
      </c>
      <c r="D2290" t="s">
        <v>5411</v>
      </c>
      <c r="E2290" s="22" t="s">
        <v>811</v>
      </c>
      <c r="F2290" s="61" t="s">
        <v>172</v>
      </c>
    </row>
    <row r="2291" spans="1:6" x14ac:dyDescent="0.25">
      <c r="A2291" t="s">
        <v>812</v>
      </c>
      <c r="B2291" t="s">
        <v>172</v>
      </c>
      <c r="C2291" t="s">
        <v>5411</v>
      </c>
      <c r="D2291" t="s">
        <v>5411</v>
      </c>
      <c r="E2291" s="22" t="s">
        <v>812</v>
      </c>
      <c r="F2291" s="61" t="s">
        <v>172</v>
      </c>
    </row>
    <row r="2292" spans="1:6" x14ac:dyDescent="0.25">
      <c r="A2292" t="s">
        <v>813</v>
      </c>
      <c r="B2292" t="s">
        <v>172</v>
      </c>
      <c r="C2292" t="s">
        <v>5411</v>
      </c>
      <c r="D2292" t="s">
        <v>5411</v>
      </c>
      <c r="E2292" s="22" t="s">
        <v>813</v>
      </c>
      <c r="F2292" s="61" t="s">
        <v>172</v>
      </c>
    </row>
    <row r="2293" spans="1:6" x14ac:dyDescent="0.25">
      <c r="A2293" t="s">
        <v>814</v>
      </c>
      <c r="B2293" t="s">
        <v>172</v>
      </c>
      <c r="C2293" t="s">
        <v>5411</v>
      </c>
      <c r="D2293" t="s">
        <v>5411</v>
      </c>
      <c r="E2293" s="22" t="s">
        <v>814</v>
      </c>
      <c r="F2293" s="61" t="s">
        <v>172</v>
      </c>
    </row>
    <row r="2294" spans="1:6" x14ac:dyDescent="0.25">
      <c r="A2294" t="s">
        <v>815</v>
      </c>
      <c r="B2294" t="s">
        <v>172</v>
      </c>
      <c r="C2294" t="s">
        <v>5411</v>
      </c>
      <c r="D2294" t="s">
        <v>5411</v>
      </c>
      <c r="E2294" s="22" t="s">
        <v>815</v>
      </c>
      <c r="F2294" s="61" t="s">
        <v>172</v>
      </c>
    </row>
    <row r="2295" spans="1:6" x14ac:dyDescent="0.25">
      <c r="A2295" t="s">
        <v>816</v>
      </c>
      <c r="B2295" t="s">
        <v>172</v>
      </c>
      <c r="C2295" t="s">
        <v>5411</v>
      </c>
      <c r="D2295" t="s">
        <v>5411</v>
      </c>
      <c r="E2295" s="22" t="s">
        <v>816</v>
      </c>
      <c r="F2295" s="61" t="s">
        <v>172</v>
      </c>
    </row>
    <row r="2296" spans="1:6" x14ac:dyDescent="0.25">
      <c r="A2296" t="s">
        <v>817</v>
      </c>
      <c r="B2296" t="s">
        <v>172</v>
      </c>
      <c r="C2296" t="s">
        <v>5411</v>
      </c>
      <c r="D2296" t="s">
        <v>5411</v>
      </c>
      <c r="E2296" s="22" t="s">
        <v>817</v>
      </c>
      <c r="F2296" s="61" t="s">
        <v>172</v>
      </c>
    </row>
    <row r="2297" spans="1:6" x14ac:dyDescent="0.25">
      <c r="A2297" t="s">
        <v>818</v>
      </c>
      <c r="B2297" t="s">
        <v>172</v>
      </c>
      <c r="C2297" t="s">
        <v>5411</v>
      </c>
      <c r="D2297" t="s">
        <v>5411</v>
      </c>
      <c r="E2297" s="22" t="s">
        <v>818</v>
      </c>
      <c r="F2297" s="61" t="s">
        <v>172</v>
      </c>
    </row>
    <row r="2298" spans="1:6" x14ac:dyDescent="0.25">
      <c r="A2298" t="s">
        <v>4457</v>
      </c>
      <c r="B2298" t="s">
        <v>172</v>
      </c>
      <c r="C2298" t="s">
        <v>5411</v>
      </c>
      <c r="D2298" t="s">
        <v>5411</v>
      </c>
      <c r="E2298" s="22" t="s">
        <v>4457</v>
      </c>
      <c r="F2298" s="22" t="s">
        <v>172</v>
      </c>
    </row>
    <row r="2299" spans="1:6" x14ac:dyDescent="0.25">
      <c r="A2299" t="s">
        <v>4458</v>
      </c>
      <c r="B2299" t="s">
        <v>172</v>
      </c>
      <c r="C2299" t="s">
        <v>5411</v>
      </c>
      <c r="D2299" t="s">
        <v>5411</v>
      </c>
      <c r="E2299" s="22" t="s">
        <v>4458</v>
      </c>
      <c r="F2299" s="22" t="s">
        <v>172</v>
      </c>
    </row>
    <row r="2300" spans="1:6" x14ac:dyDescent="0.25">
      <c r="A2300" t="s">
        <v>4459</v>
      </c>
      <c r="B2300" t="s">
        <v>172</v>
      </c>
      <c r="C2300" t="s">
        <v>5411</v>
      </c>
      <c r="D2300" t="s">
        <v>5411</v>
      </c>
      <c r="E2300" s="22" t="s">
        <v>4459</v>
      </c>
      <c r="F2300" s="22" t="s">
        <v>172</v>
      </c>
    </row>
    <row r="2301" spans="1:6" x14ac:dyDescent="0.25">
      <c r="A2301" t="s">
        <v>4460</v>
      </c>
      <c r="B2301" t="s">
        <v>172</v>
      </c>
      <c r="C2301" t="s">
        <v>5411</v>
      </c>
      <c r="D2301" t="s">
        <v>5411</v>
      </c>
      <c r="E2301" s="22" t="s">
        <v>4460</v>
      </c>
      <c r="F2301" s="22" t="s">
        <v>172</v>
      </c>
    </row>
    <row r="2302" spans="1:6" x14ac:dyDescent="0.25">
      <c r="A2302" t="s">
        <v>4461</v>
      </c>
      <c r="B2302" t="s">
        <v>172</v>
      </c>
      <c r="C2302" t="s">
        <v>5411</v>
      </c>
      <c r="D2302" t="s">
        <v>5411</v>
      </c>
      <c r="E2302" s="22" t="s">
        <v>4461</v>
      </c>
      <c r="F2302" s="22" t="s">
        <v>172</v>
      </c>
    </row>
    <row r="2303" spans="1:6" x14ac:dyDescent="0.25">
      <c r="A2303" t="s">
        <v>4462</v>
      </c>
      <c r="B2303" t="s">
        <v>172</v>
      </c>
      <c r="C2303" t="s">
        <v>5411</v>
      </c>
      <c r="D2303" t="s">
        <v>5411</v>
      </c>
      <c r="E2303" s="22" t="s">
        <v>4462</v>
      </c>
      <c r="F2303" s="22" t="s">
        <v>172</v>
      </c>
    </row>
    <row r="2304" spans="1:6" x14ac:dyDescent="0.25">
      <c r="A2304" t="s">
        <v>4463</v>
      </c>
      <c r="B2304" t="s">
        <v>172</v>
      </c>
      <c r="C2304" t="s">
        <v>5411</v>
      </c>
      <c r="D2304" t="s">
        <v>5411</v>
      </c>
      <c r="E2304" s="22" t="s">
        <v>4463</v>
      </c>
      <c r="F2304" s="22" t="s">
        <v>172</v>
      </c>
    </row>
    <row r="2305" spans="1:6" x14ac:dyDescent="0.25">
      <c r="A2305" t="s">
        <v>4464</v>
      </c>
      <c r="B2305" t="s">
        <v>172</v>
      </c>
      <c r="C2305" t="s">
        <v>5411</v>
      </c>
      <c r="D2305" t="s">
        <v>5411</v>
      </c>
      <c r="E2305" s="22" t="s">
        <v>4464</v>
      </c>
      <c r="F2305" s="22" t="s">
        <v>172</v>
      </c>
    </row>
    <row r="2306" spans="1:6" x14ac:dyDescent="0.25">
      <c r="A2306" t="s">
        <v>4465</v>
      </c>
      <c r="B2306" t="s">
        <v>172</v>
      </c>
      <c r="C2306" t="s">
        <v>5411</v>
      </c>
      <c r="D2306" t="s">
        <v>5411</v>
      </c>
      <c r="E2306" s="22" t="s">
        <v>4465</v>
      </c>
      <c r="F2306" s="22" t="s">
        <v>172</v>
      </c>
    </row>
    <row r="2307" spans="1:6" x14ac:dyDescent="0.25">
      <c r="A2307" t="s">
        <v>4466</v>
      </c>
      <c r="B2307" t="s">
        <v>172</v>
      </c>
      <c r="C2307" t="s">
        <v>5411</v>
      </c>
      <c r="D2307" t="s">
        <v>5411</v>
      </c>
      <c r="E2307" s="22" t="s">
        <v>4466</v>
      </c>
      <c r="F2307" s="22" t="s">
        <v>172</v>
      </c>
    </row>
    <row r="2308" spans="1:6" x14ac:dyDescent="0.25">
      <c r="A2308" t="s">
        <v>4467</v>
      </c>
      <c r="B2308" t="s">
        <v>172</v>
      </c>
      <c r="C2308" t="s">
        <v>5411</v>
      </c>
      <c r="D2308" t="s">
        <v>5411</v>
      </c>
      <c r="E2308" s="22" t="s">
        <v>4467</v>
      </c>
      <c r="F2308" s="22" t="s">
        <v>172</v>
      </c>
    </row>
    <row r="2309" spans="1:6" x14ac:dyDescent="0.25">
      <c r="A2309" t="s">
        <v>4468</v>
      </c>
      <c r="B2309" t="s">
        <v>172</v>
      </c>
      <c r="C2309" t="s">
        <v>5411</v>
      </c>
      <c r="D2309" t="s">
        <v>5411</v>
      </c>
      <c r="E2309" s="22" t="s">
        <v>4468</v>
      </c>
      <c r="F2309" s="22" t="s">
        <v>172</v>
      </c>
    </row>
    <row r="2310" spans="1:6" x14ac:dyDescent="0.25">
      <c r="A2310" t="s">
        <v>4469</v>
      </c>
      <c r="B2310" t="s">
        <v>172</v>
      </c>
      <c r="C2310" t="s">
        <v>5411</v>
      </c>
      <c r="D2310" t="s">
        <v>5411</v>
      </c>
      <c r="E2310" s="22" t="s">
        <v>4469</v>
      </c>
      <c r="F2310" s="22" t="s">
        <v>172</v>
      </c>
    </row>
    <row r="2311" spans="1:6" x14ac:dyDescent="0.25">
      <c r="A2311" t="s">
        <v>4470</v>
      </c>
      <c r="B2311" t="s">
        <v>172</v>
      </c>
      <c r="C2311" t="s">
        <v>5411</v>
      </c>
      <c r="D2311" t="s">
        <v>5411</v>
      </c>
      <c r="E2311" s="22" t="s">
        <v>4470</v>
      </c>
      <c r="F2311" s="22" t="s">
        <v>172</v>
      </c>
    </row>
    <row r="2312" spans="1:6" x14ac:dyDescent="0.25">
      <c r="A2312" t="s">
        <v>4471</v>
      </c>
      <c r="B2312" t="s">
        <v>172</v>
      </c>
      <c r="C2312" t="s">
        <v>5411</v>
      </c>
      <c r="D2312" t="s">
        <v>5411</v>
      </c>
      <c r="E2312" s="22" t="s">
        <v>4471</v>
      </c>
      <c r="F2312" s="22" t="s">
        <v>172</v>
      </c>
    </row>
    <row r="2313" spans="1:6" x14ac:dyDescent="0.25">
      <c r="A2313" t="s">
        <v>4472</v>
      </c>
      <c r="B2313" t="s">
        <v>172</v>
      </c>
      <c r="C2313" t="s">
        <v>5411</v>
      </c>
      <c r="D2313" t="s">
        <v>5411</v>
      </c>
      <c r="E2313" s="22" t="s">
        <v>4472</v>
      </c>
      <c r="F2313" s="22" t="s">
        <v>172</v>
      </c>
    </row>
    <row r="2314" spans="1:6" x14ac:dyDescent="0.25">
      <c r="A2314" t="s">
        <v>4473</v>
      </c>
      <c r="B2314" t="s">
        <v>172</v>
      </c>
      <c r="C2314" t="s">
        <v>5411</v>
      </c>
      <c r="D2314" t="s">
        <v>5411</v>
      </c>
      <c r="E2314" s="22" t="s">
        <v>4473</v>
      </c>
      <c r="F2314" s="22" t="s">
        <v>172</v>
      </c>
    </row>
    <row r="2315" spans="1:6" x14ac:dyDescent="0.25">
      <c r="A2315" t="s">
        <v>4474</v>
      </c>
      <c r="B2315" t="s">
        <v>172</v>
      </c>
      <c r="C2315" t="s">
        <v>5411</v>
      </c>
      <c r="D2315" t="s">
        <v>5411</v>
      </c>
      <c r="E2315" s="22" t="s">
        <v>4474</v>
      </c>
      <c r="F2315" s="22" t="s">
        <v>172</v>
      </c>
    </row>
    <row r="2316" spans="1:6" x14ac:dyDescent="0.25">
      <c r="A2316" t="s">
        <v>869</v>
      </c>
      <c r="B2316" t="s">
        <v>5568</v>
      </c>
      <c r="C2316" t="s">
        <v>5411</v>
      </c>
      <c r="D2316" t="s">
        <v>5411</v>
      </c>
      <c r="E2316" s="22" t="s">
        <v>869</v>
      </c>
      <c r="F2316" s="61" t="s">
        <v>88</v>
      </c>
    </row>
    <row r="2317" spans="1:6" x14ac:dyDescent="0.25">
      <c r="A2317" t="s">
        <v>871</v>
      </c>
      <c r="B2317" t="s">
        <v>5568</v>
      </c>
      <c r="C2317" t="s">
        <v>5411</v>
      </c>
      <c r="D2317" t="s">
        <v>5411</v>
      </c>
      <c r="E2317" s="22" t="s">
        <v>871</v>
      </c>
      <c r="F2317" s="61" t="s">
        <v>88</v>
      </c>
    </row>
    <row r="2318" spans="1:6" x14ac:dyDescent="0.25">
      <c r="A2318" t="s">
        <v>873</v>
      </c>
      <c r="B2318" t="s">
        <v>5568</v>
      </c>
      <c r="C2318" t="s">
        <v>5411</v>
      </c>
      <c r="D2318" t="s">
        <v>5411</v>
      </c>
      <c r="E2318" s="22" t="s">
        <v>873</v>
      </c>
      <c r="F2318" s="61" t="s">
        <v>88</v>
      </c>
    </row>
    <row r="2319" spans="1:6" x14ac:dyDescent="0.25">
      <c r="A2319" t="s">
        <v>875</v>
      </c>
      <c r="B2319" t="s">
        <v>5568</v>
      </c>
      <c r="C2319" t="s">
        <v>5411</v>
      </c>
      <c r="D2319" t="s">
        <v>5411</v>
      </c>
      <c r="E2319" s="22" t="s">
        <v>875</v>
      </c>
      <c r="F2319" s="61" t="s">
        <v>88</v>
      </c>
    </row>
    <row r="2320" spans="1:6" x14ac:dyDescent="0.25">
      <c r="A2320" t="s">
        <v>877</v>
      </c>
      <c r="B2320" t="s">
        <v>5568</v>
      </c>
      <c r="C2320" t="s">
        <v>5411</v>
      </c>
      <c r="D2320" t="s">
        <v>5411</v>
      </c>
      <c r="E2320" s="22" t="s">
        <v>877</v>
      </c>
      <c r="F2320" s="61" t="s">
        <v>88</v>
      </c>
    </row>
    <row r="2321" spans="1:6" x14ac:dyDescent="0.25">
      <c r="A2321" t="s">
        <v>879</v>
      </c>
      <c r="B2321" t="s">
        <v>5568</v>
      </c>
      <c r="C2321" t="s">
        <v>5411</v>
      </c>
      <c r="D2321" t="s">
        <v>5411</v>
      </c>
      <c r="E2321" s="22" t="s">
        <v>879</v>
      </c>
      <c r="F2321" s="61" t="s">
        <v>88</v>
      </c>
    </row>
    <row r="2322" spans="1:6" x14ac:dyDescent="0.25">
      <c r="A2322" t="s">
        <v>881</v>
      </c>
      <c r="B2322" t="s">
        <v>5568</v>
      </c>
      <c r="C2322" t="s">
        <v>5411</v>
      </c>
      <c r="D2322" t="s">
        <v>5411</v>
      </c>
      <c r="E2322" s="22" t="s">
        <v>881</v>
      </c>
      <c r="F2322" s="61" t="s">
        <v>88</v>
      </c>
    </row>
    <row r="2323" spans="1:6" x14ac:dyDescent="0.25">
      <c r="A2323" t="s">
        <v>883</v>
      </c>
      <c r="B2323" t="s">
        <v>5568</v>
      </c>
      <c r="C2323" t="s">
        <v>5411</v>
      </c>
      <c r="D2323" t="s">
        <v>5411</v>
      </c>
      <c r="E2323" s="22" t="s">
        <v>883</v>
      </c>
      <c r="F2323" s="61" t="s">
        <v>88</v>
      </c>
    </row>
    <row r="2324" spans="1:6" x14ac:dyDescent="0.25">
      <c r="A2324" t="s">
        <v>885</v>
      </c>
      <c r="B2324" t="s">
        <v>5568</v>
      </c>
      <c r="C2324" t="s">
        <v>5411</v>
      </c>
      <c r="D2324" t="s">
        <v>5411</v>
      </c>
      <c r="E2324" s="22" t="s">
        <v>885</v>
      </c>
      <c r="F2324" s="61" t="s">
        <v>88</v>
      </c>
    </row>
    <row r="2325" spans="1:6" x14ac:dyDescent="0.25">
      <c r="A2325" t="s">
        <v>887</v>
      </c>
      <c r="B2325" t="s">
        <v>5568</v>
      </c>
      <c r="C2325" t="s">
        <v>5411</v>
      </c>
      <c r="D2325" t="s">
        <v>5411</v>
      </c>
      <c r="E2325" s="22" t="s">
        <v>887</v>
      </c>
      <c r="F2325" s="61" t="s">
        <v>88</v>
      </c>
    </row>
    <row r="2326" spans="1:6" x14ac:dyDescent="0.25">
      <c r="A2326" t="s">
        <v>889</v>
      </c>
      <c r="B2326" t="s">
        <v>5568</v>
      </c>
      <c r="C2326" t="s">
        <v>5411</v>
      </c>
      <c r="D2326" t="s">
        <v>5411</v>
      </c>
      <c r="E2326" s="22" t="s">
        <v>889</v>
      </c>
      <c r="F2326" s="61" t="s">
        <v>88</v>
      </c>
    </row>
    <row r="2327" spans="1:6" x14ac:dyDescent="0.25">
      <c r="A2327" t="s">
        <v>891</v>
      </c>
      <c r="B2327" t="s">
        <v>5568</v>
      </c>
      <c r="C2327" t="s">
        <v>5411</v>
      </c>
      <c r="D2327" t="s">
        <v>5411</v>
      </c>
      <c r="E2327" s="22" t="s">
        <v>891</v>
      </c>
      <c r="F2327" s="61" t="s">
        <v>88</v>
      </c>
    </row>
    <row r="2328" spans="1:6" x14ac:dyDescent="0.25">
      <c r="A2328" t="s">
        <v>893</v>
      </c>
      <c r="B2328" t="s">
        <v>5568</v>
      </c>
      <c r="C2328" t="s">
        <v>5411</v>
      </c>
      <c r="D2328" t="s">
        <v>5411</v>
      </c>
      <c r="E2328" s="22" t="s">
        <v>893</v>
      </c>
      <c r="F2328" s="61" t="s">
        <v>88</v>
      </c>
    </row>
    <row r="2329" spans="1:6" x14ac:dyDescent="0.25">
      <c r="A2329" t="s">
        <v>895</v>
      </c>
      <c r="B2329" t="s">
        <v>5568</v>
      </c>
      <c r="C2329" t="s">
        <v>5411</v>
      </c>
      <c r="D2329" t="s">
        <v>5411</v>
      </c>
      <c r="E2329" s="22" t="s">
        <v>895</v>
      </c>
      <c r="F2329" s="61" t="s">
        <v>88</v>
      </c>
    </row>
    <row r="2330" spans="1:6" x14ac:dyDescent="0.25">
      <c r="A2330" t="s">
        <v>897</v>
      </c>
      <c r="B2330" t="s">
        <v>5568</v>
      </c>
      <c r="C2330" t="s">
        <v>5411</v>
      </c>
      <c r="D2330" t="s">
        <v>5411</v>
      </c>
      <c r="E2330" s="22" t="s">
        <v>897</v>
      </c>
      <c r="F2330" s="61" t="s">
        <v>88</v>
      </c>
    </row>
    <row r="2331" spans="1:6" x14ac:dyDescent="0.25">
      <c r="A2331" t="s">
        <v>899</v>
      </c>
      <c r="B2331" t="s">
        <v>5568</v>
      </c>
      <c r="C2331" t="s">
        <v>5411</v>
      </c>
      <c r="D2331" t="s">
        <v>5411</v>
      </c>
      <c r="E2331" s="22" t="s">
        <v>899</v>
      </c>
      <c r="F2331" s="61" t="s">
        <v>88</v>
      </c>
    </row>
    <row r="2332" spans="1:6" x14ac:dyDescent="0.25">
      <c r="A2332" t="s">
        <v>901</v>
      </c>
      <c r="B2332" t="s">
        <v>5568</v>
      </c>
      <c r="C2332" t="s">
        <v>5411</v>
      </c>
      <c r="D2332" t="s">
        <v>5411</v>
      </c>
      <c r="E2332" s="22" t="s">
        <v>901</v>
      </c>
      <c r="F2332" s="61" t="s">
        <v>88</v>
      </c>
    </row>
    <row r="2333" spans="1:6" x14ac:dyDescent="0.25">
      <c r="A2333" t="s">
        <v>903</v>
      </c>
      <c r="B2333" t="s">
        <v>5568</v>
      </c>
      <c r="C2333" t="s">
        <v>5411</v>
      </c>
      <c r="D2333" t="s">
        <v>5411</v>
      </c>
      <c r="E2333" s="22" t="s">
        <v>903</v>
      </c>
      <c r="F2333" s="61" t="s">
        <v>88</v>
      </c>
    </row>
    <row r="2334" spans="1:6" x14ac:dyDescent="0.25">
      <c r="A2334" t="s">
        <v>905</v>
      </c>
      <c r="B2334" t="s">
        <v>5568</v>
      </c>
      <c r="C2334" t="s">
        <v>5411</v>
      </c>
      <c r="D2334" t="s">
        <v>5411</v>
      </c>
      <c r="E2334" s="22" t="s">
        <v>905</v>
      </c>
      <c r="F2334" s="61" t="s">
        <v>88</v>
      </c>
    </row>
    <row r="2335" spans="1:6" x14ac:dyDescent="0.25">
      <c r="A2335" t="s">
        <v>907</v>
      </c>
      <c r="B2335" t="s">
        <v>5568</v>
      </c>
      <c r="C2335" t="s">
        <v>5411</v>
      </c>
      <c r="D2335" t="s">
        <v>5411</v>
      </c>
      <c r="E2335" s="22" t="s">
        <v>907</v>
      </c>
      <c r="F2335" s="61" t="s">
        <v>88</v>
      </c>
    </row>
    <row r="2336" spans="1:6" x14ac:dyDescent="0.25">
      <c r="A2336" t="s">
        <v>909</v>
      </c>
      <c r="B2336" t="s">
        <v>5568</v>
      </c>
      <c r="C2336" t="s">
        <v>5411</v>
      </c>
      <c r="D2336" t="s">
        <v>5411</v>
      </c>
      <c r="E2336" s="22" t="s">
        <v>909</v>
      </c>
      <c r="F2336" s="61" t="s">
        <v>88</v>
      </c>
    </row>
    <row r="2337" spans="1:6" x14ac:dyDescent="0.25">
      <c r="A2337" t="s">
        <v>911</v>
      </c>
      <c r="B2337" t="s">
        <v>5568</v>
      </c>
      <c r="C2337" t="s">
        <v>5411</v>
      </c>
      <c r="D2337" t="s">
        <v>5411</v>
      </c>
      <c r="E2337" s="22" t="s">
        <v>911</v>
      </c>
      <c r="F2337" s="61" t="s">
        <v>88</v>
      </c>
    </row>
    <row r="2338" spans="1:6" x14ac:dyDescent="0.25">
      <c r="A2338" t="s">
        <v>913</v>
      </c>
      <c r="B2338" t="s">
        <v>5568</v>
      </c>
      <c r="C2338" t="s">
        <v>5411</v>
      </c>
      <c r="D2338" t="s">
        <v>5411</v>
      </c>
      <c r="E2338" s="22" t="s">
        <v>913</v>
      </c>
      <c r="F2338" s="61" t="s">
        <v>88</v>
      </c>
    </row>
    <row r="2339" spans="1:6" x14ac:dyDescent="0.25">
      <c r="A2339" t="s">
        <v>915</v>
      </c>
      <c r="B2339" t="s">
        <v>5568</v>
      </c>
      <c r="C2339" t="s">
        <v>5411</v>
      </c>
      <c r="D2339" t="s">
        <v>5411</v>
      </c>
      <c r="E2339" s="22" t="s">
        <v>915</v>
      </c>
      <c r="F2339" s="61" t="s">
        <v>88</v>
      </c>
    </row>
    <row r="2340" spans="1:6" x14ac:dyDescent="0.25">
      <c r="A2340" t="s">
        <v>917</v>
      </c>
      <c r="B2340" t="s">
        <v>5568</v>
      </c>
      <c r="C2340" t="s">
        <v>5411</v>
      </c>
      <c r="D2340" t="s">
        <v>5411</v>
      </c>
      <c r="E2340" s="22" t="s">
        <v>917</v>
      </c>
      <c r="F2340" s="61" t="s">
        <v>88</v>
      </c>
    </row>
    <row r="2341" spans="1:6" x14ac:dyDescent="0.25">
      <c r="A2341" t="s">
        <v>919</v>
      </c>
      <c r="B2341" t="s">
        <v>5568</v>
      </c>
      <c r="C2341" t="s">
        <v>5411</v>
      </c>
      <c r="D2341" t="s">
        <v>5411</v>
      </c>
      <c r="E2341" s="22" t="s">
        <v>919</v>
      </c>
      <c r="F2341" s="61" t="s">
        <v>88</v>
      </c>
    </row>
    <row r="2342" spans="1:6" x14ac:dyDescent="0.25">
      <c r="A2342" t="s">
        <v>5542</v>
      </c>
      <c r="B2342" t="s">
        <v>5568</v>
      </c>
      <c r="C2342" t="s">
        <v>5411</v>
      </c>
      <c r="D2342" t="s">
        <v>5411</v>
      </c>
    </row>
    <row r="2343" spans="1:6" x14ac:dyDescent="0.25">
      <c r="A2343" t="s">
        <v>922</v>
      </c>
      <c r="B2343" t="s">
        <v>5568</v>
      </c>
      <c r="C2343" t="s">
        <v>5411</v>
      </c>
      <c r="D2343" t="s">
        <v>5411</v>
      </c>
      <c r="E2343" s="22" t="s">
        <v>922</v>
      </c>
      <c r="F2343" s="61" t="s">
        <v>88</v>
      </c>
    </row>
    <row r="2344" spans="1:6" x14ac:dyDescent="0.25">
      <c r="A2344" t="s">
        <v>924</v>
      </c>
      <c r="B2344" t="s">
        <v>5568</v>
      </c>
      <c r="C2344" t="s">
        <v>5411</v>
      </c>
      <c r="D2344" t="s">
        <v>5411</v>
      </c>
      <c r="E2344" s="22" t="s">
        <v>924</v>
      </c>
      <c r="F2344" s="61" t="s">
        <v>88</v>
      </c>
    </row>
    <row r="2345" spans="1:6" x14ac:dyDescent="0.25">
      <c r="A2345" t="s">
        <v>926</v>
      </c>
      <c r="B2345" t="s">
        <v>5568</v>
      </c>
      <c r="C2345" t="s">
        <v>5411</v>
      </c>
      <c r="D2345" t="s">
        <v>5411</v>
      </c>
      <c r="E2345" s="22" t="s">
        <v>926</v>
      </c>
      <c r="F2345" s="61" t="s">
        <v>88</v>
      </c>
    </row>
    <row r="2346" spans="1:6" x14ac:dyDescent="0.25">
      <c r="A2346" t="s">
        <v>928</v>
      </c>
      <c r="B2346" t="s">
        <v>5568</v>
      </c>
      <c r="C2346" t="s">
        <v>5411</v>
      </c>
      <c r="D2346" t="s">
        <v>5411</v>
      </c>
      <c r="E2346" s="22" t="s">
        <v>928</v>
      </c>
      <c r="F2346" s="61" t="s">
        <v>88</v>
      </c>
    </row>
    <row r="2347" spans="1:6" x14ac:dyDescent="0.25">
      <c r="A2347" t="s">
        <v>930</v>
      </c>
      <c r="B2347" t="s">
        <v>5568</v>
      </c>
      <c r="C2347" t="s">
        <v>5411</v>
      </c>
      <c r="D2347" t="s">
        <v>5411</v>
      </c>
      <c r="E2347" s="22" t="s">
        <v>930</v>
      </c>
      <c r="F2347" s="61" t="s">
        <v>88</v>
      </c>
    </row>
    <row r="2348" spans="1:6" x14ac:dyDescent="0.25">
      <c r="A2348" t="s">
        <v>932</v>
      </c>
      <c r="B2348" t="s">
        <v>5568</v>
      </c>
      <c r="C2348" t="s">
        <v>5411</v>
      </c>
      <c r="D2348" t="s">
        <v>5411</v>
      </c>
      <c r="E2348" s="22" t="s">
        <v>932</v>
      </c>
      <c r="F2348" s="61" t="s">
        <v>88</v>
      </c>
    </row>
    <row r="2349" spans="1:6" x14ac:dyDescent="0.25">
      <c r="A2349" t="s">
        <v>934</v>
      </c>
      <c r="B2349" t="s">
        <v>5568</v>
      </c>
      <c r="C2349" t="s">
        <v>5411</v>
      </c>
      <c r="D2349" t="s">
        <v>5411</v>
      </c>
      <c r="E2349" s="22" t="s">
        <v>934</v>
      </c>
      <c r="F2349" s="61" t="s">
        <v>88</v>
      </c>
    </row>
    <row r="2350" spans="1:6" x14ac:dyDescent="0.25">
      <c r="A2350" t="s">
        <v>936</v>
      </c>
      <c r="B2350" t="s">
        <v>5568</v>
      </c>
      <c r="C2350" t="s">
        <v>5411</v>
      </c>
      <c r="D2350" t="s">
        <v>5411</v>
      </c>
      <c r="E2350" s="22" t="s">
        <v>936</v>
      </c>
      <c r="F2350" s="61" t="s">
        <v>88</v>
      </c>
    </row>
    <row r="2351" spans="1:6" x14ac:dyDescent="0.25">
      <c r="A2351" t="s">
        <v>938</v>
      </c>
      <c r="B2351" t="s">
        <v>5568</v>
      </c>
      <c r="C2351" t="s">
        <v>5411</v>
      </c>
      <c r="D2351" t="s">
        <v>5411</v>
      </c>
      <c r="E2351" s="22" t="s">
        <v>938</v>
      </c>
      <c r="F2351" s="61" t="s">
        <v>88</v>
      </c>
    </row>
    <row r="2352" spans="1:6" x14ac:dyDescent="0.25">
      <c r="A2352" t="s">
        <v>940</v>
      </c>
      <c r="B2352" t="s">
        <v>5568</v>
      </c>
      <c r="C2352" t="s">
        <v>5411</v>
      </c>
      <c r="D2352" t="s">
        <v>5411</v>
      </c>
      <c r="E2352" s="22" t="s">
        <v>940</v>
      </c>
      <c r="F2352" s="61" t="s">
        <v>88</v>
      </c>
    </row>
    <row r="2353" spans="1:6" x14ac:dyDescent="0.25">
      <c r="A2353" t="s">
        <v>942</v>
      </c>
      <c r="B2353" t="s">
        <v>5568</v>
      </c>
      <c r="C2353" t="s">
        <v>5411</v>
      </c>
      <c r="D2353" t="s">
        <v>5411</v>
      </c>
      <c r="E2353" s="22" t="s">
        <v>942</v>
      </c>
      <c r="F2353" s="61" t="s">
        <v>88</v>
      </c>
    </row>
    <row r="2354" spans="1:6" x14ac:dyDescent="0.25">
      <c r="A2354" t="s">
        <v>944</v>
      </c>
      <c r="B2354" t="s">
        <v>5568</v>
      </c>
      <c r="C2354" t="s">
        <v>5411</v>
      </c>
      <c r="D2354" t="s">
        <v>5411</v>
      </c>
      <c r="E2354" s="22" t="s">
        <v>944</v>
      </c>
      <c r="F2354" s="61" t="s">
        <v>88</v>
      </c>
    </row>
    <row r="2355" spans="1:6" x14ac:dyDescent="0.25">
      <c r="A2355" t="s">
        <v>946</v>
      </c>
      <c r="B2355" t="s">
        <v>5568</v>
      </c>
      <c r="C2355" t="s">
        <v>5411</v>
      </c>
      <c r="D2355" t="s">
        <v>5411</v>
      </c>
      <c r="E2355" s="22" t="s">
        <v>946</v>
      </c>
      <c r="F2355" s="61" t="s">
        <v>88</v>
      </c>
    </row>
    <row r="2356" spans="1:6" x14ac:dyDescent="0.25">
      <c r="A2356" t="s">
        <v>948</v>
      </c>
      <c r="B2356" t="s">
        <v>5568</v>
      </c>
      <c r="C2356" t="s">
        <v>5411</v>
      </c>
      <c r="D2356" t="s">
        <v>5411</v>
      </c>
      <c r="E2356" s="22" t="s">
        <v>948</v>
      </c>
      <c r="F2356" s="61" t="s">
        <v>88</v>
      </c>
    </row>
    <row r="2357" spans="1:6" x14ac:dyDescent="0.25">
      <c r="A2357" t="s">
        <v>950</v>
      </c>
      <c r="B2357" t="s">
        <v>5568</v>
      </c>
      <c r="C2357" t="s">
        <v>5411</v>
      </c>
      <c r="D2357" t="s">
        <v>5411</v>
      </c>
      <c r="E2357" s="22" t="s">
        <v>950</v>
      </c>
      <c r="F2357" s="61" t="s">
        <v>88</v>
      </c>
    </row>
    <row r="2358" spans="1:6" x14ac:dyDescent="0.25">
      <c r="A2358" t="s">
        <v>952</v>
      </c>
      <c r="B2358" t="s">
        <v>5568</v>
      </c>
      <c r="C2358" t="s">
        <v>5411</v>
      </c>
      <c r="D2358" t="s">
        <v>5411</v>
      </c>
      <c r="E2358" s="22" t="s">
        <v>952</v>
      </c>
      <c r="F2358" s="61" t="s">
        <v>88</v>
      </c>
    </row>
    <row r="2359" spans="1:6" x14ac:dyDescent="0.25">
      <c r="A2359" t="s">
        <v>954</v>
      </c>
      <c r="B2359" t="s">
        <v>5568</v>
      </c>
      <c r="C2359" t="s">
        <v>5411</v>
      </c>
      <c r="D2359" t="s">
        <v>5411</v>
      </c>
      <c r="E2359" s="22" t="s">
        <v>954</v>
      </c>
      <c r="F2359" s="61" t="s">
        <v>88</v>
      </c>
    </row>
    <row r="2360" spans="1:6" x14ac:dyDescent="0.25">
      <c r="A2360" t="s">
        <v>956</v>
      </c>
      <c r="B2360" t="s">
        <v>5568</v>
      </c>
      <c r="C2360" t="s">
        <v>5411</v>
      </c>
      <c r="D2360" t="s">
        <v>5411</v>
      </c>
      <c r="E2360" s="22" t="s">
        <v>956</v>
      </c>
      <c r="F2360" s="61" t="s">
        <v>88</v>
      </c>
    </row>
    <row r="2361" spans="1:6" x14ac:dyDescent="0.25">
      <c r="A2361" t="s">
        <v>958</v>
      </c>
      <c r="B2361" t="s">
        <v>5568</v>
      </c>
      <c r="C2361" t="s">
        <v>5411</v>
      </c>
      <c r="D2361" t="s">
        <v>5411</v>
      </c>
      <c r="E2361" s="22" t="s">
        <v>958</v>
      </c>
      <c r="F2361" s="61" t="s">
        <v>88</v>
      </c>
    </row>
    <row r="2362" spans="1:6" x14ac:dyDescent="0.25">
      <c r="A2362" t="s">
        <v>960</v>
      </c>
      <c r="B2362" t="s">
        <v>5568</v>
      </c>
      <c r="C2362" t="s">
        <v>5411</v>
      </c>
      <c r="D2362" t="s">
        <v>5411</v>
      </c>
      <c r="E2362" s="22" t="s">
        <v>960</v>
      </c>
      <c r="F2362" s="61" t="s">
        <v>88</v>
      </c>
    </row>
    <row r="2363" spans="1:6" x14ac:dyDescent="0.25">
      <c r="A2363" t="s">
        <v>962</v>
      </c>
      <c r="B2363" t="s">
        <v>5568</v>
      </c>
      <c r="C2363" t="s">
        <v>5411</v>
      </c>
      <c r="D2363" t="s">
        <v>5411</v>
      </c>
      <c r="E2363" s="22" t="s">
        <v>962</v>
      </c>
      <c r="F2363" s="61" t="s">
        <v>88</v>
      </c>
    </row>
    <row r="2364" spans="1:6" x14ac:dyDescent="0.25">
      <c r="A2364" t="s">
        <v>964</v>
      </c>
      <c r="B2364" t="s">
        <v>5568</v>
      </c>
      <c r="C2364" t="s">
        <v>5411</v>
      </c>
      <c r="D2364" t="s">
        <v>5411</v>
      </c>
      <c r="E2364" s="22" t="s">
        <v>964</v>
      </c>
      <c r="F2364" s="61" t="s">
        <v>88</v>
      </c>
    </row>
    <row r="2365" spans="1:6" x14ac:dyDescent="0.25">
      <c r="A2365" t="s">
        <v>966</v>
      </c>
      <c r="B2365" t="s">
        <v>5568</v>
      </c>
      <c r="C2365" t="s">
        <v>5411</v>
      </c>
      <c r="D2365" t="s">
        <v>5411</v>
      </c>
      <c r="E2365" s="22" t="s">
        <v>966</v>
      </c>
      <c r="F2365" s="61" t="s">
        <v>88</v>
      </c>
    </row>
    <row r="2366" spans="1:6" x14ac:dyDescent="0.25">
      <c r="A2366" t="s">
        <v>968</v>
      </c>
      <c r="B2366" t="s">
        <v>5568</v>
      </c>
      <c r="C2366" t="s">
        <v>5411</v>
      </c>
      <c r="D2366" t="s">
        <v>5411</v>
      </c>
      <c r="E2366" s="22" t="s">
        <v>968</v>
      </c>
      <c r="F2366" s="61" t="s">
        <v>88</v>
      </c>
    </row>
    <row r="2367" spans="1:6" x14ac:dyDescent="0.25">
      <c r="A2367" t="s">
        <v>970</v>
      </c>
      <c r="B2367" t="s">
        <v>5568</v>
      </c>
      <c r="C2367" t="s">
        <v>5411</v>
      </c>
      <c r="D2367" t="s">
        <v>5411</v>
      </c>
      <c r="E2367" s="22" t="s">
        <v>970</v>
      </c>
      <c r="F2367" s="61" t="s">
        <v>88</v>
      </c>
    </row>
    <row r="2368" spans="1:6" x14ac:dyDescent="0.25">
      <c r="A2368" t="s">
        <v>972</v>
      </c>
      <c r="B2368" t="s">
        <v>5568</v>
      </c>
      <c r="C2368" t="s">
        <v>5411</v>
      </c>
      <c r="D2368" t="s">
        <v>5411</v>
      </c>
      <c r="E2368" s="22" t="s">
        <v>972</v>
      </c>
      <c r="F2368" s="61" t="s">
        <v>88</v>
      </c>
    </row>
    <row r="2369" spans="1:6" x14ac:dyDescent="0.25">
      <c r="A2369" t="s">
        <v>974</v>
      </c>
      <c r="B2369" t="s">
        <v>5568</v>
      </c>
      <c r="C2369" t="s">
        <v>5411</v>
      </c>
      <c r="D2369" t="s">
        <v>5411</v>
      </c>
      <c r="E2369" s="22" t="s">
        <v>974</v>
      </c>
      <c r="F2369" s="61" t="s">
        <v>88</v>
      </c>
    </row>
    <row r="2370" spans="1:6" x14ac:dyDescent="0.25">
      <c r="A2370" t="s">
        <v>976</v>
      </c>
      <c r="B2370" t="s">
        <v>77</v>
      </c>
      <c r="C2370" t="s">
        <v>5411</v>
      </c>
      <c r="D2370" t="s">
        <v>5411</v>
      </c>
      <c r="E2370" s="22" t="s">
        <v>976</v>
      </c>
      <c r="F2370" s="61" t="s">
        <v>77</v>
      </c>
    </row>
    <row r="2371" spans="1:6" x14ac:dyDescent="0.25">
      <c r="A2371" t="s">
        <v>978</v>
      </c>
      <c r="B2371" t="s">
        <v>77</v>
      </c>
      <c r="C2371" t="s">
        <v>5411</v>
      </c>
      <c r="D2371" t="s">
        <v>5411</v>
      </c>
      <c r="E2371" s="22" t="s">
        <v>978</v>
      </c>
      <c r="F2371" s="61" t="s">
        <v>77</v>
      </c>
    </row>
    <row r="2372" spans="1:6" x14ac:dyDescent="0.25">
      <c r="A2372" t="s">
        <v>980</v>
      </c>
      <c r="B2372" t="s">
        <v>77</v>
      </c>
      <c r="C2372" t="s">
        <v>5411</v>
      </c>
      <c r="D2372" t="s">
        <v>5411</v>
      </c>
      <c r="E2372" s="22" t="s">
        <v>980</v>
      </c>
      <c r="F2372" s="61" t="s">
        <v>77</v>
      </c>
    </row>
    <row r="2373" spans="1:6" x14ac:dyDescent="0.25">
      <c r="A2373" t="s">
        <v>982</v>
      </c>
      <c r="B2373" t="s">
        <v>77</v>
      </c>
      <c r="C2373" t="s">
        <v>5411</v>
      </c>
      <c r="D2373" t="s">
        <v>5411</v>
      </c>
      <c r="E2373" s="22" t="s">
        <v>982</v>
      </c>
      <c r="F2373" s="61" t="s">
        <v>77</v>
      </c>
    </row>
    <row r="2374" spans="1:6" x14ac:dyDescent="0.25">
      <c r="A2374" t="s">
        <v>984</v>
      </c>
      <c r="B2374" t="s">
        <v>77</v>
      </c>
      <c r="C2374" t="s">
        <v>5411</v>
      </c>
      <c r="D2374" t="s">
        <v>5411</v>
      </c>
      <c r="E2374" s="22" t="s">
        <v>984</v>
      </c>
      <c r="F2374" s="61" t="s">
        <v>77</v>
      </c>
    </row>
    <row r="2375" spans="1:6" x14ac:dyDescent="0.25">
      <c r="A2375" t="s">
        <v>986</v>
      </c>
      <c r="B2375" t="s">
        <v>77</v>
      </c>
      <c r="C2375" t="s">
        <v>5411</v>
      </c>
      <c r="D2375" t="s">
        <v>5411</v>
      </c>
      <c r="E2375" s="22" t="s">
        <v>986</v>
      </c>
      <c r="F2375" s="61" t="s">
        <v>77</v>
      </c>
    </row>
    <row r="2376" spans="1:6" x14ac:dyDescent="0.25">
      <c r="A2376" t="s">
        <v>988</v>
      </c>
      <c r="B2376" t="s">
        <v>77</v>
      </c>
      <c r="C2376" t="s">
        <v>5411</v>
      </c>
      <c r="D2376" t="s">
        <v>5411</v>
      </c>
      <c r="E2376" s="22" t="s">
        <v>988</v>
      </c>
      <c r="F2376" s="61" t="s">
        <v>77</v>
      </c>
    </row>
    <row r="2377" spans="1:6" x14ac:dyDescent="0.25">
      <c r="A2377" t="s">
        <v>990</v>
      </c>
      <c r="B2377" t="s">
        <v>77</v>
      </c>
      <c r="C2377" t="s">
        <v>5411</v>
      </c>
      <c r="D2377" t="s">
        <v>5411</v>
      </c>
      <c r="E2377" s="22" t="s">
        <v>990</v>
      </c>
      <c r="F2377" s="61" t="s">
        <v>77</v>
      </c>
    </row>
    <row r="2378" spans="1:6" x14ac:dyDescent="0.25">
      <c r="A2378" t="s">
        <v>992</v>
      </c>
      <c r="B2378" t="s">
        <v>77</v>
      </c>
      <c r="C2378" t="s">
        <v>5411</v>
      </c>
      <c r="D2378" t="s">
        <v>5411</v>
      </c>
      <c r="E2378" s="22" t="s">
        <v>992</v>
      </c>
      <c r="F2378" s="61" t="s">
        <v>77</v>
      </c>
    </row>
    <row r="2379" spans="1:6" x14ac:dyDescent="0.25">
      <c r="A2379" t="s">
        <v>994</v>
      </c>
      <c r="B2379" t="s">
        <v>77</v>
      </c>
      <c r="C2379" t="s">
        <v>5411</v>
      </c>
      <c r="D2379" t="s">
        <v>5411</v>
      </c>
      <c r="E2379" s="22" t="s">
        <v>994</v>
      </c>
      <c r="F2379" s="61" t="s">
        <v>77</v>
      </c>
    </row>
    <row r="2380" spans="1:6" x14ac:dyDescent="0.25">
      <c r="A2380" t="s">
        <v>996</v>
      </c>
      <c r="B2380" t="s">
        <v>77</v>
      </c>
      <c r="C2380" t="s">
        <v>5411</v>
      </c>
      <c r="D2380" t="s">
        <v>5411</v>
      </c>
      <c r="E2380" s="22" t="s">
        <v>996</v>
      </c>
      <c r="F2380" s="61" t="s">
        <v>77</v>
      </c>
    </row>
    <row r="2381" spans="1:6" x14ac:dyDescent="0.25">
      <c r="A2381" t="s">
        <v>998</v>
      </c>
      <c r="B2381" t="s">
        <v>77</v>
      </c>
      <c r="C2381" t="s">
        <v>5411</v>
      </c>
      <c r="D2381" t="s">
        <v>5411</v>
      </c>
      <c r="E2381" s="22" t="s">
        <v>998</v>
      </c>
      <c r="F2381" s="61" t="s">
        <v>77</v>
      </c>
    </row>
    <row r="2382" spans="1:6" x14ac:dyDescent="0.25">
      <c r="A2382" t="s">
        <v>1000</v>
      </c>
      <c r="B2382" t="s">
        <v>77</v>
      </c>
      <c r="C2382" t="s">
        <v>5411</v>
      </c>
      <c r="D2382" t="s">
        <v>5411</v>
      </c>
      <c r="E2382" s="22" t="s">
        <v>1000</v>
      </c>
      <c r="F2382" s="61" t="s">
        <v>77</v>
      </c>
    </row>
    <row r="2383" spans="1:6" x14ac:dyDescent="0.25">
      <c r="A2383" t="s">
        <v>1002</v>
      </c>
      <c r="B2383" t="s">
        <v>77</v>
      </c>
      <c r="C2383" t="s">
        <v>5411</v>
      </c>
      <c r="D2383" t="s">
        <v>5411</v>
      </c>
      <c r="E2383" s="22" t="s">
        <v>1002</v>
      </c>
      <c r="F2383" s="61" t="s">
        <v>77</v>
      </c>
    </row>
    <row r="2384" spans="1:6" x14ac:dyDescent="0.25">
      <c r="A2384" t="s">
        <v>1005</v>
      </c>
      <c r="B2384" t="s">
        <v>77</v>
      </c>
      <c r="C2384" t="s">
        <v>5411</v>
      </c>
      <c r="D2384" t="s">
        <v>5411</v>
      </c>
      <c r="E2384" s="22" t="s">
        <v>1005</v>
      </c>
      <c r="F2384" s="61" t="s">
        <v>77</v>
      </c>
    </row>
    <row r="2385" spans="1:6" x14ac:dyDescent="0.25">
      <c r="A2385" t="s">
        <v>1008</v>
      </c>
      <c r="B2385" t="s">
        <v>77</v>
      </c>
      <c r="C2385" t="s">
        <v>5411</v>
      </c>
      <c r="D2385" t="s">
        <v>5411</v>
      </c>
      <c r="E2385" s="22" t="s">
        <v>1008</v>
      </c>
      <c r="F2385" s="61" t="s">
        <v>77</v>
      </c>
    </row>
    <row r="2386" spans="1:6" x14ac:dyDescent="0.25">
      <c r="A2386" t="s">
        <v>1011</v>
      </c>
      <c r="B2386" t="s">
        <v>77</v>
      </c>
      <c r="C2386" t="s">
        <v>5411</v>
      </c>
      <c r="D2386" t="s">
        <v>5411</v>
      </c>
      <c r="E2386" s="22" t="s">
        <v>1011</v>
      </c>
      <c r="F2386" s="61" t="s">
        <v>77</v>
      </c>
    </row>
    <row r="2387" spans="1:6" x14ac:dyDescent="0.25">
      <c r="A2387" t="s">
        <v>1014</v>
      </c>
      <c r="B2387" t="s">
        <v>77</v>
      </c>
      <c r="C2387" t="s">
        <v>5411</v>
      </c>
      <c r="D2387" t="s">
        <v>5411</v>
      </c>
      <c r="E2387" s="22" t="s">
        <v>1014</v>
      </c>
      <c r="F2387" s="61" t="s">
        <v>77</v>
      </c>
    </row>
    <row r="2388" spans="1:6" x14ac:dyDescent="0.25">
      <c r="A2388" t="s">
        <v>1017</v>
      </c>
      <c r="B2388" t="s">
        <v>77</v>
      </c>
      <c r="C2388" t="s">
        <v>5411</v>
      </c>
      <c r="D2388" t="s">
        <v>5411</v>
      </c>
      <c r="E2388" s="22" t="s">
        <v>1017</v>
      </c>
      <c r="F2388" s="61" t="s">
        <v>77</v>
      </c>
    </row>
    <row r="2389" spans="1:6" x14ac:dyDescent="0.25">
      <c r="A2389" t="s">
        <v>1020</v>
      </c>
      <c r="B2389" t="s">
        <v>77</v>
      </c>
      <c r="C2389" t="s">
        <v>5411</v>
      </c>
      <c r="D2389" t="s">
        <v>5411</v>
      </c>
      <c r="E2389" s="22" t="s">
        <v>1020</v>
      </c>
      <c r="F2389" s="61" t="s">
        <v>77</v>
      </c>
    </row>
    <row r="2390" spans="1:6" x14ac:dyDescent="0.25">
      <c r="A2390" t="s">
        <v>1023</v>
      </c>
      <c r="B2390" t="s">
        <v>77</v>
      </c>
      <c r="C2390" t="s">
        <v>5411</v>
      </c>
      <c r="D2390" t="s">
        <v>5411</v>
      </c>
      <c r="E2390" s="22" t="s">
        <v>1023</v>
      </c>
      <c r="F2390" s="61" t="s">
        <v>77</v>
      </c>
    </row>
    <row r="2391" spans="1:6" x14ac:dyDescent="0.25">
      <c r="A2391" t="s">
        <v>1026</v>
      </c>
      <c r="B2391" t="s">
        <v>77</v>
      </c>
      <c r="C2391" t="s">
        <v>5411</v>
      </c>
      <c r="D2391" t="s">
        <v>5411</v>
      </c>
      <c r="E2391" s="22" t="s">
        <v>1026</v>
      </c>
      <c r="F2391" s="61" t="s">
        <v>77</v>
      </c>
    </row>
    <row r="2392" spans="1:6" x14ac:dyDescent="0.25">
      <c r="A2392" t="s">
        <v>1029</v>
      </c>
      <c r="B2392" t="s">
        <v>77</v>
      </c>
      <c r="C2392" t="s">
        <v>5411</v>
      </c>
      <c r="D2392" t="s">
        <v>5411</v>
      </c>
      <c r="E2392" s="22" t="s">
        <v>1029</v>
      </c>
      <c r="F2392" s="61" t="s">
        <v>77</v>
      </c>
    </row>
    <row r="2393" spans="1:6" x14ac:dyDescent="0.25">
      <c r="A2393" t="s">
        <v>1032</v>
      </c>
      <c r="B2393" t="s">
        <v>77</v>
      </c>
      <c r="C2393" t="s">
        <v>5411</v>
      </c>
      <c r="D2393" t="s">
        <v>5411</v>
      </c>
      <c r="E2393" s="22" t="s">
        <v>1032</v>
      </c>
      <c r="F2393" s="61" t="s">
        <v>77</v>
      </c>
    </row>
    <row r="2394" spans="1:6" x14ac:dyDescent="0.25">
      <c r="A2394" t="s">
        <v>1035</v>
      </c>
      <c r="B2394" t="s">
        <v>77</v>
      </c>
      <c r="C2394" t="s">
        <v>5411</v>
      </c>
      <c r="D2394" t="s">
        <v>5411</v>
      </c>
      <c r="E2394" s="22" t="s">
        <v>1035</v>
      </c>
      <c r="F2394" s="61" t="s">
        <v>77</v>
      </c>
    </row>
    <row r="2395" spans="1:6" x14ac:dyDescent="0.25">
      <c r="A2395" t="s">
        <v>1038</v>
      </c>
      <c r="B2395" t="s">
        <v>77</v>
      </c>
      <c r="C2395" t="s">
        <v>5411</v>
      </c>
      <c r="D2395" t="s">
        <v>5411</v>
      </c>
      <c r="E2395" s="22" t="s">
        <v>1038</v>
      </c>
      <c r="F2395" s="61" t="s">
        <v>77</v>
      </c>
    </row>
    <row r="2396" spans="1:6" x14ac:dyDescent="0.25">
      <c r="A2396" t="s">
        <v>1041</v>
      </c>
      <c r="B2396" t="s">
        <v>77</v>
      </c>
      <c r="C2396" t="s">
        <v>5411</v>
      </c>
      <c r="D2396" t="s">
        <v>5411</v>
      </c>
      <c r="E2396" s="22" t="s">
        <v>1041</v>
      </c>
      <c r="F2396" s="61" t="s">
        <v>77</v>
      </c>
    </row>
    <row r="2397" spans="1:6" x14ac:dyDescent="0.25">
      <c r="A2397" t="s">
        <v>1044</v>
      </c>
      <c r="B2397" t="s">
        <v>77</v>
      </c>
      <c r="C2397" t="s">
        <v>5411</v>
      </c>
      <c r="D2397" t="s">
        <v>5411</v>
      </c>
      <c r="E2397" s="22" t="s">
        <v>1044</v>
      </c>
      <c r="F2397" s="61" t="s">
        <v>77</v>
      </c>
    </row>
    <row r="2398" spans="1:6" x14ac:dyDescent="0.25">
      <c r="A2398" t="s">
        <v>1047</v>
      </c>
      <c r="B2398" t="s">
        <v>77</v>
      </c>
      <c r="C2398" t="s">
        <v>5411</v>
      </c>
      <c r="D2398" t="s">
        <v>5411</v>
      </c>
      <c r="E2398" s="22" t="s">
        <v>1047</v>
      </c>
      <c r="F2398" s="61" t="s">
        <v>77</v>
      </c>
    </row>
    <row r="2399" spans="1:6" x14ac:dyDescent="0.25">
      <c r="A2399" t="s">
        <v>1050</v>
      </c>
      <c r="B2399" t="s">
        <v>77</v>
      </c>
      <c r="C2399" t="s">
        <v>5411</v>
      </c>
      <c r="D2399" t="s">
        <v>5411</v>
      </c>
      <c r="E2399" s="22" t="s">
        <v>1050</v>
      </c>
      <c r="F2399" s="61" t="s">
        <v>77</v>
      </c>
    </row>
    <row r="2400" spans="1:6" x14ac:dyDescent="0.25">
      <c r="A2400" t="s">
        <v>1053</v>
      </c>
      <c r="B2400" t="s">
        <v>77</v>
      </c>
      <c r="C2400" t="s">
        <v>5411</v>
      </c>
      <c r="D2400" t="s">
        <v>5411</v>
      </c>
      <c r="E2400" s="22" t="s">
        <v>1053</v>
      </c>
      <c r="F2400" s="61" t="s">
        <v>77</v>
      </c>
    </row>
    <row r="2401" spans="1:6" x14ac:dyDescent="0.25">
      <c r="A2401" t="s">
        <v>1056</v>
      </c>
      <c r="B2401" t="s">
        <v>77</v>
      </c>
      <c r="C2401" t="s">
        <v>5411</v>
      </c>
      <c r="D2401" t="s">
        <v>5411</v>
      </c>
      <c r="E2401" s="22" t="s">
        <v>1056</v>
      </c>
      <c r="F2401" s="61" t="s">
        <v>77</v>
      </c>
    </row>
    <row r="2402" spans="1:6" x14ac:dyDescent="0.25">
      <c r="A2402" t="s">
        <v>1059</v>
      </c>
      <c r="B2402" t="s">
        <v>77</v>
      </c>
      <c r="C2402" t="s">
        <v>5411</v>
      </c>
      <c r="D2402" t="s">
        <v>5411</v>
      </c>
      <c r="E2402" s="22" t="s">
        <v>1059</v>
      </c>
      <c r="F2402" s="61" t="s">
        <v>77</v>
      </c>
    </row>
    <row r="2403" spans="1:6" x14ac:dyDescent="0.25">
      <c r="A2403" t="s">
        <v>1062</v>
      </c>
      <c r="B2403" t="s">
        <v>77</v>
      </c>
      <c r="C2403" t="s">
        <v>5411</v>
      </c>
      <c r="D2403" t="s">
        <v>5411</v>
      </c>
      <c r="E2403" s="22" t="s">
        <v>1062</v>
      </c>
      <c r="F2403" s="61" t="s">
        <v>77</v>
      </c>
    </row>
    <row r="2404" spans="1:6" x14ac:dyDescent="0.25">
      <c r="A2404" t="s">
        <v>1065</v>
      </c>
      <c r="B2404" t="s">
        <v>77</v>
      </c>
      <c r="C2404" t="s">
        <v>5411</v>
      </c>
      <c r="D2404" t="s">
        <v>5411</v>
      </c>
      <c r="E2404" s="22" t="s">
        <v>1065</v>
      </c>
      <c r="F2404" s="61" t="s">
        <v>77</v>
      </c>
    </row>
    <row r="2405" spans="1:6" x14ac:dyDescent="0.25">
      <c r="A2405" t="s">
        <v>1068</v>
      </c>
      <c r="B2405" t="s">
        <v>77</v>
      </c>
      <c r="C2405" t="s">
        <v>5411</v>
      </c>
      <c r="D2405" t="s">
        <v>5411</v>
      </c>
      <c r="E2405" s="22" t="s">
        <v>1068</v>
      </c>
      <c r="F2405" s="61" t="s">
        <v>77</v>
      </c>
    </row>
    <row r="2406" spans="1:6" x14ac:dyDescent="0.25">
      <c r="A2406" t="s">
        <v>1071</v>
      </c>
      <c r="B2406" t="s">
        <v>77</v>
      </c>
      <c r="C2406" t="s">
        <v>5411</v>
      </c>
      <c r="D2406" t="s">
        <v>5411</v>
      </c>
      <c r="E2406" s="22" t="s">
        <v>1071</v>
      </c>
      <c r="F2406" s="61" t="s">
        <v>77</v>
      </c>
    </row>
    <row r="2407" spans="1:6" x14ac:dyDescent="0.25">
      <c r="A2407" t="s">
        <v>1074</v>
      </c>
      <c r="B2407" t="s">
        <v>77</v>
      </c>
      <c r="C2407" t="s">
        <v>5411</v>
      </c>
      <c r="D2407" t="s">
        <v>5411</v>
      </c>
      <c r="E2407" s="22" t="s">
        <v>1074</v>
      </c>
      <c r="F2407" s="61" t="s">
        <v>77</v>
      </c>
    </row>
    <row r="2408" spans="1:6" x14ac:dyDescent="0.25">
      <c r="A2408" t="s">
        <v>1077</v>
      </c>
      <c r="B2408" t="s">
        <v>77</v>
      </c>
      <c r="C2408" t="s">
        <v>5411</v>
      </c>
      <c r="D2408" t="s">
        <v>5411</v>
      </c>
      <c r="E2408" s="22" t="s">
        <v>1077</v>
      </c>
      <c r="F2408" s="61" t="s">
        <v>77</v>
      </c>
    </row>
    <row r="2409" spans="1:6" x14ac:dyDescent="0.25">
      <c r="A2409" t="s">
        <v>1080</v>
      </c>
      <c r="B2409" t="s">
        <v>77</v>
      </c>
      <c r="C2409" t="s">
        <v>5411</v>
      </c>
      <c r="D2409" t="s">
        <v>5411</v>
      </c>
      <c r="E2409" s="22" t="s">
        <v>1080</v>
      </c>
      <c r="F2409" s="61" t="s">
        <v>77</v>
      </c>
    </row>
    <row r="2410" spans="1:6" x14ac:dyDescent="0.25">
      <c r="A2410" t="s">
        <v>1083</v>
      </c>
      <c r="B2410" t="s">
        <v>77</v>
      </c>
      <c r="C2410" t="s">
        <v>5411</v>
      </c>
      <c r="D2410" t="s">
        <v>5411</v>
      </c>
      <c r="E2410" s="22" t="s">
        <v>1083</v>
      </c>
      <c r="F2410" s="61" t="s">
        <v>77</v>
      </c>
    </row>
    <row r="2411" spans="1:6" x14ac:dyDescent="0.25">
      <c r="A2411" t="s">
        <v>1086</v>
      </c>
      <c r="B2411" t="s">
        <v>77</v>
      </c>
      <c r="C2411" t="s">
        <v>5411</v>
      </c>
      <c r="D2411" t="s">
        <v>5411</v>
      </c>
      <c r="E2411" s="22" t="s">
        <v>1086</v>
      </c>
      <c r="F2411" s="61" t="s">
        <v>77</v>
      </c>
    </row>
    <row r="2412" spans="1:6" x14ac:dyDescent="0.25">
      <c r="A2412" t="s">
        <v>1089</v>
      </c>
      <c r="B2412" t="s">
        <v>77</v>
      </c>
      <c r="C2412" t="s">
        <v>5411</v>
      </c>
      <c r="D2412" t="s">
        <v>5411</v>
      </c>
      <c r="E2412" s="22" t="s">
        <v>1089</v>
      </c>
      <c r="F2412" s="61" t="s">
        <v>77</v>
      </c>
    </row>
    <row r="2413" spans="1:6" x14ac:dyDescent="0.25">
      <c r="A2413" t="s">
        <v>1092</v>
      </c>
      <c r="B2413" t="s">
        <v>77</v>
      </c>
      <c r="C2413" t="s">
        <v>5411</v>
      </c>
      <c r="D2413" t="s">
        <v>5411</v>
      </c>
      <c r="E2413" s="22" t="s">
        <v>1092</v>
      </c>
      <c r="F2413" s="61" t="s">
        <v>77</v>
      </c>
    </row>
    <row r="2414" spans="1:6" x14ac:dyDescent="0.25">
      <c r="A2414" t="s">
        <v>1095</v>
      </c>
      <c r="B2414" t="s">
        <v>77</v>
      </c>
      <c r="C2414" t="s">
        <v>5411</v>
      </c>
      <c r="D2414" t="s">
        <v>5411</v>
      </c>
      <c r="E2414" s="22" t="s">
        <v>1095</v>
      </c>
      <c r="F2414" s="61" t="s">
        <v>77</v>
      </c>
    </row>
    <row r="2415" spans="1:6" x14ac:dyDescent="0.25">
      <c r="A2415" t="s">
        <v>1098</v>
      </c>
      <c r="B2415" t="s">
        <v>77</v>
      </c>
      <c r="C2415" t="s">
        <v>5411</v>
      </c>
      <c r="D2415" t="s">
        <v>5411</v>
      </c>
      <c r="E2415" s="22" t="s">
        <v>1098</v>
      </c>
      <c r="F2415" s="61" t="s">
        <v>77</v>
      </c>
    </row>
    <row r="2416" spans="1:6" x14ac:dyDescent="0.25">
      <c r="A2416" t="s">
        <v>1101</v>
      </c>
      <c r="B2416" t="s">
        <v>77</v>
      </c>
      <c r="C2416" t="s">
        <v>5411</v>
      </c>
      <c r="D2416" t="s">
        <v>5411</v>
      </c>
      <c r="E2416" s="22" t="s">
        <v>1101</v>
      </c>
      <c r="F2416" s="61" t="s">
        <v>77</v>
      </c>
    </row>
    <row r="2417" spans="1:6" x14ac:dyDescent="0.25">
      <c r="A2417" t="s">
        <v>1104</v>
      </c>
      <c r="B2417" t="s">
        <v>77</v>
      </c>
      <c r="C2417" t="s">
        <v>5411</v>
      </c>
      <c r="D2417" t="s">
        <v>5411</v>
      </c>
      <c r="E2417" s="22" t="s">
        <v>1104</v>
      </c>
      <c r="F2417" s="61" t="s">
        <v>77</v>
      </c>
    </row>
    <row r="2418" spans="1:6" x14ac:dyDescent="0.25">
      <c r="A2418" t="s">
        <v>1107</v>
      </c>
      <c r="B2418" t="s">
        <v>77</v>
      </c>
      <c r="C2418" t="s">
        <v>5411</v>
      </c>
      <c r="D2418" t="s">
        <v>5411</v>
      </c>
      <c r="E2418" s="22" t="s">
        <v>1107</v>
      </c>
      <c r="F2418" s="61" t="s">
        <v>77</v>
      </c>
    </row>
    <row r="2419" spans="1:6" x14ac:dyDescent="0.25">
      <c r="A2419" t="s">
        <v>1110</v>
      </c>
      <c r="B2419" t="s">
        <v>77</v>
      </c>
      <c r="C2419" t="s">
        <v>5411</v>
      </c>
      <c r="D2419" t="s">
        <v>5411</v>
      </c>
      <c r="E2419" s="22" t="s">
        <v>1110</v>
      </c>
      <c r="F2419" s="61" t="s">
        <v>77</v>
      </c>
    </row>
    <row r="2420" spans="1:6" x14ac:dyDescent="0.25">
      <c r="A2420" t="s">
        <v>1113</v>
      </c>
      <c r="B2420" t="s">
        <v>77</v>
      </c>
      <c r="C2420" t="s">
        <v>5411</v>
      </c>
      <c r="D2420" t="s">
        <v>5411</v>
      </c>
      <c r="E2420" s="22" t="s">
        <v>1113</v>
      </c>
      <c r="F2420" s="61" t="s">
        <v>77</v>
      </c>
    </row>
    <row r="2421" spans="1:6" x14ac:dyDescent="0.25">
      <c r="A2421" t="s">
        <v>1116</v>
      </c>
      <c r="B2421" t="s">
        <v>77</v>
      </c>
      <c r="C2421" t="s">
        <v>5411</v>
      </c>
      <c r="D2421" t="s">
        <v>5411</v>
      </c>
      <c r="E2421" s="22" t="s">
        <v>1116</v>
      </c>
      <c r="F2421" s="61" t="s">
        <v>77</v>
      </c>
    </row>
    <row r="2422" spans="1:6" x14ac:dyDescent="0.25">
      <c r="A2422" t="s">
        <v>1119</v>
      </c>
      <c r="B2422" t="s">
        <v>77</v>
      </c>
      <c r="C2422" t="s">
        <v>5411</v>
      </c>
      <c r="D2422" t="s">
        <v>5411</v>
      </c>
      <c r="E2422" s="22" t="s">
        <v>1119</v>
      </c>
      <c r="F2422" s="61" t="s">
        <v>77</v>
      </c>
    </row>
    <row r="2423" spans="1:6" x14ac:dyDescent="0.25">
      <c r="A2423" t="s">
        <v>1122</v>
      </c>
      <c r="B2423" t="s">
        <v>77</v>
      </c>
      <c r="C2423" t="s">
        <v>5411</v>
      </c>
      <c r="D2423" t="s">
        <v>5411</v>
      </c>
      <c r="E2423" s="22" t="s">
        <v>1122</v>
      </c>
      <c r="F2423" s="61" t="s">
        <v>77</v>
      </c>
    </row>
    <row r="2424" spans="1:6" x14ac:dyDescent="0.25">
      <c r="A2424" t="s">
        <v>4224</v>
      </c>
      <c r="B2424" t="s">
        <v>5568</v>
      </c>
      <c r="C2424" t="s">
        <v>5411</v>
      </c>
      <c r="D2424" t="s">
        <v>5411</v>
      </c>
      <c r="E2424" s="22" t="s">
        <v>4224</v>
      </c>
      <c r="F2424" s="22" t="s">
        <v>88</v>
      </c>
    </row>
    <row r="2425" spans="1:6" x14ac:dyDescent="0.25">
      <c r="A2425" t="s">
        <v>4225</v>
      </c>
      <c r="B2425" t="s">
        <v>5568</v>
      </c>
      <c r="C2425" t="s">
        <v>5411</v>
      </c>
      <c r="D2425" t="s">
        <v>5411</v>
      </c>
      <c r="E2425" s="22" t="s">
        <v>4225</v>
      </c>
      <c r="F2425" s="22" t="s">
        <v>88</v>
      </c>
    </row>
    <row r="2426" spans="1:6" x14ac:dyDescent="0.25">
      <c r="A2426" t="s">
        <v>4226</v>
      </c>
      <c r="B2426" t="s">
        <v>5568</v>
      </c>
      <c r="C2426" t="s">
        <v>5411</v>
      </c>
      <c r="D2426" t="s">
        <v>5411</v>
      </c>
      <c r="E2426" s="22" t="s">
        <v>4226</v>
      </c>
      <c r="F2426" s="22" t="s">
        <v>88</v>
      </c>
    </row>
    <row r="2427" spans="1:6" x14ac:dyDescent="0.25">
      <c r="A2427" t="s">
        <v>4227</v>
      </c>
      <c r="B2427" t="s">
        <v>5568</v>
      </c>
      <c r="C2427" t="s">
        <v>5411</v>
      </c>
      <c r="D2427" t="s">
        <v>5411</v>
      </c>
      <c r="E2427" s="22" t="s">
        <v>4227</v>
      </c>
      <c r="F2427" s="22" t="s">
        <v>88</v>
      </c>
    </row>
    <row r="2428" spans="1:6" x14ac:dyDescent="0.25">
      <c r="A2428" t="s">
        <v>4228</v>
      </c>
      <c r="B2428" t="s">
        <v>5568</v>
      </c>
      <c r="C2428" t="s">
        <v>5411</v>
      </c>
      <c r="D2428" t="s">
        <v>5411</v>
      </c>
      <c r="E2428" s="22" t="s">
        <v>4228</v>
      </c>
      <c r="F2428" s="22" t="s">
        <v>88</v>
      </c>
    </row>
    <row r="2429" spans="1:6" x14ac:dyDescent="0.25">
      <c r="A2429" t="s">
        <v>4229</v>
      </c>
      <c r="B2429" t="s">
        <v>5568</v>
      </c>
      <c r="C2429" t="s">
        <v>5411</v>
      </c>
      <c r="D2429" t="s">
        <v>5411</v>
      </c>
      <c r="E2429" s="22" t="s">
        <v>4229</v>
      </c>
      <c r="F2429" s="22" t="s">
        <v>88</v>
      </c>
    </row>
    <row r="2430" spans="1:6" x14ac:dyDescent="0.25">
      <c r="A2430" t="s">
        <v>4230</v>
      </c>
      <c r="B2430" t="s">
        <v>5568</v>
      </c>
      <c r="C2430" t="s">
        <v>5411</v>
      </c>
      <c r="D2430" t="s">
        <v>5411</v>
      </c>
      <c r="E2430" s="22" t="s">
        <v>4230</v>
      </c>
      <c r="F2430" s="22" t="s">
        <v>88</v>
      </c>
    </row>
    <row r="2431" spans="1:6" x14ac:dyDescent="0.25">
      <c r="A2431" t="s">
        <v>4231</v>
      </c>
      <c r="B2431" t="s">
        <v>5568</v>
      </c>
      <c r="C2431" t="s">
        <v>5411</v>
      </c>
      <c r="D2431" t="s">
        <v>5411</v>
      </c>
      <c r="E2431" s="22" t="s">
        <v>4231</v>
      </c>
      <c r="F2431" s="22" t="s">
        <v>88</v>
      </c>
    </row>
    <row r="2432" spans="1:6" x14ac:dyDescent="0.25">
      <c r="A2432" t="s">
        <v>4232</v>
      </c>
      <c r="B2432" t="s">
        <v>5568</v>
      </c>
      <c r="C2432" t="s">
        <v>5411</v>
      </c>
      <c r="D2432" t="s">
        <v>5411</v>
      </c>
      <c r="E2432" s="22" t="s">
        <v>4232</v>
      </c>
      <c r="F2432" s="22" t="s">
        <v>88</v>
      </c>
    </row>
    <row r="2433" spans="1:6" x14ac:dyDescent="0.25">
      <c r="A2433" t="s">
        <v>4233</v>
      </c>
      <c r="B2433" t="s">
        <v>5568</v>
      </c>
      <c r="C2433" t="s">
        <v>5411</v>
      </c>
      <c r="D2433" t="s">
        <v>5411</v>
      </c>
      <c r="E2433" s="22" t="s">
        <v>4233</v>
      </c>
      <c r="F2433" s="22" t="s">
        <v>88</v>
      </c>
    </row>
    <row r="2434" spans="1:6" x14ac:dyDescent="0.25">
      <c r="A2434" t="s">
        <v>4234</v>
      </c>
      <c r="B2434" t="s">
        <v>5568</v>
      </c>
      <c r="C2434" t="s">
        <v>5411</v>
      </c>
      <c r="D2434" t="s">
        <v>5411</v>
      </c>
      <c r="E2434" s="22" t="s">
        <v>4234</v>
      </c>
      <c r="F2434" s="22" t="s">
        <v>88</v>
      </c>
    </row>
    <row r="2435" spans="1:6" x14ac:dyDescent="0.25">
      <c r="A2435" t="s">
        <v>4235</v>
      </c>
      <c r="B2435" t="s">
        <v>5568</v>
      </c>
      <c r="C2435" t="s">
        <v>5411</v>
      </c>
      <c r="D2435" t="s">
        <v>5411</v>
      </c>
      <c r="E2435" s="22" t="s">
        <v>4235</v>
      </c>
      <c r="F2435" s="22" t="s">
        <v>88</v>
      </c>
    </row>
    <row r="2436" spans="1:6" x14ac:dyDescent="0.25">
      <c r="A2436" t="s">
        <v>4236</v>
      </c>
      <c r="B2436" t="s">
        <v>5568</v>
      </c>
      <c r="C2436" t="s">
        <v>5411</v>
      </c>
      <c r="D2436" t="s">
        <v>5411</v>
      </c>
      <c r="E2436" s="22" t="s">
        <v>4236</v>
      </c>
      <c r="F2436" s="22" t="s">
        <v>88</v>
      </c>
    </row>
    <row r="2437" spans="1:6" x14ac:dyDescent="0.25">
      <c r="A2437" t="s">
        <v>4237</v>
      </c>
      <c r="B2437" t="s">
        <v>5568</v>
      </c>
      <c r="C2437" t="s">
        <v>5411</v>
      </c>
      <c r="D2437" t="s">
        <v>5411</v>
      </c>
      <c r="E2437" s="22" t="s">
        <v>4237</v>
      </c>
      <c r="F2437" s="22" t="s">
        <v>88</v>
      </c>
    </row>
    <row r="2438" spans="1:6" x14ac:dyDescent="0.25">
      <c r="A2438" t="s">
        <v>4238</v>
      </c>
      <c r="B2438" t="s">
        <v>5568</v>
      </c>
      <c r="C2438" t="s">
        <v>5411</v>
      </c>
      <c r="D2438" t="s">
        <v>5411</v>
      </c>
      <c r="E2438" s="22" t="s">
        <v>4238</v>
      </c>
      <c r="F2438" s="22" t="s">
        <v>88</v>
      </c>
    </row>
    <row r="2439" spans="1:6" x14ac:dyDescent="0.25">
      <c r="A2439" t="s">
        <v>4239</v>
      </c>
      <c r="B2439" t="s">
        <v>5568</v>
      </c>
      <c r="C2439" t="s">
        <v>5411</v>
      </c>
      <c r="D2439" t="s">
        <v>5411</v>
      </c>
      <c r="E2439" s="22" t="s">
        <v>4239</v>
      </c>
      <c r="F2439" s="22" t="s">
        <v>88</v>
      </c>
    </row>
    <row r="2440" spans="1:6" x14ac:dyDescent="0.25">
      <c r="A2440" t="s">
        <v>4240</v>
      </c>
      <c r="B2440" t="s">
        <v>5568</v>
      </c>
      <c r="C2440" t="s">
        <v>5411</v>
      </c>
      <c r="D2440" t="s">
        <v>5411</v>
      </c>
      <c r="E2440" s="22" t="s">
        <v>4240</v>
      </c>
      <c r="F2440" s="22" t="s">
        <v>88</v>
      </c>
    </row>
    <row r="2441" spans="1:6" x14ac:dyDescent="0.25">
      <c r="A2441" t="s">
        <v>4241</v>
      </c>
      <c r="B2441" t="s">
        <v>5568</v>
      </c>
      <c r="C2441" t="s">
        <v>5411</v>
      </c>
      <c r="D2441" t="s">
        <v>5411</v>
      </c>
      <c r="E2441" s="22" t="s">
        <v>4241</v>
      </c>
      <c r="F2441" s="22" t="s">
        <v>88</v>
      </c>
    </row>
    <row r="2442" spans="1:6" x14ac:dyDescent="0.25">
      <c r="A2442" t="s">
        <v>4242</v>
      </c>
      <c r="B2442" t="s">
        <v>77</v>
      </c>
      <c r="C2442" t="s">
        <v>5411</v>
      </c>
      <c r="D2442" t="s">
        <v>5411</v>
      </c>
      <c r="E2442" s="22" t="s">
        <v>4242</v>
      </c>
      <c r="F2442" s="22" t="s">
        <v>77</v>
      </c>
    </row>
    <row r="2443" spans="1:6" x14ac:dyDescent="0.25">
      <c r="A2443" t="s">
        <v>4243</v>
      </c>
      <c r="B2443" t="s">
        <v>77</v>
      </c>
      <c r="C2443" t="s">
        <v>5411</v>
      </c>
      <c r="D2443" t="s">
        <v>5411</v>
      </c>
      <c r="E2443" s="22" t="s">
        <v>4243</v>
      </c>
      <c r="F2443" s="22" t="s">
        <v>77</v>
      </c>
    </row>
    <row r="2444" spans="1:6" x14ac:dyDescent="0.25">
      <c r="A2444" t="s">
        <v>4244</v>
      </c>
      <c r="B2444" t="s">
        <v>77</v>
      </c>
      <c r="C2444" t="s">
        <v>5411</v>
      </c>
      <c r="D2444" t="s">
        <v>5411</v>
      </c>
      <c r="E2444" s="22" t="s">
        <v>4244</v>
      </c>
      <c r="F2444" s="22" t="s">
        <v>77</v>
      </c>
    </row>
    <row r="2445" spans="1:6" x14ac:dyDescent="0.25">
      <c r="A2445" t="s">
        <v>4245</v>
      </c>
      <c r="B2445" t="s">
        <v>77</v>
      </c>
      <c r="C2445" t="s">
        <v>5411</v>
      </c>
      <c r="D2445" t="s">
        <v>5411</v>
      </c>
      <c r="E2445" s="22" t="s">
        <v>4245</v>
      </c>
      <c r="F2445" s="22" t="s">
        <v>77</v>
      </c>
    </row>
    <row r="2446" spans="1:6" x14ac:dyDescent="0.25">
      <c r="A2446" t="s">
        <v>4246</v>
      </c>
      <c r="B2446" t="s">
        <v>77</v>
      </c>
      <c r="C2446" t="s">
        <v>5411</v>
      </c>
      <c r="D2446" t="s">
        <v>5411</v>
      </c>
      <c r="E2446" s="22" t="s">
        <v>4246</v>
      </c>
      <c r="F2446" s="22" t="s">
        <v>77</v>
      </c>
    </row>
    <row r="2447" spans="1:6" x14ac:dyDescent="0.25">
      <c r="A2447" t="s">
        <v>4247</v>
      </c>
      <c r="B2447" t="s">
        <v>77</v>
      </c>
      <c r="C2447" t="s">
        <v>5411</v>
      </c>
      <c r="D2447" t="s">
        <v>5411</v>
      </c>
      <c r="E2447" s="22" t="s">
        <v>4247</v>
      </c>
      <c r="F2447" s="22" t="s">
        <v>77</v>
      </c>
    </row>
    <row r="2448" spans="1:6" x14ac:dyDescent="0.25">
      <c r="A2448" t="s">
        <v>4248</v>
      </c>
      <c r="B2448" t="s">
        <v>77</v>
      </c>
      <c r="C2448" t="s">
        <v>5411</v>
      </c>
      <c r="D2448" t="s">
        <v>5411</v>
      </c>
      <c r="E2448" s="22" t="s">
        <v>4248</v>
      </c>
      <c r="F2448" s="22" t="s">
        <v>77</v>
      </c>
    </row>
    <row r="2449" spans="1:6" x14ac:dyDescent="0.25">
      <c r="A2449" t="s">
        <v>4249</v>
      </c>
      <c r="B2449" t="s">
        <v>77</v>
      </c>
      <c r="C2449" t="s">
        <v>5411</v>
      </c>
      <c r="D2449" t="s">
        <v>5411</v>
      </c>
      <c r="E2449" s="22" t="s">
        <v>4249</v>
      </c>
      <c r="F2449" s="22" t="s">
        <v>77</v>
      </c>
    </row>
    <row r="2450" spans="1:6" x14ac:dyDescent="0.25">
      <c r="A2450" t="s">
        <v>4250</v>
      </c>
      <c r="B2450" t="s">
        <v>77</v>
      </c>
      <c r="C2450" t="s">
        <v>5411</v>
      </c>
      <c r="D2450" t="s">
        <v>5411</v>
      </c>
      <c r="E2450" s="22" t="s">
        <v>4250</v>
      </c>
      <c r="F2450" s="22" t="s">
        <v>77</v>
      </c>
    </row>
    <row r="2451" spans="1:6" x14ac:dyDescent="0.25">
      <c r="A2451" t="s">
        <v>4251</v>
      </c>
      <c r="B2451" t="s">
        <v>77</v>
      </c>
      <c r="C2451" t="s">
        <v>5411</v>
      </c>
      <c r="D2451" t="s">
        <v>5411</v>
      </c>
      <c r="E2451" s="22" t="s">
        <v>4251</v>
      </c>
      <c r="F2451" s="22" t="s">
        <v>77</v>
      </c>
    </row>
    <row r="2452" spans="1:6" x14ac:dyDescent="0.25">
      <c r="A2452" t="s">
        <v>4252</v>
      </c>
      <c r="B2452" t="s">
        <v>77</v>
      </c>
      <c r="C2452" t="s">
        <v>5411</v>
      </c>
      <c r="D2452" t="s">
        <v>5411</v>
      </c>
      <c r="E2452" s="22" t="s">
        <v>4252</v>
      </c>
      <c r="F2452" s="22" t="s">
        <v>77</v>
      </c>
    </row>
    <row r="2453" spans="1:6" x14ac:dyDescent="0.25">
      <c r="A2453" t="s">
        <v>4253</v>
      </c>
      <c r="B2453" t="s">
        <v>77</v>
      </c>
      <c r="C2453" t="s">
        <v>5411</v>
      </c>
      <c r="D2453" t="s">
        <v>5411</v>
      </c>
      <c r="E2453" s="22" t="s">
        <v>4253</v>
      </c>
      <c r="F2453" s="22" t="s">
        <v>77</v>
      </c>
    </row>
    <row r="2454" spans="1:6" x14ac:dyDescent="0.25">
      <c r="A2454" t="s">
        <v>4254</v>
      </c>
      <c r="B2454" t="s">
        <v>77</v>
      </c>
      <c r="C2454" t="s">
        <v>5411</v>
      </c>
      <c r="D2454" t="s">
        <v>5411</v>
      </c>
      <c r="E2454" s="22" t="s">
        <v>4254</v>
      </c>
      <c r="F2454" s="22" t="s">
        <v>77</v>
      </c>
    </row>
    <row r="2455" spans="1:6" x14ac:dyDescent="0.25">
      <c r="A2455" t="s">
        <v>4255</v>
      </c>
      <c r="B2455" t="s">
        <v>77</v>
      </c>
      <c r="C2455" t="s">
        <v>5411</v>
      </c>
      <c r="D2455" t="s">
        <v>5411</v>
      </c>
      <c r="E2455" s="22" t="s">
        <v>4255</v>
      </c>
      <c r="F2455" s="22" t="s">
        <v>77</v>
      </c>
    </row>
    <row r="2456" spans="1:6" x14ac:dyDescent="0.25">
      <c r="A2456" t="s">
        <v>4256</v>
      </c>
      <c r="B2456" t="s">
        <v>77</v>
      </c>
      <c r="C2456" t="s">
        <v>5411</v>
      </c>
      <c r="D2456" t="s">
        <v>5411</v>
      </c>
      <c r="E2456" s="22" t="s">
        <v>4256</v>
      </c>
      <c r="F2456" s="22" t="s">
        <v>77</v>
      </c>
    </row>
    <row r="2457" spans="1:6" x14ac:dyDescent="0.25">
      <c r="A2457" t="s">
        <v>4257</v>
      </c>
      <c r="B2457" t="s">
        <v>77</v>
      </c>
      <c r="C2457" t="s">
        <v>5411</v>
      </c>
      <c r="D2457" t="s">
        <v>5411</v>
      </c>
      <c r="E2457" s="22" t="s">
        <v>4257</v>
      </c>
      <c r="F2457" s="22" t="s">
        <v>77</v>
      </c>
    </row>
    <row r="2458" spans="1:6" x14ac:dyDescent="0.25">
      <c r="A2458" t="s">
        <v>4258</v>
      </c>
      <c r="B2458" t="s">
        <v>77</v>
      </c>
      <c r="C2458" t="s">
        <v>5411</v>
      </c>
      <c r="D2458" t="s">
        <v>5411</v>
      </c>
      <c r="E2458" s="22" t="s">
        <v>4258</v>
      </c>
      <c r="F2458" s="22" t="s">
        <v>77</v>
      </c>
    </row>
    <row r="2459" spans="1:6" x14ac:dyDescent="0.25">
      <c r="A2459" t="s">
        <v>4259</v>
      </c>
      <c r="B2459" t="s">
        <v>77</v>
      </c>
      <c r="C2459" t="s">
        <v>5411</v>
      </c>
      <c r="D2459" t="s">
        <v>5411</v>
      </c>
      <c r="E2459" s="22" t="s">
        <v>4259</v>
      </c>
      <c r="F2459" s="22" t="s">
        <v>77</v>
      </c>
    </row>
    <row r="2460" spans="1:6" x14ac:dyDescent="0.25">
      <c r="A2460" t="s">
        <v>555</v>
      </c>
      <c r="B2460" t="s">
        <v>113</v>
      </c>
      <c r="C2460" t="s">
        <v>5411</v>
      </c>
      <c r="D2460" t="s">
        <v>5411</v>
      </c>
      <c r="E2460" s="22" t="s">
        <v>555</v>
      </c>
      <c r="F2460" s="61" t="s">
        <v>113</v>
      </c>
    </row>
    <row r="2461" spans="1:6" x14ac:dyDescent="0.25">
      <c r="A2461" t="s">
        <v>556</v>
      </c>
      <c r="B2461" t="s">
        <v>113</v>
      </c>
      <c r="C2461" t="s">
        <v>5411</v>
      </c>
      <c r="D2461" t="s">
        <v>5411</v>
      </c>
      <c r="E2461" s="22" t="s">
        <v>556</v>
      </c>
      <c r="F2461" s="61" t="s">
        <v>113</v>
      </c>
    </row>
    <row r="2462" spans="1:6" x14ac:dyDescent="0.25">
      <c r="A2462" t="s">
        <v>557</v>
      </c>
      <c r="B2462" t="s">
        <v>113</v>
      </c>
      <c r="C2462" t="s">
        <v>5411</v>
      </c>
      <c r="D2462" t="s">
        <v>5411</v>
      </c>
      <c r="E2462" s="22" t="s">
        <v>557</v>
      </c>
      <c r="F2462" s="61" t="s">
        <v>113</v>
      </c>
    </row>
    <row r="2463" spans="1:6" x14ac:dyDescent="0.25">
      <c r="A2463" t="s">
        <v>558</v>
      </c>
      <c r="B2463" t="s">
        <v>113</v>
      </c>
      <c r="C2463" t="s">
        <v>5411</v>
      </c>
      <c r="D2463" t="s">
        <v>5411</v>
      </c>
      <c r="E2463" s="22" t="s">
        <v>558</v>
      </c>
      <c r="F2463" s="61" t="s">
        <v>113</v>
      </c>
    </row>
    <row r="2464" spans="1:6" x14ac:dyDescent="0.25">
      <c r="A2464" t="s">
        <v>559</v>
      </c>
      <c r="B2464" t="s">
        <v>113</v>
      </c>
      <c r="C2464" t="s">
        <v>5411</v>
      </c>
      <c r="D2464" t="s">
        <v>5411</v>
      </c>
      <c r="E2464" s="22" t="s">
        <v>559</v>
      </c>
      <c r="F2464" s="61" t="s">
        <v>113</v>
      </c>
    </row>
    <row r="2465" spans="1:6" x14ac:dyDescent="0.25">
      <c r="A2465" t="s">
        <v>560</v>
      </c>
      <c r="B2465" t="s">
        <v>113</v>
      </c>
      <c r="C2465" t="s">
        <v>5411</v>
      </c>
      <c r="D2465" t="s">
        <v>5411</v>
      </c>
      <c r="E2465" s="22" t="s">
        <v>560</v>
      </c>
      <c r="F2465" s="61" t="s">
        <v>113</v>
      </c>
    </row>
    <row r="2466" spans="1:6" x14ac:dyDescent="0.25">
      <c r="A2466" t="s">
        <v>561</v>
      </c>
      <c r="B2466" t="s">
        <v>113</v>
      </c>
      <c r="C2466" t="s">
        <v>5411</v>
      </c>
      <c r="D2466" t="s">
        <v>5411</v>
      </c>
      <c r="E2466" s="22" t="s">
        <v>561</v>
      </c>
      <c r="F2466" s="61" t="s">
        <v>113</v>
      </c>
    </row>
    <row r="2467" spans="1:6" x14ac:dyDescent="0.25">
      <c r="A2467" t="s">
        <v>562</v>
      </c>
      <c r="B2467" t="s">
        <v>113</v>
      </c>
      <c r="C2467" t="s">
        <v>5411</v>
      </c>
      <c r="D2467" t="s">
        <v>5411</v>
      </c>
      <c r="E2467" s="22" t="s">
        <v>562</v>
      </c>
      <c r="F2467" s="61" t="s">
        <v>113</v>
      </c>
    </row>
    <row r="2468" spans="1:6" x14ac:dyDescent="0.25">
      <c r="A2468" t="s">
        <v>563</v>
      </c>
      <c r="B2468" t="s">
        <v>113</v>
      </c>
      <c r="C2468" t="s">
        <v>5411</v>
      </c>
      <c r="D2468" t="s">
        <v>5411</v>
      </c>
      <c r="E2468" s="22" t="s">
        <v>563</v>
      </c>
      <c r="F2468" s="61" t="s">
        <v>113</v>
      </c>
    </row>
    <row r="2469" spans="1:6" x14ac:dyDescent="0.25">
      <c r="A2469" t="s">
        <v>564</v>
      </c>
      <c r="B2469" t="s">
        <v>113</v>
      </c>
      <c r="C2469" t="s">
        <v>5411</v>
      </c>
      <c r="D2469" t="s">
        <v>5411</v>
      </c>
      <c r="E2469" s="22" t="s">
        <v>564</v>
      </c>
      <c r="F2469" s="61" t="s">
        <v>113</v>
      </c>
    </row>
    <row r="2470" spans="1:6" x14ac:dyDescent="0.25">
      <c r="A2470" t="s">
        <v>565</v>
      </c>
      <c r="B2470" t="s">
        <v>113</v>
      </c>
      <c r="C2470" t="s">
        <v>5411</v>
      </c>
      <c r="D2470" t="s">
        <v>5411</v>
      </c>
      <c r="E2470" s="22" t="s">
        <v>565</v>
      </c>
      <c r="F2470" s="61" t="s">
        <v>113</v>
      </c>
    </row>
    <row r="2471" spans="1:6" x14ac:dyDescent="0.25">
      <c r="A2471" t="s">
        <v>566</v>
      </c>
      <c r="B2471" t="s">
        <v>113</v>
      </c>
      <c r="C2471" t="s">
        <v>5411</v>
      </c>
      <c r="D2471" t="s">
        <v>5411</v>
      </c>
      <c r="E2471" s="22" t="s">
        <v>566</v>
      </c>
      <c r="F2471" s="61" t="s">
        <v>113</v>
      </c>
    </row>
    <row r="2472" spans="1:6" x14ac:dyDescent="0.25">
      <c r="A2472" t="s">
        <v>567</v>
      </c>
      <c r="B2472" t="s">
        <v>113</v>
      </c>
      <c r="C2472" t="s">
        <v>5411</v>
      </c>
      <c r="D2472" t="s">
        <v>5411</v>
      </c>
      <c r="E2472" s="22" t="s">
        <v>567</v>
      </c>
      <c r="F2472" s="61" t="s">
        <v>113</v>
      </c>
    </row>
    <row r="2473" spans="1:6" x14ac:dyDescent="0.25">
      <c r="A2473" t="s">
        <v>568</v>
      </c>
      <c r="B2473" t="s">
        <v>113</v>
      </c>
      <c r="C2473" t="s">
        <v>5411</v>
      </c>
      <c r="D2473" t="s">
        <v>5411</v>
      </c>
      <c r="E2473" s="22" t="s">
        <v>568</v>
      </c>
      <c r="F2473" s="61" t="s">
        <v>113</v>
      </c>
    </row>
    <row r="2474" spans="1:6" x14ac:dyDescent="0.25">
      <c r="A2474" t="s">
        <v>569</v>
      </c>
      <c r="B2474" t="s">
        <v>113</v>
      </c>
      <c r="C2474" t="s">
        <v>5411</v>
      </c>
      <c r="D2474" t="s">
        <v>5411</v>
      </c>
      <c r="E2474" s="22" t="s">
        <v>569</v>
      </c>
      <c r="F2474" s="61" t="s">
        <v>113</v>
      </c>
    </row>
    <row r="2475" spans="1:6" x14ac:dyDescent="0.25">
      <c r="A2475" t="s">
        <v>570</v>
      </c>
      <c r="B2475" t="s">
        <v>113</v>
      </c>
      <c r="C2475" t="s">
        <v>5411</v>
      </c>
      <c r="D2475" t="s">
        <v>5411</v>
      </c>
      <c r="E2475" s="22" t="s">
        <v>570</v>
      </c>
      <c r="F2475" s="61" t="s">
        <v>113</v>
      </c>
    </row>
    <row r="2476" spans="1:6" x14ac:dyDescent="0.25">
      <c r="A2476" t="s">
        <v>571</v>
      </c>
      <c r="B2476" t="s">
        <v>113</v>
      </c>
      <c r="C2476" t="s">
        <v>5411</v>
      </c>
      <c r="D2476" t="s">
        <v>5411</v>
      </c>
      <c r="E2476" s="22" t="s">
        <v>571</v>
      </c>
      <c r="F2476" s="61" t="s">
        <v>113</v>
      </c>
    </row>
    <row r="2477" spans="1:6" x14ac:dyDescent="0.25">
      <c r="A2477" t="s">
        <v>572</v>
      </c>
      <c r="B2477" t="s">
        <v>113</v>
      </c>
      <c r="C2477" t="s">
        <v>5411</v>
      </c>
      <c r="D2477" t="s">
        <v>5411</v>
      </c>
      <c r="E2477" s="22" t="s">
        <v>572</v>
      </c>
      <c r="F2477" s="61" t="s">
        <v>113</v>
      </c>
    </row>
    <row r="2478" spans="1:6" x14ac:dyDescent="0.25">
      <c r="A2478" t="s">
        <v>573</v>
      </c>
      <c r="B2478" t="s">
        <v>113</v>
      </c>
      <c r="C2478" t="s">
        <v>5411</v>
      </c>
      <c r="D2478" t="s">
        <v>5411</v>
      </c>
      <c r="E2478" s="22" t="s">
        <v>573</v>
      </c>
      <c r="F2478" s="61" t="s">
        <v>113</v>
      </c>
    </row>
    <row r="2479" spans="1:6" x14ac:dyDescent="0.25">
      <c r="A2479" t="s">
        <v>574</v>
      </c>
      <c r="B2479" t="s">
        <v>113</v>
      </c>
      <c r="C2479" t="s">
        <v>5411</v>
      </c>
      <c r="D2479" t="s">
        <v>5411</v>
      </c>
      <c r="E2479" s="22" t="s">
        <v>574</v>
      </c>
      <c r="F2479" s="61" t="s">
        <v>113</v>
      </c>
    </row>
    <row r="2480" spans="1:6" x14ac:dyDescent="0.25">
      <c r="A2480" t="s">
        <v>575</v>
      </c>
      <c r="B2480" t="s">
        <v>113</v>
      </c>
      <c r="C2480" t="s">
        <v>5411</v>
      </c>
      <c r="D2480" t="s">
        <v>5411</v>
      </c>
      <c r="E2480" s="22" t="s">
        <v>575</v>
      </c>
      <c r="F2480" s="61" t="s">
        <v>113</v>
      </c>
    </row>
    <row r="2481" spans="1:6" x14ac:dyDescent="0.25">
      <c r="A2481" t="s">
        <v>576</v>
      </c>
      <c r="B2481" t="s">
        <v>113</v>
      </c>
      <c r="C2481" t="s">
        <v>5411</v>
      </c>
      <c r="D2481" t="s">
        <v>5411</v>
      </c>
      <c r="E2481" s="22" t="s">
        <v>576</v>
      </c>
      <c r="F2481" s="61" t="s">
        <v>113</v>
      </c>
    </row>
    <row r="2482" spans="1:6" x14ac:dyDescent="0.25">
      <c r="A2482" t="s">
        <v>577</v>
      </c>
      <c r="B2482" t="s">
        <v>113</v>
      </c>
      <c r="C2482" t="s">
        <v>5411</v>
      </c>
      <c r="D2482" t="s">
        <v>5411</v>
      </c>
      <c r="E2482" s="22" t="s">
        <v>577</v>
      </c>
      <c r="F2482" s="61" t="s">
        <v>113</v>
      </c>
    </row>
    <row r="2483" spans="1:6" x14ac:dyDescent="0.25">
      <c r="A2483" t="s">
        <v>578</v>
      </c>
      <c r="B2483" t="s">
        <v>113</v>
      </c>
      <c r="C2483" t="s">
        <v>5411</v>
      </c>
      <c r="D2483" t="s">
        <v>5411</v>
      </c>
      <c r="E2483" s="22" t="s">
        <v>578</v>
      </c>
      <c r="F2483" s="61" t="s">
        <v>113</v>
      </c>
    </row>
    <row r="2484" spans="1:6" x14ac:dyDescent="0.25">
      <c r="A2484" t="s">
        <v>579</v>
      </c>
      <c r="B2484" t="s">
        <v>113</v>
      </c>
      <c r="C2484" t="s">
        <v>5411</v>
      </c>
      <c r="D2484" t="s">
        <v>5411</v>
      </c>
      <c r="E2484" s="22" t="s">
        <v>579</v>
      </c>
      <c r="F2484" s="61" t="s">
        <v>113</v>
      </c>
    </row>
    <row r="2485" spans="1:6" x14ac:dyDescent="0.25">
      <c r="A2485" t="s">
        <v>580</v>
      </c>
      <c r="B2485" t="s">
        <v>113</v>
      </c>
      <c r="C2485" t="s">
        <v>5411</v>
      </c>
      <c r="D2485" t="s">
        <v>5411</v>
      </c>
      <c r="E2485" s="22" t="s">
        <v>580</v>
      </c>
      <c r="F2485" s="61" t="s">
        <v>113</v>
      </c>
    </row>
    <row r="2486" spans="1:6" x14ac:dyDescent="0.25">
      <c r="A2486" t="s">
        <v>581</v>
      </c>
      <c r="B2486" t="s">
        <v>113</v>
      </c>
      <c r="C2486" t="s">
        <v>5411</v>
      </c>
      <c r="D2486" t="s">
        <v>5411</v>
      </c>
      <c r="E2486" s="22" t="s">
        <v>581</v>
      </c>
      <c r="F2486" s="61" t="s">
        <v>113</v>
      </c>
    </row>
    <row r="2487" spans="1:6" x14ac:dyDescent="0.25">
      <c r="A2487" t="s">
        <v>582</v>
      </c>
      <c r="B2487" t="s">
        <v>113</v>
      </c>
      <c r="C2487" t="s">
        <v>5411</v>
      </c>
      <c r="D2487" t="s">
        <v>5411</v>
      </c>
      <c r="E2487" s="22" t="s">
        <v>582</v>
      </c>
      <c r="F2487" s="61" t="s">
        <v>113</v>
      </c>
    </row>
    <row r="2488" spans="1:6" x14ac:dyDescent="0.25">
      <c r="A2488" t="s">
        <v>583</v>
      </c>
      <c r="B2488" t="s">
        <v>113</v>
      </c>
      <c r="C2488" t="s">
        <v>5411</v>
      </c>
      <c r="D2488" t="s">
        <v>5411</v>
      </c>
      <c r="E2488" s="22" t="s">
        <v>583</v>
      </c>
      <c r="F2488" s="61" t="s">
        <v>113</v>
      </c>
    </row>
    <row r="2489" spans="1:6" x14ac:dyDescent="0.25">
      <c r="A2489" t="s">
        <v>584</v>
      </c>
      <c r="B2489" t="s">
        <v>113</v>
      </c>
      <c r="C2489" t="s">
        <v>5411</v>
      </c>
      <c r="D2489" t="s">
        <v>5411</v>
      </c>
      <c r="E2489" s="22" t="s">
        <v>584</v>
      </c>
      <c r="F2489" s="61" t="s">
        <v>113</v>
      </c>
    </row>
    <row r="2490" spans="1:6" x14ac:dyDescent="0.25">
      <c r="A2490" t="s">
        <v>585</v>
      </c>
      <c r="B2490" t="s">
        <v>113</v>
      </c>
      <c r="C2490" t="s">
        <v>5411</v>
      </c>
      <c r="D2490" t="s">
        <v>5411</v>
      </c>
      <c r="E2490" s="22" t="s">
        <v>585</v>
      </c>
      <c r="F2490" s="61" t="s">
        <v>113</v>
      </c>
    </row>
    <row r="2491" spans="1:6" x14ac:dyDescent="0.25">
      <c r="A2491" t="s">
        <v>586</v>
      </c>
      <c r="B2491" t="s">
        <v>113</v>
      </c>
      <c r="C2491" t="s">
        <v>5411</v>
      </c>
      <c r="D2491" t="s">
        <v>5411</v>
      </c>
      <c r="E2491" s="22" t="s">
        <v>586</v>
      </c>
      <c r="F2491" s="61" t="s">
        <v>113</v>
      </c>
    </row>
    <row r="2492" spans="1:6" x14ac:dyDescent="0.25">
      <c r="A2492" t="s">
        <v>587</v>
      </c>
      <c r="B2492" t="s">
        <v>113</v>
      </c>
      <c r="C2492" t="s">
        <v>5411</v>
      </c>
      <c r="D2492" t="s">
        <v>5411</v>
      </c>
      <c r="E2492" s="22" t="s">
        <v>587</v>
      </c>
      <c r="F2492" s="61" t="s">
        <v>113</v>
      </c>
    </row>
    <row r="2493" spans="1:6" x14ac:dyDescent="0.25">
      <c r="A2493" t="s">
        <v>588</v>
      </c>
      <c r="B2493" t="s">
        <v>113</v>
      </c>
      <c r="C2493" t="s">
        <v>5411</v>
      </c>
      <c r="D2493" t="s">
        <v>5411</v>
      </c>
      <c r="E2493" s="22" t="s">
        <v>588</v>
      </c>
      <c r="F2493" s="61" t="s">
        <v>113</v>
      </c>
    </row>
    <row r="2494" spans="1:6" x14ac:dyDescent="0.25">
      <c r="A2494" t="s">
        <v>589</v>
      </c>
      <c r="B2494" t="s">
        <v>113</v>
      </c>
      <c r="C2494" t="s">
        <v>5411</v>
      </c>
      <c r="D2494" t="s">
        <v>5411</v>
      </c>
      <c r="E2494" s="22" t="s">
        <v>589</v>
      </c>
      <c r="F2494" s="61" t="s">
        <v>113</v>
      </c>
    </row>
    <row r="2495" spans="1:6" x14ac:dyDescent="0.25">
      <c r="A2495" t="s">
        <v>590</v>
      </c>
      <c r="B2495" t="s">
        <v>113</v>
      </c>
      <c r="C2495" t="s">
        <v>5411</v>
      </c>
      <c r="D2495" t="s">
        <v>5411</v>
      </c>
      <c r="E2495" s="22" t="s">
        <v>590</v>
      </c>
      <c r="F2495" s="61" t="s">
        <v>113</v>
      </c>
    </row>
    <row r="2496" spans="1:6" x14ac:dyDescent="0.25">
      <c r="A2496" t="s">
        <v>591</v>
      </c>
      <c r="B2496" t="s">
        <v>113</v>
      </c>
      <c r="C2496" t="s">
        <v>5411</v>
      </c>
      <c r="D2496" t="s">
        <v>5411</v>
      </c>
      <c r="E2496" s="22" t="s">
        <v>591</v>
      </c>
      <c r="F2496" s="61" t="s">
        <v>113</v>
      </c>
    </row>
    <row r="2497" spans="1:6" x14ac:dyDescent="0.25">
      <c r="A2497" t="s">
        <v>592</v>
      </c>
      <c r="B2497" t="s">
        <v>113</v>
      </c>
      <c r="C2497" t="s">
        <v>5411</v>
      </c>
      <c r="D2497" t="s">
        <v>5411</v>
      </c>
      <c r="E2497" s="22" t="s">
        <v>592</v>
      </c>
      <c r="F2497" s="61" t="s">
        <v>113</v>
      </c>
    </row>
    <row r="2498" spans="1:6" x14ac:dyDescent="0.25">
      <c r="A2498" t="s">
        <v>593</v>
      </c>
      <c r="B2498" t="s">
        <v>113</v>
      </c>
      <c r="C2498" t="s">
        <v>5411</v>
      </c>
      <c r="D2498" t="s">
        <v>5411</v>
      </c>
      <c r="E2498" s="22" t="s">
        <v>593</v>
      </c>
      <c r="F2498" s="61" t="s">
        <v>113</v>
      </c>
    </row>
    <row r="2499" spans="1:6" x14ac:dyDescent="0.25">
      <c r="A2499" t="s">
        <v>594</v>
      </c>
      <c r="B2499" t="s">
        <v>113</v>
      </c>
      <c r="C2499" t="s">
        <v>5411</v>
      </c>
      <c r="D2499" t="s">
        <v>5411</v>
      </c>
      <c r="E2499" s="22" t="s">
        <v>594</v>
      </c>
      <c r="F2499" s="61" t="s">
        <v>113</v>
      </c>
    </row>
    <row r="2500" spans="1:6" x14ac:dyDescent="0.25">
      <c r="A2500" t="s">
        <v>595</v>
      </c>
      <c r="B2500" t="s">
        <v>113</v>
      </c>
      <c r="C2500" t="s">
        <v>5411</v>
      </c>
      <c r="D2500" t="s">
        <v>5411</v>
      </c>
      <c r="E2500" s="22" t="s">
        <v>595</v>
      </c>
      <c r="F2500" s="61" t="s">
        <v>113</v>
      </c>
    </row>
    <row r="2501" spans="1:6" x14ac:dyDescent="0.25">
      <c r="A2501" t="s">
        <v>596</v>
      </c>
      <c r="B2501" t="s">
        <v>113</v>
      </c>
      <c r="C2501" t="s">
        <v>5411</v>
      </c>
      <c r="D2501" t="s">
        <v>5411</v>
      </c>
      <c r="E2501" s="22" t="s">
        <v>596</v>
      </c>
      <c r="F2501" s="61" t="s">
        <v>113</v>
      </c>
    </row>
    <row r="2502" spans="1:6" x14ac:dyDescent="0.25">
      <c r="A2502" t="s">
        <v>597</v>
      </c>
      <c r="B2502" t="s">
        <v>113</v>
      </c>
      <c r="C2502" t="s">
        <v>5411</v>
      </c>
      <c r="D2502" t="s">
        <v>5411</v>
      </c>
      <c r="E2502" s="22" t="s">
        <v>597</v>
      </c>
      <c r="F2502" s="61" t="s">
        <v>113</v>
      </c>
    </row>
    <row r="2503" spans="1:6" x14ac:dyDescent="0.25">
      <c r="A2503" t="s">
        <v>598</v>
      </c>
      <c r="B2503" t="s">
        <v>113</v>
      </c>
      <c r="C2503" t="s">
        <v>5411</v>
      </c>
      <c r="D2503" t="s">
        <v>5411</v>
      </c>
      <c r="E2503" s="22" t="s">
        <v>598</v>
      </c>
      <c r="F2503" s="61" t="s">
        <v>113</v>
      </c>
    </row>
    <row r="2504" spans="1:6" x14ac:dyDescent="0.25">
      <c r="A2504" t="s">
        <v>599</v>
      </c>
      <c r="B2504" t="s">
        <v>113</v>
      </c>
      <c r="C2504" t="s">
        <v>5411</v>
      </c>
      <c r="D2504" t="s">
        <v>5411</v>
      </c>
      <c r="E2504" s="22" t="s">
        <v>599</v>
      </c>
      <c r="F2504" s="61" t="s">
        <v>113</v>
      </c>
    </row>
    <row r="2505" spans="1:6" x14ac:dyDescent="0.25">
      <c r="A2505" t="s">
        <v>600</v>
      </c>
      <c r="B2505" t="s">
        <v>113</v>
      </c>
      <c r="C2505" t="s">
        <v>5411</v>
      </c>
      <c r="D2505" t="s">
        <v>5411</v>
      </c>
      <c r="E2505" s="22" t="s">
        <v>600</v>
      </c>
      <c r="F2505" s="61" t="s">
        <v>113</v>
      </c>
    </row>
    <row r="2506" spans="1:6" x14ac:dyDescent="0.25">
      <c r="A2506" t="s">
        <v>601</v>
      </c>
      <c r="B2506" t="s">
        <v>113</v>
      </c>
      <c r="C2506" t="s">
        <v>5411</v>
      </c>
      <c r="D2506" t="s">
        <v>5411</v>
      </c>
      <c r="E2506" s="22" t="s">
        <v>601</v>
      </c>
      <c r="F2506" s="61" t="s">
        <v>113</v>
      </c>
    </row>
    <row r="2507" spans="1:6" x14ac:dyDescent="0.25">
      <c r="A2507" t="s">
        <v>602</v>
      </c>
      <c r="B2507" t="s">
        <v>113</v>
      </c>
      <c r="C2507" t="s">
        <v>5411</v>
      </c>
      <c r="D2507" t="s">
        <v>5411</v>
      </c>
      <c r="E2507" s="22" t="s">
        <v>602</v>
      </c>
      <c r="F2507" s="61" t="s">
        <v>113</v>
      </c>
    </row>
    <row r="2508" spans="1:6" x14ac:dyDescent="0.25">
      <c r="A2508" t="s">
        <v>603</v>
      </c>
      <c r="B2508" t="s">
        <v>113</v>
      </c>
      <c r="C2508" t="s">
        <v>5411</v>
      </c>
      <c r="D2508" t="s">
        <v>5411</v>
      </c>
      <c r="E2508" s="22" t="s">
        <v>603</v>
      </c>
      <c r="F2508" s="61" t="s">
        <v>113</v>
      </c>
    </row>
    <row r="2509" spans="1:6" x14ac:dyDescent="0.25">
      <c r="A2509" t="s">
        <v>604</v>
      </c>
      <c r="B2509" t="s">
        <v>113</v>
      </c>
      <c r="C2509" t="s">
        <v>5411</v>
      </c>
      <c r="D2509" t="s">
        <v>5411</v>
      </c>
      <c r="E2509" s="22" t="s">
        <v>604</v>
      </c>
      <c r="F2509" s="61" t="s">
        <v>113</v>
      </c>
    </row>
    <row r="2510" spans="1:6" x14ac:dyDescent="0.25">
      <c r="A2510" t="s">
        <v>605</v>
      </c>
      <c r="B2510" t="s">
        <v>113</v>
      </c>
      <c r="C2510" t="s">
        <v>5411</v>
      </c>
      <c r="D2510" t="s">
        <v>5411</v>
      </c>
      <c r="E2510" s="22" t="s">
        <v>605</v>
      </c>
      <c r="F2510" s="61" t="s">
        <v>113</v>
      </c>
    </row>
    <row r="2511" spans="1:6" x14ac:dyDescent="0.25">
      <c r="A2511" t="s">
        <v>606</v>
      </c>
      <c r="B2511" t="s">
        <v>113</v>
      </c>
      <c r="C2511" t="s">
        <v>5411</v>
      </c>
      <c r="D2511" t="s">
        <v>5411</v>
      </c>
      <c r="E2511" s="22" t="s">
        <v>606</v>
      </c>
      <c r="F2511" s="61" t="s">
        <v>113</v>
      </c>
    </row>
    <row r="2512" spans="1:6" x14ac:dyDescent="0.25">
      <c r="A2512" t="s">
        <v>607</v>
      </c>
      <c r="B2512" t="s">
        <v>113</v>
      </c>
      <c r="C2512" t="s">
        <v>5411</v>
      </c>
      <c r="D2512" t="s">
        <v>5411</v>
      </c>
      <c r="E2512" s="22" t="s">
        <v>607</v>
      </c>
      <c r="F2512" s="61" t="s">
        <v>113</v>
      </c>
    </row>
    <row r="2513" spans="1:6" x14ac:dyDescent="0.25">
      <c r="A2513" t="s">
        <v>608</v>
      </c>
      <c r="B2513" t="s">
        <v>113</v>
      </c>
      <c r="C2513" t="s">
        <v>5411</v>
      </c>
      <c r="D2513" t="s">
        <v>5411</v>
      </c>
      <c r="E2513" s="22" t="s">
        <v>608</v>
      </c>
      <c r="F2513" s="61" t="s">
        <v>113</v>
      </c>
    </row>
    <row r="2514" spans="1:6" x14ac:dyDescent="0.25">
      <c r="A2514" t="s">
        <v>609</v>
      </c>
      <c r="B2514" t="s">
        <v>113</v>
      </c>
      <c r="C2514" t="s">
        <v>5411</v>
      </c>
      <c r="D2514" t="s">
        <v>5411</v>
      </c>
      <c r="E2514" s="22" t="s">
        <v>609</v>
      </c>
      <c r="F2514" s="61" t="s">
        <v>113</v>
      </c>
    </row>
    <row r="2515" spans="1:6" x14ac:dyDescent="0.25">
      <c r="A2515" t="s">
        <v>610</v>
      </c>
      <c r="B2515" t="s">
        <v>113</v>
      </c>
      <c r="C2515" t="s">
        <v>5411</v>
      </c>
      <c r="D2515" t="s">
        <v>5411</v>
      </c>
      <c r="E2515" s="22" t="s">
        <v>610</v>
      </c>
      <c r="F2515" s="61" t="s">
        <v>113</v>
      </c>
    </row>
    <row r="2516" spans="1:6" x14ac:dyDescent="0.25">
      <c r="A2516" t="s">
        <v>611</v>
      </c>
      <c r="B2516" t="s">
        <v>113</v>
      </c>
      <c r="C2516" t="s">
        <v>5411</v>
      </c>
      <c r="D2516" t="s">
        <v>5411</v>
      </c>
      <c r="E2516" s="22" t="s">
        <v>611</v>
      </c>
      <c r="F2516" s="61" t="s">
        <v>113</v>
      </c>
    </row>
    <row r="2517" spans="1:6" x14ac:dyDescent="0.25">
      <c r="A2517" t="s">
        <v>612</v>
      </c>
      <c r="B2517" t="s">
        <v>113</v>
      </c>
      <c r="C2517" t="s">
        <v>5411</v>
      </c>
      <c r="D2517" t="s">
        <v>5411</v>
      </c>
      <c r="E2517" s="22" t="s">
        <v>612</v>
      </c>
      <c r="F2517" s="61" t="s">
        <v>113</v>
      </c>
    </row>
    <row r="2518" spans="1:6" x14ac:dyDescent="0.25">
      <c r="A2518" t="s">
        <v>613</v>
      </c>
      <c r="B2518" t="s">
        <v>113</v>
      </c>
      <c r="C2518" t="s">
        <v>5411</v>
      </c>
      <c r="D2518" t="s">
        <v>5411</v>
      </c>
      <c r="E2518" s="22" t="s">
        <v>613</v>
      </c>
      <c r="F2518" s="61" t="s">
        <v>113</v>
      </c>
    </row>
    <row r="2519" spans="1:6" x14ac:dyDescent="0.25">
      <c r="A2519" t="s">
        <v>614</v>
      </c>
      <c r="B2519" t="s">
        <v>113</v>
      </c>
      <c r="C2519" t="s">
        <v>5411</v>
      </c>
      <c r="D2519" t="s">
        <v>5411</v>
      </c>
      <c r="E2519" s="22" t="s">
        <v>614</v>
      </c>
      <c r="F2519" s="61" t="s">
        <v>113</v>
      </c>
    </row>
    <row r="2520" spans="1:6" x14ac:dyDescent="0.25">
      <c r="A2520" t="s">
        <v>615</v>
      </c>
      <c r="B2520" t="s">
        <v>113</v>
      </c>
      <c r="C2520" t="s">
        <v>5411</v>
      </c>
      <c r="D2520" t="s">
        <v>5411</v>
      </c>
      <c r="E2520" s="22" t="s">
        <v>615</v>
      </c>
      <c r="F2520" s="61" t="s">
        <v>113</v>
      </c>
    </row>
    <row r="2521" spans="1:6" x14ac:dyDescent="0.25">
      <c r="A2521" t="s">
        <v>616</v>
      </c>
      <c r="B2521" t="s">
        <v>113</v>
      </c>
      <c r="C2521" t="s">
        <v>5411</v>
      </c>
      <c r="D2521" t="s">
        <v>5411</v>
      </c>
      <c r="E2521" s="22" t="s">
        <v>616</v>
      </c>
      <c r="F2521" s="61" t="s">
        <v>113</v>
      </c>
    </row>
    <row r="2522" spans="1:6" x14ac:dyDescent="0.25">
      <c r="A2522" t="s">
        <v>617</v>
      </c>
      <c r="B2522" t="s">
        <v>113</v>
      </c>
      <c r="C2522" t="s">
        <v>5411</v>
      </c>
      <c r="D2522" t="s">
        <v>5411</v>
      </c>
      <c r="E2522" s="22" t="s">
        <v>617</v>
      </c>
      <c r="F2522" s="61" t="s">
        <v>113</v>
      </c>
    </row>
    <row r="2523" spans="1:6" x14ac:dyDescent="0.25">
      <c r="A2523" t="s">
        <v>618</v>
      </c>
      <c r="B2523" t="s">
        <v>113</v>
      </c>
      <c r="C2523" t="s">
        <v>5411</v>
      </c>
      <c r="D2523" t="s">
        <v>5411</v>
      </c>
      <c r="E2523" s="22" t="s">
        <v>618</v>
      </c>
      <c r="F2523" s="61" t="s">
        <v>113</v>
      </c>
    </row>
    <row r="2524" spans="1:6" x14ac:dyDescent="0.25">
      <c r="A2524" t="s">
        <v>619</v>
      </c>
      <c r="B2524" t="s">
        <v>113</v>
      </c>
      <c r="C2524" t="s">
        <v>5411</v>
      </c>
      <c r="D2524" t="s">
        <v>5411</v>
      </c>
      <c r="E2524" s="22" t="s">
        <v>619</v>
      </c>
      <c r="F2524" s="61" t="s">
        <v>113</v>
      </c>
    </row>
    <row r="2525" spans="1:6" x14ac:dyDescent="0.25">
      <c r="A2525" t="s">
        <v>620</v>
      </c>
      <c r="B2525" t="s">
        <v>113</v>
      </c>
      <c r="C2525" t="s">
        <v>5411</v>
      </c>
      <c r="D2525" t="s">
        <v>5411</v>
      </c>
      <c r="E2525" s="22" t="s">
        <v>620</v>
      </c>
      <c r="F2525" s="61" t="s">
        <v>113</v>
      </c>
    </row>
    <row r="2526" spans="1:6" x14ac:dyDescent="0.25">
      <c r="A2526" t="s">
        <v>1370</v>
      </c>
      <c r="B2526" t="s">
        <v>77</v>
      </c>
      <c r="C2526" t="s">
        <v>5411</v>
      </c>
      <c r="D2526" t="s">
        <v>5411</v>
      </c>
      <c r="E2526" s="22" t="s">
        <v>1370</v>
      </c>
      <c r="F2526" s="61" t="s">
        <v>77</v>
      </c>
    </row>
    <row r="2527" spans="1:6" x14ac:dyDescent="0.25">
      <c r="A2527" t="s">
        <v>1371</v>
      </c>
      <c r="B2527" t="s">
        <v>77</v>
      </c>
      <c r="C2527" t="s">
        <v>5411</v>
      </c>
      <c r="D2527" t="s">
        <v>5411</v>
      </c>
      <c r="E2527" s="22" t="s">
        <v>1371</v>
      </c>
      <c r="F2527" s="61" t="s">
        <v>77</v>
      </c>
    </row>
    <row r="2528" spans="1:6" x14ac:dyDescent="0.25">
      <c r="A2528" t="s">
        <v>1372</v>
      </c>
      <c r="B2528" t="s">
        <v>77</v>
      </c>
      <c r="C2528" t="s">
        <v>5411</v>
      </c>
      <c r="D2528" t="s">
        <v>5411</v>
      </c>
      <c r="E2528" s="22" t="s">
        <v>1372</v>
      </c>
      <c r="F2528" s="61" t="s">
        <v>77</v>
      </c>
    </row>
    <row r="2529" spans="1:6" x14ac:dyDescent="0.25">
      <c r="A2529" t="s">
        <v>1373</v>
      </c>
      <c r="B2529" t="s">
        <v>77</v>
      </c>
      <c r="C2529" t="s">
        <v>5411</v>
      </c>
      <c r="D2529" t="s">
        <v>5411</v>
      </c>
      <c r="E2529" s="22" t="s">
        <v>1373</v>
      </c>
      <c r="F2529" s="61" t="s">
        <v>77</v>
      </c>
    </row>
    <row r="2530" spans="1:6" x14ac:dyDescent="0.25">
      <c r="A2530" t="s">
        <v>1374</v>
      </c>
      <c r="B2530" t="s">
        <v>77</v>
      </c>
      <c r="C2530" t="s">
        <v>5411</v>
      </c>
      <c r="D2530" t="s">
        <v>5411</v>
      </c>
      <c r="E2530" s="22" t="s">
        <v>1374</v>
      </c>
      <c r="F2530" s="61" t="s">
        <v>77</v>
      </c>
    </row>
    <row r="2531" spans="1:6" x14ac:dyDescent="0.25">
      <c r="A2531" t="s">
        <v>1375</v>
      </c>
      <c r="B2531" t="s">
        <v>77</v>
      </c>
      <c r="C2531" t="s">
        <v>5411</v>
      </c>
      <c r="D2531" t="s">
        <v>5411</v>
      </c>
      <c r="E2531" s="22" t="s">
        <v>1375</v>
      </c>
      <c r="F2531" s="61" t="s">
        <v>77</v>
      </c>
    </row>
    <row r="2532" spans="1:6" x14ac:dyDescent="0.25">
      <c r="A2532" t="s">
        <v>1376</v>
      </c>
      <c r="B2532" t="s">
        <v>77</v>
      </c>
      <c r="C2532" t="s">
        <v>5411</v>
      </c>
      <c r="D2532" t="s">
        <v>5411</v>
      </c>
      <c r="E2532" s="22" t="s">
        <v>1376</v>
      </c>
      <c r="F2532" s="61" t="s">
        <v>77</v>
      </c>
    </row>
    <row r="2533" spans="1:6" x14ac:dyDescent="0.25">
      <c r="A2533" t="s">
        <v>1377</v>
      </c>
      <c r="B2533" t="s">
        <v>77</v>
      </c>
      <c r="C2533" t="s">
        <v>5411</v>
      </c>
      <c r="D2533" t="s">
        <v>5411</v>
      </c>
      <c r="E2533" s="22" t="s">
        <v>1377</v>
      </c>
      <c r="F2533" s="61" t="s">
        <v>77</v>
      </c>
    </row>
    <row r="2534" spans="1:6" x14ac:dyDescent="0.25">
      <c r="A2534" t="s">
        <v>1378</v>
      </c>
      <c r="B2534" t="s">
        <v>77</v>
      </c>
      <c r="C2534" t="s">
        <v>5411</v>
      </c>
      <c r="D2534" t="s">
        <v>5411</v>
      </c>
      <c r="E2534" s="22" t="s">
        <v>1378</v>
      </c>
      <c r="F2534" s="61" t="s">
        <v>77</v>
      </c>
    </row>
    <row r="2535" spans="1:6" x14ac:dyDescent="0.25">
      <c r="A2535" t="s">
        <v>1379</v>
      </c>
      <c r="B2535" t="s">
        <v>77</v>
      </c>
      <c r="C2535" t="s">
        <v>5411</v>
      </c>
      <c r="D2535" t="s">
        <v>5411</v>
      </c>
      <c r="E2535" s="22" t="s">
        <v>1379</v>
      </c>
      <c r="F2535" s="61" t="s">
        <v>77</v>
      </c>
    </row>
    <row r="2536" spans="1:6" x14ac:dyDescent="0.25">
      <c r="A2536" t="s">
        <v>1380</v>
      </c>
      <c r="B2536" t="s">
        <v>77</v>
      </c>
      <c r="C2536" t="s">
        <v>5411</v>
      </c>
      <c r="D2536" t="s">
        <v>5411</v>
      </c>
      <c r="E2536" s="22" t="s">
        <v>1380</v>
      </c>
      <c r="F2536" s="61" t="s">
        <v>77</v>
      </c>
    </row>
    <row r="2537" spans="1:6" x14ac:dyDescent="0.25">
      <c r="A2537" t="s">
        <v>1381</v>
      </c>
      <c r="B2537" t="s">
        <v>77</v>
      </c>
      <c r="C2537" t="s">
        <v>5411</v>
      </c>
      <c r="D2537" t="s">
        <v>5411</v>
      </c>
      <c r="E2537" s="22" t="s">
        <v>1381</v>
      </c>
      <c r="F2537" s="61" t="s">
        <v>77</v>
      </c>
    </row>
    <row r="2538" spans="1:6" x14ac:dyDescent="0.25">
      <c r="A2538" t="s">
        <v>1382</v>
      </c>
      <c r="B2538" t="s">
        <v>77</v>
      </c>
      <c r="C2538" t="s">
        <v>5411</v>
      </c>
      <c r="D2538" t="s">
        <v>5411</v>
      </c>
      <c r="E2538" s="22" t="s">
        <v>1382</v>
      </c>
      <c r="F2538" s="61" t="s">
        <v>77</v>
      </c>
    </row>
    <row r="2539" spans="1:6" x14ac:dyDescent="0.25">
      <c r="A2539" t="s">
        <v>1383</v>
      </c>
      <c r="B2539" t="s">
        <v>77</v>
      </c>
      <c r="C2539" t="s">
        <v>5411</v>
      </c>
      <c r="D2539" t="s">
        <v>5411</v>
      </c>
      <c r="E2539" s="22" t="s">
        <v>1383</v>
      </c>
      <c r="F2539" s="61" t="s">
        <v>77</v>
      </c>
    </row>
    <row r="2540" spans="1:6" x14ac:dyDescent="0.25">
      <c r="A2540" t="s">
        <v>1384</v>
      </c>
      <c r="B2540" t="s">
        <v>77</v>
      </c>
      <c r="C2540" t="s">
        <v>5411</v>
      </c>
      <c r="D2540" t="s">
        <v>5411</v>
      </c>
      <c r="E2540" s="22" t="s">
        <v>1384</v>
      </c>
      <c r="F2540" s="61" t="s">
        <v>77</v>
      </c>
    </row>
    <row r="2541" spans="1:6" x14ac:dyDescent="0.25">
      <c r="A2541" t="s">
        <v>1385</v>
      </c>
      <c r="B2541" t="s">
        <v>77</v>
      </c>
      <c r="C2541" t="s">
        <v>5411</v>
      </c>
      <c r="D2541" t="s">
        <v>5411</v>
      </c>
      <c r="E2541" s="22" t="s">
        <v>1385</v>
      </c>
      <c r="F2541" s="61" t="s">
        <v>77</v>
      </c>
    </row>
    <row r="2542" spans="1:6" x14ac:dyDescent="0.25">
      <c r="A2542" t="s">
        <v>5543</v>
      </c>
      <c r="B2542" t="s">
        <v>77</v>
      </c>
      <c r="C2542" t="s">
        <v>5411</v>
      </c>
      <c r="D2542" t="s">
        <v>5411</v>
      </c>
    </row>
    <row r="2543" spans="1:6" x14ac:dyDescent="0.25">
      <c r="A2543" t="s">
        <v>5544</v>
      </c>
      <c r="B2543" t="s">
        <v>77</v>
      </c>
      <c r="C2543" t="s">
        <v>5411</v>
      </c>
      <c r="D2543" t="s">
        <v>5411</v>
      </c>
    </row>
    <row r="2544" spans="1:6" x14ac:dyDescent="0.25">
      <c r="A2544" t="s">
        <v>1386</v>
      </c>
      <c r="B2544" t="s">
        <v>77</v>
      </c>
      <c r="C2544" t="s">
        <v>5411</v>
      </c>
      <c r="D2544" t="s">
        <v>5411</v>
      </c>
      <c r="E2544" s="22" t="s">
        <v>1386</v>
      </c>
      <c r="F2544" s="61" t="s">
        <v>77</v>
      </c>
    </row>
    <row r="2545" spans="1:6" x14ac:dyDescent="0.25">
      <c r="A2545" t="s">
        <v>1387</v>
      </c>
      <c r="B2545" t="s">
        <v>77</v>
      </c>
      <c r="C2545" t="s">
        <v>5411</v>
      </c>
      <c r="D2545" t="s">
        <v>5411</v>
      </c>
      <c r="E2545" s="22" t="s">
        <v>1387</v>
      </c>
      <c r="F2545" s="61" t="s">
        <v>77</v>
      </c>
    </row>
    <row r="2546" spans="1:6" x14ac:dyDescent="0.25">
      <c r="A2546" t="s">
        <v>1388</v>
      </c>
      <c r="B2546" t="s">
        <v>77</v>
      </c>
      <c r="C2546" t="s">
        <v>5411</v>
      </c>
      <c r="D2546" t="s">
        <v>5411</v>
      </c>
      <c r="E2546" s="22" t="s">
        <v>1388</v>
      </c>
      <c r="F2546" s="61" t="s">
        <v>77</v>
      </c>
    </row>
    <row r="2547" spans="1:6" x14ac:dyDescent="0.25">
      <c r="A2547" t="s">
        <v>1389</v>
      </c>
      <c r="B2547" t="s">
        <v>77</v>
      </c>
      <c r="C2547" t="s">
        <v>5411</v>
      </c>
      <c r="D2547" t="s">
        <v>5411</v>
      </c>
      <c r="E2547" s="22" t="s">
        <v>1389</v>
      </c>
      <c r="F2547" s="61" t="s">
        <v>77</v>
      </c>
    </row>
    <row r="2548" spans="1:6" x14ac:dyDescent="0.25">
      <c r="A2548" t="s">
        <v>1390</v>
      </c>
      <c r="B2548" t="s">
        <v>77</v>
      </c>
      <c r="C2548" t="s">
        <v>5411</v>
      </c>
      <c r="D2548" t="s">
        <v>5411</v>
      </c>
      <c r="E2548" s="22" t="s">
        <v>1390</v>
      </c>
      <c r="F2548" s="61" t="s">
        <v>77</v>
      </c>
    </row>
    <row r="2549" spans="1:6" x14ac:dyDescent="0.25">
      <c r="A2549" t="s">
        <v>1391</v>
      </c>
      <c r="B2549" t="s">
        <v>77</v>
      </c>
      <c r="C2549" t="s">
        <v>5411</v>
      </c>
      <c r="D2549" t="s">
        <v>5411</v>
      </c>
      <c r="E2549" s="22" t="s">
        <v>1391</v>
      </c>
      <c r="F2549" s="61" t="s">
        <v>77</v>
      </c>
    </row>
    <row r="2550" spans="1:6" x14ac:dyDescent="0.25">
      <c r="A2550" t="s">
        <v>1392</v>
      </c>
      <c r="B2550" t="s">
        <v>77</v>
      </c>
      <c r="C2550" t="s">
        <v>5411</v>
      </c>
      <c r="D2550" t="s">
        <v>5411</v>
      </c>
      <c r="E2550" s="22" t="s">
        <v>1392</v>
      </c>
      <c r="F2550" s="61" t="s">
        <v>77</v>
      </c>
    </row>
    <row r="2551" spans="1:6" x14ac:dyDescent="0.25">
      <c r="A2551" t="s">
        <v>1393</v>
      </c>
      <c r="B2551" t="s">
        <v>77</v>
      </c>
      <c r="C2551" t="s">
        <v>5411</v>
      </c>
      <c r="D2551" t="s">
        <v>5411</v>
      </c>
      <c r="E2551" s="22" t="s">
        <v>1393</v>
      </c>
      <c r="F2551" s="61" t="s">
        <v>77</v>
      </c>
    </row>
    <row r="2552" spans="1:6" x14ac:dyDescent="0.25">
      <c r="A2552" t="s">
        <v>1394</v>
      </c>
      <c r="B2552" t="s">
        <v>77</v>
      </c>
      <c r="C2552" t="s">
        <v>5411</v>
      </c>
      <c r="D2552" t="s">
        <v>5411</v>
      </c>
      <c r="E2552" s="22" t="s">
        <v>1394</v>
      </c>
      <c r="F2552" s="61" t="s">
        <v>77</v>
      </c>
    </row>
    <row r="2553" spans="1:6" x14ac:dyDescent="0.25">
      <c r="A2553" t="s">
        <v>1395</v>
      </c>
      <c r="B2553" t="s">
        <v>77</v>
      </c>
      <c r="C2553" t="s">
        <v>5411</v>
      </c>
      <c r="D2553" t="s">
        <v>5411</v>
      </c>
      <c r="E2553" s="22" t="s">
        <v>1395</v>
      </c>
      <c r="F2553" s="61" t="s">
        <v>77</v>
      </c>
    </row>
    <row r="2554" spans="1:6" x14ac:dyDescent="0.25">
      <c r="A2554" t="s">
        <v>1396</v>
      </c>
      <c r="B2554" t="s">
        <v>77</v>
      </c>
      <c r="C2554" t="s">
        <v>5411</v>
      </c>
      <c r="D2554" t="s">
        <v>5411</v>
      </c>
      <c r="E2554" s="22" t="s">
        <v>1396</v>
      </c>
      <c r="F2554" s="61" t="s">
        <v>77</v>
      </c>
    </row>
    <row r="2555" spans="1:6" x14ac:dyDescent="0.25">
      <c r="A2555" t="s">
        <v>1397</v>
      </c>
      <c r="B2555" t="s">
        <v>77</v>
      </c>
      <c r="C2555" t="s">
        <v>5411</v>
      </c>
      <c r="D2555" t="s">
        <v>5411</v>
      </c>
      <c r="E2555" s="22" t="s">
        <v>1397</v>
      </c>
      <c r="F2555" s="61" t="s">
        <v>77</v>
      </c>
    </row>
    <row r="2556" spans="1:6" x14ac:dyDescent="0.25">
      <c r="A2556" t="s">
        <v>1398</v>
      </c>
      <c r="B2556" t="s">
        <v>77</v>
      </c>
      <c r="C2556" t="s">
        <v>5411</v>
      </c>
      <c r="D2556" t="s">
        <v>5411</v>
      </c>
      <c r="E2556" s="22" t="s">
        <v>1398</v>
      </c>
      <c r="F2556" s="61" t="s">
        <v>77</v>
      </c>
    </row>
    <row r="2557" spans="1:6" x14ac:dyDescent="0.25">
      <c r="A2557" t="s">
        <v>1399</v>
      </c>
      <c r="B2557" t="s">
        <v>77</v>
      </c>
      <c r="C2557" t="s">
        <v>5411</v>
      </c>
      <c r="D2557" t="s">
        <v>5411</v>
      </c>
      <c r="E2557" s="22" t="s">
        <v>1399</v>
      </c>
      <c r="F2557" s="61" t="s">
        <v>77</v>
      </c>
    </row>
    <row r="2558" spans="1:6" x14ac:dyDescent="0.25">
      <c r="A2558" t="s">
        <v>1400</v>
      </c>
      <c r="B2558" t="s">
        <v>77</v>
      </c>
      <c r="C2558" t="s">
        <v>5411</v>
      </c>
      <c r="D2558" t="s">
        <v>5411</v>
      </c>
      <c r="E2558" s="22" t="s">
        <v>1400</v>
      </c>
      <c r="F2558" s="61" t="s">
        <v>77</v>
      </c>
    </row>
    <row r="2559" spans="1:6" x14ac:dyDescent="0.25">
      <c r="A2559" t="s">
        <v>1401</v>
      </c>
      <c r="B2559" t="s">
        <v>77</v>
      </c>
      <c r="C2559" t="s">
        <v>5411</v>
      </c>
      <c r="D2559" t="s">
        <v>5411</v>
      </c>
      <c r="E2559" s="22" t="s">
        <v>1401</v>
      </c>
      <c r="F2559" s="61" t="s">
        <v>77</v>
      </c>
    </row>
    <row r="2560" spans="1:6" x14ac:dyDescent="0.25">
      <c r="A2560" t="s">
        <v>5545</v>
      </c>
      <c r="B2560" t="s">
        <v>77</v>
      </c>
      <c r="C2560" t="s">
        <v>5411</v>
      </c>
      <c r="D2560" t="s">
        <v>5411</v>
      </c>
    </row>
    <row r="2561" spans="1:6" x14ac:dyDescent="0.25">
      <c r="A2561" t="s">
        <v>5546</v>
      </c>
      <c r="B2561" t="s">
        <v>77</v>
      </c>
      <c r="C2561" t="s">
        <v>5411</v>
      </c>
      <c r="D2561" t="s">
        <v>5411</v>
      </c>
    </row>
    <row r="2562" spans="1:6" x14ac:dyDescent="0.25">
      <c r="A2562" t="s">
        <v>1402</v>
      </c>
      <c r="B2562" t="s">
        <v>77</v>
      </c>
      <c r="C2562" t="s">
        <v>5411</v>
      </c>
      <c r="D2562" t="s">
        <v>5411</v>
      </c>
      <c r="E2562" s="22" t="s">
        <v>1402</v>
      </c>
      <c r="F2562" s="61" t="s">
        <v>77</v>
      </c>
    </row>
    <row r="2563" spans="1:6" x14ac:dyDescent="0.25">
      <c r="A2563" t="s">
        <v>1403</v>
      </c>
      <c r="B2563" t="s">
        <v>77</v>
      </c>
      <c r="C2563" t="s">
        <v>5411</v>
      </c>
      <c r="D2563" t="s">
        <v>5411</v>
      </c>
      <c r="E2563" s="22" t="s">
        <v>1403</v>
      </c>
      <c r="F2563" s="61" t="s">
        <v>77</v>
      </c>
    </row>
    <row r="2564" spans="1:6" x14ac:dyDescent="0.25">
      <c r="A2564" t="s">
        <v>1404</v>
      </c>
      <c r="B2564" t="s">
        <v>77</v>
      </c>
      <c r="C2564" t="s">
        <v>5411</v>
      </c>
      <c r="D2564" t="s">
        <v>5411</v>
      </c>
      <c r="E2564" s="22" t="s">
        <v>1404</v>
      </c>
      <c r="F2564" s="61" t="s">
        <v>77</v>
      </c>
    </row>
    <row r="2565" spans="1:6" x14ac:dyDescent="0.25">
      <c r="A2565" t="s">
        <v>1405</v>
      </c>
      <c r="B2565" t="s">
        <v>77</v>
      </c>
      <c r="C2565" t="s">
        <v>5411</v>
      </c>
      <c r="D2565" t="s">
        <v>5411</v>
      </c>
      <c r="E2565" s="22" t="s">
        <v>1405</v>
      </c>
      <c r="F2565" s="61" t="s">
        <v>77</v>
      </c>
    </row>
    <row r="2566" spans="1:6" x14ac:dyDescent="0.25">
      <c r="A2566" t="s">
        <v>1406</v>
      </c>
      <c r="B2566" t="s">
        <v>77</v>
      </c>
      <c r="C2566" t="s">
        <v>5411</v>
      </c>
      <c r="D2566" t="s">
        <v>5411</v>
      </c>
      <c r="E2566" s="22" t="s">
        <v>1406</v>
      </c>
      <c r="F2566" s="61" t="s">
        <v>77</v>
      </c>
    </row>
    <row r="2567" spans="1:6" x14ac:dyDescent="0.25">
      <c r="A2567" t="s">
        <v>1407</v>
      </c>
      <c r="B2567" t="s">
        <v>77</v>
      </c>
      <c r="C2567" t="s">
        <v>5411</v>
      </c>
      <c r="D2567" t="s">
        <v>5411</v>
      </c>
      <c r="E2567" s="22" t="s">
        <v>1407</v>
      </c>
      <c r="F2567" s="61" t="s">
        <v>77</v>
      </c>
    </row>
    <row r="2568" spans="1:6" x14ac:dyDescent="0.25">
      <c r="A2568" t="s">
        <v>1408</v>
      </c>
      <c r="B2568" t="s">
        <v>77</v>
      </c>
      <c r="C2568" t="s">
        <v>5411</v>
      </c>
      <c r="D2568" t="s">
        <v>5411</v>
      </c>
      <c r="E2568" s="22" t="s">
        <v>1408</v>
      </c>
      <c r="F2568" s="61" t="s">
        <v>77</v>
      </c>
    </row>
    <row r="2569" spans="1:6" x14ac:dyDescent="0.25">
      <c r="A2569" t="s">
        <v>1409</v>
      </c>
      <c r="B2569" t="s">
        <v>77</v>
      </c>
      <c r="C2569" t="s">
        <v>5411</v>
      </c>
      <c r="D2569" t="s">
        <v>5411</v>
      </c>
      <c r="E2569" s="22" t="s">
        <v>1409</v>
      </c>
      <c r="F2569" s="61" t="s">
        <v>77</v>
      </c>
    </row>
    <row r="2570" spans="1:6" x14ac:dyDescent="0.25">
      <c r="A2570" t="s">
        <v>1410</v>
      </c>
      <c r="B2570" t="s">
        <v>77</v>
      </c>
      <c r="C2570" t="s">
        <v>5411</v>
      </c>
      <c r="D2570" t="s">
        <v>5411</v>
      </c>
      <c r="E2570" s="22" t="s">
        <v>1410</v>
      </c>
      <c r="F2570" s="61" t="s">
        <v>77</v>
      </c>
    </row>
    <row r="2571" spans="1:6" x14ac:dyDescent="0.25">
      <c r="A2571" t="s">
        <v>1411</v>
      </c>
      <c r="B2571" t="s">
        <v>77</v>
      </c>
      <c r="C2571" t="s">
        <v>5411</v>
      </c>
      <c r="D2571" t="s">
        <v>5411</v>
      </c>
      <c r="E2571" s="22" t="s">
        <v>1411</v>
      </c>
      <c r="F2571" s="61" t="s">
        <v>77</v>
      </c>
    </row>
    <row r="2572" spans="1:6" x14ac:dyDescent="0.25">
      <c r="A2572" t="s">
        <v>1412</v>
      </c>
      <c r="B2572" t="s">
        <v>77</v>
      </c>
      <c r="C2572" t="s">
        <v>5411</v>
      </c>
      <c r="D2572" t="s">
        <v>5411</v>
      </c>
      <c r="E2572" s="22" t="s">
        <v>1412</v>
      </c>
      <c r="F2572" s="61" t="s">
        <v>77</v>
      </c>
    </row>
    <row r="2573" spans="1:6" x14ac:dyDescent="0.25">
      <c r="A2573" t="s">
        <v>1413</v>
      </c>
      <c r="B2573" t="s">
        <v>77</v>
      </c>
      <c r="C2573" t="s">
        <v>5411</v>
      </c>
      <c r="D2573" t="s">
        <v>5411</v>
      </c>
      <c r="E2573" s="22" t="s">
        <v>1413</v>
      </c>
      <c r="F2573" s="61" t="s">
        <v>77</v>
      </c>
    </row>
    <row r="2574" spans="1:6" x14ac:dyDescent="0.25">
      <c r="A2574" t="s">
        <v>1414</v>
      </c>
      <c r="B2574" t="s">
        <v>77</v>
      </c>
      <c r="C2574" t="s">
        <v>5411</v>
      </c>
      <c r="D2574" t="s">
        <v>5411</v>
      </c>
      <c r="E2574" s="22" t="s">
        <v>1414</v>
      </c>
      <c r="F2574" s="61" t="s">
        <v>77</v>
      </c>
    </row>
    <row r="2575" spans="1:6" x14ac:dyDescent="0.25">
      <c r="A2575" t="s">
        <v>1415</v>
      </c>
      <c r="B2575" t="s">
        <v>77</v>
      </c>
      <c r="C2575" t="s">
        <v>5411</v>
      </c>
      <c r="D2575" t="s">
        <v>5411</v>
      </c>
      <c r="E2575" s="22" t="s">
        <v>1415</v>
      </c>
      <c r="F2575" s="61" t="s">
        <v>77</v>
      </c>
    </row>
    <row r="2576" spans="1:6" x14ac:dyDescent="0.25">
      <c r="A2576" t="s">
        <v>1416</v>
      </c>
      <c r="B2576" t="s">
        <v>77</v>
      </c>
      <c r="C2576" t="s">
        <v>5411</v>
      </c>
      <c r="D2576" t="s">
        <v>5411</v>
      </c>
      <c r="E2576" s="22" t="s">
        <v>1416</v>
      </c>
      <c r="F2576" s="61" t="s">
        <v>77</v>
      </c>
    </row>
    <row r="2577" spans="1:6" x14ac:dyDescent="0.25">
      <c r="A2577" t="s">
        <v>1417</v>
      </c>
      <c r="B2577" t="s">
        <v>77</v>
      </c>
      <c r="C2577" t="s">
        <v>5411</v>
      </c>
      <c r="D2577" t="s">
        <v>5411</v>
      </c>
      <c r="E2577" s="22" t="s">
        <v>1417</v>
      </c>
      <c r="F2577" s="61" t="s">
        <v>77</v>
      </c>
    </row>
    <row r="2578" spans="1:6" x14ac:dyDescent="0.25">
      <c r="A2578" t="s">
        <v>1418</v>
      </c>
      <c r="B2578" t="s">
        <v>77</v>
      </c>
      <c r="C2578" t="s">
        <v>5411</v>
      </c>
      <c r="D2578" t="s">
        <v>5411</v>
      </c>
      <c r="E2578" s="22" t="s">
        <v>1418</v>
      </c>
      <c r="F2578" s="61" t="s">
        <v>77</v>
      </c>
    </row>
    <row r="2579" spans="1:6" x14ac:dyDescent="0.25">
      <c r="A2579" t="s">
        <v>1419</v>
      </c>
      <c r="B2579" t="s">
        <v>77</v>
      </c>
      <c r="C2579" t="s">
        <v>5411</v>
      </c>
      <c r="D2579" t="s">
        <v>5411</v>
      </c>
      <c r="E2579" s="22" t="s">
        <v>1419</v>
      </c>
      <c r="F2579" s="61" t="s">
        <v>77</v>
      </c>
    </row>
    <row r="2580" spans="1:6" x14ac:dyDescent="0.25">
      <c r="A2580" t="s">
        <v>1420</v>
      </c>
      <c r="B2580" t="s">
        <v>5568</v>
      </c>
      <c r="C2580" t="s">
        <v>5411</v>
      </c>
      <c r="D2580" t="s">
        <v>5411</v>
      </c>
      <c r="E2580" s="22" t="s">
        <v>1420</v>
      </c>
      <c r="F2580" s="61" t="s">
        <v>88</v>
      </c>
    </row>
    <row r="2581" spans="1:6" x14ac:dyDescent="0.25">
      <c r="A2581" t="s">
        <v>1421</v>
      </c>
      <c r="B2581" t="s">
        <v>5568</v>
      </c>
      <c r="C2581" t="s">
        <v>5411</v>
      </c>
      <c r="D2581" t="s">
        <v>5411</v>
      </c>
      <c r="E2581" s="22" t="s">
        <v>1421</v>
      </c>
      <c r="F2581" s="61" t="s">
        <v>88</v>
      </c>
    </row>
    <row r="2582" spans="1:6" x14ac:dyDescent="0.25">
      <c r="A2582" t="s">
        <v>1422</v>
      </c>
      <c r="B2582" t="s">
        <v>5568</v>
      </c>
      <c r="C2582" t="s">
        <v>5411</v>
      </c>
      <c r="D2582" t="s">
        <v>5411</v>
      </c>
      <c r="E2582" s="22" t="s">
        <v>1422</v>
      </c>
      <c r="F2582" s="61" t="s">
        <v>88</v>
      </c>
    </row>
    <row r="2583" spans="1:6" x14ac:dyDescent="0.25">
      <c r="A2583" t="s">
        <v>1423</v>
      </c>
      <c r="B2583" t="s">
        <v>5568</v>
      </c>
      <c r="C2583" t="s">
        <v>5411</v>
      </c>
      <c r="D2583" t="s">
        <v>5411</v>
      </c>
      <c r="E2583" s="22" t="s">
        <v>1423</v>
      </c>
      <c r="F2583" s="61" t="s">
        <v>88</v>
      </c>
    </row>
    <row r="2584" spans="1:6" x14ac:dyDescent="0.25">
      <c r="A2584" t="s">
        <v>1424</v>
      </c>
      <c r="B2584" t="s">
        <v>5568</v>
      </c>
      <c r="C2584" t="s">
        <v>5411</v>
      </c>
      <c r="D2584" t="s">
        <v>5411</v>
      </c>
      <c r="E2584" s="22" t="s">
        <v>1424</v>
      </c>
      <c r="F2584" s="61" t="s">
        <v>88</v>
      </c>
    </row>
    <row r="2585" spans="1:6" x14ac:dyDescent="0.25">
      <c r="A2585" t="s">
        <v>1425</v>
      </c>
      <c r="B2585" t="s">
        <v>5568</v>
      </c>
      <c r="C2585" t="s">
        <v>5411</v>
      </c>
      <c r="D2585" t="s">
        <v>5411</v>
      </c>
      <c r="E2585" s="22" t="s">
        <v>1425</v>
      </c>
      <c r="F2585" s="61" t="s">
        <v>88</v>
      </c>
    </row>
    <row r="2586" spans="1:6" x14ac:dyDescent="0.25">
      <c r="A2586" t="s">
        <v>1426</v>
      </c>
      <c r="B2586" t="s">
        <v>5568</v>
      </c>
      <c r="C2586" t="s">
        <v>5411</v>
      </c>
      <c r="D2586" t="s">
        <v>5411</v>
      </c>
      <c r="E2586" s="22" t="s">
        <v>1426</v>
      </c>
      <c r="F2586" s="61" t="s">
        <v>88</v>
      </c>
    </row>
    <row r="2587" spans="1:6" x14ac:dyDescent="0.25">
      <c r="A2587" t="s">
        <v>1427</v>
      </c>
      <c r="B2587" t="s">
        <v>5568</v>
      </c>
      <c r="C2587" t="s">
        <v>5411</v>
      </c>
      <c r="D2587" t="s">
        <v>5411</v>
      </c>
      <c r="E2587" s="22" t="s">
        <v>1427</v>
      </c>
      <c r="F2587" s="61" t="s">
        <v>88</v>
      </c>
    </row>
    <row r="2588" spans="1:6" x14ac:dyDescent="0.25">
      <c r="A2588" t="s">
        <v>1428</v>
      </c>
      <c r="B2588" t="s">
        <v>5568</v>
      </c>
      <c r="C2588" t="s">
        <v>5411</v>
      </c>
      <c r="D2588" t="s">
        <v>5411</v>
      </c>
      <c r="E2588" s="22" t="s">
        <v>1428</v>
      </c>
      <c r="F2588" s="61" t="s">
        <v>88</v>
      </c>
    </row>
    <row r="2589" spans="1:6" x14ac:dyDescent="0.25">
      <c r="A2589" t="s">
        <v>1429</v>
      </c>
      <c r="B2589" t="s">
        <v>5568</v>
      </c>
      <c r="C2589" t="s">
        <v>5411</v>
      </c>
      <c r="D2589" t="s">
        <v>5411</v>
      </c>
      <c r="E2589" s="22" t="s">
        <v>1429</v>
      </c>
      <c r="F2589" s="61" t="s">
        <v>88</v>
      </c>
    </row>
    <row r="2590" spans="1:6" x14ac:dyDescent="0.25">
      <c r="A2590" t="s">
        <v>1430</v>
      </c>
      <c r="B2590" t="s">
        <v>5568</v>
      </c>
      <c r="C2590" t="s">
        <v>5411</v>
      </c>
      <c r="D2590" t="s">
        <v>5411</v>
      </c>
      <c r="E2590" s="22" t="s">
        <v>1430</v>
      </c>
      <c r="F2590" s="61" t="s">
        <v>88</v>
      </c>
    </row>
    <row r="2591" spans="1:6" x14ac:dyDescent="0.25">
      <c r="A2591" t="s">
        <v>1431</v>
      </c>
      <c r="B2591" t="s">
        <v>5568</v>
      </c>
      <c r="C2591" t="s">
        <v>5411</v>
      </c>
      <c r="D2591" t="s">
        <v>5411</v>
      </c>
      <c r="E2591" s="22" t="s">
        <v>1431</v>
      </c>
      <c r="F2591" s="61" t="s">
        <v>88</v>
      </c>
    </row>
    <row r="2592" spans="1:6" x14ac:dyDescent="0.25">
      <c r="A2592" t="s">
        <v>1432</v>
      </c>
      <c r="B2592" t="s">
        <v>5568</v>
      </c>
      <c r="C2592" t="s">
        <v>5411</v>
      </c>
      <c r="D2592" t="s">
        <v>5411</v>
      </c>
      <c r="E2592" s="22" t="s">
        <v>1432</v>
      </c>
      <c r="F2592" s="61" t="s">
        <v>88</v>
      </c>
    </row>
    <row r="2593" spans="1:6" x14ac:dyDescent="0.25">
      <c r="A2593" t="s">
        <v>1433</v>
      </c>
      <c r="B2593" t="s">
        <v>5568</v>
      </c>
      <c r="C2593" t="s">
        <v>5411</v>
      </c>
      <c r="D2593" t="s">
        <v>5411</v>
      </c>
      <c r="E2593" s="22" t="s">
        <v>1433</v>
      </c>
      <c r="F2593" s="61" t="s">
        <v>88</v>
      </c>
    </row>
    <row r="2594" spans="1:6" x14ac:dyDescent="0.25">
      <c r="A2594" t="s">
        <v>1434</v>
      </c>
      <c r="B2594" t="s">
        <v>5568</v>
      </c>
      <c r="C2594" t="s">
        <v>5411</v>
      </c>
      <c r="D2594" t="s">
        <v>5411</v>
      </c>
      <c r="E2594" s="22" t="s">
        <v>1434</v>
      </c>
      <c r="F2594" s="61" t="s">
        <v>88</v>
      </c>
    </row>
    <row r="2595" spans="1:6" x14ac:dyDescent="0.25">
      <c r="A2595" t="s">
        <v>1435</v>
      </c>
      <c r="B2595" t="s">
        <v>5568</v>
      </c>
      <c r="C2595" t="s">
        <v>5411</v>
      </c>
      <c r="D2595" t="s">
        <v>5411</v>
      </c>
      <c r="E2595" s="22" t="s">
        <v>1435</v>
      </c>
      <c r="F2595" s="61" t="s">
        <v>88</v>
      </c>
    </row>
    <row r="2596" spans="1:6" x14ac:dyDescent="0.25">
      <c r="A2596" t="s">
        <v>1436</v>
      </c>
      <c r="B2596" t="s">
        <v>5568</v>
      </c>
      <c r="C2596" t="s">
        <v>5411</v>
      </c>
      <c r="D2596" t="s">
        <v>5411</v>
      </c>
      <c r="E2596" s="22" t="s">
        <v>1436</v>
      </c>
      <c r="F2596" s="61" t="s">
        <v>88</v>
      </c>
    </row>
    <row r="2597" spans="1:6" x14ac:dyDescent="0.25">
      <c r="A2597" t="s">
        <v>1437</v>
      </c>
      <c r="B2597" t="s">
        <v>5568</v>
      </c>
      <c r="C2597" t="s">
        <v>5411</v>
      </c>
      <c r="D2597" t="s">
        <v>5411</v>
      </c>
      <c r="E2597" s="22" t="s">
        <v>1437</v>
      </c>
      <c r="F2597" s="61" t="s">
        <v>88</v>
      </c>
    </row>
    <row r="2598" spans="1:6" x14ac:dyDescent="0.25">
      <c r="A2598" t="s">
        <v>1438</v>
      </c>
      <c r="B2598" t="s">
        <v>5568</v>
      </c>
      <c r="C2598" t="s">
        <v>5411</v>
      </c>
      <c r="D2598" t="s">
        <v>5411</v>
      </c>
      <c r="E2598" s="22" t="s">
        <v>1438</v>
      </c>
      <c r="F2598" s="61" t="s">
        <v>88</v>
      </c>
    </row>
    <row r="2599" spans="1:6" x14ac:dyDescent="0.25">
      <c r="A2599" t="s">
        <v>1439</v>
      </c>
      <c r="B2599" t="s">
        <v>5568</v>
      </c>
      <c r="C2599" t="s">
        <v>5411</v>
      </c>
      <c r="D2599" t="s">
        <v>5411</v>
      </c>
      <c r="E2599" s="22" t="s">
        <v>1439</v>
      </c>
      <c r="F2599" s="61" t="s">
        <v>88</v>
      </c>
    </row>
    <row r="2600" spans="1:6" x14ac:dyDescent="0.25">
      <c r="A2600" t="s">
        <v>1440</v>
      </c>
      <c r="B2600" t="s">
        <v>5568</v>
      </c>
      <c r="C2600" t="s">
        <v>5411</v>
      </c>
      <c r="D2600" t="s">
        <v>5411</v>
      </c>
      <c r="E2600" s="22" t="s">
        <v>1440</v>
      </c>
      <c r="F2600" s="61" t="s">
        <v>88</v>
      </c>
    </row>
    <row r="2601" spans="1:6" x14ac:dyDescent="0.25">
      <c r="A2601" t="s">
        <v>1441</v>
      </c>
      <c r="B2601" t="s">
        <v>5568</v>
      </c>
      <c r="C2601" t="s">
        <v>5411</v>
      </c>
      <c r="D2601" t="s">
        <v>5411</v>
      </c>
      <c r="E2601" s="22" t="s">
        <v>1441</v>
      </c>
      <c r="F2601" s="61" t="s">
        <v>88</v>
      </c>
    </row>
    <row r="2602" spans="1:6" x14ac:dyDescent="0.25">
      <c r="A2602" t="s">
        <v>1442</v>
      </c>
      <c r="B2602" t="s">
        <v>5568</v>
      </c>
      <c r="C2602" t="s">
        <v>5411</v>
      </c>
      <c r="D2602" t="s">
        <v>5411</v>
      </c>
      <c r="E2602" s="22" t="s">
        <v>1442</v>
      </c>
      <c r="F2602" s="61" t="s">
        <v>88</v>
      </c>
    </row>
    <row r="2603" spans="1:6" x14ac:dyDescent="0.25">
      <c r="A2603" t="s">
        <v>1443</v>
      </c>
      <c r="B2603" t="s">
        <v>5568</v>
      </c>
      <c r="C2603" t="s">
        <v>5411</v>
      </c>
      <c r="D2603" t="s">
        <v>5411</v>
      </c>
      <c r="E2603" s="22" t="s">
        <v>1443</v>
      </c>
      <c r="F2603" s="61" t="s">
        <v>88</v>
      </c>
    </row>
    <row r="2604" spans="1:6" x14ac:dyDescent="0.25">
      <c r="A2604" t="s">
        <v>1444</v>
      </c>
      <c r="B2604" t="s">
        <v>5568</v>
      </c>
      <c r="C2604" t="s">
        <v>5411</v>
      </c>
      <c r="D2604" t="s">
        <v>5411</v>
      </c>
      <c r="E2604" s="22" t="s">
        <v>1444</v>
      </c>
      <c r="F2604" s="61" t="s">
        <v>88</v>
      </c>
    </row>
    <row r="2605" spans="1:6" x14ac:dyDescent="0.25">
      <c r="A2605" t="s">
        <v>1445</v>
      </c>
      <c r="B2605" t="s">
        <v>5568</v>
      </c>
      <c r="C2605" t="s">
        <v>5411</v>
      </c>
      <c r="D2605" t="s">
        <v>5411</v>
      </c>
      <c r="E2605" s="22" t="s">
        <v>1445</v>
      </c>
      <c r="F2605" s="61" t="s">
        <v>88</v>
      </c>
    </row>
    <row r="2606" spans="1:6" x14ac:dyDescent="0.25">
      <c r="A2606" t="s">
        <v>1446</v>
      </c>
      <c r="B2606" t="s">
        <v>5568</v>
      </c>
      <c r="C2606" t="s">
        <v>5411</v>
      </c>
      <c r="D2606" t="s">
        <v>5411</v>
      </c>
      <c r="E2606" s="22" t="s">
        <v>1446</v>
      </c>
      <c r="F2606" s="61" t="s">
        <v>88</v>
      </c>
    </row>
    <row r="2607" spans="1:6" x14ac:dyDescent="0.25">
      <c r="A2607" t="s">
        <v>1447</v>
      </c>
      <c r="B2607" t="s">
        <v>5568</v>
      </c>
      <c r="C2607" t="s">
        <v>5411</v>
      </c>
      <c r="D2607" t="s">
        <v>5411</v>
      </c>
      <c r="E2607" s="22" t="s">
        <v>1447</v>
      </c>
      <c r="F2607" s="61" t="s">
        <v>88</v>
      </c>
    </row>
    <row r="2608" spans="1:6" x14ac:dyDescent="0.25">
      <c r="A2608" t="s">
        <v>1448</v>
      </c>
      <c r="B2608" t="s">
        <v>5568</v>
      </c>
      <c r="C2608" t="s">
        <v>5411</v>
      </c>
      <c r="D2608" t="s">
        <v>5411</v>
      </c>
      <c r="E2608" s="22" t="s">
        <v>1448</v>
      </c>
      <c r="F2608" s="61" t="s">
        <v>88</v>
      </c>
    </row>
    <row r="2609" spans="1:6" x14ac:dyDescent="0.25">
      <c r="A2609" t="s">
        <v>1449</v>
      </c>
      <c r="B2609" t="s">
        <v>5568</v>
      </c>
      <c r="C2609" t="s">
        <v>5411</v>
      </c>
      <c r="D2609" t="s">
        <v>5411</v>
      </c>
      <c r="E2609" s="22" t="s">
        <v>1449</v>
      </c>
      <c r="F2609" s="61" t="s">
        <v>88</v>
      </c>
    </row>
    <row r="2610" spans="1:6" x14ac:dyDescent="0.25">
      <c r="A2610" t="s">
        <v>1450</v>
      </c>
      <c r="B2610" t="s">
        <v>5568</v>
      </c>
      <c r="C2610" t="s">
        <v>5411</v>
      </c>
      <c r="D2610" t="s">
        <v>5411</v>
      </c>
      <c r="E2610" s="22" t="s">
        <v>1450</v>
      </c>
      <c r="F2610" s="61" t="s">
        <v>88</v>
      </c>
    </row>
    <row r="2611" spans="1:6" x14ac:dyDescent="0.25">
      <c r="A2611" t="s">
        <v>1451</v>
      </c>
      <c r="B2611" t="s">
        <v>5568</v>
      </c>
      <c r="C2611" t="s">
        <v>5411</v>
      </c>
      <c r="D2611" t="s">
        <v>5411</v>
      </c>
      <c r="E2611" s="22" t="s">
        <v>1451</v>
      </c>
      <c r="F2611" s="61" t="s">
        <v>88</v>
      </c>
    </row>
    <row r="2612" spans="1:6" x14ac:dyDescent="0.25">
      <c r="A2612" t="s">
        <v>1452</v>
      </c>
      <c r="B2612" t="s">
        <v>5568</v>
      </c>
      <c r="C2612" t="s">
        <v>5411</v>
      </c>
      <c r="D2612" t="s">
        <v>5411</v>
      </c>
      <c r="E2612" s="22" t="s">
        <v>1452</v>
      </c>
      <c r="F2612" s="61" t="s">
        <v>88</v>
      </c>
    </row>
    <row r="2613" spans="1:6" x14ac:dyDescent="0.25">
      <c r="A2613" t="s">
        <v>1453</v>
      </c>
      <c r="B2613" t="s">
        <v>5568</v>
      </c>
      <c r="C2613" t="s">
        <v>5411</v>
      </c>
      <c r="D2613" t="s">
        <v>5411</v>
      </c>
      <c r="E2613" s="22" t="s">
        <v>1453</v>
      </c>
      <c r="F2613" s="61" t="s">
        <v>88</v>
      </c>
    </row>
    <row r="2614" spans="1:6" x14ac:dyDescent="0.25">
      <c r="A2614" t="s">
        <v>1454</v>
      </c>
      <c r="B2614" t="s">
        <v>5568</v>
      </c>
      <c r="C2614" t="s">
        <v>5411</v>
      </c>
      <c r="D2614" t="s">
        <v>5411</v>
      </c>
      <c r="E2614" s="22" t="s">
        <v>1454</v>
      </c>
      <c r="F2614" s="61" t="s">
        <v>88</v>
      </c>
    </row>
    <row r="2615" spans="1:6" x14ac:dyDescent="0.25">
      <c r="A2615" t="s">
        <v>1455</v>
      </c>
      <c r="B2615" t="s">
        <v>5568</v>
      </c>
      <c r="C2615" t="s">
        <v>5411</v>
      </c>
      <c r="D2615" t="s">
        <v>5411</v>
      </c>
      <c r="E2615" s="22" t="s">
        <v>1455</v>
      </c>
      <c r="F2615" s="61" t="s">
        <v>88</v>
      </c>
    </row>
    <row r="2616" spans="1:6" x14ac:dyDescent="0.25">
      <c r="A2616" t="s">
        <v>1456</v>
      </c>
      <c r="B2616" t="s">
        <v>5568</v>
      </c>
      <c r="C2616" t="s">
        <v>5411</v>
      </c>
      <c r="D2616" t="s">
        <v>5411</v>
      </c>
      <c r="E2616" s="22" t="s">
        <v>1456</v>
      </c>
      <c r="F2616" s="61" t="s">
        <v>88</v>
      </c>
    </row>
    <row r="2617" spans="1:6" x14ac:dyDescent="0.25">
      <c r="A2617" t="s">
        <v>1457</v>
      </c>
      <c r="B2617" t="s">
        <v>5568</v>
      </c>
      <c r="C2617" t="s">
        <v>5411</v>
      </c>
      <c r="D2617" t="s">
        <v>5411</v>
      </c>
      <c r="E2617" s="22" t="s">
        <v>1457</v>
      </c>
      <c r="F2617" s="61" t="s">
        <v>88</v>
      </c>
    </row>
    <row r="2618" spans="1:6" x14ac:dyDescent="0.25">
      <c r="A2618" t="s">
        <v>1458</v>
      </c>
      <c r="B2618" t="s">
        <v>5568</v>
      </c>
      <c r="C2618" t="s">
        <v>5411</v>
      </c>
      <c r="D2618" t="s">
        <v>5411</v>
      </c>
      <c r="E2618" s="22" t="s">
        <v>1458</v>
      </c>
      <c r="F2618" s="61" t="s">
        <v>88</v>
      </c>
    </row>
    <row r="2619" spans="1:6" x14ac:dyDescent="0.25">
      <c r="A2619" t="s">
        <v>1459</v>
      </c>
      <c r="B2619" t="s">
        <v>5568</v>
      </c>
      <c r="C2619" t="s">
        <v>5411</v>
      </c>
      <c r="D2619" t="s">
        <v>5411</v>
      </c>
      <c r="E2619" s="22" t="s">
        <v>1459</v>
      </c>
      <c r="F2619" s="61" t="s">
        <v>88</v>
      </c>
    </row>
    <row r="2620" spans="1:6" x14ac:dyDescent="0.25">
      <c r="A2620" t="s">
        <v>1460</v>
      </c>
      <c r="B2620" t="s">
        <v>5568</v>
      </c>
      <c r="C2620" t="s">
        <v>5411</v>
      </c>
      <c r="D2620" t="s">
        <v>5411</v>
      </c>
      <c r="E2620" s="22" t="s">
        <v>1460</v>
      </c>
      <c r="F2620" s="61" t="s">
        <v>88</v>
      </c>
    </row>
    <row r="2621" spans="1:6" x14ac:dyDescent="0.25">
      <c r="A2621" t="s">
        <v>1461</v>
      </c>
      <c r="B2621" t="s">
        <v>5568</v>
      </c>
      <c r="C2621" t="s">
        <v>5411</v>
      </c>
      <c r="D2621" t="s">
        <v>5411</v>
      </c>
      <c r="E2621" s="22" t="s">
        <v>1461</v>
      </c>
      <c r="F2621" s="61" t="s">
        <v>88</v>
      </c>
    </row>
    <row r="2622" spans="1:6" x14ac:dyDescent="0.25">
      <c r="A2622" t="s">
        <v>1462</v>
      </c>
      <c r="B2622" t="s">
        <v>5568</v>
      </c>
      <c r="C2622" t="s">
        <v>5411</v>
      </c>
      <c r="D2622" t="s">
        <v>5411</v>
      </c>
      <c r="E2622" s="22" t="s">
        <v>1462</v>
      </c>
      <c r="F2622" s="61" t="s">
        <v>88</v>
      </c>
    </row>
    <row r="2623" spans="1:6" x14ac:dyDescent="0.25">
      <c r="A2623" t="s">
        <v>1463</v>
      </c>
      <c r="B2623" t="s">
        <v>5568</v>
      </c>
      <c r="C2623" t="s">
        <v>5411</v>
      </c>
      <c r="D2623" t="s">
        <v>5411</v>
      </c>
      <c r="E2623" s="22" t="s">
        <v>1463</v>
      </c>
      <c r="F2623" s="61" t="s">
        <v>88</v>
      </c>
    </row>
    <row r="2624" spans="1:6" x14ac:dyDescent="0.25">
      <c r="A2624" t="s">
        <v>1464</v>
      </c>
      <c r="B2624" t="s">
        <v>5568</v>
      </c>
      <c r="C2624" t="s">
        <v>5411</v>
      </c>
      <c r="D2624" t="s">
        <v>5411</v>
      </c>
      <c r="E2624" s="22" t="s">
        <v>1464</v>
      </c>
      <c r="F2624" s="61" t="s">
        <v>88</v>
      </c>
    </row>
    <row r="2625" spans="1:6" x14ac:dyDescent="0.25">
      <c r="A2625" t="s">
        <v>1465</v>
      </c>
      <c r="B2625" t="s">
        <v>5568</v>
      </c>
      <c r="C2625" t="s">
        <v>5411</v>
      </c>
      <c r="D2625" t="s">
        <v>5411</v>
      </c>
      <c r="E2625" s="22" t="s">
        <v>1465</v>
      </c>
      <c r="F2625" s="61" t="s">
        <v>88</v>
      </c>
    </row>
    <row r="2626" spans="1:6" x14ac:dyDescent="0.25">
      <c r="A2626" t="s">
        <v>1466</v>
      </c>
      <c r="B2626" t="s">
        <v>5568</v>
      </c>
      <c r="C2626" t="s">
        <v>5411</v>
      </c>
      <c r="D2626" t="s">
        <v>5411</v>
      </c>
      <c r="E2626" s="22" t="s">
        <v>1466</v>
      </c>
      <c r="F2626" s="61" t="s">
        <v>88</v>
      </c>
    </row>
    <row r="2627" spans="1:6" x14ac:dyDescent="0.25">
      <c r="A2627" t="s">
        <v>1467</v>
      </c>
      <c r="B2627" t="s">
        <v>5568</v>
      </c>
      <c r="C2627" t="s">
        <v>5411</v>
      </c>
      <c r="D2627" t="s">
        <v>5411</v>
      </c>
      <c r="E2627" s="22" t="s">
        <v>1467</v>
      </c>
      <c r="F2627" s="61" t="s">
        <v>88</v>
      </c>
    </row>
    <row r="2628" spans="1:6" x14ac:dyDescent="0.25">
      <c r="A2628" t="s">
        <v>1468</v>
      </c>
      <c r="B2628" t="s">
        <v>5568</v>
      </c>
      <c r="C2628" t="s">
        <v>5411</v>
      </c>
      <c r="D2628" t="s">
        <v>5411</v>
      </c>
      <c r="E2628" s="22" t="s">
        <v>1468</v>
      </c>
      <c r="F2628" s="61" t="s">
        <v>88</v>
      </c>
    </row>
    <row r="2629" spans="1:6" x14ac:dyDescent="0.25">
      <c r="A2629" t="s">
        <v>1469</v>
      </c>
      <c r="B2629" t="s">
        <v>5568</v>
      </c>
      <c r="C2629" t="s">
        <v>5411</v>
      </c>
      <c r="D2629" t="s">
        <v>5411</v>
      </c>
      <c r="E2629" s="22" t="s">
        <v>1469</v>
      </c>
      <c r="F2629" s="61" t="s">
        <v>88</v>
      </c>
    </row>
    <row r="2630" spans="1:6" x14ac:dyDescent="0.25">
      <c r="A2630" t="s">
        <v>1470</v>
      </c>
      <c r="B2630" t="s">
        <v>5568</v>
      </c>
      <c r="C2630" t="s">
        <v>5411</v>
      </c>
      <c r="D2630" t="s">
        <v>5411</v>
      </c>
      <c r="E2630" s="22" t="s">
        <v>1470</v>
      </c>
      <c r="F2630" s="61" t="s">
        <v>88</v>
      </c>
    </row>
    <row r="2631" spans="1:6" x14ac:dyDescent="0.25">
      <c r="A2631" t="s">
        <v>1471</v>
      </c>
      <c r="B2631" t="s">
        <v>5568</v>
      </c>
      <c r="C2631" t="s">
        <v>5411</v>
      </c>
      <c r="D2631" t="s">
        <v>5411</v>
      </c>
      <c r="E2631" s="22" t="s">
        <v>1471</v>
      </c>
      <c r="F2631" s="61" t="s">
        <v>88</v>
      </c>
    </row>
    <row r="2632" spans="1:6" x14ac:dyDescent="0.25">
      <c r="A2632" t="s">
        <v>1472</v>
      </c>
      <c r="B2632" t="s">
        <v>5568</v>
      </c>
      <c r="C2632" t="s">
        <v>5411</v>
      </c>
      <c r="D2632" t="s">
        <v>5411</v>
      </c>
      <c r="E2632" s="22" t="s">
        <v>1472</v>
      </c>
      <c r="F2632" s="61" t="s">
        <v>88</v>
      </c>
    </row>
    <row r="2633" spans="1:6" x14ac:dyDescent="0.25">
      <c r="A2633" t="s">
        <v>1473</v>
      </c>
      <c r="B2633" t="s">
        <v>5568</v>
      </c>
      <c r="C2633" t="s">
        <v>5411</v>
      </c>
      <c r="D2633" t="s">
        <v>5411</v>
      </c>
      <c r="E2633" s="22" t="s">
        <v>1473</v>
      </c>
      <c r="F2633" s="61" t="s">
        <v>88</v>
      </c>
    </row>
    <row r="2634" spans="1:6" x14ac:dyDescent="0.25">
      <c r="A2634" t="s">
        <v>1474</v>
      </c>
      <c r="B2634" t="s">
        <v>5568</v>
      </c>
      <c r="C2634" t="s">
        <v>5411</v>
      </c>
      <c r="D2634" t="s">
        <v>5411</v>
      </c>
      <c r="E2634" s="22" t="s">
        <v>1474</v>
      </c>
      <c r="F2634" s="61" t="s">
        <v>88</v>
      </c>
    </row>
    <row r="2635" spans="1:6" x14ac:dyDescent="0.25">
      <c r="A2635" t="s">
        <v>1475</v>
      </c>
      <c r="B2635" t="s">
        <v>5568</v>
      </c>
      <c r="C2635" t="s">
        <v>5411</v>
      </c>
      <c r="D2635" t="s">
        <v>5411</v>
      </c>
      <c r="E2635" s="22" t="s">
        <v>1475</v>
      </c>
      <c r="F2635" s="61" t="s">
        <v>88</v>
      </c>
    </row>
    <row r="2636" spans="1:6" x14ac:dyDescent="0.25">
      <c r="A2636" t="s">
        <v>1476</v>
      </c>
      <c r="B2636" t="s">
        <v>5568</v>
      </c>
      <c r="C2636" t="s">
        <v>5411</v>
      </c>
      <c r="D2636" t="s">
        <v>5411</v>
      </c>
      <c r="E2636" s="22" t="s">
        <v>1476</v>
      </c>
      <c r="F2636" s="61" t="s">
        <v>88</v>
      </c>
    </row>
    <row r="2637" spans="1:6" x14ac:dyDescent="0.25">
      <c r="A2637" t="s">
        <v>1477</v>
      </c>
      <c r="B2637" t="s">
        <v>5568</v>
      </c>
      <c r="C2637" t="s">
        <v>5411</v>
      </c>
      <c r="D2637" t="s">
        <v>5411</v>
      </c>
      <c r="E2637" s="22" t="s">
        <v>1477</v>
      </c>
      <c r="F2637" s="61" t="s">
        <v>88</v>
      </c>
    </row>
    <row r="2638" spans="1:6" x14ac:dyDescent="0.25">
      <c r="A2638" t="s">
        <v>1478</v>
      </c>
      <c r="B2638" t="s">
        <v>5568</v>
      </c>
      <c r="C2638" t="s">
        <v>5411</v>
      </c>
      <c r="D2638" t="s">
        <v>5411</v>
      </c>
      <c r="E2638" s="22" t="s">
        <v>1478</v>
      </c>
      <c r="F2638" s="61" t="s">
        <v>88</v>
      </c>
    </row>
    <row r="2639" spans="1:6" x14ac:dyDescent="0.25">
      <c r="A2639" t="s">
        <v>1479</v>
      </c>
      <c r="B2639" t="s">
        <v>5568</v>
      </c>
      <c r="C2639" t="s">
        <v>5411</v>
      </c>
      <c r="D2639" t="s">
        <v>5411</v>
      </c>
      <c r="E2639" s="22" t="s">
        <v>1479</v>
      </c>
      <c r="F2639" s="61" t="s">
        <v>88</v>
      </c>
    </row>
    <row r="2640" spans="1:6" x14ac:dyDescent="0.25">
      <c r="A2640" t="s">
        <v>1480</v>
      </c>
      <c r="B2640" t="s">
        <v>5568</v>
      </c>
      <c r="C2640" t="s">
        <v>5411</v>
      </c>
      <c r="D2640" t="s">
        <v>5411</v>
      </c>
      <c r="E2640" s="22" t="s">
        <v>1480</v>
      </c>
      <c r="F2640" s="61" t="s">
        <v>88</v>
      </c>
    </row>
    <row r="2641" spans="1:6" x14ac:dyDescent="0.25">
      <c r="A2641" t="s">
        <v>1481</v>
      </c>
      <c r="B2641" t="s">
        <v>5568</v>
      </c>
      <c r="C2641" t="s">
        <v>5411</v>
      </c>
      <c r="D2641" t="s">
        <v>5411</v>
      </c>
      <c r="E2641" s="22" t="s">
        <v>1481</v>
      </c>
      <c r="F2641" s="61" t="s">
        <v>88</v>
      </c>
    </row>
    <row r="2642" spans="1:6" x14ac:dyDescent="0.25">
      <c r="A2642" t="s">
        <v>1482</v>
      </c>
      <c r="B2642" t="s">
        <v>5568</v>
      </c>
      <c r="C2642" t="s">
        <v>5411</v>
      </c>
      <c r="D2642" t="s">
        <v>5411</v>
      </c>
      <c r="E2642" s="22" t="s">
        <v>1482</v>
      </c>
      <c r="F2642" s="61" t="s">
        <v>88</v>
      </c>
    </row>
    <row r="2643" spans="1:6" x14ac:dyDescent="0.25">
      <c r="A2643" t="s">
        <v>1483</v>
      </c>
      <c r="B2643" t="s">
        <v>5568</v>
      </c>
      <c r="C2643" t="s">
        <v>5411</v>
      </c>
      <c r="D2643" t="s">
        <v>5411</v>
      </c>
      <c r="E2643" s="22" t="s">
        <v>1483</v>
      </c>
      <c r="F2643" s="61" t="s">
        <v>88</v>
      </c>
    </row>
    <row r="2644" spans="1:6" x14ac:dyDescent="0.25">
      <c r="A2644" t="s">
        <v>1484</v>
      </c>
      <c r="B2644" t="s">
        <v>5568</v>
      </c>
      <c r="C2644" t="s">
        <v>5411</v>
      </c>
      <c r="D2644" t="s">
        <v>5411</v>
      </c>
      <c r="E2644" s="22" t="s">
        <v>1484</v>
      </c>
      <c r="F2644" s="61" t="s">
        <v>88</v>
      </c>
    </row>
    <row r="2645" spans="1:6" x14ac:dyDescent="0.25">
      <c r="A2645" t="s">
        <v>1485</v>
      </c>
      <c r="B2645" t="s">
        <v>5568</v>
      </c>
      <c r="C2645" t="s">
        <v>5411</v>
      </c>
      <c r="D2645" t="s">
        <v>5411</v>
      </c>
      <c r="E2645" s="22" t="s">
        <v>1485</v>
      </c>
      <c r="F2645" s="61" t="s">
        <v>88</v>
      </c>
    </row>
    <row r="2646" spans="1:6" x14ac:dyDescent="0.25">
      <c r="A2646" t="s">
        <v>4146</v>
      </c>
      <c r="B2646" t="s">
        <v>113</v>
      </c>
      <c r="C2646" t="s">
        <v>5411</v>
      </c>
      <c r="D2646" t="s">
        <v>5411</v>
      </c>
      <c r="E2646" s="22" t="s">
        <v>4146</v>
      </c>
      <c r="F2646" s="22" t="s">
        <v>113</v>
      </c>
    </row>
    <row r="2647" spans="1:6" x14ac:dyDescent="0.25">
      <c r="A2647" t="s">
        <v>4147</v>
      </c>
      <c r="B2647" t="s">
        <v>113</v>
      </c>
      <c r="C2647" t="s">
        <v>5411</v>
      </c>
      <c r="D2647" t="s">
        <v>5411</v>
      </c>
      <c r="E2647" s="22" t="s">
        <v>4147</v>
      </c>
      <c r="F2647" s="22" t="s">
        <v>113</v>
      </c>
    </row>
    <row r="2648" spans="1:6" x14ac:dyDescent="0.25">
      <c r="A2648" t="s">
        <v>4148</v>
      </c>
      <c r="B2648" t="s">
        <v>113</v>
      </c>
      <c r="C2648" t="s">
        <v>5411</v>
      </c>
      <c r="D2648" t="s">
        <v>5411</v>
      </c>
      <c r="E2648" s="22" t="s">
        <v>4148</v>
      </c>
      <c r="F2648" s="22" t="s">
        <v>113</v>
      </c>
    </row>
    <row r="2649" spans="1:6" x14ac:dyDescent="0.25">
      <c r="A2649" t="s">
        <v>4149</v>
      </c>
      <c r="B2649" t="s">
        <v>113</v>
      </c>
      <c r="C2649" t="s">
        <v>5411</v>
      </c>
      <c r="D2649" t="s">
        <v>5411</v>
      </c>
      <c r="E2649" s="22" t="s">
        <v>4149</v>
      </c>
      <c r="F2649" s="22" t="s">
        <v>113</v>
      </c>
    </row>
    <row r="2650" spans="1:6" x14ac:dyDescent="0.25">
      <c r="A2650" t="s">
        <v>4150</v>
      </c>
      <c r="B2650" t="s">
        <v>113</v>
      </c>
      <c r="C2650" t="s">
        <v>5411</v>
      </c>
      <c r="D2650" t="s">
        <v>5411</v>
      </c>
      <c r="E2650" s="22" t="s">
        <v>4150</v>
      </c>
      <c r="F2650" s="22" t="s">
        <v>113</v>
      </c>
    </row>
    <row r="2651" spans="1:6" x14ac:dyDescent="0.25">
      <c r="A2651" t="s">
        <v>4151</v>
      </c>
      <c r="B2651" t="s">
        <v>113</v>
      </c>
      <c r="C2651" t="s">
        <v>5411</v>
      </c>
      <c r="D2651" t="s">
        <v>5411</v>
      </c>
      <c r="E2651" s="22" t="s">
        <v>4151</v>
      </c>
      <c r="F2651" s="22" t="s">
        <v>113</v>
      </c>
    </row>
    <row r="2652" spans="1:6" x14ac:dyDescent="0.25">
      <c r="A2652" t="s">
        <v>4152</v>
      </c>
      <c r="B2652" t="s">
        <v>113</v>
      </c>
      <c r="C2652" t="s">
        <v>5411</v>
      </c>
      <c r="D2652" t="s">
        <v>5411</v>
      </c>
      <c r="E2652" s="22" t="s">
        <v>4152</v>
      </c>
      <c r="F2652" s="22" t="s">
        <v>113</v>
      </c>
    </row>
    <row r="2653" spans="1:6" x14ac:dyDescent="0.25">
      <c r="A2653" t="s">
        <v>4153</v>
      </c>
      <c r="B2653" t="s">
        <v>113</v>
      </c>
      <c r="C2653" t="s">
        <v>5411</v>
      </c>
      <c r="D2653" t="s">
        <v>5411</v>
      </c>
      <c r="E2653" s="22" t="s">
        <v>4153</v>
      </c>
      <c r="F2653" s="22" t="s">
        <v>113</v>
      </c>
    </row>
    <row r="2654" spans="1:6" x14ac:dyDescent="0.25">
      <c r="A2654" t="s">
        <v>4154</v>
      </c>
      <c r="B2654" t="s">
        <v>113</v>
      </c>
      <c r="C2654" t="s">
        <v>5411</v>
      </c>
      <c r="D2654" t="s">
        <v>5411</v>
      </c>
      <c r="E2654" s="22" t="s">
        <v>4154</v>
      </c>
      <c r="F2654" s="22" t="s">
        <v>113</v>
      </c>
    </row>
    <row r="2655" spans="1:6" x14ac:dyDescent="0.25">
      <c r="A2655" t="s">
        <v>4155</v>
      </c>
      <c r="B2655" t="s">
        <v>113</v>
      </c>
      <c r="C2655" t="s">
        <v>5411</v>
      </c>
      <c r="D2655" t="s">
        <v>5411</v>
      </c>
      <c r="E2655" s="22" t="s">
        <v>4155</v>
      </c>
      <c r="F2655" s="22" t="s">
        <v>113</v>
      </c>
    </row>
    <row r="2656" spans="1:6" x14ac:dyDescent="0.25">
      <c r="A2656" t="s">
        <v>4156</v>
      </c>
      <c r="B2656" t="s">
        <v>113</v>
      </c>
      <c r="C2656" t="s">
        <v>5411</v>
      </c>
      <c r="D2656" t="s">
        <v>5411</v>
      </c>
      <c r="E2656" s="22" t="s">
        <v>4156</v>
      </c>
      <c r="F2656" s="22" t="s">
        <v>113</v>
      </c>
    </row>
    <row r="2657" spans="1:6" x14ac:dyDescent="0.25">
      <c r="A2657" t="s">
        <v>4157</v>
      </c>
      <c r="B2657" t="s">
        <v>113</v>
      </c>
      <c r="C2657" t="s">
        <v>5411</v>
      </c>
      <c r="D2657" t="s">
        <v>5411</v>
      </c>
      <c r="E2657" s="22" t="s">
        <v>4157</v>
      </c>
      <c r="F2657" s="22" t="s">
        <v>113</v>
      </c>
    </row>
    <row r="2658" spans="1:6" x14ac:dyDescent="0.25">
      <c r="A2658" t="s">
        <v>4158</v>
      </c>
      <c r="B2658" t="s">
        <v>113</v>
      </c>
      <c r="C2658" t="s">
        <v>5411</v>
      </c>
      <c r="D2658" t="s">
        <v>5411</v>
      </c>
      <c r="E2658" s="22" t="s">
        <v>4158</v>
      </c>
      <c r="F2658" s="22" t="s">
        <v>113</v>
      </c>
    </row>
    <row r="2659" spans="1:6" x14ac:dyDescent="0.25">
      <c r="A2659" t="s">
        <v>4159</v>
      </c>
      <c r="B2659" t="s">
        <v>113</v>
      </c>
      <c r="C2659" t="s">
        <v>5411</v>
      </c>
      <c r="D2659" t="s">
        <v>5411</v>
      </c>
      <c r="E2659" s="22" t="s">
        <v>4159</v>
      </c>
      <c r="F2659" s="22" t="s">
        <v>113</v>
      </c>
    </row>
    <row r="2660" spans="1:6" x14ac:dyDescent="0.25">
      <c r="A2660" t="s">
        <v>4160</v>
      </c>
      <c r="B2660" t="s">
        <v>113</v>
      </c>
      <c r="C2660" t="s">
        <v>5411</v>
      </c>
      <c r="D2660" t="s">
        <v>5411</v>
      </c>
      <c r="E2660" s="22" t="s">
        <v>4160</v>
      </c>
      <c r="F2660" s="22" t="s">
        <v>113</v>
      </c>
    </row>
    <row r="2661" spans="1:6" x14ac:dyDescent="0.25">
      <c r="A2661" t="s">
        <v>4161</v>
      </c>
      <c r="B2661" t="s">
        <v>113</v>
      </c>
      <c r="C2661" t="s">
        <v>5411</v>
      </c>
      <c r="D2661" t="s">
        <v>5411</v>
      </c>
      <c r="E2661" s="22" t="s">
        <v>4161</v>
      </c>
      <c r="F2661" s="22" t="s">
        <v>113</v>
      </c>
    </row>
    <row r="2662" spans="1:6" x14ac:dyDescent="0.25">
      <c r="A2662" t="s">
        <v>4162</v>
      </c>
      <c r="B2662" t="s">
        <v>113</v>
      </c>
      <c r="C2662" t="s">
        <v>5411</v>
      </c>
      <c r="D2662" t="s">
        <v>5411</v>
      </c>
      <c r="E2662" s="22" t="s">
        <v>4162</v>
      </c>
      <c r="F2662" s="22" t="s">
        <v>113</v>
      </c>
    </row>
    <row r="2663" spans="1:6" x14ac:dyDescent="0.25">
      <c r="A2663" t="s">
        <v>4163</v>
      </c>
      <c r="B2663" t="s">
        <v>113</v>
      </c>
      <c r="C2663" t="s">
        <v>5411</v>
      </c>
      <c r="D2663" t="s">
        <v>5411</v>
      </c>
      <c r="E2663" s="22" t="s">
        <v>4163</v>
      </c>
      <c r="F2663" s="22" t="s">
        <v>113</v>
      </c>
    </row>
    <row r="2664" spans="1:6" x14ac:dyDescent="0.25">
      <c r="A2664" t="s">
        <v>4505</v>
      </c>
      <c r="B2664" t="s">
        <v>77</v>
      </c>
      <c r="C2664" t="s">
        <v>5411</v>
      </c>
      <c r="D2664" t="s">
        <v>5411</v>
      </c>
      <c r="E2664" s="22" t="s">
        <v>4505</v>
      </c>
      <c r="F2664" s="22" t="s">
        <v>77</v>
      </c>
    </row>
    <row r="2665" spans="1:6" x14ac:dyDescent="0.25">
      <c r="A2665" t="s">
        <v>4506</v>
      </c>
      <c r="B2665" t="s">
        <v>77</v>
      </c>
      <c r="C2665" t="s">
        <v>5411</v>
      </c>
      <c r="D2665" t="s">
        <v>5411</v>
      </c>
      <c r="E2665" s="22" t="s">
        <v>4506</v>
      </c>
      <c r="F2665" s="22" t="s">
        <v>77</v>
      </c>
    </row>
    <row r="2666" spans="1:6" x14ac:dyDescent="0.25">
      <c r="A2666" t="s">
        <v>4507</v>
      </c>
      <c r="B2666" t="s">
        <v>77</v>
      </c>
      <c r="C2666" t="s">
        <v>5411</v>
      </c>
      <c r="D2666" t="s">
        <v>5411</v>
      </c>
      <c r="E2666" s="22" t="s">
        <v>4507</v>
      </c>
      <c r="F2666" s="22" t="s">
        <v>77</v>
      </c>
    </row>
    <row r="2667" spans="1:6" x14ac:dyDescent="0.25">
      <c r="A2667" t="s">
        <v>4508</v>
      </c>
      <c r="B2667" t="s">
        <v>77</v>
      </c>
      <c r="C2667" t="s">
        <v>5411</v>
      </c>
      <c r="D2667" t="s">
        <v>5411</v>
      </c>
      <c r="E2667" s="22" t="s">
        <v>4508</v>
      </c>
      <c r="F2667" s="22" t="s">
        <v>77</v>
      </c>
    </row>
    <row r="2668" spans="1:6" x14ac:dyDescent="0.25">
      <c r="A2668" t="s">
        <v>4509</v>
      </c>
      <c r="B2668" t="s">
        <v>77</v>
      </c>
      <c r="C2668" t="s">
        <v>5411</v>
      </c>
      <c r="D2668" t="s">
        <v>5411</v>
      </c>
      <c r="E2668" s="22" t="s">
        <v>4509</v>
      </c>
      <c r="F2668" s="22" t="s">
        <v>77</v>
      </c>
    </row>
    <row r="2669" spans="1:6" x14ac:dyDescent="0.25">
      <c r="A2669" t="s">
        <v>4510</v>
      </c>
      <c r="B2669" t="s">
        <v>77</v>
      </c>
      <c r="C2669" t="s">
        <v>5411</v>
      </c>
      <c r="D2669" t="s">
        <v>5411</v>
      </c>
      <c r="E2669" s="22" t="s">
        <v>4510</v>
      </c>
      <c r="F2669" s="22" t="s">
        <v>77</v>
      </c>
    </row>
    <row r="2670" spans="1:6" x14ac:dyDescent="0.25">
      <c r="A2670" t="s">
        <v>4511</v>
      </c>
      <c r="B2670" t="s">
        <v>77</v>
      </c>
      <c r="C2670" t="s">
        <v>5411</v>
      </c>
      <c r="D2670" t="s">
        <v>5411</v>
      </c>
      <c r="E2670" s="22" t="s">
        <v>4511</v>
      </c>
      <c r="F2670" s="22" t="s">
        <v>77</v>
      </c>
    </row>
    <row r="2671" spans="1:6" x14ac:dyDescent="0.25">
      <c r="A2671" t="s">
        <v>4512</v>
      </c>
      <c r="B2671" t="s">
        <v>77</v>
      </c>
      <c r="C2671" t="s">
        <v>5411</v>
      </c>
      <c r="D2671" t="s">
        <v>5411</v>
      </c>
      <c r="E2671" s="22" t="s">
        <v>4512</v>
      </c>
      <c r="F2671" s="22" t="s">
        <v>77</v>
      </c>
    </row>
    <row r="2672" spans="1:6" x14ac:dyDescent="0.25">
      <c r="A2672" t="s">
        <v>4513</v>
      </c>
      <c r="B2672" t="s">
        <v>77</v>
      </c>
      <c r="C2672" t="s">
        <v>5411</v>
      </c>
      <c r="D2672" t="s">
        <v>5411</v>
      </c>
      <c r="E2672" s="22" t="s">
        <v>4513</v>
      </c>
      <c r="F2672" s="22" t="s">
        <v>77</v>
      </c>
    </row>
    <row r="2673" spans="1:6" x14ac:dyDescent="0.25">
      <c r="A2673" t="s">
        <v>4514</v>
      </c>
      <c r="B2673" t="s">
        <v>77</v>
      </c>
      <c r="C2673" t="s">
        <v>5411</v>
      </c>
      <c r="D2673" t="s">
        <v>5411</v>
      </c>
      <c r="E2673" s="22" t="s">
        <v>4514</v>
      </c>
      <c r="F2673" s="22" t="s">
        <v>77</v>
      </c>
    </row>
    <row r="2674" spans="1:6" x14ac:dyDescent="0.25">
      <c r="A2674" t="s">
        <v>4515</v>
      </c>
      <c r="B2674" t="s">
        <v>77</v>
      </c>
      <c r="C2674" t="s">
        <v>5411</v>
      </c>
      <c r="D2674" t="s">
        <v>5411</v>
      </c>
      <c r="E2674" s="22" t="s">
        <v>4515</v>
      </c>
      <c r="F2674" s="22" t="s">
        <v>77</v>
      </c>
    </row>
    <row r="2675" spans="1:6" x14ac:dyDescent="0.25">
      <c r="A2675" t="s">
        <v>4516</v>
      </c>
      <c r="B2675" t="s">
        <v>77</v>
      </c>
      <c r="C2675" t="s">
        <v>5411</v>
      </c>
      <c r="D2675" t="s">
        <v>5411</v>
      </c>
      <c r="E2675" s="22" t="s">
        <v>4516</v>
      </c>
      <c r="F2675" s="22" t="s">
        <v>77</v>
      </c>
    </row>
    <row r="2676" spans="1:6" x14ac:dyDescent="0.25">
      <c r="A2676" t="s">
        <v>4517</v>
      </c>
      <c r="B2676" t="s">
        <v>77</v>
      </c>
      <c r="C2676" t="s">
        <v>5411</v>
      </c>
      <c r="D2676" t="s">
        <v>5411</v>
      </c>
      <c r="E2676" s="22" t="s">
        <v>4517</v>
      </c>
      <c r="F2676" s="22" t="s">
        <v>77</v>
      </c>
    </row>
    <row r="2677" spans="1:6" x14ac:dyDescent="0.25">
      <c r="A2677" t="s">
        <v>4518</v>
      </c>
      <c r="B2677" t="s">
        <v>77</v>
      </c>
      <c r="C2677" t="s">
        <v>5411</v>
      </c>
      <c r="D2677" t="s">
        <v>5411</v>
      </c>
      <c r="E2677" s="22" t="s">
        <v>4518</v>
      </c>
      <c r="F2677" s="22" t="s">
        <v>77</v>
      </c>
    </row>
    <row r="2678" spans="1:6" x14ac:dyDescent="0.25">
      <c r="A2678" t="s">
        <v>4519</v>
      </c>
      <c r="B2678" t="s">
        <v>77</v>
      </c>
      <c r="C2678" t="s">
        <v>5411</v>
      </c>
      <c r="D2678" t="s">
        <v>5411</v>
      </c>
      <c r="E2678" s="22" t="s">
        <v>4519</v>
      </c>
      <c r="F2678" s="22" t="s">
        <v>77</v>
      </c>
    </row>
    <row r="2679" spans="1:6" x14ac:dyDescent="0.25">
      <c r="A2679" t="s">
        <v>4520</v>
      </c>
      <c r="B2679" t="s">
        <v>77</v>
      </c>
      <c r="C2679" t="s">
        <v>5411</v>
      </c>
      <c r="D2679" t="s">
        <v>5411</v>
      </c>
      <c r="E2679" s="22" t="s">
        <v>4520</v>
      </c>
      <c r="F2679" s="22" t="s">
        <v>77</v>
      </c>
    </row>
    <row r="2680" spans="1:6" x14ac:dyDescent="0.25">
      <c r="A2680" t="s">
        <v>4521</v>
      </c>
      <c r="B2680" t="s">
        <v>77</v>
      </c>
      <c r="C2680" t="s">
        <v>5411</v>
      </c>
      <c r="D2680" t="s">
        <v>5411</v>
      </c>
      <c r="E2680" s="22" t="s">
        <v>4521</v>
      </c>
      <c r="F2680" s="22" t="s">
        <v>77</v>
      </c>
    </row>
    <row r="2681" spans="1:6" x14ac:dyDescent="0.25">
      <c r="A2681" t="s">
        <v>4522</v>
      </c>
      <c r="B2681" t="s">
        <v>77</v>
      </c>
      <c r="C2681" t="s">
        <v>5411</v>
      </c>
      <c r="D2681" t="s">
        <v>5411</v>
      </c>
      <c r="E2681" s="22" t="s">
        <v>4522</v>
      </c>
      <c r="F2681" s="22" t="s">
        <v>77</v>
      </c>
    </row>
    <row r="2682" spans="1:6" x14ac:dyDescent="0.25">
      <c r="A2682" t="s">
        <v>4164</v>
      </c>
      <c r="B2682" t="s">
        <v>5568</v>
      </c>
      <c r="C2682" t="s">
        <v>5411</v>
      </c>
      <c r="D2682" t="s">
        <v>5411</v>
      </c>
      <c r="E2682" s="22" t="s">
        <v>4164</v>
      </c>
      <c r="F2682" s="22" t="s">
        <v>88</v>
      </c>
    </row>
    <row r="2683" spans="1:6" x14ac:dyDescent="0.25">
      <c r="A2683" t="s">
        <v>4165</v>
      </c>
      <c r="B2683" t="s">
        <v>5568</v>
      </c>
      <c r="C2683" t="s">
        <v>5411</v>
      </c>
      <c r="D2683" t="s">
        <v>5411</v>
      </c>
      <c r="E2683" s="22" t="s">
        <v>4165</v>
      </c>
      <c r="F2683" s="22" t="s">
        <v>88</v>
      </c>
    </row>
    <row r="2684" spans="1:6" x14ac:dyDescent="0.25">
      <c r="A2684" t="s">
        <v>4166</v>
      </c>
      <c r="B2684" t="s">
        <v>5568</v>
      </c>
      <c r="C2684" t="s">
        <v>5411</v>
      </c>
      <c r="D2684" t="s">
        <v>5411</v>
      </c>
      <c r="E2684" s="22" t="s">
        <v>4166</v>
      </c>
      <c r="F2684" s="22" t="s">
        <v>88</v>
      </c>
    </row>
    <row r="2685" spans="1:6" x14ac:dyDescent="0.25">
      <c r="A2685" t="s">
        <v>4167</v>
      </c>
      <c r="B2685" t="s">
        <v>5568</v>
      </c>
      <c r="C2685" t="s">
        <v>5411</v>
      </c>
      <c r="D2685" t="s">
        <v>5411</v>
      </c>
      <c r="E2685" s="22" t="s">
        <v>4167</v>
      </c>
      <c r="F2685" s="22" t="s">
        <v>88</v>
      </c>
    </row>
    <row r="2686" spans="1:6" x14ac:dyDescent="0.25">
      <c r="A2686" t="s">
        <v>4168</v>
      </c>
      <c r="B2686" t="s">
        <v>5568</v>
      </c>
      <c r="C2686" t="s">
        <v>5411</v>
      </c>
      <c r="D2686" t="s">
        <v>5411</v>
      </c>
      <c r="E2686" s="22" t="s">
        <v>4168</v>
      </c>
      <c r="F2686" s="22" t="s">
        <v>88</v>
      </c>
    </row>
    <row r="2687" spans="1:6" x14ac:dyDescent="0.25">
      <c r="A2687" t="s">
        <v>4169</v>
      </c>
      <c r="B2687" t="s">
        <v>5568</v>
      </c>
      <c r="C2687" t="s">
        <v>5411</v>
      </c>
      <c r="D2687" t="s">
        <v>5411</v>
      </c>
      <c r="E2687" s="22" t="s">
        <v>4169</v>
      </c>
      <c r="F2687" s="22" t="s">
        <v>88</v>
      </c>
    </row>
    <row r="2688" spans="1:6" x14ac:dyDescent="0.25">
      <c r="A2688" t="s">
        <v>4170</v>
      </c>
      <c r="B2688" t="s">
        <v>5568</v>
      </c>
      <c r="C2688" t="s">
        <v>5411</v>
      </c>
      <c r="D2688" t="s">
        <v>5411</v>
      </c>
      <c r="E2688" s="22" t="s">
        <v>4170</v>
      </c>
      <c r="F2688" s="22" t="s">
        <v>88</v>
      </c>
    </row>
    <row r="2689" spans="1:7" x14ac:dyDescent="0.25">
      <c r="A2689" t="s">
        <v>4171</v>
      </c>
      <c r="B2689" t="s">
        <v>5568</v>
      </c>
      <c r="C2689" t="s">
        <v>5411</v>
      </c>
      <c r="D2689" t="s">
        <v>5411</v>
      </c>
      <c r="E2689" s="22" t="s">
        <v>4171</v>
      </c>
      <c r="F2689" s="22" t="s">
        <v>88</v>
      </c>
      <c r="G2689" s="22"/>
    </row>
    <row r="2690" spans="1:7" x14ac:dyDescent="0.25">
      <c r="A2690" t="s">
        <v>4172</v>
      </c>
      <c r="B2690" t="s">
        <v>5568</v>
      </c>
      <c r="C2690" t="s">
        <v>5411</v>
      </c>
      <c r="D2690" t="s">
        <v>5411</v>
      </c>
      <c r="E2690" s="22" t="s">
        <v>4172</v>
      </c>
      <c r="F2690" s="22" t="s">
        <v>88</v>
      </c>
      <c r="G2690" s="22"/>
    </row>
    <row r="2691" spans="1:7" x14ac:dyDescent="0.25">
      <c r="A2691" t="s">
        <v>4173</v>
      </c>
      <c r="B2691" t="s">
        <v>5568</v>
      </c>
      <c r="C2691" t="s">
        <v>5411</v>
      </c>
      <c r="D2691" t="s">
        <v>5411</v>
      </c>
      <c r="E2691" s="22" t="s">
        <v>4173</v>
      </c>
      <c r="F2691" s="22" t="s">
        <v>88</v>
      </c>
      <c r="G2691" s="22"/>
    </row>
    <row r="2692" spans="1:7" x14ac:dyDescent="0.25">
      <c r="A2692" t="s">
        <v>4174</v>
      </c>
      <c r="B2692" t="s">
        <v>5568</v>
      </c>
      <c r="C2692" t="s">
        <v>5411</v>
      </c>
      <c r="D2692" t="s">
        <v>5411</v>
      </c>
      <c r="E2692" s="22" t="s">
        <v>4174</v>
      </c>
      <c r="F2692" s="22" t="s">
        <v>88</v>
      </c>
      <c r="G2692" s="22"/>
    </row>
    <row r="2693" spans="1:7" x14ac:dyDescent="0.25">
      <c r="A2693" t="s">
        <v>4175</v>
      </c>
      <c r="B2693" t="s">
        <v>5568</v>
      </c>
      <c r="C2693" t="s">
        <v>5411</v>
      </c>
      <c r="D2693" t="s">
        <v>5411</v>
      </c>
      <c r="E2693" s="22" t="s">
        <v>4175</v>
      </c>
      <c r="F2693" s="22" t="s">
        <v>88</v>
      </c>
      <c r="G2693" s="22"/>
    </row>
    <row r="2694" spans="1:7" x14ac:dyDescent="0.25">
      <c r="A2694" t="s">
        <v>4176</v>
      </c>
      <c r="B2694" t="s">
        <v>5568</v>
      </c>
      <c r="C2694" t="s">
        <v>5411</v>
      </c>
      <c r="D2694" t="s">
        <v>5411</v>
      </c>
      <c r="E2694" s="22" t="s">
        <v>4176</v>
      </c>
      <c r="F2694" s="22" t="s">
        <v>88</v>
      </c>
      <c r="G2694" s="22"/>
    </row>
    <row r="2695" spans="1:7" x14ac:dyDescent="0.25">
      <c r="A2695" t="s">
        <v>4177</v>
      </c>
      <c r="B2695" t="s">
        <v>5568</v>
      </c>
      <c r="C2695" t="s">
        <v>5411</v>
      </c>
      <c r="D2695" t="s">
        <v>5411</v>
      </c>
      <c r="E2695" s="22" t="s">
        <v>4177</v>
      </c>
      <c r="F2695" s="22" t="s">
        <v>88</v>
      </c>
      <c r="G2695" s="22"/>
    </row>
    <row r="2696" spans="1:7" x14ac:dyDescent="0.25">
      <c r="A2696" t="s">
        <v>4178</v>
      </c>
      <c r="B2696" t="s">
        <v>5568</v>
      </c>
      <c r="C2696" t="s">
        <v>5411</v>
      </c>
      <c r="D2696" t="s">
        <v>5411</v>
      </c>
      <c r="E2696" s="22" t="s">
        <v>4178</v>
      </c>
      <c r="F2696" s="22" t="s">
        <v>88</v>
      </c>
      <c r="G2696" s="22"/>
    </row>
    <row r="2697" spans="1:7" x14ac:dyDescent="0.25">
      <c r="A2697" t="s">
        <v>4179</v>
      </c>
      <c r="B2697" t="s">
        <v>5568</v>
      </c>
      <c r="C2697" t="s">
        <v>5411</v>
      </c>
      <c r="D2697" t="s">
        <v>5411</v>
      </c>
      <c r="E2697" s="22" t="s">
        <v>4179</v>
      </c>
      <c r="F2697" s="22" t="s">
        <v>88</v>
      </c>
      <c r="G2697" s="22"/>
    </row>
    <row r="2698" spans="1:7" x14ac:dyDescent="0.25">
      <c r="A2698" t="s">
        <v>4180</v>
      </c>
      <c r="B2698" t="s">
        <v>5568</v>
      </c>
      <c r="C2698" t="s">
        <v>5411</v>
      </c>
      <c r="D2698" t="s">
        <v>5411</v>
      </c>
      <c r="E2698" s="22" t="s">
        <v>4180</v>
      </c>
      <c r="F2698" s="22" t="s">
        <v>88</v>
      </c>
      <c r="G2698" s="22"/>
    </row>
    <row r="2699" spans="1:7" x14ac:dyDescent="0.25">
      <c r="A2699" t="s">
        <v>4181</v>
      </c>
      <c r="B2699" t="s">
        <v>5568</v>
      </c>
      <c r="C2699" t="s">
        <v>5411</v>
      </c>
      <c r="D2699" t="s">
        <v>5411</v>
      </c>
      <c r="E2699" s="22" t="s">
        <v>4181</v>
      </c>
      <c r="F2699" s="22" t="s">
        <v>88</v>
      </c>
      <c r="G2699" s="22"/>
    </row>
    <row r="2700" spans="1:7" x14ac:dyDescent="0.25">
      <c r="A2700" t="s">
        <v>5353</v>
      </c>
      <c r="B2700" t="s">
        <v>5568</v>
      </c>
      <c r="C2700" t="s">
        <v>5411</v>
      </c>
      <c r="D2700" t="s">
        <v>5411</v>
      </c>
      <c r="E2700" s="22" t="s">
        <v>5353</v>
      </c>
      <c r="F2700" s="22" t="s">
        <v>88</v>
      </c>
      <c r="G2700" s="22"/>
    </row>
    <row r="2701" spans="1:7" x14ac:dyDescent="0.25">
      <c r="A2701" t="s">
        <v>5383</v>
      </c>
      <c r="B2701" t="s">
        <v>5568</v>
      </c>
      <c r="C2701" t="s">
        <v>5411</v>
      </c>
      <c r="D2701" t="s">
        <v>5411</v>
      </c>
      <c r="E2701" s="22" t="s">
        <v>5383</v>
      </c>
      <c r="F2701" s="22" t="s">
        <v>88</v>
      </c>
      <c r="G2701" s="22"/>
    </row>
    <row r="2702" spans="1:7" x14ac:dyDescent="0.25">
      <c r="A2702" t="s">
        <v>5384</v>
      </c>
      <c r="B2702" t="s">
        <v>5568</v>
      </c>
      <c r="C2702" t="s">
        <v>5411</v>
      </c>
      <c r="D2702" t="s">
        <v>5411</v>
      </c>
      <c r="E2702" s="22" t="s">
        <v>5384</v>
      </c>
      <c r="F2702" s="22" t="s">
        <v>88</v>
      </c>
      <c r="G2702" s="22"/>
    </row>
    <row r="2703" spans="1:7" x14ac:dyDescent="0.25">
      <c r="A2703" t="s">
        <v>5385</v>
      </c>
      <c r="B2703" t="s">
        <v>5568</v>
      </c>
      <c r="C2703" t="s">
        <v>5411</v>
      </c>
      <c r="D2703" t="s">
        <v>5411</v>
      </c>
      <c r="E2703" s="22" t="s">
        <v>5385</v>
      </c>
      <c r="F2703" s="22" t="s">
        <v>88</v>
      </c>
      <c r="G2703" s="22"/>
    </row>
    <row r="2704" spans="1:7" x14ac:dyDescent="0.25">
      <c r="A2704" t="s">
        <v>5386</v>
      </c>
      <c r="B2704" t="s">
        <v>5568</v>
      </c>
      <c r="C2704" t="s">
        <v>5411</v>
      </c>
      <c r="D2704" t="s">
        <v>5411</v>
      </c>
      <c r="E2704" s="22" t="s">
        <v>5386</v>
      </c>
      <c r="F2704" s="22" t="s">
        <v>88</v>
      </c>
      <c r="G2704" s="22"/>
    </row>
    <row r="2705" spans="1:7" x14ac:dyDescent="0.25">
      <c r="A2705" t="s">
        <v>5387</v>
      </c>
      <c r="B2705" t="s">
        <v>5568</v>
      </c>
      <c r="C2705" t="s">
        <v>5411</v>
      </c>
      <c r="D2705" t="s">
        <v>5411</v>
      </c>
      <c r="E2705" s="22" t="s">
        <v>5387</v>
      </c>
      <c r="F2705" s="22" t="s">
        <v>88</v>
      </c>
      <c r="G2705" s="22"/>
    </row>
    <row r="2706" spans="1:7" x14ac:dyDescent="0.25">
      <c r="A2706" t="s">
        <v>5388</v>
      </c>
      <c r="B2706" t="s">
        <v>5568</v>
      </c>
      <c r="C2706" t="s">
        <v>5411</v>
      </c>
      <c r="D2706" t="s">
        <v>5411</v>
      </c>
      <c r="E2706" s="22" t="s">
        <v>5388</v>
      </c>
      <c r="F2706" s="22" t="s">
        <v>88</v>
      </c>
      <c r="G2706" s="22"/>
    </row>
    <row r="2707" spans="1:7" x14ac:dyDescent="0.25">
      <c r="A2707" t="s">
        <v>5389</v>
      </c>
      <c r="B2707" t="s">
        <v>5568</v>
      </c>
      <c r="C2707" t="s">
        <v>5411</v>
      </c>
      <c r="D2707" t="s">
        <v>5411</v>
      </c>
      <c r="E2707" s="22" t="s">
        <v>5389</v>
      </c>
      <c r="F2707" s="22" t="s">
        <v>88</v>
      </c>
      <c r="G2707" s="22"/>
    </row>
    <row r="2708" spans="1:7" x14ac:dyDescent="0.25">
      <c r="A2708" t="s">
        <v>5390</v>
      </c>
      <c r="B2708" t="s">
        <v>5568</v>
      </c>
      <c r="C2708" t="s">
        <v>5411</v>
      </c>
      <c r="D2708" t="s">
        <v>5411</v>
      </c>
      <c r="E2708" s="22" t="s">
        <v>5390</v>
      </c>
      <c r="F2708" s="22" t="s">
        <v>88</v>
      </c>
      <c r="G2708" s="22"/>
    </row>
    <row r="2709" spans="1:7" x14ac:dyDescent="0.25">
      <c r="A2709" t="s">
        <v>5391</v>
      </c>
      <c r="B2709" t="s">
        <v>5568</v>
      </c>
      <c r="C2709" t="s">
        <v>5411</v>
      </c>
      <c r="D2709" t="s">
        <v>5411</v>
      </c>
      <c r="E2709" s="22" t="s">
        <v>5391</v>
      </c>
      <c r="F2709" s="22" t="s">
        <v>88</v>
      </c>
      <c r="G2709" s="22"/>
    </row>
    <row r="2710" spans="1:7" x14ac:dyDescent="0.25">
      <c r="A2710" t="s">
        <v>5392</v>
      </c>
      <c r="B2710" t="s">
        <v>5568</v>
      </c>
      <c r="C2710" t="s">
        <v>5411</v>
      </c>
      <c r="D2710" t="s">
        <v>5411</v>
      </c>
      <c r="E2710" s="22" t="s">
        <v>5392</v>
      </c>
      <c r="F2710" s="22" t="s">
        <v>88</v>
      </c>
      <c r="G2710" s="22"/>
    </row>
    <row r="2711" spans="1:7" x14ac:dyDescent="0.25">
      <c r="A2711" t="s">
        <v>5393</v>
      </c>
      <c r="B2711" t="s">
        <v>5568</v>
      </c>
      <c r="C2711" t="s">
        <v>5411</v>
      </c>
      <c r="D2711" t="s">
        <v>5411</v>
      </c>
      <c r="E2711" s="22" t="s">
        <v>5393</v>
      </c>
      <c r="F2711" s="22" t="s">
        <v>88</v>
      </c>
      <c r="G2711" s="22"/>
    </row>
    <row r="2712" spans="1:7" x14ac:dyDescent="0.25">
      <c r="A2712" t="s">
        <v>5394</v>
      </c>
      <c r="B2712" t="s">
        <v>5568</v>
      </c>
      <c r="C2712" t="s">
        <v>5411</v>
      </c>
      <c r="D2712" t="s">
        <v>5411</v>
      </c>
      <c r="E2712" s="22" t="s">
        <v>5394</v>
      </c>
      <c r="F2712" s="22" t="s">
        <v>88</v>
      </c>
      <c r="G2712" s="22"/>
    </row>
    <row r="2713" spans="1:7" x14ac:dyDescent="0.25">
      <c r="A2713" t="s">
        <v>5395</v>
      </c>
      <c r="B2713" t="s">
        <v>5568</v>
      </c>
      <c r="C2713" t="s">
        <v>5411</v>
      </c>
      <c r="D2713" t="s">
        <v>5411</v>
      </c>
      <c r="E2713" s="22" t="s">
        <v>5395</v>
      </c>
      <c r="F2713" s="22" t="s">
        <v>88</v>
      </c>
      <c r="G2713" s="22"/>
    </row>
    <row r="2714" spans="1:7" x14ac:dyDescent="0.25">
      <c r="A2714" t="s">
        <v>5396</v>
      </c>
      <c r="B2714" t="s">
        <v>5568</v>
      </c>
      <c r="C2714" t="s">
        <v>5411</v>
      </c>
      <c r="D2714" t="s">
        <v>5411</v>
      </c>
      <c r="E2714" s="22" t="s">
        <v>5396</v>
      </c>
      <c r="F2714" s="22" t="s">
        <v>88</v>
      </c>
      <c r="G2714" s="22"/>
    </row>
    <row r="2715" spans="1:7" x14ac:dyDescent="0.25">
      <c r="A2715" t="s">
        <v>5397</v>
      </c>
      <c r="B2715" t="s">
        <v>5568</v>
      </c>
      <c r="C2715" t="s">
        <v>5411</v>
      </c>
      <c r="D2715" t="s">
        <v>5411</v>
      </c>
      <c r="E2715" s="22" t="s">
        <v>5397</v>
      </c>
      <c r="F2715" s="22" t="s">
        <v>88</v>
      </c>
      <c r="G2715" s="22"/>
    </row>
    <row r="2716" spans="1:7" x14ac:dyDescent="0.25">
      <c r="A2716" t="s">
        <v>5398</v>
      </c>
      <c r="B2716" t="s">
        <v>5568</v>
      </c>
      <c r="C2716" t="s">
        <v>5411</v>
      </c>
      <c r="D2716" t="s">
        <v>5411</v>
      </c>
      <c r="E2716" s="22" t="s">
        <v>5398</v>
      </c>
      <c r="F2716" s="22" t="s">
        <v>88</v>
      </c>
      <c r="G2716" s="22"/>
    </row>
    <row r="2717" spans="1:7" x14ac:dyDescent="0.25">
      <c r="A2717" t="s">
        <v>5399</v>
      </c>
      <c r="B2717" t="s">
        <v>5568</v>
      </c>
      <c r="C2717" t="s">
        <v>5411</v>
      </c>
      <c r="D2717" t="s">
        <v>5411</v>
      </c>
      <c r="E2717" s="22" t="s">
        <v>5399</v>
      </c>
      <c r="F2717" s="22" t="s">
        <v>88</v>
      </c>
      <c r="G2717" s="22"/>
    </row>
    <row r="2718" spans="1:7" x14ac:dyDescent="0.25">
      <c r="A2718" t="s">
        <v>5400</v>
      </c>
      <c r="B2718" t="s">
        <v>5568</v>
      </c>
      <c r="C2718" t="s">
        <v>5411</v>
      </c>
      <c r="D2718" t="s">
        <v>5411</v>
      </c>
      <c r="E2718" s="22" t="s">
        <v>5400</v>
      </c>
      <c r="F2718" s="22" t="s">
        <v>88</v>
      </c>
      <c r="G2718" s="22"/>
    </row>
    <row r="2719" spans="1:7" x14ac:dyDescent="0.25">
      <c r="A2719" t="s">
        <v>5401</v>
      </c>
      <c r="B2719" t="s">
        <v>5568</v>
      </c>
      <c r="C2719" t="s">
        <v>5411</v>
      </c>
      <c r="D2719" t="s">
        <v>5411</v>
      </c>
      <c r="E2719" s="22" t="s">
        <v>5401</v>
      </c>
      <c r="F2719" s="22" t="s">
        <v>88</v>
      </c>
      <c r="G2719" s="22"/>
    </row>
    <row r="2720" spans="1:7" x14ac:dyDescent="0.25">
      <c r="A2720" t="s">
        <v>5402</v>
      </c>
      <c r="B2720" t="s">
        <v>5568</v>
      </c>
      <c r="C2720" t="s">
        <v>5411</v>
      </c>
      <c r="D2720" t="s">
        <v>5411</v>
      </c>
      <c r="E2720" s="22" t="s">
        <v>5402</v>
      </c>
      <c r="F2720" s="22" t="s">
        <v>88</v>
      </c>
      <c r="G2720" s="22"/>
    </row>
    <row r="2721" spans="1:7" x14ac:dyDescent="0.25">
      <c r="A2721" t="s">
        <v>5403</v>
      </c>
      <c r="B2721" t="s">
        <v>5568</v>
      </c>
      <c r="C2721" t="s">
        <v>5411</v>
      </c>
      <c r="D2721" t="s">
        <v>5411</v>
      </c>
      <c r="E2721" s="22" t="s">
        <v>5403</v>
      </c>
      <c r="F2721" s="22" t="s">
        <v>88</v>
      </c>
      <c r="G2721" s="22"/>
    </row>
    <row r="2722" spans="1:7" x14ac:dyDescent="0.25">
      <c r="A2722" t="s">
        <v>5404</v>
      </c>
      <c r="B2722" t="s">
        <v>5568</v>
      </c>
      <c r="C2722" t="s">
        <v>5411</v>
      </c>
      <c r="D2722" t="s">
        <v>5411</v>
      </c>
      <c r="E2722" s="22" t="s">
        <v>5404</v>
      </c>
      <c r="F2722" s="22" t="s">
        <v>88</v>
      </c>
      <c r="G2722" s="22"/>
    </row>
    <row r="2723" spans="1:7" x14ac:dyDescent="0.25">
      <c r="A2723" t="s">
        <v>5405</v>
      </c>
      <c r="B2723" t="s">
        <v>5568</v>
      </c>
      <c r="C2723" t="s">
        <v>5411</v>
      </c>
      <c r="D2723" t="s">
        <v>5411</v>
      </c>
      <c r="E2723" s="22" t="s">
        <v>5405</v>
      </c>
      <c r="F2723" s="22" t="s">
        <v>88</v>
      </c>
      <c r="G2723" s="22"/>
    </row>
    <row r="2724" spans="1:7" x14ac:dyDescent="0.25">
      <c r="A2724" t="s">
        <v>5406</v>
      </c>
      <c r="B2724" t="s">
        <v>5568</v>
      </c>
      <c r="C2724" t="s">
        <v>5411</v>
      </c>
      <c r="D2724" t="s">
        <v>5411</v>
      </c>
      <c r="E2724" s="22" t="s">
        <v>5406</v>
      </c>
      <c r="F2724" s="22" t="s">
        <v>88</v>
      </c>
      <c r="G2724" s="22"/>
    </row>
    <row r="2725" spans="1:7" x14ac:dyDescent="0.25">
      <c r="A2725" t="s">
        <v>5407</v>
      </c>
      <c r="B2725" t="s">
        <v>5568</v>
      </c>
      <c r="C2725" t="s">
        <v>5411</v>
      </c>
      <c r="D2725" t="s">
        <v>5411</v>
      </c>
      <c r="E2725" s="22" t="s">
        <v>5407</v>
      </c>
      <c r="F2725" s="22" t="s">
        <v>88</v>
      </c>
      <c r="G2725" s="22"/>
    </row>
    <row r="2726" spans="1:7" x14ac:dyDescent="0.25">
      <c r="A2726" t="s">
        <v>5408</v>
      </c>
      <c r="B2726" t="s">
        <v>5568</v>
      </c>
      <c r="C2726" t="s">
        <v>5411</v>
      </c>
      <c r="D2726" t="s">
        <v>5411</v>
      </c>
      <c r="E2726" s="22" t="s">
        <v>5408</v>
      </c>
      <c r="F2726" s="22" t="s">
        <v>88</v>
      </c>
      <c r="G2726" s="22"/>
    </row>
    <row r="2727" spans="1:7" x14ac:dyDescent="0.25">
      <c r="A2727" t="s">
        <v>5357</v>
      </c>
      <c r="B2727" t="s">
        <v>5568</v>
      </c>
      <c r="C2727" t="s">
        <v>5411</v>
      </c>
      <c r="D2727" t="s">
        <v>5411</v>
      </c>
      <c r="E2727" s="22" t="s">
        <v>5357</v>
      </c>
      <c r="F2727" s="22" t="s">
        <v>88</v>
      </c>
      <c r="G2727" s="22"/>
    </row>
    <row r="2728" spans="1:7" x14ac:dyDescent="0.25">
      <c r="A2728" t="s">
        <v>5358</v>
      </c>
      <c r="B2728" t="s">
        <v>5568</v>
      </c>
      <c r="C2728" t="s">
        <v>5411</v>
      </c>
      <c r="D2728" t="s">
        <v>5411</v>
      </c>
      <c r="E2728" s="22" t="s">
        <v>5358</v>
      </c>
      <c r="F2728" s="22" t="s">
        <v>88</v>
      </c>
      <c r="G2728" s="22"/>
    </row>
    <row r="2729" spans="1:7" x14ac:dyDescent="0.25">
      <c r="A2729" t="s">
        <v>5359</v>
      </c>
      <c r="B2729" t="s">
        <v>5568</v>
      </c>
      <c r="C2729" t="s">
        <v>5411</v>
      </c>
      <c r="D2729" t="s">
        <v>5411</v>
      </c>
      <c r="E2729" s="22" t="s">
        <v>5359</v>
      </c>
      <c r="F2729" s="22" t="s">
        <v>88</v>
      </c>
      <c r="G2729" s="22"/>
    </row>
    <row r="2730" spans="1:7" x14ac:dyDescent="0.25">
      <c r="A2730" t="s">
        <v>5360</v>
      </c>
      <c r="B2730" t="s">
        <v>5568</v>
      </c>
      <c r="C2730" t="s">
        <v>5411</v>
      </c>
      <c r="D2730" t="s">
        <v>5411</v>
      </c>
      <c r="E2730" s="22" t="s">
        <v>5360</v>
      </c>
      <c r="F2730" s="22" t="s">
        <v>88</v>
      </c>
      <c r="G2730" s="22"/>
    </row>
    <row r="2731" spans="1:7" x14ac:dyDescent="0.25">
      <c r="A2731" t="s">
        <v>5361</v>
      </c>
      <c r="B2731" t="s">
        <v>5568</v>
      </c>
      <c r="C2731" t="s">
        <v>5411</v>
      </c>
      <c r="D2731" t="s">
        <v>5411</v>
      </c>
      <c r="E2731" s="22" t="s">
        <v>5361</v>
      </c>
      <c r="F2731" s="22" t="s">
        <v>88</v>
      </c>
      <c r="G2731" s="22"/>
    </row>
    <row r="2732" spans="1:7" x14ac:dyDescent="0.25">
      <c r="A2732" t="s">
        <v>5362</v>
      </c>
      <c r="B2732" t="s">
        <v>5568</v>
      </c>
      <c r="C2732" t="s">
        <v>5411</v>
      </c>
      <c r="D2732" t="s">
        <v>5411</v>
      </c>
      <c r="E2732" s="22" t="s">
        <v>5362</v>
      </c>
      <c r="F2732" s="22" t="s">
        <v>88</v>
      </c>
      <c r="G2732" s="22"/>
    </row>
    <row r="2733" spans="1:7" x14ac:dyDescent="0.25">
      <c r="A2733" t="s">
        <v>5363</v>
      </c>
      <c r="B2733" t="s">
        <v>5568</v>
      </c>
      <c r="C2733" t="s">
        <v>5411</v>
      </c>
      <c r="D2733" t="s">
        <v>5411</v>
      </c>
      <c r="E2733" s="22" t="s">
        <v>5363</v>
      </c>
      <c r="F2733" s="22" t="s">
        <v>88</v>
      </c>
      <c r="G2733" s="22"/>
    </row>
    <row r="2734" spans="1:7" x14ac:dyDescent="0.25">
      <c r="A2734" t="s">
        <v>5364</v>
      </c>
      <c r="B2734" t="s">
        <v>5568</v>
      </c>
      <c r="C2734" t="s">
        <v>5411</v>
      </c>
      <c r="D2734" t="s">
        <v>5411</v>
      </c>
      <c r="E2734" s="22" t="s">
        <v>5364</v>
      </c>
      <c r="F2734" s="22" t="s">
        <v>88</v>
      </c>
      <c r="G2734" s="22"/>
    </row>
    <row r="2735" spans="1:7" x14ac:dyDescent="0.25">
      <c r="A2735" t="s">
        <v>5365</v>
      </c>
      <c r="B2735" t="s">
        <v>5568</v>
      </c>
      <c r="C2735" t="s">
        <v>5411</v>
      </c>
      <c r="D2735" t="s">
        <v>5411</v>
      </c>
      <c r="E2735" s="22" t="s">
        <v>5365</v>
      </c>
      <c r="F2735" s="22" t="s">
        <v>88</v>
      </c>
      <c r="G2735" s="22"/>
    </row>
    <row r="2736" spans="1:7" x14ac:dyDescent="0.25">
      <c r="A2736" t="s">
        <v>5366</v>
      </c>
      <c r="B2736" t="s">
        <v>5568</v>
      </c>
      <c r="C2736" t="s">
        <v>5411</v>
      </c>
      <c r="D2736" t="s">
        <v>5411</v>
      </c>
      <c r="E2736" s="22" t="s">
        <v>5366</v>
      </c>
      <c r="F2736" s="22" t="s">
        <v>88</v>
      </c>
      <c r="G2736" s="22"/>
    </row>
    <row r="2737" spans="1:7" x14ac:dyDescent="0.25">
      <c r="A2737" t="s">
        <v>5367</v>
      </c>
      <c r="B2737" t="s">
        <v>5568</v>
      </c>
      <c r="C2737" t="s">
        <v>5411</v>
      </c>
      <c r="D2737" t="s">
        <v>5411</v>
      </c>
      <c r="E2737" s="22" t="s">
        <v>5367</v>
      </c>
      <c r="F2737" s="22" t="s">
        <v>88</v>
      </c>
      <c r="G2737" s="22"/>
    </row>
    <row r="2738" spans="1:7" x14ac:dyDescent="0.25">
      <c r="A2738" t="s">
        <v>5368</v>
      </c>
      <c r="B2738" t="s">
        <v>5568</v>
      </c>
      <c r="C2738" t="s">
        <v>5411</v>
      </c>
      <c r="D2738" t="s">
        <v>5411</v>
      </c>
      <c r="E2738" s="22" t="s">
        <v>5368</v>
      </c>
      <c r="F2738" s="22" t="s">
        <v>88</v>
      </c>
      <c r="G2738" s="22"/>
    </row>
    <row r="2739" spans="1:7" x14ac:dyDescent="0.25">
      <c r="A2739" t="s">
        <v>5369</v>
      </c>
      <c r="B2739" t="s">
        <v>5568</v>
      </c>
      <c r="C2739" t="s">
        <v>5411</v>
      </c>
      <c r="D2739" t="s">
        <v>5411</v>
      </c>
      <c r="E2739" s="22" t="s">
        <v>5369</v>
      </c>
      <c r="F2739" s="22" t="s">
        <v>88</v>
      </c>
      <c r="G2739" s="22"/>
    </row>
    <row r="2740" spans="1:7" x14ac:dyDescent="0.25">
      <c r="A2740" t="s">
        <v>5370</v>
      </c>
      <c r="B2740" t="s">
        <v>5568</v>
      </c>
      <c r="C2740" t="s">
        <v>5411</v>
      </c>
      <c r="D2740" t="s">
        <v>5411</v>
      </c>
      <c r="E2740" s="22" t="s">
        <v>5370</v>
      </c>
      <c r="F2740" s="22" t="s">
        <v>88</v>
      </c>
      <c r="G2740" s="22"/>
    </row>
    <row r="2741" spans="1:7" x14ac:dyDescent="0.25">
      <c r="A2741" t="s">
        <v>5371</v>
      </c>
      <c r="B2741" t="s">
        <v>5568</v>
      </c>
      <c r="C2741" t="s">
        <v>5411</v>
      </c>
      <c r="D2741" t="s">
        <v>5411</v>
      </c>
      <c r="E2741" s="22" t="s">
        <v>5371</v>
      </c>
      <c r="F2741" s="22" t="s">
        <v>88</v>
      </c>
      <c r="G2741" s="22"/>
    </row>
    <row r="2742" spans="1:7" x14ac:dyDescent="0.25">
      <c r="A2742" t="s">
        <v>5372</v>
      </c>
      <c r="B2742" t="s">
        <v>5568</v>
      </c>
      <c r="C2742" t="s">
        <v>5411</v>
      </c>
      <c r="D2742" t="s">
        <v>5411</v>
      </c>
      <c r="E2742" s="22" t="s">
        <v>5372</v>
      </c>
      <c r="F2742" s="22" t="s">
        <v>88</v>
      </c>
      <c r="G2742" s="22"/>
    </row>
    <row r="2743" spans="1:7" x14ac:dyDescent="0.25">
      <c r="A2743" t="s">
        <v>5373</v>
      </c>
      <c r="B2743" t="s">
        <v>5568</v>
      </c>
      <c r="C2743" t="s">
        <v>5411</v>
      </c>
      <c r="D2743" t="s">
        <v>5411</v>
      </c>
      <c r="E2743" s="22" t="s">
        <v>5373</v>
      </c>
      <c r="F2743" s="22" t="s">
        <v>88</v>
      </c>
      <c r="G2743" s="22"/>
    </row>
    <row r="2744" spans="1:7" x14ac:dyDescent="0.25">
      <c r="A2744" t="s">
        <v>5374</v>
      </c>
      <c r="B2744" t="s">
        <v>5568</v>
      </c>
      <c r="C2744" t="s">
        <v>5411</v>
      </c>
      <c r="D2744" t="s">
        <v>5411</v>
      </c>
      <c r="E2744" s="22" t="s">
        <v>5374</v>
      </c>
      <c r="F2744" s="22" t="s">
        <v>88</v>
      </c>
      <c r="G2744" s="22"/>
    </row>
    <row r="2745" spans="1:7" x14ac:dyDescent="0.25">
      <c r="A2745" t="s">
        <v>5375</v>
      </c>
      <c r="B2745" t="s">
        <v>5568</v>
      </c>
      <c r="C2745" t="s">
        <v>5411</v>
      </c>
      <c r="D2745" t="s">
        <v>5411</v>
      </c>
      <c r="E2745" s="22" t="s">
        <v>5375</v>
      </c>
      <c r="F2745" s="22" t="s">
        <v>88</v>
      </c>
      <c r="G2745" s="22"/>
    </row>
    <row r="2746" spans="1:7" x14ac:dyDescent="0.25">
      <c r="A2746" t="s">
        <v>5376</v>
      </c>
      <c r="B2746" t="s">
        <v>5568</v>
      </c>
      <c r="C2746" t="s">
        <v>5411</v>
      </c>
      <c r="D2746" t="s">
        <v>5411</v>
      </c>
      <c r="E2746" s="22" t="s">
        <v>5376</v>
      </c>
      <c r="F2746" s="22" t="s">
        <v>88</v>
      </c>
      <c r="G2746" s="22"/>
    </row>
    <row r="2747" spans="1:7" x14ac:dyDescent="0.25">
      <c r="A2747" t="s">
        <v>5377</v>
      </c>
      <c r="B2747" t="s">
        <v>5568</v>
      </c>
      <c r="C2747" t="s">
        <v>5411</v>
      </c>
      <c r="D2747" t="s">
        <v>5411</v>
      </c>
      <c r="E2747" s="22" t="s">
        <v>5377</v>
      </c>
      <c r="F2747" s="22" t="s">
        <v>88</v>
      </c>
      <c r="G2747" s="22"/>
    </row>
    <row r="2748" spans="1:7" x14ac:dyDescent="0.25">
      <c r="A2748" t="s">
        <v>5378</v>
      </c>
      <c r="B2748" t="s">
        <v>5568</v>
      </c>
      <c r="C2748" t="s">
        <v>5411</v>
      </c>
      <c r="D2748" t="s">
        <v>5411</v>
      </c>
      <c r="E2748" s="22" t="s">
        <v>5378</v>
      </c>
      <c r="F2748" s="22" t="s">
        <v>88</v>
      </c>
      <c r="G2748" s="22"/>
    </row>
    <row r="2749" spans="1:7" x14ac:dyDescent="0.25">
      <c r="A2749" t="s">
        <v>5379</v>
      </c>
      <c r="B2749" t="s">
        <v>5568</v>
      </c>
      <c r="C2749" t="s">
        <v>5411</v>
      </c>
      <c r="D2749" t="s">
        <v>5411</v>
      </c>
      <c r="E2749" s="22" t="s">
        <v>5379</v>
      </c>
      <c r="F2749" s="22" t="s">
        <v>88</v>
      </c>
      <c r="G2749" s="22"/>
    </row>
    <row r="2750" spans="1:7" x14ac:dyDescent="0.25">
      <c r="A2750" t="s">
        <v>5380</v>
      </c>
      <c r="B2750" t="s">
        <v>5568</v>
      </c>
      <c r="C2750" t="s">
        <v>5411</v>
      </c>
      <c r="D2750" t="s">
        <v>5411</v>
      </c>
      <c r="E2750" s="22" t="s">
        <v>5380</v>
      </c>
      <c r="F2750" s="22" t="s">
        <v>88</v>
      </c>
      <c r="G2750" s="22"/>
    </row>
    <row r="2751" spans="1:7" x14ac:dyDescent="0.25">
      <c r="A2751" t="s">
        <v>5381</v>
      </c>
      <c r="B2751" t="s">
        <v>5568</v>
      </c>
      <c r="C2751" t="s">
        <v>5411</v>
      </c>
      <c r="D2751" t="s">
        <v>5411</v>
      </c>
      <c r="E2751" s="22" t="s">
        <v>5381</v>
      </c>
      <c r="F2751" s="22" t="s">
        <v>88</v>
      </c>
      <c r="G2751" s="22"/>
    </row>
    <row r="2752" spans="1:7" x14ac:dyDescent="0.25">
      <c r="A2752" t="s">
        <v>5382</v>
      </c>
      <c r="B2752" t="s">
        <v>5568</v>
      </c>
      <c r="C2752" t="s">
        <v>5411</v>
      </c>
      <c r="D2752" t="s">
        <v>5411</v>
      </c>
      <c r="E2752" s="22" t="s">
        <v>5382</v>
      </c>
      <c r="F2752" s="22" t="s">
        <v>88</v>
      </c>
      <c r="G2752" s="22"/>
    </row>
    <row r="2753" spans="1:7" x14ac:dyDescent="0.25">
      <c r="A2753" t="s">
        <v>5354</v>
      </c>
      <c r="B2753" t="s">
        <v>5568</v>
      </c>
      <c r="C2753" t="s">
        <v>5411</v>
      </c>
      <c r="D2753" t="s">
        <v>5411</v>
      </c>
      <c r="E2753" s="22" t="s">
        <v>5354</v>
      </c>
      <c r="F2753" s="22" t="s">
        <v>88</v>
      </c>
      <c r="G2753" s="22"/>
    </row>
    <row r="2754" spans="1:7" x14ac:dyDescent="0.25">
      <c r="A2754" t="s">
        <v>5355</v>
      </c>
      <c r="B2754" t="s">
        <v>5568</v>
      </c>
      <c r="C2754" t="s">
        <v>5411</v>
      </c>
      <c r="D2754" t="s">
        <v>5411</v>
      </c>
      <c r="E2754" s="22" t="s">
        <v>5355</v>
      </c>
      <c r="F2754" s="22" t="s">
        <v>88</v>
      </c>
      <c r="G2754" s="22"/>
    </row>
    <row r="2755" spans="1:7" x14ac:dyDescent="0.25">
      <c r="A2755" t="s">
        <v>5548</v>
      </c>
      <c r="B2755" t="s">
        <v>5568</v>
      </c>
      <c r="C2755" t="s">
        <v>5411</v>
      </c>
      <c r="D2755" t="s">
        <v>5411</v>
      </c>
      <c r="E2755" s="22" t="s">
        <v>5548</v>
      </c>
      <c r="F2755" s="22" t="s">
        <v>88</v>
      </c>
      <c r="G2755" s="22"/>
    </row>
    <row r="2756" spans="1:7" x14ac:dyDescent="0.25">
      <c r="A2756" t="s">
        <v>5549</v>
      </c>
      <c r="B2756" t="s">
        <v>5568</v>
      </c>
      <c r="C2756" t="s">
        <v>5411</v>
      </c>
      <c r="D2756" t="s">
        <v>5411</v>
      </c>
      <c r="E2756" s="22" t="s">
        <v>5549</v>
      </c>
      <c r="F2756" s="22" t="s">
        <v>88</v>
      </c>
      <c r="G2756" s="22"/>
    </row>
    <row r="2757" spans="1:7" x14ac:dyDescent="0.25">
      <c r="A2757" t="s">
        <v>5550</v>
      </c>
      <c r="B2757" t="s">
        <v>5568</v>
      </c>
      <c r="C2757" t="s">
        <v>5411</v>
      </c>
      <c r="D2757" t="s">
        <v>5411</v>
      </c>
      <c r="E2757" s="22" t="s">
        <v>5550</v>
      </c>
      <c r="F2757" s="22" t="s">
        <v>88</v>
      </c>
      <c r="G2757" s="22"/>
    </row>
    <row r="2758" spans="1:7" x14ac:dyDescent="0.25">
      <c r="A2758" t="s">
        <v>5551</v>
      </c>
      <c r="B2758" t="s">
        <v>5568</v>
      </c>
      <c r="C2758" t="s">
        <v>5411</v>
      </c>
      <c r="D2758" t="s">
        <v>5411</v>
      </c>
      <c r="E2758" s="22" t="s">
        <v>5551</v>
      </c>
      <c r="F2758" s="22" t="s">
        <v>88</v>
      </c>
      <c r="G2758" s="22"/>
    </row>
    <row r="2759" spans="1:7" x14ac:dyDescent="0.25">
      <c r="A2759" t="s">
        <v>5552</v>
      </c>
      <c r="B2759" t="s">
        <v>5568</v>
      </c>
      <c r="C2759" t="s">
        <v>5411</v>
      </c>
      <c r="D2759" t="s">
        <v>5411</v>
      </c>
      <c r="E2759" s="22" t="s">
        <v>5552</v>
      </c>
      <c r="F2759" s="22" t="s">
        <v>88</v>
      </c>
      <c r="G2759" s="22"/>
    </row>
    <row r="2760" spans="1:7" x14ac:dyDescent="0.25">
      <c r="A2760" t="s">
        <v>5553</v>
      </c>
      <c r="B2760" t="s">
        <v>5568</v>
      </c>
      <c r="C2760" t="s">
        <v>5411</v>
      </c>
      <c r="D2760" t="s">
        <v>5411</v>
      </c>
      <c r="E2760" s="22" t="s">
        <v>5553</v>
      </c>
      <c r="F2760" s="22" t="s">
        <v>88</v>
      </c>
      <c r="G2760" s="22"/>
    </row>
    <row r="2761" spans="1:7" x14ac:dyDescent="0.25">
      <c r="A2761" t="s">
        <v>5554</v>
      </c>
      <c r="B2761" t="s">
        <v>5568</v>
      </c>
      <c r="C2761" t="s">
        <v>5411</v>
      </c>
      <c r="D2761" t="s">
        <v>5411</v>
      </c>
      <c r="E2761" s="22" t="s">
        <v>5554</v>
      </c>
      <c r="F2761" s="22" t="s">
        <v>88</v>
      </c>
      <c r="G2761" s="46"/>
    </row>
    <row r="2762" spans="1:7" x14ac:dyDescent="0.25">
      <c r="A2762" t="s">
        <v>5555</v>
      </c>
      <c r="B2762" t="s">
        <v>5568</v>
      </c>
      <c r="C2762" t="s">
        <v>5411</v>
      </c>
      <c r="D2762" t="s">
        <v>5411</v>
      </c>
      <c r="E2762" s="22" t="s">
        <v>5555</v>
      </c>
      <c r="F2762" s="22" t="s">
        <v>88</v>
      </c>
      <c r="G2762" s="46"/>
    </row>
    <row r="2763" spans="1:7" x14ac:dyDescent="0.25">
      <c r="A2763" t="s">
        <v>5556</v>
      </c>
      <c r="B2763" t="s">
        <v>5568</v>
      </c>
      <c r="C2763" t="s">
        <v>5411</v>
      </c>
      <c r="D2763" t="s">
        <v>5411</v>
      </c>
      <c r="E2763" s="22" t="s">
        <v>5556</v>
      </c>
      <c r="F2763" s="22" t="s">
        <v>88</v>
      </c>
      <c r="G2763" s="46"/>
    </row>
    <row r="2764" spans="1:7" x14ac:dyDescent="0.25">
      <c r="A2764" t="s">
        <v>5557</v>
      </c>
      <c r="B2764" t="s">
        <v>5568</v>
      </c>
      <c r="C2764" t="s">
        <v>5411</v>
      </c>
      <c r="D2764" t="s">
        <v>5411</v>
      </c>
      <c r="E2764" s="22" t="s">
        <v>5557</v>
      </c>
      <c r="F2764" s="22" t="s">
        <v>88</v>
      </c>
      <c r="G2764" s="46"/>
    </row>
    <row r="2765" spans="1:7" x14ac:dyDescent="0.25">
      <c r="A2765" t="s">
        <v>5558</v>
      </c>
      <c r="B2765" t="s">
        <v>5568</v>
      </c>
      <c r="C2765" t="s">
        <v>5411</v>
      </c>
      <c r="D2765" t="s">
        <v>5411</v>
      </c>
      <c r="E2765" s="22" t="s">
        <v>5558</v>
      </c>
      <c r="F2765" s="22" t="s">
        <v>88</v>
      </c>
      <c r="G2765" s="46"/>
    </row>
    <row r="2766" spans="1:7" x14ac:dyDescent="0.25">
      <c r="A2766" t="s">
        <v>5559</v>
      </c>
      <c r="B2766" t="s">
        <v>5568</v>
      </c>
      <c r="C2766" t="s">
        <v>5411</v>
      </c>
      <c r="D2766" t="s">
        <v>5411</v>
      </c>
      <c r="E2766" s="22" t="s">
        <v>5559</v>
      </c>
      <c r="F2766" s="22" t="s">
        <v>88</v>
      </c>
      <c r="G2766" s="46"/>
    </row>
    <row r="2767" spans="1:7" x14ac:dyDescent="0.25">
      <c r="A2767" t="s">
        <v>5560</v>
      </c>
      <c r="B2767" t="s">
        <v>5568</v>
      </c>
      <c r="C2767" t="s">
        <v>5411</v>
      </c>
      <c r="D2767" t="s">
        <v>5411</v>
      </c>
      <c r="E2767" s="22" t="s">
        <v>5560</v>
      </c>
      <c r="F2767" s="22" t="s">
        <v>88</v>
      </c>
      <c r="G2767" s="46"/>
    </row>
    <row r="2768" spans="1:7" x14ac:dyDescent="0.25">
      <c r="A2768" t="s">
        <v>5561</v>
      </c>
      <c r="B2768" t="s">
        <v>5568</v>
      </c>
      <c r="C2768" t="s">
        <v>5411</v>
      </c>
      <c r="D2768" t="s">
        <v>5411</v>
      </c>
      <c r="E2768" s="22" t="s">
        <v>5561</v>
      </c>
      <c r="F2768" s="22" t="s">
        <v>88</v>
      </c>
      <c r="G2768" s="46"/>
    </row>
    <row r="2769" spans="1:7" x14ac:dyDescent="0.25">
      <c r="A2769" t="s">
        <v>5562</v>
      </c>
      <c r="B2769" t="s">
        <v>5568</v>
      </c>
      <c r="C2769" t="s">
        <v>5411</v>
      </c>
      <c r="D2769" t="s">
        <v>5411</v>
      </c>
      <c r="E2769" s="22" t="s">
        <v>5562</v>
      </c>
      <c r="F2769" s="22" t="s">
        <v>88</v>
      </c>
      <c r="G2769" s="46"/>
    </row>
    <row r="2770" spans="1:7" x14ac:dyDescent="0.25">
      <c r="A2770" t="s">
        <v>5563</v>
      </c>
      <c r="B2770" t="s">
        <v>5568</v>
      </c>
      <c r="C2770" t="s">
        <v>5411</v>
      </c>
      <c r="D2770" t="s">
        <v>5411</v>
      </c>
      <c r="E2770" s="22" t="s">
        <v>5563</v>
      </c>
      <c r="F2770" s="22" t="s">
        <v>88</v>
      </c>
      <c r="G2770" s="46"/>
    </row>
    <row r="2771" spans="1:7" x14ac:dyDescent="0.25">
      <c r="A2771" t="s">
        <v>5356</v>
      </c>
      <c r="B2771" t="s">
        <v>5568</v>
      </c>
      <c r="C2771" t="s">
        <v>5411</v>
      </c>
      <c r="D2771" t="s">
        <v>5411</v>
      </c>
      <c r="E2771" s="22" t="s">
        <v>5356</v>
      </c>
      <c r="F2771" s="22" t="s">
        <v>88</v>
      </c>
      <c r="G2771" s="46"/>
    </row>
    <row r="2772" spans="1:7" x14ac:dyDescent="0.25">
      <c r="F2772" s="46"/>
      <c r="G2772" s="46"/>
    </row>
    <row r="2773" spans="1:7" x14ac:dyDescent="0.25">
      <c r="F2773" s="46"/>
      <c r="G2773" s="46"/>
    </row>
    <row r="2774" spans="1:7" x14ac:dyDescent="0.25">
      <c r="F2774" s="46"/>
    </row>
    <row r="2775" spans="1:7" x14ac:dyDescent="0.25">
      <c r="F2775" s="46"/>
    </row>
    <row r="2776" spans="1:7" x14ac:dyDescent="0.25">
      <c r="F2776" s="46"/>
    </row>
    <row r="2777" spans="1:7" x14ac:dyDescent="0.25">
      <c r="F2777" s="46"/>
    </row>
    <row r="2778" spans="1:7" x14ac:dyDescent="0.25">
      <c r="F2778" s="46"/>
    </row>
    <row r="2779" spans="1:7" x14ac:dyDescent="0.25">
      <c r="F2779" s="46"/>
    </row>
    <row r="2780" spans="1:7" x14ac:dyDescent="0.25">
      <c r="F2780" s="46"/>
    </row>
    <row r="2781" spans="1:7" x14ac:dyDescent="0.25">
      <c r="F2781" s="46"/>
    </row>
    <row r="2782" spans="1:7" x14ac:dyDescent="0.25">
      <c r="F2782" s="46"/>
    </row>
    <row r="2783" spans="1:7" x14ac:dyDescent="0.25">
      <c r="F2783" s="46"/>
    </row>
    <row r="2784" spans="1:7" x14ac:dyDescent="0.25">
      <c r="F2784" s="46"/>
    </row>
  </sheetData>
  <sortState ref="I2:M2046">
    <sortCondition ref="I2:I2046"/>
  </sortState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7"/>
  <sheetViews>
    <sheetView workbookViewId="0">
      <selection activeCell="F13" sqref="F13"/>
    </sheetView>
  </sheetViews>
  <sheetFormatPr baseColWidth="10" defaultRowHeight="15" x14ac:dyDescent="0.25"/>
  <cols>
    <col min="5" max="5" width="18.5703125" customWidth="1"/>
    <col min="6" max="6" width="14.7109375" customWidth="1"/>
  </cols>
  <sheetData>
    <row r="1" spans="1:14" x14ac:dyDescent="0.25">
      <c r="A1" t="s">
        <v>9</v>
      </c>
      <c r="B1" t="s">
        <v>10</v>
      </c>
      <c r="C1" t="s">
        <v>5442</v>
      </c>
      <c r="D1" t="s">
        <v>5410</v>
      </c>
      <c r="E1" t="s">
        <v>5412</v>
      </c>
      <c r="F1" t="s">
        <v>396</v>
      </c>
      <c r="I1" s="22"/>
      <c r="K1" t="s">
        <v>5529</v>
      </c>
      <c r="L1" t="s">
        <v>5528</v>
      </c>
      <c r="M1" t="s">
        <v>5532</v>
      </c>
      <c r="N1" t="s">
        <v>10</v>
      </c>
    </row>
    <row r="2" spans="1:14" x14ac:dyDescent="0.25">
      <c r="A2" s="22" t="s">
        <v>1920</v>
      </c>
      <c r="B2" s="22" t="s">
        <v>1933</v>
      </c>
      <c r="C2" s="114" t="s">
        <v>5476</v>
      </c>
      <c r="D2" s="22" t="s">
        <v>5411</v>
      </c>
      <c r="E2" s="23" t="s">
        <v>1928</v>
      </c>
      <c r="F2" s="114" t="s">
        <v>5475</v>
      </c>
      <c r="G2" t="s">
        <v>75</v>
      </c>
      <c r="I2" s="22"/>
      <c r="K2" t="s">
        <v>5531</v>
      </c>
      <c r="L2" t="s">
        <v>5415</v>
      </c>
      <c r="M2" t="s">
        <v>4559</v>
      </c>
      <c r="N2" t="s">
        <v>4576</v>
      </c>
    </row>
    <row r="3" spans="1:14" x14ac:dyDescent="0.25">
      <c r="A3" s="22" t="s">
        <v>1934</v>
      </c>
      <c r="B3" s="22" t="s">
        <v>1970</v>
      </c>
      <c r="C3" s="114" t="s">
        <v>5440</v>
      </c>
      <c r="D3" s="22" t="s">
        <v>5411</v>
      </c>
      <c r="E3" s="22"/>
      <c r="F3" s="22"/>
      <c r="G3" t="s">
        <v>75</v>
      </c>
      <c r="K3" t="s">
        <v>5531</v>
      </c>
      <c r="L3" t="s">
        <v>5416</v>
      </c>
      <c r="M3" t="s">
        <v>4744</v>
      </c>
      <c r="N3" t="s">
        <v>4307</v>
      </c>
    </row>
    <row r="4" spans="1:14" x14ac:dyDescent="0.25">
      <c r="A4" s="22" t="s">
        <v>4559</v>
      </c>
      <c r="B4" s="22" t="s">
        <v>4576</v>
      </c>
      <c r="C4" s="111" t="s">
        <v>5415</v>
      </c>
      <c r="D4" s="23" t="s">
        <v>5411</v>
      </c>
      <c r="E4" s="22"/>
      <c r="F4" s="22"/>
      <c r="G4" t="s">
        <v>75</v>
      </c>
      <c r="K4" t="s">
        <v>5531</v>
      </c>
      <c r="L4" t="s">
        <v>5417</v>
      </c>
      <c r="M4" t="s">
        <v>4344</v>
      </c>
      <c r="N4" t="s">
        <v>4379</v>
      </c>
    </row>
    <row r="5" spans="1:14" x14ac:dyDescent="0.25">
      <c r="A5" s="22" t="s">
        <v>2139</v>
      </c>
      <c r="B5" s="22" t="s">
        <v>2240</v>
      </c>
      <c r="C5" s="114" t="s">
        <v>5441</v>
      </c>
      <c r="D5" s="23" t="s">
        <v>5411</v>
      </c>
      <c r="F5" s="23" t="s">
        <v>5547</v>
      </c>
      <c r="G5" t="s">
        <v>93</v>
      </c>
      <c r="H5" t="s">
        <v>85</v>
      </c>
      <c r="K5" t="s">
        <v>5531</v>
      </c>
      <c r="L5" t="s">
        <v>5418</v>
      </c>
      <c r="M5" t="s">
        <v>4206</v>
      </c>
      <c r="N5" t="s">
        <v>4205</v>
      </c>
    </row>
    <row r="6" spans="1:14" x14ac:dyDescent="0.25">
      <c r="A6" s="22" t="s">
        <v>2295</v>
      </c>
      <c r="B6" s="22" t="s">
        <v>2420</v>
      </c>
      <c r="C6" s="114" t="s">
        <v>5477</v>
      </c>
      <c r="D6" s="23" t="s">
        <v>5411</v>
      </c>
      <c r="E6" s="22" t="s">
        <v>2301</v>
      </c>
      <c r="F6" s="114" t="s">
        <v>5475</v>
      </c>
      <c r="G6" t="s">
        <v>100</v>
      </c>
      <c r="H6" t="s">
        <v>97</v>
      </c>
      <c r="I6" t="s">
        <v>106</v>
      </c>
      <c r="K6" t="s">
        <v>5531</v>
      </c>
      <c r="L6" t="s">
        <v>5419</v>
      </c>
      <c r="M6" t="s">
        <v>4595</v>
      </c>
      <c r="N6" t="s">
        <v>4611</v>
      </c>
    </row>
    <row r="7" spans="1:14" x14ac:dyDescent="0.25">
      <c r="A7" s="22" t="s">
        <v>4744</v>
      </c>
      <c r="B7" s="22" t="s">
        <v>4307</v>
      </c>
      <c r="C7" s="111" t="s">
        <v>5416</v>
      </c>
      <c r="D7" s="23" t="s">
        <v>5411</v>
      </c>
      <c r="E7" s="22"/>
      <c r="F7" s="22"/>
      <c r="G7" t="s">
        <v>93</v>
      </c>
      <c r="H7" t="s">
        <v>85</v>
      </c>
      <c r="K7" t="s">
        <v>5531</v>
      </c>
      <c r="L7" t="s">
        <v>5420</v>
      </c>
      <c r="M7" t="s">
        <v>4630</v>
      </c>
      <c r="N7" t="s">
        <v>4710</v>
      </c>
    </row>
    <row r="8" spans="1:14" x14ac:dyDescent="0.25">
      <c r="A8" s="22" t="s">
        <v>4344</v>
      </c>
      <c r="B8" s="22" t="s">
        <v>4379</v>
      </c>
      <c r="C8" s="111" t="s">
        <v>5417</v>
      </c>
      <c r="D8" s="23" t="s">
        <v>5411</v>
      </c>
      <c r="E8" s="22"/>
      <c r="F8" s="22"/>
      <c r="G8" t="s">
        <v>100</v>
      </c>
      <c r="H8" t="s">
        <v>97</v>
      </c>
      <c r="I8" t="s">
        <v>106</v>
      </c>
      <c r="K8" t="s">
        <v>5531</v>
      </c>
      <c r="L8" t="s">
        <v>5421</v>
      </c>
      <c r="M8" t="s">
        <v>4663</v>
      </c>
      <c r="N8" t="s">
        <v>4725</v>
      </c>
    </row>
    <row r="9" spans="1:14" x14ac:dyDescent="0.25">
      <c r="A9" s="22" t="s">
        <v>2055</v>
      </c>
      <c r="B9" s="22" t="s">
        <v>2138</v>
      </c>
      <c r="C9" s="114" t="s">
        <v>5443</v>
      </c>
      <c r="D9" s="22" t="s">
        <v>5411</v>
      </c>
      <c r="E9" s="22"/>
      <c r="F9" s="22"/>
      <c r="G9" t="s">
        <v>151</v>
      </c>
      <c r="H9" t="s">
        <v>111</v>
      </c>
      <c r="K9" t="s">
        <v>5531</v>
      </c>
      <c r="L9" t="s">
        <v>5422</v>
      </c>
      <c r="M9" t="s">
        <v>4308</v>
      </c>
      <c r="N9" t="s">
        <v>4444</v>
      </c>
    </row>
    <row r="10" spans="1:14" x14ac:dyDescent="0.25">
      <c r="A10" s="22" t="s">
        <v>4206</v>
      </c>
      <c r="B10" s="22" t="s">
        <v>4205</v>
      </c>
      <c r="C10" s="111" t="s">
        <v>5418</v>
      </c>
      <c r="D10" s="23" t="s">
        <v>5411</v>
      </c>
      <c r="E10" s="22"/>
      <c r="F10" s="22"/>
      <c r="G10" t="s">
        <v>151</v>
      </c>
      <c r="H10" t="s">
        <v>111</v>
      </c>
      <c r="K10" t="s">
        <v>5531</v>
      </c>
      <c r="L10" t="s">
        <v>5423</v>
      </c>
      <c r="M10" t="s">
        <v>4278</v>
      </c>
      <c r="N10" t="s">
        <v>4295</v>
      </c>
    </row>
    <row r="11" spans="1:14" x14ac:dyDescent="0.25">
      <c r="A11" s="22" t="s">
        <v>1971</v>
      </c>
      <c r="B11" s="22" t="s">
        <v>2054</v>
      </c>
      <c r="C11" s="114" t="s">
        <v>5444</v>
      </c>
      <c r="D11" s="22" t="s">
        <v>5411</v>
      </c>
      <c r="E11" s="22"/>
      <c r="F11" s="22"/>
      <c r="G11" t="s">
        <v>176</v>
      </c>
      <c r="H11" t="s">
        <v>176</v>
      </c>
      <c r="K11" t="s">
        <v>5531</v>
      </c>
      <c r="L11" t="s">
        <v>5424</v>
      </c>
      <c r="M11" t="s">
        <v>4182</v>
      </c>
      <c r="N11" t="s">
        <v>4187</v>
      </c>
    </row>
    <row r="12" spans="1:14" x14ac:dyDescent="0.25">
      <c r="A12" s="22" t="s">
        <v>2241</v>
      </c>
      <c r="B12" s="22" t="s">
        <v>2294</v>
      </c>
      <c r="C12" s="114" t="s">
        <v>5445</v>
      </c>
      <c r="D12" s="22" t="s">
        <v>5411</v>
      </c>
      <c r="E12" s="22"/>
      <c r="F12" s="22"/>
      <c r="G12" t="s">
        <v>83</v>
      </c>
      <c r="K12" t="s">
        <v>5531</v>
      </c>
      <c r="L12" t="s">
        <v>5425</v>
      </c>
      <c r="M12" t="s">
        <v>4260</v>
      </c>
      <c r="N12" t="s">
        <v>4277</v>
      </c>
    </row>
    <row r="13" spans="1:14" x14ac:dyDescent="0.25">
      <c r="A13" s="22" t="s">
        <v>4762</v>
      </c>
      <c r="B13" s="22" t="s">
        <v>4815</v>
      </c>
      <c r="C13" s="23"/>
      <c r="D13" s="23"/>
      <c r="F13" s="112" t="s">
        <v>5530</v>
      </c>
      <c r="G13" t="s">
        <v>176</v>
      </c>
      <c r="H13" t="s">
        <v>176</v>
      </c>
      <c r="K13" t="s">
        <v>5531</v>
      </c>
      <c r="L13" t="s">
        <v>5426</v>
      </c>
      <c r="M13" t="s">
        <v>4296</v>
      </c>
      <c r="N13" t="s">
        <v>4301</v>
      </c>
    </row>
    <row r="14" spans="1:14" x14ac:dyDescent="0.25">
      <c r="A14" s="22" t="s">
        <v>4595</v>
      </c>
      <c r="B14" s="22" t="s">
        <v>4611</v>
      </c>
      <c r="C14" s="111" t="s">
        <v>5419</v>
      </c>
      <c r="D14" s="23" t="s">
        <v>5411</v>
      </c>
      <c r="E14" s="22"/>
      <c r="F14" s="22"/>
      <c r="G14" t="s">
        <v>83</v>
      </c>
      <c r="K14" t="s">
        <v>5531</v>
      </c>
      <c r="L14" t="s">
        <v>5427</v>
      </c>
      <c r="M14" t="s">
        <v>4541</v>
      </c>
      <c r="N14" t="s">
        <v>4540</v>
      </c>
    </row>
    <row r="15" spans="1:14" x14ac:dyDescent="0.25">
      <c r="A15" s="22" t="s">
        <v>1672</v>
      </c>
      <c r="B15" s="22" t="s">
        <v>1779</v>
      </c>
      <c r="C15" s="114" t="s">
        <v>5446</v>
      </c>
      <c r="D15" s="22" t="s">
        <v>5411</v>
      </c>
      <c r="E15" s="22"/>
      <c r="F15" s="22"/>
      <c r="G15" t="s">
        <v>57</v>
      </c>
      <c r="H15" t="s">
        <v>84</v>
      </c>
      <c r="K15" t="s">
        <v>5531</v>
      </c>
      <c r="L15" t="s">
        <v>5428</v>
      </c>
      <c r="M15" t="s">
        <v>4445</v>
      </c>
      <c r="N15" t="s">
        <v>4456</v>
      </c>
    </row>
    <row r="16" spans="1:14" x14ac:dyDescent="0.25">
      <c r="A16" s="22" t="s">
        <v>1780</v>
      </c>
      <c r="B16" s="22" t="s">
        <v>1919</v>
      </c>
      <c r="C16" s="114" t="s">
        <v>5479</v>
      </c>
      <c r="D16" s="23" t="s">
        <v>5411</v>
      </c>
      <c r="E16" s="23" t="s">
        <v>5478</v>
      </c>
      <c r="F16" s="114" t="s">
        <v>5475</v>
      </c>
      <c r="G16" t="s">
        <v>199</v>
      </c>
      <c r="H16" t="s">
        <v>59</v>
      </c>
      <c r="I16" t="s">
        <v>60</v>
      </c>
      <c r="J16" t="s">
        <v>61</v>
      </c>
      <c r="K16" t="s">
        <v>5531</v>
      </c>
      <c r="L16" t="s">
        <v>5429</v>
      </c>
      <c r="M16" t="s">
        <v>4392</v>
      </c>
      <c r="N16" t="s">
        <v>4426</v>
      </c>
    </row>
    <row r="17" spans="1:14" x14ac:dyDescent="0.25">
      <c r="A17" s="22" t="s">
        <v>4630</v>
      </c>
      <c r="B17" s="22" t="s">
        <v>4710</v>
      </c>
      <c r="C17" s="111" t="s">
        <v>5420</v>
      </c>
      <c r="D17" s="23" t="s">
        <v>5411</v>
      </c>
      <c r="E17" s="22"/>
      <c r="F17" s="22"/>
      <c r="G17" t="s">
        <v>57</v>
      </c>
      <c r="H17" t="s">
        <v>84</v>
      </c>
      <c r="K17" t="s">
        <v>5531</v>
      </c>
      <c r="L17" t="s">
        <v>5430</v>
      </c>
      <c r="M17" t="s">
        <v>4612</v>
      </c>
      <c r="N17" t="s">
        <v>4492</v>
      </c>
    </row>
    <row r="18" spans="1:14" x14ac:dyDescent="0.25">
      <c r="A18" s="22" t="s">
        <v>4663</v>
      </c>
      <c r="B18" s="22" t="s">
        <v>4725</v>
      </c>
      <c r="C18" s="111" t="s">
        <v>5421</v>
      </c>
      <c r="D18" s="23" t="s">
        <v>5411</v>
      </c>
      <c r="E18" s="22"/>
      <c r="F18" s="23"/>
      <c r="G18" t="s">
        <v>199</v>
      </c>
      <c r="H18" t="s">
        <v>59</v>
      </c>
      <c r="I18" t="s">
        <v>60</v>
      </c>
      <c r="J18" t="s">
        <v>61</v>
      </c>
      <c r="K18" t="s">
        <v>5531</v>
      </c>
      <c r="L18" t="s">
        <v>5431</v>
      </c>
      <c r="M18" t="s">
        <v>4493</v>
      </c>
      <c r="N18" t="s">
        <v>4504</v>
      </c>
    </row>
    <row r="19" spans="1:14" x14ac:dyDescent="0.25">
      <c r="A19" s="22" t="s">
        <v>1588</v>
      </c>
      <c r="B19" s="22" t="s">
        <v>1671</v>
      </c>
      <c r="C19" s="114" t="s">
        <v>5464</v>
      </c>
      <c r="D19" s="23" t="s">
        <v>5411</v>
      </c>
      <c r="E19" s="22"/>
      <c r="F19" s="22"/>
      <c r="G19" t="s">
        <v>48</v>
      </c>
      <c r="H19" t="s">
        <v>44</v>
      </c>
      <c r="K19" t="s">
        <v>5531</v>
      </c>
      <c r="L19" t="s">
        <v>5432</v>
      </c>
      <c r="M19" t="s">
        <v>4726</v>
      </c>
      <c r="N19" t="s">
        <v>4743</v>
      </c>
    </row>
    <row r="20" spans="1:14" x14ac:dyDescent="0.25">
      <c r="A20" s="22" t="s">
        <v>4308</v>
      </c>
      <c r="B20" s="22" t="s">
        <v>4444</v>
      </c>
      <c r="C20" s="111" t="s">
        <v>5422</v>
      </c>
      <c r="D20" s="23" t="s">
        <v>5411</v>
      </c>
      <c r="E20" s="22"/>
      <c r="F20" s="22"/>
      <c r="G20" t="s">
        <v>48</v>
      </c>
      <c r="H20" t="s">
        <v>44</v>
      </c>
      <c r="K20" t="s">
        <v>5531</v>
      </c>
      <c r="L20" t="s">
        <v>5433</v>
      </c>
      <c r="M20" t="s">
        <v>4816</v>
      </c>
      <c r="N20" t="s">
        <v>5352</v>
      </c>
    </row>
    <row r="21" spans="1:14" x14ac:dyDescent="0.25">
      <c r="A21" s="22" t="s">
        <v>513</v>
      </c>
      <c r="B21" s="22" t="s">
        <v>554</v>
      </c>
      <c r="C21" s="114" t="s">
        <v>5447</v>
      </c>
      <c r="D21" s="22" t="s">
        <v>5411</v>
      </c>
      <c r="E21" s="22"/>
      <c r="F21" s="22"/>
      <c r="G21" t="s">
        <v>47</v>
      </c>
      <c r="K21" t="s">
        <v>5531</v>
      </c>
      <c r="L21" t="s">
        <v>5434</v>
      </c>
      <c r="M21" t="s">
        <v>4457</v>
      </c>
      <c r="N21" t="s">
        <v>4474</v>
      </c>
    </row>
    <row r="22" spans="1:14" x14ac:dyDescent="0.25">
      <c r="A22" s="22" t="s">
        <v>1202</v>
      </c>
      <c r="B22" s="22" t="s">
        <v>1243</v>
      </c>
      <c r="C22" s="114" t="s">
        <v>5448</v>
      </c>
      <c r="D22" s="22" t="s">
        <v>5411</v>
      </c>
      <c r="E22" s="22"/>
      <c r="F22" s="22"/>
      <c r="G22" t="s">
        <v>51</v>
      </c>
      <c r="K22" t="s">
        <v>5531</v>
      </c>
      <c r="L22" t="s">
        <v>5435</v>
      </c>
      <c r="M22" t="s">
        <v>4224</v>
      </c>
      <c r="N22" t="s">
        <v>4259</v>
      </c>
    </row>
    <row r="23" spans="1:14" x14ac:dyDescent="0.25">
      <c r="A23" s="22" t="s">
        <v>4278</v>
      </c>
      <c r="B23" s="22" t="s">
        <v>4295</v>
      </c>
      <c r="C23" s="111" t="s">
        <v>5423</v>
      </c>
      <c r="D23" s="23" t="s">
        <v>5411</v>
      </c>
      <c r="E23" s="22"/>
      <c r="F23" s="22"/>
      <c r="G23" t="s">
        <v>47</v>
      </c>
      <c r="K23" t="s">
        <v>5531</v>
      </c>
      <c r="L23" t="s">
        <v>5436</v>
      </c>
      <c r="M23" t="s">
        <v>4146</v>
      </c>
      <c r="N23" t="s">
        <v>4163</v>
      </c>
    </row>
    <row r="24" spans="1:14" x14ac:dyDescent="0.25">
      <c r="A24" s="22" t="s">
        <v>4182</v>
      </c>
      <c r="B24" s="22" t="s">
        <v>4187</v>
      </c>
      <c r="C24" s="111" t="s">
        <v>5424</v>
      </c>
      <c r="D24" s="23" t="s">
        <v>5411</v>
      </c>
      <c r="E24" s="22"/>
      <c r="F24" s="22"/>
      <c r="G24" t="s">
        <v>51</v>
      </c>
      <c r="K24" t="s">
        <v>5531</v>
      </c>
      <c r="L24" t="s">
        <v>5437</v>
      </c>
      <c r="M24" t="s">
        <v>4505</v>
      </c>
      <c r="N24" t="s">
        <v>4522</v>
      </c>
    </row>
    <row r="25" spans="1:14" x14ac:dyDescent="0.25">
      <c r="A25" s="22" t="s">
        <v>1003</v>
      </c>
      <c r="B25" s="22" t="s">
        <v>1125</v>
      </c>
      <c r="C25" s="114" t="s">
        <v>5449</v>
      </c>
      <c r="D25" s="22" t="s">
        <v>5411</v>
      </c>
      <c r="E25" s="22"/>
      <c r="F25" s="22"/>
      <c r="G25" t="s">
        <v>68</v>
      </c>
      <c r="K25" t="s">
        <v>5531</v>
      </c>
      <c r="L25" t="s">
        <v>5438</v>
      </c>
      <c r="M25" t="s">
        <v>4164</v>
      </c>
      <c r="N25" t="s">
        <v>4181</v>
      </c>
    </row>
    <row r="26" spans="1:14" x14ac:dyDescent="0.25">
      <c r="A26" s="22" t="s">
        <v>1148</v>
      </c>
      <c r="B26" s="22" t="s">
        <v>1201</v>
      </c>
      <c r="C26" s="114" t="s">
        <v>5450</v>
      </c>
      <c r="D26" s="23" t="s">
        <v>5411</v>
      </c>
      <c r="E26" s="22"/>
      <c r="F26" s="22"/>
      <c r="G26" t="s">
        <v>69</v>
      </c>
      <c r="K26" t="s">
        <v>5531</v>
      </c>
      <c r="L26" t="s">
        <v>5439</v>
      </c>
      <c r="M26" t="s">
        <v>5355</v>
      </c>
      <c r="N26" t="s">
        <v>5356</v>
      </c>
    </row>
    <row r="27" spans="1:14" x14ac:dyDescent="0.25">
      <c r="A27" s="22" t="s">
        <v>4260</v>
      </c>
      <c r="B27" s="22" t="s">
        <v>4277</v>
      </c>
      <c r="C27" s="111" t="s">
        <v>5425</v>
      </c>
      <c r="D27" s="23" t="s">
        <v>5411</v>
      </c>
      <c r="E27" s="22"/>
      <c r="F27" s="22"/>
      <c r="G27" t="s">
        <v>68</v>
      </c>
      <c r="K27" t="s">
        <v>5531</v>
      </c>
      <c r="L27" s="113" t="s">
        <v>5518</v>
      </c>
      <c r="M27" t="s">
        <v>5480</v>
      </c>
      <c r="N27" t="s">
        <v>5505</v>
      </c>
    </row>
    <row r="28" spans="1:14" x14ac:dyDescent="0.25">
      <c r="A28" s="22" t="s">
        <v>4296</v>
      </c>
      <c r="B28" s="22" t="s">
        <v>4301</v>
      </c>
      <c r="C28" s="111" t="s">
        <v>5426</v>
      </c>
      <c r="D28" s="23" t="s">
        <v>5411</v>
      </c>
      <c r="E28" s="22"/>
      <c r="F28" s="22"/>
      <c r="G28" t="s">
        <v>69</v>
      </c>
      <c r="K28" t="s">
        <v>5531</v>
      </c>
      <c r="L28" s="113" t="s">
        <v>5519</v>
      </c>
      <c r="M28" t="s">
        <v>5506</v>
      </c>
      <c r="N28" t="s">
        <v>5515</v>
      </c>
    </row>
    <row r="29" spans="1:14" x14ac:dyDescent="0.25">
      <c r="A29" s="22" t="s">
        <v>1244</v>
      </c>
      <c r="B29" s="22" t="s">
        <v>1369</v>
      </c>
      <c r="C29" s="114" t="s">
        <v>5451</v>
      </c>
      <c r="D29" s="22" t="s">
        <v>5411</v>
      </c>
      <c r="E29" s="22"/>
      <c r="F29" s="22"/>
      <c r="G29" t="s">
        <v>72</v>
      </c>
      <c r="H29" t="s">
        <v>75</v>
      </c>
      <c r="I29" t="s">
        <v>71</v>
      </c>
    </row>
    <row r="30" spans="1:14" x14ac:dyDescent="0.25">
      <c r="A30" s="22" t="s">
        <v>4541</v>
      </c>
      <c r="B30" s="22" t="s">
        <v>4540</v>
      </c>
      <c r="C30" s="111" t="s">
        <v>5427</v>
      </c>
      <c r="D30" s="23" t="s">
        <v>5411</v>
      </c>
      <c r="E30" s="22"/>
      <c r="F30" s="22"/>
      <c r="G30" t="s">
        <v>72</v>
      </c>
      <c r="H30" t="s">
        <v>75</v>
      </c>
      <c r="I30" t="s">
        <v>71</v>
      </c>
      <c r="K30" t="s">
        <v>5533</v>
      </c>
      <c r="L30" t="s">
        <v>5440</v>
      </c>
      <c r="M30" t="s">
        <v>1934</v>
      </c>
      <c r="N30" t="s">
        <v>1970</v>
      </c>
    </row>
    <row r="31" spans="1:14" x14ac:dyDescent="0.25">
      <c r="A31" s="22" t="s">
        <v>693</v>
      </c>
      <c r="B31" s="22" t="s">
        <v>770</v>
      </c>
      <c r="C31" s="114" t="s">
        <v>5452</v>
      </c>
      <c r="D31" s="22" t="s">
        <v>5411</v>
      </c>
      <c r="E31" s="22"/>
      <c r="F31" s="22"/>
      <c r="G31" t="s">
        <v>261</v>
      </c>
      <c r="H31" t="s">
        <v>263</v>
      </c>
      <c r="K31" t="s">
        <v>5533</v>
      </c>
      <c r="L31" t="s">
        <v>5441</v>
      </c>
      <c r="M31" t="s">
        <v>2139</v>
      </c>
      <c r="N31" t="s">
        <v>2240</v>
      </c>
    </row>
    <row r="32" spans="1:14" x14ac:dyDescent="0.25">
      <c r="A32" s="22" t="s">
        <v>819</v>
      </c>
      <c r="B32" s="22" t="s">
        <v>1010</v>
      </c>
      <c r="C32" s="114" t="s">
        <v>5453</v>
      </c>
      <c r="D32" s="22" t="s">
        <v>5411</v>
      </c>
      <c r="E32" s="22"/>
      <c r="F32" s="22"/>
      <c r="G32" t="s">
        <v>301</v>
      </c>
      <c r="H32" t="s">
        <v>264</v>
      </c>
      <c r="I32" t="s">
        <v>294</v>
      </c>
      <c r="K32" t="s">
        <v>5533</v>
      </c>
      <c r="L32" t="s">
        <v>5443</v>
      </c>
      <c r="M32" t="s">
        <v>2055</v>
      </c>
      <c r="N32" t="s">
        <v>2138</v>
      </c>
    </row>
    <row r="33" spans="1:14" x14ac:dyDescent="0.25">
      <c r="A33" s="22" t="s">
        <v>1013</v>
      </c>
      <c r="B33" s="22" t="s">
        <v>1147</v>
      </c>
      <c r="C33" s="114" t="s">
        <v>5454</v>
      </c>
      <c r="D33" s="23" t="s">
        <v>5411</v>
      </c>
      <c r="E33" s="22"/>
      <c r="F33" s="22"/>
      <c r="K33" t="s">
        <v>5533</v>
      </c>
      <c r="L33" t="s">
        <v>5444</v>
      </c>
      <c r="M33" t="s">
        <v>1971</v>
      </c>
      <c r="N33" t="s">
        <v>2054</v>
      </c>
    </row>
    <row r="34" spans="1:14" x14ac:dyDescent="0.25">
      <c r="A34" s="22" t="s">
        <v>4445</v>
      </c>
      <c r="B34" s="22" t="s">
        <v>4456</v>
      </c>
      <c r="C34" s="111" t="s">
        <v>5428</v>
      </c>
      <c r="D34" s="23" t="s">
        <v>5411</v>
      </c>
      <c r="E34" s="22"/>
      <c r="F34" s="22"/>
      <c r="G34" t="s">
        <v>261</v>
      </c>
      <c r="H34" t="s">
        <v>263</v>
      </c>
      <c r="K34" t="s">
        <v>5533</v>
      </c>
      <c r="L34" t="s">
        <v>5445</v>
      </c>
      <c r="M34" t="s">
        <v>2241</v>
      </c>
      <c r="N34" t="s">
        <v>2294</v>
      </c>
    </row>
    <row r="35" spans="1:14" x14ac:dyDescent="0.25">
      <c r="A35" s="22" t="s">
        <v>4392</v>
      </c>
      <c r="B35" s="22" t="s">
        <v>4426</v>
      </c>
      <c r="C35" s="111" t="s">
        <v>5429</v>
      </c>
      <c r="D35" s="23" t="s">
        <v>5411</v>
      </c>
      <c r="E35" s="22"/>
      <c r="F35" s="22"/>
      <c r="G35" t="s">
        <v>301</v>
      </c>
      <c r="H35" t="s">
        <v>264</v>
      </c>
      <c r="I35" t="s">
        <v>294</v>
      </c>
      <c r="K35" t="s">
        <v>5533</v>
      </c>
      <c r="L35" t="s">
        <v>5446</v>
      </c>
      <c r="M35" t="s">
        <v>1672</v>
      </c>
      <c r="N35" t="s">
        <v>1779</v>
      </c>
    </row>
    <row r="36" spans="1:14" x14ac:dyDescent="0.25">
      <c r="A36" s="22" t="s">
        <v>441</v>
      </c>
      <c r="B36" s="22" t="s">
        <v>512</v>
      </c>
      <c r="C36" s="22" t="s">
        <v>5455</v>
      </c>
      <c r="D36" s="22" t="s">
        <v>5411</v>
      </c>
      <c r="E36" s="22"/>
      <c r="F36" s="22"/>
      <c r="G36" t="s">
        <v>309</v>
      </c>
      <c r="H36" t="s">
        <v>320</v>
      </c>
      <c r="K36" t="s">
        <v>5533</v>
      </c>
      <c r="L36" t="s">
        <v>5447</v>
      </c>
      <c r="M36" t="s">
        <v>513</v>
      </c>
      <c r="N36" t="s">
        <v>554</v>
      </c>
    </row>
    <row r="37" spans="1:14" x14ac:dyDescent="0.25">
      <c r="A37" s="22" t="s">
        <v>621</v>
      </c>
      <c r="B37" s="22" t="s">
        <v>656</v>
      </c>
      <c r="C37" s="114" t="s">
        <v>5456</v>
      </c>
      <c r="D37" s="23" t="s">
        <v>5411</v>
      </c>
      <c r="E37" s="22"/>
      <c r="F37" s="22"/>
      <c r="G37" s="109" t="s">
        <v>330</v>
      </c>
      <c r="K37" t="s">
        <v>5533</v>
      </c>
      <c r="L37" t="s">
        <v>5448</v>
      </c>
      <c r="M37" t="s">
        <v>1202</v>
      </c>
      <c r="N37" t="s">
        <v>1243</v>
      </c>
    </row>
    <row r="38" spans="1:14" x14ac:dyDescent="0.25">
      <c r="A38" s="22" t="s">
        <v>657</v>
      </c>
      <c r="B38" s="22" t="s">
        <v>692</v>
      </c>
      <c r="C38" s="114" t="s">
        <v>5457</v>
      </c>
      <c r="D38" s="23" t="s">
        <v>5411</v>
      </c>
      <c r="E38" s="22"/>
      <c r="F38" s="22"/>
      <c r="G38" t="s">
        <v>332</v>
      </c>
      <c r="K38" t="s">
        <v>5533</v>
      </c>
      <c r="L38" t="s">
        <v>5449</v>
      </c>
      <c r="M38" t="s">
        <v>1003</v>
      </c>
      <c r="N38" t="s">
        <v>1125</v>
      </c>
    </row>
    <row r="39" spans="1:14" x14ac:dyDescent="0.25">
      <c r="A39" s="22" t="s">
        <v>4612</v>
      </c>
      <c r="B39" s="22" t="s">
        <v>4492</v>
      </c>
      <c r="C39" s="111" t="s">
        <v>5430</v>
      </c>
      <c r="D39" s="23" t="s">
        <v>5411</v>
      </c>
      <c r="E39" s="22"/>
      <c r="F39" s="22"/>
      <c r="G39" t="s">
        <v>309</v>
      </c>
      <c r="H39" t="s">
        <v>320</v>
      </c>
      <c r="K39" t="s">
        <v>5533</v>
      </c>
      <c r="L39" t="s">
        <v>5450</v>
      </c>
      <c r="M39" t="s">
        <v>1148</v>
      </c>
      <c r="N39" t="s">
        <v>1201</v>
      </c>
    </row>
    <row r="40" spans="1:14" x14ac:dyDescent="0.25">
      <c r="A40" s="22" t="s">
        <v>4493</v>
      </c>
      <c r="B40" s="22" t="s">
        <v>4504</v>
      </c>
      <c r="C40" s="111" t="s">
        <v>5431</v>
      </c>
      <c r="D40" s="23" t="s">
        <v>5411</v>
      </c>
      <c r="E40" s="22"/>
      <c r="F40" s="22"/>
      <c r="G40" s="109" t="s">
        <v>330</v>
      </c>
      <c r="K40" t="s">
        <v>5533</v>
      </c>
      <c r="L40" t="s">
        <v>5451</v>
      </c>
      <c r="M40" t="s">
        <v>1244</v>
      </c>
      <c r="N40" t="s">
        <v>1369</v>
      </c>
    </row>
    <row r="41" spans="1:14" x14ac:dyDescent="0.25">
      <c r="A41" s="22" t="s">
        <v>4726</v>
      </c>
      <c r="B41" s="22" t="s">
        <v>4743</v>
      </c>
      <c r="C41" s="111" t="s">
        <v>5432</v>
      </c>
      <c r="D41" s="23" t="s">
        <v>5411</v>
      </c>
      <c r="E41" s="22"/>
      <c r="F41" s="22"/>
      <c r="G41" t="s">
        <v>332</v>
      </c>
      <c r="K41" t="s">
        <v>5533</v>
      </c>
      <c r="L41" t="s">
        <v>5452</v>
      </c>
      <c r="M41" t="s">
        <v>693</v>
      </c>
      <c r="N41" t="s">
        <v>770</v>
      </c>
    </row>
    <row r="42" spans="1:14" x14ac:dyDescent="0.25">
      <c r="A42" s="22" t="s">
        <v>1486</v>
      </c>
      <c r="B42" s="22" t="s">
        <v>1587</v>
      </c>
      <c r="C42" s="114" t="s">
        <v>5458</v>
      </c>
      <c r="D42" s="22" t="s">
        <v>5411</v>
      </c>
      <c r="E42" s="22"/>
      <c r="F42" s="22"/>
      <c r="G42" t="s">
        <v>336</v>
      </c>
      <c r="H42" t="s">
        <v>339</v>
      </c>
      <c r="K42" t="s">
        <v>5533</v>
      </c>
      <c r="L42" t="s">
        <v>5453</v>
      </c>
      <c r="M42" t="s">
        <v>819</v>
      </c>
      <c r="N42" t="s">
        <v>1010</v>
      </c>
    </row>
    <row r="43" spans="1:14" x14ac:dyDescent="0.25">
      <c r="A43" s="22" t="s">
        <v>4816</v>
      </c>
      <c r="B43" s="22" t="s">
        <v>5352</v>
      </c>
      <c r="C43" s="111" t="s">
        <v>5433</v>
      </c>
      <c r="D43" s="23" t="s">
        <v>5411</v>
      </c>
      <c r="E43" s="22"/>
      <c r="F43" s="22"/>
      <c r="G43" t="s">
        <v>336</v>
      </c>
      <c r="H43" t="s">
        <v>339</v>
      </c>
      <c r="K43" t="s">
        <v>5533</v>
      </c>
      <c r="L43" t="s">
        <v>5454</v>
      </c>
      <c r="M43" t="s">
        <v>1013</v>
      </c>
      <c r="N43" t="s">
        <v>1147</v>
      </c>
    </row>
    <row r="44" spans="1:14" x14ac:dyDescent="0.25">
      <c r="A44" s="22" t="s">
        <v>735</v>
      </c>
      <c r="B44" s="22" t="s">
        <v>818</v>
      </c>
      <c r="C44" s="114" t="s">
        <v>5459</v>
      </c>
      <c r="D44" s="22" t="s">
        <v>5411</v>
      </c>
      <c r="E44" s="22"/>
      <c r="F44" s="22"/>
      <c r="G44" t="s">
        <v>341</v>
      </c>
      <c r="K44" t="s">
        <v>5533</v>
      </c>
      <c r="L44" t="s">
        <v>5455</v>
      </c>
      <c r="M44" t="s">
        <v>441</v>
      </c>
      <c r="N44" t="s">
        <v>512</v>
      </c>
    </row>
    <row r="45" spans="1:14" x14ac:dyDescent="0.25">
      <c r="A45" s="22" t="s">
        <v>4457</v>
      </c>
      <c r="B45" s="22" t="s">
        <v>4474</v>
      </c>
      <c r="C45" s="111" t="s">
        <v>5434</v>
      </c>
      <c r="D45" s="23" t="s">
        <v>5411</v>
      </c>
      <c r="E45" s="22"/>
      <c r="F45" s="22"/>
      <c r="G45" t="s">
        <v>341</v>
      </c>
      <c r="K45" t="s">
        <v>5533</v>
      </c>
      <c r="L45" t="s">
        <v>5456</v>
      </c>
      <c r="M45" t="s">
        <v>621</v>
      </c>
      <c r="N45" t="s">
        <v>656</v>
      </c>
    </row>
    <row r="46" spans="1:14" x14ac:dyDescent="0.25">
      <c r="A46" s="22" t="s">
        <v>869</v>
      </c>
      <c r="B46" s="22" t="s">
        <v>1122</v>
      </c>
      <c r="C46" s="114" t="s">
        <v>5460</v>
      </c>
      <c r="D46" s="22" t="s">
        <v>5411</v>
      </c>
      <c r="E46" s="22"/>
      <c r="F46" s="22"/>
      <c r="G46" t="s">
        <v>344</v>
      </c>
      <c r="H46" t="s">
        <v>351</v>
      </c>
      <c r="K46" t="s">
        <v>5533</v>
      </c>
      <c r="L46" t="s">
        <v>5457</v>
      </c>
      <c r="M46" t="s">
        <v>657</v>
      </c>
      <c r="N46" t="s">
        <v>692</v>
      </c>
    </row>
    <row r="47" spans="1:14" x14ac:dyDescent="0.25">
      <c r="A47" s="22" t="s">
        <v>4224</v>
      </c>
      <c r="B47" s="22" t="s">
        <v>4259</v>
      </c>
      <c r="C47" s="111" t="s">
        <v>5435</v>
      </c>
      <c r="D47" s="23" t="s">
        <v>5411</v>
      </c>
      <c r="E47" s="22"/>
      <c r="F47" s="22"/>
      <c r="G47" t="s">
        <v>344</v>
      </c>
      <c r="H47" t="s">
        <v>351</v>
      </c>
      <c r="K47" t="s">
        <v>5533</v>
      </c>
      <c r="L47" t="s">
        <v>5458</v>
      </c>
      <c r="M47" t="s">
        <v>1486</v>
      </c>
      <c r="N47" t="s">
        <v>1587</v>
      </c>
    </row>
    <row r="48" spans="1:14" x14ac:dyDescent="0.25">
      <c r="A48" s="22" t="s">
        <v>555</v>
      </c>
      <c r="B48" s="22" t="s">
        <v>620</v>
      </c>
      <c r="C48" s="114" t="s">
        <v>5461</v>
      </c>
      <c r="D48" s="22" t="s">
        <v>5411</v>
      </c>
      <c r="E48" s="22"/>
      <c r="F48" s="22"/>
      <c r="G48" t="s">
        <v>66</v>
      </c>
      <c r="K48" t="s">
        <v>5533</v>
      </c>
      <c r="L48" t="s">
        <v>5459</v>
      </c>
      <c r="M48" t="s">
        <v>735</v>
      </c>
      <c r="N48" t="s">
        <v>818</v>
      </c>
    </row>
    <row r="49" spans="1:14" x14ac:dyDescent="0.25">
      <c r="A49" s="22" t="s">
        <v>1370</v>
      </c>
      <c r="B49" s="22" t="s">
        <v>1485</v>
      </c>
      <c r="C49" s="114" t="s">
        <v>5462</v>
      </c>
      <c r="D49" s="23" t="s">
        <v>5411</v>
      </c>
      <c r="E49" s="22"/>
      <c r="F49" s="22"/>
      <c r="G49" t="s">
        <v>394</v>
      </c>
      <c r="H49" t="s">
        <v>395</v>
      </c>
      <c r="K49" t="s">
        <v>5533</v>
      </c>
      <c r="L49" t="s">
        <v>5460</v>
      </c>
      <c r="M49" t="s">
        <v>869</v>
      </c>
      <c r="N49" t="s">
        <v>1122</v>
      </c>
    </row>
    <row r="50" spans="1:14" x14ac:dyDescent="0.25">
      <c r="A50" s="22" t="s">
        <v>4146</v>
      </c>
      <c r="B50" s="22" t="s">
        <v>4163</v>
      </c>
      <c r="C50" s="111" t="s">
        <v>5436</v>
      </c>
      <c r="D50" s="23" t="s">
        <v>5411</v>
      </c>
      <c r="E50" s="22"/>
      <c r="F50" s="22"/>
      <c r="G50" t="s">
        <v>66</v>
      </c>
      <c r="K50" t="s">
        <v>5533</v>
      </c>
      <c r="L50" t="s">
        <v>5461</v>
      </c>
      <c r="M50" t="s">
        <v>555</v>
      </c>
      <c r="N50" t="s">
        <v>620</v>
      </c>
    </row>
    <row r="51" spans="1:14" x14ac:dyDescent="0.25">
      <c r="A51" s="22" t="s">
        <v>4505</v>
      </c>
      <c r="B51" s="22" t="s">
        <v>4522</v>
      </c>
      <c r="C51" s="111" t="s">
        <v>5437</v>
      </c>
      <c r="D51" s="23" t="s">
        <v>5411</v>
      </c>
      <c r="E51" s="22"/>
      <c r="F51" s="22"/>
      <c r="G51" t="s">
        <v>394</v>
      </c>
      <c r="K51" t="s">
        <v>5533</v>
      </c>
      <c r="L51" t="s">
        <v>5462</v>
      </c>
      <c r="M51" t="s">
        <v>1370</v>
      </c>
      <c r="N51" t="s">
        <v>1485</v>
      </c>
    </row>
    <row r="52" spans="1:14" x14ac:dyDescent="0.25">
      <c r="A52" s="22" t="s">
        <v>4164</v>
      </c>
      <c r="B52" s="22" t="s">
        <v>4181</v>
      </c>
      <c r="C52" s="111" t="s">
        <v>5438</v>
      </c>
      <c r="D52" s="23" t="s">
        <v>5411</v>
      </c>
      <c r="E52" s="22"/>
      <c r="F52" s="22"/>
      <c r="G52" t="s">
        <v>395</v>
      </c>
      <c r="K52" t="s">
        <v>5533</v>
      </c>
      <c r="L52" t="s">
        <v>5463</v>
      </c>
      <c r="M52" t="s">
        <v>5353</v>
      </c>
      <c r="N52" t="s">
        <v>5354</v>
      </c>
    </row>
    <row r="53" spans="1:14" x14ac:dyDescent="0.25">
      <c r="A53" t="s">
        <v>5353</v>
      </c>
      <c r="B53" t="s">
        <v>5354</v>
      </c>
      <c r="C53" s="114" t="s">
        <v>5463</v>
      </c>
      <c r="D53" t="s">
        <v>5411</v>
      </c>
      <c r="G53" t="s">
        <v>5291</v>
      </c>
      <c r="K53" t="s">
        <v>5533</v>
      </c>
      <c r="L53" t="s">
        <v>5464</v>
      </c>
      <c r="M53" t="s">
        <v>1588</v>
      </c>
      <c r="N53" t="s">
        <v>1671</v>
      </c>
    </row>
    <row r="54" spans="1:14" x14ac:dyDescent="0.25">
      <c r="A54" t="s">
        <v>5355</v>
      </c>
      <c r="B54" t="s">
        <v>5356</v>
      </c>
      <c r="C54" s="111" t="s">
        <v>5439</v>
      </c>
      <c r="D54" t="s">
        <v>5411</v>
      </c>
      <c r="G54" t="s">
        <v>5291</v>
      </c>
      <c r="K54" t="s">
        <v>5533</v>
      </c>
      <c r="L54" t="s">
        <v>5475</v>
      </c>
      <c r="M54" t="s">
        <v>5516</v>
      </c>
      <c r="N54" t="s">
        <v>5523</v>
      </c>
    </row>
    <row r="55" spans="1:14" x14ac:dyDescent="0.25">
      <c r="K55" t="s">
        <v>5533</v>
      </c>
      <c r="L55" t="s">
        <v>5476</v>
      </c>
      <c r="M55" t="s">
        <v>1920</v>
      </c>
      <c r="N55" t="s">
        <v>1933</v>
      </c>
    </row>
    <row r="56" spans="1:14" x14ac:dyDescent="0.25">
      <c r="K56" t="s">
        <v>5533</v>
      </c>
      <c r="L56" t="s">
        <v>5477</v>
      </c>
      <c r="M56" t="s">
        <v>2295</v>
      </c>
      <c r="N56" t="s">
        <v>2420</v>
      </c>
    </row>
    <row r="57" spans="1:14" x14ac:dyDescent="0.25">
      <c r="A57" t="s">
        <v>5409</v>
      </c>
      <c r="K57" t="s">
        <v>5533</v>
      </c>
      <c r="L57" t="s">
        <v>5479</v>
      </c>
      <c r="M57" t="s">
        <v>1780</v>
      </c>
      <c r="N57" t="s">
        <v>1919</v>
      </c>
    </row>
  </sheetData>
  <sortState ref="K30:N57">
    <sortCondition ref="K30:K57"/>
  </sortState>
  <pageMargins left="0.7" right="0.7" top="0.78740157499999996" bottom="0.78740157499999996" header="0.3" footer="0.3"/>
  <pageSetup paperSize="9" scale="68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17"/>
  <sheetViews>
    <sheetView workbookViewId="0">
      <selection activeCell="L17" sqref="L17"/>
    </sheetView>
  </sheetViews>
  <sheetFormatPr baseColWidth="10" defaultRowHeight="15" x14ac:dyDescent="0.25"/>
  <cols>
    <col min="4" max="4" width="25.140625" customWidth="1"/>
  </cols>
  <sheetData>
    <row r="1" spans="1:9" x14ac:dyDescent="0.25">
      <c r="A1" t="s">
        <v>5470</v>
      </c>
      <c r="C1" t="s">
        <v>5471</v>
      </c>
      <c r="D1" t="s">
        <v>5473</v>
      </c>
      <c r="F1" t="s">
        <v>5534</v>
      </c>
      <c r="G1" t="s">
        <v>5535</v>
      </c>
    </row>
    <row r="2" spans="1:9" x14ac:dyDescent="0.25">
      <c r="A2" t="s">
        <v>5472</v>
      </c>
      <c r="C2" t="s">
        <v>5474</v>
      </c>
      <c r="D2" t="s">
        <v>5473</v>
      </c>
      <c r="F2" t="s">
        <v>5531</v>
      </c>
      <c r="G2" t="s">
        <v>5518</v>
      </c>
      <c r="H2" t="s">
        <v>5480</v>
      </c>
      <c r="I2" t="s">
        <v>4762</v>
      </c>
    </row>
    <row r="3" spans="1:9" x14ac:dyDescent="0.25">
      <c r="A3" t="s">
        <v>5465</v>
      </c>
      <c r="F3" t="s">
        <v>5531</v>
      </c>
      <c r="G3" t="s">
        <v>5518</v>
      </c>
      <c r="H3" t="s">
        <v>5481</v>
      </c>
      <c r="I3" t="s">
        <v>4763</v>
      </c>
    </row>
    <row r="4" spans="1:9" x14ac:dyDescent="0.25">
      <c r="A4" s="110" t="s">
        <v>5466</v>
      </c>
      <c r="B4" s="110" t="s">
        <v>5467</v>
      </c>
      <c r="C4" s="110" t="s">
        <v>5330</v>
      </c>
      <c r="F4" t="s">
        <v>5531</v>
      </c>
      <c r="G4" t="s">
        <v>5518</v>
      </c>
      <c r="H4" t="s">
        <v>5482</v>
      </c>
      <c r="I4" t="s">
        <v>4764</v>
      </c>
    </row>
    <row r="5" spans="1:9" x14ac:dyDescent="0.25">
      <c r="A5" s="110"/>
      <c r="B5" t="s">
        <v>1850</v>
      </c>
      <c r="C5" s="110"/>
      <c r="D5" t="s">
        <v>5473</v>
      </c>
      <c r="F5" t="s">
        <v>5531</v>
      </c>
      <c r="G5" t="s">
        <v>5518</v>
      </c>
      <c r="H5" t="s">
        <v>5483</v>
      </c>
      <c r="I5" t="s">
        <v>4765</v>
      </c>
    </row>
    <row r="6" spans="1:9" x14ac:dyDescent="0.25">
      <c r="A6" t="s">
        <v>5468</v>
      </c>
      <c r="B6" t="s">
        <v>1851</v>
      </c>
      <c r="C6" t="s">
        <v>5469</v>
      </c>
      <c r="F6" t="s">
        <v>5531</v>
      </c>
      <c r="G6" t="s">
        <v>5518</v>
      </c>
      <c r="H6" t="s">
        <v>5484</v>
      </c>
      <c r="I6" t="s">
        <v>4766</v>
      </c>
    </row>
    <row r="7" spans="1:9" x14ac:dyDescent="0.25">
      <c r="A7" t="s">
        <v>5468</v>
      </c>
      <c r="B7" t="s">
        <v>1852</v>
      </c>
      <c r="C7" t="s">
        <v>5469</v>
      </c>
      <c r="F7" t="s">
        <v>5531</v>
      </c>
      <c r="G7" t="s">
        <v>5518</v>
      </c>
      <c r="H7" t="s">
        <v>5485</v>
      </c>
      <c r="I7" t="s">
        <v>4767</v>
      </c>
    </row>
    <row r="8" spans="1:9" x14ac:dyDescent="0.25">
      <c r="B8" t="s">
        <v>1853</v>
      </c>
      <c r="D8" t="s">
        <v>5473</v>
      </c>
      <c r="F8" t="s">
        <v>5531</v>
      </c>
      <c r="G8" t="s">
        <v>5518</v>
      </c>
      <c r="H8" t="s">
        <v>5486</v>
      </c>
      <c r="I8" t="s">
        <v>4768</v>
      </c>
    </row>
    <row r="9" spans="1:9" x14ac:dyDescent="0.25">
      <c r="A9" t="s">
        <v>5468</v>
      </c>
      <c r="B9" t="s">
        <v>1854</v>
      </c>
      <c r="C9" t="s">
        <v>5469</v>
      </c>
      <c r="F9" t="s">
        <v>5531</v>
      </c>
      <c r="G9" t="s">
        <v>5518</v>
      </c>
      <c r="H9" t="s">
        <v>5487</v>
      </c>
      <c r="I9" t="s">
        <v>4769</v>
      </c>
    </row>
    <row r="10" spans="1:9" x14ac:dyDescent="0.25">
      <c r="A10" t="s">
        <v>5468</v>
      </c>
      <c r="B10" t="s">
        <v>1855</v>
      </c>
      <c r="C10" t="s">
        <v>5469</v>
      </c>
      <c r="F10" t="s">
        <v>5531</v>
      </c>
      <c r="G10" t="s">
        <v>5518</v>
      </c>
      <c r="H10" t="s">
        <v>5488</v>
      </c>
      <c r="I10" t="s">
        <v>4770</v>
      </c>
    </row>
    <row r="11" spans="1:9" x14ac:dyDescent="0.25">
      <c r="A11" t="s">
        <v>5468</v>
      </c>
      <c r="B11" t="s">
        <v>1856</v>
      </c>
      <c r="C11" t="s">
        <v>5469</v>
      </c>
      <c r="F11" t="s">
        <v>5531</v>
      </c>
      <c r="G11" t="s">
        <v>5518</v>
      </c>
      <c r="H11" t="s">
        <v>5489</v>
      </c>
      <c r="I11" t="s">
        <v>4771</v>
      </c>
    </row>
    <row r="12" spans="1:9" x14ac:dyDescent="0.25">
      <c r="B12" t="s">
        <v>1857</v>
      </c>
      <c r="D12" t="s">
        <v>5473</v>
      </c>
      <c r="F12" t="s">
        <v>5531</v>
      </c>
      <c r="G12" t="s">
        <v>5518</v>
      </c>
      <c r="H12" t="s">
        <v>5490</v>
      </c>
      <c r="I12" t="s">
        <v>4772</v>
      </c>
    </row>
    <row r="13" spans="1:9" x14ac:dyDescent="0.25">
      <c r="A13" t="s">
        <v>5468</v>
      </c>
      <c r="B13" t="s">
        <v>1858</v>
      </c>
      <c r="C13" t="s">
        <v>5469</v>
      </c>
      <c r="F13" t="s">
        <v>5531</v>
      </c>
      <c r="G13" t="s">
        <v>5518</v>
      </c>
      <c r="H13" t="s">
        <v>5491</v>
      </c>
      <c r="I13" t="s">
        <v>4773</v>
      </c>
    </row>
    <row r="14" spans="1:9" x14ac:dyDescent="0.25">
      <c r="A14" t="s">
        <v>5468</v>
      </c>
      <c r="B14" t="s">
        <v>1859</v>
      </c>
      <c r="C14" t="s">
        <v>5469</v>
      </c>
      <c r="F14" t="s">
        <v>5531</v>
      </c>
      <c r="G14" t="s">
        <v>5518</v>
      </c>
      <c r="H14" t="s">
        <v>5492</v>
      </c>
      <c r="I14" t="s">
        <v>4774</v>
      </c>
    </row>
    <row r="15" spans="1:9" x14ac:dyDescent="0.25">
      <c r="A15" t="s">
        <v>5468</v>
      </c>
      <c r="B15" t="s">
        <v>1860</v>
      </c>
      <c r="C15" t="s">
        <v>5469</v>
      </c>
      <c r="F15" t="s">
        <v>5531</v>
      </c>
      <c r="G15" t="s">
        <v>5518</v>
      </c>
      <c r="H15" t="s">
        <v>5493</v>
      </c>
      <c r="I15" t="s">
        <v>4775</v>
      </c>
    </row>
    <row r="16" spans="1:9" x14ac:dyDescent="0.25">
      <c r="A16" t="s">
        <v>5468</v>
      </c>
      <c r="B16" t="s">
        <v>1861</v>
      </c>
      <c r="C16" t="s">
        <v>5469</v>
      </c>
      <c r="F16" t="s">
        <v>5531</v>
      </c>
      <c r="G16" t="s">
        <v>5518</v>
      </c>
      <c r="H16" t="s">
        <v>5494</v>
      </c>
      <c r="I16" t="s">
        <v>4776</v>
      </c>
    </row>
    <row r="17" spans="1:9" x14ac:dyDescent="0.25">
      <c r="A17" t="s">
        <v>5468</v>
      </c>
      <c r="B17" t="s">
        <v>1862</v>
      </c>
      <c r="C17" t="s">
        <v>5469</v>
      </c>
      <c r="F17" t="s">
        <v>5531</v>
      </c>
      <c r="G17" t="s">
        <v>5518</v>
      </c>
      <c r="H17" t="s">
        <v>5495</v>
      </c>
      <c r="I17" t="s">
        <v>4777</v>
      </c>
    </row>
    <row r="18" spans="1:9" x14ac:dyDescent="0.25">
      <c r="A18" t="s">
        <v>5468</v>
      </c>
      <c r="B18" t="s">
        <v>1863</v>
      </c>
      <c r="C18" t="s">
        <v>5469</v>
      </c>
      <c r="F18" t="s">
        <v>5531</v>
      </c>
      <c r="G18" t="s">
        <v>5518</v>
      </c>
      <c r="H18" t="s">
        <v>5496</v>
      </c>
      <c r="I18" t="s">
        <v>4778</v>
      </c>
    </row>
    <row r="19" spans="1:9" x14ac:dyDescent="0.25">
      <c r="A19" t="s">
        <v>5468</v>
      </c>
      <c r="B19" t="s">
        <v>1864</v>
      </c>
      <c r="C19" t="s">
        <v>5469</v>
      </c>
      <c r="F19" t="s">
        <v>5531</v>
      </c>
      <c r="G19" t="s">
        <v>5518</v>
      </c>
      <c r="H19" t="s">
        <v>5497</v>
      </c>
      <c r="I19" t="s">
        <v>4779</v>
      </c>
    </row>
    <row r="20" spans="1:9" x14ac:dyDescent="0.25">
      <c r="A20" t="s">
        <v>5468</v>
      </c>
      <c r="B20" t="s">
        <v>1865</v>
      </c>
      <c r="C20" t="s">
        <v>5469</v>
      </c>
      <c r="F20" t="s">
        <v>5531</v>
      </c>
      <c r="G20" t="s">
        <v>5518</v>
      </c>
      <c r="H20" t="s">
        <v>5498</v>
      </c>
      <c r="I20" t="s">
        <v>4798</v>
      </c>
    </row>
    <row r="21" spans="1:9" x14ac:dyDescent="0.25">
      <c r="A21" t="s">
        <v>5468</v>
      </c>
      <c r="B21" t="s">
        <v>1866</v>
      </c>
      <c r="C21" t="s">
        <v>5469</v>
      </c>
      <c r="F21" t="s">
        <v>5531</v>
      </c>
      <c r="G21" t="s">
        <v>5518</v>
      </c>
      <c r="H21" t="s">
        <v>5499</v>
      </c>
      <c r="I21" t="s">
        <v>4799</v>
      </c>
    </row>
    <row r="22" spans="1:9" x14ac:dyDescent="0.25">
      <c r="A22" t="s">
        <v>5468</v>
      </c>
      <c r="B22" t="s">
        <v>1867</v>
      </c>
      <c r="C22" t="s">
        <v>5469</v>
      </c>
      <c r="F22" t="s">
        <v>5531</v>
      </c>
      <c r="G22" t="s">
        <v>5518</v>
      </c>
      <c r="H22" t="s">
        <v>5500</v>
      </c>
      <c r="I22" t="s">
        <v>4800</v>
      </c>
    </row>
    <row r="23" spans="1:9" x14ac:dyDescent="0.25">
      <c r="A23" t="s">
        <v>5468</v>
      </c>
      <c r="B23" t="s">
        <v>1868</v>
      </c>
      <c r="C23" t="s">
        <v>5469</v>
      </c>
      <c r="F23" t="s">
        <v>5531</v>
      </c>
      <c r="G23" t="s">
        <v>5518</v>
      </c>
      <c r="H23" t="s">
        <v>5501</v>
      </c>
      <c r="I23" t="s">
        <v>4801</v>
      </c>
    </row>
    <row r="24" spans="1:9" x14ac:dyDescent="0.25">
      <c r="A24" t="s">
        <v>5468</v>
      </c>
      <c r="B24" t="s">
        <v>1869</v>
      </c>
      <c r="C24" t="s">
        <v>5469</v>
      </c>
      <c r="F24" t="s">
        <v>5531</v>
      </c>
      <c r="G24" t="s">
        <v>5518</v>
      </c>
      <c r="H24" t="s">
        <v>5502</v>
      </c>
      <c r="I24" t="s">
        <v>4802</v>
      </c>
    </row>
    <row r="25" spans="1:9" x14ac:dyDescent="0.25">
      <c r="A25" t="s">
        <v>5468</v>
      </c>
      <c r="B25" t="s">
        <v>1870</v>
      </c>
      <c r="C25" t="s">
        <v>5469</v>
      </c>
      <c r="F25" t="s">
        <v>5531</v>
      </c>
      <c r="G25" t="s">
        <v>5518</v>
      </c>
      <c r="H25" t="s">
        <v>5503</v>
      </c>
      <c r="I25" t="s">
        <v>4803</v>
      </c>
    </row>
    <row r="26" spans="1:9" x14ac:dyDescent="0.25">
      <c r="A26" t="s">
        <v>5468</v>
      </c>
      <c r="B26" t="s">
        <v>1871</v>
      </c>
      <c r="C26" t="s">
        <v>5469</v>
      </c>
      <c r="F26" t="s">
        <v>5531</v>
      </c>
      <c r="G26" t="s">
        <v>5518</v>
      </c>
      <c r="H26" t="s">
        <v>5504</v>
      </c>
      <c r="I26" t="s">
        <v>4804</v>
      </c>
    </row>
    <row r="27" spans="1:9" x14ac:dyDescent="0.25">
      <c r="A27" t="s">
        <v>5468</v>
      </c>
      <c r="B27" t="s">
        <v>1872</v>
      </c>
      <c r="C27" t="s">
        <v>5469</v>
      </c>
      <c r="F27" t="s">
        <v>5531</v>
      </c>
      <c r="G27" t="s">
        <v>5518</v>
      </c>
      <c r="H27" t="s">
        <v>5505</v>
      </c>
      <c r="I27" t="s">
        <v>4805</v>
      </c>
    </row>
    <row r="28" spans="1:9" x14ac:dyDescent="0.25">
      <c r="A28" t="s">
        <v>5468</v>
      </c>
      <c r="B28" t="s">
        <v>1873</v>
      </c>
      <c r="C28" t="s">
        <v>5469</v>
      </c>
      <c r="F28" t="s">
        <v>5531</v>
      </c>
      <c r="G28" t="s">
        <v>5519</v>
      </c>
      <c r="H28" t="s">
        <v>5506</v>
      </c>
      <c r="I28" t="s">
        <v>4806</v>
      </c>
    </row>
    <row r="29" spans="1:9" x14ac:dyDescent="0.25">
      <c r="A29" t="s">
        <v>5468</v>
      </c>
      <c r="B29" t="s">
        <v>1874</v>
      </c>
      <c r="C29" t="s">
        <v>5469</v>
      </c>
      <c r="F29" t="s">
        <v>5531</v>
      </c>
      <c r="G29" t="s">
        <v>5519</v>
      </c>
      <c r="H29" t="s">
        <v>5507</v>
      </c>
      <c r="I29" t="s">
        <v>4807</v>
      </c>
    </row>
    <row r="30" spans="1:9" x14ac:dyDescent="0.25">
      <c r="A30" t="s">
        <v>5468</v>
      </c>
      <c r="B30" t="s">
        <v>1875</v>
      </c>
      <c r="C30" t="s">
        <v>5469</v>
      </c>
      <c r="F30" t="s">
        <v>5531</v>
      </c>
      <c r="G30" t="s">
        <v>5519</v>
      </c>
      <c r="H30" t="s">
        <v>5508</v>
      </c>
      <c r="I30" t="s">
        <v>4808</v>
      </c>
    </row>
    <row r="31" spans="1:9" x14ac:dyDescent="0.25">
      <c r="A31" t="s">
        <v>5468</v>
      </c>
      <c r="B31" t="s">
        <v>1876</v>
      </c>
      <c r="C31" t="s">
        <v>5469</v>
      </c>
      <c r="F31" t="s">
        <v>5531</v>
      </c>
      <c r="G31" t="s">
        <v>5519</v>
      </c>
      <c r="H31" t="s">
        <v>5509</v>
      </c>
      <c r="I31" t="s">
        <v>4809</v>
      </c>
    </row>
    <row r="32" spans="1:9" x14ac:dyDescent="0.25">
      <c r="A32" t="s">
        <v>5468</v>
      </c>
      <c r="B32" t="s">
        <v>1877</v>
      </c>
      <c r="C32" t="s">
        <v>5469</v>
      </c>
      <c r="F32" t="s">
        <v>5531</v>
      </c>
      <c r="G32" t="s">
        <v>5519</v>
      </c>
      <c r="H32" t="s">
        <v>5510</v>
      </c>
      <c r="I32" t="s">
        <v>4810</v>
      </c>
    </row>
    <row r="33" spans="1:10" x14ac:dyDescent="0.25">
      <c r="A33" t="s">
        <v>5468</v>
      </c>
      <c r="B33" t="s">
        <v>1878</v>
      </c>
      <c r="C33" t="s">
        <v>5469</v>
      </c>
      <c r="F33" t="s">
        <v>5531</v>
      </c>
      <c r="G33" t="s">
        <v>5519</v>
      </c>
      <c r="H33" t="s">
        <v>5511</v>
      </c>
      <c r="I33" t="s">
        <v>4811</v>
      </c>
    </row>
    <row r="34" spans="1:10" x14ac:dyDescent="0.25">
      <c r="A34" t="s">
        <v>5468</v>
      </c>
      <c r="B34" t="s">
        <v>1879</v>
      </c>
      <c r="C34" t="s">
        <v>5469</v>
      </c>
      <c r="F34" t="s">
        <v>5531</v>
      </c>
      <c r="G34" t="s">
        <v>5519</v>
      </c>
      <c r="H34" t="s">
        <v>5512</v>
      </c>
      <c r="I34" t="s">
        <v>4812</v>
      </c>
    </row>
    <row r="35" spans="1:10" x14ac:dyDescent="0.25">
      <c r="A35" t="s">
        <v>5468</v>
      </c>
      <c r="B35" t="s">
        <v>1880</v>
      </c>
      <c r="C35" t="s">
        <v>5469</v>
      </c>
      <c r="F35" t="s">
        <v>5531</v>
      </c>
      <c r="G35" t="s">
        <v>5519</v>
      </c>
      <c r="H35" t="s">
        <v>5513</v>
      </c>
      <c r="I35" t="s">
        <v>4813</v>
      </c>
    </row>
    <row r="36" spans="1:10" x14ac:dyDescent="0.25">
      <c r="A36" t="s">
        <v>5468</v>
      </c>
      <c r="B36" t="s">
        <v>1881</v>
      </c>
      <c r="C36" t="s">
        <v>5469</v>
      </c>
      <c r="F36" t="s">
        <v>5531</v>
      </c>
      <c r="G36" t="s">
        <v>5519</v>
      </c>
      <c r="H36" t="s">
        <v>5514</v>
      </c>
      <c r="I36" t="s">
        <v>4814</v>
      </c>
    </row>
    <row r="37" spans="1:10" x14ac:dyDescent="0.25">
      <c r="A37" t="s">
        <v>5468</v>
      </c>
      <c r="B37" t="s">
        <v>1882</v>
      </c>
      <c r="C37" t="s">
        <v>5469</v>
      </c>
      <c r="F37" t="s">
        <v>5531</v>
      </c>
      <c r="G37" t="s">
        <v>5519</v>
      </c>
      <c r="H37" t="s">
        <v>5515</v>
      </c>
      <c r="I37" t="s">
        <v>4815</v>
      </c>
    </row>
    <row r="38" spans="1:10" x14ac:dyDescent="0.25">
      <c r="A38" t="s">
        <v>5468</v>
      </c>
      <c r="B38" t="s">
        <v>1883</v>
      </c>
      <c r="C38" t="s">
        <v>5469</v>
      </c>
      <c r="F38" t="s">
        <v>5533</v>
      </c>
      <c r="G38" t="s">
        <v>5475</v>
      </c>
      <c r="H38" t="s">
        <v>5516</v>
      </c>
      <c r="I38" s="23" t="s">
        <v>1928</v>
      </c>
      <c r="J38" s="23" t="s">
        <v>397</v>
      </c>
    </row>
    <row r="39" spans="1:10" x14ac:dyDescent="0.25">
      <c r="A39" t="s">
        <v>5468</v>
      </c>
      <c r="B39" t="s">
        <v>1884</v>
      </c>
      <c r="C39" t="s">
        <v>5469</v>
      </c>
      <c r="F39" t="s">
        <v>5533</v>
      </c>
      <c r="G39" t="s">
        <v>5475</v>
      </c>
      <c r="H39" t="s">
        <v>5517</v>
      </c>
      <c r="I39" s="22" t="s">
        <v>2301</v>
      </c>
      <c r="J39" s="23" t="s">
        <v>397</v>
      </c>
    </row>
    <row r="40" spans="1:10" x14ac:dyDescent="0.25">
      <c r="A40" t="s">
        <v>5468</v>
      </c>
      <c r="B40" t="s">
        <v>1885</v>
      </c>
      <c r="C40" t="s">
        <v>5469</v>
      </c>
      <c r="F40" t="s">
        <v>5533</v>
      </c>
      <c r="G40" t="s">
        <v>5475</v>
      </c>
      <c r="H40" t="s">
        <v>5520</v>
      </c>
      <c r="I40" s="115" t="s">
        <v>5524</v>
      </c>
      <c r="J40" s="115" t="s">
        <v>1850</v>
      </c>
    </row>
    <row r="41" spans="1:10" x14ac:dyDescent="0.25">
      <c r="A41" t="s">
        <v>5468</v>
      </c>
      <c r="B41" t="s">
        <v>1886</v>
      </c>
      <c r="C41" t="s">
        <v>5469</v>
      </c>
      <c r="F41" t="s">
        <v>5533</v>
      </c>
      <c r="G41" t="s">
        <v>5475</v>
      </c>
      <c r="H41" t="s">
        <v>5521</v>
      </c>
      <c r="I41" s="115" t="s">
        <v>5525</v>
      </c>
      <c r="J41" s="115" t="s">
        <v>1853</v>
      </c>
    </row>
    <row r="42" spans="1:10" x14ac:dyDescent="0.25">
      <c r="A42" t="s">
        <v>5468</v>
      </c>
      <c r="B42" t="s">
        <v>1887</v>
      </c>
      <c r="C42" t="s">
        <v>5469</v>
      </c>
      <c r="F42" t="s">
        <v>5533</v>
      </c>
      <c r="G42" t="s">
        <v>5475</v>
      </c>
      <c r="H42" t="s">
        <v>5522</v>
      </c>
      <c r="I42" s="115" t="s">
        <v>5526</v>
      </c>
      <c r="J42" s="115" t="s">
        <v>1857</v>
      </c>
    </row>
    <row r="43" spans="1:10" x14ac:dyDescent="0.25">
      <c r="A43" t="s">
        <v>5468</v>
      </c>
      <c r="B43" t="s">
        <v>1888</v>
      </c>
      <c r="C43" t="s">
        <v>5469</v>
      </c>
      <c r="F43" t="s">
        <v>5533</v>
      </c>
      <c r="G43" t="s">
        <v>5475</v>
      </c>
      <c r="H43" t="s">
        <v>5523</v>
      </c>
      <c r="I43" s="115" t="s">
        <v>5527</v>
      </c>
      <c r="J43" s="115" t="s">
        <v>1908</v>
      </c>
    </row>
    <row r="44" spans="1:10" x14ac:dyDescent="0.25">
      <c r="A44" t="s">
        <v>5468</v>
      </c>
      <c r="B44" t="s">
        <v>1889</v>
      </c>
      <c r="C44" t="s">
        <v>5469</v>
      </c>
      <c r="F44" s="13"/>
      <c r="G44" s="13"/>
    </row>
    <row r="45" spans="1:10" x14ac:dyDescent="0.25">
      <c r="A45" t="s">
        <v>5468</v>
      </c>
      <c r="B45" t="s">
        <v>1890</v>
      </c>
      <c r="C45" t="s">
        <v>5469</v>
      </c>
      <c r="F45" s="13"/>
      <c r="G45" s="13"/>
    </row>
    <row r="46" spans="1:10" x14ac:dyDescent="0.25">
      <c r="A46" t="s">
        <v>5468</v>
      </c>
      <c r="B46" t="s">
        <v>1891</v>
      </c>
      <c r="C46" t="s">
        <v>5469</v>
      </c>
      <c r="F46" s="13"/>
      <c r="G46" s="13"/>
    </row>
    <row r="47" spans="1:10" x14ac:dyDescent="0.25">
      <c r="A47" t="s">
        <v>5468</v>
      </c>
      <c r="B47" t="s">
        <v>1892</v>
      </c>
      <c r="C47" t="s">
        <v>5469</v>
      </c>
      <c r="F47" s="13"/>
      <c r="G47" s="13"/>
    </row>
    <row r="48" spans="1:10" x14ac:dyDescent="0.25">
      <c r="A48" t="s">
        <v>5468</v>
      </c>
      <c r="B48" t="s">
        <v>1893</v>
      </c>
      <c r="C48" t="s">
        <v>5469</v>
      </c>
      <c r="F48" s="13"/>
      <c r="G48" s="13"/>
    </row>
    <row r="49" spans="1:7" x14ac:dyDescent="0.25">
      <c r="A49" t="s">
        <v>5468</v>
      </c>
      <c r="B49" t="s">
        <v>1894</v>
      </c>
      <c r="C49" t="s">
        <v>5469</v>
      </c>
      <c r="F49" s="13"/>
      <c r="G49" s="13"/>
    </row>
    <row r="50" spans="1:7" x14ac:dyDescent="0.25">
      <c r="A50" t="s">
        <v>5468</v>
      </c>
      <c r="B50" t="s">
        <v>1895</v>
      </c>
      <c r="C50" t="s">
        <v>5469</v>
      </c>
      <c r="F50" s="13"/>
      <c r="G50" s="13"/>
    </row>
    <row r="51" spans="1:7" x14ac:dyDescent="0.25">
      <c r="A51" t="s">
        <v>5468</v>
      </c>
      <c r="B51" t="s">
        <v>1896</v>
      </c>
      <c r="C51" t="s">
        <v>5469</v>
      </c>
      <c r="F51" s="13"/>
      <c r="G51" s="13"/>
    </row>
    <row r="52" spans="1:7" x14ac:dyDescent="0.25">
      <c r="A52" t="s">
        <v>5468</v>
      </c>
      <c r="B52" t="s">
        <v>1897</v>
      </c>
      <c r="C52" t="s">
        <v>5469</v>
      </c>
      <c r="F52" s="13"/>
      <c r="G52" s="13"/>
    </row>
    <row r="53" spans="1:7" x14ac:dyDescent="0.25">
      <c r="A53" t="s">
        <v>5468</v>
      </c>
      <c r="B53" t="s">
        <v>1898</v>
      </c>
      <c r="C53" t="s">
        <v>5469</v>
      </c>
      <c r="F53" s="13"/>
      <c r="G53" s="13"/>
    </row>
    <row r="54" spans="1:7" x14ac:dyDescent="0.25">
      <c r="A54" t="s">
        <v>5468</v>
      </c>
      <c r="B54" t="s">
        <v>1899</v>
      </c>
      <c r="C54" t="s">
        <v>5469</v>
      </c>
      <c r="F54" s="13"/>
      <c r="G54" s="13"/>
    </row>
    <row r="55" spans="1:7" x14ac:dyDescent="0.25">
      <c r="A55" t="s">
        <v>5468</v>
      </c>
      <c r="B55" t="s">
        <v>1900</v>
      </c>
      <c r="C55" t="s">
        <v>5469</v>
      </c>
      <c r="F55" s="13"/>
      <c r="G55" s="13"/>
    </row>
    <row r="56" spans="1:7" x14ac:dyDescent="0.25">
      <c r="A56" t="s">
        <v>5468</v>
      </c>
      <c r="B56" t="s">
        <v>1901</v>
      </c>
      <c r="C56" t="s">
        <v>5469</v>
      </c>
      <c r="F56" s="13"/>
      <c r="G56" s="13"/>
    </row>
    <row r="57" spans="1:7" x14ac:dyDescent="0.25">
      <c r="A57" t="s">
        <v>5468</v>
      </c>
      <c r="B57" t="s">
        <v>1902</v>
      </c>
      <c r="C57" t="s">
        <v>5469</v>
      </c>
      <c r="F57" s="13"/>
      <c r="G57" s="13"/>
    </row>
    <row r="58" spans="1:7" x14ac:dyDescent="0.25">
      <c r="A58" t="s">
        <v>5468</v>
      </c>
      <c r="B58" t="s">
        <v>1903</v>
      </c>
      <c r="C58" t="s">
        <v>5469</v>
      </c>
      <c r="F58" s="13"/>
      <c r="G58" s="13"/>
    </row>
    <row r="59" spans="1:7" x14ac:dyDescent="0.25">
      <c r="A59" t="s">
        <v>5468</v>
      </c>
      <c r="B59" t="s">
        <v>1904</v>
      </c>
      <c r="C59" t="s">
        <v>5469</v>
      </c>
      <c r="F59" s="13"/>
      <c r="G59" s="13"/>
    </row>
    <row r="60" spans="1:7" x14ac:dyDescent="0.25">
      <c r="A60" t="s">
        <v>5468</v>
      </c>
      <c r="B60" t="s">
        <v>1905</v>
      </c>
      <c r="C60" t="s">
        <v>5469</v>
      </c>
      <c r="F60" s="13"/>
      <c r="G60" s="13"/>
    </row>
    <row r="61" spans="1:7" x14ac:dyDescent="0.25">
      <c r="A61" t="s">
        <v>5468</v>
      </c>
      <c r="B61" t="s">
        <v>1906</v>
      </c>
      <c r="C61" t="s">
        <v>5469</v>
      </c>
      <c r="F61" s="13"/>
      <c r="G61" s="13"/>
    </row>
    <row r="62" spans="1:7" x14ac:dyDescent="0.25">
      <c r="A62" t="s">
        <v>5468</v>
      </c>
      <c r="B62" t="s">
        <v>1907</v>
      </c>
      <c r="C62" t="s">
        <v>5469</v>
      </c>
      <c r="F62" s="13"/>
      <c r="G62" s="13"/>
    </row>
    <row r="63" spans="1:7" x14ac:dyDescent="0.25">
      <c r="B63" t="s">
        <v>1908</v>
      </c>
      <c r="D63" t="s">
        <v>5473</v>
      </c>
      <c r="F63" s="13"/>
      <c r="G63" s="13"/>
    </row>
    <row r="64" spans="1:7" x14ac:dyDescent="0.25">
      <c r="A64" t="s">
        <v>5468</v>
      </c>
      <c r="B64" t="s">
        <v>1909</v>
      </c>
      <c r="C64" t="s">
        <v>5469</v>
      </c>
      <c r="F64" s="13"/>
      <c r="G64" s="13"/>
    </row>
    <row r="65" spans="1:7" x14ac:dyDescent="0.25">
      <c r="A65" t="s">
        <v>5468</v>
      </c>
      <c r="B65" t="s">
        <v>1910</v>
      </c>
      <c r="C65" t="s">
        <v>5469</v>
      </c>
      <c r="F65" s="13"/>
      <c r="G65" s="13"/>
    </row>
    <row r="66" spans="1:7" x14ac:dyDescent="0.25">
      <c r="A66" t="s">
        <v>5468</v>
      </c>
      <c r="B66" t="s">
        <v>1911</v>
      </c>
      <c r="C66" t="s">
        <v>5469</v>
      </c>
      <c r="F66" s="13"/>
      <c r="G66" s="13"/>
    </row>
    <row r="67" spans="1:7" x14ac:dyDescent="0.25">
      <c r="A67" t="s">
        <v>5468</v>
      </c>
      <c r="B67" t="s">
        <v>1912</v>
      </c>
      <c r="C67" t="s">
        <v>5469</v>
      </c>
      <c r="F67" s="13"/>
      <c r="G67" s="13"/>
    </row>
    <row r="68" spans="1:7" x14ac:dyDescent="0.25">
      <c r="A68" t="s">
        <v>5468</v>
      </c>
      <c r="B68" t="s">
        <v>1913</v>
      </c>
      <c r="C68" t="s">
        <v>5469</v>
      </c>
      <c r="F68" s="13"/>
      <c r="G68" s="13"/>
    </row>
    <row r="69" spans="1:7" x14ac:dyDescent="0.25">
      <c r="A69" t="s">
        <v>5468</v>
      </c>
      <c r="B69" t="s">
        <v>1914</v>
      </c>
      <c r="C69" t="s">
        <v>5469</v>
      </c>
      <c r="F69" s="13"/>
      <c r="G69" s="13"/>
    </row>
    <row r="70" spans="1:7" x14ac:dyDescent="0.25">
      <c r="A70" t="s">
        <v>5468</v>
      </c>
      <c r="B70" t="s">
        <v>1915</v>
      </c>
      <c r="C70" t="s">
        <v>5469</v>
      </c>
      <c r="F70" s="13"/>
      <c r="G70" s="13"/>
    </row>
    <row r="71" spans="1:7" x14ac:dyDescent="0.25">
      <c r="A71" t="s">
        <v>5468</v>
      </c>
      <c r="B71" t="s">
        <v>1916</v>
      </c>
      <c r="C71" t="s">
        <v>5469</v>
      </c>
      <c r="F71" s="13"/>
      <c r="G71" s="13"/>
    </row>
    <row r="72" spans="1:7" x14ac:dyDescent="0.25">
      <c r="A72" t="s">
        <v>5468</v>
      </c>
      <c r="B72" t="s">
        <v>1917</v>
      </c>
      <c r="C72" t="s">
        <v>5469</v>
      </c>
      <c r="F72" s="13"/>
      <c r="G72" s="13"/>
    </row>
    <row r="73" spans="1:7" x14ac:dyDescent="0.25">
      <c r="A73" t="s">
        <v>5468</v>
      </c>
      <c r="B73" t="s">
        <v>1918</v>
      </c>
      <c r="C73" t="s">
        <v>5469</v>
      </c>
      <c r="F73" s="13"/>
      <c r="G73" s="13"/>
    </row>
    <row r="74" spans="1:7" x14ac:dyDescent="0.25">
      <c r="A74" t="s">
        <v>5468</v>
      </c>
      <c r="B74" t="s">
        <v>1919</v>
      </c>
      <c r="C74" t="s">
        <v>5469</v>
      </c>
      <c r="F74" s="13"/>
      <c r="G74" s="13"/>
    </row>
    <row r="75" spans="1:7" x14ac:dyDescent="0.25">
      <c r="F75" s="13"/>
      <c r="G75" s="13"/>
    </row>
    <row r="76" spans="1:7" x14ac:dyDescent="0.25">
      <c r="F76" s="13"/>
      <c r="G76" s="13"/>
    </row>
    <row r="77" spans="1:7" x14ac:dyDescent="0.25">
      <c r="F77" s="13"/>
      <c r="G77" s="13"/>
    </row>
    <row r="78" spans="1:7" x14ac:dyDescent="0.25">
      <c r="F78" s="13"/>
      <c r="G78" s="13"/>
    </row>
    <row r="79" spans="1:7" x14ac:dyDescent="0.25">
      <c r="F79" s="13"/>
      <c r="G79" s="13"/>
    </row>
    <row r="80" spans="1:7" x14ac:dyDescent="0.25">
      <c r="F80" s="13"/>
      <c r="G80" s="13"/>
    </row>
    <row r="81" spans="6:7" x14ac:dyDescent="0.25">
      <c r="F81" s="13"/>
      <c r="G81" s="13"/>
    </row>
    <row r="82" spans="6:7" x14ac:dyDescent="0.25">
      <c r="F82" s="13"/>
      <c r="G82" s="13"/>
    </row>
    <row r="83" spans="6:7" x14ac:dyDescent="0.25">
      <c r="F83" s="13"/>
      <c r="G83" s="13"/>
    </row>
    <row r="84" spans="6:7" x14ac:dyDescent="0.25">
      <c r="F84" s="13"/>
      <c r="G84" s="13"/>
    </row>
    <row r="85" spans="6:7" x14ac:dyDescent="0.25">
      <c r="F85" s="13"/>
      <c r="G85" s="13"/>
    </row>
    <row r="86" spans="6:7" x14ac:dyDescent="0.25">
      <c r="F86" s="13"/>
      <c r="G86" s="13"/>
    </row>
    <row r="87" spans="6:7" x14ac:dyDescent="0.25">
      <c r="F87" s="13"/>
      <c r="G87" s="13"/>
    </row>
    <row r="88" spans="6:7" x14ac:dyDescent="0.25">
      <c r="F88" s="13"/>
      <c r="G88" s="13"/>
    </row>
    <row r="89" spans="6:7" x14ac:dyDescent="0.25">
      <c r="F89" s="13"/>
      <c r="G89" s="13"/>
    </row>
    <row r="90" spans="6:7" x14ac:dyDescent="0.25">
      <c r="F90" s="13"/>
      <c r="G90" s="13"/>
    </row>
    <row r="91" spans="6:7" x14ac:dyDescent="0.25">
      <c r="F91" s="13"/>
      <c r="G91" s="13"/>
    </row>
    <row r="92" spans="6:7" x14ac:dyDescent="0.25">
      <c r="F92" s="13"/>
      <c r="G92" s="13"/>
    </row>
    <row r="93" spans="6:7" x14ac:dyDescent="0.25">
      <c r="F93" s="13"/>
      <c r="G93" s="13"/>
    </row>
    <row r="94" spans="6:7" x14ac:dyDescent="0.25">
      <c r="F94" s="13"/>
      <c r="G94" s="13"/>
    </row>
    <row r="95" spans="6:7" x14ac:dyDescent="0.25">
      <c r="F95" s="13"/>
      <c r="G95" s="13"/>
    </row>
    <row r="96" spans="6:7" x14ac:dyDescent="0.25">
      <c r="F96" s="13"/>
      <c r="G96" s="13"/>
    </row>
    <row r="97" spans="6:7" x14ac:dyDescent="0.25">
      <c r="F97" s="13"/>
      <c r="G97" s="13"/>
    </row>
    <row r="98" spans="6:7" x14ac:dyDescent="0.25">
      <c r="F98" s="13"/>
      <c r="G98" s="13"/>
    </row>
    <row r="99" spans="6:7" x14ac:dyDescent="0.25">
      <c r="F99" s="13"/>
      <c r="G99" s="13"/>
    </row>
    <row r="100" spans="6:7" x14ac:dyDescent="0.25">
      <c r="F100" s="13"/>
      <c r="G100" s="13"/>
    </row>
    <row r="101" spans="6:7" x14ac:dyDescent="0.25">
      <c r="F101" s="13"/>
      <c r="G101" s="13"/>
    </row>
    <row r="102" spans="6:7" x14ac:dyDescent="0.25">
      <c r="F102" s="13"/>
      <c r="G102" s="13"/>
    </row>
    <row r="103" spans="6:7" x14ac:dyDescent="0.25">
      <c r="F103" s="13"/>
      <c r="G103" s="13"/>
    </row>
    <row r="104" spans="6:7" x14ac:dyDescent="0.25">
      <c r="F104" s="13"/>
      <c r="G104" s="13"/>
    </row>
    <row r="105" spans="6:7" x14ac:dyDescent="0.25">
      <c r="F105" s="13"/>
      <c r="G105" s="13"/>
    </row>
    <row r="106" spans="6:7" x14ac:dyDescent="0.25">
      <c r="F106" s="13"/>
      <c r="G106" s="13"/>
    </row>
    <row r="107" spans="6:7" x14ac:dyDescent="0.25">
      <c r="F107" s="13"/>
      <c r="G107" s="13"/>
    </row>
    <row r="108" spans="6:7" x14ac:dyDescent="0.25">
      <c r="F108" s="13"/>
      <c r="G108" s="13"/>
    </row>
    <row r="109" spans="6:7" x14ac:dyDescent="0.25">
      <c r="F109" s="13"/>
      <c r="G109" s="13"/>
    </row>
    <row r="110" spans="6:7" x14ac:dyDescent="0.25">
      <c r="F110" s="13"/>
      <c r="G110" s="13"/>
    </row>
    <row r="111" spans="6:7" x14ac:dyDescent="0.25">
      <c r="F111" s="13"/>
      <c r="G111" s="13"/>
    </row>
    <row r="112" spans="6:7" x14ac:dyDescent="0.25">
      <c r="F112" s="13"/>
      <c r="G112" s="13"/>
    </row>
    <row r="113" spans="6:7" x14ac:dyDescent="0.25">
      <c r="F113" s="13"/>
      <c r="G113" s="13"/>
    </row>
    <row r="114" spans="6:7" x14ac:dyDescent="0.25">
      <c r="F114" s="13"/>
      <c r="G114" s="13"/>
    </row>
    <row r="115" spans="6:7" x14ac:dyDescent="0.25">
      <c r="F115" s="13"/>
      <c r="G115" s="13"/>
    </row>
    <row r="116" spans="6:7" x14ac:dyDescent="0.25">
      <c r="F116" s="13"/>
      <c r="G116" s="13"/>
    </row>
    <row r="117" spans="6:7" x14ac:dyDescent="0.25">
      <c r="F117" s="13"/>
      <c r="G117" s="13"/>
    </row>
    <row r="118" spans="6:7" x14ac:dyDescent="0.25">
      <c r="F118" s="13"/>
      <c r="G118" s="13"/>
    </row>
    <row r="119" spans="6:7" x14ac:dyDescent="0.25">
      <c r="F119" s="13"/>
      <c r="G119" s="13"/>
    </row>
    <row r="120" spans="6:7" x14ac:dyDescent="0.25">
      <c r="F120" s="13"/>
      <c r="G120" s="13"/>
    </row>
    <row r="121" spans="6:7" x14ac:dyDescent="0.25">
      <c r="F121" s="13"/>
      <c r="G121" s="13"/>
    </row>
    <row r="122" spans="6:7" x14ac:dyDescent="0.25">
      <c r="F122" s="13"/>
      <c r="G122" s="13"/>
    </row>
    <row r="123" spans="6:7" x14ac:dyDescent="0.25">
      <c r="F123" s="13"/>
      <c r="G123" s="13"/>
    </row>
    <row r="124" spans="6:7" x14ac:dyDescent="0.25">
      <c r="F124" s="13"/>
      <c r="G124" s="13"/>
    </row>
    <row r="125" spans="6:7" x14ac:dyDescent="0.25">
      <c r="F125" s="13"/>
      <c r="G125" s="13"/>
    </row>
    <row r="126" spans="6:7" x14ac:dyDescent="0.25">
      <c r="F126" s="13"/>
      <c r="G126" s="13"/>
    </row>
    <row r="127" spans="6:7" x14ac:dyDescent="0.25">
      <c r="F127" s="13"/>
      <c r="G127" s="13"/>
    </row>
    <row r="128" spans="6:7" x14ac:dyDescent="0.25">
      <c r="F128" s="13"/>
      <c r="G128" s="13"/>
    </row>
    <row r="129" spans="6:7" x14ac:dyDescent="0.25">
      <c r="F129" s="13"/>
      <c r="G129" s="13"/>
    </row>
    <row r="130" spans="6:7" x14ac:dyDescent="0.25">
      <c r="F130" s="13"/>
      <c r="G130" s="13"/>
    </row>
    <row r="131" spans="6:7" x14ac:dyDescent="0.25">
      <c r="F131" s="13"/>
      <c r="G131" s="13"/>
    </row>
    <row r="132" spans="6:7" x14ac:dyDescent="0.25">
      <c r="F132" s="13"/>
      <c r="G132" s="13"/>
    </row>
    <row r="133" spans="6:7" x14ac:dyDescent="0.25">
      <c r="F133" s="13"/>
      <c r="G133" s="13"/>
    </row>
    <row r="134" spans="6:7" x14ac:dyDescent="0.25">
      <c r="F134" s="13"/>
      <c r="G134" s="13"/>
    </row>
    <row r="135" spans="6:7" x14ac:dyDescent="0.25">
      <c r="F135" s="13"/>
      <c r="G135" s="13"/>
    </row>
    <row r="136" spans="6:7" x14ac:dyDescent="0.25">
      <c r="F136" s="13"/>
      <c r="G136" s="13"/>
    </row>
    <row r="137" spans="6:7" x14ac:dyDescent="0.25">
      <c r="F137" s="13"/>
      <c r="G137" s="13"/>
    </row>
    <row r="138" spans="6:7" x14ac:dyDescent="0.25">
      <c r="F138" s="13"/>
      <c r="G138" s="13"/>
    </row>
    <row r="139" spans="6:7" x14ac:dyDescent="0.25">
      <c r="F139" s="13"/>
      <c r="G139" s="13"/>
    </row>
    <row r="140" spans="6:7" x14ac:dyDescent="0.25">
      <c r="F140" s="13"/>
      <c r="G140" s="13"/>
    </row>
    <row r="141" spans="6:7" x14ac:dyDescent="0.25">
      <c r="F141" s="13"/>
      <c r="G141" s="13"/>
    </row>
    <row r="142" spans="6:7" x14ac:dyDescent="0.25">
      <c r="F142" s="13"/>
      <c r="G142" s="13"/>
    </row>
    <row r="143" spans="6:7" x14ac:dyDescent="0.25">
      <c r="F143" s="13"/>
      <c r="G143" s="13"/>
    </row>
    <row r="144" spans="6:7" x14ac:dyDescent="0.25">
      <c r="F144" s="13"/>
      <c r="G144" s="13"/>
    </row>
    <row r="145" spans="6:7" x14ac:dyDescent="0.25">
      <c r="F145" s="13"/>
      <c r="G145" s="13"/>
    </row>
    <row r="146" spans="6:7" x14ac:dyDescent="0.25">
      <c r="F146" s="13"/>
      <c r="G146" s="13"/>
    </row>
    <row r="147" spans="6:7" x14ac:dyDescent="0.25">
      <c r="F147" s="13"/>
      <c r="G147" s="13"/>
    </row>
    <row r="148" spans="6:7" x14ac:dyDescent="0.25">
      <c r="F148" s="13"/>
      <c r="G148" s="13"/>
    </row>
    <row r="149" spans="6:7" x14ac:dyDescent="0.25">
      <c r="F149" s="13"/>
      <c r="G149" s="13"/>
    </row>
    <row r="150" spans="6:7" x14ac:dyDescent="0.25">
      <c r="F150" s="13"/>
      <c r="G150" s="13"/>
    </row>
    <row r="151" spans="6:7" x14ac:dyDescent="0.25">
      <c r="F151" s="13"/>
      <c r="G151" s="13"/>
    </row>
    <row r="152" spans="6:7" x14ac:dyDescent="0.25">
      <c r="F152" s="13"/>
      <c r="G152" s="13"/>
    </row>
    <row r="153" spans="6:7" x14ac:dyDescent="0.25">
      <c r="F153" s="13"/>
      <c r="G153" s="13"/>
    </row>
    <row r="154" spans="6:7" x14ac:dyDescent="0.25">
      <c r="F154" s="13"/>
      <c r="G154" s="13"/>
    </row>
    <row r="155" spans="6:7" x14ac:dyDescent="0.25">
      <c r="F155" s="13"/>
      <c r="G155" s="13"/>
    </row>
    <row r="156" spans="6:7" x14ac:dyDescent="0.25">
      <c r="F156" s="13"/>
      <c r="G156" s="13"/>
    </row>
    <row r="157" spans="6:7" x14ac:dyDescent="0.25">
      <c r="F157" s="13"/>
      <c r="G157" s="13"/>
    </row>
    <row r="158" spans="6:7" x14ac:dyDescent="0.25">
      <c r="F158" s="13"/>
      <c r="G158" s="13"/>
    </row>
    <row r="159" spans="6:7" x14ac:dyDescent="0.25">
      <c r="F159" s="13"/>
      <c r="G159" s="13"/>
    </row>
    <row r="160" spans="6:7" x14ac:dyDescent="0.25">
      <c r="F160" s="13"/>
      <c r="G160" s="13"/>
    </row>
    <row r="161" spans="6:7" x14ac:dyDescent="0.25">
      <c r="F161" s="13"/>
      <c r="G161" s="13"/>
    </row>
    <row r="162" spans="6:7" x14ac:dyDescent="0.25">
      <c r="F162" s="13"/>
      <c r="G162" s="13"/>
    </row>
    <row r="163" spans="6:7" x14ac:dyDescent="0.25">
      <c r="F163" s="13"/>
      <c r="G163" s="13"/>
    </row>
    <row r="164" spans="6:7" x14ac:dyDescent="0.25">
      <c r="F164" s="13"/>
      <c r="G164" s="13"/>
    </row>
    <row r="165" spans="6:7" x14ac:dyDescent="0.25">
      <c r="F165" s="13"/>
      <c r="G165" s="13"/>
    </row>
    <row r="166" spans="6:7" x14ac:dyDescent="0.25">
      <c r="F166" s="13"/>
      <c r="G166" s="13"/>
    </row>
    <row r="167" spans="6:7" x14ac:dyDescent="0.25">
      <c r="F167" s="13"/>
      <c r="G167" s="13"/>
    </row>
    <row r="168" spans="6:7" x14ac:dyDescent="0.25">
      <c r="F168" s="13"/>
      <c r="G168" s="13"/>
    </row>
    <row r="169" spans="6:7" x14ac:dyDescent="0.25">
      <c r="F169" s="13"/>
      <c r="G169" s="13"/>
    </row>
    <row r="170" spans="6:7" x14ac:dyDescent="0.25">
      <c r="F170" s="13"/>
      <c r="G170" s="13"/>
    </row>
    <row r="171" spans="6:7" x14ac:dyDescent="0.25">
      <c r="F171" s="13"/>
      <c r="G171" s="13"/>
    </row>
    <row r="172" spans="6:7" x14ac:dyDescent="0.25">
      <c r="F172" s="13"/>
      <c r="G172" s="13"/>
    </row>
    <row r="173" spans="6:7" x14ac:dyDescent="0.25">
      <c r="F173" s="13"/>
      <c r="G173" s="13"/>
    </row>
    <row r="174" spans="6:7" x14ac:dyDescent="0.25">
      <c r="F174" s="13"/>
      <c r="G174" s="13"/>
    </row>
    <row r="175" spans="6:7" x14ac:dyDescent="0.25">
      <c r="F175" s="13"/>
      <c r="G175" s="13"/>
    </row>
    <row r="176" spans="6:7" x14ac:dyDescent="0.25">
      <c r="F176" s="13"/>
      <c r="G176" s="13"/>
    </row>
    <row r="177" spans="6:7" x14ac:dyDescent="0.25">
      <c r="F177" s="13"/>
      <c r="G177" s="13"/>
    </row>
    <row r="178" spans="6:7" x14ac:dyDescent="0.25">
      <c r="F178" s="13"/>
      <c r="G178" s="13"/>
    </row>
    <row r="179" spans="6:7" x14ac:dyDescent="0.25">
      <c r="F179" s="13"/>
      <c r="G179" s="13"/>
    </row>
    <row r="180" spans="6:7" x14ac:dyDescent="0.25">
      <c r="F180" s="13"/>
      <c r="G180" s="13"/>
    </row>
    <row r="181" spans="6:7" x14ac:dyDescent="0.25">
      <c r="F181" s="13"/>
      <c r="G181" s="13"/>
    </row>
    <row r="182" spans="6:7" x14ac:dyDescent="0.25">
      <c r="F182" s="13"/>
      <c r="G182" s="13"/>
    </row>
    <row r="183" spans="6:7" x14ac:dyDescent="0.25">
      <c r="F183" s="13"/>
      <c r="G183" s="13"/>
    </row>
    <row r="184" spans="6:7" x14ac:dyDescent="0.25">
      <c r="F184" s="13"/>
      <c r="G184" s="13"/>
    </row>
    <row r="185" spans="6:7" x14ac:dyDescent="0.25">
      <c r="F185" s="13"/>
      <c r="G185" s="13"/>
    </row>
    <row r="186" spans="6:7" x14ac:dyDescent="0.25">
      <c r="F186" s="13"/>
      <c r="G186" s="13"/>
    </row>
    <row r="187" spans="6:7" x14ac:dyDescent="0.25">
      <c r="F187" s="13"/>
      <c r="G187" s="13"/>
    </row>
    <row r="188" spans="6:7" x14ac:dyDescent="0.25">
      <c r="F188" s="13"/>
      <c r="G188" s="13"/>
    </row>
    <row r="189" spans="6:7" x14ac:dyDescent="0.25">
      <c r="F189" s="13"/>
      <c r="G189" s="13"/>
    </row>
    <row r="190" spans="6:7" x14ac:dyDescent="0.25">
      <c r="F190" s="13"/>
      <c r="G190" s="13"/>
    </row>
    <row r="191" spans="6:7" x14ac:dyDescent="0.25">
      <c r="F191" s="13"/>
      <c r="G191" s="13"/>
    </row>
    <row r="192" spans="6:7" x14ac:dyDescent="0.25">
      <c r="F192" s="13"/>
      <c r="G192" s="13"/>
    </row>
    <row r="193" spans="6:7" x14ac:dyDescent="0.25">
      <c r="F193" s="13"/>
      <c r="G193" s="13"/>
    </row>
    <row r="194" spans="6:7" x14ac:dyDescent="0.25">
      <c r="F194" s="13"/>
      <c r="G194" s="13"/>
    </row>
    <row r="195" spans="6:7" x14ac:dyDescent="0.25">
      <c r="F195" s="13"/>
      <c r="G195" s="13"/>
    </row>
    <row r="196" spans="6:7" x14ac:dyDescent="0.25">
      <c r="F196" s="13"/>
      <c r="G196" s="13"/>
    </row>
    <row r="197" spans="6:7" x14ac:dyDescent="0.25">
      <c r="F197" s="13"/>
      <c r="G197" s="13"/>
    </row>
    <row r="198" spans="6:7" x14ac:dyDescent="0.25">
      <c r="F198" s="13"/>
      <c r="G198" s="13"/>
    </row>
    <row r="199" spans="6:7" x14ac:dyDescent="0.25">
      <c r="F199" s="13"/>
      <c r="G199" s="13"/>
    </row>
    <row r="200" spans="6:7" x14ac:dyDescent="0.25">
      <c r="F200" s="13"/>
      <c r="G200" s="13"/>
    </row>
    <row r="201" spans="6:7" x14ac:dyDescent="0.25">
      <c r="F201" s="13"/>
      <c r="G201" s="13"/>
    </row>
    <row r="202" spans="6:7" x14ac:dyDescent="0.25">
      <c r="F202" s="13"/>
      <c r="G202" s="13"/>
    </row>
    <row r="203" spans="6:7" x14ac:dyDescent="0.25">
      <c r="F203" s="13"/>
      <c r="G203" s="13"/>
    </row>
    <row r="204" spans="6:7" x14ac:dyDescent="0.25">
      <c r="F204" s="13"/>
      <c r="G204" s="13"/>
    </row>
    <row r="205" spans="6:7" x14ac:dyDescent="0.25">
      <c r="F205" s="13"/>
      <c r="G205" s="13"/>
    </row>
    <row r="206" spans="6:7" x14ac:dyDescent="0.25">
      <c r="F206" s="13"/>
      <c r="G206" s="13"/>
    </row>
    <row r="207" spans="6:7" x14ac:dyDescent="0.25">
      <c r="F207" s="13"/>
      <c r="G207" s="13"/>
    </row>
    <row r="208" spans="6:7" x14ac:dyDescent="0.25">
      <c r="F208" s="13"/>
      <c r="G208" s="13"/>
    </row>
    <row r="209" spans="6:7" x14ac:dyDescent="0.25">
      <c r="F209" s="13"/>
      <c r="G209" s="13"/>
    </row>
    <row r="210" spans="6:7" x14ac:dyDescent="0.25">
      <c r="F210" s="13"/>
      <c r="G210" s="13"/>
    </row>
    <row r="211" spans="6:7" x14ac:dyDescent="0.25">
      <c r="F211" s="13"/>
      <c r="G211" s="13"/>
    </row>
    <row r="212" spans="6:7" x14ac:dyDescent="0.25">
      <c r="F212" s="13"/>
      <c r="G212" s="13"/>
    </row>
    <row r="213" spans="6:7" x14ac:dyDescent="0.25">
      <c r="F213" s="13"/>
      <c r="G213" s="13"/>
    </row>
    <row r="214" spans="6:7" x14ac:dyDescent="0.25">
      <c r="F214" s="13"/>
      <c r="G214" s="13"/>
    </row>
    <row r="215" spans="6:7" x14ac:dyDescent="0.25">
      <c r="F215" s="13"/>
      <c r="G215" s="13"/>
    </row>
    <row r="216" spans="6:7" x14ac:dyDescent="0.25">
      <c r="F216" s="13"/>
      <c r="G216" s="13"/>
    </row>
    <row r="217" spans="6:7" x14ac:dyDescent="0.25">
      <c r="F217" s="13"/>
      <c r="G217" s="13"/>
    </row>
  </sheetData>
  <pageMargins left="0.70866141732283472" right="0.70866141732283472" top="0.78740157480314965" bottom="0.78740157480314965" header="0.31496062992125984" footer="0.31496062992125984"/>
  <pageSetup paperSize="9" scale="75" fitToHeight="2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45"/>
  <sheetViews>
    <sheetView workbookViewId="0">
      <selection activeCell="J31" sqref="J31"/>
    </sheetView>
  </sheetViews>
  <sheetFormatPr baseColWidth="10" defaultRowHeight="15" x14ac:dyDescent="0.25"/>
  <cols>
    <col min="21" max="21" width="13.42578125" customWidth="1"/>
  </cols>
  <sheetData>
    <row r="1" spans="1:22" x14ac:dyDescent="0.25">
      <c r="A1" t="s">
        <v>5533</v>
      </c>
      <c r="B1" t="s">
        <v>1920</v>
      </c>
      <c r="C1">
        <v>1</v>
      </c>
      <c r="D1">
        <v>1</v>
      </c>
      <c r="E1">
        <v>1</v>
      </c>
      <c r="F1">
        <v>70</v>
      </c>
      <c r="H1" s="22" t="s">
        <v>1920</v>
      </c>
      <c r="I1" s="22" t="s">
        <v>1933</v>
      </c>
      <c r="J1" s="114" t="s">
        <v>5476</v>
      </c>
      <c r="K1" s="23" t="s">
        <v>397</v>
      </c>
      <c r="L1" t="s">
        <v>5531</v>
      </c>
      <c r="M1" t="s">
        <v>4559</v>
      </c>
      <c r="N1">
        <v>1</v>
      </c>
      <c r="O1">
        <v>1</v>
      </c>
      <c r="P1">
        <v>2</v>
      </c>
      <c r="Q1">
        <v>574</v>
      </c>
      <c r="S1" s="22" t="s">
        <v>4559</v>
      </c>
      <c r="T1" s="22" t="s">
        <v>4576</v>
      </c>
      <c r="U1" s="111" t="s">
        <v>5415</v>
      </c>
      <c r="V1" s="23" t="s">
        <v>397</v>
      </c>
    </row>
    <row r="2" spans="1:22" x14ac:dyDescent="0.25">
      <c r="A2" t="s">
        <v>5533</v>
      </c>
      <c r="B2" t="s">
        <v>1921</v>
      </c>
      <c r="C2">
        <v>1</v>
      </c>
      <c r="D2">
        <v>1</v>
      </c>
      <c r="E2">
        <v>1</v>
      </c>
      <c r="F2">
        <v>71</v>
      </c>
      <c r="H2" s="22" t="s">
        <v>1934</v>
      </c>
      <c r="I2" s="22" t="s">
        <v>1970</v>
      </c>
      <c r="J2" s="114" t="s">
        <v>5440</v>
      </c>
      <c r="K2" s="23" t="s">
        <v>397</v>
      </c>
      <c r="L2" t="s">
        <v>5531</v>
      </c>
      <c r="M2" t="s">
        <v>4560</v>
      </c>
      <c r="N2">
        <v>1</v>
      </c>
      <c r="O2">
        <v>1</v>
      </c>
      <c r="P2">
        <v>2</v>
      </c>
      <c r="Q2">
        <v>575</v>
      </c>
      <c r="S2" s="22" t="s">
        <v>4744</v>
      </c>
      <c r="T2" s="22" t="s">
        <v>4307</v>
      </c>
      <c r="U2" s="111" t="s">
        <v>5416</v>
      </c>
      <c r="V2" s="23" t="s">
        <v>397</v>
      </c>
    </row>
    <row r="3" spans="1:22" x14ac:dyDescent="0.25">
      <c r="A3" t="s">
        <v>5533</v>
      </c>
      <c r="B3" t="s">
        <v>1922</v>
      </c>
      <c r="C3">
        <v>1</v>
      </c>
      <c r="D3">
        <v>1</v>
      </c>
      <c r="E3">
        <v>1</v>
      </c>
      <c r="F3">
        <v>72</v>
      </c>
      <c r="H3" s="22" t="s">
        <v>2139</v>
      </c>
      <c r="I3" s="22" t="s">
        <v>2240</v>
      </c>
      <c r="J3" s="114" t="s">
        <v>5441</v>
      </c>
      <c r="K3" s="23" t="s">
        <v>397</v>
      </c>
      <c r="L3" t="s">
        <v>5531</v>
      </c>
      <c r="M3" t="s">
        <v>4561</v>
      </c>
      <c r="N3">
        <v>1</v>
      </c>
      <c r="O3">
        <v>1</v>
      </c>
      <c r="P3">
        <v>2</v>
      </c>
      <c r="Q3">
        <v>576</v>
      </c>
      <c r="S3" s="22" t="s">
        <v>4344</v>
      </c>
      <c r="T3" s="22" t="s">
        <v>4379</v>
      </c>
      <c r="U3" s="111" t="s">
        <v>5417</v>
      </c>
      <c r="V3" s="23" t="s">
        <v>397</v>
      </c>
    </row>
    <row r="4" spans="1:22" x14ac:dyDescent="0.25">
      <c r="A4" t="s">
        <v>5533</v>
      </c>
      <c r="B4" t="s">
        <v>1923</v>
      </c>
      <c r="C4">
        <v>1</v>
      </c>
      <c r="D4">
        <v>1</v>
      </c>
      <c r="E4">
        <v>1</v>
      </c>
      <c r="F4">
        <v>73</v>
      </c>
      <c r="H4" s="22" t="s">
        <v>2295</v>
      </c>
      <c r="I4" s="22" t="s">
        <v>2420</v>
      </c>
      <c r="J4" s="114" t="s">
        <v>5477</v>
      </c>
      <c r="K4" s="23" t="s">
        <v>397</v>
      </c>
      <c r="L4" t="s">
        <v>5531</v>
      </c>
      <c r="M4" t="s">
        <v>4562</v>
      </c>
      <c r="N4">
        <v>1</v>
      </c>
      <c r="O4">
        <v>1</v>
      </c>
      <c r="P4">
        <v>2</v>
      </c>
      <c r="Q4">
        <v>577</v>
      </c>
      <c r="S4" s="22" t="s">
        <v>4206</v>
      </c>
      <c r="T4" s="22" t="s">
        <v>4205</v>
      </c>
      <c r="U4" s="111" t="s">
        <v>5418</v>
      </c>
      <c r="V4" s="23" t="s">
        <v>397</v>
      </c>
    </row>
    <row r="5" spans="1:22" x14ac:dyDescent="0.25">
      <c r="A5" t="s">
        <v>5533</v>
      </c>
      <c r="B5" t="s">
        <v>1924</v>
      </c>
      <c r="C5">
        <v>1</v>
      </c>
      <c r="D5">
        <v>1</v>
      </c>
      <c r="E5">
        <v>1</v>
      </c>
      <c r="F5">
        <v>74</v>
      </c>
      <c r="H5" s="22" t="s">
        <v>2055</v>
      </c>
      <c r="I5" s="22" t="s">
        <v>2138</v>
      </c>
      <c r="J5" s="114" t="s">
        <v>5443</v>
      </c>
      <c r="K5" s="23" t="s">
        <v>397</v>
      </c>
      <c r="L5" t="s">
        <v>5531</v>
      </c>
      <c r="M5" t="s">
        <v>4563</v>
      </c>
      <c r="N5">
        <v>1</v>
      </c>
      <c r="O5">
        <v>1</v>
      </c>
      <c r="P5">
        <v>2</v>
      </c>
      <c r="Q5">
        <v>578</v>
      </c>
      <c r="S5" s="22" t="s">
        <v>4762</v>
      </c>
      <c r="T5" s="22" t="s">
        <v>4815</v>
      </c>
      <c r="U5" s="112" t="s">
        <v>5530</v>
      </c>
      <c r="V5" s="23" t="s">
        <v>397</v>
      </c>
    </row>
    <row r="6" spans="1:22" x14ac:dyDescent="0.25">
      <c r="A6" t="s">
        <v>5533</v>
      </c>
      <c r="B6" t="s">
        <v>1925</v>
      </c>
      <c r="C6">
        <v>1</v>
      </c>
      <c r="D6">
        <v>1</v>
      </c>
      <c r="E6">
        <v>1</v>
      </c>
      <c r="F6">
        <v>75</v>
      </c>
      <c r="H6" s="22" t="s">
        <v>1971</v>
      </c>
      <c r="I6" s="22" t="s">
        <v>2054</v>
      </c>
      <c r="J6" s="114" t="s">
        <v>5444</v>
      </c>
      <c r="K6" s="23" t="s">
        <v>397</v>
      </c>
      <c r="L6" t="s">
        <v>5531</v>
      </c>
      <c r="M6" t="s">
        <v>4564</v>
      </c>
      <c r="N6">
        <v>1</v>
      </c>
      <c r="O6">
        <v>1</v>
      </c>
      <c r="P6">
        <v>2</v>
      </c>
      <c r="Q6">
        <v>579</v>
      </c>
      <c r="S6" s="22" t="s">
        <v>4595</v>
      </c>
      <c r="T6" s="22" t="s">
        <v>4611</v>
      </c>
      <c r="U6" s="111" t="s">
        <v>5419</v>
      </c>
      <c r="V6" s="23" t="s">
        <v>397</v>
      </c>
    </row>
    <row r="7" spans="1:22" x14ac:dyDescent="0.25">
      <c r="A7" t="s">
        <v>5533</v>
      </c>
      <c r="B7" t="s">
        <v>1926</v>
      </c>
      <c r="C7">
        <v>1</v>
      </c>
      <c r="D7">
        <v>1</v>
      </c>
      <c r="E7">
        <v>1</v>
      </c>
      <c r="F7">
        <v>76</v>
      </c>
      <c r="H7" s="22" t="s">
        <v>2241</v>
      </c>
      <c r="I7" s="22" t="s">
        <v>2294</v>
      </c>
      <c r="J7" s="114" t="s">
        <v>5445</v>
      </c>
      <c r="K7" s="23" t="s">
        <v>397</v>
      </c>
      <c r="L7" t="s">
        <v>5531</v>
      </c>
      <c r="M7" t="s">
        <v>4565</v>
      </c>
      <c r="N7">
        <v>1</v>
      </c>
      <c r="O7">
        <v>1</v>
      </c>
      <c r="P7">
        <v>2</v>
      </c>
      <c r="Q7">
        <v>580</v>
      </c>
      <c r="S7" s="22" t="s">
        <v>4630</v>
      </c>
      <c r="T7" s="22" t="s">
        <v>4710</v>
      </c>
      <c r="U7" s="111" t="s">
        <v>5420</v>
      </c>
      <c r="V7" s="23" t="s">
        <v>397</v>
      </c>
    </row>
    <row r="8" spans="1:22" x14ac:dyDescent="0.25">
      <c r="A8" t="s">
        <v>5533</v>
      </c>
      <c r="B8" t="s">
        <v>1927</v>
      </c>
      <c r="C8">
        <v>1</v>
      </c>
      <c r="D8">
        <v>1</v>
      </c>
      <c r="E8">
        <v>1</v>
      </c>
      <c r="F8">
        <v>77</v>
      </c>
      <c r="H8" s="22" t="s">
        <v>1672</v>
      </c>
      <c r="I8" s="22" t="s">
        <v>1779</v>
      </c>
      <c r="J8" s="114" t="s">
        <v>5446</v>
      </c>
      <c r="K8" s="23" t="s">
        <v>397</v>
      </c>
      <c r="L8" t="s">
        <v>5531</v>
      </c>
      <c r="M8" t="s">
        <v>4566</v>
      </c>
      <c r="N8">
        <v>1</v>
      </c>
      <c r="O8">
        <v>1</v>
      </c>
      <c r="P8">
        <v>2</v>
      </c>
      <c r="Q8">
        <v>581</v>
      </c>
      <c r="S8" s="22" t="s">
        <v>4663</v>
      </c>
      <c r="T8" s="22" t="s">
        <v>4725</v>
      </c>
      <c r="U8" s="111" t="s">
        <v>5421</v>
      </c>
      <c r="V8" s="23" t="s">
        <v>397</v>
      </c>
    </row>
    <row r="9" spans="1:22" x14ac:dyDescent="0.25">
      <c r="A9" t="s">
        <v>5533</v>
      </c>
      <c r="B9" t="s">
        <v>1928</v>
      </c>
      <c r="C9">
        <v>1</v>
      </c>
      <c r="D9">
        <v>1</v>
      </c>
      <c r="E9">
        <v>0</v>
      </c>
      <c r="F9">
        <v>78</v>
      </c>
      <c r="H9" s="22" t="s">
        <v>1780</v>
      </c>
      <c r="I9" s="22" t="s">
        <v>1919</v>
      </c>
      <c r="J9" s="114" t="s">
        <v>5479</v>
      </c>
      <c r="K9" s="23"/>
      <c r="L9" t="s">
        <v>5531</v>
      </c>
      <c r="M9" t="s">
        <v>4567</v>
      </c>
      <c r="N9">
        <v>1</v>
      </c>
      <c r="O9">
        <v>1</v>
      </c>
      <c r="P9">
        <v>2</v>
      </c>
      <c r="Q9">
        <v>582</v>
      </c>
      <c r="S9" s="22" t="s">
        <v>4308</v>
      </c>
      <c r="T9" s="22" t="s">
        <v>4444</v>
      </c>
      <c r="U9" s="111" t="s">
        <v>5422</v>
      </c>
      <c r="V9" s="23" t="s">
        <v>397</v>
      </c>
    </row>
    <row r="10" spans="1:22" x14ac:dyDescent="0.25">
      <c r="A10" t="s">
        <v>5533</v>
      </c>
      <c r="B10" t="s">
        <v>1929</v>
      </c>
      <c r="C10">
        <v>1</v>
      </c>
      <c r="D10">
        <v>1</v>
      </c>
      <c r="E10">
        <v>1</v>
      </c>
      <c r="F10">
        <v>79</v>
      </c>
      <c r="H10" s="22" t="s">
        <v>1588</v>
      </c>
      <c r="I10" s="22" t="s">
        <v>1671</v>
      </c>
      <c r="J10" s="114" t="s">
        <v>5464</v>
      </c>
      <c r="K10" s="23" t="s">
        <v>397</v>
      </c>
      <c r="L10" t="s">
        <v>5531</v>
      </c>
      <c r="M10" t="s">
        <v>4568</v>
      </c>
      <c r="N10">
        <v>1</v>
      </c>
      <c r="O10">
        <v>1</v>
      </c>
      <c r="P10">
        <v>2</v>
      </c>
      <c r="Q10">
        <v>583</v>
      </c>
      <c r="S10" s="22" t="s">
        <v>4278</v>
      </c>
      <c r="T10" s="22" t="s">
        <v>4295</v>
      </c>
      <c r="U10" s="111" t="s">
        <v>5423</v>
      </c>
      <c r="V10" s="23" t="s">
        <v>397</v>
      </c>
    </row>
    <row r="11" spans="1:22" x14ac:dyDescent="0.25">
      <c r="A11" t="s">
        <v>5533</v>
      </c>
      <c r="B11" t="s">
        <v>1930</v>
      </c>
      <c r="C11">
        <v>1</v>
      </c>
      <c r="D11">
        <v>1</v>
      </c>
      <c r="E11">
        <v>1</v>
      </c>
      <c r="F11">
        <v>80</v>
      </c>
      <c r="H11" s="22" t="s">
        <v>513</v>
      </c>
      <c r="I11" s="22" t="s">
        <v>554</v>
      </c>
      <c r="J11" s="114" t="s">
        <v>5447</v>
      </c>
      <c r="K11" s="23" t="s">
        <v>397</v>
      </c>
      <c r="L11" t="s">
        <v>5531</v>
      </c>
      <c r="M11" t="s">
        <v>4569</v>
      </c>
      <c r="N11">
        <v>1</v>
      </c>
      <c r="O11">
        <v>1</v>
      </c>
      <c r="P11">
        <v>2</v>
      </c>
      <c r="Q11">
        <v>584</v>
      </c>
      <c r="S11" s="22" t="s">
        <v>4182</v>
      </c>
      <c r="T11" s="22" t="s">
        <v>4187</v>
      </c>
      <c r="U11" s="111" t="s">
        <v>5424</v>
      </c>
      <c r="V11" s="23" t="s">
        <v>397</v>
      </c>
    </row>
    <row r="12" spans="1:22" x14ac:dyDescent="0.25">
      <c r="A12" t="s">
        <v>5533</v>
      </c>
      <c r="B12" t="s">
        <v>1931</v>
      </c>
      <c r="C12">
        <v>1</v>
      </c>
      <c r="D12">
        <v>1</v>
      </c>
      <c r="E12">
        <v>1</v>
      </c>
      <c r="F12">
        <v>81</v>
      </c>
      <c r="H12" s="22" t="s">
        <v>1202</v>
      </c>
      <c r="I12" s="22" t="s">
        <v>1243</v>
      </c>
      <c r="J12" s="114" t="s">
        <v>5448</v>
      </c>
      <c r="K12" s="23" t="s">
        <v>397</v>
      </c>
      <c r="L12" t="s">
        <v>5531</v>
      </c>
      <c r="M12" t="s">
        <v>4570</v>
      </c>
      <c r="N12">
        <v>1</v>
      </c>
      <c r="O12">
        <v>1</v>
      </c>
      <c r="P12">
        <v>2</v>
      </c>
      <c r="Q12">
        <v>585</v>
      </c>
      <c r="S12" s="22" t="s">
        <v>4260</v>
      </c>
      <c r="T12" s="22" t="s">
        <v>4277</v>
      </c>
      <c r="U12" s="111" t="s">
        <v>5425</v>
      </c>
      <c r="V12" s="23" t="s">
        <v>397</v>
      </c>
    </row>
    <row r="13" spans="1:22" x14ac:dyDescent="0.25">
      <c r="A13" t="s">
        <v>5533</v>
      </c>
      <c r="B13" t="s">
        <v>1932</v>
      </c>
      <c r="C13">
        <v>1</v>
      </c>
      <c r="D13">
        <v>1</v>
      </c>
      <c r="E13">
        <v>1</v>
      </c>
      <c r="F13">
        <v>82</v>
      </c>
      <c r="H13" s="22" t="s">
        <v>1003</v>
      </c>
      <c r="I13" s="22" t="s">
        <v>1125</v>
      </c>
      <c r="J13" s="114" t="s">
        <v>5449</v>
      </c>
      <c r="K13" s="23" t="s">
        <v>397</v>
      </c>
      <c r="L13" t="s">
        <v>5531</v>
      </c>
      <c r="M13" t="s">
        <v>4571</v>
      </c>
      <c r="N13">
        <v>1</v>
      </c>
      <c r="O13">
        <v>1</v>
      </c>
      <c r="P13">
        <v>2</v>
      </c>
      <c r="Q13">
        <v>586</v>
      </c>
      <c r="S13" s="22" t="s">
        <v>4296</v>
      </c>
      <c r="T13" s="22" t="s">
        <v>4301</v>
      </c>
      <c r="U13" s="111" t="s">
        <v>5426</v>
      </c>
      <c r="V13" s="23" t="s">
        <v>397</v>
      </c>
    </row>
    <row r="14" spans="1:22" x14ac:dyDescent="0.25">
      <c r="A14" t="s">
        <v>5533</v>
      </c>
      <c r="B14" t="s">
        <v>1933</v>
      </c>
      <c r="C14">
        <v>1</v>
      </c>
      <c r="D14">
        <v>1</v>
      </c>
      <c r="E14">
        <v>1</v>
      </c>
      <c r="F14">
        <v>83</v>
      </c>
      <c r="H14" s="22" t="s">
        <v>1148</v>
      </c>
      <c r="I14" s="22" t="s">
        <v>1201</v>
      </c>
      <c r="J14" s="114" t="s">
        <v>5450</v>
      </c>
      <c r="K14" s="23" t="s">
        <v>397</v>
      </c>
      <c r="L14" t="s">
        <v>5531</v>
      </c>
      <c r="M14" t="s">
        <v>4572</v>
      </c>
      <c r="N14">
        <v>1</v>
      </c>
      <c r="O14">
        <v>1</v>
      </c>
      <c r="P14">
        <v>2</v>
      </c>
      <c r="Q14">
        <v>587</v>
      </c>
      <c r="S14" s="22" t="s">
        <v>4541</v>
      </c>
      <c r="T14" s="22" t="s">
        <v>4540</v>
      </c>
      <c r="U14" s="111" t="s">
        <v>5427</v>
      </c>
      <c r="V14" s="23" t="s">
        <v>397</v>
      </c>
    </row>
    <row r="15" spans="1:22" x14ac:dyDescent="0.25">
      <c r="A15" t="s">
        <v>5533</v>
      </c>
      <c r="B15" t="s">
        <v>1934</v>
      </c>
      <c r="C15">
        <v>1</v>
      </c>
      <c r="D15">
        <v>1</v>
      </c>
      <c r="E15">
        <v>1</v>
      </c>
      <c r="F15">
        <v>266</v>
      </c>
      <c r="H15" s="22" t="s">
        <v>1244</v>
      </c>
      <c r="I15" s="22" t="s">
        <v>1369</v>
      </c>
      <c r="J15" s="114" t="s">
        <v>5451</v>
      </c>
      <c r="K15" s="23" t="s">
        <v>397</v>
      </c>
      <c r="L15" t="s">
        <v>5531</v>
      </c>
      <c r="M15" t="s">
        <v>4573</v>
      </c>
      <c r="N15">
        <v>1</v>
      </c>
      <c r="O15">
        <v>1</v>
      </c>
      <c r="P15">
        <v>2</v>
      </c>
      <c r="Q15">
        <v>588</v>
      </c>
      <c r="S15" s="22" t="s">
        <v>4445</v>
      </c>
      <c r="T15" s="22" t="s">
        <v>4456</v>
      </c>
      <c r="U15" s="111" t="s">
        <v>5428</v>
      </c>
      <c r="V15" s="23" t="s">
        <v>397</v>
      </c>
    </row>
    <row r="16" spans="1:22" x14ac:dyDescent="0.25">
      <c r="A16" t="s">
        <v>5533</v>
      </c>
      <c r="B16" t="s">
        <v>1935</v>
      </c>
      <c r="C16">
        <v>1</v>
      </c>
      <c r="D16">
        <v>1</v>
      </c>
      <c r="E16">
        <v>1</v>
      </c>
      <c r="F16">
        <v>267</v>
      </c>
      <c r="H16" s="22" t="s">
        <v>693</v>
      </c>
      <c r="I16" s="22" t="s">
        <v>770</v>
      </c>
      <c r="J16" s="114" t="s">
        <v>5452</v>
      </c>
      <c r="K16" s="23" t="s">
        <v>397</v>
      </c>
      <c r="L16" t="s">
        <v>5531</v>
      </c>
      <c r="M16" t="s">
        <v>4574</v>
      </c>
      <c r="N16">
        <v>1</v>
      </c>
      <c r="O16">
        <v>1</v>
      </c>
      <c r="P16">
        <v>2</v>
      </c>
      <c r="Q16">
        <v>589</v>
      </c>
      <c r="S16" s="22" t="s">
        <v>4392</v>
      </c>
      <c r="T16" s="22" t="s">
        <v>4426</v>
      </c>
      <c r="U16" s="111" t="s">
        <v>5429</v>
      </c>
      <c r="V16" s="23" t="s">
        <v>397</v>
      </c>
    </row>
    <row r="17" spans="1:22" x14ac:dyDescent="0.25">
      <c r="A17" t="s">
        <v>5533</v>
      </c>
      <c r="B17" t="s">
        <v>1936</v>
      </c>
      <c r="C17">
        <v>1</v>
      </c>
      <c r="D17">
        <v>1</v>
      </c>
      <c r="E17">
        <v>2</v>
      </c>
      <c r="F17">
        <v>268</v>
      </c>
      <c r="H17" s="22" t="s">
        <v>819</v>
      </c>
      <c r="I17" s="22" t="s">
        <v>1010</v>
      </c>
      <c r="J17" s="114" t="s">
        <v>5453</v>
      </c>
      <c r="K17" s="23" t="s">
        <v>397</v>
      </c>
      <c r="L17" t="s">
        <v>5531</v>
      </c>
      <c r="M17" t="s">
        <v>4575</v>
      </c>
      <c r="N17">
        <v>1</v>
      </c>
      <c r="O17">
        <v>1</v>
      </c>
      <c r="P17">
        <v>2</v>
      </c>
      <c r="Q17">
        <v>590</v>
      </c>
      <c r="S17" s="22" t="s">
        <v>4612</v>
      </c>
      <c r="T17" s="22" t="s">
        <v>4492</v>
      </c>
      <c r="U17" s="111" t="s">
        <v>5430</v>
      </c>
      <c r="V17" s="23" t="s">
        <v>397</v>
      </c>
    </row>
    <row r="18" spans="1:22" x14ac:dyDescent="0.25">
      <c r="A18" t="s">
        <v>5533</v>
      </c>
      <c r="B18" t="s">
        <v>1937</v>
      </c>
      <c r="C18">
        <v>1</v>
      </c>
      <c r="D18">
        <v>1</v>
      </c>
      <c r="E18">
        <v>1</v>
      </c>
      <c r="F18">
        <v>269</v>
      </c>
      <c r="H18" s="22" t="s">
        <v>1013</v>
      </c>
      <c r="I18" s="22" t="s">
        <v>1147</v>
      </c>
      <c r="J18" s="114" t="s">
        <v>5454</v>
      </c>
      <c r="K18" s="23" t="s">
        <v>397</v>
      </c>
      <c r="L18" t="s">
        <v>5531</v>
      </c>
      <c r="M18" t="s">
        <v>4576</v>
      </c>
      <c r="N18">
        <v>1</v>
      </c>
      <c r="O18">
        <v>1</v>
      </c>
      <c r="P18">
        <v>2</v>
      </c>
      <c r="Q18">
        <v>591</v>
      </c>
      <c r="S18" s="22" t="s">
        <v>4493</v>
      </c>
      <c r="T18" s="22" t="s">
        <v>4504</v>
      </c>
      <c r="U18" s="111" t="s">
        <v>5431</v>
      </c>
      <c r="V18" s="23" t="s">
        <v>397</v>
      </c>
    </row>
    <row r="19" spans="1:22" x14ac:dyDescent="0.25">
      <c r="A19" t="s">
        <v>5533</v>
      </c>
      <c r="B19" t="s">
        <v>1938</v>
      </c>
      <c r="C19">
        <v>1</v>
      </c>
      <c r="D19">
        <v>1</v>
      </c>
      <c r="E19">
        <v>1</v>
      </c>
      <c r="F19">
        <v>270</v>
      </c>
      <c r="H19" s="22" t="s">
        <v>441</v>
      </c>
      <c r="I19" s="22" t="s">
        <v>512</v>
      </c>
      <c r="J19" s="114" t="s">
        <v>5455</v>
      </c>
      <c r="K19" s="23" t="s">
        <v>397</v>
      </c>
      <c r="L19" t="s">
        <v>5531</v>
      </c>
      <c r="M19" t="s">
        <v>4744</v>
      </c>
      <c r="N19">
        <v>1</v>
      </c>
      <c r="O19">
        <v>1</v>
      </c>
      <c r="P19">
        <v>2</v>
      </c>
      <c r="Q19">
        <v>475</v>
      </c>
      <c r="S19" s="22" t="s">
        <v>4726</v>
      </c>
      <c r="T19" s="22" t="s">
        <v>4743</v>
      </c>
      <c r="U19" s="111" t="s">
        <v>5432</v>
      </c>
      <c r="V19" s="23" t="s">
        <v>397</v>
      </c>
    </row>
    <row r="20" spans="1:22" x14ac:dyDescent="0.25">
      <c r="A20" t="s">
        <v>5533</v>
      </c>
      <c r="B20" t="s">
        <v>1939</v>
      </c>
      <c r="C20">
        <v>1</v>
      </c>
      <c r="D20">
        <v>1</v>
      </c>
      <c r="E20">
        <v>1</v>
      </c>
      <c r="F20">
        <v>271</v>
      </c>
      <c r="H20" s="22" t="s">
        <v>621</v>
      </c>
      <c r="I20" s="22" t="s">
        <v>656</v>
      </c>
      <c r="J20" s="114" t="s">
        <v>5456</v>
      </c>
      <c r="K20" s="23" t="s">
        <v>397</v>
      </c>
      <c r="L20" t="s">
        <v>5531</v>
      </c>
      <c r="M20" t="s">
        <v>4745</v>
      </c>
      <c r="N20">
        <v>1</v>
      </c>
      <c r="O20">
        <v>1</v>
      </c>
      <c r="P20">
        <v>2</v>
      </c>
      <c r="Q20">
        <v>476</v>
      </c>
      <c r="S20" s="22" t="s">
        <v>4816</v>
      </c>
      <c r="T20" s="22" t="s">
        <v>5352</v>
      </c>
      <c r="U20" s="111" t="s">
        <v>5433</v>
      </c>
      <c r="V20" s="23" t="s">
        <v>397</v>
      </c>
    </row>
    <row r="21" spans="1:22" x14ac:dyDescent="0.25">
      <c r="A21" t="s">
        <v>5533</v>
      </c>
      <c r="B21" t="s">
        <v>1940</v>
      </c>
      <c r="C21">
        <v>1</v>
      </c>
      <c r="D21">
        <v>1</v>
      </c>
      <c r="E21">
        <v>1</v>
      </c>
      <c r="F21">
        <v>272</v>
      </c>
      <c r="H21" s="22" t="s">
        <v>657</v>
      </c>
      <c r="I21" s="22" t="s">
        <v>692</v>
      </c>
      <c r="J21" s="114" t="s">
        <v>5457</v>
      </c>
      <c r="K21" s="23" t="s">
        <v>397</v>
      </c>
      <c r="L21" t="s">
        <v>5531</v>
      </c>
      <c r="M21" t="s">
        <v>4746</v>
      </c>
      <c r="N21">
        <v>1</v>
      </c>
      <c r="O21">
        <v>1</v>
      </c>
      <c r="P21">
        <v>2</v>
      </c>
      <c r="Q21">
        <v>477</v>
      </c>
      <c r="S21" s="22" t="s">
        <v>4457</v>
      </c>
      <c r="T21" s="22" t="s">
        <v>4474</v>
      </c>
      <c r="U21" s="111" t="s">
        <v>5434</v>
      </c>
      <c r="V21" s="23" t="s">
        <v>397</v>
      </c>
    </row>
    <row r="22" spans="1:22" x14ac:dyDescent="0.25">
      <c r="A22" t="s">
        <v>5533</v>
      </c>
      <c r="B22" t="s">
        <v>1941</v>
      </c>
      <c r="C22">
        <v>1</v>
      </c>
      <c r="D22">
        <v>1</v>
      </c>
      <c r="E22">
        <v>1</v>
      </c>
      <c r="F22">
        <v>273</v>
      </c>
      <c r="H22" s="22" t="s">
        <v>1486</v>
      </c>
      <c r="I22" s="22" t="s">
        <v>1587</v>
      </c>
      <c r="J22" s="114" t="s">
        <v>5458</v>
      </c>
      <c r="K22" s="23" t="s">
        <v>397</v>
      </c>
      <c r="L22" t="s">
        <v>5531</v>
      </c>
      <c r="M22" t="s">
        <v>4747</v>
      </c>
      <c r="N22">
        <v>1</v>
      </c>
      <c r="O22">
        <v>1</v>
      </c>
      <c r="P22">
        <v>2</v>
      </c>
      <c r="Q22">
        <v>478</v>
      </c>
      <c r="S22" s="22" t="s">
        <v>4224</v>
      </c>
      <c r="T22" s="22" t="s">
        <v>4259</v>
      </c>
      <c r="U22" s="111" t="s">
        <v>5435</v>
      </c>
      <c r="V22" s="23" t="s">
        <v>397</v>
      </c>
    </row>
    <row r="23" spans="1:22" x14ac:dyDescent="0.25">
      <c r="A23" t="s">
        <v>5533</v>
      </c>
      <c r="B23" t="s">
        <v>1942</v>
      </c>
      <c r="C23">
        <v>1</v>
      </c>
      <c r="D23">
        <v>1</v>
      </c>
      <c r="E23">
        <v>1</v>
      </c>
      <c r="F23">
        <v>274</v>
      </c>
      <c r="H23" s="22" t="s">
        <v>735</v>
      </c>
      <c r="I23" s="22" t="s">
        <v>818</v>
      </c>
      <c r="J23" s="114" t="s">
        <v>5459</v>
      </c>
      <c r="K23" s="23" t="s">
        <v>397</v>
      </c>
      <c r="L23" t="s">
        <v>5531</v>
      </c>
      <c r="M23" t="s">
        <v>4748</v>
      </c>
      <c r="N23">
        <v>1</v>
      </c>
      <c r="O23">
        <v>1</v>
      </c>
      <c r="P23">
        <v>2</v>
      </c>
      <c r="Q23">
        <v>479</v>
      </c>
      <c r="S23" s="22" t="s">
        <v>4146</v>
      </c>
      <c r="T23" s="22" t="s">
        <v>4163</v>
      </c>
      <c r="U23" s="111" t="s">
        <v>5436</v>
      </c>
      <c r="V23" s="23" t="s">
        <v>397</v>
      </c>
    </row>
    <row r="24" spans="1:22" x14ac:dyDescent="0.25">
      <c r="A24" t="s">
        <v>5533</v>
      </c>
      <c r="B24" t="s">
        <v>1943</v>
      </c>
      <c r="C24">
        <v>1</v>
      </c>
      <c r="D24">
        <v>1</v>
      </c>
      <c r="E24">
        <v>1</v>
      </c>
      <c r="F24">
        <v>275</v>
      </c>
      <c r="H24" s="22" t="s">
        <v>869</v>
      </c>
      <c r="I24" s="22" t="s">
        <v>1122</v>
      </c>
      <c r="J24" s="114" t="s">
        <v>5460</v>
      </c>
      <c r="K24" s="23" t="s">
        <v>397</v>
      </c>
      <c r="L24" t="s">
        <v>5531</v>
      </c>
      <c r="M24" t="s">
        <v>4749</v>
      </c>
      <c r="N24">
        <v>1</v>
      </c>
      <c r="O24">
        <v>1</v>
      </c>
      <c r="P24">
        <v>2</v>
      </c>
      <c r="Q24">
        <v>480</v>
      </c>
      <c r="S24" s="22" t="s">
        <v>4505</v>
      </c>
      <c r="T24" s="22" t="s">
        <v>4522</v>
      </c>
      <c r="U24" s="111" t="s">
        <v>5437</v>
      </c>
      <c r="V24" s="23" t="s">
        <v>397</v>
      </c>
    </row>
    <row r="25" spans="1:22" x14ac:dyDescent="0.25">
      <c r="A25" t="s">
        <v>5533</v>
      </c>
      <c r="B25" t="s">
        <v>1944</v>
      </c>
      <c r="C25">
        <v>1</v>
      </c>
      <c r="D25">
        <v>1</v>
      </c>
      <c r="E25">
        <v>1</v>
      </c>
      <c r="F25">
        <v>276</v>
      </c>
      <c r="H25" s="22" t="s">
        <v>555</v>
      </c>
      <c r="I25" s="22" t="s">
        <v>620</v>
      </c>
      <c r="J25" s="114" t="s">
        <v>5461</v>
      </c>
      <c r="K25" s="23" t="s">
        <v>397</v>
      </c>
      <c r="L25" t="s">
        <v>5531</v>
      </c>
      <c r="M25" t="s">
        <v>4750</v>
      </c>
      <c r="N25">
        <v>1</v>
      </c>
      <c r="O25">
        <v>1</v>
      </c>
      <c r="P25">
        <v>2</v>
      </c>
      <c r="Q25">
        <v>481</v>
      </c>
      <c r="S25" s="22" t="s">
        <v>4164</v>
      </c>
      <c r="T25" s="22" t="s">
        <v>4181</v>
      </c>
      <c r="U25" s="111" t="s">
        <v>5438</v>
      </c>
      <c r="V25" s="23" t="s">
        <v>397</v>
      </c>
    </row>
    <row r="26" spans="1:22" x14ac:dyDescent="0.25">
      <c r="A26" t="s">
        <v>5533</v>
      </c>
      <c r="B26" t="s">
        <v>1945</v>
      </c>
      <c r="C26">
        <v>1</v>
      </c>
      <c r="D26">
        <v>1</v>
      </c>
      <c r="E26">
        <v>1</v>
      </c>
      <c r="F26">
        <v>277</v>
      </c>
      <c r="H26" s="22" t="s">
        <v>1370</v>
      </c>
      <c r="I26" s="22" t="s">
        <v>1485</v>
      </c>
      <c r="J26" s="114" t="s">
        <v>5462</v>
      </c>
      <c r="K26" s="23" t="s">
        <v>397</v>
      </c>
      <c r="L26" t="s">
        <v>5531</v>
      </c>
      <c r="M26" t="s">
        <v>4751</v>
      </c>
      <c r="N26">
        <v>1</v>
      </c>
      <c r="O26">
        <v>1</v>
      </c>
      <c r="P26">
        <v>2</v>
      </c>
      <c r="Q26">
        <v>482</v>
      </c>
      <c r="S26" t="s">
        <v>5355</v>
      </c>
      <c r="T26" t="s">
        <v>5356</v>
      </c>
      <c r="U26" s="111" t="s">
        <v>5439</v>
      </c>
      <c r="V26" s="23" t="s">
        <v>397</v>
      </c>
    </row>
    <row r="27" spans="1:22" x14ac:dyDescent="0.25">
      <c r="A27" t="s">
        <v>5533</v>
      </c>
      <c r="B27" t="s">
        <v>1946</v>
      </c>
      <c r="C27">
        <v>1</v>
      </c>
      <c r="D27">
        <v>1</v>
      </c>
      <c r="E27">
        <v>1</v>
      </c>
      <c r="F27">
        <v>278</v>
      </c>
      <c r="H27" t="s">
        <v>5353</v>
      </c>
      <c r="I27" t="s">
        <v>5354</v>
      </c>
      <c r="J27" s="114" t="s">
        <v>5463</v>
      </c>
      <c r="K27" s="23" t="s">
        <v>397</v>
      </c>
      <c r="L27" t="s">
        <v>5531</v>
      </c>
      <c r="M27" t="s">
        <v>4752</v>
      </c>
      <c r="N27">
        <v>1</v>
      </c>
      <c r="O27">
        <v>1</v>
      </c>
      <c r="P27">
        <v>2</v>
      </c>
      <c r="Q27">
        <v>483</v>
      </c>
    </row>
    <row r="28" spans="1:22" x14ac:dyDescent="0.25">
      <c r="A28" t="s">
        <v>5533</v>
      </c>
      <c r="B28" t="s">
        <v>1947</v>
      </c>
      <c r="C28">
        <v>1</v>
      </c>
      <c r="D28">
        <v>1</v>
      </c>
      <c r="E28">
        <v>1</v>
      </c>
      <c r="F28">
        <v>279</v>
      </c>
      <c r="L28" t="s">
        <v>5531</v>
      </c>
      <c r="M28" t="s">
        <v>4753</v>
      </c>
      <c r="N28">
        <v>1</v>
      </c>
      <c r="O28">
        <v>1</v>
      </c>
      <c r="P28">
        <v>2</v>
      </c>
      <c r="Q28">
        <v>484</v>
      </c>
    </row>
    <row r="29" spans="1:22" x14ac:dyDescent="0.25">
      <c r="A29" t="s">
        <v>5533</v>
      </c>
      <c r="B29" t="s">
        <v>1948</v>
      </c>
      <c r="C29">
        <v>1</v>
      </c>
      <c r="D29">
        <v>1</v>
      </c>
      <c r="E29">
        <v>1</v>
      </c>
      <c r="F29">
        <v>280</v>
      </c>
      <c r="L29" t="s">
        <v>5531</v>
      </c>
      <c r="M29" t="s">
        <v>4754</v>
      </c>
      <c r="N29">
        <v>1</v>
      </c>
      <c r="O29">
        <v>1</v>
      </c>
      <c r="P29">
        <v>2</v>
      </c>
      <c r="Q29">
        <v>485</v>
      </c>
    </row>
    <row r="30" spans="1:22" x14ac:dyDescent="0.25">
      <c r="A30" t="s">
        <v>5533</v>
      </c>
      <c r="B30" t="s">
        <v>1949</v>
      </c>
      <c r="C30">
        <v>1</v>
      </c>
      <c r="D30">
        <v>1</v>
      </c>
      <c r="E30">
        <v>1</v>
      </c>
      <c r="F30">
        <v>281</v>
      </c>
      <c r="L30" t="s">
        <v>5531</v>
      </c>
      <c r="M30" t="s">
        <v>4755</v>
      </c>
      <c r="N30">
        <v>1</v>
      </c>
      <c r="O30">
        <v>1</v>
      </c>
      <c r="P30">
        <v>2</v>
      </c>
      <c r="Q30">
        <v>486</v>
      </c>
    </row>
    <row r="31" spans="1:22" x14ac:dyDescent="0.25">
      <c r="A31" t="s">
        <v>5533</v>
      </c>
      <c r="B31" t="s">
        <v>1950</v>
      </c>
      <c r="C31">
        <v>1</v>
      </c>
      <c r="D31">
        <v>1</v>
      </c>
      <c r="E31">
        <v>1</v>
      </c>
      <c r="F31">
        <v>282</v>
      </c>
      <c r="L31" t="s">
        <v>5531</v>
      </c>
      <c r="M31" t="s">
        <v>4756</v>
      </c>
      <c r="N31">
        <v>1</v>
      </c>
      <c r="O31">
        <v>1</v>
      </c>
      <c r="P31">
        <v>2</v>
      </c>
      <c r="Q31">
        <v>487</v>
      </c>
    </row>
    <row r="32" spans="1:22" x14ac:dyDescent="0.25">
      <c r="A32" t="s">
        <v>5533</v>
      </c>
      <c r="B32" t="s">
        <v>1951</v>
      </c>
      <c r="C32">
        <v>1</v>
      </c>
      <c r="D32">
        <v>1</v>
      </c>
      <c r="E32">
        <v>1</v>
      </c>
      <c r="F32">
        <v>283</v>
      </c>
      <c r="L32" t="s">
        <v>5531</v>
      </c>
      <c r="M32" t="s">
        <v>4757</v>
      </c>
      <c r="N32">
        <v>1</v>
      </c>
      <c r="O32">
        <v>1</v>
      </c>
      <c r="P32">
        <v>2</v>
      </c>
      <c r="Q32">
        <v>488</v>
      </c>
    </row>
    <row r="33" spans="1:17" x14ac:dyDescent="0.25">
      <c r="A33" t="s">
        <v>5533</v>
      </c>
      <c r="B33" t="s">
        <v>1952</v>
      </c>
      <c r="C33">
        <v>1</v>
      </c>
      <c r="D33">
        <v>1</v>
      </c>
      <c r="E33">
        <v>1</v>
      </c>
      <c r="F33">
        <v>284</v>
      </c>
      <c r="L33" t="s">
        <v>5531</v>
      </c>
      <c r="M33" t="s">
        <v>4758</v>
      </c>
      <c r="N33">
        <v>1</v>
      </c>
      <c r="O33">
        <v>1</v>
      </c>
      <c r="P33">
        <v>2</v>
      </c>
      <c r="Q33">
        <v>489</v>
      </c>
    </row>
    <row r="34" spans="1:17" x14ac:dyDescent="0.25">
      <c r="A34" t="s">
        <v>5533</v>
      </c>
      <c r="B34" t="s">
        <v>1953</v>
      </c>
      <c r="C34">
        <v>1</v>
      </c>
      <c r="D34">
        <v>1</v>
      </c>
      <c r="E34">
        <v>1</v>
      </c>
      <c r="F34">
        <v>285</v>
      </c>
      <c r="L34" t="s">
        <v>5531</v>
      </c>
      <c r="M34" t="s">
        <v>4759</v>
      </c>
      <c r="N34">
        <v>1</v>
      </c>
      <c r="O34">
        <v>1</v>
      </c>
      <c r="P34">
        <v>2</v>
      </c>
      <c r="Q34">
        <v>490</v>
      </c>
    </row>
    <row r="35" spans="1:17" x14ac:dyDescent="0.25">
      <c r="A35" t="s">
        <v>5533</v>
      </c>
      <c r="B35" t="s">
        <v>1954</v>
      </c>
      <c r="C35">
        <v>1</v>
      </c>
      <c r="D35">
        <v>1</v>
      </c>
      <c r="E35">
        <v>1</v>
      </c>
      <c r="F35">
        <v>286</v>
      </c>
      <c r="L35" t="s">
        <v>5531</v>
      </c>
      <c r="M35" t="s">
        <v>4760</v>
      </c>
      <c r="N35">
        <v>1</v>
      </c>
      <c r="O35">
        <v>1</v>
      </c>
      <c r="P35">
        <v>2</v>
      </c>
      <c r="Q35">
        <v>491</v>
      </c>
    </row>
    <row r="36" spans="1:17" x14ac:dyDescent="0.25">
      <c r="A36" t="s">
        <v>5533</v>
      </c>
      <c r="B36" t="s">
        <v>1955</v>
      </c>
      <c r="C36">
        <v>1</v>
      </c>
      <c r="D36">
        <v>1</v>
      </c>
      <c r="E36">
        <v>1</v>
      </c>
      <c r="F36">
        <v>287</v>
      </c>
      <c r="L36" t="s">
        <v>5531</v>
      </c>
      <c r="M36" t="s">
        <v>4761</v>
      </c>
      <c r="N36">
        <v>1</v>
      </c>
      <c r="O36">
        <v>1</v>
      </c>
      <c r="P36">
        <v>2</v>
      </c>
      <c r="Q36">
        <v>492</v>
      </c>
    </row>
    <row r="37" spans="1:17" x14ac:dyDescent="0.25">
      <c r="A37" t="s">
        <v>5533</v>
      </c>
      <c r="B37" t="s">
        <v>1956</v>
      </c>
      <c r="C37">
        <v>1</v>
      </c>
      <c r="D37">
        <v>1</v>
      </c>
      <c r="E37">
        <v>1</v>
      </c>
      <c r="F37">
        <v>288</v>
      </c>
      <c r="L37" t="s">
        <v>5531</v>
      </c>
      <c r="M37" t="s">
        <v>4302</v>
      </c>
      <c r="N37">
        <v>1</v>
      </c>
      <c r="O37">
        <v>1</v>
      </c>
      <c r="P37">
        <v>2</v>
      </c>
      <c r="Q37">
        <v>493</v>
      </c>
    </row>
    <row r="38" spans="1:17" x14ac:dyDescent="0.25">
      <c r="A38" t="s">
        <v>5533</v>
      </c>
      <c r="B38" t="s">
        <v>1957</v>
      </c>
      <c r="C38">
        <v>1</v>
      </c>
      <c r="D38">
        <v>1</v>
      </c>
      <c r="E38">
        <v>1</v>
      </c>
      <c r="F38">
        <v>289</v>
      </c>
      <c r="L38" t="s">
        <v>5531</v>
      </c>
      <c r="M38" t="s">
        <v>4303</v>
      </c>
      <c r="N38">
        <v>1</v>
      </c>
      <c r="O38">
        <v>1</v>
      </c>
      <c r="P38">
        <v>2</v>
      </c>
      <c r="Q38">
        <v>494</v>
      </c>
    </row>
    <row r="39" spans="1:17" x14ac:dyDescent="0.25">
      <c r="A39" t="s">
        <v>5533</v>
      </c>
      <c r="B39" t="s">
        <v>1958</v>
      </c>
      <c r="C39">
        <v>1</v>
      </c>
      <c r="D39">
        <v>1</v>
      </c>
      <c r="E39">
        <v>1</v>
      </c>
      <c r="F39">
        <v>290</v>
      </c>
      <c r="L39" t="s">
        <v>5531</v>
      </c>
      <c r="M39" t="s">
        <v>4304</v>
      </c>
      <c r="N39">
        <v>1</v>
      </c>
      <c r="O39">
        <v>1</v>
      </c>
      <c r="P39">
        <v>2</v>
      </c>
      <c r="Q39">
        <v>495</v>
      </c>
    </row>
    <row r="40" spans="1:17" x14ac:dyDescent="0.25">
      <c r="A40" t="s">
        <v>5533</v>
      </c>
      <c r="B40" t="s">
        <v>1959</v>
      </c>
      <c r="C40">
        <v>1</v>
      </c>
      <c r="D40">
        <v>1</v>
      </c>
      <c r="E40">
        <v>1</v>
      </c>
      <c r="F40">
        <v>291</v>
      </c>
      <c r="L40" t="s">
        <v>5531</v>
      </c>
      <c r="M40" t="s">
        <v>4305</v>
      </c>
      <c r="N40">
        <v>1</v>
      </c>
      <c r="O40">
        <v>1</v>
      </c>
      <c r="P40">
        <v>2</v>
      </c>
      <c r="Q40">
        <v>496</v>
      </c>
    </row>
    <row r="41" spans="1:17" x14ac:dyDescent="0.25">
      <c r="A41" t="s">
        <v>5533</v>
      </c>
      <c r="B41" t="s">
        <v>1960</v>
      </c>
      <c r="C41">
        <v>1</v>
      </c>
      <c r="D41">
        <v>1</v>
      </c>
      <c r="E41">
        <v>1</v>
      </c>
      <c r="F41">
        <v>292</v>
      </c>
      <c r="L41" t="s">
        <v>5531</v>
      </c>
      <c r="M41" t="s">
        <v>4306</v>
      </c>
      <c r="N41">
        <v>1</v>
      </c>
      <c r="O41">
        <v>1</v>
      </c>
      <c r="P41">
        <v>2</v>
      </c>
      <c r="Q41">
        <v>497</v>
      </c>
    </row>
    <row r="42" spans="1:17" x14ac:dyDescent="0.25">
      <c r="A42" t="s">
        <v>5533</v>
      </c>
      <c r="B42" t="s">
        <v>1961</v>
      </c>
      <c r="C42">
        <v>1</v>
      </c>
      <c r="D42">
        <v>1</v>
      </c>
      <c r="E42">
        <v>2</v>
      </c>
      <c r="F42">
        <v>293</v>
      </c>
      <c r="L42" t="s">
        <v>5531</v>
      </c>
      <c r="M42" t="s">
        <v>4307</v>
      </c>
      <c r="N42">
        <v>1</v>
      </c>
      <c r="O42">
        <v>1</v>
      </c>
      <c r="P42">
        <v>2</v>
      </c>
      <c r="Q42">
        <v>498</v>
      </c>
    </row>
    <row r="43" spans="1:17" x14ac:dyDescent="0.25">
      <c r="A43" t="s">
        <v>5533</v>
      </c>
      <c r="B43" t="s">
        <v>1962</v>
      </c>
      <c r="C43">
        <v>1</v>
      </c>
      <c r="D43">
        <v>1</v>
      </c>
      <c r="E43">
        <v>1</v>
      </c>
      <c r="F43">
        <v>294</v>
      </c>
      <c r="L43" t="s">
        <v>5531</v>
      </c>
      <c r="M43" t="s">
        <v>4344</v>
      </c>
      <c r="N43">
        <v>1</v>
      </c>
      <c r="O43">
        <v>1</v>
      </c>
      <c r="P43">
        <v>2</v>
      </c>
      <c r="Q43">
        <v>676</v>
      </c>
    </row>
    <row r="44" spans="1:17" x14ac:dyDescent="0.25">
      <c r="A44" t="s">
        <v>5533</v>
      </c>
      <c r="B44" t="s">
        <v>1963</v>
      </c>
      <c r="C44">
        <v>1</v>
      </c>
      <c r="D44">
        <v>1</v>
      </c>
      <c r="E44">
        <v>1</v>
      </c>
      <c r="F44">
        <v>295</v>
      </c>
      <c r="L44" t="s">
        <v>5531</v>
      </c>
      <c r="M44" t="s">
        <v>4345</v>
      </c>
      <c r="N44">
        <v>1</v>
      </c>
      <c r="O44">
        <v>1</v>
      </c>
      <c r="P44">
        <v>2</v>
      </c>
      <c r="Q44">
        <v>677</v>
      </c>
    </row>
    <row r="45" spans="1:17" x14ac:dyDescent="0.25">
      <c r="A45" t="s">
        <v>5533</v>
      </c>
      <c r="B45" t="s">
        <v>1964</v>
      </c>
      <c r="C45">
        <v>1</v>
      </c>
      <c r="D45">
        <v>1</v>
      </c>
      <c r="E45">
        <v>1</v>
      </c>
      <c r="F45">
        <v>296</v>
      </c>
      <c r="L45" t="s">
        <v>5531</v>
      </c>
      <c r="M45" t="s">
        <v>4346</v>
      </c>
      <c r="N45">
        <v>1</v>
      </c>
      <c r="O45">
        <v>1</v>
      </c>
      <c r="P45">
        <v>2</v>
      </c>
      <c r="Q45">
        <v>678</v>
      </c>
    </row>
    <row r="46" spans="1:17" x14ac:dyDescent="0.25">
      <c r="A46" t="s">
        <v>5533</v>
      </c>
      <c r="B46" t="s">
        <v>1965</v>
      </c>
      <c r="C46">
        <v>1</v>
      </c>
      <c r="D46">
        <v>1</v>
      </c>
      <c r="E46">
        <v>1</v>
      </c>
      <c r="F46">
        <v>297</v>
      </c>
      <c r="L46" t="s">
        <v>5531</v>
      </c>
      <c r="M46" t="s">
        <v>4347</v>
      </c>
      <c r="N46">
        <v>1</v>
      </c>
      <c r="O46">
        <v>1</v>
      </c>
      <c r="P46">
        <v>2</v>
      </c>
      <c r="Q46">
        <v>679</v>
      </c>
    </row>
    <row r="47" spans="1:17" x14ac:dyDescent="0.25">
      <c r="A47" t="s">
        <v>5533</v>
      </c>
      <c r="B47" t="s">
        <v>1966</v>
      </c>
      <c r="C47">
        <v>1</v>
      </c>
      <c r="D47">
        <v>1</v>
      </c>
      <c r="E47">
        <v>1</v>
      </c>
      <c r="F47">
        <v>298</v>
      </c>
      <c r="L47" t="s">
        <v>5531</v>
      </c>
      <c r="M47" t="s">
        <v>4348</v>
      </c>
      <c r="N47">
        <v>1</v>
      </c>
      <c r="O47">
        <v>1</v>
      </c>
      <c r="P47">
        <v>2</v>
      </c>
      <c r="Q47">
        <v>680</v>
      </c>
    </row>
    <row r="48" spans="1:17" x14ac:dyDescent="0.25">
      <c r="A48" t="s">
        <v>5533</v>
      </c>
      <c r="B48" t="s">
        <v>1967</v>
      </c>
      <c r="C48">
        <v>1</v>
      </c>
      <c r="D48">
        <v>1</v>
      </c>
      <c r="E48">
        <v>1</v>
      </c>
      <c r="F48">
        <v>299</v>
      </c>
      <c r="L48" t="s">
        <v>5531</v>
      </c>
      <c r="M48" t="s">
        <v>4349</v>
      </c>
      <c r="N48">
        <v>1</v>
      </c>
      <c r="O48">
        <v>1</v>
      </c>
      <c r="P48">
        <v>2</v>
      </c>
      <c r="Q48">
        <v>681</v>
      </c>
    </row>
    <row r="49" spans="1:17" x14ac:dyDescent="0.25">
      <c r="A49" t="s">
        <v>5533</v>
      </c>
      <c r="B49" t="s">
        <v>1968</v>
      </c>
      <c r="C49">
        <v>1</v>
      </c>
      <c r="D49">
        <v>1</v>
      </c>
      <c r="E49">
        <v>1</v>
      </c>
      <c r="F49">
        <v>300</v>
      </c>
      <c r="L49" t="s">
        <v>5531</v>
      </c>
      <c r="M49" t="s">
        <v>4350</v>
      </c>
      <c r="N49">
        <v>1</v>
      </c>
      <c r="O49">
        <v>1</v>
      </c>
      <c r="P49">
        <v>2</v>
      </c>
      <c r="Q49">
        <v>682</v>
      </c>
    </row>
    <row r="50" spans="1:17" x14ac:dyDescent="0.25">
      <c r="A50" t="s">
        <v>5533</v>
      </c>
      <c r="B50" t="s">
        <v>1969</v>
      </c>
      <c r="C50">
        <v>1</v>
      </c>
      <c r="D50">
        <v>1</v>
      </c>
      <c r="E50">
        <v>1</v>
      </c>
      <c r="F50">
        <v>301</v>
      </c>
      <c r="L50" t="s">
        <v>5531</v>
      </c>
      <c r="M50" t="s">
        <v>4351</v>
      </c>
      <c r="N50">
        <v>1</v>
      </c>
      <c r="O50">
        <v>1</v>
      </c>
      <c r="P50">
        <v>2</v>
      </c>
      <c r="Q50">
        <v>683</v>
      </c>
    </row>
    <row r="51" spans="1:17" x14ac:dyDescent="0.25">
      <c r="A51" t="s">
        <v>5533</v>
      </c>
      <c r="B51" t="s">
        <v>1970</v>
      </c>
      <c r="C51">
        <v>1</v>
      </c>
      <c r="D51">
        <v>1</v>
      </c>
      <c r="E51">
        <v>2</v>
      </c>
      <c r="F51">
        <v>302</v>
      </c>
      <c r="L51" t="s">
        <v>5531</v>
      </c>
      <c r="M51" t="s">
        <v>4352</v>
      </c>
      <c r="N51">
        <v>1</v>
      </c>
      <c r="O51">
        <v>1</v>
      </c>
      <c r="P51">
        <v>2</v>
      </c>
      <c r="Q51">
        <v>684</v>
      </c>
    </row>
    <row r="52" spans="1:17" x14ac:dyDescent="0.25">
      <c r="A52" t="s">
        <v>5533</v>
      </c>
      <c r="B52" t="s">
        <v>2139</v>
      </c>
      <c r="C52">
        <v>1</v>
      </c>
      <c r="D52">
        <v>1</v>
      </c>
      <c r="E52">
        <v>1</v>
      </c>
      <c r="F52">
        <v>233</v>
      </c>
      <c r="L52" t="s">
        <v>5531</v>
      </c>
      <c r="M52" t="s">
        <v>4353</v>
      </c>
      <c r="N52">
        <v>1</v>
      </c>
      <c r="O52">
        <v>1</v>
      </c>
      <c r="P52">
        <v>2</v>
      </c>
      <c r="Q52">
        <v>685</v>
      </c>
    </row>
    <row r="53" spans="1:17" x14ac:dyDescent="0.25">
      <c r="A53" t="s">
        <v>5533</v>
      </c>
      <c r="B53" t="s">
        <v>2140</v>
      </c>
      <c r="C53">
        <v>1</v>
      </c>
      <c r="D53">
        <v>1</v>
      </c>
      <c r="E53">
        <v>1</v>
      </c>
      <c r="F53">
        <v>234</v>
      </c>
      <c r="L53" t="s">
        <v>5531</v>
      </c>
      <c r="M53" t="s">
        <v>4354</v>
      </c>
      <c r="N53">
        <v>1</v>
      </c>
      <c r="O53">
        <v>1</v>
      </c>
      <c r="P53">
        <v>2</v>
      </c>
      <c r="Q53">
        <v>686</v>
      </c>
    </row>
    <row r="54" spans="1:17" x14ac:dyDescent="0.25">
      <c r="A54" t="s">
        <v>5533</v>
      </c>
      <c r="B54" t="s">
        <v>2141</v>
      </c>
      <c r="C54">
        <v>1</v>
      </c>
      <c r="D54">
        <v>1</v>
      </c>
      <c r="E54">
        <v>1</v>
      </c>
      <c r="F54">
        <v>235</v>
      </c>
      <c r="L54" t="s">
        <v>5531</v>
      </c>
      <c r="M54" t="s">
        <v>4355</v>
      </c>
      <c r="N54">
        <v>1</v>
      </c>
      <c r="O54">
        <v>1</v>
      </c>
      <c r="P54">
        <v>2</v>
      </c>
      <c r="Q54">
        <v>687</v>
      </c>
    </row>
    <row r="55" spans="1:17" x14ac:dyDescent="0.25">
      <c r="A55" t="s">
        <v>5533</v>
      </c>
      <c r="B55" t="s">
        <v>2142</v>
      </c>
      <c r="C55">
        <v>1</v>
      </c>
      <c r="D55">
        <v>1</v>
      </c>
      <c r="E55">
        <v>1</v>
      </c>
      <c r="F55">
        <v>236</v>
      </c>
      <c r="L55" t="s">
        <v>5531</v>
      </c>
      <c r="M55" t="s">
        <v>4356</v>
      </c>
      <c r="N55">
        <v>1</v>
      </c>
      <c r="O55">
        <v>1</v>
      </c>
      <c r="P55">
        <v>2</v>
      </c>
      <c r="Q55">
        <v>688</v>
      </c>
    </row>
    <row r="56" spans="1:17" x14ac:dyDescent="0.25">
      <c r="A56" t="s">
        <v>5533</v>
      </c>
      <c r="B56" t="s">
        <v>2143</v>
      </c>
      <c r="C56">
        <v>1</v>
      </c>
      <c r="D56">
        <v>1</v>
      </c>
      <c r="E56">
        <v>1</v>
      </c>
      <c r="F56">
        <v>237</v>
      </c>
      <c r="L56" t="s">
        <v>5531</v>
      </c>
      <c r="M56" t="s">
        <v>4357</v>
      </c>
      <c r="N56">
        <v>1</v>
      </c>
      <c r="O56">
        <v>1</v>
      </c>
      <c r="P56">
        <v>2</v>
      </c>
      <c r="Q56">
        <v>689</v>
      </c>
    </row>
    <row r="57" spans="1:17" x14ac:dyDescent="0.25">
      <c r="A57" t="s">
        <v>5533</v>
      </c>
      <c r="B57" t="s">
        <v>2144</v>
      </c>
      <c r="C57">
        <v>1</v>
      </c>
      <c r="D57">
        <v>1</v>
      </c>
      <c r="E57">
        <v>1</v>
      </c>
      <c r="F57">
        <v>238</v>
      </c>
      <c r="L57" t="s">
        <v>5531</v>
      </c>
      <c r="M57" t="s">
        <v>4358</v>
      </c>
      <c r="N57">
        <v>1</v>
      </c>
      <c r="O57">
        <v>1</v>
      </c>
      <c r="P57">
        <v>2</v>
      </c>
      <c r="Q57">
        <v>690</v>
      </c>
    </row>
    <row r="58" spans="1:17" x14ac:dyDescent="0.25">
      <c r="A58" t="s">
        <v>5533</v>
      </c>
      <c r="B58" t="s">
        <v>2145</v>
      </c>
      <c r="C58">
        <v>1</v>
      </c>
      <c r="D58">
        <v>1</v>
      </c>
      <c r="E58">
        <v>1</v>
      </c>
      <c r="F58">
        <v>239</v>
      </c>
      <c r="L58" t="s">
        <v>5531</v>
      </c>
      <c r="M58" t="s">
        <v>4359</v>
      </c>
      <c r="N58">
        <v>1</v>
      </c>
      <c r="O58">
        <v>1</v>
      </c>
      <c r="P58">
        <v>2</v>
      </c>
      <c r="Q58">
        <v>691</v>
      </c>
    </row>
    <row r="59" spans="1:17" x14ac:dyDescent="0.25">
      <c r="A59" t="s">
        <v>5533</v>
      </c>
      <c r="B59" t="s">
        <v>2146</v>
      </c>
      <c r="C59">
        <v>1</v>
      </c>
      <c r="D59">
        <v>1</v>
      </c>
      <c r="E59">
        <v>1</v>
      </c>
      <c r="F59">
        <v>240</v>
      </c>
      <c r="L59" t="s">
        <v>5531</v>
      </c>
      <c r="M59" t="s">
        <v>4360</v>
      </c>
      <c r="N59">
        <v>1</v>
      </c>
      <c r="O59">
        <v>1</v>
      </c>
      <c r="P59">
        <v>2</v>
      </c>
      <c r="Q59">
        <v>692</v>
      </c>
    </row>
    <row r="60" spans="1:17" x14ac:dyDescent="0.25">
      <c r="A60" t="s">
        <v>5533</v>
      </c>
      <c r="B60" t="s">
        <v>2147</v>
      </c>
      <c r="C60">
        <v>1</v>
      </c>
      <c r="D60">
        <v>1</v>
      </c>
      <c r="E60">
        <v>1</v>
      </c>
      <c r="F60">
        <v>241</v>
      </c>
      <c r="L60" t="s">
        <v>5531</v>
      </c>
      <c r="M60" t="s">
        <v>4361</v>
      </c>
      <c r="N60">
        <v>1</v>
      </c>
      <c r="O60">
        <v>1</v>
      </c>
      <c r="P60">
        <v>2</v>
      </c>
      <c r="Q60">
        <v>693</v>
      </c>
    </row>
    <row r="61" spans="1:17" x14ac:dyDescent="0.25">
      <c r="A61" t="s">
        <v>5533</v>
      </c>
      <c r="B61" t="s">
        <v>2148</v>
      </c>
      <c r="C61">
        <v>1</v>
      </c>
      <c r="D61">
        <v>1</v>
      </c>
      <c r="E61">
        <v>1</v>
      </c>
      <c r="F61">
        <v>242</v>
      </c>
      <c r="L61" t="s">
        <v>5531</v>
      </c>
      <c r="M61" t="s">
        <v>4326</v>
      </c>
      <c r="N61">
        <v>1</v>
      </c>
      <c r="O61">
        <v>1</v>
      </c>
      <c r="P61">
        <v>2</v>
      </c>
      <c r="Q61">
        <v>694</v>
      </c>
    </row>
    <row r="62" spans="1:17" x14ac:dyDescent="0.25">
      <c r="A62" t="s">
        <v>5533</v>
      </c>
      <c r="B62" t="s">
        <v>2149</v>
      </c>
      <c r="C62">
        <v>1</v>
      </c>
      <c r="D62">
        <v>1</v>
      </c>
      <c r="E62">
        <v>1</v>
      </c>
      <c r="F62">
        <v>243</v>
      </c>
      <c r="L62" t="s">
        <v>5531</v>
      </c>
      <c r="M62" t="s">
        <v>4327</v>
      </c>
      <c r="N62">
        <v>1</v>
      </c>
      <c r="O62">
        <v>1</v>
      </c>
      <c r="P62">
        <v>2</v>
      </c>
      <c r="Q62">
        <v>695</v>
      </c>
    </row>
    <row r="63" spans="1:17" x14ac:dyDescent="0.25">
      <c r="A63" t="s">
        <v>5533</v>
      </c>
      <c r="B63" t="s">
        <v>2150</v>
      </c>
      <c r="C63">
        <v>1</v>
      </c>
      <c r="D63">
        <v>1</v>
      </c>
      <c r="E63">
        <v>1</v>
      </c>
      <c r="F63">
        <v>244</v>
      </c>
      <c r="L63" t="s">
        <v>5531</v>
      </c>
      <c r="M63" t="s">
        <v>4328</v>
      </c>
      <c r="N63">
        <v>1</v>
      </c>
      <c r="O63">
        <v>1</v>
      </c>
      <c r="P63">
        <v>2</v>
      </c>
      <c r="Q63">
        <v>696</v>
      </c>
    </row>
    <row r="64" spans="1:17" x14ac:dyDescent="0.25">
      <c r="A64" t="s">
        <v>5533</v>
      </c>
      <c r="B64" t="s">
        <v>2151</v>
      </c>
      <c r="C64">
        <v>1</v>
      </c>
      <c r="D64">
        <v>1</v>
      </c>
      <c r="E64">
        <v>1</v>
      </c>
      <c r="F64">
        <v>245</v>
      </c>
      <c r="L64" t="s">
        <v>5531</v>
      </c>
      <c r="M64" t="s">
        <v>4329</v>
      </c>
      <c r="N64">
        <v>1</v>
      </c>
      <c r="O64">
        <v>1</v>
      </c>
      <c r="P64">
        <v>2</v>
      </c>
      <c r="Q64">
        <v>697</v>
      </c>
    </row>
    <row r="65" spans="1:17" x14ac:dyDescent="0.25">
      <c r="A65" t="s">
        <v>5533</v>
      </c>
      <c r="B65" t="s">
        <v>2152</v>
      </c>
      <c r="C65">
        <v>1</v>
      </c>
      <c r="D65">
        <v>1</v>
      </c>
      <c r="E65">
        <v>1</v>
      </c>
      <c r="F65">
        <v>246</v>
      </c>
      <c r="L65" t="s">
        <v>5531</v>
      </c>
      <c r="M65" t="s">
        <v>4330</v>
      </c>
      <c r="N65">
        <v>1</v>
      </c>
      <c r="O65">
        <v>1</v>
      </c>
      <c r="P65">
        <v>2</v>
      </c>
      <c r="Q65">
        <v>698</v>
      </c>
    </row>
    <row r="66" spans="1:17" x14ac:dyDescent="0.25">
      <c r="A66" t="s">
        <v>5533</v>
      </c>
      <c r="B66" t="s">
        <v>2153</v>
      </c>
      <c r="C66">
        <v>1</v>
      </c>
      <c r="D66">
        <v>1</v>
      </c>
      <c r="E66">
        <v>1</v>
      </c>
      <c r="F66">
        <v>247</v>
      </c>
      <c r="L66" t="s">
        <v>5531</v>
      </c>
      <c r="M66" t="s">
        <v>4331</v>
      </c>
      <c r="N66">
        <v>1</v>
      </c>
      <c r="O66">
        <v>1</v>
      </c>
      <c r="P66">
        <v>2</v>
      </c>
      <c r="Q66">
        <v>699</v>
      </c>
    </row>
    <row r="67" spans="1:17" x14ac:dyDescent="0.25">
      <c r="A67" t="s">
        <v>5533</v>
      </c>
      <c r="B67" t="s">
        <v>2154</v>
      </c>
      <c r="C67">
        <v>1</v>
      </c>
      <c r="D67">
        <v>1</v>
      </c>
      <c r="E67">
        <v>1</v>
      </c>
      <c r="F67">
        <v>248</v>
      </c>
      <c r="L67" t="s">
        <v>5531</v>
      </c>
      <c r="M67" t="s">
        <v>4332</v>
      </c>
      <c r="N67">
        <v>1</v>
      </c>
      <c r="O67">
        <v>1</v>
      </c>
      <c r="P67">
        <v>2</v>
      </c>
      <c r="Q67">
        <v>700</v>
      </c>
    </row>
    <row r="68" spans="1:17" x14ac:dyDescent="0.25">
      <c r="A68" t="s">
        <v>5533</v>
      </c>
      <c r="B68" t="s">
        <v>2155</v>
      </c>
      <c r="C68">
        <v>1</v>
      </c>
      <c r="D68">
        <v>1</v>
      </c>
      <c r="E68">
        <v>1</v>
      </c>
      <c r="F68">
        <v>249</v>
      </c>
      <c r="L68" t="s">
        <v>5531</v>
      </c>
      <c r="M68" t="s">
        <v>4333</v>
      </c>
      <c r="N68">
        <v>1</v>
      </c>
      <c r="O68">
        <v>1</v>
      </c>
      <c r="P68">
        <v>2</v>
      </c>
      <c r="Q68">
        <v>701</v>
      </c>
    </row>
    <row r="69" spans="1:17" x14ac:dyDescent="0.25">
      <c r="A69" t="s">
        <v>5533</v>
      </c>
      <c r="B69" t="s">
        <v>2156</v>
      </c>
      <c r="C69">
        <v>1</v>
      </c>
      <c r="D69">
        <v>1</v>
      </c>
      <c r="E69">
        <v>1</v>
      </c>
      <c r="F69">
        <v>250</v>
      </c>
      <c r="L69" t="s">
        <v>5531</v>
      </c>
      <c r="M69" t="s">
        <v>4334</v>
      </c>
      <c r="N69">
        <v>1</v>
      </c>
      <c r="O69">
        <v>1</v>
      </c>
      <c r="P69">
        <v>2</v>
      </c>
      <c r="Q69">
        <v>702</v>
      </c>
    </row>
    <row r="70" spans="1:17" x14ac:dyDescent="0.25">
      <c r="A70" t="s">
        <v>5533</v>
      </c>
      <c r="B70" t="s">
        <v>2157</v>
      </c>
      <c r="C70">
        <v>1</v>
      </c>
      <c r="D70">
        <v>1</v>
      </c>
      <c r="E70">
        <v>1</v>
      </c>
      <c r="F70">
        <v>251</v>
      </c>
      <c r="L70" t="s">
        <v>5531</v>
      </c>
      <c r="M70" t="s">
        <v>4335</v>
      </c>
      <c r="N70">
        <v>1</v>
      </c>
      <c r="O70">
        <v>1</v>
      </c>
      <c r="P70">
        <v>2</v>
      </c>
      <c r="Q70">
        <v>703</v>
      </c>
    </row>
    <row r="71" spans="1:17" x14ac:dyDescent="0.25">
      <c r="A71" t="s">
        <v>5533</v>
      </c>
      <c r="B71" t="s">
        <v>2158</v>
      </c>
      <c r="C71">
        <v>1</v>
      </c>
      <c r="D71">
        <v>1</v>
      </c>
      <c r="E71">
        <v>1</v>
      </c>
      <c r="F71">
        <v>252</v>
      </c>
      <c r="L71" t="s">
        <v>5531</v>
      </c>
      <c r="M71" t="s">
        <v>4336</v>
      </c>
      <c r="N71">
        <v>1</v>
      </c>
      <c r="O71">
        <v>1</v>
      </c>
      <c r="P71">
        <v>2</v>
      </c>
      <c r="Q71">
        <v>704</v>
      </c>
    </row>
    <row r="72" spans="1:17" x14ac:dyDescent="0.25">
      <c r="A72" t="s">
        <v>5533</v>
      </c>
      <c r="B72" t="s">
        <v>2159</v>
      </c>
      <c r="C72">
        <v>1</v>
      </c>
      <c r="D72">
        <v>1</v>
      </c>
      <c r="E72">
        <v>1</v>
      </c>
      <c r="F72">
        <v>253</v>
      </c>
      <c r="L72" t="s">
        <v>5531</v>
      </c>
      <c r="M72" t="s">
        <v>4337</v>
      </c>
      <c r="N72">
        <v>1</v>
      </c>
      <c r="O72">
        <v>1</v>
      </c>
      <c r="P72">
        <v>2</v>
      </c>
      <c r="Q72">
        <v>705</v>
      </c>
    </row>
    <row r="73" spans="1:17" x14ac:dyDescent="0.25">
      <c r="A73" t="s">
        <v>5533</v>
      </c>
      <c r="B73" t="s">
        <v>2160</v>
      </c>
      <c r="C73">
        <v>1</v>
      </c>
      <c r="D73">
        <v>1</v>
      </c>
      <c r="E73">
        <v>1</v>
      </c>
      <c r="F73">
        <v>254</v>
      </c>
      <c r="L73" t="s">
        <v>5531</v>
      </c>
      <c r="M73" t="s">
        <v>4338</v>
      </c>
      <c r="N73">
        <v>1</v>
      </c>
      <c r="O73">
        <v>1</v>
      </c>
      <c r="P73">
        <v>2</v>
      </c>
      <c r="Q73">
        <v>706</v>
      </c>
    </row>
    <row r="74" spans="1:17" x14ac:dyDescent="0.25">
      <c r="A74" t="s">
        <v>5533</v>
      </c>
      <c r="B74" t="s">
        <v>2161</v>
      </c>
      <c r="C74">
        <v>1</v>
      </c>
      <c r="D74">
        <v>1</v>
      </c>
      <c r="E74">
        <v>1</v>
      </c>
      <c r="F74">
        <v>255</v>
      </c>
      <c r="L74" t="s">
        <v>5531</v>
      </c>
      <c r="M74" t="s">
        <v>4339</v>
      </c>
      <c r="N74">
        <v>1</v>
      </c>
      <c r="O74">
        <v>1</v>
      </c>
      <c r="P74">
        <v>2</v>
      </c>
      <c r="Q74">
        <v>707</v>
      </c>
    </row>
    <row r="75" spans="1:17" x14ac:dyDescent="0.25">
      <c r="A75" t="s">
        <v>5533</v>
      </c>
      <c r="B75" t="s">
        <v>2162</v>
      </c>
      <c r="C75">
        <v>1</v>
      </c>
      <c r="D75">
        <v>1</v>
      </c>
      <c r="E75">
        <v>1</v>
      </c>
      <c r="F75">
        <v>256</v>
      </c>
      <c r="L75" t="s">
        <v>5531</v>
      </c>
      <c r="M75" t="s">
        <v>4340</v>
      </c>
      <c r="N75">
        <v>1</v>
      </c>
      <c r="O75">
        <v>1</v>
      </c>
      <c r="P75">
        <v>2</v>
      </c>
      <c r="Q75">
        <v>708</v>
      </c>
    </row>
    <row r="76" spans="1:17" x14ac:dyDescent="0.25">
      <c r="A76" t="s">
        <v>5533</v>
      </c>
      <c r="B76" t="s">
        <v>2163</v>
      </c>
      <c r="C76">
        <v>1</v>
      </c>
      <c r="D76">
        <v>1</v>
      </c>
      <c r="E76">
        <v>1</v>
      </c>
      <c r="F76">
        <v>257</v>
      </c>
      <c r="L76" t="s">
        <v>5531</v>
      </c>
      <c r="M76" t="s">
        <v>4341</v>
      </c>
      <c r="N76">
        <v>1</v>
      </c>
      <c r="O76">
        <v>1</v>
      </c>
      <c r="P76">
        <v>2</v>
      </c>
      <c r="Q76">
        <v>709</v>
      </c>
    </row>
    <row r="77" spans="1:17" x14ac:dyDescent="0.25">
      <c r="A77" t="s">
        <v>5533</v>
      </c>
      <c r="B77" t="s">
        <v>2164</v>
      </c>
      <c r="C77">
        <v>1</v>
      </c>
      <c r="D77">
        <v>1</v>
      </c>
      <c r="E77">
        <v>1</v>
      </c>
      <c r="F77">
        <v>258</v>
      </c>
      <c r="L77" t="s">
        <v>5531</v>
      </c>
      <c r="M77" t="s">
        <v>4342</v>
      </c>
      <c r="N77">
        <v>1</v>
      </c>
      <c r="O77">
        <v>1</v>
      </c>
      <c r="P77">
        <v>2</v>
      </c>
      <c r="Q77">
        <v>710</v>
      </c>
    </row>
    <row r="78" spans="1:17" x14ac:dyDescent="0.25">
      <c r="A78" t="s">
        <v>5533</v>
      </c>
      <c r="B78" t="s">
        <v>2165</v>
      </c>
      <c r="C78">
        <v>1</v>
      </c>
      <c r="D78">
        <v>1</v>
      </c>
      <c r="E78">
        <v>1</v>
      </c>
      <c r="F78">
        <v>259</v>
      </c>
      <c r="L78" t="s">
        <v>5531</v>
      </c>
      <c r="M78" t="s">
        <v>4343</v>
      </c>
      <c r="N78">
        <v>1</v>
      </c>
      <c r="O78">
        <v>1</v>
      </c>
      <c r="P78">
        <v>2</v>
      </c>
      <c r="Q78">
        <v>711</v>
      </c>
    </row>
    <row r="79" spans="1:17" x14ac:dyDescent="0.25">
      <c r="A79" t="s">
        <v>5533</v>
      </c>
      <c r="B79" t="s">
        <v>2166</v>
      </c>
      <c r="C79">
        <v>1</v>
      </c>
      <c r="D79">
        <v>1</v>
      </c>
      <c r="E79">
        <v>1</v>
      </c>
      <c r="F79">
        <v>260</v>
      </c>
      <c r="L79" t="s">
        <v>5531</v>
      </c>
      <c r="M79" t="s">
        <v>4362</v>
      </c>
      <c r="N79">
        <v>1</v>
      </c>
      <c r="O79">
        <v>1</v>
      </c>
      <c r="P79">
        <v>2</v>
      </c>
      <c r="Q79">
        <v>712</v>
      </c>
    </row>
    <row r="80" spans="1:17" x14ac:dyDescent="0.25">
      <c r="A80" t="s">
        <v>5533</v>
      </c>
      <c r="B80" t="s">
        <v>2167</v>
      </c>
      <c r="C80">
        <v>1</v>
      </c>
      <c r="D80">
        <v>1</v>
      </c>
      <c r="E80">
        <v>1</v>
      </c>
      <c r="F80">
        <v>261</v>
      </c>
      <c r="L80" t="s">
        <v>5531</v>
      </c>
      <c r="M80" t="s">
        <v>4363</v>
      </c>
      <c r="N80">
        <v>1</v>
      </c>
      <c r="O80">
        <v>1</v>
      </c>
      <c r="P80">
        <v>2</v>
      </c>
      <c r="Q80">
        <v>713</v>
      </c>
    </row>
    <row r="81" spans="1:17" x14ac:dyDescent="0.25">
      <c r="A81" t="s">
        <v>5533</v>
      </c>
      <c r="B81" t="s">
        <v>2168</v>
      </c>
      <c r="C81">
        <v>1</v>
      </c>
      <c r="D81">
        <v>1</v>
      </c>
      <c r="E81">
        <v>1</v>
      </c>
      <c r="F81">
        <v>262</v>
      </c>
      <c r="L81" t="s">
        <v>5531</v>
      </c>
      <c r="M81" t="s">
        <v>4364</v>
      </c>
      <c r="N81">
        <v>1</v>
      </c>
      <c r="O81">
        <v>1</v>
      </c>
      <c r="P81">
        <v>2</v>
      </c>
      <c r="Q81">
        <v>714</v>
      </c>
    </row>
    <row r="82" spans="1:17" x14ac:dyDescent="0.25">
      <c r="A82" t="s">
        <v>5533</v>
      </c>
      <c r="B82" t="s">
        <v>2169</v>
      </c>
      <c r="C82">
        <v>1</v>
      </c>
      <c r="D82">
        <v>1</v>
      </c>
      <c r="E82">
        <v>1</v>
      </c>
      <c r="F82">
        <v>263</v>
      </c>
      <c r="L82" t="s">
        <v>5531</v>
      </c>
      <c r="M82" t="s">
        <v>4365</v>
      </c>
      <c r="N82">
        <v>1</v>
      </c>
      <c r="O82">
        <v>1</v>
      </c>
      <c r="P82">
        <v>2</v>
      </c>
      <c r="Q82">
        <v>715</v>
      </c>
    </row>
    <row r="83" spans="1:17" x14ac:dyDescent="0.25">
      <c r="A83" t="s">
        <v>5533</v>
      </c>
      <c r="B83" t="s">
        <v>2170</v>
      </c>
      <c r="C83">
        <v>1</v>
      </c>
      <c r="D83">
        <v>1</v>
      </c>
      <c r="E83">
        <v>1</v>
      </c>
      <c r="F83">
        <v>264</v>
      </c>
      <c r="L83" t="s">
        <v>5531</v>
      </c>
      <c r="M83" t="s">
        <v>4366</v>
      </c>
      <c r="N83">
        <v>1</v>
      </c>
      <c r="O83">
        <v>1</v>
      </c>
      <c r="P83">
        <v>2</v>
      </c>
      <c r="Q83">
        <v>716</v>
      </c>
    </row>
    <row r="84" spans="1:17" x14ac:dyDescent="0.25">
      <c r="A84" t="s">
        <v>5533</v>
      </c>
      <c r="B84" t="s">
        <v>2171</v>
      </c>
      <c r="C84">
        <v>1</v>
      </c>
      <c r="D84">
        <v>1</v>
      </c>
      <c r="E84">
        <v>1</v>
      </c>
      <c r="F84">
        <v>265</v>
      </c>
      <c r="L84" t="s">
        <v>5531</v>
      </c>
      <c r="M84" t="s">
        <v>4367</v>
      </c>
      <c r="N84">
        <v>1</v>
      </c>
      <c r="O84">
        <v>1</v>
      </c>
      <c r="P84">
        <v>2</v>
      </c>
      <c r="Q84">
        <v>717</v>
      </c>
    </row>
    <row r="85" spans="1:17" x14ac:dyDescent="0.25">
      <c r="A85" t="s">
        <v>5533</v>
      </c>
      <c r="B85" t="s">
        <v>2172</v>
      </c>
      <c r="C85">
        <v>1</v>
      </c>
      <c r="D85">
        <v>1</v>
      </c>
      <c r="E85">
        <v>1</v>
      </c>
      <c r="F85">
        <v>266</v>
      </c>
      <c r="L85" t="s">
        <v>5531</v>
      </c>
      <c r="M85" t="s">
        <v>4368</v>
      </c>
      <c r="N85">
        <v>1</v>
      </c>
      <c r="O85">
        <v>1</v>
      </c>
      <c r="P85">
        <v>2</v>
      </c>
      <c r="Q85">
        <v>718</v>
      </c>
    </row>
    <row r="86" spans="1:17" x14ac:dyDescent="0.25">
      <c r="A86" t="s">
        <v>5533</v>
      </c>
      <c r="B86" t="s">
        <v>2173</v>
      </c>
      <c r="C86">
        <v>1</v>
      </c>
      <c r="D86">
        <v>1</v>
      </c>
      <c r="E86">
        <v>1</v>
      </c>
      <c r="F86">
        <v>267</v>
      </c>
      <c r="L86" t="s">
        <v>5531</v>
      </c>
      <c r="M86" t="s">
        <v>4369</v>
      </c>
      <c r="N86">
        <v>1</v>
      </c>
      <c r="O86">
        <v>1</v>
      </c>
      <c r="P86">
        <v>2</v>
      </c>
      <c r="Q86">
        <v>719</v>
      </c>
    </row>
    <row r="87" spans="1:17" x14ac:dyDescent="0.25">
      <c r="A87" t="s">
        <v>5533</v>
      </c>
      <c r="B87" t="s">
        <v>2174</v>
      </c>
      <c r="C87">
        <v>1</v>
      </c>
      <c r="D87">
        <v>1</v>
      </c>
      <c r="E87">
        <v>1</v>
      </c>
      <c r="F87">
        <v>268</v>
      </c>
      <c r="L87" t="s">
        <v>5531</v>
      </c>
      <c r="M87" t="s">
        <v>4370</v>
      </c>
      <c r="N87">
        <v>1</v>
      </c>
      <c r="O87">
        <v>1</v>
      </c>
      <c r="P87">
        <v>2</v>
      </c>
      <c r="Q87">
        <v>720</v>
      </c>
    </row>
    <row r="88" spans="1:17" x14ac:dyDescent="0.25">
      <c r="A88" t="s">
        <v>5533</v>
      </c>
      <c r="B88" t="s">
        <v>2175</v>
      </c>
      <c r="C88">
        <v>1</v>
      </c>
      <c r="D88">
        <v>1</v>
      </c>
      <c r="E88">
        <v>1</v>
      </c>
      <c r="F88">
        <v>269</v>
      </c>
      <c r="L88" t="s">
        <v>5531</v>
      </c>
      <c r="M88" t="s">
        <v>4371</v>
      </c>
      <c r="N88">
        <v>1</v>
      </c>
      <c r="O88">
        <v>1</v>
      </c>
      <c r="P88">
        <v>2</v>
      </c>
      <c r="Q88">
        <v>721</v>
      </c>
    </row>
    <row r="89" spans="1:17" x14ac:dyDescent="0.25">
      <c r="A89" t="s">
        <v>5533</v>
      </c>
      <c r="B89" t="s">
        <v>2176</v>
      </c>
      <c r="C89">
        <v>1</v>
      </c>
      <c r="D89">
        <v>1</v>
      </c>
      <c r="E89">
        <v>1</v>
      </c>
      <c r="F89">
        <v>270</v>
      </c>
      <c r="L89" t="s">
        <v>5531</v>
      </c>
      <c r="M89" t="s">
        <v>4372</v>
      </c>
      <c r="N89">
        <v>1</v>
      </c>
      <c r="O89">
        <v>1</v>
      </c>
      <c r="P89">
        <v>2</v>
      </c>
      <c r="Q89">
        <v>722</v>
      </c>
    </row>
    <row r="90" spans="1:17" x14ac:dyDescent="0.25">
      <c r="A90" t="s">
        <v>5533</v>
      </c>
      <c r="B90" t="s">
        <v>2177</v>
      </c>
      <c r="C90">
        <v>1</v>
      </c>
      <c r="D90">
        <v>1</v>
      </c>
      <c r="E90">
        <v>1</v>
      </c>
      <c r="F90">
        <v>271</v>
      </c>
      <c r="L90" t="s">
        <v>5531</v>
      </c>
      <c r="M90" t="s">
        <v>4373</v>
      </c>
      <c r="N90">
        <v>1</v>
      </c>
      <c r="O90">
        <v>1</v>
      </c>
      <c r="P90">
        <v>2</v>
      </c>
      <c r="Q90">
        <v>723</v>
      </c>
    </row>
    <row r="91" spans="1:17" x14ac:dyDescent="0.25">
      <c r="A91" t="s">
        <v>5533</v>
      </c>
      <c r="B91" t="s">
        <v>2178</v>
      </c>
      <c r="C91">
        <v>1</v>
      </c>
      <c r="D91">
        <v>1</v>
      </c>
      <c r="E91">
        <v>1</v>
      </c>
      <c r="F91">
        <v>272</v>
      </c>
      <c r="L91" t="s">
        <v>5531</v>
      </c>
      <c r="M91" t="s">
        <v>4374</v>
      </c>
      <c r="N91">
        <v>1</v>
      </c>
      <c r="O91">
        <v>1</v>
      </c>
      <c r="P91">
        <v>2</v>
      </c>
      <c r="Q91">
        <v>724</v>
      </c>
    </row>
    <row r="92" spans="1:17" x14ac:dyDescent="0.25">
      <c r="A92" t="s">
        <v>5533</v>
      </c>
      <c r="B92" t="s">
        <v>2179</v>
      </c>
      <c r="C92">
        <v>1</v>
      </c>
      <c r="D92">
        <v>1</v>
      </c>
      <c r="E92">
        <v>1</v>
      </c>
      <c r="F92">
        <v>273</v>
      </c>
      <c r="L92" t="s">
        <v>5531</v>
      </c>
      <c r="M92" t="s">
        <v>4375</v>
      </c>
      <c r="N92">
        <v>1</v>
      </c>
      <c r="O92">
        <v>1</v>
      </c>
      <c r="P92">
        <v>2</v>
      </c>
      <c r="Q92">
        <v>725</v>
      </c>
    </row>
    <row r="93" spans="1:17" x14ac:dyDescent="0.25">
      <c r="A93" t="s">
        <v>5533</v>
      </c>
      <c r="B93" t="s">
        <v>2180</v>
      </c>
      <c r="C93">
        <v>1</v>
      </c>
      <c r="D93">
        <v>1</v>
      </c>
      <c r="E93">
        <v>1</v>
      </c>
      <c r="F93">
        <v>274</v>
      </c>
      <c r="L93" t="s">
        <v>5531</v>
      </c>
      <c r="M93" t="s">
        <v>4376</v>
      </c>
      <c r="N93">
        <v>1</v>
      </c>
      <c r="O93">
        <v>1</v>
      </c>
      <c r="P93">
        <v>2</v>
      </c>
      <c r="Q93">
        <v>726</v>
      </c>
    </row>
    <row r="94" spans="1:17" x14ac:dyDescent="0.25">
      <c r="A94" t="s">
        <v>5533</v>
      </c>
      <c r="B94" t="s">
        <v>2181</v>
      </c>
      <c r="C94">
        <v>1</v>
      </c>
      <c r="D94">
        <v>1</v>
      </c>
      <c r="E94">
        <v>1</v>
      </c>
      <c r="F94">
        <v>275</v>
      </c>
      <c r="L94" t="s">
        <v>5531</v>
      </c>
      <c r="M94" t="s">
        <v>4377</v>
      </c>
      <c r="N94">
        <v>1</v>
      </c>
      <c r="O94">
        <v>1</v>
      </c>
      <c r="P94">
        <v>2</v>
      </c>
      <c r="Q94">
        <v>727</v>
      </c>
    </row>
    <row r="95" spans="1:17" x14ac:dyDescent="0.25">
      <c r="A95" t="s">
        <v>5533</v>
      </c>
      <c r="B95" t="s">
        <v>2182</v>
      </c>
      <c r="C95">
        <v>1</v>
      </c>
      <c r="D95">
        <v>1</v>
      </c>
      <c r="E95">
        <v>1</v>
      </c>
      <c r="F95">
        <v>276</v>
      </c>
      <c r="L95" t="s">
        <v>5531</v>
      </c>
      <c r="M95" t="s">
        <v>4378</v>
      </c>
      <c r="N95">
        <v>1</v>
      </c>
      <c r="O95">
        <v>1</v>
      </c>
      <c r="P95">
        <v>2</v>
      </c>
      <c r="Q95">
        <v>728</v>
      </c>
    </row>
    <row r="96" spans="1:17" x14ac:dyDescent="0.25">
      <c r="A96" t="s">
        <v>5533</v>
      </c>
      <c r="B96" t="s">
        <v>2183</v>
      </c>
      <c r="C96">
        <v>1</v>
      </c>
      <c r="D96">
        <v>1</v>
      </c>
      <c r="E96">
        <v>1</v>
      </c>
      <c r="F96">
        <v>277</v>
      </c>
      <c r="L96" t="s">
        <v>5531</v>
      </c>
      <c r="M96" t="s">
        <v>4379</v>
      </c>
      <c r="N96">
        <v>1</v>
      </c>
      <c r="O96">
        <v>1</v>
      </c>
      <c r="P96">
        <v>2</v>
      </c>
      <c r="Q96">
        <v>729</v>
      </c>
    </row>
    <row r="97" spans="1:17" x14ac:dyDescent="0.25">
      <c r="A97" t="s">
        <v>5533</v>
      </c>
      <c r="B97" t="s">
        <v>2184</v>
      </c>
      <c r="C97">
        <v>1</v>
      </c>
      <c r="D97">
        <v>1</v>
      </c>
      <c r="E97">
        <v>1</v>
      </c>
      <c r="F97">
        <v>278</v>
      </c>
      <c r="L97" t="s">
        <v>5531</v>
      </c>
      <c r="M97" t="s">
        <v>4206</v>
      </c>
      <c r="N97">
        <v>1</v>
      </c>
      <c r="O97">
        <v>1</v>
      </c>
      <c r="P97">
        <v>2</v>
      </c>
      <c r="Q97">
        <v>260</v>
      </c>
    </row>
    <row r="98" spans="1:17" x14ac:dyDescent="0.25">
      <c r="A98" t="s">
        <v>5533</v>
      </c>
      <c r="B98" t="s">
        <v>2185</v>
      </c>
      <c r="C98">
        <v>1</v>
      </c>
      <c r="D98">
        <v>1</v>
      </c>
      <c r="E98">
        <v>1</v>
      </c>
      <c r="F98">
        <v>279</v>
      </c>
      <c r="L98" t="s">
        <v>5531</v>
      </c>
      <c r="M98" t="s">
        <v>4207</v>
      </c>
      <c r="N98">
        <v>1</v>
      </c>
      <c r="O98">
        <v>1</v>
      </c>
      <c r="P98">
        <v>2</v>
      </c>
      <c r="Q98">
        <v>261</v>
      </c>
    </row>
    <row r="99" spans="1:17" x14ac:dyDescent="0.25">
      <c r="A99" t="s">
        <v>5533</v>
      </c>
      <c r="B99" t="s">
        <v>2186</v>
      </c>
      <c r="C99">
        <v>1</v>
      </c>
      <c r="D99">
        <v>1</v>
      </c>
      <c r="E99">
        <v>1</v>
      </c>
      <c r="F99">
        <v>280</v>
      </c>
      <c r="L99" t="s">
        <v>5531</v>
      </c>
      <c r="M99" t="s">
        <v>4208</v>
      </c>
      <c r="N99">
        <v>1</v>
      </c>
      <c r="O99">
        <v>1</v>
      </c>
      <c r="P99">
        <v>2</v>
      </c>
      <c r="Q99">
        <v>262</v>
      </c>
    </row>
    <row r="100" spans="1:17" x14ac:dyDescent="0.25">
      <c r="A100" t="s">
        <v>5533</v>
      </c>
      <c r="B100" t="s">
        <v>2187</v>
      </c>
      <c r="C100">
        <v>1</v>
      </c>
      <c r="D100">
        <v>1</v>
      </c>
      <c r="E100">
        <v>1</v>
      </c>
      <c r="F100">
        <v>281</v>
      </c>
      <c r="L100" t="s">
        <v>5531</v>
      </c>
      <c r="M100" t="s">
        <v>4209</v>
      </c>
      <c r="N100">
        <v>1</v>
      </c>
      <c r="O100">
        <v>1</v>
      </c>
      <c r="P100">
        <v>2</v>
      </c>
      <c r="Q100">
        <v>263</v>
      </c>
    </row>
    <row r="101" spans="1:17" x14ac:dyDescent="0.25">
      <c r="A101" t="s">
        <v>5533</v>
      </c>
      <c r="B101" t="s">
        <v>2188</v>
      </c>
      <c r="C101">
        <v>1</v>
      </c>
      <c r="D101">
        <v>1</v>
      </c>
      <c r="E101">
        <v>1</v>
      </c>
      <c r="F101">
        <v>282</v>
      </c>
      <c r="L101" t="s">
        <v>5531</v>
      </c>
      <c r="M101" t="s">
        <v>4210</v>
      </c>
      <c r="N101">
        <v>1</v>
      </c>
      <c r="O101">
        <v>1</v>
      </c>
      <c r="P101">
        <v>2</v>
      </c>
      <c r="Q101">
        <v>264</v>
      </c>
    </row>
    <row r="102" spans="1:17" x14ac:dyDescent="0.25">
      <c r="A102" t="s">
        <v>5533</v>
      </c>
      <c r="B102" t="s">
        <v>2189</v>
      </c>
      <c r="C102">
        <v>1</v>
      </c>
      <c r="D102">
        <v>1</v>
      </c>
      <c r="E102">
        <v>1</v>
      </c>
      <c r="F102">
        <v>283</v>
      </c>
      <c r="L102" t="s">
        <v>5531</v>
      </c>
      <c r="M102" t="s">
        <v>4211</v>
      </c>
      <c r="N102">
        <v>1</v>
      </c>
      <c r="O102">
        <v>1</v>
      </c>
      <c r="P102">
        <v>2</v>
      </c>
      <c r="Q102">
        <v>265</v>
      </c>
    </row>
    <row r="103" spans="1:17" x14ac:dyDescent="0.25">
      <c r="A103" t="s">
        <v>5533</v>
      </c>
      <c r="B103" t="s">
        <v>2190</v>
      </c>
      <c r="C103">
        <v>1</v>
      </c>
      <c r="D103">
        <v>1</v>
      </c>
      <c r="E103">
        <v>1</v>
      </c>
      <c r="F103">
        <v>284</v>
      </c>
      <c r="L103" t="s">
        <v>5531</v>
      </c>
      <c r="M103" t="s">
        <v>4212</v>
      </c>
      <c r="N103">
        <v>1</v>
      </c>
      <c r="O103">
        <v>1</v>
      </c>
      <c r="P103">
        <v>2</v>
      </c>
      <c r="Q103">
        <v>266</v>
      </c>
    </row>
    <row r="104" spans="1:17" x14ac:dyDescent="0.25">
      <c r="A104" t="s">
        <v>5533</v>
      </c>
      <c r="B104" t="s">
        <v>2191</v>
      </c>
      <c r="C104">
        <v>1</v>
      </c>
      <c r="D104">
        <v>1</v>
      </c>
      <c r="E104">
        <v>1</v>
      </c>
      <c r="F104">
        <v>285</v>
      </c>
      <c r="L104" t="s">
        <v>5531</v>
      </c>
      <c r="M104" t="s">
        <v>4213</v>
      </c>
      <c r="N104">
        <v>1</v>
      </c>
      <c r="O104">
        <v>1</v>
      </c>
      <c r="P104">
        <v>2</v>
      </c>
      <c r="Q104">
        <v>267</v>
      </c>
    </row>
    <row r="105" spans="1:17" x14ac:dyDescent="0.25">
      <c r="A105" t="s">
        <v>5533</v>
      </c>
      <c r="B105" t="s">
        <v>2192</v>
      </c>
      <c r="C105">
        <v>1</v>
      </c>
      <c r="D105">
        <v>1</v>
      </c>
      <c r="E105">
        <v>1</v>
      </c>
      <c r="F105">
        <v>286</v>
      </c>
      <c r="L105" t="s">
        <v>5531</v>
      </c>
      <c r="M105" t="s">
        <v>4214</v>
      </c>
      <c r="N105">
        <v>1</v>
      </c>
      <c r="O105">
        <v>1</v>
      </c>
      <c r="P105">
        <v>2</v>
      </c>
      <c r="Q105">
        <v>268</v>
      </c>
    </row>
    <row r="106" spans="1:17" x14ac:dyDescent="0.25">
      <c r="A106" t="s">
        <v>5533</v>
      </c>
      <c r="B106" t="s">
        <v>2193</v>
      </c>
      <c r="C106">
        <v>1</v>
      </c>
      <c r="D106">
        <v>1</v>
      </c>
      <c r="E106">
        <v>1</v>
      </c>
      <c r="F106">
        <v>287</v>
      </c>
      <c r="L106" t="s">
        <v>5531</v>
      </c>
      <c r="M106" t="s">
        <v>4215</v>
      </c>
      <c r="N106">
        <v>1</v>
      </c>
      <c r="O106">
        <v>1</v>
      </c>
      <c r="P106">
        <v>2</v>
      </c>
      <c r="Q106">
        <v>269</v>
      </c>
    </row>
    <row r="107" spans="1:17" x14ac:dyDescent="0.25">
      <c r="A107" t="s">
        <v>5533</v>
      </c>
      <c r="B107" t="s">
        <v>2194</v>
      </c>
      <c r="C107">
        <v>1</v>
      </c>
      <c r="D107">
        <v>1</v>
      </c>
      <c r="E107">
        <v>1</v>
      </c>
      <c r="F107">
        <v>288</v>
      </c>
      <c r="L107" t="s">
        <v>5531</v>
      </c>
      <c r="M107" t="s">
        <v>4216</v>
      </c>
      <c r="N107">
        <v>1</v>
      </c>
      <c r="O107">
        <v>1</v>
      </c>
      <c r="P107">
        <v>2</v>
      </c>
      <c r="Q107">
        <v>270</v>
      </c>
    </row>
    <row r="108" spans="1:17" x14ac:dyDescent="0.25">
      <c r="A108" t="s">
        <v>5533</v>
      </c>
      <c r="B108" t="s">
        <v>2195</v>
      </c>
      <c r="C108">
        <v>1</v>
      </c>
      <c r="D108">
        <v>1</v>
      </c>
      <c r="E108">
        <v>1</v>
      </c>
      <c r="F108">
        <v>289</v>
      </c>
      <c r="L108" t="s">
        <v>5531</v>
      </c>
      <c r="M108" t="s">
        <v>4217</v>
      </c>
      <c r="N108">
        <v>1</v>
      </c>
      <c r="O108">
        <v>1</v>
      </c>
      <c r="P108">
        <v>2</v>
      </c>
      <c r="Q108">
        <v>271</v>
      </c>
    </row>
    <row r="109" spans="1:17" x14ac:dyDescent="0.25">
      <c r="A109" t="s">
        <v>5533</v>
      </c>
      <c r="B109" t="s">
        <v>2196</v>
      </c>
      <c r="C109">
        <v>1</v>
      </c>
      <c r="D109">
        <v>1</v>
      </c>
      <c r="E109">
        <v>1</v>
      </c>
      <c r="F109">
        <v>290</v>
      </c>
      <c r="L109" t="s">
        <v>5531</v>
      </c>
      <c r="M109" t="s">
        <v>4218</v>
      </c>
      <c r="N109">
        <v>1</v>
      </c>
      <c r="O109">
        <v>1</v>
      </c>
      <c r="P109">
        <v>2</v>
      </c>
      <c r="Q109">
        <v>272</v>
      </c>
    </row>
    <row r="110" spans="1:17" x14ac:dyDescent="0.25">
      <c r="A110" t="s">
        <v>5533</v>
      </c>
      <c r="B110" t="s">
        <v>2197</v>
      </c>
      <c r="C110">
        <v>1</v>
      </c>
      <c r="D110">
        <v>1</v>
      </c>
      <c r="E110">
        <v>1</v>
      </c>
      <c r="F110">
        <v>291</v>
      </c>
      <c r="L110" t="s">
        <v>5531</v>
      </c>
      <c r="M110" t="s">
        <v>4219</v>
      </c>
      <c r="N110">
        <v>1</v>
      </c>
      <c r="O110">
        <v>1</v>
      </c>
      <c r="P110">
        <v>2</v>
      </c>
      <c r="Q110">
        <v>273</v>
      </c>
    </row>
    <row r="111" spans="1:17" x14ac:dyDescent="0.25">
      <c r="A111" t="s">
        <v>5533</v>
      </c>
      <c r="B111" t="s">
        <v>2198</v>
      </c>
      <c r="C111">
        <v>1</v>
      </c>
      <c r="D111">
        <v>1</v>
      </c>
      <c r="E111">
        <v>1</v>
      </c>
      <c r="F111">
        <v>292</v>
      </c>
      <c r="L111" t="s">
        <v>5531</v>
      </c>
      <c r="M111" t="s">
        <v>4220</v>
      </c>
      <c r="N111">
        <v>1</v>
      </c>
      <c r="O111">
        <v>1</v>
      </c>
      <c r="P111">
        <v>2</v>
      </c>
      <c r="Q111">
        <v>274</v>
      </c>
    </row>
    <row r="112" spans="1:17" x14ac:dyDescent="0.25">
      <c r="A112" t="s">
        <v>5533</v>
      </c>
      <c r="B112" t="s">
        <v>2199</v>
      </c>
      <c r="C112">
        <v>1</v>
      </c>
      <c r="D112">
        <v>1</v>
      </c>
      <c r="E112">
        <v>1</v>
      </c>
      <c r="F112" s="113">
        <v>293</v>
      </c>
      <c r="L112" t="s">
        <v>5531</v>
      </c>
      <c r="M112" t="s">
        <v>4221</v>
      </c>
      <c r="N112">
        <v>1</v>
      </c>
      <c r="O112">
        <v>1</v>
      </c>
      <c r="P112">
        <v>2</v>
      </c>
      <c r="Q112">
        <v>275</v>
      </c>
    </row>
    <row r="113" spans="1:17" x14ac:dyDescent="0.25">
      <c r="A113" t="s">
        <v>5533</v>
      </c>
      <c r="B113" t="s">
        <v>2200</v>
      </c>
      <c r="C113">
        <v>1</v>
      </c>
      <c r="D113">
        <v>1</v>
      </c>
      <c r="E113">
        <v>1</v>
      </c>
      <c r="F113">
        <v>296</v>
      </c>
      <c r="L113" t="s">
        <v>5531</v>
      </c>
      <c r="M113" t="s">
        <v>4222</v>
      </c>
      <c r="N113">
        <v>1</v>
      </c>
      <c r="O113">
        <v>1</v>
      </c>
      <c r="P113">
        <v>2</v>
      </c>
      <c r="Q113">
        <v>276</v>
      </c>
    </row>
    <row r="114" spans="1:17" x14ac:dyDescent="0.25">
      <c r="A114" t="s">
        <v>5533</v>
      </c>
      <c r="B114" t="s">
        <v>2201</v>
      </c>
      <c r="C114">
        <v>1</v>
      </c>
      <c r="D114">
        <v>1</v>
      </c>
      <c r="E114">
        <v>1</v>
      </c>
      <c r="F114">
        <v>297</v>
      </c>
      <c r="L114" t="s">
        <v>5531</v>
      </c>
      <c r="M114" t="s">
        <v>4223</v>
      </c>
      <c r="N114">
        <v>1</v>
      </c>
      <c r="O114">
        <v>1</v>
      </c>
      <c r="P114">
        <v>2</v>
      </c>
      <c r="Q114">
        <v>277</v>
      </c>
    </row>
    <row r="115" spans="1:17" x14ac:dyDescent="0.25">
      <c r="A115" t="s">
        <v>5533</v>
      </c>
      <c r="B115" t="s">
        <v>2202</v>
      </c>
      <c r="C115">
        <v>1</v>
      </c>
      <c r="D115">
        <v>1</v>
      </c>
      <c r="E115">
        <v>1</v>
      </c>
      <c r="F115">
        <v>298</v>
      </c>
      <c r="L115" t="s">
        <v>5531</v>
      </c>
      <c r="M115" t="s">
        <v>4188</v>
      </c>
      <c r="N115">
        <v>1</v>
      </c>
      <c r="O115">
        <v>1</v>
      </c>
      <c r="P115">
        <v>2</v>
      </c>
      <c r="Q115">
        <v>278</v>
      </c>
    </row>
    <row r="116" spans="1:17" x14ac:dyDescent="0.25">
      <c r="A116" t="s">
        <v>5533</v>
      </c>
      <c r="B116" t="s">
        <v>2203</v>
      </c>
      <c r="C116">
        <v>1</v>
      </c>
      <c r="D116">
        <v>1</v>
      </c>
      <c r="E116">
        <v>1</v>
      </c>
      <c r="F116">
        <v>299</v>
      </c>
      <c r="L116" t="s">
        <v>5531</v>
      </c>
      <c r="M116" t="s">
        <v>4189</v>
      </c>
      <c r="N116">
        <v>1</v>
      </c>
      <c r="O116">
        <v>1</v>
      </c>
      <c r="P116">
        <v>2</v>
      </c>
      <c r="Q116">
        <v>279</v>
      </c>
    </row>
    <row r="117" spans="1:17" x14ac:dyDescent="0.25">
      <c r="A117" t="s">
        <v>5533</v>
      </c>
      <c r="B117" t="s">
        <v>2204</v>
      </c>
      <c r="C117">
        <v>1</v>
      </c>
      <c r="D117">
        <v>1</v>
      </c>
      <c r="E117">
        <v>1</v>
      </c>
      <c r="F117">
        <v>300</v>
      </c>
      <c r="L117" t="s">
        <v>5531</v>
      </c>
      <c r="M117" t="s">
        <v>4190</v>
      </c>
      <c r="N117">
        <v>1</v>
      </c>
      <c r="O117">
        <v>1</v>
      </c>
      <c r="P117">
        <v>2</v>
      </c>
      <c r="Q117">
        <v>280</v>
      </c>
    </row>
    <row r="118" spans="1:17" x14ac:dyDescent="0.25">
      <c r="A118" t="s">
        <v>5533</v>
      </c>
      <c r="B118" t="s">
        <v>2205</v>
      </c>
      <c r="C118">
        <v>1</v>
      </c>
      <c r="D118">
        <v>1</v>
      </c>
      <c r="E118">
        <v>1</v>
      </c>
      <c r="F118">
        <v>305</v>
      </c>
      <c r="L118" t="s">
        <v>5531</v>
      </c>
      <c r="M118" t="s">
        <v>4191</v>
      </c>
      <c r="N118">
        <v>1</v>
      </c>
      <c r="O118">
        <v>1</v>
      </c>
      <c r="P118">
        <v>2</v>
      </c>
      <c r="Q118">
        <v>281</v>
      </c>
    </row>
    <row r="119" spans="1:17" x14ac:dyDescent="0.25">
      <c r="A119" t="s">
        <v>5533</v>
      </c>
      <c r="B119" t="s">
        <v>2206</v>
      </c>
      <c r="C119">
        <v>1</v>
      </c>
      <c r="D119">
        <v>1</v>
      </c>
      <c r="E119">
        <v>1</v>
      </c>
      <c r="F119">
        <v>306</v>
      </c>
      <c r="L119" t="s">
        <v>5531</v>
      </c>
      <c r="M119" t="s">
        <v>4192</v>
      </c>
      <c r="N119">
        <v>1</v>
      </c>
      <c r="O119">
        <v>1</v>
      </c>
      <c r="P119">
        <v>2</v>
      </c>
      <c r="Q119">
        <v>282</v>
      </c>
    </row>
    <row r="120" spans="1:17" x14ac:dyDescent="0.25">
      <c r="A120" t="s">
        <v>5533</v>
      </c>
      <c r="B120" t="s">
        <v>2207</v>
      </c>
      <c r="C120">
        <v>1</v>
      </c>
      <c r="D120">
        <v>1</v>
      </c>
      <c r="E120">
        <v>1</v>
      </c>
      <c r="F120">
        <v>307</v>
      </c>
      <c r="L120" t="s">
        <v>5531</v>
      </c>
      <c r="M120" t="s">
        <v>4193</v>
      </c>
      <c r="N120">
        <v>1</v>
      </c>
      <c r="O120">
        <v>1</v>
      </c>
      <c r="P120">
        <v>2</v>
      </c>
      <c r="Q120">
        <v>283</v>
      </c>
    </row>
    <row r="121" spans="1:17" x14ac:dyDescent="0.25">
      <c r="A121" t="s">
        <v>5533</v>
      </c>
      <c r="B121" t="s">
        <v>2208</v>
      </c>
      <c r="C121">
        <v>1</v>
      </c>
      <c r="D121">
        <v>1</v>
      </c>
      <c r="E121">
        <v>1</v>
      </c>
      <c r="F121">
        <v>308</v>
      </c>
      <c r="L121" t="s">
        <v>5531</v>
      </c>
      <c r="M121" t="s">
        <v>4194</v>
      </c>
      <c r="N121">
        <v>1</v>
      </c>
      <c r="O121">
        <v>1</v>
      </c>
      <c r="P121">
        <v>2</v>
      </c>
      <c r="Q121">
        <v>284</v>
      </c>
    </row>
    <row r="122" spans="1:17" x14ac:dyDescent="0.25">
      <c r="A122" t="s">
        <v>5533</v>
      </c>
      <c r="B122" t="s">
        <v>2209</v>
      </c>
      <c r="C122">
        <v>1</v>
      </c>
      <c r="D122">
        <v>1</v>
      </c>
      <c r="E122">
        <v>1</v>
      </c>
      <c r="F122">
        <v>309</v>
      </c>
      <c r="L122" t="s">
        <v>5531</v>
      </c>
      <c r="M122" t="s">
        <v>4195</v>
      </c>
      <c r="N122">
        <v>1</v>
      </c>
      <c r="O122">
        <v>1</v>
      </c>
      <c r="P122">
        <v>2</v>
      </c>
      <c r="Q122">
        <v>285</v>
      </c>
    </row>
    <row r="123" spans="1:17" x14ac:dyDescent="0.25">
      <c r="A123" t="s">
        <v>5533</v>
      </c>
      <c r="B123" t="s">
        <v>2210</v>
      </c>
      <c r="C123">
        <v>1</v>
      </c>
      <c r="D123">
        <v>1</v>
      </c>
      <c r="E123">
        <v>1</v>
      </c>
      <c r="F123">
        <v>310</v>
      </c>
      <c r="L123" t="s">
        <v>5531</v>
      </c>
      <c r="M123" t="s">
        <v>4196</v>
      </c>
      <c r="N123">
        <v>1</v>
      </c>
      <c r="O123">
        <v>1</v>
      </c>
      <c r="P123">
        <v>2</v>
      </c>
      <c r="Q123">
        <v>286</v>
      </c>
    </row>
    <row r="124" spans="1:17" x14ac:dyDescent="0.25">
      <c r="A124" t="s">
        <v>5533</v>
      </c>
      <c r="B124" t="s">
        <v>2211</v>
      </c>
      <c r="C124">
        <v>1</v>
      </c>
      <c r="D124">
        <v>1</v>
      </c>
      <c r="E124">
        <v>1</v>
      </c>
      <c r="F124">
        <v>311</v>
      </c>
      <c r="L124" t="s">
        <v>5531</v>
      </c>
      <c r="M124" t="s">
        <v>4197</v>
      </c>
      <c r="N124">
        <v>1</v>
      </c>
      <c r="O124">
        <v>1</v>
      </c>
      <c r="P124">
        <v>2</v>
      </c>
      <c r="Q124">
        <v>287</v>
      </c>
    </row>
    <row r="125" spans="1:17" x14ac:dyDescent="0.25">
      <c r="A125" t="s">
        <v>5533</v>
      </c>
      <c r="B125" t="s">
        <v>2212</v>
      </c>
      <c r="C125">
        <v>1</v>
      </c>
      <c r="D125">
        <v>1</v>
      </c>
      <c r="E125">
        <v>1</v>
      </c>
      <c r="F125">
        <v>312</v>
      </c>
      <c r="L125" t="s">
        <v>5531</v>
      </c>
      <c r="M125" t="s">
        <v>4198</v>
      </c>
      <c r="N125">
        <v>1</v>
      </c>
      <c r="O125">
        <v>1</v>
      </c>
      <c r="P125">
        <v>2</v>
      </c>
      <c r="Q125">
        <v>288</v>
      </c>
    </row>
    <row r="126" spans="1:17" x14ac:dyDescent="0.25">
      <c r="A126" t="s">
        <v>5533</v>
      </c>
      <c r="B126" t="s">
        <v>2213</v>
      </c>
      <c r="C126">
        <v>1</v>
      </c>
      <c r="D126">
        <v>1</v>
      </c>
      <c r="E126">
        <v>1</v>
      </c>
      <c r="F126">
        <v>313</v>
      </c>
      <c r="L126" t="s">
        <v>5531</v>
      </c>
      <c r="M126" t="s">
        <v>4199</v>
      </c>
      <c r="N126">
        <v>1</v>
      </c>
      <c r="O126">
        <v>1</v>
      </c>
      <c r="P126">
        <v>2</v>
      </c>
      <c r="Q126">
        <v>289</v>
      </c>
    </row>
    <row r="127" spans="1:17" x14ac:dyDescent="0.25">
      <c r="A127" t="s">
        <v>5533</v>
      </c>
      <c r="B127" t="s">
        <v>2214</v>
      </c>
      <c r="C127">
        <v>1</v>
      </c>
      <c r="D127">
        <v>1</v>
      </c>
      <c r="E127">
        <v>1</v>
      </c>
      <c r="F127">
        <v>314</v>
      </c>
      <c r="L127" t="s">
        <v>5531</v>
      </c>
      <c r="M127" t="s">
        <v>4200</v>
      </c>
      <c r="N127">
        <v>1</v>
      </c>
      <c r="O127">
        <v>1</v>
      </c>
      <c r="P127">
        <v>2</v>
      </c>
      <c r="Q127">
        <v>290</v>
      </c>
    </row>
    <row r="128" spans="1:17" x14ac:dyDescent="0.25">
      <c r="A128" t="s">
        <v>5533</v>
      </c>
      <c r="B128" t="s">
        <v>2215</v>
      </c>
      <c r="C128">
        <v>1</v>
      </c>
      <c r="D128">
        <v>1</v>
      </c>
      <c r="E128">
        <v>1</v>
      </c>
      <c r="F128">
        <v>315</v>
      </c>
      <c r="L128" t="s">
        <v>5531</v>
      </c>
      <c r="M128" t="s">
        <v>4201</v>
      </c>
      <c r="N128">
        <v>1</v>
      </c>
      <c r="O128">
        <v>1</v>
      </c>
      <c r="P128">
        <v>2</v>
      </c>
      <c r="Q128">
        <v>291</v>
      </c>
    </row>
    <row r="129" spans="1:17" x14ac:dyDescent="0.25">
      <c r="A129" t="s">
        <v>5533</v>
      </c>
      <c r="B129" t="s">
        <v>2216</v>
      </c>
      <c r="C129">
        <v>1</v>
      </c>
      <c r="D129">
        <v>1</v>
      </c>
      <c r="E129">
        <v>1</v>
      </c>
      <c r="F129">
        <v>316</v>
      </c>
      <c r="L129" t="s">
        <v>5531</v>
      </c>
      <c r="M129" t="s">
        <v>4202</v>
      </c>
      <c r="N129">
        <v>1</v>
      </c>
      <c r="O129">
        <v>1</v>
      </c>
      <c r="P129">
        <v>2</v>
      </c>
      <c r="Q129">
        <v>292</v>
      </c>
    </row>
    <row r="130" spans="1:17" x14ac:dyDescent="0.25">
      <c r="A130" t="s">
        <v>5533</v>
      </c>
      <c r="B130" t="s">
        <v>2217</v>
      </c>
      <c r="C130">
        <v>1</v>
      </c>
      <c r="D130">
        <v>1</v>
      </c>
      <c r="E130">
        <v>1</v>
      </c>
      <c r="F130">
        <v>317</v>
      </c>
      <c r="L130" t="s">
        <v>5531</v>
      </c>
      <c r="M130" t="s">
        <v>4203</v>
      </c>
      <c r="N130">
        <v>1</v>
      </c>
      <c r="O130">
        <v>1</v>
      </c>
      <c r="P130">
        <v>2</v>
      </c>
      <c r="Q130">
        <v>293</v>
      </c>
    </row>
    <row r="131" spans="1:17" x14ac:dyDescent="0.25">
      <c r="A131" t="s">
        <v>5533</v>
      </c>
      <c r="B131" t="s">
        <v>2218</v>
      </c>
      <c r="C131">
        <v>1</v>
      </c>
      <c r="D131">
        <v>1</v>
      </c>
      <c r="E131">
        <v>1</v>
      </c>
      <c r="F131">
        <v>318</v>
      </c>
      <c r="L131" t="s">
        <v>5531</v>
      </c>
      <c r="M131" t="s">
        <v>4204</v>
      </c>
      <c r="N131">
        <v>1</v>
      </c>
      <c r="O131">
        <v>1</v>
      </c>
      <c r="P131">
        <v>2</v>
      </c>
      <c r="Q131">
        <v>294</v>
      </c>
    </row>
    <row r="132" spans="1:17" x14ac:dyDescent="0.25">
      <c r="A132" t="s">
        <v>5533</v>
      </c>
      <c r="B132" t="s">
        <v>2219</v>
      </c>
      <c r="C132">
        <v>1</v>
      </c>
      <c r="D132">
        <v>1</v>
      </c>
      <c r="E132">
        <v>1</v>
      </c>
      <c r="F132">
        <v>319</v>
      </c>
      <c r="L132" t="s">
        <v>5531</v>
      </c>
      <c r="M132" t="s">
        <v>4205</v>
      </c>
      <c r="N132">
        <v>1</v>
      </c>
      <c r="O132">
        <v>1</v>
      </c>
      <c r="P132">
        <v>2</v>
      </c>
      <c r="Q132">
        <v>295</v>
      </c>
    </row>
    <row r="133" spans="1:17" x14ac:dyDescent="0.25">
      <c r="A133" t="s">
        <v>5533</v>
      </c>
      <c r="B133" t="s">
        <v>2220</v>
      </c>
      <c r="C133">
        <v>1</v>
      </c>
      <c r="D133">
        <v>1</v>
      </c>
      <c r="E133">
        <v>1</v>
      </c>
      <c r="F133">
        <v>320</v>
      </c>
      <c r="L133" t="s">
        <v>5531</v>
      </c>
      <c r="M133" t="s">
        <v>4762</v>
      </c>
      <c r="N133">
        <v>1</v>
      </c>
      <c r="O133">
        <v>1</v>
      </c>
      <c r="P133">
        <v>0</v>
      </c>
      <c r="Q133">
        <v>178</v>
      </c>
    </row>
    <row r="134" spans="1:17" x14ac:dyDescent="0.25">
      <c r="A134" t="s">
        <v>5533</v>
      </c>
      <c r="B134" t="s">
        <v>2221</v>
      </c>
      <c r="C134">
        <v>1</v>
      </c>
      <c r="D134">
        <v>1</v>
      </c>
      <c r="E134">
        <v>1</v>
      </c>
      <c r="F134">
        <v>321</v>
      </c>
      <c r="L134" t="s">
        <v>5531</v>
      </c>
      <c r="M134" t="s">
        <v>4763</v>
      </c>
      <c r="N134">
        <v>1</v>
      </c>
      <c r="O134">
        <v>1</v>
      </c>
      <c r="P134">
        <v>0</v>
      </c>
      <c r="Q134">
        <v>179</v>
      </c>
    </row>
    <row r="135" spans="1:17" x14ac:dyDescent="0.25">
      <c r="A135" t="s">
        <v>5533</v>
      </c>
      <c r="B135" t="s">
        <v>2222</v>
      </c>
      <c r="C135">
        <v>1</v>
      </c>
      <c r="D135">
        <v>1</v>
      </c>
      <c r="E135">
        <v>1</v>
      </c>
      <c r="F135">
        <v>322</v>
      </c>
      <c r="L135" t="s">
        <v>5531</v>
      </c>
      <c r="M135" t="s">
        <v>4764</v>
      </c>
      <c r="N135">
        <v>1</v>
      </c>
      <c r="O135">
        <v>1</v>
      </c>
      <c r="P135">
        <v>0</v>
      </c>
      <c r="Q135">
        <v>180</v>
      </c>
    </row>
    <row r="136" spans="1:17" x14ac:dyDescent="0.25">
      <c r="A136" t="s">
        <v>5533</v>
      </c>
      <c r="B136" t="s">
        <v>2223</v>
      </c>
      <c r="C136">
        <v>1</v>
      </c>
      <c r="D136">
        <v>1</v>
      </c>
      <c r="E136">
        <v>1</v>
      </c>
      <c r="F136">
        <v>323</v>
      </c>
      <c r="L136" t="s">
        <v>5531</v>
      </c>
      <c r="M136" t="s">
        <v>4765</v>
      </c>
      <c r="N136">
        <v>1</v>
      </c>
      <c r="O136">
        <v>1</v>
      </c>
      <c r="P136">
        <v>0</v>
      </c>
      <c r="Q136">
        <v>181</v>
      </c>
    </row>
    <row r="137" spans="1:17" x14ac:dyDescent="0.25">
      <c r="A137" t="s">
        <v>5533</v>
      </c>
      <c r="B137" t="s">
        <v>2224</v>
      </c>
      <c r="C137">
        <v>1</v>
      </c>
      <c r="D137">
        <v>1</v>
      </c>
      <c r="E137">
        <v>1</v>
      </c>
      <c r="F137">
        <v>324</v>
      </c>
      <c r="L137" t="s">
        <v>5531</v>
      </c>
      <c r="M137" t="s">
        <v>4766</v>
      </c>
      <c r="N137">
        <v>1</v>
      </c>
      <c r="O137">
        <v>1</v>
      </c>
      <c r="P137">
        <v>0</v>
      </c>
      <c r="Q137">
        <v>182</v>
      </c>
    </row>
    <row r="138" spans="1:17" x14ac:dyDescent="0.25">
      <c r="A138" t="s">
        <v>5533</v>
      </c>
      <c r="B138" t="s">
        <v>2225</v>
      </c>
      <c r="C138">
        <v>1</v>
      </c>
      <c r="D138">
        <v>1</v>
      </c>
      <c r="E138">
        <v>1</v>
      </c>
      <c r="F138">
        <v>325</v>
      </c>
      <c r="L138" t="s">
        <v>5531</v>
      </c>
      <c r="M138" t="s">
        <v>4767</v>
      </c>
      <c r="N138">
        <v>1</v>
      </c>
      <c r="O138">
        <v>1</v>
      </c>
      <c r="P138">
        <v>0</v>
      </c>
      <c r="Q138">
        <v>183</v>
      </c>
    </row>
    <row r="139" spans="1:17" x14ac:dyDescent="0.25">
      <c r="A139" t="s">
        <v>5533</v>
      </c>
      <c r="B139" t="s">
        <v>2226</v>
      </c>
      <c r="C139">
        <v>1</v>
      </c>
      <c r="D139">
        <v>1</v>
      </c>
      <c r="E139">
        <v>1</v>
      </c>
      <c r="F139">
        <v>326</v>
      </c>
      <c r="L139" t="s">
        <v>5531</v>
      </c>
      <c r="M139" t="s">
        <v>4768</v>
      </c>
      <c r="N139">
        <v>1</v>
      </c>
      <c r="O139">
        <v>1</v>
      </c>
      <c r="P139">
        <v>0</v>
      </c>
      <c r="Q139">
        <v>184</v>
      </c>
    </row>
    <row r="140" spans="1:17" x14ac:dyDescent="0.25">
      <c r="A140" t="s">
        <v>5533</v>
      </c>
      <c r="B140" t="s">
        <v>2227</v>
      </c>
      <c r="C140">
        <v>1</v>
      </c>
      <c r="D140">
        <v>1</v>
      </c>
      <c r="E140">
        <v>1</v>
      </c>
      <c r="F140">
        <v>327</v>
      </c>
      <c r="L140" t="s">
        <v>5531</v>
      </c>
      <c r="M140" t="s">
        <v>4769</v>
      </c>
      <c r="N140">
        <v>1</v>
      </c>
      <c r="O140">
        <v>1</v>
      </c>
      <c r="P140">
        <v>0</v>
      </c>
      <c r="Q140">
        <v>185</v>
      </c>
    </row>
    <row r="141" spans="1:17" x14ac:dyDescent="0.25">
      <c r="A141" t="s">
        <v>5533</v>
      </c>
      <c r="B141" t="s">
        <v>2228</v>
      </c>
      <c r="C141">
        <v>1</v>
      </c>
      <c r="D141">
        <v>1</v>
      </c>
      <c r="E141">
        <v>1</v>
      </c>
      <c r="F141">
        <v>328</v>
      </c>
      <c r="L141" t="s">
        <v>5531</v>
      </c>
      <c r="M141" t="s">
        <v>4770</v>
      </c>
      <c r="N141">
        <v>1</v>
      </c>
      <c r="O141">
        <v>1</v>
      </c>
      <c r="P141">
        <v>0</v>
      </c>
      <c r="Q141">
        <v>186</v>
      </c>
    </row>
    <row r="142" spans="1:17" x14ac:dyDescent="0.25">
      <c r="A142" t="s">
        <v>5533</v>
      </c>
      <c r="B142" t="s">
        <v>2229</v>
      </c>
      <c r="C142">
        <v>1</v>
      </c>
      <c r="D142">
        <v>1</v>
      </c>
      <c r="E142">
        <v>1</v>
      </c>
      <c r="F142">
        <v>329</v>
      </c>
      <c r="L142" t="s">
        <v>5531</v>
      </c>
      <c r="M142" t="s">
        <v>4771</v>
      </c>
      <c r="N142">
        <v>1</v>
      </c>
      <c r="O142">
        <v>1</v>
      </c>
      <c r="P142">
        <v>0</v>
      </c>
      <c r="Q142">
        <v>187</v>
      </c>
    </row>
    <row r="143" spans="1:17" x14ac:dyDescent="0.25">
      <c r="A143" t="s">
        <v>5533</v>
      </c>
      <c r="B143" t="s">
        <v>2230</v>
      </c>
      <c r="C143">
        <v>1</v>
      </c>
      <c r="D143">
        <v>1</v>
      </c>
      <c r="E143">
        <v>1</v>
      </c>
      <c r="F143">
        <v>330</v>
      </c>
      <c r="L143" t="s">
        <v>5531</v>
      </c>
      <c r="M143" t="s">
        <v>4772</v>
      </c>
      <c r="N143">
        <v>1</v>
      </c>
      <c r="O143">
        <v>1</v>
      </c>
      <c r="P143">
        <v>0</v>
      </c>
      <c r="Q143">
        <v>188</v>
      </c>
    </row>
    <row r="144" spans="1:17" x14ac:dyDescent="0.25">
      <c r="A144" t="s">
        <v>5533</v>
      </c>
      <c r="B144" t="s">
        <v>2231</v>
      </c>
      <c r="C144">
        <v>1</v>
      </c>
      <c r="D144">
        <v>1</v>
      </c>
      <c r="E144">
        <v>1</v>
      </c>
      <c r="F144">
        <v>331</v>
      </c>
      <c r="L144" t="s">
        <v>5531</v>
      </c>
      <c r="M144" t="s">
        <v>4773</v>
      </c>
      <c r="N144">
        <v>1</v>
      </c>
      <c r="O144">
        <v>1</v>
      </c>
      <c r="P144">
        <v>0</v>
      </c>
      <c r="Q144">
        <v>189</v>
      </c>
    </row>
    <row r="145" spans="1:17" x14ac:dyDescent="0.25">
      <c r="A145" t="s">
        <v>5533</v>
      </c>
      <c r="B145" t="s">
        <v>2232</v>
      </c>
      <c r="C145">
        <v>1</v>
      </c>
      <c r="D145">
        <v>1</v>
      </c>
      <c r="E145">
        <v>1</v>
      </c>
      <c r="F145">
        <v>332</v>
      </c>
      <c r="L145" t="s">
        <v>5531</v>
      </c>
      <c r="M145" t="s">
        <v>4774</v>
      </c>
      <c r="N145">
        <v>1</v>
      </c>
      <c r="O145">
        <v>1</v>
      </c>
      <c r="P145">
        <v>0</v>
      </c>
      <c r="Q145">
        <v>190</v>
      </c>
    </row>
    <row r="146" spans="1:17" x14ac:dyDescent="0.25">
      <c r="A146" t="s">
        <v>5533</v>
      </c>
      <c r="B146" t="s">
        <v>2233</v>
      </c>
      <c r="C146">
        <v>1</v>
      </c>
      <c r="D146">
        <v>1</v>
      </c>
      <c r="E146">
        <v>1</v>
      </c>
      <c r="F146">
        <v>333</v>
      </c>
      <c r="L146" t="s">
        <v>5531</v>
      </c>
      <c r="M146" t="s">
        <v>4775</v>
      </c>
      <c r="N146">
        <v>1</v>
      </c>
      <c r="O146">
        <v>1</v>
      </c>
      <c r="P146">
        <v>0</v>
      </c>
      <c r="Q146">
        <v>191</v>
      </c>
    </row>
    <row r="147" spans="1:17" x14ac:dyDescent="0.25">
      <c r="A147" t="s">
        <v>5533</v>
      </c>
      <c r="B147" t="s">
        <v>2234</v>
      </c>
      <c r="C147">
        <v>1</v>
      </c>
      <c r="D147">
        <v>1</v>
      </c>
      <c r="E147">
        <v>1</v>
      </c>
      <c r="F147">
        <v>334</v>
      </c>
      <c r="L147" t="s">
        <v>5531</v>
      </c>
      <c r="M147" t="s">
        <v>4776</v>
      </c>
      <c r="N147">
        <v>1</v>
      </c>
      <c r="O147">
        <v>1</v>
      </c>
      <c r="P147">
        <v>0</v>
      </c>
      <c r="Q147">
        <v>192</v>
      </c>
    </row>
    <row r="148" spans="1:17" x14ac:dyDescent="0.25">
      <c r="A148" t="s">
        <v>5533</v>
      </c>
      <c r="B148" t="s">
        <v>2235</v>
      </c>
      <c r="C148">
        <v>1</v>
      </c>
      <c r="D148">
        <v>1</v>
      </c>
      <c r="E148">
        <v>1</v>
      </c>
      <c r="F148">
        <v>335</v>
      </c>
      <c r="L148" t="s">
        <v>5531</v>
      </c>
      <c r="M148" t="s">
        <v>4777</v>
      </c>
      <c r="N148">
        <v>1</v>
      </c>
      <c r="O148">
        <v>1</v>
      </c>
      <c r="P148">
        <v>0</v>
      </c>
      <c r="Q148">
        <v>193</v>
      </c>
    </row>
    <row r="149" spans="1:17" x14ac:dyDescent="0.25">
      <c r="A149" t="s">
        <v>5533</v>
      </c>
      <c r="B149" t="s">
        <v>2236</v>
      </c>
      <c r="C149">
        <v>1</v>
      </c>
      <c r="D149">
        <v>1</v>
      </c>
      <c r="E149">
        <v>1</v>
      </c>
      <c r="F149">
        <v>336</v>
      </c>
      <c r="L149" t="s">
        <v>5531</v>
      </c>
      <c r="M149" t="s">
        <v>4778</v>
      </c>
      <c r="N149">
        <v>1</v>
      </c>
      <c r="O149">
        <v>1</v>
      </c>
      <c r="P149">
        <v>0</v>
      </c>
      <c r="Q149">
        <v>194</v>
      </c>
    </row>
    <row r="150" spans="1:17" x14ac:dyDescent="0.25">
      <c r="A150" t="s">
        <v>5533</v>
      </c>
      <c r="B150" t="s">
        <v>2237</v>
      </c>
      <c r="C150">
        <v>1</v>
      </c>
      <c r="D150">
        <v>1</v>
      </c>
      <c r="E150">
        <v>1</v>
      </c>
      <c r="F150">
        <v>337</v>
      </c>
      <c r="L150" t="s">
        <v>5531</v>
      </c>
      <c r="M150" t="s">
        <v>4779</v>
      </c>
      <c r="N150">
        <v>1</v>
      </c>
      <c r="O150">
        <v>1</v>
      </c>
      <c r="P150">
        <v>0</v>
      </c>
      <c r="Q150">
        <v>195</v>
      </c>
    </row>
    <row r="151" spans="1:17" x14ac:dyDescent="0.25">
      <c r="A151" t="s">
        <v>5533</v>
      </c>
      <c r="B151" t="s">
        <v>2238</v>
      </c>
      <c r="C151">
        <v>1</v>
      </c>
      <c r="D151">
        <v>1</v>
      </c>
      <c r="E151">
        <v>1</v>
      </c>
      <c r="F151">
        <v>338</v>
      </c>
      <c r="L151" t="s">
        <v>5531</v>
      </c>
      <c r="M151" t="s">
        <v>4798</v>
      </c>
      <c r="N151">
        <v>1</v>
      </c>
      <c r="O151">
        <v>1</v>
      </c>
      <c r="P151">
        <v>0</v>
      </c>
      <c r="Q151">
        <v>196</v>
      </c>
    </row>
    <row r="152" spans="1:17" x14ac:dyDescent="0.25">
      <c r="A152" t="s">
        <v>5533</v>
      </c>
      <c r="B152" t="s">
        <v>2239</v>
      </c>
      <c r="C152">
        <v>1</v>
      </c>
      <c r="D152">
        <v>1</v>
      </c>
      <c r="E152">
        <v>1</v>
      </c>
      <c r="F152">
        <v>339</v>
      </c>
      <c r="L152" t="s">
        <v>5531</v>
      </c>
      <c r="M152" t="s">
        <v>4799</v>
      </c>
      <c r="N152">
        <v>1</v>
      </c>
      <c r="O152">
        <v>1</v>
      </c>
      <c r="P152">
        <v>0</v>
      </c>
      <c r="Q152">
        <v>197</v>
      </c>
    </row>
    <row r="153" spans="1:17" x14ac:dyDescent="0.25">
      <c r="A153" t="s">
        <v>5533</v>
      </c>
      <c r="B153" t="s">
        <v>2240</v>
      </c>
      <c r="C153">
        <v>1</v>
      </c>
      <c r="D153">
        <v>1</v>
      </c>
      <c r="E153">
        <v>1</v>
      </c>
      <c r="F153">
        <v>340</v>
      </c>
      <c r="L153" t="s">
        <v>5531</v>
      </c>
      <c r="M153" t="s">
        <v>4800</v>
      </c>
      <c r="N153">
        <v>1</v>
      </c>
      <c r="O153">
        <v>1</v>
      </c>
      <c r="P153">
        <v>0</v>
      </c>
      <c r="Q153">
        <v>198</v>
      </c>
    </row>
    <row r="154" spans="1:17" x14ac:dyDescent="0.25">
      <c r="A154" t="s">
        <v>5533</v>
      </c>
      <c r="B154" t="s">
        <v>2295</v>
      </c>
      <c r="C154">
        <v>1</v>
      </c>
      <c r="D154">
        <v>1</v>
      </c>
      <c r="E154">
        <v>1</v>
      </c>
      <c r="F154">
        <v>683</v>
      </c>
      <c r="L154" t="s">
        <v>5531</v>
      </c>
      <c r="M154" t="s">
        <v>4801</v>
      </c>
      <c r="N154">
        <v>1</v>
      </c>
      <c r="O154">
        <v>1</v>
      </c>
      <c r="P154">
        <v>0</v>
      </c>
      <c r="Q154">
        <v>199</v>
      </c>
    </row>
    <row r="155" spans="1:17" x14ac:dyDescent="0.25">
      <c r="A155" t="s">
        <v>5533</v>
      </c>
      <c r="B155" t="s">
        <v>2296</v>
      </c>
      <c r="C155">
        <v>1</v>
      </c>
      <c r="D155">
        <v>1</v>
      </c>
      <c r="E155">
        <v>1</v>
      </c>
      <c r="F155">
        <v>684</v>
      </c>
      <c r="L155" t="s">
        <v>5531</v>
      </c>
      <c r="M155" t="s">
        <v>4802</v>
      </c>
      <c r="N155">
        <v>1</v>
      </c>
      <c r="O155">
        <v>1</v>
      </c>
      <c r="P155">
        <v>0</v>
      </c>
      <c r="Q155">
        <v>200</v>
      </c>
    </row>
    <row r="156" spans="1:17" x14ac:dyDescent="0.25">
      <c r="A156" t="s">
        <v>5533</v>
      </c>
      <c r="B156" t="s">
        <v>2297</v>
      </c>
      <c r="C156">
        <v>1</v>
      </c>
      <c r="D156">
        <v>1</v>
      </c>
      <c r="E156">
        <v>1</v>
      </c>
      <c r="F156">
        <v>685</v>
      </c>
      <c r="L156" t="s">
        <v>5531</v>
      </c>
      <c r="M156" t="s">
        <v>4803</v>
      </c>
      <c r="N156">
        <v>1</v>
      </c>
      <c r="O156">
        <v>1</v>
      </c>
      <c r="P156">
        <v>0</v>
      </c>
      <c r="Q156">
        <v>201</v>
      </c>
    </row>
    <row r="157" spans="1:17" x14ac:dyDescent="0.25">
      <c r="A157" t="s">
        <v>5533</v>
      </c>
      <c r="B157" t="s">
        <v>2298</v>
      </c>
      <c r="C157">
        <v>1</v>
      </c>
      <c r="D157">
        <v>1</v>
      </c>
      <c r="E157">
        <v>1</v>
      </c>
      <c r="F157">
        <v>686</v>
      </c>
      <c r="L157" t="s">
        <v>5531</v>
      </c>
      <c r="M157" t="s">
        <v>4804</v>
      </c>
      <c r="N157">
        <v>1</v>
      </c>
      <c r="O157">
        <v>1</v>
      </c>
      <c r="P157">
        <v>0</v>
      </c>
      <c r="Q157">
        <v>202</v>
      </c>
    </row>
    <row r="158" spans="1:17" x14ac:dyDescent="0.25">
      <c r="A158" t="s">
        <v>5533</v>
      </c>
      <c r="B158" t="s">
        <v>2299</v>
      </c>
      <c r="C158">
        <v>1</v>
      </c>
      <c r="D158">
        <v>1</v>
      </c>
      <c r="E158">
        <v>1</v>
      </c>
      <c r="F158">
        <v>687</v>
      </c>
      <c r="L158" t="s">
        <v>5531</v>
      </c>
      <c r="M158" t="s">
        <v>4805</v>
      </c>
      <c r="N158">
        <v>1</v>
      </c>
      <c r="O158">
        <v>1</v>
      </c>
      <c r="P158">
        <v>0</v>
      </c>
      <c r="Q158">
        <v>203</v>
      </c>
    </row>
    <row r="159" spans="1:17" x14ac:dyDescent="0.25">
      <c r="A159" t="s">
        <v>5533</v>
      </c>
      <c r="B159" t="s">
        <v>2300</v>
      </c>
      <c r="C159">
        <v>1</v>
      </c>
      <c r="D159">
        <v>1</v>
      </c>
      <c r="E159">
        <v>1</v>
      </c>
      <c r="F159">
        <v>688</v>
      </c>
      <c r="L159" t="s">
        <v>5531</v>
      </c>
      <c r="M159" t="s">
        <v>4806</v>
      </c>
      <c r="N159">
        <v>1</v>
      </c>
      <c r="O159">
        <v>1</v>
      </c>
      <c r="P159">
        <v>0</v>
      </c>
      <c r="Q159">
        <v>204</v>
      </c>
    </row>
    <row r="160" spans="1:17" x14ac:dyDescent="0.25">
      <c r="A160" t="s">
        <v>5533</v>
      </c>
      <c r="B160" t="s">
        <v>2301</v>
      </c>
      <c r="C160">
        <v>1</v>
      </c>
      <c r="D160">
        <v>1</v>
      </c>
      <c r="E160">
        <v>0</v>
      </c>
      <c r="F160">
        <v>689</v>
      </c>
      <c r="L160" t="s">
        <v>5531</v>
      </c>
      <c r="M160" t="s">
        <v>4807</v>
      </c>
      <c r="N160">
        <v>1</v>
      </c>
      <c r="O160">
        <v>1</v>
      </c>
      <c r="P160">
        <v>0</v>
      </c>
      <c r="Q160">
        <v>205</v>
      </c>
    </row>
    <row r="161" spans="1:17" x14ac:dyDescent="0.25">
      <c r="A161" t="s">
        <v>5533</v>
      </c>
      <c r="B161" t="s">
        <v>2302</v>
      </c>
      <c r="C161">
        <v>1</v>
      </c>
      <c r="D161">
        <v>1</v>
      </c>
      <c r="E161">
        <v>1</v>
      </c>
      <c r="F161">
        <v>690</v>
      </c>
      <c r="L161" t="s">
        <v>5531</v>
      </c>
      <c r="M161" t="s">
        <v>4808</v>
      </c>
      <c r="N161">
        <v>1</v>
      </c>
      <c r="O161">
        <v>1</v>
      </c>
      <c r="P161">
        <v>0</v>
      </c>
      <c r="Q161">
        <v>206</v>
      </c>
    </row>
    <row r="162" spans="1:17" x14ac:dyDescent="0.25">
      <c r="A162" t="s">
        <v>5533</v>
      </c>
      <c r="B162" t="s">
        <v>2303</v>
      </c>
      <c r="C162">
        <v>1</v>
      </c>
      <c r="D162">
        <v>1</v>
      </c>
      <c r="E162">
        <v>1</v>
      </c>
      <c r="F162">
        <v>691</v>
      </c>
      <c r="L162" t="s">
        <v>5531</v>
      </c>
      <c r="M162" t="s">
        <v>4809</v>
      </c>
      <c r="N162">
        <v>1</v>
      </c>
      <c r="O162">
        <v>1</v>
      </c>
      <c r="P162">
        <v>0</v>
      </c>
      <c r="Q162">
        <v>207</v>
      </c>
    </row>
    <row r="163" spans="1:17" x14ac:dyDescent="0.25">
      <c r="A163" t="s">
        <v>5533</v>
      </c>
      <c r="B163" t="s">
        <v>2304</v>
      </c>
      <c r="C163">
        <v>1</v>
      </c>
      <c r="D163">
        <v>1</v>
      </c>
      <c r="E163">
        <v>1</v>
      </c>
      <c r="F163">
        <v>692</v>
      </c>
      <c r="L163" t="s">
        <v>5531</v>
      </c>
      <c r="M163" t="s">
        <v>4810</v>
      </c>
      <c r="N163">
        <v>1</v>
      </c>
      <c r="O163">
        <v>1</v>
      </c>
      <c r="P163">
        <v>0</v>
      </c>
      <c r="Q163">
        <v>208</v>
      </c>
    </row>
    <row r="164" spans="1:17" x14ac:dyDescent="0.25">
      <c r="A164" t="s">
        <v>5533</v>
      </c>
      <c r="B164" t="s">
        <v>2305</v>
      </c>
      <c r="C164">
        <v>1</v>
      </c>
      <c r="D164">
        <v>1</v>
      </c>
      <c r="E164">
        <v>1</v>
      </c>
      <c r="F164">
        <v>693</v>
      </c>
      <c r="L164" t="s">
        <v>5531</v>
      </c>
      <c r="M164" t="s">
        <v>4811</v>
      </c>
      <c r="N164">
        <v>1</v>
      </c>
      <c r="O164">
        <v>1</v>
      </c>
      <c r="P164">
        <v>0</v>
      </c>
      <c r="Q164">
        <v>209</v>
      </c>
    </row>
    <row r="165" spans="1:17" x14ac:dyDescent="0.25">
      <c r="A165" t="s">
        <v>5533</v>
      </c>
      <c r="B165" t="s">
        <v>2306</v>
      </c>
      <c r="C165">
        <v>1</v>
      </c>
      <c r="D165">
        <v>1</v>
      </c>
      <c r="E165">
        <v>1</v>
      </c>
      <c r="F165">
        <v>694</v>
      </c>
      <c r="L165" t="s">
        <v>5531</v>
      </c>
      <c r="M165" t="s">
        <v>4812</v>
      </c>
      <c r="N165">
        <v>1</v>
      </c>
      <c r="O165">
        <v>1</v>
      </c>
      <c r="P165">
        <v>0</v>
      </c>
      <c r="Q165">
        <v>210</v>
      </c>
    </row>
    <row r="166" spans="1:17" x14ac:dyDescent="0.25">
      <c r="A166" t="s">
        <v>5533</v>
      </c>
      <c r="B166" t="s">
        <v>2307</v>
      </c>
      <c r="C166">
        <v>1</v>
      </c>
      <c r="D166">
        <v>1</v>
      </c>
      <c r="E166">
        <v>1</v>
      </c>
      <c r="F166">
        <v>695</v>
      </c>
      <c r="L166" t="s">
        <v>5531</v>
      </c>
      <c r="M166" t="s">
        <v>4813</v>
      </c>
      <c r="N166">
        <v>1</v>
      </c>
      <c r="O166">
        <v>1</v>
      </c>
      <c r="P166">
        <v>0</v>
      </c>
      <c r="Q166">
        <v>211</v>
      </c>
    </row>
    <row r="167" spans="1:17" x14ac:dyDescent="0.25">
      <c r="A167" t="s">
        <v>5533</v>
      </c>
      <c r="B167" t="s">
        <v>2308</v>
      </c>
      <c r="C167">
        <v>1</v>
      </c>
      <c r="D167">
        <v>1</v>
      </c>
      <c r="E167">
        <v>1</v>
      </c>
      <c r="F167">
        <v>696</v>
      </c>
      <c r="L167" t="s">
        <v>5531</v>
      </c>
      <c r="M167" t="s">
        <v>4814</v>
      </c>
      <c r="N167">
        <v>1</v>
      </c>
      <c r="O167">
        <v>1</v>
      </c>
      <c r="P167">
        <v>0</v>
      </c>
      <c r="Q167">
        <v>212</v>
      </c>
    </row>
    <row r="168" spans="1:17" x14ac:dyDescent="0.25">
      <c r="A168" t="s">
        <v>5533</v>
      </c>
      <c r="B168" t="s">
        <v>2309</v>
      </c>
      <c r="C168">
        <v>1</v>
      </c>
      <c r="D168">
        <v>1</v>
      </c>
      <c r="E168">
        <v>1</v>
      </c>
      <c r="F168">
        <v>697</v>
      </c>
      <c r="L168" t="s">
        <v>5531</v>
      </c>
      <c r="M168" t="s">
        <v>4815</v>
      </c>
      <c r="N168">
        <v>1</v>
      </c>
      <c r="O168">
        <v>1</v>
      </c>
      <c r="P168">
        <v>0</v>
      </c>
      <c r="Q168">
        <v>213</v>
      </c>
    </row>
    <row r="169" spans="1:17" x14ac:dyDescent="0.25">
      <c r="A169" t="s">
        <v>5533</v>
      </c>
      <c r="B169" t="s">
        <v>2310</v>
      </c>
      <c r="C169">
        <v>1</v>
      </c>
      <c r="D169">
        <v>1</v>
      </c>
      <c r="E169">
        <v>1</v>
      </c>
      <c r="F169">
        <v>698</v>
      </c>
      <c r="L169" t="s">
        <v>5531</v>
      </c>
      <c r="M169" t="s">
        <v>4595</v>
      </c>
      <c r="N169">
        <v>1</v>
      </c>
      <c r="O169">
        <v>1</v>
      </c>
      <c r="P169">
        <v>2</v>
      </c>
      <c r="Q169">
        <v>500</v>
      </c>
    </row>
    <row r="170" spans="1:17" x14ac:dyDescent="0.25">
      <c r="A170" t="s">
        <v>5533</v>
      </c>
      <c r="B170" t="s">
        <v>2311</v>
      </c>
      <c r="C170">
        <v>1</v>
      </c>
      <c r="D170">
        <v>1</v>
      </c>
      <c r="E170">
        <v>1</v>
      </c>
      <c r="F170">
        <v>699</v>
      </c>
      <c r="L170" t="s">
        <v>5531</v>
      </c>
      <c r="M170" t="s">
        <v>4596</v>
      </c>
      <c r="N170">
        <v>1</v>
      </c>
      <c r="O170">
        <v>1</v>
      </c>
      <c r="P170">
        <v>2</v>
      </c>
      <c r="Q170">
        <v>501</v>
      </c>
    </row>
    <row r="171" spans="1:17" x14ac:dyDescent="0.25">
      <c r="A171" t="s">
        <v>5533</v>
      </c>
      <c r="B171" t="s">
        <v>2312</v>
      </c>
      <c r="C171">
        <v>1</v>
      </c>
      <c r="D171">
        <v>1</v>
      </c>
      <c r="E171">
        <v>1</v>
      </c>
      <c r="F171">
        <v>700</v>
      </c>
      <c r="L171" t="s">
        <v>5531</v>
      </c>
      <c r="M171" t="s">
        <v>5564</v>
      </c>
      <c r="N171">
        <v>1</v>
      </c>
      <c r="O171">
        <v>1</v>
      </c>
      <c r="P171">
        <v>2</v>
      </c>
      <c r="Q171">
        <v>502</v>
      </c>
    </row>
    <row r="172" spans="1:17" x14ac:dyDescent="0.25">
      <c r="A172" t="s">
        <v>5533</v>
      </c>
      <c r="B172" t="s">
        <v>2313</v>
      </c>
      <c r="C172">
        <v>1</v>
      </c>
      <c r="D172">
        <v>1</v>
      </c>
      <c r="E172">
        <v>1</v>
      </c>
      <c r="F172">
        <v>701</v>
      </c>
      <c r="L172" t="s">
        <v>5531</v>
      </c>
      <c r="M172" t="s">
        <v>4597</v>
      </c>
      <c r="N172">
        <v>1</v>
      </c>
      <c r="O172">
        <v>1</v>
      </c>
      <c r="P172">
        <v>2</v>
      </c>
      <c r="Q172">
        <v>503</v>
      </c>
    </row>
    <row r="173" spans="1:17" x14ac:dyDescent="0.25">
      <c r="A173" t="s">
        <v>5533</v>
      </c>
      <c r="B173" t="s">
        <v>2314</v>
      </c>
      <c r="C173">
        <v>1</v>
      </c>
      <c r="D173">
        <v>1</v>
      </c>
      <c r="E173">
        <v>1</v>
      </c>
      <c r="F173">
        <v>702</v>
      </c>
      <c r="L173" t="s">
        <v>5531</v>
      </c>
      <c r="M173" t="s">
        <v>4598</v>
      </c>
      <c r="N173">
        <v>1</v>
      </c>
      <c r="O173">
        <v>1</v>
      </c>
      <c r="P173">
        <v>2</v>
      </c>
      <c r="Q173">
        <v>504</v>
      </c>
    </row>
    <row r="174" spans="1:17" x14ac:dyDescent="0.25">
      <c r="A174" t="s">
        <v>5533</v>
      </c>
      <c r="B174" t="s">
        <v>2315</v>
      </c>
      <c r="C174">
        <v>1</v>
      </c>
      <c r="D174">
        <v>1</v>
      </c>
      <c r="E174">
        <v>1</v>
      </c>
      <c r="F174">
        <v>703</v>
      </c>
      <c r="L174" t="s">
        <v>5531</v>
      </c>
      <c r="M174" t="s">
        <v>4599</v>
      </c>
      <c r="N174">
        <v>1</v>
      </c>
      <c r="O174">
        <v>1</v>
      </c>
      <c r="P174">
        <v>2</v>
      </c>
      <c r="Q174">
        <v>505</v>
      </c>
    </row>
    <row r="175" spans="1:17" x14ac:dyDescent="0.25">
      <c r="A175" t="s">
        <v>5533</v>
      </c>
      <c r="B175" t="s">
        <v>2316</v>
      </c>
      <c r="C175">
        <v>1</v>
      </c>
      <c r="D175">
        <v>1</v>
      </c>
      <c r="E175">
        <v>1</v>
      </c>
      <c r="F175">
        <v>704</v>
      </c>
      <c r="L175" t="s">
        <v>5531</v>
      </c>
      <c r="M175" t="s">
        <v>4600</v>
      </c>
      <c r="N175">
        <v>1</v>
      </c>
      <c r="O175">
        <v>1</v>
      </c>
      <c r="P175">
        <v>2</v>
      </c>
      <c r="Q175">
        <v>506</v>
      </c>
    </row>
    <row r="176" spans="1:17" x14ac:dyDescent="0.25">
      <c r="A176" t="s">
        <v>5533</v>
      </c>
      <c r="B176" t="s">
        <v>2317</v>
      </c>
      <c r="C176">
        <v>1</v>
      </c>
      <c r="D176">
        <v>1</v>
      </c>
      <c r="E176">
        <v>1</v>
      </c>
      <c r="F176">
        <v>705</v>
      </c>
      <c r="L176" t="s">
        <v>5531</v>
      </c>
      <c r="M176" t="s">
        <v>4601</v>
      </c>
      <c r="N176">
        <v>1</v>
      </c>
      <c r="O176">
        <v>1</v>
      </c>
      <c r="P176">
        <v>2</v>
      </c>
      <c r="Q176">
        <v>507</v>
      </c>
    </row>
    <row r="177" spans="1:17" x14ac:dyDescent="0.25">
      <c r="A177" t="s">
        <v>5533</v>
      </c>
      <c r="B177" t="s">
        <v>2318</v>
      </c>
      <c r="C177">
        <v>1</v>
      </c>
      <c r="D177">
        <v>1</v>
      </c>
      <c r="E177">
        <v>1</v>
      </c>
      <c r="F177">
        <v>706</v>
      </c>
      <c r="L177" t="s">
        <v>5531</v>
      </c>
      <c r="M177" t="s">
        <v>4602</v>
      </c>
      <c r="N177">
        <v>1</v>
      </c>
      <c r="O177">
        <v>1</v>
      </c>
      <c r="P177">
        <v>2</v>
      </c>
      <c r="Q177">
        <v>508</v>
      </c>
    </row>
    <row r="178" spans="1:17" x14ac:dyDescent="0.25">
      <c r="A178" t="s">
        <v>5533</v>
      </c>
      <c r="B178" t="s">
        <v>2319</v>
      </c>
      <c r="C178">
        <v>1</v>
      </c>
      <c r="D178">
        <v>1</v>
      </c>
      <c r="E178">
        <v>1</v>
      </c>
      <c r="F178">
        <v>707</v>
      </c>
      <c r="L178" t="s">
        <v>5531</v>
      </c>
      <c r="M178" t="s">
        <v>4603</v>
      </c>
      <c r="N178">
        <v>1</v>
      </c>
      <c r="O178">
        <v>1</v>
      </c>
      <c r="P178">
        <v>2</v>
      </c>
      <c r="Q178">
        <v>509</v>
      </c>
    </row>
    <row r="179" spans="1:17" x14ac:dyDescent="0.25">
      <c r="A179" t="s">
        <v>5533</v>
      </c>
      <c r="B179" t="s">
        <v>2320</v>
      </c>
      <c r="C179">
        <v>1</v>
      </c>
      <c r="D179">
        <v>1</v>
      </c>
      <c r="E179">
        <v>1</v>
      </c>
      <c r="F179">
        <v>708</v>
      </c>
      <c r="L179" t="s">
        <v>5531</v>
      </c>
      <c r="M179" t="s">
        <v>4604</v>
      </c>
      <c r="N179">
        <v>1</v>
      </c>
      <c r="O179">
        <v>1</v>
      </c>
      <c r="P179">
        <v>2</v>
      </c>
      <c r="Q179">
        <v>510</v>
      </c>
    </row>
    <row r="180" spans="1:17" x14ac:dyDescent="0.25">
      <c r="A180" t="s">
        <v>5533</v>
      </c>
      <c r="B180" t="s">
        <v>2321</v>
      </c>
      <c r="C180">
        <v>1</v>
      </c>
      <c r="D180">
        <v>1</v>
      </c>
      <c r="E180">
        <v>1</v>
      </c>
      <c r="F180">
        <v>709</v>
      </c>
      <c r="L180" t="s">
        <v>5531</v>
      </c>
      <c r="M180" t="s">
        <v>4605</v>
      </c>
      <c r="N180">
        <v>1</v>
      </c>
      <c r="O180">
        <v>1</v>
      </c>
      <c r="P180">
        <v>2</v>
      </c>
      <c r="Q180">
        <v>511</v>
      </c>
    </row>
    <row r="181" spans="1:17" x14ac:dyDescent="0.25">
      <c r="A181" t="s">
        <v>5533</v>
      </c>
      <c r="B181" t="s">
        <v>2322</v>
      </c>
      <c r="C181">
        <v>1</v>
      </c>
      <c r="D181">
        <v>1</v>
      </c>
      <c r="E181">
        <v>1</v>
      </c>
      <c r="F181">
        <v>710</v>
      </c>
      <c r="L181" t="s">
        <v>5531</v>
      </c>
      <c r="M181" t="s">
        <v>4606</v>
      </c>
      <c r="N181">
        <v>1</v>
      </c>
      <c r="O181">
        <v>1</v>
      </c>
      <c r="P181">
        <v>2</v>
      </c>
      <c r="Q181">
        <v>512</v>
      </c>
    </row>
    <row r="182" spans="1:17" x14ac:dyDescent="0.25">
      <c r="A182" t="s">
        <v>5533</v>
      </c>
      <c r="B182" t="s">
        <v>2323</v>
      </c>
      <c r="C182">
        <v>1</v>
      </c>
      <c r="D182">
        <v>1</v>
      </c>
      <c r="E182">
        <v>1</v>
      </c>
      <c r="F182">
        <v>711</v>
      </c>
      <c r="L182" t="s">
        <v>5531</v>
      </c>
      <c r="M182" t="s">
        <v>4607</v>
      </c>
      <c r="N182">
        <v>1</v>
      </c>
      <c r="O182">
        <v>1</v>
      </c>
      <c r="P182">
        <v>2</v>
      </c>
      <c r="Q182">
        <v>513</v>
      </c>
    </row>
    <row r="183" spans="1:17" x14ac:dyDescent="0.25">
      <c r="A183" t="s">
        <v>5533</v>
      </c>
      <c r="B183" t="s">
        <v>2324</v>
      </c>
      <c r="C183">
        <v>1</v>
      </c>
      <c r="D183">
        <v>1</v>
      </c>
      <c r="E183">
        <v>1</v>
      </c>
      <c r="F183">
        <v>712</v>
      </c>
      <c r="L183" t="s">
        <v>5531</v>
      </c>
      <c r="M183" t="s">
        <v>4608</v>
      </c>
      <c r="N183">
        <v>1</v>
      </c>
      <c r="O183">
        <v>1</v>
      </c>
      <c r="P183">
        <v>2</v>
      </c>
      <c r="Q183">
        <v>514</v>
      </c>
    </row>
    <row r="184" spans="1:17" x14ac:dyDescent="0.25">
      <c r="A184" t="s">
        <v>5533</v>
      </c>
      <c r="B184" t="s">
        <v>2325</v>
      </c>
      <c r="C184">
        <v>1</v>
      </c>
      <c r="D184">
        <v>1</v>
      </c>
      <c r="E184">
        <v>1</v>
      </c>
      <c r="F184">
        <v>713</v>
      </c>
      <c r="L184" t="s">
        <v>5531</v>
      </c>
      <c r="M184" t="s">
        <v>4609</v>
      </c>
      <c r="N184">
        <v>1</v>
      </c>
      <c r="O184">
        <v>1</v>
      </c>
      <c r="P184">
        <v>2</v>
      </c>
      <c r="Q184">
        <v>515</v>
      </c>
    </row>
    <row r="185" spans="1:17" x14ac:dyDescent="0.25">
      <c r="A185" t="s">
        <v>5533</v>
      </c>
      <c r="B185" t="s">
        <v>2326</v>
      </c>
      <c r="C185">
        <v>1</v>
      </c>
      <c r="D185">
        <v>1</v>
      </c>
      <c r="E185">
        <v>1</v>
      </c>
      <c r="F185">
        <v>714</v>
      </c>
      <c r="L185" t="s">
        <v>5531</v>
      </c>
      <c r="M185" t="s">
        <v>4610</v>
      </c>
      <c r="N185">
        <v>1</v>
      </c>
      <c r="O185">
        <v>1</v>
      </c>
      <c r="P185">
        <v>2</v>
      </c>
      <c r="Q185">
        <v>516</v>
      </c>
    </row>
    <row r="186" spans="1:17" x14ac:dyDescent="0.25">
      <c r="A186" t="s">
        <v>5533</v>
      </c>
      <c r="B186" t="s">
        <v>2327</v>
      </c>
      <c r="C186">
        <v>1</v>
      </c>
      <c r="D186">
        <v>1</v>
      </c>
      <c r="E186">
        <v>1</v>
      </c>
      <c r="F186">
        <v>715</v>
      </c>
      <c r="L186" t="s">
        <v>5531</v>
      </c>
      <c r="M186" t="s">
        <v>4611</v>
      </c>
      <c r="N186">
        <v>1</v>
      </c>
      <c r="O186">
        <v>1</v>
      </c>
      <c r="P186">
        <v>2</v>
      </c>
      <c r="Q186">
        <v>517</v>
      </c>
    </row>
    <row r="187" spans="1:17" x14ac:dyDescent="0.25">
      <c r="A187" t="s">
        <v>5533</v>
      </c>
      <c r="B187" t="s">
        <v>2328</v>
      </c>
      <c r="C187">
        <v>1</v>
      </c>
      <c r="D187">
        <v>1</v>
      </c>
      <c r="E187">
        <v>1</v>
      </c>
      <c r="F187">
        <v>716</v>
      </c>
      <c r="L187" t="s">
        <v>5531</v>
      </c>
      <c r="M187" t="s">
        <v>4630</v>
      </c>
      <c r="N187">
        <v>1</v>
      </c>
      <c r="O187">
        <v>1</v>
      </c>
      <c r="P187">
        <v>2</v>
      </c>
      <c r="Q187">
        <v>281</v>
      </c>
    </row>
    <row r="188" spans="1:17" x14ac:dyDescent="0.25">
      <c r="A188" t="s">
        <v>5533</v>
      </c>
      <c r="B188" t="s">
        <v>2329</v>
      </c>
      <c r="C188">
        <v>1</v>
      </c>
      <c r="D188">
        <v>1</v>
      </c>
      <c r="E188">
        <v>1</v>
      </c>
      <c r="F188">
        <v>717</v>
      </c>
      <c r="L188" t="s">
        <v>5531</v>
      </c>
      <c r="M188" t="s">
        <v>4631</v>
      </c>
      <c r="N188">
        <v>1</v>
      </c>
      <c r="O188">
        <v>1</v>
      </c>
      <c r="P188">
        <v>2</v>
      </c>
      <c r="Q188">
        <v>282</v>
      </c>
    </row>
    <row r="189" spans="1:17" x14ac:dyDescent="0.25">
      <c r="A189" t="s">
        <v>5533</v>
      </c>
      <c r="B189" t="s">
        <v>2330</v>
      </c>
      <c r="C189">
        <v>1</v>
      </c>
      <c r="D189">
        <v>1</v>
      </c>
      <c r="E189">
        <v>1</v>
      </c>
      <c r="F189">
        <v>718</v>
      </c>
      <c r="L189" t="s">
        <v>5531</v>
      </c>
      <c r="M189" t="s">
        <v>4632</v>
      </c>
      <c r="N189">
        <v>1</v>
      </c>
      <c r="O189">
        <v>1</v>
      </c>
      <c r="P189">
        <v>2</v>
      </c>
      <c r="Q189">
        <v>283</v>
      </c>
    </row>
    <row r="190" spans="1:17" x14ac:dyDescent="0.25">
      <c r="A190" t="s">
        <v>5533</v>
      </c>
      <c r="B190" t="s">
        <v>2331</v>
      </c>
      <c r="C190">
        <v>1</v>
      </c>
      <c r="D190">
        <v>1</v>
      </c>
      <c r="E190">
        <v>1</v>
      </c>
      <c r="F190">
        <v>719</v>
      </c>
      <c r="L190" t="s">
        <v>5531</v>
      </c>
      <c r="M190" t="s">
        <v>4633</v>
      </c>
      <c r="N190">
        <v>1</v>
      </c>
      <c r="O190">
        <v>1</v>
      </c>
      <c r="P190">
        <v>2</v>
      </c>
      <c r="Q190">
        <v>284</v>
      </c>
    </row>
    <row r="191" spans="1:17" x14ac:dyDescent="0.25">
      <c r="A191" t="s">
        <v>5533</v>
      </c>
      <c r="B191" t="s">
        <v>2332</v>
      </c>
      <c r="C191">
        <v>1</v>
      </c>
      <c r="D191">
        <v>1</v>
      </c>
      <c r="E191">
        <v>1</v>
      </c>
      <c r="F191">
        <v>720</v>
      </c>
      <c r="L191" t="s">
        <v>5531</v>
      </c>
      <c r="M191" t="s">
        <v>4634</v>
      </c>
      <c r="N191">
        <v>1</v>
      </c>
      <c r="O191">
        <v>1</v>
      </c>
      <c r="P191">
        <v>2</v>
      </c>
      <c r="Q191">
        <v>285</v>
      </c>
    </row>
    <row r="192" spans="1:17" x14ac:dyDescent="0.25">
      <c r="A192" t="s">
        <v>5533</v>
      </c>
      <c r="B192" t="s">
        <v>2333</v>
      </c>
      <c r="C192">
        <v>1</v>
      </c>
      <c r="D192">
        <v>1</v>
      </c>
      <c r="E192">
        <v>1</v>
      </c>
      <c r="F192">
        <v>721</v>
      </c>
      <c r="L192" t="s">
        <v>5531</v>
      </c>
      <c r="M192" t="s">
        <v>4635</v>
      </c>
      <c r="N192">
        <v>1</v>
      </c>
      <c r="O192">
        <v>1</v>
      </c>
      <c r="P192">
        <v>2</v>
      </c>
      <c r="Q192">
        <v>286</v>
      </c>
    </row>
    <row r="193" spans="1:17" x14ac:dyDescent="0.25">
      <c r="A193" t="s">
        <v>5533</v>
      </c>
      <c r="B193" t="s">
        <v>2334</v>
      </c>
      <c r="C193">
        <v>1</v>
      </c>
      <c r="D193">
        <v>1</v>
      </c>
      <c r="E193">
        <v>1</v>
      </c>
      <c r="F193">
        <v>722</v>
      </c>
      <c r="L193" t="s">
        <v>5531</v>
      </c>
      <c r="M193" t="s">
        <v>4636</v>
      </c>
      <c r="N193">
        <v>1</v>
      </c>
      <c r="O193">
        <v>1</v>
      </c>
      <c r="P193">
        <v>2</v>
      </c>
      <c r="Q193">
        <v>287</v>
      </c>
    </row>
    <row r="194" spans="1:17" x14ac:dyDescent="0.25">
      <c r="A194" t="s">
        <v>5533</v>
      </c>
      <c r="B194" t="s">
        <v>2335</v>
      </c>
      <c r="C194">
        <v>1</v>
      </c>
      <c r="D194">
        <v>1</v>
      </c>
      <c r="E194">
        <v>1</v>
      </c>
      <c r="F194">
        <v>723</v>
      </c>
      <c r="L194" t="s">
        <v>5531</v>
      </c>
      <c r="M194" t="s">
        <v>4637</v>
      </c>
      <c r="N194">
        <v>1</v>
      </c>
      <c r="O194">
        <v>1</v>
      </c>
      <c r="P194">
        <v>2</v>
      </c>
      <c r="Q194">
        <v>288</v>
      </c>
    </row>
    <row r="195" spans="1:17" x14ac:dyDescent="0.25">
      <c r="A195" t="s">
        <v>5533</v>
      </c>
      <c r="B195" t="s">
        <v>2336</v>
      </c>
      <c r="C195">
        <v>1</v>
      </c>
      <c r="D195">
        <v>1</v>
      </c>
      <c r="E195">
        <v>1</v>
      </c>
      <c r="F195">
        <v>724</v>
      </c>
      <c r="L195" t="s">
        <v>5531</v>
      </c>
      <c r="M195" t="s">
        <v>4638</v>
      </c>
      <c r="N195">
        <v>1</v>
      </c>
      <c r="O195">
        <v>1</v>
      </c>
      <c r="P195">
        <v>2</v>
      </c>
      <c r="Q195">
        <v>289</v>
      </c>
    </row>
    <row r="196" spans="1:17" x14ac:dyDescent="0.25">
      <c r="A196" t="s">
        <v>5533</v>
      </c>
      <c r="B196" t="s">
        <v>2337</v>
      </c>
      <c r="C196">
        <v>1</v>
      </c>
      <c r="D196">
        <v>1</v>
      </c>
      <c r="E196">
        <v>1</v>
      </c>
      <c r="F196">
        <v>725</v>
      </c>
      <c r="L196" t="s">
        <v>5531</v>
      </c>
      <c r="M196" t="s">
        <v>4639</v>
      </c>
      <c r="N196">
        <v>1</v>
      </c>
      <c r="O196">
        <v>1</v>
      </c>
      <c r="P196">
        <v>2</v>
      </c>
      <c r="Q196">
        <v>290</v>
      </c>
    </row>
    <row r="197" spans="1:17" x14ac:dyDescent="0.25">
      <c r="A197" t="s">
        <v>5533</v>
      </c>
      <c r="B197" t="s">
        <v>2338</v>
      </c>
      <c r="C197">
        <v>1</v>
      </c>
      <c r="D197">
        <v>1</v>
      </c>
      <c r="E197">
        <v>1</v>
      </c>
      <c r="F197">
        <v>726</v>
      </c>
      <c r="L197" t="s">
        <v>5531</v>
      </c>
      <c r="M197" t="s">
        <v>4640</v>
      </c>
      <c r="N197">
        <v>1</v>
      </c>
      <c r="O197">
        <v>1</v>
      </c>
      <c r="P197">
        <v>2</v>
      </c>
      <c r="Q197">
        <v>291</v>
      </c>
    </row>
    <row r="198" spans="1:17" x14ac:dyDescent="0.25">
      <c r="A198" t="s">
        <v>5533</v>
      </c>
      <c r="B198" t="s">
        <v>2339</v>
      </c>
      <c r="C198">
        <v>1</v>
      </c>
      <c r="D198">
        <v>1</v>
      </c>
      <c r="E198">
        <v>1</v>
      </c>
      <c r="F198">
        <v>727</v>
      </c>
      <c r="L198" t="s">
        <v>5531</v>
      </c>
      <c r="M198" t="s">
        <v>4641</v>
      </c>
      <c r="N198">
        <v>1</v>
      </c>
      <c r="O198">
        <v>1</v>
      </c>
      <c r="P198">
        <v>2</v>
      </c>
      <c r="Q198">
        <v>292</v>
      </c>
    </row>
    <row r="199" spans="1:17" x14ac:dyDescent="0.25">
      <c r="A199" t="s">
        <v>5533</v>
      </c>
      <c r="B199" t="s">
        <v>2340</v>
      </c>
      <c r="C199">
        <v>1</v>
      </c>
      <c r="D199">
        <v>1</v>
      </c>
      <c r="E199">
        <v>1</v>
      </c>
      <c r="F199">
        <v>728</v>
      </c>
      <c r="L199" t="s">
        <v>5531</v>
      </c>
      <c r="M199" t="s">
        <v>4642</v>
      </c>
      <c r="N199">
        <v>1</v>
      </c>
      <c r="O199">
        <v>1</v>
      </c>
      <c r="P199">
        <v>2</v>
      </c>
      <c r="Q199">
        <v>293</v>
      </c>
    </row>
    <row r="200" spans="1:17" x14ac:dyDescent="0.25">
      <c r="A200" t="s">
        <v>5533</v>
      </c>
      <c r="B200" t="s">
        <v>2341</v>
      </c>
      <c r="C200">
        <v>1</v>
      </c>
      <c r="D200">
        <v>1</v>
      </c>
      <c r="E200">
        <v>1</v>
      </c>
      <c r="F200">
        <v>729</v>
      </c>
      <c r="L200" t="s">
        <v>5531</v>
      </c>
      <c r="M200" t="s">
        <v>4643</v>
      </c>
      <c r="N200">
        <v>1</v>
      </c>
      <c r="O200">
        <v>1</v>
      </c>
      <c r="P200">
        <v>2</v>
      </c>
      <c r="Q200">
        <v>294</v>
      </c>
    </row>
    <row r="201" spans="1:17" x14ac:dyDescent="0.25">
      <c r="A201" t="s">
        <v>5533</v>
      </c>
      <c r="B201" t="s">
        <v>2342</v>
      </c>
      <c r="C201">
        <v>1</v>
      </c>
      <c r="D201">
        <v>1</v>
      </c>
      <c r="E201">
        <v>1</v>
      </c>
      <c r="F201">
        <v>730</v>
      </c>
      <c r="L201" t="s">
        <v>5531</v>
      </c>
      <c r="M201" t="s">
        <v>4644</v>
      </c>
      <c r="N201">
        <v>1</v>
      </c>
      <c r="O201">
        <v>1</v>
      </c>
      <c r="P201">
        <v>2</v>
      </c>
      <c r="Q201">
        <v>295</v>
      </c>
    </row>
    <row r="202" spans="1:17" x14ac:dyDescent="0.25">
      <c r="A202" t="s">
        <v>5533</v>
      </c>
      <c r="B202" t="s">
        <v>2343</v>
      </c>
      <c r="C202">
        <v>1</v>
      </c>
      <c r="D202">
        <v>1</v>
      </c>
      <c r="E202">
        <v>1</v>
      </c>
      <c r="F202">
        <v>731</v>
      </c>
      <c r="L202" t="s">
        <v>5531</v>
      </c>
      <c r="M202" t="s">
        <v>4645</v>
      </c>
      <c r="N202">
        <v>1</v>
      </c>
      <c r="O202">
        <v>1</v>
      </c>
      <c r="P202">
        <v>2</v>
      </c>
      <c r="Q202">
        <v>296</v>
      </c>
    </row>
    <row r="203" spans="1:17" x14ac:dyDescent="0.25">
      <c r="A203" t="s">
        <v>5533</v>
      </c>
      <c r="B203" t="s">
        <v>2344</v>
      </c>
      <c r="C203">
        <v>1</v>
      </c>
      <c r="D203">
        <v>1</v>
      </c>
      <c r="E203">
        <v>1</v>
      </c>
      <c r="F203">
        <v>732</v>
      </c>
      <c r="L203" t="s">
        <v>5531</v>
      </c>
      <c r="M203" t="s">
        <v>4646</v>
      </c>
      <c r="N203">
        <v>1</v>
      </c>
      <c r="O203">
        <v>1</v>
      </c>
      <c r="P203">
        <v>2</v>
      </c>
      <c r="Q203">
        <v>297</v>
      </c>
    </row>
    <row r="204" spans="1:17" x14ac:dyDescent="0.25">
      <c r="A204" t="s">
        <v>5533</v>
      </c>
      <c r="B204" t="s">
        <v>2345</v>
      </c>
      <c r="C204">
        <v>1</v>
      </c>
      <c r="D204">
        <v>1</v>
      </c>
      <c r="E204">
        <v>1</v>
      </c>
      <c r="F204">
        <v>733</v>
      </c>
      <c r="L204" t="s">
        <v>5531</v>
      </c>
      <c r="M204" t="s">
        <v>4647</v>
      </c>
      <c r="N204">
        <v>1</v>
      </c>
      <c r="O204">
        <v>1</v>
      </c>
      <c r="P204">
        <v>2</v>
      </c>
      <c r="Q204">
        <v>298</v>
      </c>
    </row>
    <row r="205" spans="1:17" x14ac:dyDescent="0.25">
      <c r="A205" t="s">
        <v>5533</v>
      </c>
      <c r="B205" t="s">
        <v>2346</v>
      </c>
      <c r="C205">
        <v>1</v>
      </c>
      <c r="D205">
        <v>1</v>
      </c>
      <c r="E205">
        <v>1</v>
      </c>
      <c r="F205">
        <v>734</v>
      </c>
      <c r="L205" t="s">
        <v>5531</v>
      </c>
      <c r="M205" t="s">
        <v>4693</v>
      </c>
      <c r="N205">
        <v>1</v>
      </c>
      <c r="O205">
        <v>1</v>
      </c>
      <c r="P205">
        <v>2</v>
      </c>
      <c r="Q205">
        <v>299</v>
      </c>
    </row>
    <row r="206" spans="1:17" x14ac:dyDescent="0.25">
      <c r="A206" t="s">
        <v>5533</v>
      </c>
      <c r="B206" t="s">
        <v>2347</v>
      </c>
      <c r="C206">
        <v>1</v>
      </c>
      <c r="D206">
        <v>1</v>
      </c>
      <c r="E206">
        <v>1</v>
      </c>
      <c r="F206">
        <v>735</v>
      </c>
      <c r="L206" t="s">
        <v>5531</v>
      </c>
      <c r="M206" t="s">
        <v>4694</v>
      </c>
      <c r="N206">
        <v>1</v>
      </c>
      <c r="O206">
        <v>1</v>
      </c>
      <c r="P206">
        <v>2</v>
      </c>
      <c r="Q206">
        <v>300</v>
      </c>
    </row>
    <row r="207" spans="1:17" x14ac:dyDescent="0.25">
      <c r="A207" t="s">
        <v>5533</v>
      </c>
      <c r="B207" t="s">
        <v>2348</v>
      </c>
      <c r="C207">
        <v>1</v>
      </c>
      <c r="D207">
        <v>1</v>
      </c>
      <c r="E207">
        <v>1</v>
      </c>
      <c r="F207">
        <v>736</v>
      </c>
      <c r="L207" t="s">
        <v>5531</v>
      </c>
      <c r="M207" t="s">
        <v>4695</v>
      </c>
      <c r="N207">
        <v>1</v>
      </c>
      <c r="O207">
        <v>1</v>
      </c>
      <c r="P207">
        <v>2</v>
      </c>
      <c r="Q207">
        <v>301</v>
      </c>
    </row>
    <row r="208" spans="1:17" x14ac:dyDescent="0.25">
      <c r="A208" t="s">
        <v>5533</v>
      </c>
      <c r="B208" t="s">
        <v>2349</v>
      </c>
      <c r="C208">
        <v>1</v>
      </c>
      <c r="D208">
        <v>1</v>
      </c>
      <c r="E208">
        <v>1</v>
      </c>
      <c r="F208">
        <v>737</v>
      </c>
      <c r="L208" t="s">
        <v>5531</v>
      </c>
      <c r="M208" t="s">
        <v>4696</v>
      </c>
      <c r="N208">
        <v>1</v>
      </c>
      <c r="O208">
        <v>1</v>
      </c>
      <c r="P208">
        <v>2</v>
      </c>
      <c r="Q208">
        <v>302</v>
      </c>
    </row>
    <row r="209" spans="1:17" x14ac:dyDescent="0.25">
      <c r="A209" t="s">
        <v>5533</v>
      </c>
      <c r="B209" t="s">
        <v>2350</v>
      </c>
      <c r="C209">
        <v>1</v>
      </c>
      <c r="D209">
        <v>1</v>
      </c>
      <c r="E209">
        <v>1</v>
      </c>
      <c r="F209">
        <v>738</v>
      </c>
      <c r="L209" t="s">
        <v>5531</v>
      </c>
      <c r="M209" t="s">
        <v>4697</v>
      </c>
      <c r="N209">
        <v>1</v>
      </c>
      <c r="O209">
        <v>1</v>
      </c>
      <c r="P209">
        <v>2</v>
      </c>
      <c r="Q209">
        <v>303</v>
      </c>
    </row>
    <row r="210" spans="1:17" x14ac:dyDescent="0.25">
      <c r="A210" t="s">
        <v>5533</v>
      </c>
      <c r="B210" t="s">
        <v>2351</v>
      </c>
      <c r="C210">
        <v>1</v>
      </c>
      <c r="D210">
        <v>1</v>
      </c>
      <c r="E210">
        <v>1</v>
      </c>
      <c r="F210">
        <v>739</v>
      </c>
      <c r="L210" t="s">
        <v>5531</v>
      </c>
      <c r="M210" t="s">
        <v>4698</v>
      </c>
      <c r="N210">
        <v>1</v>
      </c>
      <c r="O210">
        <v>1</v>
      </c>
      <c r="P210">
        <v>2</v>
      </c>
      <c r="Q210">
        <v>304</v>
      </c>
    </row>
    <row r="211" spans="1:17" x14ac:dyDescent="0.25">
      <c r="A211" t="s">
        <v>5533</v>
      </c>
      <c r="B211" t="s">
        <v>2352</v>
      </c>
      <c r="C211">
        <v>1</v>
      </c>
      <c r="D211">
        <v>1</v>
      </c>
      <c r="E211">
        <v>1</v>
      </c>
      <c r="F211">
        <v>740</v>
      </c>
      <c r="L211" t="s">
        <v>5531</v>
      </c>
      <c r="M211" t="s">
        <v>4699</v>
      </c>
      <c r="N211">
        <v>1</v>
      </c>
      <c r="O211">
        <v>1</v>
      </c>
      <c r="P211">
        <v>2</v>
      </c>
      <c r="Q211">
        <v>305</v>
      </c>
    </row>
    <row r="212" spans="1:17" x14ac:dyDescent="0.25">
      <c r="A212" t="s">
        <v>5533</v>
      </c>
      <c r="B212" t="s">
        <v>2353</v>
      </c>
      <c r="C212">
        <v>1</v>
      </c>
      <c r="D212">
        <v>1</v>
      </c>
      <c r="E212">
        <v>1</v>
      </c>
      <c r="F212">
        <v>741</v>
      </c>
      <c r="L212" t="s">
        <v>5531</v>
      </c>
      <c r="M212" t="s">
        <v>4700</v>
      </c>
      <c r="N212">
        <v>1</v>
      </c>
      <c r="O212">
        <v>1</v>
      </c>
      <c r="P212">
        <v>2</v>
      </c>
      <c r="Q212">
        <v>306</v>
      </c>
    </row>
    <row r="213" spans="1:17" x14ac:dyDescent="0.25">
      <c r="A213" t="s">
        <v>5533</v>
      </c>
      <c r="B213" t="s">
        <v>2354</v>
      </c>
      <c r="C213">
        <v>1</v>
      </c>
      <c r="D213">
        <v>1</v>
      </c>
      <c r="E213">
        <v>1</v>
      </c>
      <c r="F213">
        <v>742</v>
      </c>
      <c r="L213" t="s">
        <v>5531</v>
      </c>
      <c r="M213" t="s">
        <v>4701</v>
      </c>
      <c r="N213">
        <v>1</v>
      </c>
      <c r="O213">
        <v>1</v>
      </c>
      <c r="P213">
        <v>2</v>
      </c>
      <c r="Q213">
        <v>307</v>
      </c>
    </row>
    <row r="214" spans="1:17" x14ac:dyDescent="0.25">
      <c r="A214" t="s">
        <v>5533</v>
      </c>
      <c r="B214" t="s">
        <v>2355</v>
      </c>
      <c r="C214">
        <v>1</v>
      </c>
      <c r="D214">
        <v>1</v>
      </c>
      <c r="E214">
        <v>1</v>
      </c>
      <c r="F214">
        <v>743</v>
      </c>
      <c r="L214" t="s">
        <v>5531</v>
      </c>
      <c r="M214" t="s">
        <v>4702</v>
      </c>
      <c r="N214">
        <v>1</v>
      </c>
      <c r="O214">
        <v>1</v>
      </c>
      <c r="P214">
        <v>2</v>
      </c>
      <c r="Q214">
        <v>308</v>
      </c>
    </row>
    <row r="215" spans="1:17" x14ac:dyDescent="0.25">
      <c r="A215" t="s">
        <v>5533</v>
      </c>
      <c r="B215" t="s">
        <v>2356</v>
      </c>
      <c r="C215">
        <v>1</v>
      </c>
      <c r="D215">
        <v>1</v>
      </c>
      <c r="E215">
        <v>1</v>
      </c>
      <c r="F215">
        <v>744</v>
      </c>
      <c r="L215" t="s">
        <v>5531</v>
      </c>
      <c r="M215" t="s">
        <v>4703</v>
      </c>
      <c r="N215">
        <v>1</v>
      </c>
      <c r="O215">
        <v>1</v>
      </c>
      <c r="P215">
        <v>2</v>
      </c>
      <c r="Q215">
        <v>309</v>
      </c>
    </row>
    <row r="216" spans="1:17" x14ac:dyDescent="0.25">
      <c r="A216" t="s">
        <v>5533</v>
      </c>
      <c r="B216" t="s">
        <v>2357</v>
      </c>
      <c r="C216">
        <v>1</v>
      </c>
      <c r="D216">
        <v>1</v>
      </c>
      <c r="E216">
        <v>1</v>
      </c>
      <c r="F216">
        <v>745</v>
      </c>
      <c r="L216" t="s">
        <v>5531</v>
      </c>
      <c r="M216" t="s">
        <v>4704</v>
      </c>
      <c r="N216">
        <v>1</v>
      </c>
      <c r="O216">
        <v>1</v>
      </c>
      <c r="P216">
        <v>2</v>
      </c>
      <c r="Q216">
        <v>310</v>
      </c>
    </row>
    <row r="217" spans="1:17" x14ac:dyDescent="0.25">
      <c r="A217" t="s">
        <v>5533</v>
      </c>
      <c r="B217" t="s">
        <v>2358</v>
      </c>
      <c r="C217">
        <v>1</v>
      </c>
      <c r="D217">
        <v>1</v>
      </c>
      <c r="E217">
        <v>1</v>
      </c>
      <c r="F217">
        <v>746</v>
      </c>
      <c r="L217" t="s">
        <v>5531</v>
      </c>
      <c r="M217" t="s">
        <v>4705</v>
      </c>
      <c r="N217">
        <v>1</v>
      </c>
      <c r="O217">
        <v>1</v>
      </c>
      <c r="P217">
        <v>2</v>
      </c>
      <c r="Q217">
        <v>311</v>
      </c>
    </row>
    <row r="218" spans="1:17" x14ac:dyDescent="0.25">
      <c r="A218" t="s">
        <v>5533</v>
      </c>
      <c r="B218" t="s">
        <v>2359</v>
      </c>
      <c r="C218">
        <v>1</v>
      </c>
      <c r="D218">
        <v>1</v>
      </c>
      <c r="E218">
        <v>1</v>
      </c>
      <c r="F218">
        <v>747</v>
      </c>
      <c r="L218" t="s">
        <v>5531</v>
      </c>
      <c r="M218" t="s">
        <v>4706</v>
      </c>
      <c r="N218">
        <v>1</v>
      </c>
      <c r="O218">
        <v>1</v>
      </c>
      <c r="P218">
        <v>2</v>
      </c>
      <c r="Q218">
        <v>312</v>
      </c>
    </row>
    <row r="219" spans="1:17" x14ac:dyDescent="0.25">
      <c r="A219" t="s">
        <v>5533</v>
      </c>
      <c r="B219" t="s">
        <v>2360</v>
      </c>
      <c r="C219">
        <v>1</v>
      </c>
      <c r="D219">
        <v>1</v>
      </c>
      <c r="E219">
        <v>1</v>
      </c>
      <c r="F219">
        <v>748</v>
      </c>
      <c r="L219" t="s">
        <v>5531</v>
      </c>
      <c r="M219" t="s">
        <v>4707</v>
      </c>
      <c r="N219">
        <v>1</v>
      </c>
      <c r="O219">
        <v>1</v>
      </c>
      <c r="P219">
        <v>2</v>
      </c>
      <c r="Q219">
        <v>313</v>
      </c>
    </row>
    <row r="220" spans="1:17" x14ac:dyDescent="0.25">
      <c r="A220" t="s">
        <v>5533</v>
      </c>
      <c r="B220" t="s">
        <v>2361</v>
      </c>
      <c r="C220">
        <v>1</v>
      </c>
      <c r="D220">
        <v>1</v>
      </c>
      <c r="E220">
        <v>1</v>
      </c>
      <c r="F220">
        <v>749</v>
      </c>
      <c r="L220" t="s">
        <v>5531</v>
      </c>
      <c r="M220" t="s">
        <v>4708</v>
      </c>
      <c r="N220">
        <v>1</v>
      </c>
      <c r="O220">
        <v>1</v>
      </c>
      <c r="P220">
        <v>2</v>
      </c>
      <c r="Q220">
        <v>314</v>
      </c>
    </row>
    <row r="221" spans="1:17" x14ac:dyDescent="0.25">
      <c r="A221" t="s">
        <v>5533</v>
      </c>
      <c r="B221" t="s">
        <v>2362</v>
      </c>
      <c r="C221">
        <v>1</v>
      </c>
      <c r="D221">
        <v>1</v>
      </c>
      <c r="E221">
        <v>1</v>
      </c>
      <c r="F221">
        <v>750</v>
      </c>
      <c r="L221" t="s">
        <v>5531</v>
      </c>
      <c r="M221" t="s">
        <v>4709</v>
      </c>
      <c r="N221">
        <v>1</v>
      </c>
      <c r="O221">
        <v>1</v>
      </c>
      <c r="P221">
        <v>2</v>
      </c>
      <c r="Q221">
        <v>315</v>
      </c>
    </row>
    <row r="222" spans="1:17" x14ac:dyDescent="0.25">
      <c r="A222" t="s">
        <v>5533</v>
      </c>
      <c r="B222" t="s">
        <v>2363</v>
      </c>
      <c r="C222">
        <v>1</v>
      </c>
      <c r="D222">
        <v>1</v>
      </c>
      <c r="E222">
        <v>1</v>
      </c>
      <c r="F222">
        <v>751</v>
      </c>
      <c r="L222" t="s">
        <v>5531</v>
      </c>
      <c r="M222" t="s">
        <v>4710</v>
      </c>
      <c r="N222">
        <v>1</v>
      </c>
      <c r="O222">
        <v>1</v>
      </c>
      <c r="P222">
        <v>2</v>
      </c>
      <c r="Q222">
        <v>316</v>
      </c>
    </row>
    <row r="223" spans="1:17" x14ac:dyDescent="0.25">
      <c r="A223" t="s">
        <v>5533</v>
      </c>
      <c r="B223" t="s">
        <v>2364</v>
      </c>
      <c r="C223">
        <v>1</v>
      </c>
      <c r="D223">
        <v>1</v>
      </c>
      <c r="E223">
        <v>1</v>
      </c>
      <c r="F223">
        <v>752</v>
      </c>
      <c r="L223" t="s">
        <v>5531</v>
      </c>
      <c r="M223" t="s">
        <v>4663</v>
      </c>
      <c r="N223">
        <v>1</v>
      </c>
      <c r="O223">
        <v>1</v>
      </c>
      <c r="P223">
        <v>2</v>
      </c>
      <c r="Q223">
        <v>486</v>
      </c>
    </row>
    <row r="224" spans="1:17" x14ac:dyDescent="0.25">
      <c r="A224" t="s">
        <v>5533</v>
      </c>
      <c r="B224" t="s">
        <v>2365</v>
      </c>
      <c r="C224">
        <v>1</v>
      </c>
      <c r="D224">
        <v>1</v>
      </c>
      <c r="E224">
        <v>1</v>
      </c>
      <c r="F224">
        <v>753</v>
      </c>
      <c r="L224" t="s">
        <v>5531</v>
      </c>
      <c r="M224" t="s">
        <v>4664</v>
      </c>
      <c r="N224">
        <v>1</v>
      </c>
      <c r="O224">
        <v>1</v>
      </c>
      <c r="P224">
        <v>2</v>
      </c>
      <c r="Q224">
        <v>487</v>
      </c>
    </row>
    <row r="225" spans="1:17" x14ac:dyDescent="0.25">
      <c r="A225" t="s">
        <v>5533</v>
      </c>
      <c r="B225" t="s">
        <v>2366</v>
      </c>
      <c r="C225">
        <v>1</v>
      </c>
      <c r="D225">
        <v>1</v>
      </c>
      <c r="E225">
        <v>1</v>
      </c>
      <c r="F225">
        <v>754</v>
      </c>
      <c r="L225" t="s">
        <v>5531</v>
      </c>
      <c r="M225" t="s">
        <v>4665</v>
      </c>
      <c r="N225">
        <v>1</v>
      </c>
      <c r="O225">
        <v>1</v>
      </c>
      <c r="P225">
        <v>2</v>
      </c>
      <c r="Q225">
        <v>488</v>
      </c>
    </row>
    <row r="226" spans="1:17" x14ac:dyDescent="0.25">
      <c r="A226" t="s">
        <v>5533</v>
      </c>
      <c r="B226" t="s">
        <v>2367</v>
      </c>
      <c r="C226">
        <v>1</v>
      </c>
      <c r="D226">
        <v>1</v>
      </c>
      <c r="E226">
        <v>1</v>
      </c>
      <c r="F226">
        <v>755</v>
      </c>
      <c r="L226" t="s">
        <v>5531</v>
      </c>
      <c r="M226" t="s">
        <v>4666</v>
      </c>
      <c r="N226">
        <v>1</v>
      </c>
      <c r="O226">
        <v>1</v>
      </c>
      <c r="P226">
        <v>2</v>
      </c>
      <c r="Q226">
        <v>489</v>
      </c>
    </row>
    <row r="227" spans="1:17" x14ac:dyDescent="0.25">
      <c r="A227" t="s">
        <v>5533</v>
      </c>
      <c r="B227" t="s">
        <v>2368</v>
      </c>
      <c r="C227">
        <v>1</v>
      </c>
      <c r="D227">
        <v>1</v>
      </c>
      <c r="E227">
        <v>1</v>
      </c>
      <c r="F227">
        <v>756</v>
      </c>
      <c r="L227" t="s">
        <v>5531</v>
      </c>
      <c r="M227" t="s">
        <v>4667</v>
      </c>
      <c r="N227">
        <v>1</v>
      </c>
      <c r="O227">
        <v>1</v>
      </c>
      <c r="P227">
        <v>2</v>
      </c>
      <c r="Q227">
        <v>490</v>
      </c>
    </row>
    <row r="228" spans="1:17" x14ac:dyDescent="0.25">
      <c r="A228" t="s">
        <v>5533</v>
      </c>
      <c r="B228" t="s">
        <v>2369</v>
      </c>
      <c r="C228">
        <v>1</v>
      </c>
      <c r="D228">
        <v>1</v>
      </c>
      <c r="E228">
        <v>1</v>
      </c>
      <c r="F228">
        <v>757</v>
      </c>
      <c r="L228" t="s">
        <v>5531</v>
      </c>
      <c r="M228" t="s">
        <v>4668</v>
      </c>
      <c r="N228">
        <v>1</v>
      </c>
      <c r="O228">
        <v>1</v>
      </c>
      <c r="P228">
        <v>2</v>
      </c>
      <c r="Q228">
        <v>491</v>
      </c>
    </row>
    <row r="229" spans="1:17" x14ac:dyDescent="0.25">
      <c r="A229" t="s">
        <v>5533</v>
      </c>
      <c r="B229" t="s">
        <v>2370</v>
      </c>
      <c r="C229">
        <v>1</v>
      </c>
      <c r="D229">
        <v>1</v>
      </c>
      <c r="E229">
        <v>1</v>
      </c>
      <c r="F229">
        <v>758</v>
      </c>
      <c r="L229" t="s">
        <v>5531</v>
      </c>
      <c r="M229" t="s">
        <v>4669</v>
      </c>
      <c r="N229">
        <v>1</v>
      </c>
      <c r="O229">
        <v>1</v>
      </c>
      <c r="P229">
        <v>2</v>
      </c>
      <c r="Q229">
        <v>492</v>
      </c>
    </row>
    <row r="230" spans="1:17" x14ac:dyDescent="0.25">
      <c r="A230" t="s">
        <v>5533</v>
      </c>
      <c r="B230" t="s">
        <v>2371</v>
      </c>
      <c r="C230">
        <v>1</v>
      </c>
      <c r="D230">
        <v>1</v>
      </c>
      <c r="E230">
        <v>1</v>
      </c>
      <c r="F230">
        <v>759</v>
      </c>
      <c r="L230" t="s">
        <v>5531</v>
      </c>
      <c r="M230" t="s">
        <v>4670</v>
      </c>
      <c r="N230">
        <v>1</v>
      </c>
      <c r="O230">
        <v>1</v>
      </c>
      <c r="P230">
        <v>2</v>
      </c>
      <c r="Q230">
        <v>493</v>
      </c>
    </row>
    <row r="231" spans="1:17" x14ac:dyDescent="0.25">
      <c r="A231" t="s">
        <v>5533</v>
      </c>
      <c r="B231" t="s">
        <v>2372</v>
      </c>
      <c r="C231">
        <v>1</v>
      </c>
      <c r="D231">
        <v>1</v>
      </c>
      <c r="E231">
        <v>1</v>
      </c>
      <c r="F231">
        <v>760</v>
      </c>
      <c r="L231" t="s">
        <v>5531</v>
      </c>
      <c r="M231" t="s">
        <v>4671</v>
      </c>
      <c r="N231">
        <v>1</v>
      </c>
      <c r="O231">
        <v>1</v>
      </c>
      <c r="P231">
        <v>2</v>
      </c>
      <c r="Q231">
        <v>494</v>
      </c>
    </row>
    <row r="232" spans="1:17" x14ac:dyDescent="0.25">
      <c r="A232" t="s">
        <v>5533</v>
      </c>
      <c r="B232" t="s">
        <v>2373</v>
      </c>
      <c r="C232">
        <v>1</v>
      </c>
      <c r="D232">
        <v>1</v>
      </c>
      <c r="E232">
        <v>1</v>
      </c>
      <c r="F232">
        <v>761</v>
      </c>
      <c r="L232" t="s">
        <v>5531</v>
      </c>
      <c r="M232" t="s">
        <v>4672</v>
      </c>
      <c r="N232">
        <v>1</v>
      </c>
      <c r="O232">
        <v>1</v>
      </c>
      <c r="P232">
        <v>2</v>
      </c>
      <c r="Q232">
        <v>495</v>
      </c>
    </row>
    <row r="233" spans="1:17" x14ac:dyDescent="0.25">
      <c r="A233" t="s">
        <v>5533</v>
      </c>
      <c r="B233" t="s">
        <v>2374</v>
      </c>
      <c r="C233">
        <v>1</v>
      </c>
      <c r="D233">
        <v>1</v>
      </c>
      <c r="E233">
        <v>1</v>
      </c>
      <c r="F233">
        <v>762</v>
      </c>
      <c r="L233" t="s">
        <v>5531</v>
      </c>
      <c r="M233" t="s">
        <v>4673</v>
      </c>
      <c r="N233">
        <v>1</v>
      </c>
      <c r="O233">
        <v>1</v>
      </c>
      <c r="P233">
        <v>2</v>
      </c>
      <c r="Q233">
        <v>496</v>
      </c>
    </row>
    <row r="234" spans="1:17" x14ac:dyDescent="0.25">
      <c r="A234" t="s">
        <v>5533</v>
      </c>
      <c r="B234" t="s">
        <v>2375</v>
      </c>
      <c r="C234">
        <v>1</v>
      </c>
      <c r="D234">
        <v>1</v>
      </c>
      <c r="E234">
        <v>1</v>
      </c>
      <c r="F234">
        <v>763</v>
      </c>
      <c r="L234" t="s">
        <v>5531</v>
      </c>
      <c r="M234" t="s">
        <v>4674</v>
      </c>
      <c r="N234">
        <v>1</v>
      </c>
      <c r="O234">
        <v>1</v>
      </c>
      <c r="P234">
        <v>2</v>
      </c>
      <c r="Q234">
        <v>497</v>
      </c>
    </row>
    <row r="235" spans="1:17" x14ac:dyDescent="0.25">
      <c r="A235" t="s">
        <v>5533</v>
      </c>
      <c r="B235" t="s">
        <v>2376</v>
      </c>
      <c r="C235">
        <v>1</v>
      </c>
      <c r="D235">
        <v>1</v>
      </c>
      <c r="E235">
        <v>1</v>
      </c>
      <c r="F235">
        <v>764</v>
      </c>
      <c r="L235" t="s">
        <v>5531</v>
      </c>
      <c r="M235" t="s">
        <v>4675</v>
      </c>
      <c r="N235">
        <v>1</v>
      </c>
      <c r="O235">
        <v>1</v>
      </c>
      <c r="P235">
        <v>2</v>
      </c>
      <c r="Q235">
        <v>498</v>
      </c>
    </row>
    <row r="236" spans="1:17" x14ac:dyDescent="0.25">
      <c r="A236" t="s">
        <v>5533</v>
      </c>
      <c r="B236" t="s">
        <v>2377</v>
      </c>
      <c r="C236">
        <v>1</v>
      </c>
      <c r="D236">
        <v>1</v>
      </c>
      <c r="E236">
        <v>1</v>
      </c>
      <c r="F236">
        <v>765</v>
      </c>
      <c r="L236" t="s">
        <v>5531</v>
      </c>
      <c r="M236" t="s">
        <v>4676</v>
      </c>
      <c r="N236">
        <v>1</v>
      </c>
      <c r="O236">
        <v>1</v>
      </c>
      <c r="P236">
        <v>2</v>
      </c>
      <c r="Q236">
        <v>499</v>
      </c>
    </row>
    <row r="237" spans="1:17" x14ac:dyDescent="0.25">
      <c r="A237" t="s">
        <v>5533</v>
      </c>
      <c r="B237" t="s">
        <v>2378</v>
      </c>
      <c r="C237">
        <v>1</v>
      </c>
      <c r="D237">
        <v>1</v>
      </c>
      <c r="E237">
        <v>1</v>
      </c>
      <c r="F237">
        <v>766</v>
      </c>
      <c r="L237" t="s">
        <v>5531</v>
      </c>
      <c r="M237" t="s">
        <v>4677</v>
      </c>
      <c r="N237">
        <v>1</v>
      </c>
      <c r="O237">
        <v>1</v>
      </c>
      <c r="P237">
        <v>2</v>
      </c>
      <c r="Q237">
        <v>500</v>
      </c>
    </row>
    <row r="238" spans="1:17" x14ac:dyDescent="0.25">
      <c r="A238" t="s">
        <v>5533</v>
      </c>
      <c r="B238" t="s">
        <v>2379</v>
      </c>
      <c r="C238">
        <v>1</v>
      </c>
      <c r="D238">
        <v>1</v>
      </c>
      <c r="E238">
        <v>1</v>
      </c>
      <c r="F238">
        <v>767</v>
      </c>
      <c r="L238" t="s">
        <v>5531</v>
      </c>
      <c r="M238" t="s">
        <v>4678</v>
      </c>
      <c r="N238">
        <v>1</v>
      </c>
      <c r="O238">
        <v>1</v>
      </c>
      <c r="P238">
        <v>2</v>
      </c>
      <c r="Q238">
        <v>501</v>
      </c>
    </row>
    <row r="239" spans="1:17" x14ac:dyDescent="0.25">
      <c r="A239" t="s">
        <v>5533</v>
      </c>
      <c r="B239" t="s">
        <v>2380</v>
      </c>
      <c r="C239">
        <v>1</v>
      </c>
      <c r="D239">
        <v>1</v>
      </c>
      <c r="E239">
        <v>1</v>
      </c>
      <c r="F239">
        <v>768</v>
      </c>
      <c r="L239" t="s">
        <v>5531</v>
      </c>
      <c r="M239" t="s">
        <v>4679</v>
      </c>
      <c r="N239">
        <v>1</v>
      </c>
      <c r="O239">
        <v>1</v>
      </c>
      <c r="P239">
        <v>2</v>
      </c>
      <c r="Q239">
        <v>502</v>
      </c>
    </row>
    <row r="240" spans="1:17" x14ac:dyDescent="0.25">
      <c r="A240" t="s">
        <v>5533</v>
      </c>
      <c r="B240" t="s">
        <v>2381</v>
      </c>
      <c r="C240">
        <v>1</v>
      </c>
      <c r="D240">
        <v>1</v>
      </c>
      <c r="E240">
        <v>1</v>
      </c>
      <c r="F240">
        <v>769</v>
      </c>
      <c r="L240" t="s">
        <v>5531</v>
      </c>
      <c r="M240" t="s">
        <v>4680</v>
      </c>
      <c r="N240">
        <v>1</v>
      </c>
      <c r="O240">
        <v>1</v>
      </c>
      <c r="P240">
        <v>2</v>
      </c>
      <c r="Q240">
        <v>503</v>
      </c>
    </row>
    <row r="241" spans="1:17" x14ac:dyDescent="0.25">
      <c r="A241" t="s">
        <v>5533</v>
      </c>
      <c r="B241" t="s">
        <v>2382</v>
      </c>
      <c r="C241">
        <v>1</v>
      </c>
      <c r="D241">
        <v>1</v>
      </c>
      <c r="E241">
        <v>1</v>
      </c>
      <c r="F241">
        <v>770</v>
      </c>
      <c r="L241" t="s">
        <v>5531</v>
      </c>
      <c r="M241" t="s">
        <v>4681</v>
      </c>
      <c r="N241">
        <v>1</v>
      </c>
      <c r="O241">
        <v>1</v>
      </c>
      <c r="P241">
        <v>2</v>
      </c>
      <c r="Q241">
        <v>504</v>
      </c>
    </row>
    <row r="242" spans="1:17" x14ac:dyDescent="0.25">
      <c r="A242" t="s">
        <v>5533</v>
      </c>
      <c r="B242" t="s">
        <v>2383</v>
      </c>
      <c r="C242">
        <v>1</v>
      </c>
      <c r="D242">
        <v>1</v>
      </c>
      <c r="E242">
        <v>1</v>
      </c>
      <c r="F242">
        <v>771</v>
      </c>
      <c r="L242" t="s">
        <v>5531</v>
      </c>
      <c r="M242" t="s">
        <v>4682</v>
      </c>
      <c r="N242">
        <v>1</v>
      </c>
      <c r="O242">
        <v>1</v>
      </c>
      <c r="P242">
        <v>2</v>
      </c>
      <c r="Q242">
        <v>505</v>
      </c>
    </row>
    <row r="243" spans="1:17" x14ac:dyDescent="0.25">
      <c r="A243" t="s">
        <v>5533</v>
      </c>
      <c r="B243" t="s">
        <v>2384</v>
      </c>
      <c r="C243">
        <v>1</v>
      </c>
      <c r="D243">
        <v>1</v>
      </c>
      <c r="E243">
        <v>1</v>
      </c>
      <c r="F243">
        <v>772</v>
      </c>
      <c r="L243" t="s">
        <v>5531</v>
      </c>
      <c r="M243" t="s">
        <v>4683</v>
      </c>
      <c r="N243">
        <v>1</v>
      </c>
      <c r="O243">
        <v>1</v>
      </c>
      <c r="P243">
        <v>2</v>
      </c>
      <c r="Q243">
        <v>506</v>
      </c>
    </row>
    <row r="244" spans="1:17" x14ac:dyDescent="0.25">
      <c r="A244" t="s">
        <v>5533</v>
      </c>
      <c r="B244" t="s">
        <v>2385</v>
      </c>
      <c r="C244">
        <v>1</v>
      </c>
      <c r="D244">
        <v>1</v>
      </c>
      <c r="E244">
        <v>1</v>
      </c>
      <c r="F244">
        <v>773</v>
      </c>
      <c r="L244" t="s">
        <v>5531</v>
      </c>
      <c r="M244" t="s">
        <v>4684</v>
      </c>
      <c r="N244">
        <v>1</v>
      </c>
      <c r="O244">
        <v>1</v>
      </c>
      <c r="P244">
        <v>2</v>
      </c>
      <c r="Q244">
        <v>507</v>
      </c>
    </row>
    <row r="245" spans="1:17" x14ac:dyDescent="0.25">
      <c r="A245" t="s">
        <v>5533</v>
      </c>
      <c r="B245" t="s">
        <v>2386</v>
      </c>
      <c r="C245">
        <v>1</v>
      </c>
      <c r="D245">
        <v>1</v>
      </c>
      <c r="E245">
        <v>1</v>
      </c>
      <c r="F245">
        <v>774</v>
      </c>
      <c r="L245" t="s">
        <v>5531</v>
      </c>
      <c r="M245" t="s">
        <v>4685</v>
      </c>
      <c r="N245">
        <v>1</v>
      </c>
      <c r="O245">
        <v>1</v>
      </c>
      <c r="P245">
        <v>2</v>
      </c>
      <c r="Q245">
        <v>508</v>
      </c>
    </row>
    <row r="246" spans="1:17" x14ac:dyDescent="0.25">
      <c r="A246" t="s">
        <v>5533</v>
      </c>
      <c r="B246" t="s">
        <v>2387</v>
      </c>
      <c r="C246">
        <v>1</v>
      </c>
      <c r="D246">
        <v>1</v>
      </c>
      <c r="E246">
        <v>1</v>
      </c>
      <c r="F246">
        <v>775</v>
      </c>
      <c r="L246" t="s">
        <v>5531</v>
      </c>
      <c r="M246" t="s">
        <v>4686</v>
      </c>
      <c r="N246">
        <v>1</v>
      </c>
      <c r="O246">
        <v>1</v>
      </c>
      <c r="P246">
        <v>2</v>
      </c>
      <c r="Q246">
        <v>509</v>
      </c>
    </row>
    <row r="247" spans="1:17" x14ac:dyDescent="0.25">
      <c r="A247" t="s">
        <v>5533</v>
      </c>
      <c r="B247" t="s">
        <v>2388</v>
      </c>
      <c r="C247">
        <v>1</v>
      </c>
      <c r="D247">
        <v>1</v>
      </c>
      <c r="E247">
        <v>1</v>
      </c>
      <c r="F247">
        <v>776</v>
      </c>
      <c r="L247" t="s">
        <v>5531</v>
      </c>
      <c r="M247" t="s">
        <v>4687</v>
      </c>
      <c r="N247">
        <v>1</v>
      </c>
      <c r="O247">
        <v>1</v>
      </c>
      <c r="P247">
        <v>2</v>
      </c>
      <c r="Q247">
        <v>510</v>
      </c>
    </row>
    <row r="248" spans="1:17" x14ac:dyDescent="0.25">
      <c r="A248" t="s">
        <v>5533</v>
      </c>
      <c r="B248" t="s">
        <v>2389</v>
      </c>
      <c r="C248">
        <v>1</v>
      </c>
      <c r="D248">
        <v>1</v>
      </c>
      <c r="E248">
        <v>1</v>
      </c>
      <c r="F248">
        <v>777</v>
      </c>
      <c r="L248" t="s">
        <v>5531</v>
      </c>
      <c r="M248" t="s">
        <v>4688</v>
      </c>
      <c r="N248">
        <v>1</v>
      </c>
      <c r="O248">
        <v>1</v>
      </c>
      <c r="P248">
        <v>2</v>
      </c>
      <c r="Q248">
        <v>511</v>
      </c>
    </row>
    <row r="249" spans="1:17" x14ac:dyDescent="0.25">
      <c r="A249" t="s">
        <v>5533</v>
      </c>
      <c r="B249" t="s">
        <v>2390</v>
      </c>
      <c r="C249">
        <v>1</v>
      </c>
      <c r="D249">
        <v>1</v>
      </c>
      <c r="E249">
        <v>1</v>
      </c>
      <c r="F249">
        <v>778</v>
      </c>
      <c r="L249" t="s">
        <v>5531</v>
      </c>
      <c r="M249" t="s">
        <v>4689</v>
      </c>
      <c r="N249">
        <v>1</v>
      </c>
      <c r="O249">
        <v>1</v>
      </c>
      <c r="P249">
        <v>2</v>
      </c>
      <c r="Q249">
        <v>512</v>
      </c>
    </row>
    <row r="250" spans="1:17" x14ac:dyDescent="0.25">
      <c r="A250" t="s">
        <v>5533</v>
      </c>
      <c r="B250" t="s">
        <v>2391</v>
      </c>
      <c r="C250">
        <v>1</v>
      </c>
      <c r="D250">
        <v>1</v>
      </c>
      <c r="E250">
        <v>1</v>
      </c>
      <c r="F250">
        <v>779</v>
      </c>
      <c r="L250" t="s">
        <v>5531</v>
      </c>
      <c r="M250" t="s">
        <v>4690</v>
      </c>
      <c r="N250">
        <v>1</v>
      </c>
      <c r="O250">
        <v>1</v>
      </c>
      <c r="P250">
        <v>2</v>
      </c>
      <c r="Q250">
        <v>513</v>
      </c>
    </row>
    <row r="251" spans="1:17" x14ac:dyDescent="0.25">
      <c r="A251" t="s">
        <v>5533</v>
      </c>
      <c r="B251" t="s">
        <v>2392</v>
      </c>
      <c r="C251">
        <v>1</v>
      </c>
      <c r="D251">
        <v>1</v>
      </c>
      <c r="E251">
        <v>1</v>
      </c>
      <c r="F251">
        <v>780</v>
      </c>
      <c r="L251" t="s">
        <v>5531</v>
      </c>
      <c r="M251" t="s">
        <v>4691</v>
      </c>
      <c r="N251">
        <v>1</v>
      </c>
      <c r="O251">
        <v>1</v>
      </c>
      <c r="P251">
        <v>2</v>
      </c>
      <c r="Q251">
        <v>514</v>
      </c>
    </row>
    <row r="252" spans="1:17" x14ac:dyDescent="0.25">
      <c r="A252" t="s">
        <v>5533</v>
      </c>
      <c r="B252" t="s">
        <v>2393</v>
      </c>
      <c r="C252">
        <v>1</v>
      </c>
      <c r="D252">
        <v>1</v>
      </c>
      <c r="E252">
        <v>1</v>
      </c>
      <c r="F252">
        <v>781</v>
      </c>
      <c r="L252" t="s">
        <v>5531</v>
      </c>
      <c r="M252" t="s">
        <v>4692</v>
      </c>
      <c r="N252">
        <v>1</v>
      </c>
      <c r="O252">
        <v>1</v>
      </c>
      <c r="P252">
        <v>2</v>
      </c>
      <c r="Q252">
        <v>515</v>
      </c>
    </row>
    <row r="253" spans="1:17" x14ac:dyDescent="0.25">
      <c r="A253" t="s">
        <v>5533</v>
      </c>
      <c r="B253" t="s">
        <v>2394</v>
      </c>
      <c r="C253">
        <v>1</v>
      </c>
      <c r="D253">
        <v>1</v>
      </c>
      <c r="E253">
        <v>1</v>
      </c>
      <c r="F253">
        <v>782</v>
      </c>
      <c r="L253" t="s">
        <v>5531</v>
      </c>
      <c r="M253" t="s">
        <v>4648</v>
      </c>
      <c r="N253">
        <v>1</v>
      </c>
      <c r="O253">
        <v>1</v>
      </c>
      <c r="P253">
        <v>2</v>
      </c>
      <c r="Q253">
        <v>516</v>
      </c>
    </row>
    <row r="254" spans="1:17" x14ac:dyDescent="0.25">
      <c r="A254" t="s">
        <v>5533</v>
      </c>
      <c r="B254" t="s">
        <v>2395</v>
      </c>
      <c r="C254">
        <v>1</v>
      </c>
      <c r="D254">
        <v>1</v>
      </c>
      <c r="E254">
        <v>1</v>
      </c>
      <c r="F254">
        <v>783</v>
      </c>
      <c r="L254" t="s">
        <v>5531</v>
      </c>
      <c r="M254" t="s">
        <v>4649</v>
      </c>
      <c r="N254">
        <v>1</v>
      </c>
      <c r="O254">
        <v>1</v>
      </c>
      <c r="P254">
        <v>2</v>
      </c>
      <c r="Q254">
        <v>517</v>
      </c>
    </row>
    <row r="255" spans="1:17" x14ac:dyDescent="0.25">
      <c r="A255" t="s">
        <v>5533</v>
      </c>
      <c r="B255" t="s">
        <v>2396</v>
      </c>
      <c r="C255">
        <v>1</v>
      </c>
      <c r="D255">
        <v>1</v>
      </c>
      <c r="E255">
        <v>1</v>
      </c>
      <c r="F255">
        <v>784</v>
      </c>
      <c r="L255" t="s">
        <v>5531</v>
      </c>
      <c r="M255" t="s">
        <v>4650</v>
      </c>
      <c r="N255">
        <v>1</v>
      </c>
      <c r="O255">
        <v>1</v>
      </c>
      <c r="P255">
        <v>2</v>
      </c>
      <c r="Q255">
        <v>518</v>
      </c>
    </row>
    <row r="256" spans="1:17" x14ac:dyDescent="0.25">
      <c r="A256" t="s">
        <v>5533</v>
      </c>
      <c r="B256" t="s">
        <v>2397</v>
      </c>
      <c r="C256">
        <v>1</v>
      </c>
      <c r="D256">
        <v>1</v>
      </c>
      <c r="E256">
        <v>1</v>
      </c>
      <c r="F256">
        <v>785</v>
      </c>
      <c r="L256" t="s">
        <v>5531</v>
      </c>
      <c r="M256" t="s">
        <v>4651</v>
      </c>
      <c r="N256">
        <v>1</v>
      </c>
      <c r="O256">
        <v>1</v>
      </c>
      <c r="P256">
        <v>2</v>
      </c>
      <c r="Q256">
        <v>519</v>
      </c>
    </row>
    <row r="257" spans="1:17" x14ac:dyDescent="0.25">
      <c r="A257" t="s">
        <v>5533</v>
      </c>
      <c r="B257" t="s">
        <v>2398</v>
      </c>
      <c r="C257">
        <v>1</v>
      </c>
      <c r="D257">
        <v>1</v>
      </c>
      <c r="E257">
        <v>1</v>
      </c>
      <c r="F257">
        <v>786</v>
      </c>
      <c r="L257" t="s">
        <v>5531</v>
      </c>
      <c r="M257" t="s">
        <v>4652</v>
      </c>
      <c r="N257">
        <v>1</v>
      </c>
      <c r="O257">
        <v>1</v>
      </c>
      <c r="P257">
        <v>2</v>
      </c>
      <c r="Q257">
        <v>520</v>
      </c>
    </row>
    <row r="258" spans="1:17" x14ac:dyDescent="0.25">
      <c r="A258" t="s">
        <v>5533</v>
      </c>
      <c r="B258" t="s">
        <v>2399</v>
      </c>
      <c r="C258">
        <v>1</v>
      </c>
      <c r="D258">
        <v>1</v>
      </c>
      <c r="E258">
        <v>1</v>
      </c>
      <c r="F258">
        <v>787</v>
      </c>
      <c r="L258" t="s">
        <v>5531</v>
      </c>
      <c r="M258" t="s">
        <v>4653</v>
      </c>
      <c r="N258">
        <v>1</v>
      </c>
      <c r="O258">
        <v>1</v>
      </c>
      <c r="P258">
        <v>2</v>
      </c>
      <c r="Q258">
        <v>521</v>
      </c>
    </row>
    <row r="259" spans="1:17" x14ac:dyDescent="0.25">
      <c r="A259" t="s">
        <v>5533</v>
      </c>
      <c r="B259" t="s">
        <v>2400</v>
      </c>
      <c r="C259">
        <v>1</v>
      </c>
      <c r="D259">
        <v>1</v>
      </c>
      <c r="E259">
        <v>1</v>
      </c>
      <c r="F259">
        <v>788</v>
      </c>
      <c r="L259" t="s">
        <v>5531</v>
      </c>
      <c r="M259" t="s">
        <v>4654</v>
      </c>
      <c r="N259">
        <v>1</v>
      </c>
      <c r="O259">
        <v>1</v>
      </c>
      <c r="P259">
        <v>2</v>
      </c>
      <c r="Q259">
        <v>522</v>
      </c>
    </row>
    <row r="260" spans="1:17" x14ac:dyDescent="0.25">
      <c r="A260" t="s">
        <v>5533</v>
      </c>
      <c r="B260" t="s">
        <v>2401</v>
      </c>
      <c r="C260">
        <v>1</v>
      </c>
      <c r="D260">
        <v>1</v>
      </c>
      <c r="E260">
        <v>1</v>
      </c>
      <c r="F260">
        <v>789</v>
      </c>
      <c r="L260" t="s">
        <v>5531</v>
      </c>
      <c r="M260" t="s">
        <v>4655</v>
      </c>
      <c r="N260">
        <v>1</v>
      </c>
      <c r="O260">
        <v>1</v>
      </c>
      <c r="P260">
        <v>2</v>
      </c>
      <c r="Q260">
        <v>523</v>
      </c>
    </row>
    <row r="261" spans="1:17" x14ac:dyDescent="0.25">
      <c r="A261" t="s">
        <v>5533</v>
      </c>
      <c r="B261" t="s">
        <v>2402</v>
      </c>
      <c r="C261">
        <v>1</v>
      </c>
      <c r="D261">
        <v>1</v>
      </c>
      <c r="E261">
        <v>1</v>
      </c>
      <c r="F261">
        <v>790</v>
      </c>
      <c r="L261" t="s">
        <v>5531</v>
      </c>
      <c r="M261" t="s">
        <v>4656</v>
      </c>
      <c r="N261">
        <v>1</v>
      </c>
      <c r="O261">
        <v>1</v>
      </c>
      <c r="P261">
        <v>2</v>
      </c>
      <c r="Q261">
        <v>524</v>
      </c>
    </row>
    <row r="262" spans="1:17" x14ac:dyDescent="0.25">
      <c r="A262" t="s">
        <v>5533</v>
      </c>
      <c r="B262" t="s">
        <v>2403</v>
      </c>
      <c r="C262">
        <v>1</v>
      </c>
      <c r="D262">
        <v>1</v>
      </c>
      <c r="E262">
        <v>1</v>
      </c>
      <c r="F262">
        <v>791</v>
      </c>
      <c r="L262" t="s">
        <v>5531</v>
      </c>
      <c r="M262" t="s">
        <v>4657</v>
      </c>
      <c r="N262">
        <v>1</v>
      </c>
      <c r="O262">
        <v>1</v>
      </c>
      <c r="P262">
        <v>2</v>
      </c>
      <c r="Q262">
        <v>525</v>
      </c>
    </row>
    <row r="263" spans="1:17" x14ac:dyDescent="0.25">
      <c r="A263" t="s">
        <v>5533</v>
      </c>
      <c r="B263" t="s">
        <v>2404</v>
      </c>
      <c r="C263">
        <v>1</v>
      </c>
      <c r="D263">
        <v>1</v>
      </c>
      <c r="E263">
        <v>1</v>
      </c>
      <c r="F263">
        <v>792</v>
      </c>
      <c r="L263" t="s">
        <v>5531</v>
      </c>
      <c r="M263" t="s">
        <v>4658</v>
      </c>
      <c r="N263">
        <v>1</v>
      </c>
      <c r="O263">
        <v>1</v>
      </c>
      <c r="P263">
        <v>2</v>
      </c>
      <c r="Q263">
        <v>526</v>
      </c>
    </row>
    <row r="264" spans="1:17" x14ac:dyDescent="0.25">
      <c r="A264" t="s">
        <v>5533</v>
      </c>
      <c r="B264" t="s">
        <v>2405</v>
      </c>
      <c r="C264">
        <v>1</v>
      </c>
      <c r="D264">
        <v>1</v>
      </c>
      <c r="E264">
        <v>1</v>
      </c>
      <c r="F264">
        <v>793</v>
      </c>
      <c r="L264" t="s">
        <v>5531</v>
      </c>
      <c r="M264" t="s">
        <v>4659</v>
      </c>
      <c r="N264">
        <v>1</v>
      </c>
      <c r="O264">
        <v>1</v>
      </c>
      <c r="P264">
        <v>2</v>
      </c>
      <c r="Q264">
        <v>527</v>
      </c>
    </row>
    <row r="265" spans="1:17" x14ac:dyDescent="0.25">
      <c r="A265" t="s">
        <v>5533</v>
      </c>
      <c r="B265" t="s">
        <v>2406</v>
      </c>
      <c r="C265">
        <v>1</v>
      </c>
      <c r="D265">
        <v>1</v>
      </c>
      <c r="E265">
        <v>1</v>
      </c>
      <c r="F265">
        <v>794</v>
      </c>
      <c r="L265" t="s">
        <v>5531</v>
      </c>
      <c r="M265" t="s">
        <v>4660</v>
      </c>
      <c r="N265">
        <v>1</v>
      </c>
      <c r="O265">
        <v>1</v>
      </c>
      <c r="P265">
        <v>2</v>
      </c>
      <c r="Q265">
        <v>528</v>
      </c>
    </row>
    <row r="266" spans="1:17" x14ac:dyDescent="0.25">
      <c r="A266" t="s">
        <v>5533</v>
      </c>
      <c r="B266" t="s">
        <v>2407</v>
      </c>
      <c r="C266">
        <v>1</v>
      </c>
      <c r="D266">
        <v>1</v>
      </c>
      <c r="E266">
        <v>1</v>
      </c>
      <c r="F266">
        <v>795</v>
      </c>
      <c r="L266" t="s">
        <v>5531</v>
      </c>
      <c r="M266" t="s">
        <v>4661</v>
      </c>
      <c r="N266">
        <v>1</v>
      </c>
      <c r="O266">
        <v>1</v>
      </c>
      <c r="P266">
        <v>2</v>
      </c>
      <c r="Q266">
        <v>529</v>
      </c>
    </row>
    <row r="267" spans="1:17" x14ac:dyDescent="0.25">
      <c r="A267" t="s">
        <v>5533</v>
      </c>
      <c r="B267" t="s">
        <v>2408</v>
      </c>
      <c r="C267">
        <v>1</v>
      </c>
      <c r="D267">
        <v>1</v>
      </c>
      <c r="E267">
        <v>1</v>
      </c>
      <c r="F267">
        <v>796</v>
      </c>
      <c r="L267" t="s">
        <v>5531</v>
      </c>
      <c r="M267" t="s">
        <v>4662</v>
      </c>
      <c r="N267">
        <v>1</v>
      </c>
      <c r="O267">
        <v>1</v>
      </c>
      <c r="P267">
        <v>2</v>
      </c>
      <c r="Q267">
        <v>530</v>
      </c>
    </row>
    <row r="268" spans="1:17" x14ac:dyDescent="0.25">
      <c r="A268" t="s">
        <v>5533</v>
      </c>
      <c r="B268" t="s">
        <v>2409</v>
      </c>
      <c r="C268">
        <v>1</v>
      </c>
      <c r="D268">
        <v>1</v>
      </c>
      <c r="E268">
        <v>1</v>
      </c>
      <c r="F268">
        <v>797</v>
      </c>
      <c r="L268" t="s">
        <v>5531</v>
      </c>
      <c r="M268" t="s">
        <v>4711</v>
      </c>
      <c r="N268">
        <v>1</v>
      </c>
      <c r="O268">
        <v>1</v>
      </c>
      <c r="P268">
        <v>2</v>
      </c>
      <c r="Q268">
        <v>531</v>
      </c>
    </row>
    <row r="269" spans="1:17" x14ac:dyDescent="0.25">
      <c r="A269" t="s">
        <v>5533</v>
      </c>
      <c r="B269" t="s">
        <v>2410</v>
      </c>
      <c r="C269">
        <v>1</v>
      </c>
      <c r="D269">
        <v>1</v>
      </c>
      <c r="E269">
        <v>1</v>
      </c>
      <c r="F269">
        <v>798</v>
      </c>
      <c r="L269" t="s">
        <v>5531</v>
      </c>
      <c r="M269" t="s">
        <v>4712</v>
      </c>
      <c r="N269">
        <v>1</v>
      </c>
      <c r="O269">
        <v>1</v>
      </c>
      <c r="P269">
        <v>2</v>
      </c>
      <c r="Q269">
        <v>532</v>
      </c>
    </row>
    <row r="270" spans="1:17" x14ac:dyDescent="0.25">
      <c r="A270" t="s">
        <v>5533</v>
      </c>
      <c r="B270" t="s">
        <v>2411</v>
      </c>
      <c r="C270">
        <v>1</v>
      </c>
      <c r="D270">
        <v>1</v>
      </c>
      <c r="E270">
        <v>1</v>
      </c>
      <c r="F270">
        <v>799</v>
      </c>
      <c r="L270" t="s">
        <v>5531</v>
      </c>
      <c r="M270" t="s">
        <v>4713</v>
      </c>
      <c r="N270">
        <v>1</v>
      </c>
      <c r="O270">
        <v>1</v>
      </c>
      <c r="P270">
        <v>2</v>
      </c>
      <c r="Q270">
        <v>533</v>
      </c>
    </row>
    <row r="271" spans="1:17" x14ac:dyDescent="0.25">
      <c r="A271" t="s">
        <v>5533</v>
      </c>
      <c r="B271" t="s">
        <v>2412</v>
      </c>
      <c r="C271">
        <v>1</v>
      </c>
      <c r="D271">
        <v>1</v>
      </c>
      <c r="E271">
        <v>1</v>
      </c>
      <c r="F271">
        <v>800</v>
      </c>
      <c r="L271" t="s">
        <v>5531</v>
      </c>
      <c r="M271" t="s">
        <v>4714</v>
      </c>
      <c r="N271">
        <v>1</v>
      </c>
      <c r="O271">
        <v>1</v>
      </c>
      <c r="P271">
        <v>2</v>
      </c>
      <c r="Q271">
        <v>534</v>
      </c>
    </row>
    <row r="272" spans="1:17" x14ac:dyDescent="0.25">
      <c r="A272" t="s">
        <v>5533</v>
      </c>
      <c r="B272" t="s">
        <v>2413</v>
      </c>
      <c r="C272">
        <v>1</v>
      </c>
      <c r="D272">
        <v>1</v>
      </c>
      <c r="E272">
        <v>1</v>
      </c>
      <c r="F272">
        <v>801</v>
      </c>
      <c r="L272" t="s">
        <v>5531</v>
      </c>
      <c r="M272" t="s">
        <v>4715</v>
      </c>
      <c r="N272">
        <v>1</v>
      </c>
      <c r="O272">
        <v>1</v>
      </c>
      <c r="P272">
        <v>2</v>
      </c>
      <c r="Q272">
        <v>535</v>
      </c>
    </row>
    <row r="273" spans="1:17" x14ac:dyDescent="0.25">
      <c r="A273" t="s">
        <v>5533</v>
      </c>
      <c r="B273" t="s">
        <v>2414</v>
      </c>
      <c r="C273">
        <v>1</v>
      </c>
      <c r="D273">
        <v>1</v>
      </c>
      <c r="E273">
        <v>1</v>
      </c>
      <c r="F273">
        <v>802</v>
      </c>
      <c r="L273" t="s">
        <v>5531</v>
      </c>
      <c r="M273" t="s">
        <v>4716</v>
      </c>
      <c r="N273">
        <v>1</v>
      </c>
      <c r="O273">
        <v>1</v>
      </c>
      <c r="P273">
        <v>2</v>
      </c>
      <c r="Q273">
        <v>536</v>
      </c>
    </row>
    <row r="274" spans="1:17" x14ac:dyDescent="0.25">
      <c r="A274" t="s">
        <v>5533</v>
      </c>
      <c r="B274" t="s">
        <v>2415</v>
      </c>
      <c r="C274">
        <v>1</v>
      </c>
      <c r="D274">
        <v>1</v>
      </c>
      <c r="E274">
        <v>1</v>
      </c>
      <c r="F274">
        <v>803</v>
      </c>
      <c r="L274" t="s">
        <v>5531</v>
      </c>
      <c r="M274" t="s">
        <v>4717</v>
      </c>
      <c r="N274">
        <v>1</v>
      </c>
      <c r="O274">
        <v>1</v>
      </c>
      <c r="P274">
        <v>2</v>
      </c>
      <c r="Q274">
        <v>537</v>
      </c>
    </row>
    <row r="275" spans="1:17" x14ac:dyDescent="0.25">
      <c r="A275" t="s">
        <v>5533</v>
      </c>
      <c r="B275" t="s">
        <v>2416</v>
      </c>
      <c r="C275">
        <v>1</v>
      </c>
      <c r="D275">
        <v>1</v>
      </c>
      <c r="E275">
        <v>1</v>
      </c>
      <c r="F275">
        <v>804</v>
      </c>
      <c r="L275" t="s">
        <v>5531</v>
      </c>
      <c r="M275" t="s">
        <v>4718</v>
      </c>
      <c r="N275">
        <v>1</v>
      </c>
      <c r="O275">
        <v>1</v>
      </c>
      <c r="P275">
        <v>2</v>
      </c>
      <c r="Q275">
        <v>538</v>
      </c>
    </row>
    <row r="276" spans="1:17" x14ac:dyDescent="0.25">
      <c r="A276" t="s">
        <v>5533</v>
      </c>
      <c r="B276" t="s">
        <v>2417</v>
      </c>
      <c r="C276">
        <v>1</v>
      </c>
      <c r="D276">
        <v>1</v>
      </c>
      <c r="E276">
        <v>1</v>
      </c>
      <c r="F276">
        <v>805</v>
      </c>
      <c r="L276" t="s">
        <v>5531</v>
      </c>
      <c r="M276" t="s">
        <v>4719</v>
      </c>
      <c r="N276">
        <v>1</v>
      </c>
      <c r="O276">
        <v>1</v>
      </c>
      <c r="P276">
        <v>2</v>
      </c>
      <c r="Q276">
        <v>539</v>
      </c>
    </row>
    <row r="277" spans="1:17" x14ac:dyDescent="0.25">
      <c r="A277" t="s">
        <v>5533</v>
      </c>
      <c r="B277" t="s">
        <v>2418</v>
      </c>
      <c r="C277">
        <v>1</v>
      </c>
      <c r="D277">
        <v>1</v>
      </c>
      <c r="E277">
        <v>1</v>
      </c>
      <c r="F277">
        <v>806</v>
      </c>
      <c r="L277" t="s">
        <v>5531</v>
      </c>
      <c r="M277" t="s">
        <v>4720</v>
      </c>
      <c r="N277">
        <v>1</v>
      </c>
      <c r="O277">
        <v>1</v>
      </c>
      <c r="P277">
        <v>2</v>
      </c>
      <c r="Q277">
        <v>540</v>
      </c>
    </row>
    <row r="278" spans="1:17" x14ac:dyDescent="0.25">
      <c r="A278" t="s">
        <v>5533</v>
      </c>
      <c r="B278" t="s">
        <v>2419</v>
      </c>
      <c r="C278">
        <v>1</v>
      </c>
      <c r="D278">
        <v>1</v>
      </c>
      <c r="E278">
        <v>1</v>
      </c>
      <c r="F278">
        <v>807</v>
      </c>
      <c r="L278" t="s">
        <v>5531</v>
      </c>
      <c r="M278" t="s">
        <v>4721</v>
      </c>
      <c r="N278">
        <v>1</v>
      </c>
      <c r="O278">
        <v>1</v>
      </c>
      <c r="P278">
        <v>2</v>
      </c>
      <c r="Q278">
        <v>541</v>
      </c>
    </row>
    <row r="279" spans="1:17" x14ac:dyDescent="0.25">
      <c r="A279" t="s">
        <v>5533</v>
      </c>
      <c r="B279" t="s">
        <v>2420</v>
      </c>
      <c r="C279">
        <v>1</v>
      </c>
      <c r="D279">
        <v>1</v>
      </c>
      <c r="E279">
        <v>1</v>
      </c>
      <c r="F279">
        <v>808</v>
      </c>
      <c r="L279" t="s">
        <v>5531</v>
      </c>
      <c r="M279" t="s">
        <v>4722</v>
      </c>
      <c r="N279">
        <v>1</v>
      </c>
      <c r="O279">
        <v>1</v>
      </c>
      <c r="P279">
        <v>2</v>
      </c>
      <c r="Q279">
        <v>542</v>
      </c>
    </row>
    <row r="280" spans="1:17" x14ac:dyDescent="0.25">
      <c r="A280" t="s">
        <v>5533</v>
      </c>
      <c r="B280" t="s">
        <v>2055</v>
      </c>
      <c r="C280">
        <v>1</v>
      </c>
      <c r="D280">
        <v>1</v>
      </c>
      <c r="E280">
        <v>2</v>
      </c>
      <c r="F280">
        <v>975</v>
      </c>
      <c r="L280" t="s">
        <v>5531</v>
      </c>
      <c r="M280" t="s">
        <v>4723</v>
      </c>
      <c r="N280">
        <v>1</v>
      </c>
      <c r="O280">
        <v>1</v>
      </c>
      <c r="P280">
        <v>2</v>
      </c>
      <c r="Q280">
        <v>543</v>
      </c>
    </row>
    <row r="281" spans="1:17" x14ac:dyDescent="0.25">
      <c r="A281" t="s">
        <v>5533</v>
      </c>
      <c r="B281" t="s">
        <v>2056</v>
      </c>
      <c r="C281">
        <v>1</v>
      </c>
      <c r="D281">
        <v>1</v>
      </c>
      <c r="E281">
        <v>2</v>
      </c>
      <c r="F281">
        <v>976</v>
      </c>
      <c r="L281" t="s">
        <v>5531</v>
      </c>
      <c r="M281" t="s">
        <v>4724</v>
      </c>
      <c r="N281">
        <v>1</v>
      </c>
      <c r="O281">
        <v>1</v>
      </c>
      <c r="P281">
        <v>2</v>
      </c>
      <c r="Q281">
        <v>544</v>
      </c>
    </row>
    <row r="282" spans="1:17" x14ac:dyDescent="0.25">
      <c r="A282" t="s">
        <v>5533</v>
      </c>
      <c r="B282" t="s">
        <v>2057</v>
      </c>
      <c r="C282">
        <v>1</v>
      </c>
      <c r="D282">
        <v>1</v>
      </c>
      <c r="E282">
        <v>2</v>
      </c>
      <c r="F282">
        <v>977</v>
      </c>
      <c r="L282" t="s">
        <v>5531</v>
      </c>
      <c r="M282" t="s">
        <v>4725</v>
      </c>
      <c r="N282">
        <v>1</v>
      </c>
      <c r="O282">
        <v>1</v>
      </c>
      <c r="P282">
        <v>2</v>
      </c>
      <c r="Q282">
        <v>545</v>
      </c>
    </row>
    <row r="283" spans="1:17" x14ac:dyDescent="0.25">
      <c r="A283" t="s">
        <v>5533</v>
      </c>
      <c r="B283" t="s">
        <v>2058</v>
      </c>
      <c r="C283">
        <v>1</v>
      </c>
      <c r="D283">
        <v>1</v>
      </c>
      <c r="E283">
        <v>2</v>
      </c>
      <c r="F283">
        <v>978</v>
      </c>
      <c r="L283" t="s">
        <v>5531</v>
      </c>
      <c r="M283" t="s">
        <v>4308</v>
      </c>
      <c r="N283">
        <v>1</v>
      </c>
      <c r="O283">
        <v>1</v>
      </c>
      <c r="P283">
        <v>2</v>
      </c>
      <c r="Q283">
        <v>49</v>
      </c>
    </row>
    <row r="284" spans="1:17" x14ac:dyDescent="0.25">
      <c r="A284" t="s">
        <v>5533</v>
      </c>
      <c r="B284" t="s">
        <v>2059</v>
      </c>
      <c r="C284">
        <v>1</v>
      </c>
      <c r="D284">
        <v>1</v>
      </c>
      <c r="E284">
        <v>2</v>
      </c>
      <c r="F284">
        <v>979</v>
      </c>
      <c r="L284" t="s">
        <v>5531</v>
      </c>
      <c r="M284" t="s">
        <v>4309</v>
      </c>
      <c r="N284">
        <v>1</v>
      </c>
      <c r="O284">
        <v>1</v>
      </c>
      <c r="P284">
        <v>2</v>
      </c>
      <c r="Q284">
        <v>50</v>
      </c>
    </row>
    <row r="285" spans="1:17" x14ac:dyDescent="0.25">
      <c r="A285" t="s">
        <v>5533</v>
      </c>
      <c r="B285" t="s">
        <v>2060</v>
      </c>
      <c r="C285">
        <v>1</v>
      </c>
      <c r="D285">
        <v>1</v>
      </c>
      <c r="E285">
        <v>2</v>
      </c>
      <c r="F285">
        <v>980</v>
      </c>
      <c r="L285" t="s">
        <v>5531</v>
      </c>
      <c r="M285" t="s">
        <v>4310</v>
      </c>
      <c r="N285">
        <v>1</v>
      </c>
      <c r="O285">
        <v>1</v>
      </c>
      <c r="P285">
        <v>2</v>
      </c>
      <c r="Q285">
        <v>51</v>
      </c>
    </row>
    <row r="286" spans="1:17" x14ac:dyDescent="0.25">
      <c r="A286" t="s">
        <v>5533</v>
      </c>
      <c r="B286" t="s">
        <v>2061</v>
      </c>
      <c r="C286">
        <v>1</v>
      </c>
      <c r="D286">
        <v>1</v>
      </c>
      <c r="E286">
        <v>2</v>
      </c>
      <c r="F286">
        <v>981</v>
      </c>
      <c r="L286" t="s">
        <v>5531</v>
      </c>
      <c r="M286" t="s">
        <v>4311</v>
      </c>
      <c r="N286">
        <v>1</v>
      </c>
      <c r="O286">
        <v>1</v>
      </c>
      <c r="P286">
        <v>2</v>
      </c>
      <c r="Q286">
        <v>52</v>
      </c>
    </row>
    <row r="287" spans="1:17" x14ac:dyDescent="0.25">
      <c r="A287" t="s">
        <v>5533</v>
      </c>
      <c r="B287" t="s">
        <v>2062</v>
      </c>
      <c r="C287">
        <v>1</v>
      </c>
      <c r="D287">
        <v>1</v>
      </c>
      <c r="E287">
        <v>2</v>
      </c>
      <c r="F287">
        <v>982</v>
      </c>
      <c r="L287" t="s">
        <v>5531</v>
      </c>
      <c r="M287" t="s">
        <v>4312</v>
      </c>
      <c r="N287">
        <v>1</v>
      </c>
      <c r="O287">
        <v>1</v>
      </c>
      <c r="P287">
        <v>2</v>
      </c>
      <c r="Q287">
        <v>53</v>
      </c>
    </row>
    <row r="288" spans="1:17" x14ac:dyDescent="0.25">
      <c r="A288" t="s">
        <v>5533</v>
      </c>
      <c r="B288" t="s">
        <v>2063</v>
      </c>
      <c r="C288">
        <v>1</v>
      </c>
      <c r="D288">
        <v>1</v>
      </c>
      <c r="E288">
        <v>2</v>
      </c>
      <c r="F288">
        <v>983</v>
      </c>
      <c r="L288" t="s">
        <v>5531</v>
      </c>
      <c r="M288" t="s">
        <v>4313</v>
      </c>
      <c r="N288">
        <v>1</v>
      </c>
      <c r="O288">
        <v>1</v>
      </c>
      <c r="P288">
        <v>2</v>
      </c>
      <c r="Q288">
        <v>54</v>
      </c>
    </row>
    <row r="289" spans="1:17" x14ac:dyDescent="0.25">
      <c r="A289" t="s">
        <v>5533</v>
      </c>
      <c r="B289" t="s">
        <v>2064</v>
      </c>
      <c r="C289">
        <v>1</v>
      </c>
      <c r="D289">
        <v>1</v>
      </c>
      <c r="E289">
        <v>2</v>
      </c>
      <c r="F289">
        <v>984</v>
      </c>
      <c r="L289" t="s">
        <v>5531</v>
      </c>
      <c r="M289" t="s">
        <v>4314</v>
      </c>
      <c r="N289">
        <v>1</v>
      </c>
      <c r="O289">
        <v>1</v>
      </c>
      <c r="P289">
        <v>2</v>
      </c>
      <c r="Q289">
        <v>55</v>
      </c>
    </row>
    <row r="290" spans="1:17" x14ac:dyDescent="0.25">
      <c r="A290" t="s">
        <v>5533</v>
      </c>
      <c r="B290" t="s">
        <v>2065</v>
      </c>
      <c r="C290">
        <v>1</v>
      </c>
      <c r="D290">
        <v>1</v>
      </c>
      <c r="E290">
        <v>2</v>
      </c>
      <c r="F290">
        <v>985</v>
      </c>
      <c r="L290" t="s">
        <v>5531</v>
      </c>
      <c r="M290" t="s">
        <v>4315</v>
      </c>
      <c r="N290">
        <v>1</v>
      </c>
      <c r="O290">
        <v>1</v>
      </c>
      <c r="P290">
        <v>2</v>
      </c>
      <c r="Q290">
        <v>56</v>
      </c>
    </row>
    <row r="291" spans="1:17" x14ac:dyDescent="0.25">
      <c r="A291" t="s">
        <v>5533</v>
      </c>
      <c r="B291" t="s">
        <v>2066</v>
      </c>
      <c r="C291">
        <v>1</v>
      </c>
      <c r="D291">
        <v>1</v>
      </c>
      <c r="E291">
        <v>2</v>
      </c>
      <c r="F291">
        <v>986</v>
      </c>
      <c r="L291" t="s">
        <v>5531</v>
      </c>
      <c r="M291" t="s">
        <v>4316</v>
      </c>
      <c r="N291">
        <v>1</v>
      </c>
      <c r="O291">
        <v>1</v>
      </c>
      <c r="P291">
        <v>2</v>
      </c>
      <c r="Q291">
        <v>57</v>
      </c>
    </row>
    <row r="292" spans="1:17" x14ac:dyDescent="0.25">
      <c r="A292" t="s">
        <v>5533</v>
      </c>
      <c r="B292" t="s">
        <v>2067</v>
      </c>
      <c r="C292">
        <v>1</v>
      </c>
      <c r="D292">
        <v>1</v>
      </c>
      <c r="E292">
        <v>2</v>
      </c>
      <c r="F292">
        <v>987</v>
      </c>
      <c r="L292" t="s">
        <v>5531</v>
      </c>
      <c r="M292" t="s">
        <v>4317</v>
      </c>
      <c r="N292">
        <v>1</v>
      </c>
      <c r="O292">
        <v>1</v>
      </c>
      <c r="P292">
        <v>2</v>
      </c>
      <c r="Q292">
        <v>58</v>
      </c>
    </row>
    <row r="293" spans="1:17" x14ac:dyDescent="0.25">
      <c r="A293" t="s">
        <v>5533</v>
      </c>
      <c r="B293" t="s">
        <v>2068</v>
      </c>
      <c r="C293">
        <v>1</v>
      </c>
      <c r="D293">
        <v>1</v>
      </c>
      <c r="E293">
        <v>2</v>
      </c>
      <c r="F293">
        <v>988</v>
      </c>
      <c r="L293" t="s">
        <v>5531</v>
      </c>
      <c r="M293" t="s">
        <v>4318</v>
      </c>
      <c r="N293">
        <v>1</v>
      </c>
      <c r="O293">
        <v>1</v>
      </c>
      <c r="P293">
        <v>2</v>
      </c>
      <c r="Q293">
        <v>59</v>
      </c>
    </row>
    <row r="294" spans="1:17" x14ac:dyDescent="0.25">
      <c r="A294" t="s">
        <v>5533</v>
      </c>
      <c r="B294" t="s">
        <v>2069</v>
      </c>
      <c r="C294">
        <v>1</v>
      </c>
      <c r="D294">
        <v>1</v>
      </c>
      <c r="E294">
        <v>2</v>
      </c>
      <c r="F294">
        <v>989</v>
      </c>
      <c r="L294" t="s">
        <v>5531</v>
      </c>
      <c r="M294" t="s">
        <v>4319</v>
      </c>
      <c r="N294">
        <v>1</v>
      </c>
      <c r="O294">
        <v>1</v>
      </c>
      <c r="P294">
        <v>2</v>
      </c>
      <c r="Q294">
        <v>60</v>
      </c>
    </row>
    <row r="295" spans="1:17" x14ac:dyDescent="0.25">
      <c r="A295" t="s">
        <v>5533</v>
      </c>
      <c r="B295" t="s">
        <v>2070</v>
      </c>
      <c r="C295">
        <v>1</v>
      </c>
      <c r="D295">
        <v>1</v>
      </c>
      <c r="E295">
        <v>2</v>
      </c>
      <c r="F295">
        <v>990</v>
      </c>
      <c r="L295" t="s">
        <v>5531</v>
      </c>
      <c r="M295" t="s">
        <v>4320</v>
      </c>
      <c r="N295">
        <v>1</v>
      </c>
      <c r="O295">
        <v>1</v>
      </c>
      <c r="P295">
        <v>2</v>
      </c>
      <c r="Q295">
        <v>61</v>
      </c>
    </row>
    <row r="296" spans="1:17" x14ac:dyDescent="0.25">
      <c r="A296" t="s">
        <v>5533</v>
      </c>
      <c r="B296" t="s">
        <v>2071</v>
      </c>
      <c r="C296">
        <v>1</v>
      </c>
      <c r="D296">
        <v>1</v>
      </c>
      <c r="E296">
        <v>2</v>
      </c>
      <c r="F296">
        <v>991</v>
      </c>
      <c r="L296" t="s">
        <v>5531</v>
      </c>
      <c r="M296" t="s">
        <v>4321</v>
      </c>
      <c r="N296">
        <v>1</v>
      </c>
      <c r="O296">
        <v>1</v>
      </c>
      <c r="P296">
        <v>2</v>
      </c>
      <c r="Q296">
        <v>62</v>
      </c>
    </row>
    <row r="297" spans="1:17" x14ac:dyDescent="0.25">
      <c r="A297" t="s">
        <v>5533</v>
      </c>
      <c r="B297" t="s">
        <v>2072</v>
      </c>
      <c r="C297">
        <v>1</v>
      </c>
      <c r="D297">
        <v>1</v>
      </c>
      <c r="E297">
        <v>2</v>
      </c>
      <c r="F297">
        <v>992</v>
      </c>
      <c r="L297" t="s">
        <v>5531</v>
      </c>
      <c r="M297" t="s">
        <v>4322</v>
      </c>
      <c r="N297">
        <v>1</v>
      </c>
      <c r="O297">
        <v>1</v>
      </c>
      <c r="P297">
        <v>2</v>
      </c>
      <c r="Q297">
        <v>63</v>
      </c>
    </row>
    <row r="298" spans="1:17" x14ac:dyDescent="0.25">
      <c r="A298" t="s">
        <v>5533</v>
      </c>
      <c r="B298" t="s">
        <v>2073</v>
      </c>
      <c r="C298">
        <v>1</v>
      </c>
      <c r="D298">
        <v>1</v>
      </c>
      <c r="E298">
        <v>2</v>
      </c>
      <c r="F298">
        <v>993</v>
      </c>
      <c r="L298" t="s">
        <v>5531</v>
      </c>
      <c r="M298" t="s">
        <v>4323</v>
      </c>
      <c r="N298">
        <v>1</v>
      </c>
      <c r="O298">
        <v>1</v>
      </c>
      <c r="P298">
        <v>2</v>
      </c>
      <c r="Q298">
        <v>64</v>
      </c>
    </row>
    <row r="299" spans="1:17" x14ac:dyDescent="0.25">
      <c r="A299" t="s">
        <v>5533</v>
      </c>
      <c r="B299" t="s">
        <v>2074</v>
      </c>
      <c r="C299">
        <v>1</v>
      </c>
      <c r="D299">
        <v>1</v>
      </c>
      <c r="E299">
        <v>2</v>
      </c>
      <c r="F299">
        <v>994</v>
      </c>
      <c r="L299" t="s">
        <v>5531</v>
      </c>
      <c r="M299" t="s">
        <v>4324</v>
      </c>
      <c r="N299">
        <v>1</v>
      </c>
      <c r="O299">
        <v>1</v>
      </c>
      <c r="P299">
        <v>2</v>
      </c>
      <c r="Q299">
        <v>65</v>
      </c>
    </row>
    <row r="300" spans="1:17" x14ac:dyDescent="0.25">
      <c r="A300" t="s">
        <v>5533</v>
      </c>
      <c r="B300" t="s">
        <v>2075</v>
      </c>
      <c r="C300">
        <v>1</v>
      </c>
      <c r="D300">
        <v>1</v>
      </c>
      <c r="E300">
        <v>2</v>
      </c>
      <c r="F300">
        <v>995</v>
      </c>
      <c r="L300" t="s">
        <v>5531</v>
      </c>
      <c r="M300" t="s">
        <v>4325</v>
      </c>
      <c r="N300">
        <v>1</v>
      </c>
      <c r="O300">
        <v>1</v>
      </c>
      <c r="P300">
        <v>2</v>
      </c>
      <c r="Q300">
        <v>66</v>
      </c>
    </row>
    <row r="301" spans="1:17" x14ac:dyDescent="0.25">
      <c r="A301" t="s">
        <v>5533</v>
      </c>
      <c r="B301" t="s">
        <v>2076</v>
      </c>
      <c r="C301">
        <v>1</v>
      </c>
      <c r="D301">
        <v>1</v>
      </c>
      <c r="E301">
        <v>2</v>
      </c>
      <c r="F301">
        <v>996</v>
      </c>
      <c r="L301" t="s">
        <v>5531</v>
      </c>
      <c r="M301" t="s">
        <v>4427</v>
      </c>
      <c r="N301">
        <v>1</v>
      </c>
      <c r="O301">
        <v>1</v>
      </c>
      <c r="P301">
        <v>2</v>
      </c>
      <c r="Q301">
        <v>67</v>
      </c>
    </row>
    <row r="302" spans="1:17" x14ac:dyDescent="0.25">
      <c r="A302" t="s">
        <v>5533</v>
      </c>
      <c r="B302" t="s">
        <v>2077</v>
      </c>
      <c r="C302">
        <v>1</v>
      </c>
      <c r="D302">
        <v>1</v>
      </c>
      <c r="E302">
        <v>2</v>
      </c>
      <c r="F302">
        <v>997</v>
      </c>
      <c r="L302" t="s">
        <v>5531</v>
      </c>
      <c r="M302" t="s">
        <v>4428</v>
      </c>
      <c r="N302">
        <v>1</v>
      </c>
      <c r="O302">
        <v>1</v>
      </c>
      <c r="P302">
        <v>2</v>
      </c>
      <c r="Q302">
        <v>68</v>
      </c>
    </row>
    <row r="303" spans="1:17" x14ac:dyDescent="0.25">
      <c r="A303" t="s">
        <v>5533</v>
      </c>
      <c r="B303" t="s">
        <v>2078</v>
      </c>
      <c r="C303">
        <v>1</v>
      </c>
      <c r="D303">
        <v>1</v>
      </c>
      <c r="E303">
        <v>2</v>
      </c>
      <c r="F303">
        <v>998</v>
      </c>
      <c r="L303" t="s">
        <v>5531</v>
      </c>
      <c r="M303" t="s">
        <v>4429</v>
      </c>
      <c r="N303">
        <v>1</v>
      </c>
      <c r="O303">
        <v>1</v>
      </c>
      <c r="P303">
        <v>2</v>
      </c>
      <c r="Q303">
        <v>69</v>
      </c>
    </row>
    <row r="304" spans="1:17" x14ac:dyDescent="0.25">
      <c r="A304" t="s">
        <v>5533</v>
      </c>
      <c r="B304" t="s">
        <v>2079</v>
      </c>
      <c r="C304">
        <v>1</v>
      </c>
      <c r="D304">
        <v>1</v>
      </c>
      <c r="E304">
        <v>2</v>
      </c>
      <c r="F304">
        <v>999</v>
      </c>
      <c r="L304" t="s">
        <v>5531</v>
      </c>
      <c r="M304" t="s">
        <v>4430</v>
      </c>
      <c r="N304">
        <v>1</v>
      </c>
      <c r="O304">
        <v>1</v>
      </c>
      <c r="P304">
        <v>2</v>
      </c>
      <c r="Q304">
        <v>70</v>
      </c>
    </row>
    <row r="305" spans="1:17" x14ac:dyDescent="0.25">
      <c r="A305" t="s">
        <v>5533</v>
      </c>
      <c r="B305" t="s">
        <v>2080</v>
      </c>
      <c r="C305">
        <v>1</v>
      </c>
      <c r="D305">
        <v>1</v>
      </c>
      <c r="E305">
        <v>2</v>
      </c>
      <c r="F305">
        <v>1000</v>
      </c>
      <c r="L305" t="s">
        <v>5531</v>
      </c>
      <c r="M305" t="s">
        <v>4431</v>
      </c>
      <c r="N305">
        <v>1</v>
      </c>
      <c r="O305">
        <v>1</v>
      </c>
      <c r="P305">
        <v>2</v>
      </c>
      <c r="Q305">
        <v>71</v>
      </c>
    </row>
    <row r="306" spans="1:17" x14ac:dyDescent="0.25">
      <c r="A306" t="s">
        <v>5533</v>
      </c>
      <c r="B306" t="s">
        <v>2081</v>
      </c>
      <c r="C306">
        <v>1</v>
      </c>
      <c r="D306">
        <v>1</v>
      </c>
      <c r="E306">
        <v>2</v>
      </c>
      <c r="F306">
        <v>1001</v>
      </c>
      <c r="L306" t="s">
        <v>5531</v>
      </c>
      <c r="M306" t="s">
        <v>4432</v>
      </c>
      <c r="N306">
        <v>1</v>
      </c>
      <c r="O306">
        <v>1</v>
      </c>
      <c r="P306">
        <v>2</v>
      </c>
      <c r="Q306">
        <v>72</v>
      </c>
    </row>
    <row r="307" spans="1:17" x14ac:dyDescent="0.25">
      <c r="A307" t="s">
        <v>5533</v>
      </c>
      <c r="B307" t="s">
        <v>2082</v>
      </c>
      <c r="C307">
        <v>1</v>
      </c>
      <c r="D307">
        <v>1</v>
      </c>
      <c r="E307">
        <v>2</v>
      </c>
      <c r="F307">
        <v>1002</v>
      </c>
      <c r="L307" t="s">
        <v>5531</v>
      </c>
      <c r="M307" t="s">
        <v>4433</v>
      </c>
      <c r="N307">
        <v>1</v>
      </c>
      <c r="O307">
        <v>1</v>
      </c>
      <c r="P307">
        <v>2</v>
      </c>
      <c r="Q307">
        <v>73</v>
      </c>
    </row>
    <row r="308" spans="1:17" x14ac:dyDescent="0.25">
      <c r="A308" t="s">
        <v>5533</v>
      </c>
      <c r="B308" t="s">
        <v>2083</v>
      </c>
      <c r="C308">
        <v>1</v>
      </c>
      <c r="D308">
        <v>1</v>
      </c>
      <c r="E308">
        <v>2</v>
      </c>
      <c r="F308">
        <v>1003</v>
      </c>
      <c r="L308" t="s">
        <v>5531</v>
      </c>
      <c r="M308" t="s">
        <v>4434</v>
      </c>
      <c r="N308">
        <v>1</v>
      </c>
      <c r="O308">
        <v>1</v>
      </c>
      <c r="P308">
        <v>2</v>
      </c>
      <c r="Q308">
        <v>74</v>
      </c>
    </row>
    <row r="309" spans="1:17" x14ac:dyDescent="0.25">
      <c r="A309" t="s">
        <v>5533</v>
      </c>
      <c r="B309" t="s">
        <v>2084</v>
      </c>
      <c r="C309">
        <v>1</v>
      </c>
      <c r="D309">
        <v>1</v>
      </c>
      <c r="E309">
        <v>2</v>
      </c>
      <c r="F309">
        <v>1004</v>
      </c>
      <c r="L309" t="s">
        <v>5531</v>
      </c>
      <c r="M309" t="s">
        <v>4435</v>
      </c>
      <c r="N309">
        <v>1</v>
      </c>
      <c r="O309">
        <v>1</v>
      </c>
      <c r="P309">
        <v>2</v>
      </c>
      <c r="Q309">
        <v>75</v>
      </c>
    </row>
    <row r="310" spans="1:17" x14ac:dyDescent="0.25">
      <c r="A310" t="s">
        <v>5533</v>
      </c>
      <c r="B310" t="s">
        <v>2085</v>
      </c>
      <c r="C310">
        <v>1</v>
      </c>
      <c r="D310">
        <v>1</v>
      </c>
      <c r="E310">
        <v>2</v>
      </c>
      <c r="F310">
        <v>1005</v>
      </c>
      <c r="L310" t="s">
        <v>5531</v>
      </c>
      <c r="M310" t="s">
        <v>4436</v>
      </c>
      <c r="N310">
        <v>1</v>
      </c>
      <c r="O310">
        <v>1</v>
      </c>
      <c r="P310">
        <v>2</v>
      </c>
      <c r="Q310">
        <v>76</v>
      </c>
    </row>
    <row r="311" spans="1:17" x14ac:dyDescent="0.25">
      <c r="A311" t="s">
        <v>5533</v>
      </c>
      <c r="B311" t="s">
        <v>2086</v>
      </c>
      <c r="C311">
        <v>1</v>
      </c>
      <c r="D311">
        <v>1</v>
      </c>
      <c r="E311">
        <v>2</v>
      </c>
      <c r="F311">
        <v>1006</v>
      </c>
      <c r="L311" t="s">
        <v>5531</v>
      </c>
      <c r="M311" t="s">
        <v>4437</v>
      </c>
      <c r="N311">
        <v>1</v>
      </c>
      <c r="O311">
        <v>1</v>
      </c>
      <c r="P311">
        <v>2</v>
      </c>
      <c r="Q311">
        <v>77</v>
      </c>
    </row>
    <row r="312" spans="1:17" x14ac:dyDescent="0.25">
      <c r="A312" t="s">
        <v>5533</v>
      </c>
      <c r="B312" t="s">
        <v>2087</v>
      </c>
      <c r="C312">
        <v>1</v>
      </c>
      <c r="D312">
        <v>1</v>
      </c>
      <c r="E312">
        <v>2</v>
      </c>
      <c r="F312">
        <v>1007</v>
      </c>
      <c r="L312" t="s">
        <v>5531</v>
      </c>
      <c r="M312" t="s">
        <v>4438</v>
      </c>
      <c r="N312">
        <v>1</v>
      </c>
      <c r="O312">
        <v>1</v>
      </c>
      <c r="P312">
        <v>2</v>
      </c>
      <c r="Q312">
        <v>78</v>
      </c>
    </row>
    <row r="313" spans="1:17" x14ac:dyDescent="0.25">
      <c r="A313" t="s">
        <v>5533</v>
      </c>
      <c r="B313" t="s">
        <v>2088</v>
      </c>
      <c r="C313">
        <v>1</v>
      </c>
      <c r="D313">
        <v>1</v>
      </c>
      <c r="E313">
        <v>2</v>
      </c>
      <c r="F313">
        <v>1008</v>
      </c>
      <c r="L313" t="s">
        <v>5531</v>
      </c>
      <c r="M313" t="s">
        <v>4439</v>
      </c>
      <c r="N313">
        <v>1</v>
      </c>
      <c r="O313">
        <v>1</v>
      </c>
      <c r="P313">
        <v>2</v>
      </c>
      <c r="Q313">
        <v>79</v>
      </c>
    </row>
    <row r="314" spans="1:17" x14ac:dyDescent="0.25">
      <c r="A314" t="s">
        <v>5533</v>
      </c>
      <c r="B314" t="s">
        <v>2089</v>
      </c>
      <c r="C314">
        <v>1</v>
      </c>
      <c r="D314">
        <v>1</v>
      </c>
      <c r="E314">
        <v>2</v>
      </c>
      <c r="F314">
        <v>1009</v>
      </c>
      <c r="L314" t="s">
        <v>5531</v>
      </c>
      <c r="M314" t="s">
        <v>4440</v>
      </c>
      <c r="N314">
        <v>1</v>
      </c>
      <c r="O314">
        <v>1</v>
      </c>
      <c r="P314">
        <v>2</v>
      </c>
      <c r="Q314">
        <v>80</v>
      </c>
    </row>
    <row r="315" spans="1:17" x14ac:dyDescent="0.25">
      <c r="A315" t="s">
        <v>5533</v>
      </c>
      <c r="B315" t="s">
        <v>2090</v>
      </c>
      <c r="C315">
        <v>1</v>
      </c>
      <c r="D315">
        <v>1</v>
      </c>
      <c r="E315">
        <v>2</v>
      </c>
      <c r="F315">
        <v>1010</v>
      </c>
      <c r="L315" t="s">
        <v>5531</v>
      </c>
      <c r="M315" t="s">
        <v>4441</v>
      </c>
      <c r="N315">
        <v>1</v>
      </c>
      <c r="O315">
        <v>1</v>
      </c>
      <c r="P315">
        <v>2</v>
      </c>
      <c r="Q315">
        <v>81</v>
      </c>
    </row>
    <row r="316" spans="1:17" x14ac:dyDescent="0.25">
      <c r="A316" t="s">
        <v>5533</v>
      </c>
      <c r="B316" t="s">
        <v>2091</v>
      </c>
      <c r="C316">
        <v>1</v>
      </c>
      <c r="D316">
        <v>1</v>
      </c>
      <c r="E316">
        <v>2</v>
      </c>
      <c r="F316">
        <v>1011</v>
      </c>
      <c r="L316" t="s">
        <v>5531</v>
      </c>
      <c r="M316" t="s">
        <v>4442</v>
      </c>
      <c r="N316">
        <v>1</v>
      </c>
      <c r="O316">
        <v>1</v>
      </c>
      <c r="P316">
        <v>2</v>
      </c>
      <c r="Q316">
        <v>82</v>
      </c>
    </row>
    <row r="317" spans="1:17" x14ac:dyDescent="0.25">
      <c r="A317" t="s">
        <v>5533</v>
      </c>
      <c r="B317" t="s">
        <v>2092</v>
      </c>
      <c r="C317">
        <v>1</v>
      </c>
      <c r="D317">
        <v>1</v>
      </c>
      <c r="E317">
        <v>2</v>
      </c>
      <c r="F317">
        <v>1012</v>
      </c>
      <c r="L317" t="s">
        <v>5531</v>
      </c>
      <c r="M317" t="s">
        <v>4443</v>
      </c>
      <c r="N317">
        <v>1</v>
      </c>
      <c r="O317">
        <v>1</v>
      </c>
      <c r="P317">
        <v>2</v>
      </c>
      <c r="Q317">
        <v>83</v>
      </c>
    </row>
    <row r="318" spans="1:17" x14ac:dyDescent="0.25">
      <c r="A318" t="s">
        <v>5533</v>
      </c>
      <c r="B318" t="s">
        <v>2093</v>
      </c>
      <c r="C318">
        <v>1</v>
      </c>
      <c r="D318">
        <v>1</v>
      </c>
      <c r="E318">
        <v>2</v>
      </c>
      <c r="F318">
        <v>1013</v>
      </c>
      <c r="L318" t="s">
        <v>5531</v>
      </c>
      <c r="M318" t="s">
        <v>4444</v>
      </c>
      <c r="N318">
        <v>1</v>
      </c>
      <c r="O318">
        <v>1</v>
      </c>
      <c r="P318">
        <v>2</v>
      </c>
      <c r="Q318">
        <v>84</v>
      </c>
    </row>
    <row r="319" spans="1:17" x14ac:dyDescent="0.25">
      <c r="A319" t="s">
        <v>5533</v>
      </c>
      <c r="B319" t="s">
        <v>2094</v>
      </c>
      <c r="C319">
        <v>1</v>
      </c>
      <c r="D319">
        <v>1</v>
      </c>
      <c r="E319">
        <v>2</v>
      </c>
      <c r="F319">
        <v>1014</v>
      </c>
      <c r="L319" t="s">
        <v>5531</v>
      </c>
      <c r="M319" t="s">
        <v>4278</v>
      </c>
      <c r="N319">
        <v>1</v>
      </c>
      <c r="O319">
        <v>1</v>
      </c>
      <c r="P319">
        <v>2</v>
      </c>
      <c r="Q319">
        <v>30</v>
      </c>
    </row>
    <row r="320" spans="1:17" x14ac:dyDescent="0.25">
      <c r="A320" t="s">
        <v>5533</v>
      </c>
      <c r="B320" t="s">
        <v>2095</v>
      </c>
      <c r="C320">
        <v>1</v>
      </c>
      <c r="D320">
        <v>1</v>
      </c>
      <c r="E320">
        <v>2</v>
      </c>
      <c r="F320">
        <v>1015</v>
      </c>
      <c r="L320" t="s">
        <v>5531</v>
      </c>
      <c r="M320" t="s">
        <v>4279</v>
      </c>
      <c r="N320">
        <v>1</v>
      </c>
      <c r="O320">
        <v>1</v>
      </c>
      <c r="P320">
        <v>2</v>
      </c>
      <c r="Q320">
        <v>31</v>
      </c>
    </row>
    <row r="321" spans="1:17" x14ac:dyDescent="0.25">
      <c r="A321" t="s">
        <v>5533</v>
      </c>
      <c r="B321" t="s">
        <v>2096</v>
      </c>
      <c r="C321">
        <v>1</v>
      </c>
      <c r="D321">
        <v>1</v>
      </c>
      <c r="E321">
        <v>2</v>
      </c>
      <c r="F321">
        <v>1016</v>
      </c>
      <c r="L321" t="s">
        <v>5531</v>
      </c>
      <c r="M321" t="s">
        <v>4280</v>
      </c>
      <c r="N321">
        <v>1</v>
      </c>
      <c r="O321">
        <v>1</v>
      </c>
      <c r="P321">
        <v>2</v>
      </c>
      <c r="Q321">
        <v>32</v>
      </c>
    </row>
    <row r="322" spans="1:17" x14ac:dyDescent="0.25">
      <c r="A322" t="s">
        <v>5533</v>
      </c>
      <c r="B322" t="s">
        <v>2097</v>
      </c>
      <c r="C322">
        <v>1</v>
      </c>
      <c r="D322">
        <v>1</v>
      </c>
      <c r="E322">
        <v>2</v>
      </c>
      <c r="F322">
        <v>1017</v>
      </c>
      <c r="L322" t="s">
        <v>5531</v>
      </c>
      <c r="M322" t="s">
        <v>4281</v>
      </c>
      <c r="N322">
        <v>1</v>
      </c>
      <c r="O322">
        <v>1</v>
      </c>
      <c r="P322">
        <v>2</v>
      </c>
      <c r="Q322">
        <v>33</v>
      </c>
    </row>
    <row r="323" spans="1:17" x14ac:dyDescent="0.25">
      <c r="A323" t="s">
        <v>5533</v>
      </c>
      <c r="B323" t="s">
        <v>2098</v>
      </c>
      <c r="C323">
        <v>1</v>
      </c>
      <c r="D323">
        <v>1</v>
      </c>
      <c r="E323">
        <v>2</v>
      </c>
      <c r="F323">
        <v>1018</v>
      </c>
      <c r="L323" t="s">
        <v>5531</v>
      </c>
      <c r="M323" t="s">
        <v>4282</v>
      </c>
      <c r="N323">
        <v>1</v>
      </c>
      <c r="O323">
        <v>1</v>
      </c>
      <c r="P323">
        <v>2</v>
      </c>
      <c r="Q323">
        <v>34</v>
      </c>
    </row>
    <row r="324" spans="1:17" x14ac:dyDescent="0.25">
      <c r="A324" t="s">
        <v>5533</v>
      </c>
      <c r="B324" t="s">
        <v>2099</v>
      </c>
      <c r="C324">
        <v>1</v>
      </c>
      <c r="D324">
        <v>1</v>
      </c>
      <c r="E324">
        <v>2</v>
      </c>
      <c r="F324">
        <v>1019</v>
      </c>
      <c r="L324" t="s">
        <v>5531</v>
      </c>
      <c r="M324" t="s">
        <v>4283</v>
      </c>
      <c r="N324">
        <v>1</v>
      </c>
      <c r="O324">
        <v>1</v>
      </c>
      <c r="P324">
        <v>2</v>
      </c>
      <c r="Q324">
        <v>35</v>
      </c>
    </row>
    <row r="325" spans="1:17" x14ac:dyDescent="0.25">
      <c r="A325" t="s">
        <v>5533</v>
      </c>
      <c r="B325" t="s">
        <v>2100</v>
      </c>
      <c r="C325">
        <v>1</v>
      </c>
      <c r="D325">
        <v>1</v>
      </c>
      <c r="E325">
        <v>2</v>
      </c>
      <c r="F325">
        <v>1020</v>
      </c>
      <c r="L325" t="s">
        <v>5531</v>
      </c>
      <c r="M325" t="s">
        <v>4284</v>
      </c>
      <c r="N325">
        <v>1</v>
      </c>
      <c r="O325">
        <v>1</v>
      </c>
      <c r="P325">
        <v>2</v>
      </c>
      <c r="Q325">
        <v>36</v>
      </c>
    </row>
    <row r="326" spans="1:17" x14ac:dyDescent="0.25">
      <c r="A326" t="s">
        <v>5533</v>
      </c>
      <c r="B326" t="s">
        <v>2101</v>
      </c>
      <c r="C326">
        <v>1</v>
      </c>
      <c r="D326">
        <v>1</v>
      </c>
      <c r="E326">
        <v>2</v>
      </c>
      <c r="F326">
        <v>1021</v>
      </c>
      <c r="L326" t="s">
        <v>5531</v>
      </c>
      <c r="M326" t="s">
        <v>4285</v>
      </c>
      <c r="N326">
        <v>1</v>
      </c>
      <c r="O326">
        <v>1</v>
      </c>
      <c r="P326">
        <v>2</v>
      </c>
      <c r="Q326">
        <v>37</v>
      </c>
    </row>
    <row r="327" spans="1:17" x14ac:dyDescent="0.25">
      <c r="A327" t="s">
        <v>5533</v>
      </c>
      <c r="B327" t="s">
        <v>2102</v>
      </c>
      <c r="C327">
        <v>1</v>
      </c>
      <c r="D327">
        <v>1</v>
      </c>
      <c r="E327">
        <v>2</v>
      </c>
      <c r="F327">
        <v>1022</v>
      </c>
      <c r="L327" t="s">
        <v>5531</v>
      </c>
      <c r="M327" t="s">
        <v>4286</v>
      </c>
      <c r="N327">
        <v>1</v>
      </c>
      <c r="O327">
        <v>1</v>
      </c>
      <c r="P327">
        <v>2</v>
      </c>
      <c r="Q327">
        <v>38</v>
      </c>
    </row>
    <row r="328" spans="1:17" x14ac:dyDescent="0.25">
      <c r="A328" t="s">
        <v>5533</v>
      </c>
      <c r="B328" t="s">
        <v>2103</v>
      </c>
      <c r="C328">
        <v>1</v>
      </c>
      <c r="D328">
        <v>1</v>
      </c>
      <c r="E328">
        <v>2</v>
      </c>
      <c r="F328">
        <v>1023</v>
      </c>
      <c r="L328" t="s">
        <v>5531</v>
      </c>
      <c r="M328" t="s">
        <v>4287</v>
      </c>
      <c r="N328">
        <v>1</v>
      </c>
      <c r="O328">
        <v>1</v>
      </c>
      <c r="P328">
        <v>2</v>
      </c>
      <c r="Q328">
        <v>39</v>
      </c>
    </row>
    <row r="329" spans="1:17" x14ac:dyDescent="0.25">
      <c r="A329" t="s">
        <v>5533</v>
      </c>
      <c r="B329" t="s">
        <v>2104</v>
      </c>
      <c r="C329">
        <v>1</v>
      </c>
      <c r="D329">
        <v>1</v>
      </c>
      <c r="E329">
        <v>2</v>
      </c>
      <c r="F329">
        <v>1024</v>
      </c>
      <c r="L329" t="s">
        <v>5531</v>
      </c>
      <c r="M329" t="s">
        <v>4288</v>
      </c>
      <c r="N329">
        <v>1</v>
      </c>
      <c r="O329">
        <v>1</v>
      </c>
      <c r="P329">
        <v>2</v>
      </c>
      <c r="Q329">
        <v>40</v>
      </c>
    </row>
    <row r="330" spans="1:17" x14ac:dyDescent="0.25">
      <c r="A330" t="s">
        <v>5533</v>
      </c>
      <c r="B330" t="s">
        <v>2105</v>
      </c>
      <c r="C330">
        <v>1</v>
      </c>
      <c r="D330">
        <v>1</v>
      </c>
      <c r="E330">
        <v>2</v>
      </c>
      <c r="F330">
        <v>1025</v>
      </c>
      <c r="L330" t="s">
        <v>5531</v>
      </c>
      <c r="M330" t="s">
        <v>4289</v>
      </c>
      <c r="N330">
        <v>1</v>
      </c>
      <c r="O330">
        <v>1</v>
      </c>
      <c r="P330">
        <v>2</v>
      </c>
      <c r="Q330">
        <v>41</v>
      </c>
    </row>
    <row r="331" spans="1:17" x14ac:dyDescent="0.25">
      <c r="A331" t="s">
        <v>5533</v>
      </c>
      <c r="B331" t="s">
        <v>2106</v>
      </c>
      <c r="C331">
        <v>1</v>
      </c>
      <c r="D331">
        <v>1</v>
      </c>
      <c r="E331">
        <v>2</v>
      </c>
      <c r="F331">
        <v>1026</v>
      </c>
      <c r="L331" t="s">
        <v>5531</v>
      </c>
      <c r="M331" t="s">
        <v>4290</v>
      </c>
      <c r="N331">
        <v>1</v>
      </c>
      <c r="O331">
        <v>1</v>
      </c>
      <c r="P331">
        <v>2</v>
      </c>
      <c r="Q331">
        <v>42</v>
      </c>
    </row>
    <row r="332" spans="1:17" x14ac:dyDescent="0.25">
      <c r="A332" t="s">
        <v>5533</v>
      </c>
      <c r="B332" t="s">
        <v>2107</v>
      </c>
      <c r="C332">
        <v>1</v>
      </c>
      <c r="D332">
        <v>1</v>
      </c>
      <c r="E332">
        <v>2</v>
      </c>
      <c r="F332">
        <v>1027</v>
      </c>
      <c r="L332" t="s">
        <v>5531</v>
      </c>
      <c r="M332" t="s">
        <v>4291</v>
      </c>
      <c r="N332">
        <v>1</v>
      </c>
      <c r="O332">
        <v>1</v>
      </c>
      <c r="P332">
        <v>2</v>
      </c>
      <c r="Q332">
        <v>43</v>
      </c>
    </row>
    <row r="333" spans="1:17" x14ac:dyDescent="0.25">
      <c r="A333" t="s">
        <v>5533</v>
      </c>
      <c r="B333" t="s">
        <v>2108</v>
      </c>
      <c r="C333">
        <v>1</v>
      </c>
      <c r="D333">
        <v>1</v>
      </c>
      <c r="E333">
        <v>2</v>
      </c>
      <c r="F333">
        <v>1028</v>
      </c>
      <c r="L333" t="s">
        <v>5531</v>
      </c>
      <c r="M333" t="s">
        <v>4292</v>
      </c>
      <c r="N333">
        <v>1</v>
      </c>
      <c r="O333">
        <v>1</v>
      </c>
      <c r="P333">
        <v>2</v>
      </c>
      <c r="Q333">
        <v>44</v>
      </c>
    </row>
    <row r="334" spans="1:17" x14ac:dyDescent="0.25">
      <c r="A334" t="s">
        <v>5533</v>
      </c>
      <c r="B334" t="s">
        <v>2109</v>
      </c>
      <c r="C334">
        <v>1</v>
      </c>
      <c r="D334">
        <v>1</v>
      </c>
      <c r="E334">
        <v>2</v>
      </c>
      <c r="F334">
        <v>1029</v>
      </c>
      <c r="L334" t="s">
        <v>5531</v>
      </c>
      <c r="M334" t="s">
        <v>4293</v>
      </c>
      <c r="N334">
        <v>1</v>
      </c>
      <c r="O334">
        <v>1</v>
      </c>
      <c r="P334">
        <v>2</v>
      </c>
      <c r="Q334">
        <v>45</v>
      </c>
    </row>
    <row r="335" spans="1:17" x14ac:dyDescent="0.25">
      <c r="A335" t="s">
        <v>5533</v>
      </c>
      <c r="B335" t="s">
        <v>2110</v>
      </c>
      <c r="C335">
        <v>1</v>
      </c>
      <c r="D335">
        <v>1</v>
      </c>
      <c r="E335">
        <v>2</v>
      </c>
      <c r="F335">
        <v>1030</v>
      </c>
      <c r="L335" t="s">
        <v>5531</v>
      </c>
      <c r="M335" t="s">
        <v>4294</v>
      </c>
      <c r="N335">
        <v>1</v>
      </c>
      <c r="O335">
        <v>1</v>
      </c>
      <c r="P335">
        <v>2</v>
      </c>
      <c r="Q335">
        <v>46</v>
      </c>
    </row>
    <row r="336" spans="1:17" x14ac:dyDescent="0.25">
      <c r="A336" t="s">
        <v>5533</v>
      </c>
      <c r="B336" t="s">
        <v>2111</v>
      </c>
      <c r="C336">
        <v>1</v>
      </c>
      <c r="D336">
        <v>1</v>
      </c>
      <c r="E336">
        <v>2</v>
      </c>
      <c r="F336">
        <v>1031</v>
      </c>
      <c r="L336" t="s">
        <v>5531</v>
      </c>
      <c r="M336" t="s">
        <v>4295</v>
      </c>
      <c r="N336">
        <v>1</v>
      </c>
      <c r="O336">
        <v>1</v>
      </c>
      <c r="P336">
        <v>2</v>
      </c>
      <c r="Q336">
        <v>47</v>
      </c>
    </row>
    <row r="337" spans="1:17" x14ac:dyDescent="0.25">
      <c r="A337" t="s">
        <v>5533</v>
      </c>
      <c r="B337" t="s">
        <v>2112</v>
      </c>
      <c r="C337">
        <v>1</v>
      </c>
      <c r="D337">
        <v>1</v>
      </c>
      <c r="E337">
        <v>2</v>
      </c>
      <c r="F337">
        <v>1032</v>
      </c>
      <c r="L337" t="s">
        <v>5531</v>
      </c>
      <c r="M337" t="s">
        <v>4182</v>
      </c>
      <c r="N337">
        <v>1</v>
      </c>
      <c r="O337">
        <v>1</v>
      </c>
      <c r="P337">
        <v>2</v>
      </c>
      <c r="Q337">
        <v>424</v>
      </c>
    </row>
    <row r="338" spans="1:17" x14ac:dyDescent="0.25">
      <c r="A338" t="s">
        <v>5533</v>
      </c>
      <c r="B338" t="s">
        <v>2113</v>
      </c>
      <c r="C338">
        <v>1</v>
      </c>
      <c r="D338">
        <v>1</v>
      </c>
      <c r="E338">
        <v>2</v>
      </c>
      <c r="F338">
        <v>1033</v>
      </c>
      <c r="L338" t="s">
        <v>5531</v>
      </c>
      <c r="M338" t="s">
        <v>4183</v>
      </c>
      <c r="N338">
        <v>1</v>
      </c>
      <c r="O338">
        <v>1</v>
      </c>
      <c r="P338">
        <v>2</v>
      </c>
      <c r="Q338">
        <v>425</v>
      </c>
    </row>
    <row r="339" spans="1:17" x14ac:dyDescent="0.25">
      <c r="A339" t="s">
        <v>5533</v>
      </c>
      <c r="B339" t="s">
        <v>2114</v>
      </c>
      <c r="C339">
        <v>1</v>
      </c>
      <c r="D339">
        <v>1</v>
      </c>
      <c r="E339">
        <v>2</v>
      </c>
      <c r="F339">
        <v>1034</v>
      </c>
      <c r="L339" t="s">
        <v>5531</v>
      </c>
      <c r="M339" t="s">
        <v>4184</v>
      </c>
      <c r="N339">
        <v>1</v>
      </c>
      <c r="O339">
        <v>1</v>
      </c>
      <c r="P339">
        <v>2</v>
      </c>
      <c r="Q339">
        <v>426</v>
      </c>
    </row>
    <row r="340" spans="1:17" x14ac:dyDescent="0.25">
      <c r="A340" t="s">
        <v>5533</v>
      </c>
      <c r="B340" t="s">
        <v>2115</v>
      </c>
      <c r="C340">
        <v>1</v>
      </c>
      <c r="D340">
        <v>1</v>
      </c>
      <c r="E340">
        <v>2</v>
      </c>
      <c r="F340">
        <v>1035</v>
      </c>
      <c r="L340" t="s">
        <v>5531</v>
      </c>
      <c r="M340" t="s">
        <v>4185</v>
      </c>
      <c r="N340">
        <v>1</v>
      </c>
      <c r="O340">
        <v>1</v>
      </c>
      <c r="P340">
        <v>2</v>
      </c>
      <c r="Q340">
        <v>427</v>
      </c>
    </row>
    <row r="341" spans="1:17" x14ac:dyDescent="0.25">
      <c r="A341" t="s">
        <v>5533</v>
      </c>
      <c r="B341" t="s">
        <v>2116</v>
      </c>
      <c r="C341">
        <v>1</v>
      </c>
      <c r="D341">
        <v>1</v>
      </c>
      <c r="E341">
        <v>2</v>
      </c>
      <c r="F341">
        <v>1036</v>
      </c>
      <c r="L341" t="s">
        <v>5531</v>
      </c>
      <c r="M341" t="s">
        <v>4186</v>
      </c>
      <c r="N341">
        <v>1</v>
      </c>
      <c r="O341">
        <v>1</v>
      </c>
      <c r="P341">
        <v>2</v>
      </c>
      <c r="Q341">
        <v>428</v>
      </c>
    </row>
    <row r="342" spans="1:17" x14ac:dyDescent="0.25">
      <c r="A342" t="s">
        <v>5533</v>
      </c>
      <c r="B342" t="s">
        <v>2117</v>
      </c>
      <c r="C342">
        <v>1</v>
      </c>
      <c r="D342">
        <v>1</v>
      </c>
      <c r="E342">
        <v>2</v>
      </c>
      <c r="F342">
        <v>1037</v>
      </c>
      <c r="L342" t="s">
        <v>5531</v>
      </c>
      <c r="M342" t="s">
        <v>4187</v>
      </c>
      <c r="N342">
        <v>1</v>
      </c>
      <c r="O342">
        <v>1</v>
      </c>
      <c r="P342">
        <v>2</v>
      </c>
      <c r="Q342">
        <v>429</v>
      </c>
    </row>
    <row r="343" spans="1:17" x14ac:dyDescent="0.25">
      <c r="A343" t="s">
        <v>5533</v>
      </c>
      <c r="B343" t="s">
        <v>2118</v>
      </c>
      <c r="C343">
        <v>1</v>
      </c>
      <c r="D343">
        <v>1</v>
      </c>
      <c r="E343">
        <v>2</v>
      </c>
      <c r="F343">
        <v>1038</v>
      </c>
      <c r="L343" t="s">
        <v>5531</v>
      </c>
      <c r="M343" t="s">
        <v>4260</v>
      </c>
      <c r="N343">
        <v>1</v>
      </c>
      <c r="O343">
        <v>1</v>
      </c>
      <c r="P343">
        <v>2</v>
      </c>
      <c r="Q343">
        <v>30</v>
      </c>
    </row>
    <row r="344" spans="1:17" x14ac:dyDescent="0.25">
      <c r="A344" t="s">
        <v>5533</v>
      </c>
      <c r="B344" t="s">
        <v>2119</v>
      </c>
      <c r="C344">
        <v>1</v>
      </c>
      <c r="D344">
        <v>1</v>
      </c>
      <c r="E344">
        <v>2</v>
      </c>
      <c r="F344">
        <v>1039</v>
      </c>
      <c r="L344" t="s">
        <v>5531</v>
      </c>
      <c r="M344" t="s">
        <v>4261</v>
      </c>
      <c r="N344">
        <v>1</v>
      </c>
      <c r="O344">
        <v>1</v>
      </c>
      <c r="P344">
        <v>2</v>
      </c>
      <c r="Q344">
        <v>31</v>
      </c>
    </row>
    <row r="345" spans="1:17" x14ac:dyDescent="0.25">
      <c r="A345" t="s">
        <v>5533</v>
      </c>
      <c r="B345" t="s">
        <v>2120</v>
      </c>
      <c r="C345">
        <v>1</v>
      </c>
      <c r="D345">
        <v>1</v>
      </c>
      <c r="E345">
        <v>2</v>
      </c>
      <c r="F345">
        <v>1040</v>
      </c>
      <c r="L345" t="s">
        <v>5531</v>
      </c>
      <c r="M345" t="s">
        <v>4262</v>
      </c>
      <c r="N345">
        <v>1</v>
      </c>
      <c r="O345">
        <v>1</v>
      </c>
      <c r="P345">
        <v>2</v>
      </c>
      <c r="Q345">
        <v>32</v>
      </c>
    </row>
    <row r="346" spans="1:17" x14ac:dyDescent="0.25">
      <c r="A346" t="s">
        <v>5533</v>
      </c>
      <c r="B346" t="s">
        <v>2121</v>
      </c>
      <c r="C346">
        <v>1</v>
      </c>
      <c r="D346">
        <v>1</v>
      </c>
      <c r="E346">
        <v>2</v>
      </c>
      <c r="F346">
        <v>1041</v>
      </c>
      <c r="L346" t="s">
        <v>5531</v>
      </c>
      <c r="M346" t="s">
        <v>4263</v>
      </c>
      <c r="N346">
        <v>1</v>
      </c>
      <c r="O346">
        <v>1</v>
      </c>
      <c r="P346">
        <v>2</v>
      </c>
      <c r="Q346">
        <v>33</v>
      </c>
    </row>
    <row r="347" spans="1:17" x14ac:dyDescent="0.25">
      <c r="A347" t="s">
        <v>5533</v>
      </c>
      <c r="B347" t="s">
        <v>2122</v>
      </c>
      <c r="C347">
        <v>1</v>
      </c>
      <c r="D347">
        <v>1</v>
      </c>
      <c r="E347">
        <v>2</v>
      </c>
      <c r="F347">
        <v>1042</v>
      </c>
      <c r="L347" t="s">
        <v>5531</v>
      </c>
      <c r="M347" t="s">
        <v>4264</v>
      </c>
      <c r="N347">
        <v>1</v>
      </c>
      <c r="O347">
        <v>1</v>
      </c>
      <c r="P347">
        <v>2</v>
      </c>
      <c r="Q347">
        <v>34</v>
      </c>
    </row>
    <row r="348" spans="1:17" x14ac:dyDescent="0.25">
      <c r="A348" t="s">
        <v>5533</v>
      </c>
      <c r="B348" t="s">
        <v>2123</v>
      </c>
      <c r="C348">
        <v>1</v>
      </c>
      <c r="D348">
        <v>1</v>
      </c>
      <c r="E348">
        <v>2</v>
      </c>
      <c r="F348">
        <v>1043</v>
      </c>
      <c r="L348" t="s">
        <v>5531</v>
      </c>
      <c r="M348" t="s">
        <v>4265</v>
      </c>
      <c r="N348">
        <v>1</v>
      </c>
      <c r="O348">
        <v>1</v>
      </c>
      <c r="P348">
        <v>2</v>
      </c>
      <c r="Q348">
        <v>35</v>
      </c>
    </row>
    <row r="349" spans="1:17" x14ac:dyDescent="0.25">
      <c r="A349" t="s">
        <v>5533</v>
      </c>
      <c r="B349" t="s">
        <v>2124</v>
      </c>
      <c r="C349">
        <v>1</v>
      </c>
      <c r="D349">
        <v>1</v>
      </c>
      <c r="E349">
        <v>2</v>
      </c>
      <c r="F349">
        <v>1044</v>
      </c>
      <c r="L349" t="s">
        <v>5531</v>
      </c>
      <c r="M349" t="s">
        <v>4266</v>
      </c>
      <c r="N349">
        <v>1</v>
      </c>
      <c r="O349">
        <v>1</v>
      </c>
      <c r="P349">
        <v>2</v>
      </c>
      <c r="Q349">
        <v>36</v>
      </c>
    </row>
    <row r="350" spans="1:17" x14ac:dyDescent="0.25">
      <c r="A350" t="s">
        <v>5533</v>
      </c>
      <c r="B350" t="s">
        <v>2125</v>
      </c>
      <c r="C350">
        <v>1</v>
      </c>
      <c r="D350">
        <v>1</v>
      </c>
      <c r="E350">
        <v>2</v>
      </c>
      <c r="F350">
        <v>1045</v>
      </c>
      <c r="L350" t="s">
        <v>5531</v>
      </c>
      <c r="M350" t="s">
        <v>4267</v>
      </c>
      <c r="N350">
        <v>1</v>
      </c>
      <c r="O350">
        <v>1</v>
      </c>
      <c r="P350">
        <v>2</v>
      </c>
      <c r="Q350">
        <v>37</v>
      </c>
    </row>
    <row r="351" spans="1:17" x14ac:dyDescent="0.25">
      <c r="A351" t="s">
        <v>5533</v>
      </c>
      <c r="B351" t="s">
        <v>2126</v>
      </c>
      <c r="C351">
        <v>1</v>
      </c>
      <c r="D351">
        <v>1</v>
      </c>
      <c r="E351">
        <v>2</v>
      </c>
      <c r="F351">
        <v>1046</v>
      </c>
      <c r="L351" t="s">
        <v>5531</v>
      </c>
      <c r="M351" t="s">
        <v>4268</v>
      </c>
      <c r="N351">
        <v>1</v>
      </c>
      <c r="O351">
        <v>1</v>
      </c>
      <c r="P351">
        <v>2</v>
      </c>
      <c r="Q351">
        <v>38</v>
      </c>
    </row>
    <row r="352" spans="1:17" x14ac:dyDescent="0.25">
      <c r="A352" t="s">
        <v>5533</v>
      </c>
      <c r="B352" t="s">
        <v>2127</v>
      </c>
      <c r="C352">
        <v>1</v>
      </c>
      <c r="D352">
        <v>1</v>
      </c>
      <c r="E352">
        <v>2</v>
      </c>
      <c r="F352">
        <v>1047</v>
      </c>
      <c r="L352" t="s">
        <v>5531</v>
      </c>
      <c r="M352" t="s">
        <v>4269</v>
      </c>
      <c r="N352">
        <v>1</v>
      </c>
      <c r="O352">
        <v>1</v>
      </c>
      <c r="P352">
        <v>2</v>
      </c>
      <c r="Q352">
        <v>39</v>
      </c>
    </row>
    <row r="353" spans="1:17" x14ac:dyDescent="0.25">
      <c r="A353" t="s">
        <v>5533</v>
      </c>
      <c r="B353" t="s">
        <v>2128</v>
      </c>
      <c r="C353">
        <v>1</v>
      </c>
      <c r="D353">
        <v>1</v>
      </c>
      <c r="E353">
        <v>2</v>
      </c>
      <c r="F353">
        <v>1048</v>
      </c>
      <c r="L353" t="s">
        <v>5531</v>
      </c>
      <c r="M353" t="s">
        <v>4270</v>
      </c>
      <c r="N353">
        <v>1</v>
      </c>
      <c r="O353">
        <v>1</v>
      </c>
      <c r="P353">
        <v>2</v>
      </c>
      <c r="Q353">
        <v>40</v>
      </c>
    </row>
    <row r="354" spans="1:17" x14ac:dyDescent="0.25">
      <c r="A354" t="s">
        <v>5533</v>
      </c>
      <c r="B354" t="s">
        <v>2129</v>
      </c>
      <c r="C354">
        <v>1</v>
      </c>
      <c r="D354">
        <v>1</v>
      </c>
      <c r="E354">
        <v>2</v>
      </c>
      <c r="F354">
        <v>1049</v>
      </c>
      <c r="L354" t="s">
        <v>5531</v>
      </c>
      <c r="M354" t="s">
        <v>4271</v>
      </c>
      <c r="N354">
        <v>1</v>
      </c>
      <c r="O354">
        <v>1</v>
      </c>
      <c r="P354">
        <v>2</v>
      </c>
      <c r="Q354">
        <v>41</v>
      </c>
    </row>
    <row r="355" spans="1:17" x14ac:dyDescent="0.25">
      <c r="A355" t="s">
        <v>5533</v>
      </c>
      <c r="B355" t="s">
        <v>2130</v>
      </c>
      <c r="C355">
        <v>1</v>
      </c>
      <c r="D355">
        <v>1</v>
      </c>
      <c r="E355">
        <v>2</v>
      </c>
      <c r="F355">
        <v>1050</v>
      </c>
      <c r="L355" t="s">
        <v>5531</v>
      </c>
      <c r="M355" t="s">
        <v>4272</v>
      </c>
      <c r="N355">
        <v>1</v>
      </c>
      <c r="O355">
        <v>1</v>
      </c>
      <c r="P355">
        <v>2</v>
      </c>
      <c r="Q355">
        <v>42</v>
      </c>
    </row>
    <row r="356" spans="1:17" x14ac:dyDescent="0.25">
      <c r="A356" t="s">
        <v>5533</v>
      </c>
      <c r="B356" t="s">
        <v>2131</v>
      </c>
      <c r="C356">
        <v>1</v>
      </c>
      <c r="D356">
        <v>1</v>
      </c>
      <c r="E356">
        <v>2</v>
      </c>
      <c r="F356">
        <v>1051</v>
      </c>
      <c r="L356" t="s">
        <v>5531</v>
      </c>
      <c r="M356" t="s">
        <v>4273</v>
      </c>
      <c r="N356">
        <v>1</v>
      </c>
      <c r="O356">
        <v>1</v>
      </c>
      <c r="P356">
        <v>2</v>
      </c>
      <c r="Q356">
        <v>43</v>
      </c>
    </row>
    <row r="357" spans="1:17" x14ac:dyDescent="0.25">
      <c r="A357" t="s">
        <v>5533</v>
      </c>
      <c r="B357" t="s">
        <v>2132</v>
      </c>
      <c r="C357">
        <v>1</v>
      </c>
      <c r="D357">
        <v>1</v>
      </c>
      <c r="E357">
        <v>2</v>
      </c>
      <c r="F357">
        <v>1052</v>
      </c>
      <c r="L357" t="s">
        <v>5531</v>
      </c>
      <c r="M357" t="s">
        <v>4274</v>
      </c>
      <c r="N357">
        <v>1</v>
      </c>
      <c r="O357">
        <v>1</v>
      </c>
      <c r="P357">
        <v>2</v>
      </c>
      <c r="Q357">
        <v>44</v>
      </c>
    </row>
    <row r="358" spans="1:17" x14ac:dyDescent="0.25">
      <c r="A358" t="s">
        <v>5533</v>
      </c>
      <c r="B358" t="s">
        <v>2133</v>
      </c>
      <c r="C358">
        <v>1</v>
      </c>
      <c r="D358">
        <v>1</v>
      </c>
      <c r="E358">
        <v>2</v>
      </c>
      <c r="F358">
        <v>1053</v>
      </c>
      <c r="L358" t="s">
        <v>5531</v>
      </c>
      <c r="M358" t="s">
        <v>4275</v>
      </c>
      <c r="N358">
        <v>1</v>
      </c>
      <c r="O358">
        <v>1</v>
      </c>
      <c r="P358">
        <v>2</v>
      </c>
      <c r="Q358">
        <v>45</v>
      </c>
    </row>
    <row r="359" spans="1:17" x14ac:dyDescent="0.25">
      <c r="A359" t="s">
        <v>5533</v>
      </c>
      <c r="B359" t="s">
        <v>2134</v>
      </c>
      <c r="C359">
        <v>1</v>
      </c>
      <c r="D359">
        <v>1</v>
      </c>
      <c r="E359">
        <v>2</v>
      </c>
      <c r="F359">
        <v>1054</v>
      </c>
      <c r="L359" t="s">
        <v>5531</v>
      </c>
      <c r="M359" t="s">
        <v>4276</v>
      </c>
      <c r="N359">
        <v>1</v>
      </c>
      <c r="O359">
        <v>1</v>
      </c>
      <c r="P359">
        <v>2</v>
      </c>
      <c r="Q359">
        <v>46</v>
      </c>
    </row>
    <row r="360" spans="1:17" x14ac:dyDescent="0.25">
      <c r="A360" t="s">
        <v>5533</v>
      </c>
      <c r="B360" t="s">
        <v>2135</v>
      </c>
      <c r="C360">
        <v>1</v>
      </c>
      <c r="D360">
        <v>1</v>
      </c>
      <c r="E360">
        <v>2</v>
      </c>
      <c r="F360">
        <v>1055</v>
      </c>
      <c r="L360" t="s">
        <v>5531</v>
      </c>
      <c r="M360" t="s">
        <v>4277</v>
      </c>
      <c r="N360">
        <v>1</v>
      </c>
      <c r="O360">
        <v>1</v>
      </c>
      <c r="P360">
        <v>2</v>
      </c>
      <c r="Q360">
        <v>47</v>
      </c>
    </row>
    <row r="361" spans="1:17" x14ac:dyDescent="0.25">
      <c r="A361" t="s">
        <v>5533</v>
      </c>
      <c r="B361" t="s">
        <v>2136</v>
      </c>
      <c r="C361">
        <v>1</v>
      </c>
      <c r="D361">
        <v>1</v>
      </c>
      <c r="E361">
        <v>2</v>
      </c>
      <c r="F361">
        <v>1056</v>
      </c>
      <c r="L361" t="s">
        <v>5531</v>
      </c>
      <c r="M361" t="s">
        <v>4296</v>
      </c>
      <c r="N361">
        <v>1</v>
      </c>
      <c r="O361">
        <v>1</v>
      </c>
      <c r="P361">
        <v>2</v>
      </c>
      <c r="Q361">
        <v>66</v>
      </c>
    </row>
    <row r="362" spans="1:17" x14ac:dyDescent="0.25">
      <c r="A362" t="s">
        <v>5533</v>
      </c>
      <c r="B362" t="s">
        <v>2137</v>
      </c>
      <c r="C362">
        <v>1</v>
      </c>
      <c r="D362">
        <v>1</v>
      </c>
      <c r="E362">
        <v>2</v>
      </c>
      <c r="F362">
        <v>1057</v>
      </c>
      <c r="L362" t="s">
        <v>5531</v>
      </c>
      <c r="M362" t="s">
        <v>4297</v>
      </c>
      <c r="N362">
        <v>1</v>
      </c>
      <c r="O362">
        <v>1</v>
      </c>
      <c r="P362">
        <v>2</v>
      </c>
      <c r="Q362">
        <v>67</v>
      </c>
    </row>
    <row r="363" spans="1:17" x14ac:dyDescent="0.25">
      <c r="A363" t="s">
        <v>5533</v>
      </c>
      <c r="B363" t="s">
        <v>2138</v>
      </c>
      <c r="C363">
        <v>1</v>
      </c>
      <c r="D363">
        <v>1</v>
      </c>
      <c r="E363">
        <v>2</v>
      </c>
      <c r="F363">
        <v>1058</v>
      </c>
      <c r="L363" t="s">
        <v>5531</v>
      </c>
      <c r="M363" t="s">
        <v>4298</v>
      </c>
      <c r="N363">
        <v>1</v>
      </c>
      <c r="O363">
        <v>1</v>
      </c>
      <c r="P363">
        <v>2</v>
      </c>
      <c r="Q363">
        <v>68</v>
      </c>
    </row>
    <row r="364" spans="1:17" x14ac:dyDescent="0.25">
      <c r="A364" t="s">
        <v>5533</v>
      </c>
      <c r="B364" t="s">
        <v>1971</v>
      </c>
      <c r="C364">
        <v>1</v>
      </c>
      <c r="D364">
        <v>1</v>
      </c>
      <c r="E364">
        <v>1</v>
      </c>
      <c r="F364">
        <v>495</v>
      </c>
      <c r="L364" t="s">
        <v>5531</v>
      </c>
      <c r="M364" t="s">
        <v>4299</v>
      </c>
      <c r="N364">
        <v>1</v>
      </c>
      <c r="O364">
        <v>1</v>
      </c>
      <c r="P364">
        <v>2</v>
      </c>
      <c r="Q364">
        <v>69</v>
      </c>
    </row>
    <row r="365" spans="1:17" x14ac:dyDescent="0.25">
      <c r="A365" t="s">
        <v>5533</v>
      </c>
      <c r="B365" t="s">
        <v>1972</v>
      </c>
      <c r="C365">
        <v>1</v>
      </c>
      <c r="D365">
        <v>1</v>
      </c>
      <c r="E365">
        <v>1</v>
      </c>
      <c r="F365">
        <v>496</v>
      </c>
      <c r="L365" t="s">
        <v>5531</v>
      </c>
      <c r="M365" t="s">
        <v>4300</v>
      </c>
      <c r="N365">
        <v>1</v>
      </c>
      <c r="O365">
        <v>1</v>
      </c>
      <c r="P365">
        <v>2</v>
      </c>
      <c r="Q365">
        <v>70</v>
      </c>
    </row>
    <row r="366" spans="1:17" x14ac:dyDescent="0.25">
      <c r="A366" t="s">
        <v>5533</v>
      </c>
      <c r="B366" t="s">
        <v>1973</v>
      </c>
      <c r="C366">
        <v>1</v>
      </c>
      <c r="D366">
        <v>1</v>
      </c>
      <c r="E366">
        <v>1</v>
      </c>
      <c r="F366">
        <v>497</v>
      </c>
      <c r="L366" t="s">
        <v>5531</v>
      </c>
      <c r="M366" t="s">
        <v>4301</v>
      </c>
      <c r="N366">
        <v>1</v>
      </c>
      <c r="O366">
        <v>1</v>
      </c>
      <c r="P366">
        <v>2</v>
      </c>
      <c r="Q366">
        <v>71</v>
      </c>
    </row>
    <row r="367" spans="1:17" x14ac:dyDescent="0.25">
      <c r="A367" t="s">
        <v>5533</v>
      </c>
      <c r="B367" t="s">
        <v>1974</v>
      </c>
      <c r="C367">
        <v>1</v>
      </c>
      <c r="D367">
        <v>1</v>
      </c>
      <c r="E367">
        <v>1</v>
      </c>
      <c r="F367">
        <v>498</v>
      </c>
      <c r="L367" t="s">
        <v>5531</v>
      </c>
      <c r="M367" t="s">
        <v>4541</v>
      </c>
      <c r="N367">
        <v>1</v>
      </c>
      <c r="O367">
        <v>1</v>
      </c>
      <c r="P367">
        <v>2</v>
      </c>
      <c r="Q367">
        <v>280</v>
      </c>
    </row>
    <row r="368" spans="1:17" x14ac:dyDescent="0.25">
      <c r="A368" t="s">
        <v>5533</v>
      </c>
      <c r="B368" t="s">
        <v>1975</v>
      </c>
      <c r="C368">
        <v>1</v>
      </c>
      <c r="D368">
        <v>1</v>
      </c>
      <c r="E368">
        <v>1</v>
      </c>
      <c r="F368">
        <v>499</v>
      </c>
      <c r="L368" t="s">
        <v>5531</v>
      </c>
      <c r="M368" t="s">
        <v>4542</v>
      </c>
      <c r="N368">
        <v>1</v>
      </c>
      <c r="O368">
        <v>1</v>
      </c>
      <c r="P368">
        <v>2</v>
      </c>
      <c r="Q368">
        <v>281</v>
      </c>
    </row>
    <row r="369" spans="1:17" x14ac:dyDescent="0.25">
      <c r="A369" t="s">
        <v>5533</v>
      </c>
      <c r="B369" t="s">
        <v>1976</v>
      </c>
      <c r="C369">
        <v>1</v>
      </c>
      <c r="D369">
        <v>1</v>
      </c>
      <c r="E369">
        <v>1</v>
      </c>
      <c r="F369">
        <v>500</v>
      </c>
      <c r="L369" t="s">
        <v>5531</v>
      </c>
      <c r="M369" t="s">
        <v>4543</v>
      </c>
      <c r="N369">
        <v>1</v>
      </c>
      <c r="O369">
        <v>1</v>
      </c>
      <c r="P369">
        <v>2</v>
      </c>
      <c r="Q369">
        <v>282</v>
      </c>
    </row>
    <row r="370" spans="1:17" x14ac:dyDescent="0.25">
      <c r="A370" t="s">
        <v>5533</v>
      </c>
      <c r="B370" t="s">
        <v>1977</v>
      </c>
      <c r="C370">
        <v>1</v>
      </c>
      <c r="D370">
        <v>1</v>
      </c>
      <c r="E370">
        <v>1</v>
      </c>
      <c r="F370">
        <v>501</v>
      </c>
      <c r="L370" t="s">
        <v>5531</v>
      </c>
      <c r="M370" t="s">
        <v>4544</v>
      </c>
      <c r="N370">
        <v>1</v>
      </c>
      <c r="O370">
        <v>1</v>
      </c>
      <c r="P370">
        <v>2</v>
      </c>
      <c r="Q370">
        <v>283</v>
      </c>
    </row>
    <row r="371" spans="1:17" x14ac:dyDescent="0.25">
      <c r="A371" t="s">
        <v>5533</v>
      </c>
      <c r="B371" t="s">
        <v>1978</v>
      </c>
      <c r="C371">
        <v>1</v>
      </c>
      <c r="D371">
        <v>1</v>
      </c>
      <c r="E371">
        <v>1</v>
      </c>
      <c r="F371">
        <v>502</v>
      </c>
      <c r="L371" t="s">
        <v>5531</v>
      </c>
      <c r="M371" t="s">
        <v>4545</v>
      </c>
      <c r="N371">
        <v>1</v>
      </c>
      <c r="O371">
        <v>1</v>
      </c>
      <c r="P371">
        <v>2</v>
      </c>
      <c r="Q371">
        <v>284</v>
      </c>
    </row>
    <row r="372" spans="1:17" x14ac:dyDescent="0.25">
      <c r="A372" t="s">
        <v>5533</v>
      </c>
      <c r="B372" t="s">
        <v>1979</v>
      </c>
      <c r="C372">
        <v>1</v>
      </c>
      <c r="D372">
        <v>1</v>
      </c>
      <c r="E372">
        <v>1</v>
      </c>
      <c r="F372">
        <v>503</v>
      </c>
      <c r="L372" t="s">
        <v>5531</v>
      </c>
      <c r="M372" t="s">
        <v>4546</v>
      </c>
      <c r="N372">
        <v>1</v>
      </c>
      <c r="O372">
        <v>1</v>
      </c>
      <c r="P372">
        <v>2</v>
      </c>
      <c r="Q372">
        <v>285</v>
      </c>
    </row>
    <row r="373" spans="1:17" x14ac:dyDescent="0.25">
      <c r="A373" t="s">
        <v>5533</v>
      </c>
      <c r="B373" t="s">
        <v>1980</v>
      </c>
      <c r="C373">
        <v>1</v>
      </c>
      <c r="D373">
        <v>1</v>
      </c>
      <c r="E373">
        <v>1</v>
      </c>
      <c r="F373">
        <v>504</v>
      </c>
      <c r="L373" t="s">
        <v>5531</v>
      </c>
      <c r="M373" t="s">
        <v>4547</v>
      </c>
      <c r="N373">
        <v>1</v>
      </c>
      <c r="O373">
        <v>1</v>
      </c>
      <c r="P373">
        <v>2</v>
      </c>
      <c r="Q373">
        <v>286</v>
      </c>
    </row>
    <row r="374" spans="1:17" x14ac:dyDescent="0.25">
      <c r="A374" t="s">
        <v>5533</v>
      </c>
      <c r="B374" t="s">
        <v>1981</v>
      </c>
      <c r="C374">
        <v>1</v>
      </c>
      <c r="D374">
        <v>1</v>
      </c>
      <c r="E374">
        <v>1</v>
      </c>
      <c r="F374">
        <v>505</v>
      </c>
      <c r="L374" t="s">
        <v>5531</v>
      </c>
      <c r="M374" t="s">
        <v>4548</v>
      </c>
      <c r="N374">
        <v>1</v>
      </c>
      <c r="O374">
        <v>1</v>
      </c>
      <c r="P374">
        <v>2</v>
      </c>
      <c r="Q374">
        <v>287</v>
      </c>
    </row>
    <row r="375" spans="1:17" x14ac:dyDescent="0.25">
      <c r="A375" t="s">
        <v>5533</v>
      </c>
      <c r="B375" t="s">
        <v>1982</v>
      </c>
      <c r="C375">
        <v>1</v>
      </c>
      <c r="D375">
        <v>1</v>
      </c>
      <c r="E375">
        <v>1</v>
      </c>
      <c r="F375">
        <v>506</v>
      </c>
      <c r="L375" t="s">
        <v>5531</v>
      </c>
      <c r="M375" t="s">
        <v>4549</v>
      </c>
      <c r="N375">
        <v>1</v>
      </c>
      <c r="O375">
        <v>1</v>
      </c>
      <c r="P375">
        <v>2</v>
      </c>
      <c r="Q375">
        <v>288</v>
      </c>
    </row>
    <row r="376" spans="1:17" x14ac:dyDescent="0.25">
      <c r="A376" t="s">
        <v>5533</v>
      </c>
      <c r="B376" t="s">
        <v>1983</v>
      </c>
      <c r="C376">
        <v>1</v>
      </c>
      <c r="D376">
        <v>1</v>
      </c>
      <c r="E376">
        <v>1</v>
      </c>
      <c r="F376">
        <v>507</v>
      </c>
      <c r="L376" t="s">
        <v>5531</v>
      </c>
      <c r="M376" t="s">
        <v>4550</v>
      </c>
      <c r="N376">
        <v>1</v>
      </c>
      <c r="O376">
        <v>1</v>
      </c>
      <c r="P376">
        <v>2</v>
      </c>
      <c r="Q376">
        <v>289</v>
      </c>
    </row>
    <row r="377" spans="1:17" x14ac:dyDescent="0.25">
      <c r="A377" t="s">
        <v>5533</v>
      </c>
      <c r="B377" t="s">
        <v>1984</v>
      </c>
      <c r="C377">
        <v>1</v>
      </c>
      <c r="D377">
        <v>1</v>
      </c>
      <c r="E377">
        <v>1</v>
      </c>
      <c r="F377">
        <v>508</v>
      </c>
      <c r="L377" t="s">
        <v>5531</v>
      </c>
      <c r="M377" t="s">
        <v>4551</v>
      </c>
      <c r="N377">
        <v>1</v>
      </c>
      <c r="O377">
        <v>1</v>
      </c>
      <c r="P377">
        <v>2</v>
      </c>
      <c r="Q377">
        <v>290</v>
      </c>
    </row>
    <row r="378" spans="1:17" x14ac:dyDescent="0.25">
      <c r="A378" t="s">
        <v>5533</v>
      </c>
      <c r="B378" t="s">
        <v>1985</v>
      </c>
      <c r="C378">
        <v>1</v>
      </c>
      <c r="D378">
        <v>1</v>
      </c>
      <c r="E378">
        <v>1</v>
      </c>
      <c r="F378">
        <v>509</v>
      </c>
      <c r="L378" t="s">
        <v>5531</v>
      </c>
      <c r="M378" t="s">
        <v>4552</v>
      </c>
      <c r="N378">
        <v>1</v>
      </c>
      <c r="O378">
        <v>1</v>
      </c>
      <c r="P378">
        <v>2</v>
      </c>
      <c r="Q378">
        <v>291</v>
      </c>
    </row>
    <row r="379" spans="1:17" x14ac:dyDescent="0.25">
      <c r="A379" t="s">
        <v>5533</v>
      </c>
      <c r="B379" t="s">
        <v>1986</v>
      </c>
      <c r="C379">
        <v>1</v>
      </c>
      <c r="D379">
        <v>1</v>
      </c>
      <c r="E379">
        <v>1</v>
      </c>
      <c r="F379">
        <v>510</v>
      </c>
      <c r="L379" t="s">
        <v>5531</v>
      </c>
      <c r="M379" t="s">
        <v>4553</v>
      </c>
      <c r="N379">
        <v>1</v>
      </c>
      <c r="O379">
        <v>1</v>
      </c>
      <c r="P379">
        <v>2</v>
      </c>
      <c r="Q379">
        <v>292</v>
      </c>
    </row>
    <row r="380" spans="1:17" x14ac:dyDescent="0.25">
      <c r="A380" t="s">
        <v>5533</v>
      </c>
      <c r="B380" t="s">
        <v>1987</v>
      </c>
      <c r="C380">
        <v>1</v>
      </c>
      <c r="D380">
        <v>1</v>
      </c>
      <c r="E380">
        <v>1</v>
      </c>
      <c r="F380">
        <v>511</v>
      </c>
      <c r="L380" t="s">
        <v>5531</v>
      </c>
      <c r="M380" t="s">
        <v>4554</v>
      </c>
      <c r="N380">
        <v>1</v>
      </c>
      <c r="O380">
        <v>1</v>
      </c>
      <c r="P380">
        <v>2</v>
      </c>
      <c r="Q380">
        <v>293</v>
      </c>
    </row>
    <row r="381" spans="1:17" x14ac:dyDescent="0.25">
      <c r="A381" t="s">
        <v>5533</v>
      </c>
      <c r="B381" t="s">
        <v>1988</v>
      </c>
      <c r="C381">
        <v>1</v>
      </c>
      <c r="D381">
        <v>1</v>
      </c>
      <c r="E381">
        <v>1</v>
      </c>
      <c r="F381">
        <v>512</v>
      </c>
      <c r="L381" t="s">
        <v>5531</v>
      </c>
      <c r="M381" t="s">
        <v>4555</v>
      </c>
      <c r="N381">
        <v>1</v>
      </c>
      <c r="O381">
        <v>1</v>
      </c>
      <c r="P381">
        <v>2</v>
      </c>
      <c r="Q381">
        <v>294</v>
      </c>
    </row>
    <row r="382" spans="1:17" x14ac:dyDescent="0.25">
      <c r="A382" t="s">
        <v>5533</v>
      </c>
      <c r="B382" t="s">
        <v>1989</v>
      </c>
      <c r="C382">
        <v>1</v>
      </c>
      <c r="D382">
        <v>1</v>
      </c>
      <c r="E382">
        <v>1</v>
      </c>
      <c r="F382">
        <v>513</v>
      </c>
      <c r="L382" t="s">
        <v>5531</v>
      </c>
      <c r="M382" t="s">
        <v>4556</v>
      </c>
      <c r="N382">
        <v>1</v>
      </c>
      <c r="O382">
        <v>1</v>
      </c>
      <c r="P382">
        <v>2</v>
      </c>
      <c r="Q382">
        <v>295</v>
      </c>
    </row>
    <row r="383" spans="1:17" x14ac:dyDescent="0.25">
      <c r="A383" t="s">
        <v>5533</v>
      </c>
      <c r="B383" t="s">
        <v>1990</v>
      </c>
      <c r="C383">
        <v>1</v>
      </c>
      <c r="D383">
        <v>1</v>
      </c>
      <c r="E383">
        <v>1</v>
      </c>
      <c r="F383">
        <v>514</v>
      </c>
      <c r="L383" t="s">
        <v>5531</v>
      </c>
      <c r="M383" t="s">
        <v>4557</v>
      </c>
      <c r="N383">
        <v>1</v>
      </c>
      <c r="O383">
        <v>1</v>
      </c>
      <c r="P383">
        <v>2</v>
      </c>
      <c r="Q383">
        <v>296</v>
      </c>
    </row>
    <row r="384" spans="1:17" x14ac:dyDescent="0.25">
      <c r="A384" t="s">
        <v>5533</v>
      </c>
      <c r="B384" t="s">
        <v>1991</v>
      </c>
      <c r="C384">
        <v>1</v>
      </c>
      <c r="D384">
        <v>1</v>
      </c>
      <c r="E384">
        <v>1</v>
      </c>
      <c r="F384">
        <v>515</v>
      </c>
      <c r="L384" t="s">
        <v>5531</v>
      </c>
      <c r="M384" t="s">
        <v>4558</v>
      </c>
      <c r="N384">
        <v>1</v>
      </c>
      <c r="O384">
        <v>1</v>
      </c>
      <c r="P384">
        <v>2</v>
      </c>
      <c r="Q384">
        <v>297</v>
      </c>
    </row>
    <row r="385" spans="1:17" x14ac:dyDescent="0.25">
      <c r="A385" t="s">
        <v>5533</v>
      </c>
      <c r="B385" t="s">
        <v>1992</v>
      </c>
      <c r="C385">
        <v>1</v>
      </c>
      <c r="D385">
        <v>1</v>
      </c>
      <c r="E385">
        <v>1</v>
      </c>
      <c r="F385">
        <v>516</v>
      </c>
      <c r="L385" t="s">
        <v>5531</v>
      </c>
      <c r="M385" t="s">
        <v>4577</v>
      </c>
      <c r="N385">
        <v>1</v>
      </c>
      <c r="O385">
        <v>1</v>
      </c>
      <c r="P385">
        <v>2</v>
      </c>
      <c r="Q385">
        <v>298</v>
      </c>
    </row>
    <row r="386" spans="1:17" x14ac:dyDescent="0.25">
      <c r="A386" t="s">
        <v>5533</v>
      </c>
      <c r="B386" t="s">
        <v>1993</v>
      </c>
      <c r="C386">
        <v>1</v>
      </c>
      <c r="D386">
        <v>1</v>
      </c>
      <c r="E386">
        <v>1</v>
      </c>
      <c r="F386">
        <v>517</v>
      </c>
      <c r="L386" t="s">
        <v>5531</v>
      </c>
      <c r="M386" t="s">
        <v>4578</v>
      </c>
      <c r="N386">
        <v>1</v>
      </c>
      <c r="O386">
        <v>1</v>
      </c>
      <c r="P386">
        <v>2</v>
      </c>
      <c r="Q386">
        <v>299</v>
      </c>
    </row>
    <row r="387" spans="1:17" x14ac:dyDescent="0.25">
      <c r="A387" t="s">
        <v>5533</v>
      </c>
      <c r="B387" t="s">
        <v>1994</v>
      </c>
      <c r="C387">
        <v>1</v>
      </c>
      <c r="D387">
        <v>1</v>
      </c>
      <c r="E387">
        <v>1</v>
      </c>
      <c r="F387">
        <v>518</v>
      </c>
      <c r="L387" t="s">
        <v>5531</v>
      </c>
      <c r="M387" t="s">
        <v>4579</v>
      </c>
      <c r="N387">
        <v>1</v>
      </c>
      <c r="O387">
        <v>1</v>
      </c>
      <c r="P387">
        <v>2</v>
      </c>
      <c r="Q387">
        <v>300</v>
      </c>
    </row>
    <row r="388" spans="1:17" x14ac:dyDescent="0.25">
      <c r="A388" t="s">
        <v>5533</v>
      </c>
      <c r="B388" t="s">
        <v>1995</v>
      </c>
      <c r="C388">
        <v>1</v>
      </c>
      <c r="D388">
        <v>1</v>
      </c>
      <c r="E388">
        <v>1</v>
      </c>
      <c r="F388">
        <v>519</v>
      </c>
      <c r="L388" t="s">
        <v>5531</v>
      </c>
      <c r="M388" t="s">
        <v>4580</v>
      </c>
      <c r="N388">
        <v>1</v>
      </c>
      <c r="O388">
        <v>1</v>
      </c>
      <c r="P388">
        <v>2</v>
      </c>
      <c r="Q388">
        <v>301</v>
      </c>
    </row>
    <row r="389" spans="1:17" x14ac:dyDescent="0.25">
      <c r="A389" t="s">
        <v>5533</v>
      </c>
      <c r="B389" t="s">
        <v>1996</v>
      </c>
      <c r="C389">
        <v>1</v>
      </c>
      <c r="D389">
        <v>1</v>
      </c>
      <c r="E389">
        <v>1</v>
      </c>
      <c r="F389">
        <v>520</v>
      </c>
      <c r="L389" t="s">
        <v>5531</v>
      </c>
      <c r="M389" t="s">
        <v>4581</v>
      </c>
      <c r="N389">
        <v>1</v>
      </c>
      <c r="O389">
        <v>1</v>
      </c>
      <c r="P389">
        <v>2</v>
      </c>
      <c r="Q389">
        <v>302</v>
      </c>
    </row>
    <row r="390" spans="1:17" x14ac:dyDescent="0.25">
      <c r="A390" t="s">
        <v>5533</v>
      </c>
      <c r="B390" t="s">
        <v>1997</v>
      </c>
      <c r="C390">
        <v>1</v>
      </c>
      <c r="D390">
        <v>1</v>
      </c>
      <c r="E390">
        <v>1</v>
      </c>
      <c r="F390">
        <v>521</v>
      </c>
      <c r="L390" t="s">
        <v>5531</v>
      </c>
      <c r="M390" t="s">
        <v>4582</v>
      </c>
      <c r="N390">
        <v>1</v>
      </c>
      <c r="O390">
        <v>1</v>
      </c>
      <c r="P390">
        <v>2</v>
      </c>
      <c r="Q390">
        <v>303</v>
      </c>
    </row>
    <row r="391" spans="1:17" x14ac:dyDescent="0.25">
      <c r="A391" t="s">
        <v>5533</v>
      </c>
      <c r="B391" t="s">
        <v>1998</v>
      </c>
      <c r="C391">
        <v>1</v>
      </c>
      <c r="D391">
        <v>1</v>
      </c>
      <c r="E391">
        <v>1</v>
      </c>
      <c r="F391">
        <v>522</v>
      </c>
      <c r="L391" t="s">
        <v>5531</v>
      </c>
      <c r="M391" t="s">
        <v>4583</v>
      </c>
      <c r="N391">
        <v>1</v>
      </c>
      <c r="O391">
        <v>1</v>
      </c>
      <c r="P391">
        <v>2</v>
      </c>
      <c r="Q391">
        <v>304</v>
      </c>
    </row>
    <row r="392" spans="1:17" x14ac:dyDescent="0.25">
      <c r="A392" t="s">
        <v>5533</v>
      </c>
      <c r="B392" t="s">
        <v>1999</v>
      </c>
      <c r="C392">
        <v>1</v>
      </c>
      <c r="D392">
        <v>1</v>
      </c>
      <c r="E392">
        <v>1</v>
      </c>
      <c r="F392">
        <v>523</v>
      </c>
      <c r="L392" t="s">
        <v>5531</v>
      </c>
      <c r="M392" t="s">
        <v>4584</v>
      </c>
      <c r="N392">
        <v>1</v>
      </c>
      <c r="O392">
        <v>1</v>
      </c>
      <c r="P392">
        <v>2</v>
      </c>
      <c r="Q392">
        <v>305</v>
      </c>
    </row>
    <row r="393" spans="1:17" x14ac:dyDescent="0.25">
      <c r="A393" t="s">
        <v>5533</v>
      </c>
      <c r="B393" t="s">
        <v>2000</v>
      </c>
      <c r="C393">
        <v>1</v>
      </c>
      <c r="D393">
        <v>1</v>
      </c>
      <c r="E393">
        <v>1</v>
      </c>
      <c r="F393">
        <v>524</v>
      </c>
      <c r="L393" t="s">
        <v>5531</v>
      </c>
      <c r="M393" t="s">
        <v>4585</v>
      </c>
      <c r="N393">
        <v>1</v>
      </c>
      <c r="O393">
        <v>1</v>
      </c>
      <c r="P393">
        <v>2</v>
      </c>
      <c r="Q393">
        <v>306</v>
      </c>
    </row>
    <row r="394" spans="1:17" x14ac:dyDescent="0.25">
      <c r="A394" t="s">
        <v>5533</v>
      </c>
      <c r="B394" t="s">
        <v>2001</v>
      </c>
      <c r="C394">
        <v>1</v>
      </c>
      <c r="D394">
        <v>1</v>
      </c>
      <c r="E394">
        <v>1</v>
      </c>
      <c r="F394">
        <v>525</v>
      </c>
      <c r="L394" t="s">
        <v>5531</v>
      </c>
      <c r="M394" t="s">
        <v>4586</v>
      </c>
      <c r="N394">
        <v>1</v>
      </c>
      <c r="O394">
        <v>1</v>
      </c>
      <c r="P394">
        <v>2</v>
      </c>
      <c r="Q394">
        <v>307</v>
      </c>
    </row>
    <row r="395" spans="1:17" x14ac:dyDescent="0.25">
      <c r="A395" t="s">
        <v>5533</v>
      </c>
      <c r="B395" t="s">
        <v>2002</v>
      </c>
      <c r="C395">
        <v>1</v>
      </c>
      <c r="D395">
        <v>1</v>
      </c>
      <c r="E395">
        <v>1</v>
      </c>
      <c r="F395">
        <v>526</v>
      </c>
      <c r="L395" t="s">
        <v>5531</v>
      </c>
      <c r="M395" t="s">
        <v>4587</v>
      </c>
      <c r="N395">
        <v>1</v>
      </c>
      <c r="O395">
        <v>1</v>
      </c>
      <c r="P395">
        <v>2</v>
      </c>
      <c r="Q395">
        <v>308</v>
      </c>
    </row>
    <row r="396" spans="1:17" x14ac:dyDescent="0.25">
      <c r="A396" t="s">
        <v>5533</v>
      </c>
      <c r="B396" t="s">
        <v>2003</v>
      </c>
      <c r="C396">
        <v>1</v>
      </c>
      <c r="D396">
        <v>1</v>
      </c>
      <c r="E396">
        <v>1</v>
      </c>
      <c r="F396">
        <v>527</v>
      </c>
      <c r="L396" t="s">
        <v>5531</v>
      </c>
      <c r="M396" t="s">
        <v>4588</v>
      </c>
      <c r="N396">
        <v>1</v>
      </c>
      <c r="O396">
        <v>1</v>
      </c>
      <c r="P396">
        <v>2</v>
      </c>
      <c r="Q396">
        <v>309</v>
      </c>
    </row>
    <row r="397" spans="1:17" x14ac:dyDescent="0.25">
      <c r="A397" t="s">
        <v>5533</v>
      </c>
      <c r="B397" t="s">
        <v>2004</v>
      </c>
      <c r="C397">
        <v>1</v>
      </c>
      <c r="D397">
        <v>1</v>
      </c>
      <c r="E397">
        <v>1</v>
      </c>
      <c r="F397">
        <v>528</v>
      </c>
      <c r="L397" t="s">
        <v>5531</v>
      </c>
      <c r="M397" t="s">
        <v>4589</v>
      </c>
      <c r="N397">
        <v>1</v>
      </c>
      <c r="O397">
        <v>1</v>
      </c>
      <c r="P397">
        <v>2</v>
      </c>
      <c r="Q397">
        <v>310</v>
      </c>
    </row>
    <row r="398" spans="1:17" x14ac:dyDescent="0.25">
      <c r="A398" t="s">
        <v>5533</v>
      </c>
      <c r="B398" t="s">
        <v>2005</v>
      </c>
      <c r="C398">
        <v>1</v>
      </c>
      <c r="D398">
        <v>1</v>
      </c>
      <c r="E398">
        <v>1</v>
      </c>
      <c r="F398">
        <v>529</v>
      </c>
      <c r="L398" t="s">
        <v>5531</v>
      </c>
      <c r="M398" t="s">
        <v>4590</v>
      </c>
      <c r="N398">
        <v>1</v>
      </c>
      <c r="O398">
        <v>1</v>
      </c>
      <c r="P398">
        <v>2</v>
      </c>
      <c r="Q398">
        <v>311</v>
      </c>
    </row>
    <row r="399" spans="1:17" x14ac:dyDescent="0.25">
      <c r="A399" t="s">
        <v>5533</v>
      </c>
      <c r="B399" t="s">
        <v>2006</v>
      </c>
      <c r="C399">
        <v>1</v>
      </c>
      <c r="D399">
        <v>1</v>
      </c>
      <c r="E399">
        <v>1</v>
      </c>
      <c r="F399">
        <v>530</v>
      </c>
      <c r="L399" t="s">
        <v>5531</v>
      </c>
      <c r="M399" t="s">
        <v>4591</v>
      </c>
      <c r="N399">
        <v>1</v>
      </c>
      <c r="O399">
        <v>1</v>
      </c>
      <c r="P399">
        <v>2</v>
      </c>
      <c r="Q399">
        <v>312</v>
      </c>
    </row>
    <row r="400" spans="1:17" x14ac:dyDescent="0.25">
      <c r="A400" t="s">
        <v>5533</v>
      </c>
      <c r="B400" t="s">
        <v>2007</v>
      </c>
      <c r="C400">
        <v>1</v>
      </c>
      <c r="D400">
        <v>1</v>
      </c>
      <c r="E400">
        <v>1</v>
      </c>
      <c r="F400">
        <v>531</v>
      </c>
      <c r="L400" t="s">
        <v>5531</v>
      </c>
      <c r="M400" t="s">
        <v>4592</v>
      </c>
      <c r="N400">
        <v>1</v>
      </c>
      <c r="O400">
        <v>1</v>
      </c>
      <c r="P400">
        <v>2</v>
      </c>
      <c r="Q400">
        <v>313</v>
      </c>
    </row>
    <row r="401" spans="1:17" x14ac:dyDescent="0.25">
      <c r="A401" t="s">
        <v>5533</v>
      </c>
      <c r="B401" t="s">
        <v>2008</v>
      </c>
      <c r="C401">
        <v>1</v>
      </c>
      <c r="D401">
        <v>1</v>
      </c>
      <c r="E401">
        <v>1</v>
      </c>
      <c r="F401">
        <v>532</v>
      </c>
      <c r="L401" t="s">
        <v>5531</v>
      </c>
      <c r="M401" t="s">
        <v>4593</v>
      </c>
      <c r="N401">
        <v>1</v>
      </c>
      <c r="O401">
        <v>1</v>
      </c>
      <c r="P401">
        <v>2</v>
      </c>
      <c r="Q401">
        <v>314</v>
      </c>
    </row>
    <row r="402" spans="1:17" x14ac:dyDescent="0.25">
      <c r="A402" t="s">
        <v>5533</v>
      </c>
      <c r="B402" t="s">
        <v>2009</v>
      </c>
      <c r="C402">
        <v>1</v>
      </c>
      <c r="D402">
        <v>1</v>
      </c>
      <c r="E402">
        <v>1</v>
      </c>
      <c r="F402">
        <v>533</v>
      </c>
      <c r="L402" t="s">
        <v>5531</v>
      </c>
      <c r="M402" t="s">
        <v>4594</v>
      </c>
      <c r="N402">
        <v>1</v>
      </c>
      <c r="O402">
        <v>1</v>
      </c>
      <c r="P402">
        <v>2</v>
      </c>
      <c r="Q402">
        <v>315</v>
      </c>
    </row>
    <row r="403" spans="1:17" x14ac:dyDescent="0.25">
      <c r="A403" t="s">
        <v>5533</v>
      </c>
      <c r="B403" t="s">
        <v>2010</v>
      </c>
      <c r="C403">
        <v>1</v>
      </c>
      <c r="D403">
        <v>1</v>
      </c>
      <c r="E403">
        <v>1</v>
      </c>
      <c r="F403">
        <v>534</v>
      </c>
      <c r="L403" t="s">
        <v>5531</v>
      </c>
      <c r="M403" t="s">
        <v>4523</v>
      </c>
      <c r="N403">
        <v>1</v>
      </c>
      <c r="O403">
        <v>1</v>
      </c>
      <c r="P403">
        <v>2</v>
      </c>
      <c r="Q403">
        <v>316</v>
      </c>
    </row>
    <row r="404" spans="1:17" x14ac:dyDescent="0.25">
      <c r="A404" t="s">
        <v>5533</v>
      </c>
      <c r="B404" t="s">
        <v>2011</v>
      </c>
      <c r="C404">
        <v>1</v>
      </c>
      <c r="D404">
        <v>1</v>
      </c>
      <c r="E404">
        <v>1</v>
      </c>
      <c r="F404">
        <v>535</v>
      </c>
      <c r="L404" t="s">
        <v>5531</v>
      </c>
      <c r="M404" t="s">
        <v>4524</v>
      </c>
      <c r="N404">
        <v>1</v>
      </c>
      <c r="O404">
        <v>1</v>
      </c>
      <c r="P404">
        <v>2</v>
      </c>
      <c r="Q404">
        <v>317</v>
      </c>
    </row>
    <row r="405" spans="1:17" x14ac:dyDescent="0.25">
      <c r="A405" t="s">
        <v>5533</v>
      </c>
      <c r="B405" t="s">
        <v>2012</v>
      </c>
      <c r="C405">
        <v>1</v>
      </c>
      <c r="D405">
        <v>1</v>
      </c>
      <c r="E405">
        <v>1</v>
      </c>
      <c r="F405">
        <v>536</v>
      </c>
      <c r="L405" t="s">
        <v>5531</v>
      </c>
      <c r="M405" t="s">
        <v>4525</v>
      </c>
      <c r="N405">
        <v>1</v>
      </c>
      <c r="O405">
        <v>1</v>
      </c>
      <c r="P405">
        <v>2</v>
      </c>
      <c r="Q405">
        <v>318</v>
      </c>
    </row>
    <row r="406" spans="1:17" x14ac:dyDescent="0.25">
      <c r="A406" t="s">
        <v>5533</v>
      </c>
      <c r="B406" t="s">
        <v>2013</v>
      </c>
      <c r="C406">
        <v>1</v>
      </c>
      <c r="D406">
        <v>1</v>
      </c>
      <c r="E406">
        <v>1</v>
      </c>
      <c r="F406">
        <v>537</v>
      </c>
      <c r="L406" t="s">
        <v>5531</v>
      </c>
      <c r="M406" t="s">
        <v>4526</v>
      </c>
      <c r="N406">
        <v>1</v>
      </c>
      <c r="O406">
        <v>1</v>
      </c>
      <c r="P406">
        <v>2</v>
      </c>
      <c r="Q406">
        <v>319</v>
      </c>
    </row>
    <row r="407" spans="1:17" x14ac:dyDescent="0.25">
      <c r="A407" t="s">
        <v>5533</v>
      </c>
      <c r="B407" t="s">
        <v>2014</v>
      </c>
      <c r="C407">
        <v>1</v>
      </c>
      <c r="D407">
        <v>1</v>
      </c>
      <c r="E407">
        <v>1</v>
      </c>
      <c r="F407">
        <v>538</v>
      </c>
      <c r="L407" t="s">
        <v>5531</v>
      </c>
      <c r="M407" t="s">
        <v>4527</v>
      </c>
      <c r="N407">
        <v>1</v>
      </c>
      <c r="O407">
        <v>1</v>
      </c>
      <c r="P407">
        <v>2</v>
      </c>
      <c r="Q407">
        <v>320</v>
      </c>
    </row>
    <row r="408" spans="1:17" x14ac:dyDescent="0.25">
      <c r="A408" t="s">
        <v>5533</v>
      </c>
      <c r="B408" t="s">
        <v>2015</v>
      </c>
      <c r="C408">
        <v>1</v>
      </c>
      <c r="D408">
        <v>1</v>
      </c>
      <c r="E408">
        <v>1</v>
      </c>
      <c r="F408">
        <v>539</v>
      </c>
      <c r="L408" t="s">
        <v>5531</v>
      </c>
      <c r="M408" t="s">
        <v>4528</v>
      </c>
      <c r="N408">
        <v>1</v>
      </c>
      <c r="O408">
        <v>1</v>
      </c>
      <c r="P408">
        <v>2</v>
      </c>
      <c r="Q408">
        <v>321</v>
      </c>
    </row>
    <row r="409" spans="1:17" x14ac:dyDescent="0.25">
      <c r="A409" t="s">
        <v>5533</v>
      </c>
      <c r="B409" t="s">
        <v>2016</v>
      </c>
      <c r="C409">
        <v>1</v>
      </c>
      <c r="D409">
        <v>1</v>
      </c>
      <c r="E409">
        <v>1</v>
      </c>
      <c r="F409">
        <v>540</v>
      </c>
      <c r="L409" t="s">
        <v>5531</v>
      </c>
      <c r="M409" t="s">
        <v>4529</v>
      </c>
      <c r="N409">
        <v>1</v>
      </c>
      <c r="O409">
        <v>1</v>
      </c>
      <c r="P409">
        <v>2</v>
      </c>
      <c r="Q409">
        <v>322</v>
      </c>
    </row>
    <row r="410" spans="1:17" x14ac:dyDescent="0.25">
      <c r="A410" t="s">
        <v>5533</v>
      </c>
      <c r="B410" t="s">
        <v>2017</v>
      </c>
      <c r="C410">
        <v>1</v>
      </c>
      <c r="D410">
        <v>1</v>
      </c>
      <c r="E410">
        <v>1</v>
      </c>
      <c r="F410">
        <v>541</v>
      </c>
      <c r="L410" t="s">
        <v>5531</v>
      </c>
      <c r="M410" t="s">
        <v>4530</v>
      </c>
      <c r="N410">
        <v>1</v>
      </c>
      <c r="O410">
        <v>1</v>
      </c>
      <c r="P410">
        <v>2</v>
      </c>
      <c r="Q410">
        <v>323</v>
      </c>
    </row>
    <row r="411" spans="1:17" x14ac:dyDescent="0.25">
      <c r="A411" t="s">
        <v>5533</v>
      </c>
      <c r="B411" t="s">
        <v>2018</v>
      </c>
      <c r="C411">
        <v>1</v>
      </c>
      <c r="D411">
        <v>1</v>
      </c>
      <c r="E411">
        <v>1</v>
      </c>
      <c r="F411">
        <v>542</v>
      </c>
      <c r="L411" t="s">
        <v>5531</v>
      </c>
      <c r="M411" t="s">
        <v>4531</v>
      </c>
      <c r="N411">
        <v>1</v>
      </c>
      <c r="O411">
        <v>1</v>
      </c>
      <c r="P411">
        <v>2</v>
      </c>
      <c r="Q411">
        <v>324</v>
      </c>
    </row>
    <row r="412" spans="1:17" x14ac:dyDescent="0.25">
      <c r="A412" t="s">
        <v>5533</v>
      </c>
      <c r="B412" t="s">
        <v>2019</v>
      </c>
      <c r="C412">
        <v>1</v>
      </c>
      <c r="D412">
        <v>1</v>
      </c>
      <c r="E412">
        <v>1</v>
      </c>
      <c r="F412">
        <v>543</v>
      </c>
      <c r="L412" t="s">
        <v>5531</v>
      </c>
      <c r="M412" t="s">
        <v>4532</v>
      </c>
      <c r="N412">
        <v>1</v>
      </c>
      <c r="O412">
        <v>1</v>
      </c>
      <c r="P412">
        <v>2</v>
      </c>
      <c r="Q412">
        <v>325</v>
      </c>
    </row>
    <row r="413" spans="1:17" x14ac:dyDescent="0.25">
      <c r="A413" t="s">
        <v>5533</v>
      </c>
      <c r="B413" t="s">
        <v>2020</v>
      </c>
      <c r="C413">
        <v>1</v>
      </c>
      <c r="D413">
        <v>1</v>
      </c>
      <c r="E413">
        <v>1</v>
      </c>
      <c r="F413">
        <v>544</v>
      </c>
      <c r="L413" t="s">
        <v>5531</v>
      </c>
      <c r="M413" t="s">
        <v>4533</v>
      </c>
      <c r="N413">
        <v>1</v>
      </c>
      <c r="O413">
        <v>1</v>
      </c>
      <c r="P413">
        <v>2</v>
      </c>
      <c r="Q413">
        <v>326</v>
      </c>
    </row>
    <row r="414" spans="1:17" x14ac:dyDescent="0.25">
      <c r="A414" t="s">
        <v>5533</v>
      </c>
      <c r="B414" t="s">
        <v>2021</v>
      </c>
      <c r="C414">
        <v>1</v>
      </c>
      <c r="D414">
        <v>1</v>
      </c>
      <c r="E414">
        <v>1</v>
      </c>
      <c r="F414">
        <v>545</v>
      </c>
      <c r="L414" t="s">
        <v>5531</v>
      </c>
      <c r="M414" t="s">
        <v>4534</v>
      </c>
      <c r="N414">
        <v>1</v>
      </c>
      <c r="O414">
        <v>1</v>
      </c>
      <c r="P414">
        <v>2</v>
      </c>
      <c r="Q414">
        <v>327</v>
      </c>
    </row>
    <row r="415" spans="1:17" x14ac:dyDescent="0.25">
      <c r="A415" t="s">
        <v>5533</v>
      </c>
      <c r="B415" t="s">
        <v>2022</v>
      </c>
      <c r="C415">
        <v>1</v>
      </c>
      <c r="D415">
        <v>1</v>
      </c>
      <c r="E415">
        <v>1</v>
      </c>
      <c r="F415">
        <v>546</v>
      </c>
      <c r="L415" t="s">
        <v>5531</v>
      </c>
      <c r="M415" t="s">
        <v>4535</v>
      </c>
      <c r="N415">
        <v>1</v>
      </c>
      <c r="O415">
        <v>1</v>
      </c>
      <c r="P415">
        <v>2</v>
      </c>
      <c r="Q415">
        <v>328</v>
      </c>
    </row>
    <row r="416" spans="1:17" x14ac:dyDescent="0.25">
      <c r="A416" t="s">
        <v>5533</v>
      </c>
      <c r="B416" t="s">
        <v>2023</v>
      </c>
      <c r="C416">
        <v>1</v>
      </c>
      <c r="D416">
        <v>1</v>
      </c>
      <c r="E416">
        <v>1</v>
      </c>
      <c r="F416">
        <v>547</v>
      </c>
      <c r="L416" t="s">
        <v>5531</v>
      </c>
      <c r="M416" t="s">
        <v>4536</v>
      </c>
      <c r="N416">
        <v>1</v>
      </c>
      <c r="O416">
        <v>1</v>
      </c>
      <c r="P416">
        <v>2</v>
      </c>
      <c r="Q416">
        <v>329</v>
      </c>
    </row>
    <row r="417" spans="1:17" x14ac:dyDescent="0.25">
      <c r="A417" t="s">
        <v>5533</v>
      </c>
      <c r="B417" t="s">
        <v>2024</v>
      </c>
      <c r="C417">
        <v>1</v>
      </c>
      <c r="D417">
        <v>1</v>
      </c>
      <c r="E417">
        <v>1</v>
      </c>
      <c r="F417">
        <v>548</v>
      </c>
      <c r="L417" t="s">
        <v>5531</v>
      </c>
      <c r="M417" t="s">
        <v>4537</v>
      </c>
      <c r="N417">
        <v>1</v>
      </c>
      <c r="O417">
        <v>1</v>
      </c>
      <c r="P417">
        <v>2</v>
      </c>
      <c r="Q417">
        <v>330</v>
      </c>
    </row>
    <row r="418" spans="1:17" x14ac:dyDescent="0.25">
      <c r="A418" t="s">
        <v>5533</v>
      </c>
      <c r="B418" t="s">
        <v>2025</v>
      </c>
      <c r="C418">
        <v>1</v>
      </c>
      <c r="D418">
        <v>1</v>
      </c>
      <c r="E418">
        <v>1</v>
      </c>
      <c r="F418">
        <v>549</v>
      </c>
      <c r="L418" t="s">
        <v>5531</v>
      </c>
      <c r="M418" t="s">
        <v>4538</v>
      </c>
      <c r="N418">
        <v>1</v>
      </c>
      <c r="O418">
        <v>1</v>
      </c>
      <c r="P418">
        <v>2</v>
      </c>
      <c r="Q418">
        <v>331</v>
      </c>
    </row>
    <row r="419" spans="1:17" x14ac:dyDescent="0.25">
      <c r="A419" t="s">
        <v>5533</v>
      </c>
      <c r="B419" t="s">
        <v>2026</v>
      </c>
      <c r="C419">
        <v>1</v>
      </c>
      <c r="D419">
        <v>1</v>
      </c>
      <c r="E419">
        <v>1</v>
      </c>
      <c r="F419">
        <v>550</v>
      </c>
      <c r="L419" t="s">
        <v>5531</v>
      </c>
      <c r="M419" t="s">
        <v>4539</v>
      </c>
      <c r="N419">
        <v>1</v>
      </c>
      <c r="O419">
        <v>1</v>
      </c>
      <c r="P419">
        <v>2</v>
      </c>
      <c r="Q419">
        <v>332</v>
      </c>
    </row>
    <row r="420" spans="1:17" x14ac:dyDescent="0.25">
      <c r="A420" t="s">
        <v>5533</v>
      </c>
      <c r="B420" t="s">
        <v>2027</v>
      </c>
      <c r="C420">
        <v>1</v>
      </c>
      <c r="D420">
        <v>1</v>
      </c>
      <c r="E420">
        <v>1</v>
      </c>
      <c r="F420">
        <v>551</v>
      </c>
      <c r="L420" t="s">
        <v>5531</v>
      </c>
      <c r="M420" t="s">
        <v>4540</v>
      </c>
      <c r="N420">
        <v>1</v>
      </c>
      <c r="O420">
        <v>1</v>
      </c>
      <c r="P420">
        <v>2</v>
      </c>
      <c r="Q420">
        <v>333</v>
      </c>
    </row>
    <row r="421" spans="1:17" x14ac:dyDescent="0.25">
      <c r="A421" t="s">
        <v>5533</v>
      </c>
      <c r="B421" t="s">
        <v>2028</v>
      </c>
      <c r="C421">
        <v>1</v>
      </c>
      <c r="D421">
        <v>1</v>
      </c>
      <c r="E421">
        <v>1</v>
      </c>
      <c r="F421">
        <v>552</v>
      </c>
      <c r="L421" t="s">
        <v>5531</v>
      </c>
      <c r="M421" t="s">
        <v>4445</v>
      </c>
      <c r="N421">
        <v>1</v>
      </c>
      <c r="O421">
        <v>1</v>
      </c>
      <c r="P421">
        <v>2</v>
      </c>
      <c r="Q421">
        <v>167</v>
      </c>
    </row>
    <row r="422" spans="1:17" x14ac:dyDescent="0.25">
      <c r="A422" t="s">
        <v>5533</v>
      </c>
      <c r="B422" t="s">
        <v>2029</v>
      </c>
      <c r="C422">
        <v>1</v>
      </c>
      <c r="D422">
        <v>1</v>
      </c>
      <c r="E422">
        <v>1</v>
      </c>
      <c r="F422">
        <v>553</v>
      </c>
      <c r="L422" t="s">
        <v>5531</v>
      </c>
      <c r="M422" t="s">
        <v>4446</v>
      </c>
      <c r="N422">
        <v>1</v>
      </c>
      <c r="O422">
        <v>1</v>
      </c>
      <c r="P422">
        <v>2</v>
      </c>
      <c r="Q422">
        <v>168</v>
      </c>
    </row>
    <row r="423" spans="1:17" x14ac:dyDescent="0.25">
      <c r="A423" t="s">
        <v>5533</v>
      </c>
      <c r="B423" t="s">
        <v>2030</v>
      </c>
      <c r="C423">
        <v>1</v>
      </c>
      <c r="D423">
        <v>1</v>
      </c>
      <c r="E423">
        <v>1</v>
      </c>
      <c r="F423">
        <v>554</v>
      </c>
      <c r="L423" t="s">
        <v>5531</v>
      </c>
      <c r="M423" t="s">
        <v>4447</v>
      </c>
      <c r="N423">
        <v>1</v>
      </c>
      <c r="O423">
        <v>1</v>
      </c>
      <c r="P423">
        <v>2</v>
      </c>
      <c r="Q423">
        <v>169</v>
      </c>
    </row>
    <row r="424" spans="1:17" x14ac:dyDescent="0.25">
      <c r="A424" t="s">
        <v>5533</v>
      </c>
      <c r="B424" t="s">
        <v>2031</v>
      </c>
      <c r="C424">
        <v>1</v>
      </c>
      <c r="D424">
        <v>1</v>
      </c>
      <c r="E424">
        <v>1</v>
      </c>
      <c r="F424">
        <v>555</v>
      </c>
      <c r="L424" t="s">
        <v>5531</v>
      </c>
      <c r="M424" t="s">
        <v>4448</v>
      </c>
      <c r="N424">
        <v>1</v>
      </c>
      <c r="O424">
        <v>1</v>
      </c>
      <c r="P424">
        <v>2</v>
      </c>
      <c r="Q424">
        <v>170</v>
      </c>
    </row>
    <row r="425" spans="1:17" x14ac:dyDescent="0.25">
      <c r="A425" t="s">
        <v>5533</v>
      </c>
      <c r="B425" t="s">
        <v>2032</v>
      </c>
      <c r="C425">
        <v>1</v>
      </c>
      <c r="D425">
        <v>1</v>
      </c>
      <c r="E425">
        <v>1</v>
      </c>
      <c r="F425">
        <v>556</v>
      </c>
      <c r="L425" t="s">
        <v>5531</v>
      </c>
      <c r="M425" t="s">
        <v>4449</v>
      </c>
      <c r="N425">
        <v>1</v>
      </c>
      <c r="O425">
        <v>1</v>
      </c>
      <c r="P425">
        <v>2</v>
      </c>
      <c r="Q425">
        <v>171</v>
      </c>
    </row>
    <row r="426" spans="1:17" x14ac:dyDescent="0.25">
      <c r="A426" t="s">
        <v>5533</v>
      </c>
      <c r="B426" t="s">
        <v>2033</v>
      </c>
      <c r="C426">
        <v>1</v>
      </c>
      <c r="D426">
        <v>1</v>
      </c>
      <c r="E426">
        <v>1</v>
      </c>
      <c r="F426">
        <v>557</v>
      </c>
      <c r="L426" t="s">
        <v>5531</v>
      </c>
      <c r="M426" t="s">
        <v>4450</v>
      </c>
      <c r="N426">
        <v>1</v>
      </c>
      <c r="O426">
        <v>1</v>
      </c>
      <c r="P426">
        <v>2</v>
      </c>
      <c r="Q426">
        <v>172</v>
      </c>
    </row>
    <row r="427" spans="1:17" x14ac:dyDescent="0.25">
      <c r="A427" t="s">
        <v>5533</v>
      </c>
      <c r="B427" t="s">
        <v>2034</v>
      </c>
      <c r="C427">
        <v>1</v>
      </c>
      <c r="D427">
        <v>1</v>
      </c>
      <c r="E427">
        <v>1</v>
      </c>
      <c r="F427">
        <v>558</v>
      </c>
      <c r="L427" t="s">
        <v>5531</v>
      </c>
      <c r="M427" t="s">
        <v>4451</v>
      </c>
      <c r="N427">
        <v>1</v>
      </c>
      <c r="O427">
        <v>1</v>
      </c>
      <c r="P427">
        <v>2</v>
      </c>
      <c r="Q427">
        <v>173</v>
      </c>
    </row>
    <row r="428" spans="1:17" x14ac:dyDescent="0.25">
      <c r="A428" t="s">
        <v>5533</v>
      </c>
      <c r="B428" t="s">
        <v>2035</v>
      </c>
      <c r="C428">
        <v>1</v>
      </c>
      <c r="D428">
        <v>1</v>
      </c>
      <c r="E428">
        <v>1</v>
      </c>
      <c r="F428">
        <v>559</v>
      </c>
      <c r="L428" t="s">
        <v>5531</v>
      </c>
      <c r="M428" t="s">
        <v>4452</v>
      </c>
      <c r="N428">
        <v>1</v>
      </c>
      <c r="O428">
        <v>1</v>
      </c>
      <c r="P428">
        <v>2</v>
      </c>
      <c r="Q428">
        <v>174</v>
      </c>
    </row>
    <row r="429" spans="1:17" x14ac:dyDescent="0.25">
      <c r="A429" t="s">
        <v>5533</v>
      </c>
      <c r="B429" t="s">
        <v>2036</v>
      </c>
      <c r="C429">
        <v>1</v>
      </c>
      <c r="D429">
        <v>1</v>
      </c>
      <c r="E429">
        <v>1</v>
      </c>
      <c r="F429">
        <v>560</v>
      </c>
      <c r="L429" t="s">
        <v>5531</v>
      </c>
      <c r="M429" t="s">
        <v>4453</v>
      </c>
      <c r="N429">
        <v>1</v>
      </c>
      <c r="O429">
        <v>1</v>
      </c>
      <c r="P429">
        <v>2</v>
      </c>
      <c r="Q429">
        <v>175</v>
      </c>
    </row>
    <row r="430" spans="1:17" x14ac:dyDescent="0.25">
      <c r="A430" t="s">
        <v>5533</v>
      </c>
      <c r="B430" t="s">
        <v>2037</v>
      </c>
      <c r="C430">
        <v>1</v>
      </c>
      <c r="D430">
        <v>1</v>
      </c>
      <c r="E430">
        <v>1</v>
      </c>
      <c r="F430">
        <v>561</v>
      </c>
      <c r="L430" t="s">
        <v>5531</v>
      </c>
      <c r="M430" t="s">
        <v>4454</v>
      </c>
      <c r="N430">
        <v>1</v>
      </c>
      <c r="O430">
        <v>1</v>
      </c>
      <c r="P430">
        <v>2</v>
      </c>
      <c r="Q430">
        <v>176</v>
      </c>
    </row>
    <row r="431" spans="1:17" x14ac:dyDescent="0.25">
      <c r="A431" t="s">
        <v>5533</v>
      </c>
      <c r="B431" t="s">
        <v>2038</v>
      </c>
      <c r="C431">
        <v>1</v>
      </c>
      <c r="D431">
        <v>1</v>
      </c>
      <c r="E431">
        <v>1</v>
      </c>
      <c r="F431">
        <v>562</v>
      </c>
      <c r="L431" t="s">
        <v>5531</v>
      </c>
      <c r="M431" t="s">
        <v>4780</v>
      </c>
      <c r="N431">
        <v>1</v>
      </c>
      <c r="O431">
        <v>1</v>
      </c>
      <c r="P431">
        <v>2</v>
      </c>
      <c r="Q431">
        <v>177</v>
      </c>
    </row>
    <row r="432" spans="1:17" x14ac:dyDescent="0.25">
      <c r="A432" t="s">
        <v>5533</v>
      </c>
      <c r="B432" t="s">
        <v>2039</v>
      </c>
      <c r="C432">
        <v>1</v>
      </c>
      <c r="D432">
        <v>1</v>
      </c>
      <c r="E432">
        <v>1</v>
      </c>
      <c r="F432">
        <v>563</v>
      </c>
      <c r="L432" t="s">
        <v>5531</v>
      </c>
      <c r="M432" t="s">
        <v>4781</v>
      </c>
      <c r="N432">
        <v>1</v>
      </c>
      <c r="O432">
        <v>1</v>
      </c>
      <c r="P432">
        <v>2</v>
      </c>
      <c r="Q432">
        <v>178</v>
      </c>
    </row>
    <row r="433" spans="1:17" x14ac:dyDescent="0.25">
      <c r="A433" t="s">
        <v>5533</v>
      </c>
      <c r="B433" t="s">
        <v>2040</v>
      </c>
      <c r="C433">
        <v>1</v>
      </c>
      <c r="D433">
        <v>1</v>
      </c>
      <c r="E433">
        <v>1</v>
      </c>
      <c r="F433">
        <v>564</v>
      </c>
      <c r="L433" t="s">
        <v>5531</v>
      </c>
      <c r="M433" t="s">
        <v>4782</v>
      </c>
      <c r="N433">
        <v>1</v>
      </c>
      <c r="O433">
        <v>1</v>
      </c>
      <c r="P433">
        <v>2</v>
      </c>
      <c r="Q433">
        <v>179</v>
      </c>
    </row>
    <row r="434" spans="1:17" x14ac:dyDescent="0.25">
      <c r="A434" t="s">
        <v>5533</v>
      </c>
      <c r="B434" t="s">
        <v>2041</v>
      </c>
      <c r="C434">
        <v>1</v>
      </c>
      <c r="D434">
        <v>1</v>
      </c>
      <c r="E434">
        <v>1</v>
      </c>
      <c r="F434">
        <v>565</v>
      </c>
      <c r="L434" t="s">
        <v>5531</v>
      </c>
      <c r="M434" t="s">
        <v>4783</v>
      </c>
      <c r="N434">
        <v>1</v>
      </c>
      <c r="O434">
        <v>1</v>
      </c>
      <c r="P434">
        <v>2</v>
      </c>
      <c r="Q434">
        <v>180</v>
      </c>
    </row>
    <row r="435" spans="1:17" x14ac:dyDescent="0.25">
      <c r="A435" t="s">
        <v>5533</v>
      </c>
      <c r="B435" t="s">
        <v>2042</v>
      </c>
      <c r="C435">
        <v>1</v>
      </c>
      <c r="D435">
        <v>1</v>
      </c>
      <c r="E435">
        <v>1</v>
      </c>
      <c r="F435">
        <v>566</v>
      </c>
      <c r="L435" t="s">
        <v>5531</v>
      </c>
      <c r="M435" t="s">
        <v>4784</v>
      </c>
      <c r="N435">
        <v>1</v>
      </c>
      <c r="O435">
        <v>1</v>
      </c>
      <c r="P435">
        <v>2</v>
      </c>
      <c r="Q435">
        <v>181</v>
      </c>
    </row>
    <row r="436" spans="1:17" x14ac:dyDescent="0.25">
      <c r="A436" t="s">
        <v>5533</v>
      </c>
      <c r="B436" t="s">
        <v>2043</v>
      </c>
      <c r="C436">
        <v>1</v>
      </c>
      <c r="D436">
        <v>1</v>
      </c>
      <c r="E436">
        <v>1</v>
      </c>
      <c r="F436">
        <v>567</v>
      </c>
      <c r="L436" t="s">
        <v>5531</v>
      </c>
      <c r="M436" t="s">
        <v>4785</v>
      </c>
      <c r="N436">
        <v>1</v>
      </c>
      <c r="O436">
        <v>1</v>
      </c>
      <c r="P436">
        <v>2</v>
      </c>
      <c r="Q436">
        <v>182</v>
      </c>
    </row>
    <row r="437" spans="1:17" x14ac:dyDescent="0.25">
      <c r="A437" t="s">
        <v>5533</v>
      </c>
      <c r="B437" t="s">
        <v>2044</v>
      </c>
      <c r="C437">
        <v>1</v>
      </c>
      <c r="D437">
        <v>1</v>
      </c>
      <c r="E437">
        <v>1</v>
      </c>
      <c r="F437">
        <v>568</v>
      </c>
      <c r="L437" t="s">
        <v>5531</v>
      </c>
      <c r="M437" t="s">
        <v>4786</v>
      </c>
      <c r="N437">
        <v>1</v>
      </c>
      <c r="O437">
        <v>1</v>
      </c>
      <c r="P437">
        <v>2</v>
      </c>
      <c r="Q437">
        <v>183</v>
      </c>
    </row>
    <row r="438" spans="1:17" x14ac:dyDescent="0.25">
      <c r="A438" t="s">
        <v>5533</v>
      </c>
      <c r="B438" t="s">
        <v>2045</v>
      </c>
      <c r="C438">
        <v>1</v>
      </c>
      <c r="D438">
        <v>1</v>
      </c>
      <c r="E438">
        <v>1</v>
      </c>
      <c r="F438">
        <v>569</v>
      </c>
      <c r="L438" t="s">
        <v>5531</v>
      </c>
      <c r="M438" t="s">
        <v>4787</v>
      </c>
      <c r="N438">
        <v>1</v>
      </c>
      <c r="O438">
        <v>1</v>
      </c>
      <c r="P438">
        <v>2</v>
      </c>
      <c r="Q438">
        <v>184</v>
      </c>
    </row>
    <row r="439" spans="1:17" x14ac:dyDescent="0.25">
      <c r="A439" t="s">
        <v>5533</v>
      </c>
      <c r="B439" t="s">
        <v>2046</v>
      </c>
      <c r="C439">
        <v>1</v>
      </c>
      <c r="D439">
        <v>1</v>
      </c>
      <c r="E439">
        <v>1</v>
      </c>
      <c r="F439">
        <v>570</v>
      </c>
      <c r="L439" t="s">
        <v>5531</v>
      </c>
      <c r="M439" t="s">
        <v>4788</v>
      </c>
      <c r="N439">
        <v>1</v>
      </c>
      <c r="O439">
        <v>1</v>
      </c>
      <c r="P439">
        <v>2</v>
      </c>
      <c r="Q439">
        <v>185</v>
      </c>
    </row>
    <row r="440" spans="1:17" x14ac:dyDescent="0.25">
      <c r="A440" t="s">
        <v>5533</v>
      </c>
      <c r="B440" t="s">
        <v>2047</v>
      </c>
      <c r="C440">
        <v>1</v>
      </c>
      <c r="D440">
        <v>1</v>
      </c>
      <c r="E440">
        <v>1</v>
      </c>
      <c r="F440">
        <v>571</v>
      </c>
      <c r="L440" t="s">
        <v>5531</v>
      </c>
      <c r="M440" t="s">
        <v>4789</v>
      </c>
      <c r="N440">
        <v>1</v>
      </c>
      <c r="O440">
        <v>1</v>
      </c>
      <c r="P440">
        <v>2</v>
      </c>
      <c r="Q440">
        <v>186</v>
      </c>
    </row>
    <row r="441" spans="1:17" x14ac:dyDescent="0.25">
      <c r="A441" t="s">
        <v>5533</v>
      </c>
      <c r="B441" t="s">
        <v>2048</v>
      </c>
      <c r="C441">
        <v>1</v>
      </c>
      <c r="D441">
        <v>1</v>
      </c>
      <c r="E441">
        <v>1</v>
      </c>
      <c r="F441">
        <v>572</v>
      </c>
      <c r="L441" t="s">
        <v>5531</v>
      </c>
      <c r="M441" t="s">
        <v>4790</v>
      </c>
      <c r="N441">
        <v>1</v>
      </c>
      <c r="O441">
        <v>1</v>
      </c>
      <c r="P441">
        <v>2</v>
      </c>
      <c r="Q441">
        <v>187</v>
      </c>
    </row>
    <row r="442" spans="1:17" x14ac:dyDescent="0.25">
      <c r="A442" t="s">
        <v>5533</v>
      </c>
      <c r="B442" t="s">
        <v>2049</v>
      </c>
      <c r="C442">
        <v>1</v>
      </c>
      <c r="D442">
        <v>1</v>
      </c>
      <c r="E442">
        <v>1</v>
      </c>
      <c r="F442">
        <v>573</v>
      </c>
      <c r="L442" t="s">
        <v>5531</v>
      </c>
      <c r="M442" t="s">
        <v>4791</v>
      </c>
      <c r="N442">
        <v>1</v>
      </c>
      <c r="O442">
        <v>1</v>
      </c>
      <c r="P442">
        <v>2</v>
      </c>
      <c r="Q442">
        <v>188</v>
      </c>
    </row>
    <row r="443" spans="1:17" x14ac:dyDescent="0.25">
      <c r="A443" t="s">
        <v>5533</v>
      </c>
      <c r="B443" t="s">
        <v>2050</v>
      </c>
      <c r="C443">
        <v>1</v>
      </c>
      <c r="D443">
        <v>1</v>
      </c>
      <c r="E443">
        <v>1</v>
      </c>
      <c r="F443">
        <v>574</v>
      </c>
      <c r="L443" t="s">
        <v>5531</v>
      </c>
      <c r="M443" t="s">
        <v>4792</v>
      </c>
      <c r="N443">
        <v>1</v>
      </c>
      <c r="O443">
        <v>1</v>
      </c>
      <c r="P443">
        <v>2</v>
      </c>
      <c r="Q443">
        <v>189</v>
      </c>
    </row>
    <row r="444" spans="1:17" x14ac:dyDescent="0.25">
      <c r="A444" t="s">
        <v>5533</v>
      </c>
      <c r="B444" t="s">
        <v>2051</v>
      </c>
      <c r="C444">
        <v>1</v>
      </c>
      <c r="D444">
        <v>1</v>
      </c>
      <c r="E444">
        <v>1</v>
      </c>
      <c r="F444">
        <v>575</v>
      </c>
      <c r="L444" t="s">
        <v>5531</v>
      </c>
      <c r="M444" t="s">
        <v>4793</v>
      </c>
      <c r="N444">
        <v>1</v>
      </c>
      <c r="O444">
        <v>1</v>
      </c>
      <c r="P444">
        <v>2</v>
      </c>
      <c r="Q444">
        <v>190</v>
      </c>
    </row>
    <row r="445" spans="1:17" x14ac:dyDescent="0.25">
      <c r="A445" t="s">
        <v>5533</v>
      </c>
      <c r="B445" t="s">
        <v>2052</v>
      </c>
      <c r="C445">
        <v>1</v>
      </c>
      <c r="D445">
        <v>1</v>
      </c>
      <c r="E445">
        <v>1</v>
      </c>
      <c r="F445">
        <v>576</v>
      </c>
      <c r="L445" t="s">
        <v>5531</v>
      </c>
      <c r="M445" t="s">
        <v>4794</v>
      </c>
      <c r="N445">
        <v>1</v>
      </c>
      <c r="O445">
        <v>1</v>
      </c>
      <c r="P445">
        <v>2</v>
      </c>
      <c r="Q445">
        <v>191</v>
      </c>
    </row>
    <row r="446" spans="1:17" x14ac:dyDescent="0.25">
      <c r="A446" t="s">
        <v>5533</v>
      </c>
      <c r="B446" t="s">
        <v>2053</v>
      </c>
      <c r="C446">
        <v>1</v>
      </c>
      <c r="D446">
        <v>1</v>
      </c>
      <c r="E446">
        <v>1</v>
      </c>
      <c r="F446">
        <v>577</v>
      </c>
      <c r="L446" t="s">
        <v>5531</v>
      </c>
      <c r="M446" t="s">
        <v>4795</v>
      </c>
      <c r="N446">
        <v>1</v>
      </c>
      <c r="O446">
        <v>1</v>
      </c>
      <c r="P446">
        <v>2</v>
      </c>
      <c r="Q446">
        <v>192</v>
      </c>
    </row>
    <row r="447" spans="1:17" x14ac:dyDescent="0.25">
      <c r="A447" t="s">
        <v>5533</v>
      </c>
      <c r="B447" t="s">
        <v>2054</v>
      </c>
      <c r="C447">
        <v>1</v>
      </c>
      <c r="D447">
        <v>1</v>
      </c>
      <c r="E447">
        <v>1</v>
      </c>
      <c r="F447">
        <v>578</v>
      </c>
      <c r="L447" t="s">
        <v>5531</v>
      </c>
      <c r="M447" t="s">
        <v>4796</v>
      </c>
      <c r="N447">
        <v>1</v>
      </c>
      <c r="O447">
        <v>1</v>
      </c>
      <c r="P447">
        <v>2</v>
      </c>
      <c r="Q447">
        <v>193</v>
      </c>
    </row>
    <row r="448" spans="1:17" x14ac:dyDescent="0.25">
      <c r="A448" t="s">
        <v>5533</v>
      </c>
      <c r="B448" t="s">
        <v>2241</v>
      </c>
      <c r="C448">
        <v>1</v>
      </c>
      <c r="D448">
        <v>1</v>
      </c>
      <c r="E448">
        <v>1</v>
      </c>
      <c r="F448">
        <v>379</v>
      </c>
      <c r="L448" t="s">
        <v>5531</v>
      </c>
      <c r="M448" t="s">
        <v>4797</v>
      </c>
      <c r="N448">
        <v>1</v>
      </c>
      <c r="O448">
        <v>1</v>
      </c>
      <c r="P448">
        <v>2</v>
      </c>
      <c r="Q448">
        <v>194</v>
      </c>
    </row>
    <row r="449" spans="1:17" x14ac:dyDescent="0.25">
      <c r="A449" t="s">
        <v>5533</v>
      </c>
      <c r="B449" t="s">
        <v>2242</v>
      </c>
      <c r="C449">
        <v>1</v>
      </c>
      <c r="D449">
        <v>1</v>
      </c>
      <c r="E449">
        <v>1</v>
      </c>
      <c r="F449">
        <v>380</v>
      </c>
      <c r="L449" t="s">
        <v>5531</v>
      </c>
      <c r="M449" t="s">
        <v>4455</v>
      </c>
      <c r="N449">
        <v>1</v>
      </c>
      <c r="O449">
        <v>1</v>
      </c>
      <c r="P449">
        <v>2</v>
      </c>
      <c r="Q449">
        <v>195</v>
      </c>
    </row>
    <row r="450" spans="1:17" x14ac:dyDescent="0.25">
      <c r="A450" t="s">
        <v>5533</v>
      </c>
      <c r="B450" t="s">
        <v>2243</v>
      </c>
      <c r="C450">
        <v>1</v>
      </c>
      <c r="D450">
        <v>1</v>
      </c>
      <c r="E450">
        <v>1</v>
      </c>
      <c r="F450">
        <v>381</v>
      </c>
      <c r="L450" t="s">
        <v>5531</v>
      </c>
      <c r="M450" t="s">
        <v>4456</v>
      </c>
      <c r="N450">
        <v>1</v>
      </c>
      <c r="O450">
        <v>1</v>
      </c>
      <c r="P450">
        <v>2</v>
      </c>
      <c r="Q450">
        <v>196</v>
      </c>
    </row>
    <row r="451" spans="1:17" x14ac:dyDescent="0.25">
      <c r="A451" t="s">
        <v>5533</v>
      </c>
      <c r="B451" t="s">
        <v>2244</v>
      </c>
      <c r="C451">
        <v>1</v>
      </c>
      <c r="D451">
        <v>1</v>
      </c>
      <c r="E451">
        <v>1</v>
      </c>
      <c r="F451">
        <v>382</v>
      </c>
      <c r="L451" t="s">
        <v>5531</v>
      </c>
      <c r="M451" t="s">
        <v>4392</v>
      </c>
      <c r="N451">
        <v>1</v>
      </c>
      <c r="O451">
        <v>1</v>
      </c>
      <c r="P451">
        <v>1</v>
      </c>
      <c r="Q451">
        <v>213</v>
      </c>
    </row>
    <row r="452" spans="1:17" x14ac:dyDescent="0.25">
      <c r="A452" t="s">
        <v>5533</v>
      </c>
      <c r="B452" t="s">
        <v>2245</v>
      </c>
      <c r="C452">
        <v>1</v>
      </c>
      <c r="D452">
        <v>1</v>
      </c>
      <c r="E452">
        <v>1</v>
      </c>
      <c r="F452">
        <v>383</v>
      </c>
      <c r="L452" t="s">
        <v>5531</v>
      </c>
      <c r="M452" t="s">
        <v>4393</v>
      </c>
      <c r="N452">
        <v>1</v>
      </c>
      <c r="O452">
        <v>1</v>
      </c>
      <c r="P452">
        <v>1</v>
      </c>
      <c r="Q452">
        <v>214</v>
      </c>
    </row>
    <row r="453" spans="1:17" x14ac:dyDescent="0.25">
      <c r="A453" t="s">
        <v>5533</v>
      </c>
      <c r="B453" t="s">
        <v>2246</v>
      </c>
      <c r="C453">
        <v>1</v>
      </c>
      <c r="D453">
        <v>1</v>
      </c>
      <c r="E453">
        <v>1</v>
      </c>
      <c r="F453">
        <v>384</v>
      </c>
      <c r="L453" t="s">
        <v>5531</v>
      </c>
      <c r="M453" t="s">
        <v>4394</v>
      </c>
      <c r="N453">
        <v>1</v>
      </c>
      <c r="O453">
        <v>1</v>
      </c>
      <c r="P453">
        <v>1</v>
      </c>
      <c r="Q453">
        <v>215</v>
      </c>
    </row>
    <row r="454" spans="1:17" x14ac:dyDescent="0.25">
      <c r="A454" t="s">
        <v>5533</v>
      </c>
      <c r="B454" t="s">
        <v>2247</v>
      </c>
      <c r="C454">
        <v>1</v>
      </c>
      <c r="D454">
        <v>1</v>
      </c>
      <c r="E454">
        <v>1</v>
      </c>
      <c r="F454">
        <v>385</v>
      </c>
      <c r="L454" t="s">
        <v>5531</v>
      </c>
      <c r="M454" t="s">
        <v>4395</v>
      </c>
      <c r="N454">
        <v>1</v>
      </c>
      <c r="O454">
        <v>1</v>
      </c>
      <c r="P454">
        <v>1</v>
      </c>
      <c r="Q454">
        <v>216</v>
      </c>
    </row>
    <row r="455" spans="1:17" x14ac:dyDescent="0.25">
      <c r="A455" t="s">
        <v>5533</v>
      </c>
      <c r="B455" t="s">
        <v>2248</v>
      </c>
      <c r="C455">
        <v>1</v>
      </c>
      <c r="D455">
        <v>1</v>
      </c>
      <c r="E455">
        <v>1</v>
      </c>
      <c r="F455">
        <v>386</v>
      </c>
      <c r="L455" t="s">
        <v>5531</v>
      </c>
      <c r="M455" t="s">
        <v>4396</v>
      </c>
      <c r="N455">
        <v>1</v>
      </c>
      <c r="O455">
        <v>1</v>
      </c>
      <c r="P455">
        <v>1</v>
      </c>
      <c r="Q455">
        <v>217</v>
      </c>
    </row>
    <row r="456" spans="1:17" x14ac:dyDescent="0.25">
      <c r="A456" t="s">
        <v>5533</v>
      </c>
      <c r="B456" t="s">
        <v>2249</v>
      </c>
      <c r="C456">
        <v>1</v>
      </c>
      <c r="D456">
        <v>1</v>
      </c>
      <c r="E456">
        <v>1</v>
      </c>
      <c r="F456">
        <v>387</v>
      </c>
      <c r="L456" t="s">
        <v>5531</v>
      </c>
      <c r="M456" t="s">
        <v>4397</v>
      </c>
      <c r="N456">
        <v>1</v>
      </c>
      <c r="O456">
        <v>1</v>
      </c>
      <c r="P456">
        <v>1</v>
      </c>
      <c r="Q456">
        <v>218</v>
      </c>
    </row>
    <row r="457" spans="1:17" x14ac:dyDescent="0.25">
      <c r="A457" t="s">
        <v>5533</v>
      </c>
      <c r="B457" t="s">
        <v>2250</v>
      </c>
      <c r="C457">
        <v>1</v>
      </c>
      <c r="D457">
        <v>1</v>
      </c>
      <c r="E457">
        <v>1</v>
      </c>
      <c r="F457">
        <v>388</v>
      </c>
      <c r="L457" t="s">
        <v>5531</v>
      </c>
      <c r="M457" t="s">
        <v>4398</v>
      </c>
      <c r="N457">
        <v>1</v>
      </c>
      <c r="O457">
        <v>1</v>
      </c>
      <c r="P457">
        <v>1</v>
      </c>
      <c r="Q457">
        <v>219</v>
      </c>
    </row>
    <row r="458" spans="1:17" x14ac:dyDescent="0.25">
      <c r="A458" t="s">
        <v>5533</v>
      </c>
      <c r="B458" t="s">
        <v>2251</v>
      </c>
      <c r="C458">
        <v>1</v>
      </c>
      <c r="D458">
        <v>1</v>
      </c>
      <c r="E458">
        <v>1</v>
      </c>
      <c r="F458">
        <v>389</v>
      </c>
      <c r="L458" t="s">
        <v>5531</v>
      </c>
      <c r="M458" t="s">
        <v>4399</v>
      </c>
      <c r="N458">
        <v>1</v>
      </c>
      <c r="O458">
        <v>1</v>
      </c>
      <c r="P458">
        <v>1</v>
      </c>
      <c r="Q458">
        <v>220</v>
      </c>
    </row>
    <row r="459" spans="1:17" x14ac:dyDescent="0.25">
      <c r="A459" t="s">
        <v>5533</v>
      </c>
      <c r="B459" t="s">
        <v>2252</v>
      </c>
      <c r="C459">
        <v>1</v>
      </c>
      <c r="D459">
        <v>1</v>
      </c>
      <c r="E459">
        <v>1</v>
      </c>
      <c r="F459">
        <v>390</v>
      </c>
      <c r="L459" t="s">
        <v>5531</v>
      </c>
      <c r="M459" t="s">
        <v>4400</v>
      </c>
      <c r="N459">
        <v>1</v>
      </c>
      <c r="O459">
        <v>1</v>
      </c>
      <c r="P459">
        <v>1</v>
      </c>
      <c r="Q459">
        <v>221</v>
      </c>
    </row>
    <row r="460" spans="1:17" x14ac:dyDescent="0.25">
      <c r="A460" t="s">
        <v>5533</v>
      </c>
      <c r="B460" t="s">
        <v>2253</v>
      </c>
      <c r="C460">
        <v>1</v>
      </c>
      <c r="D460">
        <v>1</v>
      </c>
      <c r="E460">
        <v>1</v>
      </c>
      <c r="F460">
        <v>391</v>
      </c>
      <c r="L460" t="s">
        <v>5531</v>
      </c>
      <c r="M460" t="s">
        <v>4401</v>
      </c>
      <c r="N460">
        <v>1</v>
      </c>
      <c r="O460">
        <v>1</v>
      </c>
      <c r="P460">
        <v>1</v>
      </c>
      <c r="Q460">
        <v>222</v>
      </c>
    </row>
    <row r="461" spans="1:17" x14ac:dyDescent="0.25">
      <c r="A461" t="s">
        <v>5533</v>
      </c>
      <c r="B461" t="s">
        <v>2254</v>
      </c>
      <c r="C461">
        <v>1</v>
      </c>
      <c r="D461">
        <v>1</v>
      </c>
      <c r="E461">
        <v>1</v>
      </c>
      <c r="F461">
        <v>392</v>
      </c>
      <c r="L461" t="s">
        <v>5531</v>
      </c>
      <c r="M461" t="s">
        <v>4402</v>
      </c>
      <c r="N461">
        <v>1</v>
      </c>
      <c r="O461">
        <v>1</v>
      </c>
      <c r="P461">
        <v>1</v>
      </c>
      <c r="Q461">
        <v>223</v>
      </c>
    </row>
    <row r="462" spans="1:17" x14ac:dyDescent="0.25">
      <c r="A462" t="s">
        <v>5533</v>
      </c>
      <c r="B462" t="s">
        <v>2255</v>
      </c>
      <c r="C462">
        <v>1</v>
      </c>
      <c r="D462">
        <v>1</v>
      </c>
      <c r="E462">
        <v>1</v>
      </c>
      <c r="F462">
        <v>393</v>
      </c>
      <c r="L462" t="s">
        <v>5531</v>
      </c>
      <c r="M462" t="s">
        <v>4403</v>
      </c>
      <c r="N462">
        <v>1</v>
      </c>
      <c r="O462">
        <v>1</v>
      </c>
      <c r="P462">
        <v>1</v>
      </c>
      <c r="Q462">
        <v>224</v>
      </c>
    </row>
    <row r="463" spans="1:17" x14ac:dyDescent="0.25">
      <c r="A463" t="s">
        <v>5533</v>
      </c>
      <c r="B463" t="s">
        <v>2256</v>
      </c>
      <c r="C463">
        <v>1</v>
      </c>
      <c r="D463">
        <v>1</v>
      </c>
      <c r="E463">
        <v>1</v>
      </c>
      <c r="F463">
        <v>394</v>
      </c>
      <c r="L463" t="s">
        <v>5531</v>
      </c>
      <c r="M463" t="s">
        <v>4404</v>
      </c>
      <c r="N463">
        <v>1</v>
      </c>
      <c r="O463">
        <v>1</v>
      </c>
      <c r="P463">
        <v>1</v>
      </c>
      <c r="Q463">
        <v>225</v>
      </c>
    </row>
    <row r="464" spans="1:17" x14ac:dyDescent="0.25">
      <c r="A464" t="s">
        <v>5533</v>
      </c>
      <c r="B464" t="s">
        <v>2257</v>
      </c>
      <c r="C464">
        <v>1</v>
      </c>
      <c r="D464">
        <v>1</v>
      </c>
      <c r="E464">
        <v>1</v>
      </c>
      <c r="F464">
        <v>395</v>
      </c>
      <c r="L464" t="s">
        <v>5531</v>
      </c>
      <c r="M464" t="s">
        <v>4405</v>
      </c>
      <c r="N464">
        <v>1</v>
      </c>
      <c r="O464">
        <v>1</v>
      </c>
      <c r="P464">
        <v>1</v>
      </c>
      <c r="Q464">
        <v>226</v>
      </c>
    </row>
    <row r="465" spans="1:17" x14ac:dyDescent="0.25">
      <c r="A465" t="s">
        <v>5533</v>
      </c>
      <c r="B465" t="s">
        <v>2258</v>
      </c>
      <c r="C465">
        <v>1</v>
      </c>
      <c r="D465">
        <v>1</v>
      </c>
      <c r="E465">
        <v>1</v>
      </c>
      <c r="F465">
        <v>396</v>
      </c>
      <c r="L465" t="s">
        <v>5531</v>
      </c>
      <c r="M465" t="s">
        <v>4406</v>
      </c>
      <c r="N465">
        <v>1</v>
      </c>
      <c r="O465">
        <v>1</v>
      </c>
      <c r="P465">
        <v>1</v>
      </c>
      <c r="Q465">
        <v>227</v>
      </c>
    </row>
    <row r="466" spans="1:17" x14ac:dyDescent="0.25">
      <c r="A466" t="s">
        <v>5533</v>
      </c>
      <c r="B466" t="s">
        <v>2259</v>
      </c>
      <c r="C466">
        <v>1</v>
      </c>
      <c r="D466">
        <v>1</v>
      </c>
      <c r="E466">
        <v>1</v>
      </c>
      <c r="F466">
        <v>397</v>
      </c>
      <c r="L466" t="s">
        <v>5531</v>
      </c>
      <c r="M466" t="s">
        <v>4407</v>
      </c>
      <c r="N466">
        <v>1</v>
      </c>
      <c r="O466">
        <v>1</v>
      </c>
      <c r="P466">
        <v>1</v>
      </c>
      <c r="Q466">
        <v>228</v>
      </c>
    </row>
    <row r="467" spans="1:17" x14ac:dyDescent="0.25">
      <c r="A467" t="s">
        <v>5533</v>
      </c>
      <c r="B467" t="s">
        <v>2260</v>
      </c>
      <c r="C467">
        <v>1</v>
      </c>
      <c r="D467">
        <v>1</v>
      </c>
      <c r="E467">
        <v>1</v>
      </c>
      <c r="F467">
        <v>398</v>
      </c>
      <c r="L467" t="s">
        <v>5531</v>
      </c>
      <c r="M467" t="s">
        <v>4408</v>
      </c>
      <c r="N467">
        <v>1</v>
      </c>
      <c r="O467">
        <v>1</v>
      </c>
      <c r="P467">
        <v>1</v>
      </c>
      <c r="Q467">
        <v>229</v>
      </c>
    </row>
    <row r="468" spans="1:17" x14ac:dyDescent="0.25">
      <c r="A468" t="s">
        <v>5533</v>
      </c>
      <c r="B468" t="s">
        <v>2261</v>
      </c>
      <c r="C468">
        <v>1</v>
      </c>
      <c r="D468">
        <v>1</v>
      </c>
      <c r="E468">
        <v>1</v>
      </c>
      <c r="F468">
        <v>399</v>
      </c>
      <c r="L468" t="s">
        <v>5531</v>
      </c>
      <c r="M468" t="s">
        <v>4380</v>
      </c>
      <c r="N468">
        <v>1</v>
      </c>
      <c r="O468">
        <v>1</v>
      </c>
      <c r="P468">
        <v>1</v>
      </c>
      <c r="Q468">
        <v>230</v>
      </c>
    </row>
    <row r="469" spans="1:17" x14ac:dyDescent="0.25">
      <c r="A469" t="s">
        <v>5533</v>
      </c>
      <c r="B469" t="s">
        <v>2262</v>
      </c>
      <c r="C469">
        <v>1</v>
      </c>
      <c r="D469">
        <v>1</v>
      </c>
      <c r="E469">
        <v>1</v>
      </c>
      <c r="F469">
        <v>400</v>
      </c>
      <c r="L469" t="s">
        <v>5531</v>
      </c>
      <c r="M469" t="s">
        <v>4381</v>
      </c>
      <c r="N469">
        <v>1</v>
      </c>
      <c r="O469">
        <v>1</v>
      </c>
      <c r="P469">
        <v>1</v>
      </c>
      <c r="Q469">
        <v>231</v>
      </c>
    </row>
    <row r="470" spans="1:17" x14ac:dyDescent="0.25">
      <c r="A470" t="s">
        <v>5533</v>
      </c>
      <c r="B470" t="s">
        <v>2263</v>
      </c>
      <c r="C470">
        <v>1</v>
      </c>
      <c r="D470">
        <v>1</v>
      </c>
      <c r="E470">
        <v>1</v>
      </c>
      <c r="F470">
        <v>401</v>
      </c>
      <c r="L470" t="s">
        <v>5531</v>
      </c>
      <c r="M470" t="s">
        <v>4382</v>
      </c>
      <c r="N470">
        <v>1</v>
      </c>
      <c r="O470">
        <v>1</v>
      </c>
      <c r="P470">
        <v>1</v>
      </c>
      <c r="Q470">
        <v>232</v>
      </c>
    </row>
    <row r="471" spans="1:17" x14ac:dyDescent="0.25">
      <c r="A471" t="s">
        <v>5533</v>
      </c>
      <c r="B471" t="s">
        <v>2264</v>
      </c>
      <c r="C471">
        <v>1</v>
      </c>
      <c r="D471">
        <v>1</v>
      </c>
      <c r="E471">
        <v>1</v>
      </c>
      <c r="F471">
        <v>402</v>
      </c>
      <c r="L471" t="s">
        <v>5531</v>
      </c>
      <c r="M471" t="s">
        <v>4383</v>
      </c>
      <c r="N471">
        <v>1</v>
      </c>
      <c r="O471">
        <v>1</v>
      </c>
      <c r="P471">
        <v>1</v>
      </c>
      <c r="Q471">
        <v>233</v>
      </c>
    </row>
    <row r="472" spans="1:17" x14ac:dyDescent="0.25">
      <c r="A472" t="s">
        <v>5533</v>
      </c>
      <c r="B472" t="s">
        <v>2265</v>
      </c>
      <c r="C472">
        <v>1</v>
      </c>
      <c r="D472">
        <v>1</v>
      </c>
      <c r="E472">
        <v>1</v>
      </c>
      <c r="F472">
        <v>403</v>
      </c>
      <c r="L472" t="s">
        <v>5531</v>
      </c>
      <c r="M472" t="s">
        <v>4384</v>
      </c>
      <c r="N472">
        <v>1</v>
      </c>
      <c r="O472">
        <v>1</v>
      </c>
      <c r="P472">
        <v>1</v>
      </c>
      <c r="Q472">
        <v>234</v>
      </c>
    </row>
    <row r="473" spans="1:17" x14ac:dyDescent="0.25">
      <c r="A473" t="s">
        <v>5533</v>
      </c>
      <c r="B473" t="s">
        <v>2266</v>
      </c>
      <c r="C473">
        <v>1</v>
      </c>
      <c r="D473">
        <v>1</v>
      </c>
      <c r="E473">
        <v>1</v>
      </c>
      <c r="F473">
        <v>404</v>
      </c>
      <c r="L473" t="s">
        <v>5531</v>
      </c>
      <c r="M473" t="s">
        <v>4385</v>
      </c>
      <c r="N473">
        <v>1</v>
      </c>
      <c r="O473">
        <v>1</v>
      </c>
      <c r="P473">
        <v>1</v>
      </c>
      <c r="Q473">
        <v>235</v>
      </c>
    </row>
    <row r="474" spans="1:17" x14ac:dyDescent="0.25">
      <c r="A474" t="s">
        <v>5533</v>
      </c>
      <c r="B474" t="s">
        <v>2267</v>
      </c>
      <c r="C474">
        <v>1</v>
      </c>
      <c r="D474">
        <v>1</v>
      </c>
      <c r="E474">
        <v>1</v>
      </c>
      <c r="F474">
        <v>405</v>
      </c>
      <c r="L474" t="s">
        <v>5531</v>
      </c>
      <c r="M474" t="s">
        <v>4386</v>
      </c>
      <c r="N474">
        <v>1</v>
      </c>
      <c r="O474">
        <v>1</v>
      </c>
      <c r="P474">
        <v>1</v>
      </c>
      <c r="Q474">
        <v>236</v>
      </c>
    </row>
    <row r="475" spans="1:17" x14ac:dyDescent="0.25">
      <c r="A475" t="s">
        <v>5533</v>
      </c>
      <c r="B475" t="s">
        <v>2268</v>
      </c>
      <c r="C475">
        <v>1</v>
      </c>
      <c r="D475">
        <v>1</v>
      </c>
      <c r="E475">
        <v>1</v>
      </c>
      <c r="F475">
        <v>406</v>
      </c>
      <c r="L475" t="s">
        <v>5531</v>
      </c>
      <c r="M475" t="s">
        <v>4387</v>
      </c>
      <c r="N475">
        <v>1</v>
      </c>
      <c r="O475">
        <v>1</v>
      </c>
      <c r="P475">
        <v>1</v>
      </c>
      <c r="Q475">
        <v>237</v>
      </c>
    </row>
    <row r="476" spans="1:17" x14ac:dyDescent="0.25">
      <c r="A476" t="s">
        <v>5533</v>
      </c>
      <c r="B476" t="s">
        <v>2269</v>
      </c>
      <c r="C476">
        <v>1</v>
      </c>
      <c r="D476">
        <v>1</v>
      </c>
      <c r="E476">
        <v>1</v>
      </c>
      <c r="F476">
        <v>407</v>
      </c>
      <c r="L476" t="s">
        <v>5531</v>
      </c>
      <c r="M476" t="s">
        <v>4388</v>
      </c>
      <c r="N476">
        <v>1</v>
      </c>
      <c r="O476">
        <v>1</v>
      </c>
      <c r="P476">
        <v>1</v>
      </c>
      <c r="Q476">
        <v>238</v>
      </c>
    </row>
    <row r="477" spans="1:17" x14ac:dyDescent="0.25">
      <c r="A477" t="s">
        <v>5533</v>
      </c>
      <c r="B477" t="s">
        <v>2270</v>
      </c>
      <c r="C477">
        <v>1</v>
      </c>
      <c r="D477">
        <v>1</v>
      </c>
      <c r="E477">
        <v>1</v>
      </c>
      <c r="F477">
        <v>408</v>
      </c>
      <c r="L477" t="s">
        <v>5531</v>
      </c>
      <c r="M477" t="s">
        <v>4389</v>
      </c>
      <c r="N477">
        <v>1</v>
      </c>
      <c r="O477">
        <v>1</v>
      </c>
      <c r="P477">
        <v>1</v>
      </c>
      <c r="Q477">
        <v>239</v>
      </c>
    </row>
    <row r="478" spans="1:17" x14ac:dyDescent="0.25">
      <c r="A478" t="s">
        <v>5533</v>
      </c>
      <c r="B478" t="s">
        <v>2271</v>
      </c>
      <c r="C478">
        <v>1</v>
      </c>
      <c r="D478">
        <v>1</v>
      </c>
      <c r="E478">
        <v>1</v>
      </c>
      <c r="F478">
        <v>409</v>
      </c>
      <c r="L478" t="s">
        <v>5531</v>
      </c>
      <c r="M478" t="s">
        <v>4390</v>
      </c>
      <c r="N478">
        <v>1</v>
      </c>
      <c r="O478">
        <v>1</v>
      </c>
      <c r="P478">
        <v>1</v>
      </c>
      <c r="Q478">
        <v>240</v>
      </c>
    </row>
    <row r="479" spans="1:17" x14ac:dyDescent="0.25">
      <c r="A479" t="s">
        <v>5533</v>
      </c>
      <c r="B479" t="s">
        <v>2272</v>
      </c>
      <c r="C479">
        <v>1</v>
      </c>
      <c r="D479">
        <v>1</v>
      </c>
      <c r="E479">
        <v>1</v>
      </c>
      <c r="F479">
        <v>410</v>
      </c>
      <c r="L479" t="s">
        <v>5531</v>
      </c>
      <c r="M479" t="s">
        <v>4391</v>
      </c>
      <c r="N479">
        <v>1</v>
      </c>
      <c r="O479">
        <v>1</v>
      </c>
      <c r="P479">
        <v>1</v>
      </c>
      <c r="Q479">
        <v>241</v>
      </c>
    </row>
    <row r="480" spans="1:17" x14ac:dyDescent="0.25">
      <c r="A480" t="s">
        <v>5533</v>
      </c>
      <c r="B480" t="s">
        <v>2273</v>
      </c>
      <c r="C480">
        <v>1</v>
      </c>
      <c r="D480">
        <v>1</v>
      </c>
      <c r="E480">
        <v>1</v>
      </c>
      <c r="F480">
        <v>411</v>
      </c>
      <c r="L480" t="s">
        <v>5531</v>
      </c>
      <c r="M480" t="s">
        <v>4409</v>
      </c>
      <c r="N480">
        <v>1</v>
      </c>
      <c r="O480">
        <v>1</v>
      </c>
      <c r="P480">
        <v>1</v>
      </c>
      <c r="Q480">
        <v>242</v>
      </c>
    </row>
    <row r="481" spans="1:17" x14ac:dyDescent="0.25">
      <c r="A481" t="s">
        <v>5533</v>
      </c>
      <c r="B481" t="s">
        <v>2274</v>
      </c>
      <c r="C481">
        <v>1</v>
      </c>
      <c r="D481">
        <v>1</v>
      </c>
      <c r="E481">
        <v>1</v>
      </c>
      <c r="F481">
        <v>412</v>
      </c>
      <c r="L481" t="s">
        <v>5531</v>
      </c>
      <c r="M481" t="s">
        <v>4410</v>
      </c>
      <c r="N481">
        <v>1</v>
      </c>
      <c r="O481">
        <v>1</v>
      </c>
      <c r="P481">
        <v>1</v>
      </c>
      <c r="Q481">
        <v>243</v>
      </c>
    </row>
    <row r="482" spans="1:17" x14ac:dyDescent="0.25">
      <c r="A482" t="s">
        <v>5533</v>
      </c>
      <c r="B482" t="s">
        <v>2275</v>
      </c>
      <c r="C482">
        <v>1</v>
      </c>
      <c r="D482">
        <v>1</v>
      </c>
      <c r="E482">
        <v>1</v>
      </c>
      <c r="F482">
        <v>413</v>
      </c>
      <c r="L482" t="s">
        <v>5531</v>
      </c>
      <c r="M482" t="s">
        <v>4411</v>
      </c>
      <c r="N482">
        <v>1</v>
      </c>
      <c r="O482">
        <v>1</v>
      </c>
      <c r="P482">
        <v>1</v>
      </c>
      <c r="Q482">
        <v>244</v>
      </c>
    </row>
    <row r="483" spans="1:17" x14ac:dyDescent="0.25">
      <c r="A483" t="s">
        <v>5533</v>
      </c>
      <c r="B483" t="s">
        <v>2276</v>
      </c>
      <c r="C483">
        <v>1</v>
      </c>
      <c r="D483">
        <v>1</v>
      </c>
      <c r="E483">
        <v>1</v>
      </c>
      <c r="F483">
        <v>414</v>
      </c>
      <c r="L483" t="s">
        <v>5531</v>
      </c>
      <c r="M483" t="s">
        <v>4412</v>
      </c>
      <c r="N483">
        <v>1</v>
      </c>
      <c r="O483">
        <v>1</v>
      </c>
      <c r="P483">
        <v>1</v>
      </c>
      <c r="Q483">
        <v>245</v>
      </c>
    </row>
    <row r="484" spans="1:17" x14ac:dyDescent="0.25">
      <c r="A484" t="s">
        <v>5533</v>
      </c>
      <c r="B484" t="s">
        <v>2277</v>
      </c>
      <c r="C484">
        <v>1</v>
      </c>
      <c r="D484">
        <v>1</v>
      </c>
      <c r="E484">
        <v>1</v>
      </c>
      <c r="F484">
        <v>415</v>
      </c>
      <c r="L484" t="s">
        <v>5531</v>
      </c>
      <c r="M484" t="s">
        <v>4413</v>
      </c>
      <c r="N484">
        <v>1</v>
      </c>
      <c r="O484">
        <v>1</v>
      </c>
      <c r="P484">
        <v>1</v>
      </c>
      <c r="Q484">
        <v>246</v>
      </c>
    </row>
    <row r="485" spans="1:17" x14ac:dyDescent="0.25">
      <c r="A485" t="s">
        <v>5533</v>
      </c>
      <c r="B485" t="s">
        <v>2278</v>
      </c>
      <c r="C485">
        <v>1</v>
      </c>
      <c r="D485">
        <v>1</v>
      </c>
      <c r="E485">
        <v>1</v>
      </c>
      <c r="F485">
        <v>416</v>
      </c>
      <c r="L485" t="s">
        <v>5531</v>
      </c>
      <c r="M485" t="s">
        <v>4414</v>
      </c>
      <c r="N485">
        <v>1</v>
      </c>
      <c r="O485">
        <v>1</v>
      </c>
      <c r="P485">
        <v>1</v>
      </c>
      <c r="Q485">
        <v>247</v>
      </c>
    </row>
    <row r="486" spans="1:17" x14ac:dyDescent="0.25">
      <c r="A486" t="s">
        <v>5533</v>
      </c>
      <c r="B486" t="s">
        <v>2279</v>
      </c>
      <c r="C486">
        <v>1</v>
      </c>
      <c r="D486">
        <v>1</v>
      </c>
      <c r="E486">
        <v>1</v>
      </c>
      <c r="F486">
        <v>417</v>
      </c>
      <c r="L486" t="s">
        <v>5531</v>
      </c>
      <c r="M486" t="s">
        <v>4415</v>
      </c>
      <c r="N486">
        <v>1</v>
      </c>
      <c r="O486">
        <v>1</v>
      </c>
      <c r="P486">
        <v>1</v>
      </c>
      <c r="Q486">
        <v>248</v>
      </c>
    </row>
    <row r="487" spans="1:17" x14ac:dyDescent="0.25">
      <c r="A487" t="s">
        <v>5533</v>
      </c>
      <c r="B487" t="s">
        <v>2280</v>
      </c>
      <c r="C487">
        <v>1</v>
      </c>
      <c r="D487">
        <v>1</v>
      </c>
      <c r="E487">
        <v>1</v>
      </c>
      <c r="F487">
        <v>418</v>
      </c>
      <c r="L487" t="s">
        <v>5531</v>
      </c>
      <c r="M487" t="s">
        <v>4416</v>
      </c>
      <c r="N487">
        <v>1</v>
      </c>
      <c r="O487">
        <v>1</v>
      </c>
      <c r="P487">
        <v>1</v>
      </c>
      <c r="Q487">
        <v>249</v>
      </c>
    </row>
    <row r="488" spans="1:17" x14ac:dyDescent="0.25">
      <c r="A488" t="s">
        <v>5533</v>
      </c>
      <c r="B488" t="s">
        <v>2281</v>
      </c>
      <c r="C488">
        <v>1</v>
      </c>
      <c r="D488">
        <v>1</v>
      </c>
      <c r="E488">
        <v>1</v>
      </c>
      <c r="F488">
        <v>419</v>
      </c>
      <c r="L488" t="s">
        <v>5531</v>
      </c>
      <c r="M488" t="s">
        <v>4417</v>
      </c>
      <c r="N488">
        <v>1</v>
      </c>
      <c r="O488">
        <v>1</v>
      </c>
      <c r="P488">
        <v>1</v>
      </c>
      <c r="Q488">
        <v>250</v>
      </c>
    </row>
    <row r="489" spans="1:17" x14ac:dyDescent="0.25">
      <c r="A489" t="s">
        <v>5533</v>
      </c>
      <c r="B489" t="s">
        <v>2282</v>
      </c>
      <c r="C489">
        <v>1</v>
      </c>
      <c r="D489">
        <v>1</v>
      </c>
      <c r="E489">
        <v>1</v>
      </c>
      <c r="F489">
        <v>420</v>
      </c>
      <c r="L489" t="s">
        <v>5531</v>
      </c>
      <c r="M489" t="s">
        <v>4418</v>
      </c>
      <c r="N489">
        <v>1</v>
      </c>
      <c r="O489">
        <v>1</v>
      </c>
      <c r="P489">
        <v>1</v>
      </c>
      <c r="Q489">
        <v>251</v>
      </c>
    </row>
    <row r="490" spans="1:17" x14ac:dyDescent="0.25">
      <c r="A490" t="s">
        <v>5533</v>
      </c>
      <c r="B490" t="s">
        <v>2283</v>
      </c>
      <c r="C490">
        <v>1</v>
      </c>
      <c r="D490">
        <v>1</v>
      </c>
      <c r="E490">
        <v>1</v>
      </c>
      <c r="F490">
        <v>421</v>
      </c>
      <c r="L490" t="s">
        <v>5531</v>
      </c>
      <c r="M490" t="s">
        <v>4419</v>
      </c>
      <c r="N490">
        <v>1</v>
      </c>
      <c r="O490">
        <v>1</v>
      </c>
      <c r="P490">
        <v>1</v>
      </c>
      <c r="Q490">
        <v>252</v>
      </c>
    </row>
    <row r="491" spans="1:17" x14ac:dyDescent="0.25">
      <c r="A491" t="s">
        <v>5533</v>
      </c>
      <c r="B491" t="s">
        <v>2284</v>
      </c>
      <c r="C491">
        <v>1</v>
      </c>
      <c r="D491">
        <v>1</v>
      </c>
      <c r="E491">
        <v>1</v>
      </c>
      <c r="F491">
        <v>422</v>
      </c>
      <c r="L491" t="s">
        <v>5531</v>
      </c>
      <c r="M491" t="s">
        <v>4420</v>
      </c>
      <c r="N491">
        <v>1</v>
      </c>
      <c r="O491">
        <v>1</v>
      </c>
      <c r="P491">
        <v>1</v>
      </c>
      <c r="Q491">
        <v>253</v>
      </c>
    </row>
    <row r="492" spans="1:17" x14ac:dyDescent="0.25">
      <c r="A492" t="s">
        <v>5533</v>
      </c>
      <c r="B492" t="s">
        <v>2285</v>
      </c>
      <c r="C492">
        <v>1</v>
      </c>
      <c r="D492">
        <v>1</v>
      </c>
      <c r="E492">
        <v>1</v>
      </c>
      <c r="F492">
        <v>423</v>
      </c>
      <c r="L492" t="s">
        <v>5531</v>
      </c>
      <c r="M492" t="s">
        <v>4421</v>
      </c>
      <c r="N492">
        <v>1</v>
      </c>
      <c r="O492">
        <v>1</v>
      </c>
      <c r="P492">
        <v>1</v>
      </c>
      <c r="Q492">
        <v>254</v>
      </c>
    </row>
    <row r="493" spans="1:17" x14ac:dyDescent="0.25">
      <c r="A493" t="s">
        <v>5533</v>
      </c>
      <c r="B493" t="s">
        <v>2286</v>
      </c>
      <c r="C493">
        <v>1</v>
      </c>
      <c r="D493">
        <v>1</v>
      </c>
      <c r="E493">
        <v>1</v>
      </c>
      <c r="F493">
        <v>424</v>
      </c>
      <c r="L493" t="s">
        <v>5531</v>
      </c>
      <c r="M493" t="s">
        <v>4422</v>
      </c>
      <c r="N493">
        <v>1</v>
      </c>
      <c r="O493">
        <v>1</v>
      </c>
      <c r="P493">
        <v>1</v>
      </c>
      <c r="Q493">
        <v>255</v>
      </c>
    </row>
    <row r="494" spans="1:17" x14ac:dyDescent="0.25">
      <c r="A494" t="s">
        <v>5533</v>
      </c>
      <c r="B494" t="s">
        <v>2287</v>
      </c>
      <c r="C494">
        <v>1</v>
      </c>
      <c r="D494">
        <v>1</v>
      </c>
      <c r="E494">
        <v>1</v>
      </c>
      <c r="F494">
        <v>425</v>
      </c>
      <c r="L494" t="s">
        <v>5531</v>
      </c>
      <c r="M494" t="s">
        <v>4423</v>
      </c>
      <c r="N494">
        <v>1</v>
      </c>
      <c r="O494">
        <v>1</v>
      </c>
      <c r="P494">
        <v>1</v>
      </c>
      <c r="Q494">
        <v>256</v>
      </c>
    </row>
    <row r="495" spans="1:17" x14ac:dyDescent="0.25">
      <c r="A495" t="s">
        <v>5533</v>
      </c>
      <c r="B495" t="s">
        <v>2288</v>
      </c>
      <c r="C495">
        <v>1</v>
      </c>
      <c r="D495">
        <v>1</v>
      </c>
      <c r="E495">
        <v>1</v>
      </c>
      <c r="F495">
        <v>426</v>
      </c>
      <c r="L495" t="s">
        <v>5531</v>
      </c>
      <c r="M495" t="s">
        <v>4424</v>
      </c>
      <c r="N495">
        <v>1</v>
      </c>
      <c r="O495">
        <v>1</v>
      </c>
      <c r="P495">
        <v>1</v>
      </c>
      <c r="Q495">
        <v>257</v>
      </c>
    </row>
    <row r="496" spans="1:17" x14ac:dyDescent="0.25">
      <c r="A496" t="s">
        <v>5533</v>
      </c>
      <c r="B496" t="s">
        <v>2289</v>
      </c>
      <c r="C496">
        <v>1</v>
      </c>
      <c r="D496">
        <v>1</v>
      </c>
      <c r="E496">
        <v>1</v>
      </c>
      <c r="F496">
        <v>427</v>
      </c>
      <c r="L496" t="s">
        <v>5531</v>
      </c>
      <c r="M496" t="s">
        <v>4425</v>
      </c>
      <c r="N496">
        <v>1</v>
      </c>
      <c r="O496">
        <v>1</v>
      </c>
      <c r="P496">
        <v>1</v>
      </c>
      <c r="Q496">
        <v>258</v>
      </c>
    </row>
    <row r="497" spans="1:17" x14ac:dyDescent="0.25">
      <c r="A497" t="s">
        <v>5533</v>
      </c>
      <c r="B497" t="s">
        <v>2290</v>
      </c>
      <c r="C497">
        <v>1</v>
      </c>
      <c r="D497">
        <v>1</v>
      </c>
      <c r="E497">
        <v>1</v>
      </c>
      <c r="F497">
        <v>428</v>
      </c>
      <c r="L497" t="s">
        <v>5531</v>
      </c>
      <c r="M497" t="s">
        <v>4426</v>
      </c>
      <c r="N497">
        <v>1</v>
      </c>
      <c r="O497">
        <v>1</v>
      </c>
      <c r="P497">
        <v>1</v>
      </c>
      <c r="Q497">
        <v>259</v>
      </c>
    </row>
    <row r="498" spans="1:17" x14ac:dyDescent="0.25">
      <c r="A498" t="s">
        <v>5533</v>
      </c>
      <c r="B498" t="s">
        <v>2291</v>
      </c>
      <c r="C498">
        <v>1</v>
      </c>
      <c r="D498">
        <v>1</v>
      </c>
      <c r="E498">
        <v>1</v>
      </c>
      <c r="F498">
        <v>429</v>
      </c>
      <c r="L498" t="s">
        <v>5531</v>
      </c>
      <c r="M498" t="s">
        <v>4612</v>
      </c>
      <c r="N498">
        <v>1</v>
      </c>
      <c r="O498">
        <v>1</v>
      </c>
      <c r="P498">
        <v>1</v>
      </c>
      <c r="Q498">
        <v>6</v>
      </c>
    </row>
    <row r="499" spans="1:17" x14ac:dyDescent="0.25">
      <c r="A499" t="s">
        <v>5533</v>
      </c>
      <c r="B499" t="s">
        <v>2292</v>
      </c>
      <c r="C499">
        <v>1</v>
      </c>
      <c r="D499">
        <v>1</v>
      </c>
      <c r="E499">
        <v>1</v>
      </c>
      <c r="F499">
        <v>430</v>
      </c>
      <c r="L499" t="s">
        <v>5531</v>
      </c>
      <c r="M499" t="s">
        <v>4613</v>
      </c>
      <c r="N499">
        <v>1</v>
      </c>
      <c r="O499">
        <v>1</v>
      </c>
      <c r="P499">
        <v>1</v>
      </c>
      <c r="Q499">
        <v>7</v>
      </c>
    </row>
    <row r="500" spans="1:17" x14ac:dyDescent="0.25">
      <c r="A500" t="s">
        <v>5533</v>
      </c>
      <c r="B500" t="s">
        <v>2293</v>
      </c>
      <c r="C500">
        <v>1</v>
      </c>
      <c r="D500">
        <v>1</v>
      </c>
      <c r="E500">
        <v>1</v>
      </c>
      <c r="F500">
        <v>431</v>
      </c>
      <c r="L500" t="s">
        <v>5531</v>
      </c>
      <c r="M500" t="s">
        <v>4614</v>
      </c>
      <c r="N500">
        <v>1</v>
      </c>
      <c r="O500">
        <v>1</v>
      </c>
      <c r="P500">
        <v>1</v>
      </c>
      <c r="Q500">
        <v>8</v>
      </c>
    </row>
    <row r="501" spans="1:17" x14ac:dyDescent="0.25">
      <c r="A501" t="s">
        <v>5533</v>
      </c>
      <c r="B501" t="s">
        <v>2294</v>
      </c>
      <c r="C501">
        <v>1</v>
      </c>
      <c r="D501">
        <v>1</v>
      </c>
      <c r="E501">
        <v>1</v>
      </c>
      <c r="F501">
        <v>432</v>
      </c>
      <c r="L501" t="s">
        <v>5531</v>
      </c>
      <c r="M501" t="s">
        <v>4615</v>
      </c>
      <c r="N501">
        <v>1</v>
      </c>
      <c r="O501">
        <v>1</v>
      </c>
      <c r="P501">
        <v>1</v>
      </c>
      <c r="Q501">
        <v>9</v>
      </c>
    </row>
    <row r="502" spans="1:17" x14ac:dyDescent="0.25">
      <c r="A502" t="s">
        <v>5533</v>
      </c>
      <c r="B502" t="s">
        <v>1672</v>
      </c>
      <c r="C502">
        <v>1</v>
      </c>
      <c r="D502">
        <v>1</v>
      </c>
      <c r="E502">
        <v>1</v>
      </c>
      <c r="F502">
        <v>613</v>
      </c>
      <c r="L502" t="s">
        <v>5531</v>
      </c>
      <c r="M502" t="s">
        <v>4616</v>
      </c>
      <c r="N502">
        <v>1</v>
      </c>
      <c r="O502">
        <v>1</v>
      </c>
      <c r="P502">
        <v>1</v>
      </c>
      <c r="Q502">
        <v>10</v>
      </c>
    </row>
    <row r="503" spans="1:17" x14ac:dyDescent="0.25">
      <c r="A503" t="s">
        <v>5533</v>
      </c>
      <c r="B503" t="s">
        <v>1673</v>
      </c>
      <c r="C503">
        <v>1</v>
      </c>
      <c r="D503">
        <v>1</v>
      </c>
      <c r="E503">
        <v>1</v>
      </c>
      <c r="F503">
        <v>614</v>
      </c>
      <c r="L503" t="s">
        <v>5531</v>
      </c>
      <c r="M503" t="s">
        <v>4617</v>
      </c>
      <c r="N503">
        <v>1</v>
      </c>
      <c r="O503">
        <v>1</v>
      </c>
      <c r="P503">
        <v>1</v>
      </c>
      <c r="Q503">
        <v>11</v>
      </c>
    </row>
    <row r="504" spans="1:17" x14ac:dyDescent="0.25">
      <c r="A504" t="s">
        <v>5533</v>
      </c>
      <c r="B504" t="s">
        <v>1674</v>
      </c>
      <c r="C504">
        <v>1</v>
      </c>
      <c r="D504">
        <v>1</v>
      </c>
      <c r="E504">
        <v>1</v>
      </c>
      <c r="F504">
        <v>615</v>
      </c>
      <c r="L504" t="s">
        <v>5531</v>
      </c>
      <c r="M504" t="s">
        <v>4618</v>
      </c>
      <c r="N504">
        <v>1</v>
      </c>
      <c r="O504">
        <v>1</v>
      </c>
      <c r="P504">
        <v>1</v>
      </c>
      <c r="Q504">
        <v>12</v>
      </c>
    </row>
    <row r="505" spans="1:17" x14ac:dyDescent="0.25">
      <c r="A505" t="s">
        <v>5533</v>
      </c>
      <c r="B505" t="s">
        <v>1675</v>
      </c>
      <c r="C505">
        <v>1</v>
      </c>
      <c r="D505">
        <v>1</v>
      </c>
      <c r="E505">
        <v>1</v>
      </c>
      <c r="F505">
        <v>616</v>
      </c>
      <c r="L505" t="s">
        <v>5531</v>
      </c>
      <c r="M505" t="s">
        <v>4619</v>
      </c>
      <c r="N505">
        <v>1</v>
      </c>
      <c r="O505">
        <v>1</v>
      </c>
      <c r="P505">
        <v>1</v>
      </c>
      <c r="Q505">
        <v>13</v>
      </c>
    </row>
    <row r="506" spans="1:17" x14ac:dyDescent="0.25">
      <c r="A506" t="s">
        <v>5533</v>
      </c>
      <c r="B506" t="s">
        <v>1676</v>
      </c>
      <c r="C506">
        <v>1</v>
      </c>
      <c r="D506">
        <v>1</v>
      </c>
      <c r="E506">
        <v>1</v>
      </c>
      <c r="F506">
        <v>617</v>
      </c>
      <c r="L506" t="s">
        <v>5531</v>
      </c>
      <c r="M506" t="s">
        <v>4620</v>
      </c>
      <c r="N506">
        <v>1</v>
      </c>
      <c r="O506">
        <v>1</v>
      </c>
      <c r="P506">
        <v>1</v>
      </c>
      <c r="Q506">
        <v>14</v>
      </c>
    </row>
    <row r="507" spans="1:17" x14ac:dyDescent="0.25">
      <c r="A507" t="s">
        <v>5533</v>
      </c>
      <c r="B507" t="s">
        <v>1677</v>
      </c>
      <c r="C507">
        <v>1</v>
      </c>
      <c r="D507">
        <v>1</v>
      </c>
      <c r="E507">
        <v>1</v>
      </c>
      <c r="F507">
        <v>618</v>
      </c>
      <c r="L507" t="s">
        <v>5531</v>
      </c>
      <c r="M507" t="s">
        <v>4621</v>
      </c>
      <c r="N507">
        <v>1</v>
      </c>
      <c r="O507">
        <v>1</v>
      </c>
      <c r="P507">
        <v>1</v>
      </c>
      <c r="Q507">
        <v>15</v>
      </c>
    </row>
    <row r="508" spans="1:17" x14ac:dyDescent="0.25">
      <c r="A508" t="s">
        <v>5533</v>
      </c>
      <c r="B508" t="s">
        <v>1678</v>
      </c>
      <c r="C508">
        <v>1</v>
      </c>
      <c r="D508">
        <v>1</v>
      </c>
      <c r="E508">
        <v>1</v>
      </c>
      <c r="F508">
        <v>619</v>
      </c>
      <c r="L508" t="s">
        <v>5531</v>
      </c>
      <c r="M508" t="s">
        <v>4622</v>
      </c>
      <c r="N508">
        <v>1</v>
      </c>
      <c r="O508">
        <v>1</v>
      </c>
      <c r="P508">
        <v>1</v>
      </c>
      <c r="Q508">
        <v>16</v>
      </c>
    </row>
    <row r="509" spans="1:17" x14ac:dyDescent="0.25">
      <c r="A509" t="s">
        <v>5533</v>
      </c>
      <c r="B509" t="s">
        <v>1679</v>
      </c>
      <c r="C509">
        <v>1</v>
      </c>
      <c r="D509">
        <v>1</v>
      </c>
      <c r="E509">
        <v>1</v>
      </c>
      <c r="F509">
        <v>620</v>
      </c>
      <c r="L509" t="s">
        <v>5531</v>
      </c>
      <c r="M509" t="s">
        <v>4623</v>
      </c>
      <c r="N509">
        <v>1</v>
      </c>
      <c r="O509">
        <v>1</v>
      </c>
      <c r="P509">
        <v>1</v>
      </c>
      <c r="Q509">
        <v>17</v>
      </c>
    </row>
    <row r="510" spans="1:17" x14ac:dyDescent="0.25">
      <c r="A510" t="s">
        <v>5533</v>
      </c>
      <c r="B510" t="s">
        <v>1680</v>
      </c>
      <c r="C510">
        <v>1</v>
      </c>
      <c r="D510">
        <v>1</v>
      </c>
      <c r="E510">
        <v>1</v>
      </c>
      <c r="F510">
        <v>621</v>
      </c>
      <c r="L510" t="s">
        <v>5531</v>
      </c>
      <c r="M510" t="s">
        <v>4624</v>
      </c>
      <c r="N510">
        <v>1</v>
      </c>
      <c r="O510">
        <v>1</v>
      </c>
      <c r="P510">
        <v>1</v>
      </c>
      <c r="Q510">
        <v>18</v>
      </c>
    </row>
    <row r="511" spans="1:17" x14ac:dyDescent="0.25">
      <c r="A511" t="s">
        <v>5533</v>
      </c>
      <c r="B511" t="s">
        <v>1681</v>
      </c>
      <c r="C511">
        <v>1</v>
      </c>
      <c r="D511">
        <v>1</v>
      </c>
      <c r="E511">
        <v>1</v>
      </c>
      <c r="F511">
        <v>622</v>
      </c>
      <c r="L511" t="s">
        <v>5531</v>
      </c>
      <c r="M511" t="s">
        <v>4625</v>
      </c>
      <c r="N511">
        <v>1</v>
      </c>
      <c r="O511">
        <v>1</v>
      </c>
      <c r="P511">
        <v>1</v>
      </c>
      <c r="Q511">
        <v>19</v>
      </c>
    </row>
    <row r="512" spans="1:17" x14ac:dyDescent="0.25">
      <c r="A512" t="s">
        <v>5533</v>
      </c>
      <c r="B512" t="s">
        <v>1682</v>
      </c>
      <c r="C512">
        <v>1</v>
      </c>
      <c r="D512">
        <v>1</v>
      </c>
      <c r="E512">
        <v>1</v>
      </c>
      <c r="F512">
        <v>623</v>
      </c>
      <c r="L512" t="s">
        <v>5531</v>
      </c>
      <c r="M512" t="s">
        <v>4626</v>
      </c>
      <c r="N512">
        <v>1</v>
      </c>
      <c r="O512">
        <v>1</v>
      </c>
      <c r="P512">
        <v>1</v>
      </c>
      <c r="Q512">
        <v>20</v>
      </c>
    </row>
    <row r="513" spans="1:17" x14ac:dyDescent="0.25">
      <c r="A513" t="s">
        <v>5533</v>
      </c>
      <c r="B513" t="s">
        <v>1683</v>
      </c>
      <c r="C513">
        <v>1</v>
      </c>
      <c r="D513">
        <v>1</v>
      </c>
      <c r="E513">
        <v>1</v>
      </c>
      <c r="F513">
        <v>624</v>
      </c>
      <c r="L513" t="s">
        <v>5531</v>
      </c>
      <c r="M513" t="s">
        <v>4627</v>
      </c>
      <c r="N513">
        <v>1</v>
      </c>
      <c r="O513">
        <v>1</v>
      </c>
      <c r="P513">
        <v>1</v>
      </c>
      <c r="Q513">
        <v>21</v>
      </c>
    </row>
    <row r="514" spans="1:17" x14ac:dyDescent="0.25">
      <c r="A514" t="s">
        <v>5533</v>
      </c>
      <c r="B514" t="s">
        <v>1684</v>
      </c>
      <c r="C514">
        <v>1</v>
      </c>
      <c r="D514">
        <v>1</v>
      </c>
      <c r="E514">
        <v>1</v>
      </c>
      <c r="F514">
        <v>625</v>
      </c>
      <c r="L514" t="s">
        <v>5531</v>
      </c>
      <c r="M514" t="s">
        <v>4628</v>
      </c>
      <c r="N514">
        <v>1</v>
      </c>
      <c r="O514">
        <v>1</v>
      </c>
      <c r="P514">
        <v>1</v>
      </c>
      <c r="Q514">
        <v>22</v>
      </c>
    </row>
    <row r="515" spans="1:17" x14ac:dyDescent="0.25">
      <c r="A515" t="s">
        <v>5533</v>
      </c>
      <c r="B515" t="s">
        <v>1685</v>
      </c>
      <c r="C515">
        <v>1</v>
      </c>
      <c r="D515">
        <v>1</v>
      </c>
      <c r="E515">
        <v>1</v>
      </c>
      <c r="F515">
        <v>626</v>
      </c>
      <c r="L515" t="s">
        <v>5531</v>
      </c>
      <c r="M515" t="s">
        <v>4629</v>
      </c>
      <c r="N515">
        <v>1</v>
      </c>
      <c r="O515">
        <v>1</v>
      </c>
      <c r="P515">
        <v>1</v>
      </c>
      <c r="Q515">
        <v>23</v>
      </c>
    </row>
    <row r="516" spans="1:17" x14ac:dyDescent="0.25">
      <c r="A516" t="s">
        <v>5533</v>
      </c>
      <c r="B516" t="s">
        <v>1686</v>
      </c>
      <c r="C516">
        <v>1</v>
      </c>
      <c r="D516">
        <v>1</v>
      </c>
      <c r="E516">
        <v>1</v>
      </c>
      <c r="F516">
        <v>627</v>
      </c>
      <c r="L516" t="s">
        <v>5531</v>
      </c>
      <c r="M516" t="s">
        <v>4475</v>
      </c>
      <c r="N516">
        <v>1</v>
      </c>
      <c r="O516">
        <v>1</v>
      </c>
      <c r="P516">
        <v>1</v>
      </c>
      <c r="Q516">
        <v>24</v>
      </c>
    </row>
    <row r="517" spans="1:17" x14ac:dyDescent="0.25">
      <c r="A517" t="s">
        <v>5533</v>
      </c>
      <c r="B517" t="s">
        <v>1687</v>
      </c>
      <c r="C517">
        <v>1</v>
      </c>
      <c r="D517">
        <v>1</v>
      </c>
      <c r="E517">
        <v>1</v>
      </c>
      <c r="F517">
        <v>628</v>
      </c>
      <c r="L517" t="s">
        <v>5531</v>
      </c>
      <c r="M517" t="s">
        <v>4476</v>
      </c>
      <c r="N517">
        <v>1</v>
      </c>
      <c r="O517">
        <v>1</v>
      </c>
      <c r="P517">
        <v>1</v>
      </c>
      <c r="Q517">
        <v>25</v>
      </c>
    </row>
    <row r="518" spans="1:17" x14ac:dyDescent="0.25">
      <c r="A518" t="s">
        <v>5533</v>
      </c>
      <c r="B518" t="s">
        <v>1688</v>
      </c>
      <c r="C518">
        <v>1</v>
      </c>
      <c r="D518">
        <v>1</v>
      </c>
      <c r="E518">
        <v>1</v>
      </c>
      <c r="F518">
        <v>629</v>
      </c>
      <c r="L518" t="s">
        <v>5531</v>
      </c>
      <c r="M518" t="s">
        <v>4477</v>
      </c>
      <c r="N518">
        <v>1</v>
      </c>
      <c r="O518">
        <v>1</v>
      </c>
      <c r="P518">
        <v>1</v>
      </c>
      <c r="Q518">
        <v>26</v>
      </c>
    </row>
    <row r="519" spans="1:17" x14ac:dyDescent="0.25">
      <c r="A519" t="s">
        <v>5533</v>
      </c>
      <c r="B519" t="s">
        <v>1689</v>
      </c>
      <c r="C519">
        <v>1</v>
      </c>
      <c r="D519">
        <v>1</v>
      </c>
      <c r="E519">
        <v>1</v>
      </c>
      <c r="F519">
        <v>630</v>
      </c>
      <c r="L519" t="s">
        <v>5531</v>
      </c>
      <c r="M519" t="s">
        <v>4478</v>
      </c>
      <c r="N519">
        <v>1</v>
      </c>
      <c r="O519">
        <v>1</v>
      </c>
      <c r="P519">
        <v>1</v>
      </c>
      <c r="Q519">
        <v>27</v>
      </c>
    </row>
    <row r="520" spans="1:17" x14ac:dyDescent="0.25">
      <c r="A520" t="s">
        <v>5533</v>
      </c>
      <c r="B520" t="s">
        <v>1690</v>
      </c>
      <c r="C520">
        <v>1</v>
      </c>
      <c r="D520">
        <v>1</v>
      </c>
      <c r="E520">
        <v>1</v>
      </c>
      <c r="F520">
        <v>631</v>
      </c>
      <c r="L520" t="s">
        <v>5531</v>
      </c>
      <c r="M520" t="s">
        <v>4479</v>
      </c>
      <c r="N520">
        <v>1</v>
      </c>
      <c r="O520">
        <v>1</v>
      </c>
      <c r="P520">
        <v>1</v>
      </c>
      <c r="Q520">
        <v>28</v>
      </c>
    </row>
    <row r="521" spans="1:17" x14ac:dyDescent="0.25">
      <c r="A521" t="s">
        <v>5533</v>
      </c>
      <c r="B521" t="s">
        <v>1691</v>
      </c>
      <c r="C521">
        <v>1</v>
      </c>
      <c r="D521">
        <v>1</v>
      </c>
      <c r="E521">
        <v>1</v>
      </c>
      <c r="F521">
        <v>632</v>
      </c>
      <c r="L521" t="s">
        <v>5531</v>
      </c>
      <c r="M521" t="s">
        <v>4480</v>
      </c>
      <c r="N521">
        <v>1</v>
      </c>
      <c r="O521">
        <v>1</v>
      </c>
      <c r="P521">
        <v>1</v>
      </c>
      <c r="Q521">
        <v>29</v>
      </c>
    </row>
    <row r="522" spans="1:17" x14ac:dyDescent="0.25">
      <c r="A522" t="s">
        <v>5533</v>
      </c>
      <c r="B522" t="s">
        <v>1692</v>
      </c>
      <c r="C522">
        <v>1</v>
      </c>
      <c r="D522">
        <v>1</v>
      </c>
      <c r="E522">
        <v>1</v>
      </c>
      <c r="F522">
        <v>633</v>
      </c>
      <c r="L522" t="s">
        <v>5531</v>
      </c>
      <c r="M522" t="s">
        <v>4481</v>
      </c>
      <c r="N522">
        <v>1</v>
      </c>
      <c r="O522">
        <v>1</v>
      </c>
      <c r="P522">
        <v>1</v>
      </c>
      <c r="Q522">
        <v>30</v>
      </c>
    </row>
    <row r="523" spans="1:17" x14ac:dyDescent="0.25">
      <c r="A523" t="s">
        <v>5533</v>
      </c>
      <c r="B523" t="s">
        <v>1693</v>
      </c>
      <c r="C523">
        <v>1</v>
      </c>
      <c r="D523">
        <v>1</v>
      </c>
      <c r="E523">
        <v>1</v>
      </c>
      <c r="F523">
        <v>634</v>
      </c>
      <c r="L523" t="s">
        <v>5531</v>
      </c>
      <c r="M523" t="s">
        <v>4482</v>
      </c>
      <c r="N523">
        <v>1</v>
      </c>
      <c r="O523">
        <v>1</v>
      </c>
      <c r="P523">
        <v>1</v>
      </c>
      <c r="Q523">
        <v>31</v>
      </c>
    </row>
    <row r="524" spans="1:17" x14ac:dyDescent="0.25">
      <c r="A524" t="s">
        <v>5533</v>
      </c>
      <c r="B524" t="s">
        <v>1694</v>
      </c>
      <c r="C524">
        <v>1</v>
      </c>
      <c r="D524">
        <v>1</v>
      </c>
      <c r="E524">
        <v>1</v>
      </c>
      <c r="F524">
        <v>635</v>
      </c>
      <c r="L524" t="s">
        <v>5531</v>
      </c>
      <c r="M524" t="s">
        <v>4483</v>
      </c>
      <c r="N524">
        <v>1</v>
      </c>
      <c r="O524">
        <v>1</v>
      </c>
      <c r="P524">
        <v>1</v>
      </c>
      <c r="Q524">
        <v>32</v>
      </c>
    </row>
    <row r="525" spans="1:17" x14ac:dyDescent="0.25">
      <c r="A525" t="s">
        <v>5533</v>
      </c>
      <c r="B525" t="s">
        <v>1695</v>
      </c>
      <c r="C525">
        <v>1</v>
      </c>
      <c r="D525">
        <v>1</v>
      </c>
      <c r="E525">
        <v>1</v>
      </c>
      <c r="F525">
        <v>636</v>
      </c>
      <c r="L525" t="s">
        <v>5531</v>
      </c>
      <c r="M525" t="s">
        <v>4484</v>
      </c>
      <c r="N525">
        <v>1</v>
      </c>
      <c r="O525">
        <v>1</v>
      </c>
      <c r="P525">
        <v>1</v>
      </c>
      <c r="Q525">
        <v>33</v>
      </c>
    </row>
    <row r="526" spans="1:17" x14ac:dyDescent="0.25">
      <c r="A526" t="s">
        <v>5533</v>
      </c>
      <c r="B526" t="s">
        <v>1696</v>
      </c>
      <c r="C526">
        <v>1</v>
      </c>
      <c r="D526">
        <v>1</v>
      </c>
      <c r="E526">
        <v>1</v>
      </c>
      <c r="F526">
        <v>637</v>
      </c>
      <c r="L526" t="s">
        <v>5531</v>
      </c>
      <c r="M526" t="s">
        <v>4485</v>
      </c>
      <c r="N526">
        <v>1</v>
      </c>
      <c r="O526">
        <v>1</v>
      </c>
      <c r="P526">
        <v>1</v>
      </c>
      <c r="Q526">
        <v>34</v>
      </c>
    </row>
    <row r="527" spans="1:17" x14ac:dyDescent="0.25">
      <c r="A527" t="s">
        <v>5533</v>
      </c>
      <c r="B527" t="s">
        <v>1697</v>
      </c>
      <c r="C527">
        <v>1</v>
      </c>
      <c r="D527">
        <v>1</v>
      </c>
      <c r="E527">
        <v>1</v>
      </c>
      <c r="F527">
        <v>638</v>
      </c>
      <c r="L527" t="s">
        <v>5531</v>
      </c>
      <c r="M527" t="s">
        <v>4486</v>
      </c>
      <c r="N527">
        <v>1</v>
      </c>
      <c r="O527">
        <v>1</v>
      </c>
      <c r="P527">
        <v>1</v>
      </c>
      <c r="Q527">
        <v>35</v>
      </c>
    </row>
    <row r="528" spans="1:17" x14ac:dyDescent="0.25">
      <c r="A528" t="s">
        <v>5533</v>
      </c>
      <c r="B528" t="s">
        <v>1698</v>
      </c>
      <c r="C528">
        <v>1</v>
      </c>
      <c r="D528">
        <v>1</v>
      </c>
      <c r="E528">
        <v>1</v>
      </c>
      <c r="F528">
        <v>639</v>
      </c>
      <c r="L528" t="s">
        <v>5531</v>
      </c>
      <c r="M528" t="s">
        <v>4487</v>
      </c>
      <c r="N528">
        <v>1</v>
      </c>
      <c r="O528">
        <v>1</v>
      </c>
      <c r="P528">
        <v>1</v>
      </c>
      <c r="Q528">
        <v>36</v>
      </c>
    </row>
    <row r="529" spans="1:17" x14ac:dyDescent="0.25">
      <c r="A529" t="s">
        <v>5533</v>
      </c>
      <c r="B529" t="s">
        <v>1699</v>
      </c>
      <c r="C529">
        <v>1</v>
      </c>
      <c r="D529">
        <v>1</v>
      </c>
      <c r="E529">
        <v>1</v>
      </c>
      <c r="F529">
        <v>640</v>
      </c>
      <c r="L529" t="s">
        <v>5531</v>
      </c>
      <c r="M529" t="s">
        <v>4488</v>
      </c>
      <c r="N529">
        <v>1</v>
      </c>
      <c r="O529">
        <v>1</v>
      </c>
      <c r="P529">
        <v>1</v>
      </c>
      <c r="Q529">
        <v>37</v>
      </c>
    </row>
    <row r="530" spans="1:17" x14ac:dyDescent="0.25">
      <c r="A530" t="s">
        <v>5533</v>
      </c>
      <c r="B530" t="s">
        <v>1700</v>
      </c>
      <c r="C530">
        <v>1</v>
      </c>
      <c r="D530">
        <v>1</v>
      </c>
      <c r="E530">
        <v>1</v>
      </c>
      <c r="F530">
        <v>641</v>
      </c>
      <c r="L530" t="s">
        <v>5531</v>
      </c>
      <c r="M530" t="s">
        <v>4489</v>
      </c>
      <c r="N530">
        <v>1</v>
      </c>
      <c r="O530">
        <v>1</v>
      </c>
      <c r="P530">
        <v>1</v>
      </c>
      <c r="Q530">
        <v>38</v>
      </c>
    </row>
    <row r="531" spans="1:17" x14ac:dyDescent="0.25">
      <c r="A531" t="s">
        <v>5533</v>
      </c>
      <c r="B531" t="s">
        <v>1701</v>
      </c>
      <c r="C531">
        <v>1</v>
      </c>
      <c r="D531">
        <v>1</v>
      </c>
      <c r="E531">
        <v>1</v>
      </c>
      <c r="F531">
        <v>642</v>
      </c>
      <c r="L531" t="s">
        <v>5531</v>
      </c>
      <c r="M531" t="s">
        <v>4490</v>
      </c>
      <c r="N531">
        <v>1</v>
      </c>
      <c r="O531">
        <v>1</v>
      </c>
      <c r="P531">
        <v>1</v>
      </c>
      <c r="Q531">
        <v>39</v>
      </c>
    </row>
    <row r="532" spans="1:17" x14ac:dyDescent="0.25">
      <c r="A532" t="s">
        <v>5533</v>
      </c>
      <c r="B532" t="s">
        <v>1702</v>
      </c>
      <c r="C532">
        <v>1</v>
      </c>
      <c r="D532">
        <v>1</v>
      </c>
      <c r="E532">
        <v>1</v>
      </c>
      <c r="F532">
        <v>643</v>
      </c>
      <c r="L532" t="s">
        <v>5531</v>
      </c>
      <c r="M532" t="s">
        <v>4491</v>
      </c>
      <c r="N532">
        <v>1</v>
      </c>
      <c r="O532">
        <v>1</v>
      </c>
      <c r="P532">
        <v>1</v>
      </c>
      <c r="Q532">
        <v>40</v>
      </c>
    </row>
    <row r="533" spans="1:17" x14ac:dyDescent="0.25">
      <c r="A533" t="s">
        <v>5533</v>
      </c>
      <c r="B533" t="s">
        <v>1703</v>
      </c>
      <c r="C533">
        <v>1</v>
      </c>
      <c r="D533">
        <v>1</v>
      </c>
      <c r="E533">
        <v>1</v>
      </c>
      <c r="F533">
        <v>644</v>
      </c>
      <c r="L533" t="s">
        <v>5531</v>
      </c>
      <c r="M533" t="s">
        <v>4492</v>
      </c>
      <c r="N533">
        <v>1</v>
      </c>
      <c r="O533">
        <v>1</v>
      </c>
      <c r="P533">
        <v>1</v>
      </c>
      <c r="Q533">
        <v>41</v>
      </c>
    </row>
    <row r="534" spans="1:17" x14ac:dyDescent="0.25">
      <c r="A534" t="s">
        <v>5533</v>
      </c>
      <c r="B534" t="s">
        <v>1704</v>
      </c>
      <c r="C534">
        <v>1</v>
      </c>
      <c r="D534">
        <v>1</v>
      </c>
      <c r="E534">
        <v>1</v>
      </c>
      <c r="F534">
        <v>645</v>
      </c>
      <c r="L534" t="s">
        <v>5531</v>
      </c>
      <c r="M534" t="s">
        <v>4493</v>
      </c>
      <c r="N534">
        <v>1</v>
      </c>
      <c r="O534">
        <v>1</v>
      </c>
      <c r="P534">
        <v>1</v>
      </c>
      <c r="Q534">
        <v>328</v>
      </c>
    </row>
    <row r="535" spans="1:17" x14ac:dyDescent="0.25">
      <c r="A535" t="s">
        <v>5533</v>
      </c>
      <c r="B535" t="s">
        <v>1705</v>
      </c>
      <c r="C535">
        <v>1</v>
      </c>
      <c r="D535">
        <v>1</v>
      </c>
      <c r="E535">
        <v>1</v>
      </c>
      <c r="F535">
        <v>646</v>
      </c>
      <c r="L535" t="s">
        <v>5531</v>
      </c>
      <c r="M535" t="s">
        <v>4494</v>
      </c>
      <c r="N535">
        <v>1</v>
      </c>
      <c r="O535">
        <v>1</v>
      </c>
      <c r="P535">
        <v>1</v>
      </c>
      <c r="Q535">
        <v>329</v>
      </c>
    </row>
    <row r="536" spans="1:17" x14ac:dyDescent="0.25">
      <c r="A536" t="s">
        <v>5533</v>
      </c>
      <c r="B536" t="s">
        <v>1706</v>
      </c>
      <c r="C536">
        <v>1</v>
      </c>
      <c r="D536">
        <v>1</v>
      </c>
      <c r="E536">
        <v>1</v>
      </c>
      <c r="F536">
        <v>647</v>
      </c>
      <c r="L536" t="s">
        <v>5531</v>
      </c>
      <c r="M536" t="s">
        <v>4495</v>
      </c>
      <c r="N536">
        <v>1</v>
      </c>
      <c r="O536">
        <v>1</v>
      </c>
      <c r="P536">
        <v>1</v>
      </c>
      <c r="Q536">
        <v>330</v>
      </c>
    </row>
    <row r="537" spans="1:17" x14ac:dyDescent="0.25">
      <c r="A537" t="s">
        <v>5533</v>
      </c>
      <c r="B537" t="s">
        <v>1707</v>
      </c>
      <c r="C537">
        <v>1</v>
      </c>
      <c r="D537">
        <v>1</v>
      </c>
      <c r="E537">
        <v>1</v>
      </c>
      <c r="F537">
        <v>648</v>
      </c>
      <c r="L537" t="s">
        <v>5531</v>
      </c>
      <c r="M537" t="s">
        <v>4496</v>
      </c>
      <c r="N537">
        <v>1</v>
      </c>
      <c r="O537">
        <v>1</v>
      </c>
      <c r="P537">
        <v>1</v>
      </c>
      <c r="Q537">
        <v>331</v>
      </c>
    </row>
    <row r="538" spans="1:17" x14ac:dyDescent="0.25">
      <c r="A538" t="s">
        <v>5533</v>
      </c>
      <c r="B538" t="s">
        <v>1708</v>
      </c>
      <c r="C538">
        <v>1</v>
      </c>
      <c r="D538">
        <v>1</v>
      </c>
      <c r="E538">
        <v>1</v>
      </c>
      <c r="F538">
        <v>649</v>
      </c>
      <c r="L538" t="s">
        <v>5531</v>
      </c>
      <c r="M538" t="s">
        <v>4497</v>
      </c>
      <c r="N538">
        <v>1</v>
      </c>
      <c r="O538">
        <v>1</v>
      </c>
      <c r="P538">
        <v>1</v>
      </c>
      <c r="Q538">
        <v>332</v>
      </c>
    </row>
    <row r="539" spans="1:17" x14ac:dyDescent="0.25">
      <c r="A539" t="s">
        <v>5533</v>
      </c>
      <c r="B539" t="s">
        <v>1709</v>
      </c>
      <c r="C539">
        <v>1</v>
      </c>
      <c r="D539">
        <v>1</v>
      </c>
      <c r="E539">
        <v>1</v>
      </c>
      <c r="F539">
        <v>650</v>
      </c>
      <c r="L539" t="s">
        <v>5531</v>
      </c>
      <c r="M539" t="s">
        <v>4498</v>
      </c>
      <c r="N539">
        <v>1</v>
      </c>
      <c r="O539">
        <v>1</v>
      </c>
      <c r="P539">
        <v>1</v>
      </c>
      <c r="Q539">
        <v>333</v>
      </c>
    </row>
    <row r="540" spans="1:17" x14ac:dyDescent="0.25">
      <c r="A540" t="s">
        <v>5533</v>
      </c>
      <c r="B540" t="s">
        <v>1710</v>
      </c>
      <c r="C540">
        <v>1</v>
      </c>
      <c r="D540">
        <v>1</v>
      </c>
      <c r="E540">
        <v>1</v>
      </c>
      <c r="F540">
        <v>651</v>
      </c>
      <c r="L540" t="s">
        <v>5531</v>
      </c>
      <c r="M540" t="s">
        <v>4499</v>
      </c>
      <c r="N540">
        <v>1</v>
      </c>
      <c r="O540">
        <v>1</v>
      </c>
      <c r="P540">
        <v>1</v>
      </c>
      <c r="Q540">
        <v>334</v>
      </c>
    </row>
    <row r="541" spans="1:17" x14ac:dyDescent="0.25">
      <c r="A541" t="s">
        <v>5533</v>
      </c>
      <c r="B541" t="s">
        <v>1711</v>
      </c>
      <c r="C541">
        <v>1</v>
      </c>
      <c r="D541">
        <v>1</v>
      </c>
      <c r="E541">
        <v>1</v>
      </c>
      <c r="F541">
        <v>652</v>
      </c>
      <c r="L541" t="s">
        <v>5531</v>
      </c>
      <c r="M541" t="s">
        <v>4500</v>
      </c>
      <c r="N541">
        <v>1</v>
      </c>
      <c r="O541">
        <v>1</v>
      </c>
      <c r="P541">
        <v>1</v>
      </c>
      <c r="Q541">
        <v>335</v>
      </c>
    </row>
    <row r="542" spans="1:17" x14ac:dyDescent="0.25">
      <c r="A542" t="s">
        <v>5533</v>
      </c>
      <c r="B542" t="s">
        <v>1712</v>
      </c>
      <c r="C542">
        <v>1</v>
      </c>
      <c r="D542">
        <v>1</v>
      </c>
      <c r="E542">
        <v>1</v>
      </c>
      <c r="F542">
        <v>653</v>
      </c>
      <c r="L542" t="s">
        <v>5531</v>
      </c>
      <c r="M542" t="s">
        <v>4501</v>
      </c>
      <c r="N542">
        <v>1</v>
      </c>
      <c r="O542">
        <v>1</v>
      </c>
      <c r="P542">
        <v>1</v>
      </c>
      <c r="Q542">
        <v>336</v>
      </c>
    </row>
    <row r="543" spans="1:17" x14ac:dyDescent="0.25">
      <c r="A543" t="s">
        <v>5533</v>
      </c>
      <c r="B543" t="s">
        <v>1713</v>
      </c>
      <c r="C543">
        <v>1</v>
      </c>
      <c r="D543">
        <v>1</v>
      </c>
      <c r="E543">
        <v>1</v>
      </c>
      <c r="F543">
        <v>654</v>
      </c>
      <c r="L543" t="s">
        <v>5531</v>
      </c>
      <c r="M543" t="s">
        <v>4502</v>
      </c>
      <c r="N543">
        <v>1</v>
      </c>
      <c r="O543">
        <v>1</v>
      </c>
      <c r="P543">
        <v>1</v>
      </c>
      <c r="Q543">
        <v>337</v>
      </c>
    </row>
    <row r="544" spans="1:17" x14ac:dyDescent="0.25">
      <c r="A544" t="s">
        <v>5533</v>
      </c>
      <c r="B544" t="s">
        <v>1714</v>
      </c>
      <c r="C544">
        <v>1</v>
      </c>
      <c r="D544">
        <v>1</v>
      </c>
      <c r="E544">
        <v>1</v>
      </c>
      <c r="F544">
        <v>655</v>
      </c>
      <c r="L544" t="s">
        <v>5531</v>
      </c>
      <c r="M544" t="s">
        <v>4503</v>
      </c>
      <c r="N544">
        <v>1</v>
      </c>
      <c r="O544">
        <v>1</v>
      </c>
      <c r="P544">
        <v>1</v>
      </c>
      <c r="Q544">
        <v>338</v>
      </c>
    </row>
    <row r="545" spans="1:17" x14ac:dyDescent="0.25">
      <c r="A545" t="s">
        <v>5533</v>
      </c>
      <c r="B545" t="s">
        <v>1715</v>
      </c>
      <c r="C545">
        <v>1</v>
      </c>
      <c r="D545">
        <v>1</v>
      </c>
      <c r="E545">
        <v>1</v>
      </c>
      <c r="F545">
        <v>656</v>
      </c>
      <c r="L545" t="s">
        <v>5531</v>
      </c>
      <c r="M545" t="s">
        <v>4504</v>
      </c>
      <c r="N545">
        <v>1</v>
      </c>
      <c r="O545">
        <v>1</v>
      </c>
      <c r="P545">
        <v>1</v>
      </c>
      <c r="Q545">
        <v>339</v>
      </c>
    </row>
    <row r="546" spans="1:17" x14ac:dyDescent="0.25">
      <c r="A546" t="s">
        <v>5533</v>
      </c>
      <c r="B546" t="s">
        <v>1716</v>
      </c>
      <c r="C546">
        <v>1</v>
      </c>
      <c r="D546">
        <v>1</v>
      </c>
      <c r="E546">
        <v>1</v>
      </c>
      <c r="F546">
        <v>657</v>
      </c>
      <c r="L546" t="s">
        <v>5531</v>
      </c>
      <c r="M546" t="s">
        <v>4726</v>
      </c>
      <c r="N546">
        <v>1</v>
      </c>
      <c r="O546">
        <v>1</v>
      </c>
      <c r="P546">
        <v>1</v>
      </c>
      <c r="Q546">
        <v>358</v>
      </c>
    </row>
    <row r="547" spans="1:17" x14ac:dyDescent="0.25">
      <c r="A547" t="s">
        <v>5533</v>
      </c>
      <c r="B547" t="s">
        <v>1717</v>
      </c>
      <c r="C547">
        <v>1</v>
      </c>
      <c r="D547">
        <v>1</v>
      </c>
      <c r="E547">
        <v>1</v>
      </c>
      <c r="F547">
        <v>658</v>
      </c>
      <c r="L547" t="s">
        <v>5531</v>
      </c>
      <c r="M547" t="s">
        <v>4727</v>
      </c>
      <c r="N547">
        <v>1</v>
      </c>
      <c r="O547">
        <v>1</v>
      </c>
      <c r="P547">
        <v>1</v>
      </c>
      <c r="Q547">
        <v>359</v>
      </c>
    </row>
    <row r="548" spans="1:17" x14ac:dyDescent="0.25">
      <c r="A548" t="s">
        <v>5533</v>
      </c>
      <c r="B548" t="s">
        <v>1718</v>
      </c>
      <c r="C548">
        <v>1</v>
      </c>
      <c r="D548">
        <v>1</v>
      </c>
      <c r="E548">
        <v>1</v>
      </c>
      <c r="F548">
        <v>659</v>
      </c>
      <c r="L548" t="s">
        <v>5531</v>
      </c>
      <c r="M548" t="s">
        <v>4728</v>
      </c>
      <c r="N548">
        <v>1</v>
      </c>
      <c r="O548">
        <v>1</v>
      </c>
      <c r="P548">
        <v>1</v>
      </c>
      <c r="Q548">
        <v>360</v>
      </c>
    </row>
    <row r="549" spans="1:17" x14ac:dyDescent="0.25">
      <c r="A549" t="s">
        <v>5533</v>
      </c>
      <c r="B549" t="s">
        <v>1719</v>
      </c>
      <c r="C549">
        <v>1</v>
      </c>
      <c r="D549">
        <v>1</v>
      </c>
      <c r="E549">
        <v>1</v>
      </c>
      <c r="F549">
        <v>660</v>
      </c>
      <c r="L549" t="s">
        <v>5531</v>
      </c>
      <c r="M549" t="s">
        <v>4729</v>
      </c>
      <c r="N549">
        <v>1</v>
      </c>
      <c r="O549">
        <v>1</v>
      </c>
      <c r="P549">
        <v>1</v>
      </c>
      <c r="Q549">
        <v>361</v>
      </c>
    </row>
    <row r="550" spans="1:17" x14ac:dyDescent="0.25">
      <c r="A550" t="s">
        <v>5533</v>
      </c>
      <c r="B550" t="s">
        <v>1720</v>
      </c>
      <c r="C550">
        <v>1</v>
      </c>
      <c r="D550">
        <v>1</v>
      </c>
      <c r="E550">
        <v>1</v>
      </c>
      <c r="F550">
        <v>661</v>
      </c>
      <c r="L550" t="s">
        <v>5531</v>
      </c>
      <c r="M550" t="s">
        <v>4730</v>
      </c>
      <c r="N550">
        <v>1</v>
      </c>
      <c r="O550">
        <v>1</v>
      </c>
      <c r="P550">
        <v>1</v>
      </c>
      <c r="Q550">
        <v>362</v>
      </c>
    </row>
    <row r="551" spans="1:17" x14ac:dyDescent="0.25">
      <c r="A551" t="s">
        <v>5533</v>
      </c>
      <c r="B551" t="s">
        <v>1721</v>
      </c>
      <c r="C551">
        <v>1</v>
      </c>
      <c r="D551">
        <v>1</v>
      </c>
      <c r="E551">
        <v>1</v>
      </c>
      <c r="F551">
        <v>662</v>
      </c>
      <c r="L551" t="s">
        <v>5531</v>
      </c>
      <c r="M551" t="s">
        <v>4731</v>
      </c>
      <c r="N551">
        <v>1</v>
      </c>
      <c r="O551">
        <v>1</v>
      </c>
      <c r="P551">
        <v>1</v>
      </c>
      <c r="Q551">
        <v>363</v>
      </c>
    </row>
    <row r="552" spans="1:17" x14ac:dyDescent="0.25">
      <c r="A552" t="s">
        <v>5533</v>
      </c>
      <c r="B552" t="s">
        <v>1722</v>
      </c>
      <c r="C552">
        <v>1</v>
      </c>
      <c r="D552">
        <v>1</v>
      </c>
      <c r="E552">
        <v>1</v>
      </c>
      <c r="F552">
        <v>663</v>
      </c>
      <c r="L552" t="s">
        <v>5531</v>
      </c>
      <c r="M552" t="s">
        <v>4732</v>
      </c>
      <c r="N552">
        <v>1</v>
      </c>
      <c r="O552">
        <v>1</v>
      </c>
      <c r="P552">
        <v>1</v>
      </c>
      <c r="Q552">
        <v>364</v>
      </c>
    </row>
    <row r="553" spans="1:17" x14ac:dyDescent="0.25">
      <c r="A553" t="s">
        <v>5533</v>
      </c>
      <c r="B553" t="s">
        <v>1723</v>
      </c>
      <c r="C553">
        <v>1</v>
      </c>
      <c r="D553">
        <v>1</v>
      </c>
      <c r="E553">
        <v>1</v>
      </c>
      <c r="F553">
        <v>664</v>
      </c>
      <c r="L553" t="s">
        <v>5531</v>
      </c>
      <c r="M553" t="s">
        <v>4733</v>
      </c>
      <c r="N553">
        <v>1</v>
      </c>
      <c r="O553">
        <v>1</v>
      </c>
      <c r="P553">
        <v>1</v>
      </c>
      <c r="Q553">
        <v>365</v>
      </c>
    </row>
    <row r="554" spans="1:17" x14ac:dyDescent="0.25">
      <c r="A554" t="s">
        <v>5533</v>
      </c>
      <c r="B554" t="s">
        <v>1724</v>
      </c>
      <c r="C554">
        <v>1</v>
      </c>
      <c r="D554">
        <v>1</v>
      </c>
      <c r="E554">
        <v>1</v>
      </c>
      <c r="F554">
        <v>665</v>
      </c>
      <c r="L554" t="s">
        <v>5531</v>
      </c>
      <c r="M554" t="s">
        <v>4734</v>
      </c>
      <c r="N554">
        <v>1</v>
      </c>
      <c r="O554">
        <v>1</v>
      </c>
      <c r="P554">
        <v>1</v>
      </c>
      <c r="Q554">
        <v>366</v>
      </c>
    </row>
    <row r="555" spans="1:17" x14ac:dyDescent="0.25">
      <c r="A555" t="s">
        <v>5533</v>
      </c>
      <c r="B555" t="s">
        <v>1725</v>
      </c>
      <c r="C555">
        <v>1</v>
      </c>
      <c r="D555">
        <v>1</v>
      </c>
      <c r="E555">
        <v>1</v>
      </c>
      <c r="F555">
        <v>666</v>
      </c>
      <c r="L555" t="s">
        <v>5531</v>
      </c>
      <c r="M555" t="s">
        <v>4735</v>
      </c>
      <c r="N555">
        <v>1</v>
      </c>
      <c r="O555">
        <v>1</v>
      </c>
      <c r="P555">
        <v>1</v>
      </c>
      <c r="Q555">
        <v>367</v>
      </c>
    </row>
    <row r="556" spans="1:17" x14ac:dyDescent="0.25">
      <c r="A556" t="s">
        <v>5533</v>
      </c>
      <c r="B556" t="s">
        <v>1726</v>
      </c>
      <c r="C556">
        <v>1</v>
      </c>
      <c r="D556">
        <v>1</v>
      </c>
      <c r="E556">
        <v>1</v>
      </c>
      <c r="F556">
        <v>667</v>
      </c>
      <c r="L556" t="s">
        <v>5531</v>
      </c>
      <c r="M556" t="s">
        <v>4736</v>
      </c>
      <c r="N556">
        <v>1</v>
      </c>
      <c r="O556">
        <v>1</v>
      </c>
      <c r="P556">
        <v>1</v>
      </c>
      <c r="Q556">
        <v>368</v>
      </c>
    </row>
    <row r="557" spans="1:17" x14ac:dyDescent="0.25">
      <c r="A557" t="s">
        <v>5533</v>
      </c>
      <c r="B557" t="s">
        <v>1727</v>
      </c>
      <c r="C557">
        <v>1</v>
      </c>
      <c r="D557">
        <v>1</v>
      </c>
      <c r="E557">
        <v>1</v>
      </c>
      <c r="F557">
        <v>668</v>
      </c>
      <c r="L557" t="s">
        <v>5531</v>
      </c>
      <c r="M557" t="s">
        <v>4737</v>
      </c>
      <c r="N557">
        <v>1</v>
      </c>
      <c r="O557">
        <v>1</v>
      </c>
      <c r="P557">
        <v>1</v>
      </c>
      <c r="Q557">
        <v>369</v>
      </c>
    </row>
    <row r="558" spans="1:17" x14ac:dyDescent="0.25">
      <c r="A558" t="s">
        <v>5533</v>
      </c>
      <c r="B558" t="s">
        <v>1728</v>
      </c>
      <c r="C558">
        <v>1</v>
      </c>
      <c r="D558">
        <v>1</v>
      </c>
      <c r="E558">
        <v>1</v>
      </c>
      <c r="F558">
        <v>669</v>
      </c>
      <c r="L558" t="s">
        <v>5531</v>
      </c>
      <c r="M558" t="s">
        <v>4738</v>
      </c>
      <c r="N558">
        <v>1</v>
      </c>
      <c r="O558">
        <v>1</v>
      </c>
      <c r="P558">
        <v>1</v>
      </c>
      <c r="Q558">
        <v>370</v>
      </c>
    </row>
    <row r="559" spans="1:17" x14ac:dyDescent="0.25">
      <c r="A559" t="s">
        <v>5533</v>
      </c>
      <c r="B559" t="s">
        <v>1729</v>
      </c>
      <c r="C559">
        <v>1</v>
      </c>
      <c r="D559">
        <v>1</v>
      </c>
      <c r="E559">
        <v>1</v>
      </c>
      <c r="F559">
        <v>670</v>
      </c>
      <c r="L559" t="s">
        <v>5531</v>
      </c>
      <c r="M559" t="s">
        <v>4739</v>
      </c>
      <c r="N559">
        <v>1</v>
      </c>
      <c r="O559">
        <v>1</v>
      </c>
      <c r="P559">
        <v>1</v>
      </c>
      <c r="Q559">
        <v>371</v>
      </c>
    </row>
    <row r="560" spans="1:17" x14ac:dyDescent="0.25">
      <c r="A560" t="s">
        <v>5533</v>
      </c>
      <c r="B560" t="s">
        <v>1730</v>
      </c>
      <c r="C560">
        <v>1</v>
      </c>
      <c r="D560">
        <v>1</v>
      </c>
      <c r="E560">
        <v>1</v>
      </c>
      <c r="F560">
        <v>671</v>
      </c>
      <c r="L560" t="s">
        <v>5531</v>
      </c>
      <c r="M560" t="s">
        <v>4740</v>
      </c>
      <c r="N560">
        <v>1</v>
      </c>
      <c r="O560">
        <v>1</v>
      </c>
      <c r="P560">
        <v>1</v>
      </c>
      <c r="Q560">
        <v>372</v>
      </c>
    </row>
    <row r="561" spans="1:17" x14ac:dyDescent="0.25">
      <c r="A561" t="s">
        <v>5533</v>
      </c>
      <c r="B561" t="s">
        <v>1731</v>
      </c>
      <c r="C561">
        <v>1</v>
      </c>
      <c r="D561">
        <v>1</v>
      </c>
      <c r="E561">
        <v>1</v>
      </c>
      <c r="F561">
        <v>672</v>
      </c>
      <c r="L561" t="s">
        <v>5531</v>
      </c>
      <c r="M561" t="s">
        <v>4741</v>
      </c>
      <c r="N561">
        <v>1</v>
      </c>
      <c r="O561">
        <v>1</v>
      </c>
      <c r="P561">
        <v>1</v>
      </c>
      <c r="Q561">
        <v>373</v>
      </c>
    </row>
    <row r="562" spans="1:17" x14ac:dyDescent="0.25">
      <c r="A562" t="s">
        <v>5533</v>
      </c>
      <c r="B562" t="s">
        <v>1732</v>
      </c>
      <c r="C562">
        <v>1</v>
      </c>
      <c r="D562">
        <v>1</v>
      </c>
      <c r="E562">
        <v>1</v>
      </c>
      <c r="F562">
        <v>673</v>
      </c>
      <c r="L562" t="s">
        <v>5531</v>
      </c>
      <c r="M562" t="s">
        <v>4742</v>
      </c>
      <c r="N562">
        <v>1</v>
      </c>
      <c r="O562">
        <v>1</v>
      </c>
      <c r="P562">
        <v>1</v>
      </c>
      <c r="Q562">
        <v>374</v>
      </c>
    </row>
    <row r="563" spans="1:17" x14ac:dyDescent="0.25">
      <c r="A563" t="s">
        <v>5533</v>
      </c>
      <c r="B563" t="s">
        <v>1733</v>
      </c>
      <c r="C563">
        <v>1</v>
      </c>
      <c r="D563">
        <v>1</v>
      </c>
      <c r="E563">
        <v>1</v>
      </c>
      <c r="F563">
        <v>674</v>
      </c>
      <c r="L563" t="s">
        <v>5531</v>
      </c>
      <c r="M563" t="s">
        <v>4743</v>
      </c>
      <c r="N563">
        <v>1</v>
      </c>
      <c r="O563">
        <v>1</v>
      </c>
      <c r="P563">
        <v>1</v>
      </c>
      <c r="Q563">
        <v>375</v>
      </c>
    </row>
    <row r="564" spans="1:17" x14ac:dyDescent="0.25">
      <c r="A564" t="s">
        <v>5533</v>
      </c>
      <c r="B564" t="s">
        <v>1734</v>
      </c>
      <c r="C564">
        <v>1</v>
      </c>
      <c r="D564">
        <v>1</v>
      </c>
      <c r="E564">
        <v>1</v>
      </c>
      <c r="F564">
        <v>675</v>
      </c>
      <c r="L564" t="s">
        <v>5531</v>
      </c>
      <c r="M564" t="s">
        <v>4816</v>
      </c>
      <c r="N564">
        <v>1</v>
      </c>
      <c r="O564">
        <v>1</v>
      </c>
      <c r="P564">
        <v>1</v>
      </c>
      <c r="Q564">
        <v>725</v>
      </c>
    </row>
    <row r="565" spans="1:17" x14ac:dyDescent="0.25">
      <c r="A565" t="s">
        <v>5533</v>
      </c>
      <c r="B565" t="s">
        <v>1735</v>
      </c>
      <c r="C565">
        <v>1</v>
      </c>
      <c r="D565">
        <v>1</v>
      </c>
      <c r="E565">
        <v>1</v>
      </c>
      <c r="F565">
        <v>676</v>
      </c>
      <c r="L565" t="s">
        <v>5531</v>
      </c>
      <c r="M565" t="s">
        <v>4817</v>
      </c>
      <c r="N565">
        <v>1</v>
      </c>
      <c r="O565">
        <v>1</v>
      </c>
      <c r="P565">
        <v>1</v>
      </c>
      <c r="Q565">
        <v>726</v>
      </c>
    </row>
    <row r="566" spans="1:17" x14ac:dyDescent="0.25">
      <c r="A566" t="s">
        <v>5533</v>
      </c>
      <c r="B566" t="s">
        <v>1736</v>
      </c>
      <c r="C566">
        <v>1</v>
      </c>
      <c r="D566">
        <v>1</v>
      </c>
      <c r="E566">
        <v>1</v>
      </c>
      <c r="F566">
        <v>677</v>
      </c>
      <c r="L566" t="s">
        <v>5531</v>
      </c>
      <c r="M566" t="s">
        <v>4818</v>
      </c>
      <c r="N566">
        <v>1</v>
      </c>
      <c r="O566">
        <v>1</v>
      </c>
      <c r="P566">
        <v>1</v>
      </c>
      <c r="Q566">
        <v>727</v>
      </c>
    </row>
    <row r="567" spans="1:17" x14ac:dyDescent="0.25">
      <c r="A567" t="s">
        <v>5533</v>
      </c>
      <c r="B567" t="s">
        <v>1737</v>
      </c>
      <c r="C567">
        <v>1</v>
      </c>
      <c r="D567">
        <v>1</v>
      </c>
      <c r="E567">
        <v>1</v>
      </c>
      <c r="F567">
        <v>678</v>
      </c>
      <c r="L567" t="s">
        <v>5531</v>
      </c>
      <c r="M567" t="s">
        <v>4819</v>
      </c>
      <c r="N567">
        <v>1</v>
      </c>
      <c r="O567">
        <v>1</v>
      </c>
      <c r="P567">
        <v>1</v>
      </c>
      <c r="Q567">
        <v>728</v>
      </c>
    </row>
    <row r="568" spans="1:17" x14ac:dyDescent="0.25">
      <c r="A568" t="s">
        <v>5533</v>
      </c>
      <c r="B568" t="s">
        <v>1738</v>
      </c>
      <c r="C568">
        <v>1</v>
      </c>
      <c r="D568">
        <v>1</v>
      </c>
      <c r="E568">
        <v>1</v>
      </c>
      <c r="F568">
        <v>679</v>
      </c>
      <c r="L568" t="s">
        <v>5531</v>
      </c>
      <c r="M568" t="s">
        <v>4820</v>
      </c>
      <c r="N568">
        <v>1</v>
      </c>
      <c r="O568">
        <v>1</v>
      </c>
      <c r="P568">
        <v>1</v>
      </c>
      <c r="Q568">
        <v>729</v>
      </c>
    </row>
    <row r="569" spans="1:17" x14ac:dyDescent="0.25">
      <c r="A569" t="s">
        <v>5533</v>
      </c>
      <c r="B569" t="s">
        <v>1739</v>
      </c>
      <c r="C569">
        <v>1</v>
      </c>
      <c r="D569">
        <v>1</v>
      </c>
      <c r="E569">
        <v>1</v>
      </c>
      <c r="F569">
        <v>680</v>
      </c>
      <c r="L569" t="s">
        <v>5531</v>
      </c>
      <c r="M569" t="s">
        <v>4821</v>
      </c>
      <c r="N569">
        <v>1</v>
      </c>
      <c r="O569">
        <v>1</v>
      </c>
      <c r="P569">
        <v>1</v>
      </c>
      <c r="Q569">
        <v>730</v>
      </c>
    </row>
    <row r="570" spans="1:17" x14ac:dyDescent="0.25">
      <c r="A570" t="s">
        <v>5533</v>
      </c>
      <c r="B570" t="s">
        <v>1740</v>
      </c>
      <c r="C570">
        <v>1</v>
      </c>
      <c r="D570">
        <v>1</v>
      </c>
      <c r="E570">
        <v>1</v>
      </c>
      <c r="F570">
        <v>681</v>
      </c>
      <c r="L570" t="s">
        <v>5531</v>
      </c>
      <c r="M570" t="s">
        <v>4822</v>
      </c>
      <c r="N570">
        <v>1</v>
      </c>
      <c r="O570">
        <v>1</v>
      </c>
      <c r="P570">
        <v>1</v>
      </c>
      <c r="Q570">
        <v>731</v>
      </c>
    </row>
    <row r="571" spans="1:17" x14ac:dyDescent="0.25">
      <c r="A571" t="s">
        <v>5533</v>
      </c>
      <c r="B571" t="s">
        <v>1741</v>
      </c>
      <c r="C571">
        <v>1</v>
      </c>
      <c r="D571">
        <v>1</v>
      </c>
      <c r="E571">
        <v>1</v>
      </c>
      <c r="F571">
        <v>682</v>
      </c>
      <c r="L571" t="s">
        <v>5531</v>
      </c>
      <c r="M571" t="s">
        <v>4823</v>
      </c>
      <c r="N571">
        <v>1</v>
      </c>
      <c r="O571">
        <v>1</v>
      </c>
      <c r="P571">
        <v>1</v>
      </c>
      <c r="Q571">
        <v>732</v>
      </c>
    </row>
    <row r="572" spans="1:17" x14ac:dyDescent="0.25">
      <c r="A572" t="s">
        <v>5533</v>
      </c>
      <c r="B572" t="s">
        <v>1742</v>
      </c>
      <c r="C572">
        <v>1</v>
      </c>
      <c r="D572">
        <v>1</v>
      </c>
      <c r="E572">
        <v>1</v>
      </c>
      <c r="F572">
        <v>683</v>
      </c>
      <c r="L572" t="s">
        <v>5531</v>
      </c>
      <c r="M572" t="s">
        <v>4824</v>
      </c>
      <c r="N572">
        <v>1</v>
      </c>
      <c r="O572">
        <v>1</v>
      </c>
      <c r="P572">
        <v>1</v>
      </c>
      <c r="Q572">
        <v>733</v>
      </c>
    </row>
    <row r="573" spans="1:17" x14ac:dyDescent="0.25">
      <c r="A573" t="s">
        <v>5533</v>
      </c>
      <c r="B573" t="s">
        <v>1743</v>
      </c>
      <c r="C573">
        <v>1</v>
      </c>
      <c r="D573">
        <v>1</v>
      </c>
      <c r="E573">
        <v>1</v>
      </c>
      <c r="F573">
        <v>684</v>
      </c>
      <c r="L573" t="s">
        <v>5531</v>
      </c>
      <c r="M573" t="s">
        <v>4825</v>
      </c>
      <c r="N573">
        <v>1</v>
      </c>
      <c r="O573">
        <v>1</v>
      </c>
      <c r="P573">
        <v>1</v>
      </c>
      <c r="Q573">
        <v>734</v>
      </c>
    </row>
    <row r="574" spans="1:17" x14ac:dyDescent="0.25">
      <c r="A574" t="s">
        <v>5533</v>
      </c>
      <c r="B574" t="s">
        <v>1744</v>
      </c>
      <c r="C574">
        <v>1</v>
      </c>
      <c r="D574">
        <v>1</v>
      </c>
      <c r="E574">
        <v>1</v>
      </c>
      <c r="F574">
        <v>685</v>
      </c>
      <c r="L574" t="s">
        <v>5531</v>
      </c>
      <c r="M574" t="s">
        <v>4826</v>
      </c>
      <c r="N574">
        <v>1</v>
      </c>
      <c r="O574">
        <v>1</v>
      </c>
      <c r="P574">
        <v>1</v>
      </c>
      <c r="Q574">
        <v>735</v>
      </c>
    </row>
    <row r="575" spans="1:17" x14ac:dyDescent="0.25">
      <c r="A575" t="s">
        <v>5533</v>
      </c>
      <c r="B575" t="s">
        <v>1745</v>
      </c>
      <c r="C575">
        <v>1</v>
      </c>
      <c r="D575">
        <v>1</v>
      </c>
      <c r="E575">
        <v>1</v>
      </c>
      <c r="F575">
        <v>686</v>
      </c>
      <c r="L575" t="s">
        <v>5531</v>
      </c>
      <c r="M575" t="s">
        <v>4827</v>
      </c>
      <c r="N575">
        <v>1</v>
      </c>
      <c r="O575">
        <v>1</v>
      </c>
      <c r="P575">
        <v>1</v>
      </c>
      <c r="Q575">
        <v>736</v>
      </c>
    </row>
    <row r="576" spans="1:17" x14ac:dyDescent="0.25">
      <c r="A576" t="s">
        <v>5533</v>
      </c>
      <c r="B576" t="s">
        <v>1746</v>
      </c>
      <c r="C576">
        <v>1</v>
      </c>
      <c r="D576">
        <v>1</v>
      </c>
      <c r="E576">
        <v>1</v>
      </c>
      <c r="F576">
        <v>687</v>
      </c>
      <c r="L576" t="s">
        <v>5531</v>
      </c>
      <c r="M576" t="s">
        <v>4828</v>
      </c>
      <c r="N576">
        <v>1</v>
      </c>
      <c r="O576">
        <v>1</v>
      </c>
      <c r="P576">
        <v>1</v>
      </c>
      <c r="Q576">
        <v>737</v>
      </c>
    </row>
    <row r="577" spans="1:17" x14ac:dyDescent="0.25">
      <c r="A577" t="s">
        <v>5533</v>
      </c>
      <c r="B577" t="s">
        <v>1747</v>
      </c>
      <c r="C577">
        <v>1</v>
      </c>
      <c r="D577">
        <v>1</v>
      </c>
      <c r="E577">
        <v>1</v>
      </c>
      <c r="F577">
        <v>688</v>
      </c>
      <c r="L577" t="s">
        <v>5531</v>
      </c>
      <c r="M577" t="s">
        <v>4829</v>
      </c>
      <c r="N577">
        <v>1</v>
      </c>
      <c r="O577">
        <v>1</v>
      </c>
      <c r="P577">
        <v>1</v>
      </c>
      <c r="Q577">
        <v>738</v>
      </c>
    </row>
    <row r="578" spans="1:17" x14ac:dyDescent="0.25">
      <c r="A578" t="s">
        <v>5533</v>
      </c>
      <c r="B578" t="s">
        <v>1748</v>
      </c>
      <c r="C578">
        <v>1</v>
      </c>
      <c r="D578">
        <v>1</v>
      </c>
      <c r="E578">
        <v>1</v>
      </c>
      <c r="F578">
        <v>689</v>
      </c>
      <c r="L578" t="s">
        <v>5531</v>
      </c>
      <c r="M578" t="s">
        <v>4830</v>
      </c>
      <c r="N578">
        <v>1</v>
      </c>
      <c r="O578">
        <v>1</v>
      </c>
      <c r="P578">
        <v>1</v>
      </c>
      <c r="Q578">
        <v>739</v>
      </c>
    </row>
    <row r="579" spans="1:17" x14ac:dyDescent="0.25">
      <c r="A579" t="s">
        <v>5533</v>
      </c>
      <c r="B579" t="s">
        <v>1749</v>
      </c>
      <c r="C579">
        <v>1</v>
      </c>
      <c r="D579">
        <v>1</v>
      </c>
      <c r="E579">
        <v>1</v>
      </c>
      <c r="F579">
        <v>690</v>
      </c>
      <c r="L579" t="s">
        <v>5531</v>
      </c>
      <c r="M579" t="s">
        <v>4831</v>
      </c>
      <c r="N579">
        <v>1</v>
      </c>
      <c r="O579">
        <v>1</v>
      </c>
      <c r="P579">
        <v>1</v>
      </c>
      <c r="Q579">
        <v>740</v>
      </c>
    </row>
    <row r="580" spans="1:17" x14ac:dyDescent="0.25">
      <c r="A580" t="s">
        <v>5533</v>
      </c>
      <c r="B580" t="s">
        <v>1750</v>
      </c>
      <c r="C580">
        <v>1</v>
      </c>
      <c r="D580">
        <v>1</v>
      </c>
      <c r="E580">
        <v>1</v>
      </c>
      <c r="F580">
        <v>691</v>
      </c>
      <c r="L580" t="s">
        <v>5531</v>
      </c>
      <c r="M580" t="s">
        <v>4832</v>
      </c>
      <c r="N580">
        <v>1</v>
      </c>
      <c r="O580">
        <v>1</v>
      </c>
      <c r="P580">
        <v>1</v>
      </c>
      <c r="Q580">
        <v>741</v>
      </c>
    </row>
    <row r="581" spans="1:17" x14ac:dyDescent="0.25">
      <c r="A581" t="s">
        <v>5533</v>
      </c>
      <c r="B581" t="s">
        <v>1751</v>
      </c>
      <c r="C581">
        <v>1</v>
      </c>
      <c r="D581">
        <v>1</v>
      </c>
      <c r="E581">
        <v>1</v>
      </c>
      <c r="F581">
        <v>692</v>
      </c>
      <c r="L581" t="s">
        <v>5531</v>
      </c>
      <c r="M581" t="s">
        <v>4833</v>
      </c>
      <c r="N581">
        <v>1</v>
      </c>
      <c r="O581">
        <v>1</v>
      </c>
      <c r="P581">
        <v>1</v>
      </c>
      <c r="Q581">
        <v>742</v>
      </c>
    </row>
    <row r="582" spans="1:17" x14ac:dyDescent="0.25">
      <c r="A582" t="s">
        <v>5533</v>
      </c>
      <c r="B582" t="s">
        <v>1752</v>
      </c>
      <c r="C582">
        <v>1</v>
      </c>
      <c r="D582">
        <v>1</v>
      </c>
      <c r="E582">
        <v>1</v>
      </c>
      <c r="F582">
        <v>693</v>
      </c>
      <c r="L582" t="s">
        <v>5531</v>
      </c>
      <c r="M582" t="s">
        <v>4834</v>
      </c>
      <c r="N582">
        <v>1</v>
      </c>
      <c r="O582">
        <v>1</v>
      </c>
      <c r="P582">
        <v>1</v>
      </c>
      <c r="Q582">
        <v>743</v>
      </c>
    </row>
    <row r="583" spans="1:17" x14ac:dyDescent="0.25">
      <c r="A583" t="s">
        <v>5533</v>
      </c>
      <c r="B583" t="s">
        <v>1753</v>
      </c>
      <c r="C583">
        <v>1</v>
      </c>
      <c r="D583">
        <v>1</v>
      </c>
      <c r="E583">
        <v>1</v>
      </c>
      <c r="F583">
        <v>694</v>
      </c>
      <c r="L583" t="s">
        <v>5531</v>
      </c>
      <c r="M583" t="s">
        <v>4835</v>
      </c>
      <c r="N583">
        <v>1</v>
      </c>
      <c r="O583">
        <v>1</v>
      </c>
      <c r="P583">
        <v>1</v>
      </c>
      <c r="Q583">
        <v>744</v>
      </c>
    </row>
    <row r="584" spans="1:17" x14ac:dyDescent="0.25">
      <c r="A584" t="s">
        <v>5533</v>
      </c>
      <c r="B584" t="s">
        <v>1754</v>
      </c>
      <c r="C584">
        <v>1</v>
      </c>
      <c r="D584">
        <v>1</v>
      </c>
      <c r="E584">
        <v>1</v>
      </c>
      <c r="F584">
        <v>695</v>
      </c>
      <c r="L584" t="s">
        <v>5531</v>
      </c>
      <c r="M584" t="s">
        <v>4836</v>
      </c>
      <c r="N584">
        <v>1</v>
      </c>
      <c r="O584">
        <v>1</v>
      </c>
      <c r="P584">
        <v>1</v>
      </c>
      <c r="Q584">
        <v>745</v>
      </c>
    </row>
    <row r="585" spans="1:17" x14ac:dyDescent="0.25">
      <c r="A585" t="s">
        <v>5533</v>
      </c>
      <c r="B585" t="s">
        <v>1755</v>
      </c>
      <c r="C585">
        <v>1</v>
      </c>
      <c r="D585">
        <v>1</v>
      </c>
      <c r="E585">
        <v>1</v>
      </c>
      <c r="F585">
        <v>696</v>
      </c>
      <c r="L585" t="s">
        <v>5531</v>
      </c>
      <c r="M585" t="s">
        <v>4837</v>
      </c>
      <c r="N585">
        <v>1</v>
      </c>
      <c r="O585">
        <v>1</v>
      </c>
      <c r="P585">
        <v>1</v>
      </c>
      <c r="Q585">
        <v>746</v>
      </c>
    </row>
    <row r="586" spans="1:17" x14ac:dyDescent="0.25">
      <c r="A586" t="s">
        <v>5533</v>
      </c>
      <c r="B586" t="s">
        <v>1756</v>
      </c>
      <c r="C586">
        <v>1</v>
      </c>
      <c r="D586">
        <v>1</v>
      </c>
      <c r="E586">
        <v>1</v>
      </c>
      <c r="F586">
        <v>697</v>
      </c>
      <c r="L586" t="s">
        <v>5531</v>
      </c>
      <c r="M586" t="s">
        <v>4838</v>
      </c>
      <c r="N586">
        <v>1</v>
      </c>
      <c r="O586">
        <v>1</v>
      </c>
      <c r="P586">
        <v>1</v>
      </c>
      <c r="Q586">
        <v>747</v>
      </c>
    </row>
    <row r="587" spans="1:17" x14ac:dyDescent="0.25">
      <c r="A587" t="s">
        <v>5533</v>
      </c>
      <c r="B587" t="s">
        <v>1757</v>
      </c>
      <c r="C587">
        <v>1</v>
      </c>
      <c r="D587">
        <v>1</v>
      </c>
      <c r="E587">
        <v>1</v>
      </c>
      <c r="F587">
        <v>698</v>
      </c>
      <c r="L587" t="s">
        <v>5531</v>
      </c>
      <c r="M587" t="s">
        <v>4839</v>
      </c>
      <c r="N587">
        <v>1</v>
      </c>
      <c r="O587">
        <v>1</v>
      </c>
      <c r="P587">
        <v>1</v>
      </c>
      <c r="Q587">
        <v>748</v>
      </c>
    </row>
    <row r="588" spans="1:17" x14ac:dyDescent="0.25">
      <c r="A588" t="s">
        <v>5533</v>
      </c>
      <c r="B588" t="s">
        <v>1758</v>
      </c>
      <c r="C588">
        <v>1</v>
      </c>
      <c r="D588">
        <v>1</v>
      </c>
      <c r="E588">
        <v>1</v>
      </c>
      <c r="F588">
        <v>699</v>
      </c>
      <c r="L588" t="s">
        <v>5531</v>
      </c>
      <c r="M588" t="s">
        <v>4840</v>
      </c>
      <c r="N588">
        <v>1</v>
      </c>
      <c r="O588">
        <v>1</v>
      </c>
      <c r="P588">
        <v>1</v>
      </c>
      <c r="Q588">
        <v>749</v>
      </c>
    </row>
    <row r="589" spans="1:17" x14ac:dyDescent="0.25">
      <c r="A589" t="s">
        <v>5533</v>
      </c>
      <c r="B589" t="s">
        <v>1759</v>
      </c>
      <c r="C589">
        <v>1</v>
      </c>
      <c r="D589">
        <v>1</v>
      </c>
      <c r="E589">
        <v>1</v>
      </c>
      <c r="F589">
        <v>700</v>
      </c>
      <c r="L589" t="s">
        <v>5531</v>
      </c>
      <c r="M589" t="s">
        <v>4841</v>
      </c>
      <c r="N589">
        <v>1</v>
      </c>
      <c r="O589">
        <v>1</v>
      </c>
      <c r="P589">
        <v>1</v>
      </c>
      <c r="Q589">
        <v>750</v>
      </c>
    </row>
    <row r="590" spans="1:17" x14ac:dyDescent="0.25">
      <c r="A590" t="s">
        <v>5533</v>
      </c>
      <c r="B590" t="s">
        <v>1760</v>
      </c>
      <c r="C590">
        <v>1</v>
      </c>
      <c r="D590">
        <v>1</v>
      </c>
      <c r="E590">
        <v>1</v>
      </c>
      <c r="F590">
        <v>701</v>
      </c>
      <c r="L590" t="s">
        <v>5531</v>
      </c>
      <c r="M590" t="s">
        <v>4842</v>
      </c>
      <c r="N590">
        <v>1</v>
      </c>
      <c r="O590">
        <v>1</v>
      </c>
      <c r="P590">
        <v>1</v>
      </c>
      <c r="Q590">
        <v>751</v>
      </c>
    </row>
    <row r="591" spans="1:17" x14ac:dyDescent="0.25">
      <c r="A591" t="s">
        <v>5533</v>
      </c>
      <c r="B591" t="s">
        <v>1761</v>
      </c>
      <c r="C591">
        <v>1</v>
      </c>
      <c r="D591">
        <v>1</v>
      </c>
      <c r="E591">
        <v>1</v>
      </c>
      <c r="F591">
        <v>702</v>
      </c>
      <c r="L591" t="s">
        <v>5531</v>
      </c>
      <c r="M591" t="s">
        <v>4843</v>
      </c>
      <c r="N591">
        <v>1</v>
      </c>
      <c r="O591">
        <v>1</v>
      </c>
      <c r="P591">
        <v>1</v>
      </c>
      <c r="Q591">
        <v>752</v>
      </c>
    </row>
    <row r="592" spans="1:17" x14ac:dyDescent="0.25">
      <c r="A592" t="s">
        <v>5533</v>
      </c>
      <c r="B592" t="s">
        <v>1762</v>
      </c>
      <c r="C592">
        <v>1</v>
      </c>
      <c r="D592">
        <v>1</v>
      </c>
      <c r="E592">
        <v>1</v>
      </c>
      <c r="F592">
        <v>703</v>
      </c>
      <c r="L592" t="s">
        <v>5531</v>
      </c>
      <c r="M592" t="s">
        <v>4844</v>
      </c>
      <c r="N592">
        <v>1</v>
      </c>
      <c r="O592">
        <v>1</v>
      </c>
      <c r="P592">
        <v>1</v>
      </c>
      <c r="Q592">
        <v>753</v>
      </c>
    </row>
    <row r="593" spans="1:17" x14ac:dyDescent="0.25">
      <c r="A593" t="s">
        <v>5533</v>
      </c>
      <c r="B593" t="s">
        <v>1763</v>
      </c>
      <c r="C593">
        <v>1</v>
      </c>
      <c r="D593">
        <v>1</v>
      </c>
      <c r="E593">
        <v>1</v>
      </c>
      <c r="F593">
        <v>704</v>
      </c>
      <c r="L593" t="s">
        <v>5531</v>
      </c>
      <c r="M593" t="s">
        <v>4845</v>
      </c>
      <c r="N593">
        <v>1</v>
      </c>
      <c r="O593">
        <v>1</v>
      </c>
      <c r="P593">
        <v>1</v>
      </c>
      <c r="Q593">
        <v>754</v>
      </c>
    </row>
    <row r="594" spans="1:17" x14ac:dyDescent="0.25">
      <c r="A594" t="s">
        <v>5533</v>
      </c>
      <c r="B594" t="s">
        <v>1764</v>
      </c>
      <c r="C594">
        <v>1</v>
      </c>
      <c r="D594">
        <v>1</v>
      </c>
      <c r="E594">
        <v>1</v>
      </c>
      <c r="F594">
        <v>705</v>
      </c>
      <c r="L594" t="s">
        <v>5531</v>
      </c>
      <c r="M594" t="s">
        <v>4846</v>
      </c>
      <c r="N594">
        <v>1</v>
      </c>
      <c r="O594">
        <v>1</v>
      </c>
      <c r="P594">
        <v>1</v>
      </c>
      <c r="Q594">
        <v>755</v>
      </c>
    </row>
    <row r="595" spans="1:17" x14ac:dyDescent="0.25">
      <c r="A595" t="s">
        <v>5533</v>
      </c>
      <c r="B595" t="s">
        <v>1765</v>
      </c>
      <c r="C595">
        <v>1</v>
      </c>
      <c r="D595">
        <v>1</v>
      </c>
      <c r="E595">
        <v>1</v>
      </c>
      <c r="F595">
        <v>706</v>
      </c>
      <c r="L595" t="s">
        <v>5531</v>
      </c>
      <c r="M595" t="s">
        <v>4847</v>
      </c>
      <c r="N595">
        <v>1</v>
      </c>
      <c r="O595">
        <v>1</v>
      </c>
      <c r="P595">
        <v>1</v>
      </c>
      <c r="Q595">
        <v>756</v>
      </c>
    </row>
    <row r="596" spans="1:17" x14ac:dyDescent="0.25">
      <c r="A596" t="s">
        <v>5533</v>
      </c>
      <c r="B596" t="s">
        <v>1766</v>
      </c>
      <c r="C596">
        <v>1</v>
      </c>
      <c r="D596">
        <v>1</v>
      </c>
      <c r="E596">
        <v>1</v>
      </c>
      <c r="F596">
        <v>707</v>
      </c>
      <c r="L596" t="s">
        <v>5531</v>
      </c>
      <c r="M596" t="s">
        <v>4848</v>
      </c>
      <c r="N596">
        <v>1</v>
      </c>
      <c r="O596">
        <v>1</v>
      </c>
      <c r="P596">
        <v>1</v>
      </c>
      <c r="Q596">
        <v>757</v>
      </c>
    </row>
    <row r="597" spans="1:17" x14ac:dyDescent="0.25">
      <c r="A597" t="s">
        <v>5533</v>
      </c>
      <c r="B597" t="s">
        <v>1767</v>
      </c>
      <c r="C597">
        <v>1</v>
      </c>
      <c r="D597">
        <v>1</v>
      </c>
      <c r="E597">
        <v>1</v>
      </c>
      <c r="F597">
        <v>708</v>
      </c>
      <c r="L597" t="s">
        <v>5531</v>
      </c>
      <c r="M597" t="s">
        <v>4849</v>
      </c>
      <c r="N597">
        <v>1</v>
      </c>
      <c r="O597">
        <v>1</v>
      </c>
      <c r="P597">
        <v>1</v>
      </c>
      <c r="Q597">
        <v>758</v>
      </c>
    </row>
    <row r="598" spans="1:17" x14ac:dyDescent="0.25">
      <c r="A598" t="s">
        <v>5533</v>
      </c>
      <c r="B598" t="s">
        <v>1768</v>
      </c>
      <c r="C598">
        <v>1</v>
      </c>
      <c r="D598">
        <v>1</v>
      </c>
      <c r="E598">
        <v>1</v>
      </c>
      <c r="F598">
        <v>709</v>
      </c>
      <c r="L598" t="s">
        <v>5531</v>
      </c>
      <c r="M598" t="s">
        <v>4850</v>
      </c>
      <c r="N598">
        <v>1</v>
      </c>
      <c r="O598">
        <v>1</v>
      </c>
      <c r="P598">
        <v>1</v>
      </c>
      <c r="Q598">
        <v>759</v>
      </c>
    </row>
    <row r="599" spans="1:17" x14ac:dyDescent="0.25">
      <c r="A599" t="s">
        <v>5533</v>
      </c>
      <c r="B599" t="s">
        <v>1769</v>
      </c>
      <c r="C599">
        <v>1</v>
      </c>
      <c r="D599">
        <v>1</v>
      </c>
      <c r="E599">
        <v>1</v>
      </c>
      <c r="F599">
        <v>710</v>
      </c>
      <c r="L599" t="s">
        <v>5531</v>
      </c>
      <c r="M599" t="s">
        <v>5352</v>
      </c>
      <c r="N599">
        <v>1</v>
      </c>
      <c r="O599">
        <v>1</v>
      </c>
      <c r="P599">
        <v>1</v>
      </c>
      <c r="Q599">
        <v>760</v>
      </c>
    </row>
    <row r="600" spans="1:17" x14ac:dyDescent="0.25">
      <c r="A600" t="s">
        <v>5533</v>
      </c>
      <c r="B600" t="s">
        <v>1770</v>
      </c>
      <c r="C600">
        <v>1</v>
      </c>
      <c r="D600">
        <v>1</v>
      </c>
      <c r="E600">
        <v>1</v>
      </c>
      <c r="F600">
        <v>711</v>
      </c>
      <c r="L600" t="s">
        <v>5531</v>
      </c>
      <c r="M600" t="s">
        <v>4457</v>
      </c>
      <c r="N600">
        <v>1</v>
      </c>
      <c r="O600">
        <v>1</v>
      </c>
      <c r="P600">
        <v>1</v>
      </c>
      <c r="Q600">
        <v>276</v>
      </c>
    </row>
    <row r="601" spans="1:17" x14ac:dyDescent="0.25">
      <c r="A601" t="s">
        <v>5533</v>
      </c>
      <c r="B601" t="s">
        <v>1771</v>
      </c>
      <c r="C601">
        <v>1</v>
      </c>
      <c r="D601">
        <v>1</v>
      </c>
      <c r="E601">
        <v>1</v>
      </c>
      <c r="F601">
        <v>712</v>
      </c>
      <c r="L601" t="s">
        <v>5531</v>
      </c>
      <c r="M601" t="s">
        <v>4458</v>
      </c>
      <c r="N601">
        <v>1</v>
      </c>
      <c r="O601">
        <v>1</v>
      </c>
      <c r="P601">
        <v>1</v>
      </c>
      <c r="Q601">
        <v>277</v>
      </c>
    </row>
    <row r="602" spans="1:17" x14ac:dyDescent="0.25">
      <c r="A602" t="s">
        <v>5533</v>
      </c>
      <c r="B602" t="s">
        <v>1772</v>
      </c>
      <c r="C602">
        <v>1</v>
      </c>
      <c r="D602">
        <v>1</v>
      </c>
      <c r="E602">
        <v>1</v>
      </c>
      <c r="F602">
        <v>713</v>
      </c>
      <c r="L602" t="s">
        <v>5531</v>
      </c>
      <c r="M602" t="s">
        <v>4459</v>
      </c>
      <c r="N602">
        <v>1</v>
      </c>
      <c r="O602">
        <v>1</v>
      </c>
      <c r="P602">
        <v>1</v>
      </c>
      <c r="Q602">
        <v>278</v>
      </c>
    </row>
    <row r="603" spans="1:17" x14ac:dyDescent="0.25">
      <c r="A603" t="s">
        <v>5533</v>
      </c>
      <c r="B603" t="s">
        <v>1773</v>
      </c>
      <c r="C603">
        <v>1</v>
      </c>
      <c r="D603">
        <v>1</v>
      </c>
      <c r="E603">
        <v>1</v>
      </c>
      <c r="F603">
        <v>714</v>
      </c>
      <c r="L603" t="s">
        <v>5531</v>
      </c>
      <c r="M603" t="s">
        <v>4460</v>
      </c>
      <c r="N603">
        <v>1</v>
      </c>
      <c r="O603">
        <v>1</v>
      </c>
      <c r="P603">
        <v>1</v>
      </c>
      <c r="Q603">
        <v>279</v>
      </c>
    </row>
    <row r="604" spans="1:17" x14ac:dyDescent="0.25">
      <c r="A604" t="s">
        <v>5533</v>
      </c>
      <c r="B604" t="s">
        <v>1774</v>
      </c>
      <c r="C604">
        <v>1</v>
      </c>
      <c r="D604">
        <v>1</v>
      </c>
      <c r="E604">
        <v>1</v>
      </c>
      <c r="F604">
        <v>715</v>
      </c>
      <c r="L604" t="s">
        <v>5531</v>
      </c>
      <c r="M604" t="s">
        <v>4461</v>
      </c>
      <c r="N604">
        <v>1</v>
      </c>
      <c r="O604">
        <v>1</v>
      </c>
      <c r="P604">
        <v>1</v>
      </c>
      <c r="Q604">
        <v>280</v>
      </c>
    </row>
    <row r="605" spans="1:17" x14ac:dyDescent="0.25">
      <c r="A605" t="s">
        <v>5533</v>
      </c>
      <c r="B605" t="s">
        <v>1775</v>
      </c>
      <c r="C605">
        <v>1</v>
      </c>
      <c r="D605">
        <v>1</v>
      </c>
      <c r="E605">
        <v>1</v>
      </c>
      <c r="F605">
        <v>716</v>
      </c>
      <c r="L605" t="s">
        <v>5531</v>
      </c>
      <c r="M605" t="s">
        <v>4462</v>
      </c>
      <c r="N605">
        <v>1</v>
      </c>
      <c r="O605">
        <v>1</v>
      </c>
      <c r="P605">
        <v>1</v>
      </c>
      <c r="Q605">
        <v>281</v>
      </c>
    </row>
    <row r="606" spans="1:17" x14ac:dyDescent="0.25">
      <c r="A606" t="s">
        <v>5533</v>
      </c>
      <c r="B606" t="s">
        <v>1776</v>
      </c>
      <c r="C606">
        <v>1</v>
      </c>
      <c r="D606">
        <v>1</v>
      </c>
      <c r="E606">
        <v>1</v>
      </c>
      <c r="F606">
        <v>717</v>
      </c>
      <c r="L606" t="s">
        <v>5531</v>
      </c>
      <c r="M606" t="s">
        <v>4463</v>
      </c>
      <c r="N606">
        <v>1</v>
      </c>
      <c r="O606">
        <v>1</v>
      </c>
      <c r="P606">
        <v>1</v>
      </c>
      <c r="Q606">
        <v>282</v>
      </c>
    </row>
    <row r="607" spans="1:17" x14ac:dyDescent="0.25">
      <c r="A607" t="s">
        <v>5533</v>
      </c>
      <c r="B607" t="s">
        <v>1777</v>
      </c>
      <c r="C607">
        <v>1</v>
      </c>
      <c r="D607">
        <v>1</v>
      </c>
      <c r="E607">
        <v>1</v>
      </c>
      <c r="F607">
        <v>718</v>
      </c>
      <c r="L607" t="s">
        <v>5531</v>
      </c>
      <c r="M607" t="s">
        <v>4464</v>
      </c>
      <c r="N607">
        <v>1</v>
      </c>
      <c r="O607">
        <v>1</v>
      </c>
      <c r="P607">
        <v>1</v>
      </c>
      <c r="Q607">
        <v>283</v>
      </c>
    </row>
    <row r="608" spans="1:17" x14ac:dyDescent="0.25">
      <c r="A608" t="s">
        <v>5533</v>
      </c>
      <c r="B608" t="s">
        <v>1778</v>
      </c>
      <c r="C608">
        <v>1</v>
      </c>
      <c r="D608">
        <v>1</v>
      </c>
      <c r="E608">
        <v>1</v>
      </c>
      <c r="F608">
        <v>719</v>
      </c>
      <c r="L608" t="s">
        <v>5531</v>
      </c>
      <c r="M608" t="s">
        <v>4465</v>
      </c>
      <c r="N608">
        <v>1</v>
      </c>
      <c r="O608">
        <v>1</v>
      </c>
      <c r="P608">
        <v>1</v>
      </c>
      <c r="Q608">
        <v>284</v>
      </c>
    </row>
    <row r="609" spans="1:17" x14ac:dyDescent="0.25">
      <c r="A609" t="s">
        <v>5533</v>
      </c>
      <c r="B609" t="s">
        <v>1779</v>
      </c>
      <c r="C609">
        <v>1</v>
      </c>
      <c r="D609">
        <v>1</v>
      </c>
      <c r="E609">
        <v>1</v>
      </c>
      <c r="F609">
        <v>720</v>
      </c>
      <c r="L609" t="s">
        <v>5531</v>
      </c>
      <c r="M609" t="s">
        <v>4466</v>
      </c>
      <c r="N609">
        <v>1</v>
      </c>
      <c r="O609">
        <v>1</v>
      </c>
      <c r="P609">
        <v>1</v>
      </c>
      <c r="Q609">
        <v>285</v>
      </c>
    </row>
    <row r="610" spans="1:17" x14ac:dyDescent="0.25">
      <c r="A610" t="s">
        <v>5533</v>
      </c>
      <c r="B610" t="s">
        <v>1780</v>
      </c>
      <c r="C610">
        <v>1</v>
      </c>
      <c r="D610">
        <v>1</v>
      </c>
      <c r="E610">
        <v>2</v>
      </c>
      <c r="F610">
        <v>66</v>
      </c>
      <c r="L610" t="s">
        <v>5531</v>
      </c>
      <c r="M610" t="s">
        <v>4467</v>
      </c>
      <c r="N610">
        <v>1</v>
      </c>
      <c r="O610">
        <v>1</v>
      </c>
      <c r="P610">
        <v>1</v>
      </c>
      <c r="Q610">
        <v>286</v>
      </c>
    </row>
    <row r="611" spans="1:17" x14ac:dyDescent="0.25">
      <c r="A611" t="s">
        <v>5533</v>
      </c>
      <c r="B611" t="s">
        <v>1781</v>
      </c>
      <c r="C611">
        <v>1</v>
      </c>
      <c r="D611">
        <v>1</v>
      </c>
      <c r="E611">
        <v>2</v>
      </c>
      <c r="F611">
        <v>67</v>
      </c>
      <c r="L611" t="s">
        <v>5531</v>
      </c>
      <c r="M611" t="s">
        <v>4468</v>
      </c>
      <c r="N611">
        <v>1</v>
      </c>
      <c r="O611">
        <v>1</v>
      </c>
      <c r="P611">
        <v>1</v>
      </c>
      <c r="Q611">
        <v>287</v>
      </c>
    </row>
    <row r="612" spans="1:17" x14ac:dyDescent="0.25">
      <c r="A612" t="s">
        <v>5533</v>
      </c>
      <c r="B612" t="s">
        <v>1782</v>
      </c>
      <c r="C612">
        <v>1</v>
      </c>
      <c r="D612">
        <v>1</v>
      </c>
      <c r="E612">
        <v>2</v>
      </c>
      <c r="F612">
        <v>68</v>
      </c>
      <c r="L612" t="s">
        <v>5531</v>
      </c>
      <c r="M612" t="s">
        <v>4469</v>
      </c>
      <c r="N612">
        <v>1</v>
      </c>
      <c r="O612">
        <v>1</v>
      </c>
      <c r="P612">
        <v>1</v>
      </c>
      <c r="Q612">
        <v>288</v>
      </c>
    </row>
    <row r="613" spans="1:17" x14ac:dyDescent="0.25">
      <c r="A613" t="s">
        <v>5533</v>
      </c>
      <c r="B613" t="s">
        <v>1783</v>
      </c>
      <c r="C613">
        <v>1</v>
      </c>
      <c r="D613">
        <v>1</v>
      </c>
      <c r="E613">
        <v>1</v>
      </c>
      <c r="F613">
        <v>69</v>
      </c>
      <c r="L613" t="s">
        <v>5531</v>
      </c>
      <c r="M613" t="s">
        <v>4470</v>
      </c>
      <c r="N613">
        <v>1</v>
      </c>
      <c r="O613">
        <v>1</v>
      </c>
      <c r="P613">
        <v>1</v>
      </c>
      <c r="Q613">
        <v>289</v>
      </c>
    </row>
    <row r="614" spans="1:17" x14ac:dyDescent="0.25">
      <c r="A614" t="s">
        <v>5533</v>
      </c>
      <c r="B614" t="s">
        <v>1784</v>
      </c>
      <c r="C614">
        <v>1</v>
      </c>
      <c r="D614">
        <v>1</v>
      </c>
      <c r="E614">
        <v>1</v>
      </c>
      <c r="F614">
        <v>70</v>
      </c>
      <c r="L614" t="s">
        <v>5531</v>
      </c>
      <c r="M614" t="s">
        <v>4471</v>
      </c>
      <c r="N614">
        <v>1</v>
      </c>
      <c r="O614">
        <v>1</v>
      </c>
      <c r="P614">
        <v>1</v>
      </c>
      <c r="Q614">
        <v>290</v>
      </c>
    </row>
    <row r="615" spans="1:17" x14ac:dyDescent="0.25">
      <c r="A615" t="s">
        <v>5533</v>
      </c>
      <c r="B615" t="s">
        <v>1785</v>
      </c>
      <c r="C615">
        <v>1</v>
      </c>
      <c r="D615">
        <v>1</v>
      </c>
      <c r="E615">
        <v>1</v>
      </c>
      <c r="F615">
        <v>71</v>
      </c>
      <c r="L615" t="s">
        <v>5531</v>
      </c>
      <c r="M615" t="s">
        <v>4472</v>
      </c>
      <c r="N615">
        <v>1</v>
      </c>
      <c r="O615">
        <v>1</v>
      </c>
      <c r="P615">
        <v>1</v>
      </c>
      <c r="Q615">
        <v>291</v>
      </c>
    </row>
    <row r="616" spans="1:17" x14ac:dyDescent="0.25">
      <c r="A616" t="s">
        <v>5533</v>
      </c>
      <c r="B616" t="s">
        <v>1786</v>
      </c>
      <c r="C616">
        <v>1</v>
      </c>
      <c r="D616">
        <v>1</v>
      </c>
      <c r="E616">
        <v>1</v>
      </c>
      <c r="F616">
        <v>72</v>
      </c>
      <c r="L616" t="s">
        <v>5531</v>
      </c>
      <c r="M616" t="s">
        <v>4473</v>
      </c>
      <c r="N616">
        <v>1</v>
      </c>
      <c r="O616">
        <v>1</v>
      </c>
      <c r="P616">
        <v>1</v>
      </c>
      <c r="Q616">
        <v>292</v>
      </c>
    </row>
    <row r="617" spans="1:17" x14ac:dyDescent="0.25">
      <c r="A617" t="s">
        <v>5533</v>
      </c>
      <c r="B617" t="s">
        <v>1787</v>
      </c>
      <c r="C617">
        <v>1</v>
      </c>
      <c r="D617">
        <v>1</v>
      </c>
      <c r="E617">
        <v>1</v>
      </c>
      <c r="F617">
        <v>73</v>
      </c>
      <c r="L617" t="s">
        <v>5531</v>
      </c>
      <c r="M617" t="s">
        <v>4474</v>
      </c>
      <c r="N617">
        <v>1</v>
      </c>
      <c r="O617">
        <v>1</v>
      </c>
      <c r="P617">
        <v>1</v>
      </c>
      <c r="Q617">
        <v>293</v>
      </c>
    </row>
    <row r="618" spans="1:17" x14ac:dyDescent="0.25">
      <c r="A618" t="s">
        <v>5533</v>
      </c>
      <c r="B618" t="s">
        <v>1788</v>
      </c>
      <c r="C618">
        <v>1</v>
      </c>
      <c r="D618">
        <v>1</v>
      </c>
      <c r="E618">
        <v>1</v>
      </c>
      <c r="F618">
        <v>74</v>
      </c>
      <c r="L618" t="s">
        <v>5531</v>
      </c>
      <c r="M618" t="s">
        <v>4224</v>
      </c>
      <c r="N618">
        <v>1</v>
      </c>
      <c r="O618">
        <v>1</v>
      </c>
      <c r="P618">
        <v>1</v>
      </c>
      <c r="Q618">
        <v>1</v>
      </c>
    </row>
    <row r="619" spans="1:17" x14ac:dyDescent="0.25">
      <c r="A619" t="s">
        <v>5533</v>
      </c>
      <c r="B619" t="s">
        <v>1789</v>
      </c>
      <c r="C619">
        <v>1</v>
      </c>
      <c r="D619">
        <v>1</v>
      </c>
      <c r="E619">
        <v>1</v>
      </c>
      <c r="F619">
        <v>75</v>
      </c>
      <c r="L619" t="s">
        <v>5531</v>
      </c>
      <c r="M619" t="s">
        <v>4225</v>
      </c>
      <c r="N619">
        <v>1</v>
      </c>
      <c r="O619">
        <v>1</v>
      </c>
      <c r="P619">
        <v>1</v>
      </c>
      <c r="Q619">
        <v>2</v>
      </c>
    </row>
    <row r="620" spans="1:17" x14ac:dyDescent="0.25">
      <c r="A620" t="s">
        <v>5533</v>
      </c>
      <c r="B620" t="s">
        <v>1790</v>
      </c>
      <c r="C620">
        <v>1</v>
      </c>
      <c r="D620">
        <v>1</v>
      </c>
      <c r="E620">
        <v>1</v>
      </c>
      <c r="F620">
        <v>76</v>
      </c>
      <c r="L620" t="s">
        <v>5531</v>
      </c>
      <c r="M620" t="s">
        <v>4226</v>
      </c>
      <c r="N620">
        <v>1</v>
      </c>
      <c r="O620">
        <v>1</v>
      </c>
      <c r="P620">
        <v>1</v>
      </c>
      <c r="Q620">
        <v>3</v>
      </c>
    </row>
    <row r="621" spans="1:17" x14ac:dyDescent="0.25">
      <c r="A621" t="s">
        <v>5533</v>
      </c>
      <c r="B621" t="s">
        <v>1791</v>
      </c>
      <c r="C621">
        <v>1</v>
      </c>
      <c r="D621">
        <v>1</v>
      </c>
      <c r="E621">
        <v>1</v>
      </c>
      <c r="F621">
        <v>77</v>
      </c>
      <c r="L621" t="s">
        <v>5531</v>
      </c>
      <c r="M621" t="s">
        <v>4227</v>
      </c>
      <c r="N621">
        <v>1</v>
      </c>
      <c r="O621">
        <v>1</v>
      </c>
      <c r="P621">
        <v>1</v>
      </c>
      <c r="Q621">
        <v>4</v>
      </c>
    </row>
    <row r="622" spans="1:17" x14ac:dyDescent="0.25">
      <c r="A622" t="s">
        <v>5533</v>
      </c>
      <c r="B622" t="s">
        <v>1792</v>
      </c>
      <c r="C622">
        <v>1</v>
      </c>
      <c r="D622">
        <v>1</v>
      </c>
      <c r="E622">
        <v>1</v>
      </c>
      <c r="F622">
        <v>78</v>
      </c>
      <c r="L622" t="s">
        <v>5531</v>
      </c>
      <c r="M622" t="s">
        <v>4228</v>
      </c>
      <c r="N622">
        <v>1</v>
      </c>
      <c r="O622">
        <v>1</v>
      </c>
      <c r="P622">
        <v>1</v>
      </c>
      <c r="Q622">
        <v>5</v>
      </c>
    </row>
    <row r="623" spans="1:17" x14ac:dyDescent="0.25">
      <c r="A623" t="s">
        <v>5533</v>
      </c>
      <c r="B623" t="s">
        <v>1793</v>
      </c>
      <c r="C623">
        <v>1</v>
      </c>
      <c r="D623">
        <v>1</v>
      </c>
      <c r="E623">
        <v>1</v>
      </c>
      <c r="F623">
        <v>79</v>
      </c>
      <c r="L623" t="s">
        <v>5531</v>
      </c>
      <c r="M623" t="s">
        <v>4229</v>
      </c>
      <c r="N623">
        <v>1</v>
      </c>
      <c r="O623">
        <v>1</v>
      </c>
      <c r="P623">
        <v>1</v>
      </c>
      <c r="Q623">
        <v>6</v>
      </c>
    </row>
    <row r="624" spans="1:17" x14ac:dyDescent="0.25">
      <c r="A624" t="s">
        <v>5533</v>
      </c>
      <c r="B624" t="s">
        <v>1794</v>
      </c>
      <c r="C624">
        <v>1</v>
      </c>
      <c r="D624">
        <v>1</v>
      </c>
      <c r="E624">
        <v>1</v>
      </c>
      <c r="F624">
        <v>80</v>
      </c>
      <c r="L624" t="s">
        <v>5531</v>
      </c>
      <c r="M624" t="s">
        <v>4230</v>
      </c>
      <c r="N624">
        <v>1</v>
      </c>
      <c r="O624">
        <v>1</v>
      </c>
      <c r="P624">
        <v>1</v>
      </c>
      <c r="Q624">
        <v>7</v>
      </c>
    </row>
    <row r="625" spans="1:17" x14ac:dyDescent="0.25">
      <c r="A625" t="s">
        <v>5533</v>
      </c>
      <c r="B625" t="s">
        <v>1795</v>
      </c>
      <c r="C625">
        <v>1</v>
      </c>
      <c r="D625">
        <v>1</v>
      </c>
      <c r="E625">
        <v>1</v>
      </c>
      <c r="F625">
        <v>81</v>
      </c>
      <c r="L625" t="s">
        <v>5531</v>
      </c>
      <c r="M625" t="s">
        <v>4231</v>
      </c>
      <c r="N625">
        <v>1</v>
      </c>
      <c r="O625">
        <v>1</v>
      </c>
      <c r="P625">
        <v>1</v>
      </c>
      <c r="Q625">
        <v>8</v>
      </c>
    </row>
    <row r="626" spans="1:17" x14ac:dyDescent="0.25">
      <c r="A626" t="s">
        <v>5533</v>
      </c>
      <c r="B626" t="s">
        <v>1796</v>
      </c>
      <c r="C626">
        <v>1</v>
      </c>
      <c r="D626">
        <v>1</v>
      </c>
      <c r="E626">
        <v>1</v>
      </c>
      <c r="F626">
        <v>82</v>
      </c>
      <c r="L626" t="s">
        <v>5531</v>
      </c>
      <c r="M626" t="s">
        <v>4232</v>
      </c>
      <c r="N626">
        <v>1</v>
      </c>
      <c r="O626">
        <v>1</v>
      </c>
      <c r="P626">
        <v>1</v>
      </c>
      <c r="Q626">
        <v>9</v>
      </c>
    </row>
    <row r="627" spans="1:17" x14ac:dyDescent="0.25">
      <c r="A627" t="s">
        <v>5533</v>
      </c>
      <c r="B627" t="s">
        <v>1797</v>
      </c>
      <c r="C627">
        <v>1</v>
      </c>
      <c r="D627">
        <v>1</v>
      </c>
      <c r="E627">
        <v>1</v>
      </c>
      <c r="F627">
        <v>83</v>
      </c>
      <c r="L627" t="s">
        <v>5531</v>
      </c>
      <c r="M627" t="s">
        <v>4233</v>
      </c>
      <c r="N627">
        <v>1</v>
      </c>
      <c r="O627">
        <v>1</v>
      </c>
      <c r="P627">
        <v>1</v>
      </c>
      <c r="Q627">
        <v>10</v>
      </c>
    </row>
    <row r="628" spans="1:17" x14ac:dyDescent="0.25">
      <c r="A628" t="s">
        <v>5533</v>
      </c>
      <c r="B628" t="s">
        <v>1798</v>
      </c>
      <c r="C628">
        <v>1</v>
      </c>
      <c r="D628">
        <v>1</v>
      </c>
      <c r="E628">
        <v>1</v>
      </c>
      <c r="F628">
        <v>84</v>
      </c>
      <c r="L628" t="s">
        <v>5531</v>
      </c>
      <c r="M628" t="s">
        <v>4234</v>
      </c>
      <c r="N628">
        <v>1</v>
      </c>
      <c r="O628">
        <v>1</v>
      </c>
      <c r="P628">
        <v>1</v>
      </c>
      <c r="Q628">
        <v>11</v>
      </c>
    </row>
    <row r="629" spans="1:17" x14ac:dyDescent="0.25">
      <c r="A629" t="s">
        <v>5533</v>
      </c>
      <c r="B629" t="s">
        <v>1799</v>
      </c>
      <c r="C629">
        <v>1</v>
      </c>
      <c r="D629">
        <v>1</v>
      </c>
      <c r="E629">
        <v>1</v>
      </c>
      <c r="F629">
        <v>85</v>
      </c>
      <c r="L629" t="s">
        <v>5531</v>
      </c>
      <c r="M629" t="s">
        <v>4235</v>
      </c>
      <c r="N629">
        <v>1</v>
      </c>
      <c r="O629">
        <v>1</v>
      </c>
      <c r="P629">
        <v>1</v>
      </c>
      <c r="Q629">
        <v>12</v>
      </c>
    </row>
    <row r="630" spans="1:17" x14ac:dyDescent="0.25">
      <c r="A630" t="s">
        <v>5533</v>
      </c>
      <c r="B630" t="s">
        <v>1800</v>
      </c>
      <c r="C630">
        <v>1</v>
      </c>
      <c r="D630">
        <v>1</v>
      </c>
      <c r="E630">
        <v>1</v>
      </c>
      <c r="F630">
        <v>86</v>
      </c>
      <c r="L630" t="s">
        <v>5531</v>
      </c>
      <c r="M630" t="s">
        <v>4236</v>
      </c>
      <c r="N630">
        <v>1</v>
      </c>
      <c r="O630">
        <v>1</v>
      </c>
      <c r="P630">
        <v>1</v>
      </c>
      <c r="Q630">
        <v>13</v>
      </c>
    </row>
    <row r="631" spans="1:17" x14ac:dyDescent="0.25">
      <c r="A631" t="s">
        <v>5533</v>
      </c>
      <c r="B631" t="s">
        <v>1801</v>
      </c>
      <c r="C631">
        <v>1</v>
      </c>
      <c r="D631">
        <v>1</v>
      </c>
      <c r="E631">
        <v>1</v>
      </c>
      <c r="F631">
        <v>87</v>
      </c>
      <c r="L631" t="s">
        <v>5531</v>
      </c>
      <c r="M631" t="s">
        <v>4237</v>
      </c>
      <c r="N631">
        <v>1</v>
      </c>
      <c r="O631">
        <v>1</v>
      </c>
      <c r="P631">
        <v>1</v>
      </c>
      <c r="Q631">
        <v>14</v>
      </c>
    </row>
    <row r="632" spans="1:17" x14ac:dyDescent="0.25">
      <c r="A632" t="s">
        <v>5533</v>
      </c>
      <c r="B632" t="s">
        <v>1802</v>
      </c>
      <c r="C632">
        <v>1</v>
      </c>
      <c r="D632">
        <v>1</v>
      </c>
      <c r="E632">
        <v>1</v>
      </c>
      <c r="F632">
        <v>88</v>
      </c>
      <c r="L632" t="s">
        <v>5531</v>
      </c>
      <c r="M632" t="s">
        <v>4238</v>
      </c>
      <c r="N632">
        <v>1</v>
      </c>
      <c r="O632">
        <v>1</v>
      </c>
      <c r="P632">
        <v>1</v>
      </c>
      <c r="Q632">
        <v>15</v>
      </c>
    </row>
    <row r="633" spans="1:17" x14ac:dyDescent="0.25">
      <c r="A633" t="s">
        <v>5533</v>
      </c>
      <c r="B633" t="s">
        <v>1803</v>
      </c>
      <c r="C633">
        <v>1</v>
      </c>
      <c r="D633">
        <v>1</v>
      </c>
      <c r="E633">
        <v>1</v>
      </c>
      <c r="F633">
        <v>89</v>
      </c>
      <c r="L633" t="s">
        <v>5531</v>
      </c>
      <c r="M633" t="s">
        <v>4239</v>
      </c>
      <c r="N633">
        <v>1</v>
      </c>
      <c r="O633">
        <v>1</v>
      </c>
      <c r="P633">
        <v>1</v>
      </c>
      <c r="Q633">
        <v>16</v>
      </c>
    </row>
    <row r="634" spans="1:17" x14ac:dyDescent="0.25">
      <c r="A634" t="s">
        <v>5533</v>
      </c>
      <c r="B634" t="s">
        <v>1804</v>
      </c>
      <c r="C634">
        <v>1</v>
      </c>
      <c r="D634">
        <v>1</v>
      </c>
      <c r="E634">
        <v>1</v>
      </c>
      <c r="F634">
        <v>90</v>
      </c>
      <c r="L634" t="s">
        <v>5531</v>
      </c>
      <c r="M634" t="s">
        <v>4240</v>
      </c>
      <c r="N634">
        <v>1</v>
      </c>
      <c r="O634">
        <v>1</v>
      </c>
      <c r="P634">
        <v>1</v>
      </c>
      <c r="Q634">
        <v>17</v>
      </c>
    </row>
    <row r="635" spans="1:17" x14ac:dyDescent="0.25">
      <c r="A635" t="s">
        <v>5533</v>
      </c>
      <c r="B635" t="s">
        <v>1805</v>
      </c>
      <c r="C635">
        <v>1</v>
      </c>
      <c r="D635">
        <v>1</v>
      </c>
      <c r="E635">
        <v>1</v>
      </c>
      <c r="F635">
        <v>91</v>
      </c>
      <c r="L635" t="s">
        <v>5531</v>
      </c>
      <c r="M635" t="s">
        <v>4241</v>
      </c>
      <c r="N635">
        <v>1</v>
      </c>
      <c r="O635">
        <v>1</v>
      </c>
      <c r="P635">
        <v>1</v>
      </c>
      <c r="Q635">
        <v>18</v>
      </c>
    </row>
    <row r="636" spans="1:17" x14ac:dyDescent="0.25">
      <c r="A636" t="s">
        <v>5533</v>
      </c>
      <c r="B636" t="s">
        <v>1806</v>
      </c>
      <c r="C636">
        <v>1</v>
      </c>
      <c r="D636">
        <v>1</v>
      </c>
      <c r="E636">
        <v>1</v>
      </c>
      <c r="F636">
        <v>92</v>
      </c>
      <c r="L636" t="s">
        <v>5531</v>
      </c>
      <c r="M636" t="s">
        <v>4242</v>
      </c>
      <c r="N636">
        <v>1</v>
      </c>
      <c r="O636">
        <v>1</v>
      </c>
      <c r="P636">
        <v>1</v>
      </c>
      <c r="Q636">
        <v>19</v>
      </c>
    </row>
    <row r="637" spans="1:17" x14ac:dyDescent="0.25">
      <c r="A637" t="s">
        <v>5533</v>
      </c>
      <c r="B637" t="s">
        <v>1807</v>
      </c>
      <c r="C637">
        <v>1</v>
      </c>
      <c r="D637">
        <v>1</v>
      </c>
      <c r="E637">
        <v>1</v>
      </c>
      <c r="F637">
        <v>93</v>
      </c>
      <c r="L637" t="s">
        <v>5531</v>
      </c>
      <c r="M637" t="s">
        <v>4243</v>
      </c>
      <c r="N637">
        <v>1</v>
      </c>
      <c r="O637">
        <v>1</v>
      </c>
      <c r="P637">
        <v>1</v>
      </c>
      <c r="Q637">
        <v>20</v>
      </c>
    </row>
    <row r="638" spans="1:17" x14ac:dyDescent="0.25">
      <c r="A638" t="s">
        <v>5533</v>
      </c>
      <c r="B638" t="s">
        <v>1808</v>
      </c>
      <c r="C638">
        <v>1</v>
      </c>
      <c r="D638">
        <v>1</v>
      </c>
      <c r="E638">
        <v>2</v>
      </c>
      <c r="F638">
        <v>94</v>
      </c>
      <c r="L638" t="s">
        <v>5531</v>
      </c>
      <c r="M638" t="s">
        <v>4244</v>
      </c>
      <c r="N638">
        <v>1</v>
      </c>
      <c r="O638">
        <v>1</v>
      </c>
      <c r="P638">
        <v>1</v>
      </c>
      <c r="Q638">
        <v>21</v>
      </c>
    </row>
    <row r="639" spans="1:17" x14ac:dyDescent="0.25">
      <c r="A639" t="s">
        <v>5533</v>
      </c>
      <c r="B639" t="s">
        <v>1809</v>
      </c>
      <c r="C639">
        <v>1</v>
      </c>
      <c r="D639">
        <v>1</v>
      </c>
      <c r="E639">
        <v>1</v>
      </c>
      <c r="F639">
        <v>95</v>
      </c>
      <c r="L639" t="s">
        <v>5531</v>
      </c>
      <c r="M639" t="s">
        <v>4245</v>
      </c>
      <c r="N639">
        <v>1</v>
      </c>
      <c r="O639">
        <v>1</v>
      </c>
      <c r="P639">
        <v>1</v>
      </c>
      <c r="Q639">
        <v>22</v>
      </c>
    </row>
    <row r="640" spans="1:17" x14ac:dyDescent="0.25">
      <c r="A640" t="s">
        <v>5533</v>
      </c>
      <c r="B640" t="s">
        <v>1810</v>
      </c>
      <c r="C640">
        <v>1</v>
      </c>
      <c r="D640">
        <v>1</v>
      </c>
      <c r="E640">
        <v>1</v>
      </c>
      <c r="F640">
        <v>96</v>
      </c>
      <c r="L640" t="s">
        <v>5531</v>
      </c>
      <c r="M640" t="s">
        <v>4246</v>
      </c>
      <c r="N640">
        <v>1</v>
      </c>
      <c r="O640">
        <v>1</v>
      </c>
      <c r="P640">
        <v>1</v>
      </c>
      <c r="Q640">
        <v>23</v>
      </c>
    </row>
    <row r="641" spans="1:17" x14ac:dyDescent="0.25">
      <c r="A641" t="s">
        <v>5533</v>
      </c>
      <c r="B641" t="s">
        <v>1811</v>
      </c>
      <c r="C641">
        <v>1</v>
      </c>
      <c r="D641">
        <v>1</v>
      </c>
      <c r="E641">
        <v>1</v>
      </c>
      <c r="F641">
        <v>97</v>
      </c>
      <c r="L641" t="s">
        <v>5531</v>
      </c>
      <c r="M641" t="s">
        <v>4247</v>
      </c>
      <c r="N641">
        <v>1</v>
      </c>
      <c r="O641">
        <v>1</v>
      </c>
      <c r="P641">
        <v>1</v>
      </c>
      <c r="Q641">
        <v>24</v>
      </c>
    </row>
    <row r="642" spans="1:17" x14ac:dyDescent="0.25">
      <c r="A642" t="s">
        <v>5533</v>
      </c>
      <c r="B642" t="s">
        <v>1812</v>
      </c>
      <c r="C642">
        <v>1</v>
      </c>
      <c r="D642">
        <v>1</v>
      </c>
      <c r="E642">
        <v>1</v>
      </c>
      <c r="F642">
        <v>98</v>
      </c>
      <c r="L642" t="s">
        <v>5531</v>
      </c>
      <c r="M642" t="s">
        <v>4248</v>
      </c>
      <c r="N642">
        <v>1</v>
      </c>
      <c r="O642">
        <v>1</v>
      </c>
      <c r="P642">
        <v>1</v>
      </c>
      <c r="Q642">
        <v>25</v>
      </c>
    </row>
    <row r="643" spans="1:17" x14ac:dyDescent="0.25">
      <c r="A643" t="s">
        <v>5533</v>
      </c>
      <c r="B643" t="s">
        <v>1813</v>
      </c>
      <c r="C643">
        <v>1</v>
      </c>
      <c r="D643">
        <v>1</v>
      </c>
      <c r="E643">
        <v>1</v>
      </c>
      <c r="F643">
        <v>99</v>
      </c>
      <c r="L643" t="s">
        <v>5531</v>
      </c>
      <c r="M643" t="s">
        <v>4249</v>
      </c>
      <c r="N643">
        <v>1</v>
      </c>
      <c r="O643">
        <v>1</v>
      </c>
      <c r="P643">
        <v>1</v>
      </c>
      <c r="Q643">
        <v>26</v>
      </c>
    </row>
    <row r="644" spans="1:17" x14ac:dyDescent="0.25">
      <c r="A644" t="s">
        <v>5533</v>
      </c>
      <c r="B644" t="s">
        <v>1814</v>
      </c>
      <c r="C644">
        <v>1</v>
      </c>
      <c r="D644">
        <v>1</v>
      </c>
      <c r="E644">
        <v>1</v>
      </c>
      <c r="F644">
        <v>100</v>
      </c>
      <c r="L644" t="s">
        <v>5531</v>
      </c>
      <c r="M644" t="s">
        <v>4250</v>
      </c>
      <c r="N644">
        <v>1</v>
      </c>
      <c r="O644">
        <v>1</v>
      </c>
      <c r="P644">
        <v>1</v>
      </c>
      <c r="Q644">
        <v>27</v>
      </c>
    </row>
    <row r="645" spans="1:17" x14ac:dyDescent="0.25">
      <c r="A645" t="s">
        <v>5533</v>
      </c>
      <c r="B645" t="s">
        <v>1815</v>
      </c>
      <c r="C645">
        <v>1</v>
      </c>
      <c r="D645">
        <v>1</v>
      </c>
      <c r="E645">
        <v>1</v>
      </c>
      <c r="F645">
        <v>101</v>
      </c>
      <c r="L645" t="s">
        <v>5531</v>
      </c>
      <c r="M645" t="s">
        <v>4251</v>
      </c>
      <c r="N645">
        <v>1</v>
      </c>
      <c r="O645">
        <v>1</v>
      </c>
      <c r="P645">
        <v>1</v>
      </c>
      <c r="Q645">
        <v>28</v>
      </c>
    </row>
    <row r="646" spans="1:17" x14ac:dyDescent="0.25">
      <c r="A646" t="s">
        <v>5533</v>
      </c>
      <c r="B646" t="s">
        <v>1816</v>
      </c>
      <c r="C646">
        <v>1</v>
      </c>
      <c r="D646">
        <v>1</v>
      </c>
      <c r="E646">
        <v>1</v>
      </c>
      <c r="F646">
        <v>102</v>
      </c>
      <c r="L646" t="s">
        <v>5531</v>
      </c>
      <c r="M646" t="s">
        <v>4252</v>
      </c>
      <c r="N646">
        <v>1</v>
      </c>
      <c r="O646">
        <v>1</v>
      </c>
      <c r="P646">
        <v>1</v>
      </c>
      <c r="Q646">
        <v>29</v>
      </c>
    </row>
    <row r="647" spans="1:17" x14ac:dyDescent="0.25">
      <c r="A647" t="s">
        <v>5533</v>
      </c>
      <c r="B647" t="s">
        <v>1817</v>
      </c>
      <c r="C647">
        <v>1</v>
      </c>
      <c r="D647">
        <v>1</v>
      </c>
      <c r="E647">
        <v>1</v>
      </c>
      <c r="F647">
        <v>103</v>
      </c>
      <c r="L647" t="s">
        <v>5531</v>
      </c>
      <c r="M647" t="s">
        <v>4253</v>
      </c>
      <c r="N647">
        <v>1</v>
      </c>
      <c r="O647">
        <v>1</v>
      </c>
      <c r="P647">
        <v>1</v>
      </c>
      <c r="Q647">
        <v>30</v>
      </c>
    </row>
    <row r="648" spans="1:17" x14ac:dyDescent="0.25">
      <c r="A648" t="s">
        <v>5533</v>
      </c>
      <c r="B648" t="s">
        <v>1818</v>
      </c>
      <c r="C648">
        <v>1</v>
      </c>
      <c r="D648">
        <v>1</v>
      </c>
      <c r="E648">
        <v>1</v>
      </c>
      <c r="F648">
        <v>104</v>
      </c>
      <c r="L648" t="s">
        <v>5531</v>
      </c>
      <c r="M648" t="s">
        <v>4254</v>
      </c>
      <c r="N648">
        <v>1</v>
      </c>
      <c r="O648">
        <v>1</v>
      </c>
      <c r="P648">
        <v>1</v>
      </c>
      <c r="Q648">
        <v>31</v>
      </c>
    </row>
    <row r="649" spans="1:17" x14ac:dyDescent="0.25">
      <c r="A649" t="s">
        <v>5533</v>
      </c>
      <c r="B649" t="s">
        <v>1819</v>
      </c>
      <c r="C649">
        <v>1</v>
      </c>
      <c r="D649">
        <v>1</v>
      </c>
      <c r="E649">
        <v>1</v>
      </c>
      <c r="F649">
        <v>105</v>
      </c>
      <c r="L649" t="s">
        <v>5531</v>
      </c>
      <c r="M649" t="s">
        <v>4255</v>
      </c>
      <c r="N649">
        <v>1</v>
      </c>
      <c r="O649">
        <v>1</v>
      </c>
      <c r="P649">
        <v>1</v>
      </c>
      <c r="Q649">
        <v>32</v>
      </c>
    </row>
    <row r="650" spans="1:17" x14ac:dyDescent="0.25">
      <c r="A650" t="s">
        <v>5533</v>
      </c>
      <c r="B650" t="s">
        <v>1820</v>
      </c>
      <c r="C650">
        <v>1</v>
      </c>
      <c r="D650">
        <v>1</v>
      </c>
      <c r="E650">
        <v>1</v>
      </c>
      <c r="F650">
        <v>106</v>
      </c>
      <c r="L650" t="s">
        <v>5531</v>
      </c>
      <c r="M650" t="s">
        <v>4256</v>
      </c>
      <c r="N650">
        <v>1</v>
      </c>
      <c r="O650">
        <v>1</v>
      </c>
      <c r="P650">
        <v>1</v>
      </c>
      <c r="Q650">
        <v>33</v>
      </c>
    </row>
    <row r="651" spans="1:17" x14ac:dyDescent="0.25">
      <c r="A651" t="s">
        <v>5533</v>
      </c>
      <c r="B651" t="s">
        <v>1821</v>
      </c>
      <c r="C651">
        <v>1</v>
      </c>
      <c r="D651">
        <v>1</v>
      </c>
      <c r="E651">
        <v>1</v>
      </c>
      <c r="F651">
        <v>107</v>
      </c>
      <c r="L651" t="s">
        <v>5531</v>
      </c>
      <c r="M651" t="s">
        <v>4257</v>
      </c>
      <c r="N651">
        <v>1</v>
      </c>
      <c r="O651">
        <v>1</v>
      </c>
      <c r="P651">
        <v>1</v>
      </c>
      <c r="Q651">
        <v>34</v>
      </c>
    </row>
    <row r="652" spans="1:17" x14ac:dyDescent="0.25">
      <c r="A652" t="s">
        <v>5533</v>
      </c>
      <c r="B652" t="s">
        <v>1822</v>
      </c>
      <c r="C652">
        <v>1</v>
      </c>
      <c r="D652">
        <v>1</v>
      </c>
      <c r="E652">
        <v>1</v>
      </c>
      <c r="F652">
        <v>108</v>
      </c>
      <c r="L652" t="s">
        <v>5531</v>
      </c>
      <c r="M652" t="s">
        <v>4258</v>
      </c>
      <c r="N652">
        <v>1</v>
      </c>
      <c r="O652">
        <v>1</v>
      </c>
      <c r="P652">
        <v>1</v>
      </c>
      <c r="Q652">
        <v>35</v>
      </c>
    </row>
    <row r="653" spans="1:17" x14ac:dyDescent="0.25">
      <c r="A653" t="s">
        <v>5533</v>
      </c>
      <c r="B653" t="s">
        <v>1823</v>
      </c>
      <c r="C653">
        <v>1</v>
      </c>
      <c r="D653">
        <v>1</v>
      </c>
      <c r="E653">
        <v>1</v>
      </c>
      <c r="F653">
        <v>109</v>
      </c>
      <c r="L653" t="s">
        <v>5531</v>
      </c>
      <c r="M653" t="s">
        <v>4259</v>
      </c>
      <c r="N653">
        <v>1</v>
      </c>
      <c r="O653">
        <v>1</v>
      </c>
      <c r="P653">
        <v>1</v>
      </c>
      <c r="Q653">
        <v>36</v>
      </c>
    </row>
    <row r="654" spans="1:17" x14ac:dyDescent="0.25">
      <c r="A654" t="s">
        <v>5533</v>
      </c>
      <c r="B654" t="s">
        <v>1824</v>
      </c>
      <c r="C654">
        <v>1</v>
      </c>
      <c r="D654">
        <v>1</v>
      </c>
      <c r="E654">
        <v>1</v>
      </c>
      <c r="F654">
        <v>110</v>
      </c>
      <c r="L654" t="s">
        <v>5531</v>
      </c>
      <c r="M654" t="s">
        <v>4146</v>
      </c>
      <c r="N654">
        <v>1</v>
      </c>
      <c r="O654">
        <v>1</v>
      </c>
      <c r="P654">
        <v>1</v>
      </c>
      <c r="Q654">
        <v>74</v>
      </c>
    </row>
    <row r="655" spans="1:17" x14ac:dyDescent="0.25">
      <c r="A655" t="s">
        <v>5533</v>
      </c>
      <c r="B655" t="s">
        <v>1825</v>
      </c>
      <c r="C655">
        <v>1</v>
      </c>
      <c r="D655">
        <v>1</v>
      </c>
      <c r="E655">
        <v>1</v>
      </c>
      <c r="F655">
        <v>111</v>
      </c>
      <c r="L655" t="s">
        <v>5531</v>
      </c>
      <c r="M655" t="s">
        <v>4147</v>
      </c>
      <c r="N655">
        <v>1</v>
      </c>
      <c r="O655">
        <v>1</v>
      </c>
      <c r="P655">
        <v>1</v>
      </c>
      <c r="Q655">
        <v>75</v>
      </c>
    </row>
    <row r="656" spans="1:17" x14ac:dyDescent="0.25">
      <c r="A656" t="s">
        <v>5533</v>
      </c>
      <c r="B656" t="s">
        <v>1826</v>
      </c>
      <c r="C656">
        <v>1</v>
      </c>
      <c r="D656">
        <v>1</v>
      </c>
      <c r="E656">
        <v>1</v>
      </c>
      <c r="F656">
        <v>112</v>
      </c>
      <c r="L656" t="s">
        <v>5531</v>
      </c>
      <c r="M656" t="s">
        <v>4148</v>
      </c>
      <c r="N656">
        <v>1</v>
      </c>
      <c r="O656">
        <v>1</v>
      </c>
      <c r="P656">
        <v>1</v>
      </c>
      <c r="Q656">
        <v>76</v>
      </c>
    </row>
    <row r="657" spans="1:17" x14ac:dyDescent="0.25">
      <c r="A657" t="s">
        <v>5533</v>
      </c>
      <c r="B657" t="s">
        <v>1827</v>
      </c>
      <c r="C657">
        <v>1</v>
      </c>
      <c r="D657">
        <v>1</v>
      </c>
      <c r="E657">
        <v>1</v>
      </c>
      <c r="F657">
        <v>113</v>
      </c>
      <c r="L657" t="s">
        <v>5531</v>
      </c>
      <c r="M657" t="s">
        <v>4149</v>
      </c>
      <c r="N657">
        <v>1</v>
      </c>
      <c r="O657">
        <v>1</v>
      </c>
      <c r="P657">
        <v>1</v>
      </c>
      <c r="Q657">
        <v>77</v>
      </c>
    </row>
    <row r="658" spans="1:17" x14ac:dyDescent="0.25">
      <c r="A658" t="s">
        <v>5533</v>
      </c>
      <c r="B658" t="s">
        <v>1828</v>
      </c>
      <c r="C658">
        <v>1</v>
      </c>
      <c r="D658">
        <v>1</v>
      </c>
      <c r="E658">
        <v>1</v>
      </c>
      <c r="F658">
        <v>114</v>
      </c>
      <c r="L658" t="s">
        <v>5531</v>
      </c>
      <c r="M658" t="s">
        <v>4150</v>
      </c>
      <c r="N658">
        <v>1</v>
      </c>
      <c r="O658">
        <v>1</v>
      </c>
      <c r="P658">
        <v>1</v>
      </c>
      <c r="Q658">
        <v>78</v>
      </c>
    </row>
    <row r="659" spans="1:17" x14ac:dyDescent="0.25">
      <c r="A659" t="s">
        <v>5533</v>
      </c>
      <c r="B659" t="s">
        <v>1829</v>
      </c>
      <c r="C659">
        <v>1</v>
      </c>
      <c r="D659">
        <v>1</v>
      </c>
      <c r="E659">
        <v>2</v>
      </c>
      <c r="F659">
        <v>115</v>
      </c>
      <c r="L659" t="s">
        <v>5531</v>
      </c>
      <c r="M659" t="s">
        <v>4151</v>
      </c>
      <c r="N659">
        <v>1</v>
      </c>
      <c r="O659">
        <v>1</v>
      </c>
      <c r="P659">
        <v>1</v>
      </c>
      <c r="Q659">
        <v>79</v>
      </c>
    </row>
    <row r="660" spans="1:17" x14ac:dyDescent="0.25">
      <c r="A660" t="s">
        <v>5533</v>
      </c>
      <c r="B660" t="s">
        <v>1830</v>
      </c>
      <c r="C660">
        <v>1</v>
      </c>
      <c r="D660">
        <v>1</v>
      </c>
      <c r="E660">
        <v>2</v>
      </c>
      <c r="F660">
        <v>116</v>
      </c>
      <c r="L660" t="s">
        <v>5531</v>
      </c>
      <c r="M660" t="s">
        <v>4152</v>
      </c>
      <c r="N660">
        <v>1</v>
      </c>
      <c r="O660">
        <v>1</v>
      </c>
      <c r="P660">
        <v>1</v>
      </c>
      <c r="Q660">
        <v>80</v>
      </c>
    </row>
    <row r="661" spans="1:17" x14ac:dyDescent="0.25">
      <c r="A661" t="s">
        <v>5533</v>
      </c>
      <c r="B661" t="s">
        <v>1831</v>
      </c>
      <c r="C661">
        <v>1</v>
      </c>
      <c r="D661">
        <v>1</v>
      </c>
      <c r="E661">
        <v>2</v>
      </c>
      <c r="F661">
        <v>117</v>
      </c>
      <c r="L661" t="s">
        <v>5531</v>
      </c>
      <c r="M661" t="s">
        <v>4153</v>
      </c>
      <c r="N661">
        <v>1</v>
      </c>
      <c r="O661">
        <v>1</v>
      </c>
      <c r="P661">
        <v>1</v>
      </c>
      <c r="Q661">
        <v>81</v>
      </c>
    </row>
    <row r="662" spans="1:17" x14ac:dyDescent="0.25">
      <c r="A662" t="s">
        <v>5533</v>
      </c>
      <c r="B662" t="s">
        <v>1832</v>
      </c>
      <c r="C662">
        <v>1</v>
      </c>
      <c r="D662">
        <v>1</v>
      </c>
      <c r="E662">
        <v>1</v>
      </c>
      <c r="F662">
        <v>118</v>
      </c>
      <c r="L662" t="s">
        <v>5531</v>
      </c>
      <c r="M662" t="s">
        <v>4154</v>
      </c>
      <c r="N662">
        <v>1</v>
      </c>
      <c r="O662">
        <v>1</v>
      </c>
      <c r="P662">
        <v>1</v>
      </c>
      <c r="Q662">
        <v>82</v>
      </c>
    </row>
    <row r="663" spans="1:17" x14ac:dyDescent="0.25">
      <c r="A663" t="s">
        <v>5533</v>
      </c>
      <c r="B663" t="s">
        <v>1833</v>
      </c>
      <c r="C663">
        <v>1</v>
      </c>
      <c r="D663">
        <v>1</v>
      </c>
      <c r="E663">
        <v>1</v>
      </c>
      <c r="F663">
        <v>119</v>
      </c>
      <c r="L663" t="s">
        <v>5531</v>
      </c>
      <c r="M663" t="s">
        <v>4155</v>
      </c>
      <c r="N663">
        <v>1</v>
      </c>
      <c r="O663">
        <v>1</v>
      </c>
      <c r="P663">
        <v>1</v>
      </c>
      <c r="Q663">
        <v>83</v>
      </c>
    </row>
    <row r="664" spans="1:17" x14ac:dyDescent="0.25">
      <c r="A664" t="s">
        <v>5533</v>
      </c>
      <c r="B664" t="s">
        <v>1834</v>
      </c>
      <c r="C664">
        <v>1</v>
      </c>
      <c r="D664">
        <v>1</v>
      </c>
      <c r="E664">
        <v>1</v>
      </c>
      <c r="F664">
        <v>120</v>
      </c>
      <c r="L664" t="s">
        <v>5531</v>
      </c>
      <c r="M664" t="s">
        <v>4156</v>
      </c>
      <c r="N664">
        <v>1</v>
      </c>
      <c r="O664">
        <v>1</v>
      </c>
      <c r="P664">
        <v>1</v>
      </c>
      <c r="Q664">
        <v>84</v>
      </c>
    </row>
    <row r="665" spans="1:17" x14ac:dyDescent="0.25">
      <c r="A665" t="s">
        <v>5533</v>
      </c>
      <c r="B665" t="s">
        <v>1835</v>
      </c>
      <c r="C665">
        <v>1</v>
      </c>
      <c r="D665">
        <v>1</v>
      </c>
      <c r="E665">
        <v>1</v>
      </c>
      <c r="F665">
        <v>121</v>
      </c>
      <c r="L665" t="s">
        <v>5531</v>
      </c>
      <c r="M665" t="s">
        <v>4157</v>
      </c>
      <c r="N665">
        <v>1</v>
      </c>
      <c r="O665">
        <v>1</v>
      </c>
      <c r="P665">
        <v>1</v>
      </c>
      <c r="Q665">
        <v>85</v>
      </c>
    </row>
    <row r="666" spans="1:17" x14ac:dyDescent="0.25">
      <c r="A666" t="s">
        <v>5533</v>
      </c>
      <c r="B666" t="s">
        <v>1836</v>
      </c>
      <c r="C666">
        <v>1</v>
      </c>
      <c r="D666">
        <v>1</v>
      </c>
      <c r="E666">
        <v>1</v>
      </c>
      <c r="F666">
        <v>122</v>
      </c>
      <c r="L666" t="s">
        <v>5531</v>
      </c>
      <c r="M666" t="s">
        <v>4158</v>
      </c>
      <c r="N666">
        <v>1</v>
      </c>
      <c r="O666">
        <v>1</v>
      </c>
      <c r="P666">
        <v>1</v>
      </c>
      <c r="Q666">
        <v>86</v>
      </c>
    </row>
    <row r="667" spans="1:17" x14ac:dyDescent="0.25">
      <c r="A667" t="s">
        <v>5533</v>
      </c>
      <c r="B667" t="s">
        <v>1837</v>
      </c>
      <c r="C667">
        <v>1</v>
      </c>
      <c r="D667">
        <v>1</v>
      </c>
      <c r="E667">
        <v>1</v>
      </c>
      <c r="F667">
        <v>123</v>
      </c>
      <c r="L667" t="s">
        <v>5531</v>
      </c>
      <c r="M667" t="s">
        <v>4159</v>
      </c>
      <c r="N667">
        <v>1</v>
      </c>
      <c r="O667">
        <v>1</v>
      </c>
      <c r="P667">
        <v>1</v>
      </c>
      <c r="Q667">
        <v>87</v>
      </c>
    </row>
    <row r="668" spans="1:17" x14ac:dyDescent="0.25">
      <c r="A668" t="s">
        <v>5533</v>
      </c>
      <c r="B668" t="s">
        <v>1838</v>
      </c>
      <c r="C668">
        <v>1</v>
      </c>
      <c r="D668">
        <v>1</v>
      </c>
      <c r="E668">
        <v>1</v>
      </c>
      <c r="F668">
        <v>124</v>
      </c>
      <c r="L668" t="s">
        <v>5531</v>
      </c>
      <c r="M668" t="s">
        <v>4160</v>
      </c>
      <c r="N668">
        <v>1</v>
      </c>
      <c r="O668">
        <v>1</v>
      </c>
      <c r="P668">
        <v>1</v>
      </c>
      <c r="Q668">
        <v>88</v>
      </c>
    </row>
    <row r="669" spans="1:17" x14ac:dyDescent="0.25">
      <c r="A669" t="s">
        <v>5533</v>
      </c>
      <c r="B669" t="s">
        <v>1839</v>
      </c>
      <c r="C669">
        <v>1</v>
      </c>
      <c r="D669">
        <v>1</v>
      </c>
      <c r="E669">
        <v>1</v>
      </c>
      <c r="F669">
        <v>125</v>
      </c>
      <c r="L669" t="s">
        <v>5531</v>
      </c>
      <c r="M669" t="s">
        <v>4161</v>
      </c>
      <c r="N669">
        <v>1</v>
      </c>
      <c r="O669">
        <v>1</v>
      </c>
      <c r="P669">
        <v>1</v>
      </c>
      <c r="Q669">
        <v>89</v>
      </c>
    </row>
    <row r="670" spans="1:17" x14ac:dyDescent="0.25">
      <c r="A670" t="s">
        <v>5533</v>
      </c>
      <c r="B670" t="s">
        <v>1840</v>
      </c>
      <c r="C670">
        <v>1</v>
      </c>
      <c r="D670">
        <v>1</v>
      </c>
      <c r="E670">
        <v>1</v>
      </c>
      <c r="F670">
        <v>126</v>
      </c>
      <c r="L670" t="s">
        <v>5531</v>
      </c>
      <c r="M670" t="s">
        <v>4162</v>
      </c>
      <c r="N670">
        <v>1</v>
      </c>
      <c r="O670">
        <v>1</v>
      </c>
      <c r="P670">
        <v>1</v>
      </c>
      <c r="Q670">
        <v>90</v>
      </c>
    </row>
    <row r="671" spans="1:17" x14ac:dyDescent="0.25">
      <c r="A671" t="s">
        <v>5533</v>
      </c>
      <c r="B671" t="s">
        <v>1841</v>
      </c>
      <c r="C671">
        <v>1</v>
      </c>
      <c r="D671">
        <v>1</v>
      </c>
      <c r="E671">
        <v>1</v>
      </c>
      <c r="F671">
        <v>127</v>
      </c>
      <c r="L671" t="s">
        <v>5531</v>
      </c>
      <c r="M671" t="s">
        <v>4163</v>
      </c>
      <c r="N671">
        <v>1</v>
      </c>
      <c r="O671">
        <v>1</v>
      </c>
      <c r="P671">
        <v>1</v>
      </c>
      <c r="Q671">
        <v>91</v>
      </c>
    </row>
    <row r="672" spans="1:17" x14ac:dyDescent="0.25">
      <c r="A672" t="s">
        <v>5533</v>
      </c>
      <c r="B672" t="s">
        <v>1842</v>
      </c>
      <c r="C672">
        <v>1</v>
      </c>
      <c r="D672">
        <v>1</v>
      </c>
      <c r="E672">
        <v>1</v>
      </c>
      <c r="F672">
        <v>128</v>
      </c>
      <c r="L672" t="s">
        <v>5531</v>
      </c>
      <c r="M672" t="s">
        <v>4505</v>
      </c>
      <c r="N672">
        <v>1</v>
      </c>
      <c r="O672">
        <v>1</v>
      </c>
      <c r="P672">
        <v>1</v>
      </c>
      <c r="Q672">
        <v>409</v>
      </c>
    </row>
    <row r="673" spans="1:17" x14ac:dyDescent="0.25">
      <c r="A673" t="s">
        <v>5533</v>
      </c>
      <c r="B673" t="s">
        <v>1843</v>
      </c>
      <c r="C673">
        <v>1</v>
      </c>
      <c r="D673">
        <v>1</v>
      </c>
      <c r="E673">
        <v>1</v>
      </c>
      <c r="F673">
        <v>129</v>
      </c>
      <c r="L673" t="s">
        <v>5531</v>
      </c>
      <c r="M673" t="s">
        <v>4506</v>
      </c>
      <c r="N673">
        <v>1</v>
      </c>
      <c r="O673">
        <v>1</v>
      </c>
      <c r="P673">
        <v>1</v>
      </c>
      <c r="Q673">
        <v>410</v>
      </c>
    </row>
    <row r="674" spans="1:17" x14ac:dyDescent="0.25">
      <c r="A674" t="s">
        <v>5533</v>
      </c>
      <c r="B674" t="s">
        <v>1844</v>
      </c>
      <c r="C674">
        <v>1</v>
      </c>
      <c r="D674">
        <v>1</v>
      </c>
      <c r="E674">
        <v>1</v>
      </c>
      <c r="F674">
        <v>130</v>
      </c>
      <c r="L674" t="s">
        <v>5531</v>
      </c>
      <c r="M674" t="s">
        <v>4507</v>
      </c>
      <c r="N674">
        <v>1</v>
      </c>
      <c r="O674">
        <v>1</v>
      </c>
      <c r="P674">
        <v>1</v>
      </c>
      <c r="Q674">
        <v>411</v>
      </c>
    </row>
    <row r="675" spans="1:17" x14ac:dyDescent="0.25">
      <c r="A675" t="s">
        <v>5533</v>
      </c>
      <c r="B675" t="s">
        <v>1845</v>
      </c>
      <c r="C675">
        <v>1</v>
      </c>
      <c r="D675">
        <v>1</v>
      </c>
      <c r="E675">
        <v>1</v>
      </c>
      <c r="F675">
        <v>131</v>
      </c>
      <c r="L675" t="s">
        <v>5531</v>
      </c>
      <c r="M675" t="s">
        <v>4508</v>
      </c>
      <c r="N675">
        <v>1</v>
      </c>
      <c r="O675">
        <v>1</v>
      </c>
      <c r="P675">
        <v>1</v>
      </c>
      <c r="Q675">
        <v>412</v>
      </c>
    </row>
    <row r="676" spans="1:17" x14ac:dyDescent="0.25">
      <c r="A676" t="s">
        <v>5533</v>
      </c>
      <c r="B676" t="s">
        <v>1846</v>
      </c>
      <c r="C676">
        <v>1</v>
      </c>
      <c r="D676">
        <v>1</v>
      </c>
      <c r="E676">
        <v>1</v>
      </c>
      <c r="F676">
        <v>132</v>
      </c>
      <c r="L676" t="s">
        <v>5531</v>
      </c>
      <c r="M676" t="s">
        <v>4509</v>
      </c>
      <c r="N676">
        <v>1</v>
      </c>
      <c r="O676">
        <v>1</v>
      </c>
      <c r="P676">
        <v>1</v>
      </c>
      <c r="Q676">
        <v>413</v>
      </c>
    </row>
    <row r="677" spans="1:17" x14ac:dyDescent="0.25">
      <c r="A677" t="s">
        <v>5533</v>
      </c>
      <c r="B677" t="s">
        <v>1847</v>
      </c>
      <c r="C677">
        <v>1</v>
      </c>
      <c r="D677">
        <v>1</v>
      </c>
      <c r="E677">
        <v>1</v>
      </c>
      <c r="F677">
        <v>133</v>
      </c>
      <c r="L677" t="s">
        <v>5531</v>
      </c>
      <c r="M677" t="s">
        <v>4510</v>
      </c>
      <c r="N677">
        <v>1</v>
      </c>
      <c r="O677">
        <v>1</v>
      </c>
      <c r="P677">
        <v>1</v>
      </c>
      <c r="Q677">
        <v>414</v>
      </c>
    </row>
    <row r="678" spans="1:17" x14ac:dyDescent="0.25">
      <c r="A678" t="s">
        <v>5533</v>
      </c>
      <c r="B678" t="s">
        <v>1848</v>
      </c>
      <c r="C678">
        <v>1</v>
      </c>
      <c r="D678">
        <v>1</v>
      </c>
      <c r="E678">
        <v>1</v>
      </c>
      <c r="F678">
        <v>134</v>
      </c>
      <c r="L678" t="s">
        <v>5531</v>
      </c>
      <c r="M678" t="s">
        <v>4511</v>
      </c>
      <c r="N678">
        <v>1</v>
      </c>
      <c r="O678">
        <v>1</v>
      </c>
      <c r="P678">
        <v>1</v>
      </c>
      <c r="Q678">
        <v>415</v>
      </c>
    </row>
    <row r="679" spans="1:17" x14ac:dyDescent="0.25">
      <c r="A679" t="s">
        <v>5533</v>
      </c>
      <c r="B679" t="s">
        <v>1849</v>
      </c>
      <c r="C679">
        <v>1</v>
      </c>
      <c r="D679">
        <v>1</v>
      </c>
      <c r="E679">
        <v>1</v>
      </c>
      <c r="F679">
        <v>135</v>
      </c>
      <c r="L679" t="s">
        <v>5531</v>
      </c>
      <c r="M679" t="s">
        <v>4512</v>
      </c>
      <c r="N679">
        <v>1</v>
      </c>
      <c r="O679">
        <v>1</v>
      </c>
      <c r="P679">
        <v>1</v>
      </c>
      <c r="Q679">
        <v>416</v>
      </c>
    </row>
    <row r="680" spans="1:17" x14ac:dyDescent="0.25">
      <c r="A680" t="s">
        <v>5533</v>
      </c>
      <c r="B680" s="113" t="s">
        <v>5524</v>
      </c>
      <c r="C680">
        <v>1</v>
      </c>
      <c r="D680">
        <v>1</v>
      </c>
      <c r="E680">
        <v>0</v>
      </c>
      <c r="F680">
        <v>136</v>
      </c>
      <c r="L680" t="s">
        <v>5531</v>
      </c>
      <c r="M680" t="s">
        <v>4513</v>
      </c>
      <c r="N680">
        <v>1</v>
      </c>
      <c r="O680">
        <v>1</v>
      </c>
      <c r="P680">
        <v>1</v>
      </c>
      <c r="Q680">
        <v>417</v>
      </c>
    </row>
    <row r="681" spans="1:17" x14ac:dyDescent="0.25">
      <c r="A681" t="s">
        <v>5533</v>
      </c>
      <c r="B681" t="s">
        <v>1851</v>
      </c>
      <c r="C681">
        <v>1</v>
      </c>
      <c r="D681">
        <v>1</v>
      </c>
      <c r="E681">
        <v>1</v>
      </c>
      <c r="F681">
        <v>137</v>
      </c>
      <c r="L681" t="s">
        <v>5531</v>
      </c>
      <c r="M681" t="s">
        <v>4514</v>
      </c>
      <c r="N681">
        <v>1</v>
      </c>
      <c r="O681">
        <v>1</v>
      </c>
      <c r="P681">
        <v>1</v>
      </c>
      <c r="Q681">
        <v>418</v>
      </c>
    </row>
    <row r="682" spans="1:17" x14ac:dyDescent="0.25">
      <c r="A682" t="s">
        <v>5533</v>
      </c>
      <c r="B682" t="s">
        <v>1852</v>
      </c>
      <c r="C682">
        <v>1</v>
      </c>
      <c r="D682">
        <v>1</v>
      </c>
      <c r="E682">
        <v>1</v>
      </c>
      <c r="F682">
        <v>138</v>
      </c>
      <c r="L682" t="s">
        <v>5531</v>
      </c>
      <c r="M682" t="s">
        <v>4515</v>
      </c>
      <c r="N682">
        <v>1</v>
      </c>
      <c r="O682">
        <v>1</v>
      </c>
      <c r="P682">
        <v>1</v>
      </c>
      <c r="Q682">
        <v>419</v>
      </c>
    </row>
    <row r="683" spans="1:17" x14ac:dyDescent="0.25">
      <c r="A683" t="s">
        <v>5533</v>
      </c>
      <c r="B683" s="113" t="s">
        <v>5525</v>
      </c>
      <c r="C683">
        <v>1</v>
      </c>
      <c r="D683">
        <v>1</v>
      </c>
      <c r="E683">
        <v>0</v>
      </c>
      <c r="F683">
        <v>139</v>
      </c>
      <c r="L683" t="s">
        <v>5531</v>
      </c>
      <c r="M683" t="s">
        <v>4516</v>
      </c>
      <c r="N683">
        <v>1</v>
      </c>
      <c r="O683">
        <v>1</v>
      </c>
      <c r="P683">
        <v>1</v>
      </c>
      <c r="Q683">
        <v>420</v>
      </c>
    </row>
    <row r="684" spans="1:17" x14ac:dyDescent="0.25">
      <c r="A684" t="s">
        <v>5533</v>
      </c>
      <c r="B684" t="s">
        <v>1854</v>
      </c>
      <c r="C684">
        <v>1</v>
      </c>
      <c r="D684">
        <v>1</v>
      </c>
      <c r="E684">
        <v>1</v>
      </c>
      <c r="F684">
        <v>140</v>
      </c>
      <c r="L684" t="s">
        <v>5531</v>
      </c>
      <c r="M684" t="s">
        <v>4517</v>
      </c>
      <c r="N684">
        <v>1</v>
      </c>
      <c r="O684">
        <v>1</v>
      </c>
      <c r="P684">
        <v>1</v>
      </c>
      <c r="Q684">
        <v>421</v>
      </c>
    </row>
    <row r="685" spans="1:17" x14ac:dyDescent="0.25">
      <c r="A685" t="s">
        <v>5533</v>
      </c>
      <c r="B685" t="s">
        <v>1855</v>
      </c>
      <c r="C685">
        <v>1</v>
      </c>
      <c r="D685">
        <v>1</v>
      </c>
      <c r="E685">
        <v>1</v>
      </c>
      <c r="F685">
        <v>141</v>
      </c>
      <c r="L685" t="s">
        <v>5531</v>
      </c>
      <c r="M685" t="s">
        <v>4518</v>
      </c>
      <c r="N685">
        <v>1</v>
      </c>
      <c r="O685">
        <v>1</v>
      </c>
      <c r="P685">
        <v>1</v>
      </c>
      <c r="Q685">
        <v>422</v>
      </c>
    </row>
    <row r="686" spans="1:17" x14ac:dyDescent="0.25">
      <c r="A686" t="s">
        <v>5533</v>
      </c>
      <c r="B686" t="s">
        <v>1856</v>
      </c>
      <c r="C686">
        <v>1</v>
      </c>
      <c r="D686">
        <v>1</v>
      </c>
      <c r="E686">
        <v>1</v>
      </c>
      <c r="F686">
        <v>142</v>
      </c>
      <c r="L686" t="s">
        <v>5531</v>
      </c>
      <c r="M686" t="s">
        <v>4519</v>
      </c>
      <c r="N686">
        <v>1</v>
      </c>
      <c r="O686">
        <v>1</v>
      </c>
      <c r="P686">
        <v>1</v>
      </c>
      <c r="Q686">
        <v>423</v>
      </c>
    </row>
    <row r="687" spans="1:17" x14ac:dyDescent="0.25">
      <c r="A687" t="s">
        <v>5533</v>
      </c>
      <c r="B687" s="113" t="s">
        <v>5526</v>
      </c>
      <c r="C687">
        <v>1</v>
      </c>
      <c r="D687">
        <v>1</v>
      </c>
      <c r="E687">
        <v>0</v>
      </c>
      <c r="F687">
        <v>143</v>
      </c>
      <c r="L687" t="s">
        <v>5531</v>
      </c>
      <c r="M687" t="s">
        <v>4520</v>
      </c>
      <c r="N687">
        <v>1</v>
      </c>
      <c r="O687">
        <v>1</v>
      </c>
      <c r="P687">
        <v>1</v>
      </c>
      <c r="Q687">
        <v>424</v>
      </c>
    </row>
    <row r="688" spans="1:17" x14ac:dyDescent="0.25">
      <c r="A688" t="s">
        <v>5533</v>
      </c>
      <c r="B688" t="s">
        <v>1858</v>
      </c>
      <c r="C688">
        <v>1</v>
      </c>
      <c r="D688">
        <v>1</v>
      </c>
      <c r="E688">
        <v>1</v>
      </c>
      <c r="F688">
        <v>144</v>
      </c>
      <c r="L688" t="s">
        <v>5531</v>
      </c>
      <c r="M688" t="s">
        <v>4521</v>
      </c>
      <c r="N688">
        <v>1</v>
      </c>
      <c r="O688">
        <v>1</v>
      </c>
      <c r="P688">
        <v>1</v>
      </c>
      <c r="Q688">
        <v>425</v>
      </c>
    </row>
    <row r="689" spans="1:17" x14ac:dyDescent="0.25">
      <c r="A689" t="s">
        <v>5533</v>
      </c>
      <c r="B689" t="s">
        <v>1859</v>
      </c>
      <c r="C689">
        <v>1</v>
      </c>
      <c r="D689">
        <v>1</v>
      </c>
      <c r="E689">
        <v>1</v>
      </c>
      <c r="F689">
        <v>145</v>
      </c>
      <c r="L689" t="s">
        <v>5531</v>
      </c>
      <c r="M689" t="s">
        <v>4522</v>
      </c>
      <c r="N689">
        <v>1</v>
      </c>
      <c r="O689">
        <v>1</v>
      </c>
      <c r="P689">
        <v>1</v>
      </c>
      <c r="Q689">
        <v>426</v>
      </c>
    </row>
    <row r="690" spans="1:17" x14ac:dyDescent="0.25">
      <c r="A690" t="s">
        <v>5533</v>
      </c>
      <c r="B690" t="s">
        <v>1860</v>
      </c>
      <c r="C690">
        <v>1</v>
      </c>
      <c r="D690">
        <v>1</v>
      </c>
      <c r="E690">
        <v>1</v>
      </c>
      <c r="F690">
        <v>146</v>
      </c>
      <c r="L690" t="s">
        <v>5531</v>
      </c>
      <c r="M690" t="s">
        <v>4164</v>
      </c>
      <c r="N690">
        <v>1</v>
      </c>
      <c r="O690">
        <v>1</v>
      </c>
      <c r="P690">
        <v>1</v>
      </c>
      <c r="Q690">
        <v>445</v>
      </c>
    </row>
    <row r="691" spans="1:17" x14ac:dyDescent="0.25">
      <c r="A691" t="s">
        <v>5533</v>
      </c>
      <c r="B691" t="s">
        <v>1861</v>
      </c>
      <c r="C691">
        <v>1</v>
      </c>
      <c r="D691">
        <v>1</v>
      </c>
      <c r="E691">
        <v>1</v>
      </c>
      <c r="F691">
        <v>147</v>
      </c>
      <c r="L691" t="s">
        <v>5531</v>
      </c>
      <c r="M691" t="s">
        <v>4165</v>
      </c>
      <c r="N691">
        <v>1</v>
      </c>
      <c r="O691">
        <v>1</v>
      </c>
      <c r="P691">
        <v>1</v>
      </c>
      <c r="Q691">
        <v>446</v>
      </c>
    </row>
    <row r="692" spans="1:17" x14ac:dyDescent="0.25">
      <c r="A692" t="s">
        <v>5533</v>
      </c>
      <c r="B692" t="s">
        <v>1862</v>
      </c>
      <c r="C692">
        <v>1</v>
      </c>
      <c r="D692">
        <v>1</v>
      </c>
      <c r="E692">
        <v>1</v>
      </c>
      <c r="F692">
        <v>148</v>
      </c>
      <c r="L692" t="s">
        <v>5531</v>
      </c>
      <c r="M692" t="s">
        <v>4166</v>
      </c>
      <c r="N692">
        <v>1</v>
      </c>
      <c r="O692">
        <v>1</v>
      </c>
      <c r="P692">
        <v>1</v>
      </c>
      <c r="Q692">
        <v>447</v>
      </c>
    </row>
    <row r="693" spans="1:17" x14ac:dyDescent="0.25">
      <c r="A693" t="s">
        <v>5533</v>
      </c>
      <c r="B693" t="s">
        <v>1863</v>
      </c>
      <c r="C693">
        <v>1</v>
      </c>
      <c r="D693">
        <v>1</v>
      </c>
      <c r="E693">
        <v>1</v>
      </c>
      <c r="F693">
        <v>149</v>
      </c>
      <c r="L693" t="s">
        <v>5531</v>
      </c>
      <c r="M693" t="s">
        <v>4167</v>
      </c>
      <c r="N693">
        <v>1</v>
      </c>
      <c r="O693">
        <v>1</v>
      </c>
      <c r="P693">
        <v>1</v>
      </c>
      <c r="Q693">
        <v>448</v>
      </c>
    </row>
    <row r="694" spans="1:17" x14ac:dyDescent="0.25">
      <c r="A694" t="s">
        <v>5533</v>
      </c>
      <c r="B694" t="s">
        <v>1864</v>
      </c>
      <c r="C694">
        <v>1</v>
      </c>
      <c r="D694">
        <v>1</v>
      </c>
      <c r="E694">
        <v>1</v>
      </c>
      <c r="F694">
        <v>150</v>
      </c>
      <c r="L694" t="s">
        <v>5531</v>
      </c>
      <c r="M694" t="s">
        <v>4168</v>
      </c>
      <c r="N694">
        <v>1</v>
      </c>
      <c r="O694">
        <v>1</v>
      </c>
      <c r="P694">
        <v>1</v>
      </c>
      <c r="Q694">
        <v>449</v>
      </c>
    </row>
    <row r="695" spans="1:17" x14ac:dyDescent="0.25">
      <c r="A695" t="s">
        <v>5533</v>
      </c>
      <c r="B695" t="s">
        <v>1865</v>
      </c>
      <c r="C695">
        <v>1</v>
      </c>
      <c r="D695">
        <v>1</v>
      </c>
      <c r="E695">
        <v>1</v>
      </c>
      <c r="F695">
        <v>151</v>
      </c>
      <c r="L695" t="s">
        <v>5531</v>
      </c>
      <c r="M695" t="s">
        <v>4169</v>
      </c>
      <c r="N695">
        <v>1</v>
      </c>
      <c r="O695">
        <v>1</v>
      </c>
      <c r="P695">
        <v>1</v>
      </c>
      <c r="Q695">
        <v>450</v>
      </c>
    </row>
    <row r="696" spans="1:17" x14ac:dyDescent="0.25">
      <c r="A696" t="s">
        <v>5533</v>
      </c>
      <c r="B696" t="s">
        <v>1866</v>
      </c>
      <c r="C696">
        <v>1</v>
      </c>
      <c r="D696">
        <v>1</v>
      </c>
      <c r="E696">
        <v>1</v>
      </c>
      <c r="F696">
        <v>152</v>
      </c>
      <c r="L696" t="s">
        <v>5531</v>
      </c>
      <c r="M696" t="s">
        <v>4170</v>
      </c>
      <c r="N696">
        <v>1</v>
      </c>
      <c r="O696">
        <v>1</v>
      </c>
      <c r="P696">
        <v>1</v>
      </c>
      <c r="Q696">
        <v>451</v>
      </c>
    </row>
    <row r="697" spans="1:17" x14ac:dyDescent="0.25">
      <c r="A697" t="s">
        <v>5533</v>
      </c>
      <c r="B697" t="s">
        <v>1867</v>
      </c>
      <c r="C697">
        <v>1</v>
      </c>
      <c r="D697">
        <v>1</v>
      </c>
      <c r="E697">
        <v>1</v>
      </c>
      <c r="F697">
        <v>153</v>
      </c>
      <c r="L697" t="s">
        <v>5531</v>
      </c>
      <c r="M697" t="s">
        <v>4171</v>
      </c>
      <c r="N697">
        <v>1</v>
      </c>
      <c r="O697">
        <v>1</v>
      </c>
      <c r="P697">
        <v>1</v>
      </c>
      <c r="Q697">
        <v>452</v>
      </c>
    </row>
    <row r="698" spans="1:17" x14ac:dyDescent="0.25">
      <c r="A698" t="s">
        <v>5533</v>
      </c>
      <c r="B698" t="s">
        <v>1868</v>
      </c>
      <c r="C698">
        <v>1</v>
      </c>
      <c r="D698">
        <v>1</v>
      </c>
      <c r="E698">
        <v>1</v>
      </c>
      <c r="F698">
        <v>154</v>
      </c>
      <c r="L698" t="s">
        <v>5531</v>
      </c>
      <c r="M698" t="s">
        <v>4172</v>
      </c>
      <c r="N698">
        <v>1</v>
      </c>
      <c r="O698">
        <v>1</v>
      </c>
      <c r="P698">
        <v>1</v>
      </c>
      <c r="Q698">
        <v>453</v>
      </c>
    </row>
    <row r="699" spans="1:17" x14ac:dyDescent="0.25">
      <c r="A699" t="s">
        <v>5533</v>
      </c>
      <c r="B699" t="s">
        <v>1869</v>
      </c>
      <c r="C699">
        <v>1</v>
      </c>
      <c r="D699">
        <v>1</v>
      </c>
      <c r="E699">
        <v>1</v>
      </c>
      <c r="F699">
        <v>155</v>
      </c>
      <c r="L699" t="s">
        <v>5531</v>
      </c>
      <c r="M699" t="s">
        <v>4173</v>
      </c>
      <c r="N699">
        <v>1</v>
      </c>
      <c r="O699">
        <v>1</v>
      </c>
      <c r="P699">
        <v>1</v>
      </c>
      <c r="Q699">
        <v>454</v>
      </c>
    </row>
    <row r="700" spans="1:17" x14ac:dyDescent="0.25">
      <c r="A700" t="s">
        <v>5533</v>
      </c>
      <c r="B700" t="s">
        <v>1870</v>
      </c>
      <c r="C700">
        <v>1</v>
      </c>
      <c r="D700">
        <v>1</v>
      </c>
      <c r="E700">
        <v>1</v>
      </c>
      <c r="F700">
        <v>156</v>
      </c>
      <c r="L700" t="s">
        <v>5531</v>
      </c>
      <c r="M700" t="s">
        <v>4174</v>
      </c>
      <c r="N700">
        <v>1</v>
      </c>
      <c r="O700">
        <v>1</v>
      </c>
      <c r="P700">
        <v>1</v>
      </c>
      <c r="Q700">
        <v>455</v>
      </c>
    </row>
    <row r="701" spans="1:17" x14ac:dyDescent="0.25">
      <c r="A701" t="s">
        <v>5533</v>
      </c>
      <c r="B701" t="s">
        <v>1871</v>
      </c>
      <c r="C701">
        <v>1</v>
      </c>
      <c r="D701">
        <v>1</v>
      </c>
      <c r="E701">
        <v>1</v>
      </c>
      <c r="F701">
        <v>157</v>
      </c>
      <c r="L701" t="s">
        <v>5531</v>
      </c>
      <c r="M701" t="s">
        <v>4175</v>
      </c>
      <c r="N701">
        <v>1</v>
      </c>
      <c r="O701">
        <v>1</v>
      </c>
      <c r="P701">
        <v>1</v>
      </c>
      <c r="Q701">
        <v>456</v>
      </c>
    </row>
    <row r="702" spans="1:17" x14ac:dyDescent="0.25">
      <c r="A702" t="s">
        <v>5533</v>
      </c>
      <c r="B702" t="s">
        <v>1872</v>
      </c>
      <c r="C702">
        <v>1</v>
      </c>
      <c r="D702">
        <v>1</v>
      </c>
      <c r="E702">
        <v>1</v>
      </c>
      <c r="F702">
        <v>158</v>
      </c>
      <c r="L702" t="s">
        <v>5531</v>
      </c>
      <c r="M702" t="s">
        <v>4176</v>
      </c>
      <c r="N702">
        <v>1</v>
      </c>
      <c r="O702">
        <v>1</v>
      </c>
      <c r="P702">
        <v>1</v>
      </c>
      <c r="Q702">
        <v>457</v>
      </c>
    </row>
    <row r="703" spans="1:17" x14ac:dyDescent="0.25">
      <c r="A703" t="s">
        <v>5533</v>
      </c>
      <c r="B703" t="s">
        <v>1873</v>
      </c>
      <c r="C703">
        <v>1</v>
      </c>
      <c r="D703">
        <v>1</v>
      </c>
      <c r="E703">
        <v>1</v>
      </c>
      <c r="F703">
        <v>159</v>
      </c>
      <c r="L703" t="s">
        <v>5531</v>
      </c>
      <c r="M703" t="s">
        <v>4177</v>
      </c>
      <c r="N703">
        <v>1</v>
      </c>
      <c r="O703">
        <v>1</v>
      </c>
      <c r="P703">
        <v>1</v>
      </c>
      <c r="Q703">
        <v>458</v>
      </c>
    </row>
    <row r="704" spans="1:17" x14ac:dyDescent="0.25">
      <c r="A704" t="s">
        <v>5533</v>
      </c>
      <c r="B704" t="s">
        <v>1874</v>
      </c>
      <c r="C704">
        <v>1</v>
      </c>
      <c r="D704">
        <v>1</v>
      </c>
      <c r="E704">
        <v>1</v>
      </c>
      <c r="F704">
        <v>160</v>
      </c>
      <c r="L704" t="s">
        <v>5531</v>
      </c>
      <c r="M704" t="s">
        <v>4178</v>
      </c>
      <c r="N704">
        <v>1</v>
      </c>
      <c r="O704">
        <v>1</v>
      </c>
      <c r="P704">
        <v>1</v>
      </c>
      <c r="Q704">
        <v>459</v>
      </c>
    </row>
    <row r="705" spans="1:17" x14ac:dyDescent="0.25">
      <c r="A705" t="s">
        <v>5533</v>
      </c>
      <c r="B705" t="s">
        <v>1875</v>
      </c>
      <c r="C705">
        <v>1</v>
      </c>
      <c r="D705">
        <v>1</v>
      </c>
      <c r="E705">
        <v>1</v>
      </c>
      <c r="F705">
        <v>161</v>
      </c>
      <c r="L705" t="s">
        <v>5531</v>
      </c>
      <c r="M705" t="s">
        <v>4179</v>
      </c>
      <c r="N705">
        <v>1</v>
      </c>
      <c r="O705">
        <v>1</v>
      </c>
      <c r="P705">
        <v>1</v>
      </c>
      <c r="Q705">
        <v>460</v>
      </c>
    </row>
    <row r="706" spans="1:17" x14ac:dyDescent="0.25">
      <c r="A706" t="s">
        <v>5533</v>
      </c>
      <c r="B706" t="s">
        <v>1876</v>
      </c>
      <c r="C706">
        <v>1</v>
      </c>
      <c r="D706">
        <v>1</v>
      </c>
      <c r="E706">
        <v>1</v>
      </c>
      <c r="F706">
        <v>162</v>
      </c>
      <c r="L706" t="s">
        <v>5531</v>
      </c>
      <c r="M706" t="s">
        <v>4180</v>
      </c>
      <c r="N706">
        <v>1</v>
      </c>
      <c r="O706">
        <v>1</v>
      </c>
      <c r="P706">
        <v>1</v>
      </c>
      <c r="Q706">
        <v>461</v>
      </c>
    </row>
    <row r="707" spans="1:17" x14ac:dyDescent="0.25">
      <c r="A707" t="s">
        <v>5533</v>
      </c>
      <c r="B707" t="s">
        <v>1877</v>
      </c>
      <c r="C707">
        <v>1</v>
      </c>
      <c r="D707">
        <v>1</v>
      </c>
      <c r="E707">
        <v>1</v>
      </c>
      <c r="F707">
        <v>163</v>
      </c>
      <c r="L707" t="s">
        <v>5531</v>
      </c>
      <c r="M707" t="s">
        <v>4181</v>
      </c>
      <c r="N707">
        <v>1</v>
      </c>
      <c r="O707">
        <v>1</v>
      </c>
      <c r="P707">
        <v>1</v>
      </c>
      <c r="Q707">
        <v>462</v>
      </c>
    </row>
    <row r="708" spans="1:17" x14ac:dyDescent="0.25">
      <c r="A708" t="s">
        <v>5533</v>
      </c>
      <c r="B708" t="s">
        <v>1878</v>
      </c>
      <c r="C708">
        <v>1</v>
      </c>
      <c r="D708">
        <v>1</v>
      </c>
      <c r="E708">
        <v>1</v>
      </c>
      <c r="F708">
        <v>164</v>
      </c>
      <c r="L708" t="s">
        <v>5531</v>
      </c>
      <c r="M708" t="s">
        <v>5355</v>
      </c>
      <c r="N708">
        <v>1</v>
      </c>
      <c r="O708">
        <v>1</v>
      </c>
      <c r="P708">
        <v>1</v>
      </c>
      <c r="Q708">
        <v>229</v>
      </c>
    </row>
    <row r="709" spans="1:17" x14ac:dyDescent="0.25">
      <c r="A709" t="s">
        <v>5533</v>
      </c>
      <c r="B709" t="s">
        <v>1879</v>
      </c>
      <c r="C709">
        <v>1</v>
      </c>
      <c r="D709">
        <v>1</v>
      </c>
      <c r="E709">
        <v>1</v>
      </c>
      <c r="F709">
        <v>165</v>
      </c>
      <c r="L709" t="s">
        <v>5531</v>
      </c>
      <c r="M709" t="s">
        <v>5548</v>
      </c>
      <c r="N709">
        <v>1</v>
      </c>
      <c r="O709">
        <v>1</v>
      </c>
      <c r="P709">
        <v>1</v>
      </c>
      <c r="Q709">
        <v>230</v>
      </c>
    </row>
    <row r="710" spans="1:17" x14ac:dyDescent="0.25">
      <c r="A710" t="s">
        <v>5533</v>
      </c>
      <c r="B710" t="s">
        <v>1880</v>
      </c>
      <c r="C710">
        <v>1</v>
      </c>
      <c r="D710">
        <v>1</v>
      </c>
      <c r="E710">
        <v>1</v>
      </c>
      <c r="F710">
        <v>166</v>
      </c>
      <c r="L710" t="s">
        <v>5531</v>
      </c>
      <c r="M710" t="s">
        <v>5549</v>
      </c>
      <c r="N710">
        <v>1</v>
      </c>
      <c r="O710">
        <v>1</v>
      </c>
      <c r="P710">
        <v>1</v>
      </c>
      <c r="Q710">
        <v>231</v>
      </c>
    </row>
    <row r="711" spans="1:17" x14ac:dyDescent="0.25">
      <c r="A711" t="s">
        <v>5533</v>
      </c>
      <c r="B711" t="s">
        <v>1881</v>
      </c>
      <c r="C711">
        <v>1</v>
      </c>
      <c r="D711">
        <v>1</v>
      </c>
      <c r="E711">
        <v>1</v>
      </c>
      <c r="F711">
        <v>167</v>
      </c>
      <c r="L711" t="s">
        <v>5531</v>
      </c>
      <c r="M711" t="s">
        <v>5550</v>
      </c>
      <c r="N711">
        <v>1</v>
      </c>
      <c r="O711">
        <v>1</v>
      </c>
      <c r="P711">
        <v>1</v>
      </c>
      <c r="Q711">
        <v>232</v>
      </c>
    </row>
    <row r="712" spans="1:17" x14ac:dyDescent="0.25">
      <c r="A712" t="s">
        <v>5533</v>
      </c>
      <c r="B712" t="s">
        <v>1882</v>
      </c>
      <c r="C712">
        <v>1</v>
      </c>
      <c r="D712">
        <v>1</v>
      </c>
      <c r="E712">
        <v>1</v>
      </c>
      <c r="F712">
        <v>168</v>
      </c>
      <c r="L712" t="s">
        <v>5531</v>
      </c>
      <c r="M712" t="s">
        <v>5551</v>
      </c>
      <c r="N712">
        <v>1</v>
      </c>
      <c r="O712">
        <v>1</v>
      </c>
      <c r="P712">
        <v>1</v>
      </c>
      <c r="Q712">
        <v>233</v>
      </c>
    </row>
    <row r="713" spans="1:17" x14ac:dyDescent="0.25">
      <c r="A713" t="s">
        <v>5533</v>
      </c>
      <c r="B713" t="s">
        <v>1883</v>
      </c>
      <c r="C713">
        <v>1</v>
      </c>
      <c r="D713">
        <v>1</v>
      </c>
      <c r="E713">
        <v>1</v>
      </c>
      <c r="F713">
        <v>169</v>
      </c>
      <c r="L713" t="s">
        <v>5531</v>
      </c>
      <c r="M713" t="s">
        <v>5552</v>
      </c>
      <c r="N713">
        <v>1</v>
      </c>
      <c r="O713">
        <v>1</v>
      </c>
      <c r="P713">
        <v>1</v>
      </c>
      <c r="Q713">
        <v>234</v>
      </c>
    </row>
    <row r="714" spans="1:17" x14ac:dyDescent="0.25">
      <c r="A714" t="s">
        <v>5533</v>
      </c>
      <c r="B714" t="s">
        <v>1884</v>
      </c>
      <c r="C714">
        <v>1</v>
      </c>
      <c r="D714">
        <v>1</v>
      </c>
      <c r="E714">
        <v>1</v>
      </c>
      <c r="F714">
        <v>170</v>
      </c>
      <c r="L714" t="s">
        <v>5531</v>
      </c>
      <c r="M714" t="s">
        <v>5553</v>
      </c>
      <c r="N714">
        <v>1</v>
      </c>
      <c r="O714">
        <v>1</v>
      </c>
      <c r="P714">
        <v>1</v>
      </c>
      <c r="Q714">
        <v>235</v>
      </c>
    </row>
    <row r="715" spans="1:17" x14ac:dyDescent="0.25">
      <c r="A715" t="s">
        <v>5533</v>
      </c>
      <c r="B715" t="s">
        <v>1885</v>
      </c>
      <c r="C715">
        <v>1</v>
      </c>
      <c r="D715">
        <v>1</v>
      </c>
      <c r="E715">
        <v>1</v>
      </c>
      <c r="F715">
        <v>171</v>
      </c>
      <c r="L715" t="s">
        <v>5531</v>
      </c>
      <c r="M715" t="s">
        <v>5554</v>
      </c>
      <c r="N715">
        <v>1</v>
      </c>
      <c r="O715">
        <v>1</v>
      </c>
      <c r="P715">
        <v>1</v>
      </c>
      <c r="Q715">
        <v>236</v>
      </c>
    </row>
    <row r="716" spans="1:17" x14ac:dyDescent="0.25">
      <c r="A716" t="s">
        <v>5533</v>
      </c>
      <c r="B716" t="s">
        <v>1886</v>
      </c>
      <c r="C716">
        <v>1</v>
      </c>
      <c r="D716">
        <v>1</v>
      </c>
      <c r="E716">
        <v>1</v>
      </c>
      <c r="F716">
        <v>172</v>
      </c>
      <c r="L716" t="s">
        <v>5531</v>
      </c>
      <c r="M716" t="s">
        <v>5555</v>
      </c>
      <c r="N716">
        <v>1</v>
      </c>
      <c r="O716">
        <v>1</v>
      </c>
      <c r="P716">
        <v>1</v>
      </c>
      <c r="Q716">
        <v>237</v>
      </c>
    </row>
    <row r="717" spans="1:17" x14ac:dyDescent="0.25">
      <c r="A717" t="s">
        <v>5533</v>
      </c>
      <c r="B717" t="s">
        <v>1887</v>
      </c>
      <c r="C717">
        <v>1</v>
      </c>
      <c r="D717">
        <v>1</v>
      </c>
      <c r="E717">
        <v>1</v>
      </c>
      <c r="F717">
        <v>173</v>
      </c>
      <c r="L717" t="s">
        <v>5531</v>
      </c>
      <c r="M717" t="s">
        <v>5556</v>
      </c>
      <c r="N717">
        <v>1</v>
      </c>
      <c r="O717">
        <v>1</v>
      </c>
      <c r="P717">
        <v>1</v>
      </c>
      <c r="Q717">
        <v>238</v>
      </c>
    </row>
    <row r="718" spans="1:17" x14ac:dyDescent="0.25">
      <c r="A718" t="s">
        <v>5533</v>
      </c>
      <c r="B718" t="s">
        <v>1888</v>
      </c>
      <c r="C718">
        <v>1</v>
      </c>
      <c r="D718">
        <v>1</v>
      </c>
      <c r="E718">
        <v>1</v>
      </c>
      <c r="F718">
        <v>174</v>
      </c>
      <c r="L718" t="s">
        <v>5531</v>
      </c>
      <c r="M718" t="s">
        <v>5557</v>
      </c>
      <c r="N718">
        <v>1</v>
      </c>
      <c r="O718">
        <v>1</v>
      </c>
      <c r="P718">
        <v>1</v>
      </c>
      <c r="Q718">
        <v>239</v>
      </c>
    </row>
    <row r="719" spans="1:17" x14ac:dyDescent="0.25">
      <c r="A719" t="s">
        <v>5533</v>
      </c>
      <c r="B719" t="s">
        <v>1889</v>
      </c>
      <c r="C719">
        <v>1</v>
      </c>
      <c r="D719">
        <v>1</v>
      </c>
      <c r="E719">
        <v>1</v>
      </c>
      <c r="F719">
        <v>175</v>
      </c>
      <c r="L719" t="s">
        <v>5531</v>
      </c>
      <c r="M719" t="s">
        <v>5558</v>
      </c>
      <c r="N719">
        <v>1</v>
      </c>
      <c r="O719">
        <v>1</v>
      </c>
      <c r="P719">
        <v>1</v>
      </c>
      <c r="Q719">
        <v>240</v>
      </c>
    </row>
    <row r="720" spans="1:17" x14ac:dyDescent="0.25">
      <c r="A720" t="s">
        <v>5533</v>
      </c>
      <c r="B720" t="s">
        <v>1890</v>
      </c>
      <c r="C720">
        <v>1</v>
      </c>
      <c r="D720">
        <v>1</v>
      </c>
      <c r="E720">
        <v>1</v>
      </c>
      <c r="F720">
        <v>176</v>
      </c>
      <c r="L720" t="s">
        <v>5531</v>
      </c>
      <c r="M720" t="s">
        <v>5559</v>
      </c>
      <c r="N720">
        <v>1</v>
      </c>
      <c r="O720">
        <v>1</v>
      </c>
      <c r="P720">
        <v>1</v>
      </c>
      <c r="Q720">
        <v>241</v>
      </c>
    </row>
    <row r="721" spans="1:17" x14ac:dyDescent="0.25">
      <c r="A721" t="s">
        <v>5533</v>
      </c>
      <c r="B721" t="s">
        <v>1891</v>
      </c>
      <c r="C721">
        <v>1</v>
      </c>
      <c r="D721">
        <v>1</v>
      </c>
      <c r="E721">
        <v>1</v>
      </c>
      <c r="F721">
        <v>177</v>
      </c>
      <c r="L721" t="s">
        <v>5531</v>
      </c>
      <c r="M721" t="s">
        <v>5560</v>
      </c>
      <c r="N721">
        <v>1</v>
      </c>
      <c r="O721">
        <v>1</v>
      </c>
      <c r="P721">
        <v>1</v>
      </c>
      <c r="Q721">
        <v>242</v>
      </c>
    </row>
    <row r="722" spans="1:17" x14ac:dyDescent="0.25">
      <c r="A722" t="s">
        <v>5533</v>
      </c>
      <c r="B722" t="s">
        <v>1892</v>
      </c>
      <c r="C722">
        <v>1</v>
      </c>
      <c r="D722">
        <v>1</v>
      </c>
      <c r="E722">
        <v>1</v>
      </c>
      <c r="F722">
        <v>178</v>
      </c>
      <c r="L722" t="s">
        <v>5531</v>
      </c>
      <c r="M722" t="s">
        <v>5561</v>
      </c>
      <c r="N722">
        <v>1</v>
      </c>
      <c r="O722">
        <v>1</v>
      </c>
      <c r="P722">
        <v>1</v>
      </c>
      <c r="Q722">
        <v>243</v>
      </c>
    </row>
    <row r="723" spans="1:17" x14ac:dyDescent="0.25">
      <c r="A723" t="s">
        <v>5533</v>
      </c>
      <c r="B723" t="s">
        <v>1893</v>
      </c>
      <c r="C723">
        <v>1</v>
      </c>
      <c r="D723">
        <v>1</v>
      </c>
      <c r="E723">
        <v>1</v>
      </c>
      <c r="F723">
        <v>179</v>
      </c>
      <c r="L723" t="s">
        <v>5531</v>
      </c>
      <c r="M723" t="s">
        <v>5562</v>
      </c>
      <c r="N723">
        <v>1</v>
      </c>
      <c r="O723">
        <v>1</v>
      </c>
      <c r="P723">
        <v>1</v>
      </c>
      <c r="Q723">
        <v>244</v>
      </c>
    </row>
    <row r="724" spans="1:17" x14ac:dyDescent="0.25">
      <c r="A724" t="s">
        <v>5533</v>
      </c>
      <c r="B724" t="s">
        <v>1894</v>
      </c>
      <c r="C724">
        <v>1</v>
      </c>
      <c r="D724">
        <v>1</v>
      </c>
      <c r="E724">
        <v>1</v>
      </c>
      <c r="F724">
        <v>180</v>
      </c>
      <c r="L724" t="s">
        <v>5531</v>
      </c>
      <c r="M724" t="s">
        <v>5563</v>
      </c>
      <c r="N724">
        <v>1</v>
      </c>
      <c r="O724">
        <v>1</v>
      </c>
      <c r="P724">
        <v>1</v>
      </c>
      <c r="Q724">
        <v>245</v>
      </c>
    </row>
    <row r="725" spans="1:17" x14ac:dyDescent="0.25">
      <c r="A725" t="s">
        <v>5533</v>
      </c>
      <c r="B725" t="s">
        <v>1895</v>
      </c>
      <c r="C725">
        <v>1</v>
      </c>
      <c r="D725">
        <v>1</v>
      </c>
      <c r="E725">
        <v>1</v>
      </c>
      <c r="F725">
        <v>181</v>
      </c>
      <c r="L725" t="s">
        <v>5531</v>
      </c>
      <c r="M725" t="s">
        <v>5356</v>
      </c>
      <c r="N725">
        <v>1</v>
      </c>
      <c r="O725">
        <v>1</v>
      </c>
      <c r="P725">
        <v>1</v>
      </c>
      <c r="Q725">
        <v>246</v>
      </c>
    </row>
    <row r="726" spans="1:17" x14ac:dyDescent="0.25">
      <c r="A726" t="s">
        <v>5533</v>
      </c>
      <c r="B726" t="s">
        <v>1896</v>
      </c>
      <c r="C726">
        <v>1</v>
      </c>
      <c r="D726">
        <v>1</v>
      </c>
      <c r="E726">
        <v>1</v>
      </c>
      <c r="F726">
        <v>182</v>
      </c>
    </row>
    <row r="727" spans="1:17" x14ac:dyDescent="0.25">
      <c r="A727" t="s">
        <v>5533</v>
      </c>
      <c r="B727" t="s">
        <v>1897</v>
      </c>
      <c r="C727">
        <v>1</v>
      </c>
      <c r="D727">
        <v>1</v>
      </c>
      <c r="E727">
        <v>1</v>
      </c>
      <c r="F727">
        <v>183</v>
      </c>
    </row>
    <row r="728" spans="1:17" x14ac:dyDescent="0.25">
      <c r="A728" t="s">
        <v>5533</v>
      </c>
      <c r="B728" t="s">
        <v>1898</v>
      </c>
      <c r="C728">
        <v>1</v>
      </c>
      <c r="D728">
        <v>1</v>
      </c>
      <c r="E728">
        <v>1</v>
      </c>
      <c r="F728">
        <v>184</v>
      </c>
    </row>
    <row r="729" spans="1:17" x14ac:dyDescent="0.25">
      <c r="A729" t="s">
        <v>5533</v>
      </c>
      <c r="B729" t="s">
        <v>1899</v>
      </c>
      <c r="C729">
        <v>1</v>
      </c>
      <c r="D729">
        <v>1</v>
      </c>
      <c r="E729">
        <v>1</v>
      </c>
      <c r="F729">
        <v>185</v>
      </c>
    </row>
    <row r="730" spans="1:17" x14ac:dyDescent="0.25">
      <c r="A730" t="s">
        <v>5533</v>
      </c>
      <c r="B730" t="s">
        <v>1900</v>
      </c>
      <c r="C730">
        <v>1</v>
      </c>
      <c r="D730">
        <v>1</v>
      </c>
      <c r="E730">
        <v>1</v>
      </c>
      <c r="F730">
        <v>186</v>
      </c>
    </row>
    <row r="731" spans="1:17" x14ac:dyDescent="0.25">
      <c r="A731" t="s">
        <v>5533</v>
      </c>
      <c r="B731" t="s">
        <v>1901</v>
      </c>
      <c r="C731">
        <v>1</v>
      </c>
      <c r="D731">
        <v>1</v>
      </c>
      <c r="E731">
        <v>1</v>
      </c>
      <c r="F731">
        <v>187</v>
      </c>
    </row>
    <row r="732" spans="1:17" x14ac:dyDescent="0.25">
      <c r="A732" t="s">
        <v>5533</v>
      </c>
      <c r="B732" t="s">
        <v>1902</v>
      </c>
      <c r="C732">
        <v>1</v>
      </c>
      <c r="D732">
        <v>1</v>
      </c>
      <c r="E732">
        <v>1</v>
      </c>
      <c r="F732">
        <v>188</v>
      </c>
    </row>
    <row r="733" spans="1:17" x14ac:dyDescent="0.25">
      <c r="A733" t="s">
        <v>5533</v>
      </c>
      <c r="B733" t="s">
        <v>1903</v>
      </c>
      <c r="C733">
        <v>1</v>
      </c>
      <c r="D733">
        <v>1</v>
      </c>
      <c r="E733">
        <v>1</v>
      </c>
      <c r="F733">
        <v>189</v>
      </c>
    </row>
    <row r="734" spans="1:17" x14ac:dyDescent="0.25">
      <c r="A734" t="s">
        <v>5533</v>
      </c>
      <c r="B734" t="s">
        <v>1904</v>
      </c>
      <c r="C734">
        <v>1</v>
      </c>
      <c r="D734">
        <v>1</v>
      </c>
      <c r="E734">
        <v>1</v>
      </c>
      <c r="F734">
        <v>190</v>
      </c>
    </row>
    <row r="735" spans="1:17" x14ac:dyDescent="0.25">
      <c r="A735" t="s">
        <v>5533</v>
      </c>
      <c r="B735" t="s">
        <v>1905</v>
      </c>
      <c r="C735">
        <v>1</v>
      </c>
      <c r="D735">
        <v>1</v>
      </c>
      <c r="E735">
        <v>1</v>
      </c>
      <c r="F735">
        <v>191</v>
      </c>
    </row>
    <row r="736" spans="1:17" x14ac:dyDescent="0.25">
      <c r="A736" t="s">
        <v>5533</v>
      </c>
      <c r="B736" t="s">
        <v>1906</v>
      </c>
      <c r="C736">
        <v>1</v>
      </c>
      <c r="D736">
        <v>1</v>
      </c>
      <c r="E736">
        <v>1</v>
      </c>
      <c r="F736">
        <v>192</v>
      </c>
    </row>
    <row r="737" spans="1:6" x14ac:dyDescent="0.25">
      <c r="A737" t="s">
        <v>5533</v>
      </c>
      <c r="B737" t="s">
        <v>1907</v>
      </c>
      <c r="C737">
        <v>1</v>
      </c>
      <c r="D737">
        <v>1</v>
      </c>
      <c r="E737">
        <v>1</v>
      </c>
      <c r="F737">
        <v>193</v>
      </c>
    </row>
    <row r="738" spans="1:6" x14ac:dyDescent="0.25">
      <c r="A738" t="s">
        <v>5533</v>
      </c>
      <c r="B738" s="113" t="s">
        <v>5527</v>
      </c>
      <c r="C738">
        <v>1</v>
      </c>
      <c r="D738">
        <v>1</v>
      </c>
      <c r="E738">
        <v>0</v>
      </c>
      <c r="F738">
        <v>194</v>
      </c>
    </row>
    <row r="739" spans="1:6" x14ac:dyDescent="0.25">
      <c r="A739" t="s">
        <v>5533</v>
      </c>
      <c r="B739" t="s">
        <v>1909</v>
      </c>
      <c r="C739">
        <v>1</v>
      </c>
      <c r="D739">
        <v>1</v>
      </c>
      <c r="E739">
        <v>1</v>
      </c>
      <c r="F739">
        <v>195</v>
      </c>
    </row>
    <row r="740" spans="1:6" x14ac:dyDescent="0.25">
      <c r="A740" t="s">
        <v>5533</v>
      </c>
      <c r="B740" t="s">
        <v>1910</v>
      </c>
      <c r="C740">
        <v>1</v>
      </c>
      <c r="D740">
        <v>1</v>
      </c>
      <c r="E740">
        <v>1</v>
      </c>
      <c r="F740">
        <v>196</v>
      </c>
    </row>
    <row r="741" spans="1:6" x14ac:dyDescent="0.25">
      <c r="A741" t="s">
        <v>5533</v>
      </c>
      <c r="B741" t="s">
        <v>1911</v>
      </c>
      <c r="C741">
        <v>1</v>
      </c>
      <c r="D741">
        <v>1</v>
      </c>
      <c r="E741">
        <v>1</v>
      </c>
      <c r="F741">
        <v>197</v>
      </c>
    </row>
    <row r="742" spans="1:6" x14ac:dyDescent="0.25">
      <c r="A742" t="s">
        <v>5533</v>
      </c>
      <c r="B742" t="s">
        <v>1912</v>
      </c>
      <c r="C742">
        <v>1</v>
      </c>
      <c r="D742">
        <v>1</v>
      </c>
      <c r="E742">
        <v>1</v>
      </c>
      <c r="F742">
        <v>198</v>
      </c>
    </row>
    <row r="743" spans="1:6" x14ac:dyDescent="0.25">
      <c r="A743" t="s">
        <v>5533</v>
      </c>
      <c r="B743" t="s">
        <v>1913</v>
      </c>
      <c r="C743">
        <v>1</v>
      </c>
      <c r="D743">
        <v>1</v>
      </c>
      <c r="E743">
        <v>1</v>
      </c>
      <c r="F743">
        <v>199</v>
      </c>
    </row>
    <row r="744" spans="1:6" x14ac:dyDescent="0.25">
      <c r="A744" t="s">
        <v>5533</v>
      </c>
      <c r="B744" t="s">
        <v>1914</v>
      </c>
      <c r="C744">
        <v>1</v>
      </c>
      <c r="D744">
        <v>1</v>
      </c>
      <c r="E744">
        <v>1</v>
      </c>
      <c r="F744">
        <v>200</v>
      </c>
    </row>
    <row r="745" spans="1:6" x14ac:dyDescent="0.25">
      <c r="A745" t="s">
        <v>5533</v>
      </c>
      <c r="B745" t="s">
        <v>1915</v>
      </c>
      <c r="C745">
        <v>1</v>
      </c>
      <c r="D745">
        <v>1</v>
      </c>
      <c r="E745">
        <v>1</v>
      </c>
      <c r="F745">
        <v>201</v>
      </c>
    </row>
    <row r="746" spans="1:6" x14ac:dyDescent="0.25">
      <c r="A746" t="s">
        <v>5533</v>
      </c>
      <c r="B746" t="s">
        <v>1916</v>
      </c>
      <c r="C746">
        <v>1</v>
      </c>
      <c r="D746">
        <v>1</v>
      </c>
      <c r="E746">
        <v>1</v>
      </c>
      <c r="F746">
        <v>202</v>
      </c>
    </row>
    <row r="747" spans="1:6" x14ac:dyDescent="0.25">
      <c r="A747" t="s">
        <v>5533</v>
      </c>
      <c r="B747" t="s">
        <v>1917</v>
      </c>
      <c r="C747">
        <v>1</v>
      </c>
      <c r="D747">
        <v>1</v>
      </c>
      <c r="E747">
        <v>1</v>
      </c>
      <c r="F747">
        <v>203</v>
      </c>
    </row>
    <row r="748" spans="1:6" x14ac:dyDescent="0.25">
      <c r="A748" t="s">
        <v>5533</v>
      </c>
      <c r="B748" t="s">
        <v>1918</v>
      </c>
      <c r="C748">
        <v>1</v>
      </c>
      <c r="D748">
        <v>1</v>
      </c>
      <c r="E748">
        <v>1</v>
      </c>
      <c r="F748">
        <v>204</v>
      </c>
    </row>
    <row r="749" spans="1:6" x14ac:dyDescent="0.25">
      <c r="A749" t="s">
        <v>5533</v>
      </c>
      <c r="B749" t="s">
        <v>1919</v>
      </c>
      <c r="C749">
        <v>1</v>
      </c>
      <c r="D749">
        <v>1</v>
      </c>
      <c r="E749">
        <v>1</v>
      </c>
      <c r="F749">
        <v>205</v>
      </c>
    </row>
    <row r="750" spans="1:6" x14ac:dyDescent="0.25">
      <c r="A750" t="s">
        <v>5533</v>
      </c>
      <c r="B750" t="s">
        <v>1588</v>
      </c>
      <c r="C750">
        <v>1</v>
      </c>
      <c r="D750">
        <v>1</v>
      </c>
      <c r="E750">
        <v>1</v>
      </c>
      <c r="F750">
        <v>384</v>
      </c>
    </row>
    <row r="751" spans="1:6" x14ac:dyDescent="0.25">
      <c r="A751" t="s">
        <v>5533</v>
      </c>
      <c r="B751" t="s">
        <v>1589</v>
      </c>
      <c r="C751">
        <v>1</v>
      </c>
      <c r="D751">
        <v>1</v>
      </c>
      <c r="E751">
        <v>1</v>
      </c>
      <c r="F751">
        <v>385</v>
      </c>
    </row>
    <row r="752" spans="1:6" x14ac:dyDescent="0.25">
      <c r="A752" t="s">
        <v>5533</v>
      </c>
      <c r="B752" t="s">
        <v>1590</v>
      </c>
      <c r="C752">
        <v>1</v>
      </c>
      <c r="D752">
        <v>1</v>
      </c>
      <c r="E752">
        <v>1</v>
      </c>
      <c r="F752">
        <v>386</v>
      </c>
    </row>
    <row r="753" spans="1:6" x14ac:dyDescent="0.25">
      <c r="A753" t="s">
        <v>5533</v>
      </c>
      <c r="B753" t="s">
        <v>1591</v>
      </c>
      <c r="C753">
        <v>1</v>
      </c>
      <c r="D753">
        <v>1</v>
      </c>
      <c r="E753">
        <v>1</v>
      </c>
      <c r="F753">
        <v>387</v>
      </c>
    </row>
    <row r="754" spans="1:6" x14ac:dyDescent="0.25">
      <c r="A754" t="s">
        <v>5533</v>
      </c>
      <c r="B754" t="s">
        <v>1592</v>
      </c>
      <c r="C754">
        <v>1</v>
      </c>
      <c r="D754">
        <v>1</v>
      </c>
      <c r="E754">
        <v>1</v>
      </c>
      <c r="F754">
        <v>388</v>
      </c>
    </row>
    <row r="755" spans="1:6" x14ac:dyDescent="0.25">
      <c r="A755" t="s">
        <v>5533</v>
      </c>
      <c r="B755" t="s">
        <v>1593</v>
      </c>
      <c r="C755">
        <v>1</v>
      </c>
      <c r="D755">
        <v>1</v>
      </c>
      <c r="E755">
        <v>1</v>
      </c>
      <c r="F755">
        <v>389</v>
      </c>
    </row>
    <row r="756" spans="1:6" x14ac:dyDescent="0.25">
      <c r="A756" t="s">
        <v>5533</v>
      </c>
      <c r="B756" t="s">
        <v>1594</v>
      </c>
      <c r="C756">
        <v>1</v>
      </c>
      <c r="D756">
        <v>1</v>
      </c>
      <c r="E756">
        <v>1</v>
      </c>
      <c r="F756">
        <v>390</v>
      </c>
    </row>
    <row r="757" spans="1:6" x14ac:dyDescent="0.25">
      <c r="A757" t="s">
        <v>5533</v>
      </c>
      <c r="B757" t="s">
        <v>1595</v>
      </c>
      <c r="C757">
        <v>1</v>
      </c>
      <c r="D757">
        <v>1</v>
      </c>
      <c r="E757">
        <v>1</v>
      </c>
      <c r="F757">
        <v>391</v>
      </c>
    </row>
    <row r="758" spans="1:6" x14ac:dyDescent="0.25">
      <c r="A758" t="s">
        <v>5533</v>
      </c>
      <c r="B758" t="s">
        <v>1596</v>
      </c>
      <c r="C758">
        <v>1</v>
      </c>
      <c r="D758">
        <v>1</v>
      </c>
      <c r="E758">
        <v>1</v>
      </c>
      <c r="F758">
        <v>392</v>
      </c>
    </row>
    <row r="759" spans="1:6" x14ac:dyDescent="0.25">
      <c r="A759" t="s">
        <v>5533</v>
      </c>
      <c r="B759" t="s">
        <v>1597</v>
      </c>
      <c r="C759">
        <v>1</v>
      </c>
      <c r="D759">
        <v>1</v>
      </c>
      <c r="E759">
        <v>1</v>
      </c>
      <c r="F759">
        <v>393</v>
      </c>
    </row>
    <row r="760" spans="1:6" x14ac:dyDescent="0.25">
      <c r="A760" t="s">
        <v>5533</v>
      </c>
      <c r="B760" t="s">
        <v>1598</v>
      </c>
      <c r="C760">
        <v>1</v>
      </c>
      <c r="D760">
        <v>1</v>
      </c>
      <c r="E760">
        <v>1</v>
      </c>
      <c r="F760">
        <v>394</v>
      </c>
    </row>
    <row r="761" spans="1:6" x14ac:dyDescent="0.25">
      <c r="A761" t="s">
        <v>5533</v>
      </c>
      <c r="B761" t="s">
        <v>1599</v>
      </c>
      <c r="C761">
        <v>1</v>
      </c>
      <c r="D761">
        <v>1</v>
      </c>
      <c r="E761">
        <v>1</v>
      </c>
      <c r="F761">
        <v>395</v>
      </c>
    </row>
    <row r="762" spans="1:6" x14ac:dyDescent="0.25">
      <c r="A762" t="s">
        <v>5533</v>
      </c>
      <c r="B762" t="s">
        <v>1600</v>
      </c>
      <c r="C762">
        <v>1</v>
      </c>
      <c r="D762">
        <v>1</v>
      </c>
      <c r="E762">
        <v>1</v>
      </c>
      <c r="F762">
        <v>396</v>
      </c>
    </row>
    <row r="763" spans="1:6" x14ac:dyDescent="0.25">
      <c r="A763" t="s">
        <v>5533</v>
      </c>
      <c r="B763" t="s">
        <v>1601</v>
      </c>
      <c r="C763">
        <v>1</v>
      </c>
      <c r="D763">
        <v>1</v>
      </c>
      <c r="E763">
        <v>1</v>
      </c>
      <c r="F763">
        <v>397</v>
      </c>
    </row>
    <row r="764" spans="1:6" x14ac:dyDescent="0.25">
      <c r="A764" t="s">
        <v>5533</v>
      </c>
      <c r="B764" t="s">
        <v>1602</v>
      </c>
      <c r="C764">
        <v>1</v>
      </c>
      <c r="D764">
        <v>1</v>
      </c>
      <c r="E764">
        <v>1</v>
      </c>
      <c r="F764">
        <v>398</v>
      </c>
    </row>
    <row r="765" spans="1:6" x14ac:dyDescent="0.25">
      <c r="A765" t="s">
        <v>5533</v>
      </c>
      <c r="B765" t="s">
        <v>1603</v>
      </c>
      <c r="C765">
        <v>1</v>
      </c>
      <c r="D765">
        <v>1</v>
      </c>
      <c r="E765">
        <v>1</v>
      </c>
      <c r="F765">
        <v>399</v>
      </c>
    </row>
    <row r="766" spans="1:6" x14ac:dyDescent="0.25">
      <c r="A766" t="s">
        <v>5533</v>
      </c>
      <c r="B766" t="s">
        <v>1604</v>
      </c>
      <c r="C766">
        <v>1</v>
      </c>
      <c r="D766">
        <v>1</v>
      </c>
      <c r="E766">
        <v>1</v>
      </c>
      <c r="F766">
        <v>400</v>
      </c>
    </row>
    <row r="767" spans="1:6" x14ac:dyDescent="0.25">
      <c r="A767" t="s">
        <v>5533</v>
      </c>
      <c r="B767" t="s">
        <v>1605</v>
      </c>
      <c r="C767">
        <v>1</v>
      </c>
      <c r="D767">
        <v>1</v>
      </c>
      <c r="E767">
        <v>1</v>
      </c>
      <c r="F767">
        <v>401</v>
      </c>
    </row>
    <row r="768" spans="1:6" x14ac:dyDescent="0.25">
      <c r="A768" t="s">
        <v>5533</v>
      </c>
      <c r="B768" t="s">
        <v>1606</v>
      </c>
      <c r="C768">
        <v>1</v>
      </c>
      <c r="D768">
        <v>1</v>
      </c>
      <c r="E768">
        <v>1</v>
      </c>
      <c r="F768">
        <v>402</v>
      </c>
    </row>
    <row r="769" spans="1:6" x14ac:dyDescent="0.25">
      <c r="A769" t="s">
        <v>5533</v>
      </c>
      <c r="B769" t="s">
        <v>1607</v>
      </c>
      <c r="C769">
        <v>1</v>
      </c>
      <c r="D769">
        <v>1</v>
      </c>
      <c r="E769">
        <v>1</v>
      </c>
      <c r="F769">
        <v>403</v>
      </c>
    </row>
    <row r="770" spans="1:6" x14ac:dyDescent="0.25">
      <c r="A770" t="s">
        <v>5533</v>
      </c>
      <c r="B770" t="s">
        <v>1608</v>
      </c>
      <c r="C770">
        <v>1</v>
      </c>
      <c r="D770">
        <v>1</v>
      </c>
      <c r="E770">
        <v>1</v>
      </c>
      <c r="F770">
        <v>404</v>
      </c>
    </row>
    <row r="771" spans="1:6" x14ac:dyDescent="0.25">
      <c r="A771" t="s">
        <v>5533</v>
      </c>
      <c r="B771" t="s">
        <v>1609</v>
      </c>
      <c r="C771">
        <v>1</v>
      </c>
      <c r="D771">
        <v>1</v>
      </c>
      <c r="E771">
        <v>1</v>
      </c>
      <c r="F771">
        <v>405</v>
      </c>
    </row>
    <row r="772" spans="1:6" x14ac:dyDescent="0.25">
      <c r="A772" t="s">
        <v>5533</v>
      </c>
      <c r="B772" t="s">
        <v>1610</v>
      </c>
      <c r="C772">
        <v>1</v>
      </c>
      <c r="D772">
        <v>1</v>
      </c>
      <c r="E772">
        <v>1</v>
      </c>
      <c r="F772">
        <v>406</v>
      </c>
    </row>
    <row r="773" spans="1:6" x14ac:dyDescent="0.25">
      <c r="A773" t="s">
        <v>5533</v>
      </c>
      <c r="B773" t="s">
        <v>1611</v>
      </c>
      <c r="C773">
        <v>1</v>
      </c>
      <c r="D773">
        <v>1</v>
      </c>
      <c r="E773">
        <v>1</v>
      </c>
      <c r="F773">
        <v>407</v>
      </c>
    </row>
    <row r="774" spans="1:6" x14ac:dyDescent="0.25">
      <c r="A774" t="s">
        <v>5533</v>
      </c>
      <c r="B774" t="s">
        <v>1612</v>
      </c>
      <c r="C774">
        <v>1</v>
      </c>
      <c r="D774">
        <v>1</v>
      </c>
      <c r="E774">
        <v>1</v>
      </c>
      <c r="F774">
        <v>408</v>
      </c>
    </row>
    <row r="775" spans="1:6" x14ac:dyDescent="0.25">
      <c r="A775" t="s">
        <v>5533</v>
      </c>
      <c r="B775" t="s">
        <v>1613</v>
      </c>
      <c r="C775">
        <v>1</v>
      </c>
      <c r="D775">
        <v>1</v>
      </c>
      <c r="E775">
        <v>1</v>
      </c>
      <c r="F775">
        <v>409</v>
      </c>
    </row>
    <row r="776" spans="1:6" x14ac:dyDescent="0.25">
      <c r="A776" t="s">
        <v>5533</v>
      </c>
      <c r="B776" t="s">
        <v>1614</v>
      </c>
      <c r="C776">
        <v>1</v>
      </c>
      <c r="D776">
        <v>1</v>
      </c>
      <c r="E776">
        <v>1</v>
      </c>
      <c r="F776">
        <v>410</v>
      </c>
    </row>
    <row r="777" spans="1:6" x14ac:dyDescent="0.25">
      <c r="A777" t="s">
        <v>5533</v>
      </c>
      <c r="B777" t="s">
        <v>1615</v>
      </c>
      <c r="C777">
        <v>1</v>
      </c>
      <c r="D777">
        <v>1</v>
      </c>
      <c r="E777">
        <v>1</v>
      </c>
      <c r="F777">
        <v>411</v>
      </c>
    </row>
    <row r="778" spans="1:6" x14ac:dyDescent="0.25">
      <c r="A778" t="s">
        <v>5533</v>
      </c>
      <c r="B778" t="s">
        <v>1616</v>
      </c>
      <c r="C778">
        <v>1</v>
      </c>
      <c r="D778">
        <v>1</v>
      </c>
      <c r="E778">
        <v>1</v>
      </c>
      <c r="F778">
        <v>412</v>
      </c>
    </row>
    <row r="779" spans="1:6" x14ac:dyDescent="0.25">
      <c r="A779" t="s">
        <v>5533</v>
      </c>
      <c r="B779" t="s">
        <v>1617</v>
      </c>
      <c r="C779">
        <v>1</v>
      </c>
      <c r="D779">
        <v>1</v>
      </c>
      <c r="E779">
        <v>1</v>
      </c>
      <c r="F779">
        <v>413</v>
      </c>
    </row>
    <row r="780" spans="1:6" x14ac:dyDescent="0.25">
      <c r="A780" t="s">
        <v>5533</v>
      </c>
      <c r="B780" t="s">
        <v>1618</v>
      </c>
      <c r="C780">
        <v>1</v>
      </c>
      <c r="D780">
        <v>1</v>
      </c>
      <c r="E780">
        <v>1</v>
      </c>
      <c r="F780">
        <v>414</v>
      </c>
    </row>
    <row r="781" spans="1:6" x14ac:dyDescent="0.25">
      <c r="A781" t="s">
        <v>5533</v>
      </c>
      <c r="B781" t="s">
        <v>1619</v>
      </c>
      <c r="C781">
        <v>1</v>
      </c>
      <c r="D781">
        <v>1</v>
      </c>
      <c r="E781">
        <v>1</v>
      </c>
      <c r="F781">
        <v>415</v>
      </c>
    </row>
    <row r="782" spans="1:6" x14ac:dyDescent="0.25">
      <c r="A782" t="s">
        <v>5533</v>
      </c>
      <c r="B782" t="s">
        <v>1620</v>
      </c>
      <c r="C782">
        <v>1</v>
      </c>
      <c r="D782">
        <v>1</v>
      </c>
      <c r="E782">
        <v>1</v>
      </c>
      <c r="F782">
        <v>416</v>
      </c>
    </row>
    <row r="783" spans="1:6" x14ac:dyDescent="0.25">
      <c r="A783" t="s">
        <v>5533</v>
      </c>
      <c r="B783" t="s">
        <v>1621</v>
      </c>
      <c r="C783">
        <v>1</v>
      </c>
      <c r="D783">
        <v>1</v>
      </c>
      <c r="E783">
        <v>1</v>
      </c>
      <c r="F783">
        <v>417</v>
      </c>
    </row>
    <row r="784" spans="1:6" x14ac:dyDescent="0.25">
      <c r="A784" t="s">
        <v>5533</v>
      </c>
      <c r="B784" t="s">
        <v>1622</v>
      </c>
      <c r="C784">
        <v>1</v>
      </c>
      <c r="D784">
        <v>1</v>
      </c>
      <c r="E784">
        <v>1</v>
      </c>
      <c r="F784">
        <v>418</v>
      </c>
    </row>
    <row r="785" spans="1:6" x14ac:dyDescent="0.25">
      <c r="A785" t="s">
        <v>5533</v>
      </c>
      <c r="B785" t="s">
        <v>1623</v>
      </c>
      <c r="C785">
        <v>1</v>
      </c>
      <c r="D785">
        <v>1</v>
      </c>
      <c r="E785">
        <v>1</v>
      </c>
      <c r="F785">
        <v>419</v>
      </c>
    </row>
    <row r="786" spans="1:6" x14ac:dyDescent="0.25">
      <c r="A786" t="s">
        <v>5533</v>
      </c>
      <c r="B786" t="s">
        <v>1624</v>
      </c>
      <c r="C786">
        <v>1</v>
      </c>
      <c r="D786">
        <v>1</v>
      </c>
      <c r="E786">
        <v>1</v>
      </c>
      <c r="F786">
        <v>420</v>
      </c>
    </row>
    <row r="787" spans="1:6" x14ac:dyDescent="0.25">
      <c r="A787" t="s">
        <v>5533</v>
      </c>
      <c r="B787" t="s">
        <v>1625</v>
      </c>
      <c r="C787">
        <v>1</v>
      </c>
      <c r="D787">
        <v>1</v>
      </c>
      <c r="E787">
        <v>1</v>
      </c>
      <c r="F787">
        <v>421</v>
      </c>
    </row>
    <row r="788" spans="1:6" x14ac:dyDescent="0.25">
      <c r="A788" t="s">
        <v>5533</v>
      </c>
      <c r="B788" t="s">
        <v>1626</v>
      </c>
      <c r="C788">
        <v>1</v>
      </c>
      <c r="D788">
        <v>1</v>
      </c>
      <c r="E788">
        <v>1</v>
      </c>
      <c r="F788">
        <v>422</v>
      </c>
    </row>
    <row r="789" spans="1:6" x14ac:dyDescent="0.25">
      <c r="A789" t="s">
        <v>5533</v>
      </c>
      <c r="B789" t="s">
        <v>1627</v>
      </c>
      <c r="C789">
        <v>1</v>
      </c>
      <c r="D789">
        <v>1</v>
      </c>
      <c r="E789">
        <v>1</v>
      </c>
      <c r="F789">
        <v>423</v>
      </c>
    </row>
    <row r="790" spans="1:6" x14ac:dyDescent="0.25">
      <c r="A790" t="s">
        <v>5533</v>
      </c>
      <c r="B790" t="s">
        <v>1628</v>
      </c>
      <c r="C790">
        <v>1</v>
      </c>
      <c r="D790">
        <v>1</v>
      </c>
      <c r="E790">
        <v>1</v>
      </c>
      <c r="F790">
        <v>424</v>
      </c>
    </row>
    <row r="791" spans="1:6" x14ac:dyDescent="0.25">
      <c r="A791" t="s">
        <v>5533</v>
      </c>
      <c r="B791" t="s">
        <v>1629</v>
      </c>
      <c r="C791">
        <v>1</v>
      </c>
      <c r="D791">
        <v>1</v>
      </c>
      <c r="E791">
        <v>1</v>
      </c>
      <c r="F791">
        <v>425</v>
      </c>
    </row>
    <row r="792" spans="1:6" x14ac:dyDescent="0.25">
      <c r="A792" t="s">
        <v>5533</v>
      </c>
      <c r="B792" t="s">
        <v>1630</v>
      </c>
      <c r="C792">
        <v>1</v>
      </c>
      <c r="D792">
        <v>1</v>
      </c>
      <c r="E792">
        <v>1</v>
      </c>
      <c r="F792">
        <v>426</v>
      </c>
    </row>
    <row r="793" spans="1:6" x14ac:dyDescent="0.25">
      <c r="A793" t="s">
        <v>5533</v>
      </c>
      <c r="B793" t="s">
        <v>1631</v>
      </c>
      <c r="C793">
        <v>1</v>
      </c>
      <c r="D793">
        <v>1</v>
      </c>
      <c r="E793">
        <v>1</v>
      </c>
      <c r="F793">
        <v>427</v>
      </c>
    </row>
    <row r="794" spans="1:6" x14ac:dyDescent="0.25">
      <c r="A794" t="s">
        <v>5533</v>
      </c>
      <c r="B794" t="s">
        <v>1632</v>
      </c>
      <c r="C794">
        <v>1</v>
      </c>
      <c r="D794">
        <v>1</v>
      </c>
      <c r="E794">
        <v>1</v>
      </c>
      <c r="F794">
        <v>428</v>
      </c>
    </row>
    <row r="795" spans="1:6" x14ac:dyDescent="0.25">
      <c r="A795" t="s">
        <v>5533</v>
      </c>
      <c r="B795" t="s">
        <v>1633</v>
      </c>
      <c r="C795">
        <v>1</v>
      </c>
      <c r="D795">
        <v>1</v>
      </c>
      <c r="E795">
        <v>1</v>
      </c>
      <c r="F795">
        <v>429</v>
      </c>
    </row>
    <row r="796" spans="1:6" x14ac:dyDescent="0.25">
      <c r="A796" t="s">
        <v>5533</v>
      </c>
      <c r="B796" t="s">
        <v>1634</v>
      </c>
      <c r="C796">
        <v>1</v>
      </c>
      <c r="D796">
        <v>1</v>
      </c>
      <c r="E796">
        <v>1</v>
      </c>
      <c r="F796">
        <v>430</v>
      </c>
    </row>
    <row r="797" spans="1:6" x14ac:dyDescent="0.25">
      <c r="A797" t="s">
        <v>5533</v>
      </c>
      <c r="B797" t="s">
        <v>1635</v>
      </c>
      <c r="C797">
        <v>1</v>
      </c>
      <c r="D797">
        <v>1</v>
      </c>
      <c r="E797">
        <v>1</v>
      </c>
      <c r="F797">
        <v>431</v>
      </c>
    </row>
    <row r="798" spans="1:6" x14ac:dyDescent="0.25">
      <c r="A798" t="s">
        <v>5533</v>
      </c>
      <c r="B798" t="s">
        <v>1636</v>
      </c>
      <c r="C798">
        <v>1</v>
      </c>
      <c r="D798">
        <v>1</v>
      </c>
      <c r="E798">
        <v>1</v>
      </c>
      <c r="F798">
        <v>432</v>
      </c>
    </row>
    <row r="799" spans="1:6" x14ac:dyDescent="0.25">
      <c r="A799" t="s">
        <v>5533</v>
      </c>
      <c r="B799" t="s">
        <v>1637</v>
      </c>
      <c r="C799">
        <v>1</v>
      </c>
      <c r="D799">
        <v>1</v>
      </c>
      <c r="E799">
        <v>1</v>
      </c>
      <c r="F799">
        <v>433</v>
      </c>
    </row>
    <row r="800" spans="1:6" x14ac:dyDescent="0.25">
      <c r="A800" t="s">
        <v>5533</v>
      </c>
      <c r="B800" t="s">
        <v>1638</v>
      </c>
      <c r="C800">
        <v>1</v>
      </c>
      <c r="D800">
        <v>1</v>
      </c>
      <c r="E800">
        <v>1</v>
      </c>
      <c r="F800">
        <v>434</v>
      </c>
    </row>
    <row r="801" spans="1:6" x14ac:dyDescent="0.25">
      <c r="A801" t="s">
        <v>5533</v>
      </c>
      <c r="B801" t="s">
        <v>1639</v>
      </c>
      <c r="C801">
        <v>1</v>
      </c>
      <c r="D801">
        <v>1</v>
      </c>
      <c r="E801">
        <v>1</v>
      </c>
      <c r="F801">
        <v>435</v>
      </c>
    </row>
    <row r="802" spans="1:6" x14ac:dyDescent="0.25">
      <c r="A802" t="s">
        <v>5533</v>
      </c>
      <c r="B802" t="s">
        <v>1640</v>
      </c>
      <c r="C802">
        <v>1</v>
      </c>
      <c r="D802">
        <v>1</v>
      </c>
      <c r="E802">
        <v>1</v>
      </c>
      <c r="F802">
        <v>436</v>
      </c>
    </row>
    <row r="803" spans="1:6" x14ac:dyDescent="0.25">
      <c r="A803" t="s">
        <v>5533</v>
      </c>
      <c r="B803" t="s">
        <v>1641</v>
      </c>
      <c r="C803">
        <v>1</v>
      </c>
      <c r="D803">
        <v>1</v>
      </c>
      <c r="E803">
        <v>1</v>
      </c>
      <c r="F803">
        <v>437</v>
      </c>
    </row>
    <row r="804" spans="1:6" x14ac:dyDescent="0.25">
      <c r="A804" t="s">
        <v>5533</v>
      </c>
      <c r="B804" t="s">
        <v>1642</v>
      </c>
      <c r="C804">
        <v>1</v>
      </c>
      <c r="D804">
        <v>1</v>
      </c>
      <c r="E804">
        <v>1</v>
      </c>
      <c r="F804">
        <v>438</v>
      </c>
    </row>
    <row r="805" spans="1:6" x14ac:dyDescent="0.25">
      <c r="A805" t="s">
        <v>5533</v>
      </c>
      <c r="B805" t="s">
        <v>1643</v>
      </c>
      <c r="C805">
        <v>1</v>
      </c>
      <c r="D805">
        <v>1</v>
      </c>
      <c r="E805">
        <v>1</v>
      </c>
      <c r="F805">
        <v>439</v>
      </c>
    </row>
    <row r="806" spans="1:6" x14ac:dyDescent="0.25">
      <c r="A806" t="s">
        <v>5533</v>
      </c>
      <c r="B806" t="s">
        <v>1644</v>
      </c>
      <c r="C806">
        <v>1</v>
      </c>
      <c r="D806">
        <v>1</v>
      </c>
      <c r="E806">
        <v>1</v>
      </c>
      <c r="F806">
        <v>440</v>
      </c>
    </row>
    <row r="807" spans="1:6" x14ac:dyDescent="0.25">
      <c r="A807" t="s">
        <v>5533</v>
      </c>
      <c r="B807" t="s">
        <v>1645</v>
      </c>
      <c r="C807">
        <v>1</v>
      </c>
      <c r="D807">
        <v>1</v>
      </c>
      <c r="E807">
        <v>1</v>
      </c>
      <c r="F807">
        <v>441</v>
      </c>
    </row>
    <row r="808" spans="1:6" x14ac:dyDescent="0.25">
      <c r="A808" t="s">
        <v>5533</v>
      </c>
      <c r="B808" t="s">
        <v>1646</v>
      </c>
      <c r="C808">
        <v>1</v>
      </c>
      <c r="D808">
        <v>1</v>
      </c>
      <c r="E808">
        <v>1</v>
      </c>
      <c r="F808">
        <v>442</v>
      </c>
    </row>
    <row r="809" spans="1:6" x14ac:dyDescent="0.25">
      <c r="A809" t="s">
        <v>5533</v>
      </c>
      <c r="B809" t="s">
        <v>1647</v>
      </c>
      <c r="C809">
        <v>1</v>
      </c>
      <c r="D809">
        <v>1</v>
      </c>
      <c r="E809">
        <v>1</v>
      </c>
      <c r="F809">
        <v>443</v>
      </c>
    </row>
    <row r="810" spans="1:6" x14ac:dyDescent="0.25">
      <c r="A810" t="s">
        <v>5533</v>
      </c>
      <c r="B810" t="s">
        <v>1648</v>
      </c>
      <c r="C810">
        <v>1</v>
      </c>
      <c r="D810">
        <v>1</v>
      </c>
      <c r="E810">
        <v>1</v>
      </c>
      <c r="F810">
        <v>444</v>
      </c>
    </row>
    <row r="811" spans="1:6" x14ac:dyDescent="0.25">
      <c r="A811" t="s">
        <v>5533</v>
      </c>
      <c r="B811" t="s">
        <v>1649</v>
      </c>
      <c r="C811">
        <v>1</v>
      </c>
      <c r="D811">
        <v>1</v>
      </c>
      <c r="E811">
        <v>1</v>
      </c>
      <c r="F811">
        <v>445</v>
      </c>
    </row>
    <row r="812" spans="1:6" x14ac:dyDescent="0.25">
      <c r="A812" t="s">
        <v>5533</v>
      </c>
      <c r="B812" t="s">
        <v>1650</v>
      </c>
      <c r="C812">
        <v>1</v>
      </c>
      <c r="D812">
        <v>1</v>
      </c>
      <c r="E812">
        <v>1</v>
      </c>
      <c r="F812">
        <v>446</v>
      </c>
    </row>
    <row r="813" spans="1:6" x14ac:dyDescent="0.25">
      <c r="A813" t="s">
        <v>5533</v>
      </c>
      <c r="B813" t="s">
        <v>1651</v>
      </c>
      <c r="C813">
        <v>1</v>
      </c>
      <c r="D813">
        <v>1</v>
      </c>
      <c r="E813">
        <v>1</v>
      </c>
      <c r="F813">
        <v>447</v>
      </c>
    </row>
    <row r="814" spans="1:6" x14ac:dyDescent="0.25">
      <c r="A814" t="s">
        <v>5533</v>
      </c>
      <c r="B814" t="s">
        <v>1652</v>
      </c>
      <c r="C814">
        <v>1</v>
      </c>
      <c r="D814">
        <v>1</v>
      </c>
      <c r="E814">
        <v>1</v>
      </c>
      <c r="F814">
        <v>448</v>
      </c>
    </row>
    <row r="815" spans="1:6" x14ac:dyDescent="0.25">
      <c r="A815" t="s">
        <v>5533</v>
      </c>
      <c r="B815" t="s">
        <v>1653</v>
      </c>
      <c r="C815">
        <v>1</v>
      </c>
      <c r="D815">
        <v>1</v>
      </c>
      <c r="E815">
        <v>1</v>
      </c>
      <c r="F815">
        <v>449</v>
      </c>
    </row>
    <row r="816" spans="1:6" x14ac:dyDescent="0.25">
      <c r="A816" t="s">
        <v>5533</v>
      </c>
      <c r="B816" t="s">
        <v>1654</v>
      </c>
      <c r="C816">
        <v>1</v>
      </c>
      <c r="D816">
        <v>1</v>
      </c>
      <c r="E816">
        <v>1</v>
      </c>
      <c r="F816">
        <v>450</v>
      </c>
    </row>
    <row r="817" spans="1:6" x14ac:dyDescent="0.25">
      <c r="A817" t="s">
        <v>5533</v>
      </c>
      <c r="B817" t="s">
        <v>1655</v>
      </c>
      <c r="C817">
        <v>1</v>
      </c>
      <c r="D817">
        <v>1</v>
      </c>
      <c r="E817">
        <v>1</v>
      </c>
      <c r="F817">
        <v>451</v>
      </c>
    </row>
    <row r="818" spans="1:6" x14ac:dyDescent="0.25">
      <c r="A818" t="s">
        <v>5533</v>
      </c>
      <c r="B818" t="s">
        <v>1656</v>
      </c>
      <c r="C818">
        <v>1</v>
      </c>
      <c r="D818">
        <v>1</v>
      </c>
      <c r="E818">
        <v>1</v>
      </c>
      <c r="F818">
        <v>452</v>
      </c>
    </row>
    <row r="819" spans="1:6" x14ac:dyDescent="0.25">
      <c r="A819" t="s">
        <v>5533</v>
      </c>
      <c r="B819" t="s">
        <v>1657</v>
      </c>
      <c r="C819">
        <v>1</v>
      </c>
      <c r="D819">
        <v>1</v>
      </c>
      <c r="E819">
        <v>1</v>
      </c>
      <c r="F819">
        <v>453</v>
      </c>
    </row>
    <row r="820" spans="1:6" x14ac:dyDescent="0.25">
      <c r="A820" t="s">
        <v>5533</v>
      </c>
      <c r="B820" t="s">
        <v>1658</v>
      </c>
      <c r="C820">
        <v>1</v>
      </c>
      <c r="D820">
        <v>1</v>
      </c>
      <c r="E820">
        <v>1</v>
      </c>
      <c r="F820">
        <v>454</v>
      </c>
    </row>
    <row r="821" spans="1:6" x14ac:dyDescent="0.25">
      <c r="A821" t="s">
        <v>5533</v>
      </c>
      <c r="B821" t="s">
        <v>1659</v>
      </c>
      <c r="C821">
        <v>1</v>
      </c>
      <c r="D821">
        <v>1</v>
      </c>
      <c r="E821">
        <v>1</v>
      </c>
      <c r="F821">
        <v>455</v>
      </c>
    </row>
    <row r="822" spans="1:6" x14ac:dyDescent="0.25">
      <c r="A822" t="s">
        <v>5533</v>
      </c>
      <c r="B822" t="s">
        <v>1660</v>
      </c>
      <c r="C822">
        <v>1</v>
      </c>
      <c r="D822">
        <v>1</v>
      </c>
      <c r="E822">
        <v>1</v>
      </c>
      <c r="F822">
        <v>456</v>
      </c>
    </row>
    <row r="823" spans="1:6" x14ac:dyDescent="0.25">
      <c r="A823" t="s">
        <v>5533</v>
      </c>
      <c r="B823" t="s">
        <v>1661</v>
      </c>
      <c r="C823">
        <v>1</v>
      </c>
      <c r="D823">
        <v>1</v>
      </c>
      <c r="E823">
        <v>1</v>
      </c>
      <c r="F823">
        <v>457</v>
      </c>
    </row>
    <row r="824" spans="1:6" x14ac:dyDescent="0.25">
      <c r="A824" t="s">
        <v>5533</v>
      </c>
      <c r="B824" t="s">
        <v>1662</v>
      </c>
      <c r="C824">
        <v>1</v>
      </c>
      <c r="D824">
        <v>1</v>
      </c>
      <c r="E824">
        <v>1</v>
      </c>
      <c r="F824">
        <v>458</v>
      </c>
    </row>
    <row r="825" spans="1:6" x14ac:dyDescent="0.25">
      <c r="A825" t="s">
        <v>5533</v>
      </c>
      <c r="B825" t="s">
        <v>1663</v>
      </c>
      <c r="C825">
        <v>1</v>
      </c>
      <c r="D825">
        <v>1</v>
      </c>
      <c r="E825">
        <v>1</v>
      </c>
      <c r="F825">
        <v>459</v>
      </c>
    </row>
    <row r="826" spans="1:6" x14ac:dyDescent="0.25">
      <c r="A826" t="s">
        <v>5533</v>
      </c>
      <c r="B826" t="s">
        <v>1664</v>
      </c>
      <c r="C826">
        <v>1</v>
      </c>
      <c r="D826">
        <v>1</v>
      </c>
      <c r="E826">
        <v>1</v>
      </c>
      <c r="F826">
        <v>460</v>
      </c>
    </row>
    <row r="827" spans="1:6" x14ac:dyDescent="0.25">
      <c r="A827" t="s">
        <v>5533</v>
      </c>
      <c r="B827" t="s">
        <v>1665</v>
      </c>
      <c r="C827">
        <v>1</v>
      </c>
      <c r="D827">
        <v>1</v>
      </c>
      <c r="E827">
        <v>1</v>
      </c>
      <c r="F827">
        <v>461</v>
      </c>
    </row>
    <row r="828" spans="1:6" x14ac:dyDescent="0.25">
      <c r="A828" t="s">
        <v>5533</v>
      </c>
      <c r="B828" t="s">
        <v>1666</v>
      </c>
      <c r="C828">
        <v>1</v>
      </c>
      <c r="D828">
        <v>1</v>
      </c>
      <c r="E828">
        <v>1</v>
      </c>
      <c r="F828">
        <v>462</v>
      </c>
    </row>
    <row r="829" spans="1:6" x14ac:dyDescent="0.25">
      <c r="A829" t="s">
        <v>5533</v>
      </c>
      <c r="B829" t="s">
        <v>1667</v>
      </c>
      <c r="C829">
        <v>1</v>
      </c>
      <c r="D829">
        <v>1</v>
      </c>
      <c r="E829">
        <v>1</v>
      </c>
      <c r="F829">
        <v>463</v>
      </c>
    </row>
    <row r="830" spans="1:6" x14ac:dyDescent="0.25">
      <c r="A830" t="s">
        <v>5533</v>
      </c>
      <c r="B830" t="s">
        <v>1668</v>
      </c>
      <c r="C830">
        <v>1</v>
      </c>
      <c r="D830">
        <v>1</v>
      </c>
      <c r="E830">
        <v>1</v>
      </c>
      <c r="F830">
        <v>464</v>
      </c>
    </row>
    <row r="831" spans="1:6" x14ac:dyDescent="0.25">
      <c r="A831" t="s">
        <v>5533</v>
      </c>
      <c r="B831" t="s">
        <v>1669</v>
      </c>
      <c r="C831">
        <v>1</v>
      </c>
      <c r="D831">
        <v>1</v>
      </c>
      <c r="E831">
        <v>1</v>
      </c>
      <c r="F831">
        <v>465</v>
      </c>
    </row>
    <row r="832" spans="1:6" x14ac:dyDescent="0.25">
      <c r="A832" t="s">
        <v>5533</v>
      </c>
      <c r="B832" t="s">
        <v>1670</v>
      </c>
      <c r="C832">
        <v>1</v>
      </c>
      <c r="D832">
        <v>1</v>
      </c>
      <c r="E832">
        <v>1</v>
      </c>
      <c r="F832">
        <v>466</v>
      </c>
    </row>
    <row r="833" spans="1:6" x14ac:dyDescent="0.25">
      <c r="A833" t="s">
        <v>5533</v>
      </c>
      <c r="B833" t="s">
        <v>1671</v>
      </c>
      <c r="C833">
        <v>1</v>
      </c>
      <c r="D833">
        <v>1</v>
      </c>
      <c r="E833">
        <v>1</v>
      </c>
      <c r="F833">
        <v>467</v>
      </c>
    </row>
    <row r="834" spans="1:6" x14ac:dyDescent="0.25">
      <c r="A834" t="s">
        <v>5533</v>
      </c>
      <c r="B834" t="s">
        <v>513</v>
      </c>
      <c r="C834">
        <v>1</v>
      </c>
      <c r="D834">
        <v>1</v>
      </c>
      <c r="E834">
        <v>1</v>
      </c>
      <c r="F834">
        <v>181</v>
      </c>
    </row>
    <row r="835" spans="1:6" x14ac:dyDescent="0.25">
      <c r="A835" t="s">
        <v>5533</v>
      </c>
      <c r="B835" t="s">
        <v>514</v>
      </c>
      <c r="C835">
        <v>1</v>
      </c>
      <c r="D835">
        <v>1</v>
      </c>
      <c r="E835">
        <v>1</v>
      </c>
      <c r="F835">
        <v>182</v>
      </c>
    </row>
    <row r="836" spans="1:6" x14ac:dyDescent="0.25">
      <c r="A836" t="s">
        <v>5533</v>
      </c>
      <c r="B836" t="s">
        <v>515</v>
      </c>
      <c r="C836">
        <v>1</v>
      </c>
      <c r="D836">
        <v>1</v>
      </c>
      <c r="E836">
        <v>1</v>
      </c>
      <c r="F836">
        <v>183</v>
      </c>
    </row>
    <row r="837" spans="1:6" x14ac:dyDescent="0.25">
      <c r="A837" t="s">
        <v>5533</v>
      </c>
      <c r="B837" t="s">
        <v>516</v>
      </c>
      <c r="C837">
        <v>1</v>
      </c>
      <c r="D837">
        <v>1</v>
      </c>
      <c r="E837">
        <v>1</v>
      </c>
      <c r="F837">
        <v>184</v>
      </c>
    </row>
    <row r="838" spans="1:6" x14ac:dyDescent="0.25">
      <c r="A838" t="s">
        <v>5533</v>
      </c>
      <c r="B838" t="s">
        <v>517</v>
      </c>
      <c r="C838">
        <v>1</v>
      </c>
      <c r="D838">
        <v>1</v>
      </c>
      <c r="E838">
        <v>1</v>
      </c>
      <c r="F838">
        <v>185</v>
      </c>
    </row>
    <row r="839" spans="1:6" x14ac:dyDescent="0.25">
      <c r="A839" t="s">
        <v>5533</v>
      </c>
      <c r="B839" t="s">
        <v>518</v>
      </c>
      <c r="C839">
        <v>1</v>
      </c>
      <c r="D839">
        <v>1</v>
      </c>
      <c r="E839">
        <v>1</v>
      </c>
      <c r="F839">
        <v>186</v>
      </c>
    </row>
    <row r="840" spans="1:6" x14ac:dyDescent="0.25">
      <c r="A840" t="s">
        <v>5533</v>
      </c>
      <c r="B840" t="s">
        <v>519</v>
      </c>
      <c r="C840">
        <v>1</v>
      </c>
      <c r="D840">
        <v>1</v>
      </c>
      <c r="E840">
        <v>1</v>
      </c>
      <c r="F840">
        <v>187</v>
      </c>
    </row>
    <row r="841" spans="1:6" x14ac:dyDescent="0.25">
      <c r="A841" t="s">
        <v>5533</v>
      </c>
      <c r="B841" t="s">
        <v>520</v>
      </c>
      <c r="C841">
        <v>1</v>
      </c>
      <c r="D841">
        <v>1</v>
      </c>
      <c r="E841">
        <v>1</v>
      </c>
      <c r="F841">
        <v>188</v>
      </c>
    </row>
    <row r="842" spans="1:6" x14ac:dyDescent="0.25">
      <c r="A842" t="s">
        <v>5533</v>
      </c>
      <c r="B842" t="s">
        <v>521</v>
      </c>
      <c r="C842">
        <v>1</v>
      </c>
      <c r="D842">
        <v>1</v>
      </c>
      <c r="E842">
        <v>1</v>
      </c>
      <c r="F842">
        <v>189</v>
      </c>
    </row>
    <row r="843" spans="1:6" x14ac:dyDescent="0.25">
      <c r="A843" t="s">
        <v>5533</v>
      </c>
      <c r="B843" t="s">
        <v>522</v>
      </c>
      <c r="C843">
        <v>1</v>
      </c>
      <c r="D843">
        <v>1</v>
      </c>
      <c r="E843">
        <v>2</v>
      </c>
      <c r="F843">
        <v>190</v>
      </c>
    </row>
    <row r="844" spans="1:6" x14ac:dyDescent="0.25">
      <c r="A844" t="s">
        <v>5533</v>
      </c>
      <c r="B844" t="s">
        <v>523</v>
      </c>
      <c r="C844">
        <v>1</v>
      </c>
      <c r="D844">
        <v>1</v>
      </c>
      <c r="E844">
        <v>1</v>
      </c>
      <c r="F844">
        <v>191</v>
      </c>
    </row>
    <row r="845" spans="1:6" x14ac:dyDescent="0.25">
      <c r="A845" t="s">
        <v>5533</v>
      </c>
      <c r="B845" t="s">
        <v>524</v>
      </c>
      <c r="C845">
        <v>1</v>
      </c>
      <c r="D845">
        <v>1</v>
      </c>
      <c r="E845">
        <v>1</v>
      </c>
      <c r="F845">
        <v>192</v>
      </c>
    </row>
    <row r="846" spans="1:6" x14ac:dyDescent="0.25">
      <c r="A846" t="s">
        <v>5533</v>
      </c>
      <c r="B846" t="s">
        <v>525</v>
      </c>
      <c r="C846">
        <v>1</v>
      </c>
      <c r="D846">
        <v>1</v>
      </c>
      <c r="E846">
        <v>1</v>
      </c>
      <c r="F846">
        <v>193</v>
      </c>
    </row>
    <row r="847" spans="1:6" x14ac:dyDescent="0.25">
      <c r="A847" t="s">
        <v>5533</v>
      </c>
      <c r="B847" t="s">
        <v>526</v>
      </c>
      <c r="C847">
        <v>1</v>
      </c>
      <c r="D847">
        <v>1</v>
      </c>
      <c r="E847">
        <v>1</v>
      </c>
      <c r="F847">
        <v>194</v>
      </c>
    </row>
    <row r="848" spans="1:6" x14ac:dyDescent="0.25">
      <c r="A848" t="s">
        <v>5533</v>
      </c>
      <c r="B848" t="s">
        <v>527</v>
      </c>
      <c r="C848">
        <v>1</v>
      </c>
      <c r="D848">
        <v>1</v>
      </c>
      <c r="E848">
        <v>1</v>
      </c>
      <c r="F848">
        <v>195</v>
      </c>
    </row>
    <row r="849" spans="1:6" x14ac:dyDescent="0.25">
      <c r="A849" t="s">
        <v>5533</v>
      </c>
      <c r="B849" t="s">
        <v>528</v>
      </c>
      <c r="C849">
        <v>1</v>
      </c>
      <c r="D849">
        <v>1</v>
      </c>
      <c r="E849">
        <v>1</v>
      </c>
      <c r="F849">
        <v>196</v>
      </c>
    </row>
    <row r="850" spans="1:6" x14ac:dyDescent="0.25">
      <c r="A850" t="s">
        <v>5533</v>
      </c>
      <c r="B850" t="s">
        <v>529</v>
      </c>
      <c r="C850">
        <v>1</v>
      </c>
      <c r="D850">
        <v>1</v>
      </c>
      <c r="E850">
        <v>1</v>
      </c>
      <c r="F850">
        <v>197</v>
      </c>
    </row>
    <row r="851" spans="1:6" x14ac:dyDescent="0.25">
      <c r="A851" t="s">
        <v>5533</v>
      </c>
      <c r="B851" t="s">
        <v>530</v>
      </c>
      <c r="C851">
        <v>1</v>
      </c>
      <c r="D851">
        <v>1</v>
      </c>
      <c r="E851">
        <v>1</v>
      </c>
      <c r="F851">
        <v>198</v>
      </c>
    </row>
    <row r="852" spans="1:6" x14ac:dyDescent="0.25">
      <c r="A852" t="s">
        <v>5533</v>
      </c>
      <c r="B852" t="s">
        <v>531</v>
      </c>
      <c r="C852">
        <v>1</v>
      </c>
      <c r="D852">
        <v>1</v>
      </c>
      <c r="E852">
        <v>1</v>
      </c>
      <c r="F852">
        <v>199</v>
      </c>
    </row>
    <row r="853" spans="1:6" x14ac:dyDescent="0.25">
      <c r="A853" t="s">
        <v>5533</v>
      </c>
      <c r="B853" t="s">
        <v>532</v>
      </c>
      <c r="C853">
        <v>1</v>
      </c>
      <c r="D853">
        <v>1</v>
      </c>
      <c r="E853">
        <v>1</v>
      </c>
      <c r="F853">
        <v>200</v>
      </c>
    </row>
    <row r="854" spans="1:6" x14ac:dyDescent="0.25">
      <c r="A854" t="s">
        <v>5533</v>
      </c>
      <c r="B854" t="s">
        <v>533</v>
      </c>
      <c r="C854">
        <v>1</v>
      </c>
      <c r="D854">
        <v>1</v>
      </c>
      <c r="E854">
        <v>1</v>
      </c>
      <c r="F854">
        <v>201</v>
      </c>
    </row>
    <row r="855" spans="1:6" x14ac:dyDescent="0.25">
      <c r="A855" t="s">
        <v>5533</v>
      </c>
      <c r="B855" t="s">
        <v>534</v>
      </c>
      <c r="C855">
        <v>1</v>
      </c>
      <c r="D855">
        <v>1</v>
      </c>
      <c r="E855">
        <v>1</v>
      </c>
      <c r="F855">
        <v>202</v>
      </c>
    </row>
    <row r="856" spans="1:6" x14ac:dyDescent="0.25">
      <c r="A856" t="s">
        <v>5533</v>
      </c>
      <c r="B856" t="s">
        <v>535</v>
      </c>
      <c r="C856">
        <v>1</v>
      </c>
      <c r="D856">
        <v>1</v>
      </c>
      <c r="E856">
        <v>1</v>
      </c>
      <c r="F856">
        <v>203</v>
      </c>
    </row>
    <row r="857" spans="1:6" x14ac:dyDescent="0.25">
      <c r="A857" t="s">
        <v>5533</v>
      </c>
      <c r="B857" t="s">
        <v>536</v>
      </c>
      <c r="C857">
        <v>1</v>
      </c>
      <c r="D857">
        <v>1</v>
      </c>
      <c r="E857">
        <v>1</v>
      </c>
      <c r="F857">
        <v>204</v>
      </c>
    </row>
    <row r="858" spans="1:6" x14ac:dyDescent="0.25">
      <c r="A858" t="s">
        <v>5533</v>
      </c>
      <c r="B858" t="s">
        <v>537</v>
      </c>
      <c r="C858">
        <v>1</v>
      </c>
      <c r="D858">
        <v>1</v>
      </c>
      <c r="E858">
        <v>1</v>
      </c>
      <c r="F858">
        <v>205</v>
      </c>
    </row>
    <row r="859" spans="1:6" x14ac:dyDescent="0.25">
      <c r="A859" t="s">
        <v>5533</v>
      </c>
      <c r="B859" t="s">
        <v>538</v>
      </c>
      <c r="C859">
        <v>1</v>
      </c>
      <c r="D859">
        <v>1</v>
      </c>
      <c r="E859">
        <v>1</v>
      </c>
      <c r="F859">
        <v>206</v>
      </c>
    </row>
    <row r="860" spans="1:6" x14ac:dyDescent="0.25">
      <c r="A860" t="s">
        <v>5533</v>
      </c>
      <c r="B860" t="s">
        <v>539</v>
      </c>
      <c r="C860">
        <v>1</v>
      </c>
      <c r="D860">
        <v>1</v>
      </c>
      <c r="E860">
        <v>1</v>
      </c>
      <c r="F860">
        <v>207</v>
      </c>
    </row>
    <row r="861" spans="1:6" x14ac:dyDescent="0.25">
      <c r="A861" t="s">
        <v>5533</v>
      </c>
      <c r="B861" t="s">
        <v>540</v>
      </c>
      <c r="C861">
        <v>1</v>
      </c>
      <c r="D861">
        <v>1</v>
      </c>
      <c r="E861">
        <v>1</v>
      </c>
      <c r="F861">
        <v>208</v>
      </c>
    </row>
    <row r="862" spans="1:6" x14ac:dyDescent="0.25">
      <c r="A862" t="s">
        <v>5533</v>
      </c>
      <c r="B862" t="s">
        <v>541</v>
      </c>
      <c r="C862">
        <v>1</v>
      </c>
      <c r="D862">
        <v>1</v>
      </c>
      <c r="E862">
        <v>1</v>
      </c>
      <c r="F862">
        <v>209</v>
      </c>
    </row>
    <row r="863" spans="1:6" x14ac:dyDescent="0.25">
      <c r="A863" t="s">
        <v>5533</v>
      </c>
      <c r="B863" t="s">
        <v>542</v>
      </c>
      <c r="C863">
        <v>1</v>
      </c>
      <c r="D863">
        <v>1</v>
      </c>
      <c r="E863">
        <v>1</v>
      </c>
      <c r="F863">
        <v>210</v>
      </c>
    </row>
    <row r="864" spans="1:6" x14ac:dyDescent="0.25">
      <c r="A864" t="s">
        <v>5533</v>
      </c>
      <c r="B864" t="s">
        <v>543</v>
      </c>
      <c r="C864">
        <v>1</v>
      </c>
      <c r="D864">
        <v>1</v>
      </c>
      <c r="E864">
        <v>1</v>
      </c>
      <c r="F864">
        <v>211</v>
      </c>
    </row>
    <row r="865" spans="1:6" x14ac:dyDescent="0.25">
      <c r="A865" t="s">
        <v>5533</v>
      </c>
      <c r="B865" t="s">
        <v>544</v>
      </c>
      <c r="C865">
        <v>1</v>
      </c>
      <c r="D865">
        <v>1</v>
      </c>
      <c r="E865">
        <v>1</v>
      </c>
      <c r="F865">
        <v>212</v>
      </c>
    </row>
    <row r="866" spans="1:6" x14ac:dyDescent="0.25">
      <c r="A866" t="s">
        <v>5533</v>
      </c>
      <c r="B866" t="s">
        <v>545</v>
      </c>
      <c r="C866">
        <v>1</v>
      </c>
      <c r="D866">
        <v>1</v>
      </c>
      <c r="E866">
        <v>1</v>
      </c>
      <c r="F866">
        <v>213</v>
      </c>
    </row>
    <row r="867" spans="1:6" x14ac:dyDescent="0.25">
      <c r="A867" t="s">
        <v>5533</v>
      </c>
      <c r="B867" t="s">
        <v>546</v>
      </c>
      <c r="C867">
        <v>1</v>
      </c>
      <c r="D867">
        <v>1</v>
      </c>
      <c r="E867">
        <v>1</v>
      </c>
      <c r="F867">
        <v>214</v>
      </c>
    </row>
    <row r="868" spans="1:6" x14ac:dyDescent="0.25">
      <c r="A868" t="s">
        <v>5533</v>
      </c>
      <c r="B868" t="s">
        <v>547</v>
      </c>
      <c r="C868">
        <v>1</v>
      </c>
      <c r="D868">
        <v>1</v>
      </c>
      <c r="E868">
        <v>1</v>
      </c>
      <c r="F868">
        <v>215</v>
      </c>
    </row>
    <row r="869" spans="1:6" x14ac:dyDescent="0.25">
      <c r="A869" t="s">
        <v>5533</v>
      </c>
      <c r="B869" t="s">
        <v>548</v>
      </c>
      <c r="C869">
        <v>1</v>
      </c>
      <c r="D869">
        <v>1</v>
      </c>
      <c r="E869">
        <v>1</v>
      </c>
      <c r="F869">
        <v>216</v>
      </c>
    </row>
    <row r="870" spans="1:6" x14ac:dyDescent="0.25">
      <c r="A870" t="s">
        <v>5533</v>
      </c>
      <c r="B870" t="s">
        <v>549</v>
      </c>
      <c r="C870">
        <v>1</v>
      </c>
      <c r="D870">
        <v>1</v>
      </c>
      <c r="E870">
        <v>1</v>
      </c>
      <c r="F870">
        <v>217</v>
      </c>
    </row>
    <row r="871" spans="1:6" x14ac:dyDescent="0.25">
      <c r="A871" t="s">
        <v>5533</v>
      </c>
      <c r="B871" t="s">
        <v>550</v>
      </c>
      <c r="C871">
        <v>1</v>
      </c>
      <c r="D871">
        <v>1</v>
      </c>
      <c r="E871">
        <v>1</v>
      </c>
      <c r="F871">
        <v>218</v>
      </c>
    </row>
    <row r="872" spans="1:6" x14ac:dyDescent="0.25">
      <c r="A872" t="s">
        <v>5533</v>
      </c>
      <c r="B872" t="s">
        <v>551</v>
      </c>
      <c r="C872">
        <v>1</v>
      </c>
      <c r="D872">
        <v>1</v>
      </c>
      <c r="E872">
        <v>1</v>
      </c>
      <c r="F872">
        <v>219</v>
      </c>
    </row>
    <row r="873" spans="1:6" x14ac:dyDescent="0.25">
      <c r="A873" t="s">
        <v>5533</v>
      </c>
      <c r="B873" t="s">
        <v>552</v>
      </c>
      <c r="C873">
        <v>1</v>
      </c>
      <c r="D873">
        <v>1</v>
      </c>
      <c r="E873">
        <v>1</v>
      </c>
      <c r="F873">
        <v>220</v>
      </c>
    </row>
    <row r="874" spans="1:6" x14ac:dyDescent="0.25">
      <c r="A874" t="s">
        <v>5533</v>
      </c>
      <c r="B874" t="s">
        <v>553</v>
      </c>
      <c r="C874">
        <v>1</v>
      </c>
      <c r="D874">
        <v>1</v>
      </c>
      <c r="E874">
        <v>1</v>
      </c>
      <c r="F874">
        <v>221</v>
      </c>
    </row>
    <row r="875" spans="1:6" x14ac:dyDescent="0.25">
      <c r="A875" t="s">
        <v>5533</v>
      </c>
      <c r="B875" t="s">
        <v>554</v>
      </c>
      <c r="C875">
        <v>1</v>
      </c>
      <c r="D875">
        <v>1</v>
      </c>
      <c r="E875">
        <v>1</v>
      </c>
      <c r="F875">
        <v>222</v>
      </c>
    </row>
    <row r="876" spans="1:6" x14ac:dyDescent="0.25">
      <c r="A876" t="s">
        <v>5533</v>
      </c>
      <c r="B876" t="s">
        <v>1202</v>
      </c>
      <c r="C876">
        <v>1</v>
      </c>
      <c r="D876">
        <v>1</v>
      </c>
      <c r="E876">
        <v>1</v>
      </c>
      <c r="F876">
        <v>369</v>
      </c>
    </row>
    <row r="877" spans="1:6" x14ac:dyDescent="0.25">
      <c r="A877" t="s">
        <v>5533</v>
      </c>
      <c r="B877" t="s">
        <v>1203</v>
      </c>
      <c r="C877">
        <v>1</v>
      </c>
      <c r="D877">
        <v>1</v>
      </c>
      <c r="E877">
        <v>1</v>
      </c>
      <c r="F877">
        <v>370</v>
      </c>
    </row>
    <row r="878" spans="1:6" x14ac:dyDescent="0.25">
      <c r="A878" t="s">
        <v>5533</v>
      </c>
      <c r="B878" t="s">
        <v>1204</v>
      </c>
      <c r="C878">
        <v>1</v>
      </c>
      <c r="D878">
        <v>1</v>
      </c>
      <c r="E878">
        <v>1</v>
      </c>
      <c r="F878">
        <v>371</v>
      </c>
    </row>
    <row r="879" spans="1:6" x14ac:dyDescent="0.25">
      <c r="A879" t="s">
        <v>5533</v>
      </c>
      <c r="B879" t="s">
        <v>1205</v>
      </c>
      <c r="C879">
        <v>1</v>
      </c>
      <c r="D879">
        <v>1</v>
      </c>
      <c r="E879">
        <v>1</v>
      </c>
      <c r="F879">
        <v>372</v>
      </c>
    </row>
    <row r="880" spans="1:6" x14ac:dyDescent="0.25">
      <c r="A880" t="s">
        <v>5533</v>
      </c>
      <c r="B880" t="s">
        <v>1206</v>
      </c>
      <c r="C880">
        <v>1</v>
      </c>
      <c r="D880">
        <v>1</v>
      </c>
      <c r="E880">
        <v>1</v>
      </c>
      <c r="F880">
        <v>373</v>
      </c>
    </row>
    <row r="881" spans="1:6" x14ac:dyDescent="0.25">
      <c r="A881" t="s">
        <v>5533</v>
      </c>
      <c r="B881" t="s">
        <v>1207</v>
      </c>
      <c r="C881">
        <v>1</v>
      </c>
      <c r="D881">
        <v>1</v>
      </c>
      <c r="E881">
        <v>2</v>
      </c>
      <c r="F881">
        <v>374</v>
      </c>
    </row>
    <row r="882" spans="1:6" x14ac:dyDescent="0.25">
      <c r="A882" t="s">
        <v>5533</v>
      </c>
      <c r="B882" t="s">
        <v>1208</v>
      </c>
      <c r="C882">
        <v>1</v>
      </c>
      <c r="D882">
        <v>1</v>
      </c>
      <c r="E882">
        <v>2</v>
      </c>
      <c r="F882">
        <v>375</v>
      </c>
    </row>
    <row r="883" spans="1:6" x14ac:dyDescent="0.25">
      <c r="A883" t="s">
        <v>5533</v>
      </c>
      <c r="B883" t="s">
        <v>1209</v>
      </c>
      <c r="C883">
        <v>1</v>
      </c>
      <c r="D883">
        <v>1</v>
      </c>
      <c r="E883">
        <v>1</v>
      </c>
      <c r="F883">
        <v>376</v>
      </c>
    </row>
    <row r="884" spans="1:6" x14ac:dyDescent="0.25">
      <c r="A884" t="s">
        <v>5533</v>
      </c>
      <c r="B884" t="s">
        <v>1210</v>
      </c>
      <c r="C884">
        <v>1</v>
      </c>
      <c r="D884">
        <v>1</v>
      </c>
      <c r="E884">
        <v>1</v>
      </c>
      <c r="F884">
        <v>377</v>
      </c>
    </row>
    <row r="885" spans="1:6" x14ac:dyDescent="0.25">
      <c r="A885" t="s">
        <v>5533</v>
      </c>
      <c r="B885" t="s">
        <v>1211</v>
      </c>
      <c r="C885">
        <v>1</v>
      </c>
      <c r="D885">
        <v>1</v>
      </c>
      <c r="E885">
        <v>1</v>
      </c>
      <c r="F885">
        <v>378</v>
      </c>
    </row>
    <row r="886" spans="1:6" x14ac:dyDescent="0.25">
      <c r="A886" t="s">
        <v>5533</v>
      </c>
      <c r="B886" t="s">
        <v>1212</v>
      </c>
      <c r="C886">
        <v>1</v>
      </c>
      <c r="D886">
        <v>1</v>
      </c>
      <c r="E886">
        <v>1</v>
      </c>
      <c r="F886">
        <v>379</v>
      </c>
    </row>
    <row r="887" spans="1:6" x14ac:dyDescent="0.25">
      <c r="A887" t="s">
        <v>5533</v>
      </c>
      <c r="B887" t="s">
        <v>1213</v>
      </c>
      <c r="C887">
        <v>1</v>
      </c>
      <c r="D887">
        <v>1</v>
      </c>
      <c r="E887">
        <v>1</v>
      </c>
      <c r="F887">
        <v>380</v>
      </c>
    </row>
    <row r="888" spans="1:6" x14ac:dyDescent="0.25">
      <c r="A888" t="s">
        <v>5533</v>
      </c>
      <c r="B888" t="s">
        <v>1214</v>
      </c>
      <c r="C888">
        <v>1</v>
      </c>
      <c r="D888">
        <v>1</v>
      </c>
      <c r="E888">
        <v>2</v>
      </c>
      <c r="F888">
        <v>381</v>
      </c>
    </row>
    <row r="889" spans="1:6" x14ac:dyDescent="0.25">
      <c r="A889" t="s">
        <v>5533</v>
      </c>
      <c r="B889" t="s">
        <v>1215</v>
      </c>
      <c r="C889">
        <v>1</v>
      </c>
      <c r="D889">
        <v>1</v>
      </c>
      <c r="E889">
        <v>2</v>
      </c>
      <c r="F889">
        <v>382</v>
      </c>
    </row>
    <row r="890" spans="1:6" x14ac:dyDescent="0.25">
      <c r="A890" t="s">
        <v>5533</v>
      </c>
      <c r="B890" t="s">
        <v>1216</v>
      </c>
      <c r="C890">
        <v>1</v>
      </c>
      <c r="D890">
        <v>1</v>
      </c>
      <c r="E890">
        <v>1</v>
      </c>
      <c r="F890">
        <v>383</v>
      </c>
    </row>
    <row r="891" spans="1:6" x14ac:dyDescent="0.25">
      <c r="A891" t="s">
        <v>5533</v>
      </c>
      <c r="B891" t="s">
        <v>1217</v>
      </c>
      <c r="C891">
        <v>1</v>
      </c>
      <c r="D891">
        <v>1</v>
      </c>
      <c r="E891">
        <v>1</v>
      </c>
      <c r="F891">
        <v>384</v>
      </c>
    </row>
    <row r="892" spans="1:6" x14ac:dyDescent="0.25">
      <c r="A892" t="s">
        <v>5533</v>
      </c>
      <c r="B892" t="s">
        <v>1218</v>
      </c>
      <c r="C892">
        <v>1</v>
      </c>
      <c r="D892">
        <v>1</v>
      </c>
      <c r="E892">
        <v>1</v>
      </c>
      <c r="F892">
        <v>385</v>
      </c>
    </row>
    <row r="893" spans="1:6" x14ac:dyDescent="0.25">
      <c r="A893" t="s">
        <v>5533</v>
      </c>
      <c r="B893" t="s">
        <v>1219</v>
      </c>
      <c r="C893">
        <v>1</v>
      </c>
      <c r="D893">
        <v>1</v>
      </c>
      <c r="E893">
        <v>1</v>
      </c>
      <c r="F893">
        <v>386</v>
      </c>
    </row>
    <row r="894" spans="1:6" x14ac:dyDescent="0.25">
      <c r="A894" t="s">
        <v>5533</v>
      </c>
      <c r="B894" t="s">
        <v>1220</v>
      </c>
      <c r="C894">
        <v>1</v>
      </c>
      <c r="D894">
        <v>1</v>
      </c>
      <c r="E894">
        <v>1</v>
      </c>
      <c r="F894">
        <v>387</v>
      </c>
    </row>
    <row r="895" spans="1:6" x14ac:dyDescent="0.25">
      <c r="A895" t="s">
        <v>5533</v>
      </c>
      <c r="B895" t="s">
        <v>1221</v>
      </c>
      <c r="C895">
        <v>1</v>
      </c>
      <c r="D895">
        <v>1</v>
      </c>
      <c r="E895">
        <v>2</v>
      </c>
      <c r="F895">
        <v>388</v>
      </c>
    </row>
    <row r="896" spans="1:6" x14ac:dyDescent="0.25">
      <c r="A896" t="s">
        <v>5533</v>
      </c>
      <c r="B896" t="s">
        <v>1222</v>
      </c>
      <c r="C896">
        <v>1</v>
      </c>
      <c r="D896">
        <v>1</v>
      </c>
      <c r="E896">
        <v>2</v>
      </c>
      <c r="F896">
        <v>389</v>
      </c>
    </row>
    <row r="897" spans="1:6" x14ac:dyDescent="0.25">
      <c r="A897" t="s">
        <v>5533</v>
      </c>
      <c r="B897" t="s">
        <v>1223</v>
      </c>
      <c r="C897">
        <v>1</v>
      </c>
      <c r="D897">
        <v>1</v>
      </c>
      <c r="E897">
        <v>1</v>
      </c>
      <c r="F897">
        <v>390</v>
      </c>
    </row>
    <row r="898" spans="1:6" x14ac:dyDescent="0.25">
      <c r="A898" t="s">
        <v>5533</v>
      </c>
      <c r="B898" t="s">
        <v>1224</v>
      </c>
      <c r="C898">
        <v>1</v>
      </c>
      <c r="D898">
        <v>1</v>
      </c>
      <c r="E898">
        <v>1</v>
      </c>
      <c r="F898">
        <v>391</v>
      </c>
    </row>
    <row r="899" spans="1:6" x14ac:dyDescent="0.25">
      <c r="A899" t="s">
        <v>5533</v>
      </c>
      <c r="B899" t="s">
        <v>1225</v>
      </c>
      <c r="C899">
        <v>1</v>
      </c>
      <c r="D899">
        <v>1</v>
      </c>
      <c r="E899">
        <v>1</v>
      </c>
      <c r="F899">
        <v>392</v>
      </c>
    </row>
    <row r="900" spans="1:6" x14ac:dyDescent="0.25">
      <c r="A900" t="s">
        <v>5533</v>
      </c>
      <c r="B900" t="s">
        <v>1226</v>
      </c>
      <c r="C900">
        <v>1</v>
      </c>
      <c r="D900">
        <v>1</v>
      </c>
      <c r="E900">
        <v>1</v>
      </c>
      <c r="F900">
        <v>393</v>
      </c>
    </row>
    <row r="901" spans="1:6" x14ac:dyDescent="0.25">
      <c r="A901" t="s">
        <v>5533</v>
      </c>
      <c r="B901" t="s">
        <v>1227</v>
      </c>
      <c r="C901">
        <v>1</v>
      </c>
      <c r="D901">
        <v>1</v>
      </c>
      <c r="E901">
        <v>1</v>
      </c>
      <c r="F901">
        <v>394</v>
      </c>
    </row>
    <row r="902" spans="1:6" x14ac:dyDescent="0.25">
      <c r="A902" t="s">
        <v>5533</v>
      </c>
      <c r="B902" t="s">
        <v>1228</v>
      </c>
      <c r="C902">
        <v>1</v>
      </c>
      <c r="D902">
        <v>1</v>
      </c>
      <c r="E902">
        <v>2</v>
      </c>
      <c r="F902">
        <v>395</v>
      </c>
    </row>
    <row r="903" spans="1:6" x14ac:dyDescent="0.25">
      <c r="A903" t="s">
        <v>5533</v>
      </c>
      <c r="B903" t="s">
        <v>1229</v>
      </c>
      <c r="C903">
        <v>1</v>
      </c>
      <c r="D903">
        <v>1</v>
      </c>
      <c r="E903">
        <v>2</v>
      </c>
      <c r="F903">
        <v>396</v>
      </c>
    </row>
    <row r="904" spans="1:6" x14ac:dyDescent="0.25">
      <c r="A904" t="s">
        <v>5533</v>
      </c>
      <c r="B904" t="s">
        <v>1230</v>
      </c>
      <c r="C904">
        <v>1</v>
      </c>
      <c r="D904">
        <v>1</v>
      </c>
      <c r="E904">
        <v>1</v>
      </c>
      <c r="F904">
        <v>397</v>
      </c>
    </row>
    <row r="905" spans="1:6" x14ac:dyDescent="0.25">
      <c r="A905" t="s">
        <v>5533</v>
      </c>
      <c r="B905" t="s">
        <v>1231</v>
      </c>
      <c r="C905">
        <v>1</v>
      </c>
      <c r="D905">
        <v>1</v>
      </c>
      <c r="E905">
        <v>1</v>
      </c>
      <c r="F905">
        <v>398</v>
      </c>
    </row>
    <row r="906" spans="1:6" x14ac:dyDescent="0.25">
      <c r="A906" t="s">
        <v>5533</v>
      </c>
      <c r="B906" t="s">
        <v>1232</v>
      </c>
      <c r="C906">
        <v>1</v>
      </c>
      <c r="D906">
        <v>1</v>
      </c>
      <c r="E906">
        <v>1</v>
      </c>
      <c r="F906">
        <v>399</v>
      </c>
    </row>
    <row r="907" spans="1:6" x14ac:dyDescent="0.25">
      <c r="A907" t="s">
        <v>5533</v>
      </c>
      <c r="B907" t="s">
        <v>1233</v>
      </c>
      <c r="C907">
        <v>1</v>
      </c>
      <c r="D907">
        <v>1</v>
      </c>
      <c r="E907">
        <v>1</v>
      </c>
      <c r="F907">
        <v>400</v>
      </c>
    </row>
    <row r="908" spans="1:6" x14ac:dyDescent="0.25">
      <c r="A908" t="s">
        <v>5533</v>
      </c>
      <c r="B908" t="s">
        <v>1234</v>
      </c>
      <c r="C908">
        <v>1</v>
      </c>
      <c r="D908">
        <v>1</v>
      </c>
      <c r="E908">
        <v>1</v>
      </c>
      <c r="F908">
        <v>401</v>
      </c>
    </row>
    <row r="909" spans="1:6" x14ac:dyDescent="0.25">
      <c r="A909" t="s">
        <v>5533</v>
      </c>
      <c r="B909" t="s">
        <v>1235</v>
      </c>
      <c r="C909">
        <v>1</v>
      </c>
      <c r="D909">
        <v>1</v>
      </c>
      <c r="E909">
        <v>1</v>
      </c>
      <c r="F909">
        <v>402</v>
      </c>
    </row>
    <row r="910" spans="1:6" x14ac:dyDescent="0.25">
      <c r="A910" t="s">
        <v>5533</v>
      </c>
      <c r="B910" t="s">
        <v>1236</v>
      </c>
      <c r="C910">
        <v>1</v>
      </c>
      <c r="D910">
        <v>1</v>
      </c>
      <c r="E910">
        <v>1</v>
      </c>
      <c r="F910">
        <v>403</v>
      </c>
    </row>
    <row r="911" spans="1:6" x14ac:dyDescent="0.25">
      <c r="A911" t="s">
        <v>5533</v>
      </c>
      <c r="B911" t="s">
        <v>1237</v>
      </c>
      <c r="C911">
        <v>1</v>
      </c>
      <c r="D911">
        <v>1</v>
      </c>
      <c r="E911">
        <v>1</v>
      </c>
      <c r="F911">
        <v>404</v>
      </c>
    </row>
    <row r="912" spans="1:6" x14ac:dyDescent="0.25">
      <c r="A912" t="s">
        <v>5533</v>
      </c>
      <c r="B912" t="s">
        <v>1238</v>
      </c>
      <c r="C912">
        <v>1</v>
      </c>
      <c r="D912">
        <v>1</v>
      </c>
      <c r="E912">
        <v>1</v>
      </c>
      <c r="F912">
        <v>405</v>
      </c>
    </row>
    <row r="913" spans="1:6" x14ac:dyDescent="0.25">
      <c r="A913" t="s">
        <v>5533</v>
      </c>
      <c r="B913" t="s">
        <v>1239</v>
      </c>
      <c r="C913">
        <v>1</v>
      </c>
      <c r="D913">
        <v>1</v>
      </c>
      <c r="E913">
        <v>1</v>
      </c>
      <c r="F913">
        <v>406</v>
      </c>
    </row>
    <row r="914" spans="1:6" x14ac:dyDescent="0.25">
      <c r="A914" t="s">
        <v>5533</v>
      </c>
      <c r="B914" t="s">
        <v>1240</v>
      </c>
      <c r="C914">
        <v>1</v>
      </c>
      <c r="D914">
        <v>1</v>
      </c>
      <c r="E914">
        <v>1</v>
      </c>
      <c r="F914">
        <v>407</v>
      </c>
    </row>
    <row r="915" spans="1:6" x14ac:dyDescent="0.25">
      <c r="A915" t="s">
        <v>5533</v>
      </c>
      <c r="B915" t="s">
        <v>1241</v>
      </c>
      <c r="C915">
        <v>1</v>
      </c>
      <c r="D915">
        <v>1</v>
      </c>
      <c r="E915">
        <v>1</v>
      </c>
      <c r="F915">
        <v>408</v>
      </c>
    </row>
    <row r="916" spans="1:6" x14ac:dyDescent="0.25">
      <c r="A916" t="s">
        <v>5533</v>
      </c>
      <c r="B916" t="s">
        <v>1242</v>
      </c>
      <c r="C916">
        <v>1</v>
      </c>
      <c r="D916">
        <v>1</v>
      </c>
      <c r="E916">
        <v>1</v>
      </c>
      <c r="F916">
        <v>409</v>
      </c>
    </row>
    <row r="917" spans="1:6" x14ac:dyDescent="0.25">
      <c r="A917" t="s">
        <v>5533</v>
      </c>
      <c r="B917" t="s">
        <v>1243</v>
      </c>
      <c r="C917">
        <v>1</v>
      </c>
      <c r="D917">
        <v>1</v>
      </c>
      <c r="E917">
        <v>1</v>
      </c>
      <c r="F917">
        <v>410</v>
      </c>
    </row>
    <row r="918" spans="1:6" x14ac:dyDescent="0.25">
      <c r="A918" t="s">
        <v>5533</v>
      </c>
      <c r="B918" t="s">
        <v>1003</v>
      </c>
      <c r="C918">
        <v>1</v>
      </c>
      <c r="D918">
        <v>1</v>
      </c>
      <c r="E918">
        <v>1</v>
      </c>
      <c r="F918">
        <v>851</v>
      </c>
    </row>
    <row r="919" spans="1:6" x14ac:dyDescent="0.25">
      <c r="A919" t="s">
        <v>5533</v>
      </c>
      <c r="B919" t="s">
        <v>1006</v>
      </c>
      <c r="C919">
        <v>1</v>
      </c>
      <c r="D919">
        <v>1</v>
      </c>
      <c r="E919">
        <v>1</v>
      </c>
      <c r="F919">
        <v>852</v>
      </c>
    </row>
    <row r="920" spans="1:6" x14ac:dyDescent="0.25">
      <c r="A920" t="s">
        <v>5533</v>
      </c>
      <c r="B920" t="s">
        <v>1009</v>
      </c>
      <c r="C920">
        <v>1</v>
      </c>
      <c r="D920">
        <v>1</v>
      </c>
      <c r="E920">
        <v>1</v>
      </c>
      <c r="F920">
        <v>853</v>
      </c>
    </row>
    <row r="921" spans="1:6" x14ac:dyDescent="0.25">
      <c r="A921" t="s">
        <v>5533</v>
      </c>
      <c r="B921" t="s">
        <v>1012</v>
      </c>
      <c r="C921">
        <v>1</v>
      </c>
      <c r="D921">
        <v>1</v>
      </c>
      <c r="E921">
        <v>1</v>
      </c>
      <c r="F921">
        <v>854</v>
      </c>
    </row>
    <row r="922" spans="1:6" x14ac:dyDescent="0.25">
      <c r="A922" t="s">
        <v>5533</v>
      </c>
      <c r="B922" t="s">
        <v>1015</v>
      </c>
      <c r="C922">
        <v>1</v>
      </c>
      <c r="D922">
        <v>1</v>
      </c>
      <c r="E922">
        <v>1</v>
      </c>
      <c r="F922">
        <v>855</v>
      </c>
    </row>
    <row r="923" spans="1:6" x14ac:dyDescent="0.25">
      <c r="A923" t="s">
        <v>5533</v>
      </c>
      <c r="B923" t="s">
        <v>1018</v>
      </c>
      <c r="C923">
        <v>1</v>
      </c>
      <c r="D923">
        <v>1</v>
      </c>
      <c r="E923">
        <v>1</v>
      </c>
      <c r="F923">
        <v>856</v>
      </c>
    </row>
    <row r="924" spans="1:6" x14ac:dyDescent="0.25">
      <c r="A924" t="s">
        <v>5533</v>
      </c>
      <c r="B924" t="s">
        <v>1021</v>
      </c>
      <c r="C924">
        <v>1</v>
      </c>
      <c r="D924">
        <v>1</v>
      </c>
      <c r="E924">
        <v>1</v>
      </c>
      <c r="F924">
        <v>857</v>
      </c>
    </row>
    <row r="925" spans="1:6" x14ac:dyDescent="0.25">
      <c r="A925" t="s">
        <v>5533</v>
      </c>
      <c r="B925" t="s">
        <v>1024</v>
      </c>
      <c r="C925">
        <v>1</v>
      </c>
      <c r="D925">
        <v>1</v>
      </c>
      <c r="E925">
        <v>8</v>
      </c>
      <c r="F925">
        <v>858</v>
      </c>
    </row>
    <row r="926" spans="1:6" x14ac:dyDescent="0.25">
      <c r="A926" t="s">
        <v>5533</v>
      </c>
      <c r="B926" t="s">
        <v>1027</v>
      </c>
      <c r="C926">
        <v>1</v>
      </c>
      <c r="D926">
        <v>1</v>
      </c>
      <c r="E926">
        <v>1</v>
      </c>
      <c r="F926">
        <v>859</v>
      </c>
    </row>
    <row r="927" spans="1:6" x14ac:dyDescent="0.25">
      <c r="A927" t="s">
        <v>5533</v>
      </c>
      <c r="B927" t="s">
        <v>1030</v>
      </c>
      <c r="C927">
        <v>1</v>
      </c>
      <c r="D927">
        <v>1</v>
      </c>
      <c r="E927">
        <v>1</v>
      </c>
      <c r="F927">
        <v>860</v>
      </c>
    </row>
    <row r="928" spans="1:6" x14ac:dyDescent="0.25">
      <c r="A928" t="s">
        <v>5533</v>
      </c>
      <c r="B928" t="s">
        <v>1033</v>
      </c>
      <c r="C928">
        <v>1</v>
      </c>
      <c r="D928">
        <v>1</v>
      </c>
      <c r="E928">
        <v>1</v>
      </c>
      <c r="F928">
        <v>861</v>
      </c>
    </row>
    <row r="929" spans="1:6" x14ac:dyDescent="0.25">
      <c r="A929" t="s">
        <v>5533</v>
      </c>
      <c r="B929" t="s">
        <v>1036</v>
      </c>
      <c r="C929">
        <v>1</v>
      </c>
      <c r="D929">
        <v>1</v>
      </c>
      <c r="E929">
        <v>1</v>
      </c>
      <c r="F929">
        <v>862</v>
      </c>
    </row>
    <row r="930" spans="1:6" x14ac:dyDescent="0.25">
      <c r="A930" t="s">
        <v>5533</v>
      </c>
      <c r="B930" t="s">
        <v>1039</v>
      </c>
      <c r="C930">
        <v>1</v>
      </c>
      <c r="D930">
        <v>1</v>
      </c>
      <c r="E930">
        <v>1</v>
      </c>
      <c r="F930">
        <v>863</v>
      </c>
    </row>
    <row r="931" spans="1:6" x14ac:dyDescent="0.25">
      <c r="A931" t="s">
        <v>5533</v>
      </c>
      <c r="B931" t="s">
        <v>1042</v>
      </c>
      <c r="C931">
        <v>1</v>
      </c>
      <c r="D931">
        <v>1</v>
      </c>
      <c r="E931">
        <v>1</v>
      </c>
      <c r="F931">
        <v>864</v>
      </c>
    </row>
    <row r="932" spans="1:6" x14ac:dyDescent="0.25">
      <c r="A932" t="s">
        <v>5533</v>
      </c>
      <c r="B932" t="s">
        <v>1045</v>
      </c>
      <c r="C932">
        <v>1</v>
      </c>
      <c r="D932">
        <v>1</v>
      </c>
      <c r="E932">
        <v>1</v>
      </c>
      <c r="F932">
        <v>865</v>
      </c>
    </row>
    <row r="933" spans="1:6" x14ac:dyDescent="0.25">
      <c r="A933" t="s">
        <v>5533</v>
      </c>
      <c r="B933" t="s">
        <v>1048</v>
      </c>
      <c r="C933">
        <v>1</v>
      </c>
      <c r="D933">
        <v>1</v>
      </c>
      <c r="E933">
        <v>1</v>
      </c>
      <c r="F933">
        <v>866</v>
      </c>
    </row>
    <row r="934" spans="1:6" x14ac:dyDescent="0.25">
      <c r="A934" t="s">
        <v>5533</v>
      </c>
      <c r="B934" t="s">
        <v>1051</v>
      </c>
      <c r="C934">
        <v>1</v>
      </c>
      <c r="D934">
        <v>1</v>
      </c>
      <c r="E934">
        <v>1</v>
      </c>
      <c r="F934">
        <v>867</v>
      </c>
    </row>
    <row r="935" spans="1:6" x14ac:dyDescent="0.25">
      <c r="A935" t="s">
        <v>5533</v>
      </c>
      <c r="B935" t="s">
        <v>1054</v>
      </c>
      <c r="C935">
        <v>1</v>
      </c>
      <c r="D935">
        <v>1</v>
      </c>
      <c r="E935">
        <v>1</v>
      </c>
      <c r="F935">
        <v>868</v>
      </c>
    </row>
    <row r="936" spans="1:6" x14ac:dyDescent="0.25">
      <c r="A936" t="s">
        <v>5533</v>
      </c>
      <c r="B936" t="s">
        <v>1057</v>
      </c>
      <c r="C936">
        <v>1</v>
      </c>
      <c r="D936">
        <v>1</v>
      </c>
      <c r="E936">
        <v>1</v>
      </c>
      <c r="F936">
        <v>869</v>
      </c>
    </row>
    <row r="937" spans="1:6" x14ac:dyDescent="0.25">
      <c r="A937" t="s">
        <v>5533</v>
      </c>
      <c r="B937" t="s">
        <v>1060</v>
      </c>
      <c r="C937">
        <v>1</v>
      </c>
      <c r="D937">
        <v>1</v>
      </c>
      <c r="E937">
        <v>1</v>
      </c>
      <c r="F937">
        <v>870</v>
      </c>
    </row>
    <row r="938" spans="1:6" x14ac:dyDescent="0.25">
      <c r="A938" t="s">
        <v>5533</v>
      </c>
      <c r="B938" t="s">
        <v>1063</v>
      </c>
      <c r="C938">
        <v>1</v>
      </c>
      <c r="D938">
        <v>1</v>
      </c>
      <c r="E938">
        <v>3</v>
      </c>
      <c r="F938">
        <v>871</v>
      </c>
    </row>
    <row r="939" spans="1:6" x14ac:dyDescent="0.25">
      <c r="A939" t="s">
        <v>5533</v>
      </c>
      <c r="B939" t="s">
        <v>1066</v>
      </c>
      <c r="C939">
        <v>1</v>
      </c>
      <c r="D939">
        <v>1</v>
      </c>
      <c r="E939">
        <v>1</v>
      </c>
      <c r="F939">
        <v>872</v>
      </c>
    </row>
    <row r="940" spans="1:6" x14ac:dyDescent="0.25">
      <c r="A940" t="s">
        <v>5533</v>
      </c>
      <c r="B940" t="s">
        <v>1069</v>
      </c>
      <c r="C940">
        <v>1</v>
      </c>
      <c r="D940">
        <v>1</v>
      </c>
      <c r="E940">
        <v>1</v>
      </c>
      <c r="F940">
        <v>873</v>
      </c>
    </row>
    <row r="941" spans="1:6" x14ac:dyDescent="0.25">
      <c r="A941" t="s">
        <v>5533</v>
      </c>
      <c r="B941" t="s">
        <v>1072</v>
      </c>
      <c r="C941">
        <v>1</v>
      </c>
      <c r="D941">
        <v>1</v>
      </c>
      <c r="E941">
        <v>1</v>
      </c>
      <c r="F941">
        <v>874</v>
      </c>
    </row>
    <row r="942" spans="1:6" x14ac:dyDescent="0.25">
      <c r="A942" t="s">
        <v>5533</v>
      </c>
      <c r="B942" t="s">
        <v>1075</v>
      </c>
      <c r="C942">
        <v>1</v>
      </c>
      <c r="D942">
        <v>1</v>
      </c>
      <c r="E942">
        <v>1</v>
      </c>
      <c r="F942">
        <v>875</v>
      </c>
    </row>
    <row r="943" spans="1:6" x14ac:dyDescent="0.25">
      <c r="A943" t="s">
        <v>5533</v>
      </c>
      <c r="B943" t="s">
        <v>1078</v>
      </c>
      <c r="C943">
        <v>1</v>
      </c>
      <c r="D943">
        <v>1</v>
      </c>
      <c r="E943">
        <v>1</v>
      </c>
      <c r="F943">
        <v>876</v>
      </c>
    </row>
    <row r="944" spans="1:6" x14ac:dyDescent="0.25">
      <c r="A944" t="s">
        <v>5533</v>
      </c>
      <c r="B944" t="s">
        <v>1081</v>
      </c>
      <c r="C944">
        <v>1</v>
      </c>
      <c r="D944">
        <v>1</v>
      </c>
      <c r="E944">
        <v>1</v>
      </c>
      <c r="F944">
        <v>877</v>
      </c>
    </row>
    <row r="945" spans="1:6" x14ac:dyDescent="0.25">
      <c r="A945" t="s">
        <v>5533</v>
      </c>
      <c r="B945" t="s">
        <v>1084</v>
      </c>
      <c r="C945">
        <v>1</v>
      </c>
      <c r="D945">
        <v>1</v>
      </c>
      <c r="E945">
        <v>1</v>
      </c>
      <c r="F945">
        <v>878</v>
      </c>
    </row>
    <row r="946" spans="1:6" x14ac:dyDescent="0.25">
      <c r="A946" t="s">
        <v>5533</v>
      </c>
      <c r="B946" t="s">
        <v>1087</v>
      </c>
      <c r="C946">
        <v>1</v>
      </c>
      <c r="D946">
        <v>1</v>
      </c>
      <c r="E946">
        <v>1</v>
      </c>
      <c r="F946">
        <v>879</v>
      </c>
    </row>
    <row r="947" spans="1:6" x14ac:dyDescent="0.25">
      <c r="A947" t="s">
        <v>5533</v>
      </c>
      <c r="B947" t="s">
        <v>1090</v>
      </c>
      <c r="C947">
        <v>1</v>
      </c>
      <c r="D947">
        <v>1</v>
      </c>
      <c r="E947">
        <v>1</v>
      </c>
      <c r="F947">
        <v>880</v>
      </c>
    </row>
    <row r="948" spans="1:6" x14ac:dyDescent="0.25">
      <c r="A948" t="s">
        <v>5533</v>
      </c>
      <c r="B948" t="s">
        <v>1093</v>
      </c>
      <c r="C948">
        <v>1</v>
      </c>
      <c r="D948">
        <v>1</v>
      </c>
      <c r="E948">
        <v>1</v>
      </c>
      <c r="F948">
        <v>881</v>
      </c>
    </row>
    <row r="949" spans="1:6" x14ac:dyDescent="0.25">
      <c r="A949" t="s">
        <v>5533</v>
      </c>
      <c r="B949" t="s">
        <v>1096</v>
      </c>
      <c r="C949">
        <v>1</v>
      </c>
      <c r="D949">
        <v>1</v>
      </c>
      <c r="E949">
        <v>1</v>
      </c>
      <c r="F949">
        <v>882</v>
      </c>
    </row>
    <row r="950" spans="1:6" x14ac:dyDescent="0.25">
      <c r="A950" t="s">
        <v>5533</v>
      </c>
      <c r="B950" t="s">
        <v>1099</v>
      </c>
      <c r="C950">
        <v>1</v>
      </c>
      <c r="D950">
        <v>1</v>
      </c>
      <c r="E950">
        <v>1</v>
      </c>
      <c r="F950">
        <v>883</v>
      </c>
    </row>
    <row r="951" spans="1:6" x14ac:dyDescent="0.25">
      <c r="A951" t="s">
        <v>5533</v>
      </c>
      <c r="B951" t="s">
        <v>1102</v>
      </c>
      <c r="C951">
        <v>1</v>
      </c>
      <c r="D951">
        <v>1</v>
      </c>
      <c r="E951">
        <v>1</v>
      </c>
      <c r="F951">
        <v>884</v>
      </c>
    </row>
    <row r="952" spans="1:6" x14ac:dyDescent="0.25">
      <c r="A952" t="s">
        <v>5533</v>
      </c>
      <c r="B952" t="s">
        <v>1105</v>
      </c>
      <c r="C952">
        <v>1</v>
      </c>
      <c r="D952">
        <v>1</v>
      </c>
      <c r="E952">
        <v>1</v>
      </c>
      <c r="F952">
        <v>885</v>
      </c>
    </row>
    <row r="953" spans="1:6" x14ac:dyDescent="0.25">
      <c r="A953" t="s">
        <v>5533</v>
      </c>
      <c r="B953" t="s">
        <v>1108</v>
      </c>
      <c r="C953">
        <v>1</v>
      </c>
      <c r="D953">
        <v>1</v>
      </c>
      <c r="E953">
        <v>1</v>
      </c>
      <c r="F953">
        <v>886</v>
      </c>
    </row>
    <row r="954" spans="1:6" x14ac:dyDescent="0.25">
      <c r="A954" t="s">
        <v>5533</v>
      </c>
      <c r="B954" t="s">
        <v>1111</v>
      </c>
      <c r="C954">
        <v>1</v>
      </c>
      <c r="D954">
        <v>1</v>
      </c>
      <c r="E954">
        <v>1</v>
      </c>
      <c r="F954">
        <v>887</v>
      </c>
    </row>
    <row r="955" spans="1:6" x14ac:dyDescent="0.25">
      <c r="A955" t="s">
        <v>5533</v>
      </c>
      <c r="B955" t="s">
        <v>1114</v>
      </c>
      <c r="C955">
        <v>1</v>
      </c>
      <c r="D955">
        <v>1</v>
      </c>
      <c r="E955">
        <v>1</v>
      </c>
      <c r="F955">
        <v>888</v>
      </c>
    </row>
    <row r="956" spans="1:6" x14ac:dyDescent="0.25">
      <c r="A956" t="s">
        <v>5533</v>
      </c>
      <c r="B956" t="s">
        <v>1117</v>
      </c>
      <c r="C956">
        <v>1</v>
      </c>
      <c r="D956">
        <v>1</v>
      </c>
      <c r="E956">
        <v>1</v>
      </c>
      <c r="F956">
        <v>889</v>
      </c>
    </row>
    <row r="957" spans="1:6" x14ac:dyDescent="0.25">
      <c r="A957" t="s">
        <v>5533</v>
      </c>
      <c r="B957" t="s">
        <v>1120</v>
      </c>
      <c r="C957">
        <v>1</v>
      </c>
      <c r="D957">
        <v>1</v>
      </c>
      <c r="E957">
        <v>1</v>
      </c>
      <c r="F957">
        <v>890</v>
      </c>
    </row>
    <row r="958" spans="1:6" x14ac:dyDescent="0.25">
      <c r="A958" t="s">
        <v>5533</v>
      </c>
      <c r="B958" t="s">
        <v>1123</v>
      </c>
      <c r="C958">
        <v>1</v>
      </c>
      <c r="D958">
        <v>1</v>
      </c>
      <c r="E958">
        <v>1</v>
      </c>
      <c r="F958">
        <v>891</v>
      </c>
    </row>
    <row r="959" spans="1:6" x14ac:dyDescent="0.25">
      <c r="A959" t="s">
        <v>5533</v>
      </c>
      <c r="B959" t="s">
        <v>1125</v>
      </c>
      <c r="C959">
        <v>1</v>
      </c>
      <c r="D959">
        <v>1</v>
      </c>
      <c r="E959">
        <v>1</v>
      </c>
      <c r="F959">
        <v>892</v>
      </c>
    </row>
    <row r="960" spans="1:6" x14ac:dyDescent="0.25">
      <c r="A960" t="s">
        <v>5533</v>
      </c>
      <c r="B960" t="s">
        <v>1148</v>
      </c>
      <c r="C960">
        <v>1</v>
      </c>
      <c r="D960">
        <v>1</v>
      </c>
      <c r="E960">
        <v>1</v>
      </c>
      <c r="F960">
        <v>266</v>
      </c>
    </row>
    <row r="961" spans="1:6" x14ac:dyDescent="0.25">
      <c r="A961" t="s">
        <v>5533</v>
      </c>
      <c r="B961" t="s">
        <v>1149</v>
      </c>
      <c r="C961">
        <v>1</v>
      </c>
      <c r="D961">
        <v>1</v>
      </c>
      <c r="E961">
        <v>1</v>
      </c>
      <c r="F961">
        <v>267</v>
      </c>
    </row>
    <row r="962" spans="1:6" x14ac:dyDescent="0.25">
      <c r="A962" t="s">
        <v>5533</v>
      </c>
      <c r="B962" t="s">
        <v>1150</v>
      </c>
      <c r="C962">
        <v>1</v>
      </c>
      <c r="D962">
        <v>1</v>
      </c>
      <c r="E962">
        <v>1</v>
      </c>
      <c r="F962">
        <v>268</v>
      </c>
    </row>
    <row r="963" spans="1:6" x14ac:dyDescent="0.25">
      <c r="A963" t="s">
        <v>5533</v>
      </c>
      <c r="B963" t="s">
        <v>1151</v>
      </c>
      <c r="C963">
        <v>1</v>
      </c>
      <c r="D963">
        <v>1</v>
      </c>
      <c r="E963">
        <v>1</v>
      </c>
      <c r="F963">
        <v>269</v>
      </c>
    </row>
    <row r="964" spans="1:6" x14ac:dyDescent="0.25">
      <c r="A964" t="s">
        <v>5533</v>
      </c>
      <c r="B964" t="s">
        <v>1152</v>
      </c>
      <c r="C964">
        <v>1</v>
      </c>
      <c r="D964">
        <v>1</v>
      </c>
      <c r="E964">
        <v>1</v>
      </c>
      <c r="F964">
        <v>270</v>
      </c>
    </row>
    <row r="965" spans="1:6" x14ac:dyDescent="0.25">
      <c r="A965" t="s">
        <v>5533</v>
      </c>
      <c r="B965" t="s">
        <v>1153</v>
      </c>
      <c r="C965">
        <v>1</v>
      </c>
      <c r="D965">
        <v>1</v>
      </c>
      <c r="E965">
        <v>1</v>
      </c>
      <c r="F965">
        <v>271</v>
      </c>
    </row>
    <row r="966" spans="1:6" x14ac:dyDescent="0.25">
      <c r="A966" t="s">
        <v>5533</v>
      </c>
      <c r="B966" t="s">
        <v>1154</v>
      </c>
      <c r="C966">
        <v>1</v>
      </c>
      <c r="D966">
        <v>1</v>
      </c>
      <c r="E966">
        <v>1</v>
      </c>
      <c r="F966">
        <v>272</v>
      </c>
    </row>
    <row r="967" spans="1:6" x14ac:dyDescent="0.25">
      <c r="A967" t="s">
        <v>5533</v>
      </c>
      <c r="B967" t="s">
        <v>1155</v>
      </c>
      <c r="C967">
        <v>1</v>
      </c>
      <c r="D967">
        <v>1</v>
      </c>
      <c r="E967">
        <v>1</v>
      </c>
      <c r="F967">
        <v>273</v>
      </c>
    </row>
    <row r="968" spans="1:6" x14ac:dyDescent="0.25">
      <c r="A968" t="s">
        <v>5533</v>
      </c>
      <c r="B968" t="s">
        <v>1156</v>
      </c>
      <c r="C968">
        <v>1</v>
      </c>
      <c r="D968">
        <v>1</v>
      </c>
      <c r="E968">
        <v>1</v>
      </c>
      <c r="F968">
        <v>274</v>
      </c>
    </row>
    <row r="969" spans="1:6" x14ac:dyDescent="0.25">
      <c r="A969" t="s">
        <v>5533</v>
      </c>
      <c r="B969" t="s">
        <v>1157</v>
      </c>
      <c r="C969">
        <v>1</v>
      </c>
      <c r="D969">
        <v>1</v>
      </c>
      <c r="E969">
        <v>2</v>
      </c>
      <c r="F969">
        <v>275</v>
      </c>
    </row>
    <row r="970" spans="1:6" x14ac:dyDescent="0.25">
      <c r="A970" t="s">
        <v>5533</v>
      </c>
      <c r="B970" t="s">
        <v>1158</v>
      </c>
      <c r="C970">
        <v>1</v>
      </c>
      <c r="D970">
        <v>1</v>
      </c>
      <c r="E970">
        <v>1</v>
      </c>
      <c r="F970">
        <v>276</v>
      </c>
    </row>
    <row r="971" spans="1:6" x14ac:dyDescent="0.25">
      <c r="A971" t="s">
        <v>5533</v>
      </c>
      <c r="B971" t="s">
        <v>1159</v>
      </c>
      <c r="C971">
        <v>1</v>
      </c>
      <c r="D971">
        <v>1</v>
      </c>
      <c r="E971">
        <v>1</v>
      </c>
      <c r="F971">
        <v>277</v>
      </c>
    </row>
    <row r="972" spans="1:6" x14ac:dyDescent="0.25">
      <c r="A972" t="s">
        <v>5533</v>
      </c>
      <c r="B972" t="s">
        <v>1160</v>
      </c>
      <c r="C972">
        <v>1</v>
      </c>
      <c r="D972">
        <v>1</v>
      </c>
      <c r="E972">
        <v>1</v>
      </c>
      <c r="F972">
        <v>278</v>
      </c>
    </row>
    <row r="973" spans="1:6" x14ac:dyDescent="0.25">
      <c r="A973" t="s">
        <v>5533</v>
      </c>
      <c r="B973" t="s">
        <v>1161</v>
      </c>
      <c r="C973">
        <v>1</v>
      </c>
      <c r="D973">
        <v>1</v>
      </c>
      <c r="E973">
        <v>1</v>
      </c>
      <c r="F973">
        <v>279</v>
      </c>
    </row>
    <row r="974" spans="1:6" x14ac:dyDescent="0.25">
      <c r="A974" t="s">
        <v>5533</v>
      </c>
      <c r="B974" t="s">
        <v>1162</v>
      </c>
      <c r="C974">
        <v>1</v>
      </c>
      <c r="D974">
        <v>1</v>
      </c>
      <c r="E974">
        <v>2</v>
      </c>
      <c r="F974">
        <v>280</v>
      </c>
    </row>
    <row r="975" spans="1:6" x14ac:dyDescent="0.25">
      <c r="A975" t="s">
        <v>5533</v>
      </c>
      <c r="B975" t="s">
        <v>1163</v>
      </c>
      <c r="C975">
        <v>1</v>
      </c>
      <c r="D975">
        <v>1</v>
      </c>
      <c r="E975">
        <v>1</v>
      </c>
      <c r="F975">
        <v>281</v>
      </c>
    </row>
    <row r="976" spans="1:6" x14ac:dyDescent="0.25">
      <c r="A976" t="s">
        <v>5533</v>
      </c>
      <c r="B976" t="s">
        <v>1164</v>
      </c>
      <c r="C976">
        <v>1</v>
      </c>
      <c r="D976">
        <v>1</v>
      </c>
      <c r="E976">
        <v>8</v>
      </c>
      <c r="F976">
        <v>282</v>
      </c>
    </row>
    <row r="977" spans="1:6" x14ac:dyDescent="0.25">
      <c r="A977" t="s">
        <v>5533</v>
      </c>
      <c r="B977" t="s">
        <v>1165</v>
      </c>
      <c r="C977">
        <v>1</v>
      </c>
      <c r="D977">
        <v>1</v>
      </c>
      <c r="E977">
        <v>1</v>
      </c>
      <c r="F977">
        <v>283</v>
      </c>
    </row>
    <row r="978" spans="1:6" x14ac:dyDescent="0.25">
      <c r="A978" t="s">
        <v>5533</v>
      </c>
      <c r="B978" t="s">
        <v>1166</v>
      </c>
      <c r="C978">
        <v>1</v>
      </c>
      <c r="D978">
        <v>1</v>
      </c>
      <c r="E978">
        <v>3</v>
      </c>
      <c r="F978">
        <v>284</v>
      </c>
    </row>
    <row r="979" spans="1:6" x14ac:dyDescent="0.25">
      <c r="A979" t="s">
        <v>5533</v>
      </c>
      <c r="B979" t="s">
        <v>1167</v>
      </c>
      <c r="C979">
        <v>1</v>
      </c>
      <c r="D979">
        <v>1</v>
      </c>
      <c r="E979">
        <v>1</v>
      </c>
      <c r="F979">
        <v>285</v>
      </c>
    </row>
    <row r="980" spans="1:6" x14ac:dyDescent="0.25">
      <c r="A980" t="s">
        <v>5533</v>
      </c>
      <c r="B980" t="s">
        <v>1168</v>
      </c>
      <c r="C980">
        <v>1</v>
      </c>
      <c r="D980">
        <v>1</v>
      </c>
      <c r="E980">
        <v>2</v>
      </c>
      <c r="F980">
        <v>286</v>
      </c>
    </row>
    <row r="981" spans="1:6" x14ac:dyDescent="0.25">
      <c r="A981" t="s">
        <v>5533</v>
      </c>
      <c r="B981" t="s">
        <v>1169</v>
      </c>
      <c r="C981">
        <v>1</v>
      </c>
      <c r="D981">
        <v>1</v>
      </c>
      <c r="E981">
        <v>1</v>
      </c>
      <c r="F981">
        <v>287</v>
      </c>
    </row>
    <row r="982" spans="1:6" x14ac:dyDescent="0.25">
      <c r="A982" t="s">
        <v>5533</v>
      </c>
      <c r="B982" t="s">
        <v>1170</v>
      </c>
      <c r="C982">
        <v>1</v>
      </c>
      <c r="D982">
        <v>1</v>
      </c>
      <c r="E982">
        <v>1</v>
      </c>
      <c r="F982">
        <v>288</v>
      </c>
    </row>
    <row r="983" spans="1:6" x14ac:dyDescent="0.25">
      <c r="A983" t="s">
        <v>5533</v>
      </c>
      <c r="B983" t="s">
        <v>1171</v>
      </c>
      <c r="C983">
        <v>1</v>
      </c>
      <c r="D983">
        <v>1</v>
      </c>
      <c r="E983">
        <v>1</v>
      </c>
      <c r="F983">
        <v>289</v>
      </c>
    </row>
    <row r="984" spans="1:6" x14ac:dyDescent="0.25">
      <c r="A984" t="s">
        <v>5533</v>
      </c>
      <c r="B984" t="s">
        <v>1172</v>
      </c>
      <c r="C984">
        <v>1</v>
      </c>
      <c r="D984">
        <v>1</v>
      </c>
      <c r="E984">
        <v>1</v>
      </c>
      <c r="F984">
        <v>290</v>
      </c>
    </row>
    <row r="985" spans="1:6" x14ac:dyDescent="0.25">
      <c r="A985" t="s">
        <v>5533</v>
      </c>
      <c r="B985" t="s">
        <v>1173</v>
      </c>
      <c r="C985">
        <v>1</v>
      </c>
      <c r="D985">
        <v>1</v>
      </c>
      <c r="E985">
        <v>1</v>
      </c>
      <c r="F985">
        <v>291</v>
      </c>
    </row>
    <row r="986" spans="1:6" x14ac:dyDescent="0.25">
      <c r="A986" t="s">
        <v>5533</v>
      </c>
      <c r="B986" t="s">
        <v>1174</v>
      </c>
      <c r="C986">
        <v>1</v>
      </c>
      <c r="D986">
        <v>1</v>
      </c>
      <c r="E986">
        <v>2</v>
      </c>
      <c r="F986">
        <v>292</v>
      </c>
    </row>
    <row r="987" spans="1:6" x14ac:dyDescent="0.25">
      <c r="A987" t="s">
        <v>5533</v>
      </c>
      <c r="B987" t="s">
        <v>1175</v>
      </c>
      <c r="C987">
        <v>1</v>
      </c>
      <c r="D987">
        <v>1</v>
      </c>
      <c r="E987">
        <v>1</v>
      </c>
      <c r="F987">
        <v>293</v>
      </c>
    </row>
    <row r="988" spans="1:6" x14ac:dyDescent="0.25">
      <c r="A988" t="s">
        <v>5533</v>
      </c>
      <c r="B988" t="s">
        <v>1176</v>
      </c>
      <c r="C988">
        <v>1</v>
      </c>
      <c r="D988">
        <v>1</v>
      </c>
      <c r="E988">
        <v>2</v>
      </c>
      <c r="F988">
        <v>294</v>
      </c>
    </row>
    <row r="989" spans="1:6" x14ac:dyDescent="0.25">
      <c r="A989" t="s">
        <v>5533</v>
      </c>
      <c r="B989" t="s">
        <v>1177</v>
      </c>
      <c r="C989">
        <v>1</v>
      </c>
      <c r="D989">
        <v>1</v>
      </c>
      <c r="E989">
        <v>1</v>
      </c>
      <c r="F989">
        <v>295</v>
      </c>
    </row>
    <row r="990" spans="1:6" x14ac:dyDescent="0.25">
      <c r="A990" t="s">
        <v>5533</v>
      </c>
      <c r="B990" t="s">
        <v>1178</v>
      </c>
      <c r="C990">
        <v>1</v>
      </c>
      <c r="D990">
        <v>1</v>
      </c>
      <c r="E990">
        <v>1</v>
      </c>
      <c r="F990">
        <v>296</v>
      </c>
    </row>
    <row r="991" spans="1:6" x14ac:dyDescent="0.25">
      <c r="A991" t="s">
        <v>5533</v>
      </c>
      <c r="B991" t="s">
        <v>1179</v>
      </c>
      <c r="C991">
        <v>1</v>
      </c>
      <c r="D991">
        <v>1</v>
      </c>
      <c r="E991">
        <v>1</v>
      </c>
      <c r="F991">
        <v>297</v>
      </c>
    </row>
    <row r="992" spans="1:6" x14ac:dyDescent="0.25">
      <c r="A992" t="s">
        <v>5533</v>
      </c>
      <c r="B992" t="s">
        <v>1180</v>
      </c>
      <c r="C992">
        <v>1</v>
      </c>
      <c r="D992">
        <v>1</v>
      </c>
      <c r="E992">
        <v>1</v>
      </c>
      <c r="F992">
        <v>298</v>
      </c>
    </row>
    <row r="993" spans="1:6" x14ac:dyDescent="0.25">
      <c r="A993" t="s">
        <v>5533</v>
      </c>
      <c r="B993" t="s">
        <v>1181</v>
      </c>
      <c r="C993">
        <v>1</v>
      </c>
      <c r="D993">
        <v>1</v>
      </c>
      <c r="E993">
        <v>1</v>
      </c>
      <c r="F993">
        <v>299</v>
      </c>
    </row>
    <row r="994" spans="1:6" x14ac:dyDescent="0.25">
      <c r="A994" t="s">
        <v>5533</v>
      </c>
      <c r="B994" t="s">
        <v>1182</v>
      </c>
      <c r="C994">
        <v>1</v>
      </c>
      <c r="D994">
        <v>1</v>
      </c>
      <c r="E994">
        <v>1</v>
      </c>
      <c r="F994">
        <v>300</v>
      </c>
    </row>
    <row r="995" spans="1:6" x14ac:dyDescent="0.25">
      <c r="A995" t="s">
        <v>5533</v>
      </c>
      <c r="B995" t="s">
        <v>1183</v>
      </c>
      <c r="C995">
        <v>1</v>
      </c>
      <c r="D995">
        <v>1</v>
      </c>
      <c r="E995">
        <v>1</v>
      </c>
      <c r="F995">
        <v>301</v>
      </c>
    </row>
    <row r="996" spans="1:6" x14ac:dyDescent="0.25">
      <c r="A996" t="s">
        <v>5533</v>
      </c>
      <c r="B996" t="s">
        <v>1184</v>
      </c>
      <c r="C996">
        <v>1</v>
      </c>
      <c r="D996">
        <v>1</v>
      </c>
      <c r="E996">
        <v>1</v>
      </c>
      <c r="F996">
        <v>302</v>
      </c>
    </row>
    <row r="997" spans="1:6" x14ac:dyDescent="0.25">
      <c r="A997" t="s">
        <v>5533</v>
      </c>
      <c r="B997" t="s">
        <v>1185</v>
      </c>
      <c r="C997">
        <v>1</v>
      </c>
      <c r="D997">
        <v>1</v>
      </c>
      <c r="E997">
        <v>1</v>
      </c>
      <c r="F997">
        <v>303</v>
      </c>
    </row>
    <row r="998" spans="1:6" x14ac:dyDescent="0.25">
      <c r="A998" t="s">
        <v>5533</v>
      </c>
      <c r="B998" t="s">
        <v>1186</v>
      </c>
      <c r="C998">
        <v>1</v>
      </c>
      <c r="D998">
        <v>1</v>
      </c>
      <c r="E998">
        <v>1</v>
      </c>
      <c r="F998">
        <v>304</v>
      </c>
    </row>
    <row r="999" spans="1:6" x14ac:dyDescent="0.25">
      <c r="A999" t="s">
        <v>5533</v>
      </c>
      <c r="B999" t="s">
        <v>1187</v>
      </c>
      <c r="C999">
        <v>1</v>
      </c>
      <c r="D999">
        <v>1</v>
      </c>
      <c r="E999">
        <v>1</v>
      </c>
      <c r="F999">
        <v>305</v>
      </c>
    </row>
    <row r="1000" spans="1:6" x14ac:dyDescent="0.25">
      <c r="A1000" t="s">
        <v>5533</v>
      </c>
      <c r="B1000" t="s">
        <v>1188</v>
      </c>
      <c r="C1000">
        <v>1</v>
      </c>
      <c r="D1000">
        <v>1</v>
      </c>
      <c r="E1000">
        <v>1</v>
      </c>
      <c r="F1000">
        <v>306</v>
      </c>
    </row>
    <row r="1001" spans="1:6" x14ac:dyDescent="0.25">
      <c r="A1001" t="s">
        <v>5533</v>
      </c>
      <c r="B1001" t="s">
        <v>1189</v>
      </c>
      <c r="C1001">
        <v>1</v>
      </c>
      <c r="D1001">
        <v>1</v>
      </c>
      <c r="E1001">
        <v>1</v>
      </c>
      <c r="F1001">
        <v>307</v>
      </c>
    </row>
    <row r="1002" spans="1:6" x14ac:dyDescent="0.25">
      <c r="A1002" t="s">
        <v>5533</v>
      </c>
      <c r="B1002" t="s">
        <v>1190</v>
      </c>
      <c r="C1002">
        <v>1</v>
      </c>
      <c r="D1002">
        <v>1</v>
      </c>
      <c r="E1002">
        <v>1</v>
      </c>
      <c r="F1002">
        <v>308</v>
      </c>
    </row>
    <row r="1003" spans="1:6" x14ac:dyDescent="0.25">
      <c r="A1003" t="s">
        <v>5533</v>
      </c>
      <c r="B1003" t="s">
        <v>1191</v>
      </c>
      <c r="C1003">
        <v>1</v>
      </c>
      <c r="D1003">
        <v>1</v>
      </c>
      <c r="E1003">
        <v>1</v>
      </c>
      <c r="F1003">
        <v>309</v>
      </c>
    </row>
    <row r="1004" spans="1:6" x14ac:dyDescent="0.25">
      <c r="A1004" t="s">
        <v>5533</v>
      </c>
      <c r="B1004" t="s">
        <v>1192</v>
      </c>
      <c r="C1004">
        <v>1</v>
      </c>
      <c r="D1004">
        <v>1</v>
      </c>
      <c r="E1004">
        <v>1</v>
      </c>
      <c r="F1004">
        <v>310</v>
      </c>
    </row>
    <row r="1005" spans="1:6" x14ac:dyDescent="0.25">
      <c r="A1005" t="s">
        <v>5533</v>
      </c>
      <c r="B1005" t="s">
        <v>1193</v>
      </c>
      <c r="C1005">
        <v>1</v>
      </c>
      <c r="D1005">
        <v>1</v>
      </c>
      <c r="E1005">
        <v>1</v>
      </c>
      <c r="F1005">
        <v>311</v>
      </c>
    </row>
    <row r="1006" spans="1:6" x14ac:dyDescent="0.25">
      <c r="A1006" t="s">
        <v>5533</v>
      </c>
      <c r="B1006" t="s">
        <v>1194</v>
      </c>
      <c r="C1006">
        <v>1</v>
      </c>
      <c r="D1006">
        <v>1</v>
      </c>
      <c r="E1006">
        <v>1</v>
      </c>
      <c r="F1006">
        <v>312</v>
      </c>
    </row>
    <row r="1007" spans="1:6" x14ac:dyDescent="0.25">
      <c r="A1007" t="s">
        <v>5533</v>
      </c>
      <c r="B1007" t="s">
        <v>1195</v>
      </c>
      <c r="C1007">
        <v>1</v>
      </c>
      <c r="D1007">
        <v>1</v>
      </c>
      <c r="E1007">
        <v>1</v>
      </c>
      <c r="F1007">
        <v>313</v>
      </c>
    </row>
    <row r="1008" spans="1:6" x14ac:dyDescent="0.25">
      <c r="A1008" t="s">
        <v>5533</v>
      </c>
      <c r="B1008" t="s">
        <v>1196</v>
      </c>
      <c r="C1008">
        <v>1</v>
      </c>
      <c r="D1008">
        <v>1</v>
      </c>
      <c r="E1008">
        <v>1</v>
      </c>
      <c r="F1008">
        <v>314</v>
      </c>
    </row>
    <row r="1009" spans="1:6" x14ac:dyDescent="0.25">
      <c r="A1009" t="s">
        <v>5533</v>
      </c>
      <c r="B1009" t="s">
        <v>1197</v>
      </c>
      <c r="C1009">
        <v>1</v>
      </c>
      <c r="D1009">
        <v>1</v>
      </c>
      <c r="E1009">
        <v>1</v>
      </c>
      <c r="F1009">
        <v>315</v>
      </c>
    </row>
    <row r="1010" spans="1:6" x14ac:dyDescent="0.25">
      <c r="A1010" t="s">
        <v>5533</v>
      </c>
      <c r="B1010" t="s">
        <v>1198</v>
      </c>
      <c r="C1010">
        <v>1</v>
      </c>
      <c r="D1010">
        <v>1</v>
      </c>
      <c r="E1010">
        <v>1</v>
      </c>
      <c r="F1010">
        <v>316</v>
      </c>
    </row>
    <row r="1011" spans="1:6" x14ac:dyDescent="0.25">
      <c r="A1011" t="s">
        <v>5533</v>
      </c>
      <c r="B1011" t="s">
        <v>1199</v>
      </c>
      <c r="C1011">
        <v>1</v>
      </c>
      <c r="D1011">
        <v>1</v>
      </c>
      <c r="E1011">
        <v>1</v>
      </c>
      <c r="F1011">
        <v>317</v>
      </c>
    </row>
    <row r="1012" spans="1:6" x14ac:dyDescent="0.25">
      <c r="A1012" t="s">
        <v>5533</v>
      </c>
      <c r="B1012" t="s">
        <v>1200</v>
      </c>
      <c r="C1012">
        <v>1</v>
      </c>
      <c r="D1012">
        <v>1</v>
      </c>
      <c r="E1012">
        <v>1</v>
      </c>
      <c r="F1012">
        <v>318</v>
      </c>
    </row>
    <row r="1013" spans="1:6" x14ac:dyDescent="0.25">
      <c r="A1013" t="s">
        <v>5533</v>
      </c>
      <c r="B1013" t="s">
        <v>1201</v>
      </c>
      <c r="C1013">
        <v>1</v>
      </c>
      <c r="D1013">
        <v>1</v>
      </c>
      <c r="E1013">
        <v>1</v>
      </c>
      <c r="F1013">
        <v>319</v>
      </c>
    </row>
    <row r="1014" spans="1:6" x14ac:dyDescent="0.25">
      <c r="A1014" t="s">
        <v>5533</v>
      </c>
      <c r="B1014" t="s">
        <v>1244</v>
      </c>
      <c r="C1014">
        <v>1</v>
      </c>
      <c r="D1014">
        <v>1</v>
      </c>
      <c r="E1014">
        <v>1</v>
      </c>
      <c r="F1014">
        <v>611</v>
      </c>
    </row>
    <row r="1015" spans="1:6" x14ac:dyDescent="0.25">
      <c r="A1015" t="s">
        <v>5533</v>
      </c>
      <c r="B1015" t="s">
        <v>1245</v>
      </c>
      <c r="C1015">
        <v>1</v>
      </c>
      <c r="D1015">
        <v>1</v>
      </c>
      <c r="E1015">
        <v>1</v>
      </c>
      <c r="F1015">
        <v>612</v>
      </c>
    </row>
    <row r="1016" spans="1:6" x14ac:dyDescent="0.25">
      <c r="A1016" t="s">
        <v>5533</v>
      </c>
      <c r="B1016" t="s">
        <v>1246</v>
      </c>
      <c r="C1016">
        <v>1</v>
      </c>
      <c r="D1016">
        <v>1</v>
      </c>
      <c r="E1016">
        <v>1</v>
      </c>
      <c r="F1016">
        <v>613</v>
      </c>
    </row>
    <row r="1017" spans="1:6" x14ac:dyDescent="0.25">
      <c r="A1017" t="s">
        <v>5533</v>
      </c>
      <c r="B1017" t="s">
        <v>1247</v>
      </c>
      <c r="C1017">
        <v>1</v>
      </c>
      <c r="D1017">
        <v>1</v>
      </c>
      <c r="E1017">
        <v>1</v>
      </c>
      <c r="F1017">
        <v>614</v>
      </c>
    </row>
    <row r="1018" spans="1:6" x14ac:dyDescent="0.25">
      <c r="A1018" t="s">
        <v>5533</v>
      </c>
      <c r="B1018" t="s">
        <v>1248</v>
      </c>
      <c r="C1018">
        <v>1</v>
      </c>
      <c r="D1018">
        <v>1</v>
      </c>
      <c r="E1018">
        <v>1</v>
      </c>
      <c r="F1018">
        <v>615</v>
      </c>
    </row>
    <row r="1019" spans="1:6" x14ac:dyDescent="0.25">
      <c r="A1019" t="s">
        <v>5533</v>
      </c>
      <c r="B1019" t="s">
        <v>1249</v>
      </c>
      <c r="C1019">
        <v>1</v>
      </c>
      <c r="D1019">
        <v>1</v>
      </c>
      <c r="E1019">
        <v>1</v>
      </c>
      <c r="F1019">
        <v>616</v>
      </c>
    </row>
    <row r="1020" spans="1:6" x14ac:dyDescent="0.25">
      <c r="A1020" t="s">
        <v>5533</v>
      </c>
      <c r="B1020" t="s">
        <v>1250</v>
      </c>
      <c r="C1020">
        <v>1</v>
      </c>
      <c r="D1020">
        <v>1</v>
      </c>
      <c r="E1020">
        <v>1</v>
      </c>
      <c r="F1020">
        <v>617</v>
      </c>
    </row>
    <row r="1021" spans="1:6" x14ac:dyDescent="0.25">
      <c r="A1021" t="s">
        <v>5533</v>
      </c>
      <c r="B1021" t="s">
        <v>1251</v>
      </c>
      <c r="C1021">
        <v>1</v>
      </c>
      <c r="D1021">
        <v>1</v>
      </c>
      <c r="E1021">
        <v>1</v>
      </c>
      <c r="F1021">
        <v>618</v>
      </c>
    </row>
    <row r="1022" spans="1:6" x14ac:dyDescent="0.25">
      <c r="A1022" t="s">
        <v>5533</v>
      </c>
      <c r="B1022" t="s">
        <v>1252</v>
      </c>
      <c r="C1022">
        <v>1</v>
      </c>
      <c r="D1022">
        <v>1</v>
      </c>
      <c r="E1022">
        <v>1</v>
      </c>
      <c r="F1022">
        <v>619</v>
      </c>
    </row>
    <row r="1023" spans="1:6" x14ac:dyDescent="0.25">
      <c r="A1023" t="s">
        <v>5533</v>
      </c>
      <c r="B1023" t="s">
        <v>1253</v>
      </c>
      <c r="C1023">
        <v>1</v>
      </c>
      <c r="D1023">
        <v>1</v>
      </c>
      <c r="E1023">
        <v>1</v>
      </c>
      <c r="F1023">
        <v>620</v>
      </c>
    </row>
    <row r="1024" spans="1:6" x14ac:dyDescent="0.25">
      <c r="A1024" t="s">
        <v>5533</v>
      </c>
      <c r="B1024" t="s">
        <v>1254</v>
      </c>
      <c r="C1024">
        <v>1</v>
      </c>
      <c r="D1024">
        <v>1</v>
      </c>
      <c r="E1024">
        <v>1</v>
      </c>
      <c r="F1024">
        <v>621</v>
      </c>
    </row>
    <row r="1025" spans="1:6" x14ac:dyDescent="0.25">
      <c r="A1025" t="s">
        <v>5533</v>
      </c>
      <c r="B1025" t="s">
        <v>1255</v>
      </c>
      <c r="C1025">
        <v>1</v>
      </c>
      <c r="D1025">
        <v>1</v>
      </c>
      <c r="E1025">
        <v>1</v>
      </c>
      <c r="F1025">
        <v>622</v>
      </c>
    </row>
    <row r="1026" spans="1:6" x14ac:dyDescent="0.25">
      <c r="A1026" t="s">
        <v>5533</v>
      </c>
      <c r="B1026" t="s">
        <v>1256</v>
      </c>
      <c r="C1026">
        <v>1</v>
      </c>
      <c r="D1026">
        <v>1</v>
      </c>
      <c r="E1026">
        <v>1</v>
      </c>
      <c r="F1026">
        <v>623</v>
      </c>
    </row>
    <row r="1027" spans="1:6" x14ac:dyDescent="0.25">
      <c r="A1027" t="s">
        <v>5533</v>
      </c>
      <c r="B1027" t="s">
        <v>1257</v>
      </c>
      <c r="C1027">
        <v>1</v>
      </c>
      <c r="D1027">
        <v>1</v>
      </c>
      <c r="E1027">
        <v>1</v>
      </c>
      <c r="F1027">
        <v>624</v>
      </c>
    </row>
    <row r="1028" spans="1:6" x14ac:dyDescent="0.25">
      <c r="A1028" t="s">
        <v>5533</v>
      </c>
      <c r="B1028" t="s">
        <v>1258</v>
      </c>
      <c r="C1028">
        <v>1</v>
      </c>
      <c r="D1028">
        <v>1</v>
      </c>
      <c r="E1028">
        <v>1</v>
      </c>
      <c r="F1028">
        <v>625</v>
      </c>
    </row>
    <row r="1029" spans="1:6" x14ac:dyDescent="0.25">
      <c r="A1029" t="s">
        <v>5533</v>
      </c>
      <c r="B1029" t="s">
        <v>1259</v>
      </c>
      <c r="C1029">
        <v>1</v>
      </c>
      <c r="D1029">
        <v>1</v>
      </c>
      <c r="E1029">
        <v>1</v>
      </c>
      <c r="F1029">
        <v>626</v>
      </c>
    </row>
    <row r="1030" spans="1:6" x14ac:dyDescent="0.25">
      <c r="A1030" t="s">
        <v>5533</v>
      </c>
      <c r="B1030" t="s">
        <v>1260</v>
      </c>
      <c r="C1030">
        <v>1</v>
      </c>
      <c r="D1030">
        <v>1</v>
      </c>
      <c r="E1030">
        <v>1</v>
      </c>
      <c r="F1030">
        <v>627</v>
      </c>
    </row>
    <row r="1031" spans="1:6" x14ac:dyDescent="0.25">
      <c r="A1031" t="s">
        <v>5533</v>
      </c>
      <c r="B1031" t="s">
        <v>1261</v>
      </c>
      <c r="C1031">
        <v>1</v>
      </c>
      <c r="D1031">
        <v>1</v>
      </c>
      <c r="E1031">
        <v>1</v>
      </c>
      <c r="F1031">
        <v>628</v>
      </c>
    </row>
    <row r="1032" spans="1:6" x14ac:dyDescent="0.25">
      <c r="A1032" t="s">
        <v>5533</v>
      </c>
      <c r="B1032" t="s">
        <v>1262</v>
      </c>
      <c r="C1032">
        <v>1</v>
      </c>
      <c r="D1032">
        <v>1</v>
      </c>
      <c r="E1032">
        <v>1</v>
      </c>
      <c r="F1032">
        <v>629</v>
      </c>
    </row>
    <row r="1033" spans="1:6" x14ac:dyDescent="0.25">
      <c r="A1033" t="s">
        <v>5533</v>
      </c>
      <c r="B1033" t="s">
        <v>1263</v>
      </c>
      <c r="C1033">
        <v>1</v>
      </c>
      <c r="D1033">
        <v>1</v>
      </c>
      <c r="E1033">
        <v>1</v>
      </c>
      <c r="F1033">
        <v>630</v>
      </c>
    </row>
    <row r="1034" spans="1:6" x14ac:dyDescent="0.25">
      <c r="A1034" t="s">
        <v>5533</v>
      </c>
      <c r="B1034" t="s">
        <v>1264</v>
      </c>
      <c r="C1034">
        <v>1</v>
      </c>
      <c r="D1034">
        <v>1</v>
      </c>
      <c r="E1034">
        <v>1</v>
      </c>
      <c r="F1034">
        <v>631</v>
      </c>
    </row>
    <row r="1035" spans="1:6" x14ac:dyDescent="0.25">
      <c r="A1035" t="s">
        <v>5533</v>
      </c>
      <c r="B1035" t="s">
        <v>1265</v>
      </c>
      <c r="C1035">
        <v>1</v>
      </c>
      <c r="D1035">
        <v>1</v>
      </c>
      <c r="E1035">
        <v>1</v>
      </c>
      <c r="F1035">
        <v>632</v>
      </c>
    </row>
    <row r="1036" spans="1:6" x14ac:dyDescent="0.25">
      <c r="A1036" t="s">
        <v>5533</v>
      </c>
      <c r="B1036" t="s">
        <v>1266</v>
      </c>
      <c r="C1036">
        <v>1</v>
      </c>
      <c r="D1036">
        <v>1</v>
      </c>
      <c r="E1036">
        <v>1</v>
      </c>
      <c r="F1036">
        <v>633</v>
      </c>
    </row>
    <row r="1037" spans="1:6" x14ac:dyDescent="0.25">
      <c r="A1037" t="s">
        <v>5533</v>
      </c>
      <c r="B1037" t="s">
        <v>1267</v>
      </c>
      <c r="C1037">
        <v>1</v>
      </c>
      <c r="D1037">
        <v>1</v>
      </c>
      <c r="E1037">
        <v>1</v>
      </c>
      <c r="F1037">
        <v>634</v>
      </c>
    </row>
    <row r="1038" spans="1:6" x14ac:dyDescent="0.25">
      <c r="A1038" t="s">
        <v>5533</v>
      </c>
      <c r="B1038" t="s">
        <v>1268</v>
      </c>
      <c r="C1038">
        <v>1</v>
      </c>
      <c r="D1038">
        <v>1</v>
      </c>
      <c r="E1038">
        <v>1</v>
      </c>
      <c r="F1038">
        <v>635</v>
      </c>
    </row>
    <row r="1039" spans="1:6" x14ac:dyDescent="0.25">
      <c r="A1039" t="s">
        <v>5533</v>
      </c>
      <c r="B1039" t="s">
        <v>1269</v>
      </c>
      <c r="C1039">
        <v>1</v>
      </c>
      <c r="D1039">
        <v>1</v>
      </c>
      <c r="E1039">
        <v>1</v>
      </c>
      <c r="F1039">
        <v>636</v>
      </c>
    </row>
    <row r="1040" spans="1:6" x14ac:dyDescent="0.25">
      <c r="A1040" t="s">
        <v>5533</v>
      </c>
      <c r="B1040" t="s">
        <v>1270</v>
      </c>
      <c r="C1040">
        <v>1</v>
      </c>
      <c r="D1040">
        <v>1</v>
      </c>
      <c r="E1040">
        <v>1</v>
      </c>
      <c r="F1040">
        <v>637</v>
      </c>
    </row>
    <row r="1041" spans="1:6" x14ac:dyDescent="0.25">
      <c r="A1041" t="s">
        <v>5533</v>
      </c>
      <c r="B1041" t="s">
        <v>1271</v>
      </c>
      <c r="C1041">
        <v>1</v>
      </c>
      <c r="D1041">
        <v>1</v>
      </c>
      <c r="E1041">
        <v>1</v>
      </c>
      <c r="F1041">
        <v>638</v>
      </c>
    </row>
    <row r="1042" spans="1:6" x14ac:dyDescent="0.25">
      <c r="A1042" t="s">
        <v>5533</v>
      </c>
      <c r="B1042" t="s">
        <v>1272</v>
      </c>
      <c r="C1042">
        <v>1</v>
      </c>
      <c r="D1042">
        <v>1</v>
      </c>
      <c r="E1042">
        <v>1</v>
      </c>
      <c r="F1042">
        <v>639</v>
      </c>
    </row>
    <row r="1043" spans="1:6" x14ac:dyDescent="0.25">
      <c r="A1043" t="s">
        <v>5533</v>
      </c>
      <c r="B1043" t="s">
        <v>1273</v>
      </c>
      <c r="C1043">
        <v>1</v>
      </c>
      <c r="D1043">
        <v>1</v>
      </c>
      <c r="E1043">
        <v>1</v>
      </c>
      <c r="F1043">
        <v>640</v>
      </c>
    </row>
    <row r="1044" spans="1:6" x14ac:dyDescent="0.25">
      <c r="A1044" t="s">
        <v>5533</v>
      </c>
      <c r="B1044" t="s">
        <v>1274</v>
      </c>
      <c r="C1044">
        <v>1</v>
      </c>
      <c r="D1044">
        <v>1</v>
      </c>
      <c r="E1044">
        <v>1</v>
      </c>
      <c r="F1044">
        <v>641</v>
      </c>
    </row>
    <row r="1045" spans="1:6" x14ac:dyDescent="0.25">
      <c r="A1045" t="s">
        <v>5533</v>
      </c>
      <c r="B1045" t="s">
        <v>1275</v>
      </c>
      <c r="C1045">
        <v>1</v>
      </c>
      <c r="D1045">
        <v>1</v>
      </c>
      <c r="E1045">
        <v>1</v>
      </c>
      <c r="F1045">
        <v>642</v>
      </c>
    </row>
    <row r="1046" spans="1:6" x14ac:dyDescent="0.25">
      <c r="A1046" t="s">
        <v>5533</v>
      </c>
      <c r="B1046" t="s">
        <v>1276</v>
      </c>
      <c r="C1046">
        <v>1</v>
      </c>
      <c r="D1046">
        <v>1</v>
      </c>
      <c r="E1046">
        <v>1</v>
      </c>
      <c r="F1046">
        <v>643</v>
      </c>
    </row>
    <row r="1047" spans="1:6" x14ac:dyDescent="0.25">
      <c r="A1047" t="s">
        <v>5533</v>
      </c>
      <c r="B1047" t="s">
        <v>1277</v>
      </c>
      <c r="C1047">
        <v>1</v>
      </c>
      <c r="D1047">
        <v>1</v>
      </c>
      <c r="E1047">
        <v>1</v>
      </c>
      <c r="F1047">
        <v>644</v>
      </c>
    </row>
    <row r="1048" spans="1:6" x14ac:dyDescent="0.25">
      <c r="A1048" t="s">
        <v>5533</v>
      </c>
      <c r="B1048" t="s">
        <v>1278</v>
      </c>
      <c r="C1048">
        <v>1</v>
      </c>
      <c r="D1048">
        <v>1</v>
      </c>
      <c r="E1048">
        <v>1</v>
      </c>
      <c r="F1048">
        <v>645</v>
      </c>
    </row>
    <row r="1049" spans="1:6" x14ac:dyDescent="0.25">
      <c r="A1049" t="s">
        <v>5533</v>
      </c>
      <c r="B1049" t="s">
        <v>1279</v>
      </c>
      <c r="C1049">
        <v>1</v>
      </c>
      <c r="D1049">
        <v>1</v>
      </c>
      <c r="E1049">
        <v>1</v>
      </c>
      <c r="F1049">
        <v>646</v>
      </c>
    </row>
    <row r="1050" spans="1:6" x14ac:dyDescent="0.25">
      <c r="A1050" t="s">
        <v>5533</v>
      </c>
      <c r="B1050" t="s">
        <v>1280</v>
      </c>
      <c r="C1050">
        <v>1</v>
      </c>
      <c r="D1050">
        <v>1</v>
      </c>
      <c r="E1050">
        <v>1</v>
      </c>
      <c r="F1050">
        <v>647</v>
      </c>
    </row>
    <row r="1051" spans="1:6" x14ac:dyDescent="0.25">
      <c r="A1051" t="s">
        <v>5533</v>
      </c>
      <c r="B1051" t="s">
        <v>1281</v>
      </c>
      <c r="C1051">
        <v>1</v>
      </c>
      <c r="D1051">
        <v>1</v>
      </c>
      <c r="E1051">
        <v>1</v>
      </c>
      <c r="F1051">
        <v>648</v>
      </c>
    </row>
    <row r="1052" spans="1:6" x14ac:dyDescent="0.25">
      <c r="A1052" t="s">
        <v>5533</v>
      </c>
      <c r="B1052" t="s">
        <v>1282</v>
      </c>
      <c r="C1052">
        <v>1</v>
      </c>
      <c r="D1052">
        <v>1</v>
      </c>
      <c r="E1052">
        <v>1</v>
      </c>
      <c r="F1052">
        <v>649</v>
      </c>
    </row>
    <row r="1053" spans="1:6" x14ac:dyDescent="0.25">
      <c r="A1053" t="s">
        <v>5533</v>
      </c>
      <c r="B1053" t="s">
        <v>1283</v>
      </c>
      <c r="C1053">
        <v>1</v>
      </c>
      <c r="D1053">
        <v>1</v>
      </c>
      <c r="E1053">
        <v>1</v>
      </c>
      <c r="F1053">
        <v>650</v>
      </c>
    </row>
    <row r="1054" spans="1:6" x14ac:dyDescent="0.25">
      <c r="A1054" t="s">
        <v>5533</v>
      </c>
      <c r="B1054" t="s">
        <v>1284</v>
      </c>
      <c r="C1054">
        <v>1</v>
      </c>
      <c r="D1054">
        <v>1</v>
      </c>
      <c r="E1054">
        <v>1</v>
      </c>
      <c r="F1054">
        <v>651</v>
      </c>
    </row>
    <row r="1055" spans="1:6" x14ac:dyDescent="0.25">
      <c r="A1055" t="s">
        <v>5533</v>
      </c>
      <c r="B1055" t="s">
        <v>1285</v>
      </c>
      <c r="C1055">
        <v>1</v>
      </c>
      <c r="D1055">
        <v>1</v>
      </c>
      <c r="E1055">
        <v>1</v>
      </c>
      <c r="F1055">
        <v>652</v>
      </c>
    </row>
    <row r="1056" spans="1:6" x14ac:dyDescent="0.25">
      <c r="A1056" t="s">
        <v>5533</v>
      </c>
      <c r="B1056" t="s">
        <v>1286</v>
      </c>
      <c r="C1056">
        <v>1</v>
      </c>
      <c r="D1056">
        <v>1</v>
      </c>
      <c r="E1056">
        <v>3</v>
      </c>
      <c r="F1056">
        <v>653</v>
      </c>
    </row>
    <row r="1057" spans="1:6" x14ac:dyDescent="0.25">
      <c r="A1057" t="s">
        <v>5533</v>
      </c>
      <c r="B1057" t="s">
        <v>1287</v>
      </c>
      <c r="C1057">
        <v>1</v>
      </c>
      <c r="D1057">
        <v>1</v>
      </c>
      <c r="E1057">
        <v>1</v>
      </c>
      <c r="F1057">
        <v>654</v>
      </c>
    </row>
    <row r="1058" spans="1:6" x14ac:dyDescent="0.25">
      <c r="A1058" t="s">
        <v>5533</v>
      </c>
      <c r="B1058" t="s">
        <v>1288</v>
      </c>
      <c r="C1058">
        <v>1</v>
      </c>
      <c r="D1058">
        <v>1</v>
      </c>
      <c r="E1058">
        <v>1</v>
      </c>
      <c r="F1058">
        <v>655</v>
      </c>
    </row>
    <row r="1059" spans="1:6" x14ac:dyDescent="0.25">
      <c r="A1059" t="s">
        <v>5533</v>
      </c>
      <c r="B1059" t="s">
        <v>1289</v>
      </c>
      <c r="C1059">
        <v>1</v>
      </c>
      <c r="D1059">
        <v>1</v>
      </c>
      <c r="E1059">
        <v>1</v>
      </c>
      <c r="F1059">
        <v>656</v>
      </c>
    </row>
    <row r="1060" spans="1:6" x14ac:dyDescent="0.25">
      <c r="A1060" t="s">
        <v>5533</v>
      </c>
      <c r="B1060" t="s">
        <v>1290</v>
      </c>
      <c r="C1060">
        <v>1</v>
      </c>
      <c r="D1060">
        <v>1</v>
      </c>
      <c r="E1060">
        <v>1</v>
      </c>
      <c r="F1060">
        <v>657</v>
      </c>
    </row>
    <row r="1061" spans="1:6" x14ac:dyDescent="0.25">
      <c r="A1061" t="s">
        <v>5533</v>
      </c>
      <c r="B1061" t="s">
        <v>1291</v>
      </c>
      <c r="C1061">
        <v>1</v>
      </c>
      <c r="D1061">
        <v>1</v>
      </c>
      <c r="E1061">
        <v>1</v>
      </c>
      <c r="F1061">
        <v>658</v>
      </c>
    </row>
    <row r="1062" spans="1:6" x14ac:dyDescent="0.25">
      <c r="A1062" t="s">
        <v>5533</v>
      </c>
      <c r="B1062" t="s">
        <v>1292</v>
      </c>
      <c r="C1062">
        <v>1</v>
      </c>
      <c r="D1062">
        <v>1</v>
      </c>
      <c r="E1062">
        <v>1</v>
      </c>
      <c r="F1062">
        <v>659</v>
      </c>
    </row>
    <row r="1063" spans="1:6" x14ac:dyDescent="0.25">
      <c r="A1063" t="s">
        <v>5533</v>
      </c>
      <c r="B1063" t="s">
        <v>1293</v>
      </c>
      <c r="C1063">
        <v>1</v>
      </c>
      <c r="D1063">
        <v>1</v>
      </c>
      <c r="E1063">
        <v>1</v>
      </c>
      <c r="F1063">
        <v>660</v>
      </c>
    </row>
    <row r="1064" spans="1:6" x14ac:dyDescent="0.25">
      <c r="A1064" t="s">
        <v>5533</v>
      </c>
      <c r="B1064" t="s">
        <v>1294</v>
      </c>
      <c r="C1064">
        <v>1</v>
      </c>
      <c r="D1064">
        <v>1</v>
      </c>
      <c r="E1064">
        <v>1</v>
      </c>
      <c r="F1064">
        <v>661</v>
      </c>
    </row>
    <row r="1065" spans="1:6" x14ac:dyDescent="0.25">
      <c r="A1065" t="s">
        <v>5533</v>
      </c>
      <c r="B1065" t="s">
        <v>1295</v>
      </c>
      <c r="C1065">
        <v>1</v>
      </c>
      <c r="D1065">
        <v>1</v>
      </c>
      <c r="E1065">
        <v>1</v>
      </c>
      <c r="F1065">
        <v>662</v>
      </c>
    </row>
    <row r="1066" spans="1:6" x14ac:dyDescent="0.25">
      <c r="A1066" t="s">
        <v>5533</v>
      </c>
      <c r="B1066" t="s">
        <v>1296</v>
      </c>
      <c r="C1066">
        <v>1</v>
      </c>
      <c r="D1066">
        <v>1</v>
      </c>
      <c r="E1066">
        <v>1</v>
      </c>
      <c r="F1066">
        <v>663</v>
      </c>
    </row>
    <row r="1067" spans="1:6" x14ac:dyDescent="0.25">
      <c r="A1067" t="s">
        <v>5533</v>
      </c>
      <c r="B1067" t="s">
        <v>1297</v>
      </c>
      <c r="C1067">
        <v>1</v>
      </c>
      <c r="D1067">
        <v>1</v>
      </c>
      <c r="E1067">
        <v>1</v>
      </c>
      <c r="F1067">
        <v>664</v>
      </c>
    </row>
    <row r="1068" spans="1:6" x14ac:dyDescent="0.25">
      <c r="A1068" t="s">
        <v>5533</v>
      </c>
      <c r="B1068" t="s">
        <v>1298</v>
      </c>
      <c r="C1068">
        <v>1</v>
      </c>
      <c r="D1068">
        <v>1</v>
      </c>
      <c r="E1068">
        <v>1</v>
      </c>
      <c r="F1068">
        <v>665</v>
      </c>
    </row>
    <row r="1069" spans="1:6" x14ac:dyDescent="0.25">
      <c r="A1069" t="s">
        <v>5533</v>
      </c>
      <c r="B1069" t="s">
        <v>1299</v>
      </c>
      <c r="C1069">
        <v>1</v>
      </c>
      <c r="D1069">
        <v>1</v>
      </c>
      <c r="E1069">
        <v>8</v>
      </c>
      <c r="F1069">
        <v>666</v>
      </c>
    </row>
    <row r="1070" spans="1:6" x14ac:dyDescent="0.25">
      <c r="A1070" t="s">
        <v>5533</v>
      </c>
      <c r="B1070" t="s">
        <v>1300</v>
      </c>
      <c r="C1070">
        <v>1</v>
      </c>
      <c r="D1070">
        <v>1</v>
      </c>
      <c r="E1070">
        <v>1</v>
      </c>
      <c r="F1070">
        <v>667</v>
      </c>
    </row>
    <row r="1071" spans="1:6" x14ac:dyDescent="0.25">
      <c r="A1071" t="s">
        <v>5533</v>
      </c>
      <c r="B1071" t="s">
        <v>1301</v>
      </c>
      <c r="C1071">
        <v>1</v>
      </c>
      <c r="D1071">
        <v>1</v>
      </c>
      <c r="E1071">
        <v>1</v>
      </c>
      <c r="F1071">
        <v>668</v>
      </c>
    </row>
    <row r="1072" spans="1:6" x14ac:dyDescent="0.25">
      <c r="A1072" t="s">
        <v>5533</v>
      </c>
      <c r="B1072" t="s">
        <v>1302</v>
      </c>
      <c r="C1072">
        <v>1</v>
      </c>
      <c r="D1072">
        <v>1</v>
      </c>
      <c r="E1072">
        <v>1</v>
      </c>
      <c r="F1072">
        <v>669</v>
      </c>
    </row>
    <row r="1073" spans="1:6" x14ac:dyDescent="0.25">
      <c r="A1073" t="s">
        <v>5533</v>
      </c>
      <c r="B1073" t="s">
        <v>1303</v>
      </c>
      <c r="C1073">
        <v>1</v>
      </c>
      <c r="D1073">
        <v>1</v>
      </c>
      <c r="E1073">
        <v>1</v>
      </c>
      <c r="F1073">
        <v>670</v>
      </c>
    </row>
    <row r="1074" spans="1:6" x14ac:dyDescent="0.25">
      <c r="A1074" t="s">
        <v>5533</v>
      </c>
      <c r="B1074" t="s">
        <v>1304</v>
      </c>
      <c r="C1074">
        <v>1</v>
      </c>
      <c r="D1074">
        <v>1</v>
      </c>
      <c r="E1074">
        <v>1</v>
      </c>
      <c r="F1074">
        <v>671</v>
      </c>
    </row>
    <row r="1075" spans="1:6" x14ac:dyDescent="0.25">
      <c r="A1075" t="s">
        <v>5533</v>
      </c>
      <c r="B1075" t="s">
        <v>1305</v>
      </c>
      <c r="C1075">
        <v>1</v>
      </c>
      <c r="D1075">
        <v>1</v>
      </c>
      <c r="E1075">
        <v>1</v>
      </c>
      <c r="F1075">
        <v>672</v>
      </c>
    </row>
    <row r="1076" spans="1:6" x14ac:dyDescent="0.25">
      <c r="A1076" t="s">
        <v>5533</v>
      </c>
      <c r="B1076" t="s">
        <v>1306</v>
      </c>
      <c r="C1076">
        <v>1</v>
      </c>
      <c r="D1076">
        <v>1</v>
      </c>
      <c r="E1076">
        <v>1</v>
      </c>
      <c r="F1076">
        <v>673</v>
      </c>
    </row>
    <row r="1077" spans="1:6" x14ac:dyDescent="0.25">
      <c r="A1077" t="s">
        <v>5533</v>
      </c>
      <c r="B1077" t="s">
        <v>1307</v>
      </c>
      <c r="C1077">
        <v>1</v>
      </c>
      <c r="D1077">
        <v>1</v>
      </c>
      <c r="E1077">
        <v>1</v>
      </c>
      <c r="F1077">
        <v>674</v>
      </c>
    </row>
    <row r="1078" spans="1:6" x14ac:dyDescent="0.25">
      <c r="A1078" t="s">
        <v>5533</v>
      </c>
      <c r="B1078" t="s">
        <v>1308</v>
      </c>
      <c r="C1078">
        <v>1</v>
      </c>
      <c r="D1078">
        <v>1</v>
      </c>
      <c r="E1078">
        <v>1</v>
      </c>
      <c r="F1078">
        <v>675</v>
      </c>
    </row>
    <row r="1079" spans="1:6" x14ac:dyDescent="0.25">
      <c r="A1079" t="s">
        <v>5533</v>
      </c>
      <c r="B1079" t="s">
        <v>1309</v>
      </c>
      <c r="C1079">
        <v>1</v>
      </c>
      <c r="D1079">
        <v>1</v>
      </c>
      <c r="E1079">
        <v>1</v>
      </c>
      <c r="F1079">
        <v>676</v>
      </c>
    </row>
    <row r="1080" spans="1:6" x14ac:dyDescent="0.25">
      <c r="A1080" t="s">
        <v>5533</v>
      </c>
      <c r="B1080" t="s">
        <v>1310</v>
      </c>
      <c r="C1080">
        <v>1</v>
      </c>
      <c r="D1080">
        <v>1</v>
      </c>
      <c r="E1080">
        <v>1</v>
      </c>
      <c r="F1080">
        <v>677</v>
      </c>
    </row>
    <row r="1081" spans="1:6" x14ac:dyDescent="0.25">
      <c r="A1081" t="s">
        <v>5533</v>
      </c>
      <c r="B1081" t="s">
        <v>1311</v>
      </c>
      <c r="C1081">
        <v>1</v>
      </c>
      <c r="D1081">
        <v>1</v>
      </c>
      <c r="E1081">
        <v>1</v>
      </c>
      <c r="F1081">
        <v>678</v>
      </c>
    </row>
    <row r="1082" spans="1:6" x14ac:dyDescent="0.25">
      <c r="A1082" t="s">
        <v>5533</v>
      </c>
      <c r="B1082" t="s">
        <v>1312</v>
      </c>
      <c r="C1082">
        <v>1</v>
      </c>
      <c r="D1082">
        <v>1</v>
      </c>
      <c r="E1082">
        <v>1</v>
      </c>
      <c r="F1082">
        <v>679</v>
      </c>
    </row>
    <row r="1083" spans="1:6" x14ac:dyDescent="0.25">
      <c r="A1083" t="s">
        <v>5533</v>
      </c>
      <c r="B1083" t="s">
        <v>1313</v>
      </c>
      <c r="C1083">
        <v>1</v>
      </c>
      <c r="D1083">
        <v>1</v>
      </c>
      <c r="E1083">
        <v>1</v>
      </c>
      <c r="F1083">
        <v>680</v>
      </c>
    </row>
    <row r="1084" spans="1:6" x14ac:dyDescent="0.25">
      <c r="A1084" t="s">
        <v>5533</v>
      </c>
      <c r="B1084" t="s">
        <v>1314</v>
      </c>
      <c r="C1084">
        <v>1</v>
      </c>
      <c r="D1084">
        <v>1</v>
      </c>
      <c r="E1084">
        <v>1</v>
      </c>
      <c r="F1084">
        <v>681</v>
      </c>
    </row>
    <row r="1085" spans="1:6" x14ac:dyDescent="0.25">
      <c r="A1085" t="s">
        <v>5533</v>
      </c>
      <c r="B1085" t="s">
        <v>1315</v>
      </c>
      <c r="C1085">
        <v>1</v>
      </c>
      <c r="D1085">
        <v>1</v>
      </c>
      <c r="E1085">
        <v>1</v>
      </c>
      <c r="F1085">
        <v>682</v>
      </c>
    </row>
    <row r="1086" spans="1:6" x14ac:dyDescent="0.25">
      <c r="A1086" t="s">
        <v>5533</v>
      </c>
      <c r="B1086" t="s">
        <v>1316</v>
      </c>
      <c r="C1086">
        <v>1</v>
      </c>
      <c r="D1086">
        <v>1</v>
      </c>
      <c r="E1086">
        <v>1</v>
      </c>
      <c r="F1086">
        <v>683</v>
      </c>
    </row>
    <row r="1087" spans="1:6" x14ac:dyDescent="0.25">
      <c r="A1087" t="s">
        <v>5533</v>
      </c>
      <c r="B1087" t="s">
        <v>1317</v>
      </c>
      <c r="C1087">
        <v>1</v>
      </c>
      <c r="D1087">
        <v>1</v>
      </c>
      <c r="E1087">
        <v>1</v>
      </c>
      <c r="F1087">
        <v>684</v>
      </c>
    </row>
    <row r="1088" spans="1:6" x14ac:dyDescent="0.25">
      <c r="A1088" t="s">
        <v>5533</v>
      </c>
      <c r="B1088" t="s">
        <v>1318</v>
      </c>
      <c r="C1088">
        <v>1</v>
      </c>
      <c r="D1088">
        <v>1</v>
      </c>
      <c r="E1088">
        <v>1</v>
      </c>
      <c r="F1088">
        <v>685</v>
      </c>
    </row>
    <row r="1089" spans="1:6" x14ac:dyDescent="0.25">
      <c r="A1089" t="s">
        <v>5533</v>
      </c>
      <c r="B1089" t="s">
        <v>1319</v>
      </c>
      <c r="C1089">
        <v>1</v>
      </c>
      <c r="D1089">
        <v>1</v>
      </c>
      <c r="E1089">
        <v>1</v>
      </c>
      <c r="F1089">
        <v>686</v>
      </c>
    </row>
    <row r="1090" spans="1:6" x14ac:dyDescent="0.25">
      <c r="A1090" t="s">
        <v>5533</v>
      </c>
      <c r="B1090" t="s">
        <v>1320</v>
      </c>
      <c r="C1090">
        <v>1</v>
      </c>
      <c r="D1090">
        <v>1</v>
      </c>
      <c r="E1090">
        <v>1</v>
      </c>
      <c r="F1090">
        <v>687</v>
      </c>
    </row>
    <row r="1091" spans="1:6" x14ac:dyDescent="0.25">
      <c r="A1091" t="s">
        <v>5533</v>
      </c>
      <c r="B1091" t="s">
        <v>1321</v>
      </c>
      <c r="C1091">
        <v>1</v>
      </c>
      <c r="D1091">
        <v>1</v>
      </c>
      <c r="E1091">
        <v>1</v>
      </c>
      <c r="F1091">
        <v>688</v>
      </c>
    </row>
    <row r="1092" spans="1:6" x14ac:dyDescent="0.25">
      <c r="A1092" t="s">
        <v>5533</v>
      </c>
      <c r="B1092" t="s">
        <v>1322</v>
      </c>
      <c r="C1092">
        <v>1</v>
      </c>
      <c r="D1092">
        <v>1</v>
      </c>
      <c r="E1092">
        <v>1</v>
      </c>
      <c r="F1092">
        <v>689</v>
      </c>
    </row>
    <row r="1093" spans="1:6" x14ac:dyDescent="0.25">
      <c r="A1093" t="s">
        <v>5533</v>
      </c>
      <c r="B1093" t="s">
        <v>1323</v>
      </c>
      <c r="C1093">
        <v>1</v>
      </c>
      <c r="D1093">
        <v>1</v>
      </c>
      <c r="E1093">
        <v>1</v>
      </c>
      <c r="F1093">
        <v>690</v>
      </c>
    </row>
    <row r="1094" spans="1:6" x14ac:dyDescent="0.25">
      <c r="A1094" t="s">
        <v>5533</v>
      </c>
      <c r="B1094" t="s">
        <v>1324</v>
      </c>
      <c r="C1094">
        <v>1</v>
      </c>
      <c r="D1094">
        <v>1</v>
      </c>
      <c r="E1094">
        <v>1</v>
      </c>
      <c r="F1094">
        <v>691</v>
      </c>
    </row>
    <row r="1095" spans="1:6" x14ac:dyDescent="0.25">
      <c r="A1095" t="s">
        <v>5533</v>
      </c>
      <c r="B1095" t="s">
        <v>1325</v>
      </c>
      <c r="C1095">
        <v>1</v>
      </c>
      <c r="D1095">
        <v>1</v>
      </c>
      <c r="E1095">
        <v>1</v>
      </c>
      <c r="F1095">
        <v>692</v>
      </c>
    </row>
    <row r="1096" spans="1:6" x14ac:dyDescent="0.25">
      <c r="A1096" t="s">
        <v>5533</v>
      </c>
      <c r="B1096" t="s">
        <v>1326</v>
      </c>
      <c r="C1096">
        <v>1</v>
      </c>
      <c r="D1096">
        <v>1</v>
      </c>
      <c r="E1096">
        <v>1</v>
      </c>
      <c r="F1096">
        <v>693</v>
      </c>
    </row>
    <row r="1097" spans="1:6" x14ac:dyDescent="0.25">
      <c r="A1097" t="s">
        <v>5533</v>
      </c>
      <c r="B1097" t="s">
        <v>1327</v>
      </c>
      <c r="C1097">
        <v>1</v>
      </c>
      <c r="D1097">
        <v>1</v>
      </c>
      <c r="E1097">
        <v>1</v>
      </c>
      <c r="F1097">
        <v>694</v>
      </c>
    </row>
    <row r="1098" spans="1:6" x14ac:dyDescent="0.25">
      <c r="A1098" t="s">
        <v>5533</v>
      </c>
      <c r="B1098" t="s">
        <v>1328</v>
      </c>
      <c r="C1098">
        <v>1</v>
      </c>
      <c r="D1098">
        <v>1</v>
      </c>
      <c r="E1098">
        <v>1</v>
      </c>
      <c r="F1098">
        <v>695</v>
      </c>
    </row>
    <row r="1099" spans="1:6" x14ac:dyDescent="0.25">
      <c r="A1099" t="s">
        <v>5533</v>
      </c>
      <c r="B1099" t="s">
        <v>1329</v>
      </c>
      <c r="C1099">
        <v>1</v>
      </c>
      <c r="D1099">
        <v>1</v>
      </c>
      <c r="E1099">
        <v>1</v>
      </c>
      <c r="F1099">
        <v>696</v>
      </c>
    </row>
    <row r="1100" spans="1:6" x14ac:dyDescent="0.25">
      <c r="A1100" t="s">
        <v>5533</v>
      </c>
      <c r="B1100" t="s">
        <v>1330</v>
      </c>
      <c r="C1100">
        <v>1</v>
      </c>
      <c r="D1100">
        <v>1</v>
      </c>
      <c r="E1100">
        <v>1</v>
      </c>
      <c r="F1100">
        <v>697</v>
      </c>
    </row>
    <row r="1101" spans="1:6" x14ac:dyDescent="0.25">
      <c r="A1101" t="s">
        <v>5533</v>
      </c>
      <c r="B1101" t="s">
        <v>1331</v>
      </c>
      <c r="C1101">
        <v>1</v>
      </c>
      <c r="D1101">
        <v>1</v>
      </c>
      <c r="E1101">
        <v>1</v>
      </c>
      <c r="F1101">
        <v>698</v>
      </c>
    </row>
    <row r="1102" spans="1:6" x14ac:dyDescent="0.25">
      <c r="A1102" t="s">
        <v>5533</v>
      </c>
      <c r="B1102" t="s">
        <v>1332</v>
      </c>
      <c r="C1102">
        <v>1</v>
      </c>
      <c r="D1102">
        <v>1</v>
      </c>
      <c r="E1102">
        <v>1</v>
      </c>
      <c r="F1102">
        <v>699</v>
      </c>
    </row>
    <row r="1103" spans="1:6" x14ac:dyDescent="0.25">
      <c r="A1103" t="s">
        <v>5533</v>
      </c>
      <c r="B1103" t="s">
        <v>1333</v>
      </c>
      <c r="C1103">
        <v>1</v>
      </c>
      <c r="D1103">
        <v>1</v>
      </c>
      <c r="E1103">
        <v>1</v>
      </c>
      <c r="F1103">
        <v>700</v>
      </c>
    </row>
    <row r="1104" spans="1:6" x14ac:dyDescent="0.25">
      <c r="A1104" t="s">
        <v>5533</v>
      </c>
      <c r="B1104" t="s">
        <v>1334</v>
      </c>
      <c r="C1104">
        <v>1</v>
      </c>
      <c r="D1104">
        <v>1</v>
      </c>
      <c r="E1104">
        <v>1</v>
      </c>
      <c r="F1104">
        <v>701</v>
      </c>
    </row>
    <row r="1105" spans="1:6" x14ac:dyDescent="0.25">
      <c r="A1105" t="s">
        <v>5533</v>
      </c>
      <c r="B1105" t="s">
        <v>1335</v>
      </c>
      <c r="C1105">
        <v>1</v>
      </c>
      <c r="D1105">
        <v>1</v>
      </c>
      <c r="E1105">
        <v>1</v>
      </c>
      <c r="F1105">
        <v>702</v>
      </c>
    </row>
    <row r="1106" spans="1:6" x14ac:dyDescent="0.25">
      <c r="A1106" t="s">
        <v>5533</v>
      </c>
      <c r="B1106" t="s">
        <v>1336</v>
      </c>
      <c r="C1106">
        <v>1</v>
      </c>
      <c r="D1106">
        <v>1</v>
      </c>
      <c r="E1106">
        <v>1</v>
      </c>
      <c r="F1106">
        <v>703</v>
      </c>
    </row>
    <row r="1107" spans="1:6" x14ac:dyDescent="0.25">
      <c r="A1107" t="s">
        <v>5533</v>
      </c>
      <c r="B1107" t="s">
        <v>1337</v>
      </c>
      <c r="C1107">
        <v>1</v>
      </c>
      <c r="D1107">
        <v>1</v>
      </c>
      <c r="E1107">
        <v>1</v>
      </c>
      <c r="F1107">
        <v>704</v>
      </c>
    </row>
    <row r="1108" spans="1:6" x14ac:dyDescent="0.25">
      <c r="A1108" t="s">
        <v>5533</v>
      </c>
      <c r="B1108" t="s">
        <v>1338</v>
      </c>
      <c r="C1108">
        <v>1</v>
      </c>
      <c r="D1108">
        <v>1</v>
      </c>
      <c r="E1108">
        <v>1</v>
      </c>
      <c r="F1108">
        <v>705</v>
      </c>
    </row>
    <row r="1109" spans="1:6" x14ac:dyDescent="0.25">
      <c r="A1109" t="s">
        <v>5533</v>
      </c>
      <c r="B1109" t="s">
        <v>1339</v>
      </c>
      <c r="C1109">
        <v>1</v>
      </c>
      <c r="D1109">
        <v>1</v>
      </c>
      <c r="E1109">
        <v>1</v>
      </c>
      <c r="F1109">
        <v>706</v>
      </c>
    </row>
    <row r="1110" spans="1:6" x14ac:dyDescent="0.25">
      <c r="A1110" t="s">
        <v>5533</v>
      </c>
      <c r="B1110" t="s">
        <v>1340</v>
      </c>
      <c r="C1110">
        <v>1</v>
      </c>
      <c r="D1110">
        <v>1</v>
      </c>
      <c r="E1110">
        <v>1</v>
      </c>
      <c r="F1110">
        <v>707</v>
      </c>
    </row>
    <row r="1111" spans="1:6" x14ac:dyDescent="0.25">
      <c r="A1111" t="s">
        <v>5533</v>
      </c>
      <c r="B1111" t="s">
        <v>1341</v>
      </c>
      <c r="C1111">
        <v>1</v>
      </c>
      <c r="D1111">
        <v>1</v>
      </c>
      <c r="E1111">
        <v>1</v>
      </c>
      <c r="F1111">
        <v>708</v>
      </c>
    </row>
    <row r="1112" spans="1:6" x14ac:dyDescent="0.25">
      <c r="A1112" t="s">
        <v>5533</v>
      </c>
      <c r="B1112" t="s">
        <v>1342</v>
      </c>
      <c r="C1112">
        <v>1</v>
      </c>
      <c r="D1112">
        <v>1</v>
      </c>
      <c r="E1112">
        <v>1</v>
      </c>
      <c r="F1112">
        <v>709</v>
      </c>
    </row>
    <row r="1113" spans="1:6" x14ac:dyDescent="0.25">
      <c r="A1113" t="s">
        <v>5533</v>
      </c>
      <c r="B1113" t="s">
        <v>1343</v>
      </c>
      <c r="C1113">
        <v>1</v>
      </c>
      <c r="D1113">
        <v>1</v>
      </c>
      <c r="E1113">
        <v>1</v>
      </c>
      <c r="F1113">
        <v>710</v>
      </c>
    </row>
    <row r="1114" spans="1:6" x14ac:dyDescent="0.25">
      <c r="A1114" t="s">
        <v>5533</v>
      </c>
      <c r="B1114" t="s">
        <v>1344</v>
      </c>
      <c r="C1114">
        <v>1</v>
      </c>
      <c r="D1114">
        <v>1</v>
      </c>
      <c r="E1114">
        <v>1</v>
      </c>
      <c r="F1114">
        <v>711</v>
      </c>
    </row>
    <row r="1115" spans="1:6" x14ac:dyDescent="0.25">
      <c r="A1115" t="s">
        <v>5533</v>
      </c>
      <c r="B1115" t="s">
        <v>1345</v>
      </c>
      <c r="C1115">
        <v>1</v>
      </c>
      <c r="D1115">
        <v>1</v>
      </c>
      <c r="E1115">
        <v>1</v>
      </c>
      <c r="F1115">
        <v>712</v>
      </c>
    </row>
    <row r="1116" spans="1:6" x14ac:dyDescent="0.25">
      <c r="A1116" t="s">
        <v>5533</v>
      </c>
      <c r="B1116" t="s">
        <v>1346</v>
      </c>
      <c r="C1116">
        <v>1</v>
      </c>
      <c r="D1116">
        <v>1</v>
      </c>
      <c r="E1116">
        <v>1</v>
      </c>
      <c r="F1116">
        <v>713</v>
      </c>
    </row>
    <row r="1117" spans="1:6" x14ac:dyDescent="0.25">
      <c r="A1117" t="s">
        <v>5533</v>
      </c>
      <c r="B1117" t="s">
        <v>1347</v>
      </c>
      <c r="C1117">
        <v>1</v>
      </c>
      <c r="D1117">
        <v>1</v>
      </c>
      <c r="E1117">
        <v>1</v>
      </c>
      <c r="F1117">
        <v>714</v>
      </c>
    </row>
    <row r="1118" spans="1:6" x14ac:dyDescent="0.25">
      <c r="A1118" t="s">
        <v>5533</v>
      </c>
      <c r="B1118" t="s">
        <v>1348</v>
      </c>
      <c r="C1118">
        <v>1</v>
      </c>
      <c r="D1118">
        <v>1</v>
      </c>
      <c r="E1118">
        <v>1</v>
      </c>
      <c r="F1118">
        <v>715</v>
      </c>
    </row>
    <row r="1119" spans="1:6" x14ac:dyDescent="0.25">
      <c r="A1119" t="s">
        <v>5533</v>
      </c>
      <c r="B1119" t="s">
        <v>1349</v>
      </c>
      <c r="C1119">
        <v>1</v>
      </c>
      <c r="D1119">
        <v>1</v>
      </c>
      <c r="E1119">
        <v>1</v>
      </c>
      <c r="F1119">
        <v>716</v>
      </c>
    </row>
    <row r="1120" spans="1:6" x14ac:dyDescent="0.25">
      <c r="A1120" t="s">
        <v>5533</v>
      </c>
      <c r="B1120" t="s">
        <v>1350</v>
      </c>
      <c r="C1120">
        <v>1</v>
      </c>
      <c r="D1120">
        <v>1</v>
      </c>
      <c r="E1120">
        <v>1</v>
      </c>
      <c r="F1120">
        <v>717</v>
      </c>
    </row>
    <row r="1121" spans="1:6" x14ac:dyDescent="0.25">
      <c r="A1121" t="s">
        <v>5533</v>
      </c>
      <c r="B1121" t="s">
        <v>1351</v>
      </c>
      <c r="C1121">
        <v>1</v>
      </c>
      <c r="D1121">
        <v>1</v>
      </c>
      <c r="E1121">
        <v>1</v>
      </c>
      <c r="F1121">
        <v>718</v>
      </c>
    </row>
    <row r="1122" spans="1:6" x14ac:dyDescent="0.25">
      <c r="A1122" t="s">
        <v>5533</v>
      </c>
      <c r="B1122" t="s">
        <v>1352</v>
      </c>
      <c r="C1122">
        <v>1</v>
      </c>
      <c r="D1122">
        <v>1</v>
      </c>
      <c r="E1122">
        <v>1</v>
      </c>
      <c r="F1122">
        <v>719</v>
      </c>
    </row>
    <row r="1123" spans="1:6" x14ac:dyDescent="0.25">
      <c r="A1123" t="s">
        <v>5533</v>
      </c>
      <c r="B1123" t="s">
        <v>1353</v>
      </c>
      <c r="C1123">
        <v>1</v>
      </c>
      <c r="D1123">
        <v>1</v>
      </c>
      <c r="E1123">
        <v>1</v>
      </c>
      <c r="F1123">
        <v>720</v>
      </c>
    </row>
    <row r="1124" spans="1:6" x14ac:dyDescent="0.25">
      <c r="A1124" t="s">
        <v>5533</v>
      </c>
      <c r="B1124" t="s">
        <v>1354</v>
      </c>
      <c r="C1124">
        <v>1</v>
      </c>
      <c r="D1124">
        <v>1</v>
      </c>
      <c r="E1124">
        <v>1</v>
      </c>
      <c r="F1124">
        <v>721</v>
      </c>
    </row>
    <row r="1125" spans="1:6" x14ac:dyDescent="0.25">
      <c r="A1125" t="s">
        <v>5533</v>
      </c>
      <c r="B1125" t="s">
        <v>1355</v>
      </c>
      <c r="C1125">
        <v>1</v>
      </c>
      <c r="D1125">
        <v>1</v>
      </c>
      <c r="E1125">
        <v>1</v>
      </c>
      <c r="F1125">
        <v>722</v>
      </c>
    </row>
    <row r="1126" spans="1:6" x14ac:dyDescent="0.25">
      <c r="A1126" t="s">
        <v>5533</v>
      </c>
      <c r="B1126" t="s">
        <v>1356</v>
      </c>
      <c r="C1126">
        <v>1</v>
      </c>
      <c r="D1126">
        <v>1</v>
      </c>
      <c r="E1126">
        <v>1</v>
      </c>
      <c r="F1126">
        <v>723</v>
      </c>
    </row>
    <row r="1127" spans="1:6" x14ac:dyDescent="0.25">
      <c r="A1127" t="s">
        <v>5533</v>
      </c>
      <c r="B1127" t="s">
        <v>1357</v>
      </c>
      <c r="C1127">
        <v>1</v>
      </c>
      <c r="D1127">
        <v>1</v>
      </c>
      <c r="E1127">
        <v>1</v>
      </c>
      <c r="F1127">
        <v>724</v>
      </c>
    </row>
    <row r="1128" spans="1:6" x14ac:dyDescent="0.25">
      <c r="A1128" t="s">
        <v>5533</v>
      </c>
      <c r="B1128" t="s">
        <v>1358</v>
      </c>
      <c r="C1128">
        <v>1</v>
      </c>
      <c r="D1128">
        <v>1</v>
      </c>
      <c r="E1128">
        <v>1</v>
      </c>
      <c r="F1128">
        <v>725</v>
      </c>
    </row>
    <row r="1129" spans="1:6" x14ac:dyDescent="0.25">
      <c r="A1129" t="s">
        <v>5533</v>
      </c>
      <c r="B1129" t="s">
        <v>1359</v>
      </c>
      <c r="C1129">
        <v>1</v>
      </c>
      <c r="D1129">
        <v>1</v>
      </c>
      <c r="E1129">
        <v>1</v>
      </c>
      <c r="F1129">
        <v>726</v>
      </c>
    </row>
    <row r="1130" spans="1:6" x14ac:dyDescent="0.25">
      <c r="A1130" t="s">
        <v>5533</v>
      </c>
      <c r="B1130" t="s">
        <v>1360</v>
      </c>
      <c r="C1130">
        <v>1</v>
      </c>
      <c r="D1130">
        <v>1</v>
      </c>
      <c r="E1130">
        <v>1</v>
      </c>
      <c r="F1130">
        <v>727</v>
      </c>
    </row>
    <row r="1131" spans="1:6" x14ac:dyDescent="0.25">
      <c r="A1131" t="s">
        <v>5533</v>
      </c>
      <c r="B1131" t="s">
        <v>1361</v>
      </c>
      <c r="C1131">
        <v>1</v>
      </c>
      <c r="D1131">
        <v>1</v>
      </c>
      <c r="E1131">
        <v>1</v>
      </c>
      <c r="F1131">
        <v>728</v>
      </c>
    </row>
    <row r="1132" spans="1:6" x14ac:dyDescent="0.25">
      <c r="A1132" t="s">
        <v>5533</v>
      </c>
      <c r="B1132" t="s">
        <v>1362</v>
      </c>
      <c r="C1132">
        <v>1</v>
      </c>
      <c r="D1132">
        <v>1</v>
      </c>
      <c r="E1132">
        <v>1</v>
      </c>
      <c r="F1132">
        <v>729</v>
      </c>
    </row>
    <row r="1133" spans="1:6" x14ac:dyDescent="0.25">
      <c r="A1133" t="s">
        <v>5533</v>
      </c>
      <c r="B1133" t="s">
        <v>1363</v>
      </c>
      <c r="C1133">
        <v>1</v>
      </c>
      <c r="D1133">
        <v>1</v>
      </c>
      <c r="E1133">
        <v>1</v>
      </c>
      <c r="F1133">
        <v>730</v>
      </c>
    </row>
    <row r="1134" spans="1:6" x14ac:dyDescent="0.25">
      <c r="A1134" t="s">
        <v>5533</v>
      </c>
      <c r="B1134" t="s">
        <v>1364</v>
      </c>
      <c r="C1134">
        <v>1</v>
      </c>
      <c r="D1134">
        <v>1</v>
      </c>
      <c r="E1134">
        <v>1</v>
      </c>
      <c r="F1134">
        <v>731</v>
      </c>
    </row>
    <row r="1135" spans="1:6" x14ac:dyDescent="0.25">
      <c r="A1135" t="s">
        <v>5533</v>
      </c>
      <c r="B1135" t="s">
        <v>1365</v>
      </c>
      <c r="C1135">
        <v>1</v>
      </c>
      <c r="D1135">
        <v>1</v>
      </c>
      <c r="E1135">
        <v>1</v>
      </c>
      <c r="F1135">
        <v>732</v>
      </c>
    </row>
    <row r="1136" spans="1:6" x14ac:dyDescent="0.25">
      <c r="A1136" t="s">
        <v>5533</v>
      </c>
      <c r="B1136" t="s">
        <v>1366</v>
      </c>
      <c r="C1136">
        <v>1</v>
      </c>
      <c r="D1136">
        <v>1</v>
      </c>
      <c r="E1136">
        <v>1</v>
      </c>
      <c r="F1136">
        <v>733</v>
      </c>
    </row>
    <row r="1137" spans="1:6" x14ac:dyDescent="0.25">
      <c r="A1137" t="s">
        <v>5533</v>
      </c>
      <c r="B1137" t="s">
        <v>1367</v>
      </c>
      <c r="C1137">
        <v>1</v>
      </c>
      <c r="D1137">
        <v>1</v>
      </c>
      <c r="E1137">
        <v>1</v>
      </c>
      <c r="F1137">
        <v>734</v>
      </c>
    </row>
    <row r="1138" spans="1:6" x14ac:dyDescent="0.25">
      <c r="A1138" t="s">
        <v>5533</v>
      </c>
      <c r="B1138" t="s">
        <v>1368</v>
      </c>
      <c r="C1138">
        <v>1</v>
      </c>
      <c r="D1138">
        <v>1</v>
      </c>
      <c r="E1138">
        <v>1</v>
      </c>
      <c r="F1138">
        <v>735</v>
      </c>
    </row>
    <row r="1139" spans="1:6" x14ac:dyDescent="0.25">
      <c r="A1139" t="s">
        <v>5533</v>
      </c>
      <c r="B1139" t="s">
        <v>1369</v>
      </c>
      <c r="C1139">
        <v>1</v>
      </c>
      <c r="D1139">
        <v>1</v>
      </c>
      <c r="E1139">
        <v>1</v>
      </c>
      <c r="F1139">
        <v>736</v>
      </c>
    </row>
    <row r="1140" spans="1:6" x14ac:dyDescent="0.25">
      <c r="A1140" t="s">
        <v>5533</v>
      </c>
      <c r="B1140" t="s">
        <v>693</v>
      </c>
      <c r="C1140">
        <v>1</v>
      </c>
      <c r="D1140">
        <v>1</v>
      </c>
      <c r="E1140">
        <v>2</v>
      </c>
      <c r="F1140">
        <v>612</v>
      </c>
    </row>
    <row r="1141" spans="1:6" x14ac:dyDescent="0.25">
      <c r="A1141" t="s">
        <v>5533</v>
      </c>
      <c r="B1141" t="s">
        <v>694</v>
      </c>
      <c r="C1141">
        <v>1</v>
      </c>
      <c r="D1141">
        <v>1</v>
      </c>
      <c r="E1141">
        <v>2</v>
      </c>
      <c r="F1141">
        <v>613</v>
      </c>
    </row>
    <row r="1142" spans="1:6" x14ac:dyDescent="0.25">
      <c r="A1142" t="s">
        <v>5533</v>
      </c>
      <c r="B1142" t="s">
        <v>695</v>
      </c>
      <c r="C1142">
        <v>1</v>
      </c>
      <c r="D1142">
        <v>1</v>
      </c>
      <c r="E1142">
        <v>2</v>
      </c>
      <c r="F1142">
        <v>614</v>
      </c>
    </row>
    <row r="1143" spans="1:6" x14ac:dyDescent="0.25">
      <c r="A1143" t="s">
        <v>5533</v>
      </c>
      <c r="B1143" t="s">
        <v>696</v>
      </c>
      <c r="C1143">
        <v>1</v>
      </c>
      <c r="D1143">
        <v>1</v>
      </c>
      <c r="E1143">
        <v>2</v>
      </c>
      <c r="F1143">
        <v>615</v>
      </c>
    </row>
    <row r="1144" spans="1:6" x14ac:dyDescent="0.25">
      <c r="A1144" t="s">
        <v>5533</v>
      </c>
      <c r="B1144" t="s">
        <v>697</v>
      </c>
      <c r="C1144">
        <v>1</v>
      </c>
      <c r="D1144">
        <v>1</v>
      </c>
      <c r="E1144">
        <v>2</v>
      </c>
      <c r="F1144">
        <v>616</v>
      </c>
    </row>
    <row r="1145" spans="1:6" x14ac:dyDescent="0.25">
      <c r="A1145" t="s">
        <v>5533</v>
      </c>
      <c r="B1145" t="s">
        <v>698</v>
      </c>
      <c r="C1145">
        <v>1</v>
      </c>
      <c r="D1145">
        <v>1</v>
      </c>
      <c r="E1145">
        <v>2</v>
      </c>
      <c r="F1145">
        <v>617</v>
      </c>
    </row>
    <row r="1146" spans="1:6" x14ac:dyDescent="0.25">
      <c r="A1146" t="s">
        <v>5533</v>
      </c>
      <c r="B1146" t="s">
        <v>699</v>
      </c>
      <c r="C1146">
        <v>1</v>
      </c>
      <c r="D1146">
        <v>1</v>
      </c>
      <c r="E1146">
        <v>2</v>
      </c>
      <c r="F1146">
        <v>618</v>
      </c>
    </row>
    <row r="1147" spans="1:6" x14ac:dyDescent="0.25">
      <c r="A1147" t="s">
        <v>5533</v>
      </c>
      <c r="B1147" t="s">
        <v>700</v>
      </c>
      <c r="C1147">
        <v>1</v>
      </c>
      <c r="D1147">
        <v>1</v>
      </c>
      <c r="E1147">
        <v>2</v>
      </c>
      <c r="F1147">
        <v>619</v>
      </c>
    </row>
    <row r="1148" spans="1:6" x14ac:dyDescent="0.25">
      <c r="A1148" t="s">
        <v>5533</v>
      </c>
      <c r="B1148" t="s">
        <v>701</v>
      </c>
      <c r="C1148">
        <v>1</v>
      </c>
      <c r="D1148">
        <v>1</v>
      </c>
      <c r="E1148">
        <v>2</v>
      </c>
      <c r="F1148">
        <v>620</v>
      </c>
    </row>
    <row r="1149" spans="1:6" x14ac:dyDescent="0.25">
      <c r="A1149" t="s">
        <v>5533</v>
      </c>
      <c r="B1149" t="s">
        <v>702</v>
      </c>
      <c r="C1149">
        <v>1</v>
      </c>
      <c r="D1149">
        <v>1</v>
      </c>
      <c r="E1149">
        <v>2</v>
      </c>
      <c r="F1149">
        <v>621</v>
      </c>
    </row>
    <row r="1150" spans="1:6" x14ac:dyDescent="0.25">
      <c r="A1150" t="s">
        <v>5533</v>
      </c>
      <c r="B1150" t="s">
        <v>703</v>
      </c>
      <c r="C1150">
        <v>1</v>
      </c>
      <c r="D1150">
        <v>1</v>
      </c>
      <c r="E1150">
        <v>2</v>
      </c>
      <c r="F1150">
        <v>622</v>
      </c>
    </row>
    <row r="1151" spans="1:6" x14ac:dyDescent="0.25">
      <c r="A1151" t="s">
        <v>5533</v>
      </c>
      <c r="B1151" t="s">
        <v>704</v>
      </c>
      <c r="C1151">
        <v>1</v>
      </c>
      <c r="D1151">
        <v>1</v>
      </c>
      <c r="E1151">
        <v>2</v>
      </c>
      <c r="F1151">
        <v>623</v>
      </c>
    </row>
    <row r="1152" spans="1:6" x14ac:dyDescent="0.25">
      <c r="A1152" t="s">
        <v>5533</v>
      </c>
      <c r="B1152" t="s">
        <v>705</v>
      </c>
      <c r="C1152">
        <v>1</v>
      </c>
      <c r="D1152">
        <v>1</v>
      </c>
      <c r="E1152">
        <v>2</v>
      </c>
      <c r="F1152">
        <v>624</v>
      </c>
    </row>
    <row r="1153" spans="1:6" x14ac:dyDescent="0.25">
      <c r="A1153" t="s">
        <v>5533</v>
      </c>
      <c r="B1153" t="s">
        <v>706</v>
      </c>
      <c r="C1153">
        <v>1</v>
      </c>
      <c r="D1153">
        <v>1</v>
      </c>
      <c r="E1153">
        <v>2</v>
      </c>
      <c r="F1153">
        <v>625</v>
      </c>
    </row>
    <row r="1154" spans="1:6" x14ac:dyDescent="0.25">
      <c r="A1154" t="s">
        <v>5533</v>
      </c>
      <c r="B1154" t="s">
        <v>707</v>
      </c>
      <c r="C1154">
        <v>1</v>
      </c>
      <c r="D1154">
        <v>1</v>
      </c>
      <c r="E1154">
        <v>2</v>
      </c>
      <c r="F1154">
        <v>626</v>
      </c>
    </row>
    <row r="1155" spans="1:6" x14ac:dyDescent="0.25">
      <c r="A1155" t="s">
        <v>5533</v>
      </c>
      <c r="B1155" t="s">
        <v>708</v>
      </c>
      <c r="C1155">
        <v>1</v>
      </c>
      <c r="D1155">
        <v>1</v>
      </c>
      <c r="E1155">
        <v>2</v>
      </c>
      <c r="F1155">
        <v>627</v>
      </c>
    </row>
    <row r="1156" spans="1:6" x14ac:dyDescent="0.25">
      <c r="A1156" t="s">
        <v>5533</v>
      </c>
      <c r="B1156" t="s">
        <v>709</v>
      </c>
      <c r="C1156">
        <v>1</v>
      </c>
      <c r="D1156">
        <v>1</v>
      </c>
      <c r="E1156">
        <v>2</v>
      </c>
      <c r="F1156">
        <v>628</v>
      </c>
    </row>
    <row r="1157" spans="1:6" x14ac:dyDescent="0.25">
      <c r="A1157" t="s">
        <v>5533</v>
      </c>
      <c r="B1157" t="s">
        <v>710</v>
      </c>
      <c r="C1157">
        <v>1</v>
      </c>
      <c r="D1157">
        <v>1</v>
      </c>
      <c r="E1157">
        <v>2</v>
      </c>
      <c r="F1157">
        <v>629</v>
      </c>
    </row>
    <row r="1158" spans="1:6" x14ac:dyDescent="0.25">
      <c r="A1158" t="s">
        <v>5533</v>
      </c>
      <c r="B1158" t="s">
        <v>711</v>
      </c>
      <c r="C1158">
        <v>1</v>
      </c>
      <c r="D1158">
        <v>1</v>
      </c>
      <c r="E1158">
        <v>2</v>
      </c>
      <c r="F1158">
        <v>630</v>
      </c>
    </row>
    <row r="1159" spans="1:6" x14ac:dyDescent="0.25">
      <c r="A1159" t="s">
        <v>5533</v>
      </c>
      <c r="B1159" t="s">
        <v>712</v>
      </c>
      <c r="C1159">
        <v>1</v>
      </c>
      <c r="D1159">
        <v>1</v>
      </c>
      <c r="E1159">
        <v>2</v>
      </c>
      <c r="F1159">
        <v>631</v>
      </c>
    </row>
    <row r="1160" spans="1:6" x14ac:dyDescent="0.25">
      <c r="A1160" t="s">
        <v>5533</v>
      </c>
      <c r="B1160" t="s">
        <v>713</v>
      </c>
      <c r="C1160">
        <v>1</v>
      </c>
      <c r="D1160">
        <v>1</v>
      </c>
      <c r="E1160">
        <v>2</v>
      </c>
      <c r="F1160">
        <v>632</v>
      </c>
    </row>
    <row r="1161" spans="1:6" x14ac:dyDescent="0.25">
      <c r="A1161" t="s">
        <v>5533</v>
      </c>
      <c r="B1161" t="s">
        <v>714</v>
      </c>
      <c r="C1161">
        <v>1</v>
      </c>
      <c r="D1161">
        <v>1</v>
      </c>
      <c r="E1161">
        <v>2</v>
      </c>
      <c r="F1161">
        <v>633</v>
      </c>
    </row>
    <row r="1162" spans="1:6" x14ac:dyDescent="0.25">
      <c r="A1162" t="s">
        <v>5533</v>
      </c>
      <c r="B1162" t="s">
        <v>715</v>
      </c>
      <c r="C1162">
        <v>1</v>
      </c>
      <c r="D1162">
        <v>1</v>
      </c>
      <c r="E1162">
        <v>2</v>
      </c>
      <c r="F1162">
        <v>634</v>
      </c>
    </row>
    <row r="1163" spans="1:6" x14ac:dyDescent="0.25">
      <c r="A1163" t="s">
        <v>5533</v>
      </c>
      <c r="B1163" t="s">
        <v>716</v>
      </c>
      <c r="C1163">
        <v>1</v>
      </c>
      <c r="D1163">
        <v>1</v>
      </c>
      <c r="E1163">
        <v>2</v>
      </c>
      <c r="F1163">
        <v>635</v>
      </c>
    </row>
    <row r="1164" spans="1:6" x14ac:dyDescent="0.25">
      <c r="A1164" t="s">
        <v>5533</v>
      </c>
      <c r="B1164" t="s">
        <v>717</v>
      </c>
      <c r="C1164">
        <v>1</v>
      </c>
      <c r="D1164">
        <v>1</v>
      </c>
      <c r="E1164">
        <v>2</v>
      </c>
      <c r="F1164">
        <v>636</v>
      </c>
    </row>
    <row r="1165" spans="1:6" x14ac:dyDescent="0.25">
      <c r="A1165" t="s">
        <v>5533</v>
      </c>
      <c r="B1165" t="s">
        <v>718</v>
      </c>
      <c r="C1165">
        <v>1</v>
      </c>
      <c r="D1165">
        <v>1</v>
      </c>
      <c r="E1165">
        <v>2</v>
      </c>
      <c r="F1165">
        <v>637</v>
      </c>
    </row>
    <row r="1166" spans="1:6" x14ac:dyDescent="0.25">
      <c r="A1166" t="s">
        <v>5533</v>
      </c>
      <c r="B1166" t="s">
        <v>719</v>
      </c>
      <c r="C1166">
        <v>1</v>
      </c>
      <c r="D1166">
        <v>1</v>
      </c>
      <c r="E1166">
        <v>2</v>
      </c>
      <c r="F1166">
        <v>638</v>
      </c>
    </row>
    <row r="1167" spans="1:6" x14ac:dyDescent="0.25">
      <c r="A1167" t="s">
        <v>5533</v>
      </c>
      <c r="B1167" t="s">
        <v>720</v>
      </c>
      <c r="C1167">
        <v>1</v>
      </c>
      <c r="D1167">
        <v>1</v>
      </c>
      <c r="E1167">
        <v>2</v>
      </c>
      <c r="F1167">
        <v>639</v>
      </c>
    </row>
    <row r="1168" spans="1:6" x14ac:dyDescent="0.25">
      <c r="A1168" t="s">
        <v>5533</v>
      </c>
      <c r="B1168" t="s">
        <v>721</v>
      </c>
      <c r="C1168">
        <v>1</v>
      </c>
      <c r="D1168">
        <v>1</v>
      </c>
      <c r="E1168">
        <v>2</v>
      </c>
      <c r="F1168">
        <v>640</v>
      </c>
    </row>
    <row r="1169" spans="1:6" x14ac:dyDescent="0.25">
      <c r="A1169" t="s">
        <v>5533</v>
      </c>
      <c r="B1169" t="s">
        <v>722</v>
      </c>
      <c r="C1169">
        <v>1</v>
      </c>
      <c r="D1169">
        <v>1</v>
      </c>
      <c r="E1169">
        <v>2</v>
      </c>
      <c r="F1169">
        <v>641</v>
      </c>
    </row>
    <row r="1170" spans="1:6" x14ac:dyDescent="0.25">
      <c r="A1170" t="s">
        <v>5533</v>
      </c>
      <c r="B1170" t="s">
        <v>723</v>
      </c>
      <c r="C1170">
        <v>1</v>
      </c>
      <c r="D1170">
        <v>1</v>
      </c>
      <c r="E1170">
        <v>2</v>
      </c>
      <c r="F1170">
        <v>642</v>
      </c>
    </row>
    <row r="1171" spans="1:6" x14ac:dyDescent="0.25">
      <c r="A1171" t="s">
        <v>5533</v>
      </c>
      <c r="B1171" t="s">
        <v>724</v>
      </c>
      <c r="C1171">
        <v>1</v>
      </c>
      <c r="D1171">
        <v>1</v>
      </c>
      <c r="E1171">
        <v>2</v>
      </c>
      <c r="F1171">
        <v>643</v>
      </c>
    </row>
    <row r="1172" spans="1:6" x14ac:dyDescent="0.25">
      <c r="A1172" t="s">
        <v>5533</v>
      </c>
      <c r="B1172" t="s">
        <v>725</v>
      </c>
      <c r="C1172">
        <v>1</v>
      </c>
      <c r="D1172">
        <v>1</v>
      </c>
      <c r="E1172">
        <v>2</v>
      </c>
      <c r="F1172">
        <v>644</v>
      </c>
    </row>
    <row r="1173" spans="1:6" x14ac:dyDescent="0.25">
      <c r="A1173" t="s">
        <v>5533</v>
      </c>
      <c r="B1173" t="s">
        <v>726</v>
      </c>
      <c r="C1173">
        <v>1</v>
      </c>
      <c r="D1173">
        <v>1</v>
      </c>
      <c r="E1173">
        <v>2</v>
      </c>
      <c r="F1173">
        <v>645</v>
      </c>
    </row>
    <row r="1174" spans="1:6" x14ac:dyDescent="0.25">
      <c r="A1174" t="s">
        <v>5533</v>
      </c>
      <c r="B1174" t="s">
        <v>727</v>
      </c>
      <c r="C1174">
        <v>1</v>
      </c>
      <c r="D1174">
        <v>1</v>
      </c>
      <c r="E1174">
        <v>2</v>
      </c>
      <c r="F1174">
        <v>646</v>
      </c>
    </row>
    <row r="1175" spans="1:6" x14ac:dyDescent="0.25">
      <c r="A1175" t="s">
        <v>5533</v>
      </c>
      <c r="B1175" t="s">
        <v>728</v>
      </c>
      <c r="C1175">
        <v>1</v>
      </c>
      <c r="D1175">
        <v>1</v>
      </c>
      <c r="E1175">
        <v>2</v>
      </c>
      <c r="F1175">
        <v>647</v>
      </c>
    </row>
    <row r="1176" spans="1:6" x14ac:dyDescent="0.25">
      <c r="A1176" t="s">
        <v>5533</v>
      </c>
      <c r="B1176" t="s">
        <v>729</v>
      </c>
      <c r="C1176">
        <v>1</v>
      </c>
      <c r="D1176">
        <v>1</v>
      </c>
      <c r="E1176">
        <v>2</v>
      </c>
      <c r="F1176">
        <v>648</v>
      </c>
    </row>
    <row r="1177" spans="1:6" x14ac:dyDescent="0.25">
      <c r="A1177" t="s">
        <v>5533</v>
      </c>
      <c r="B1177" t="s">
        <v>730</v>
      </c>
      <c r="C1177">
        <v>1</v>
      </c>
      <c r="D1177">
        <v>1</v>
      </c>
      <c r="E1177">
        <v>2</v>
      </c>
      <c r="F1177">
        <v>649</v>
      </c>
    </row>
    <row r="1178" spans="1:6" x14ac:dyDescent="0.25">
      <c r="A1178" t="s">
        <v>5533</v>
      </c>
      <c r="B1178" t="s">
        <v>731</v>
      </c>
      <c r="C1178">
        <v>1</v>
      </c>
      <c r="D1178">
        <v>1</v>
      </c>
      <c r="E1178">
        <v>2</v>
      </c>
      <c r="F1178">
        <v>650</v>
      </c>
    </row>
    <row r="1179" spans="1:6" x14ac:dyDescent="0.25">
      <c r="A1179" t="s">
        <v>5533</v>
      </c>
      <c r="B1179" t="s">
        <v>732</v>
      </c>
      <c r="C1179">
        <v>1</v>
      </c>
      <c r="D1179">
        <v>1</v>
      </c>
      <c r="E1179">
        <v>2</v>
      </c>
      <c r="F1179">
        <v>651</v>
      </c>
    </row>
    <row r="1180" spans="1:6" x14ac:dyDescent="0.25">
      <c r="A1180" t="s">
        <v>5533</v>
      </c>
      <c r="B1180" t="s">
        <v>733</v>
      </c>
      <c r="C1180">
        <v>1</v>
      </c>
      <c r="D1180">
        <v>1</v>
      </c>
      <c r="E1180">
        <v>2</v>
      </c>
      <c r="F1180">
        <v>652</v>
      </c>
    </row>
    <row r="1181" spans="1:6" x14ac:dyDescent="0.25">
      <c r="A1181" t="s">
        <v>5533</v>
      </c>
      <c r="B1181" t="s">
        <v>734</v>
      </c>
      <c r="C1181">
        <v>1</v>
      </c>
      <c r="D1181">
        <v>1</v>
      </c>
      <c r="E1181">
        <v>2</v>
      </c>
      <c r="F1181">
        <v>653</v>
      </c>
    </row>
    <row r="1182" spans="1:6" x14ac:dyDescent="0.25">
      <c r="A1182" t="s">
        <v>5533</v>
      </c>
      <c r="B1182" t="s">
        <v>736</v>
      </c>
      <c r="C1182">
        <v>1</v>
      </c>
      <c r="D1182">
        <v>1</v>
      </c>
      <c r="E1182">
        <v>2</v>
      </c>
      <c r="F1182">
        <v>654</v>
      </c>
    </row>
    <row r="1183" spans="1:6" x14ac:dyDescent="0.25">
      <c r="A1183" t="s">
        <v>5533</v>
      </c>
      <c r="B1183" t="s">
        <v>738</v>
      </c>
      <c r="C1183">
        <v>1</v>
      </c>
      <c r="D1183">
        <v>1</v>
      </c>
      <c r="E1183">
        <v>2</v>
      </c>
      <c r="F1183">
        <v>655</v>
      </c>
    </row>
    <row r="1184" spans="1:6" x14ac:dyDescent="0.25">
      <c r="A1184" t="s">
        <v>5533</v>
      </c>
      <c r="B1184" t="s">
        <v>740</v>
      </c>
      <c r="C1184">
        <v>1</v>
      </c>
      <c r="D1184">
        <v>1</v>
      </c>
      <c r="E1184">
        <v>2</v>
      </c>
      <c r="F1184">
        <v>656</v>
      </c>
    </row>
    <row r="1185" spans="1:6" x14ac:dyDescent="0.25">
      <c r="A1185" t="s">
        <v>5533</v>
      </c>
      <c r="B1185" t="s">
        <v>742</v>
      </c>
      <c r="C1185">
        <v>1</v>
      </c>
      <c r="D1185">
        <v>1</v>
      </c>
      <c r="E1185">
        <v>2</v>
      </c>
      <c r="F1185">
        <v>657</v>
      </c>
    </row>
    <row r="1186" spans="1:6" x14ac:dyDescent="0.25">
      <c r="A1186" t="s">
        <v>5533</v>
      </c>
      <c r="B1186" t="s">
        <v>744</v>
      </c>
      <c r="C1186">
        <v>1</v>
      </c>
      <c r="D1186">
        <v>1</v>
      </c>
      <c r="E1186">
        <v>2</v>
      </c>
      <c r="F1186">
        <v>658</v>
      </c>
    </row>
    <row r="1187" spans="1:6" x14ac:dyDescent="0.25">
      <c r="A1187" t="s">
        <v>5533</v>
      </c>
      <c r="B1187" t="s">
        <v>746</v>
      </c>
      <c r="C1187">
        <v>1</v>
      </c>
      <c r="D1187">
        <v>1</v>
      </c>
      <c r="E1187">
        <v>2</v>
      </c>
      <c r="F1187">
        <v>659</v>
      </c>
    </row>
    <row r="1188" spans="1:6" x14ac:dyDescent="0.25">
      <c r="A1188" t="s">
        <v>5533</v>
      </c>
      <c r="B1188" t="s">
        <v>748</v>
      </c>
      <c r="C1188">
        <v>1</v>
      </c>
      <c r="D1188">
        <v>1</v>
      </c>
      <c r="E1188">
        <v>2</v>
      </c>
      <c r="F1188">
        <v>660</v>
      </c>
    </row>
    <row r="1189" spans="1:6" x14ac:dyDescent="0.25">
      <c r="A1189" t="s">
        <v>5533</v>
      </c>
      <c r="B1189" t="s">
        <v>750</v>
      </c>
      <c r="C1189">
        <v>1</v>
      </c>
      <c r="D1189">
        <v>1</v>
      </c>
      <c r="E1189">
        <v>2</v>
      </c>
      <c r="F1189">
        <v>661</v>
      </c>
    </row>
    <row r="1190" spans="1:6" x14ac:dyDescent="0.25">
      <c r="A1190" t="s">
        <v>5533</v>
      </c>
      <c r="B1190" t="s">
        <v>752</v>
      </c>
      <c r="C1190">
        <v>1</v>
      </c>
      <c r="D1190">
        <v>1</v>
      </c>
      <c r="E1190">
        <v>2</v>
      </c>
      <c r="F1190">
        <v>662</v>
      </c>
    </row>
    <row r="1191" spans="1:6" x14ac:dyDescent="0.25">
      <c r="A1191" t="s">
        <v>5533</v>
      </c>
      <c r="B1191" t="s">
        <v>754</v>
      </c>
      <c r="C1191">
        <v>1</v>
      </c>
      <c r="D1191">
        <v>1</v>
      </c>
      <c r="E1191">
        <v>2</v>
      </c>
      <c r="F1191">
        <v>663</v>
      </c>
    </row>
    <row r="1192" spans="1:6" x14ac:dyDescent="0.25">
      <c r="A1192" t="s">
        <v>5533</v>
      </c>
      <c r="B1192" t="s">
        <v>756</v>
      </c>
      <c r="C1192">
        <v>1</v>
      </c>
      <c r="D1192">
        <v>1</v>
      </c>
      <c r="E1192">
        <v>2</v>
      </c>
      <c r="F1192">
        <v>664</v>
      </c>
    </row>
    <row r="1193" spans="1:6" x14ac:dyDescent="0.25">
      <c r="A1193" t="s">
        <v>5533</v>
      </c>
      <c r="B1193" t="s">
        <v>758</v>
      </c>
      <c r="C1193">
        <v>1</v>
      </c>
      <c r="D1193">
        <v>1</v>
      </c>
      <c r="E1193">
        <v>2</v>
      </c>
      <c r="F1193">
        <v>665</v>
      </c>
    </row>
    <row r="1194" spans="1:6" x14ac:dyDescent="0.25">
      <c r="A1194" t="s">
        <v>5533</v>
      </c>
      <c r="B1194" t="s">
        <v>760</v>
      </c>
      <c r="C1194">
        <v>1</v>
      </c>
      <c r="D1194">
        <v>1</v>
      </c>
      <c r="E1194">
        <v>2</v>
      </c>
      <c r="F1194">
        <v>666</v>
      </c>
    </row>
    <row r="1195" spans="1:6" x14ac:dyDescent="0.25">
      <c r="A1195" t="s">
        <v>5533</v>
      </c>
      <c r="B1195" t="s">
        <v>762</v>
      </c>
      <c r="C1195">
        <v>1</v>
      </c>
      <c r="D1195">
        <v>1</v>
      </c>
      <c r="E1195">
        <v>2</v>
      </c>
      <c r="F1195">
        <v>667</v>
      </c>
    </row>
    <row r="1196" spans="1:6" x14ac:dyDescent="0.25">
      <c r="A1196" t="s">
        <v>5533</v>
      </c>
      <c r="B1196" t="s">
        <v>764</v>
      </c>
      <c r="C1196">
        <v>1</v>
      </c>
      <c r="D1196">
        <v>1</v>
      </c>
      <c r="E1196">
        <v>2</v>
      </c>
      <c r="F1196">
        <v>668</v>
      </c>
    </row>
    <row r="1197" spans="1:6" x14ac:dyDescent="0.25">
      <c r="A1197" t="s">
        <v>5533</v>
      </c>
      <c r="B1197" t="s">
        <v>766</v>
      </c>
      <c r="C1197">
        <v>1</v>
      </c>
      <c r="D1197">
        <v>1</v>
      </c>
      <c r="E1197">
        <v>2</v>
      </c>
      <c r="F1197">
        <v>669</v>
      </c>
    </row>
    <row r="1198" spans="1:6" x14ac:dyDescent="0.25">
      <c r="A1198" t="s">
        <v>5533</v>
      </c>
      <c r="B1198" t="s">
        <v>768</v>
      </c>
      <c r="C1198">
        <v>1</v>
      </c>
      <c r="D1198">
        <v>1</v>
      </c>
      <c r="E1198">
        <v>2</v>
      </c>
      <c r="F1198">
        <v>670</v>
      </c>
    </row>
    <row r="1199" spans="1:6" x14ac:dyDescent="0.25">
      <c r="A1199" t="s">
        <v>5533</v>
      </c>
      <c r="B1199" t="s">
        <v>770</v>
      </c>
      <c r="C1199">
        <v>1</v>
      </c>
      <c r="D1199">
        <v>1</v>
      </c>
      <c r="E1199">
        <v>2</v>
      </c>
      <c r="F1199">
        <v>671</v>
      </c>
    </row>
    <row r="1200" spans="1:6" x14ac:dyDescent="0.25">
      <c r="A1200" t="s">
        <v>5533</v>
      </c>
      <c r="B1200" t="s">
        <v>819</v>
      </c>
      <c r="C1200">
        <v>1</v>
      </c>
      <c r="D1200">
        <v>1</v>
      </c>
      <c r="E1200">
        <v>3</v>
      </c>
      <c r="F1200">
        <v>734</v>
      </c>
    </row>
    <row r="1201" spans="1:6" x14ac:dyDescent="0.25">
      <c r="A1201" t="s">
        <v>5533</v>
      </c>
      <c r="B1201" t="s">
        <v>820</v>
      </c>
      <c r="C1201">
        <v>1</v>
      </c>
      <c r="D1201">
        <v>1</v>
      </c>
      <c r="E1201">
        <v>3</v>
      </c>
      <c r="F1201">
        <v>735</v>
      </c>
    </row>
    <row r="1202" spans="1:6" x14ac:dyDescent="0.25">
      <c r="A1202" t="s">
        <v>5533</v>
      </c>
      <c r="B1202" t="s">
        <v>821</v>
      </c>
      <c r="C1202">
        <v>1</v>
      </c>
      <c r="D1202">
        <v>1</v>
      </c>
      <c r="E1202">
        <v>3</v>
      </c>
      <c r="F1202">
        <v>736</v>
      </c>
    </row>
    <row r="1203" spans="1:6" x14ac:dyDescent="0.25">
      <c r="A1203" t="s">
        <v>5533</v>
      </c>
      <c r="B1203" t="s">
        <v>822</v>
      </c>
      <c r="C1203">
        <v>1</v>
      </c>
      <c r="D1203">
        <v>1</v>
      </c>
      <c r="E1203">
        <v>3</v>
      </c>
      <c r="F1203">
        <v>737</v>
      </c>
    </row>
    <row r="1204" spans="1:6" x14ac:dyDescent="0.25">
      <c r="A1204" t="s">
        <v>5533</v>
      </c>
      <c r="B1204" t="s">
        <v>823</v>
      </c>
      <c r="C1204">
        <v>1</v>
      </c>
      <c r="D1204">
        <v>1</v>
      </c>
      <c r="E1204">
        <v>3</v>
      </c>
      <c r="F1204">
        <v>738</v>
      </c>
    </row>
    <row r="1205" spans="1:6" x14ac:dyDescent="0.25">
      <c r="A1205" t="s">
        <v>5533</v>
      </c>
      <c r="B1205" t="s">
        <v>824</v>
      </c>
      <c r="C1205">
        <v>1</v>
      </c>
      <c r="D1205">
        <v>1</v>
      </c>
      <c r="E1205">
        <v>4</v>
      </c>
      <c r="F1205">
        <v>739</v>
      </c>
    </row>
    <row r="1206" spans="1:6" x14ac:dyDescent="0.25">
      <c r="A1206" t="s">
        <v>5533</v>
      </c>
      <c r="B1206" t="s">
        <v>825</v>
      </c>
      <c r="C1206">
        <v>1</v>
      </c>
      <c r="D1206">
        <v>1</v>
      </c>
      <c r="E1206">
        <v>4</v>
      </c>
      <c r="F1206">
        <v>740</v>
      </c>
    </row>
    <row r="1207" spans="1:6" x14ac:dyDescent="0.25">
      <c r="A1207" t="s">
        <v>5533</v>
      </c>
      <c r="B1207" t="s">
        <v>826</v>
      </c>
      <c r="C1207">
        <v>1</v>
      </c>
      <c r="D1207">
        <v>1</v>
      </c>
      <c r="E1207">
        <v>3</v>
      </c>
      <c r="F1207">
        <v>741</v>
      </c>
    </row>
    <row r="1208" spans="1:6" x14ac:dyDescent="0.25">
      <c r="A1208" t="s">
        <v>5533</v>
      </c>
      <c r="B1208" t="s">
        <v>827</v>
      </c>
      <c r="C1208">
        <v>1</v>
      </c>
      <c r="D1208">
        <v>1</v>
      </c>
      <c r="E1208">
        <v>3</v>
      </c>
      <c r="F1208">
        <v>742</v>
      </c>
    </row>
    <row r="1209" spans="1:6" x14ac:dyDescent="0.25">
      <c r="A1209" t="s">
        <v>5533</v>
      </c>
      <c r="B1209" t="s">
        <v>828</v>
      </c>
      <c r="C1209">
        <v>1</v>
      </c>
      <c r="D1209">
        <v>1</v>
      </c>
      <c r="E1209">
        <v>3</v>
      </c>
      <c r="F1209">
        <v>743</v>
      </c>
    </row>
    <row r="1210" spans="1:6" x14ac:dyDescent="0.25">
      <c r="A1210" t="s">
        <v>5533</v>
      </c>
      <c r="B1210" t="s">
        <v>829</v>
      </c>
      <c r="C1210">
        <v>1</v>
      </c>
      <c r="D1210">
        <v>1</v>
      </c>
      <c r="E1210">
        <v>3</v>
      </c>
      <c r="F1210">
        <v>744</v>
      </c>
    </row>
    <row r="1211" spans="1:6" x14ac:dyDescent="0.25">
      <c r="A1211" t="s">
        <v>5533</v>
      </c>
      <c r="B1211" t="s">
        <v>830</v>
      </c>
      <c r="C1211">
        <v>1</v>
      </c>
      <c r="D1211">
        <v>1</v>
      </c>
      <c r="E1211">
        <v>3</v>
      </c>
      <c r="F1211">
        <v>745</v>
      </c>
    </row>
    <row r="1212" spans="1:6" x14ac:dyDescent="0.25">
      <c r="A1212" t="s">
        <v>5533</v>
      </c>
      <c r="B1212" t="s">
        <v>831</v>
      </c>
      <c r="C1212">
        <v>1</v>
      </c>
      <c r="D1212">
        <v>1</v>
      </c>
      <c r="E1212">
        <v>3</v>
      </c>
      <c r="F1212">
        <v>746</v>
      </c>
    </row>
    <row r="1213" spans="1:6" x14ac:dyDescent="0.25">
      <c r="A1213" t="s">
        <v>5533</v>
      </c>
      <c r="B1213" t="s">
        <v>832</v>
      </c>
      <c r="C1213">
        <v>1</v>
      </c>
      <c r="D1213">
        <v>1</v>
      </c>
      <c r="E1213">
        <v>3</v>
      </c>
      <c r="F1213">
        <v>747</v>
      </c>
    </row>
    <row r="1214" spans="1:6" x14ac:dyDescent="0.25">
      <c r="A1214" t="s">
        <v>5533</v>
      </c>
      <c r="B1214" t="s">
        <v>833</v>
      </c>
      <c r="C1214">
        <v>1</v>
      </c>
      <c r="D1214">
        <v>1</v>
      </c>
      <c r="E1214">
        <v>4</v>
      </c>
      <c r="F1214">
        <v>748</v>
      </c>
    </row>
    <row r="1215" spans="1:6" x14ac:dyDescent="0.25">
      <c r="A1215" t="s">
        <v>5533</v>
      </c>
      <c r="B1215" t="s">
        <v>834</v>
      </c>
      <c r="C1215">
        <v>1</v>
      </c>
      <c r="D1215">
        <v>1</v>
      </c>
      <c r="E1215">
        <v>4</v>
      </c>
      <c r="F1215">
        <v>749</v>
      </c>
    </row>
    <row r="1216" spans="1:6" x14ac:dyDescent="0.25">
      <c r="A1216" t="s">
        <v>5533</v>
      </c>
      <c r="B1216" t="s">
        <v>835</v>
      </c>
      <c r="C1216">
        <v>1</v>
      </c>
      <c r="D1216">
        <v>1</v>
      </c>
      <c r="E1216">
        <v>4</v>
      </c>
      <c r="F1216">
        <v>750</v>
      </c>
    </row>
    <row r="1217" spans="1:6" x14ac:dyDescent="0.25">
      <c r="A1217" t="s">
        <v>5533</v>
      </c>
      <c r="B1217" t="s">
        <v>836</v>
      </c>
      <c r="C1217">
        <v>1</v>
      </c>
      <c r="D1217">
        <v>1</v>
      </c>
      <c r="E1217">
        <v>4</v>
      </c>
      <c r="F1217">
        <v>751</v>
      </c>
    </row>
    <row r="1218" spans="1:6" x14ac:dyDescent="0.25">
      <c r="A1218" t="s">
        <v>5533</v>
      </c>
      <c r="B1218" t="s">
        <v>837</v>
      </c>
      <c r="C1218">
        <v>1</v>
      </c>
      <c r="D1218">
        <v>1</v>
      </c>
      <c r="E1218">
        <v>4</v>
      </c>
      <c r="F1218">
        <v>752</v>
      </c>
    </row>
    <row r="1219" spans="1:6" x14ac:dyDescent="0.25">
      <c r="A1219" t="s">
        <v>5533</v>
      </c>
      <c r="B1219" t="s">
        <v>838</v>
      </c>
      <c r="C1219">
        <v>1</v>
      </c>
      <c r="D1219">
        <v>1</v>
      </c>
      <c r="E1219">
        <v>3</v>
      </c>
      <c r="F1219">
        <v>753</v>
      </c>
    </row>
    <row r="1220" spans="1:6" x14ac:dyDescent="0.25">
      <c r="A1220" t="s">
        <v>5533</v>
      </c>
      <c r="B1220" t="s">
        <v>839</v>
      </c>
      <c r="C1220">
        <v>1</v>
      </c>
      <c r="D1220">
        <v>1</v>
      </c>
      <c r="E1220">
        <v>3</v>
      </c>
      <c r="F1220">
        <v>754</v>
      </c>
    </row>
    <row r="1221" spans="1:6" x14ac:dyDescent="0.25">
      <c r="A1221" t="s">
        <v>5533</v>
      </c>
      <c r="B1221" t="s">
        <v>840</v>
      </c>
      <c r="C1221">
        <v>1</v>
      </c>
      <c r="D1221">
        <v>1</v>
      </c>
      <c r="E1221">
        <v>3</v>
      </c>
      <c r="F1221">
        <v>755</v>
      </c>
    </row>
    <row r="1222" spans="1:6" x14ac:dyDescent="0.25">
      <c r="A1222" t="s">
        <v>5533</v>
      </c>
      <c r="B1222" t="s">
        <v>841</v>
      </c>
      <c r="C1222">
        <v>1</v>
      </c>
      <c r="D1222">
        <v>1</v>
      </c>
      <c r="E1222">
        <v>3</v>
      </c>
      <c r="F1222">
        <v>756</v>
      </c>
    </row>
    <row r="1223" spans="1:6" x14ac:dyDescent="0.25">
      <c r="A1223" t="s">
        <v>5533</v>
      </c>
      <c r="B1223" t="s">
        <v>842</v>
      </c>
      <c r="C1223">
        <v>1</v>
      </c>
      <c r="D1223">
        <v>1</v>
      </c>
      <c r="E1223">
        <v>3</v>
      </c>
      <c r="F1223">
        <v>757</v>
      </c>
    </row>
    <row r="1224" spans="1:6" x14ac:dyDescent="0.25">
      <c r="A1224" t="s">
        <v>5533</v>
      </c>
      <c r="B1224" t="s">
        <v>843</v>
      </c>
      <c r="C1224">
        <v>1</v>
      </c>
      <c r="D1224">
        <v>1</v>
      </c>
      <c r="E1224">
        <v>3</v>
      </c>
      <c r="F1224">
        <v>758</v>
      </c>
    </row>
    <row r="1225" spans="1:6" x14ac:dyDescent="0.25">
      <c r="A1225" t="s">
        <v>5533</v>
      </c>
      <c r="B1225" t="s">
        <v>844</v>
      </c>
      <c r="C1225">
        <v>1</v>
      </c>
      <c r="D1225">
        <v>1</v>
      </c>
      <c r="E1225">
        <v>3</v>
      </c>
      <c r="F1225">
        <v>759</v>
      </c>
    </row>
    <row r="1226" spans="1:6" x14ac:dyDescent="0.25">
      <c r="A1226" t="s">
        <v>5533</v>
      </c>
      <c r="B1226" t="s">
        <v>845</v>
      </c>
      <c r="C1226">
        <v>1</v>
      </c>
      <c r="D1226">
        <v>1</v>
      </c>
      <c r="E1226">
        <v>3</v>
      </c>
      <c r="F1226">
        <v>760</v>
      </c>
    </row>
    <row r="1227" spans="1:6" x14ac:dyDescent="0.25">
      <c r="A1227" t="s">
        <v>5533</v>
      </c>
      <c r="B1227" t="s">
        <v>846</v>
      </c>
      <c r="C1227">
        <v>1</v>
      </c>
      <c r="D1227">
        <v>1</v>
      </c>
      <c r="E1227">
        <v>3</v>
      </c>
      <c r="F1227">
        <v>761</v>
      </c>
    </row>
    <row r="1228" spans="1:6" x14ac:dyDescent="0.25">
      <c r="A1228" t="s">
        <v>5533</v>
      </c>
      <c r="B1228" t="s">
        <v>847</v>
      </c>
      <c r="C1228">
        <v>1</v>
      </c>
      <c r="D1228">
        <v>1</v>
      </c>
      <c r="E1228">
        <v>4</v>
      </c>
      <c r="F1228">
        <v>762</v>
      </c>
    </row>
    <row r="1229" spans="1:6" x14ac:dyDescent="0.25">
      <c r="A1229" t="s">
        <v>5533</v>
      </c>
      <c r="B1229" t="s">
        <v>848</v>
      </c>
      <c r="C1229">
        <v>1</v>
      </c>
      <c r="D1229">
        <v>1</v>
      </c>
      <c r="E1229">
        <v>3</v>
      </c>
      <c r="F1229">
        <v>763</v>
      </c>
    </row>
    <row r="1230" spans="1:6" x14ac:dyDescent="0.25">
      <c r="A1230" t="s">
        <v>5533</v>
      </c>
      <c r="B1230" t="s">
        <v>849</v>
      </c>
      <c r="C1230">
        <v>1</v>
      </c>
      <c r="D1230">
        <v>1</v>
      </c>
      <c r="E1230">
        <v>3</v>
      </c>
      <c r="F1230">
        <v>764</v>
      </c>
    </row>
    <row r="1231" spans="1:6" x14ac:dyDescent="0.25">
      <c r="A1231" t="s">
        <v>5533</v>
      </c>
      <c r="B1231" t="s">
        <v>850</v>
      </c>
      <c r="C1231">
        <v>1</v>
      </c>
      <c r="D1231">
        <v>1</v>
      </c>
      <c r="E1231">
        <v>3</v>
      </c>
      <c r="F1231">
        <v>765</v>
      </c>
    </row>
    <row r="1232" spans="1:6" x14ac:dyDescent="0.25">
      <c r="A1232" t="s">
        <v>5533</v>
      </c>
      <c r="B1232" t="s">
        <v>851</v>
      </c>
      <c r="C1232">
        <v>1</v>
      </c>
      <c r="D1232">
        <v>1</v>
      </c>
      <c r="E1232">
        <v>3</v>
      </c>
      <c r="F1232">
        <v>766</v>
      </c>
    </row>
    <row r="1233" spans="1:6" x14ac:dyDescent="0.25">
      <c r="A1233" t="s">
        <v>5533</v>
      </c>
      <c r="B1233" t="s">
        <v>852</v>
      </c>
      <c r="C1233">
        <v>1</v>
      </c>
      <c r="D1233">
        <v>1</v>
      </c>
      <c r="E1233">
        <v>3</v>
      </c>
      <c r="F1233">
        <v>767</v>
      </c>
    </row>
    <row r="1234" spans="1:6" x14ac:dyDescent="0.25">
      <c r="A1234" t="s">
        <v>5533</v>
      </c>
      <c r="B1234" t="s">
        <v>853</v>
      </c>
      <c r="C1234">
        <v>1</v>
      </c>
      <c r="D1234">
        <v>1</v>
      </c>
      <c r="E1234">
        <v>3</v>
      </c>
      <c r="F1234">
        <v>768</v>
      </c>
    </row>
    <row r="1235" spans="1:6" x14ac:dyDescent="0.25">
      <c r="A1235" t="s">
        <v>5533</v>
      </c>
      <c r="B1235" t="s">
        <v>854</v>
      </c>
      <c r="C1235">
        <v>1</v>
      </c>
      <c r="D1235">
        <v>1</v>
      </c>
      <c r="E1235">
        <v>3</v>
      </c>
      <c r="F1235">
        <v>769</v>
      </c>
    </row>
    <row r="1236" spans="1:6" x14ac:dyDescent="0.25">
      <c r="A1236" t="s">
        <v>5533</v>
      </c>
      <c r="B1236" t="s">
        <v>855</v>
      </c>
      <c r="C1236">
        <v>1</v>
      </c>
      <c r="D1236">
        <v>1</v>
      </c>
      <c r="E1236">
        <v>3</v>
      </c>
      <c r="F1236">
        <v>770</v>
      </c>
    </row>
    <row r="1237" spans="1:6" x14ac:dyDescent="0.25">
      <c r="A1237" t="s">
        <v>5533</v>
      </c>
      <c r="B1237" t="s">
        <v>856</v>
      </c>
      <c r="C1237">
        <v>1</v>
      </c>
      <c r="D1237">
        <v>1</v>
      </c>
      <c r="E1237">
        <v>4</v>
      </c>
      <c r="F1237">
        <v>771</v>
      </c>
    </row>
    <row r="1238" spans="1:6" x14ac:dyDescent="0.25">
      <c r="A1238" t="s">
        <v>5533</v>
      </c>
      <c r="B1238" t="s">
        <v>857</v>
      </c>
      <c r="C1238">
        <v>1</v>
      </c>
      <c r="D1238">
        <v>1</v>
      </c>
      <c r="E1238">
        <v>3</v>
      </c>
      <c r="F1238">
        <v>772</v>
      </c>
    </row>
    <row r="1239" spans="1:6" x14ac:dyDescent="0.25">
      <c r="A1239" t="s">
        <v>5533</v>
      </c>
      <c r="B1239" t="s">
        <v>858</v>
      </c>
      <c r="C1239">
        <v>1</v>
      </c>
      <c r="D1239">
        <v>1</v>
      </c>
      <c r="E1239">
        <v>3</v>
      </c>
      <c r="F1239">
        <v>773</v>
      </c>
    </row>
    <row r="1240" spans="1:6" x14ac:dyDescent="0.25">
      <c r="A1240" t="s">
        <v>5533</v>
      </c>
      <c r="B1240" t="s">
        <v>859</v>
      </c>
      <c r="C1240">
        <v>1</v>
      </c>
      <c r="D1240">
        <v>1</v>
      </c>
      <c r="E1240">
        <v>3</v>
      </c>
      <c r="F1240">
        <v>774</v>
      </c>
    </row>
    <row r="1241" spans="1:6" x14ac:dyDescent="0.25">
      <c r="A1241" t="s">
        <v>5533</v>
      </c>
      <c r="B1241" t="s">
        <v>860</v>
      </c>
      <c r="C1241">
        <v>1</v>
      </c>
      <c r="D1241">
        <v>1</v>
      </c>
      <c r="E1241">
        <v>3</v>
      </c>
      <c r="F1241">
        <v>775</v>
      </c>
    </row>
    <row r="1242" spans="1:6" x14ac:dyDescent="0.25">
      <c r="A1242" t="s">
        <v>5533</v>
      </c>
      <c r="B1242" t="s">
        <v>861</v>
      </c>
      <c r="C1242">
        <v>1</v>
      </c>
      <c r="D1242">
        <v>1</v>
      </c>
      <c r="E1242">
        <v>3</v>
      </c>
      <c r="F1242">
        <v>776</v>
      </c>
    </row>
    <row r="1243" spans="1:6" x14ac:dyDescent="0.25">
      <c r="A1243" t="s">
        <v>5533</v>
      </c>
      <c r="B1243" t="s">
        <v>862</v>
      </c>
      <c r="C1243">
        <v>1</v>
      </c>
      <c r="D1243">
        <v>1</v>
      </c>
      <c r="E1243">
        <v>3</v>
      </c>
      <c r="F1243">
        <v>777</v>
      </c>
    </row>
    <row r="1244" spans="1:6" x14ac:dyDescent="0.25">
      <c r="A1244" t="s">
        <v>5533</v>
      </c>
      <c r="B1244" t="s">
        <v>863</v>
      </c>
      <c r="C1244">
        <v>1</v>
      </c>
      <c r="D1244">
        <v>1</v>
      </c>
      <c r="E1244">
        <v>3</v>
      </c>
      <c r="F1244">
        <v>778</v>
      </c>
    </row>
    <row r="1245" spans="1:6" x14ac:dyDescent="0.25">
      <c r="A1245" t="s">
        <v>5533</v>
      </c>
      <c r="B1245" t="s">
        <v>864</v>
      </c>
      <c r="C1245">
        <v>1</v>
      </c>
      <c r="D1245">
        <v>1</v>
      </c>
      <c r="E1245">
        <v>3</v>
      </c>
      <c r="F1245">
        <v>779</v>
      </c>
    </row>
    <row r="1246" spans="1:6" x14ac:dyDescent="0.25">
      <c r="A1246" t="s">
        <v>5533</v>
      </c>
      <c r="B1246" t="s">
        <v>865</v>
      </c>
      <c r="C1246">
        <v>1</v>
      </c>
      <c r="D1246">
        <v>1</v>
      </c>
      <c r="E1246">
        <v>3</v>
      </c>
      <c r="F1246">
        <v>780</v>
      </c>
    </row>
    <row r="1247" spans="1:6" x14ac:dyDescent="0.25">
      <c r="A1247" t="s">
        <v>5533</v>
      </c>
      <c r="B1247" t="s">
        <v>866</v>
      </c>
      <c r="C1247">
        <v>1</v>
      </c>
      <c r="D1247">
        <v>1</v>
      </c>
      <c r="E1247">
        <v>4</v>
      </c>
      <c r="F1247">
        <v>781</v>
      </c>
    </row>
    <row r="1248" spans="1:6" x14ac:dyDescent="0.25">
      <c r="A1248" t="s">
        <v>5533</v>
      </c>
      <c r="B1248" t="s">
        <v>867</v>
      </c>
      <c r="C1248">
        <v>1</v>
      </c>
      <c r="D1248">
        <v>1</v>
      </c>
      <c r="E1248">
        <v>4</v>
      </c>
      <c r="F1248">
        <v>782</v>
      </c>
    </row>
    <row r="1249" spans="1:6" x14ac:dyDescent="0.25">
      <c r="A1249" t="s">
        <v>5533</v>
      </c>
      <c r="B1249" t="s">
        <v>868</v>
      </c>
      <c r="C1249">
        <v>1</v>
      </c>
      <c r="D1249">
        <v>1</v>
      </c>
      <c r="E1249">
        <v>3</v>
      </c>
      <c r="F1249">
        <v>783</v>
      </c>
    </row>
    <row r="1250" spans="1:6" x14ac:dyDescent="0.25">
      <c r="A1250" t="s">
        <v>5533</v>
      </c>
      <c r="B1250" t="s">
        <v>870</v>
      </c>
      <c r="C1250">
        <v>1</v>
      </c>
      <c r="D1250">
        <v>1</v>
      </c>
      <c r="E1250">
        <v>3</v>
      </c>
      <c r="F1250">
        <v>784</v>
      </c>
    </row>
    <row r="1251" spans="1:6" x14ac:dyDescent="0.25">
      <c r="A1251" t="s">
        <v>5533</v>
      </c>
      <c r="B1251" t="s">
        <v>872</v>
      </c>
      <c r="C1251">
        <v>1</v>
      </c>
      <c r="D1251">
        <v>1</v>
      </c>
      <c r="E1251">
        <v>3</v>
      </c>
      <c r="F1251">
        <v>785</v>
      </c>
    </row>
    <row r="1252" spans="1:6" x14ac:dyDescent="0.25">
      <c r="A1252" t="s">
        <v>5533</v>
      </c>
      <c r="B1252" t="s">
        <v>874</v>
      </c>
      <c r="C1252">
        <v>1</v>
      </c>
      <c r="D1252">
        <v>1</v>
      </c>
      <c r="E1252">
        <v>3</v>
      </c>
      <c r="F1252">
        <v>786</v>
      </c>
    </row>
    <row r="1253" spans="1:6" x14ac:dyDescent="0.25">
      <c r="A1253" t="s">
        <v>5533</v>
      </c>
      <c r="B1253" t="s">
        <v>876</v>
      </c>
      <c r="C1253">
        <v>1</v>
      </c>
      <c r="D1253">
        <v>1</v>
      </c>
      <c r="E1253">
        <v>3</v>
      </c>
      <c r="F1253">
        <v>787</v>
      </c>
    </row>
    <row r="1254" spans="1:6" x14ac:dyDescent="0.25">
      <c r="A1254" t="s">
        <v>5533</v>
      </c>
      <c r="B1254" t="s">
        <v>878</v>
      </c>
      <c r="C1254">
        <v>1</v>
      </c>
      <c r="D1254">
        <v>1</v>
      </c>
      <c r="E1254">
        <v>3</v>
      </c>
      <c r="F1254">
        <v>788</v>
      </c>
    </row>
    <row r="1255" spans="1:6" x14ac:dyDescent="0.25">
      <c r="A1255" t="s">
        <v>5533</v>
      </c>
      <c r="B1255" t="s">
        <v>880</v>
      </c>
      <c r="C1255">
        <v>1</v>
      </c>
      <c r="D1255">
        <v>1</v>
      </c>
      <c r="E1255">
        <v>3</v>
      </c>
      <c r="F1255">
        <v>789</v>
      </c>
    </row>
    <row r="1256" spans="1:6" x14ac:dyDescent="0.25">
      <c r="A1256" t="s">
        <v>5533</v>
      </c>
      <c r="B1256" t="s">
        <v>882</v>
      </c>
      <c r="C1256">
        <v>1</v>
      </c>
      <c r="D1256">
        <v>1</v>
      </c>
      <c r="E1256">
        <v>3</v>
      </c>
      <c r="F1256">
        <v>790</v>
      </c>
    </row>
    <row r="1257" spans="1:6" x14ac:dyDescent="0.25">
      <c r="A1257" t="s">
        <v>5533</v>
      </c>
      <c r="B1257" t="s">
        <v>884</v>
      </c>
      <c r="C1257">
        <v>1</v>
      </c>
      <c r="D1257">
        <v>1</v>
      </c>
      <c r="E1257">
        <v>4</v>
      </c>
      <c r="F1257">
        <v>791</v>
      </c>
    </row>
    <row r="1258" spans="1:6" x14ac:dyDescent="0.25">
      <c r="A1258" t="s">
        <v>5533</v>
      </c>
      <c r="B1258" t="s">
        <v>886</v>
      </c>
      <c r="C1258">
        <v>1</v>
      </c>
      <c r="D1258">
        <v>1</v>
      </c>
      <c r="E1258">
        <v>4</v>
      </c>
      <c r="F1258">
        <v>792</v>
      </c>
    </row>
    <row r="1259" spans="1:6" x14ac:dyDescent="0.25">
      <c r="A1259" t="s">
        <v>5533</v>
      </c>
      <c r="B1259" t="s">
        <v>888</v>
      </c>
      <c r="C1259">
        <v>1</v>
      </c>
      <c r="D1259">
        <v>1</v>
      </c>
      <c r="E1259">
        <v>3</v>
      </c>
      <c r="F1259">
        <v>793</v>
      </c>
    </row>
    <row r="1260" spans="1:6" x14ac:dyDescent="0.25">
      <c r="A1260" t="s">
        <v>5533</v>
      </c>
      <c r="B1260" t="s">
        <v>890</v>
      </c>
      <c r="C1260">
        <v>1</v>
      </c>
      <c r="D1260">
        <v>1</v>
      </c>
      <c r="E1260">
        <v>1</v>
      </c>
      <c r="F1260">
        <v>794</v>
      </c>
    </row>
    <row r="1261" spans="1:6" x14ac:dyDescent="0.25">
      <c r="A1261" t="s">
        <v>5533</v>
      </c>
      <c r="B1261" t="s">
        <v>892</v>
      </c>
      <c r="C1261">
        <v>1</v>
      </c>
      <c r="D1261">
        <v>1</v>
      </c>
      <c r="E1261">
        <v>1</v>
      </c>
      <c r="F1261">
        <v>795</v>
      </c>
    </row>
    <row r="1262" spans="1:6" x14ac:dyDescent="0.25">
      <c r="A1262" t="s">
        <v>5533</v>
      </c>
      <c r="B1262" t="s">
        <v>894</v>
      </c>
      <c r="C1262">
        <v>1</v>
      </c>
      <c r="D1262">
        <v>1</v>
      </c>
      <c r="E1262">
        <v>1</v>
      </c>
      <c r="F1262">
        <v>796</v>
      </c>
    </row>
    <row r="1263" spans="1:6" x14ac:dyDescent="0.25">
      <c r="A1263" t="s">
        <v>5533</v>
      </c>
      <c r="B1263" t="s">
        <v>896</v>
      </c>
      <c r="C1263">
        <v>1</v>
      </c>
      <c r="D1263">
        <v>1</v>
      </c>
      <c r="E1263">
        <v>1</v>
      </c>
      <c r="F1263">
        <v>797</v>
      </c>
    </row>
    <row r="1264" spans="1:6" x14ac:dyDescent="0.25">
      <c r="A1264" t="s">
        <v>5533</v>
      </c>
      <c r="B1264" t="s">
        <v>898</v>
      </c>
      <c r="C1264">
        <v>1</v>
      </c>
      <c r="D1264">
        <v>1</v>
      </c>
      <c r="E1264">
        <v>1</v>
      </c>
      <c r="F1264">
        <v>798</v>
      </c>
    </row>
    <row r="1265" spans="1:6" x14ac:dyDescent="0.25">
      <c r="A1265" t="s">
        <v>5533</v>
      </c>
      <c r="B1265" t="s">
        <v>900</v>
      </c>
      <c r="C1265">
        <v>1</v>
      </c>
      <c r="D1265">
        <v>1</v>
      </c>
      <c r="E1265">
        <v>2</v>
      </c>
      <c r="F1265">
        <v>799</v>
      </c>
    </row>
    <row r="1266" spans="1:6" x14ac:dyDescent="0.25">
      <c r="A1266" t="s">
        <v>5533</v>
      </c>
      <c r="B1266" t="s">
        <v>902</v>
      </c>
      <c r="C1266">
        <v>1</v>
      </c>
      <c r="D1266">
        <v>1</v>
      </c>
      <c r="E1266">
        <v>1</v>
      </c>
      <c r="F1266">
        <v>800</v>
      </c>
    </row>
    <row r="1267" spans="1:6" x14ac:dyDescent="0.25">
      <c r="A1267" t="s">
        <v>5533</v>
      </c>
      <c r="B1267" t="s">
        <v>904</v>
      </c>
      <c r="C1267">
        <v>1</v>
      </c>
      <c r="D1267">
        <v>1</v>
      </c>
      <c r="E1267">
        <v>2</v>
      </c>
      <c r="F1267">
        <v>801</v>
      </c>
    </row>
    <row r="1268" spans="1:6" x14ac:dyDescent="0.25">
      <c r="A1268" t="s">
        <v>5533</v>
      </c>
      <c r="B1268" t="s">
        <v>906</v>
      </c>
      <c r="C1268">
        <v>1</v>
      </c>
      <c r="D1268">
        <v>1</v>
      </c>
      <c r="E1268">
        <v>1</v>
      </c>
      <c r="F1268">
        <v>802</v>
      </c>
    </row>
    <row r="1269" spans="1:6" x14ac:dyDescent="0.25">
      <c r="A1269" t="s">
        <v>5533</v>
      </c>
      <c r="B1269" t="s">
        <v>908</v>
      </c>
      <c r="C1269">
        <v>1</v>
      </c>
      <c r="D1269">
        <v>1</v>
      </c>
      <c r="E1269">
        <v>1</v>
      </c>
      <c r="F1269">
        <v>803</v>
      </c>
    </row>
    <row r="1270" spans="1:6" x14ac:dyDescent="0.25">
      <c r="A1270" t="s">
        <v>5533</v>
      </c>
      <c r="B1270" t="s">
        <v>910</v>
      </c>
      <c r="C1270">
        <v>1</v>
      </c>
      <c r="D1270">
        <v>1</v>
      </c>
      <c r="E1270">
        <v>1</v>
      </c>
      <c r="F1270">
        <v>804</v>
      </c>
    </row>
    <row r="1271" spans="1:6" x14ac:dyDescent="0.25">
      <c r="A1271" t="s">
        <v>5533</v>
      </c>
      <c r="B1271" t="s">
        <v>912</v>
      </c>
      <c r="C1271">
        <v>1</v>
      </c>
      <c r="D1271">
        <v>1</v>
      </c>
      <c r="E1271">
        <v>1</v>
      </c>
      <c r="F1271">
        <v>805</v>
      </c>
    </row>
    <row r="1272" spans="1:6" x14ac:dyDescent="0.25">
      <c r="A1272" t="s">
        <v>5533</v>
      </c>
      <c r="B1272" t="s">
        <v>914</v>
      </c>
      <c r="C1272">
        <v>1</v>
      </c>
      <c r="D1272">
        <v>1</v>
      </c>
      <c r="E1272">
        <v>1</v>
      </c>
      <c r="F1272">
        <v>806</v>
      </c>
    </row>
    <row r="1273" spans="1:6" x14ac:dyDescent="0.25">
      <c r="A1273" t="s">
        <v>5533</v>
      </c>
      <c r="B1273" t="s">
        <v>916</v>
      </c>
      <c r="C1273">
        <v>1</v>
      </c>
      <c r="D1273">
        <v>1</v>
      </c>
      <c r="E1273">
        <v>1</v>
      </c>
      <c r="F1273">
        <v>807</v>
      </c>
    </row>
    <row r="1274" spans="1:6" x14ac:dyDescent="0.25">
      <c r="A1274" t="s">
        <v>5533</v>
      </c>
      <c r="B1274" t="s">
        <v>918</v>
      </c>
      <c r="C1274">
        <v>1</v>
      </c>
      <c r="D1274">
        <v>1</v>
      </c>
      <c r="E1274">
        <v>1</v>
      </c>
      <c r="F1274">
        <v>808</v>
      </c>
    </row>
    <row r="1275" spans="1:6" x14ac:dyDescent="0.25">
      <c r="A1275" t="s">
        <v>5533</v>
      </c>
      <c r="B1275" t="s">
        <v>920</v>
      </c>
      <c r="C1275">
        <v>1</v>
      </c>
      <c r="D1275">
        <v>1</v>
      </c>
      <c r="E1275">
        <v>1</v>
      </c>
      <c r="F1275">
        <v>809</v>
      </c>
    </row>
    <row r="1276" spans="1:6" x14ac:dyDescent="0.25">
      <c r="A1276" t="s">
        <v>5533</v>
      </c>
      <c r="B1276" t="s">
        <v>921</v>
      </c>
      <c r="C1276">
        <v>1</v>
      </c>
      <c r="D1276">
        <v>1</v>
      </c>
      <c r="E1276">
        <v>2</v>
      </c>
      <c r="F1276">
        <v>810</v>
      </c>
    </row>
    <row r="1277" spans="1:6" x14ac:dyDescent="0.25">
      <c r="A1277" t="s">
        <v>5533</v>
      </c>
      <c r="B1277" t="s">
        <v>923</v>
      </c>
      <c r="C1277">
        <v>1</v>
      </c>
      <c r="D1277">
        <v>1</v>
      </c>
      <c r="E1277">
        <v>2</v>
      </c>
      <c r="F1277">
        <v>811</v>
      </c>
    </row>
    <row r="1278" spans="1:6" x14ac:dyDescent="0.25">
      <c r="A1278" t="s">
        <v>5533</v>
      </c>
      <c r="B1278" t="s">
        <v>925</v>
      </c>
      <c r="C1278">
        <v>1</v>
      </c>
      <c r="D1278">
        <v>1</v>
      </c>
      <c r="E1278">
        <v>2</v>
      </c>
      <c r="F1278">
        <v>812</v>
      </c>
    </row>
    <row r="1279" spans="1:6" x14ac:dyDescent="0.25">
      <c r="A1279" t="s">
        <v>5533</v>
      </c>
      <c r="B1279" t="s">
        <v>927</v>
      </c>
      <c r="C1279">
        <v>1</v>
      </c>
      <c r="D1279">
        <v>1</v>
      </c>
      <c r="E1279">
        <v>1</v>
      </c>
      <c r="F1279">
        <v>813</v>
      </c>
    </row>
    <row r="1280" spans="1:6" x14ac:dyDescent="0.25">
      <c r="A1280" t="s">
        <v>5533</v>
      </c>
      <c r="B1280" t="s">
        <v>929</v>
      </c>
      <c r="C1280">
        <v>1</v>
      </c>
      <c r="D1280">
        <v>1</v>
      </c>
      <c r="E1280">
        <v>1</v>
      </c>
      <c r="F1280">
        <v>814</v>
      </c>
    </row>
    <row r="1281" spans="1:6" x14ac:dyDescent="0.25">
      <c r="A1281" t="s">
        <v>5533</v>
      </c>
      <c r="B1281" t="s">
        <v>931</v>
      </c>
      <c r="C1281">
        <v>1</v>
      </c>
      <c r="D1281">
        <v>1</v>
      </c>
      <c r="E1281">
        <v>1</v>
      </c>
      <c r="F1281">
        <v>815</v>
      </c>
    </row>
    <row r="1282" spans="1:6" x14ac:dyDescent="0.25">
      <c r="A1282" t="s">
        <v>5533</v>
      </c>
      <c r="B1282" t="s">
        <v>933</v>
      </c>
      <c r="C1282">
        <v>1</v>
      </c>
      <c r="D1282">
        <v>1</v>
      </c>
      <c r="E1282">
        <v>1</v>
      </c>
      <c r="F1282">
        <v>816</v>
      </c>
    </row>
    <row r="1283" spans="1:6" x14ac:dyDescent="0.25">
      <c r="A1283" t="s">
        <v>5533</v>
      </c>
      <c r="B1283" t="s">
        <v>935</v>
      </c>
      <c r="C1283">
        <v>1</v>
      </c>
      <c r="D1283">
        <v>1</v>
      </c>
      <c r="E1283">
        <v>1</v>
      </c>
      <c r="F1283">
        <v>817</v>
      </c>
    </row>
    <row r="1284" spans="1:6" x14ac:dyDescent="0.25">
      <c r="A1284" t="s">
        <v>5533</v>
      </c>
      <c r="B1284" t="s">
        <v>937</v>
      </c>
      <c r="C1284">
        <v>1</v>
      </c>
      <c r="D1284">
        <v>1</v>
      </c>
      <c r="E1284">
        <v>1</v>
      </c>
      <c r="F1284">
        <v>818</v>
      </c>
    </row>
    <row r="1285" spans="1:6" x14ac:dyDescent="0.25">
      <c r="A1285" t="s">
        <v>5533</v>
      </c>
      <c r="B1285" t="s">
        <v>939</v>
      </c>
      <c r="C1285">
        <v>1</v>
      </c>
      <c r="D1285">
        <v>1</v>
      </c>
      <c r="E1285">
        <v>2</v>
      </c>
      <c r="F1285">
        <v>819</v>
      </c>
    </row>
    <row r="1286" spans="1:6" x14ac:dyDescent="0.25">
      <c r="A1286" t="s">
        <v>5533</v>
      </c>
      <c r="B1286" t="s">
        <v>941</v>
      </c>
      <c r="C1286">
        <v>1</v>
      </c>
      <c r="D1286">
        <v>1</v>
      </c>
      <c r="E1286">
        <v>2</v>
      </c>
      <c r="F1286">
        <v>820</v>
      </c>
    </row>
    <row r="1287" spans="1:6" x14ac:dyDescent="0.25">
      <c r="A1287" t="s">
        <v>5533</v>
      </c>
      <c r="B1287" t="s">
        <v>943</v>
      </c>
      <c r="C1287">
        <v>1</v>
      </c>
      <c r="D1287">
        <v>1</v>
      </c>
      <c r="E1287">
        <v>1</v>
      </c>
      <c r="F1287">
        <v>821</v>
      </c>
    </row>
    <row r="1288" spans="1:6" x14ac:dyDescent="0.25">
      <c r="A1288" t="s">
        <v>5533</v>
      </c>
      <c r="B1288" t="s">
        <v>945</v>
      </c>
      <c r="C1288">
        <v>1</v>
      </c>
      <c r="D1288">
        <v>1</v>
      </c>
      <c r="E1288">
        <v>2</v>
      </c>
      <c r="F1288">
        <v>822</v>
      </c>
    </row>
    <row r="1289" spans="1:6" x14ac:dyDescent="0.25">
      <c r="A1289" t="s">
        <v>5533</v>
      </c>
      <c r="B1289" t="s">
        <v>947</v>
      </c>
      <c r="C1289">
        <v>1</v>
      </c>
      <c r="D1289">
        <v>1</v>
      </c>
      <c r="E1289">
        <v>1</v>
      </c>
      <c r="F1289">
        <v>823</v>
      </c>
    </row>
    <row r="1290" spans="1:6" x14ac:dyDescent="0.25">
      <c r="A1290" t="s">
        <v>5533</v>
      </c>
      <c r="B1290" t="s">
        <v>949</v>
      </c>
      <c r="C1290">
        <v>1</v>
      </c>
      <c r="D1290">
        <v>1</v>
      </c>
      <c r="E1290">
        <v>1</v>
      </c>
      <c r="F1290">
        <v>824</v>
      </c>
    </row>
    <row r="1291" spans="1:6" x14ac:dyDescent="0.25">
      <c r="A1291" t="s">
        <v>5533</v>
      </c>
      <c r="B1291" t="s">
        <v>951</v>
      </c>
      <c r="C1291">
        <v>1</v>
      </c>
      <c r="D1291">
        <v>1</v>
      </c>
      <c r="E1291">
        <v>1</v>
      </c>
      <c r="F1291">
        <v>825</v>
      </c>
    </row>
    <row r="1292" spans="1:6" x14ac:dyDescent="0.25">
      <c r="A1292" t="s">
        <v>5533</v>
      </c>
      <c r="B1292" t="s">
        <v>953</v>
      </c>
      <c r="C1292">
        <v>1</v>
      </c>
      <c r="D1292">
        <v>1</v>
      </c>
      <c r="E1292">
        <v>1</v>
      </c>
      <c r="F1292">
        <v>826</v>
      </c>
    </row>
    <row r="1293" spans="1:6" x14ac:dyDescent="0.25">
      <c r="A1293" t="s">
        <v>5533</v>
      </c>
      <c r="B1293" t="s">
        <v>955</v>
      </c>
      <c r="C1293">
        <v>1</v>
      </c>
      <c r="D1293">
        <v>1</v>
      </c>
      <c r="E1293">
        <v>1</v>
      </c>
      <c r="F1293">
        <v>827</v>
      </c>
    </row>
    <row r="1294" spans="1:6" x14ac:dyDescent="0.25">
      <c r="A1294" t="s">
        <v>5533</v>
      </c>
      <c r="B1294" t="s">
        <v>957</v>
      </c>
      <c r="C1294">
        <v>1</v>
      </c>
      <c r="D1294">
        <v>1</v>
      </c>
      <c r="E1294">
        <v>1</v>
      </c>
      <c r="F1294">
        <v>828</v>
      </c>
    </row>
    <row r="1295" spans="1:6" x14ac:dyDescent="0.25">
      <c r="A1295" t="s">
        <v>5533</v>
      </c>
      <c r="B1295" t="s">
        <v>959</v>
      </c>
      <c r="C1295">
        <v>1</v>
      </c>
      <c r="D1295">
        <v>1</v>
      </c>
      <c r="E1295">
        <v>2</v>
      </c>
      <c r="F1295">
        <v>829</v>
      </c>
    </row>
    <row r="1296" spans="1:6" x14ac:dyDescent="0.25">
      <c r="A1296" t="s">
        <v>5533</v>
      </c>
      <c r="B1296" t="s">
        <v>961</v>
      </c>
      <c r="C1296">
        <v>1</v>
      </c>
      <c r="D1296">
        <v>1</v>
      </c>
      <c r="E1296">
        <v>2</v>
      </c>
      <c r="F1296">
        <v>830</v>
      </c>
    </row>
    <row r="1297" spans="1:6" x14ac:dyDescent="0.25">
      <c r="A1297" t="s">
        <v>5533</v>
      </c>
      <c r="B1297" t="s">
        <v>963</v>
      </c>
      <c r="C1297">
        <v>1</v>
      </c>
      <c r="D1297">
        <v>1</v>
      </c>
      <c r="E1297">
        <v>2</v>
      </c>
      <c r="F1297">
        <v>831</v>
      </c>
    </row>
    <row r="1298" spans="1:6" x14ac:dyDescent="0.25">
      <c r="A1298" t="s">
        <v>5533</v>
      </c>
      <c r="B1298" t="s">
        <v>965</v>
      </c>
      <c r="C1298">
        <v>1</v>
      </c>
      <c r="D1298">
        <v>1</v>
      </c>
      <c r="E1298">
        <v>2</v>
      </c>
      <c r="F1298">
        <v>832</v>
      </c>
    </row>
    <row r="1299" spans="1:6" x14ac:dyDescent="0.25">
      <c r="A1299" t="s">
        <v>5533</v>
      </c>
      <c r="B1299" t="s">
        <v>967</v>
      </c>
      <c r="C1299">
        <v>1</v>
      </c>
      <c r="D1299">
        <v>1</v>
      </c>
      <c r="E1299">
        <v>1</v>
      </c>
      <c r="F1299">
        <v>833</v>
      </c>
    </row>
    <row r="1300" spans="1:6" x14ac:dyDescent="0.25">
      <c r="A1300" t="s">
        <v>5533</v>
      </c>
      <c r="B1300" t="s">
        <v>969</v>
      </c>
      <c r="C1300">
        <v>1</v>
      </c>
      <c r="D1300">
        <v>1</v>
      </c>
      <c r="E1300">
        <v>1</v>
      </c>
      <c r="F1300">
        <v>834</v>
      </c>
    </row>
    <row r="1301" spans="1:6" x14ac:dyDescent="0.25">
      <c r="A1301" t="s">
        <v>5533</v>
      </c>
      <c r="B1301" t="s">
        <v>971</v>
      </c>
      <c r="C1301">
        <v>1</v>
      </c>
      <c r="D1301">
        <v>1</v>
      </c>
      <c r="E1301">
        <v>1</v>
      </c>
      <c r="F1301">
        <v>835</v>
      </c>
    </row>
    <row r="1302" spans="1:6" x14ac:dyDescent="0.25">
      <c r="A1302" t="s">
        <v>5533</v>
      </c>
      <c r="B1302" t="s">
        <v>973</v>
      </c>
      <c r="C1302">
        <v>1</v>
      </c>
      <c r="D1302">
        <v>1</v>
      </c>
      <c r="E1302">
        <v>1</v>
      </c>
      <c r="F1302">
        <v>836</v>
      </c>
    </row>
    <row r="1303" spans="1:6" x14ac:dyDescent="0.25">
      <c r="A1303" t="s">
        <v>5533</v>
      </c>
      <c r="B1303" t="s">
        <v>975</v>
      </c>
      <c r="C1303">
        <v>1</v>
      </c>
      <c r="D1303">
        <v>1</v>
      </c>
      <c r="E1303">
        <v>1</v>
      </c>
      <c r="F1303">
        <v>837</v>
      </c>
    </row>
    <row r="1304" spans="1:6" x14ac:dyDescent="0.25">
      <c r="A1304" t="s">
        <v>5533</v>
      </c>
      <c r="B1304" t="s">
        <v>977</v>
      </c>
      <c r="C1304">
        <v>1</v>
      </c>
      <c r="D1304">
        <v>1</v>
      </c>
      <c r="E1304">
        <v>1</v>
      </c>
      <c r="F1304">
        <v>838</v>
      </c>
    </row>
    <row r="1305" spans="1:6" x14ac:dyDescent="0.25">
      <c r="A1305" t="s">
        <v>5533</v>
      </c>
      <c r="B1305" t="s">
        <v>979</v>
      </c>
      <c r="C1305">
        <v>1</v>
      </c>
      <c r="D1305">
        <v>1</v>
      </c>
      <c r="E1305">
        <v>1</v>
      </c>
      <c r="F1305">
        <v>839</v>
      </c>
    </row>
    <row r="1306" spans="1:6" x14ac:dyDescent="0.25">
      <c r="A1306" t="s">
        <v>5533</v>
      </c>
      <c r="B1306" t="s">
        <v>981</v>
      </c>
      <c r="C1306">
        <v>1</v>
      </c>
      <c r="D1306">
        <v>1</v>
      </c>
      <c r="E1306">
        <v>1</v>
      </c>
      <c r="F1306">
        <v>840</v>
      </c>
    </row>
    <row r="1307" spans="1:6" x14ac:dyDescent="0.25">
      <c r="A1307" t="s">
        <v>5533</v>
      </c>
      <c r="B1307" t="s">
        <v>983</v>
      </c>
      <c r="C1307">
        <v>1</v>
      </c>
      <c r="D1307">
        <v>1</v>
      </c>
      <c r="E1307">
        <v>1</v>
      </c>
      <c r="F1307">
        <v>841</v>
      </c>
    </row>
    <row r="1308" spans="1:6" x14ac:dyDescent="0.25">
      <c r="A1308" t="s">
        <v>5533</v>
      </c>
      <c r="B1308" t="s">
        <v>985</v>
      </c>
      <c r="C1308">
        <v>1</v>
      </c>
      <c r="D1308">
        <v>1</v>
      </c>
      <c r="E1308">
        <v>2</v>
      </c>
      <c r="F1308">
        <v>842</v>
      </c>
    </row>
    <row r="1309" spans="1:6" x14ac:dyDescent="0.25">
      <c r="A1309" t="s">
        <v>5533</v>
      </c>
      <c r="B1309" t="s">
        <v>987</v>
      </c>
      <c r="C1309">
        <v>1</v>
      </c>
      <c r="D1309">
        <v>1</v>
      </c>
      <c r="E1309">
        <v>1</v>
      </c>
      <c r="F1309">
        <v>843</v>
      </c>
    </row>
    <row r="1310" spans="1:6" x14ac:dyDescent="0.25">
      <c r="A1310" t="s">
        <v>5533</v>
      </c>
      <c r="B1310" t="s">
        <v>989</v>
      </c>
      <c r="C1310">
        <v>1</v>
      </c>
      <c r="D1310">
        <v>1</v>
      </c>
      <c r="E1310">
        <v>1</v>
      </c>
      <c r="F1310">
        <v>844</v>
      </c>
    </row>
    <row r="1311" spans="1:6" x14ac:dyDescent="0.25">
      <c r="A1311" t="s">
        <v>5533</v>
      </c>
      <c r="B1311" t="s">
        <v>991</v>
      </c>
      <c r="C1311">
        <v>1</v>
      </c>
      <c r="D1311">
        <v>1</v>
      </c>
      <c r="E1311">
        <v>1</v>
      </c>
      <c r="F1311">
        <v>845</v>
      </c>
    </row>
    <row r="1312" spans="1:6" x14ac:dyDescent="0.25">
      <c r="A1312" t="s">
        <v>5533</v>
      </c>
      <c r="B1312" t="s">
        <v>993</v>
      </c>
      <c r="C1312">
        <v>1</v>
      </c>
      <c r="D1312">
        <v>1</v>
      </c>
      <c r="E1312">
        <v>1</v>
      </c>
      <c r="F1312">
        <v>846</v>
      </c>
    </row>
    <row r="1313" spans="1:6" x14ac:dyDescent="0.25">
      <c r="A1313" t="s">
        <v>5533</v>
      </c>
      <c r="B1313" t="s">
        <v>995</v>
      </c>
      <c r="C1313">
        <v>1</v>
      </c>
      <c r="D1313">
        <v>1</v>
      </c>
      <c r="E1313">
        <v>1</v>
      </c>
      <c r="F1313">
        <v>847</v>
      </c>
    </row>
    <row r="1314" spans="1:6" x14ac:dyDescent="0.25">
      <c r="A1314" t="s">
        <v>5533</v>
      </c>
      <c r="B1314" t="s">
        <v>997</v>
      </c>
      <c r="C1314">
        <v>1</v>
      </c>
      <c r="D1314">
        <v>1</v>
      </c>
      <c r="E1314">
        <v>1</v>
      </c>
      <c r="F1314">
        <v>848</v>
      </c>
    </row>
    <row r="1315" spans="1:6" x14ac:dyDescent="0.25">
      <c r="A1315" t="s">
        <v>5533</v>
      </c>
      <c r="B1315" t="s">
        <v>999</v>
      </c>
      <c r="C1315">
        <v>1</v>
      </c>
      <c r="D1315">
        <v>1</v>
      </c>
      <c r="E1315">
        <v>1</v>
      </c>
      <c r="F1315">
        <v>849</v>
      </c>
    </row>
    <row r="1316" spans="1:6" x14ac:dyDescent="0.25">
      <c r="A1316" t="s">
        <v>5533</v>
      </c>
      <c r="B1316" t="s">
        <v>1001</v>
      </c>
      <c r="C1316">
        <v>1</v>
      </c>
      <c r="D1316">
        <v>1</v>
      </c>
      <c r="E1316">
        <v>2</v>
      </c>
      <c r="F1316">
        <v>850</v>
      </c>
    </row>
    <row r="1317" spans="1:6" x14ac:dyDescent="0.25">
      <c r="A1317" t="s">
        <v>5533</v>
      </c>
      <c r="B1317" t="s">
        <v>1004</v>
      </c>
      <c r="C1317">
        <v>1</v>
      </c>
      <c r="D1317">
        <v>1</v>
      </c>
      <c r="E1317">
        <v>1</v>
      </c>
      <c r="F1317">
        <v>851</v>
      </c>
    </row>
    <row r="1318" spans="1:6" x14ac:dyDescent="0.25">
      <c r="A1318" t="s">
        <v>5533</v>
      </c>
      <c r="B1318" t="s">
        <v>1007</v>
      </c>
      <c r="C1318">
        <v>1</v>
      </c>
      <c r="D1318">
        <v>1</v>
      </c>
      <c r="E1318">
        <v>1</v>
      </c>
      <c r="F1318">
        <v>852</v>
      </c>
    </row>
    <row r="1319" spans="1:6" x14ac:dyDescent="0.25">
      <c r="A1319" t="s">
        <v>5533</v>
      </c>
      <c r="B1319" t="s">
        <v>1010</v>
      </c>
      <c r="C1319">
        <v>1</v>
      </c>
      <c r="D1319">
        <v>1</v>
      </c>
      <c r="E1319">
        <v>1</v>
      </c>
      <c r="F1319">
        <v>853</v>
      </c>
    </row>
    <row r="1320" spans="1:6" x14ac:dyDescent="0.25">
      <c r="A1320" t="s">
        <v>5533</v>
      </c>
      <c r="B1320" t="s">
        <v>1013</v>
      </c>
      <c r="C1320">
        <v>1</v>
      </c>
      <c r="D1320">
        <v>1</v>
      </c>
      <c r="E1320">
        <v>3</v>
      </c>
      <c r="F1320">
        <v>854</v>
      </c>
    </row>
    <row r="1321" spans="1:6" x14ac:dyDescent="0.25">
      <c r="A1321" t="s">
        <v>5533</v>
      </c>
      <c r="B1321" t="s">
        <v>1016</v>
      </c>
      <c r="C1321">
        <v>1</v>
      </c>
      <c r="D1321">
        <v>1</v>
      </c>
      <c r="E1321">
        <v>3</v>
      </c>
      <c r="F1321">
        <v>855</v>
      </c>
    </row>
    <row r="1322" spans="1:6" x14ac:dyDescent="0.25">
      <c r="A1322" t="s">
        <v>5533</v>
      </c>
      <c r="B1322" t="s">
        <v>1019</v>
      </c>
      <c r="C1322">
        <v>1</v>
      </c>
      <c r="D1322">
        <v>1</v>
      </c>
      <c r="E1322">
        <v>3</v>
      </c>
      <c r="F1322">
        <v>856</v>
      </c>
    </row>
    <row r="1323" spans="1:6" x14ac:dyDescent="0.25">
      <c r="A1323" t="s">
        <v>5533</v>
      </c>
      <c r="B1323" t="s">
        <v>1022</v>
      </c>
      <c r="C1323">
        <v>1</v>
      </c>
      <c r="D1323">
        <v>1</v>
      </c>
      <c r="E1323">
        <v>3</v>
      </c>
      <c r="F1323">
        <v>857</v>
      </c>
    </row>
    <row r="1324" spans="1:6" x14ac:dyDescent="0.25">
      <c r="A1324" t="s">
        <v>5533</v>
      </c>
      <c r="B1324" t="s">
        <v>1025</v>
      </c>
      <c r="C1324">
        <v>1</v>
      </c>
      <c r="D1324">
        <v>1</v>
      </c>
      <c r="E1324">
        <v>3</v>
      </c>
      <c r="F1324">
        <v>858</v>
      </c>
    </row>
    <row r="1325" spans="1:6" x14ac:dyDescent="0.25">
      <c r="A1325" t="s">
        <v>5533</v>
      </c>
      <c r="B1325" t="s">
        <v>1028</v>
      </c>
      <c r="C1325">
        <v>1</v>
      </c>
      <c r="D1325">
        <v>1</v>
      </c>
      <c r="E1325">
        <v>4</v>
      </c>
      <c r="F1325">
        <v>859</v>
      </c>
    </row>
    <row r="1326" spans="1:6" x14ac:dyDescent="0.25">
      <c r="A1326" t="s">
        <v>5533</v>
      </c>
      <c r="B1326" t="s">
        <v>1031</v>
      </c>
      <c r="C1326">
        <v>1</v>
      </c>
      <c r="D1326">
        <v>1</v>
      </c>
      <c r="E1326">
        <v>4</v>
      </c>
      <c r="F1326">
        <v>860</v>
      </c>
    </row>
    <row r="1327" spans="1:6" x14ac:dyDescent="0.25">
      <c r="A1327" t="s">
        <v>5533</v>
      </c>
      <c r="B1327" t="s">
        <v>1034</v>
      </c>
      <c r="C1327">
        <v>1</v>
      </c>
      <c r="D1327">
        <v>1</v>
      </c>
      <c r="E1327">
        <v>4</v>
      </c>
      <c r="F1327">
        <v>861</v>
      </c>
    </row>
    <row r="1328" spans="1:6" x14ac:dyDescent="0.25">
      <c r="A1328" t="s">
        <v>5533</v>
      </c>
      <c r="B1328" t="s">
        <v>1037</v>
      </c>
      <c r="C1328">
        <v>1</v>
      </c>
      <c r="D1328">
        <v>1</v>
      </c>
      <c r="E1328">
        <v>4</v>
      </c>
      <c r="F1328">
        <v>862</v>
      </c>
    </row>
    <row r="1329" spans="1:6" x14ac:dyDescent="0.25">
      <c r="A1329" t="s">
        <v>5533</v>
      </c>
      <c r="B1329" t="s">
        <v>1040</v>
      </c>
      <c r="C1329">
        <v>1</v>
      </c>
      <c r="D1329">
        <v>1</v>
      </c>
      <c r="E1329">
        <v>3</v>
      </c>
      <c r="F1329">
        <v>863</v>
      </c>
    </row>
    <row r="1330" spans="1:6" x14ac:dyDescent="0.25">
      <c r="A1330" t="s">
        <v>5533</v>
      </c>
      <c r="B1330" t="s">
        <v>1043</v>
      </c>
      <c r="C1330">
        <v>1</v>
      </c>
      <c r="D1330">
        <v>1</v>
      </c>
      <c r="E1330">
        <v>3</v>
      </c>
      <c r="F1330">
        <v>864</v>
      </c>
    </row>
    <row r="1331" spans="1:6" x14ac:dyDescent="0.25">
      <c r="A1331" t="s">
        <v>5533</v>
      </c>
      <c r="B1331" t="s">
        <v>1046</v>
      </c>
      <c r="C1331">
        <v>1</v>
      </c>
      <c r="D1331">
        <v>1</v>
      </c>
      <c r="E1331">
        <v>3</v>
      </c>
      <c r="F1331">
        <v>865</v>
      </c>
    </row>
    <row r="1332" spans="1:6" x14ac:dyDescent="0.25">
      <c r="A1332" t="s">
        <v>5533</v>
      </c>
      <c r="B1332" t="s">
        <v>1049</v>
      </c>
      <c r="C1332">
        <v>1</v>
      </c>
      <c r="D1332">
        <v>1</v>
      </c>
      <c r="E1332">
        <v>3</v>
      </c>
      <c r="F1332">
        <v>866</v>
      </c>
    </row>
    <row r="1333" spans="1:6" x14ac:dyDescent="0.25">
      <c r="A1333" t="s">
        <v>5533</v>
      </c>
      <c r="B1333" t="s">
        <v>1052</v>
      </c>
      <c r="C1333">
        <v>1</v>
      </c>
      <c r="D1333">
        <v>1</v>
      </c>
      <c r="E1333">
        <v>3</v>
      </c>
      <c r="F1333">
        <v>867</v>
      </c>
    </row>
    <row r="1334" spans="1:6" x14ac:dyDescent="0.25">
      <c r="A1334" t="s">
        <v>5533</v>
      </c>
      <c r="B1334" t="s">
        <v>1055</v>
      </c>
      <c r="C1334">
        <v>1</v>
      </c>
      <c r="D1334">
        <v>1</v>
      </c>
      <c r="E1334">
        <v>4</v>
      </c>
      <c r="F1334">
        <v>868</v>
      </c>
    </row>
    <row r="1335" spans="1:6" x14ac:dyDescent="0.25">
      <c r="A1335" t="s">
        <v>5533</v>
      </c>
      <c r="B1335" t="s">
        <v>1058</v>
      </c>
      <c r="C1335">
        <v>1</v>
      </c>
      <c r="D1335">
        <v>1</v>
      </c>
      <c r="E1335">
        <v>4</v>
      </c>
      <c r="F1335">
        <v>869</v>
      </c>
    </row>
    <row r="1336" spans="1:6" x14ac:dyDescent="0.25">
      <c r="A1336" t="s">
        <v>5533</v>
      </c>
      <c r="B1336" t="s">
        <v>1061</v>
      </c>
      <c r="C1336">
        <v>1</v>
      </c>
      <c r="D1336">
        <v>1</v>
      </c>
      <c r="E1336">
        <v>4</v>
      </c>
      <c r="F1336">
        <v>870</v>
      </c>
    </row>
    <row r="1337" spans="1:6" x14ac:dyDescent="0.25">
      <c r="A1337" t="s">
        <v>5533</v>
      </c>
      <c r="B1337" t="s">
        <v>1064</v>
      </c>
      <c r="C1337">
        <v>1</v>
      </c>
      <c r="D1337">
        <v>1</v>
      </c>
      <c r="E1337">
        <v>4</v>
      </c>
      <c r="F1337">
        <v>871</v>
      </c>
    </row>
    <row r="1338" spans="1:6" x14ac:dyDescent="0.25">
      <c r="A1338" t="s">
        <v>5533</v>
      </c>
      <c r="B1338" t="s">
        <v>1067</v>
      </c>
      <c r="C1338">
        <v>1</v>
      </c>
      <c r="D1338">
        <v>1</v>
      </c>
      <c r="E1338">
        <v>4</v>
      </c>
      <c r="F1338">
        <v>872</v>
      </c>
    </row>
    <row r="1339" spans="1:6" x14ac:dyDescent="0.25">
      <c r="A1339" t="s">
        <v>5533</v>
      </c>
      <c r="B1339" t="s">
        <v>1070</v>
      </c>
      <c r="C1339">
        <v>1</v>
      </c>
      <c r="D1339">
        <v>1</v>
      </c>
      <c r="E1339">
        <v>3</v>
      </c>
      <c r="F1339">
        <v>873</v>
      </c>
    </row>
    <row r="1340" spans="1:6" x14ac:dyDescent="0.25">
      <c r="A1340" t="s">
        <v>5533</v>
      </c>
      <c r="B1340" t="s">
        <v>1073</v>
      </c>
      <c r="C1340">
        <v>1</v>
      </c>
      <c r="D1340">
        <v>1</v>
      </c>
      <c r="E1340">
        <v>3</v>
      </c>
      <c r="F1340">
        <v>874</v>
      </c>
    </row>
    <row r="1341" spans="1:6" x14ac:dyDescent="0.25">
      <c r="A1341" t="s">
        <v>5533</v>
      </c>
      <c r="B1341" t="s">
        <v>1076</v>
      </c>
      <c r="C1341">
        <v>1</v>
      </c>
      <c r="D1341">
        <v>1</v>
      </c>
      <c r="E1341">
        <v>3</v>
      </c>
      <c r="F1341">
        <v>875</v>
      </c>
    </row>
    <row r="1342" spans="1:6" x14ac:dyDescent="0.25">
      <c r="A1342" t="s">
        <v>5533</v>
      </c>
      <c r="B1342" t="s">
        <v>1079</v>
      </c>
      <c r="C1342">
        <v>1</v>
      </c>
      <c r="D1342">
        <v>1</v>
      </c>
      <c r="E1342">
        <v>3</v>
      </c>
      <c r="F1342">
        <v>876</v>
      </c>
    </row>
    <row r="1343" spans="1:6" x14ac:dyDescent="0.25">
      <c r="A1343" t="s">
        <v>5533</v>
      </c>
      <c r="B1343" t="s">
        <v>1082</v>
      </c>
      <c r="C1343">
        <v>1</v>
      </c>
      <c r="D1343">
        <v>1</v>
      </c>
      <c r="E1343">
        <v>3</v>
      </c>
      <c r="F1343">
        <v>877</v>
      </c>
    </row>
    <row r="1344" spans="1:6" x14ac:dyDescent="0.25">
      <c r="A1344" t="s">
        <v>5533</v>
      </c>
      <c r="B1344" t="s">
        <v>1085</v>
      </c>
      <c r="C1344">
        <v>1</v>
      </c>
      <c r="D1344">
        <v>1</v>
      </c>
      <c r="E1344">
        <v>3</v>
      </c>
      <c r="F1344">
        <v>878</v>
      </c>
    </row>
    <row r="1345" spans="1:6" x14ac:dyDescent="0.25">
      <c r="A1345" t="s">
        <v>5533</v>
      </c>
      <c r="B1345" t="s">
        <v>1088</v>
      </c>
      <c r="C1345">
        <v>1</v>
      </c>
      <c r="D1345">
        <v>1</v>
      </c>
      <c r="E1345">
        <v>4</v>
      </c>
      <c r="F1345">
        <v>879</v>
      </c>
    </row>
    <row r="1346" spans="1:6" x14ac:dyDescent="0.25">
      <c r="A1346" t="s">
        <v>5533</v>
      </c>
      <c r="B1346" t="s">
        <v>1091</v>
      </c>
      <c r="C1346">
        <v>1</v>
      </c>
      <c r="D1346">
        <v>1</v>
      </c>
      <c r="E1346">
        <v>3</v>
      </c>
      <c r="F1346">
        <v>880</v>
      </c>
    </row>
    <row r="1347" spans="1:6" x14ac:dyDescent="0.25">
      <c r="A1347" t="s">
        <v>5533</v>
      </c>
      <c r="B1347" t="s">
        <v>1094</v>
      </c>
      <c r="C1347">
        <v>1</v>
      </c>
      <c r="D1347">
        <v>1</v>
      </c>
      <c r="E1347">
        <v>4</v>
      </c>
      <c r="F1347">
        <v>881</v>
      </c>
    </row>
    <row r="1348" spans="1:6" x14ac:dyDescent="0.25">
      <c r="A1348" t="s">
        <v>5533</v>
      </c>
      <c r="B1348" t="s">
        <v>1097</v>
      </c>
      <c r="C1348">
        <v>1</v>
      </c>
      <c r="D1348">
        <v>1</v>
      </c>
      <c r="E1348">
        <v>3</v>
      </c>
      <c r="F1348">
        <v>882</v>
      </c>
    </row>
    <row r="1349" spans="1:6" x14ac:dyDescent="0.25">
      <c r="A1349" t="s">
        <v>5533</v>
      </c>
      <c r="B1349" t="s">
        <v>1100</v>
      </c>
      <c r="C1349">
        <v>1</v>
      </c>
      <c r="D1349">
        <v>1</v>
      </c>
      <c r="E1349">
        <v>3</v>
      </c>
      <c r="F1349">
        <v>883</v>
      </c>
    </row>
    <row r="1350" spans="1:6" x14ac:dyDescent="0.25">
      <c r="A1350" t="s">
        <v>5533</v>
      </c>
      <c r="B1350" t="s">
        <v>1103</v>
      </c>
      <c r="C1350">
        <v>1</v>
      </c>
      <c r="D1350">
        <v>1</v>
      </c>
      <c r="E1350">
        <v>5</v>
      </c>
      <c r="F1350">
        <v>884</v>
      </c>
    </row>
    <row r="1351" spans="1:6" x14ac:dyDescent="0.25">
      <c r="A1351" t="s">
        <v>5533</v>
      </c>
      <c r="B1351" t="s">
        <v>1106</v>
      </c>
      <c r="C1351">
        <v>1</v>
      </c>
      <c r="D1351">
        <v>1</v>
      </c>
      <c r="E1351">
        <v>3</v>
      </c>
      <c r="F1351">
        <v>885</v>
      </c>
    </row>
    <row r="1352" spans="1:6" x14ac:dyDescent="0.25">
      <c r="A1352" t="s">
        <v>5533</v>
      </c>
      <c r="B1352" t="s">
        <v>1109</v>
      </c>
      <c r="C1352">
        <v>1</v>
      </c>
      <c r="D1352">
        <v>1</v>
      </c>
      <c r="E1352">
        <v>3</v>
      </c>
      <c r="F1352">
        <v>886</v>
      </c>
    </row>
    <row r="1353" spans="1:6" x14ac:dyDescent="0.25">
      <c r="A1353" t="s">
        <v>5533</v>
      </c>
      <c r="B1353" t="s">
        <v>1112</v>
      </c>
      <c r="C1353">
        <v>1</v>
      </c>
      <c r="D1353">
        <v>1</v>
      </c>
      <c r="E1353">
        <v>3</v>
      </c>
      <c r="F1353">
        <v>887</v>
      </c>
    </row>
    <row r="1354" spans="1:6" x14ac:dyDescent="0.25">
      <c r="A1354" t="s">
        <v>5533</v>
      </c>
      <c r="B1354" t="s">
        <v>1115</v>
      </c>
      <c r="C1354">
        <v>1</v>
      </c>
      <c r="D1354">
        <v>1</v>
      </c>
      <c r="E1354">
        <v>3</v>
      </c>
      <c r="F1354">
        <v>888</v>
      </c>
    </row>
    <row r="1355" spans="1:6" x14ac:dyDescent="0.25">
      <c r="A1355" t="s">
        <v>5533</v>
      </c>
      <c r="B1355" t="s">
        <v>1118</v>
      </c>
      <c r="C1355">
        <v>1</v>
      </c>
      <c r="D1355">
        <v>1</v>
      </c>
      <c r="E1355">
        <v>4</v>
      </c>
      <c r="F1355">
        <v>889</v>
      </c>
    </row>
    <row r="1356" spans="1:6" x14ac:dyDescent="0.25">
      <c r="A1356" t="s">
        <v>5533</v>
      </c>
      <c r="B1356" t="s">
        <v>1121</v>
      </c>
      <c r="C1356">
        <v>1</v>
      </c>
      <c r="D1356">
        <v>1</v>
      </c>
      <c r="E1356">
        <v>3</v>
      </c>
      <c r="F1356">
        <v>890</v>
      </c>
    </row>
    <row r="1357" spans="1:6" x14ac:dyDescent="0.25">
      <c r="A1357" t="s">
        <v>5533</v>
      </c>
      <c r="B1357" t="s">
        <v>1124</v>
      </c>
      <c r="C1357">
        <v>1</v>
      </c>
      <c r="D1357">
        <v>1</v>
      </c>
      <c r="E1357">
        <v>11</v>
      </c>
      <c r="F1357">
        <v>891</v>
      </c>
    </row>
    <row r="1358" spans="1:6" x14ac:dyDescent="0.25">
      <c r="A1358" t="s">
        <v>5533</v>
      </c>
      <c r="B1358" t="s">
        <v>1126</v>
      </c>
      <c r="C1358">
        <v>1</v>
      </c>
      <c r="D1358">
        <v>1</v>
      </c>
      <c r="E1358">
        <v>3</v>
      </c>
      <c r="F1358">
        <v>892</v>
      </c>
    </row>
    <row r="1359" spans="1:6" x14ac:dyDescent="0.25">
      <c r="A1359" t="s">
        <v>5533</v>
      </c>
      <c r="B1359" t="s">
        <v>1127</v>
      </c>
      <c r="C1359">
        <v>1</v>
      </c>
      <c r="D1359">
        <v>1</v>
      </c>
      <c r="E1359">
        <v>3</v>
      </c>
      <c r="F1359">
        <v>893</v>
      </c>
    </row>
    <row r="1360" spans="1:6" x14ac:dyDescent="0.25">
      <c r="A1360" t="s">
        <v>5533</v>
      </c>
      <c r="B1360" t="s">
        <v>1128</v>
      </c>
      <c r="C1360">
        <v>1</v>
      </c>
      <c r="D1360">
        <v>1</v>
      </c>
      <c r="E1360">
        <v>3</v>
      </c>
      <c r="F1360">
        <v>894</v>
      </c>
    </row>
    <row r="1361" spans="1:6" x14ac:dyDescent="0.25">
      <c r="A1361" t="s">
        <v>5533</v>
      </c>
      <c r="B1361" t="s">
        <v>1129</v>
      </c>
      <c r="C1361">
        <v>1</v>
      </c>
      <c r="D1361">
        <v>1</v>
      </c>
      <c r="E1361">
        <v>3</v>
      </c>
      <c r="F1361">
        <v>895</v>
      </c>
    </row>
    <row r="1362" spans="1:6" x14ac:dyDescent="0.25">
      <c r="A1362" t="s">
        <v>5533</v>
      </c>
      <c r="B1362" t="s">
        <v>1130</v>
      </c>
      <c r="C1362">
        <v>1</v>
      </c>
      <c r="D1362">
        <v>1</v>
      </c>
      <c r="E1362">
        <v>3</v>
      </c>
      <c r="F1362">
        <v>896</v>
      </c>
    </row>
    <row r="1363" spans="1:6" x14ac:dyDescent="0.25">
      <c r="A1363" t="s">
        <v>5533</v>
      </c>
      <c r="B1363" t="s">
        <v>1131</v>
      </c>
      <c r="C1363">
        <v>1</v>
      </c>
      <c r="D1363">
        <v>1</v>
      </c>
      <c r="E1363">
        <v>3</v>
      </c>
      <c r="F1363">
        <v>897</v>
      </c>
    </row>
    <row r="1364" spans="1:6" x14ac:dyDescent="0.25">
      <c r="A1364" t="s">
        <v>5533</v>
      </c>
      <c r="B1364" t="s">
        <v>1132</v>
      </c>
      <c r="C1364">
        <v>1</v>
      </c>
      <c r="D1364">
        <v>1</v>
      </c>
      <c r="E1364">
        <v>4</v>
      </c>
      <c r="F1364">
        <v>898</v>
      </c>
    </row>
    <row r="1365" spans="1:6" x14ac:dyDescent="0.25">
      <c r="A1365" t="s">
        <v>5533</v>
      </c>
      <c r="B1365" t="s">
        <v>1133</v>
      </c>
      <c r="C1365">
        <v>1</v>
      </c>
      <c r="D1365">
        <v>1</v>
      </c>
      <c r="E1365">
        <v>4</v>
      </c>
      <c r="F1365">
        <v>899</v>
      </c>
    </row>
    <row r="1366" spans="1:6" x14ac:dyDescent="0.25">
      <c r="A1366" t="s">
        <v>5533</v>
      </c>
      <c r="B1366" t="s">
        <v>1134</v>
      </c>
      <c r="C1366">
        <v>1</v>
      </c>
      <c r="D1366">
        <v>1</v>
      </c>
      <c r="E1366">
        <v>4</v>
      </c>
      <c r="F1366">
        <v>900</v>
      </c>
    </row>
    <row r="1367" spans="1:6" x14ac:dyDescent="0.25">
      <c r="A1367" t="s">
        <v>5533</v>
      </c>
      <c r="B1367" t="s">
        <v>1135</v>
      </c>
      <c r="C1367">
        <v>1</v>
      </c>
      <c r="D1367">
        <v>1</v>
      </c>
      <c r="E1367">
        <v>4</v>
      </c>
      <c r="F1367">
        <v>901</v>
      </c>
    </row>
    <row r="1368" spans="1:6" x14ac:dyDescent="0.25">
      <c r="A1368" t="s">
        <v>5533</v>
      </c>
      <c r="B1368" t="s">
        <v>1136</v>
      </c>
      <c r="C1368">
        <v>1</v>
      </c>
      <c r="D1368">
        <v>1</v>
      </c>
      <c r="E1368">
        <v>4</v>
      </c>
      <c r="F1368">
        <v>902</v>
      </c>
    </row>
    <row r="1369" spans="1:6" x14ac:dyDescent="0.25">
      <c r="A1369" t="s">
        <v>5533</v>
      </c>
      <c r="B1369" t="s">
        <v>1137</v>
      </c>
      <c r="C1369">
        <v>1</v>
      </c>
      <c r="D1369">
        <v>1</v>
      </c>
      <c r="E1369">
        <v>3</v>
      </c>
      <c r="F1369">
        <v>903</v>
      </c>
    </row>
    <row r="1370" spans="1:6" x14ac:dyDescent="0.25">
      <c r="A1370" t="s">
        <v>5533</v>
      </c>
      <c r="B1370" t="s">
        <v>1138</v>
      </c>
      <c r="C1370">
        <v>1</v>
      </c>
      <c r="D1370">
        <v>1</v>
      </c>
      <c r="E1370">
        <v>3</v>
      </c>
      <c r="F1370">
        <v>904</v>
      </c>
    </row>
    <row r="1371" spans="1:6" x14ac:dyDescent="0.25">
      <c r="A1371" t="s">
        <v>5533</v>
      </c>
      <c r="B1371" t="s">
        <v>1139</v>
      </c>
      <c r="C1371">
        <v>1</v>
      </c>
      <c r="D1371">
        <v>1</v>
      </c>
      <c r="E1371">
        <v>3</v>
      </c>
      <c r="F1371">
        <v>905</v>
      </c>
    </row>
    <row r="1372" spans="1:6" x14ac:dyDescent="0.25">
      <c r="A1372" t="s">
        <v>5533</v>
      </c>
      <c r="B1372" t="s">
        <v>1140</v>
      </c>
      <c r="C1372">
        <v>1</v>
      </c>
      <c r="D1372">
        <v>1</v>
      </c>
      <c r="E1372">
        <v>3</v>
      </c>
      <c r="F1372">
        <v>906</v>
      </c>
    </row>
    <row r="1373" spans="1:6" x14ac:dyDescent="0.25">
      <c r="A1373" t="s">
        <v>5533</v>
      </c>
      <c r="B1373" t="s">
        <v>1141</v>
      </c>
      <c r="C1373">
        <v>1</v>
      </c>
      <c r="D1373">
        <v>1</v>
      </c>
      <c r="E1373">
        <v>3</v>
      </c>
      <c r="F1373">
        <v>907</v>
      </c>
    </row>
    <row r="1374" spans="1:6" x14ac:dyDescent="0.25">
      <c r="A1374" t="s">
        <v>5533</v>
      </c>
      <c r="B1374" t="s">
        <v>1142</v>
      </c>
      <c r="C1374">
        <v>1</v>
      </c>
      <c r="D1374">
        <v>1</v>
      </c>
      <c r="E1374">
        <v>3</v>
      </c>
      <c r="F1374">
        <v>908</v>
      </c>
    </row>
    <row r="1375" spans="1:6" x14ac:dyDescent="0.25">
      <c r="A1375" t="s">
        <v>5533</v>
      </c>
      <c r="B1375" t="s">
        <v>1143</v>
      </c>
      <c r="C1375">
        <v>1</v>
      </c>
      <c r="D1375">
        <v>1</v>
      </c>
      <c r="E1375">
        <v>4</v>
      </c>
      <c r="F1375">
        <v>909</v>
      </c>
    </row>
    <row r="1376" spans="1:6" x14ac:dyDescent="0.25">
      <c r="A1376" t="s">
        <v>5533</v>
      </c>
      <c r="B1376" t="s">
        <v>1144</v>
      </c>
      <c r="C1376">
        <v>1</v>
      </c>
      <c r="D1376">
        <v>1</v>
      </c>
      <c r="E1376">
        <v>4</v>
      </c>
      <c r="F1376">
        <v>910</v>
      </c>
    </row>
    <row r="1377" spans="1:6" x14ac:dyDescent="0.25">
      <c r="A1377" t="s">
        <v>5533</v>
      </c>
      <c r="B1377" t="s">
        <v>1145</v>
      </c>
      <c r="C1377">
        <v>1</v>
      </c>
      <c r="D1377">
        <v>1</v>
      </c>
      <c r="E1377">
        <v>4</v>
      </c>
      <c r="F1377">
        <v>911</v>
      </c>
    </row>
    <row r="1378" spans="1:6" x14ac:dyDescent="0.25">
      <c r="A1378" t="s">
        <v>5533</v>
      </c>
      <c r="B1378" t="s">
        <v>1146</v>
      </c>
      <c r="C1378">
        <v>1</v>
      </c>
      <c r="D1378">
        <v>1</v>
      </c>
      <c r="E1378">
        <v>4</v>
      </c>
      <c r="F1378">
        <v>912</v>
      </c>
    </row>
    <row r="1379" spans="1:6" x14ac:dyDescent="0.25">
      <c r="A1379" t="s">
        <v>5533</v>
      </c>
      <c r="B1379" t="s">
        <v>1147</v>
      </c>
      <c r="C1379">
        <v>1</v>
      </c>
      <c r="D1379">
        <v>1</v>
      </c>
      <c r="E1379">
        <v>3</v>
      </c>
      <c r="F1379">
        <v>913</v>
      </c>
    </row>
    <row r="1380" spans="1:6" x14ac:dyDescent="0.25">
      <c r="A1380" t="s">
        <v>5533</v>
      </c>
      <c r="B1380" t="s">
        <v>441</v>
      </c>
      <c r="C1380">
        <v>1</v>
      </c>
      <c r="D1380">
        <v>1</v>
      </c>
      <c r="E1380">
        <v>3</v>
      </c>
      <c r="F1380">
        <v>56</v>
      </c>
    </row>
    <row r="1381" spans="1:6" x14ac:dyDescent="0.25">
      <c r="A1381" t="s">
        <v>5533</v>
      </c>
      <c r="B1381" t="s">
        <v>442</v>
      </c>
      <c r="C1381">
        <v>1</v>
      </c>
      <c r="D1381">
        <v>1</v>
      </c>
      <c r="E1381">
        <v>3</v>
      </c>
      <c r="F1381">
        <v>57</v>
      </c>
    </row>
    <row r="1382" spans="1:6" x14ac:dyDescent="0.25">
      <c r="A1382" t="s">
        <v>5533</v>
      </c>
      <c r="B1382" t="s">
        <v>443</v>
      </c>
      <c r="C1382">
        <v>1</v>
      </c>
      <c r="D1382">
        <v>1</v>
      </c>
      <c r="E1382">
        <v>3</v>
      </c>
      <c r="F1382">
        <v>58</v>
      </c>
    </row>
    <row r="1383" spans="1:6" x14ac:dyDescent="0.25">
      <c r="A1383" t="s">
        <v>5533</v>
      </c>
      <c r="B1383" t="s">
        <v>444</v>
      </c>
      <c r="C1383">
        <v>1</v>
      </c>
      <c r="D1383">
        <v>1</v>
      </c>
      <c r="E1383">
        <v>3</v>
      </c>
      <c r="F1383">
        <v>59</v>
      </c>
    </row>
    <row r="1384" spans="1:6" x14ac:dyDescent="0.25">
      <c r="A1384" t="s">
        <v>5533</v>
      </c>
      <c r="B1384" t="s">
        <v>445</v>
      </c>
      <c r="C1384">
        <v>1</v>
      </c>
      <c r="D1384">
        <v>1</v>
      </c>
      <c r="E1384">
        <v>4</v>
      </c>
      <c r="F1384">
        <v>60</v>
      </c>
    </row>
    <row r="1385" spans="1:6" x14ac:dyDescent="0.25">
      <c r="A1385" t="s">
        <v>5533</v>
      </c>
      <c r="B1385" t="s">
        <v>446</v>
      </c>
      <c r="C1385">
        <v>1</v>
      </c>
      <c r="D1385">
        <v>1</v>
      </c>
      <c r="E1385">
        <v>4</v>
      </c>
      <c r="F1385">
        <v>61</v>
      </c>
    </row>
    <row r="1386" spans="1:6" x14ac:dyDescent="0.25">
      <c r="A1386" t="s">
        <v>5533</v>
      </c>
      <c r="B1386" t="s">
        <v>447</v>
      </c>
      <c r="C1386">
        <v>1</v>
      </c>
      <c r="D1386">
        <v>1</v>
      </c>
      <c r="E1386">
        <v>3</v>
      </c>
      <c r="F1386">
        <v>62</v>
      </c>
    </row>
    <row r="1387" spans="1:6" x14ac:dyDescent="0.25">
      <c r="A1387" t="s">
        <v>5533</v>
      </c>
      <c r="B1387" t="s">
        <v>448</v>
      </c>
      <c r="C1387">
        <v>1</v>
      </c>
      <c r="D1387">
        <v>1</v>
      </c>
      <c r="E1387">
        <v>3</v>
      </c>
      <c r="F1387">
        <v>63</v>
      </c>
    </row>
    <row r="1388" spans="1:6" x14ac:dyDescent="0.25">
      <c r="A1388" t="s">
        <v>5533</v>
      </c>
      <c r="B1388" t="s">
        <v>449</v>
      </c>
      <c r="C1388">
        <v>1</v>
      </c>
      <c r="D1388">
        <v>1</v>
      </c>
      <c r="E1388">
        <v>3</v>
      </c>
      <c r="F1388">
        <v>64</v>
      </c>
    </row>
    <row r="1389" spans="1:6" x14ac:dyDescent="0.25">
      <c r="A1389" t="s">
        <v>5533</v>
      </c>
      <c r="B1389" t="s">
        <v>450</v>
      </c>
      <c r="C1389">
        <v>1</v>
      </c>
      <c r="D1389">
        <v>1</v>
      </c>
      <c r="E1389">
        <v>3</v>
      </c>
      <c r="F1389">
        <v>65</v>
      </c>
    </row>
    <row r="1390" spans="1:6" x14ac:dyDescent="0.25">
      <c r="A1390" t="s">
        <v>5533</v>
      </c>
      <c r="B1390" t="s">
        <v>451</v>
      </c>
      <c r="C1390">
        <v>1</v>
      </c>
      <c r="D1390">
        <v>1</v>
      </c>
      <c r="E1390">
        <v>4</v>
      </c>
      <c r="F1390">
        <v>66</v>
      </c>
    </row>
    <row r="1391" spans="1:6" x14ac:dyDescent="0.25">
      <c r="A1391" t="s">
        <v>5533</v>
      </c>
      <c r="B1391" t="s">
        <v>452</v>
      </c>
      <c r="C1391">
        <v>1</v>
      </c>
      <c r="D1391">
        <v>1</v>
      </c>
      <c r="E1391">
        <v>4</v>
      </c>
      <c r="F1391">
        <v>67</v>
      </c>
    </row>
    <row r="1392" spans="1:6" x14ac:dyDescent="0.25">
      <c r="A1392" t="s">
        <v>5533</v>
      </c>
      <c r="B1392" t="s">
        <v>453</v>
      </c>
      <c r="C1392">
        <v>1</v>
      </c>
      <c r="D1392">
        <v>1</v>
      </c>
      <c r="E1392">
        <v>3</v>
      </c>
      <c r="F1392">
        <v>68</v>
      </c>
    </row>
    <row r="1393" spans="1:6" x14ac:dyDescent="0.25">
      <c r="A1393" t="s">
        <v>5533</v>
      </c>
      <c r="B1393" t="s">
        <v>454</v>
      </c>
      <c r="C1393">
        <v>1</v>
      </c>
      <c r="D1393">
        <v>1</v>
      </c>
      <c r="E1393">
        <v>3</v>
      </c>
      <c r="F1393">
        <v>69</v>
      </c>
    </row>
    <row r="1394" spans="1:6" x14ac:dyDescent="0.25">
      <c r="A1394" t="s">
        <v>5533</v>
      </c>
      <c r="B1394" t="s">
        <v>455</v>
      </c>
      <c r="C1394">
        <v>1</v>
      </c>
      <c r="D1394">
        <v>1</v>
      </c>
      <c r="E1394">
        <v>3</v>
      </c>
      <c r="F1394">
        <v>70</v>
      </c>
    </row>
    <row r="1395" spans="1:6" x14ac:dyDescent="0.25">
      <c r="A1395" t="s">
        <v>5533</v>
      </c>
      <c r="B1395" t="s">
        <v>456</v>
      </c>
      <c r="C1395">
        <v>1</v>
      </c>
      <c r="D1395">
        <v>1</v>
      </c>
      <c r="E1395">
        <v>3</v>
      </c>
      <c r="F1395">
        <v>71</v>
      </c>
    </row>
    <row r="1396" spans="1:6" x14ac:dyDescent="0.25">
      <c r="A1396" t="s">
        <v>5533</v>
      </c>
      <c r="B1396" t="s">
        <v>457</v>
      </c>
      <c r="C1396">
        <v>1</v>
      </c>
      <c r="D1396">
        <v>1</v>
      </c>
      <c r="E1396">
        <v>4</v>
      </c>
      <c r="F1396">
        <v>72</v>
      </c>
    </row>
    <row r="1397" spans="1:6" x14ac:dyDescent="0.25">
      <c r="A1397" t="s">
        <v>5533</v>
      </c>
      <c r="B1397" t="s">
        <v>458</v>
      </c>
      <c r="C1397">
        <v>1</v>
      </c>
      <c r="D1397">
        <v>1</v>
      </c>
      <c r="E1397">
        <v>4</v>
      </c>
      <c r="F1397">
        <v>73</v>
      </c>
    </row>
    <row r="1398" spans="1:6" x14ac:dyDescent="0.25">
      <c r="A1398" t="s">
        <v>5533</v>
      </c>
      <c r="B1398" t="s">
        <v>459</v>
      </c>
      <c r="C1398">
        <v>1</v>
      </c>
      <c r="D1398">
        <v>1</v>
      </c>
      <c r="E1398">
        <v>3</v>
      </c>
      <c r="F1398">
        <v>74</v>
      </c>
    </row>
    <row r="1399" spans="1:6" x14ac:dyDescent="0.25">
      <c r="A1399" t="s">
        <v>5533</v>
      </c>
      <c r="B1399" t="s">
        <v>460</v>
      </c>
      <c r="C1399">
        <v>1</v>
      </c>
      <c r="D1399">
        <v>1</v>
      </c>
      <c r="E1399">
        <v>3</v>
      </c>
      <c r="F1399">
        <v>75</v>
      </c>
    </row>
    <row r="1400" spans="1:6" x14ac:dyDescent="0.25">
      <c r="A1400" t="s">
        <v>5533</v>
      </c>
      <c r="B1400" t="s">
        <v>461</v>
      </c>
      <c r="C1400">
        <v>1</v>
      </c>
      <c r="D1400">
        <v>1</v>
      </c>
      <c r="E1400">
        <v>3</v>
      </c>
      <c r="F1400">
        <v>76</v>
      </c>
    </row>
    <row r="1401" spans="1:6" x14ac:dyDescent="0.25">
      <c r="A1401" t="s">
        <v>5533</v>
      </c>
      <c r="B1401" t="s">
        <v>462</v>
      </c>
      <c r="C1401">
        <v>1</v>
      </c>
      <c r="D1401">
        <v>1</v>
      </c>
      <c r="E1401">
        <v>3</v>
      </c>
      <c r="F1401">
        <v>77</v>
      </c>
    </row>
    <row r="1402" spans="1:6" x14ac:dyDescent="0.25">
      <c r="A1402" t="s">
        <v>5533</v>
      </c>
      <c r="B1402" t="s">
        <v>463</v>
      </c>
      <c r="C1402">
        <v>1</v>
      </c>
      <c r="D1402">
        <v>1</v>
      </c>
      <c r="E1402">
        <v>4</v>
      </c>
      <c r="F1402">
        <v>78</v>
      </c>
    </row>
    <row r="1403" spans="1:6" x14ac:dyDescent="0.25">
      <c r="A1403" t="s">
        <v>5533</v>
      </c>
      <c r="B1403" t="s">
        <v>464</v>
      </c>
      <c r="C1403">
        <v>1</v>
      </c>
      <c r="D1403">
        <v>1</v>
      </c>
      <c r="E1403">
        <v>4</v>
      </c>
      <c r="F1403">
        <v>79</v>
      </c>
    </row>
    <row r="1404" spans="1:6" x14ac:dyDescent="0.25">
      <c r="A1404" t="s">
        <v>5533</v>
      </c>
      <c r="B1404" t="s">
        <v>465</v>
      </c>
      <c r="C1404">
        <v>1</v>
      </c>
      <c r="D1404">
        <v>1</v>
      </c>
      <c r="E1404">
        <v>3</v>
      </c>
      <c r="F1404">
        <v>80</v>
      </c>
    </row>
    <row r="1405" spans="1:6" x14ac:dyDescent="0.25">
      <c r="A1405" t="s">
        <v>5533</v>
      </c>
      <c r="B1405" t="s">
        <v>466</v>
      </c>
      <c r="C1405">
        <v>1</v>
      </c>
      <c r="D1405">
        <v>1</v>
      </c>
      <c r="E1405">
        <v>3</v>
      </c>
      <c r="F1405">
        <v>81</v>
      </c>
    </row>
    <row r="1406" spans="1:6" x14ac:dyDescent="0.25">
      <c r="A1406" t="s">
        <v>5533</v>
      </c>
      <c r="B1406" t="s">
        <v>467</v>
      </c>
      <c r="C1406">
        <v>1</v>
      </c>
      <c r="D1406">
        <v>1</v>
      </c>
      <c r="E1406">
        <v>3</v>
      </c>
      <c r="F1406">
        <v>82</v>
      </c>
    </row>
    <row r="1407" spans="1:6" x14ac:dyDescent="0.25">
      <c r="A1407" t="s">
        <v>5533</v>
      </c>
      <c r="B1407" t="s">
        <v>468</v>
      </c>
      <c r="C1407">
        <v>1</v>
      </c>
      <c r="D1407">
        <v>1</v>
      </c>
      <c r="E1407">
        <v>3</v>
      </c>
      <c r="F1407">
        <v>83</v>
      </c>
    </row>
    <row r="1408" spans="1:6" x14ac:dyDescent="0.25">
      <c r="A1408" t="s">
        <v>5533</v>
      </c>
      <c r="B1408" t="s">
        <v>469</v>
      </c>
      <c r="C1408">
        <v>1</v>
      </c>
      <c r="D1408">
        <v>1</v>
      </c>
      <c r="E1408">
        <v>4</v>
      </c>
      <c r="F1408">
        <v>84</v>
      </c>
    </row>
    <row r="1409" spans="1:6" x14ac:dyDescent="0.25">
      <c r="A1409" t="s">
        <v>5533</v>
      </c>
      <c r="B1409" t="s">
        <v>470</v>
      </c>
      <c r="C1409">
        <v>1</v>
      </c>
      <c r="D1409">
        <v>1</v>
      </c>
      <c r="E1409">
        <v>4</v>
      </c>
      <c r="F1409">
        <v>85</v>
      </c>
    </row>
    <row r="1410" spans="1:6" x14ac:dyDescent="0.25">
      <c r="A1410" t="s">
        <v>5533</v>
      </c>
      <c r="B1410" t="s">
        <v>471</v>
      </c>
      <c r="C1410">
        <v>1</v>
      </c>
      <c r="D1410">
        <v>1</v>
      </c>
      <c r="E1410">
        <v>3</v>
      </c>
      <c r="F1410">
        <v>86</v>
      </c>
    </row>
    <row r="1411" spans="1:6" x14ac:dyDescent="0.25">
      <c r="A1411" t="s">
        <v>5533</v>
      </c>
      <c r="B1411" t="s">
        <v>472</v>
      </c>
      <c r="C1411">
        <v>1</v>
      </c>
      <c r="D1411">
        <v>1</v>
      </c>
      <c r="E1411">
        <v>3</v>
      </c>
      <c r="F1411">
        <v>87</v>
      </c>
    </row>
    <row r="1412" spans="1:6" x14ac:dyDescent="0.25">
      <c r="A1412" t="s">
        <v>5533</v>
      </c>
      <c r="B1412" t="s">
        <v>473</v>
      </c>
      <c r="C1412">
        <v>1</v>
      </c>
      <c r="D1412">
        <v>1</v>
      </c>
      <c r="E1412">
        <v>3</v>
      </c>
      <c r="F1412">
        <v>88</v>
      </c>
    </row>
    <row r="1413" spans="1:6" x14ac:dyDescent="0.25">
      <c r="A1413" t="s">
        <v>5533</v>
      </c>
      <c r="B1413" t="s">
        <v>474</v>
      </c>
      <c r="C1413">
        <v>1</v>
      </c>
      <c r="D1413">
        <v>1</v>
      </c>
      <c r="E1413">
        <v>3</v>
      </c>
      <c r="F1413">
        <v>89</v>
      </c>
    </row>
    <row r="1414" spans="1:6" x14ac:dyDescent="0.25">
      <c r="A1414" t="s">
        <v>5533</v>
      </c>
      <c r="B1414" t="s">
        <v>475</v>
      </c>
      <c r="C1414">
        <v>1</v>
      </c>
      <c r="D1414">
        <v>1</v>
      </c>
      <c r="E1414">
        <v>4</v>
      </c>
      <c r="F1414">
        <v>90</v>
      </c>
    </row>
    <row r="1415" spans="1:6" x14ac:dyDescent="0.25">
      <c r="A1415" t="s">
        <v>5533</v>
      </c>
      <c r="B1415" t="s">
        <v>476</v>
      </c>
      <c r="C1415">
        <v>1</v>
      </c>
      <c r="D1415">
        <v>1</v>
      </c>
      <c r="E1415">
        <v>4</v>
      </c>
      <c r="F1415">
        <v>91</v>
      </c>
    </row>
    <row r="1416" spans="1:6" x14ac:dyDescent="0.25">
      <c r="A1416" t="s">
        <v>5533</v>
      </c>
      <c r="B1416" t="s">
        <v>477</v>
      </c>
      <c r="C1416">
        <v>1</v>
      </c>
      <c r="D1416">
        <v>1</v>
      </c>
      <c r="E1416">
        <v>3</v>
      </c>
      <c r="F1416">
        <v>92</v>
      </c>
    </row>
    <row r="1417" spans="1:6" x14ac:dyDescent="0.25">
      <c r="A1417" t="s">
        <v>5533</v>
      </c>
      <c r="B1417" t="s">
        <v>478</v>
      </c>
      <c r="C1417">
        <v>1</v>
      </c>
      <c r="D1417">
        <v>1</v>
      </c>
      <c r="E1417">
        <v>3</v>
      </c>
      <c r="F1417">
        <v>93</v>
      </c>
    </row>
    <row r="1418" spans="1:6" x14ac:dyDescent="0.25">
      <c r="A1418" t="s">
        <v>5533</v>
      </c>
      <c r="B1418" t="s">
        <v>479</v>
      </c>
      <c r="C1418">
        <v>1</v>
      </c>
      <c r="D1418">
        <v>1</v>
      </c>
      <c r="E1418">
        <v>3</v>
      </c>
      <c r="F1418">
        <v>94</v>
      </c>
    </row>
    <row r="1419" spans="1:6" x14ac:dyDescent="0.25">
      <c r="A1419" t="s">
        <v>5533</v>
      </c>
      <c r="B1419" t="s">
        <v>480</v>
      </c>
      <c r="C1419">
        <v>1</v>
      </c>
      <c r="D1419">
        <v>1</v>
      </c>
      <c r="E1419">
        <v>3</v>
      </c>
      <c r="F1419">
        <v>95</v>
      </c>
    </row>
    <row r="1420" spans="1:6" x14ac:dyDescent="0.25">
      <c r="A1420" t="s">
        <v>5533</v>
      </c>
      <c r="B1420" t="s">
        <v>481</v>
      </c>
      <c r="C1420">
        <v>1</v>
      </c>
      <c r="D1420">
        <v>1</v>
      </c>
      <c r="E1420">
        <v>4</v>
      </c>
      <c r="F1420">
        <v>96</v>
      </c>
    </row>
    <row r="1421" spans="1:6" x14ac:dyDescent="0.25">
      <c r="A1421" t="s">
        <v>5533</v>
      </c>
      <c r="B1421" t="s">
        <v>482</v>
      </c>
      <c r="C1421">
        <v>1</v>
      </c>
      <c r="D1421">
        <v>1</v>
      </c>
      <c r="E1421">
        <v>4</v>
      </c>
      <c r="F1421">
        <v>97</v>
      </c>
    </row>
    <row r="1422" spans="1:6" x14ac:dyDescent="0.25">
      <c r="A1422" t="s">
        <v>5533</v>
      </c>
      <c r="B1422" t="s">
        <v>483</v>
      </c>
      <c r="C1422">
        <v>1</v>
      </c>
      <c r="D1422">
        <v>1</v>
      </c>
      <c r="E1422">
        <v>3</v>
      </c>
      <c r="F1422">
        <v>98</v>
      </c>
    </row>
    <row r="1423" spans="1:6" x14ac:dyDescent="0.25">
      <c r="A1423" t="s">
        <v>5533</v>
      </c>
      <c r="B1423" t="s">
        <v>484</v>
      </c>
      <c r="C1423">
        <v>1</v>
      </c>
      <c r="D1423">
        <v>1</v>
      </c>
      <c r="E1423">
        <v>3</v>
      </c>
      <c r="F1423">
        <v>99</v>
      </c>
    </row>
    <row r="1424" spans="1:6" x14ac:dyDescent="0.25">
      <c r="A1424" t="s">
        <v>5533</v>
      </c>
      <c r="B1424" t="s">
        <v>485</v>
      </c>
      <c r="C1424">
        <v>1</v>
      </c>
      <c r="D1424">
        <v>1</v>
      </c>
      <c r="E1424">
        <v>3</v>
      </c>
      <c r="F1424">
        <v>100</v>
      </c>
    </row>
    <row r="1425" spans="1:6" x14ac:dyDescent="0.25">
      <c r="A1425" t="s">
        <v>5533</v>
      </c>
      <c r="B1425" t="s">
        <v>486</v>
      </c>
      <c r="C1425">
        <v>1</v>
      </c>
      <c r="D1425">
        <v>1</v>
      </c>
      <c r="E1425">
        <v>3</v>
      </c>
      <c r="F1425">
        <v>101</v>
      </c>
    </row>
    <row r="1426" spans="1:6" x14ac:dyDescent="0.25">
      <c r="A1426" t="s">
        <v>5533</v>
      </c>
      <c r="B1426" t="s">
        <v>487</v>
      </c>
      <c r="C1426">
        <v>1</v>
      </c>
      <c r="D1426">
        <v>1</v>
      </c>
      <c r="E1426">
        <v>4</v>
      </c>
      <c r="F1426">
        <v>102</v>
      </c>
    </row>
    <row r="1427" spans="1:6" x14ac:dyDescent="0.25">
      <c r="A1427" t="s">
        <v>5533</v>
      </c>
      <c r="B1427" t="s">
        <v>488</v>
      </c>
      <c r="C1427">
        <v>1</v>
      </c>
      <c r="D1427">
        <v>1</v>
      </c>
      <c r="E1427">
        <v>4</v>
      </c>
      <c r="F1427">
        <v>103</v>
      </c>
    </row>
    <row r="1428" spans="1:6" x14ac:dyDescent="0.25">
      <c r="A1428" t="s">
        <v>5533</v>
      </c>
      <c r="B1428" t="s">
        <v>489</v>
      </c>
      <c r="C1428">
        <v>1</v>
      </c>
      <c r="D1428">
        <v>1</v>
      </c>
      <c r="E1428">
        <v>3</v>
      </c>
      <c r="F1428">
        <v>104</v>
      </c>
    </row>
    <row r="1429" spans="1:6" x14ac:dyDescent="0.25">
      <c r="A1429" t="s">
        <v>5533</v>
      </c>
      <c r="B1429" t="s">
        <v>490</v>
      </c>
      <c r="C1429">
        <v>1</v>
      </c>
      <c r="D1429">
        <v>1</v>
      </c>
      <c r="E1429">
        <v>3</v>
      </c>
      <c r="F1429">
        <v>105</v>
      </c>
    </row>
    <row r="1430" spans="1:6" x14ac:dyDescent="0.25">
      <c r="A1430" t="s">
        <v>5533</v>
      </c>
      <c r="B1430" t="s">
        <v>491</v>
      </c>
      <c r="C1430">
        <v>1</v>
      </c>
      <c r="D1430">
        <v>1</v>
      </c>
      <c r="E1430">
        <v>3</v>
      </c>
      <c r="F1430">
        <v>106</v>
      </c>
    </row>
    <row r="1431" spans="1:6" x14ac:dyDescent="0.25">
      <c r="A1431" t="s">
        <v>5533</v>
      </c>
      <c r="B1431" t="s">
        <v>492</v>
      </c>
      <c r="C1431">
        <v>1</v>
      </c>
      <c r="D1431">
        <v>1</v>
      </c>
      <c r="E1431">
        <v>3</v>
      </c>
      <c r="F1431">
        <v>107</v>
      </c>
    </row>
    <row r="1432" spans="1:6" x14ac:dyDescent="0.25">
      <c r="A1432" t="s">
        <v>5533</v>
      </c>
      <c r="B1432" t="s">
        <v>493</v>
      </c>
      <c r="C1432">
        <v>1</v>
      </c>
      <c r="D1432">
        <v>1</v>
      </c>
      <c r="E1432">
        <v>4</v>
      </c>
      <c r="F1432">
        <v>108</v>
      </c>
    </row>
    <row r="1433" spans="1:6" x14ac:dyDescent="0.25">
      <c r="A1433" t="s">
        <v>5533</v>
      </c>
      <c r="B1433" t="s">
        <v>494</v>
      </c>
      <c r="C1433">
        <v>1</v>
      </c>
      <c r="D1433">
        <v>1</v>
      </c>
      <c r="E1433">
        <v>4</v>
      </c>
      <c r="F1433">
        <v>109</v>
      </c>
    </row>
    <row r="1434" spans="1:6" x14ac:dyDescent="0.25">
      <c r="A1434" t="s">
        <v>5533</v>
      </c>
      <c r="B1434" t="s">
        <v>495</v>
      </c>
      <c r="C1434">
        <v>1</v>
      </c>
      <c r="D1434">
        <v>1</v>
      </c>
      <c r="E1434">
        <v>3</v>
      </c>
      <c r="F1434">
        <v>110</v>
      </c>
    </row>
    <row r="1435" spans="1:6" x14ac:dyDescent="0.25">
      <c r="A1435" t="s">
        <v>5533</v>
      </c>
      <c r="B1435" t="s">
        <v>496</v>
      </c>
      <c r="C1435">
        <v>1</v>
      </c>
      <c r="D1435">
        <v>1</v>
      </c>
      <c r="E1435">
        <v>3</v>
      </c>
      <c r="F1435">
        <v>111</v>
      </c>
    </row>
    <row r="1436" spans="1:6" x14ac:dyDescent="0.25">
      <c r="A1436" t="s">
        <v>5533</v>
      </c>
      <c r="B1436" t="s">
        <v>497</v>
      </c>
      <c r="C1436">
        <v>1</v>
      </c>
      <c r="D1436">
        <v>1</v>
      </c>
      <c r="E1436">
        <v>3</v>
      </c>
      <c r="F1436">
        <v>112</v>
      </c>
    </row>
    <row r="1437" spans="1:6" x14ac:dyDescent="0.25">
      <c r="A1437" t="s">
        <v>5533</v>
      </c>
      <c r="B1437" t="s">
        <v>498</v>
      </c>
      <c r="C1437">
        <v>1</v>
      </c>
      <c r="D1437">
        <v>1</v>
      </c>
      <c r="E1437">
        <v>3</v>
      </c>
      <c r="F1437">
        <v>113</v>
      </c>
    </row>
    <row r="1438" spans="1:6" x14ac:dyDescent="0.25">
      <c r="A1438" t="s">
        <v>5533</v>
      </c>
      <c r="B1438" t="s">
        <v>499</v>
      </c>
      <c r="C1438">
        <v>1</v>
      </c>
      <c r="D1438">
        <v>1</v>
      </c>
      <c r="E1438">
        <v>4</v>
      </c>
      <c r="F1438">
        <v>114</v>
      </c>
    </row>
    <row r="1439" spans="1:6" x14ac:dyDescent="0.25">
      <c r="A1439" t="s">
        <v>5533</v>
      </c>
      <c r="B1439" t="s">
        <v>500</v>
      </c>
      <c r="C1439">
        <v>1</v>
      </c>
      <c r="D1439">
        <v>1</v>
      </c>
      <c r="E1439">
        <v>4</v>
      </c>
      <c r="F1439">
        <v>115</v>
      </c>
    </row>
    <row r="1440" spans="1:6" x14ac:dyDescent="0.25">
      <c r="A1440" t="s">
        <v>5533</v>
      </c>
      <c r="B1440" t="s">
        <v>501</v>
      </c>
      <c r="C1440">
        <v>1</v>
      </c>
      <c r="D1440">
        <v>1</v>
      </c>
      <c r="E1440">
        <v>3</v>
      </c>
      <c r="F1440">
        <v>116</v>
      </c>
    </row>
    <row r="1441" spans="1:6" x14ac:dyDescent="0.25">
      <c r="A1441" t="s">
        <v>5533</v>
      </c>
      <c r="B1441" t="s">
        <v>502</v>
      </c>
      <c r="C1441">
        <v>1</v>
      </c>
      <c r="D1441">
        <v>1</v>
      </c>
      <c r="E1441">
        <v>3</v>
      </c>
      <c r="F1441">
        <v>117</v>
      </c>
    </row>
    <row r="1442" spans="1:6" x14ac:dyDescent="0.25">
      <c r="A1442" t="s">
        <v>5533</v>
      </c>
      <c r="B1442" t="s">
        <v>503</v>
      </c>
      <c r="C1442">
        <v>1</v>
      </c>
      <c r="D1442">
        <v>1</v>
      </c>
      <c r="E1442">
        <v>3</v>
      </c>
      <c r="F1442">
        <v>118</v>
      </c>
    </row>
    <row r="1443" spans="1:6" x14ac:dyDescent="0.25">
      <c r="A1443" t="s">
        <v>5533</v>
      </c>
      <c r="B1443" t="s">
        <v>504</v>
      </c>
      <c r="C1443">
        <v>1</v>
      </c>
      <c r="D1443">
        <v>1</v>
      </c>
      <c r="E1443">
        <v>4</v>
      </c>
      <c r="F1443">
        <v>119</v>
      </c>
    </row>
    <row r="1444" spans="1:6" x14ac:dyDescent="0.25">
      <c r="A1444" t="s">
        <v>5533</v>
      </c>
      <c r="B1444" t="s">
        <v>505</v>
      </c>
      <c r="C1444">
        <v>1</v>
      </c>
      <c r="D1444">
        <v>1</v>
      </c>
      <c r="E1444">
        <v>4</v>
      </c>
      <c r="F1444">
        <v>120</v>
      </c>
    </row>
    <row r="1445" spans="1:6" x14ac:dyDescent="0.25">
      <c r="A1445" t="s">
        <v>5533</v>
      </c>
      <c r="B1445" t="s">
        <v>506</v>
      </c>
      <c r="C1445">
        <v>1</v>
      </c>
      <c r="D1445">
        <v>1</v>
      </c>
      <c r="E1445">
        <v>4</v>
      </c>
      <c r="F1445">
        <v>121</v>
      </c>
    </row>
    <row r="1446" spans="1:6" x14ac:dyDescent="0.25">
      <c r="A1446" t="s">
        <v>5533</v>
      </c>
      <c r="B1446" t="s">
        <v>507</v>
      </c>
      <c r="C1446">
        <v>1</v>
      </c>
      <c r="D1446">
        <v>1</v>
      </c>
      <c r="E1446">
        <v>3</v>
      </c>
      <c r="F1446">
        <v>122</v>
      </c>
    </row>
    <row r="1447" spans="1:6" x14ac:dyDescent="0.25">
      <c r="A1447" t="s">
        <v>5533</v>
      </c>
      <c r="B1447" t="s">
        <v>508</v>
      </c>
      <c r="C1447">
        <v>1</v>
      </c>
      <c r="D1447">
        <v>1</v>
      </c>
      <c r="E1447">
        <v>3</v>
      </c>
      <c r="F1447">
        <v>123</v>
      </c>
    </row>
    <row r="1448" spans="1:6" x14ac:dyDescent="0.25">
      <c r="A1448" t="s">
        <v>5533</v>
      </c>
      <c r="B1448" t="s">
        <v>509</v>
      </c>
      <c r="C1448">
        <v>1</v>
      </c>
      <c r="D1448">
        <v>1</v>
      </c>
      <c r="E1448">
        <v>3</v>
      </c>
      <c r="F1448">
        <v>124</v>
      </c>
    </row>
    <row r="1449" spans="1:6" x14ac:dyDescent="0.25">
      <c r="A1449" t="s">
        <v>5533</v>
      </c>
      <c r="B1449" t="s">
        <v>510</v>
      </c>
      <c r="C1449">
        <v>1</v>
      </c>
      <c r="D1449">
        <v>1</v>
      </c>
      <c r="E1449">
        <v>3</v>
      </c>
      <c r="F1449">
        <v>125</v>
      </c>
    </row>
    <row r="1450" spans="1:6" x14ac:dyDescent="0.25">
      <c r="A1450" t="s">
        <v>5533</v>
      </c>
      <c r="B1450" t="s">
        <v>511</v>
      </c>
      <c r="C1450">
        <v>1</v>
      </c>
      <c r="D1450">
        <v>1</v>
      </c>
      <c r="E1450">
        <v>4</v>
      </c>
      <c r="F1450">
        <v>126</v>
      </c>
    </row>
    <row r="1451" spans="1:6" x14ac:dyDescent="0.25">
      <c r="A1451" t="s">
        <v>5533</v>
      </c>
      <c r="B1451" t="s">
        <v>512</v>
      </c>
      <c r="C1451">
        <v>1</v>
      </c>
      <c r="D1451">
        <v>1</v>
      </c>
      <c r="E1451">
        <v>4</v>
      </c>
      <c r="F1451">
        <v>127</v>
      </c>
    </row>
    <row r="1452" spans="1:6" x14ac:dyDescent="0.25">
      <c r="A1452" t="s">
        <v>5533</v>
      </c>
      <c r="B1452" t="s">
        <v>621</v>
      </c>
      <c r="C1452">
        <v>1</v>
      </c>
      <c r="D1452">
        <v>1</v>
      </c>
      <c r="E1452">
        <v>2</v>
      </c>
      <c r="F1452">
        <v>355</v>
      </c>
    </row>
    <row r="1453" spans="1:6" x14ac:dyDescent="0.25">
      <c r="A1453" t="s">
        <v>5533</v>
      </c>
      <c r="B1453" t="s">
        <v>622</v>
      </c>
      <c r="C1453">
        <v>1</v>
      </c>
      <c r="D1453">
        <v>1</v>
      </c>
      <c r="E1453">
        <v>2</v>
      </c>
      <c r="F1453">
        <v>356</v>
      </c>
    </row>
    <row r="1454" spans="1:6" x14ac:dyDescent="0.25">
      <c r="A1454" t="s">
        <v>5533</v>
      </c>
      <c r="B1454" t="s">
        <v>623</v>
      </c>
      <c r="C1454">
        <v>1</v>
      </c>
      <c r="D1454">
        <v>1</v>
      </c>
      <c r="E1454">
        <v>2</v>
      </c>
      <c r="F1454">
        <v>357</v>
      </c>
    </row>
    <row r="1455" spans="1:6" x14ac:dyDescent="0.25">
      <c r="A1455" t="s">
        <v>5533</v>
      </c>
      <c r="B1455" t="s">
        <v>624</v>
      </c>
      <c r="C1455">
        <v>1</v>
      </c>
      <c r="D1455">
        <v>1</v>
      </c>
      <c r="E1455">
        <v>2</v>
      </c>
      <c r="F1455">
        <v>358</v>
      </c>
    </row>
    <row r="1456" spans="1:6" x14ac:dyDescent="0.25">
      <c r="A1456" t="s">
        <v>5533</v>
      </c>
      <c r="B1456" t="s">
        <v>625</v>
      </c>
      <c r="C1456">
        <v>1</v>
      </c>
      <c r="D1456">
        <v>1</v>
      </c>
      <c r="E1456">
        <v>2</v>
      </c>
      <c r="F1456">
        <v>359</v>
      </c>
    </row>
    <row r="1457" spans="1:6" x14ac:dyDescent="0.25">
      <c r="A1457" t="s">
        <v>5533</v>
      </c>
      <c r="B1457" t="s">
        <v>626</v>
      </c>
      <c r="C1457">
        <v>1</v>
      </c>
      <c r="D1457">
        <v>1</v>
      </c>
      <c r="E1457">
        <v>2</v>
      </c>
      <c r="F1457">
        <v>360</v>
      </c>
    </row>
    <row r="1458" spans="1:6" x14ac:dyDescent="0.25">
      <c r="A1458" t="s">
        <v>5533</v>
      </c>
      <c r="B1458" t="s">
        <v>627</v>
      </c>
      <c r="C1458">
        <v>1</v>
      </c>
      <c r="D1458">
        <v>1</v>
      </c>
      <c r="E1458">
        <v>4</v>
      </c>
      <c r="F1458">
        <v>361</v>
      </c>
    </row>
    <row r="1459" spans="1:6" x14ac:dyDescent="0.25">
      <c r="A1459" t="s">
        <v>5533</v>
      </c>
      <c r="B1459" t="s">
        <v>628</v>
      </c>
      <c r="C1459">
        <v>1</v>
      </c>
      <c r="D1459">
        <v>1</v>
      </c>
      <c r="E1459">
        <v>2</v>
      </c>
      <c r="F1459">
        <v>362</v>
      </c>
    </row>
    <row r="1460" spans="1:6" x14ac:dyDescent="0.25">
      <c r="A1460" t="s">
        <v>5533</v>
      </c>
      <c r="B1460" t="s">
        <v>629</v>
      </c>
      <c r="C1460">
        <v>1</v>
      </c>
      <c r="D1460">
        <v>1</v>
      </c>
      <c r="E1460">
        <v>2</v>
      </c>
      <c r="F1460">
        <v>363</v>
      </c>
    </row>
    <row r="1461" spans="1:6" x14ac:dyDescent="0.25">
      <c r="A1461" t="s">
        <v>5533</v>
      </c>
      <c r="B1461" t="s">
        <v>630</v>
      </c>
      <c r="C1461">
        <v>1</v>
      </c>
      <c r="D1461">
        <v>1</v>
      </c>
      <c r="E1461">
        <v>2</v>
      </c>
      <c r="F1461">
        <v>364</v>
      </c>
    </row>
    <row r="1462" spans="1:6" x14ac:dyDescent="0.25">
      <c r="A1462" t="s">
        <v>5533</v>
      </c>
      <c r="B1462" t="s">
        <v>631</v>
      </c>
      <c r="C1462">
        <v>1</v>
      </c>
      <c r="D1462">
        <v>1</v>
      </c>
      <c r="E1462">
        <v>2</v>
      </c>
      <c r="F1462">
        <v>365</v>
      </c>
    </row>
    <row r="1463" spans="1:6" x14ac:dyDescent="0.25">
      <c r="A1463" t="s">
        <v>5533</v>
      </c>
      <c r="B1463" t="s">
        <v>632</v>
      </c>
      <c r="C1463">
        <v>1</v>
      </c>
      <c r="D1463">
        <v>1</v>
      </c>
      <c r="E1463">
        <v>2</v>
      </c>
      <c r="F1463">
        <v>366</v>
      </c>
    </row>
    <row r="1464" spans="1:6" x14ac:dyDescent="0.25">
      <c r="A1464" t="s">
        <v>5533</v>
      </c>
      <c r="B1464" t="s">
        <v>633</v>
      </c>
      <c r="C1464">
        <v>1</v>
      </c>
      <c r="D1464">
        <v>1</v>
      </c>
      <c r="E1464">
        <v>2</v>
      </c>
      <c r="F1464">
        <v>367</v>
      </c>
    </row>
    <row r="1465" spans="1:6" x14ac:dyDescent="0.25">
      <c r="A1465" t="s">
        <v>5533</v>
      </c>
      <c r="B1465" t="s">
        <v>634</v>
      </c>
      <c r="C1465">
        <v>1</v>
      </c>
      <c r="D1465">
        <v>1</v>
      </c>
      <c r="E1465">
        <v>2</v>
      </c>
      <c r="F1465">
        <v>368</v>
      </c>
    </row>
    <row r="1466" spans="1:6" x14ac:dyDescent="0.25">
      <c r="A1466" t="s">
        <v>5533</v>
      </c>
      <c r="B1466" t="s">
        <v>635</v>
      </c>
      <c r="C1466">
        <v>1</v>
      </c>
      <c r="D1466">
        <v>1</v>
      </c>
      <c r="E1466">
        <v>2</v>
      </c>
      <c r="F1466">
        <v>369</v>
      </c>
    </row>
    <row r="1467" spans="1:6" x14ac:dyDescent="0.25">
      <c r="A1467" t="s">
        <v>5533</v>
      </c>
      <c r="B1467" t="s">
        <v>636</v>
      </c>
      <c r="C1467">
        <v>1</v>
      </c>
      <c r="D1467">
        <v>1</v>
      </c>
      <c r="E1467">
        <v>2</v>
      </c>
      <c r="F1467">
        <v>370</v>
      </c>
    </row>
    <row r="1468" spans="1:6" x14ac:dyDescent="0.25">
      <c r="A1468" t="s">
        <v>5533</v>
      </c>
      <c r="B1468" t="s">
        <v>637</v>
      </c>
      <c r="C1468">
        <v>1</v>
      </c>
      <c r="D1468">
        <v>1</v>
      </c>
      <c r="E1468">
        <v>2</v>
      </c>
      <c r="F1468">
        <v>371</v>
      </c>
    </row>
    <row r="1469" spans="1:6" x14ac:dyDescent="0.25">
      <c r="A1469" t="s">
        <v>5533</v>
      </c>
      <c r="B1469" t="s">
        <v>638</v>
      </c>
      <c r="C1469">
        <v>1</v>
      </c>
      <c r="D1469">
        <v>1</v>
      </c>
      <c r="E1469">
        <v>2</v>
      </c>
      <c r="F1469">
        <v>372</v>
      </c>
    </row>
    <row r="1470" spans="1:6" x14ac:dyDescent="0.25">
      <c r="A1470" t="s">
        <v>5533</v>
      </c>
      <c r="B1470" t="s">
        <v>639</v>
      </c>
      <c r="C1470">
        <v>1</v>
      </c>
      <c r="D1470">
        <v>1</v>
      </c>
      <c r="E1470">
        <v>2</v>
      </c>
      <c r="F1470">
        <v>373</v>
      </c>
    </row>
    <row r="1471" spans="1:6" x14ac:dyDescent="0.25">
      <c r="A1471" t="s">
        <v>5533</v>
      </c>
      <c r="B1471" t="s">
        <v>640</v>
      </c>
      <c r="C1471">
        <v>1</v>
      </c>
      <c r="D1471">
        <v>1</v>
      </c>
      <c r="E1471">
        <v>2</v>
      </c>
      <c r="F1471">
        <v>374</v>
      </c>
    </row>
    <row r="1472" spans="1:6" x14ac:dyDescent="0.25">
      <c r="A1472" t="s">
        <v>5533</v>
      </c>
      <c r="B1472" t="s">
        <v>641</v>
      </c>
      <c r="C1472">
        <v>1</v>
      </c>
      <c r="D1472">
        <v>1</v>
      </c>
      <c r="E1472">
        <v>2</v>
      </c>
      <c r="F1472">
        <v>375</v>
      </c>
    </row>
    <row r="1473" spans="1:6" x14ac:dyDescent="0.25">
      <c r="A1473" t="s">
        <v>5533</v>
      </c>
      <c r="B1473" t="s">
        <v>642</v>
      </c>
      <c r="C1473">
        <v>1</v>
      </c>
      <c r="D1473">
        <v>1</v>
      </c>
      <c r="E1473">
        <v>2</v>
      </c>
      <c r="F1473">
        <v>376</v>
      </c>
    </row>
    <row r="1474" spans="1:6" x14ac:dyDescent="0.25">
      <c r="A1474" t="s">
        <v>5533</v>
      </c>
      <c r="B1474" t="s">
        <v>643</v>
      </c>
      <c r="C1474">
        <v>1</v>
      </c>
      <c r="D1474">
        <v>1</v>
      </c>
      <c r="E1474">
        <v>2</v>
      </c>
      <c r="F1474">
        <v>377</v>
      </c>
    </row>
    <row r="1475" spans="1:6" x14ac:dyDescent="0.25">
      <c r="A1475" t="s">
        <v>5533</v>
      </c>
      <c r="B1475" t="s">
        <v>644</v>
      </c>
      <c r="C1475">
        <v>1</v>
      </c>
      <c r="D1475">
        <v>1</v>
      </c>
      <c r="E1475">
        <v>2</v>
      </c>
      <c r="F1475">
        <v>378</v>
      </c>
    </row>
    <row r="1476" spans="1:6" x14ac:dyDescent="0.25">
      <c r="A1476" t="s">
        <v>5533</v>
      </c>
      <c r="B1476" t="s">
        <v>645</v>
      </c>
      <c r="C1476">
        <v>1</v>
      </c>
      <c r="D1476">
        <v>1</v>
      </c>
      <c r="E1476">
        <v>2</v>
      </c>
      <c r="F1476">
        <v>379</v>
      </c>
    </row>
    <row r="1477" spans="1:6" x14ac:dyDescent="0.25">
      <c r="A1477" t="s">
        <v>5533</v>
      </c>
      <c r="B1477" t="s">
        <v>646</v>
      </c>
      <c r="C1477">
        <v>1</v>
      </c>
      <c r="D1477">
        <v>1</v>
      </c>
      <c r="E1477">
        <v>2</v>
      </c>
      <c r="F1477">
        <v>380</v>
      </c>
    </row>
    <row r="1478" spans="1:6" x14ac:dyDescent="0.25">
      <c r="A1478" t="s">
        <v>5533</v>
      </c>
      <c r="B1478" t="s">
        <v>647</v>
      </c>
      <c r="C1478">
        <v>1</v>
      </c>
      <c r="D1478">
        <v>1</v>
      </c>
      <c r="E1478">
        <v>2</v>
      </c>
      <c r="F1478">
        <v>381</v>
      </c>
    </row>
    <row r="1479" spans="1:6" x14ac:dyDescent="0.25">
      <c r="A1479" t="s">
        <v>5533</v>
      </c>
      <c r="B1479" t="s">
        <v>648</v>
      </c>
      <c r="C1479">
        <v>1</v>
      </c>
      <c r="D1479">
        <v>1</v>
      </c>
      <c r="E1479">
        <v>2</v>
      </c>
      <c r="F1479">
        <v>382</v>
      </c>
    </row>
    <row r="1480" spans="1:6" x14ac:dyDescent="0.25">
      <c r="A1480" t="s">
        <v>5533</v>
      </c>
      <c r="B1480" t="s">
        <v>649</v>
      </c>
      <c r="C1480">
        <v>1</v>
      </c>
      <c r="D1480">
        <v>1</v>
      </c>
      <c r="E1480">
        <v>2</v>
      </c>
      <c r="F1480">
        <v>383</v>
      </c>
    </row>
    <row r="1481" spans="1:6" x14ac:dyDescent="0.25">
      <c r="A1481" t="s">
        <v>5533</v>
      </c>
      <c r="B1481" t="s">
        <v>650</v>
      </c>
      <c r="C1481">
        <v>1</v>
      </c>
      <c r="D1481">
        <v>1</v>
      </c>
      <c r="E1481">
        <v>4</v>
      </c>
      <c r="F1481">
        <v>384</v>
      </c>
    </row>
    <row r="1482" spans="1:6" x14ac:dyDescent="0.25">
      <c r="A1482" t="s">
        <v>5533</v>
      </c>
      <c r="B1482" t="s">
        <v>651</v>
      </c>
      <c r="C1482">
        <v>1</v>
      </c>
      <c r="D1482">
        <v>1</v>
      </c>
      <c r="E1482">
        <v>2</v>
      </c>
      <c r="F1482">
        <v>385</v>
      </c>
    </row>
    <row r="1483" spans="1:6" x14ac:dyDescent="0.25">
      <c r="A1483" t="s">
        <v>5533</v>
      </c>
      <c r="B1483" t="s">
        <v>652</v>
      </c>
      <c r="C1483">
        <v>1</v>
      </c>
      <c r="D1483">
        <v>1</v>
      </c>
      <c r="E1483">
        <v>2</v>
      </c>
      <c r="F1483">
        <v>386</v>
      </c>
    </row>
    <row r="1484" spans="1:6" x14ac:dyDescent="0.25">
      <c r="A1484" t="s">
        <v>5533</v>
      </c>
      <c r="B1484" t="s">
        <v>653</v>
      </c>
      <c r="C1484">
        <v>1</v>
      </c>
      <c r="D1484">
        <v>1</v>
      </c>
      <c r="E1484">
        <v>2</v>
      </c>
      <c r="F1484">
        <v>387</v>
      </c>
    </row>
    <row r="1485" spans="1:6" x14ac:dyDescent="0.25">
      <c r="A1485" t="s">
        <v>5533</v>
      </c>
      <c r="B1485" t="s">
        <v>654</v>
      </c>
      <c r="C1485">
        <v>1</v>
      </c>
      <c r="D1485">
        <v>1</v>
      </c>
      <c r="E1485">
        <v>2</v>
      </c>
      <c r="F1485">
        <v>388</v>
      </c>
    </row>
    <row r="1486" spans="1:6" x14ac:dyDescent="0.25">
      <c r="A1486" t="s">
        <v>5533</v>
      </c>
      <c r="B1486" t="s">
        <v>655</v>
      </c>
      <c r="C1486">
        <v>1</v>
      </c>
      <c r="D1486">
        <v>1</v>
      </c>
      <c r="E1486">
        <v>2</v>
      </c>
      <c r="F1486">
        <v>389</v>
      </c>
    </row>
    <row r="1487" spans="1:6" x14ac:dyDescent="0.25">
      <c r="A1487" t="s">
        <v>5533</v>
      </c>
      <c r="B1487" t="s">
        <v>656</v>
      </c>
      <c r="C1487">
        <v>1</v>
      </c>
      <c r="D1487">
        <v>1</v>
      </c>
      <c r="E1487">
        <v>2</v>
      </c>
      <c r="F1487">
        <v>390</v>
      </c>
    </row>
    <row r="1488" spans="1:6" x14ac:dyDescent="0.25">
      <c r="A1488" t="s">
        <v>5533</v>
      </c>
      <c r="B1488" t="s">
        <v>657</v>
      </c>
      <c r="C1488">
        <v>1</v>
      </c>
      <c r="D1488">
        <v>1</v>
      </c>
      <c r="E1488">
        <v>2</v>
      </c>
      <c r="F1488">
        <v>436</v>
      </c>
    </row>
    <row r="1489" spans="1:6" x14ac:dyDescent="0.25">
      <c r="A1489" t="s">
        <v>5533</v>
      </c>
      <c r="B1489" t="s">
        <v>658</v>
      </c>
      <c r="C1489">
        <v>1</v>
      </c>
      <c r="D1489">
        <v>1</v>
      </c>
      <c r="E1489">
        <v>2</v>
      </c>
      <c r="F1489">
        <v>437</v>
      </c>
    </row>
    <row r="1490" spans="1:6" x14ac:dyDescent="0.25">
      <c r="A1490" t="s">
        <v>5533</v>
      </c>
      <c r="B1490" t="s">
        <v>659</v>
      </c>
      <c r="C1490">
        <v>1</v>
      </c>
      <c r="D1490">
        <v>1</v>
      </c>
      <c r="E1490">
        <v>2</v>
      </c>
      <c r="F1490">
        <v>438</v>
      </c>
    </row>
    <row r="1491" spans="1:6" x14ac:dyDescent="0.25">
      <c r="A1491" t="s">
        <v>5533</v>
      </c>
      <c r="B1491" t="s">
        <v>660</v>
      </c>
      <c r="C1491">
        <v>1</v>
      </c>
      <c r="D1491">
        <v>1</v>
      </c>
      <c r="E1491">
        <v>2</v>
      </c>
      <c r="F1491">
        <v>439</v>
      </c>
    </row>
    <row r="1492" spans="1:6" x14ac:dyDescent="0.25">
      <c r="A1492" t="s">
        <v>5533</v>
      </c>
      <c r="B1492" t="s">
        <v>661</v>
      </c>
      <c r="C1492">
        <v>1</v>
      </c>
      <c r="D1492">
        <v>1</v>
      </c>
      <c r="E1492">
        <v>2</v>
      </c>
      <c r="F1492">
        <v>440</v>
      </c>
    </row>
    <row r="1493" spans="1:6" x14ac:dyDescent="0.25">
      <c r="A1493" t="s">
        <v>5533</v>
      </c>
      <c r="B1493" t="s">
        <v>662</v>
      </c>
      <c r="C1493">
        <v>1</v>
      </c>
      <c r="D1493">
        <v>1</v>
      </c>
      <c r="E1493">
        <v>3</v>
      </c>
      <c r="F1493">
        <v>441</v>
      </c>
    </row>
    <row r="1494" spans="1:6" x14ac:dyDescent="0.25">
      <c r="A1494" t="s">
        <v>5533</v>
      </c>
      <c r="B1494" t="s">
        <v>663</v>
      </c>
      <c r="C1494">
        <v>1</v>
      </c>
      <c r="D1494">
        <v>1</v>
      </c>
      <c r="E1494">
        <v>2</v>
      </c>
      <c r="F1494">
        <v>442</v>
      </c>
    </row>
    <row r="1495" spans="1:6" x14ac:dyDescent="0.25">
      <c r="A1495" t="s">
        <v>5533</v>
      </c>
      <c r="B1495" t="s">
        <v>664</v>
      </c>
      <c r="C1495">
        <v>1</v>
      </c>
      <c r="D1495">
        <v>1</v>
      </c>
      <c r="E1495">
        <v>2</v>
      </c>
      <c r="F1495">
        <v>443</v>
      </c>
    </row>
    <row r="1496" spans="1:6" x14ac:dyDescent="0.25">
      <c r="A1496" t="s">
        <v>5533</v>
      </c>
      <c r="B1496" t="s">
        <v>665</v>
      </c>
      <c r="C1496">
        <v>1</v>
      </c>
      <c r="D1496">
        <v>1</v>
      </c>
      <c r="E1496">
        <v>2</v>
      </c>
      <c r="F1496">
        <v>444</v>
      </c>
    </row>
    <row r="1497" spans="1:6" x14ac:dyDescent="0.25">
      <c r="A1497" t="s">
        <v>5533</v>
      </c>
      <c r="B1497" t="s">
        <v>666</v>
      </c>
      <c r="C1497">
        <v>1</v>
      </c>
      <c r="D1497">
        <v>1</v>
      </c>
      <c r="E1497">
        <v>2</v>
      </c>
      <c r="F1497">
        <v>445</v>
      </c>
    </row>
    <row r="1498" spans="1:6" x14ac:dyDescent="0.25">
      <c r="A1498" t="s">
        <v>5533</v>
      </c>
      <c r="B1498" t="s">
        <v>667</v>
      </c>
      <c r="C1498">
        <v>1</v>
      </c>
      <c r="D1498">
        <v>1</v>
      </c>
      <c r="E1498">
        <v>3</v>
      </c>
      <c r="F1498">
        <v>446</v>
      </c>
    </row>
    <row r="1499" spans="1:6" x14ac:dyDescent="0.25">
      <c r="A1499" t="s">
        <v>5533</v>
      </c>
      <c r="B1499" t="s">
        <v>668</v>
      </c>
      <c r="C1499">
        <v>1</v>
      </c>
      <c r="D1499">
        <v>1</v>
      </c>
      <c r="E1499">
        <v>3</v>
      </c>
      <c r="F1499">
        <v>447</v>
      </c>
    </row>
    <row r="1500" spans="1:6" x14ac:dyDescent="0.25">
      <c r="A1500" t="s">
        <v>5533</v>
      </c>
      <c r="B1500" t="s">
        <v>669</v>
      </c>
      <c r="C1500">
        <v>1</v>
      </c>
      <c r="D1500">
        <v>1</v>
      </c>
      <c r="E1500">
        <v>2</v>
      </c>
      <c r="F1500">
        <v>448</v>
      </c>
    </row>
    <row r="1501" spans="1:6" x14ac:dyDescent="0.25">
      <c r="A1501" t="s">
        <v>5533</v>
      </c>
      <c r="B1501" t="s">
        <v>670</v>
      </c>
      <c r="C1501">
        <v>1</v>
      </c>
      <c r="D1501">
        <v>1</v>
      </c>
      <c r="E1501">
        <v>2</v>
      </c>
      <c r="F1501">
        <v>449</v>
      </c>
    </row>
    <row r="1502" spans="1:6" x14ac:dyDescent="0.25">
      <c r="A1502" t="s">
        <v>5533</v>
      </c>
      <c r="B1502" t="s">
        <v>671</v>
      </c>
      <c r="C1502">
        <v>1</v>
      </c>
      <c r="D1502">
        <v>1</v>
      </c>
      <c r="E1502">
        <v>2</v>
      </c>
      <c r="F1502">
        <v>450</v>
      </c>
    </row>
    <row r="1503" spans="1:6" x14ac:dyDescent="0.25">
      <c r="A1503" t="s">
        <v>5533</v>
      </c>
      <c r="B1503" t="s">
        <v>672</v>
      </c>
      <c r="C1503">
        <v>1</v>
      </c>
      <c r="D1503">
        <v>1</v>
      </c>
      <c r="E1503">
        <v>2</v>
      </c>
      <c r="F1503">
        <v>451</v>
      </c>
    </row>
    <row r="1504" spans="1:6" x14ac:dyDescent="0.25">
      <c r="A1504" t="s">
        <v>5533</v>
      </c>
      <c r="B1504" t="s">
        <v>673</v>
      </c>
      <c r="C1504">
        <v>1</v>
      </c>
      <c r="D1504">
        <v>1</v>
      </c>
      <c r="E1504">
        <v>3</v>
      </c>
      <c r="F1504">
        <v>452</v>
      </c>
    </row>
    <row r="1505" spans="1:6" x14ac:dyDescent="0.25">
      <c r="A1505" t="s">
        <v>5533</v>
      </c>
      <c r="B1505" t="s">
        <v>674</v>
      </c>
      <c r="C1505">
        <v>1</v>
      </c>
      <c r="D1505">
        <v>1</v>
      </c>
      <c r="E1505">
        <v>3</v>
      </c>
      <c r="F1505">
        <v>453</v>
      </c>
    </row>
    <row r="1506" spans="1:6" x14ac:dyDescent="0.25">
      <c r="A1506" t="s">
        <v>5533</v>
      </c>
      <c r="B1506" t="s">
        <v>675</v>
      </c>
      <c r="C1506">
        <v>1</v>
      </c>
      <c r="D1506">
        <v>1</v>
      </c>
      <c r="E1506">
        <v>2</v>
      </c>
      <c r="F1506">
        <v>454</v>
      </c>
    </row>
    <row r="1507" spans="1:6" x14ac:dyDescent="0.25">
      <c r="A1507" t="s">
        <v>5533</v>
      </c>
      <c r="B1507" t="s">
        <v>676</v>
      </c>
      <c r="C1507">
        <v>1</v>
      </c>
      <c r="D1507">
        <v>1</v>
      </c>
      <c r="E1507">
        <v>2</v>
      </c>
      <c r="F1507">
        <v>455</v>
      </c>
    </row>
    <row r="1508" spans="1:6" x14ac:dyDescent="0.25">
      <c r="A1508" t="s">
        <v>5533</v>
      </c>
      <c r="B1508" t="s">
        <v>677</v>
      </c>
      <c r="C1508">
        <v>1</v>
      </c>
      <c r="D1508">
        <v>1</v>
      </c>
      <c r="E1508">
        <v>2</v>
      </c>
      <c r="F1508">
        <v>456</v>
      </c>
    </row>
    <row r="1509" spans="1:6" x14ac:dyDescent="0.25">
      <c r="A1509" t="s">
        <v>5533</v>
      </c>
      <c r="B1509" t="s">
        <v>678</v>
      </c>
      <c r="C1509">
        <v>1</v>
      </c>
      <c r="D1509">
        <v>1</v>
      </c>
      <c r="E1509">
        <v>2</v>
      </c>
      <c r="F1509">
        <v>457</v>
      </c>
    </row>
    <row r="1510" spans="1:6" x14ac:dyDescent="0.25">
      <c r="A1510" t="s">
        <v>5533</v>
      </c>
      <c r="B1510" t="s">
        <v>679</v>
      </c>
      <c r="C1510">
        <v>1</v>
      </c>
      <c r="D1510">
        <v>1</v>
      </c>
      <c r="E1510">
        <v>3</v>
      </c>
      <c r="F1510">
        <v>458</v>
      </c>
    </row>
    <row r="1511" spans="1:6" x14ac:dyDescent="0.25">
      <c r="A1511" t="s">
        <v>5533</v>
      </c>
      <c r="B1511" t="s">
        <v>680</v>
      </c>
      <c r="C1511">
        <v>1</v>
      </c>
      <c r="D1511">
        <v>1</v>
      </c>
      <c r="E1511">
        <v>5</v>
      </c>
      <c r="F1511">
        <v>459</v>
      </c>
    </row>
    <row r="1512" spans="1:6" x14ac:dyDescent="0.25">
      <c r="A1512" t="s">
        <v>5533</v>
      </c>
      <c r="B1512" t="s">
        <v>681</v>
      </c>
      <c r="C1512">
        <v>1</v>
      </c>
      <c r="D1512">
        <v>1</v>
      </c>
      <c r="E1512">
        <v>10</v>
      </c>
      <c r="F1512">
        <v>460</v>
      </c>
    </row>
    <row r="1513" spans="1:6" x14ac:dyDescent="0.25">
      <c r="A1513" t="s">
        <v>5533</v>
      </c>
      <c r="B1513" t="s">
        <v>682</v>
      </c>
      <c r="C1513">
        <v>1</v>
      </c>
      <c r="D1513">
        <v>1</v>
      </c>
      <c r="E1513">
        <v>2</v>
      </c>
      <c r="F1513">
        <v>461</v>
      </c>
    </row>
    <row r="1514" spans="1:6" x14ac:dyDescent="0.25">
      <c r="A1514" t="s">
        <v>5533</v>
      </c>
      <c r="B1514" t="s">
        <v>683</v>
      </c>
      <c r="C1514">
        <v>1</v>
      </c>
      <c r="D1514">
        <v>1</v>
      </c>
      <c r="E1514">
        <v>2</v>
      </c>
      <c r="F1514">
        <v>462</v>
      </c>
    </row>
    <row r="1515" spans="1:6" x14ac:dyDescent="0.25">
      <c r="A1515" t="s">
        <v>5533</v>
      </c>
      <c r="B1515" t="s">
        <v>684</v>
      </c>
      <c r="C1515">
        <v>1</v>
      </c>
      <c r="D1515">
        <v>1</v>
      </c>
      <c r="E1515">
        <v>2</v>
      </c>
      <c r="F1515">
        <v>463</v>
      </c>
    </row>
    <row r="1516" spans="1:6" x14ac:dyDescent="0.25">
      <c r="A1516" t="s">
        <v>5533</v>
      </c>
      <c r="B1516" t="s">
        <v>685</v>
      </c>
      <c r="C1516">
        <v>1</v>
      </c>
      <c r="D1516">
        <v>1</v>
      </c>
      <c r="E1516">
        <v>2</v>
      </c>
      <c r="F1516">
        <v>464</v>
      </c>
    </row>
    <row r="1517" spans="1:6" x14ac:dyDescent="0.25">
      <c r="A1517" t="s">
        <v>5533</v>
      </c>
      <c r="B1517" t="s">
        <v>686</v>
      </c>
      <c r="C1517">
        <v>1</v>
      </c>
      <c r="D1517">
        <v>1</v>
      </c>
      <c r="E1517">
        <v>3</v>
      </c>
      <c r="F1517">
        <v>465</v>
      </c>
    </row>
    <row r="1518" spans="1:6" x14ac:dyDescent="0.25">
      <c r="A1518" t="s">
        <v>5533</v>
      </c>
      <c r="B1518" t="s">
        <v>687</v>
      </c>
      <c r="C1518">
        <v>1</v>
      </c>
      <c r="D1518">
        <v>1</v>
      </c>
      <c r="E1518">
        <v>2</v>
      </c>
      <c r="F1518">
        <v>466</v>
      </c>
    </row>
    <row r="1519" spans="1:6" x14ac:dyDescent="0.25">
      <c r="A1519" t="s">
        <v>5533</v>
      </c>
      <c r="B1519" t="s">
        <v>688</v>
      </c>
      <c r="C1519">
        <v>1</v>
      </c>
      <c r="D1519">
        <v>1</v>
      </c>
      <c r="E1519">
        <v>2</v>
      </c>
      <c r="F1519">
        <v>467</v>
      </c>
    </row>
    <row r="1520" spans="1:6" x14ac:dyDescent="0.25">
      <c r="A1520" t="s">
        <v>5533</v>
      </c>
      <c r="B1520" t="s">
        <v>689</v>
      </c>
      <c r="C1520">
        <v>1</v>
      </c>
      <c r="D1520">
        <v>1</v>
      </c>
      <c r="E1520">
        <v>2</v>
      </c>
      <c r="F1520">
        <v>468</v>
      </c>
    </row>
    <row r="1521" spans="1:6" x14ac:dyDescent="0.25">
      <c r="A1521" t="s">
        <v>5533</v>
      </c>
      <c r="B1521" t="s">
        <v>690</v>
      </c>
      <c r="C1521">
        <v>1</v>
      </c>
      <c r="D1521">
        <v>1</v>
      </c>
      <c r="E1521">
        <v>2</v>
      </c>
      <c r="F1521">
        <v>469</v>
      </c>
    </row>
    <row r="1522" spans="1:6" x14ac:dyDescent="0.25">
      <c r="A1522" t="s">
        <v>5533</v>
      </c>
      <c r="B1522" t="s">
        <v>691</v>
      </c>
      <c r="C1522">
        <v>1</v>
      </c>
      <c r="D1522">
        <v>1</v>
      </c>
      <c r="E1522">
        <v>2</v>
      </c>
      <c r="F1522">
        <v>470</v>
      </c>
    </row>
    <row r="1523" spans="1:6" x14ac:dyDescent="0.25">
      <c r="A1523" t="s">
        <v>5533</v>
      </c>
      <c r="B1523" t="s">
        <v>692</v>
      </c>
      <c r="C1523">
        <v>1</v>
      </c>
      <c r="D1523">
        <v>1</v>
      </c>
      <c r="E1523">
        <v>3</v>
      </c>
      <c r="F1523">
        <v>471</v>
      </c>
    </row>
    <row r="1524" spans="1:6" x14ac:dyDescent="0.25">
      <c r="A1524" t="s">
        <v>5533</v>
      </c>
      <c r="B1524" t="s">
        <v>1486</v>
      </c>
      <c r="C1524">
        <v>1</v>
      </c>
      <c r="D1524">
        <v>1</v>
      </c>
      <c r="E1524">
        <v>2</v>
      </c>
      <c r="F1524">
        <v>972</v>
      </c>
    </row>
    <row r="1525" spans="1:6" x14ac:dyDescent="0.25">
      <c r="A1525" t="s">
        <v>5533</v>
      </c>
      <c r="B1525" t="s">
        <v>1487</v>
      </c>
      <c r="C1525">
        <v>1</v>
      </c>
      <c r="D1525">
        <v>1</v>
      </c>
      <c r="E1525">
        <v>2</v>
      </c>
      <c r="F1525">
        <v>973</v>
      </c>
    </row>
    <row r="1526" spans="1:6" x14ac:dyDescent="0.25">
      <c r="A1526" t="s">
        <v>5533</v>
      </c>
      <c r="B1526" t="s">
        <v>1488</v>
      </c>
      <c r="C1526">
        <v>1</v>
      </c>
      <c r="D1526">
        <v>1</v>
      </c>
      <c r="E1526">
        <v>2</v>
      </c>
      <c r="F1526">
        <v>974</v>
      </c>
    </row>
    <row r="1527" spans="1:6" x14ac:dyDescent="0.25">
      <c r="A1527" t="s">
        <v>5533</v>
      </c>
      <c r="B1527" t="s">
        <v>1489</v>
      </c>
      <c r="C1527">
        <v>1</v>
      </c>
      <c r="D1527">
        <v>1</v>
      </c>
      <c r="E1527">
        <v>2</v>
      </c>
      <c r="F1527">
        <v>975</v>
      </c>
    </row>
    <row r="1528" spans="1:6" x14ac:dyDescent="0.25">
      <c r="A1528" t="s">
        <v>5533</v>
      </c>
      <c r="B1528" t="s">
        <v>1490</v>
      </c>
      <c r="C1528">
        <v>1</v>
      </c>
      <c r="D1528">
        <v>1</v>
      </c>
      <c r="E1528">
        <v>2</v>
      </c>
      <c r="F1528">
        <v>976</v>
      </c>
    </row>
    <row r="1529" spans="1:6" x14ac:dyDescent="0.25">
      <c r="A1529" t="s">
        <v>5533</v>
      </c>
      <c r="B1529" t="s">
        <v>1491</v>
      </c>
      <c r="C1529">
        <v>1</v>
      </c>
      <c r="D1529">
        <v>1</v>
      </c>
      <c r="E1529">
        <v>2</v>
      </c>
      <c r="F1529">
        <v>977</v>
      </c>
    </row>
    <row r="1530" spans="1:6" x14ac:dyDescent="0.25">
      <c r="A1530" t="s">
        <v>5533</v>
      </c>
      <c r="B1530" t="s">
        <v>1492</v>
      </c>
      <c r="C1530">
        <v>1</v>
      </c>
      <c r="D1530">
        <v>1</v>
      </c>
      <c r="E1530">
        <v>2</v>
      </c>
      <c r="F1530">
        <v>978</v>
      </c>
    </row>
    <row r="1531" spans="1:6" x14ac:dyDescent="0.25">
      <c r="A1531" t="s">
        <v>5533</v>
      </c>
      <c r="B1531" t="s">
        <v>1493</v>
      </c>
      <c r="C1531">
        <v>1</v>
      </c>
      <c r="D1531">
        <v>1</v>
      </c>
      <c r="E1531">
        <v>2</v>
      </c>
      <c r="F1531">
        <v>979</v>
      </c>
    </row>
    <row r="1532" spans="1:6" x14ac:dyDescent="0.25">
      <c r="A1532" t="s">
        <v>5533</v>
      </c>
      <c r="B1532" t="s">
        <v>1494</v>
      </c>
      <c r="C1532">
        <v>1</v>
      </c>
      <c r="D1532">
        <v>1</v>
      </c>
      <c r="E1532">
        <v>2</v>
      </c>
      <c r="F1532">
        <v>980</v>
      </c>
    </row>
    <row r="1533" spans="1:6" x14ac:dyDescent="0.25">
      <c r="A1533" t="s">
        <v>5533</v>
      </c>
      <c r="B1533" t="s">
        <v>1495</v>
      </c>
      <c r="C1533">
        <v>1</v>
      </c>
      <c r="D1533">
        <v>1</v>
      </c>
      <c r="E1533">
        <v>2</v>
      </c>
      <c r="F1533">
        <v>981</v>
      </c>
    </row>
    <row r="1534" spans="1:6" x14ac:dyDescent="0.25">
      <c r="A1534" t="s">
        <v>5533</v>
      </c>
      <c r="B1534" t="s">
        <v>1496</v>
      </c>
      <c r="C1534">
        <v>1</v>
      </c>
      <c r="D1534">
        <v>1</v>
      </c>
      <c r="E1534">
        <v>2</v>
      </c>
      <c r="F1534">
        <v>982</v>
      </c>
    </row>
    <row r="1535" spans="1:6" x14ac:dyDescent="0.25">
      <c r="A1535" t="s">
        <v>5533</v>
      </c>
      <c r="B1535" t="s">
        <v>1497</v>
      </c>
      <c r="C1535">
        <v>1</v>
      </c>
      <c r="D1535">
        <v>1</v>
      </c>
      <c r="E1535">
        <v>2</v>
      </c>
      <c r="F1535">
        <v>983</v>
      </c>
    </row>
    <row r="1536" spans="1:6" x14ac:dyDescent="0.25">
      <c r="A1536" t="s">
        <v>5533</v>
      </c>
      <c r="B1536" t="s">
        <v>1498</v>
      </c>
      <c r="C1536">
        <v>1</v>
      </c>
      <c r="D1536">
        <v>1</v>
      </c>
      <c r="E1536">
        <v>2</v>
      </c>
      <c r="F1536">
        <v>984</v>
      </c>
    </row>
    <row r="1537" spans="1:6" x14ac:dyDescent="0.25">
      <c r="A1537" t="s">
        <v>5533</v>
      </c>
      <c r="B1537" t="s">
        <v>1499</v>
      </c>
      <c r="C1537">
        <v>1</v>
      </c>
      <c r="D1537">
        <v>1</v>
      </c>
      <c r="E1537">
        <v>2</v>
      </c>
      <c r="F1537">
        <v>985</v>
      </c>
    </row>
    <row r="1538" spans="1:6" x14ac:dyDescent="0.25">
      <c r="A1538" t="s">
        <v>5533</v>
      </c>
      <c r="B1538" t="s">
        <v>1500</v>
      </c>
      <c r="C1538">
        <v>1</v>
      </c>
      <c r="D1538">
        <v>1</v>
      </c>
      <c r="E1538">
        <v>2</v>
      </c>
      <c r="F1538">
        <v>986</v>
      </c>
    </row>
    <row r="1539" spans="1:6" x14ac:dyDescent="0.25">
      <c r="A1539" t="s">
        <v>5533</v>
      </c>
      <c r="B1539" t="s">
        <v>1501</v>
      </c>
      <c r="C1539">
        <v>1</v>
      </c>
      <c r="D1539">
        <v>1</v>
      </c>
      <c r="E1539">
        <v>2</v>
      </c>
      <c r="F1539">
        <v>987</v>
      </c>
    </row>
    <row r="1540" spans="1:6" x14ac:dyDescent="0.25">
      <c r="A1540" t="s">
        <v>5533</v>
      </c>
      <c r="B1540" t="s">
        <v>1502</v>
      </c>
      <c r="C1540">
        <v>1</v>
      </c>
      <c r="D1540">
        <v>1</v>
      </c>
      <c r="E1540">
        <v>2</v>
      </c>
      <c r="F1540">
        <v>988</v>
      </c>
    </row>
    <row r="1541" spans="1:6" x14ac:dyDescent="0.25">
      <c r="A1541" t="s">
        <v>5533</v>
      </c>
      <c r="B1541" t="s">
        <v>1503</v>
      </c>
      <c r="C1541">
        <v>1</v>
      </c>
      <c r="D1541">
        <v>1</v>
      </c>
      <c r="E1541">
        <v>2</v>
      </c>
      <c r="F1541">
        <v>989</v>
      </c>
    </row>
    <row r="1542" spans="1:6" x14ac:dyDescent="0.25">
      <c r="A1542" t="s">
        <v>5533</v>
      </c>
      <c r="B1542" t="s">
        <v>1504</v>
      </c>
      <c r="C1542">
        <v>1</v>
      </c>
      <c r="D1542">
        <v>1</v>
      </c>
      <c r="E1542">
        <v>2</v>
      </c>
      <c r="F1542">
        <v>990</v>
      </c>
    </row>
    <row r="1543" spans="1:6" x14ac:dyDescent="0.25">
      <c r="A1543" t="s">
        <v>5533</v>
      </c>
      <c r="B1543" t="s">
        <v>1505</v>
      </c>
      <c r="C1543">
        <v>1</v>
      </c>
      <c r="D1543">
        <v>1</v>
      </c>
      <c r="E1543">
        <v>2</v>
      </c>
      <c r="F1543">
        <v>991</v>
      </c>
    </row>
    <row r="1544" spans="1:6" x14ac:dyDescent="0.25">
      <c r="A1544" t="s">
        <v>5533</v>
      </c>
      <c r="B1544" t="s">
        <v>1506</v>
      </c>
      <c r="C1544">
        <v>1</v>
      </c>
      <c r="D1544">
        <v>1</v>
      </c>
      <c r="E1544">
        <v>2</v>
      </c>
      <c r="F1544">
        <v>992</v>
      </c>
    </row>
    <row r="1545" spans="1:6" x14ac:dyDescent="0.25">
      <c r="A1545" t="s">
        <v>5533</v>
      </c>
      <c r="B1545" t="s">
        <v>1507</v>
      </c>
      <c r="C1545">
        <v>1</v>
      </c>
      <c r="D1545">
        <v>1</v>
      </c>
      <c r="E1545">
        <v>2</v>
      </c>
      <c r="F1545">
        <v>993</v>
      </c>
    </row>
    <row r="1546" spans="1:6" x14ac:dyDescent="0.25">
      <c r="A1546" t="s">
        <v>5533</v>
      </c>
      <c r="B1546" t="s">
        <v>1508</v>
      </c>
      <c r="C1546">
        <v>1</v>
      </c>
      <c r="D1546">
        <v>1</v>
      </c>
      <c r="E1546">
        <v>2</v>
      </c>
      <c r="F1546">
        <v>994</v>
      </c>
    </row>
    <row r="1547" spans="1:6" x14ac:dyDescent="0.25">
      <c r="A1547" t="s">
        <v>5533</v>
      </c>
      <c r="B1547" t="s">
        <v>1509</v>
      </c>
      <c r="C1547">
        <v>1</v>
      </c>
      <c r="D1547">
        <v>1</v>
      </c>
      <c r="E1547">
        <v>2</v>
      </c>
      <c r="F1547">
        <v>995</v>
      </c>
    </row>
    <row r="1548" spans="1:6" x14ac:dyDescent="0.25">
      <c r="A1548" t="s">
        <v>5533</v>
      </c>
      <c r="B1548" t="s">
        <v>1510</v>
      </c>
      <c r="C1548">
        <v>1</v>
      </c>
      <c r="D1548">
        <v>1</v>
      </c>
      <c r="E1548">
        <v>2</v>
      </c>
      <c r="F1548">
        <v>996</v>
      </c>
    </row>
    <row r="1549" spans="1:6" x14ac:dyDescent="0.25">
      <c r="A1549" t="s">
        <v>5533</v>
      </c>
      <c r="B1549" t="s">
        <v>5536</v>
      </c>
      <c r="C1549">
        <v>1</v>
      </c>
      <c r="D1549">
        <v>1</v>
      </c>
      <c r="E1549">
        <v>2</v>
      </c>
      <c r="F1549">
        <v>997</v>
      </c>
    </row>
    <row r="1550" spans="1:6" x14ac:dyDescent="0.25">
      <c r="A1550" t="s">
        <v>5533</v>
      </c>
      <c r="B1550" t="s">
        <v>5537</v>
      </c>
      <c r="C1550">
        <v>1</v>
      </c>
      <c r="D1550">
        <v>1</v>
      </c>
      <c r="E1550">
        <v>2</v>
      </c>
      <c r="F1550">
        <v>998</v>
      </c>
    </row>
    <row r="1551" spans="1:6" x14ac:dyDescent="0.25">
      <c r="A1551" t="s">
        <v>5533</v>
      </c>
      <c r="B1551" t="s">
        <v>1511</v>
      </c>
      <c r="C1551">
        <v>1</v>
      </c>
      <c r="D1551">
        <v>1</v>
      </c>
      <c r="E1551">
        <v>4</v>
      </c>
      <c r="F1551">
        <v>999</v>
      </c>
    </row>
    <row r="1552" spans="1:6" x14ac:dyDescent="0.25">
      <c r="A1552" t="s">
        <v>5533</v>
      </c>
      <c r="B1552" t="s">
        <v>1512</v>
      </c>
      <c r="C1552">
        <v>1</v>
      </c>
      <c r="D1552">
        <v>1</v>
      </c>
      <c r="E1552">
        <v>2</v>
      </c>
      <c r="F1552">
        <v>5000</v>
      </c>
    </row>
    <row r="1553" spans="1:6" x14ac:dyDescent="0.25">
      <c r="A1553" t="s">
        <v>5533</v>
      </c>
      <c r="B1553" t="s">
        <v>1513</v>
      </c>
      <c r="C1553">
        <v>1</v>
      </c>
      <c r="D1553">
        <v>1</v>
      </c>
      <c r="E1553">
        <v>2</v>
      </c>
      <c r="F1553">
        <v>5001</v>
      </c>
    </row>
    <row r="1554" spans="1:6" x14ac:dyDescent="0.25">
      <c r="A1554" t="s">
        <v>5533</v>
      </c>
      <c r="B1554" t="s">
        <v>1514</v>
      </c>
      <c r="C1554">
        <v>1</v>
      </c>
      <c r="D1554">
        <v>1</v>
      </c>
      <c r="E1554">
        <v>2</v>
      </c>
      <c r="F1554">
        <v>5002</v>
      </c>
    </row>
    <row r="1555" spans="1:6" x14ac:dyDescent="0.25">
      <c r="A1555" t="s">
        <v>5533</v>
      </c>
      <c r="B1555" t="s">
        <v>1515</v>
      </c>
      <c r="C1555">
        <v>1</v>
      </c>
      <c r="D1555">
        <v>1</v>
      </c>
      <c r="E1555">
        <v>2</v>
      </c>
      <c r="F1555">
        <v>5003</v>
      </c>
    </row>
    <row r="1556" spans="1:6" x14ac:dyDescent="0.25">
      <c r="A1556" t="s">
        <v>5533</v>
      </c>
      <c r="B1556" t="s">
        <v>1516</v>
      </c>
      <c r="C1556">
        <v>1</v>
      </c>
      <c r="D1556">
        <v>1</v>
      </c>
      <c r="E1556">
        <v>2</v>
      </c>
      <c r="F1556">
        <v>5004</v>
      </c>
    </row>
    <row r="1557" spans="1:6" x14ac:dyDescent="0.25">
      <c r="A1557" t="s">
        <v>5533</v>
      </c>
      <c r="B1557" t="s">
        <v>1517</v>
      </c>
      <c r="C1557">
        <v>1</v>
      </c>
      <c r="D1557">
        <v>1</v>
      </c>
      <c r="E1557">
        <v>2</v>
      </c>
      <c r="F1557">
        <v>5005</v>
      </c>
    </row>
    <row r="1558" spans="1:6" x14ac:dyDescent="0.25">
      <c r="A1558" t="s">
        <v>5533</v>
      </c>
      <c r="B1558" t="s">
        <v>5538</v>
      </c>
      <c r="C1558">
        <v>1</v>
      </c>
      <c r="D1558">
        <v>1</v>
      </c>
      <c r="E1558">
        <v>2</v>
      </c>
      <c r="F1558">
        <v>5006</v>
      </c>
    </row>
    <row r="1559" spans="1:6" x14ac:dyDescent="0.25">
      <c r="A1559" t="s">
        <v>5533</v>
      </c>
      <c r="B1559" t="s">
        <v>5539</v>
      </c>
      <c r="C1559">
        <v>1</v>
      </c>
      <c r="D1559">
        <v>1</v>
      </c>
      <c r="E1559">
        <v>2</v>
      </c>
      <c r="F1559">
        <v>5007</v>
      </c>
    </row>
    <row r="1560" spans="1:6" x14ac:dyDescent="0.25">
      <c r="A1560" t="s">
        <v>5533</v>
      </c>
      <c r="B1560" t="s">
        <v>1518</v>
      </c>
      <c r="C1560">
        <v>1</v>
      </c>
      <c r="D1560">
        <v>1</v>
      </c>
      <c r="E1560">
        <v>2</v>
      </c>
      <c r="F1560">
        <v>5008</v>
      </c>
    </row>
    <row r="1561" spans="1:6" x14ac:dyDescent="0.25">
      <c r="A1561" t="s">
        <v>5533</v>
      </c>
      <c r="B1561" t="s">
        <v>1519</v>
      </c>
      <c r="C1561">
        <v>1</v>
      </c>
      <c r="D1561">
        <v>1</v>
      </c>
      <c r="E1561">
        <v>2</v>
      </c>
      <c r="F1561">
        <v>5009</v>
      </c>
    </row>
    <row r="1562" spans="1:6" x14ac:dyDescent="0.25">
      <c r="A1562" t="s">
        <v>5533</v>
      </c>
      <c r="B1562" t="s">
        <v>1520</v>
      </c>
      <c r="C1562">
        <v>1</v>
      </c>
      <c r="D1562">
        <v>1</v>
      </c>
      <c r="E1562">
        <v>2</v>
      </c>
      <c r="F1562">
        <v>5010</v>
      </c>
    </row>
    <row r="1563" spans="1:6" x14ac:dyDescent="0.25">
      <c r="A1563" t="s">
        <v>5533</v>
      </c>
      <c r="B1563" t="s">
        <v>1521</v>
      </c>
      <c r="C1563">
        <v>1</v>
      </c>
      <c r="D1563">
        <v>1</v>
      </c>
      <c r="E1563">
        <v>2</v>
      </c>
      <c r="F1563">
        <v>5011</v>
      </c>
    </row>
    <row r="1564" spans="1:6" x14ac:dyDescent="0.25">
      <c r="A1564" t="s">
        <v>5533</v>
      </c>
      <c r="B1564" t="s">
        <v>1522</v>
      </c>
      <c r="C1564">
        <v>1</v>
      </c>
      <c r="D1564">
        <v>1</v>
      </c>
      <c r="E1564">
        <v>2</v>
      </c>
      <c r="F1564">
        <v>5012</v>
      </c>
    </row>
    <row r="1565" spans="1:6" x14ac:dyDescent="0.25">
      <c r="A1565" t="s">
        <v>5533</v>
      </c>
      <c r="B1565" t="s">
        <v>1523</v>
      </c>
      <c r="C1565">
        <v>1</v>
      </c>
      <c r="D1565">
        <v>1</v>
      </c>
      <c r="E1565">
        <v>2</v>
      </c>
      <c r="F1565">
        <v>5013</v>
      </c>
    </row>
    <row r="1566" spans="1:6" x14ac:dyDescent="0.25">
      <c r="A1566" t="s">
        <v>5533</v>
      </c>
      <c r="B1566" t="s">
        <v>1524</v>
      </c>
      <c r="C1566">
        <v>1</v>
      </c>
      <c r="D1566">
        <v>1</v>
      </c>
      <c r="E1566">
        <v>2</v>
      </c>
      <c r="F1566">
        <v>5014</v>
      </c>
    </row>
    <row r="1567" spans="1:6" x14ac:dyDescent="0.25">
      <c r="A1567" t="s">
        <v>5533</v>
      </c>
      <c r="B1567" t="s">
        <v>5540</v>
      </c>
      <c r="C1567">
        <v>1</v>
      </c>
      <c r="D1567">
        <v>1</v>
      </c>
      <c r="E1567">
        <v>2</v>
      </c>
      <c r="F1567">
        <v>5015</v>
      </c>
    </row>
    <row r="1568" spans="1:6" x14ac:dyDescent="0.25">
      <c r="A1568" t="s">
        <v>5533</v>
      </c>
      <c r="B1568" t="s">
        <v>5541</v>
      </c>
      <c r="C1568">
        <v>1</v>
      </c>
      <c r="D1568">
        <v>1</v>
      </c>
      <c r="E1568">
        <v>2</v>
      </c>
      <c r="F1568">
        <v>5016</v>
      </c>
    </row>
    <row r="1569" spans="1:6" x14ac:dyDescent="0.25">
      <c r="A1569" t="s">
        <v>5533</v>
      </c>
      <c r="B1569" t="s">
        <v>1525</v>
      </c>
      <c r="C1569">
        <v>1</v>
      </c>
      <c r="D1569">
        <v>1</v>
      </c>
      <c r="E1569">
        <v>2</v>
      </c>
      <c r="F1569">
        <v>5017</v>
      </c>
    </row>
    <row r="1570" spans="1:6" x14ac:dyDescent="0.25">
      <c r="A1570" t="s">
        <v>5533</v>
      </c>
      <c r="B1570" t="s">
        <v>1526</v>
      </c>
      <c r="C1570">
        <v>1</v>
      </c>
      <c r="D1570">
        <v>1</v>
      </c>
      <c r="E1570">
        <v>2</v>
      </c>
      <c r="F1570">
        <v>5018</v>
      </c>
    </row>
    <row r="1571" spans="1:6" x14ac:dyDescent="0.25">
      <c r="A1571" t="s">
        <v>5533</v>
      </c>
      <c r="B1571" t="s">
        <v>1527</v>
      </c>
      <c r="C1571">
        <v>1</v>
      </c>
      <c r="D1571">
        <v>1</v>
      </c>
      <c r="E1571">
        <v>2</v>
      </c>
      <c r="F1571">
        <v>5019</v>
      </c>
    </row>
    <row r="1572" spans="1:6" x14ac:dyDescent="0.25">
      <c r="A1572" t="s">
        <v>5533</v>
      </c>
      <c r="B1572" t="s">
        <v>1528</v>
      </c>
      <c r="C1572">
        <v>1</v>
      </c>
      <c r="D1572">
        <v>1</v>
      </c>
      <c r="E1572">
        <v>2</v>
      </c>
      <c r="F1572">
        <v>5020</v>
      </c>
    </row>
    <row r="1573" spans="1:6" x14ac:dyDescent="0.25">
      <c r="A1573" t="s">
        <v>5533</v>
      </c>
      <c r="B1573" t="s">
        <v>1529</v>
      </c>
      <c r="C1573">
        <v>1</v>
      </c>
      <c r="D1573">
        <v>1</v>
      </c>
      <c r="E1573">
        <v>2</v>
      </c>
      <c r="F1573">
        <v>5021</v>
      </c>
    </row>
    <row r="1574" spans="1:6" x14ac:dyDescent="0.25">
      <c r="A1574" t="s">
        <v>5533</v>
      </c>
      <c r="B1574" t="s">
        <v>1530</v>
      </c>
      <c r="C1574">
        <v>1</v>
      </c>
      <c r="D1574">
        <v>1</v>
      </c>
      <c r="E1574">
        <v>2</v>
      </c>
      <c r="F1574">
        <v>5022</v>
      </c>
    </row>
    <row r="1575" spans="1:6" x14ac:dyDescent="0.25">
      <c r="A1575" t="s">
        <v>5533</v>
      </c>
      <c r="B1575" t="s">
        <v>1531</v>
      </c>
      <c r="C1575">
        <v>1</v>
      </c>
      <c r="D1575">
        <v>1</v>
      </c>
      <c r="E1575">
        <v>2</v>
      </c>
      <c r="F1575">
        <v>5023</v>
      </c>
    </row>
    <row r="1576" spans="1:6" x14ac:dyDescent="0.25">
      <c r="A1576" t="s">
        <v>5533</v>
      </c>
      <c r="B1576" t="s">
        <v>1532</v>
      </c>
      <c r="C1576">
        <v>1</v>
      </c>
      <c r="D1576">
        <v>1</v>
      </c>
      <c r="E1576">
        <v>9</v>
      </c>
      <c r="F1576">
        <v>5024</v>
      </c>
    </row>
    <row r="1577" spans="1:6" x14ac:dyDescent="0.25">
      <c r="A1577" t="s">
        <v>5533</v>
      </c>
      <c r="B1577" t="s">
        <v>1533</v>
      </c>
      <c r="C1577">
        <v>1</v>
      </c>
      <c r="D1577">
        <v>1</v>
      </c>
      <c r="E1577">
        <v>2</v>
      </c>
      <c r="F1577">
        <v>5025</v>
      </c>
    </row>
    <row r="1578" spans="1:6" x14ac:dyDescent="0.25">
      <c r="A1578" t="s">
        <v>5533</v>
      </c>
      <c r="B1578" t="s">
        <v>1534</v>
      </c>
      <c r="C1578">
        <v>1</v>
      </c>
      <c r="D1578">
        <v>1</v>
      </c>
      <c r="E1578">
        <v>1</v>
      </c>
      <c r="F1578">
        <v>5026</v>
      </c>
    </row>
    <row r="1579" spans="1:6" x14ac:dyDescent="0.25">
      <c r="A1579" t="s">
        <v>5533</v>
      </c>
      <c r="B1579" t="s">
        <v>1535</v>
      </c>
      <c r="C1579">
        <v>1</v>
      </c>
      <c r="D1579">
        <v>1</v>
      </c>
      <c r="E1579">
        <v>1</v>
      </c>
      <c r="F1579">
        <v>5027</v>
      </c>
    </row>
    <row r="1580" spans="1:6" x14ac:dyDescent="0.25">
      <c r="A1580" t="s">
        <v>5533</v>
      </c>
      <c r="B1580" t="s">
        <v>1536</v>
      </c>
      <c r="C1580">
        <v>1</v>
      </c>
      <c r="D1580">
        <v>1</v>
      </c>
      <c r="E1580">
        <v>1</v>
      </c>
      <c r="F1580">
        <v>5028</v>
      </c>
    </row>
    <row r="1581" spans="1:6" x14ac:dyDescent="0.25">
      <c r="A1581" t="s">
        <v>5533</v>
      </c>
      <c r="B1581" t="s">
        <v>1537</v>
      </c>
      <c r="C1581">
        <v>1</v>
      </c>
      <c r="D1581">
        <v>1</v>
      </c>
      <c r="E1581">
        <v>1</v>
      </c>
      <c r="F1581">
        <v>5029</v>
      </c>
    </row>
    <row r="1582" spans="1:6" x14ac:dyDescent="0.25">
      <c r="A1582" t="s">
        <v>5533</v>
      </c>
      <c r="B1582" t="s">
        <v>1538</v>
      </c>
      <c r="C1582">
        <v>1</v>
      </c>
      <c r="D1582">
        <v>1</v>
      </c>
      <c r="E1582">
        <v>1</v>
      </c>
      <c r="F1582">
        <v>5030</v>
      </c>
    </row>
    <row r="1583" spans="1:6" x14ac:dyDescent="0.25">
      <c r="A1583" t="s">
        <v>5533</v>
      </c>
      <c r="B1583" t="s">
        <v>1539</v>
      </c>
      <c r="C1583">
        <v>1</v>
      </c>
      <c r="D1583">
        <v>1</v>
      </c>
      <c r="E1583">
        <v>1</v>
      </c>
      <c r="F1583">
        <v>5031</v>
      </c>
    </row>
    <row r="1584" spans="1:6" x14ac:dyDescent="0.25">
      <c r="A1584" t="s">
        <v>5533</v>
      </c>
      <c r="B1584" t="s">
        <v>1540</v>
      </c>
      <c r="C1584">
        <v>1</v>
      </c>
      <c r="D1584">
        <v>1</v>
      </c>
      <c r="E1584">
        <v>1</v>
      </c>
      <c r="F1584">
        <v>5032</v>
      </c>
    </row>
    <row r="1585" spans="1:6" x14ac:dyDescent="0.25">
      <c r="A1585" t="s">
        <v>5533</v>
      </c>
      <c r="B1585" t="s">
        <v>1541</v>
      </c>
      <c r="C1585">
        <v>1</v>
      </c>
      <c r="D1585">
        <v>1</v>
      </c>
      <c r="E1585">
        <v>1</v>
      </c>
      <c r="F1585">
        <v>5033</v>
      </c>
    </row>
    <row r="1586" spans="1:6" x14ac:dyDescent="0.25">
      <c r="A1586" t="s">
        <v>5533</v>
      </c>
      <c r="B1586" t="s">
        <v>1542</v>
      </c>
      <c r="C1586">
        <v>1</v>
      </c>
      <c r="D1586">
        <v>1</v>
      </c>
      <c r="E1586">
        <v>1</v>
      </c>
      <c r="F1586">
        <v>5034</v>
      </c>
    </row>
    <row r="1587" spans="1:6" x14ac:dyDescent="0.25">
      <c r="A1587" t="s">
        <v>5533</v>
      </c>
      <c r="B1587" t="s">
        <v>1543</v>
      </c>
      <c r="C1587">
        <v>1</v>
      </c>
      <c r="D1587">
        <v>1</v>
      </c>
      <c r="E1587">
        <v>1</v>
      </c>
      <c r="F1587">
        <v>5035</v>
      </c>
    </row>
    <row r="1588" spans="1:6" x14ac:dyDescent="0.25">
      <c r="A1588" t="s">
        <v>5533</v>
      </c>
      <c r="B1588" t="s">
        <v>1544</v>
      </c>
      <c r="C1588">
        <v>1</v>
      </c>
      <c r="D1588">
        <v>1</v>
      </c>
      <c r="E1588">
        <v>1</v>
      </c>
      <c r="F1588">
        <v>5036</v>
      </c>
    </row>
    <row r="1589" spans="1:6" x14ac:dyDescent="0.25">
      <c r="A1589" t="s">
        <v>5533</v>
      </c>
      <c r="B1589" t="s">
        <v>1545</v>
      </c>
      <c r="C1589">
        <v>1</v>
      </c>
      <c r="D1589">
        <v>1</v>
      </c>
      <c r="E1589">
        <v>1</v>
      </c>
      <c r="F1589">
        <v>5037</v>
      </c>
    </row>
    <row r="1590" spans="1:6" x14ac:dyDescent="0.25">
      <c r="A1590" t="s">
        <v>5533</v>
      </c>
      <c r="B1590" t="s">
        <v>1546</v>
      </c>
      <c r="C1590">
        <v>1</v>
      </c>
      <c r="D1590">
        <v>1</v>
      </c>
      <c r="E1590">
        <v>1</v>
      </c>
      <c r="F1590">
        <v>5038</v>
      </c>
    </row>
    <row r="1591" spans="1:6" x14ac:dyDescent="0.25">
      <c r="A1591" t="s">
        <v>5533</v>
      </c>
      <c r="B1591" t="s">
        <v>1547</v>
      </c>
      <c r="C1591">
        <v>1</v>
      </c>
      <c r="D1591">
        <v>1</v>
      </c>
      <c r="E1591">
        <v>1</v>
      </c>
      <c r="F1591">
        <v>5039</v>
      </c>
    </row>
    <row r="1592" spans="1:6" x14ac:dyDescent="0.25">
      <c r="A1592" t="s">
        <v>5533</v>
      </c>
      <c r="B1592" t="s">
        <v>1548</v>
      </c>
      <c r="C1592">
        <v>1</v>
      </c>
      <c r="D1592">
        <v>1</v>
      </c>
      <c r="E1592">
        <v>1</v>
      </c>
      <c r="F1592">
        <v>5040</v>
      </c>
    </row>
    <row r="1593" spans="1:6" x14ac:dyDescent="0.25">
      <c r="A1593" t="s">
        <v>5533</v>
      </c>
      <c r="B1593" t="s">
        <v>1549</v>
      </c>
      <c r="C1593">
        <v>1</v>
      </c>
      <c r="D1593">
        <v>1</v>
      </c>
      <c r="E1593">
        <v>1</v>
      </c>
      <c r="F1593">
        <v>5041</v>
      </c>
    </row>
    <row r="1594" spans="1:6" x14ac:dyDescent="0.25">
      <c r="A1594" t="s">
        <v>5533</v>
      </c>
      <c r="B1594" t="s">
        <v>1550</v>
      </c>
      <c r="C1594">
        <v>1</v>
      </c>
      <c r="D1594">
        <v>1</v>
      </c>
      <c r="E1594">
        <v>1</v>
      </c>
      <c r="F1594">
        <v>5042</v>
      </c>
    </row>
    <row r="1595" spans="1:6" x14ac:dyDescent="0.25">
      <c r="A1595" t="s">
        <v>5533</v>
      </c>
      <c r="B1595" t="s">
        <v>1551</v>
      </c>
      <c r="C1595">
        <v>1</v>
      </c>
      <c r="D1595">
        <v>1</v>
      </c>
      <c r="E1595">
        <v>1</v>
      </c>
      <c r="F1595">
        <v>5043</v>
      </c>
    </row>
    <row r="1596" spans="1:6" x14ac:dyDescent="0.25">
      <c r="A1596" t="s">
        <v>5533</v>
      </c>
      <c r="B1596" t="s">
        <v>1552</v>
      </c>
      <c r="C1596">
        <v>1</v>
      </c>
      <c r="D1596">
        <v>1</v>
      </c>
      <c r="E1596">
        <v>1</v>
      </c>
      <c r="F1596">
        <v>5044</v>
      </c>
    </row>
    <row r="1597" spans="1:6" x14ac:dyDescent="0.25">
      <c r="A1597" t="s">
        <v>5533</v>
      </c>
      <c r="B1597" t="s">
        <v>1553</v>
      </c>
      <c r="C1597">
        <v>1</v>
      </c>
      <c r="D1597">
        <v>1</v>
      </c>
      <c r="E1597">
        <v>1</v>
      </c>
      <c r="F1597">
        <v>5045</v>
      </c>
    </row>
    <row r="1598" spans="1:6" x14ac:dyDescent="0.25">
      <c r="A1598" t="s">
        <v>5533</v>
      </c>
      <c r="B1598" t="s">
        <v>1554</v>
      </c>
      <c r="C1598">
        <v>1</v>
      </c>
      <c r="D1598">
        <v>1</v>
      </c>
      <c r="E1598">
        <v>1</v>
      </c>
      <c r="F1598">
        <v>5046</v>
      </c>
    </row>
    <row r="1599" spans="1:6" x14ac:dyDescent="0.25">
      <c r="A1599" t="s">
        <v>5533</v>
      </c>
      <c r="B1599" t="s">
        <v>1555</v>
      </c>
      <c r="C1599">
        <v>1</v>
      </c>
      <c r="D1599">
        <v>1</v>
      </c>
      <c r="E1599">
        <v>1</v>
      </c>
      <c r="F1599">
        <v>5047</v>
      </c>
    </row>
    <row r="1600" spans="1:6" x14ac:dyDescent="0.25">
      <c r="A1600" t="s">
        <v>5533</v>
      </c>
      <c r="B1600" t="s">
        <v>1556</v>
      </c>
      <c r="C1600">
        <v>1</v>
      </c>
      <c r="D1600">
        <v>1</v>
      </c>
      <c r="E1600">
        <v>1</v>
      </c>
      <c r="F1600">
        <v>5048</v>
      </c>
    </row>
    <row r="1601" spans="1:6" x14ac:dyDescent="0.25">
      <c r="A1601" t="s">
        <v>5533</v>
      </c>
      <c r="B1601" t="s">
        <v>1557</v>
      </c>
      <c r="C1601">
        <v>1</v>
      </c>
      <c r="D1601">
        <v>1</v>
      </c>
      <c r="E1601">
        <v>1</v>
      </c>
      <c r="F1601">
        <v>5049</v>
      </c>
    </row>
    <row r="1602" spans="1:6" x14ac:dyDescent="0.25">
      <c r="A1602" t="s">
        <v>5533</v>
      </c>
      <c r="B1602" t="s">
        <v>1558</v>
      </c>
      <c r="C1602">
        <v>1</v>
      </c>
      <c r="D1602">
        <v>1</v>
      </c>
      <c r="E1602">
        <v>1</v>
      </c>
      <c r="F1602">
        <v>5050</v>
      </c>
    </row>
    <row r="1603" spans="1:6" x14ac:dyDescent="0.25">
      <c r="A1603" t="s">
        <v>5533</v>
      </c>
      <c r="B1603" t="s">
        <v>1559</v>
      </c>
      <c r="C1603">
        <v>1</v>
      </c>
      <c r="D1603">
        <v>1</v>
      </c>
      <c r="E1603">
        <v>1</v>
      </c>
      <c r="F1603">
        <v>5051</v>
      </c>
    </row>
    <row r="1604" spans="1:6" x14ac:dyDescent="0.25">
      <c r="A1604" t="s">
        <v>5533</v>
      </c>
      <c r="B1604" t="s">
        <v>1560</v>
      </c>
      <c r="C1604">
        <v>1</v>
      </c>
      <c r="D1604">
        <v>1</v>
      </c>
      <c r="E1604">
        <v>1</v>
      </c>
      <c r="F1604">
        <v>5052</v>
      </c>
    </row>
    <row r="1605" spans="1:6" x14ac:dyDescent="0.25">
      <c r="A1605" t="s">
        <v>5533</v>
      </c>
      <c r="B1605" t="s">
        <v>1561</v>
      </c>
      <c r="C1605">
        <v>1</v>
      </c>
      <c r="D1605">
        <v>1</v>
      </c>
      <c r="E1605">
        <v>1</v>
      </c>
      <c r="F1605">
        <v>5053</v>
      </c>
    </row>
    <row r="1606" spans="1:6" x14ac:dyDescent="0.25">
      <c r="A1606" t="s">
        <v>5533</v>
      </c>
      <c r="B1606" t="s">
        <v>1562</v>
      </c>
      <c r="C1606">
        <v>1</v>
      </c>
      <c r="D1606">
        <v>1</v>
      </c>
      <c r="E1606">
        <v>1</v>
      </c>
      <c r="F1606">
        <v>5054</v>
      </c>
    </row>
    <row r="1607" spans="1:6" x14ac:dyDescent="0.25">
      <c r="A1607" t="s">
        <v>5533</v>
      </c>
      <c r="B1607" t="s">
        <v>1563</v>
      </c>
      <c r="C1607">
        <v>1</v>
      </c>
      <c r="D1607">
        <v>1</v>
      </c>
      <c r="E1607">
        <v>1</v>
      </c>
      <c r="F1607">
        <v>5055</v>
      </c>
    </row>
    <row r="1608" spans="1:6" x14ac:dyDescent="0.25">
      <c r="A1608" t="s">
        <v>5533</v>
      </c>
      <c r="B1608" t="s">
        <v>1564</v>
      </c>
      <c r="C1608">
        <v>1</v>
      </c>
      <c r="D1608">
        <v>1</v>
      </c>
      <c r="E1608">
        <v>1</v>
      </c>
      <c r="F1608">
        <v>5056</v>
      </c>
    </row>
    <row r="1609" spans="1:6" x14ac:dyDescent="0.25">
      <c r="A1609" t="s">
        <v>5533</v>
      </c>
      <c r="B1609" t="s">
        <v>1565</v>
      </c>
      <c r="C1609">
        <v>1</v>
      </c>
      <c r="D1609">
        <v>1</v>
      </c>
      <c r="E1609">
        <v>1</v>
      </c>
      <c r="F1609">
        <v>5057</v>
      </c>
    </row>
    <row r="1610" spans="1:6" x14ac:dyDescent="0.25">
      <c r="A1610" t="s">
        <v>5533</v>
      </c>
      <c r="B1610" t="s">
        <v>1566</v>
      </c>
      <c r="C1610">
        <v>1</v>
      </c>
      <c r="D1610">
        <v>1</v>
      </c>
      <c r="E1610">
        <v>1</v>
      </c>
      <c r="F1610">
        <v>5058</v>
      </c>
    </row>
    <row r="1611" spans="1:6" x14ac:dyDescent="0.25">
      <c r="A1611" t="s">
        <v>5533</v>
      </c>
      <c r="B1611" t="s">
        <v>1567</v>
      </c>
      <c r="C1611">
        <v>1</v>
      </c>
      <c r="D1611">
        <v>1</v>
      </c>
      <c r="E1611">
        <v>1</v>
      </c>
      <c r="F1611">
        <v>5059</v>
      </c>
    </row>
    <row r="1612" spans="1:6" x14ac:dyDescent="0.25">
      <c r="A1612" t="s">
        <v>5533</v>
      </c>
      <c r="B1612" t="s">
        <v>1568</v>
      </c>
      <c r="C1612">
        <v>1</v>
      </c>
      <c r="D1612">
        <v>1</v>
      </c>
      <c r="E1612">
        <v>1</v>
      </c>
      <c r="F1612">
        <v>5060</v>
      </c>
    </row>
    <row r="1613" spans="1:6" x14ac:dyDescent="0.25">
      <c r="A1613" t="s">
        <v>5533</v>
      </c>
      <c r="B1613" t="s">
        <v>1569</v>
      </c>
      <c r="C1613">
        <v>1</v>
      </c>
      <c r="D1613">
        <v>1</v>
      </c>
      <c r="E1613">
        <v>1</v>
      </c>
      <c r="F1613">
        <v>5061</v>
      </c>
    </row>
    <row r="1614" spans="1:6" x14ac:dyDescent="0.25">
      <c r="A1614" t="s">
        <v>5533</v>
      </c>
      <c r="B1614" t="s">
        <v>1570</v>
      </c>
      <c r="C1614">
        <v>1</v>
      </c>
      <c r="D1614">
        <v>1</v>
      </c>
      <c r="E1614">
        <v>1</v>
      </c>
      <c r="F1614">
        <v>5062</v>
      </c>
    </row>
    <row r="1615" spans="1:6" x14ac:dyDescent="0.25">
      <c r="A1615" t="s">
        <v>5533</v>
      </c>
      <c r="B1615" t="s">
        <v>1571</v>
      </c>
      <c r="C1615">
        <v>1</v>
      </c>
      <c r="D1615">
        <v>1</v>
      </c>
      <c r="E1615">
        <v>1</v>
      </c>
      <c r="F1615">
        <v>5063</v>
      </c>
    </row>
    <row r="1616" spans="1:6" x14ac:dyDescent="0.25">
      <c r="A1616" t="s">
        <v>5533</v>
      </c>
      <c r="B1616" t="s">
        <v>1572</v>
      </c>
      <c r="C1616">
        <v>1</v>
      </c>
      <c r="D1616">
        <v>1</v>
      </c>
      <c r="E1616">
        <v>1</v>
      </c>
      <c r="F1616">
        <v>5064</v>
      </c>
    </row>
    <row r="1617" spans="1:6" x14ac:dyDescent="0.25">
      <c r="A1617" t="s">
        <v>5533</v>
      </c>
      <c r="B1617" t="s">
        <v>1573</v>
      </c>
      <c r="C1617">
        <v>1</v>
      </c>
      <c r="D1617">
        <v>1</v>
      </c>
      <c r="E1617">
        <v>1</v>
      </c>
      <c r="F1617">
        <v>5065</v>
      </c>
    </row>
    <row r="1618" spans="1:6" x14ac:dyDescent="0.25">
      <c r="A1618" t="s">
        <v>5533</v>
      </c>
      <c r="B1618" t="s">
        <v>1574</v>
      </c>
      <c r="C1618">
        <v>1</v>
      </c>
      <c r="D1618">
        <v>1</v>
      </c>
      <c r="E1618">
        <v>1</v>
      </c>
      <c r="F1618">
        <v>5066</v>
      </c>
    </row>
    <row r="1619" spans="1:6" x14ac:dyDescent="0.25">
      <c r="A1619" t="s">
        <v>5533</v>
      </c>
      <c r="B1619" t="s">
        <v>1575</v>
      </c>
      <c r="C1619">
        <v>1</v>
      </c>
      <c r="D1619">
        <v>1</v>
      </c>
      <c r="E1619">
        <v>1</v>
      </c>
      <c r="F1619">
        <v>5067</v>
      </c>
    </row>
    <row r="1620" spans="1:6" x14ac:dyDescent="0.25">
      <c r="A1620" t="s">
        <v>5533</v>
      </c>
      <c r="B1620" t="s">
        <v>1576</v>
      </c>
      <c r="C1620">
        <v>1</v>
      </c>
      <c r="D1620">
        <v>1</v>
      </c>
      <c r="E1620">
        <v>1</v>
      </c>
      <c r="F1620">
        <v>5068</v>
      </c>
    </row>
    <row r="1621" spans="1:6" x14ac:dyDescent="0.25">
      <c r="A1621" t="s">
        <v>5533</v>
      </c>
      <c r="B1621" t="s">
        <v>1577</v>
      </c>
      <c r="C1621">
        <v>1</v>
      </c>
      <c r="D1621">
        <v>1</v>
      </c>
      <c r="E1621">
        <v>1</v>
      </c>
      <c r="F1621">
        <v>5069</v>
      </c>
    </row>
    <row r="1622" spans="1:6" x14ac:dyDescent="0.25">
      <c r="A1622" t="s">
        <v>5533</v>
      </c>
      <c r="B1622" t="s">
        <v>1578</v>
      </c>
      <c r="C1622">
        <v>1</v>
      </c>
      <c r="D1622">
        <v>1</v>
      </c>
      <c r="E1622">
        <v>1</v>
      </c>
      <c r="F1622">
        <v>5070</v>
      </c>
    </row>
    <row r="1623" spans="1:6" x14ac:dyDescent="0.25">
      <c r="A1623" t="s">
        <v>5533</v>
      </c>
      <c r="B1623" t="s">
        <v>1579</v>
      </c>
      <c r="C1623">
        <v>1</v>
      </c>
      <c r="D1623">
        <v>1</v>
      </c>
      <c r="E1623">
        <v>1</v>
      </c>
      <c r="F1623">
        <v>5071</v>
      </c>
    </row>
    <row r="1624" spans="1:6" x14ac:dyDescent="0.25">
      <c r="A1624" t="s">
        <v>5533</v>
      </c>
      <c r="B1624" t="s">
        <v>1580</v>
      </c>
      <c r="C1624">
        <v>1</v>
      </c>
      <c r="D1624">
        <v>1</v>
      </c>
      <c r="E1624">
        <v>1</v>
      </c>
      <c r="F1624">
        <v>5072</v>
      </c>
    </row>
    <row r="1625" spans="1:6" x14ac:dyDescent="0.25">
      <c r="A1625" t="s">
        <v>5533</v>
      </c>
      <c r="B1625" t="s">
        <v>1581</v>
      </c>
      <c r="C1625">
        <v>1</v>
      </c>
      <c r="D1625">
        <v>1</v>
      </c>
      <c r="E1625">
        <v>1</v>
      </c>
      <c r="F1625">
        <v>5073</v>
      </c>
    </row>
    <row r="1626" spans="1:6" x14ac:dyDescent="0.25">
      <c r="A1626" t="s">
        <v>5533</v>
      </c>
      <c r="B1626" t="s">
        <v>1582</v>
      </c>
      <c r="C1626">
        <v>1</v>
      </c>
      <c r="D1626">
        <v>1</v>
      </c>
      <c r="E1626">
        <v>1</v>
      </c>
      <c r="F1626">
        <v>5074</v>
      </c>
    </row>
    <row r="1627" spans="1:6" x14ac:dyDescent="0.25">
      <c r="A1627" t="s">
        <v>5533</v>
      </c>
      <c r="B1627" t="s">
        <v>1583</v>
      </c>
      <c r="C1627">
        <v>1</v>
      </c>
      <c r="D1627">
        <v>1</v>
      </c>
      <c r="E1627">
        <v>1</v>
      </c>
      <c r="F1627">
        <v>5075</v>
      </c>
    </row>
    <row r="1628" spans="1:6" x14ac:dyDescent="0.25">
      <c r="A1628" t="s">
        <v>5533</v>
      </c>
      <c r="B1628" t="s">
        <v>1584</v>
      </c>
      <c r="C1628">
        <v>1</v>
      </c>
      <c r="D1628">
        <v>1</v>
      </c>
      <c r="E1628">
        <v>1</v>
      </c>
      <c r="F1628">
        <v>5076</v>
      </c>
    </row>
    <row r="1629" spans="1:6" x14ac:dyDescent="0.25">
      <c r="A1629" t="s">
        <v>5533</v>
      </c>
      <c r="B1629" t="s">
        <v>1585</v>
      </c>
      <c r="C1629">
        <v>1</v>
      </c>
      <c r="D1629">
        <v>1</v>
      </c>
      <c r="E1629">
        <v>1</v>
      </c>
      <c r="F1629">
        <v>5077</v>
      </c>
    </row>
    <row r="1630" spans="1:6" x14ac:dyDescent="0.25">
      <c r="A1630" t="s">
        <v>5533</v>
      </c>
      <c r="B1630" t="s">
        <v>1586</v>
      </c>
      <c r="C1630">
        <v>1</v>
      </c>
      <c r="D1630">
        <v>1</v>
      </c>
      <c r="E1630">
        <v>1</v>
      </c>
      <c r="F1630">
        <v>5078</v>
      </c>
    </row>
    <row r="1631" spans="1:6" x14ac:dyDescent="0.25">
      <c r="A1631" t="s">
        <v>5533</v>
      </c>
      <c r="B1631" t="s">
        <v>1587</v>
      </c>
      <c r="C1631">
        <v>1</v>
      </c>
      <c r="D1631">
        <v>1</v>
      </c>
      <c r="E1631">
        <v>1</v>
      </c>
      <c r="F1631">
        <v>5079</v>
      </c>
    </row>
    <row r="1632" spans="1:6" x14ac:dyDescent="0.25">
      <c r="A1632" t="s">
        <v>5533</v>
      </c>
      <c r="B1632" t="s">
        <v>735</v>
      </c>
      <c r="C1632">
        <v>1</v>
      </c>
      <c r="D1632">
        <v>1</v>
      </c>
      <c r="E1632">
        <v>2</v>
      </c>
      <c r="F1632">
        <v>654</v>
      </c>
    </row>
    <row r="1633" spans="1:6" x14ac:dyDescent="0.25">
      <c r="A1633" t="s">
        <v>5533</v>
      </c>
      <c r="B1633" t="s">
        <v>737</v>
      </c>
      <c r="C1633">
        <v>1</v>
      </c>
      <c r="D1633">
        <v>1</v>
      </c>
      <c r="E1633">
        <v>2</v>
      </c>
      <c r="F1633">
        <v>655</v>
      </c>
    </row>
    <row r="1634" spans="1:6" x14ac:dyDescent="0.25">
      <c r="A1634" t="s">
        <v>5533</v>
      </c>
      <c r="B1634" t="s">
        <v>739</v>
      </c>
      <c r="C1634">
        <v>1</v>
      </c>
      <c r="D1634">
        <v>1</v>
      </c>
      <c r="E1634">
        <v>2</v>
      </c>
      <c r="F1634">
        <v>656</v>
      </c>
    </row>
    <row r="1635" spans="1:6" x14ac:dyDescent="0.25">
      <c r="A1635" t="s">
        <v>5533</v>
      </c>
      <c r="B1635" t="s">
        <v>741</v>
      </c>
      <c r="C1635">
        <v>1</v>
      </c>
      <c r="D1635">
        <v>1</v>
      </c>
      <c r="E1635">
        <v>2</v>
      </c>
      <c r="F1635">
        <v>657</v>
      </c>
    </row>
    <row r="1636" spans="1:6" x14ac:dyDescent="0.25">
      <c r="A1636" t="s">
        <v>5533</v>
      </c>
      <c r="B1636" t="s">
        <v>743</v>
      </c>
      <c r="C1636">
        <v>1</v>
      </c>
      <c r="D1636">
        <v>1</v>
      </c>
      <c r="E1636">
        <v>2</v>
      </c>
      <c r="F1636">
        <v>658</v>
      </c>
    </row>
    <row r="1637" spans="1:6" x14ac:dyDescent="0.25">
      <c r="A1637" t="s">
        <v>5533</v>
      </c>
      <c r="B1637" t="s">
        <v>745</v>
      </c>
      <c r="C1637">
        <v>1</v>
      </c>
      <c r="D1637">
        <v>1</v>
      </c>
      <c r="E1637">
        <v>2</v>
      </c>
      <c r="F1637">
        <v>659</v>
      </c>
    </row>
    <row r="1638" spans="1:6" x14ac:dyDescent="0.25">
      <c r="A1638" t="s">
        <v>5533</v>
      </c>
      <c r="B1638" t="s">
        <v>747</v>
      </c>
      <c r="C1638">
        <v>1</v>
      </c>
      <c r="D1638">
        <v>1</v>
      </c>
      <c r="E1638">
        <v>2</v>
      </c>
      <c r="F1638">
        <v>660</v>
      </c>
    </row>
    <row r="1639" spans="1:6" x14ac:dyDescent="0.25">
      <c r="A1639" t="s">
        <v>5533</v>
      </c>
      <c r="B1639" t="s">
        <v>749</v>
      </c>
      <c r="C1639">
        <v>1</v>
      </c>
      <c r="D1639">
        <v>1</v>
      </c>
      <c r="E1639">
        <v>2</v>
      </c>
      <c r="F1639">
        <v>661</v>
      </c>
    </row>
    <row r="1640" spans="1:6" x14ac:dyDescent="0.25">
      <c r="A1640" t="s">
        <v>5533</v>
      </c>
      <c r="B1640" t="s">
        <v>751</v>
      </c>
      <c r="C1640">
        <v>1</v>
      </c>
      <c r="D1640">
        <v>1</v>
      </c>
      <c r="E1640">
        <v>2</v>
      </c>
      <c r="F1640">
        <v>662</v>
      </c>
    </row>
    <row r="1641" spans="1:6" x14ac:dyDescent="0.25">
      <c r="A1641" t="s">
        <v>5533</v>
      </c>
      <c r="B1641" t="s">
        <v>753</v>
      </c>
      <c r="C1641">
        <v>1</v>
      </c>
      <c r="D1641">
        <v>1</v>
      </c>
      <c r="E1641">
        <v>2</v>
      </c>
      <c r="F1641">
        <v>663</v>
      </c>
    </row>
    <row r="1642" spans="1:6" x14ac:dyDescent="0.25">
      <c r="A1642" t="s">
        <v>5533</v>
      </c>
      <c r="B1642" t="s">
        <v>755</v>
      </c>
      <c r="C1642">
        <v>1</v>
      </c>
      <c r="D1642">
        <v>1</v>
      </c>
      <c r="E1642">
        <v>2</v>
      </c>
      <c r="F1642">
        <v>664</v>
      </c>
    </row>
    <row r="1643" spans="1:6" x14ac:dyDescent="0.25">
      <c r="A1643" t="s">
        <v>5533</v>
      </c>
      <c r="B1643" t="s">
        <v>757</v>
      </c>
      <c r="C1643">
        <v>1</v>
      </c>
      <c r="D1643">
        <v>1</v>
      </c>
      <c r="E1643">
        <v>2</v>
      </c>
      <c r="F1643">
        <v>665</v>
      </c>
    </row>
    <row r="1644" spans="1:6" x14ac:dyDescent="0.25">
      <c r="A1644" t="s">
        <v>5533</v>
      </c>
      <c r="B1644" t="s">
        <v>759</v>
      </c>
      <c r="C1644">
        <v>1</v>
      </c>
      <c r="D1644">
        <v>1</v>
      </c>
      <c r="E1644">
        <v>2</v>
      </c>
      <c r="F1644">
        <v>666</v>
      </c>
    </row>
    <row r="1645" spans="1:6" x14ac:dyDescent="0.25">
      <c r="A1645" t="s">
        <v>5533</v>
      </c>
      <c r="B1645" t="s">
        <v>761</v>
      </c>
      <c r="C1645">
        <v>1</v>
      </c>
      <c r="D1645">
        <v>1</v>
      </c>
      <c r="E1645">
        <v>2</v>
      </c>
      <c r="F1645">
        <v>667</v>
      </c>
    </row>
    <row r="1646" spans="1:6" x14ac:dyDescent="0.25">
      <c r="A1646" t="s">
        <v>5533</v>
      </c>
      <c r="B1646" t="s">
        <v>763</v>
      </c>
      <c r="C1646">
        <v>1</v>
      </c>
      <c r="D1646">
        <v>1</v>
      </c>
      <c r="E1646">
        <v>2</v>
      </c>
      <c r="F1646">
        <v>668</v>
      </c>
    </row>
    <row r="1647" spans="1:6" x14ac:dyDescent="0.25">
      <c r="A1647" t="s">
        <v>5533</v>
      </c>
      <c r="B1647" t="s">
        <v>765</v>
      </c>
      <c r="C1647">
        <v>1</v>
      </c>
      <c r="D1647">
        <v>1</v>
      </c>
      <c r="E1647">
        <v>2</v>
      </c>
      <c r="F1647">
        <v>669</v>
      </c>
    </row>
    <row r="1648" spans="1:6" x14ac:dyDescent="0.25">
      <c r="A1648" t="s">
        <v>5533</v>
      </c>
      <c r="B1648" t="s">
        <v>767</v>
      </c>
      <c r="C1648">
        <v>1</v>
      </c>
      <c r="D1648">
        <v>1</v>
      </c>
      <c r="E1648">
        <v>2</v>
      </c>
      <c r="F1648">
        <v>670</v>
      </c>
    </row>
    <row r="1649" spans="1:6" x14ac:dyDescent="0.25">
      <c r="A1649" t="s">
        <v>5533</v>
      </c>
      <c r="B1649" t="s">
        <v>769</v>
      </c>
      <c r="C1649">
        <v>1</v>
      </c>
      <c r="D1649">
        <v>1</v>
      </c>
      <c r="E1649">
        <v>2</v>
      </c>
      <c r="F1649">
        <v>671</v>
      </c>
    </row>
    <row r="1650" spans="1:6" x14ac:dyDescent="0.25">
      <c r="A1650" t="s">
        <v>5533</v>
      </c>
      <c r="B1650" t="s">
        <v>771</v>
      </c>
      <c r="C1650">
        <v>1</v>
      </c>
      <c r="D1650">
        <v>1</v>
      </c>
      <c r="E1650">
        <v>2</v>
      </c>
      <c r="F1650">
        <v>672</v>
      </c>
    </row>
    <row r="1651" spans="1:6" x14ac:dyDescent="0.25">
      <c r="A1651" t="s">
        <v>5533</v>
      </c>
      <c r="B1651" t="s">
        <v>772</v>
      </c>
      <c r="C1651">
        <v>1</v>
      </c>
      <c r="D1651">
        <v>1</v>
      </c>
      <c r="E1651">
        <v>2</v>
      </c>
      <c r="F1651">
        <v>673</v>
      </c>
    </row>
    <row r="1652" spans="1:6" x14ac:dyDescent="0.25">
      <c r="A1652" t="s">
        <v>5533</v>
      </c>
      <c r="B1652" t="s">
        <v>773</v>
      </c>
      <c r="C1652">
        <v>1</v>
      </c>
      <c r="D1652">
        <v>1</v>
      </c>
      <c r="E1652">
        <v>2</v>
      </c>
      <c r="F1652">
        <v>674</v>
      </c>
    </row>
    <row r="1653" spans="1:6" x14ac:dyDescent="0.25">
      <c r="A1653" t="s">
        <v>5533</v>
      </c>
      <c r="B1653" t="s">
        <v>774</v>
      </c>
      <c r="C1653">
        <v>1</v>
      </c>
      <c r="D1653">
        <v>1</v>
      </c>
      <c r="E1653">
        <v>2</v>
      </c>
      <c r="F1653">
        <v>675</v>
      </c>
    </row>
    <row r="1654" spans="1:6" x14ac:dyDescent="0.25">
      <c r="A1654" t="s">
        <v>5533</v>
      </c>
      <c r="B1654" t="s">
        <v>775</v>
      </c>
      <c r="C1654">
        <v>1</v>
      </c>
      <c r="D1654">
        <v>1</v>
      </c>
      <c r="E1654">
        <v>4</v>
      </c>
      <c r="F1654">
        <v>676</v>
      </c>
    </row>
    <row r="1655" spans="1:6" x14ac:dyDescent="0.25">
      <c r="A1655" t="s">
        <v>5533</v>
      </c>
      <c r="B1655" t="s">
        <v>776</v>
      </c>
      <c r="C1655">
        <v>1</v>
      </c>
      <c r="D1655">
        <v>1</v>
      </c>
      <c r="E1655">
        <v>2</v>
      </c>
      <c r="F1655">
        <v>677</v>
      </c>
    </row>
    <row r="1656" spans="1:6" x14ac:dyDescent="0.25">
      <c r="A1656" t="s">
        <v>5533</v>
      </c>
      <c r="B1656" t="s">
        <v>777</v>
      </c>
      <c r="C1656">
        <v>1</v>
      </c>
      <c r="D1656">
        <v>1</v>
      </c>
      <c r="E1656">
        <v>2</v>
      </c>
      <c r="F1656">
        <v>678</v>
      </c>
    </row>
    <row r="1657" spans="1:6" x14ac:dyDescent="0.25">
      <c r="A1657" t="s">
        <v>5533</v>
      </c>
      <c r="B1657" t="s">
        <v>778</v>
      </c>
      <c r="C1657">
        <v>1</v>
      </c>
      <c r="D1657">
        <v>1</v>
      </c>
      <c r="E1657">
        <v>2</v>
      </c>
      <c r="F1657">
        <v>679</v>
      </c>
    </row>
    <row r="1658" spans="1:6" x14ac:dyDescent="0.25">
      <c r="A1658" t="s">
        <v>5533</v>
      </c>
      <c r="B1658" t="s">
        <v>779</v>
      </c>
      <c r="C1658">
        <v>1</v>
      </c>
      <c r="D1658">
        <v>1</v>
      </c>
      <c r="E1658">
        <v>2</v>
      </c>
      <c r="F1658">
        <v>680</v>
      </c>
    </row>
    <row r="1659" spans="1:6" x14ac:dyDescent="0.25">
      <c r="A1659" t="s">
        <v>5533</v>
      </c>
      <c r="B1659" t="s">
        <v>780</v>
      </c>
      <c r="C1659">
        <v>1</v>
      </c>
      <c r="D1659">
        <v>1</v>
      </c>
      <c r="E1659">
        <v>2</v>
      </c>
      <c r="F1659">
        <v>681</v>
      </c>
    </row>
    <row r="1660" spans="1:6" x14ac:dyDescent="0.25">
      <c r="A1660" t="s">
        <v>5533</v>
      </c>
      <c r="B1660" t="s">
        <v>781</v>
      </c>
      <c r="C1660">
        <v>1</v>
      </c>
      <c r="D1660">
        <v>1</v>
      </c>
      <c r="E1660">
        <v>2</v>
      </c>
      <c r="F1660">
        <v>682</v>
      </c>
    </row>
    <row r="1661" spans="1:6" x14ac:dyDescent="0.25">
      <c r="A1661" t="s">
        <v>5533</v>
      </c>
      <c r="B1661" t="s">
        <v>782</v>
      </c>
      <c r="C1661">
        <v>1</v>
      </c>
      <c r="D1661">
        <v>1</v>
      </c>
      <c r="E1661">
        <v>2</v>
      </c>
      <c r="F1661">
        <v>683</v>
      </c>
    </row>
    <row r="1662" spans="1:6" x14ac:dyDescent="0.25">
      <c r="A1662" t="s">
        <v>5533</v>
      </c>
      <c r="B1662" t="s">
        <v>783</v>
      </c>
      <c r="C1662">
        <v>1</v>
      </c>
      <c r="D1662">
        <v>1</v>
      </c>
      <c r="E1662">
        <v>2</v>
      </c>
      <c r="F1662">
        <v>684</v>
      </c>
    </row>
    <row r="1663" spans="1:6" x14ac:dyDescent="0.25">
      <c r="A1663" t="s">
        <v>5533</v>
      </c>
      <c r="B1663" t="s">
        <v>784</v>
      </c>
      <c r="C1663">
        <v>1</v>
      </c>
      <c r="D1663">
        <v>1</v>
      </c>
      <c r="E1663">
        <v>2</v>
      </c>
      <c r="F1663">
        <v>685</v>
      </c>
    </row>
    <row r="1664" spans="1:6" x14ac:dyDescent="0.25">
      <c r="A1664" t="s">
        <v>5533</v>
      </c>
      <c r="B1664" t="s">
        <v>785</v>
      </c>
      <c r="C1664">
        <v>1</v>
      </c>
      <c r="D1664">
        <v>1</v>
      </c>
      <c r="E1664">
        <v>2</v>
      </c>
      <c r="F1664">
        <v>686</v>
      </c>
    </row>
    <row r="1665" spans="1:6" x14ac:dyDescent="0.25">
      <c r="A1665" t="s">
        <v>5533</v>
      </c>
      <c r="B1665" t="s">
        <v>786</v>
      </c>
      <c r="C1665">
        <v>1</v>
      </c>
      <c r="D1665">
        <v>1</v>
      </c>
      <c r="E1665">
        <v>2</v>
      </c>
      <c r="F1665">
        <v>687</v>
      </c>
    </row>
    <row r="1666" spans="1:6" x14ac:dyDescent="0.25">
      <c r="A1666" t="s">
        <v>5533</v>
      </c>
      <c r="B1666" t="s">
        <v>787</v>
      </c>
      <c r="C1666">
        <v>1</v>
      </c>
      <c r="D1666">
        <v>1</v>
      </c>
      <c r="E1666">
        <v>2</v>
      </c>
      <c r="F1666">
        <v>688</v>
      </c>
    </row>
    <row r="1667" spans="1:6" x14ac:dyDescent="0.25">
      <c r="A1667" t="s">
        <v>5533</v>
      </c>
      <c r="B1667" t="s">
        <v>788</v>
      </c>
      <c r="C1667">
        <v>1</v>
      </c>
      <c r="D1667">
        <v>1</v>
      </c>
      <c r="E1667">
        <v>2</v>
      </c>
      <c r="F1667">
        <v>689</v>
      </c>
    </row>
    <row r="1668" spans="1:6" x14ac:dyDescent="0.25">
      <c r="A1668" t="s">
        <v>5533</v>
      </c>
      <c r="B1668" t="s">
        <v>789</v>
      </c>
      <c r="C1668">
        <v>1</v>
      </c>
      <c r="D1668">
        <v>1</v>
      </c>
      <c r="E1668">
        <v>2</v>
      </c>
      <c r="F1668">
        <v>690</v>
      </c>
    </row>
    <row r="1669" spans="1:6" x14ac:dyDescent="0.25">
      <c r="A1669" t="s">
        <v>5533</v>
      </c>
      <c r="B1669" t="s">
        <v>790</v>
      </c>
      <c r="C1669">
        <v>1</v>
      </c>
      <c r="D1669">
        <v>1</v>
      </c>
      <c r="E1669">
        <v>2</v>
      </c>
      <c r="F1669">
        <v>691</v>
      </c>
    </row>
    <row r="1670" spans="1:6" x14ac:dyDescent="0.25">
      <c r="A1670" t="s">
        <v>5533</v>
      </c>
      <c r="B1670" t="s">
        <v>791</v>
      </c>
      <c r="C1670">
        <v>1</v>
      </c>
      <c r="D1670">
        <v>1</v>
      </c>
      <c r="E1670">
        <v>2</v>
      </c>
      <c r="F1670">
        <v>692</v>
      </c>
    </row>
    <row r="1671" spans="1:6" x14ac:dyDescent="0.25">
      <c r="A1671" t="s">
        <v>5533</v>
      </c>
      <c r="B1671" t="s">
        <v>792</v>
      </c>
      <c r="C1671">
        <v>1</v>
      </c>
      <c r="D1671">
        <v>1</v>
      </c>
      <c r="E1671">
        <v>2</v>
      </c>
      <c r="F1671">
        <v>693</v>
      </c>
    </row>
    <row r="1672" spans="1:6" x14ac:dyDescent="0.25">
      <c r="A1672" t="s">
        <v>5533</v>
      </c>
      <c r="B1672" t="s">
        <v>793</v>
      </c>
      <c r="C1672">
        <v>1</v>
      </c>
      <c r="D1672">
        <v>1</v>
      </c>
      <c r="E1672">
        <v>4</v>
      </c>
      <c r="F1672">
        <v>694</v>
      </c>
    </row>
    <row r="1673" spans="1:6" x14ac:dyDescent="0.25">
      <c r="A1673" t="s">
        <v>5533</v>
      </c>
      <c r="B1673" t="s">
        <v>794</v>
      </c>
      <c r="C1673">
        <v>1</v>
      </c>
      <c r="D1673">
        <v>1</v>
      </c>
      <c r="E1673">
        <v>2</v>
      </c>
      <c r="F1673">
        <v>695</v>
      </c>
    </row>
    <row r="1674" spans="1:6" x14ac:dyDescent="0.25">
      <c r="A1674" t="s">
        <v>5533</v>
      </c>
      <c r="B1674" t="s">
        <v>795</v>
      </c>
      <c r="C1674">
        <v>1</v>
      </c>
      <c r="D1674">
        <v>1</v>
      </c>
      <c r="E1674">
        <v>2</v>
      </c>
      <c r="F1674">
        <v>696</v>
      </c>
    </row>
    <row r="1675" spans="1:6" x14ac:dyDescent="0.25">
      <c r="A1675" t="s">
        <v>5533</v>
      </c>
      <c r="B1675" t="s">
        <v>796</v>
      </c>
      <c r="C1675">
        <v>1</v>
      </c>
      <c r="D1675">
        <v>1</v>
      </c>
      <c r="E1675">
        <v>2</v>
      </c>
      <c r="F1675">
        <v>697</v>
      </c>
    </row>
    <row r="1676" spans="1:6" x14ac:dyDescent="0.25">
      <c r="A1676" t="s">
        <v>5533</v>
      </c>
      <c r="B1676" t="s">
        <v>797</v>
      </c>
      <c r="C1676">
        <v>1</v>
      </c>
      <c r="D1676">
        <v>1</v>
      </c>
      <c r="E1676">
        <v>2</v>
      </c>
      <c r="F1676">
        <v>698</v>
      </c>
    </row>
    <row r="1677" spans="1:6" x14ac:dyDescent="0.25">
      <c r="A1677" t="s">
        <v>5533</v>
      </c>
      <c r="B1677" t="s">
        <v>798</v>
      </c>
      <c r="C1677">
        <v>1</v>
      </c>
      <c r="D1677">
        <v>1</v>
      </c>
      <c r="E1677">
        <v>2</v>
      </c>
      <c r="F1677">
        <v>699</v>
      </c>
    </row>
    <row r="1678" spans="1:6" x14ac:dyDescent="0.25">
      <c r="A1678" t="s">
        <v>5533</v>
      </c>
      <c r="B1678" t="s">
        <v>799</v>
      </c>
      <c r="C1678">
        <v>1</v>
      </c>
      <c r="D1678">
        <v>1</v>
      </c>
      <c r="E1678">
        <v>2</v>
      </c>
      <c r="F1678">
        <v>700</v>
      </c>
    </row>
    <row r="1679" spans="1:6" x14ac:dyDescent="0.25">
      <c r="A1679" t="s">
        <v>5533</v>
      </c>
      <c r="B1679" t="s">
        <v>800</v>
      </c>
      <c r="C1679">
        <v>1</v>
      </c>
      <c r="D1679">
        <v>1</v>
      </c>
      <c r="E1679">
        <v>2</v>
      </c>
      <c r="F1679">
        <v>701</v>
      </c>
    </row>
    <row r="1680" spans="1:6" x14ac:dyDescent="0.25">
      <c r="A1680" t="s">
        <v>5533</v>
      </c>
      <c r="B1680" t="s">
        <v>801</v>
      </c>
      <c r="C1680">
        <v>1</v>
      </c>
      <c r="D1680">
        <v>1</v>
      </c>
      <c r="E1680">
        <v>2</v>
      </c>
      <c r="F1680">
        <v>702</v>
      </c>
    </row>
    <row r="1681" spans="1:6" x14ac:dyDescent="0.25">
      <c r="A1681" t="s">
        <v>5533</v>
      </c>
      <c r="B1681" t="s">
        <v>802</v>
      </c>
      <c r="C1681">
        <v>1</v>
      </c>
      <c r="D1681">
        <v>1</v>
      </c>
      <c r="E1681">
        <v>2</v>
      </c>
      <c r="F1681">
        <v>703</v>
      </c>
    </row>
    <row r="1682" spans="1:6" x14ac:dyDescent="0.25">
      <c r="A1682" t="s">
        <v>5533</v>
      </c>
      <c r="B1682" t="s">
        <v>803</v>
      </c>
      <c r="C1682">
        <v>1</v>
      </c>
      <c r="D1682">
        <v>1</v>
      </c>
      <c r="E1682">
        <v>2</v>
      </c>
      <c r="F1682">
        <v>704</v>
      </c>
    </row>
    <row r="1683" spans="1:6" x14ac:dyDescent="0.25">
      <c r="A1683" t="s">
        <v>5533</v>
      </c>
      <c r="B1683" t="s">
        <v>804</v>
      </c>
      <c r="C1683">
        <v>1</v>
      </c>
      <c r="D1683">
        <v>1</v>
      </c>
      <c r="E1683">
        <v>2</v>
      </c>
      <c r="F1683">
        <v>705</v>
      </c>
    </row>
    <row r="1684" spans="1:6" x14ac:dyDescent="0.25">
      <c r="A1684" t="s">
        <v>5533</v>
      </c>
      <c r="B1684" t="s">
        <v>805</v>
      </c>
      <c r="C1684">
        <v>1</v>
      </c>
      <c r="D1684">
        <v>1</v>
      </c>
      <c r="E1684">
        <v>2</v>
      </c>
      <c r="F1684">
        <v>706</v>
      </c>
    </row>
    <row r="1685" spans="1:6" x14ac:dyDescent="0.25">
      <c r="A1685" t="s">
        <v>5533</v>
      </c>
      <c r="B1685" t="s">
        <v>806</v>
      </c>
      <c r="C1685">
        <v>1</v>
      </c>
      <c r="D1685">
        <v>1</v>
      </c>
      <c r="E1685">
        <v>2</v>
      </c>
      <c r="F1685">
        <v>707</v>
      </c>
    </row>
    <row r="1686" spans="1:6" x14ac:dyDescent="0.25">
      <c r="A1686" t="s">
        <v>5533</v>
      </c>
      <c r="B1686" t="s">
        <v>807</v>
      </c>
      <c r="C1686">
        <v>1</v>
      </c>
      <c r="D1686">
        <v>1</v>
      </c>
      <c r="E1686">
        <v>2</v>
      </c>
      <c r="F1686">
        <v>708</v>
      </c>
    </row>
    <row r="1687" spans="1:6" x14ac:dyDescent="0.25">
      <c r="A1687" t="s">
        <v>5533</v>
      </c>
      <c r="B1687" t="s">
        <v>808</v>
      </c>
      <c r="C1687">
        <v>1</v>
      </c>
      <c r="D1687">
        <v>1</v>
      </c>
      <c r="E1687">
        <v>2</v>
      </c>
      <c r="F1687">
        <v>709</v>
      </c>
    </row>
    <row r="1688" spans="1:6" x14ac:dyDescent="0.25">
      <c r="A1688" t="s">
        <v>5533</v>
      </c>
      <c r="B1688" t="s">
        <v>809</v>
      </c>
      <c r="C1688">
        <v>1</v>
      </c>
      <c r="D1688">
        <v>1</v>
      </c>
      <c r="E1688">
        <v>2</v>
      </c>
      <c r="F1688">
        <v>710</v>
      </c>
    </row>
    <row r="1689" spans="1:6" x14ac:dyDescent="0.25">
      <c r="A1689" t="s">
        <v>5533</v>
      </c>
      <c r="B1689" t="s">
        <v>810</v>
      </c>
      <c r="C1689">
        <v>1</v>
      </c>
      <c r="D1689">
        <v>1</v>
      </c>
      <c r="E1689">
        <v>2</v>
      </c>
      <c r="F1689">
        <v>711</v>
      </c>
    </row>
    <row r="1690" spans="1:6" x14ac:dyDescent="0.25">
      <c r="A1690" t="s">
        <v>5533</v>
      </c>
      <c r="B1690" t="s">
        <v>811</v>
      </c>
      <c r="C1690">
        <v>1</v>
      </c>
      <c r="D1690">
        <v>1</v>
      </c>
      <c r="E1690">
        <v>2</v>
      </c>
      <c r="F1690">
        <v>712</v>
      </c>
    </row>
    <row r="1691" spans="1:6" x14ac:dyDescent="0.25">
      <c r="A1691" t="s">
        <v>5533</v>
      </c>
      <c r="B1691" t="s">
        <v>812</v>
      </c>
      <c r="C1691">
        <v>1</v>
      </c>
      <c r="D1691">
        <v>1</v>
      </c>
      <c r="E1691">
        <v>2</v>
      </c>
      <c r="F1691">
        <v>713</v>
      </c>
    </row>
    <row r="1692" spans="1:6" x14ac:dyDescent="0.25">
      <c r="A1692" t="s">
        <v>5533</v>
      </c>
      <c r="B1692" t="s">
        <v>813</v>
      </c>
      <c r="C1692">
        <v>1</v>
      </c>
      <c r="D1692">
        <v>1</v>
      </c>
      <c r="E1692">
        <v>2</v>
      </c>
      <c r="F1692">
        <v>714</v>
      </c>
    </row>
    <row r="1693" spans="1:6" x14ac:dyDescent="0.25">
      <c r="A1693" t="s">
        <v>5533</v>
      </c>
      <c r="B1693" t="s">
        <v>814</v>
      </c>
      <c r="C1693">
        <v>1</v>
      </c>
      <c r="D1693">
        <v>1</v>
      </c>
      <c r="E1693">
        <v>2</v>
      </c>
      <c r="F1693">
        <v>715</v>
      </c>
    </row>
    <row r="1694" spans="1:6" x14ac:dyDescent="0.25">
      <c r="A1694" t="s">
        <v>5533</v>
      </c>
      <c r="B1694" t="s">
        <v>815</v>
      </c>
      <c r="C1694">
        <v>1</v>
      </c>
      <c r="D1694">
        <v>1</v>
      </c>
      <c r="E1694">
        <v>2</v>
      </c>
      <c r="F1694">
        <v>716</v>
      </c>
    </row>
    <row r="1695" spans="1:6" x14ac:dyDescent="0.25">
      <c r="A1695" t="s">
        <v>5533</v>
      </c>
      <c r="B1695" t="s">
        <v>816</v>
      </c>
      <c r="C1695">
        <v>1</v>
      </c>
      <c r="D1695">
        <v>1</v>
      </c>
      <c r="E1695">
        <v>2</v>
      </c>
      <c r="F1695">
        <v>717</v>
      </c>
    </row>
    <row r="1696" spans="1:6" x14ac:dyDescent="0.25">
      <c r="A1696" t="s">
        <v>5533</v>
      </c>
      <c r="B1696" t="s">
        <v>817</v>
      </c>
      <c r="C1696">
        <v>1</v>
      </c>
      <c r="D1696">
        <v>1</v>
      </c>
      <c r="E1696">
        <v>2</v>
      </c>
      <c r="F1696">
        <v>718</v>
      </c>
    </row>
    <row r="1697" spans="1:6" x14ac:dyDescent="0.25">
      <c r="A1697" t="s">
        <v>5533</v>
      </c>
      <c r="B1697" t="s">
        <v>818</v>
      </c>
      <c r="C1697">
        <v>1</v>
      </c>
      <c r="D1697">
        <v>1</v>
      </c>
      <c r="E1697">
        <v>2</v>
      </c>
      <c r="F1697">
        <v>719</v>
      </c>
    </row>
    <row r="1698" spans="1:6" x14ac:dyDescent="0.25">
      <c r="A1698" t="s">
        <v>5533</v>
      </c>
      <c r="B1698" t="s">
        <v>869</v>
      </c>
      <c r="C1698">
        <v>1</v>
      </c>
      <c r="D1698">
        <v>1</v>
      </c>
      <c r="E1698">
        <v>1</v>
      </c>
      <c r="F1698">
        <v>784</v>
      </c>
    </row>
    <row r="1699" spans="1:6" x14ac:dyDescent="0.25">
      <c r="A1699" t="s">
        <v>5533</v>
      </c>
      <c r="B1699" t="s">
        <v>871</v>
      </c>
      <c r="C1699">
        <v>1</v>
      </c>
      <c r="D1699">
        <v>1</v>
      </c>
      <c r="E1699">
        <v>1</v>
      </c>
      <c r="F1699">
        <v>785</v>
      </c>
    </row>
    <row r="1700" spans="1:6" x14ac:dyDescent="0.25">
      <c r="A1700" t="s">
        <v>5533</v>
      </c>
      <c r="B1700" t="s">
        <v>873</v>
      </c>
      <c r="C1700">
        <v>1</v>
      </c>
      <c r="D1700">
        <v>1</v>
      </c>
      <c r="E1700">
        <v>1</v>
      </c>
      <c r="F1700">
        <v>786</v>
      </c>
    </row>
    <row r="1701" spans="1:6" x14ac:dyDescent="0.25">
      <c r="A1701" t="s">
        <v>5533</v>
      </c>
      <c r="B1701" t="s">
        <v>875</v>
      </c>
      <c r="C1701">
        <v>1</v>
      </c>
      <c r="D1701">
        <v>1</v>
      </c>
      <c r="E1701">
        <v>1</v>
      </c>
      <c r="F1701">
        <v>787</v>
      </c>
    </row>
    <row r="1702" spans="1:6" x14ac:dyDescent="0.25">
      <c r="A1702" t="s">
        <v>5533</v>
      </c>
      <c r="B1702" t="s">
        <v>877</v>
      </c>
      <c r="C1702">
        <v>1</v>
      </c>
      <c r="D1702">
        <v>1</v>
      </c>
      <c r="E1702">
        <v>1</v>
      </c>
      <c r="F1702">
        <v>788</v>
      </c>
    </row>
    <row r="1703" spans="1:6" x14ac:dyDescent="0.25">
      <c r="A1703" t="s">
        <v>5533</v>
      </c>
      <c r="B1703" t="s">
        <v>879</v>
      </c>
      <c r="C1703">
        <v>1</v>
      </c>
      <c r="D1703">
        <v>1</v>
      </c>
      <c r="E1703">
        <v>1</v>
      </c>
      <c r="F1703">
        <v>789</v>
      </c>
    </row>
    <row r="1704" spans="1:6" x14ac:dyDescent="0.25">
      <c r="A1704" t="s">
        <v>5533</v>
      </c>
      <c r="B1704" t="s">
        <v>881</v>
      </c>
      <c r="C1704">
        <v>1</v>
      </c>
      <c r="D1704">
        <v>1</v>
      </c>
      <c r="E1704">
        <v>1</v>
      </c>
      <c r="F1704">
        <v>790</v>
      </c>
    </row>
    <row r="1705" spans="1:6" x14ac:dyDescent="0.25">
      <c r="A1705" t="s">
        <v>5533</v>
      </c>
      <c r="B1705" t="s">
        <v>883</v>
      </c>
      <c r="C1705">
        <v>1</v>
      </c>
      <c r="D1705">
        <v>1</v>
      </c>
      <c r="E1705">
        <v>1</v>
      </c>
      <c r="F1705">
        <v>791</v>
      </c>
    </row>
    <row r="1706" spans="1:6" x14ac:dyDescent="0.25">
      <c r="A1706" t="s">
        <v>5533</v>
      </c>
      <c r="B1706" t="s">
        <v>885</v>
      </c>
      <c r="C1706">
        <v>1</v>
      </c>
      <c r="D1706">
        <v>1</v>
      </c>
      <c r="E1706">
        <v>1</v>
      </c>
      <c r="F1706">
        <v>792</v>
      </c>
    </row>
    <row r="1707" spans="1:6" x14ac:dyDescent="0.25">
      <c r="A1707" t="s">
        <v>5533</v>
      </c>
      <c r="B1707" t="s">
        <v>887</v>
      </c>
      <c r="C1707">
        <v>1</v>
      </c>
      <c r="D1707">
        <v>1</v>
      </c>
      <c r="E1707">
        <v>1</v>
      </c>
      <c r="F1707">
        <v>793</v>
      </c>
    </row>
    <row r="1708" spans="1:6" x14ac:dyDescent="0.25">
      <c r="A1708" t="s">
        <v>5533</v>
      </c>
      <c r="B1708" t="s">
        <v>889</v>
      </c>
      <c r="C1708">
        <v>1</v>
      </c>
      <c r="D1708">
        <v>1</v>
      </c>
      <c r="E1708">
        <v>1</v>
      </c>
      <c r="F1708">
        <v>794</v>
      </c>
    </row>
    <row r="1709" spans="1:6" x14ac:dyDescent="0.25">
      <c r="A1709" t="s">
        <v>5533</v>
      </c>
      <c r="B1709" t="s">
        <v>891</v>
      </c>
      <c r="C1709">
        <v>1</v>
      </c>
      <c r="D1709">
        <v>1</v>
      </c>
      <c r="E1709">
        <v>1</v>
      </c>
      <c r="F1709">
        <v>795</v>
      </c>
    </row>
    <row r="1710" spans="1:6" x14ac:dyDescent="0.25">
      <c r="A1710" t="s">
        <v>5533</v>
      </c>
      <c r="B1710" t="s">
        <v>893</v>
      </c>
      <c r="C1710">
        <v>1</v>
      </c>
      <c r="D1710">
        <v>1</v>
      </c>
      <c r="E1710">
        <v>1</v>
      </c>
      <c r="F1710">
        <v>796</v>
      </c>
    </row>
    <row r="1711" spans="1:6" x14ac:dyDescent="0.25">
      <c r="A1711" t="s">
        <v>5533</v>
      </c>
      <c r="B1711" t="s">
        <v>895</v>
      </c>
      <c r="C1711">
        <v>1</v>
      </c>
      <c r="D1711">
        <v>1</v>
      </c>
      <c r="E1711">
        <v>1</v>
      </c>
      <c r="F1711">
        <v>797</v>
      </c>
    </row>
    <row r="1712" spans="1:6" x14ac:dyDescent="0.25">
      <c r="A1712" t="s">
        <v>5533</v>
      </c>
      <c r="B1712" t="s">
        <v>897</v>
      </c>
      <c r="C1712">
        <v>1</v>
      </c>
      <c r="D1712">
        <v>1</v>
      </c>
      <c r="E1712">
        <v>1</v>
      </c>
      <c r="F1712">
        <v>798</v>
      </c>
    </row>
    <row r="1713" spans="1:6" x14ac:dyDescent="0.25">
      <c r="A1713" t="s">
        <v>5533</v>
      </c>
      <c r="B1713" t="s">
        <v>899</v>
      </c>
      <c r="C1713">
        <v>1</v>
      </c>
      <c r="D1713">
        <v>1</v>
      </c>
      <c r="E1713">
        <v>1</v>
      </c>
      <c r="F1713">
        <v>799</v>
      </c>
    </row>
    <row r="1714" spans="1:6" x14ac:dyDescent="0.25">
      <c r="A1714" t="s">
        <v>5533</v>
      </c>
      <c r="B1714" t="s">
        <v>901</v>
      </c>
      <c r="C1714">
        <v>1</v>
      </c>
      <c r="D1714">
        <v>1</v>
      </c>
      <c r="E1714">
        <v>1</v>
      </c>
      <c r="F1714">
        <v>800</v>
      </c>
    </row>
    <row r="1715" spans="1:6" x14ac:dyDescent="0.25">
      <c r="A1715" t="s">
        <v>5533</v>
      </c>
      <c r="B1715" t="s">
        <v>903</v>
      </c>
      <c r="C1715">
        <v>1</v>
      </c>
      <c r="D1715">
        <v>1</v>
      </c>
      <c r="E1715">
        <v>1</v>
      </c>
      <c r="F1715">
        <v>801</v>
      </c>
    </row>
    <row r="1716" spans="1:6" x14ac:dyDescent="0.25">
      <c r="A1716" t="s">
        <v>5533</v>
      </c>
      <c r="B1716" t="s">
        <v>905</v>
      </c>
      <c r="C1716">
        <v>1</v>
      </c>
      <c r="D1716">
        <v>1</v>
      </c>
      <c r="E1716">
        <v>1</v>
      </c>
      <c r="F1716">
        <v>802</v>
      </c>
    </row>
    <row r="1717" spans="1:6" x14ac:dyDescent="0.25">
      <c r="A1717" t="s">
        <v>5533</v>
      </c>
      <c r="B1717" t="s">
        <v>907</v>
      </c>
      <c r="C1717">
        <v>1</v>
      </c>
      <c r="D1717">
        <v>1</v>
      </c>
      <c r="E1717">
        <v>1</v>
      </c>
      <c r="F1717">
        <v>803</v>
      </c>
    </row>
    <row r="1718" spans="1:6" x14ac:dyDescent="0.25">
      <c r="A1718" t="s">
        <v>5533</v>
      </c>
      <c r="B1718" t="s">
        <v>909</v>
      </c>
      <c r="C1718">
        <v>1</v>
      </c>
      <c r="D1718">
        <v>1</v>
      </c>
      <c r="E1718">
        <v>1</v>
      </c>
      <c r="F1718">
        <v>804</v>
      </c>
    </row>
    <row r="1719" spans="1:6" x14ac:dyDescent="0.25">
      <c r="A1719" t="s">
        <v>5533</v>
      </c>
      <c r="B1719" t="s">
        <v>911</v>
      </c>
      <c r="C1719">
        <v>1</v>
      </c>
      <c r="D1719">
        <v>1</v>
      </c>
      <c r="E1719">
        <v>1</v>
      </c>
      <c r="F1719">
        <v>805</v>
      </c>
    </row>
    <row r="1720" spans="1:6" x14ac:dyDescent="0.25">
      <c r="A1720" t="s">
        <v>5533</v>
      </c>
      <c r="B1720" t="s">
        <v>913</v>
      </c>
      <c r="C1720">
        <v>1</v>
      </c>
      <c r="D1720">
        <v>1</v>
      </c>
      <c r="E1720">
        <v>1</v>
      </c>
      <c r="F1720">
        <v>806</v>
      </c>
    </row>
    <row r="1721" spans="1:6" x14ac:dyDescent="0.25">
      <c r="A1721" t="s">
        <v>5533</v>
      </c>
      <c r="B1721" t="s">
        <v>915</v>
      </c>
      <c r="C1721">
        <v>1</v>
      </c>
      <c r="D1721">
        <v>1</v>
      </c>
      <c r="E1721">
        <v>1</v>
      </c>
      <c r="F1721">
        <v>807</v>
      </c>
    </row>
    <row r="1722" spans="1:6" x14ac:dyDescent="0.25">
      <c r="A1722" t="s">
        <v>5533</v>
      </c>
      <c r="B1722" t="s">
        <v>917</v>
      </c>
      <c r="C1722">
        <v>1</v>
      </c>
      <c r="D1722">
        <v>1</v>
      </c>
      <c r="E1722">
        <v>1</v>
      </c>
      <c r="F1722">
        <v>808</v>
      </c>
    </row>
    <row r="1723" spans="1:6" x14ac:dyDescent="0.25">
      <c r="A1723" t="s">
        <v>5533</v>
      </c>
      <c r="B1723" t="s">
        <v>919</v>
      </c>
      <c r="C1723">
        <v>1</v>
      </c>
      <c r="D1723">
        <v>1</v>
      </c>
      <c r="E1723">
        <v>1</v>
      </c>
      <c r="F1723">
        <v>809</v>
      </c>
    </row>
    <row r="1724" spans="1:6" x14ac:dyDescent="0.25">
      <c r="A1724" t="s">
        <v>5533</v>
      </c>
      <c r="B1724" t="s">
        <v>5542</v>
      </c>
      <c r="C1724">
        <v>1</v>
      </c>
      <c r="D1724">
        <v>1</v>
      </c>
      <c r="E1724">
        <v>1</v>
      </c>
      <c r="F1724">
        <v>810</v>
      </c>
    </row>
    <row r="1725" spans="1:6" x14ac:dyDescent="0.25">
      <c r="A1725" t="s">
        <v>5533</v>
      </c>
      <c r="B1725" t="s">
        <v>922</v>
      </c>
      <c r="C1725">
        <v>1</v>
      </c>
      <c r="D1725">
        <v>1</v>
      </c>
      <c r="E1725">
        <v>3</v>
      </c>
      <c r="F1725">
        <v>811</v>
      </c>
    </row>
    <row r="1726" spans="1:6" x14ac:dyDescent="0.25">
      <c r="A1726" t="s">
        <v>5533</v>
      </c>
      <c r="B1726" t="s">
        <v>924</v>
      </c>
      <c r="C1726">
        <v>1</v>
      </c>
      <c r="D1726">
        <v>1</v>
      </c>
      <c r="E1726">
        <v>1</v>
      </c>
      <c r="F1726">
        <v>812</v>
      </c>
    </row>
    <row r="1727" spans="1:6" x14ac:dyDescent="0.25">
      <c r="A1727" t="s">
        <v>5533</v>
      </c>
      <c r="B1727" t="s">
        <v>926</v>
      </c>
      <c r="C1727">
        <v>1</v>
      </c>
      <c r="D1727">
        <v>1</v>
      </c>
      <c r="E1727">
        <v>1</v>
      </c>
      <c r="F1727">
        <v>813</v>
      </c>
    </row>
    <row r="1728" spans="1:6" x14ac:dyDescent="0.25">
      <c r="A1728" t="s">
        <v>5533</v>
      </c>
      <c r="B1728" t="s">
        <v>928</v>
      </c>
      <c r="C1728">
        <v>1</v>
      </c>
      <c r="D1728">
        <v>1</v>
      </c>
      <c r="E1728">
        <v>1</v>
      </c>
      <c r="F1728">
        <v>814</v>
      </c>
    </row>
    <row r="1729" spans="1:6" x14ac:dyDescent="0.25">
      <c r="A1729" t="s">
        <v>5533</v>
      </c>
      <c r="B1729" t="s">
        <v>930</v>
      </c>
      <c r="C1729">
        <v>1</v>
      </c>
      <c r="D1729">
        <v>1</v>
      </c>
      <c r="E1729">
        <v>1</v>
      </c>
      <c r="F1729">
        <v>815</v>
      </c>
    </row>
    <row r="1730" spans="1:6" x14ac:dyDescent="0.25">
      <c r="A1730" t="s">
        <v>5533</v>
      </c>
      <c r="B1730" t="s">
        <v>932</v>
      </c>
      <c r="C1730">
        <v>1</v>
      </c>
      <c r="D1730">
        <v>1</v>
      </c>
      <c r="E1730">
        <v>1</v>
      </c>
      <c r="F1730">
        <v>816</v>
      </c>
    </row>
    <row r="1731" spans="1:6" x14ac:dyDescent="0.25">
      <c r="A1731" t="s">
        <v>5533</v>
      </c>
      <c r="B1731" t="s">
        <v>934</v>
      </c>
      <c r="C1731">
        <v>1</v>
      </c>
      <c r="D1731">
        <v>1</v>
      </c>
      <c r="E1731">
        <v>1</v>
      </c>
      <c r="F1731">
        <v>817</v>
      </c>
    </row>
    <row r="1732" spans="1:6" x14ac:dyDescent="0.25">
      <c r="A1732" t="s">
        <v>5533</v>
      </c>
      <c r="B1732" t="s">
        <v>936</v>
      </c>
      <c r="C1732">
        <v>1</v>
      </c>
      <c r="D1732">
        <v>1</v>
      </c>
      <c r="E1732">
        <v>1</v>
      </c>
      <c r="F1732">
        <v>818</v>
      </c>
    </row>
    <row r="1733" spans="1:6" x14ac:dyDescent="0.25">
      <c r="A1733" t="s">
        <v>5533</v>
      </c>
      <c r="B1733" t="s">
        <v>938</v>
      </c>
      <c r="C1733">
        <v>1</v>
      </c>
      <c r="D1733">
        <v>1</v>
      </c>
      <c r="E1733">
        <v>1</v>
      </c>
      <c r="F1733">
        <v>819</v>
      </c>
    </row>
    <row r="1734" spans="1:6" x14ac:dyDescent="0.25">
      <c r="A1734" t="s">
        <v>5533</v>
      </c>
      <c r="B1734" t="s">
        <v>940</v>
      </c>
      <c r="C1734">
        <v>1</v>
      </c>
      <c r="D1734">
        <v>1</v>
      </c>
      <c r="E1734">
        <v>1</v>
      </c>
      <c r="F1734">
        <v>820</v>
      </c>
    </row>
    <row r="1735" spans="1:6" x14ac:dyDescent="0.25">
      <c r="A1735" t="s">
        <v>5533</v>
      </c>
      <c r="B1735" t="s">
        <v>942</v>
      </c>
      <c r="C1735">
        <v>1</v>
      </c>
      <c r="D1735">
        <v>1</v>
      </c>
      <c r="E1735">
        <v>1</v>
      </c>
      <c r="F1735">
        <v>821</v>
      </c>
    </row>
    <row r="1736" spans="1:6" x14ac:dyDescent="0.25">
      <c r="A1736" t="s">
        <v>5533</v>
      </c>
      <c r="B1736" t="s">
        <v>944</v>
      </c>
      <c r="C1736">
        <v>1</v>
      </c>
      <c r="D1736">
        <v>1</v>
      </c>
      <c r="E1736">
        <v>1</v>
      </c>
      <c r="F1736">
        <v>822</v>
      </c>
    </row>
    <row r="1737" spans="1:6" x14ac:dyDescent="0.25">
      <c r="A1737" t="s">
        <v>5533</v>
      </c>
      <c r="B1737" t="s">
        <v>946</v>
      </c>
      <c r="C1737">
        <v>1</v>
      </c>
      <c r="D1737">
        <v>1</v>
      </c>
      <c r="E1737">
        <v>1</v>
      </c>
      <c r="F1737">
        <v>823</v>
      </c>
    </row>
    <row r="1738" spans="1:6" x14ac:dyDescent="0.25">
      <c r="A1738" t="s">
        <v>5533</v>
      </c>
      <c r="B1738" t="s">
        <v>948</v>
      </c>
      <c r="C1738">
        <v>1</v>
      </c>
      <c r="D1738">
        <v>1</v>
      </c>
      <c r="E1738">
        <v>1</v>
      </c>
      <c r="F1738">
        <v>824</v>
      </c>
    </row>
    <row r="1739" spans="1:6" x14ac:dyDescent="0.25">
      <c r="A1739" t="s">
        <v>5533</v>
      </c>
      <c r="B1739" t="s">
        <v>950</v>
      </c>
      <c r="C1739">
        <v>1</v>
      </c>
      <c r="D1739">
        <v>1</v>
      </c>
      <c r="E1739">
        <v>1</v>
      </c>
      <c r="F1739">
        <v>825</v>
      </c>
    </row>
    <row r="1740" spans="1:6" x14ac:dyDescent="0.25">
      <c r="A1740" t="s">
        <v>5533</v>
      </c>
      <c r="B1740" t="s">
        <v>952</v>
      </c>
      <c r="C1740">
        <v>1</v>
      </c>
      <c r="D1740">
        <v>1</v>
      </c>
      <c r="E1740">
        <v>1</v>
      </c>
      <c r="F1740">
        <v>826</v>
      </c>
    </row>
    <row r="1741" spans="1:6" x14ac:dyDescent="0.25">
      <c r="A1741" t="s">
        <v>5533</v>
      </c>
      <c r="B1741" t="s">
        <v>954</v>
      </c>
      <c r="C1741">
        <v>1</v>
      </c>
      <c r="D1741">
        <v>1</v>
      </c>
      <c r="E1741">
        <v>8</v>
      </c>
      <c r="F1741">
        <v>827</v>
      </c>
    </row>
    <row r="1742" spans="1:6" x14ac:dyDescent="0.25">
      <c r="A1742" t="s">
        <v>5533</v>
      </c>
      <c r="B1742" t="s">
        <v>956</v>
      </c>
      <c r="C1742">
        <v>1</v>
      </c>
      <c r="D1742">
        <v>1</v>
      </c>
      <c r="E1742">
        <v>1</v>
      </c>
      <c r="F1742">
        <v>828</v>
      </c>
    </row>
    <row r="1743" spans="1:6" x14ac:dyDescent="0.25">
      <c r="A1743" t="s">
        <v>5533</v>
      </c>
      <c r="B1743" t="s">
        <v>958</v>
      </c>
      <c r="C1743">
        <v>1</v>
      </c>
      <c r="D1743">
        <v>1</v>
      </c>
      <c r="E1743">
        <v>1</v>
      </c>
      <c r="F1743">
        <v>829</v>
      </c>
    </row>
    <row r="1744" spans="1:6" x14ac:dyDescent="0.25">
      <c r="A1744" t="s">
        <v>5533</v>
      </c>
      <c r="B1744" t="s">
        <v>960</v>
      </c>
      <c r="C1744">
        <v>1</v>
      </c>
      <c r="D1744">
        <v>1</v>
      </c>
      <c r="E1744">
        <v>1</v>
      </c>
      <c r="F1744">
        <v>830</v>
      </c>
    </row>
    <row r="1745" spans="1:6" x14ac:dyDescent="0.25">
      <c r="A1745" t="s">
        <v>5533</v>
      </c>
      <c r="B1745" t="s">
        <v>962</v>
      </c>
      <c r="C1745">
        <v>1</v>
      </c>
      <c r="D1745">
        <v>1</v>
      </c>
      <c r="E1745">
        <v>1</v>
      </c>
      <c r="F1745">
        <v>831</v>
      </c>
    </row>
    <row r="1746" spans="1:6" x14ac:dyDescent="0.25">
      <c r="A1746" t="s">
        <v>5533</v>
      </c>
      <c r="B1746" t="s">
        <v>964</v>
      </c>
      <c r="C1746">
        <v>1</v>
      </c>
      <c r="D1746">
        <v>1</v>
      </c>
      <c r="E1746">
        <v>1</v>
      </c>
      <c r="F1746">
        <v>832</v>
      </c>
    </row>
    <row r="1747" spans="1:6" x14ac:dyDescent="0.25">
      <c r="A1747" t="s">
        <v>5533</v>
      </c>
      <c r="B1747" t="s">
        <v>966</v>
      </c>
      <c r="C1747">
        <v>1</v>
      </c>
      <c r="D1747">
        <v>1</v>
      </c>
      <c r="E1747">
        <v>1</v>
      </c>
      <c r="F1747">
        <v>833</v>
      </c>
    </row>
    <row r="1748" spans="1:6" x14ac:dyDescent="0.25">
      <c r="A1748" t="s">
        <v>5533</v>
      </c>
      <c r="B1748" t="s">
        <v>968</v>
      </c>
      <c r="C1748">
        <v>1</v>
      </c>
      <c r="D1748">
        <v>1</v>
      </c>
      <c r="E1748">
        <v>1</v>
      </c>
      <c r="F1748">
        <v>834</v>
      </c>
    </row>
    <row r="1749" spans="1:6" x14ac:dyDescent="0.25">
      <c r="A1749" t="s">
        <v>5533</v>
      </c>
      <c r="B1749" t="s">
        <v>970</v>
      </c>
      <c r="C1749">
        <v>1</v>
      </c>
      <c r="D1749">
        <v>1</v>
      </c>
      <c r="E1749">
        <v>1</v>
      </c>
      <c r="F1749">
        <v>835</v>
      </c>
    </row>
    <row r="1750" spans="1:6" x14ac:dyDescent="0.25">
      <c r="A1750" t="s">
        <v>5533</v>
      </c>
      <c r="B1750" t="s">
        <v>972</v>
      </c>
      <c r="C1750">
        <v>1</v>
      </c>
      <c r="D1750">
        <v>1</v>
      </c>
      <c r="E1750">
        <v>1</v>
      </c>
      <c r="F1750">
        <v>836</v>
      </c>
    </row>
    <row r="1751" spans="1:6" x14ac:dyDescent="0.25">
      <c r="A1751" t="s">
        <v>5533</v>
      </c>
      <c r="B1751" t="s">
        <v>974</v>
      </c>
      <c r="C1751">
        <v>1</v>
      </c>
      <c r="D1751">
        <v>1</v>
      </c>
      <c r="E1751">
        <v>1</v>
      </c>
      <c r="F1751">
        <v>837</v>
      </c>
    </row>
    <row r="1752" spans="1:6" x14ac:dyDescent="0.25">
      <c r="A1752" t="s">
        <v>5533</v>
      </c>
      <c r="B1752" t="s">
        <v>976</v>
      </c>
      <c r="C1752">
        <v>1</v>
      </c>
      <c r="D1752">
        <v>1</v>
      </c>
      <c r="E1752">
        <v>1</v>
      </c>
      <c r="F1752">
        <v>838</v>
      </c>
    </row>
    <row r="1753" spans="1:6" x14ac:dyDescent="0.25">
      <c r="A1753" t="s">
        <v>5533</v>
      </c>
      <c r="B1753" t="s">
        <v>978</v>
      </c>
      <c r="C1753">
        <v>1</v>
      </c>
      <c r="D1753">
        <v>1</v>
      </c>
      <c r="E1753">
        <v>1</v>
      </c>
      <c r="F1753">
        <v>839</v>
      </c>
    </row>
    <row r="1754" spans="1:6" x14ac:dyDescent="0.25">
      <c r="A1754" t="s">
        <v>5533</v>
      </c>
      <c r="B1754" t="s">
        <v>980</v>
      </c>
      <c r="C1754">
        <v>1</v>
      </c>
      <c r="D1754">
        <v>1</v>
      </c>
      <c r="E1754">
        <v>1</v>
      </c>
      <c r="F1754">
        <v>840</v>
      </c>
    </row>
    <row r="1755" spans="1:6" x14ac:dyDescent="0.25">
      <c r="A1755" t="s">
        <v>5533</v>
      </c>
      <c r="B1755" t="s">
        <v>982</v>
      </c>
      <c r="C1755">
        <v>1</v>
      </c>
      <c r="D1755">
        <v>1</v>
      </c>
      <c r="E1755">
        <v>1</v>
      </c>
      <c r="F1755">
        <v>841</v>
      </c>
    </row>
    <row r="1756" spans="1:6" x14ac:dyDescent="0.25">
      <c r="A1756" t="s">
        <v>5533</v>
      </c>
      <c r="B1756" t="s">
        <v>984</v>
      </c>
      <c r="C1756">
        <v>1</v>
      </c>
      <c r="D1756">
        <v>1</v>
      </c>
      <c r="E1756">
        <v>1</v>
      </c>
      <c r="F1756">
        <v>842</v>
      </c>
    </row>
    <row r="1757" spans="1:6" x14ac:dyDescent="0.25">
      <c r="A1757" t="s">
        <v>5533</v>
      </c>
      <c r="B1757" t="s">
        <v>986</v>
      </c>
      <c r="C1757">
        <v>1</v>
      </c>
      <c r="D1757">
        <v>1</v>
      </c>
      <c r="E1757">
        <v>1</v>
      </c>
      <c r="F1757">
        <v>843</v>
      </c>
    </row>
    <row r="1758" spans="1:6" x14ac:dyDescent="0.25">
      <c r="A1758" t="s">
        <v>5533</v>
      </c>
      <c r="B1758" t="s">
        <v>988</v>
      </c>
      <c r="C1758">
        <v>1</v>
      </c>
      <c r="D1758">
        <v>1</v>
      </c>
      <c r="E1758">
        <v>1</v>
      </c>
      <c r="F1758">
        <v>844</v>
      </c>
    </row>
    <row r="1759" spans="1:6" x14ac:dyDescent="0.25">
      <c r="A1759" t="s">
        <v>5533</v>
      </c>
      <c r="B1759" t="s">
        <v>990</v>
      </c>
      <c r="C1759">
        <v>1</v>
      </c>
      <c r="D1759">
        <v>1</v>
      </c>
      <c r="E1759">
        <v>1</v>
      </c>
      <c r="F1759">
        <v>845</v>
      </c>
    </row>
    <row r="1760" spans="1:6" x14ac:dyDescent="0.25">
      <c r="A1760" t="s">
        <v>5533</v>
      </c>
      <c r="B1760" t="s">
        <v>992</v>
      </c>
      <c r="C1760">
        <v>1</v>
      </c>
      <c r="D1760">
        <v>1</v>
      </c>
      <c r="E1760">
        <v>1</v>
      </c>
      <c r="F1760">
        <v>846</v>
      </c>
    </row>
    <row r="1761" spans="1:6" x14ac:dyDescent="0.25">
      <c r="A1761" t="s">
        <v>5533</v>
      </c>
      <c r="B1761" t="s">
        <v>994</v>
      </c>
      <c r="C1761">
        <v>1</v>
      </c>
      <c r="D1761">
        <v>1</v>
      </c>
      <c r="E1761">
        <v>1</v>
      </c>
      <c r="F1761">
        <v>847</v>
      </c>
    </row>
    <row r="1762" spans="1:6" x14ac:dyDescent="0.25">
      <c r="A1762" t="s">
        <v>5533</v>
      </c>
      <c r="B1762" t="s">
        <v>996</v>
      </c>
      <c r="C1762">
        <v>1</v>
      </c>
      <c r="D1762">
        <v>1</v>
      </c>
      <c r="E1762">
        <v>1</v>
      </c>
      <c r="F1762">
        <v>848</v>
      </c>
    </row>
    <row r="1763" spans="1:6" x14ac:dyDescent="0.25">
      <c r="A1763" t="s">
        <v>5533</v>
      </c>
      <c r="B1763" t="s">
        <v>998</v>
      </c>
      <c r="C1763">
        <v>1</v>
      </c>
      <c r="D1763">
        <v>1</v>
      </c>
      <c r="E1763">
        <v>1</v>
      </c>
      <c r="F1763">
        <v>849</v>
      </c>
    </row>
    <row r="1764" spans="1:6" x14ac:dyDescent="0.25">
      <c r="A1764" t="s">
        <v>5533</v>
      </c>
      <c r="B1764" t="s">
        <v>1000</v>
      </c>
      <c r="C1764">
        <v>1</v>
      </c>
      <c r="D1764">
        <v>1</v>
      </c>
      <c r="E1764">
        <v>1</v>
      </c>
      <c r="F1764">
        <v>850</v>
      </c>
    </row>
    <row r="1765" spans="1:6" x14ac:dyDescent="0.25">
      <c r="A1765" t="s">
        <v>5533</v>
      </c>
      <c r="B1765" t="s">
        <v>1002</v>
      </c>
      <c r="C1765">
        <v>1</v>
      </c>
      <c r="D1765">
        <v>1</v>
      </c>
      <c r="E1765">
        <v>1</v>
      </c>
      <c r="F1765">
        <v>851</v>
      </c>
    </row>
    <row r="1766" spans="1:6" x14ac:dyDescent="0.25">
      <c r="A1766" t="s">
        <v>5533</v>
      </c>
      <c r="B1766" t="s">
        <v>1005</v>
      </c>
      <c r="C1766">
        <v>1</v>
      </c>
      <c r="D1766">
        <v>1</v>
      </c>
      <c r="E1766">
        <v>1</v>
      </c>
      <c r="F1766">
        <v>852</v>
      </c>
    </row>
    <row r="1767" spans="1:6" x14ac:dyDescent="0.25">
      <c r="A1767" t="s">
        <v>5533</v>
      </c>
      <c r="B1767" t="s">
        <v>1008</v>
      </c>
      <c r="C1767">
        <v>1</v>
      </c>
      <c r="D1767">
        <v>1</v>
      </c>
      <c r="E1767">
        <v>1</v>
      </c>
      <c r="F1767">
        <v>853</v>
      </c>
    </row>
    <row r="1768" spans="1:6" x14ac:dyDescent="0.25">
      <c r="A1768" t="s">
        <v>5533</v>
      </c>
      <c r="B1768" t="s">
        <v>1011</v>
      </c>
      <c r="C1768">
        <v>1</v>
      </c>
      <c r="D1768">
        <v>1</v>
      </c>
      <c r="E1768">
        <v>1</v>
      </c>
      <c r="F1768">
        <v>854</v>
      </c>
    </row>
    <row r="1769" spans="1:6" x14ac:dyDescent="0.25">
      <c r="A1769" t="s">
        <v>5533</v>
      </c>
      <c r="B1769" t="s">
        <v>1014</v>
      </c>
      <c r="C1769">
        <v>1</v>
      </c>
      <c r="D1769">
        <v>1</v>
      </c>
      <c r="E1769">
        <v>1</v>
      </c>
      <c r="F1769">
        <v>855</v>
      </c>
    </row>
    <row r="1770" spans="1:6" x14ac:dyDescent="0.25">
      <c r="A1770" t="s">
        <v>5533</v>
      </c>
      <c r="B1770" t="s">
        <v>1017</v>
      </c>
      <c r="C1770">
        <v>1</v>
      </c>
      <c r="D1770">
        <v>1</v>
      </c>
      <c r="E1770">
        <v>1</v>
      </c>
      <c r="F1770">
        <v>856</v>
      </c>
    </row>
    <row r="1771" spans="1:6" x14ac:dyDescent="0.25">
      <c r="A1771" t="s">
        <v>5533</v>
      </c>
      <c r="B1771" t="s">
        <v>1020</v>
      </c>
      <c r="C1771">
        <v>1</v>
      </c>
      <c r="D1771">
        <v>1</v>
      </c>
      <c r="E1771">
        <v>1</v>
      </c>
      <c r="F1771">
        <v>857</v>
      </c>
    </row>
    <row r="1772" spans="1:6" x14ac:dyDescent="0.25">
      <c r="A1772" t="s">
        <v>5533</v>
      </c>
      <c r="B1772" t="s">
        <v>1023</v>
      </c>
      <c r="C1772">
        <v>1</v>
      </c>
      <c r="D1772">
        <v>1</v>
      </c>
      <c r="E1772">
        <v>1</v>
      </c>
      <c r="F1772">
        <v>858</v>
      </c>
    </row>
    <row r="1773" spans="1:6" x14ac:dyDescent="0.25">
      <c r="A1773" t="s">
        <v>5533</v>
      </c>
      <c r="B1773" t="s">
        <v>1026</v>
      </c>
      <c r="C1773">
        <v>1</v>
      </c>
      <c r="D1773">
        <v>1</v>
      </c>
      <c r="E1773">
        <v>1</v>
      </c>
      <c r="F1773">
        <v>859</v>
      </c>
    </row>
    <row r="1774" spans="1:6" x14ac:dyDescent="0.25">
      <c r="A1774" t="s">
        <v>5533</v>
      </c>
      <c r="B1774" t="s">
        <v>1029</v>
      </c>
      <c r="C1774">
        <v>1</v>
      </c>
      <c r="D1774">
        <v>1</v>
      </c>
      <c r="E1774">
        <v>1</v>
      </c>
      <c r="F1774">
        <v>860</v>
      </c>
    </row>
    <row r="1775" spans="1:6" x14ac:dyDescent="0.25">
      <c r="A1775" t="s">
        <v>5533</v>
      </c>
      <c r="B1775" t="s">
        <v>1032</v>
      </c>
      <c r="C1775">
        <v>1</v>
      </c>
      <c r="D1775">
        <v>1</v>
      </c>
      <c r="E1775">
        <v>1</v>
      </c>
      <c r="F1775">
        <v>861</v>
      </c>
    </row>
    <row r="1776" spans="1:6" x14ac:dyDescent="0.25">
      <c r="A1776" t="s">
        <v>5533</v>
      </c>
      <c r="B1776" t="s">
        <v>1035</v>
      </c>
      <c r="C1776">
        <v>1</v>
      </c>
      <c r="D1776">
        <v>1</v>
      </c>
      <c r="E1776">
        <v>1</v>
      </c>
      <c r="F1776">
        <v>862</v>
      </c>
    </row>
    <row r="1777" spans="1:6" x14ac:dyDescent="0.25">
      <c r="A1777" t="s">
        <v>5533</v>
      </c>
      <c r="B1777" t="s">
        <v>1038</v>
      </c>
      <c r="C1777">
        <v>1</v>
      </c>
      <c r="D1777">
        <v>1</v>
      </c>
      <c r="E1777">
        <v>1</v>
      </c>
      <c r="F1777">
        <v>863</v>
      </c>
    </row>
    <row r="1778" spans="1:6" x14ac:dyDescent="0.25">
      <c r="A1778" t="s">
        <v>5533</v>
      </c>
      <c r="B1778" t="s">
        <v>1041</v>
      </c>
      <c r="C1778">
        <v>1</v>
      </c>
      <c r="D1778">
        <v>1</v>
      </c>
      <c r="E1778">
        <v>1</v>
      </c>
      <c r="F1778">
        <v>864</v>
      </c>
    </row>
    <row r="1779" spans="1:6" x14ac:dyDescent="0.25">
      <c r="A1779" t="s">
        <v>5533</v>
      </c>
      <c r="B1779" t="s">
        <v>1044</v>
      </c>
      <c r="C1779">
        <v>1</v>
      </c>
      <c r="D1779">
        <v>1</v>
      </c>
      <c r="E1779">
        <v>1</v>
      </c>
      <c r="F1779">
        <v>865</v>
      </c>
    </row>
    <row r="1780" spans="1:6" x14ac:dyDescent="0.25">
      <c r="A1780" t="s">
        <v>5533</v>
      </c>
      <c r="B1780" t="s">
        <v>1047</v>
      </c>
      <c r="C1780">
        <v>1</v>
      </c>
      <c r="D1780">
        <v>1</v>
      </c>
      <c r="E1780">
        <v>1</v>
      </c>
      <c r="F1780">
        <v>866</v>
      </c>
    </row>
    <row r="1781" spans="1:6" x14ac:dyDescent="0.25">
      <c r="A1781" t="s">
        <v>5533</v>
      </c>
      <c r="B1781" t="s">
        <v>1050</v>
      </c>
      <c r="C1781">
        <v>1</v>
      </c>
      <c r="D1781">
        <v>1</v>
      </c>
      <c r="E1781">
        <v>1</v>
      </c>
      <c r="F1781">
        <v>867</v>
      </c>
    </row>
    <row r="1782" spans="1:6" x14ac:dyDescent="0.25">
      <c r="A1782" t="s">
        <v>5533</v>
      </c>
      <c r="B1782" t="s">
        <v>1053</v>
      </c>
      <c r="C1782">
        <v>1</v>
      </c>
      <c r="D1782">
        <v>1</v>
      </c>
      <c r="E1782">
        <v>1</v>
      </c>
      <c r="F1782">
        <v>868</v>
      </c>
    </row>
    <row r="1783" spans="1:6" x14ac:dyDescent="0.25">
      <c r="A1783" t="s">
        <v>5533</v>
      </c>
      <c r="B1783" t="s">
        <v>1056</v>
      </c>
      <c r="C1783">
        <v>1</v>
      </c>
      <c r="D1783">
        <v>1</v>
      </c>
      <c r="E1783">
        <v>1</v>
      </c>
      <c r="F1783">
        <v>869</v>
      </c>
    </row>
    <row r="1784" spans="1:6" x14ac:dyDescent="0.25">
      <c r="A1784" t="s">
        <v>5533</v>
      </c>
      <c r="B1784" t="s">
        <v>1059</v>
      </c>
      <c r="C1784">
        <v>1</v>
      </c>
      <c r="D1784">
        <v>1</v>
      </c>
      <c r="E1784">
        <v>1</v>
      </c>
      <c r="F1784">
        <v>870</v>
      </c>
    </row>
    <row r="1785" spans="1:6" x14ac:dyDescent="0.25">
      <c r="A1785" t="s">
        <v>5533</v>
      </c>
      <c r="B1785" t="s">
        <v>1062</v>
      </c>
      <c r="C1785">
        <v>1</v>
      </c>
      <c r="D1785">
        <v>1</v>
      </c>
      <c r="E1785">
        <v>1</v>
      </c>
      <c r="F1785">
        <v>871</v>
      </c>
    </row>
    <row r="1786" spans="1:6" x14ac:dyDescent="0.25">
      <c r="A1786" t="s">
        <v>5533</v>
      </c>
      <c r="B1786" t="s">
        <v>1065</v>
      </c>
      <c r="C1786">
        <v>1</v>
      </c>
      <c r="D1786">
        <v>1</v>
      </c>
      <c r="E1786">
        <v>1</v>
      </c>
      <c r="F1786">
        <v>872</v>
      </c>
    </row>
    <row r="1787" spans="1:6" x14ac:dyDescent="0.25">
      <c r="A1787" t="s">
        <v>5533</v>
      </c>
      <c r="B1787" t="s">
        <v>1068</v>
      </c>
      <c r="C1787">
        <v>1</v>
      </c>
      <c r="D1787">
        <v>1</v>
      </c>
      <c r="E1787">
        <v>1</v>
      </c>
      <c r="F1787">
        <v>873</v>
      </c>
    </row>
    <row r="1788" spans="1:6" x14ac:dyDescent="0.25">
      <c r="A1788" t="s">
        <v>5533</v>
      </c>
      <c r="B1788" t="s">
        <v>1071</v>
      </c>
      <c r="C1788">
        <v>1</v>
      </c>
      <c r="D1788">
        <v>1</v>
      </c>
      <c r="E1788">
        <v>1</v>
      </c>
      <c r="F1788">
        <v>874</v>
      </c>
    </row>
    <row r="1789" spans="1:6" x14ac:dyDescent="0.25">
      <c r="A1789" t="s">
        <v>5533</v>
      </c>
      <c r="B1789" t="s">
        <v>1074</v>
      </c>
      <c r="C1789">
        <v>1</v>
      </c>
      <c r="D1789">
        <v>1</v>
      </c>
      <c r="E1789">
        <v>1</v>
      </c>
      <c r="F1789">
        <v>875</v>
      </c>
    </row>
    <row r="1790" spans="1:6" x14ac:dyDescent="0.25">
      <c r="A1790" t="s">
        <v>5533</v>
      </c>
      <c r="B1790" t="s">
        <v>1077</v>
      </c>
      <c r="C1790">
        <v>1</v>
      </c>
      <c r="D1790">
        <v>1</v>
      </c>
      <c r="E1790">
        <v>1</v>
      </c>
      <c r="F1790">
        <v>876</v>
      </c>
    </row>
    <row r="1791" spans="1:6" x14ac:dyDescent="0.25">
      <c r="A1791" t="s">
        <v>5533</v>
      </c>
      <c r="B1791" t="s">
        <v>1080</v>
      </c>
      <c r="C1791">
        <v>1</v>
      </c>
      <c r="D1791">
        <v>1</v>
      </c>
      <c r="E1791">
        <v>1</v>
      </c>
      <c r="F1791">
        <v>877</v>
      </c>
    </row>
    <row r="1792" spans="1:6" x14ac:dyDescent="0.25">
      <c r="A1792" t="s">
        <v>5533</v>
      </c>
      <c r="B1792" t="s">
        <v>1083</v>
      </c>
      <c r="C1792">
        <v>1</v>
      </c>
      <c r="D1792">
        <v>1</v>
      </c>
      <c r="E1792">
        <v>1</v>
      </c>
      <c r="F1792">
        <v>878</v>
      </c>
    </row>
    <row r="1793" spans="1:6" x14ac:dyDescent="0.25">
      <c r="A1793" t="s">
        <v>5533</v>
      </c>
      <c r="B1793" t="s">
        <v>1086</v>
      </c>
      <c r="C1793">
        <v>1</v>
      </c>
      <c r="D1793">
        <v>1</v>
      </c>
      <c r="E1793">
        <v>1</v>
      </c>
      <c r="F1793">
        <v>879</v>
      </c>
    </row>
    <row r="1794" spans="1:6" x14ac:dyDescent="0.25">
      <c r="A1794" t="s">
        <v>5533</v>
      </c>
      <c r="B1794" t="s">
        <v>1089</v>
      </c>
      <c r="C1794">
        <v>1</v>
      </c>
      <c r="D1794">
        <v>1</v>
      </c>
      <c r="E1794">
        <v>1</v>
      </c>
      <c r="F1794">
        <v>880</v>
      </c>
    </row>
    <row r="1795" spans="1:6" x14ac:dyDescent="0.25">
      <c r="A1795" t="s">
        <v>5533</v>
      </c>
      <c r="B1795" t="s">
        <v>1092</v>
      </c>
      <c r="C1795">
        <v>1</v>
      </c>
      <c r="D1795">
        <v>1</v>
      </c>
      <c r="E1795">
        <v>1</v>
      </c>
      <c r="F1795">
        <v>881</v>
      </c>
    </row>
    <row r="1796" spans="1:6" x14ac:dyDescent="0.25">
      <c r="A1796" t="s">
        <v>5533</v>
      </c>
      <c r="B1796" t="s">
        <v>1095</v>
      </c>
      <c r="C1796">
        <v>1</v>
      </c>
      <c r="D1796">
        <v>1</v>
      </c>
      <c r="E1796">
        <v>1</v>
      </c>
      <c r="F1796">
        <v>882</v>
      </c>
    </row>
    <row r="1797" spans="1:6" x14ac:dyDescent="0.25">
      <c r="A1797" t="s">
        <v>5533</v>
      </c>
      <c r="B1797" t="s">
        <v>1098</v>
      </c>
      <c r="C1797">
        <v>1</v>
      </c>
      <c r="D1797">
        <v>1</v>
      </c>
      <c r="E1797">
        <v>1</v>
      </c>
      <c r="F1797">
        <v>883</v>
      </c>
    </row>
    <row r="1798" spans="1:6" x14ac:dyDescent="0.25">
      <c r="A1798" t="s">
        <v>5533</v>
      </c>
      <c r="B1798" t="s">
        <v>1101</v>
      </c>
      <c r="C1798">
        <v>1</v>
      </c>
      <c r="D1798">
        <v>1</v>
      </c>
      <c r="E1798">
        <v>1</v>
      </c>
      <c r="F1798">
        <v>884</v>
      </c>
    </row>
    <row r="1799" spans="1:6" x14ac:dyDescent="0.25">
      <c r="A1799" t="s">
        <v>5533</v>
      </c>
      <c r="B1799" t="s">
        <v>1104</v>
      </c>
      <c r="C1799">
        <v>1</v>
      </c>
      <c r="D1799">
        <v>1</v>
      </c>
      <c r="E1799">
        <v>1</v>
      </c>
      <c r="F1799">
        <v>885</v>
      </c>
    </row>
    <row r="1800" spans="1:6" x14ac:dyDescent="0.25">
      <c r="A1800" t="s">
        <v>5533</v>
      </c>
      <c r="B1800" t="s">
        <v>1107</v>
      </c>
      <c r="C1800">
        <v>1</v>
      </c>
      <c r="D1800">
        <v>1</v>
      </c>
      <c r="E1800">
        <v>1</v>
      </c>
      <c r="F1800">
        <v>886</v>
      </c>
    </row>
    <row r="1801" spans="1:6" x14ac:dyDescent="0.25">
      <c r="A1801" t="s">
        <v>5533</v>
      </c>
      <c r="B1801" t="s">
        <v>1110</v>
      </c>
      <c r="C1801">
        <v>1</v>
      </c>
      <c r="D1801">
        <v>1</v>
      </c>
      <c r="E1801">
        <v>1</v>
      </c>
      <c r="F1801">
        <v>887</v>
      </c>
    </row>
    <row r="1802" spans="1:6" x14ac:dyDescent="0.25">
      <c r="A1802" t="s">
        <v>5533</v>
      </c>
      <c r="B1802" t="s">
        <v>1113</v>
      </c>
      <c r="C1802">
        <v>1</v>
      </c>
      <c r="D1802">
        <v>1</v>
      </c>
      <c r="E1802">
        <v>1</v>
      </c>
      <c r="F1802">
        <v>888</v>
      </c>
    </row>
    <row r="1803" spans="1:6" x14ac:dyDescent="0.25">
      <c r="A1803" t="s">
        <v>5533</v>
      </c>
      <c r="B1803" t="s">
        <v>1116</v>
      </c>
      <c r="C1803">
        <v>1</v>
      </c>
      <c r="D1803">
        <v>1</v>
      </c>
      <c r="E1803">
        <v>1</v>
      </c>
      <c r="F1803">
        <v>889</v>
      </c>
    </row>
    <row r="1804" spans="1:6" x14ac:dyDescent="0.25">
      <c r="A1804" t="s">
        <v>5533</v>
      </c>
      <c r="B1804" t="s">
        <v>1119</v>
      </c>
      <c r="C1804">
        <v>1</v>
      </c>
      <c r="D1804">
        <v>1</v>
      </c>
      <c r="E1804">
        <v>1</v>
      </c>
      <c r="F1804">
        <v>890</v>
      </c>
    </row>
    <row r="1805" spans="1:6" x14ac:dyDescent="0.25">
      <c r="A1805" t="s">
        <v>5533</v>
      </c>
      <c r="B1805" t="s">
        <v>1122</v>
      </c>
      <c r="C1805">
        <v>1</v>
      </c>
      <c r="D1805">
        <v>1</v>
      </c>
      <c r="E1805">
        <v>1</v>
      </c>
      <c r="F1805">
        <v>891</v>
      </c>
    </row>
    <row r="1806" spans="1:6" x14ac:dyDescent="0.25">
      <c r="A1806" t="s">
        <v>5533</v>
      </c>
      <c r="B1806" t="s">
        <v>555</v>
      </c>
      <c r="C1806">
        <v>1</v>
      </c>
      <c r="D1806">
        <v>1</v>
      </c>
      <c r="E1806">
        <v>2</v>
      </c>
      <c r="F1806">
        <v>243</v>
      </c>
    </row>
    <row r="1807" spans="1:6" x14ac:dyDescent="0.25">
      <c r="A1807" t="s">
        <v>5533</v>
      </c>
      <c r="B1807" t="s">
        <v>556</v>
      </c>
      <c r="C1807">
        <v>1</v>
      </c>
      <c r="D1807">
        <v>1</v>
      </c>
      <c r="E1807">
        <v>2</v>
      </c>
      <c r="F1807">
        <v>244</v>
      </c>
    </row>
    <row r="1808" spans="1:6" x14ac:dyDescent="0.25">
      <c r="A1808" t="s">
        <v>5533</v>
      </c>
      <c r="B1808" t="s">
        <v>557</v>
      </c>
      <c r="C1808">
        <v>1</v>
      </c>
      <c r="D1808">
        <v>1</v>
      </c>
      <c r="E1808">
        <v>2</v>
      </c>
      <c r="F1808">
        <v>245</v>
      </c>
    </row>
    <row r="1809" spans="1:6" x14ac:dyDescent="0.25">
      <c r="A1809" t="s">
        <v>5533</v>
      </c>
      <c r="B1809" t="s">
        <v>558</v>
      </c>
      <c r="C1809">
        <v>1</v>
      </c>
      <c r="D1809">
        <v>1</v>
      </c>
      <c r="E1809">
        <v>2</v>
      </c>
      <c r="F1809">
        <v>246</v>
      </c>
    </row>
    <row r="1810" spans="1:6" x14ac:dyDescent="0.25">
      <c r="A1810" t="s">
        <v>5533</v>
      </c>
      <c r="B1810" t="s">
        <v>559</v>
      </c>
      <c r="C1810">
        <v>1</v>
      </c>
      <c r="D1810">
        <v>1</v>
      </c>
      <c r="E1810">
        <v>2</v>
      </c>
      <c r="F1810">
        <v>247</v>
      </c>
    </row>
    <row r="1811" spans="1:6" x14ac:dyDescent="0.25">
      <c r="A1811" t="s">
        <v>5533</v>
      </c>
      <c r="B1811" t="s">
        <v>560</v>
      </c>
      <c r="C1811">
        <v>1</v>
      </c>
      <c r="D1811">
        <v>1</v>
      </c>
      <c r="E1811">
        <v>2</v>
      </c>
      <c r="F1811">
        <v>248</v>
      </c>
    </row>
    <row r="1812" spans="1:6" x14ac:dyDescent="0.25">
      <c r="A1812" t="s">
        <v>5533</v>
      </c>
      <c r="B1812" t="s">
        <v>561</v>
      </c>
      <c r="C1812">
        <v>1</v>
      </c>
      <c r="D1812">
        <v>1</v>
      </c>
      <c r="E1812">
        <v>2</v>
      </c>
      <c r="F1812">
        <v>249</v>
      </c>
    </row>
    <row r="1813" spans="1:6" x14ac:dyDescent="0.25">
      <c r="A1813" t="s">
        <v>5533</v>
      </c>
      <c r="B1813" t="s">
        <v>562</v>
      </c>
      <c r="C1813">
        <v>1</v>
      </c>
      <c r="D1813">
        <v>1</v>
      </c>
      <c r="E1813">
        <v>2</v>
      </c>
      <c r="F1813">
        <v>250</v>
      </c>
    </row>
    <row r="1814" spans="1:6" x14ac:dyDescent="0.25">
      <c r="A1814" t="s">
        <v>5533</v>
      </c>
      <c r="B1814" t="s">
        <v>563</v>
      </c>
      <c r="C1814">
        <v>1</v>
      </c>
      <c r="D1814">
        <v>1</v>
      </c>
      <c r="E1814">
        <v>2</v>
      </c>
      <c r="F1814">
        <v>251</v>
      </c>
    </row>
    <row r="1815" spans="1:6" x14ac:dyDescent="0.25">
      <c r="A1815" t="s">
        <v>5533</v>
      </c>
      <c r="B1815" t="s">
        <v>564</v>
      </c>
      <c r="C1815">
        <v>1</v>
      </c>
      <c r="D1815">
        <v>1</v>
      </c>
      <c r="E1815">
        <v>2</v>
      </c>
      <c r="F1815">
        <v>252</v>
      </c>
    </row>
    <row r="1816" spans="1:6" x14ac:dyDescent="0.25">
      <c r="A1816" t="s">
        <v>5533</v>
      </c>
      <c r="B1816" t="s">
        <v>565</v>
      </c>
      <c r="C1816">
        <v>1</v>
      </c>
      <c r="D1816">
        <v>1</v>
      </c>
      <c r="E1816">
        <v>2</v>
      </c>
      <c r="F1816">
        <v>253</v>
      </c>
    </row>
    <row r="1817" spans="1:6" x14ac:dyDescent="0.25">
      <c r="A1817" t="s">
        <v>5533</v>
      </c>
      <c r="B1817" t="s">
        <v>566</v>
      </c>
      <c r="C1817">
        <v>1</v>
      </c>
      <c r="D1817">
        <v>1</v>
      </c>
      <c r="E1817">
        <v>2</v>
      </c>
      <c r="F1817">
        <v>254</v>
      </c>
    </row>
    <row r="1818" spans="1:6" x14ac:dyDescent="0.25">
      <c r="A1818" t="s">
        <v>5533</v>
      </c>
      <c r="B1818" t="s">
        <v>567</v>
      </c>
      <c r="C1818">
        <v>1</v>
      </c>
      <c r="D1818">
        <v>1</v>
      </c>
      <c r="E1818">
        <v>2</v>
      </c>
      <c r="F1818">
        <v>255</v>
      </c>
    </row>
    <row r="1819" spans="1:6" x14ac:dyDescent="0.25">
      <c r="A1819" t="s">
        <v>5533</v>
      </c>
      <c r="B1819" t="s">
        <v>568</v>
      </c>
      <c r="C1819">
        <v>1</v>
      </c>
      <c r="D1819">
        <v>1</v>
      </c>
      <c r="E1819">
        <v>2</v>
      </c>
      <c r="F1819">
        <v>256</v>
      </c>
    </row>
    <row r="1820" spans="1:6" x14ac:dyDescent="0.25">
      <c r="A1820" t="s">
        <v>5533</v>
      </c>
      <c r="B1820" t="s">
        <v>569</v>
      </c>
      <c r="C1820">
        <v>1</v>
      </c>
      <c r="D1820">
        <v>1</v>
      </c>
      <c r="E1820">
        <v>2</v>
      </c>
      <c r="F1820">
        <v>257</v>
      </c>
    </row>
    <row r="1821" spans="1:6" x14ac:dyDescent="0.25">
      <c r="A1821" t="s">
        <v>5533</v>
      </c>
      <c r="B1821" t="s">
        <v>570</v>
      </c>
      <c r="C1821">
        <v>1</v>
      </c>
      <c r="D1821">
        <v>1</v>
      </c>
      <c r="E1821">
        <v>2</v>
      </c>
      <c r="F1821">
        <v>258</v>
      </c>
    </row>
    <row r="1822" spans="1:6" x14ac:dyDescent="0.25">
      <c r="A1822" t="s">
        <v>5533</v>
      </c>
      <c r="B1822" t="s">
        <v>571</v>
      </c>
      <c r="C1822">
        <v>1</v>
      </c>
      <c r="D1822">
        <v>1</v>
      </c>
      <c r="E1822">
        <v>2</v>
      </c>
      <c r="F1822">
        <v>259</v>
      </c>
    </row>
    <row r="1823" spans="1:6" x14ac:dyDescent="0.25">
      <c r="A1823" t="s">
        <v>5533</v>
      </c>
      <c r="B1823" t="s">
        <v>572</v>
      </c>
      <c r="C1823">
        <v>1</v>
      </c>
      <c r="D1823">
        <v>1</v>
      </c>
      <c r="E1823">
        <v>2</v>
      </c>
      <c r="F1823">
        <v>260</v>
      </c>
    </row>
    <row r="1824" spans="1:6" x14ac:dyDescent="0.25">
      <c r="A1824" t="s">
        <v>5533</v>
      </c>
      <c r="B1824" t="s">
        <v>573</v>
      </c>
      <c r="C1824">
        <v>1</v>
      </c>
      <c r="D1824">
        <v>1</v>
      </c>
      <c r="E1824">
        <v>2</v>
      </c>
      <c r="F1824">
        <v>261</v>
      </c>
    </row>
    <row r="1825" spans="1:6" x14ac:dyDescent="0.25">
      <c r="A1825" t="s">
        <v>5533</v>
      </c>
      <c r="B1825" t="s">
        <v>574</v>
      </c>
      <c r="C1825">
        <v>1</v>
      </c>
      <c r="D1825">
        <v>1</v>
      </c>
      <c r="E1825">
        <v>2</v>
      </c>
      <c r="F1825">
        <v>262</v>
      </c>
    </row>
    <row r="1826" spans="1:6" x14ac:dyDescent="0.25">
      <c r="A1826" t="s">
        <v>5533</v>
      </c>
      <c r="B1826" t="s">
        <v>575</v>
      </c>
      <c r="C1826">
        <v>1</v>
      </c>
      <c r="D1826">
        <v>1</v>
      </c>
      <c r="E1826">
        <v>2</v>
      </c>
      <c r="F1826">
        <v>263</v>
      </c>
    </row>
    <row r="1827" spans="1:6" x14ac:dyDescent="0.25">
      <c r="A1827" t="s">
        <v>5533</v>
      </c>
      <c r="B1827" t="s">
        <v>576</v>
      </c>
      <c r="C1827">
        <v>1</v>
      </c>
      <c r="D1827">
        <v>1</v>
      </c>
      <c r="E1827">
        <v>2</v>
      </c>
      <c r="F1827">
        <v>264</v>
      </c>
    </row>
    <row r="1828" spans="1:6" x14ac:dyDescent="0.25">
      <c r="A1828" t="s">
        <v>5533</v>
      </c>
      <c r="B1828" t="s">
        <v>577</v>
      </c>
      <c r="C1828">
        <v>1</v>
      </c>
      <c r="D1828">
        <v>1</v>
      </c>
      <c r="E1828">
        <v>2</v>
      </c>
      <c r="F1828">
        <v>265</v>
      </c>
    </row>
    <row r="1829" spans="1:6" x14ac:dyDescent="0.25">
      <c r="A1829" t="s">
        <v>5533</v>
      </c>
      <c r="B1829" t="s">
        <v>578</v>
      </c>
      <c r="C1829">
        <v>1</v>
      </c>
      <c r="D1829">
        <v>1</v>
      </c>
      <c r="E1829">
        <v>2</v>
      </c>
      <c r="F1829">
        <v>266</v>
      </c>
    </row>
    <row r="1830" spans="1:6" x14ac:dyDescent="0.25">
      <c r="A1830" t="s">
        <v>5533</v>
      </c>
      <c r="B1830" t="s">
        <v>579</v>
      </c>
      <c r="C1830">
        <v>1</v>
      </c>
      <c r="D1830">
        <v>1</v>
      </c>
      <c r="E1830">
        <v>2</v>
      </c>
      <c r="F1830">
        <v>267</v>
      </c>
    </row>
    <row r="1831" spans="1:6" x14ac:dyDescent="0.25">
      <c r="A1831" t="s">
        <v>5533</v>
      </c>
      <c r="B1831" t="s">
        <v>580</v>
      </c>
      <c r="C1831">
        <v>1</v>
      </c>
      <c r="D1831">
        <v>1</v>
      </c>
      <c r="E1831">
        <v>2</v>
      </c>
      <c r="F1831">
        <v>268</v>
      </c>
    </row>
    <row r="1832" spans="1:6" x14ac:dyDescent="0.25">
      <c r="A1832" t="s">
        <v>5533</v>
      </c>
      <c r="B1832" t="s">
        <v>581</v>
      </c>
      <c r="C1832">
        <v>1</v>
      </c>
      <c r="D1832">
        <v>1</v>
      </c>
      <c r="E1832">
        <v>2</v>
      </c>
      <c r="F1832">
        <v>269</v>
      </c>
    </row>
    <row r="1833" spans="1:6" x14ac:dyDescent="0.25">
      <c r="A1833" t="s">
        <v>5533</v>
      </c>
      <c r="B1833" t="s">
        <v>582</v>
      </c>
      <c r="C1833">
        <v>1</v>
      </c>
      <c r="D1833">
        <v>1</v>
      </c>
      <c r="E1833">
        <v>2</v>
      </c>
      <c r="F1833">
        <v>270</v>
      </c>
    </row>
    <row r="1834" spans="1:6" x14ac:dyDescent="0.25">
      <c r="A1834" t="s">
        <v>5533</v>
      </c>
      <c r="B1834" t="s">
        <v>583</v>
      </c>
      <c r="C1834">
        <v>1</v>
      </c>
      <c r="D1834">
        <v>1</v>
      </c>
      <c r="E1834">
        <v>2</v>
      </c>
      <c r="F1834">
        <v>271</v>
      </c>
    </row>
    <row r="1835" spans="1:6" x14ac:dyDescent="0.25">
      <c r="A1835" t="s">
        <v>5533</v>
      </c>
      <c r="B1835" t="s">
        <v>584</v>
      </c>
      <c r="C1835">
        <v>1</v>
      </c>
      <c r="D1835">
        <v>1</v>
      </c>
      <c r="E1835">
        <v>2</v>
      </c>
      <c r="F1835">
        <v>272</v>
      </c>
    </row>
    <row r="1836" spans="1:6" x14ac:dyDescent="0.25">
      <c r="A1836" t="s">
        <v>5533</v>
      </c>
      <c r="B1836" t="s">
        <v>585</v>
      </c>
      <c r="C1836">
        <v>1</v>
      </c>
      <c r="D1836">
        <v>1</v>
      </c>
      <c r="E1836">
        <v>2</v>
      </c>
      <c r="F1836">
        <v>273</v>
      </c>
    </row>
    <row r="1837" spans="1:6" x14ac:dyDescent="0.25">
      <c r="A1837" t="s">
        <v>5533</v>
      </c>
      <c r="B1837" t="s">
        <v>586</v>
      </c>
      <c r="C1837">
        <v>1</v>
      </c>
      <c r="D1837">
        <v>1</v>
      </c>
      <c r="E1837">
        <v>2</v>
      </c>
      <c r="F1837">
        <v>274</v>
      </c>
    </row>
    <row r="1838" spans="1:6" x14ac:dyDescent="0.25">
      <c r="A1838" t="s">
        <v>5533</v>
      </c>
      <c r="B1838" t="s">
        <v>587</v>
      </c>
      <c r="C1838">
        <v>1</v>
      </c>
      <c r="D1838">
        <v>1</v>
      </c>
      <c r="E1838">
        <v>2</v>
      </c>
      <c r="F1838">
        <v>275</v>
      </c>
    </row>
    <row r="1839" spans="1:6" x14ac:dyDescent="0.25">
      <c r="A1839" t="s">
        <v>5533</v>
      </c>
      <c r="B1839" t="s">
        <v>588</v>
      </c>
      <c r="C1839">
        <v>1</v>
      </c>
      <c r="D1839">
        <v>1</v>
      </c>
      <c r="E1839">
        <v>2</v>
      </c>
      <c r="F1839">
        <v>276</v>
      </c>
    </row>
    <row r="1840" spans="1:6" x14ac:dyDescent="0.25">
      <c r="A1840" t="s">
        <v>5533</v>
      </c>
      <c r="B1840" t="s">
        <v>589</v>
      </c>
      <c r="C1840">
        <v>1</v>
      </c>
      <c r="D1840">
        <v>1</v>
      </c>
      <c r="E1840">
        <v>2</v>
      </c>
      <c r="F1840">
        <v>277</v>
      </c>
    </row>
    <row r="1841" spans="1:6" x14ac:dyDescent="0.25">
      <c r="A1841" t="s">
        <v>5533</v>
      </c>
      <c r="B1841" t="s">
        <v>590</v>
      </c>
      <c r="C1841">
        <v>1</v>
      </c>
      <c r="D1841">
        <v>1</v>
      </c>
      <c r="E1841">
        <v>2</v>
      </c>
      <c r="F1841">
        <v>278</v>
      </c>
    </row>
    <row r="1842" spans="1:6" x14ac:dyDescent="0.25">
      <c r="A1842" t="s">
        <v>5533</v>
      </c>
      <c r="B1842" t="s">
        <v>591</v>
      </c>
      <c r="C1842">
        <v>1</v>
      </c>
      <c r="D1842">
        <v>1</v>
      </c>
      <c r="E1842">
        <v>2</v>
      </c>
      <c r="F1842">
        <v>279</v>
      </c>
    </row>
    <row r="1843" spans="1:6" x14ac:dyDescent="0.25">
      <c r="A1843" t="s">
        <v>5533</v>
      </c>
      <c r="B1843" t="s">
        <v>592</v>
      </c>
      <c r="C1843">
        <v>1</v>
      </c>
      <c r="D1843">
        <v>1</v>
      </c>
      <c r="E1843">
        <v>2</v>
      </c>
      <c r="F1843">
        <v>280</v>
      </c>
    </row>
    <row r="1844" spans="1:6" x14ac:dyDescent="0.25">
      <c r="A1844" t="s">
        <v>5533</v>
      </c>
      <c r="B1844" t="s">
        <v>593</v>
      </c>
      <c r="C1844">
        <v>1</v>
      </c>
      <c r="D1844">
        <v>1</v>
      </c>
      <c r="E1844">
        <v>2</v>
      </c>
      <c r="F1844">
        <v>281</v>
      </c>
    </row>
    <row r="1845" spans="1:6" x14ac:dyDescent="0.25">
      <c r="A1845" t="s">
        <v>5533</v>
      </c>
      <c r="B1845" t="s">
        <v>594</v>
      </c>
      <c r="C1845">
        <v>1</v>
      </c>
      <c r="D1845">
        <v>1</v>
      </c>
      <c r="E1845">
        <v>2</v>
      </c>
      <c r="F1845">
        <v>282</v>
      </c>
    </row>
    <row r="1846" spans="1:6" x14ac:dyDescent="0.25">
      <c r="A1846" t="s">
        <v>5533</v>
      </c>
      <c r="B1846" t="s">
        <v>595</v>
      </c>
      <c r="C1846">
        <v>1</v>
      </c>
      <c r="D1846">
        <v>1</v>
      </c>
      <c r="E1846">
        <v>2</v>
      </c>
      <c r="F1846">
        <v>283</v>
      </c>
    </row>
    <row r="1847" spans="1:6" x14ac:dyDescent="0.25">
      <c r="A1847" t="s">
        <v>5533</v>
      </c>
      <c r="B1847" t="s">
        <v>596</v>
      </c>
      <c r="C1847">
        <v>1</v>
      </c>
      <c r="D1847">
        <v>1</v>
      </c>
      <c r="E1847">
        <v>2</v>
      </c>
      <c r="F1847">
        <v>284</v>
      </c>
    </row>
    <row r="1848" spans="1:6" x14ac:dyDescent="0.25">
      <c r="A1848" t="s">
        <v>5533</v>
      </c>
      <c r="B1848" t="s">
        <v>597</v>
      </c>
      <c r="C1848">
        <v>1</v>
      </c>
      <c r="D1848">
        <v>1</v>
      </c>
      <c r="E1848">
        <v>2</v>
      </c>
      <c r="F1848">
        <v>285</v>
      </c>
    </row>
    <row r="1849" spans="1:6" x14ac:dyDescent="0.25">
      <c r="A1849" t="s">
        <v>5533</v>
      </c>
      <c r="B1849" t="s">
        <v>598</v>
      </c>
      <c r="C1849">
        <v>1</v>
      </c>
      <c r="D1849">
        <v>1</v>
      </c>
      <c r="E1849">
        <v>2</v>
      </c>
      <c r="F1849">
        <v>286</v>
      </c>
    </row>
    <row r="1850" spans="1:6" x14ac:dyDescent="0.25">
      <c r="A1850" t="s">
        <v>5533</v>
      </c>
      <c r="B1850" t="s">
        <v>599</v>
      </c>
      <c r="C1850">
        <v>1</v>
      </c>
      <c r="D1850">
        <v>1</v>
      </c>
      <c r="E1850">
        <v>2</v>
      </c>
      <c r="F1850">
        <v>287</v>
      </c>
    </row>
    <row r="1851" spans="1:6" x14ac:dyDescent="0.25">
      <c r="A1851" t="s">
        <v>5533</v>
      </c>
      <c r="B1851" t="s">
        <v>600</v>
      </c>
      <c r="C1851">
        <v>1</v>
      </c>
      <c r="D1851">
        <v>1</v>
      </c>
      <c r="E1851">
        <v>2</v>
      </c>
      <c r="F1851">
        <v>288</v>
      </c>
    </row>
    <row r="1852" spans="1:6" x14ac:dyDescent="0.25">
      <c r="A1852" t="s">
        <v>5533</v>
      </c>
      <c r="B1852" t="s">
        <v>601</v>
      </c>
      <c r="C1852">
        <v>1</v>
      </c>
      <c r="D1852">
        <v>1</v>
      </c>
      <c r="E1852">
        <v>2</v>
      </c>
      <c r="F1852">
        <v>289</v>
      </c>
    </row>
    <row r="1853" spans="1:6" x14ac:dyDescent="0.25">
      <c r="A1853" t="s">
        <v>5533</v>
      </c>
      <c r="B1853" t="s">
        <v>602</v>
      </c>
      <c r="C1853">
        <v>1</v>
      </c>
      <c r="D1853">
        <v>1</v>
      </c>
      <c r="E1853">
        <v>2</v>
      </c>
      <c r="F1853">
        <v>290</v>
      </c>
    </row>
    <row r="1854" spans="1:6" x14ac:dyDescent="0.25">
      <c r="A1854" t="s">
        <v>5533</v>
      </c>
      <c r="B1854" t="s">
        <v>603</v>
      </c>
      <c r="C1854">
        <v>1</v>
      </c>
      <c r="D1854">
        <v>1</v>
      </c>
      <c r="E1854">
        <v>2</v>
      </c>
      <c r="F1854">
        <v>291</v>
      </c>
    </row>
    <row r="1855" spans="1:6" x14ac:dyDescent="0.25">
      <c r="A1855" t="s">
        <v>5533</v>
      </c>
      <c r="B1855" t="s">
        <v>604</v>
      </c>
      <c r="C1855">
        <v>1</v>
      </c>
      <c r="D1855">
        <v>1</v>
      </c>
      <c r="E1855">
        <v>2</v>
      </c>
      <c r="F1855">
        <v>292</v>
      </c>
    </row>
    <row r="1856" spans="1:6" x14ac:dyDescent="0.25">
      <c r="A1856" t="s">
        <v>5533</v>
      </c>
      <c r="B1856" t="s">
        <v>605</v>
      </c>
      <c r="C1856">
        <v>1</v>
      </c>
      <c r="D1856">
        <v>1</v>
      </c>
      <c r="E1856">
        <v>2</v>
      </c>
      <c r="F1856">
        <v>293</v>
      </c>
    </row>
    <row r="1857" spans="1:6" x14ac:dyDescent="0.25">
      <c r="A1857" t="s">
        <v>5533</v>
      </c>
      <c r="B1857" t="s">
        <v>606</v>
      </c>
      <c r="C1857">
        <v>1</v>
      </c>
      <c r="D1857">
        <v>1</v>
      </c>
      <c r="E1857">
        <v>2</v>
      </c>
      <c r="F1857">
        <v>294</v>
      </c>
    </row>
    <row r="1858" spans="1:6" x14ac:dyDescent="0.25">
      <c r="A1858" t="s">
        <v>5533</v>
      </c>
      <c r="B1858" t="s">
        <v>607</v>
      </c>
      <c r="C1858">
        <v>1</v>
      </c>
      <c r="D1858">
        <v>1</v>
      </c>
      <c r="E1858">
        <v>2</v>
      </c>
      <c r="F1858">
        <v>295</v>
      </c>
    </row>
    <row r="1859" spans="1:6" x14ac:dyDescent="0.25">
      <c r="A1859" t="s">
        <v>5533</v>
      </c>
      <c r="B1859" t="s">
        <v>608</v>
      </c>
      <c r="C1859">
        <v>1</v>
      </c>
      <c r="D1859">
        <v>1</v>
      </c>
      <c r="E1859">
        <v>2</v>
      </c>
      <c r="F1859">
        <v>296</v>
      </c>
    </row>
    <row r="1860" spans="1:6" x14ac:dyDescent="0.25">
      <c r="A1860" t="s">
        <v>5533</v>
      </c>
      <c r="B1860" t="s">
        <v>609</v>
      </c>
      <c r="C1860">
        <v>1</v>
      </c>
      <c r="D1860">
        <v>1</v>
      </c>
      <c r="E1860">
        <v>2</v>
      </c>
      <c r="F1860">
        <v>297</v>
      </c>
    </row>
    <row r="1861" spans="1:6" x14ac:dyDescent="0.25">
      <c r="A1861" t="s">
        <v>5533</v>
      </c>
      <c r="B1861" t="s">
        <v>610</v>
      </c>
      <c r="C1861">
        <v>1</v>
      </c>
      <c r="D1861">
        <v>1</v>
      </c>
      <c r="E1861">
        <v>2</v>
      </c>
      <c r="F1861">
        <v>298</v>
      </c>
    </row>
    <row r="1862" spans="1:6" x14ac:dyDescent="0.25">
      <c r="A1862" t="s">
        <v>5533</v>
      </c>
      <c r="B1862" t="s">
        <v>611</v>
      </c>
      <c r="C1862">
        <v>1</v>
      </c>
      <c r="D1862">
        <v>1</v>
      </c>
      <c r="E1862">
        <v>2</v>
      </c>
      <c r="F1862">
        <v>299</v>
      </c>
    </row>
    <row r="1863" spans="1:6" x14ac:dyDescent="0.25">
      <c r="A1863" t="s">
        <v>5533</v>
      </c>
      <c r="B1863" t="s">
        <v>612</v>
      </c>
      <c r="C1863">
        <v>1</v>
      </c>
      <c r="D1863">
        <v>1</v>
      </c>
      <c r="E1863">
        <v>2</v>
      </c>
      <c r="F1863">
        <v>300</v>
      </c>
    </row>
    <row r="1864" spans="1:6" x14ac:dyDescent="0.25">
      <c r="A1864" t="s">
        <v>5533</v>
      </c>
      <c r="B1864" t="s">
        <v>613</v>
      </c>
      <c r="C1864">
        <v>1</v>
      </c>
      <c r="D1864">
        <v>1</v>
      </c>
      <c r="E1864">
        <v>2</v>
      </c>
      <c r="F1864">
        <v>301</v>
      </c>
    </row>
    <row r="1865" spans="1:6" x14ac:dyDescent="0.25">
      <c r="A1865" t="s">
        <v>5533</v>
      </c>
      <c r="B1865" t="s">
        <v>614</v>
      </c>
      <c r="C1865">
        <v>1</v>
      </c>
      <c r="D1865">
        <v>1</v>
      </c>
      <c r="E1865">
        <v>2</v>
      </c>
      <c r="F1865">
        <v>302</v>
      </c>
    </row>
    <row r="1866" spans="1:6" x14ac:dyDescent="0.25">
      <c r="A1866" t="s">
        <v>5533</v>
      </c>
      <c r="B1866" t="s">
        <v>615</v>
      </c>
      <c r="C1866">
        <v>1</v>
      </c>
      <c r="D1866">
        <v>1</v>
      </c>
      <c r="E1866">
        <v>2</v>
      </c>
      <c r="F1866">
        <v>303</v>
      </c>
    </row>
    <row r="1867" spans="1:6" x14ac:dyDescent="0.25">
      <c r="A1867" t="s">
        <v>5533</v>
      </c>
      <c r="B1867" t="s">
        <v>616</v>
      </c>
      <c r="C1867">
        <v>1</v>
      </c>
      <c r="D1867">
        <v>1</v>
      </c>
      <c r="E1867">
        <v>2</v>
      </c>
      <c r="F1867">
        <v>304</v>
      </c>
    </row>
    <row r="1868" spans="1:6" x14ac:dyDescent="0.25">
      <c r="A1868" t="s">
        <v>5533</v>
      </c>
      <c r="B1868" t="s">
        <v>617</v>
      </c>
      <c r="C1868">
        <v>1</v>
      </c>
      <c r="D1868">
        <v>1</v>
      </c>
      <c r="E1868">
        <v>2</v>
      </c>
      <c r="F1868">
        <v>305</v>
      </c>
    </row>
    <row r="1869" spans="1:6" x14ac:dyDescent="0.25">
      <c r="A1869" t="s">
        <v>5533</v>
      </c>
      <c r="B1869" t="s">
        <v>618</v>
      </c>
      <c r="C1869">
        <v>1</v>
      </c>
      <c r="D1869">
        <v>1</v>
      </c>
      <c r="E1869">
        <v>2</v>
      </c>
      <c r="F1869">
        <v>306</v>
      </c>
    </row>
    <row r="1870" spans="1:6" x14ac:dyDescent="0.25">
      <c r="A1870" t="s">
        <v>5533</v>
      </c>
      <c r="B1870" t="s">
        <v>619</v>
      </c>
      <c r="C1870">
        <v>1</v>
      </c>
      <c r="D1870">
        <v>1</v>
      </c>
      <c r="E1870">
        <v>2</v>
      </c>
      <c r="F1870">
        <v>307</v>
      </c>
    </row>
    <row r="1871" spans="1:6" x14ac:dyDescent="0.25">
      <c r="A1871" t="s">
        <v>5533</v>
      </c>
      <c r="B1871" t="s">
        <v>620</v>
      </c>
      <c r="C1871">
        <v>1</v>
      </c>
      <c r="D1871">
        <v>1</v>
      </c>
      <c r="E1871">
        <v>2</v>
      </c>
      <c r="F1871">
        <v>308</v>
      </c>
    </row>
    <row r="1872" spans="1:6" x14ac:dyDescent="0.25">
      <c r="A1872" t="s">
        <v>5533</v>
      </c>
      <c r="B1872" t="s">
        <v>1370</v>
      </c>
      <c r="C1872">
        <v>1</v>
      </c>
      <c r="D1872">
        <v>1</v>
      </c>
      <c r="E1872">
        <v>1</v>
      </c>
      <c r="F1872">
        <v>819</v>
      </c>
    </row>
    <row r="1873" spans="1:6" x14ac:dyDescent="0.25">
      <c r="A1873" t="s">
        <v>5533</v>
      </c>
      <c r="B1873" t="s">
        <v>1371</v>
      </c>
      <c r="C1873">
        <v>1</v>
      </c>
      <c r="D1873">
        <v>1</v>
      </c>
      <c r="E1873">
        <v>1</v>
      </c>
      <c r="F1873">
        <v>820</v>
      </c>
    </row>
    <row r="1874" spans="1:6" x14ac:dyDescent="0.25">
      <c r="A1874" t="s">
        <v>5533</v>
      </c>
      <c r="B1874" t="s">
        <v>1372</v>
      </c>
      <c r="C1874">
        <v>1</v>
      </c>
      <c r="D1874">
        <v>1</v>
      </c>
      <c r="E1874">
        <v>1</v>
      </c>
      <c r="F1874">
        <v>821</v>
      </c>
    </row>
    <row r="1875" spans="1:6" x14ac:dyDescent="0.25">
      <c r="A1875" t="s">
        <v>5533</v>
      </c>
      <c r="B1875" t="s">
        <v>1373</v>
      </c>
      <c r="C1875">
        <v>1</v>
      </c>
      <c r="D1875">
        <v>1</v>
      </c>
      <c r="E1875">
        <v>1</v>
      </c>
      <c r="F1875">
        <v>822</v>
      </c>
    </row>
    <row r="1876" spans="1:6" x14ac:dyDescent="0.25">
      <c r="A1876" t="s">
        <v>5533</v>
      </c>
      <c r="B1876" t="s">
        <v>1374</v>
      </c>
      <c r="C1876">
        <v>1</v>
      </c>
      <c r="D1876">
        <v>1</v>
      </c>
      <c r="E1876">
        <v>1</v>
      </c>
      <c r="F1876">
        <v>823</v>
      </c>
    </row>
    <row r="1877" spans="1:6" x14ac:dyDescent="0.25">
      <c r="A1877" t="s">
        <v>5533</v>
      </c>
      <c r="B1877" t="s">
        <v>1375</v>
      </c>
      <c r="C1877">
        <v>1</v>
      </c>
      <c r="D1877">
        <v>1</v>
      </c>
      <c r="E1877">
        <v>1</v>
      </c>
      <c r="F1877">
        <v>824</v>
      </c>
    </row>
    <row r="1878" spans="1:6" x14ac:dyDescent="0.25">
      <c r="A1878" t="s">
        <v>5533</v>
      </c>
      <c r="B1878" t="s">
        <v>1376</v>
      </c>
      <c r="C1878">
        <v>1</v>
      </c>
      <c r="D1878">
        <v>1</v>
      </c>
      <c r="E1878">
        <v>1</v>
      </c>
      <c r="F1878">
        <v>825</v>
      </c>
    </row>
    <row r="1879" spans="1:6" x14ac:dyDescent="0.25">
      <c r="A1879" t="s">
        <v>5533</v>
      </c>
      <c r="B1879" t="s">
        <v>1377</v>
      </c>
      <c r="C1879">
        <v>1</v>
      </c>
      <c r="D1879">
        <v>1</v>
      </c>
      <c r="E1879">
        <v>3</v>
      </c>
      <c r="F1879">
        <v>826</v>
      </c>
    </row>
    <row r="1880" spans="1:6" x14ac:dyDescent="0.25">
      <c r="A1880" t="s">
        <v>5533</v>
      </c>
      <c r="B1880" t="s">
        <v>1378</v>
      </c>
      <c r="C1880">
        <v>1</v>
      </c>
      <c r="D1880">
        <v>1</v>
      </c>
      <c r="E1880">
        <v>1</v>
      </c>
      <c r="F1880">
        <v>827</v>
      </c>
    </row>
    <row r="1881" spans="1:6" x14ac:dyDescent="0.25">
      <c r="A1881" t="s">
        <v>5533</v>
      </c>
      <c r="B1881" t="s">
        <v>1379</v>
      </c>
      <c r="C1881">
        <v>1</v>
      </c>
      <c r="D1881">
        <v>1</v>
      </c>
      <c r="E1881">
        <v>1</v>
      </c>
      <c r="F1881">
        <v>828</v>
      </c>
    </row>
    <row r="1882" spans="1:6" x14ac:dyDescent="0.25">
      <c r="A1882" t="s">
        <v>5533</v>
      </c>
      <c r="B1882" t="s">
        <v>1380</v>
      </c>
      <c r="C1882">
        <v>1</v>
      </c>
      <c r="D1882">
        <v>1</v>
      </c>
      <c r="E1882">
        <v>1</v>
      </c>
      <c r="F1882">
        <v>829</v>
      </c>
    </row>
    <row r="1883" spans="1:6" x14ac:dyDescent="0.25">
      <c r="A1883" t="s">
        <v>5533</v>
      </c>
      <c r="B1883" t="s">
        <v>1381</v>
      </c>
      <c r="C1883">
        <v>1</v>
      </c>
      <c r="D1883">
        <v>1</v>
      </c>
      <c r="E1883">
        <v>1</v>
      </c>
      <c r="F1883">
        <v>830</v>
      </c>
    </row>
    <row r="1884" spans="1:6" x14ac:dyDescent="0.25">
      <c r="A1884" t="s">
        <v>5533</v>
      </c>
      <c r="B1884" t="s">
        <v>1382</v>
      </c>
      <c r="C1884">
        <v>1</v>
      </c>
      <c r="D1884">
        <v>1</v>
      </c>
      <c r="E1884">
        <v>1</v>
      </c>
      <c r="F1884">
        <v>831</v>
      </c>
    </row>
    <row r="1885" spans="1:6" x14ac:dyDescent="0.25">
      <c r="A1885" t="s">
        <v>5533</v>
      </c>
      <c r="B1885" t="s">
        <v>1383</v>
      </c>
      <c r="C1885">
        <v>1</v>
      </c>
      <c r="D1885">
        <v>1</v>
      </c>
      <c r="E1885">
        <v>1</v>
      </c>
      <c r="F1885">
        <v>832</v>
      </c>
    </row>
    <row r="1886" spans="1:6" x14ac:dyDescent="0.25">
      <c r="A1886" t="s">
        <v>5533</v>
      </c>
      <c r="B1886" t="s">
        <v>1384</v>
      </c>
      <c r="C1886">
        <v>1</v>
      </c>
      <c r="D1886">
        <v>1</v>
      </c>
      <c r="E1886">
        <v>1</v>
      </c>
      <c r="F1886">
        <v>833</v>
      </c>
    </row>
    <row r="1887" spans="1:6" x14ac:dyDescent="0.25">
      <c r="A1887" t="s">
        <v>5533</v>
      </c>
      <c r="B1887" t="s">
        <v>1385</v>
      </c>
      <c r="C1887">
        <v>1</v>
      </c>
      <c r="D1887">
        <v>1</v>
      </c>
      <c r="E1887">
        <v>1</v>
      </c>
      <c r="F1887">
        <v>834</v>
      </c>
    </row>
    <row r="1888" spans="1:6" x14ac:dyDescent="0.25">
      <c r="A1888" t="s">
        <v>5533</v>
      </c>
      <c r="B1888" t="s">
        <v>5543</v>
      </c>
      <c r="C1888">
        <v>1</v>
      </c>
      <c r="D1888">
        <v>1</v>
      </c>
      <c r="E1888">
        <v>1</v>
      </c>
      <c r="F1888">
        <v>835</v>
      </c>
    </row>
    <row r="1889" spans="1:6" x14ac:dyDescent="0.25">
      <c r="A1889" t="s">
        <v>5533</v>
      </c>
      <c r="B1889" t="s">
        <v>5544</v>
      </c>
      <c r="C1889">
        <v>1</v>
      </c>
      <c r="D1889">
        <v>1</v>
      </c>
      <c r="E1889">
        <v>1</v>
      </c>
      <c r="F1889">
        <v>836</v>
      </c>
    </row>
    <row r="1890" spans="1:6" x14ac:dyDescent="0.25">
      <c r="A1890" t="s">
        <v>5533</v>
      </c>
      <c r="B1890" t="s">
        <v>1386</v>
      </c>
      <c r="C1890">
        <v>1</v>
      </c>
      <c r="D1890">
        <v>1</v>
      </c>
      <c r="E1890">
        <v>8</v>
      </c>
      <c r="F1890">
        <v>837</v>
      </c>
    </row>
    <row r="1891" spans="1:6" x14ac:dyDescent="0.25">
      <c r="A1891" t="s">
        <v>5533</v>
      </c>
      <c r="B1891" t="s">
        <v>1387</v>
      </c>
      <c r="C1891">
        <v>1</v>
      </c>
      <c r="D1891">
        <v>1</v>
      </c>
      <c r="E1891">
        <v>1</v>
      </c>
      <c r="F1891">
        <v>838</v>
      </c>
    </row>
    <row r="1892" spans="1:6" x14ac:dyDescent="0.25">
      <c r="A1892" t="s">
        <v>5533</v>
      </c>
      <c r="B1892" t="s">
        <v>1388</v>
      </c>
      <c r="C1892">
        <v>1</v>
      </c>
      <c r="D1892">
        <v>1</v>
      </c>
      <c r="E1892">
        <v>1</v>
      </c>
      <c r="F1892">
        <v>839</v>
      </c>
    </row>
    <row r="1893" spans="1:6" x14ac:dyDescent="0.25">
      <c r="A1893" t="s">
        <v>5533</v>
      </c>
      <c r="B1893" t="s">
        <v>1389</v>
      </c>
      <c r="C1893">
        <v>1</v>
      </c>
      <c r="D1893">
        <v>1</v>
      </c>
      <c r="E1893">
        <v>1</v>
      </c>
      <c r="F1893">
        <v>840</v>
      </c>
    </row>
    <row r="1894" spans="1:6" x14ac:dyDescent="0.25">
      <c r="A1894" t="s">
        <v>5533</v>
      </c>
      <c r="B1894" t="s">
        <v>1390</v>
      </c>
      <c r="C1894">
        <v>1</v>
      </c>
      <c r="D1894">
        <v>1</v>
      </c>
      <c r="E1894">
        <v>1</v>
      </c>
      <c r="F1894">
        <v>841</v>
      </c>
    </row>
    <row r="1895" spans="1:6" x14ac:dyDescent="0.25">
      <c r="A1895" t="s">
        <v>5533</v>
      </c>
      <c r="B1895" t="s">
        <v>1391</v>
      </c>
      <c r="C1895">
        <v>1</v>
      </c>
      <c r="D1895">
        <v>1</v>
      </c>
      <c r="E1895">
        <v>1</v>
      </c>
      <c r="F1895">
        <v>842</v>
      </c>
    </row>
    <row r="1896" spans="1:6" x14ac:dyDescent="0.25">
      <c r="A1896" t="s">
        <v>5533</v>
      </c>
      <c r="B1896" t="s">
        <v>1392</v>
      </c>
      <c r="C1896">
        <v>1</v>
      </c>
      <c r="D1896">
        <v>1</v>
      </c>
      <c r="E1896">
        <v>1</v>
      </c>
      <c r="F1896">
        <v>843</v>
      </c>
    </row>
    <row r="1897" spans="1:6" x14ac:dyDescent="0.25">
      <c r="A1897" t="s">
        <v>5533</v>
      </c>
      <c r="B1897" t="s">
        <v>1393</v>
      </c>
      <c r="C1897">
        <v>1</v>
      </c>
      <c r="D1897">
        <v>1</v>
      </c>
      <c r="E1897">
        <v>1</v>
      </c>
      <c r="F1897">
        <v>844</v>
      </c>
    </row>
    <row r="1898" spans="1:6" x14ac:dyDescent="0.25">
      <c r="A1898" t="s">
        <v>5533</v>
      </c>
      <c r="B1898" t="s">
        <v>1394</v>
      </c>
      <c r="C1898">
        <v>1</v>
      </c>
      <c r="D1898">
        <v>1</v>
      </c>
      <c r="E1898">
        <v>1</v>
      </c>
      <c r="F1898">
        <v>845</v>
      </c>
    </row>
    <row r="1899" spans="1:6" x14ac:dyDescent="0.25">
      <c r="A1899" t="s">
        <v>5533</v>
      </c>
      <c r="B1899" t="s">
        <v>1395</v>
      </c>
      <c r="C1899">
        <v>1</v>
      </c>
      <c r="D1899">
        <v>1</v>
      </c>
      <c r="E1899">
        <v>1</v>
      </c>
      <c r="F1899">
        <v>846</v>
      </c>
    </row>
    <row r="1900" spans="1:6" x14ac:dyDescent="0.25">
      <c r="A1900" t="s">
        <v>5533</v>
      </c>
      <c r="B1900" t="s">
        <v>1396</v>
      </c>
      <c r="C1900">
        <v>1</v>
      </c>
      <c r="D1900">
        <v>1</v>
      </c>
      <c r="E1900">
        <v>1</v>
      </c>
      <c r="F1900">
        <v>847</v>
      </c>
    </row>
    <row r="1901" spans="1:6" x14ac:dyDescent="0.25">
      <c r="A1901" t="s">
        <v>5533</v>
      </c>
      <c r="B1901" t="s">
        <v>1397</v>
      </c>
      <c r="C1901">
        <v>1</v>
      </c>
      <c r="D1901">
        <v>1</v>
      </c>
      <c r="E1901">
        <v>1</v>
      </c>
      <c r="F1901">
        <v>848</v>
      </c>
    </row>
    <row r="1902" spans="1:6" x14ac:dyDescent="0.25">
      <c r="A1902" t="s">
        <v>5533</v>
      </c>
      <c r="B1902" t="s">
        <v>1398</v>
      </c>
      <c r="C1902">
        <v>1</v>
      </c>
      <c r="D1902">
        <v>1</v>
      </c>
      <c r="E1902">
        <v>1</v>
      </c>
      <c r="F1902">
        <v>849</v>
      </c>
    </row>
    <row r="1903" spans="1:6" x14ac:dyDescent="0.25">
      <c r="A1903" t="s">
        <v>5533</v>
      </c>
      <c r="B1903" t="s">
        <v>1399</v>
      </c>
      <c r="C1903">
        <v>1</v>
      </c>
      <c r="D1903">
        <v>1</v>
      </c>
      <c r="E1903">
        <v>1</v>
      </c>
      <c r="F1903">
        <v>850</v>
      </c>
    </row>
    <row r="1904" spans="1:6" x14ac:dyDescent="0.25">
      <c r="A1904" t="s">
        <v>5533</v>
      </c>
      <c r="B1904" t="s">
        <v>1400</v>
      </c>
      <c r="C1904">
        <v>1</v>
      </c>
      <c r="D1904">
        <v>1</v>
      </c>
      <c r="E1904">
        <v>1</v>
      </c>
      <c r="F1904">
        <v>851</v>
      </c>
    </row>
    <row r="1905" spans="1:6" x14ac:dyDescent="0.25">
      <c r="A1905" t="s">
        <v>5533</v>
      </c>
      <c r="B1905" t="s">
        <v>1401</v>
      </c>
      <c r="C1905">
        <v>1</v>
      </c>
      <c r="D1905">
        <v>1</v>
      </c>
      <c r="E1905">
        <v>1</v>
      </c>
      <c r="F1905">
        <v>852</v>
      </c>
    </row>
    <row r="1906" spans="1:6" x14ac:dyDescent="0.25">
      <c r="A1906" t="s">
        <v>5533</v>
      </c>
      <c r="B1906" t="s">
        <v>5545</v>
      </c>
      <c r="C1906">
        <v>1</v>
      </c>
      <c r="D1906">
        <v>1</v>
      </c>
      <c r="E1906">
        <v>1</v>
      </c>
      <c r="F1906">
        <v>853</v>
      </c>
    </row>
    <row r="1907" spans="1:6" x14ac:dyDescent="0.25">
      <c r="A1907" t="s">
        <v>5533</v>
      </c>
      <c r="B1907" t="s">
        <v>5546</v>
      </c>
      <c r="C1907">
        <v>1</v>
      </c>
      <c r="D1907">
        <v>1</v>
      </c>
      <c r="E1907">
        <v>1</v>
      </c>
      <c r="F1907">
        <v>854</v>
      </c>
    </row>
    <row r="1908" spans="1:6" x14ac:dyDescent="0.25">
      <c r="A1908" t="s">
        <v>5533</v>
      </c>
      <c r="B1908" t="s">
        <v>1402</v>
      </c>
      <c r="C1908">
        <v>1</v>
      </c>
      <c r="D1908">
        <v>1</v>
      </c>
      <c r="E1908">
        <v>1</v>
      </c>
      <c r="F1908">
        <v>855</v>
      </c>
    </row>
    <row r="1909" spans="1:6" x14ac:dyDescent="0.25">
      <c r="A1909" t="s">
        <v>5533</v>
      </c>
      <c r="B1909" t="s">
        <v>1403</v>
      </c>
      <c r="C1909">
        <v>1</v>
      </c>
      <c r="D1909">
        <v>1</v>
      </c>
      <c r="E1909">
        <v>1</v>
      </c>
      <c r="F1909">
        <v>856</v>
      </c>
    </row>
    <row r="1910" spans="1:6" x14ac:dyDescent="0.25">
      <c r="A1910" t="s">
        <v>5533</v>
      </c>
      <c r="B1910" t="s">
        <v>1404</v>
      </c>
      <c r="C1910">
        <v>1</v>
      </c>
      <c r="D1910">
        <v>1</v>
      </c>
      <c r="E1910">
        <v>1</v>
      </c>
      <c r="F1910">
        <v>857</v>
      </c>
    </row>
    <row r="1911" spans="1:6" x14ac:dyDescent="0.25">
      <c r="A1911" t="s">
        <v>5533</v>
      </c>
      <c r="B1911" t="s">
        <v>1405</v>
      </c>
      <c r="C1911">
        <v>1</v>
      </c>
      <c r="D1911">
        <v>1</v>
      </c>
      <c r="E1911">
        <v>1</v>
      </c>
      <c r="F1911">
        <v>858</v>
      </c>
    </row>
    <row r="1912" spans="1:6" x14ac:dyDescent="0.25">
      <c r="A1912" t="s">
        <v>5533</v>
      </c>
      <c r="B1912" t="s">
        <v>1406</v>
      </c>
      <c r="C1912">
        <v>1</v>
      </c>
      <c r="D1912">
        <v>1</v>
      </c>
      <c r="E1912">
        <v>1</v>
      </c>
      <c r="F1912">
        <v>859</v>
      </c>
    </row>
    <row r="1913" spans="1:6" x14ac:dyDescent="0.25">
      <c r="A1913" t="s">
        <v>5533</v>
      </c>
      <c r="B1913" t="s">
        <v>1407</v>
      </c>
      <c r="C1913">
        <v>1</v>
      </c>
      <c r="D1913">
        <v>1</v>
      </c>
      <c r="E1913">
        <v>1</v>
      </c>
      <c r="F1913">
        <v>860</v>
      </c>
    </row>
    <row r="1914" spans="1:6" x14ac:dyDescent="0.25">
      <c r="A1914" t="s">
        <v>5533</v>
      </c>
      <c r="B1914" t="s">
        <v>1408</v>
      </c>
      <c r="C1914">
        <v>1</v>
      </c>
      <c r="D1914">
        <v>1</v>
      </c>
      <c r="E1914">
        <v>1</v>
      </c>
      <c r="F1914">
        <v>861</v>
      </c>
    </row>
    <row r="1915" spans="1:6" x14ac:dyDescent="0.25">
      <c r="A1915" t="s">
        <v>5533</v>
      </c>
      <c r="B1915" t="s">
        <v>1409</v>
      </c>
      <c r="C1915">
        <v>1</v>
      </c>
      <c r="D1915">
        <v>1</v>
      </c>
      <c r="E1915">
        <v>1</v>
      </c>
      <c r="F1915">
        <v>862</v>
      </c>
    </row>
    <row r="1916" spans="1:6" x14ac:dyDescent="0.25">
      <c r="A1916" t="s">
        <v>5533</v>
      </c>
      <c r="B1916" t="s">
        <v>1410</v>
      </c>
      <c r="C1916">
        <v>1</v>
      </c>
      <c r="D1916">
        <v>1</v>
      </c>
      <c r="E1916">
        <v>1</v>
      </c>
      <c r="F1916">
        <v>863</v>
      </c>
    </row>
    <row r="1917" spans="1:6" x14ac:dyDescent="0.25">
      <c r="A1917" t="s">
        <v>5533</v>
      </c>
      <c r="B1917" t="s">
        <v>1411</v>
      </c>
      <c r="C1917">
        <v>1</v>
      </c>
      <c r="D1917">
        <v>1</v>
      </c>
      <c r="E1917">
        <v>1</v>
      </c>
      <c r="F1917">
        <v>864</v>
      </c>
    </row>
    <row r="1918" spans="1:6" x14ac:dyDescent="0.25">
      <c r="A1918" t="s">
        <v>5533</v>
      </c>
      <c r="B1918" t="s">
        <v>1412</v>
      </c>
      <c r="C1918">
        <v>1</v>
      </c>
      <c r="D1918">
        <v>1</v>
      </c>
      <c r="E1918">
        <v>1</v>
      </c>
      <c r="F1918">
        <v>865</v>
      </c>
    </row>
    <row r="1919" spans="1:6" x14ac:dyDescent="0.25">
      <c r="A1919" t="s">
        <v>5533</v>
      </c>
      <c r="B1919" t="s">
        <v>1413</v>
      </c>
      <c r="C1919">
        <v>1</v>
      </c>
      <c r="D1919">
        <v>1</v>
      </c>
      <c r="E1919">
        <v>1</v>
      </c>
      <c r="F1919">
        <v>866</v>
      </c>
    </row>
    <row r="1920" spans="1:6" x14ac:dyDescent="0.25">
      <c r="A1920" t="s">
        <v>5533</v>
      </c>
      <c r="B1920" t="s">
        <v>1414</v>
      </c>
      <c r="C1920">
        <v>1</v>
      </c>
      <c r="D1920">
        <v>1</v>
      </c>
      <c r="E1920">
        <v>1</v>
      </c>
      <c r="F1920">
        <v>867</v>
      </c>
    </row>
    <row r="1921" spans="1:6" x14ac:dyDescent="0.25">
      <c r="A1921" t="s">
        <v>5533</v>
      </c>
      <c r="B1921" t="s">
        <v>1415</v>
      </c>
      <c r="C1921">
        <v>1</v>
      </c>
      <c r="D1921">
        <v>1</v>
      </c>
      <c r="E1921">
        <v>1</v>
      </c>
      <c r="F1921">
        <v>868</v>
      </c>
    </row>
    <row r="1922" spans="1:6" x14ac:dyDescent="0.25">
      <c r="A1922" t="s">
        <v>5533</v>
      </c>
      <c r="B1922" t="s">
        <v>1416</v>
      </c>
      <c r="C1922">
        <v>1</v>
      </c>
      <c r="D1922">
        <v>1</v>
      </c>
      <c r="E1922">
        <v>1</v>
      </c>
      <c r="F1922">
        <v>869</v>
      </c>
    </row>
    <row r="1923" spans="1:6" x14ac:dyDescent="0.25">
      <c r="A1923" t="s">
        <v>5533</v>
      </c>
      <c r="B1923" t="s">
        <v>1417</v>
      </c>
      <c r="C1923">
        <v>1</v>
      </c>
      <c r="D1923">
        <v>1</v>
      </c>
      <c r="E1923">
        <v>1</v>
      </c>
      <c r="F1923">
        <v>870</v>
      </c>
    </row>
    <row r="1924" spans="1:6" x14ac:dyDescent="0.25">
      <c r="A1924" t="s">
        <v>5533</v>
      </c>
      <c r="B1924" t="s">
        <v>1418</v>
      </c>
      <c r="C1924">
        <v>1</v>
      </c>
      <c r="D1924">
        <v>1</v>
      </c>
      <c r="E1924">
        <v>1</v>
      </c>
      <c r="F1924">
        <v>871</v>
      </c>
    </row>
    <row r="1925" spans="1:6" x14ac:dyDescent="0.25">
      <c r="A1925" t="s">
        <v>5533</v>
      </c>
      <c r="B1925" t="s">
        <v>1419</v>
      </c>
      <c r="C1925">
        <v>1</v>
      </c>
      <c r="D1925">
        <v>1</v>
      </c>
      <c r="E1925">
        <v>1</v>
      </c>
      <c r="F1925">
        <v>872</v>
      </c>
    </row>
    <row r="1926" spans="1:6" x14ac:dyDescent="0.25">
      <c r="A1926" t="s">
        <v>5533</v>
      </c>
      <c r="B1926" t="s">
        <v>1420</v>
      </c>
      <c r="C1926">
        <v>1</v>
      </c>
      <c r="D1926">
        <v>1</v>
      </c>
      <c r="E1926">
        <v>2</v>
      </c>
      <c r="F1926">
        <v>873</v>
      </c>
    </row>
    <row r="1927" spans="1:6" x14ac:dyDescent="0.25">
      <c r="A1927" t="s">
        <v>5533</v>
      </c>
      <c r="B1927" t="s">
        <v>1421</v>
      </c>
      <c r="C1927">
        <v>1</v>
      </c>
      <c r="D1927">
        <v>1</v>
      </c>
      <c r="E1927">
        <v>2</v>
      </c>
      <c r="F1927">
        <v>874</v>
      </c>
    </row>
    <row r="1928" spans="1:6" x14ac:dyDescent="0.25">
      <c r="A1928" t="s">
        <v>5533</v>
      </c>
      <c r="B1928" t="s">
        <v>1422</v>
      </c>
      <c r="C1928">
        <v>1</v>
      </c>
      <c r="D1928">
        <v>1</v>
      </c>
      <c r="E1928">
        <v>2</v>
      </c>
      <c r="F1928">
        <v>875</v>
      </c>
    </row>
    <row r="1929" spans="1:6" x14ac:dyDescent="0.25">
      <c r="A1929" t="s">
        <v>5533</v>
      </c>
      <c r="B1929" t="s">
        <v>1423</v>
      </c>
      <c r="C1929">
        <v>1</v>
      </c>
      <c r="D1929">
        <v>1</v>
      </c>
      <c r="E1929">
        <v>2</v>
      </c>
      <c r="F1929">
        <v>876</v>
      </c>
    </row>
    <row r="1930" spans="1:6" x14ac:dyDescent="0.25">
      <c r="A1930" t="s">
        <v>5533</v>
      </c>
      <c r="B1930" t="s">
        <v>1424</v>
      </c>
      <c r="C1930">
        <v>1</v>
      </c>
      <c r="D1930">
        <v>1</v>
      </c>
      <c r="E1930">
        <v>2</v>
      </c>
      <c r="F1930">
        <v>877</v>
      </c>
    </row>
    <row r="1931" spans="1:6" x14ac:dyDescent="0.25">
      <c r="A1931" t="s">
        <v>5533</v>
      </c>
      <c r="B1931" t="s">
        <v>1425</v>
      </c>
      <c r="C1931">
        <v>1</v>
      </c>
      <c r="D1931">
        <v>1</v>
      </c>
      <c r="E1931">
        <v>2</v>
      </c>
      <c r="F1931">
        <v>878</v>
      </c>
    </row>
    <row r="1932" spans="1:6" x14ac:dyDescent="0.25">
      <c r="A1932" t="s">
        <v>5533</v>
      </c>
      <c r="B1932" t="s">
        <v>1426</v>
      </c>
      <c r="C1932">
        <v>1</v>
      </c>
      <c r="D1932">
        <v>1</v>
      </c>
      <c r="E1932">
        <v>2</v>
      </c>
      <c r="F1932">
        <v>879</v>
      </c>
    </row>
    <row r="1933" spans="1:6" x14ac:dyDescent="0.25">
      <c r="A1933" t="s">
        <v>5533</v>
      </c>
      <c r="B1933" t="s">
        <v>1427</v>
      </c>
      <c r="C1933">
        <v>1</v>
      </c>
      <c r="D1933">
        <v>1</v>
      </c>
      <c r="E1933">
        <v>2</v>
      </c>
      <c r="F1933">
        <v>880</v>
      </c>
    </row>
    <row r="1934" spans="1:6" x14ac:dyDescent="0.25">
      <c r="A1934" t="s">
        <v>5533</v>
      </c>
      <c r="B1934" t="s">
        <v>1428</v>
      </c>
      <c r="C1934">
        <v>1</v>
      </c>
      <c r="D1934">
        <v>1</v>
      </c>
      <c r="E1934">
        <v>2</v>
      </c>
      <c r="F1934">
        <v>881</v>
      </c>
    </row>
    <row r="1935" spans="1:6" x14ac:dyDescent="0.25">
      <c r="A1935" t="s">
        <v>5533</v>
      </c>
      <c r="B1935" t="s">
        <v>1429</v>
      </c>
      <c r="C1935">
        <v>1</v>
      </c>
      <c r="D1935">
        <v>1</v>
      </c>
      <c r="E1935">
        <v>2</v>
      </c>
      <c r="F1935">
        <v>882</v>
      </c>
    </row>
    <row r="1936" spans="1:6" x14ac:dyDescent="0.25">
      <c r="A1936" t="s">
        <v>5533</v>
      </c>
      <c r="B1936" t="s">
        <v>1430</v>
      </c>
      <c r="C1936">
        <v>1</v>
      </c>
      <c r="D1936">
        <v>1</v>
      </c>
      <c r="E1936">
        <v>2</v>
      </c>
      <c r="F1936">
        <v>883</v>
      </c>
    </row>
    <row r="1937" spans="1:6" x14ac:dyDescent="0.25">
      <c r="A1937" t="s">
        <v>5533</v>
      </c>
      <c r="B1937" t="s">
        <v>1431</v>
      </c>
      <c r="C1937">
        <v>1</v>
      </c>
      <c r="D1937">
        <v>1</v>
      </c>
      <c r="E1937">
        <v>2</v>
      </c>
      <c r="F1937">
        <v>884</v>
      </c>
    </row>
    <row r="1938" spans="1:6" x14ac:dyDescent="0.25">
      <c r="A1938" t="s">
        <v>5533</v>
      </c>
      <c r="B1938" t="s">
        <v>1432</v>
      </c>
      <c r="C1938">
        <v>1</v>
      </c>
      <c r="D1938">
        <v>1</v>
      </c>
      <c r="E1938">
        <v>2</v>
      </c>
      <c r="F1938">
        <v>885</v>
      </c>
    </row>
    <row r="1939" spans="1:6" x14ac:dyDescent="0.25">
      <c r="A1939" t="s">
        <v>5533</v>
      </c>
      <c r="B1939" t="s">
        <v>1433</v>
      </c>
      <c r="C1939">
        <v>1</v>
      </c>
      <c r="D1939">
        <v>1</v>
      </c>
      <c r="E1939">
        <v>2</v>
      </c>
      <c r="F1939">
        <v>886</v>
      </c>
    </row>
    <row r="1940" spans="1:6" x14ac:dyDescent="0.25">
      <c r="A1940" t="s">
        <v>5533</v>
      </c>
      <c r="B1940" t="s">
        <v>1434</v>
      </c>
      <c r="C1940">
        <v>1</v>
      </c>
      <c r="D1940">
        <v>1</v>
      </c>
      <c r="E1940">
        <v>2</v>
      </c>
      <c r="F1940">
        <v>887</v>
      </c>
    </row>
    <row r="1941" spans="1:6" x14ac:dyDescent="0.25">
      <c r="A1941" t="s">
        <v>5533</v>
      </c>
      <c r="B1941" t="s">
        <v>1435</v>
      </c>
      <c r="C1941">
        <v>1</v>
      </c>
      <c r="D1941">
        <v>1</v>
      </c>
      <c r="E1941">
        <v>2</v>
      </c>
      <c r="F1941">
        <v>888</v>
      </c>
    </row>
    <row r="1942" spans="1:6" x14ac:dyDescent="0.25">
      <c r="A1942" t="s">
        <v>5533</v>
      </c>
      <c r="B1942" t="s">
        <v>1436</v>
      </c>
      <c r="C1942">
        <v>1</v>
      </c>
      <c r="D1942">
        <v>1</v>
      </c>
      <c r="E1942">
        <v>2</v>
      </c>
      <c r="F1942">
        <v>889</v>
      </c>
    </row>
    <row r="1943" spans="1:6" x14ac:dyDescent="0.25">
      <c r="A1943" t="s">
        <v>5533</v>
      </c>
      <c r="B1943" t="s">
        <v>1437</v>
      </c>
      <c r="C1943">
        <v>1</v>
      </c>
      <c r="D1943">
        <v>1</v>
      </c>
      <c r="E1943">
        <v>2</v>
      </c>
      <c r="F1943">
        <v>890</v>
      </c>
    </row>
    <row r="1944" spans="1:6" x14ac:dyDescent="0.25">
      <c r="A1944" t="s">
        <v>5533</v>
      </c>
      <c r="B1944" t="s">
        <v>1438</v>
      </c>
      <c r="C1944">
        <v>1</v>
      </c>
      <c r="D1944">
        <v>1</v>
      </c>
      <c r="E1944">
        <v>2</v>
      </c>
      <c r="F1944">
        <v>891</v>
      </c>
    </row>
    <row r="1945" spans="1:6" x14ac:dyDescent="0.25">
      <c r="A1945" t="s">
        <v>5533</v>
      </c>
      <c r="B1945" t="s">
        <v>1439</v>
      </c>
      <c r="C1945">
        <v>1</v>
      </c>
      <c r="D1945">
        <v>1</v>
      </c>
      <c r="E1945">
        <v>2</v>
      </c>
      <c r="F1945">
        <v>892</v>
      </c>
    </row>
    <row r="1946" spans="1:6" x14ac:dyDescent="0.25">
      <c r="A1946" t="s">
        <v>5533</v>
      </c>
      <c r="B1946" t="s">
        <v>1440</v>
      </c>
      <c r="C1946">
        <v>1</v>
      </c>
      <c r="D1946">
        <v>1</v>
      </c>
      <c r="E1946">
        <v>2</v>
      </c>
      <c r="F1946">
        <v>893</v>
      </c>
    </row>
    <row r="1947" spans="1:6" x14ac:dyDescent="0.25">
      <c r="A1947" t="s">
        <v>5533</v>
      </c>
      <c r="B1947" t="s">
        <v>1441</v>
      </c>
      <c r="C1947">
        <v>1</v>
      </c>
      <c r="D1947">
        <v>1</v>
      </c>
      <c r="E1947">
        <v>2</v>
      </c>
      <c r="F1947">
        <v>894</v>
      </c>
    </row>
    <row r="1948" spans="1:6" x14ac:dyDescent="0.25">
      <c r="A1948" t="s">
        <v>5533</v>
      </c>
      <c r="B1948" t="s">
        <v>1442</v>
      </c>
      <c r="C1948">
        <v>1</v>
      </c>
      <c r="D1948">
        <v>1</v>
      </c>
      <c r="E1948">
        <v>4</v>
      </c>
      <c r="F1948">
        <v>895</v>
      </c>
    </row>
    <row r="1949" spans="1:6" x14ac:dyDescent="0.25">
      <c r="A1949" t="s">
        <v>5533</v>
      </c>
      <c r="B1949" t="s">
        <v>1443</v>
      </c>
      <c r="C1949">
        <v>1</v>
      </c>
      <c r="D1949">
        <v>1</v>
      </c>
      <c r="E1949">
        <v>2</v>
      </c>
      <c r="F1949">
        <v>896</v>
      </c>
    </row>
    <row r="1950" spans="1:6" x14ac:dyDescent="0.25">
      <c r="A1950" t="s">
        <v>5533</v>
      </c>
      <c r="B1950" t="s">
        <v>1444</v>
      </c>
      <c r="C1950">
        <v>1</v>
      </c>
      <c r="D1950">
        <v>1</v>
      </c>
      <c r="E1950">
        <v>2</v>
      </c>
      <c r="F1950">
        <v>897</v>
      </c>
    </row>
    <row r="1951" spans="1:6" x14ac:dyDescent="0.25">
      <c r="A1951" t="s">
        <v>5533</v>
      </c>
      <c r="B1951" t="s">
        <v>1445</v>
      </c>
      <c r="C1951">
        <v>1</v>
      </c>
      <c r="D1951">
        <v>1</v>
      </c>
      <c r="E1951">
        <v>2</v>
      </c>
      <c r="F1951">
        <v>898</v>
      </c>
    </row>
    <row r="1952" spans="1:6" x14ac:dyDescent="0.25">
      <c r="A1952" t="s">
        <v>5533</v>
      </c>
      <c r="B1952" t="s">
        <v>1446</v>
      </c>
      <c r="C1952">
        <v>1</v>
      </c>
      <c r="D1952">
        <v>1</v>
      </c>
      <c r="E1952">
        <v>2</v>
      </c>
      <c r="F1952">
        <v>899</v>
      </c>
    </row>
    <row r="1953" spans="1:6" x14ac:dyDescent="0.25">
      <c r="A1953" t="s">
        <v>5533</v>
      </c>
      <c r="B1953" t="s">
        <v>1447</v>
      </c>
      <c r="C1953">
        <v>1</v>
      </c>
      <c r="D1953">
        <v>1</v>
      </c>
      <c r="E1953">
        <v>2</v>
      </c>
      <c r="F1953">
        <v>900</v>
      </c>
    </row>
    <row r="1954" spans="1:6" x14ac:dyDescent="0.25">
      <c r="A1954" t="s">
        <v>5533</v>
      </c>
      <c r="B1954" t="s">
        <v>1448</v>
      </c>
      <c r="C1954">
        <v>1</v>
      </c>
      <c r="D1954">
        <v>1</v>
      </c>
      <c r="E1954">
        <v>2</v>
      </c>
      <c r="F1954">
        <v>901</v>
      </c>
    </row>
    <row r="1955" spans="1:6" x14ac:dyDescent="0.25">
      <c r="A1955" t="s">
        <v>5533</v>
      </c>
      <c r="B1955" t="s">
        <v>1449</v>
      </c>
      <c r="C1955">
        <v>1</v>
      </c>
      <c r="D1955">
        <v>1</v>
      </c>
      <c r="E1955">
        <v>2</v>
      </c>
      <c r="F1955">
        <v>902</v>
      </c>
    </row>
    <row r="1956" spans="1:6" x14ac:dyDescent="0.25">
      <c r="A1956" t="s">
        <v>5533</v>
      </c>
      <c r="B1956" t="s">
        <v>1450</v>
      </c>
      <c r="C1956">
        <v>1</v>
      </c>
      <c r="D1956">
        <v>1</v>
      </c>
      <c r="E1956">
        <v>2</v>
      </c>
      <c r="F1956">
        <v>903</v>
      </c>
    </row>
    <row r="1957" spans="1:6" x14ac:dyDescent="0.25">
      <c r="A1957" t="s">
        <v>5533</v>
      </c>
      <c r="B1957" t="s">
        <v>1451</v>
      </c>
      <c r="C1957">
        <v>1</v>
      </c>
      <c r="D1957">
        <v>1</v>
      </c>
      <c r="E1957">
        <v>2</v>
      </c>
      <c r="F1957">
        <v>904</v>
      </c>
    </row>
    <row r="1958" spans="1:6" x14ac:dyDescent="0.25">
      <c r="A1958" t="s">
        <v>5533</v>
      </c>
      <c r="B1958" t="s">
        <v>1452</v>
      </c>
      <c r="C1958">
        <v>1</v>
      </c>
      <c r="D1958">
        <v>1</v>
      </c>
      <c r="E1958">
        <v>2</v>
      </c>
      <c r="F1958">
        <v>905</v>
      </c>
    </row>
    <row r="1959" spans="1:6" x14ac:dyDescent="0.25">
      <c r="A1959" t="s">
        <v>5533</v>
      </c>
      <c r="B1959" t="s">
        <v>1453</v>
      </c>
      <c r="C1959">
        <v>1</v>
      </c>
      <c r="D1959">
        <v>1</v>
      </c>
      <c r="E1959">
        <v>2</v>
      </c>
      <c r="F1959">
        <v>906</v>
      </c>
    </row>
    <row r="1960" spans="1:6" x14ac:dyDescent="0.25">
      <c r="A1960" t="s">
        <v>5533</v>
      </c>
      <c r="B1960" t="s">
        <v>1454</v>
      </c>
      <c r="C1960">
        <v>1</v>
      </c>
      <c r="D1960">
        <v>1</v>
      </c>
      <c r="E1960">
        <v>2</v>
      </c>
      <c r="F1960">
        <v>907</v>
      </c>
    </row>
    <row r="1961" spans="1:6" x14ac:dyDescent="0.25">
      <c r="A1961" t="s">
        <v>5533</v>
      </c>
      <c r="B1961" t="s">
        <v>1455</v>
      </c>
      <c r="C1961">
        <v>1</v>
      </c>
      <c r="D1961">
        <v>1</v>
      </c>
      <c r="E1961">
        <v>2</v>
      </c>
      <c r="F1961">
        <v>908</v>
      </c>
    </row>
    <row r="1962" spans="1:6" x14ac:dyDescent="0.25">
      <c r="A1962" t="s">
        <v>5533</v>
      </c>
      <c r="B1962" t="s">
        <v>1456</v>
      </c>
      <c r="C1962">
        <v>1</v>
      </c>
      <c r="D1962">
        <v>1</v>
      </c>
      <c r="E1962">
        <v>2</v>
      </c>
      <c r="F1962">
        <v>909</v>
      </c>
    </row>
    <row r="1963" spans="1:6" x14ac:dyDescent="0.25">
      <c r="A1963" t="s">
        <v>5533</v>
      </c>
      <c r="B1963" t="s">
        <v>1457</v>
      </c>
      <c r="C1963">
        <v>1</v>
      </c>
      <c r="D1963">
        <v>1</v>
      </c>
      <c r="E1963">
        <v>2</v>
      </c>
      <c r="F1963">
        <v>910</v>
      </c>
    </row>
    <row r="1964" spans="1:6" x14ac:dyDescent="0.25">
      <c r="A1964" t="s">
        <v>5533</v>
      </c>
      <c r="B1964" t="s">
        <v>1458</v>
      </c>
      <c r="C1964">
        <v>1</v>
      </c>
      <c r="D1964">
        <v>1</v>
      </c>
      <c r="E1964">
        <v>2</v>
      </c>
      <c r="F1964">
        <v>911</v>
      </c>
    </row>
    <row r="1965" spans="1:6" x14ac:dyDescent="0.25">
      <c r="A1965" t="s">
        <v>5533</v>
      </c>
      <c r="B1965" t="s">
        <v>1459</v>
      </c>
      <c r="C1965">
        <v>1</v>
      </c>
      <c r="D1965">
        <v>1</v>
      </c>
      <c r="E1965">
        <v>2</v>
      </c>
      <c r="F1965">
        <v>912</v>
      </c>
    </row>
    <row r="1966" spans="1:6" x14ac:dyDescent="0.25">
      <c r="A1966" t="s">
        <v>5533</v>
      </c>
      <c r="B1966" t="s">
        <v>1460</v>
      </c>
      <c r="C1966">
        <v>1</v>
      </c>
      <c r="D1966">
        <v>1</v>
      </c>
      <c r="E1966">
        <v>2</v>
      </c>
      <c r="F1966">
        <v>913</v>
      </c>
    </row>
    <row r="1967" spans="1:6" x14ac:dyDescent="0.25">
      <c r="A1967" t="s">
        <v>5533</v>
      </c>
      <c r="B1967" t="s">
        <v>1461</v>
      </c>
      <c r="C1967">
        <v>1</v>
      </c>
      <c r="D1967">
        <v>1</v>
      </c>
      <c r="E1967">
        <v>2</v>
      </c>
      <c r="F1967">
        <v>914</v>
      </c>
    </row>
    <row r="1968" spans="1:6" x14ac:dyDescent="0.25">
      <c r="A1968" t="s">
        <v>5533</v>
      </c>
      <c r="B1968" t="s">
        <v>1462</v>
      </c>
      <c r="C1968">
        <v>1</v>
      </c>
      <c r="D1968">
        <v>1</v>
      </c>
      <c r="E1968">
        <v>2</v>
      </c>
      <c r="F1968">
        <v>915</v>
      </c>
    </row>
    <row r="1969" spans="1:6" x14ac:dyDescent="0.25">
      <c r="A1969" t="s">
        <v>5533</v>
      </c>
      <c r="B1969" t="s">
        <v>1463</v>
      </c>
      <c r="C1969">
        <v>1</v>
      </c>
      <c r="D1969">
        <v>1</v>
      </c>
      <c r="E1969">
        <v>2</v>
      </c>
      <c r="F1969">
        <v>916</v>
      </c>
    </row>
    <row r="1970" spans="1:6" x14ac:dyDescent="0.25">
      <c r="A1970" t="s">
        <v>5533</v>
      </c>
      <c r="B1970" t="s">
        <v>1464</v>
      </c>
      <c r="C1970">
        <v>1</v>
      </c>
      <c r="D1970">
        <v>1</v>
      </c>
      <c r="E1970">
        <v>2</v>
      </c>
      <c r="F1970">
        <v>917</v>
      </c>
    </row>
    <row r="1971" spans="1:6" x14ac:dyDescent="0.25">
      <c r="A1971" t="s">
        <v>5533</v>
      </c>
      <c r="B1971" t="s">
        <v>1465</v>
      </c>
      <c r="C1971">
        <v>1</v>
      </c>
      <c r="D1971">
        <v>1</v>
      </c>
      <c r="E1971">
        <v>2</v>
      </c>
      <c r="F1971">
        <v>918</v>
      </c>
    </row>
    <row r="1972" spans="1:6" x14ac:dyDescent="0.25">
      <c r="A1972" t="s">
        <v>5533</v>
      </c>
      <c r="B1972" t="s">
        <v>1466</v>
      </c>
      <c r="C1972">
        <v>1</v>
      </c>
      <c r="D1972">
        <v>1</v>
      </c>
      <c r="E1972">
        <v>2</v>
      </c>
      <c r="F1972">
        <v>919</v>
      </c>
    </row>
    <row r="1973" spans="1:6" x14ac:dyDescent="0.25">
      <c r="A1973" t="s">
        <v>5533</v>
      </c>
      <c r="B1973" t="s">
        <v>1467</v>
      </c>
      <c r="C1973">
        <v>1</v>
      </c>
      <c r="D1973">
        <v>1</v>
      </c>
      <c r="E1973">
        <v>2</v>
      </c>
      <c r="F1973">
        <v>920</v>
      </c>
    </row>
    <row r="1974" spans="1:6" x14ac:dyDescent="0.25">
      <c r="A1974" t="s">
        <v>5533</v>
      </c>
      <c r="B1974" t="s">
        <v>1468</v>
      </c>
      <c r="C1974">
        <v>1</v>
      </c>
      <c r="D1974">
        <v>1</v>
      </c>
      <c r="E1974">
        <v>2</v>
      </c>
      <c r="F1974">
        <v>921</v>
      </c>
    </row>
    <row r="1975" spans="1:6" x14ac:dyDescent="0.25">
      <c r="A1975" t="s">
        <v>5533</v>
      </c>
      <c r="B1975" t="s">
        <v>1469</v>
      </c>
      <c r="C1975">
        <v>1</v>
      </c>
      <c r="D1975">
        <v>1</v>
      </c>
      <c r="E1975">
        <v>2</v>
      </c>
      <c r="F1975">
        <v>922</v>
      </c>
    </row>
    <row r="1976" spans="1:6" x14ac:dyDescent="0.25">
      <c r="A1976" t="s">
        <v>5533</v>
      </c>
      <c r="B1976" t="s">
        <v>1470</v>
      </c>
      <c r="C1976">
        <v>1</v>
      </c>
      <c r="D1976">
        <v>1</v>
      </c>
      <c r="E1976">
        <v>2</v>
      </c>
      <c r="F1976">
        <v>923</v>
      </c>
    </row>
    <row r="1977" spans="1:6" x14ac:dyDescent="0.25">
      <c r="A1977" t="s">
        <v>5533</v>
      </c>
      <c r="B1977" t="s">
        <v>1471</v>
      </c>
      <c r="C1977">
        <v>1</v>
      </c>
      <c r="D1977">
        <v>1</v>
      </c>
      <c r="E1977">
        <v>8</v>
      </c>
      <c r="F1977">
        <v>924</v>
      </c>
    </row>
    <row r="1978" spans="1:6" x14ac:dyDescent="0.25">
      <c r="A1978" t="s">
        <v>5533</v>
      </c>
      <c r="B1978" t="s">
        <v>1472</v>
      </c>
      <c r="C1978">
        <v>1</v>
      </c>
      <c r="D1978">
        <v>1</v>
      </c>
      <c r="E1978">
        <v>2</v>
      </c>
      <c r="F1978">
        <v>925</v>
      </c>
    </row>
    <row r="1979" spans="1:6" x14ac:dyDescent="0.25">
      <c r="A1979" t="s">
        <v>5533</v>
      </c>
      <c r="B1979" t="s">
        <v>1473</v>
      </c>
      <c r="C1979">
        <v>1</v>
      </c>
      <c r="D1979">
        <v>1</v>
      </c>
      <c r="E1979">
        <v>2</v>
      </c>
      <c r="F1979">
        <v>926</v>
      </c>
    </row>
    <row r="1980" spans="1:6" x14ac:dyDescent="0.25">
      <c r="A1980" t="s">
        <v>5533</v>
      </c>
      <c r="B1980" t="s">
        <v>1474</v>
      </c>
      <c r="C1980">
        <v>1</v>
      </c>
      <c r="D1980">
        <v>1</v>
      </c>
      <c r="E1980">
        <v>2</v>
      </c>
      <c r="F1980">
        <v>927</v>
      </c>
    </row>
    <row r="1981" spans="1:6" x14ac:dyDescent="0.25">
      <c r="A1981" t="s">
        <v>5533</v>
      </c>
      <c r="B1981" t="s">
        <v>1475</v>
      </c>
      <c r="C1981">
        <v>1</v>
      </c>
      <c r="D1981">
        <v>1</v>
      </c>
      <c r="E1981">
        <v>2</v>
      </c>
      <c r="F1981">
        <v>928</v>
      </c>
    </row>
    <row r="1982" spans="1:6" x14ac:dyDescent="0.25">
      <c r="A1982" t="s">
        <v>5533</v>
      </c>
      <c r="B1982" t="s">
        <v>1476</v>
      </c>
      <c r="C1982">
        <v>1</v>
      </c>
      <c r="D1982">
        <v>1</v>
      </c>
      <c r="E1982">
        <v>2</v>
      </c>
      <c r="F1982">
        <v>929</v>
      </c>
    </row>
    <row r="1983" spans="1:6" x14ac:dyDescent="0.25">
      <c r="A1983" t="s">
        <v>5533</v>
      </c>
      <c r="B1983" t="s">
        <v>1477</v>
      </c>
      <c r="C1983">
        <v>1</v>
      </c>
      <c r="D1983">
        <v>1</v>
      </c>
      <c r="E1983">
        <v>2</v>
      </c>
      <c r="F1983">
        <v>930</v>
      </c>
    </row>
    <row r="1984" spans="1:6" x14ac:dyDescent="0.25">
      <c r="A1984" t="s">
        <v>5533</v>
      </c>
      <c r="B1984" t="s">
        <v>1478</v>
      </c>
      <c r="C1984">
        <v>1</v>
      </c>
      <c r="D1984">
        <v>1</v>
      </c>
      <c r="E1984">
        <v>2</v>
      </c>
      <c r="F1984">
        <v>931</v>
      </c>
    </row>
    <row r="1985" spans="1:6" x14ac:dyDescent="0.25">
      <c r="A1985" t="s">
        <v>5533</v>
      </c>
      <c r="B1985" t="s">
        <v>1479</v>
      </c>
      <c r="C1985">
        <v>1</v>
      </c>
      <c r="D1985">
        <v>1</v>
      </c>
      <c r="E1985">
        <v>2</v>
      </c>
      <c r="F1985">
        <v>932</v>
      </c>
    </row>
    <row r="1986" spans="1:6" x14ac:dyDescent="0.25">
      <c r="A1986" t="s">
        <v>5533</v>
      </c>
      <c r="B1986" t="s">
        <v>1480</v>
      </c>
      <c r="C1986">
        <v>1</v>
      </c>
      <c r="D1986">
        <v>1</v>
      </c>
      <c r="E1986">
        <v>2</v>
      </c>
      <c r="F1986">
        <v>933</v>
      </c>
    </row>
    <row r="1987" spans="1:6" x14ac:dyDescent="0.25">
      <c r="A1987" t="s">
        <v>5533</v>
      </c>
      <c r="B1987" t="s">
        <v>1481</v>
      </c>
      <c r="C1987">
        <v>1</v>
      </c>
      <c r="D1987">
        <v>1</v>
      </c>
      <c r="E1987">
        <v>2</v>
      </c>
      <c r="F1987">
        <v>934</v>
      </c>
    </row>
    <row r="1988" spans="1:6" x14ac:dyDescent="0.25">
      <c r="A1988" t="s">
        <v>5533</v>
      </c>
      <c r="B1988" t="s">
        <v>1482</v>
      </c>
      <c r="C1988">
        <v>1</v>
      </c>
      <c r="D1988">
        <v>1</v>
      </c>
      <c r="E1988">
        <v>2</v>
      </c>
      <c r="F1988">
        <v>935</v>
      </c>
    </row>
    <row r="1989" spans="1:6" x14ac:dyDescent="0.25">
      <c r="A1989" t="s">
        <v>5533</v>
      </c>
      <c r="B1989" t="s">
        <v>1483</v>
      </c>
      <c r="C1989">
        <v>1</v>
      </c>
      <c r="D1989">
        <v>1</v>
      </c>
      <c r="E1989">
        <v>2</v>
      </c>
      <c r="F1989">
        <v>936</v>
      </c>
    </row>
    <row r="1990" spans="1:6" x14ac:dyDescent="0.25">
      <c r="A1990" t="s">
        <v>5533</v>
      </c>
      <c r="B1990" t="s">
        <v>1484</v>
      </c>
      <c r="C1990">
        <v>1</v>
      </c>
      <c r="D1990">
        <v>1</v>
      </c>
      <c r="E1990">
        <v>2</v>
      </c>
      <c r="F1990">
        <v>937</v>
      </c>
    </row>
    <row r="1991" spans="1:6" x14ac:dyDescent="0.25">
      <c r="A1991" t="s">
        <v>5533</v>
      </c>
      <c r="B1991" t="s">
        <v>1485</v>
      </c>
      <c r="C1991">
        <v>1</v>
      </c>
      <c r="D1991">
        <v>1</v>
      </c>
      <c r="E1991">
        <v>2</v>
      </c>
      <c r="F1991">
        <v>938</v>
      </c>
    </row>
    <row r="1992" spans="1:6" x14ac:dyDescent="0.25">
      <c r="A1992" t="s">
        <v>5533</v>
      </c>
      <c r="B1992" t="s">
        <v>5353</v>
      </c>
      <c r="C1992">
        <v>1</v>
      </c>
      <c r="D1992">
        <v>1</v>
      </c>
      <c r="E1992">
        <v>1</v>
      </c>
      <c r="F1992">
        <v>547</v>
      </c>
    </row>
    <row r="1993" spans="1:6" x14ac:dyDescent="0.25">
      <c r="A1993" t="s">
        <v>5533</v>
      </c>
      <c r="B1993" t="s">
        <v>5383</v>
      </c>
      <c r="C1993">
        <v>1</v>
      </c>
      <c r="D1993">
        <v>1</v>
      </c>
      <c r="E1993">
        <v>1</v>
      </c>
      <c r="F1993">
        <v>548</v>
      </c>
    </row>
    <row r="1994" spans="1:6" x14ac:dyDescent="0.25">
      <c r="A1994" t="s">
        <v>5533</v>
      </c>
      <c r="B1994" t="s">
        <v>5384</v>
      </c>
      <c r="C1994">
        <v>1</v>
      </c>
      <c r="D1994">
        <v>1</v>
      </c>
      <c r="E1994">
        <v>1</v>
      </c>
      <c r="F1994">
        <v>549</v>
      </c>
    </row>
    <row r="1995" spans="1:6" x14ac:dyDescent="0.25">
      <c r="A1995" t="s">
        <v>5533</v>
      </c>
      <c r="B1995" t="s">
        <v>5385</v>
      </c>
      <c r="C1995">
        <v>1</v>
      </c>
      <c r="D1995">
        <v>1</v>
      </c>
      <c r="E1995">
        <v>1</v>
      </c>
      <c r="F1995">
        <v>550</v>
      </c>
    </row>
    <row r="1996" spans="1:6" x14ac:dyDescent="0.25">
      <c r="A1996" t="s">
        <v>5533</v>
      </c>
      <c r="B1996" t="s">
        <v>5386</v>
      </c>
      <c r="C1996">
        <v>1</v>
      </c>
      <c r="D1996">
        <v>1</v>
      </c>
      <c r="E1996">
        <v>1</v>
      </c>
      <c r="F1996">
        <v>551</v>
      </c>
    </row>
    <row r="1997" spans="1:6" x14ac:dyDescent="0.25">
      <c r="A1997" t="s">
        <v>5533</v>
      </c>
      <c r="B1997" t="s">
        <v>5387</v>
      </c>
      <c r="C1997">
        <v>1</v>
      </c>
      <c r="D1997">
        <v>1</v>
      </c>
      <c r="E1997">
        <v>1</v>
      </c>
      <c r="F1997">
        <v>552</v>
      </c>
    </row>
    <row r="1998" spans="1:6" x14ac:dyDescent="0.25">
      <c r="A1998" t="s">
        <v>5533</v>
      </c>
      <c r="B1998" t="s">
        <v>5388</v>
      </c>
      <c r="C1998">
        <v>1</v>
      </c>
      <c r="D1998">
        <v>1</v>
      </c>
      <c r="E1998">
        <v>1</v>
      </c>
      <c r="F1998">
        <v>553</v>
      </c>
    </row>
    <row r="1999" spans="1:6" x14ac:dyDescent="0.25">
      <c r="A1999" t="s">
        <v>5533</v>
      </c>
      <c r="B1999" t="s">
        <v>5389</v>
      </c>
      <c r="C1999">
        <v>1</v>
      </c>
      <c r="D1999">
        <v>1</v>
      </c>
      <c r="E1999">
        <v>1</v>
      </c>
      <c r="F1999">
        <v>554</v>
      </c>
    </row>
    <row r="2000" spans="1:6" x14ac:dyDescent="0.25">
      <c r="A2000" t="s">
        <v>5533</v>
      </c>
      <c r="B2000" t="s">
        <v>5390</v>
      </c>
      <c r="C2000">
        <v>1</v>
      </c>
      <c r="D2000">
        <v>1</v>
      </c>
      <c r="E2000">
        <v>1</v>
      </c>
      <c r="F2000">
        <v>555</v>
      </c>
    </row>
    <row r="2001" spans="1:6" x14ac:dyDescent="0.25">
      <c r="A2001" t="s">
        <v>5533</v>
      </c>
      <c r="B2001" t="s">
        <v>5391</v>
      </c>
      <c r="C2001">
        <v>1</v>
      </c>
      <c r="D2001">
        <v>1</v>
      </c>
      <c r="E2001">
        <v>1</v>
      </c>
      <c r="F2001">
        <v>556</v>
      </c>
    </row>
    <row r="2002" spans="1:6" x14ac:dyDescent="0.25">
      <c r="A2002" t="s">
        <v>5533</v>
      </c>
      <c r="B2002" t="s">
        <v>5392</v>
      </c>
      <c r="C2002">
        <v>1</v>
      </c>
      <c r="D2002">
        <v>1</v>
      </c>
      <c r="E2002">
        <v>1</v>
      </c>
      <c r="F2002">
        <v>557</v>
      </c>
    </row>
    <row r="2003" spans="1:6" x14ac:dyDescent="0.25">
      <c r="A2003" t="s">
        <v>5533</v>
      </c>
      <c r="B2003" t="s">
        <v>5393</v>
      </c>
      <c r="C2003">
        <v>1</v>
      </c>
      <c r="D2003">
        <v>1</v>
      </c>
      <c r="E2003">
        <v>1</v>
      </c>
      <c r="F2003">
        <v>558</v>
      </c>
    </row>
    <row r="2004" spans="1:6" x14ac:dyDescent="0.25">
      <c r="A2004" t="s">
        <v>5533</v>
      </c>
      <c r="B2004" t="s">
        <v>5394</v>
      </c>
      <c r="C2004">
        <v>1</v>
      </c>
      <c r="D2004">
        <v>1</v>
      </c>
      <c r="E2004">
        <v>1</v>
      </c>
      <c r="F2004">
        <v>559</v>
      </c>
    </row>
    <row r="2005" spans="1:6" x14ac:dyDescent="0.25">
      <c r="A2005" t="s">
        <v>5533</v>
      </c>
      <c r="B2005" t="s">
        <v>5395</v>
      </c>
      <c r="C2005">
        <v>1</v>
      </c>
      <c r="D2005">
        <v>1</v>
      </c>
      <c r="E2005">
        <v>1</v>
      </c>
      <c r="F2005">
        <v>560</v>
      </c>
    </row>
    <row r="2006" spans="1:6" x14ac:dyDescent="0.25">
      <c r="A2006" t="s">
        <v>5533</v>
      </c>
      <c r="B2006" t="s">
        <v>5396</v>
      </c>
      <c r="C2006">
        <v>1</v>
      </c>
      <c r="D2006">
        <v>1</v>
      </c>
      <c r="E2006">
        <v>1</v>
      </c>
      <c r="F2006">
        <v>561</v>
      </c>
    </row>
    <row r="2007" spans="1:6" x14ac:dyDescent="0.25">
      <c r="A2007" t="s">
        <v>5533</v>
      </c>
      <c r="B2007" t="s">
        <v>5397</v>
      </c>
      <c r="C2007">
        <v>1</v>
      </c>
      <c r="D2007">
        <v>1</v>
      </c>
      <c r="E2007">
        <v>1</v>
      </c>
      <c r="F2007">
        <v>562</v>
      </c>
    </row>
    <row r="2008" spans="1:6" x14ac:dyDescent="0.25">
      <c r="A2008" t="s">
        <v>5533</v>
      </c>
      <c r="B2008" t="s">
        <v>5398</v>
      </c>
      <c r="C2008">
        <v>1</v>
      </c>
      <c r="D2008">
        <v>1</v>
      </c>
      <c r="E2008">
        <v>1</v>
      </c>
      <c r="F2008">
        <v>563</v>
      </c>
    </row>
    <row r="2009" spans="1:6" x14ac:dyDescent="0.25">
      <c r="A2009" t="s">
        <v>5533</v>
      </c>
      <c r="B2009" t="s">
        <v>5399</v>
      </c>
      <c r="C2009">
        <v>1</v>
      </c>
      <c r="D2009">
        <v>1</v>
      </c>
      <c r="E2009">
        <v>1</v>
      </c>
      <c r="F2009">
        <v>564</v>
      </c>
    </row>
    <row r="2010" spans="1:6" x14ac:dyDescent="0.25">
      <c r="A2010" t="s">
        <v>5533</v>
      </c>
      <c r="B2010" t="s">
        <v>5400</v>
      </c>
      <c r="C2010">
        <v>1</v>
      </c>
      <c r="D2010">
        <v>1</v>
      </c>
      <c r="E2010">
        <v>1</v>
      </c>
      <c r="F2010">
        <v>565</v>
      </c>
    </row>
    <row r="2011" spans="1:6" x14ac:dyDescent="0.25">
      <c r="A2011" t="s">
        <v>5533</v>
      </c>
      <c r="B2011" t="s">
        <v>5401</v>
      </c>
      <c r="C2011">
        <v>1</v>
      </c>
      <c r="D2011">
        <v>1</v>
      </c>
      <c r="E2011">
        <v>1</v>
      </c>
      <c r="F2011">
        <v>566</v>
      </c>
    </row>
    <row r="2012" spans="1:6" x14ac:dyDescent="0.25">
      <c r="A2012" t="s">
        <v>5533</v>
      </c>
      <c r="B2012" t="s">
        <v>5402</v>
      </c>
      <c r="C2012">
        <v>1</v>
      </c>
      <c r="D2012">
        <v>1</v>
      </c>
      <c r="E2012">
        <v>1</v>
      </c>
      <c r="F2012">
        <v>567</v>
      </c>
    </row>
    <row r="2013" spans="1:6" x14ac:dyDescent="0.25">
      <c r="A2013" t="s">
        <v>5533</v>
      </c>
      <c r="B2013" t="s">
        <v>5403</v>
      </c>
      <c r="C2013">
        <v>1</v>
      </c>
      <c r="D2013">
        <v>1</v>
      </c>
      <c r="E2013">
        <v>1</v>
      </c>
      <c r="F2013">
        <v>568</v>
      </c>
    </row>
    <row r="2014" spans="1:6" x14ac:dyDescent="0.25">
      <c r="A2014" t="s">
        <v>5533</v>
      </c>
      <c r="B2014" t="s">
        <v>5404</v>
      </c>
      <c r="C2014">
        <v>1</v>
      </c>
      <c r="D2014">
        <v>1</v>
      </c>
      <c r="E2014">
        <v>1</v>
      </c>
      <c r="F2014">
        <v>569</v>
      </c>
    </row>
    <row r="2015" spans="1:6" x14ac:dyDescent="0.25">
      <c r="A2015" t="s">
        <v>5533</v>
      </c>
      <c r="B2015" t="s">
        <v>5405</v>
      </c>
      <c r="C2015">
        <v>1</v>
      </c>
      <c r="D2015">
        <v>1</v>
      </c>
      <c r="E2015">
        <v>1</v>
      </c>
      <c r="F2015">
        <v>570</v>
      </c>
    </row>
    <row r="2016" spans="1:6" x14ac:dyDescent="0.25">
      <c r="A2016" t="s">
        <v>5533</v>
      </c>
      <c r="B2016" t="s">
        <v>5406</v>
      </c>
      <c r="C2016">
        <v>1</v>
      </c>
      <c r="D2016">
        <v>1</v>
      </c>
      <c r="E2016">
        <v>1</v>
      </c>
      <c r="F2016">
        <v>571</v>
      </c>
    </row>
    <row r="2017" spans="1:6" x14ac:dyDescent="0.25">
      <c r="A2017" t="s">
        <v>5533</v>
      </c>
      <c r="B2017" t="s">
        <v>5407</v>
      </c>
      <c r="C2017">
        <v>1</v>
      </c>
      <c r="D2017">
        <v>1</v>
      </c>
      <c r="E2017">
        <v>1</v>
      </c>
      <c r="F2017">
        <v>572</v>
      </c>
    </row>
    <row r="2018" spans="1:6" x14ac:dyDescent="0.25">
      <c r="A2018" t="s">
        <v>5533</v>
      </c>
      <c r="B2018" t="s">
        <v>5408</v>
      </c>
      <c r="C2018">
        <v>1</v>
      </c>
      <c r="D2018">
        <v>1</v>
      </c>
      <c r="E2018">
        <v>1</v>
      </c>
      <c r="F2018">
        <v>573</v>
      </c>
    </row>
    <row r="2019" spans="1:6" x14ac:dyDescent="0.25">
      <c r="A2019" t="s">
        <v>5533</v>
      </c>
      <c r="B2019" t="s">
        <v>5357</v>
      </c>
      <c r="C2019">
        <v>1</v>
      </c>
      <c r="D2019">
        <v>1</v>
      </c>
      <c r="E2019">
        <v>1</v>
      </c>
      <c r="F2019">
        <v>574</v>
      </c>
    </row>
    <row r="2020" spans="1:6" x14ac:dyDescent="0.25">
      <c r="A2020" t="s">
        <v>5533</v>
      </c>
      <c r="B2020" t="s">
        <v>5358</v>
      </c>
      <c r="C2020">
        <v>1</v>
      </c>
      <c r="D2020">
        <v>1</v>
      </c>
      <c r="E2020">
        <v>1</v>
      </c>
      <c r="F2020">
        <v>575</v>
      </c>
    </row>
    <row r="2021" spans="1:6" x14ac:dyDescent="0.25">
      <c r="A2021" t="s">
        <v>5533</v>
      </c>
      <c r="B2021" t="s">
        <v>5359</v>
      </c>
      <c r="C2021">
        <v>1</v>
      </c>
      <c r="D2021">
        <v>1</v>
      </c>
      <c r="E2021">
        <v>1</v>
      </c>
      <c r="F2021">
        <v>576</v>
      </c>
    </row>
    <row r="2022" spans="1:6" x14ac:dyDescent="0.25">
      <c r="A2022" t="s">
        <v>5533</v>
      </c>
      <c r="B2022" t="s">
        <v>5360</v>
      </c>
      <c r="C2022">
        <v>1</v>
      </c>
      <c r="D2022">
        <v>1</v>
      </c>
      <c r="E2022">
        <v>1</v>
      </c>
      <c r="F2022">
        <v>577</v>
      </c>
    </row>
    <row r="2023" spans="1:6" x14ac:dyDescent="0.25">
      <c r="A2023" t="s">
        <v>5533</v>
      </c>
      <c r="B2023" t="s">
        <v>5361</v>
      </c>
      <c r="C2023">
        <v>1</v>
      </c>
      <c r="D2023">
        <v>1</v>
      </c>
      <c r="E2023">
        <v>1</v>
      </c>
      <c r="F2023">
        <v>578</v>
      </c>
    </row>
    <row r="2024" spans="1:6" x14ac:dyDescent="0.25">
      <c r="A2024" t="s">
        <v>5533</v>
      </c>
      <c r="B2024" t="s">
        <v>5362</v>
      </c>
      <c r="C2024">
        <v>1</v>
      </c>
      <c r="D2024">
        <v>1</v>
      </c>
      <c r="E2024">
        <v>1</v>
      </c>
      <c r="F2024">
        <v>579</v>
      </c>
    </row>
    <row r="2025" spans="1:6" x14ac:dyDescent="0.25">
      <c r="A2025" t="s">
        <v>5533</v>
      </c>
      <c r="B2025" t="s">
        <v>5363</v>
      </c>
      <c r="C2025">
        <v>1</v>
      </c>
      <c r="D2025">
        <v>1</v>
      </c>
      <c r="E2025">
        <v>1</v>
      </c>
      <c r="F2025">
        <v>580</v>
      </c>
    </row>
    <row r="2026" spans="1:6" x14ac:dyDescent="0.25">
      <c r="A2026" t="s">
        <v>5533</v>
      </c>
      <c r="B2026" t="s">
        <v>5364</v>
      </c>
      <c r="C2026">
        <v>1</v>
      </c>
      <c r="D2026">
        <v>1</v>
      </c>
      <c r="E2026">
        <v>1</v>
      </c>
      <c r="F2026">
        <v>581</v>
      </c>
    </row>
    <row r="2027" spans="1:6" x14ac:dyDescent="0.25">
      <c r="A2027" t="s">
        <v>5533</v>
      </c>
      <c r="B2027" t="s">
        <v>5365</v>
      </c>
      <c r="C2027">
        <v>1</v>
      </c>
      <c r="D2027">
        <v>1</v>
      </c>
      <c r="E2027">
        <v>1</v>
      </c>
      <c r="F2027">
        <v>582</v>
      </c>
    </row>
    <row r="2028" spans="1:6" x14ac:dyDescent="0.25">
      <c r="A2028" t="s">
        <v>5533</v>
      </c>
      <c r="B2028" t="s">
        <v>5366</v>
      </c>
      <c r="C2028">
        <v>1</v>
      </c>
      <c r="D2028">
        <v>1</v>
      </c>
      <c r="E2028">
        <v>1</v>
      </c>
      <c r="F2028">
        <v>583</v>
      </c>
    </row>
    <row r="2029" spans="1:6" x14ac:dyDescent="0.25">
      <c r="A2029" t="s">
        <v>5533</v>
      </c>
      <c r="B2029" t="s">
        <v>5367</v>
      </c>
      <c r="C2029">
        <v>1</v>
      </c>
      <c r="D2029">
        <v>1</v>
      </c>
      <c r="E2029">
        <v>1</v>
      </c>
      <c r="F2029">
        <v>584</v>
      </c>
    </row>
    <row r="2030" spans="1:6" x14ac:dyDescent="0.25">
      <c r="A2030" t="s">
        <v>5533</v>
      </c>
      <c r="B2030" t="s">
        <v>5368</v>
      </c>
      <c r="C2030">
        <v>1</v>
      </c>
      <c r="D2030">
        <v>1</v>
      </c>
      <c r="E2030">
        <v>1</v>
      </c>
      <c r="F2030">
        <v>585</v>
      </c>
    </row>
    <row r="2031" spans="1:6" x14ac:dyDescent="0.25">
      <c r="A2031" t="s">
        <v>5533</v>
      </c>
      <c r="B2031" t="s">
        <v>5369</v>
      </c>
      <c r="C2031">
        <v>1</v>
      </c>
      <c r="D2031">
        <v>1</v>
      </c>
      <c r="E2031">
        <v>1</v>
      </c>
      <c r="F2031">
        <v>586</v>
      </c>
    </row>
    <row r="2032" spans="1:6" x14ac:dyDescent="0.25">
      <c r="A2032" t="s">
        <v>5533</v>
      </c>
      <c r="B2032" t="s">
        <v>5370</v>
      </c>
      <c r="C2032">
        <v>1</v>
      </c>
      <c r="D2032">
        <v>1</v>
      </c>
      <c r="E2032">
        <v>1</v>
      </c>
      <c r="F2032">
        <v>587</v>
      </c>
    </row>
    <row r="2033" spans="1:6" x14ac:dyDescent="0.25">
      <c r="A2033" t="s">
        <v>5533</v>
      </c>
      <c r="B2033" t="s">
        <v>5371</v>
      </c>
      <c r="C2033">
        <v>1</v>
      </c>
      <c r="D2033">
        <v>1</v>
      </c>
      <c r="E2033">
        <v>1</v>
      </c>
      <c r="F2033">
        <v>588</v>
      </c>
    </row>
    <row r="2034" spans="1:6" x14ac:dyDescent="0.25">
      <c r="A2034" t="s">
        <v>5533</v>
      </c>
      <c r="B2034" t="s">
        <v>5372</v>
      </c>
      <c r="C2034">
        <v>1</v>
      </c>
      <c r="D2034">
        <v>1</v>
      </c>
      <c r="E2034">
        <v>1</v>
      </c>
      <c r="F2034">
        <v>589</v>
      </c>
    </row>
    <row r="2035" spans="1:6" x14ac:dyDescent="0.25">
      <c r="A2035" t="s">
        <v>5533</v>
      </c>
      <c r="B2035" t="s">
        <v>5373</v>
      </c>
      <c r="C2035">
        <v>1</v>
      </c>
      <c r="D2035">
        <v>1</v>
      </c>
      <c r="E2035">
        <v>1</v>
      </c>
      <c r="F2035">
        <v>590</v>
      </c>
    </row>
    <row r="2036" spans="1:6" x14ac:dyDescent="0.25">
      <c r="A2036" t="s">
        <v>5533</v>
      </c>
      <c r="B2036" t="s">
        <v>5374</v>
      </c>
      <c r="C2036">
        <v>1</v>
      </c>
      <c r="D2036">
        <v>1</v>
      </c>
      <c r="E2036">
        <v>1</v>
      </c>
      <c r="F2036">
        <v>591</v>
      </c>
    </row>
    <row r="2037" spans="1:6" x14ac:dyDescent="0.25">
      <c r="A2037" t="s">
        <v>5533</v>
      </c>
      <c r="B2037" t="s">
        <v>5375</v>
      </c>
      <c r="C2037">
        <v>1</v>
      </c>
      <c r="D2037">
        <v>1</v>
      </c>
      <c r="E2037">
        <v>1</v>
      </c>
      <c r="F2037">
        <v>592</v>
      </c>
    </row>
    <row r="2038" spans="1:6" x14ac:dyDescent="0.25">
      <c r="A2038" t="s">
        <v>5533</v>
      </c>
      <c r="B2038" t="s">
        <v>5376</v>
      </c>
      <c r="C2038">
        <v>1</v>
      </c>
      <c r="D2038">
        <v>1</v>
      </c>
      <c r="E2038">
        <v>1</v>
      </c>
      <c r="F2038">
        <v>593</v>
      </c>
    </row>
    <row r="2039" spans="1:6" x14ac:dyDescent="0.25">
      <c r="A2039" t="s">
        <v>5533</v>
      </c>
      <c r="B2039" t="s">
        <v>5377</v>
      </c>
      <c r="C2039">
        <v>1</v>
      </c>
      <c r="D2039">
        <v>1</v>
      </c>
      <c r="E2039">
        <v>1</v>
      </c>
      <c r="F2039">
        <v>594</v>
      </c>
    </row>
    <row r="2040" spans="1:6" x14ac:dyDescent="0.25">
      <c r="A2040" t="s">
        <v>5533</v>
      </c>
      <c r="B2040" t="s">
        <v>5378</v>
      </c>
      <c r="C2040">
        <v>1</v>
      </c>
      <c r="D2040">
        <v>1</v>
      </c>
      <c r="E2040">
        <v>1</v>
      </c>
      <c r="F2040">
        <v>595</v>
      </c>
    </row>
    <row r="2041" spans="1:6" x14ac:dyDescent="0.25">
      <c r="A2041" t="s">
        <v>5533</v>
      </c>
      <c r="B2041" t="s">
        <v>5379</v>
      </c>
      <c r="C2041">
        <v>1</v>
      </c>
      <c r="D2041">
        <v>1</v>
      </c>
      <c r="E2041">
        <v>1</v>
      </c>
      <c r="F2041">
        <v>596</v>
      </c>
    </row>
    <row r="2042" spans="1:6" x14ac:dyDescent="0.25">
      <c r="A2042" t="s">
        <v>5533</v>
      </c>
      <c r="B2042" t="s">
        <v>5380</v>
      </c>
      <c r="C2042">
        <v>1</v>
      </c>
      <c r="D2042">
        <v>1</v>
      </c>
      <c r="E2042">
        <v>1</v>
      </c>
      <c r="F2042">
        <v>597</v>
      </c>
    </row>
    <row r="2043" spans="1:6" x14ac:dyDescent="0.25">
      <c r="A2043" t="s">
        <v>5533</v>
      </c>
      <c r="B2043" t="s">
        <v>5381</v>
      </c>
      <c r="C2043">
        <v>1</v>
      </c>
      <c r="D2043">
        <v>1</v>
      </c>
      <c r="E2043">
        <v>1</v>
      </c>
      <c r="F2043">
        <v>598</v>
      </c>
    </row>
    <row r="2044" spans="1:6" x14ac:dyDescent="0.25">
      <c r="A2044" t="s">
        <v>5533</v>
      </c>
      <c r="B2044" t="s">
        <v>5382</v>
      </c>
      <c r="C2044">
        <v>1</v>
      </c>
      <c r="D2044">
        <v>1</v>
      </c>
      <c r="E2044">
        <v>1</v>
      </c>
      <c r="F2044">
        <v>599</v>
      </c>
    </row>
    <row r="2045" spans="1:6" x14ac:dyDescent="0.25">
      <c r="A2045" t="s">
        <v>5533</v>
      </c>
      <c r="B2045" t="s">
        <v>5354</v>
      </c>
      <c r="C2045">
        <v>1</v>
      </c>
      <c r="D2045">
        <v>1</v>
      </c>
      <c r="E2045">
        <v>1</v>
      </c>
      <c r="F2045">
        <v>600</v>
      </c>
    </row>
  </sheetData>
  <sortState ref="L1:P725">
    <sortCondition ref="M1:M725"/>
  </sortState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90"/>
  <sheetViews>
    <sheetView workbookViewId="0">
      <selection activeCell="D44" sqref="D44"/>
    </sheetView>
  </sheetViews>
  <sheetFormatPr baseColWidth="10" defaultRowHeight="15" x14ac:dyDescent="0.25"/>
  <cols>
    <col min="1" max="1" width="19.140625" customWidth="1"/>
    <col min="2" max="2" width="20.5703125" customWidth="1"/>
    <col min="3" max="3" width="22.5703125" customWidth="1"/>
    <col min="4" max="5" width="18.7109375" customWidth="1"/>
    <col min="7" max="7" width="15" customWidth="1"/>
  </cols>
  <sheetData>
    <row r="1" spans="1:12" s="22" customFormat="1" ht="12.75" customHeight="1" x14ac:dyDescent="0.25">
      <c r="A1" t="s">
        <v>5351</v>
      </c>
      <c r="B1" t="s">
        <v>5325</v>
      </c>
      <c r="C1"/>
      <c r="I1" s="22" t="s">
        <v>5413</v>
      </c>
      <c r="J1" s="22" t="s">
        <v>17</v>
      </c>
      <c r="K1" s="22" t="s">
        <v>42</v>
      </c>
      <c r="L1" s="22" t="s">
        <v>43</v>
      </c>
    </row>
    <row r="2" spans="1:12" s="22" customFormat="1" ht="12.75" customHeight="1" x14ac:dyDescent="0.25">
      <c r="A2" t="s">
        <v>5350</v>
      </c>
      <c r="B2" t="s">
        <v>5349</v>
      </c>
      <c r="C2" t="s">
        <v>5348</v>
      </c>
      <c r="D2"/>
      <c r="E2"/>
      <c r="F2"/>
      <c r="G2"/>
      <c r="I2" s="22" t="s">
        <v>66</v>
      </c>
      <c r="J2" s="61" t="s">
        <v>113</v>
      </c>
      <c r="K2" s="61" t="s">
        <v>214</v>
      </c>
    </row>
    <row r="3" spans="1:12" s="22" customFormat="1" ht="12.75" customHeight="1" x14ac:dyDescent="0.25">
      <c r="A3"/>
      <c r="B3" t="s">
        <v>5347</v>
      </c>
      <c r="C3" t="s">
        <v>5346</v>
      </c>
      <c r="E3"/>
      <c r="F3"/>
      <c r="G3"/>
      <c r="I3" s="22" t="s">
        <v>395</v>
      </c>
      <c r="J3" s="94" t="s">
        <v>5568</v>
      </c>
    </row>
    <row r="4" spans="1:12" s="22" customFormat="1" ht="12.75" customHeight="1" x14ac:dyDescent="0.25">
      <c r="A4"/>
      <c r="B4" t="s">
        <v>5345</v>
      </c>
      <c r="C4" t="s">
        <v>5344</v>
      </c>
      <c r="E4"/>
      <c r="F4"/>
      <c r="G4"/>
      <c r="I4" s="22" t="s">
        <v>51</v>
      </c>
      <c r="J4" s="61" t="s">
        <v>114</v>
      </c>
    </row>
    <row r="5" spans="1:12" s="22" customFormat="1" ht="12.75" customHeight="1" x14ac:dyDescent="0.25">
      <c r="E5"/>
      <c r="F5"/>
      <c r="G5"/>
      <c r="I5" s="22" t="s">
        <v>151</v>
      </c>
      <c r="J5" s="61" t="s">
        <v>114</v>
      </c>
    </row>
    <row r="6" spans="1:12" s="22" customFormat="1" ht="12.75" customHeight="1" x14ac:dyDescent="0.25">
      <c r="E6"/>
      <c r="F6"/>
      <c r="G6"/>
      <c r="I6" s="23" t="s">
        <v>111</v>
      </c>
      <c r="J6" s="61" t="s">
        <v>113</v>
      </c>
      <c r="K6" s="61" t="s">
        <v>114</v>
      </c>
    </row>
    <row r="7" spans="1:12" s="22" customFormat="1" ht="12.75" customHeight="1" x14ac:dyDescent="0.25">
      <c r="A7" s="61" t="s">
        <v>5326</v>
      </c>
      <c r="B7" t="s">
        <v>5292</v>
      </c>
      <c r="C7" t="s">
        <v>5336</v>
      </c>
      <c r="D7" t="s">
        <v>5293</v>
      </c>
      <c r="E7" t="s">
        <v>5294</v>
      </c>
      <c r="F7" t="s">
        <v>5295</v>
      </c>
      <c r="G7"/>
      <c r="I7" s="23" t="s">
        <v>344</v>
      </c>
      <c r="J7" s="94" t="s">
        <v>5568</v>
      </c>
    </row>
    <row r="8" spans="1:12" s="22" customFormat="1" ht="12.75" customHeight="1" x14ac:dyDescent="0.25">
      <c r="A8" s="61" t="s">
        <v>5327</v>
      </c>
      <c r="B8" t="s">
        <v>5296</v>
      </c>
      <c r="C8" t="s">
        <v>5343</v>
      </c>
      <c r="D8" t="s">
        <v>5297</v>
      </c>
      <c r="E8"/>
      <c r="F8" t="s">
        <v>5298</v>
      </c>
      <c r="G8"/>
      <c r="I8" s="23" t="s">
        <v>351</v>
      </c>
      <c r="J8" s="61" t="s">
        <v>77</v>
      </c>
    </row>
    <row r="9" spans="1:12" s="22" customFormat="1" ht="12.75" customHeight="1" x14ac:dyDescent="0.25">
      <c r="A9" s="61" t="s">
        <v>5327</v>
      </c>
      <c r="B9" t="s">
        <v>5299</v>
      </c>
      <c r="C9" t="s">
        <v>5342</v>
      </c>
      <c r="D9" t="s">
        <v>5300</v>
      </c>
      <c r="E9"/>
      <c r="F9" t="s">
        <v>5298</v>
      </c>
      <c r="G9"/>
      <c r="I9" s="23" t="s">
        <v>68</v>
      </c>
      <c r="J9" s="61" t="s">
        <v>114</v>
      </c>
    </row>
    <row r="10" spans="1:12" s="22" customFormat="1" ht="12.75" customHeight="1" x14ac:dyDescent="0.25">
      <c r="A10" s="61" t="s">
        <v>5327</v>
      </c>
      <c r="B10" t="s">
        <v>5301</v>
      </c>
      <c r="C10" t="s">
        <v>5341</v>
      </c>
      <c r="D10" t="s">
        <v>5302</v>
      </c>
      <c r="E10"/>
      <c r="F10" t="s">
        <v>5298</v>
      </c>
      <c r="G10"/>
      <c r="I10" s="23" t="s">
        <v>47</v>
      </c>
      <c r="J10" s="61" t="s">
        <v>114</v>
      </c>
      <c r="K10" s="79" t="s">
        <v>77</v>
      </c>
    </row>
    <row r="11" spans="1:12" s="22" customFormat="1" ht="12.75" customHeight="1" x14ac:dyDescent="0.25">
      <c r="A11" s="61" t="s">
        <v>5327</v>
      </c>
      <c r="B11" t="s">
        <v>5303</v>
      </c>
      <c r="C11" t="s">
        <v>5340</v>
      </c>
      <c r="D11" t="s">
        <v>5304</v>
      </c>
      <c r="E11" t="s">
        <v>5305</v>
      </c>
      <c r="F11" t="s">
        <v>5306</v>
      </c>
      <c r="G11"/>
      <c r="I11" s="23" t="s">
        <v>69</v>
      </c>
      <c r="J11" s="94" t="s">
        <v>5568</v>
      </c>
      <c r="K11" s="23" t="s">
        <v>229</v>
      </c>
      <c r="L11" s="23" t="s">
        <v>230</v>
      </c>
    </row>
    <row r="12" spans="1:12" s="22" customFormat="1" ht="12.75" customHeight="1" x14ac:dyDescent="0.25">
      <c r="A12" s="61" t="s">
        <v>5327</v>
      </c>
      <c r="B12" t="s">
        <v>5307</v>
      </c>
      <c r="C12" t="s">
        <v>5339</v>
      </c>
      <c r="D12" t="s">
        <v>5308</v>
      </c>
      <c r="E12" t="s">
        <v>5305</v>
      </c>
      <c r="F12" t="s">
        <v>5306</v>
      </c>
      <c r="G12"/>
      <c r="I12" s="23" t="s">
        <v>93</v>
      </c>
      <c r="J12" s="94" t="s">
        <v>5568</v>
      </c>
    </row>
    <row r="13" spans="1:12" s="22" customFormat="1" ht="12.75" customHeight="1" x14ac:dyDescent="0.25">
      <c r="A13" s="61" t="s">
        <v>5327</v>
      </c>
      <c r="B13" t="s">
        <v>5309</v>
      </c>
      <c r="C13" t="s">
        <v>5338</v>
      </c>
      <c r="D13" t="s">
        <v>5310</v>
      </c>
      <c r="E13" t="s">
        <v>5305</v>
      </c>
      <c r="F13" t="s">
        <v>5306</v>
      </c>
      <c r="G13"/>
      <c r="I13" s="23" t="s">
        <v>44</v>
      </c>
      <c r="J13" s="61" t="s">
        <v>114</v>
      </c>
    </row>
    <row r="14" spans="1:12" s="22" customFormat="1" ht="12.75" customHeight="1" x14ac:dyDescent="0.25">
      <c r="A14" s="61" t="s">
        <v>5327</v>
      </c>
      <c r="B14" t="s">
        <v>5311</v>
      </c>
      <c r="C14" t="s">
        <v>5312</v>
      </c>
      <c r="D14" t="s">
        <v>5312</v>
      </c>
      <c r="E14" t="s">
        <v>5305</v>
      </c>
      <c r="F14" t="s">
        <v>5306</v>
      </c>
      <c r="G14"/>
      <c r="I14" s="23" t="s">
        <v>100</v>
      </c>
      <c r="J14" s="79" t="s">
        <v>77</v>
      </c>
    </row>
    <row r="15" spans="1:12" s="22" customFormat="1" ht="12.75" customHeight="1" x14ac:dyDescent="0.25">
      <c r="A15" s="61" t="s">
        <v>5327</v>
      </c>
      <c r="B15" t="s">
        <v>5313</v>
      </c>
      <c r="C15" t="s">
        <v>5337</v>
      </c>
      <c r="D15" t="s">
        <v>5314</v>
      </c>
      <c r="E15" t="s">
        <v>5305</v>
      </c>
      <c r="F15" t="s">
        <v>5306</v>
      </c>
      <c r="G15"/>
      <c r="I15" s="23" t="s">
        <v>97</v>
      </c>
      <c r="J15" s="79" t="s">
        <v>77</v>
      </c>
    </row>
    <row r="16" spans="1:12" s="22" customFormat="1" ht="12.75" customHeight="1" x14ac:dyDescent="0.25">
      <c r="A16" s="61" t="s">
        <v>5327</v>
      </c>
      <c r="B16" t="s">
        <v>5315</v>
      </c>
      <c r="C16" t="s">
        <v>5316</v>
      </c>
      <c r="D16" t="s">
        <v>5316</v>
      </c>
      <c r="E16" t="s">
        <v>5305</v>
      </c>
      <c r="F16" t="s">
        <v>5306</v>
      </c>
      <c r="G16"/>
      <c r="I16" s="23" t="s">
        <v>106</v>
      </c>
      <c r="J16" s="79" t="s">
        <v>77</v>
      </c>
    </row>
    <row r="17" spans="1:13" s="22" customFormat="1" ht="12.75" customHeight="1" x14ac:dyDescent="0.25">
      <c r="A17" s="61" t="s">
        <v>5327</v>
      </c>
      <c r="B17" t="s">
        <v>5317</v>
      </c>
      <c r="C17" t="s">
        <v>5318</v>
      </c>
      <c r="D17" t="s">
        <v>5318</v>
      </c>
      <c r="E17" t="s">
        <v>5305</v>
      </c>
      <c r="F17" t="s">
        <v>5306</v>
      </c>
      <c r="G17"/>
      <c r="I17" s="23" t="s">
        <v>301</v>
      </c>
      <c r="J17" s="94" t="s">
        <v>5568</v>
      </c>
      <c r="K17" s="61" t="s">
        <v>113</v>
      </c>
    </row>
    <row r="18" spans="1:13" s="22" customFormat="1" ht="12.75" customHeight="1" x14ac:dyDescent="0.25">
      <c r="A18" s="61" t="s">
        <v>5327</v>
      </c>
      <c r="B18" t="s">
        <v>5319</v>
      </c>
      <c r="C18" t="s">
        <v>5320</v>
      </c>
      <c r="D18" t="s">
        <v>5320</v>
      </c>
      <c r="E18" t="s">
        <v>5305</v>
      </c>
      <c r="F18" t="s">
        <v>5306</v>
      </c>
      <c r="G18"/>
      <c r="I18" s="23" t="s">
        <v>264</v>
      </c>
      <c r="J18" s="61" t="s">
        <v>114</v>
      </c>
      <c r="K18" s="94" t="s">
        <v>5568</v>
      </c>
    </row>
    <row r="19" spans="1:13" s="22" customFormat="1" ht="12.75" customHeight="1" x14ac:dyDescent="0.25">
      <c r="A19" s="61" t="s">
        <v>5327</v>
      </c>
      <c r="B19" t="s">
        <v>5321</v>
      </c>
      <c r="C19" t="s">
        <v>5322</v>
      </c>
      <c r="D19" t="s">
        <v>5322</v>
      </c>
      <c r="E19" t="s">
        <v>5305</v>
      </c>
      <c r="F19" t="s">
        <v>5306</v>
      </c>
      <c r="G19"/>
      <c r="I19" s="23" t="s">
        <v>294</v>
      </c>
      <c r="J19" s="61" t="s">
        <v>113</v>
      </c>
      <c r="K19" s="94" t="s">
        <v>5568</v>
      </c>
    </row>
    <row r="20" spans="1:13" s="22" customFormat="1" ht="12.75" customHeight="1" x14ac:dyDescent="0.25">
      <c r="A20" s="61" t="s">
        <v>5327</v>
      </c>
      <c r="B20" t="s">
        <v>5323</v>
      </c>
      <c r="C20" t="s">
        <v>5324</v>
      </c>
      <c r="D20" t="s">
        <v>5324</v>
      </c>
      <c r="E20" t="s">
        <v>5305</v>
      </c>
      <c r="F20" t="s">
        <v>5306</v>
      </c>
      <c r="G20"/>
      <c r="I20" s="23" t="s">
        <v>48</v>
      </c>
      <c r="J20" s="61" t="s">
        <v>114</v>
      </c>
    </row>
    <row r="21" spans="1:13" s="22" customFormat="1" ht="12.75" customHeight="1" x14ac:dyDescent="0.25">
      <c r="A21" s="61" t="s">
        <v>5328</v>
      </c>
      <c r="C21"/>
      <c r="D21"/>
      <c r="E21"/>
      <c r="F21"/>
      <c r="G21"/>
      <c r="I21" s="23" t="s">
        <v>5291</v>
      </c>
      <c r="J21" s="94" t="s">
        <v>5568</v>
      </c>
    </row>
    <row r="22" spans="1:13" s="22" customFormat="1" ht="12.75" customHeight="1" x14ac:dyDescent="0.25">
      <c r="B22"/>
      <c r="C22"/>
      <c r="D22"/>
      <c r="E22"/>
      <c r="F22"/>
      <c r="G22"/>
      <c r="I22" s="23" t="s">
        <v>261</v>
      </c>
      <c r="J22" s="94" t="s">
        <v>5568</v>
      </c>
    </row>
    <row r="23" spans="1:13" s="22" customFormat="1" ht="12.75" customHeight="1" x14ac:dyDescent="0.25">
      <c r="A23" t="s">
        <v>5326</v>
      </c>
      <c r="B23" t="s">
        <v>5336</v>
      </c>
      <c r="C23" t="s">
        <v>5335</v>
      </c>
      <c r="E23"/>
      <c r="F23"/>
      <c r="G23"/>
      <c r="I23" s="22" t="s">
        <v>341</v>
      </c>
      <c r="J23" s="61" t="s">
        <v>172</v>
      </c>
      <c r="K23" s="61"/>
    </row>
    <row r="24" spans="1:13" s="22" customFormat="1" ht="12.75" customHeight="1" x14ac:dyDescent="0.25">
      <c r="A24" t="s">
        <v>5334</v>
      </c>
      <c r="B24" t="s">
        <v>5325</v>
      </c>
      <c r="C24" t="s">
        <v>5332</v>
      </c>
      <c r="E24"/>
      <c r="F24"/>
      <c r="G24"/>
      <c r="I24" s="22" t="s">
        <v>320</v>
      </c>
      <c r="J24" s="61" t="s">
        <v>113</v>
      </c>
      <c r="K24" s="61" t="s">
        <v>114</v>
      </c>
    </row>
    <row r="25" spans="1:13" s="22" customFormat="1" ht="12.75" customHeight="1" x14ac:dyDescent="0.25">
      <c r="A25" t="s">
        <v>5333</v>
      </c>
      <c r="B25" t="s">
        <v>5325</v>
      </c>
      <c r="C25" t="s">
        <v>5332</v>
      </c>
      <c r="E25"/>
      <c r="F25"/>
      <c r="G25"/>
      <c r="H25"/>
      <c r="I25" s="22" t="s">
        <v>330</v>
      </c>
      <c r="J25" s="61" t="s">
        <v>5568</v>
      </c>
      <c r="K25" s="61" t="s">
        <v>114</v>
      </c>
      <c r="M25"/>
    </row>
    <row r="26" spans="1:13" s="22" customFormat="1" ht="12.75" customHeight="1" x14ac:dyDescent="0.25">
      <c r="A26"/>
      <c r="B26"/>
      <c r="C26"/>
      <c r="E26"/>
      <c r="F26"/>
      <c r="G26"/>
      <c r="H26"/>
      <c r="I26" s="22" t="s">
        <v>394</v>
      </c>
      <c r="J26" s="61" t="s">
        <v>77</v>
      </c>
      <c r="K26" s="61"/>
      <c r="M26"/>
    </row>
    <row r="27" spans="1:13" s="22" customFormat="1" ht="12.75" customHeight="1" x14ac:dyDescent="0.25">
      <c r="A27" t="s">
        <v>5331</v>
      </c>
      <c r="B27"/>
      <c r="C27"/>
      <c r="E27"/>
      <c r="F27"/>
      <c r="G27"/>
      <c r="H27"/>
      <c r="I27" s="51" t="s">
        <v>71</v>
      </c>
      <c r="J27" s="61" t="s">
        <v>77</v>
      </c>
      <c r="K27" s="61"/>
      <c r="M27"/>
    </row>
    <row r="28" spans="1:13" s="22" customFormat="1" ht="12.75" customHeight="1" x14ac:dyDescent="0.25">
      <c r="A28" t="s">
        <v>5330</v>
      </c>
      <c r="B28"/>
      <c r="C28"/>
      <c r="E28"/>
      <c r="F28"/>
      <c r="G28"/>
      <c r="H28"/>
      <c r="I28" s="51" t="s">
        <v>72</v>
      </c>
      <c r="J28" s="61" t="s">
        <v>77</v>
      </c>
      <c r="K28" s="61"/>
      <c r="M28"/>
    </row>
    <row r="29" spans="1:13" s="22" customFormat="1" ht="12.75" customHeight="1" x14ac:dyDescent="0.25">
      <c r="A29" t="s">
        <v>5329</v>
      </c>
      <c r="B29"/>
      <c r="C29"/>
      <c r="E29"/>
      <c r="F29"/>
      <c r="G29"/>
      <c r="H29"/>
      <c r="I29" s="22" t="s">
        <v>75</v>
      </c>
      <c r="J29" s="61" t="s">
        <v>77</v>
      </c>
      <c r="K29" s="61"/>
      <c r="M29"/>
    </row>
    <row r="30" spans="1:13" s="22" customFormat="1" ht="12.75" customHeight="1" x14ac:dyDescent="0.25">
      <c r="B30"/>
      <c r="C30"/>
      <c r="D30"/>
      <c r="E30"/>
      <c r="F30"/>
      <c r="G30"/>
      <c r="H30"/>
      <c r="I30" s="22" t="s">
        <v>83</v>
      </c>
      <c r="J30" s="94" t="s">
        <v>5568</v>
      </c>
      <c r="K30" s="61"/>
      <c r="M30"/>
    </row>
    <row r="31" spans="1:13" s="22" customFormat="1" ht="12.75" customHeight="1" x14ac:dyDescent="0.25">
      <c r="B31"/>
      <c r="C31"/>
      <c r="D31"/>
      <c r="E31"/>
      <c r="F31"/>
      <c r="G31"/>
      <c r="H31"/>
      <c r="I31" s="22" t="s">
        <v>309</v>
      </c>
      <c r="J31" s="61" t="s">
        <v>113</v>
      </c>
      <c r="K31" s="61" t="s">
        <v>114</v>
      </c>
      <c r="M31"/>
    </row>
    <row r="32" spans="1:13" s="22" customFormat="1" ht="12.75" customHeight="1" x14ac:dyDescent="0.25">
      <c r="B32"/>
      <c r="C32"/>
      <c r="D32"/>
      <c r="E32"/>
      <c r="F32"/>
      <c r="G32"/>
      <c r="H32"/>
      <c r="I32" s="22" t="s">
        <v>57</v>
      </c>
      <c r="J32" s="94" t="s">
        <v>5568</v>
      </c>
      <c r="K32" s="61"/>
      <c r="M32"/>
    </row>
    <row r="33" spans="2:13" s="22" customFormat="1" ht="12.75" customHeight="1" x14ac:dyDescent="0.25">
      <c r="B33"/>
      <c r="C33"/>
      <c r="D33"/>
      <c r="E33"/>
      <c r="F33"/>
      <c r="G33"/>
      <c r="H33"/>
      <c r="I33" s="22" t="s">
        <v>59</v>
      </c>
      <c r="J33" s="79" t="s">
        <v>5568</v>
      </c>
      <c r="K33" s="61"/>
      <c r="M33"/>
    </row>
    <row r="34" spans="2:13" s="22" customFormat="1" ht="12.75" customHeight="1" x14ac:dyDescent="0.25">
      <c r="B34"/>
      <c r="C34"/>
      <c r="D34"/>
      <c r="E34"/>
      <c r="F34"/>
      <c r="G34"/>
      <c r="H34"/>
      <c r="I34" s="51" t="s">
        <v>60</v>
      </c>
      <c r="J34" s="79" t="s">
        <v>5568</v>
      </c>
      <c r="K34" s="61"/>
      <c r="M34"/>
    </row>
    <row r="35" spans="2:13" s="22" customFormat="1" ht="12.75" customHeight="1" x14ac:dyDescent="0.25">
      <c r="B35"/>
      <c r="C35"/>
      <c r="D35"/>
      <c r="E35"/>
      <c r="F35"/>
      <c r="G35"/>
      <c r="H35"/>
      <c r="I35" s="51" t="s">
        <v>61</v>
      </c>
      <c r="J35" s="61" t="s">
        <v>5568</v>
      </c>
      <c r="K35" s="61"/>
      <c r="L35"/>
      <c r="M35"/>
    </row>
    <row r="36" spans="2:13" s="22" customFormat="1" ht="12.75" customHeight="1" x14ac:dyDescent="0.25">
      <c r="B36"/>
      <c r="C36"/>
      <c r="D36"/>
      <c r="E36"/>
      <c r="F36" t="s">
        <v>5414</v>
      </c>
      <c r="G36"/>
      <c r="H36"/>
      <c r="I36" s="22" t="s">
        <v>84</v>
      </c>
      <c r="J36" s="94" t="s">
        <v>77</v>
      </c>
      <c r="K36" s="94" t="s">
        <v>5568</v>
      </c>
      <c r="L36"/>
      <c r="M36"/>
    </row>
    <row r="37" spans="2:13" s="22" customFormat="1" ht="12.75" customHeight="1" x14ac:dyDescent="0.25">
      <c r="B37"/>
      <c r="C37"/>
      <c r="D37"/>
      <c r="E37"/>
      <c r="F37"/>
      <c r="G37"/>
      <c r="H37"/>
      <c r="I37" s="51" t="s">
        <v>199</v>
      </c>
      <c r="J37" s="79" t="s">
        <v>77</v>
      </c>
      <c r="K37" s="61"/>
      <c r="L37"/>
      <c r="M37"/>
    </row>
    <row r="38" spans="2:13" s="22" customFormat="1" ht="12.75" customHeight="1" x14ac:dyDescent="0.25">
      <c r="B38"/>
      <c r="C38"/>
      <c r="D38"/>
      <c r="E38"/>
      <c r="F38"/>
      <c r="G38"/>
      <c r="H38"/>
      <c r="I38" s="22" t="s">
        <v>332</v>
      </c>
      <c r="J38" s="61" t="s">
        <v>5568</v>
      </c>
      <c r="K38" s="61" t="s">
        <v>77</v>
      </c>
      <c r="L38"/>
      <c r="M38"/>
    </row>
    <row r="39" spans="2:13" s="22" customFormat="1" ht="12.75" customHeight="1" x14ac:dyDescent="0.25">
      <c r="B39"/>
      <c r="C39"/>
      <c r="D39"/>
      <c r="E39"/>
      <c r="F39"/>
      <c r="G39"/>
      <c r="H39"/>
      <c r="I39" s="22" t="s">
        <v>85</v>
      </c>
      <c r="J39" s="94" t="s">
        <v>77</v>
      </c>
      <c r="K39" s="94" t="s">
        <v>5568</v>
      </c>
      <c r="L39"/>
      <c r="M39"/>
    </row>
    <row r="40" spans="2:13" s="22" customFormat="1" ht="12.75" customHeight="1" x14ac:dyDescent="0.25">
      <c r="B40"/>
      <c r="C40"/>
      <c r="D40"/>
      <c r="E40"/>
      <c r="F40"/>
      <c r="G40"/>
      <c r="H40"/>
      <c r="I40" s="22" t="s">
        <v>62</v>
      </c>
      <c r="J40" s="95" t="s">
        <v>77</v>
      </c>
      <c r="K40" s="80" t="s">
        <v>172</v>
      </c>
      <c r="L40"/>
      <c r="M40"/>
    </row>
    <row r="41" spans="2:13" s="22" customFormat="1" ht="12.75" customHeight="1" x14ac:dyDescent="0.25">
      <c r="B41"/>
      <c r="C41"/>
      <c r="D41"/>
      <c r="E41"/>
      <c r="F41"/>
      <c r="G41"/>
      <c r="H41"/>
      <c r="I41" s="22" t="s">
        <v>263</v>
      </c>
      <c r="J41" s="61" t="s">
        <v>5568</v>
      </c>
      <c r="K41" s="61" t="s">
        <v>214</v>
      </c>
      <c r="L41"/>
      <c r="M41"/>
    </row>
    <row r="42" spans="2:13" s="22" customFormat="1" ht="12.75" customHeight="1" x14ac:dyDescent="0.25">
      <c r="B42"/>
      <c r="C42"/>
      <c r="D42"/>
      <c r="E42"/>
      <c r="F42"/>
      <c r="G42"/>
      <c r="H42"/>
      <c r="I42" s="22" t="s">
        <v>176</v>
      </c>
      <c r="J42" s="95" t="s">
        <v>77</v>
      </c>
      <c r="K42" s="80" t="s">
        <v>172</v>
      </c>
      <c r="L42"/>
      <c r="M42"/>
    </row>
    <row r="43" spans="2:13" s="22" customFormat="1" ht="12.75" customHeight="1" x14ac:dyDescent="0.25">
      <c r="B43"/>
      <c r="C43"/>
      <c r="D43"/>
      <c r="E43"/>
      <c r="F43"/>
      <c r="G43"/>
      <c r="H43"/>
      <c r="I43" s="22" t="s">
        <v>336</v>
      </c>
      <c r="J43" s="61" t="s">
        <v>5568</v>
      </c>
      <c r="K43" s="61"/>
      <c r="L43"/>
      <c r="M43"/>
    </row>
    <row r="44" spans="2:13" s="22" customFormat="1" ht="12.75" customHeight="1" x14ac:dyDescent="0.25">
      <c r="B44"/>
      <c r="C44"/>
      <c r="D44"/>
      <c r="E44"/>
      <c r="F44"/>
      <c r="G44"/>
      <c r="H44"/>
      <c r="I44" s="22" t="s">
        <v>339</v>
      </c>
      <c r="J44" s="61" t="s">
        <v>77</v>
      </c>
      <c r="K44" s="61"/>
      <c r="L44"/>
      <c r="M44"/>
    </row>
    <row r="45" spans="2:13" s="22" customFormat="1" ht="12.75" customHeight="1" x14ac:dyDescent="0.25">
      <c r="B45"/>
      <c r="C45"/>
      <c r="D45"/>
      <c r="E45"/>
      <c r="F45"/>
      <c r="G45"/>
      <c r="H45"/>
      <c r="I45"/>
      <c r="J45"/>
      <c r="K45"/>
      <c r="L45"/>
      <c r="M45"/>
    </row>
    <row r="46" spans="2:13" s="22" customFormat="1" ht="12.75" customHeight="1" x14ac:dyDescent="0.25">
      <c r="B46"/>
      <c r="C46"/>
      <c r="D46"/>
      <c r="E46"/>
      <c r="F46"/>
      <c r="G46"/>
      <c r="H46"/>
      <c r="L46"/>
      <c r="M46"/>
    </row>
    <row r="47" spans="2:13" s="22" customFormat="1" ht="12.75" customHeight="1" x14ac:dyDescent="0.25">
      <c r="B47"/>
      <c r="C47"/>
      <c r="D47"/>
      <c r="E47"/>
      <c r="F47"/>
      <c r="G47"/>
      <c r="H47"/>
      <c r="I47"/>
      <c r="J47"/>
      <c r="K47"/>
      <c r="L47"/>
      <c r="M47"/>
    </row>
    <row r="48" spans="2:13" s="22" customFormat="1" ht="12.75" customHeight="1" x14ac:dyDescent="0.25">
      <c r="B48"/>
      <c r="C48"/>
      <c r="D48"/>
      <c r="E48"/>
      <c r="F48"/>
      <c r="G48"/>
      <c r="H48"/>
      <c r="I48"/>
      <c r="J48"/>
      <c r="K48"/>
      <c r="L48"/>
      <c r="M48"/>
    </row>
    <row r="49" spans="2:13" s="22" customFormat="1" ht="12.75" customHeight="1" x14ac:dyDescent="0.25">
      <c r="B49"/>
      <c r="C49"/>
      <c r="D49"/>
      <c r="E49"/>
      <c r="F49"/>
      <c r="G49"/>
      <c r="H49"/>
      <c r="I49"/>
      <c r="J49"/>
      <c r="K49"/>
      <c r="L49"/>
      <c r="M49"/>
    </row>
    <row r="50" spans="2:13" s="22" customFormat="1" ht="12.75" customHeight="1" x14ac:dyDescent="0.25">
      <c r="B50"/>
      <c r="C50"/>
      <c r="D50"/>
      <c r="E50"/>
      <c r="F50"/>
      <c r="G50"/>
      <c r="H50"/>
      <c r="I50"/>
      <c r="J50"/>
      <c r="K50"/>
      <c r="L50"/>
      <c r="M50"/>
    </row>
    <row r="51" spans="2:13" s="22" customFormat="1" ht="12.75" customHeight="1" x14ac:dyDescent="0.25">
      <c r="B51"/>
      <c r="C51"/>
      <c r="D51"/>
      <c r="E51"/>
      <c r="F51"/>
      <c r="G51"/>
      <c r="H51"/>
      <c r="I51"/>
      <c r="J51"/>
      <c r="K51"/>
      <c r="L51"/>
      <c r="M51"/>
    </row>
    <row r="52" spans="2:13" s="22" customFormat="1" ht="12.75" customHeight="1" x14ac:dyDescent="0.25">
      <c r="B52"/>
      <c r="C52"/>
      <c r="D52"/>
      <c r="E52"/>
      <c r="F52"/>
      <c r="G52"/>
    </row>
    <row r="53" spans="2:13" s="22" customFormat="1" ht="12.75" customHeight="1" x14ac:dyDescent="0.25">
      <c r="B53"/>
      <c r="C53"/>
      <c r="D53"/>
      <c r="E53"/>
      <c r="F53"/>
      <c r="G53"/>
    </row>
    <row r="54" spans="2:13" s="22" customFormat="1" ht="12.75" customHeight="1" x14ac:dyDescent="0.25">
      <c r="B54"/>
      <c r="C54"/>
      <c r="D54"/>
      <c r="E54"/>
      <c r="F54"/>
      <c r="G54"/>
    </row>
    <row r="55" spans="2:13" s="22" customFormat="1" ht="12.75" customHeight="1" x14ac:dyDescent="0.25">
      <c r="B55"/>
      <c r="C55"/>
      <c r="D55"/>
      <c r="E55"/>
      <c r="F55"/>
      <c r="G55"/>
    </row>
    <row r="56" spans="2:13" s="22" customFormat="1" ht="12.75" customHeight="1" x14ac:dyDescent="0.25">
      <c r="B56"/>
      <c r="C56"/>
      <c r="D56"/>
      <c r="E56"/>
      <c r="F56"/>
      <c r="G56"/>
    </row>
    <row r="57" spans="2:13" s="22" customFormat="1" ht="12.75" customHeight="1" x14ac:dyDescent="0.25">
      <c r="B57"/>
      <c r="C57"/>
      <c r="D57"/>
      <c r="E57"/>
      <c r="F57"/>
      <c r="G57"/>
    </row>
    <row r="58" spans="2:13" s="22" customFormat="1" ht="12.75" customHeight="1" x14ac:dyDescent="0.25">
      <c r="B58"/>
      <c r="C58"/>
      <c r="D58"/>
      <c r="E58"/>
      <c r="F58"/>
      <c r="G58"/>
    </row>
    <row r="59" spans="2:13" s="22" customFormat="1" ht="12.75" customHeight="1" x14ac:dyDescent="0.25">
      <c r="B59"/>
      <c r="C59"/>
      <c r="D59"/>
      <c r="E59"/>
      <c r="F59"/>
      <c r="G59"/>
    </row>
    <row r="60" spans="2:13" s="22" customFormat="1" ht="12.75" customHeight="1" x14ac:dyDescent="0.25">
      <c r="B60"/>
      <c r="C60"/>
      <c r="D60"/>
      <c r="E60"/>
      <c r="F60"/>
      <c r="G60"/>
    </row>
    <row r="61" spans="2:13" s="22" customFormat="1" ht="12.75" customHeight="1" x14ac:dyDescent="0.25">
      <c r="B61"/>
      <c r="C61"/>
      <c r="D61"/>
      <c r="E61"/>
      <c r="F61"/>
      <c r="G61"/>
    </row>
    <row r="62" spans="2:13" s="22" customFormat="1" ht="12.75" customHeight="1" x14ac:dyDescent="0.25">
      <c r="B62"/>
      <c r="C62"/>
      <c r="D62"/>
      <c r="E62"/>
      <c r="F62"/>
      <c r="G62"/>
    </row>
    <row r="63" spans="2:13" s="22" customFormat="1" ht="12.75" customHeight="1" x14ac:dyDescent="0.25">
      <c r="B63"/>
      <c r="C63"/>
      <c r="D63"/>
      <c r="E63"/>
      <c r="F63"/>
      <c r="G63"/>
    </row>
    <row r="64" spans="2:13" s="22" customFormat="1" ht="12.75" customHeight="1" x14ac:dyDescent="0.25">
      <c r="B64"/>
      <c r="C64"/>
      <c r="D64"/>
      <c r="E64"/>
      <c r="F64"/>
      <c r="G64"/>
    </row>
    <row r="65" spans="2:7" s="22" customFormat="1" ht="12.75" customHeight="1" x14ac:dyDescent="0.25">
      <c r="B65"/>
      <c r="C65"/>
      <c r="D65"/>
      <c r="E65"/>
      <c r="F65"/>
      <c r="G65"/>
    </row>
    <row r="66" spans="2:7" s="22" customFormat="1" ht="12.75" customHeight="1" x14ac:dyDescent="0.25">
      <c r="B66"/>
      <c r="C66"/>
      <c r="D66"/>
      <c r="E66"/>
      <c r="F66"/>
      <c r="G66"/>
    </row>
    <row r="67" spans="2:7" s="22" customFormat="1" ht="12.75" customHeight="1" x14ac:dyDescent="0.25">
      <c r="B67"/>
      <c r="C67"/>
      <c r="D67"/>
      <c r="E67"/>
      <c r="F67"/>
      <c r="G67"/>
    </row>
    <row r="68" spans="2:7" s="22" customFormat="1" ht="12.75" customHeight="1" x14ac:dyDescent="0.25">
      <c r="B68"/>
      <c r="C68"/>
      <c r="D68"/>
      <c r="E68"/>
      <c r="F68"/>
      <c r="G68"/>
    </row>
    <row r="69" spans="2:7" s="22" customFormat="1" ht="12.75" customHeight="1" x14ac:dyDescent="0.25">
      <c r="B69"/>
      <c r="C69"/>
      <c r="D69"/>
      <c r="E69"/>
      <c r="F69"/>
      <c r="G69"/>
    </row>
    <row r="70" spans="2:7" s="22" customFormat="1" ht="12.75" customHeight="1" x14ac:dyDescent="0.25">
      <c r="B70"/>
      <c r="C70"/>
      <c r="D70"/>
      <c r="E70"/>
      <c r="F70"/>
      <c r="G70"/>
    </row>
    <row r="71" spans="2:7" s="22" customFormat="1" ht="12.75" customHeight="1" x14ac:dyDescent="0.25">
      <c r="B71"/>
      <c r="C71"/>
      <c r="D71"/>
      <c r="E71"/>
      <c r="F71"/>
      <c r="G71"/>
    </row>
    <row r="72" spans="2:7" s="22" customFormat="1" ht="12.75" customHeight="1" x14ac:dyDescent="0.25">
      <c r="B72"/>
      <c r="C72"/>
      <c r="D72"/>
      <c r="E72"/>
      <c r="F72"/>
      <c r="G72"/>
    </row>
    <row r="73" spans="2:7" s="22" customFormat="1" ht="12.75" customHeight="1" x14ac:dyDescent="0.25">
      <c r="B73"/>
      <c r="C73"/>
      <c r="D73"/>
      <c r="E73"/>
      <c r="F73"/>
      <c r="G73"/>
    </row>
    <row r="74" spans="2:7" s="22" customFormat="1" ht="12.75" customHeight="1" x14ac:dyDescent="0.25">
      <c r="B74"/>
      <c r="C74"/>
      <c r="D74"/>
      <c r="E74"/>
      <c r="F74"/>
      <c r="G74"/>
    </row>
    <row r="75" spans="2:7" s="22" customFormat="1" ht="12.75" customHeight="1" x14ac:dyDescent="0.25">
      <c r="B75"/>
      <c r="C75"/>
      <c r="D75"/>
      <c r="E75"/>
      <c r="F75"/>
      <c r="G75"/>
    </row>
    <row r="76" spans="2:7" s="22" customFormat="1" ht="12.75" customHeight="1" x14ac:dyDescent="0.25">
      <c r="B76"/>
      <c r="C76"/>
      <c r="D76"/>
      <c r="E76"/>
      <c r="F76"/>
      <c r="G76"/>
    </row>
    <row r="77" spans="2:7" s="22" customFormat="1" ht="12.75" customHeight="1" x14ac:dyDescent="0.25">
      <c r="B77"/>
      <c r="C77"/>
      <c r="D77"/>
      <c r="E77"/>
      <c r="F77"/>
      <c r="G77"/>
    </row>
    <row r="78" spans="2:7" s="22" customFormat="1" ht="12.75" customHeight="1" x14ac:dyDescent="0.25">
      <c r="B78"/>
      <c r="C78"/>
      <c r="D78"/>
      <c r="E78"/>
      <c r="F78"/>
      <c r="G78"/>
    </row>
    <row r="79" spans="2:7" s="22" customFormat="1" ht="12.75" customHeight="1" x14ac:dyDescent="0.25">
      <c r="B79"/>
      <c r="C79"/>
      <c r="D79"/>
      <c r="E79"/>
      <c r="F79"/>
      <c r="G79"/>
    </row>
    <row r="80" spans="2:7" s="22" customFormat="1" ht="12.75" customHeight="1" x14ac:dyDescent="0.25">
      <c r="B80"/>
      <c r="C80"/>
      <c r="D80"/>
      <c r="E80"/>
      <c r="F80"/>
      <c r="G80"/>
    </row>
    <row r="81" spans="2:7" s="22" customFormat="1" ht="12.75" customHeight="1" x14ac:dyDescent="0.25">
      <c r="B81"/>
      <c r="C81"/>
      <c r="D81"/>
      <c r="E81"/>
      <c r="F81"/>
      <c r="G81"/>
    </row>
    <row r="82" spans="2:7" s="22" customFormat="1" ht="12.75" customHeight="1" x14ac:dyDescent="0.25">
      <c r="B82"/>
      <c r="C82"/>
      <c r="D82"/>
      <c r="E82"/>
      <c r="F82"/>
      <c r="G82"/>
    </row>
    <row r="83" spans="2:7" s="22" customFormat="1" ht="12.75" customHeight="1" x14ac:dyDescent="0.25">
      <c r="B83"/>
      <c r="C83"/>
      <c r="D83"/>
      <c r="E83"/>
      <c r="F83"/>
      <c r="G83"/>
    </row>
    <row r="84" spans="2:7" s="22" customFormat="1" ht="12.75" customHeight="1" x14ac:dyDescent="0.25">
      <c r="B84"/>
      <c r="C84"/>
      <c r="D84"/>
      <c r="E84"/>
      <c r="F84"/>
      <c r="G84"/>
    </row>
    <row r="85" spans="2:7" s="22" customFormat="1" ht="12.75" customHeight="1" x14ac:dyDescent="0.25">
      <c r="B85"/>
      <c r="C85"/>
      <c r="D85"/>
      <c r="E85"/>
      <c r="F85"/>
      <c r="G85"/>
    </row>
    <row r="86" spans="2:7" s="22" customFormat="1" ht="12.75" customHeight="1" x14ac:dyDescent="0.25">
      <c r="B86"/>
      <c r="C86"/>
      <c r="D86"/>
      <c r="E86"/>
      <c r="F86"/>
      <c r="G86"/>
    </row>
    <row r="87" spans="2:7" s="22" customFormat="1" ht="12.75" customHeight="1" x14ac:dyDescent="0.25">
      <c r="B87"/>
      <c r="C87"/>
      <c r="D87"/>
      <c r="E87"/>
      <c r="F87"/>
      <c r="G87"/>
    </row>
    <row r="88" spans="2:7" s="22" customFormat="1" ht="12.75" customHeight="1" x14ac:dyDescent="0.25">
      <c r="B88"/>
      <c r="C88"/>
      <c r="D88"/>
      <c r="E88"/>
      <c r="F88"/>
      <c r="G88"/>
    </row>
    <row r="89" spans="2:7" s="22" customFormat="1" ht="12.75" customHeight="1" x14ac:dyDescent="0.25">
      <c r="B89"/>
      <c r="C89"/>
      <c r="D89"/>
      <c r="E89"/>
      <c r="F89"/>
      <c r="G89"/>
    </row>
    <row r="90" spans="2:7" s="22" customFormat="1" ht="12.75" customHeight="1" x14ac:dyDescent="0.25">
      <c r="B90"/>
      <c r="C90"/>
      <c r="D90"/>
      <c r="E90"/>
      <c r="F90"/>
      <c r="G90"/>
    </row>
    <row r="91" spans="2:7" s="22" customFormat="1" ht="12.75" customHeight="1" x14ac:dyDescent="0.25">
      <c r="B91"/>
      <c r="C91"/>
      <c r="D91"/>
      <c r="E91"/>
      <c r="F91"/>
      <c r="G91"/>
    </row>
    <row r="92" spans="2:7" s="22" customFormat="1" ht="12.75" customHeight="1" x14ac:dyDescent="0.25">
      <c r="B92"/>
      <c r="C92"/>
      <c r="D92"/>
      <c r="E92"/>
      <c r="F92"/>
      <c r="G92"/>
    </row>
    <row r="93" spans="2:7" s="22" customFormat="1" ht="12.75" customHeight="1" x14ac:dyDescent="0.25">
      <c r="B93"/>
      <c r="C93"/>
      <c r="D93"/>
      <c r="E93"/>
      <c r="F93"/>
      <c r="G93"/>
    </row>
    <row r="94" spans="2:7" s="22" customFormat="1" ht="12.75" customHeight="1" x14ac:dyDescent="0.25">
      <c r="B94"/>
      <c r="C94"/>
      <c r="D94"/>
      <c r="E94"/>
      <c r="F94"/>
      <c r="G94"/>
    </row>
    <row r="95" spans="2:7" s="22" customFormat="1" ht="12.75" customHeight="1" x14ac:dyDescent="0.25">
      <c r="B95"/>
      <c r="C95"/>
      <c r="D95"/>
      <c r="E95"/>
      <c r="F95"/>
      <c r="G95"/>
    </row>
    <row r="96" spans="2:7" s="22" customFormat="1" ht="12.75" customHeight="1" x14ac:dyDescent="0.25">
      <c r="B96"/>
      <c r="C96"/>
      <c r="D96"/>
      <c r="E96"/>
      <c r="F96"/>
      <c r="G96"/>
    </row>
    <row r="97" spans="2:7" s="22" customFormat="1" ht="12.75" customHeight="1" x14ac:dyDescent="0.25">
      <c r="B97"/>
      <c r="C97"/>
      <c r="D97"/>
      <c r="E97"/>
      <c r="F97"/>
      <c r="G97"/>
    </row>
    <row r="98" spans="2:7" s="22" customFormat="1" ht="12.75" customHeight="1" x14ac:dyDescent="0.25">
      <c r="B98"/>
      <c r="C98"/>
      <c r="D98"/>
      <c r="E98"/>
      <c r="F98"/>
      <c r="G98"/>
    </row>
    <row r="99" spans="2:7" s="22" customFormat="1" ht="12.75" customHeight="1" x14ac:dyDescent="0.25">
      <c r="B99"/>
      <c r="C99"/>
      <c r="D99"/>
      <c r="E99"/>
      <c r="F99"/>
      <c r="G99"/>
    </row>
    <row r="100" spans="2:7" s="22" customFormat="1" ht="12.75" customHeight="1" x14ac:dyDescent="0.25">
      <c r="B100"/>
      <c r="C100"/>
      <c r="D100"/>
      <c r="E100"/>
      <c r="F100"/>
      <c r="G100"/>
    </row>
    <row r="101" spans="2:7" s="22" customFormat="1" ht="12.75" customHeight="1" x14ac:dyDescent="0.25">
      <c r="B101"/>
      <c r="C101"/>
      <c r="D101"/>
      <c r="E101"/>
      <c r="F101"/>
      <c r="G101"/>
    </row>
    <row r="102" spans="2:7" s="22" customFormat="1" ht="12.75" customHeight="1" x14ac:dyDescent="0.25">
      <c r="B102"/>
      <c r="C102"/>
      <c r="D102"/>
      <c r="E102"/>
      <c r="F102"/>
      <c r="G102"/>
    </row>
    <row r="103" spans="2:7" s="22" customFormat="1" ht="12.75" customHeight="1" x14ac:dyDescent="0.25">
      <c r="B103"/>
      <c r="C103"/>
      <c r="D103"/>
      <c r="E103"/>
      <c r="F103"/>
      <c r="G103"/>
    </row>
    <row r="104" spans="2:7" s="22" customFormat="1" ht="12.75" customHeight="1" x14ac:dyDescent="0.25">
      <c r="B104"/>
      <c r="C104"/>
      <c r="D104"/>
      <c r="E104"/>
      <c r="F104"/>
      <c r="G104"/>
    </row>
    <row r="105" spans="2:7" s="22" customFormat="1" ht="12.75" customHeight="1" x14ac:dyDescent="0.25">
      <c r="B105"/>
      <c r="C105"/>
      <c r="D105"/>
      <c r="E105"/>
      <c r="F105"/>
      <c r="G105"/>
    </row>
    <row r="106" spans="2:7" s="22" customFormat="1" ht="12.75" customHeight="1" x14ac:dyDescent="0.25">
      <c r="B106"/>
      <c r="C106"/>
      <c r="D106"/>
      <c r="E106"/>
      <c r="F106"/>
      <c r="G106"/>
    </row>
    <row r="107" spans="2:7" s="22" customFormat="1" ht="12.75" customHeight="1" x14ac:dyDescent="0.25">
      <c r="B107"/>
      <c r="C107"/>
      <c r="D107"/>
      <c r="E107"/>
      <c r="F107"/>
      <c r="G107"/>
    </row>
    <row r="108" spans="2:7" s="22" customFormat="1" ht="12.75" customHeight="1" x14ac:dyDescent="0.25">
      <c r="B108"/>
      <c r="C108"/>
      <c r="D108"/>
      <c r="E108"/>
      <c r="F108"/>
      <c r="G108"/>
    </row>
    <row r="109" spans="2:7" s="22" customFormat="1" ht="12.75" customHeight="1" x14ac:dyDescent="0.25">
      <c r="B109"/>
      <c r="C109"/>
      <c r="D109"/>
      <c r="E109"/>
      <c r="F109"/>
      <c r="G109"/>
    </row>
    <row r="110" spans="2:7" s="22" customFormat="1" ht="12.75" customHeight="1" x14ac:dyDescent="0.25">
      <c r="B110"/>
      <c r="C110"/>
      <c r="D110"/>
      <c r="E110"/>
      <c r="F110"/>
      <c r="G110"/>
    </row>
    <row r="111" spans="2:7" s="22" customFormat="1" ht="12.75" customHeight="1" x14ac:dyDescent="0.25">
      <c r="B111"/>
      <c r="C111"/>
      <c r="D111"/>
      <c r="E111"/>
      <c r="F111"/>
      <c r="G111"/>
    </row>
    <row r="112" spans="2:7" s="22" customFormat="1" ht="12.75" customHeight="1" x14ac:dyDescent="0.25">
      <c r="B112"/>
      <c r="C112"/>
      <c r="D112"/>
      <c r="E112"/>
      <c r="F112"/>
      <c r="G112"/>
    </row>
    <row r="113" spans="2:7" s="22" customFormat="1" ht="12.75" customHeight="1" x14ac:dyDescent="0.25">
      <c r="B113"/>
      <c r="C113"/>
      <c r="D113"/>
      <c r="E113"/>
      <c r="F113"/>
      <c r="G113"/>
    </row>
    <row r="114" spans="2:7" s="22" customFormat="1" ht="12.75" customHeight="1" x14ac:dyDescent="0.25">
      <c r="B114"/>
      <c r="C114"/>
      <c r="D114"/>
      <c r="E114"/>
      <c r="F114"/>
      <c r="G114"/>
    </row>
    <row r="115" spans="2:7" s="22" customFormat="1" ht="12.75" customHeight="1" x14ac:dyDescent="0.25">
      <c r="B115"/>
      <c r="C115"/>
      <c r="D115"/>
      <c r="E115"/>
      <c r="F115"/>
      <c r="G115"/>
    </row>
    <row r="116" spans="2:7" s="22" customFormat="1" ht="12.75" customHeight="1" x14ac:dyDescent="0.25">
      <c r="B116"/>
      <c r="C116"/>
      <c r="D116"/>
      <c r="E116"/>
      <c r="F116"/>
      <c r="G116"/>
    </row>
    <row r="117" spans="2:7" s="22" customFormat="1" ht="12.75" customHeight="1" x14ac:dyDescent="0.25">
      <c r="B117"/>
      <c r="C117"/>
      <c r="D117"/>
      <c r="E117"/>
      <c r="F117"/>
      <c r="G117"/>
    </row>
    <row r="118" spans="2:7" s="22" customFormat="1" ht="12.75" customHeight="1" x14ac:dyDescent="0.25">
      <c r="B118"/>
      <c r="C118"/>
      <c r="D118"/>
      <c r="E118"/>
      <c r="F118"/>
      <c r="G118"/>
    </row>
    <row r="119" spans="2:7" s="22" customFormat="1" ht="12.75" customHeight="1" x14ac:dyDescent="0.25">
      <c r="B119"/>
      <c r="C119"/>
      <c r="D119"/>
      <c r="E119"/>
      <c r="F119"/>
      <c r="G119"/>
    </row>
    <row r="120" spans="2:7" s="22" customFormat="1" ht="12.75" customHeight="1" x14ac:dyDescent="0.25">
      <c r="B120"/>
      <c r="C120"/>
      <c r="D120"/>
      <c r="E120"/>
      <c r="F120"/>
      <c r="G120"/>
    </row>
    <row r="121" spans="2:7" s="22" customFormat="1" ht="12.75" customHeight="1" x14ac:dyDescent="0.25">
      <c r="B121"/>
      <c r="C121"/>
      <c r="D121"/>
      <c r="E121"/>
      <c r="F121"/>
      <c r="G121"/>
    </row>
    <row r="122" spans="2:7" s="22" customFormat="1" ht="12.75" customHeight="1" x14ac:dyDescent="0.25">
      <c r="B122"/>
      <c r="C122"/>
      <c r="D122"/>
      <c r="E122"/>
      <c r="F122"/>
      <c r="G122"/>
    </row>
    <row r="123" spans="2:7" s="22" customFormat="1" ht="12.75" customHeight="1" x14ac:dyDescent="0.25">
      <c r="B123"/>
      <c r="C123"/>
      <c r="D123"/>
      <c r="E123"/>
      <c r="F123"/>
      <c r="G123"/>
    </row>
    <row r="124" spans="2:7" s="22" customFormat="1" ht="12.75" customHeight="1" x14ac:dyDescent="0.25">
      <c r="B124"/>
      <c r="C124"/>
      <c r="D124"/>
      <c r="E124"/>
      <c r="F124"/>
      <c r="G124"/>
    </row>
    <row r="125" spans="2:7" s="22" customFormat="1" ht="12.75" customHeight="1" x14ac:dyDescent="0.25">
      <c r="B125"/>
      <c r="C125"/>
      <c r="D125"/>
      <c r="E125"/>
      <c r="F125"/>
      <c r="G125"/>
    </row>
    <row r="126" spans="2:7" s="22" customFormat="1" ht="12.75" customHeight="1" x14ac:dyDescent="0.25">
      <c r="B126"/>
      <c r="C126"/>
      <c r="D126"/>
      <c r="E126"/>
      <c r="F126"/>
      <c r="G126"/>
    </row>
    <row r="127" spans="2:7" s="22" customFormat="1" ht="12.75" customHeight="1" x14ac:dyDescent="0.25">
      <c r="B127"/>
      <c r="C127"/>
      <c r="D127"/>
      <c r="E127"/>
      <c r="F127"/>
      <c r="G127"/>
    </row>
    <row r="128" spans="2:7" s="22" customFormat="1" ht="12.75" customHeight="1" x14ac:dyDescent="0.25">
      <c r="B128"/>
      <c r="C128"/>
      <c r="D128"/>
      <c r="E128"/>
      <c r="F128"/>
      <c r="G128"/>
    </row>
    <row r="129" spans="2:7" s="22" customFormat="1" ht="12.75" customHeight="1" x14ac:dyDescent="0.25">
      <c r="B129"/>
      <c r="C129"/>
      <c r="D129"/>
      <c r="E129"/>
      <c r="F129"/>
      <c r="G129"/>
    </row>
    <row r="130" spans="2:7" s="22" customFormat="1" ht="12.75" customHeight="1" x14ac:dyDescent="0.25">
      <c r="B130"/>
      <c r="C130"/>
      <c r="D130"/>
      <c r="E130"/>
      <c r="F130"/>
      <c r="G130"/>
    </row>
    <row r="131" spans="2:7" s="22" customFormat="1" ht="12.75" customHeight="1" x14ac:dyDescent="0.25">
      <c r="B131"/>
      <c r="C131"/>
      <c r="D131"/>
      <c r="E131"/>
      <c r="F131"/>
      <c r="G131"/>
    </row>
    <row r="132" spans="2:7" s="22" customFormat="1" ht="12.75" customHeight="1" x14ac:dyDescent="0.25">
      <c r="B132"/>
      <c r="C132"/>
      <c r="D132"/>
      <c r="E132"/>
      <c r="F132"/>
      <c r="G132"/>
    </row>
    <row r="133" spans="2:7" s="22" customFormat="1" ht="12.75" customHeight="1" x14ac:dyDescent="0.25">
      <c r="B133"/>
      <c r="C133"/>
      <c r="D133"/>
      <c r="E133"/>
      <c r="F133"/>
      <c r="G133"/>
    </row>
    <row r="134" spans="2:7" s="22" customFormat="1" ht="12.75" customHeight="1" x14ac:dyDescent="0.25">
      <c r="B134"/>
      <c r="C134"/>
      <c r="D134"/>
      <c r="E134"/>
      <c r="F134"/>
      <c r="G134"/>
    </row>
    <row r="135" spans="2:7" s="22" customFormat="1" ht="12.75" customHeight="1" x14ac:dyDescent="0.25">
      <c r="B135"/>
      <c r="C135"/>
      <c r="D135"/>
      <c r="E135"/>
      <c r="F135"/>
      <c r="G135"/>
    </row>
    <row r="136" spans="2:7" s="22" customFormat="1" ht="12.75" customHeight="1" x14ac:dyDescent="0.25">
      <c r="B136"/>
      <c r="C136"/>
      <c r="D136"/>
      <c r="E136"/>
      <c r="F136"/>
      <c r="G136"/>
    </row>
    <row r="137" spans="2:7" s="22" customFormat="1" ht="12.75" customHeight="1" x14ac:dyDescent="0.25">
      <c r="B137"/>
      <c r="C137"/>
      <c r="D137"/>
      <c r="E137"/>
      <c r="F137"/>
      <c r="G137"/>
    </row>
    <row r="138" spans="2:7" s="22" customFormat="1" ht="12.75" customHeight="1" x14ac:dyDescent="0.25">
      <c r="B138"/>
      <c r="C138"/>
      <c r="D138"/>
      <c r="E138"/>
      <c r="F138"/>
      <c r="G138"/>
    </row>
    <row r="139" spans="2:7" s="22" customFormat="1" ht="12.75" customHeight="1" x14ac:dyDescent="0.25">
      <c r="B139"/>
      <c r="C139"/>
      <c r="D139"/>
      <c r="E139"/>
      <c r="F139"/>
      <c r="G139"/>
    </row>
    <row r="140" spans="2:7" s="22" customFormat="1" ht="12.75" customHeight="1" x14ac:dyDescent="0.25">
      <c r="B140"/>
      <c r="C140"/>
      <c r="D140"/>
      <c r="E140"/>
      <c r="F140"/>
      <c r="G140"/>
    </row>
    <row r="141" spans="2:7" s="22" customFormat="1" ht="12.75" customHeight="1" x14ac:dyDescent="0.25">
      <c r="B141"/>
      <c r="C141"/>
      <c r="D141"/>
      <c r="E141"/>
      <c r="F141"/>
      <c r="G141"/>
    </row>
    <row r="142" spans="2:7" s="22" customFormat="1" ht="12.75" customHeight="1" x14ac:dyDescent="0.25">
      <c r="B142"/>
      <c r="C142"/>
      <c r="D142"/>
      <c r="E142"/>
      <c r="F142"/>
      <c r="G142"/>
    </row>
    <row r="143" spans="2:7" s="22" customFormat="1" ht="12.75" customHeight="1" x14ac:dyDescent="0.25">
      <c r="B143"/>
      <c r="C143"/>
      <c r="D143"/>
      <c r="E143"/>
      <c r="F143"/>
      <c r="G143"/>
    </row>
    <row r="144" spans="2:7" s="22" customFormat="1" ht="12.75" customHeight="1" x14ac:dyDescent="0.25">
      <c r="B144"/>
      <c r="C144"/>
      <c r="D144"/>
      <c r="E144"/>
      <c r="F144"/>
      <c r="G144"/>
    </row>
    <row r="145" spans="2:7" s="22" customFormat="1" ht="12.75" customHeight="1" x14ac:dyDescent="0.25">
      <c r="B145"/>
      <c r="C145"/>
      <c r="D145"/>
      <c r="E145"/>
      <c r="F145"/>
      <c r="G145"/>
    </row>
    <row r="146" spans="2:7" s="22" customFormat="1" ht="12.75" customHeight="1" x14ac:dyDescent="0.25">
      <c r="B146"/>
      <c r="C146"/>
      <c r="D146"/>
      <c r="E146"/>
      <c r="F146"/>
      <c r="G146"/>
    </row>
    <row r="147" spans="2:7" s="22" customFormat="1" ht="12.75" customHeight="1" x14ac:dyDescent="0.25">
      <c r="B147"/>
      <c r="C147"/>
      <c r="D147"/>
      <c r="E147"/>
      <c r="F147"/>
      <c r="G147"/>
    </row>
    <row r="148" spans="2:7" s="22" customFormat="1" ht="12.75" customHeight="1" x14ac:dyDescent="0.25">
      <c r="B148"/>
      <c r="C148"/>
      <c r="D148"/>
      <c r="E148"/>
      <c r="F148"/>
      <c r="G148"/>
    </row>
    <row r="149" spans="2:7" s="22" customFormat="1" ht="12.75" customHeight="1" x14ac:dyDescent="0.25">
      <c r="B149"/>
      <c r="C149"/>
      <c r="D149"/>
      <c r="E149"/>
      <c r="F149"/>
      <c r="G149"/>
    </row>
    <row r="150" spans="2:7" s="22" customFormat="1" ht="12.75" customHeight="1" x14ac:dyDescent="0.25">
      <c r="B150"/>
      <c r="C150"/>
      <c r="D150"/>
      <c r="E150"/>
      <c r="F150"/>
      <c r="G150"/>
    </row>
    <row r="151" spans="2:7" s="22" customFormat="1" ht="12.75" customHeight="1" x14ac:dyDescent="0.25">
      <c r="B151"/>
      <c r="C151"/>
      <c r="D151"/>
      <c r="E151"/>
      <c r="F151"/>
      <c r="G151"/>
    </row>
    <row r="152" spans="2:7" s="22" customFormat="1" ht="12.75" customHeight="1" x14ac:dyDescent="0.25">
      <c r="B152"/>
      <c r="C152"/>
      <c r="D152"/>
      <c r="E152"/>
      <c r="F152"/>
      <c r="G152"/>
    </row>
    <row r="153" spans="2:7" s="22" customFormat="1" ht="12.75" customHeight="1" x14ac:dyDescent="0.25">
      <c r="B153"/>
      <c r="C153"/>
      <c r="D153"/>
      <c r="E153"/>
      <c r="F153"/>
      <c r="G153"/>
    </row>
    <row r="154" spans="2:7" s="22" customFormat="1" ht="12.75" customHeight="1" x14ac:dyDescent="0.25">
      <c r="B154"/>
      <c r="C154"/>
      <c r="D154"/>
      <c r="E154"/>
      <c r="F154"/>
      <c r="G154"/>
    </row>
    <row r="155" spans="2:7" s="22" customFormat="1" ht="12.75" customHeight="1" x14ac:dyDescent="0.25">
      <c r="B155"/>
      <c r="C155"/>
      <c r="D155"/>
      <c r="E155"/>
      <c r="F155"/>
      <c r="G155"/>
    </row>
    <row r="156" spans="2:7" s="22" customFormat="1" ht="12.75" customHeight="1" x14ac:dyDescent="0.25">
      <c r="B156"/>
      <c r="C156"/>
      <c r="D156"/>
      <c r="E156"/>
      <c r="F156"/>
      <c r="G156"/>
    </row>
    <row r="157" spans="2:7" s="22" customFormat="1" ht="12.75" customHeight="1" x14ac:dyDescent="0.25">
      <c r="B157"/>
      <c r="C157"/>
      <c r="D157"/>
      <c r="E157"/>
      <c r="F157"/>
      <c r="G157"/>
    </row>
    <row r="158" spans="2:7" s="22" customFormat="1" ht="12.75" customHeight="1" x14ac:dyDescent="0.25">
      <c r="B158"/>
      <c r="C158"/>
      <c r="D158"/>
      <c r="E158"/>
      <c r="F158"/>
      <c r="G158"/>
    </row>
    <row r="159" spans="2:7" s="22" customFormat="1" ht="12.75" customHeight="1" x14ac:dyDescent="0.25">
      <c r="B159"/>
      <c r="C159"/>
      <c r="D159"/>
      <c r="E159"/>
      <c r="F159"/>
      <c r="G159"/>
    </row>
    <row r="160" spans="2:7" s="22" customFormat="1" ht="12.75" customHeight="1" x14ac:dyDescent="0.25">
      <c r="B160"/>
      <c r="C160"/>
      <c r="D160"/>
      <c r="E160"/>
      <c r="F160"/>
      <c r="G160"/>
    </row>
    <row r="161" spans="2:7" s="22" customFormat="1" ht="12.75" customHeight="1" x14ac:dyDescent="0.25">
      <c r="B161"/>
      <c r="C161"/>
      <c r="D161"/>
      <c r="E161"/>
      <c r="F161"/>
      <c r="G161"/>
    </row>
    <row r="162" spans="2:7" s="22" customFormat="1" ht="12.75" customHeight="1" x14ac:dyDescent="0.25">
      <c r="B162"/>
      <c r="C162"/>
      <c r="D162"/>
      <c r="E162"/>
      <c r="F162"/>
      <c r="G162"/>
    </row>
    <row r="163" spans="2:7" s="22" customFormat="1" ht="12.75" customHeight="1" x14ac:dyDescent="0.25">
      <c r="B163"/>
      <c r="C163"/>
      <c r="D163"/>
      <c r="E163"/>
      <c r="F163"/>
      <c r="G163"/>
    </row>
    <row r="164" spans="2:7" s="22" customFormat="1" ht="12.75" customHeight="1" x14ac:dyDescent="0.25">
      <c r="B164"/>
      <c r="C164"/>
      <c r="D164"/>
      <c r="E164"/>
      <c r="F164"/>
      <c r="G164"/>
    </row>
    <row r="165" spans="2:7" s="22" customFormat="1" ht="12.75" customHeight="1" x14ac:dyDescent="0.25">
      <c r="B165"/>
      <c r="C165"/>
      <c r="D165"/>
      <c r="E165"/>
      <c r="F165"/>
      <c r="G165"/>
    </row>
    <row r="166" spans="2:7" s="22" customFormat="1" ht="12.75" customHeight="1" x14ac:dyDescent="0.25">
      <c r="B166"/>
      <c r="C166"/>
      <c r="D166"/>
      <c r="E166"/>
      <c r="F166"/>
      <c r="G166"/>
    </row>
    <row r="167" spans="2:7" s="22" customFormat="1" ht="12.75" customHeight="1" x14ac:dyDescent="0.25">
      <c r="B167"/>
      <c r="C167"/>
      <c r="D167"/>
      <c r="E167"/>
      <c r="F167"/>
      <c r="G167"/>
    </row>
    <row r="168" spans="2:7" s="22" customFormat="1" ht="12.75" customHeight="1" x14ac:dyDescent="0.25">
      <c r="B168"/>
      <c r="C168"/>
      <c r="D168"/>
      <c r="E168"/>
      <c r="F168"/>
      <c r="G168"/>
    </row>
    <row r="169" spans="2:7" s="22" customFormat="1" ht="12.75" customHeight="1" x14ac:dyDescent="0.25">
      <c r="B169"/>
      <c r="C169"/>
      <c r="D169"/>
      <c r="E169"/>
      <c r="F169"/>
      <c r="G169"/>
    </row>
    <row r="170" spans="2:7" s="22" customFormat="1" ht="12.75" customHeight="1" x14ac:dyDescent="0.25">
      <c r="B170"/>
      <c r="C170"/>
      <c r="D170"/>
      <c r="E170"/>
      <c r="F170"/>
      <c r="G170"/>
    </row>
    <row r="171" spans="2:7" s="22" customFormat="1" ht="12.75" customHeight="1" x14ac:dyDescent="0.25">
      <c r="B171"/>
      <c r="C171"/>
      <c r="D171"/>
      <c r="E171"/>
      <c r="F171"/>
      <c r="G171"/>
    </row>
    <row r="172" spans="2:7" s="22" customFormat="1" ht="12.75" customHeight="1" x14ac:dyDescent="0.25">
      <c r="B172"/>
      <c r="C172"/>
      <c r="D172"/>
      <c r="E172"/>
      <c r="F172"/>
      <c r="G172"/>
    </row>
    <row r="173" spans="2:7" s="22" customFormat="1" ht="12.75" customHeight="1" x14ac:dyDescent="0.25">
      <c r="B173"/>
      <c r="C173"/>
      <c r="D173"/>
      <c r="E173"/>
      <c r="F173"/>
      <c r="G173"/>
    </row>
    <row r="174" spans="2:7" s="22" customFormat="1" ht="12.75" customHeight="1" x14ac:dyDescent="0.25">
      <c r="B174"/>
      <c r="C174"/>
      <c r="D174"/>
      <c r="E174"/>
      <c r="F174"/>
      <c r="G174"/>
    </row>
    <row r="175" spans="2:7" s="22" customFormat="1" ht="12.75" customHeight="1" x14ac:dyDescent="0.25">
      <c r="B175"/>
      <c r="C175"/>
      <c r="D175"/>
      <c r="E175"/>
      <c r="F175"/>
      <c r="G175"/>
    </row>
    <row r="176" spans="2:7" s="22" customFormat="1" ht="12.75" customHeight="1" x14ac:dyDescent="0.25">
      <c r="B176"/>
      <c r="C176"/>
      <c r="D176"/>
      <c r="E176"/>
      <c r="F176"/>
      <c r="G176"/>
    </row>
    <row r="177" spans="2:7" s="22" customFormat="1" ht="12.75" customHeight="1" x14ac:dyDescent="0.25">
      <c r="B177"/>
      <c r="C177"/>
      <c r="D177"/>
      <c r="E177"/>
      <c r="F177"/>
      <c r="G177"/>
    </row>
    <row r="178" spans="2:7" s="22" customFormat="1" ht="12.75" customHeight="1" x14ac:dyDescent="0.25">
      <c r="B178"/>
      <c r="C178"/>
      <c r="D178"/>
      <c r="E178"/>
      <c r="F178"/>
      <c r="G178"/>
    </row>
    <row r="179" spans="2:7" s="22" customFormat="1" ht="12.75" customHeight="1" x14ac:dyDescent="0.25">
      <c r="B179"/>
      <c r="C179"/>
      <c r="D179"/>
      <c r="E179"/>
      <c r="F179"/>
      <c r="G179"/>
    </row>
    <row r="180" spans="2:7" s="22" customFormat="1" ht="12.75" customHeight="1" x14ac:dyDescent="0.25">
      <c r="B180"/>
      <c r="C180"/>
      <c r="D180"/>
      <c r="E180"/>
      <c r="F180"/>
      <c r="G180"/>
    </row>
    <row r="181" spans="2:7" s="22" customFormat="1" ht="12.75" customHeight="1" x14ac:dyDescent="0.25">
      <c r="B181"/>
      <c r="C181"/>
      <c r="D181"/>
      <c r="E181"/>
      <c r="F181"/>
      <c r="G181"/>
    </row>
    <row r="182" spans="2:7" s="22" customFormat="1" ht="12.75" customHeight="1" x14ac:dyDescent="0.25">
      <c r="B182"/>
      <c r="C182"/>
      <c r="D182"/>
      <c r="E182"/>
      <c r="F182"/>
      <c r="G182"/>
    </row>
    <row r="183" spans="2:7" s="22" customFormat="1" ht="12.75" customHeight="1" x14ac:dyDescent="0.25">
      <c r="B183"/>
      <c r="C183"/>
      <c r="D183"/>
      <c r="E183"/>
      <c r="F183"/>
      <c r="G183"/>
    </row>
    <row r="184" spans="2:7" s="22" customFormat="1" ht="12.75" customHeight="1" x14ac:dyDescent="0.25">
      <c r="B184"/>
      <c r="C184"/>
      <c r="D184"/>
      <c r="E184"/>
      <c r="F184"/>
      <c r="G184"/>
    </row>
    <row r="185" spans="2:7" s="22" customFormat="1" ht="12.75" customHeight="1" x14ac:dyDescent="0.25">
      <c r="B185"/>
      <c r="C185"/>
      <c r="D185"/>
      <c r="E185"/>
      <c r="F185"/>
      <c r="G185"/>
    </row>
    <row r="186" spans="2:7" s="22" customFormat="1" ht="12.75" customHeight="1" x14ac:dyDescent="0.25">
      <c r="B186"/>
      <c r="C186"/>
      <c r="D186"/>
      <c r="E186"/>
      <c r="F186"/>
      <c r="G186"/>
    </row>
    <row r="187" spans="2:7" s="22" customFormat="1" ht="12.75" customHeight="1" x14ac:dyDescent="0.25">
      <c r="B187"/>
      <c r="C187"/>
      <c r="D187"/>
      <c r="E187"/>
      <c r="F187"/>
      <c r="G187"/>
    </row>
    <row r="188" spans="2:7" s="22" customFormat="1" ht="12.75" customHeight="1" x14ac:dyDescent="0.25">
      <c r="B188"/>
      <c r="C188"/>
      <c r="D188"/>
      <c r="E188"/>
      <c r="F188"/>
      <c r="G188"/>
    </row>
    <row r="189" spans="2:7" s="22" customFormat="1" ht="12.75" customHeight="1" x14ac:dyDescent="0.25">
      <c r="B189"/>
      <c r="C189"/>
      <c r="D189"/>
      <c r="E189"/>
      <c r="F189"/>
      <c r="G189"/>
    </row>
    <row r="190" spans="2:7" s="22" customFormat="1" ht="12.75" customHeight="1" x14ac:dyDescent="0.25">
      <c r="B190"/>
      <c r="C190"/>
      <c r="D190"/>
      <c r="E190"/>
      <c r="F190"/>
      <c r="G190"/>
    </row>
    <row r="191" spans="2:7" s="22" customFormat="1" ht="12.75" customHeight="1" x14ac:dyDescent="0.25">
      <c r="B191"/>
      <c r="C191"/>
      <c r="D191"/>
      <c r="E191"/>
      <c r="F191"/>
      <c r="G191"/>
    </row>
    <row r="192" spans="2:7" s="22" customFormat="1" ht="12.75" customHeight="1" x14ac:dyDescent="0.25">
      <c r="B192"/>
      <c r="C192"/>
      <c r="D192"/>
      <c r="E192"/>
      <c r="F192"/>
      <c r="G192"/>
    </row>
    <row r="193" spans="2:7" s="22" customFormat="1" ht="12.75" customHeight="1" x14ac:dyDescent="0.25">
      <c r="B193"/>
      <c r="C193"/>
      <c r="D193"/>
      <c r="E193"/>
      <c r="F193"/>
      <c r="G193"/>
    </row>
    <row r="194" spans="2:7" s="22" customFormat="1" ht="12.75" customHeight="1" x14ac:dyDescent="0.25">
      <c r="B194"/>
      <c r="C194"/>
      <c r="D194"/>
      <c r="E194"/>
      <c r="F194"/>
      <c r="G194"/>
    </row>
    <row r="195" spans="2:7" s="22" customFormat="1" ht="12.75" customHeight="1" x14ac:dyDescent="0.25">
      <c r="B195"/>
      <c r="C195"/>
      <c r="D195"/>
      <c r="E195"/>
      <c r="F195"/>
      <c r="G195"/>
    </row>
    <row r="196" spans="2:7" s="22" customFormat="1" ht="12.75" customHeight="1" x14ac:dyDescent="0.25">
      <c r="B196"/>
      <c r="C196"/>
      <c r="D196"/>
      <c r="E196"/>
      <c r="F196"/>
      <c r="G196"/>
    </row>
    <row r="197" spans="2:7" s="22" customFormat="1" ht="12.75" customHeight="1" x14ac:dyDescent="0.25">
      <c r="B197"/>
      <c r="C197"/>
      <c r="D197"/>
      <c r="E197"/>
      <c r="F197"/>
      <c r="G197"/>
    </row>
    <row r="198" spans="2:7" s="22" customFormat="1" ht="12.75" customHeight="1" x14ac:dyDescent="0.25">
      <c r="B198"/>
      <c r="C198"/>
      <c r="D198"/>
      <c r="E198"/>
      <c r="F198"/>
      <c r="G198"/>
    </row>
    <row r="199" spans="2:7" s="22" customFormat="1" ht="12.75" customHeight="1" x14ac:dyDescent="0.25">
      <c r="B199"/>
      <c r="C199"/>
      <c r="D199"/>
      <c r="E199"/>
      <c r="F199"/>
      <c r="G199"/>
    </row>
    <row r="200" spans="2:7" s="22" customFormat="1" ht="12.75" customHeight="1" x14ac:dyDescent="0.25">
      <c r="B200"/>
      <c r="C200"/>
      <c r="D200"/>
      <c r="E200"/>
      <c r="F200"/>
      <c r="G200"/>
    </row>
    <row r="201" spans="2:7" s="22" customFormat="1" ht="12.75" customHeight="1" x14ac:dyDescent="0.25">
      <c r="B201"/>
      <c r="C201"/>
      <c r="D201"/>
      <c r="E201"/>
      <c r="F201"/>
      <c r="G201"/>
    </row>
    <row r="202" spans="2:7" s="22" customFormat="1" ht="12.75" customHeight="1" x14ac:dyDescent="0.25">
      <c r="B202"/>
      <c r="C202"/>
      <c r="D202"/>
      <c r="E202"/>
      <c r="F202"/>
      <c r="G202"/>
    </row>
    <row r="203" spans="2:7" s="22" customFormat="1" ht="12.75" customHeight="1" x14ac:dyDescent="0.25">
      <c r="B203"/>
      <c r="C203"/>
      <c r="D203"/>
      <c r="E203"/>
      <c r="F203"/>
      <c r="G203"/>
    </row>
    <row r="204" spans="2:7" s="22" customFormat="1" ht="12.75" customHeight="1" x14ac:dyDescent="0.25">
      <c r="B204"/>
      <c r="C204"/>
      <c r="D204"/>
      <c r="E204"/>
      <c r="F204"/>
      <c r="G204"/>
    </row>
    <row r="205" spans="2:7" s="22" customFormat="1" ht="12.75" customHeight="1" x14ac:dyDescent="0.25">
      <c r="B205"/>
      <c r="C205"/>
      <c r="D205"/>
      <c r="E205"/>
      <c r="F205"/>
      <c r="G205"/>
    </row>
    <row r="206" spans="2:7" s="22" customFormat="1" ht="12.75" customHeight="1" x14ac:dyDescent="0.25">
      <c r="B206"/>
      <c r="C206"/>
      <c r="D206"/>
      <c r="E206"/>
      <c r="F206"/>
      <c r="G206"/>
    </row>
    <row r="207" spans="2:7" s="22" customFormat="1" ht="12.75" customHeight="1" x14ac:dyDescent="0.25">
      <c r="B207"/>
      <c r="C207"/>
      <c r="D207"/>
      <c r="E207"/>
      <c r="F207"/>
      <c r="G207"/>
    </row>
    <row r="208" spans="2:7" s="22" customFormat="1" ht="12.75" customHeight="1" x14ac:dyDescent="0.25">
      <c r="B208"/>
      <c r="C208"/>
      <c r="D208"/>
      <c r="E208"/>
      <c r="F208"/>
      <c r="G208"/>
    </row>
    <row r="209" spans="2:7" s="22" customFormat="1" ht="12.75" customHeight="1" x14ac:dyDescent="0.25">
      <c r="B209"/>
      <c r="C209"/>
      <c r="D209"/>
      <c r="E209"/>
      <c r="F209"/>
      <c r="G209"/>
    </row>
    <row r="210" spans="2:7" s="22" customFormat="1" ht="12.75" customHeight="1" x14ac:dyDescent="0.25">
      <c r="B210"/>
      <c r="C210"/>
      <c r="D210"/>
      <c r="E210"/>
      <c r="F210"/>
      <c r="G210"/>
    </row>
    <row r="211" spans="2:7" s="22" customFormat="1" ht="12.75" customHeight="1" x14ac:dyDescent="0.25">
      <c r="B211"/>
      <c r="C211"/>
      <c r="D211"/>
      <c r="E211"/>
      <c r="F211"/>
      <c r="G211"/>
    </row>
    <row r="212" spans="2:7" s="22" customFormat="1" ht="12.75" customHeight="1" x14ac:dyDescent="0.25">
      <c r="B212"/>
      <c r="C212"/>
      <c r="D212"/>
      <c r="E212"/>
      <c r="F212"/>
      <c r="G212"/>
    </row>
    <row r="213" spans="2:7" s="22" customFormat="1" ht="12.75" customHeight="1" x14ac:dyDescent="0.25">
      <c r="B213"/>
      <c r="C213"/>
      <c r="D213"/>
      <c r="E213"/>
      <c r="F213"/>
      <c r="G213"/>
    </row>
    <row r="214" spans="2:7" s="22" customFormat="1" ht="12.75" customHeight="1" x14ac:dyDescent="0.25">
      <c r="B214"/>
      <c r="C214"/>
      <c r="D214"/>
      <c r="E214"/>
      <c r="F214"/>
      <c r="G214"/>
    </row>
    <row r="215" spans="2:7" s="22" customFormat="1" ht="12.75" customHeight="1" x14ac:dyDescent="0.25">
      <c r="B215"/>
      <c r="C215"/>
      <c r="D215"/>
      <c r="E215"/>
      <c r="F215"/>
      <c r="G215"/>
    </row>
    <row r="216" spans="2:7" s="22" customFormat="1" ht="12.75" customHeight="1" x14ac:dyDescent="0.25">
      <c r="B216"/>
      <c r="C216"/>
      <c r="D216"/>
      <c r="E216"/>
      <c r="F216"/>
      <c r="G216"/>
    </row>
    <row r="217" spans="2:7" s="22" customFormat="1" ht="12.75" customHeight="1" x14ac:dyDescent="0.25">
      <c r="B217"/>
      <c r="C217"/>
      <c r="D217"/>
      <c r="E217"/>
      <c r="F217"/>
      <c r="G217"/>
    </row>
    <row r="218" spans="2:7" s="22" customFormat="1" ht="12.75" customHeight="1" x14ac:dyDescent="0.25">
      <c r="B218"/>
      <c r="C218"/>
      <c r="D218"/>
      <c r="E218"/>
      <c r="F218"/>
      <c r="G218"/>
    </row>
    <row r="219" spans="2:7" s="22" customFormat="1" ht="12.75" customHeight="1" x14ac:dyDescent="0.25">
      <c r="B219"/>
      <c r="C219"/>
      <c r="D219"/>
      <c r="E219"/>
      <c r="F219"/>
      <c r="G219"/>
    </row>
    <row r="220" spans="2:7" s="22" customFormat="1" ht="12.75" customHeight="1" x14ac:dyDescent="0.25">
      <c r="B220"/>
      <c r="C220"/>
      <c r="D220"/>
      <c r="E220"/>
      <c r="F220"/>
      <c r="G220"/>
    </row>
    <row r="221" spans="2:7" s="22" customFormat="1" ht="12.75" customHeight="1" x14ac:dyDescent="0.25">
      <c r="B221"/>
      <c r="C221"/>
      <c r="D221"/>
      <c r="E221"/>
      <c r="F221"/>
      <c r="G221"/>
    </row>
    <row r="222" spans="2:7" s="22" customFormat="1" ht="12.75" customHeight="1" x14ac:dyDescent="0.25">
      <c r="B222"/>
      <c r="C222"/>
      <c r="D222"/>
      <c r="E222"/>
      <c r="F222"/>
      <c r="G222"/>
    </row>
    <row r="223" spans="2:7" s="22" customFormat="1" ht="12.75" customHeight="1" x14ac:dyDescent="0.25">
      <c r="B223"/>
      <c r="C223"/>
      <c r="D223"/>
      <c r="E223"/>
      <c r="F223"/>
      <c r="G223"/>
    </row>
    <row r="224" spans="2:7" s="22" customFormat="1" ht="12.75" customHeight="1" x14ac:dyDescent="0.25">
      <c r="B224"/>
      <c r="C224"/>
      <c r="D224"/>
      <c r="E224"/>
      <c r="F224"/>
      <c r="G224"/>
    </row>
    <row r="225" spans="2:7" s="22" customFormat="1" ht="12.75" customHeight="1" x14ac:dyDescent="0.25">
      <c r="B225"/>
      <c r="C225"/>
      <c r="D225"/>
      <c r="E225"/>
      <c r="F225"/>
      <c r="G225"/>
    </row>
    <row r="226" spans="2:7" s="22" customFormat="1" ht="12.75" customHeight="1" x14ac:dyDescent="0.25">
      <c r="B226"/>
      <c r="C226"/>
      <c r="D226"/>
      <c r="E226"/>
      <c r="F226"/>
      <c r="G226"/>
    </row>
    <row r="227" spans="2:7" s="22" customFormat="1" ht="12.75" customHeight="1" x14ac:dyDescent="0.25">
      <c r="B227"/>
      <c r="C227"/>
      <c r="D227"/>
      <c r="E227"/>
      <c r="F227"/>
      <c r="G227"/>
    </row>
    <row r="228" spans="2:7" s="22" customFormat="1" ht="12.75" customHeight="1" x14ac:dyDescent="0.25">
      <c r="B228"/>
      <c r="C228"/>
      <c r="D228"/>
      <c r="E228"/>
      <c r="F228"/>
      <c r="G228"/>
    </row>
    <row r="229" spans="2:7" s="22" customFormat="1" ht="12.75" customHeight="1" x14ac:dyDescent="0.25">
      <c r="B229"/>
      <c r="C229"/>
      <c r="D229"/>
      <c r="E229"/>
      <c r="F229"/>
      <c r="G229"/>
    </row>
    <row r="230" spans="2:7" s="22" customFormat="1" ht="12.75" customHeight="1" x14ac:dyDescent="0.25">
      <c r="B230"/>
      <c r="C230"/>
      <c r="D230"/>
      <c r="E230"/>
      <c r="F230"/>
      <c r="G230"/>
    </row>
    <row r="231" spans="2:7" s="22" customFormat="1" ht="12.75" customHeight="1" x14ac:dyDescent="0.25">
      <c r="B231"/>
      <c r="C231"/>
      <c r="D231"/>
      <c r="E231"/>
      <c r="F231"/>
      <c r="G231"/>
    </row>
    <row r="232" spans="2:7" s="22" customFormat="1" ht="12.75" customHeight="1" x14ac:dyDescent="0.25">
      <c r="B232"/>
      <c r="C232"/>
      <c r="D232"/>
      <c r="E232"/>
      <c r="F232"/>
      <c r="G232"/>
    </row>
    <row r="233" spans="2:7" s="22" customFormat="1" ht="12.75" customHeight="1" x14ac:dyDescent="0.25">
      <c r="B233"/>
      <c r="C233"/>
      <c r="D233"/>
      <c r="E233"/>
      <c r="F233"/>
      <c r="G233"/>
    </row>
    <row r="234" spans="2:7" s="22" customFormat="1" ht="12.75" customHeight="1" x14ac:dyDescent="0.25">
      <c r="B234"/>
      <c r="C234"/>
      <c r="D234"/>
      <c r="E234"/>
      <c r="F234"/>
      <c r="G234"/>
    </row>
    <row r="235" spans="2:7" s="22" customFormat="1" ht="12.75" customHeight="1" x14ac:dyDescent="0.25">
      <c r="B235"/>
      <c r="C235"/>
      <c r="D235"/>
      <c r="E235"/>
      <c r="F235"/>
      <c r="G235"/>
    </row>
    <row r="236" spans="2:7" s="22" customFormat="1" ht="12.75" customHeight="1" x14ac:dyDescent="0.25">
      <c r="B236"/>
      <c r="C236"/>
      <c r="D236"/>
      <c r="E236"/>
      <c r="F236"/>
      <c r="G236"/>
    </row>
    <row r="237" spans="2:7" s="22" customFormat="1" ht="12.75" customHeight="1" x14ac:dyDescent="0.25">
      <c r="B237"/>
      <c r="C237"/>
      <c r="D237"/>
      <c r="E237"/>
      <c r="F237"/>
      <c r="G237"/>
    </row>
    <row r="238" spans="2:7" s="22" customFormat="1" ht="12.75" customHeight="1" x14ac:dyDescent="0.25">
      <c r="B238"/>
      <c r="C238"/>
      <c r="D238"/>
      <c r="E238"/>
      <c r="F238"/>
      <c r="G238"/>
    </row>
    <row r="239" spans="2:7" s="22" customFormat="1" ht="12.75" customHeight="1" x14ac:dyDescent="0.25">
      <c r="B239"/>
      <c r="C239"/>
      <c r="D239"/>
      <c r="E239"/>
      <c r="F239"/>
      <c r="G239"/>
    </row>
    <row r="240" spans="2:7" s="22" customFormat="1" ht="12.75" customHeight="1" x14ac:dyDescent="0.25">
      <c r="B240"/>
      <c r="C240"/>
      <c r="D240"/>
      <c r="E240"/>
      <c r="F240"/>
      <c r="G240"/>
    </row>
    <row r="241" spans="2:7" s="22" customFormat="1" ht="12.75" customHeight="1" x14ac:dyDescent="0.25">
      <c r="B241"/>
      <c r="C241"/>
      <c r="D241"/>
      <c r="E241"/>
      <c r="F241"/>
      <c r="G241"/>
    </row>
    <row r="242" spans="2:7" s="22" customFormat="1" ht="12.75" customHeight="1" x14ac:dyDescent="0.25">
      <c r="B242"/>
      <c r="C242"/>
      <c r="D242"/>
      <c r="E242"/>
      <c r="F242"/>
      <c r="G242"/>
    </row>
    <row r="243" spans="2:7" s="22" customFormat="1" ht="12.75" customHeight="1" x14ac:dyDescent="0.25">
      <c r="B243"/>
      <c r="C243"/>
      <c r="D243"/>
      <c r="E243"/>
      <c r="F243"/>
      <c r="G243"/>
    </row>
    <row r="244" spans="2:7" s="22" customFormat="1" ht="12.75" customHeight="1" x14ac:dyDescent="0.25">
      <c r="B244"/>
      <c r="C244"/>
      <c r="D244"/>
      <c r="E244"/>
      <c r="F244"/>
      <c r="G244"/>
    </row>
    <row r="245" spans="2:7" s="22" customFormat="1" ht="12.75" customHeight="1" x14ac:dyDescent="0.25">
      <c r="B245"/>
      <c r="C245"/>
      <c r="D245"/>
      <c r="E245"/>
      <c r="F245"/>
      <c r="G245"/>
    </row>
    <row r="246" spans="2:7" s="22" customFormat="1" ht="12.75" customHeight="1" x14ac:dyDescent="0.25">
      <c r="B246"/>
      <c r="C246"/>
      <c r="D246"/>
      <c r="E246"/>
      <c r="F246"/>
      <c r="G246"/>
    </row>
    <row r="247" spans="2:7" s="22" customFormat="1" ht="12.75" customHeight="1" x14ac:dyDescent="0.25">
      <c r="B247"/>
      <c r="C247"/>
      <c r="D247"/>
      <c r="E247"/>
      <c r="F247"/>
      <c r="G247"/>
    </row>
    <row r="248" spans="2:7" s="22" customFormat="1" ht="12.75" customHeight="1" x14ac:dyDescent="0.25">
      <c r="B248"/>
      <c r="C248"/>
      <c r="D248"/>
      <c r="E248"/>
      <c r="F248"/>
      <c r="G248"/>
    </row>
    <row r="249" spans="2:7" s="22" customFormat="1" ht="12.75" customHeight="1" x14ac:dyDescent="0.25">
      <c r="B249"/>
      <c r="C249"/>
      <c r="D249"/>
      <c r="E249"/>
      <c r="F249"/>
      <c r="G249"/>
    </row>
    <row r="250" spans="2:7" s="22" customFormat="1" ht="12.75" customHeight="1" x14ac:dyDescent="0.25">
      <c r="B250"/>
      <c r="C250"/>
      <c r="D250"/>
      <c r="E250"/>
      <c r="F250"/>
      <c r="G250"/>
    </row>
    <row r="251" spans="2:7" s="22" customFormat="1" ht="12.75" customHeight="1" x14ac:dyDescent="0.25">
      <c r="B251"/>
      <c r="C251"/>
      <c r="D251"/>
      <c r="E251"/>
      <c r="F251"/>
      <c r="G251"/>
    </row>
    <row r="252" spans="2:7" s="22" customFormat="1" ht="12.75" customHeight="1" x14ac:dyDescent="0.25">
      <c r="B252"/>
      <c r="C252"/>
      <c r="D252"/>
      <c r="E252"/>
      <c r="F252"/>
      <c r="G252"/>
    </row>
    <row r="253" spans="2:7" s="22" customFormat="1" ht="12.75" customHeight="1" x14ac:dyDescent="0.25">
      <c r="B253"/>
      <c r="C253"/>
      <c r="D253"/>
      <c r="E253"/>
      <c r="F253"/>
      <c r="G253"/>
    </row>
    <row r="254" spans="2:7" s="22" customFormat="1" ht="12.75" customHeight="1" x14ac:dyDescent="0.25">
      <c r="B254"/>
      <c r="C254"/>
      <c r="D254"/>
      <c r="E254"/>
      <c r="F254"/>
      <c r="G254"/>
    </row>
    <row r="255" spans="2:7" s="22" customFormat="1" ht="12.75" customHeight="1" x14ac:dyDescent="0.25">
      <c r="B255"/>
      <c r="C255"/>
      <c r="D255"/>
      <c r="E255"/>
      <c r="F255"/>
      <c r="G255"/>
    </row>
    <row r="256" spans="2:7" s="22" customFormat="1" ht="12.75" customHeight="1" x14ac:dyDescent="0.25">
      <c r="B256"/>
      <c r="C256"/>
      <c r="D256"/>
      <c r="E256"/>
      <c r="F256"/>
      <c r="G256"/>
    </row>
    <row r="257" spans="2:7" s="22" customFormat="1" ht="12.75" customHeight="1" x14ac:dyDescent="0.25">
      <c r="B257"/>
      <c r="C257"/>
      <c r="D257"/>
      <c r="E257"/>
      <c r="F257"/>
      <c r="G257"/>
    </row>
    <row r="258" spans="2:7" s="22" customFormat="1" ht="12.75" customHeight="1" x14ac:dyDescent="0.25">
      <c r="B258"/>
      <c r="C258"/>
      <c r="D258"/>
      <c r="E258"/>
      <c r="F258"/>
      <c r="G258"/>
    </row>
    <row r="259" spans="2:7" s="22" customFormat="1" ht="12.75" customHeight="1" x14ac:dyDescent="0.25">
      <c r="B259"/>
      <c r="C259"/>
      <c r="D259"/>
      <c r="E259"/>
      <c r="F259"/>
      <c r="G259"/>
    </row>
    <row r="260" spans="2:7" s="22" customFormat="1" ht="12.75" customHeight="1" x14ac:dyDescent="0.25">
      <c r="B260"/>
      <c r="C260"/>
      <c r="D260"/>
      <c r="E260"/>
      <c r="F260"/>
      <c r="G260"/>
    </row>
    <row r="261" spans="2:7" s="22" customFormat="1" ht="12.75" customHeight="1" x14ac:dyDescent="0.25">
      <c r="B261"/>
      <c r="C261"/>
      <c r="D261"/>
      <c r="E261"/>
      <c r="F261"/>
      <c r="G261"/>
    </row>
    <row r="262" spans="2:7" s="22" customFormat="1" ht="12.75" customHeight="1" x14ac:dyDescent="0.25">
      <c r="B262"/>
      <c r="C262"/>
      <c r="D262"/>
      <c r="E262"/>
      <c r="F262"/>
      <c r="G262"/>
    </row>
    <row r="263" spans="2:7" s="22" customFormat="1" ht="12.75" customHeight="1" x14ac:dyDescent="0.25">
      <c r="B263"/>
      <c r="C263"/>
      <c r="D263"/>
      <c r="E263"/>
      <c r="F263"/>
      <c r="G263"/>
    </row>
    <row r="264" spans="2:7" s="22" customFormat="1" ht="12.75" customHeight="1" x14ac:dyDescent="0.25">
      <c r="B264"/>
      <c r="C264"/>
      <c r="D264"/>
      <c r="E264"/>
      <c r="F264"/>
      <c r="G264"/>
    </row>
    <row r="265" spans="2:7" s="22" customFormat="1" ht="12.75" customHeight="1" x14ac:dyDescent="0.25">
      <c r="B265"/>
      <c r="C265"/>
      <c r="D265"/>
      <c r="E265"/>
      <c r="F265"/>
      <c r="G265"/>
    </row>
    <row r="266" spans="2:7" s="22" customFormat="1" ht="12.75" customHeight="1" x14ac:dyDescent="0.25">
      <c r="B266"/>
      <c r="C266"/>
      <c r="D266"/>
      <c r="E266"/>
      <c r="F266"/>
      <c r="G266"/>
    </row>
    <row r="267" spans="2:7" s="22" customFormat="1" ht="12.75" customHeight="1" x14ac:dyDescent="0.25">
      <c r="B267"/>
      <c r="C267"/>
      <c r="D267"/>
      <c r="E267"/>
      <c r="F267"/>
      <c r="G267"/>
    </row>
    <row r="268" spans="2:7" s="22" customFormat="1" ht="12.75" customHeight="1" x14ac:dyDescent="0.25">
      <c r="B268"/>
      <c r="C268"/>
      <c r="D268"/>
      <c r="E268"/>
      <c r="F268"/>
      <c r="G268"/>
    </row>
    <row r="269" spans="2:7" s="22" customFormat="1" ht="12.75" customHeight="1" x14ac:dyDescent="0.25">
      <c r="B269"/>
      <c r="C269"/>
      <c r="D269"/>
      <c r="E269"/>
      <c r="F269"/>
      <c r="G269"/>
    </row>
    <row r="270" spans="2:7" s="22" customFormat="1" ht="12.75" customHeight="1" x14ac:dyDescent="0.25">
      <c r="B270"/>
      <c r="C270"/>
      <c r="D270"/>
      <c r="E270"/>
      <c r="F270"/>
      <c r="G270"/>
    </row>
    <row r="271" spans="2:7" s="22" customFormat="1" ht="12.75" customHeight="1" x14ac:dyDescent="0.25">
      <c r="B271"/>
      <c r="C271"/>
      <c r="D271"/>
      <c r="E271"/>
      <c r="F271"/>
      <c r="G271"/>
    </row>
    <row r="272" spans="2:7" s="22" customFormat="1" ht="12.75" customHeight="1" x14ac:dyDescent="0.25">
      <c r="B272"/>
      <c r="C272"/>
      <c r="D272"/>
      <c r="E272"/>
      <c r="F272"/>
      <c r="G272"/>
    </row>
    <row r="273" spans="2:7" s="22" customFormat="1" ht="12.75" customHeight="1" x14ac:dyDescent="0.25">
      <c r="B273"/>
      <c r="C273"/>
      <c r="D273"/>
      <c r="E273"/>
      <c r="F273"/>
      <c r="G273"/>
    </row>
    <row r="274" spans="2:7" s="22" customFormat="1" ht="12.75" customHeight="1" x14ac:dyDescent="0.25">
      <c r="B274"/>
      <c r="C274"/>
      <c r="D274"/>
      <c r="E274"/>
      <c r="F274"/>
      <c r="G274"/>
    </row>
    <row r="275" spans="2:7" s="22" customFormat="1" ht="12.75" customHeight="1" x14ac:dyDescent="0.25">
      <c r="B275"/>
      <c r="C275"/>
      <c r="D275"/>
      <c r="E275"/>
      <c r="F275"/>
      <c r="G275"/>
    </row>
    <row r="276" spans="2:7" s="22" customFormat="1" ht="12.75" customHeight="1" x14ac:dyDescent="0.25">
      <c r="B276"/>
      <c r="C276"/>
      <c r="D276"/>
      <c r="E276"/>
      <c r="F276"/>
      <c r="G276"/>
    </row>
    <row r="277" spans="2:7" s="22" customFormat="1" ht="12.75" customHeight="1" x14ac:dyDescent="0.25">
      <c r="B277"/>
      <c r="C277"/>
      <c r="D277"/>
      <c r="E277"/>
      <c r="F277"/>
      <c r="G277"/>
    </row>
    <row r="278" spans="2:7" s="22" customFormat="1" ht="12.75" customHeight="1" x14ac:dyDescent="0.25">
      <c r="B278"/>
      <c r="C278"/>
      <c r="D278"/>
      <c r="E278"/>
      <c r="F278"/>
      <c r="G278"/>
    </row>
    <row r="279" spans="2:7" s="22" customFormat="1" ht="12.75" customHeight="1" x14ac:dyDescent="0.25">
      <c r="B279"/>
      <c r="C279"/>
      <c r="D279"/>
      <c r="E279"/>
      <c r="F279"/>
      <c r="G279"/>
    </row>
    <row r="280" spans="2:7" s="22" customFormat="1" ht="12.75" customHeight="1" x14ac:dyDescent="0.25">
      <c r="B280"/>
      <c r="C280"/>
      <c r="D280"/>
      <c r="E280"/>
      <c r="F280"/>
      <c r="G280"/>
    </row>
    <row r="281" spans="2:7" s="22" customFormat="1" ht="12.75" customHeight="1" x14ac:dyDescent="0.25">
      <c r="B281"/>
      <c r="C281"/>
      <c r="D281"/>
      <c r="E281"/>
      <c r="F281"/>
      <c r="G281"/>
    </row>
    <row r="282" spans="2:7" s="22" customFormat="1" ht="12.75" customHeight="1" x14ac:dyDescent="0.25">
      <c r="B282"/>
      <c r="C282"/>
      <c r="D282"/>
      <c r="E282"/>
      <c r="F282"/>
      <c r="G282"/>
    </row>
    <row r="283" spans="2:7" s="22" customFormat="1" ht="12.75" customHeight="1" x14ac:dyDescent="0.25">
      <c r="B283"/>
      <c r="C283"/>
      <c r="D283"/>
      <c r="E283"/>
      <c r="F283"/>
      <c r="G283"/>
    </row>
    <row r="284" spans="2:7" s="22" customFormat="1" ht="12.75" customHeight="1" x14ac:dyDescent="0.25">
      <c r="B284"/>
      <c r="C284"/>
      <c r="D284"/>
      <c r="E284"/>
      <c r="F284"/>
      <c r="G284"/>
    </row>
    <row r="285" spans="2:7" s="22" customFormat="1" ht="12.75" customHeight="1" x14ac:dyDescent="0.25">
      <c r="B285"/>
      <c r="C285"/>
      <c r="D285"/>
      <c r="E285"/>
      <c r="F285"/>
      <c r="G285"/>
    </row>
    <row r="286" spans="2:7" s="22" customFormat="1" ht="12.75" customHeight="1" x14ac:dyDescent="0.25">
      <c r="B286"/>
      <c r="C286"/>
      <c r="D286"/>
      <c r="E286"/>
      <c r="F286"/>
      <c r="G286"/>
    </row>
    <row r="287" spans="2:7" s="22" customFormat="1" ht="12.75" customHeight="1" x14ac:dyDescent="0.25">
      <c r="B287"/>
      <c r="C287"/>
      <c r="D287"/>
      <c r="E287"/>
      <c r="F287"/>
      <c r="G287"/>
    </row>
    <row r="288" spans="2:7" s="22" customFormat="1" ht="12.75" customHeight="1" x14ac:dyDescent="0.25">
      <c r="B288"/>
      <c r="C288"/>
      <c r="D288"/>
      <c r="E288"/>
      <c r="F288"/>
      <c r="G288"/>
    </row>
    <row r="289" spans="2:7" s="22" customFormat="1" ht="12.75" customHeight="1" x14ac:dyDescent="0.25">
      <c r="B289"/>
      <c r="C289"/>
      <c r="D289"/>
      <c r="E289"/>
      <c r="F289"/>
      <c r="G289"/>
    </row>
    <row r="290" spans="2:7" s="22" customFormat="1" ht="12.75" customHeight="1" x14ac:dyDescent="0.25">
      <c r="B290"/>
      <c r="C290"/>
      <c r="D290"/>
      <c r="E290"/>
      <c r="F290"/>
      <c r="G290"/>
    </row>
    <row r="291" spans="2:7" s="22" customFormat="1" ht="12.75" customHeight="1" x14ac:dyDescent="0.25">
      <c r="B291"/>
      <c r="C291"/>
      <c r="D291"/>
      <c r="E291"/>
      <c r="F291"/>
      <c r="G291"/>
    </row>
    <row r="292" spans="2:7" s="22" customFormat="1" ht="12.75" customHeight="1" x14ac:dyDescent="0.25">
      <c r="B292"/>
      <c r="C292"/>
      <c r="D292"/>
      <c r="E292"/>
      <c r="F292"/>
      <c r="G292"/>
    </row>
    <row r="293" spans="2:7" s="22" customFormat="1" ht="12.75" customHeight="1" x14ac:dyDescent="0.25">
      <c r="B293"/>
      <c r="C293"/>
      <c r="D293"/>
      <c r="E293"/>
      <c r="F293"/>
      <c r="G293"/>
    </row>
    <row r="294" spans="2:7" s="22" customFormat="1" ht="12.75" customHeight="1" x14ac:dyDescent="0.25">
      <c r="B294"/>
      <c r="C294"/>
      <c r="D294"/>
      <c r="E294"/>
      <c r="F294"/>
      <c r="G294"/>
    </row>
    <row r="295" spans="2:7" s="22" customFormat="1" ht="12.75" customHeight="1" x14ac:dyDescent="0.25">
      <c r="B295"/>
      <c r="C295"/>
      <c r="D295"/>
      <c r="E295"/>
      <c r="F295"/>
      <c r="G295"/>
    </row>
    <row r="296" spans="2:7" s="22" customFormat="1" ht="12.75" customHeight="1" x14ac:dyDescent="0.25">
      <c r="B296"/>
      <c r="C296"/>
      <c r="D296"/>
      <c r="E296"/>
      <c r="F296"/>
      <c r="G296"/>
    </row>
    <row r="297" spans="2:7" s="22" customFormat="1" ht="12.75" customHeight="1" x14ac:dyDescent="0.25">
      <c r="B297"/>
      <c r="C297"/>
      <c r="D297"/>
      <c r="E297"/>
      <c r="F297"/>
      <c r="G297"/>
    </row>
    <row r="298" spans="2:7" s="22" customFormat="1" ht="12.75" customHeight="1" x14ac:dyDescent="0.25">
      <c r="B298"/>
      <c r="C298"/>
      <c r="D298"/>
      <c r="E298"/>
      <c r="F298"/>
      <c r="G298"/>
    </row>
    <row r="299" spans="2:7" s="22" customFormat="1" ht="12.75" customHeight="1" x14ac:dyDescent="0.25">
      <c r="B299"/>
      <c r="C299"/>
      <c r="D299"/>
      <c r="E299"/>
      <c r="F299"/>
      <c r="G299"/>
    </row>
    <row r="300" spans="2:7" s="22" customFormat="1" ht="12.75" customHeight="1" x14ac:dyDescent="0.25">
      <c r="B300"/>
      <c r="C300"/>
      <c r="D300"/>
      <c r="E300"/>
      <c r="F300"/>
      <c r="G300"/>
    </row>
    <row r="301" spans="2:7" s="22" customFormat="1" ht="12.75" customHeight="1" x14ac:dyDescent="0.25">
      <c r="B301"/>
      <c r="C301"/>
      <c r="D301"/>
      <c r="E301"/>
      <c r="F301"/>
      <c r="G301"/>
    </row>
    <row r="302" spans="2:7" s="22" customFormat="1" ht="12.75" customHeight="1" x14ac:dyDescent="0.25">
      <c r="B302"/>
      <c r="C302"/>
      <c r="D302"/>
      <c r="E302"/>
      <c r="F302"/>
      <c r="G302"/>
    </row>
    <row r="303" spans="2:7" s="22" customFormat="1" ht="12.75" customHeight="1" x14ac:dyDescent="0.25">
      <c r="B303"/>
      <c r="C303"/>
      <c r="D303"/>
      <c r="E303"/>
      <c r="F303"/>
      <c r="G303"/>
    </row>
    <row r="304" spans="2:7" s="22" customFormat="1" ht="12.75" customHeight="1" x14ac:dyDescent="0.25">
      <c r="B304"/>
      <c r="C304"/>
      <c r="D304"/>
      <c r="E304"/>
      <c r="F304"/>
      <c r="G304"/>
    </row>
    <row r="305" spans="2:7" s="22" customFormat="1" ht="12.75" customHeight="1" x14ac:dyDescent="0.25">
      <c r="B305"/>
      <c r="C305"/>
      <c r="D305"/>
      <c r="E305"/>
      <c r="F305"/>
      <c r="G305"/>
    </row>
    <row r="306" spans="2:7" s="22" customFormat="1" ht="12.75" customHeight="1" x14ac:dyDescent="0.25">
      <c r="B306"/>
      <c r="C306"/>
      <c r="D306"/>
      <c r="E306"/>
      <c r="F306"/>
      <c r="G306"/>
    </row>
    <row r="307" spans="2:7" s="22" customFormat="1" ht="12.75" customHeight="1" x14ac:dyDescent="0.25">
      <c r="B307"/>
      <c r="C307"/>
      <c r="D307"/>
      <c r="E307"/>
      <c r="F307"/>
      <c r="G307"/>
    </row>
    <row r="308" spans="2:7" s="22" customFormat="1" ht="12.75" customHeight="1" x14ac:dyDescent="0.25">
      <c r="B308"/>
      <c r="C308"/>
      <c r="D308"/>
      <c r="E308"/>
      <c r="F308"/>
      <c r="G308"/>
    </row>
    <row r="309" spans="2:7" s="22" customFormat="1" ht="12.75" customHeight="1" x14ac:dyDescent="0.25">
      <c r="B309"/>
      <c r="C309"/>
      <c r="D309"/>
      <c r="E309"/>
      <c r="F309"/>
      <c r="G309"/>
    </row>
    <row r="310" spans="2:7" s="22" customFormat="1" ht="12.75" customHeight="1" x14ac:dyDescent="0.25">
      <c r="B310"/>
      <c r="C310"/>
      <c r="D310"/>
      <c r="E310"/>
      <c r="F310"/>
      <c r="G310"/>
    </row>
    <row r="311" spans="2:7" s="22" customFormat="1" ht="12.75" customHeight="1" x14ac:dyDescent="0.25">
      <c r="B311"/>
      <c r="C311"/>
      <c r="D311"/>
      <c r="E311"/>
      <c r="F311"/>
      <c r="G311"/>
    </row>
    <row r="312" spans="2:7" s="22" customFormat="1" ht="12.75" customHeight="1" x14ac:dyDescent="0.25">
      <c r="B312"/>
      <c r="C312"/>
      <c r="D312"/>
      <c r="E312"/>
      <c r="F312"/>
      <c r="G312"/>
    </row>
    <row r="313" spans="2:7" s="22" customFormat="1" ht="12.75" customHeight="1" x14ac:dyDescent="0.25">
      <c r="B313"/>
      <c r="C313"/>
      <c r="D313"/>
      <c r="E313"/>
      <c r="F313"/>
      <c r="G313"/>
    </row>
    <row r="314" spans="2:7" s="22" customFormat="1" ht="12.75" customHeight="1" x14ac:dyDescent="0.25">
      <c r="B314"/>
      <c r="C314"/>
      <c r="D314"/>
      <c r="E314"/>
      <c r="F314"/>
      <c r="G314"/>
    </row>
    <row r="315" spans="2:7" s="22" customFormat="1" ht="12.75" customHeight="1" x14ac:dyDescent="0.25">
      <c r="B315"/>
      <c r="C315"/>
      <c r="D315"/>
      <c r="E315"/>
      <c r="F315"/>
      <c r="G315"/>
    </row>
    <row r="316" spans="2:7" s="22" customFormat="1" ht="12.75" customHeight="1" x14ac:dyDescent="0.25">
      <c r="B316"/>
      <c r="C316"/>
      <c r="D316"/>
      <c r="E316"/>
      <c r="F316"/>
      <c r="G316"/>
    </row>
    <row r="317" spans="2:7" s="22" customFormat="1" ht="12.75" customHeight="1" x14ac:dyDescent="0.25">
      <c r="B317"/>
      <c r="C317"/>
      <c r="D317"/>
      <c r="E317"/>
      <c r="F317"/>
      <c r="G317"/>
    </row>
    <row r="318" spans="2:7" s="22" customFormat="1" ht="12.75" customHeight="1" x14ac:dyDescent="0.25">
      <c r="B318"/>
      <c r="C318"/>
      <c r="D318"/>
      <c r="E318"/>
      <c r="F318"/>
      <c r="G318"/>
    </row>
    <row r="319" spans="2:7" s="22" customFormat="1" ht="12.75" customHeight="1" x14ac:dyDescent="0.25">
      <c r="B319"/>
      <c r="C319"/>
      <c r="D319"/>
      <c r="E319"/>
      <c r="F319"/>
      <c r="G319"/>
    </row>
    <row r="320" spans="2:7" s="22" customFormat="1" ht="12.75" customHeight="1" x14ac:dyDescent="0.25">
      <c r="B320"/>
      <c r="C320"/>
      <c r="D320"/>
      <c r="E320"/>
      <c r="F320"/>
      <c r="G320"/>
    </row>
    <row r="321" spans="2:7" s="22" customFormat="1" ht="12.75" customHeight="1" x14ac:dyDescent="0.25">
      <c r="B321"/>
      <c r="C321"/>
      <c r="D321"/>
      <c r="E321"/>
      <c r="F321"/>
      <c r="G321"/>
    </row>
    <row r="322" spans="2:7" s="22" customFormat="1" ht="12.75" customHeight="1" x14ac:dyDescent="0.25">
      <c r="B322"/>
      <c r="C322"/>
      <c r="D322"/>
      <c r="E322"/>
      <c r="F322"/>
      <c r="G322"/>
    </row>
    <row r="323" spans="2:7" s="22" customFormat="1" ht="12.75" customHeight="1" x14ac:dyDescent="0.25">
      <c r="B323"/>
      <c r="C323"/>
      <c r="D323"/>
      <c r="E323"/>
      <c r="F323"/>
      <c r="G323"/>
    </row>
    <row r="324" spans="2:7" s="22" customFormat="1" ht="12.75" customHeight="1" x14ac:dyDescent="0.25">
      <c r="B324"/>
      <c r="C324"/>
      <c r="D324"/>
      <c r="E324"/>
      <c r="F324"/>
      <c r="G324"/>
    </row>
    <row r="325" spans="2:7" s="22" customFormat="1" ht="12.75" customHeight="1" x14ac:dyDescent="0.25">
      <c r="B325"/>
      <c r="C325"/>
      <c r="D325"/>
      <c r="E325"/>
      <c r="F325"/>
      <c r="G325"/>
    </row>
    <row r="326" spans="2:7" s="22" customFormat="1" ht="12.75" customHeight="1" x14ac:dyDescent="0.25">
      <c r="B326"/>
      <c r="C326"/>
      <c r="D326"/>
      <c r="E326"/>
      <c r="F326"/>
      <c r="G326"/>
    </row>
    <row r="327" spans="2:7" s="22" customFormat="1" ht="12.75" customHeight="1" x14ac:dyDescent="0.25">
      <c r="B327"/>
      <c r="C327"/>
      <c r="D327"/>
      <c r="E327"/>
      <c r="F327"/>
      <c r="G327"/>
    </row>
    <row r="328" spans="2:7" s="22" customFormat="1" ht="12.75" customHeight="1" x14ac:dyDescent="0.25">
      <c r="B328"/>
      <c r="C328"/>
      <c r="D328"/>
      <c r="E328"/>
      <c r="F328"/>
      <c r="G328"/>
    </row>
    <row r="329" spans="2:7" s="22" customFormat="1" ht="12.75" customHeight="1" x14ac:dyDescent="0.25">
      <c r="B329"/>
      <c r="C329"/>
      <c r="D329"/>
      <c r="E329"/>
      <c r="F329"/>
      <c r="G329"/>
    </row>
    <row r="330" spans="2:7" s="22" customFormat="1" ht="12.75" customHeight="1" x14ac:dyDescent="0.25">
      <c r="B330"/>
      <c r="C330"/>
      <c r="D330"/>
      <c r="E330"/>
      <c r="F330"/>
      <c r="G330"/>
    </row>
    <row r="331" spans="2:7" s="22" customFormat="1" ht="12.75" customHeight="1" x14ac:dyDescent="0.25">
      <c r="B331"/>
      <c r="C331"/>
      <c r="D331"/>
      <c r="E331"/>
      <c r="F331"/>
      <c r="G331"/>
    </row>
    <row r="332" spans="2:7" s="22" customFormat="1" ht="12.75" customHeight="1" x14ac:dyDescent="0.25">
      <c r="B332"/>
      <c r="C332"/>
      <c r="D332"/>
      <c r="E332"/>
      <c r="F332"/>
      <c r="G332"/>
    </row>
    <row r="333" spans="2:7" s="22" customFormat="1" ht="12.75" customHeight="1" x14ac:dyDescent="0.25">
      <c r="B333"/>
      <c r="C333"/>
      <c r="D333"/>
      <c r="E333"/>
      <c r="F333"/>
      <c r="G333"/>
    </row>
    <row r="334" spans="2:7" s="22" customFormat="1" ht="12.75" customHeight="1" x14ac:dyDescent="0.25">
      <c r="B334"/>
      <c r="C334"/>
      <c r="D334"/>
      <c r="E334"/>
      <c r="F334"/>
      <c r="G334"/>
    </row>
    <row r="335" spans="2:7" s="22" customFormat="1" ht="12.75" customHeight="1" x14ac:dyDescent="0.25">
      <c r="B335"/>
      <c r="C335"/>
      <c r="D335"/>
      <c r="E335"/>
      <c r="F335"/>
      <c r="G335"/>
    </row>
    <row r="336" spans="2:7" s="22" customFormat="1" ht="12.75" customHeight="1" x14ac:dyDescent="0.25">
      <c r="B336"/>
      <c r="C336"/>
      <c r="D336"/>
      <c r="E336"/>
      <c r="F336"/>
      <c r="G336"/>
    </row>
    <row r="337" spans="2:7" s="22" customFormat="1" ht="12.75" customHeight="1" x14ac:dyDescent="0.25">
      <c r="B337"/>
      <c r="C337"/>
      <c r="D337"/>
      <c r="E337"/>
      <c r="F337"/>
      <c r="G337"/>
    </row>
    <row r="338" spans="2:7" s="22" customFormat="1" ht="12.75" customHeight="1" x14ac:dyDescent="0.25">
      <c r="B338"/>
      <c r="C338"/>
      <c r="D338"/>
      <c r="E338"/>
      <c r="F338"/>
      <c r="G338"/>
    </row>
    <row r="339" spans="2:7" s="22" customFormat="1" ht="12.75" customHeight="1" x14ac:dyDescent="0.25">
      <c r="B339"/>
      <c r="C339"/>
      <c r="D339"/>
      <c r="E339"/>
      <c r="F339"/>
      <c r="G339"/>
    </row>
    <row r="340" spans="2:7" s="22" customFormat="1" ht="12.75" customHeight="1" x14ac:dyDescent="0.25">
      <c r="B340"/>
      <c r="C340"/>
      <c r="D340"/>
      <c r="E340"/>
      <c r="F340"/>
      <c r="G340"/>
    </row>
    <row r="341" spans="2:7" s="22" customFormat="1" ht="12.75" customHeight="1" x14ac:dyDescent="0.25">
      <c r="B341"/>
      <c r="C341"/>
      <c r="D341"/>
      <c r="E341"/>
      <c r="F341"/>
      <c r="G341"/>
    </row>
    <row r="342" spans="2:7" s="22" customFormat="1" ht="12.75" customHeight="1" x14ac:dyDescent="0.25">
      <c r="B342"/>
      <c r="C342"/>
      <c r="D342"/>
      <c r="E342"/>
      <c r="F342"/>
      <c r="G342"/>
    </row>
    <row r="343" spans="2:7" s="22" customFormat="1" ht="12.75" customHeight="1" x14ac:dyDescent="0.25">
      <c r="B343"/>
      <c r="C343"/>
      <c r="D343"/>
      <c r="E343"/>
      <c r="F343"/>
      <c r="G343"/>
    </row>
    <row r="344" spans="2:7" s="22" customFormat="1" ht="12.75" customHeight="1" x14ac:dyDescent="0.25">
      <c r="B344"/>
      <c r="C344"/>
      <c r="D344"/>
      <c r="E344"/>
      <c r="F344"/>
      <c r="G344"/>
    </row>
    <row r="345" spans="2:7" s="22" customFormat="1" ht="12.75" customHeight="1" x14ac:dyDescent="0.25">
      <c r="B345"/>
      <c r="C345"/>
      <c r="D345"/>
      <c r="E345"/>
      <c r="F345"/>
      <c r="G345"/>
    </row>
    <row r="346" spans="2:7" s="22" customFormat="1" ht="12.75" customHeight="1" x14ac:dyDescent="0.25">
      <c r="B346"/>
      <c r="C346"/>
      <c r="D346"/>
      <c r="E346"/>
      <c r="F346"/>
      <c r="G346"/>
    </row>
    <row r="347" spans="2:7" s="22" customFormat="1" ht="12.75" customHeight="1" x14ac:dyDescent="0.25">
      <c r="B347"/>
      <c r="C347"/>
      <c r="D347"/>
      <c r="E347"/>
      <c r="F347"/>
      <c r="G347"/>
    </row>
    <row r="348" spans="2:7" s="22" customFormat="1" ht="12.75" customHeight="1" x14ac:dyDescent="0.25">
      <c r="B348"/>
      <c r="C348"/>
      <c r="D348"/>
      <c r="E348"/>
      <c r="F348"/>
      <c r="G348"/>
    </row>
    <row r="349" spans="2:7" s="22" customFormat="1" ht="12.75" customHeight="1" x14ac:dyDescent="0.25">
      <c r="B349"/>
      <c r="C349"/>
      <c r="D349"/>
      <c r="E349"/>
      <c r="F349"/>
      <c r="G349"/>
    </row>
    <row r="350" spans="2:7" s="22" customFormat="1" ht="12.75" customHeight="1" x14ac:dyDescent="0.25">
      <c r="B350"/>
      <c r="C350"/>
      <c r="D350"/>
      <c r="E350"/>
      <c r="F350"/>
      <c r="G350"/>
    </row>
    <row r="351" spans="2:7" s="22" customFormat="1" ht="12.75" customHeight="1" x14ac:dyDescent="0.25">
      <c r="B351"/>
      <c r="C351"/>
      <c r="D351"/>
      <c r="E351"/>
      <c r="F351"/>
      <c r="G351"/>
    </row>
    <row r="352" spans="2:7" s="22" customFormat="1" ht="12.75" customHeight="1" x14ac:dyDescent="0.25">
      <c r="B352"/>
      <c r="C352"/>
      <c r="D352"/>
      <c r="E352"/>
      <c r="F352"/>
      <c r="G352"/>
    </row>
    <row r="353" spans="2:7" s="22" customFormat="1" ht="12.75" customHeight="1" x14ac:dyDescent="0.25">
      <c r="B353"/>
      <c r="C353"/>
      <c r="D353"/>
      <c r="E353"/>
      <c r="F353"/>
      <c r="G353"/>
    </row>
    <row r="354" spans="2:7" s="22" customFormat="1" ht="12.75" customHeight="1" x14ac:dyDescent="0.25">
      <c r="B354"/>
      <c r="C354"/>
      <c r="D354"/>
      <c r="E354"/>
      <c r="F354"/>
      <c r="G354"/>
    </row>
    <row r="355" spans="2:7" s="22" customFormat="1" ht="12.75" customHeight="1" x14ac:dyDescent="0.25">
      <c r="B355"/>
      <c r="C355"/>
      <c r="D355"/>
      <c r="E355"/>
      <c r="F355"/>
      <c r="G355"/>
    </row>
    <row r="356" spans="2:7" s="22" customFormat="1" ht="12.75" customHeight="1" x14ac:dyDescent="0.25">
      <c r="B356"/>
      <c r="C356"/>
      <c r="D356"/>
      <c r="E356"/>
      <c r="F356"/>
      <c r="G356"/>
    </row>
    <row r="357" spans="2:7" s="22" customFormat="1" ht="12.75" customHeight="1" x14ac:dyDescent="0.25">
      <c r="B357"/>
      <c r="C357"/>
      <c r="D357"/>
      <c r="E357"/>
      <c r="F357"/>
      <c r="G357"/>
    </row>
    <row r="358" spans="2:7" s="22" customFormat="1" ht="12.75" customHeight="1" x14ac:dyDescent="0.25">
      <c r="B358"/>
      <c r="C358"/>
      <c r="D358"/>
      <c r="E358"/>
      <c r="F358"/>
      <c r="G358"/>
    </row>
    <row r="359" spans="2:7" s="22" customFormat="1" ht="12.75" customHeight="1" x14ac:dyDescent="0.25">
      <c r="B359"/>
      <c r="C359"/>
      <c r="D359"/>
      <c r="E359"/>
      <c r="F359"/>
      <c r="G359"/>
    </row>
    <row r="360" spans="2:7" s="22" customFormat="1" ht="12.75" customHeight="1" x14ac:dyDescent="0.25">
      <c r="B360"/>
      <c r="C360"/>
      <c r="D360"/>
      <c r="E360"/>
      <c r="F360"/>
      <c r="G360"/>
    </row>
    <row r="361" spans="2:7" s="22" customFormat="1" ht="12.75" customHeight="1" x14ac:dyDescent="0.25">
      <c r="B361"/>
      <c r="C361"/>
      <c r="D361"/>
      <c r="E361"/>
      <c r="F361"/>
      <c r="G361"/>
    </row>
    <row r="362" spans="2:7" s="22" customFormat="1" ht="12.75" customHeight="1" x14ac:dyDescent="0.25">
      <c r="B362"/>
      <c r="C362"/>
      <c r="D362"/>
      <c r="E362"/>
      <c r="F362"/>
      <c r="G362"/>
    </row>
    <row r="363" spans="2:7" s="22" customFormat="1" ht="12.75" customHeight="1" x14ac:dyDescent="0.25">
      <c r="B363"/>
      <c r="C363"/>
      <c r="D363"/>
      <c r="E363"/>
      <c r="F363"/>
      <c r="G363"/>
    </row>
    <row r="364" spans="2:7" s="22" customFormat="1" ht="12.75" customHeight="1" x14ac:dyDescent="0.25">
      <c r="B364"/>
      <c r="C364"/>
      <c r="D364"/>
      <c r="E364"/>
      <c r="F364"/>
      <c r="G364"/>
    </row>
    <row r="365" spans="2:7" s="22" customFormat="1" ht="12.75" customHeight="1" x14ac:dyDescent="0.25">
      <c r="B365"/>
      <c r="C365"/>
      <c r="D365"/>
      <c r="E365"/>
      <c r="F365"/>
      <c r="G365"/>
    </row>
    <row r="366" spans="2:7" s="22" customFormat="1" ht="12.75" customHeight="1" x14ac:dyDescent="0.25">
      <c r="B366"/>
      <c r="C366"/>
      <c r="D366"/>
      <c r="E366"/>
      <c r="F366"/>
      <c r="G366"/>
    </row>
    <row r="367" spans="2:7" s="22" customFormat="1" ht="12.75" customHeight="1" x14ac:dyDescent="0.25">
      <c r="B367"/>
      <c r="C367"/>
      <c r="D367"/>
      <c r="E367"/>
      <c r="F367"/>
      <c r="G367"/>
    </row>
    <row r="368" spans="2:7" s="22" customFormat="1" ht="12.75" customHeight="1" x14ac:dyDescent="0.25">
      <c r="B368"/>
      <c r="C368"/>
      <c r="D368"/>
      <c r="E368"/>
      <c r="F368"/>
      <c r="G368"/>
    </row>
    <row r="369" spans="2:7" s="22" customFormat="1" ht="12.75" customHeight="1" x14ac:dyDescent="0.25">
      <c r="B369"/>
      <c r="C369"/>
      <c r="D369"/>
      <c r="E369"/>
      <c r="F369"/>
      <c r="G369"/>
    </row>
    <row r="370" spans="2:7" s="22" customFormat="1" ht="12.75" customHeight="1" x14ac:dyDescent="0.25">
      <c r="B370"/>
      <c r="C370"/>
      <c r="D370"/>
      <c r="E370"/>
      <c r="F370"/>
      <c r="G370"/>
    </row>
    <row r="371" spans="2:7" s="22" customFormat="1" ht="12.75" customHeight="1" x14ac:dyDescent="0.25">
      <c r="B371"/>
      <c r="C371"/>
      <c r="D371"/>
      <c r="E371"/>
      <c r="F371"/>
      <c r="G371"/>
    </row>
    <row r="372" spans="2:7" s="22" customFormat="1" ht="12.75" customHeight="1" x14ac:dyDescent="0.25">
      <c r="B372"/>
      <c r="C372"/>
      <c r="D372"/>
      <c r="E372"/>
      <c r="F372"/>
      <c r="G372"/>
    </row>
    <row r="373" spans="2:7" s="22" customFormat="1" ht="12.75" customHeight="1" x14ac:dyDescent="0.25">
      <c r="B373"/>
      <c r="C373"/>
      <c r="D373"/>
      <c r="E373"/>
      <c r="F373"/>
      <c r="G373"/>
    </row>
    <row r="374" spans="2:7" s="22" customFormat="1" ht="12.75" customHeight="1" x14ac:dyDescent="0.25">
      <c r="B374"/>
      <c r="C374"/>
      <c r="D374"/>
      <c r="E374"/>
      <c r="F374"/>
      <c r="G374"/>
    </row>
    <row r="375" spans="2:7" s="22" customFormat="1" ht="12.75" customHeight="1" x14ac:dyDescent="0.25">
      <c r="B375"/>
      <c r="C375"/>
      <c r="D375"/>
      <c r="E375"/>
      <c r="F375"/>
      <c r="G375"/>
    </row>
    <row r="376" spans="2:7" s="22" customFormat="1" ht="12.75" customHeight="1" x14ac:dyDescent="0.25">
      <c r="B376"/>
      <c r="C376"/>
      <c r="D376"/>
      <c r="E376"/>
      <c r="F376"/>
      <c r="G376"/>
    </row>
    <row r="377" spans="2:7" s="22" customFormat="1" ht="12.75" customHeight="1" x14ac:dyDescent="0.25">
      <c r="B377"/>
      <c r="C377"/>
      <c r="D377"/>
      <c r="E377"/>
      <c r="F377"/>
      <c r="G377"/>
    </row>
    <row r="378" spans="2:7" s="22" customFormat="1" ht="12.75" customHeight="1" x14ac:dyDescent="0.25">
      <c r="B378"/>
      <c r="C378"/>
      <c r="D378"/>
      <c r="E378"/>
      <c r="F378"/>
      <c r="G378"/>
    </row>
    <row r="379" spans="2:7" s="22" customFormat="1" ht="12.75" customHeight="1" x14ac:dyDescent="0.25">
      <c r="B379"/>
      <c r="C379"/>
      <c r="D379"/>
      <c r="E379"/>
      <c r="F379"/>
      <c r="G379"/>
    </row>
    <row r="380" spans="2:7" s="22" customFormat="1" ht="12.75" customHeight="1" x14ac:dyDescent="0.25">
      <c r="B380"/>
      <c r="C380"/>
      <c r="D380"/>
      <c r="E380"/>
      <c r="F380"/>
      <c r="G380"/>
    </row>
    <row r="381" spans="2:7" s="22" customFormat="1" ht="12.75" customHeight="1" x14ac:dyDescent="0.25">
      <c r="B381"/>
      <c r="C381"/>
      <c r="D381"/>
      <c r="E381"/>
      <c r="F381"/>
      <c r="G381"/>
    </row>
    <row r="382" spans="2:7" s="22" customFormat="1" ht="12.75" customHeight="1" x14ac:dyDescent="0.25">
      <c r="B382"/>
      <c r="C382"/>
      <c r="D382"/>
      <c r="E382"/>
      <c r="F382"/>
      <c r="G382"/>
    </row>
    <row r="383" spans="2:7" s="22" customFormat="1" ht="12.75" customHeight="1" x14ac:dyDescent="0.25">
      <c r="B383"/>
      <c r="C383"/>
      <c r="D383"/>
      <c r="E383"/>
      <c r="F383"/>
      <c r="G383"/>
    </row>
    <row r="384" spans="2:7" s="22" customFormat="1" ht="12.75" customHeight="1" x14ac:dyDescent="0.25">
      <c r="B384"/>
      <c r="C384"/>
      <c r="D384"/>
      <c r="E384"/>
      <c r="F384"/>
      <c r="G384"/>
    </row>
    <row r="385" spans="2:7" s="22" customFormat="1" ht="12.75" customHeight="1" x14ac:dyDescent="0.25">
      <c r="B385"/>
      <c r="C385"/>
      <c r="D385"/>
      <c r="E385"/>
      <c r="F385"/>
      <c r="G385"/>
    </row>
    <row r="386" spans="2:7" s="22" customFormat="1" ht="12.75" customHeight="1" x14ac:dyDescent="0.25">
      <c r="B386"/>
      <c r="C386"/>
      <c r="D386"/>
      <c r="E386"/>
      <c r="F386"/>
      <c r="G386"/>
    </row>
    <row r="387" spans="2:7" s="22" customFormat="1" ht="12.75" customHeight="1" x14ac:dyDescent="0.25">
      <c r="B387"/>
      <c r="C387"/>
      <c r="D387"/>
      <c r="E387"/>
      <c r="F387"/>
      <c r="G387"/>
    </row>
    <row r="388" spans="2:7" s="22" customFormat="1" ht="12.75" customHeight="1" x14ac:dyDescent="0.25">
      <c r="B388"/>
      <c r="C388"/>
      <c r="D388"/>
      <c r="E388"/>
      <c r="F388"/>
      <c r="G388"/>
    </row>
    <row r="389" spans="2:7" s="22" customFormat="1" ht="12.75" customHeight="1" x14ac:dyDescent="0.25">
      <c r="B389"/>
      <c r="C389"/>
      <c r="D389"/>
      <c r="E389"/>
      <c r="F389"/>
      <c r="G389"/>
    </row>
    <row r="390" spans="2:7" s="22" customFormat="1" ht="12.75" customHeight="1" x14ac:dyDescent="0.25">
      <c r="B390"/>
      <c r="C390"/>
      <c r="D390"/>
      <c r="E390"/>
      <c r="F390"/>
      <c r="G390"/>
    </row>
    <row r="391" spans="2:7" s="22" customFormat="1" ht="12.75" customHeight="1" x14ac:dyDescent="0.25">
      <c r="B391"/>
      <c r="C391"/>
      <c r="D391"/>
      <c r="E391"/>
      <c r="F391"/>
      <c r="G391"/>
    </row>
    <row r="392" spans="2:7" s="22" customFormat="1" ht="12.75" customHeight="1" x14ac:dyDescent="0.25">
      <c r="B392"/>
      <c r="C392"/>
      <c r="D392"/>
      <c r="E392"/>
      <c r="F392"/>
      <c r="G392"/>
    </row>
    <row r="393" spans="2:7" s="22" customFormat="1" ht="12.75" customHeight="1" x14ac:dyDescent="0.25">
      <c r="B393"/>
      <c r="C393"/>
      <c r="D393"/>
      <c r="E393"/>
      <c r="F393"/>
      <c r="G393"/>
    </row>
    <row r="394" spans="2:7" s="22" customFormat="1" ht="12.75" customHeight="1" x14ac:dyDescent="0.25">
      <c r="B394"/>
      <c r="C394"/>
      <c r="D394"/>
      <c r="E394"/>
      <c r="F394"/>
      <c r="G394"/>
    </row>
    <row r="395" spans="2:7" s="22" customFormat="1" ht="12.75" customHeight="1" x14ac:dyDescent="0.25">
      <c r="B395"/>
      <c r="C395"/>
      <c r="D395"/>
      <c r="E395"/>
      <c r="F395"/>
      <c r="G395"/>
    </row>
    <row r="396" spans="2:7" s="22" customFormat="1" ht="12.75" customHeight="1" x14ac:dyDescent="0.25">
      <c r="B396"/>
      <c r="C396"/>
      <c r="D396"/>
      <c r="E396"/>
      <c r="F396"/>
      <c r="G396"/>
    </row>
    <row r="397" spans="2:7" s="22" customFormat="1" ht="12.75" customHeight="1" x14ac:dyDescent="0.25">
      <c r="B397"/>
      <c r="C397"/>
      <c r="D397"/>
      <c r="E397"/>
      <c r="F397"/>
      <c r="G397"/>
    </row>
    <row r="398" spans="2:7" s="22" customFormat="1" ht="15.75" customHeight="1" x14ac:dyDescent="0.25">
      <c r="B398"/>
      <c r="C398"/>
      <c r="D398"/>
      <c r="E398"/>
      <c r="F398"/>
      <c r="G398"/>
    </row>
    <row r="399" spans="2:7" s="22" customFormat="1" ht="12.75" customHeight="1" x14ac:dyDescent="0.25">
      <c r="B399"/>
      <c r="C399"/>
      <c r="D399"/>
      <c r="E399"/>
      <c r="F399"/>
      <c r="G399"/>
    </row>
    <row r="400" spans="2:7" s="22" customFormat="1" ht="12.75" customHeight="1" x14ac:dyDescent="0.25">
      <c r="B400"/>
      <c r="C400"/>
      <c r="D400"/>
      <c r="E400"/>
      <c r="F400"/>
      <c r="G400"/>
    </row>
    <row r="401" spans="2:7" s="22" customFormat="1" ht="12.75" customHeight="1" x14ac:dyDescent="0.25">
      <c r="B401"/>
      <c r="C401"/>
      <c r="D401"/>
      <c r="E401"/>
      <c r="F401"/>
      <c r="G401"/>
    </row>
    <row r="402" spans="2:7" s="22" customFormat="1" ht="12.75" customHeight="1" x14ac:dyDescent="0.25">
      <c r="B402"/>
      <c r="C402"/>
      <c r="D402"/>
      <c r="E402"/>
      <c r="F402"/>
      <c r="G402"/>
    </row>
    <row r="403" spans="2:7" s="22" customFormat="1" ht="12.75" customHeight="1" x14ac:dyDescent="0.25">
      <c r="B403"/>
      <c r="C403"/>
      <c r="D403"/>
      <c r="E403"/>
      <c r="F403"/>
      <c r="G403"/>
    </row>
    <row r="404" spans="2:7" s="22" customFormat="1" ht="12.75" customHeight="1" x14ac:dyDescent="0.25">
      <c r="B404"/>
      <c r="C404"/>
      <c r="D404"/>
      <c r="E404"/>
      <c r="F404"/>
      <c r="G404"/>
    </row>
    <row r="405" spans="2:7" s="22" customFormat="1" ht="12.75" customHeight="1" x14ac:dyDescent="0.25">
      <c r="B405"/>
      <c r="C405"/>
      <c r="D405"/>
      <c r="E405"/>
      <c r="F405"/>
      <c r="G405"/>
    </row>
    <row r="406" spans="2:7" s="22" customFormat="1" ht="12.75" customHeight="1" x14ac:dyDescent="0.25">
      <c r="B406"/>
      <c r="C406"/>
      <c r="D406"/>
      <c r="E406"/>
      <c r="F406"/>
      <c r="G406"/>
    </row>
    <row r="407" spans="2:7" s="22" customFormat="1" ht="12.75" customHeight="1" x14ac:dyDescent="0.25">
      <c r="B407"/>
      <c r="C407"/>
      <c r="D407"/>
      <c r="E407"/>
      <c r="F407"/>
      <c r="G407"/>
    </row>
    <row r="408" spans="2:7" s="22" customFormat="1" ht="12.75" customHeight="1" x14ac:dyDescent="0.25">
      <c r="B408"/>
      <c r="C408"/>
      <c r="D408"/>
      <c r="E408"/>
      <c r="F408"/>
      <c r="G408"/>
    </row>
    <row r="409" spans="2:7" s="22" customFormat="1" ht="12.75" customHeight="1" x14ac:dyDescent="0.25">
      <c r="B409"/>
      <c r="C409"/>
      <c r="D409"/>
      <c r="E409"/>
      <c r="F409"/>
      <c r="G409"/>
    </row>
    <row r="410" spans="2:7" s="22" customFormat="1" ht="12.75" customHeight="1" x14ac:dyDescent="0.25">
      <c r="B410"/>
      <c r="C410"/>
      <c r="D410"/>
      <c r="E410"/>
      <c r="F410"/>
      <c r="G410"/>
    </row>
    <row r="411" spans="2:7" s="22" customFormat="1" ht="12.75" customHeight="1" x14ac:dyDescent="0.25">
      <c r="B411"/>
      <c r="C411"/>
      <c r="D411"/>
      <c r="E411"/>
      <c r="F411"/>
      <c r="G411"/>
    </row>
    <row r="412" spans="2:7" s="22" customFormat="1" ht="12.75" customHeight="1" x14ac:dyDescent="0.25">
      <c r="B412"/>
      <c r="C412"/>
      <c r="D412"/>
      <c r="E412"/>
      <c r="F412"/>
      <c r="G412"/>
    </row>
    <row r="413" spans="2:7" s="22" customFormat="1" ht="12.75" customHeight="1" x14ac:dyDescent="0.25">
      <c r="B413"/>
      <c r="C413"/>
      <c r="D413"/>
      <c r="E413"/>
      <c r="F413"/>
      <c r="G413"/>
    </row>
    <row r="414" spans="2:7" s="22" customFormat="1" ht="12.75" customHeight="1" x14ac:dyDescent="0.25">
      <c r="B414"/>
      <c r="C414"/>
      <c r="D414"/>
      <c r="E414"/>
      <c r="F414"/>
      <c r="G414"/>
    </row>
    <row r="415" spans="2:7" s="22" customFormat="1" ht="12.75" customHeight="1" x14ac:dyDescent="0.25">
      <c r="B415"/>
      <c r="C415"/>
      <c r="D415"/>
      <c r="E415"/>
      <c r="F415"/>
      <c r="G415"/>
    </row>
    <row r="416" spans="2:7" s="22" customFormat="1" ht="12.75" customHeight="1" x14ac:dyDescent="0.25">
      <c r="B416"/>
      <c r="C416"/>
      <c r="D416"/>
      <c r="E416"/>
      <c r="F416"/>
      <c r="G416"/>
    </row>
    <row r="417" spans="2:7" s="22" customFormat="1" ht="12.75" customHeight="1" x14ac:dyDescent="0.25">
      <c r="B417"/>
      <c r="C417"/>
      <c r="D417"/>
      <c r="E417"/>
      <c r="F417"/>
      <c r="G417"/>
    </row>
    <row r="418" spans="2:7" s="22" customFormat="1" ht="12.75" customHeight="1" x14ac:dyDescent="0.25">
      <c r="B418"/>
      <c r="C418"/>
      <c r="D418"/>
      <c r="E418"/>
      <c r="F418"/>
      <c r="G418"/>
    </row>
    <row r="419" spans="2:7" s="22" customFormat="1" ht="12.75" customHeight="1" x14ac:dyDescent="0.25">
      <c r="B419"/>
      <c r="C419"/>
      <c r="D419"/>
      <c r="E419"/>
      <c r="F419"/>
      <c r="G419"/>
    </row>
    <row r="420" spans="2:7" s="22" customFormat="1" ht="12.75" customHeight="1" x14ac:dyDescent="0.25">
      <c r="B420"/>
      <c r="C420"/>
      <c r="D420"/>
      <c r="E420"/>
      <c r="F420"/>
      <c r="G420"/>
    </row>
    <row r="421" spans="2:7" s="22" customFormat="1" ht="12.75" customHeight="1" x14ac:dyDescent="0.25">
      <c r="B421"/>
      <c r="C421"/>
      <c r="D421"/>
      <c r="E421"/>
      <c r="F421"/>
      <c r="G421"/>
    </row>
    <row r="422" spans="2:7" s="22" customFormat="1" ht="12.75" customHeight="1" x14ac:dyDescent="0.25">
      <c r="B422"/>
      <c r="C422"/>
      <c r="D422"/>
      <c r="E422"/>
      <c r="F422"/>
      <c r="G422"/>
    </row>
    <row r="423" spans="2:7" s="22" customFormat="1" ht="12.75" customHeight="1" x14ac:dyDescent="0.25">
      <c r="B423"/>
      <c r="C423"/>
      <c r="D423"/>
      <c r="E423"/>
      <c r="F423"/>
      <c r="G423"/>
    </row>
    <row r="424" spans="2:7" s="22" customFormat="1" ht="12.75" customHeight="1" x14ac:dyDescent="0.25">
      <c r="B424"/>
      <c r="C424"/>
      <c r="D424"/>
      <c r="E424"/>
      <c r="F424"/>
      <c r="G424"/>
    </row>
    <row r="425" spans="2:7" s="22" customFormat="1" ht="12.75" customHeight="1" x14ac:dyDescent="0.25">
      <c r="B425"/>
      <c r="C425"/>
      <c r="D425"/>
      <c r="E425"/>
      <c r="F425"/>
      <c r="G425"/>
    </row>
    <row r="426" spans="2:7" s="22" customFormat="1" ht="12.75" customHeight="1" x14ac:dyDescent="0.25">
      <c r="B426"/>
      <c r="C426"/>
      <c r="D426"/>
      <c r="E426"/>
      <c r="F426"/>
      <c r="G426"/>
    </row>
    <row r="427" spans="2:7" s="22" customFormat="1" ht="12.75" customHeight="1" x14ac:dyDescent="0.25">
      <c r="B427"/>
      <c r="C427"/>
      <c r="D427"/>
      <c r="E427"/>
      <c r="F427"/>
      <c r="G427"/>
    </row>
    <row r="428" spans="2:7" s="22" customFormat="1" ht="12.75" customHeight="1" x14ac:dyDescent="0.25">
      <c r="B428"/>
      <c r="C428"/>
      <c r="D428"/>
      <c r="E428"/>
      <c r="F428"/>
      <c r="G428"/>
    </row>
    <row r="429" spans="2:7" s="22" customFormat="1" ht="12.75" customHeight="1" x14ac:dyDescent="0.25">
      <c r="B429"/>
      <c r="C429"/>
      <c r="D429"/>
      <c r="E429"/>
      <c r="F429"/>
      <c r="G429"/>
    </row>
    <row r="430" spans="2:7" s="22" customFormat="1" ht="12.75" customHeight="1" x14ac:dyDescent="0.25">
      <c r="B430"/>
      <c r="C430"/>
      <c r="D430"/>
      <c r="E430"/>
      <c r="F430"/>
      <c r="G430"/>
    </row>
    <row r="431" spans="2:7" s="22" customFormat="1" ht="12.75" customHeight="1" x14ac:dyDescent="0.25">
      <c r="B431"/>
      <c r="C431"/>
      <c r="D431"/>
      <c r="E431"/>
      <c r="F431"/>
      <c r="G431"/>
    </row>
    <row r="432" spans="2:7" s="22" customFormat="1" ht="12.75" customHeight="1" x14ac:dyDescent="0.25">
      <c r="B432"/>
      <c r="C432"/>
      <c r="D432"/>
      <c r="E432"/>
      <c r="F432"/>
      <c r="G432"/>
    </row>
    <row r="433" spans="2:7" s="22" customFormat="1" ht="12.75" customHeight="1" x14ac:dyDescent="0.25">
      <c r="B433"/>
      <c r="C433"/>
      <c r="D433"/>
      <c r="E433"/>
      <c r="F433"/>
      <c r="G433"/>
    </row>
    <row r="434" spans="2:7" s="22" customFormat="1" ht="12.75" customHeight="1" x14ac:dyDescent="0.25">
      <c r="B434"/>
      <c r="C434"/>
      <c r="D434"/>
      <c r="E434"/>
      <c r="F434"/>
      <c r="G434"/>
    </row>
    <row r="435" spans="2:7" s="22" customFormat="1" ht="12.75" customHeight="1" x14ac:dyDescent="0.25">
      <c r="B435"/>
      <c r="C435"/>
      <c r="D435"/>
      <c r="E435"/>
      <c r="F435"/>
      <c r="G435"/>
    </row>
    <row r="436" spans="2:7" s="22" customFormat="1" ht="12.75" customHeight="1" x14ac:dyDescent="0.25">
      <c r="B436"/>
      <c r="C436"/>
      <c r="D436"/>
      <c r="E436"/>
      <c r="F436"/>
      <c r="G436"/>
    </row>
    <row r="437" spans="2:7" s="22" customFormat="1" ht="12.75" customHeight="1" x14ac:dyDescent="0.25">
      <c r="B437"/>
      <c r="C437"/>
      <c r="D437"/>
      <c r="E437"/>
      <c r="F437"/>
      <c r="G437"/>
    </row>
    <row r="438" spans="2:7" s="22" customFormat="1" ht="12.75" customHeight="1" x14ac:dyDescent="0.25">
      <c r="B438"/>
      <c r="C438"/>
      <c r="D438"/>
      <c r="E438"/>
      <c r="F438"/>
      <c r="G438"/>
    </row>
    <row r="439" spans="2:7" s="22" customFormat="1" ht="12.75" customHeight="1" x14ac:dyDescent="0.25">
      <c r="B439"/>
      <c r="C439"/>
      <c r="D439"/>
      <c r="E439"/>
      <c r="F439"/>
      <c r="G439"/>
    </row>
    <row r="440" spans="2:7" s="22" customFormat="1" ht="12.75" customHeight="1" x14ac:dyDescent="0.25">
      <c r="B440"/>
      <c r="C440"/>
      <c r="D440"/>
      <c r="E440"/>
      <c r="F440"/>
      <c r="G440"/>
    </row>
    <row r="441" spans="2:7" s="22" customFormat="1" ht="12.75" customHeight="1" x14ac:dyDescent="0.25">
      <c r="B441"/>
      <c r="C441"/>
      <c r="D441"/>
      <c r="E441"/>
      <c r="F441"/>
      <c r="G441"/>
    </row>
    <row r="442" spans="2:7" s="22" customFormat="1" ht="12.75" customHeight="1" x14ac:dyDescent="0.25">
      <c r="B442"/>
      <c r="C442"/>
      <c r="D442"/>
      <c r="E442"/>
      <c r="F442"/>
      <c r="G442"/>
    </row>
    <row r="443" spans="2:7" s="22" customFormat="1" ht="12.75" customHeight="1" x14ac:dyDescent="0.25">
      <c r="B443"/>
      <c r="C443"/>
      <c r="D443"/>
      <c r="E443"/>
      <c r="F443"/>
      <c r="G443"/>
    </row>
    <row r="444" spans="2:7" s="22" customFormat="1" ht="12.75" customHeight="1" x14ac:dyDescent="0.25">
      <c r="B444"/>
      <c r="C444"/>
      <c r="D444"/>
      <c r="E444"/>
      <c r="F444"/>
      <c r="G444"/>
    </row>
    <row r="445" spans="2:7" s="22" customFormat="1" ht="12.75" customHeight="1" x14ac:dyDescent="0.25">
      <c r="B445"/>
      <c r="C445"/>
      <c r="D445"/>
      <c r="E445"/>
      <c r="F445"/>
      <c r="G445"/>
    </row>
    <row r="446" spans="2:7" s="22" customFormat="1" ht="12.75" customHeight="1" x14ac:dyDescent="0.25">
      <c r="B446"/>
      <c r="C446"/>
      <c r="D446"/>
      <c r="E446"/>
      <c r="F446"/>
      <c r="G446"/>
    </row>
    <row r="447" spans="2:7" s="22" customFormat="1" ht="12.75" customHeight="1" x14ac:dyDescent="0.25">
      <c r="B447"/>
      <c r="C447"/>
      <c r="D447"/>
      <c r="E447"/>
      <c r="F447"/>
      <c r="G447"/>
    </row>
    <row r="448" spans="2:7" s="22" customFormat="1" ht="12.75" customHeight="1" x14ac:dyDescent="0.25">
      <c r="B448"/>
      <c r="C448"/>
      <c r="D448"/>
      <c r="E448"/>
      <c r="F448"/>
      <c r="G448"/>
    </row>
    <row r="449" spans="2:7" s="22" customFormat="1" ht="12.75" customHeight="1" x14ac:dyDescent="0.25">
      <c r="B449"/>
      <c r="C449"/>
      <c r="D449"/>
      <c r="E449"/>
      <c r="F449"/>
      <c r="G449"/>
    </row>
    <row r="450" spans="2:7" s="22" customFormat="1" ht="12.75" customHeight="1" x14ac:dyDescent="0.25">
      <c r="B450"/>
      <c r="C450"/>
      <c r="D450"/>
      <c r="E450"/>
      <c r="F450"/>
      <c r="G450"/>
    </row>
    <row r="451" spans="2:7" s="22" customFormat="1" ht="12.75" customHeight="1" x14ac:dyDescent="0.25">
      <c r="B451"/>
      <c r="C451"/>
      <c r="D451"/>
      <c r="E451"/>
      <c r="F451"/>
      <c r="G451"/>
    </row>
    <row r="452" spans="2:7" s="22" customFormat="1" ht="12.75" customHeight="1" x14ac:dyDescent="0.25">
      <c r="B452"/>
      <c r="C452"/>
      <c r="D452"/>
      <c r="E452"/>
      <c r="F452"/>
      <c r="G452"/>
    </row>
    <row r="453" spans="2:7" s="22" customFormat="1" ht="12.75" customHeight="1" x14ac:dyDescent="0.25">
      <c r="B453"/>
      <c r="C453"/>
      <c r="D453"/>
      <c r="E453"/>
      <c r="F453"/>
      <c r="G453"/>
    </row>
    <row r="454" spans="2:7" s="22" customFormat="1" ht="12.75" customHeight="1" x14ac:dyDescent="0.25">
      <c r="B454"/>
      <c r="C454"/>
      <c r="D454"/>
      <c r="E454"/>
      <c r="F454"/>
      <c r="G454"/>
    </row>
    <row r="455" spans="2:7" s="22" customFormat="1" ht="12.75" customHeight="1" x14ac:dyDescent="0.25">
      <c r="B455"/>
      <c r="C455"/>
      <c r="D455"/>
      <c r="E455"/>
      <c r="F455"/>
      <c r="G455"/>
    </row>
    <row r="456" spans="2:7" s="22" customFormat="1" ht="12.75" customHeight="1" x14ac:dyDescent="0.25">
      <c r="B456"/>
      <c r="C456"/>
      <c r="D456"/>
      <c r="E456"/>
      <c r="F456"/>
      <c r="G456"/>
    </row>
    <row r="457" spans="2:7" s="22" customFormat="1" ht="12.75" customHeight="1" x14ac:dyDescent="0.25">
      <c r="B457"/>
      <c r="C457"/>
      <c r="D457"/>
      <c r="E457"/>
      <c r="F457"/>
      <c r="G457"/>
    </row>
    <row r="458" spans="2:7" s="22" customFormat="1" ht="12.75" customHeight="1" x14ac:dyDescent="0.25">
      <c r="B458"/>
      <c r="C458"/>
      <c r="D458"/>
      <c r="E458"/>
      <c r="F458"/>
      <c r="G458"/>
    </row>
    <row r="459" spans="2:7" s="22" customFormat="1" ht="12.75" customHeight="1" x14ac:dyDescent="0.25">
      <c r="B459"/>
      <c r="C459"/>
      <c r="D459"/>
      <c r="E459"/>
      <c r="F459"/>
      <c r="G459"/>
    </row>
    <row r="460" spans="2:7" s="22" customFormat="1" ht="12.75" customHeight="1" x14ac:dyDescent="0.25">
      <c r="B460"/>
      <c r="C460"/>
      <c r="D460"/>
      <c r="E460"/>
      <c r="F460"/>
      <c r="G460"/>
    </row>
    <row r="461" spans="2:7" s="22" customFormat="1" ht="12.75" customHeight="1" x14ac:dyDescent="0.25">
      <c r="B461"/>
      <c r="C461"/>
      <c r="D461"/>
      <c r="E461"/>
      <c r="F461"/>
      <c r="G461"/>
    </row>
    <row r="462" spans="2:7" s="22" customFormat="1" ht="12.75" customHeight="1" x14ac:dyDescent="0.25">
      <c r="B462"/>
      <c r="C462"/>
      <c r="D462"/>
      <c r="E462"/>
      <c r="F462"/>
      <c r="G462"/>
    </row>
    <row r="463" spans="2:7" s="22" customFormat="1" ht="12.75" customHeight="1" x14ac:dyDescent="0.25">
      <c r="B463"/>
      <c r="C463"/>
      <c r="D463"/>
      <c r="E463"/>
      <c r="F463"/>
      <c r="G463"/>
    </row>
    <row r="464" spans="2:7" s="22" customFormat="1" ht="12.75" customHeight="1" x14ac:dyDescent="0.25">
      <c r="B464"/>
      <c r="C464"/>
      <c r="D464"/>
      <c r="E464"/>
      <c r="F464"/>
      <c r="G464"/>
    </row>
    <row r="465" spans="2:7" s="22" customFormat="1" ht="12.75" customHeight="1" x14ac:dyDescent="0.25">
      <c r="B465"/>
      <c r="C465"/>
      <c r="D465"/>
      <c r="E465"/>
      <c r="F465"/>
      <c r="G465"/>
    </row>
    <row r="466" spans="2:7" s="22" customFormat="1" ht="12.75" customHeight="1" x14ac:dyDescent="0.25">
      <c r="B466"/>
      <c r="C466"/>
      <c r="D466"/>
      <c r="E466"/>
      <c r="F466"/>
      <c r="G466"/>
    </row>
    <row r="467" spans="2:7" s="22" customFormat="1" ht="12.75" customHeight="1" x14ac:dyDescent="0.25">
      <c r="B467"/>
      <c r="C467"/>
      <c r="D467"/>
      <c r="E467"/>
      <c r="F467"/>
      <c r="G467"/>
    </row>
    <row r="468" spans="2:7" s="22" customFormat="1" ht="12.75" customHeight="1" x14ac:dyDescent="0.25">
      <c r="B468"/>
      <c r="C468"/>
      <c r="D468"/>
      <c r="E468"/>
      <c r="F468"/>
      <c r="G468"/>
    </row>
    <row r="469" spans="2:7" s="22" customFormat="1" ht="12.75" customHeight="1" x14ac:dyDescent="0.25">
      <c r="B469"/>
      <c r="C469"/>
      <c r="D469"/>
      <c r="E469"/>
      <c r="F469"/>
      <c r="G469"/>
    </row>
    <row r="470" spans="2:7" s="22" customFormat="1" ht="12.75" customHeight="1" x14ac:dyDescent="0.25">
      <c r="B470"/>
      <c r="C470"/>
      <c r="D470"/>
      <c r="E470"/>
      <c r="F470"/>
      <c r="G470"/>
    </row>
    <row r="471" spans="2:7" s="22" customFormat="1" ht="12.75" customHeight="1" x14ac:dyDescent="0.25">
      <c r="B471"/>
      <c r="C471"/>
      <c r="D471"/>
      <c r="E471"/>
      <c r="F471"/>
      <c r="G471"/>
    </row>
    <row r="472" spans="2:7" s="22" customFormat="1" ht="12.75" customHeight="1" x14ac:dyDescent="0.25">
      <c r="B472"/>
      <c r="C472"/>
      <c r="D472"/>
      <c r="E472"/>
      <c r="F472"/>
      <c r="G472"/>
    </row>
    <row r="473" spans="2:7" s="22" customFormat="1" ht="12.75" customHeight="1" x14ac:dyDescent="0.25">
      <c r="B473"/>
      <c r="C473"/>
      <c r="D473"/>
      <c r="E473"/>
      <c r="F473"/>
      <c r="G473"/>
    </row>
    <row r="474" spans="2:7" s="22" customFormat="1" ht="12.75" customHeight="1" x14ac:dyDescent="0.25">
      <c r="B474"/>
      <c r="C474"/>
      <c r="D474"/>
      <c r="E474"/>
      <c r="F474"/>
      <c r="G474"/>
    </row>
    <row r="475" spans="2:7" s="22" customFormat="1" ht="12.75" customHeight="1" x14ac:dyDescent="0.25">
      <c r="B475"/>
      <c r="C475"/>
      <c r="D475"/>
      <c r="E475"/>
      <c r="F475"/>
      <c r="G475"/>
    </row>
    <row r="476" spans="2:7" s="22" customFormat="1" ht="12.75" customHeight="1" x14ac:dyDescent="0.25">
      <c r="B476"/>
      <c r="C476"/>
      <c r="D476"/>
      <c r="E476"/>
      <c r="F476"/>
      <c r="G476"/>
    </row>
    <row r="477" spans="2:7" s="22" customFormat="1" ht="12.75" customHeight="1" x14ac:dyDescent="0.25">
      <c r="B477"/>
      <c r="C477"/>
      <c r="D477"/>
      <c r="E477"/>
      <c r="F477"/>
      <c r="G477"/>
    </row>
    <row r="478" spans="2:7" s="22" customFormat="1" ht="12.75" customHeight="1" x14ac:dyDescent="0.25">
      <c r="B478"/>
      <c r="C478"/>
      <c r="D478"/>
      <c r="E478"/>
      <c r="F478"/>
      <c r="G478"/>
    </row>
    <row r="479" spans="2:7" s="22" customFormat="1" ht="12.75" customHeight="1" x14ac:dyDescent="0.25">
      <c r="B479"/>
      <c r="C479"/>
      <c r="D479"/>
      <c r="E479"/>
      <c r="F479"/>
      <c r="G479"/>
    </row>
    <row r="480" spans="2:7" s="22" customFormat="1" ht="12.75" customHeight="1" x14ac:dyDescent="0.25">
      <c r="B480"/>
      <c r="C480"/>
      <c r="D480"/>
      <c r="E480"/>
      <c r="F480"/>
      <c r="G480"/>
    </row>
    <row r="481" spans="2:7" s="22" customFormat="1" ht="12.75" customHeight="1" x14ac:dyDescent="0.25">
      <c r="B481"/>
      <c r="C481"/>
      <c r="D481"/>
      <c r="E481"/>
      <c r="F481"/>
      <c r="G481"/>
    </row>
    <row r="482" spans="2:7" s="22" customFormat="1" ht="12.75" customHeight="1" x14ac:dyDescent="0.25">
      <c r="B482"/>
      <c r="C482"/>
      <c r="D482"/>
      <c r="E482"/>
      <c r="F482"/>
      <c r="G482"/>
    </row>
    <row r="483" spans="2:7" s="22" customFormat="1" ht="12.75" customHeight="1" x14ac:dyDescent="0.25">
      <c r="B483"/>
      <c r="C483"/>
      <c r="D483"/>
      <c r="E483"/>
      <c r="F483"/>
      <c r="G483"/>
    </row>
    <row r="484" spans="2:7" s="22" customFormat="1" ht="12.75" customHeight="1" x14ac:dyDescent="0.25">
      <c r="B484"/>
      <c r="C484"/>
      <c r="D484"/>
      <c r="E484"/>
      <c r="F484"/>
      <c r="G484"/>
    </row>
    <row r="485" spans="2:7" s="22" customFormat="1" ht="12.75" customHeight="1" x14ac:dyDescent="0.25">
      <c r="B485"/>
      <c r="C485"/>
      <c r="D485"/>
      <c r="E485"/>
      <c r="F485"/>
      <c r="G485"/>
    </row>
    <row r="486" spans="2:7" s="22" customFormat="1" ht="12.75" customHeight="1" x14ac:dyDescent="0.25">
      <c r="B486"/>
      <c r="C486"/>
      <c r="D486"/>
      <c r="E486"/>
      <c r="F486"/>
      <c r="G486"/>
    </row>
    <row r="487" spans="2:7" s="22" customFormat="1" ht="12.75" customHeight="1" x14ac:dyDescent="0.25">
      <c r="B487"/>
      <c r="C487"/>
      <c r="D487"/>
      <c r="E487"/>
      <c r="F487"/>
      <c r="G487"/>
    </row>
    <row r="488" spans="2:7" s="22" customFormat="1" ht="12.75" customHeight="1" x14ac:dyDescent="0.25">
      <c r="B488"/>
      <c r="C488"/>
      <c r="D488"/>
      <c r="E488"/>
      <c r="F488"/>
      <c r="G488"/>
    </row>
    <row r="489" spans="2:7" s="22" customFormat="1" ht="12.75" customHeight="1" x14ac:dyDescent="0.25">
      <c r="B489"/>
      <c r="C489"/>
      <c r="D489"/>
      <c r="E489"/>
      <c r="F489"/>
      <c r="G489"/>
    </row>
    <row r="490" spans="2:7" s="22" customFormat="1" ht="12.75" customHeight="1" x14ac:dyDescent="0.25">
      <c r="B490"/>
      <c r="C490"/>
      <c r="D490"/>
      <c r="E490"/>
      <c r="F490"/>
      <c r="G490"/>
    </row>
    <row r="491" spans="2:7" s="22" customFormat="1" ht="12.75" customHeight="1" x14ac:dyDescent="0.25">
      <c r="B491"/>
      <c r="C491"/>
      <c r="D491"/>
      <c r="E491"/>
      <c r="F491"/>
      <c r="G491"/>
    </row>
    <row r="492" spans="2:7" s="22" customFormat="1" ht="12.75" customHeight="1" x14ac:dyDescent="0.25">
      <c r="B492"/>
      <c r="C492"/>
      <c r="D492"/>
      <c r="E492"/>
      <c r="F492"/>
      <c r="G492"/>
    </row>
    <row r="493" spans="2:7" s="22" customFormat="1" ht="12.75" customHeight="1" x14ac:dyDescent="0.25">
      <c r="B493"/>
      <c r="C493"/>
      <c r="D493"/>
      <c r="E493"/>
      <c r="F493"/>
      <c r="G493"/>
    </row>
    <row r="494" spans="2:7" s="22" customFormat="1" ht="12.75" customHeight="1" x14ac:dyDescent="0.25">
      <c r="B494"/>
      <c r="C494"/>
      <c r="D494"/>
      <c r="E494"/>
      <c r="F494"/>
      <c r="G494"/>
    </row>
    <row r="495" spans="2:7" s="22" customFormat="1" ht="12.75" customHeight="1" x14ac:dyDescent="0.25">
      <c r="B495"/>
      <c r="C495"/>
      <c r="D495"/>
      <c r="E495"/>
      <c r="F495"/>
      <c r="G495"/>
    </row>
    <row r="496" spans="2:7" s="22" customFormat="1" ht="12.75" customHeight="1" x14ac:dyDescent="0.25">
      <c r="B496"/>
      <c r="C496"/>
      <c r="D496"/>
      <c r="E496"/>
      <c r="F496"/>
      <c r="G496"/>
    </row>
    <row r="497" spans="2:7" s="22" customFormat="1" ht="12.75" customHeight="1" x14ac:dyDescent="0.25">
      <c r="B497"/>
      <c r="C497"/>
      <c r="D497"/>
      <c r="E497"/>
      <c r="F497"/>
      <c r="G497"/>
    </row>
    <row r="498" spans="2:7" s="22" customFormat="1" ht="12.75" customHeight="1" x14ac:dyDescent="0.25">
      <c r="B498"/>
      <c r="C498"/>
      <c r="D498"/>
      <c r="E498"/>
      <c r="F498"/>
      <c r="G498"/>
    </row>
    <row r="499" spans="2:7" s="22" customFormat="1" ht="12.75" customHeight="1" x14ac:dyDescent="0.25">
      <c r="B499"/>
      <c r="C499"/>
      <c r="D499"/>
      <c r="E499"/>
      <c r="F499"/>
      <c r="G499"/>
    </row>
    <row r="500" spans="2:7" s="22" customFormat="1" ht="12.75" customHeight="1" x14ac:dyDescent="0.25">
      <c r="B500"/>
      <c r="C500"/>
      <c r="D500"/>
      <c r="E500"/>
      <c r="F500"/>
      <c r="G500"/>
    </row>
    <row r="501" spans="2:7" s="22" customFormat="1" ht="12.75" customHeight="1" x14ac:dyDescent="0.25">
      <c r="B501"/>
      <c r="C501"/>
      <c r="D501"/>
      <c r="E501"/>
      <c r="F501"/>
      <c r="G501"/>
    </row>
    <row r="502" spans="2:7" s="22" customFormat="1" ht="12.75" customHeight="1" x14ac:dyDescent="0.25">
      <c r="B502"/>
      <c r="C502"/>
      <c r="D502"/>
      <c r="E502"/>
      <c r="F502"/>
      <c r="G502"/>
    </row>
    <row r="503" spans="2:7" s="22" customFormat="1" ht="12.75" customHeight="1" x14ac:dyDescent="0.25">
      <c r="B503"/>
      <c r="C503"/>
      <c r="D503"/>
      <c r="E503"/>
      <c r="F503"/>
      <c r="G503"/>
    </row>
    <row r="504" spans="2:7" s="22" customFormat="1" ht="12.75" customHeight="1" x14ac:dyDescent="0.25">
      <c r="B504"/>
      <c r="C504"/>
      <c r="D504"/>
      <c r="E504"/>
      <c r="F504"/>
      <c r="G504"/>
    </row>
    <row r="505" spans="2:7" s="22" customFormat="1" ht="12.75" customHeight="1" x14ac:dyDescent="0.25">
      <c r="B505"/>
      <c r="C505"/>
      <c r="D505"/>
      <c r="E505"/>
      <c r="F505"/>
      <c r="G505"/>
    </row>
    <row r="506" spans="2:7" s="22" customFormat="1" ht="12.75" customHeight="1" x14ac:dyDescent="0.25">
      <c r="B506"/>
      <c r="C506"/>
      <c r="D506"/>
      <c r="E506"/>
      <c r="F506"/>
      <c r="G506"/>
    </row>
    <row r="507" spans="2:7" s="22" customFormat="1" ht="12.75" customHeight="1" x14ac:dyDescent="0.25">
      <c r="B507"/>
      <c r="C507"/>
      <c r="D507"/>
      <c r="E507"/>
      <c r="F507"/>
      <c r="G507"/>
    </row>
    <row r="508" spans="2:7" s="22" customFormat="1" ht="12.75" customHeight="1" x14ac:dyDescent="0.25">
      <c r="B508"/>
      <c r="C508"/>
      <c r="D508"/>
      <c r="E508"/>
      <c r="F508"/>
      <c r="G508"/>
    </row>
    <row r="509" spans="2:7" s="22" customFormat="1" ht="12.75" customHeight="1" x14ac:dyDescent="0.25">
      <c r="B509"/>
      <c r="C509"/>
      <c r="D509"/>
      <c r="E509"/>
      <c r="F509"/>
      <c r="G509"/>
    </row>
    <row r="510" spans="2:7" s="22" customFormat="1" ht="12.75" customHeight="1" x14ac:dyDescent="0.25">
      <c r="B510"/>
      <c r="C510"/>
      <c r="D510"/>
      <c r="E510"/>
      <c r="F510"/>
      <c r="G510"/>
    </row>
    <row r="511" spans="2:7" s="22" customFormat="1" ht="12.75" customHeight="1" x14ac:dyDescent="0.25">
      <c r="B511"/>
      <c r="C511"/>
      <c r="D511"/>
      <c r="E511"/>
      <c r="F511"/>
      <c r="G511"/>
    </row>
    <row r="512" spans="2:7" s="22" customFormat="1" ht="12.75" customHeight="1" x14ac:dyDescent="0.25">
      <c r="B512"/>
      <c r="C512"/>
      <c r="D512"/>
      <c r="E512"/>
      <c r="F512"/>
      <c r="G512"/>
    </row>
    <row r="513" spans="2:7" s="22" customFormat="1" ht="12.75" customHeight="1" x14ac:dyDescent="0.25">
      <c r="B513"/>
      <c r="C513"/>
      <c r="D513"/>
      <c r="E513"/>
      <c r="F513"/>
      <c r="G513"/>
    </row>
    <row r="514" spans="2:7" s="22" customFormat="1" ht="12.75" customHeight="1" x14ac:dyDescent="0.25">
      <c r="B514"/>
      <c r="C514"/>
      <c r="D514"/>
      <c r="E514"/>
      <c r="F514"/>
      <c r="G514"/>
    </row>
    <row r="515" spans="2:7" s="22" customFormat="1" ht="12.75" customHeight="1" x14ac:dyDescent="0.25">
      <c r="B515"/>
      <c r="C515"/>
      <c r="D515"/>
      <c r="E515"/>
      <c r="F515"/>
      <c r="G515"/>
    </row>
    <row r="516" spans="2:7" s="22" customFormat="1" ht="12.75" customHeight="1" x14ac:dyDescent="0.25">
      <c r="B516"/>
      <c r="C516"/>
      <c r="D516"/>
      <c r="E516"/>
      <c r="F516"/>
      <c r="G516"/>
    </row>
    <row r="517" spans="2:7" s="22" customFormat="1" ht="12.75" customHeight="1" x14ac:dyDescent="0.25">
      <c r="B517"/>
      <c r="C517"/>
      <c r="D517"/>
      <c r="E517"/>
      <c r="F517"/>
      <c r="G517"/>
    </row>
    <row r="518" spans="2:7" s="22" customFormat="1" ht="12.75" customHeight="1" x14ac:dyDescent="0.25">
      <c r="B518"/>
      <c r="C518"/>
      <c r="D518"/>
      <c r="E518"/>
      <c r="F518"/>
      <c r="G518"/>
    </row>
    <row r="519" spans="2:7" s="22" customFormat="1" ht="12.75" customHeight="1" x14ac:dyDescent="0.25">
      <c r="B519"/>
      <c r="C519"/>
      <c r="D519"/>
      <c r="E519"/>
      <c r="F519"/>
      <c r="G519"/>
    </row>
    <row r="520" spans="2:7" s="22" customFormat="1" ht="12.75" customHeight="1" x14ac:dyDescent="0.25">
      <c r="B520"/>
      <c r="C520"/>
      <c r="D520"/>
      <c r="E520"/>
      <c r="F520"/>
      <c r="G520"/>
    </row>
    <row r="521" spans="2:7" s="22" customFormat="1" ht="12.75" customHeight="1" x14ac:dyDescent="0.25">
      <c r="B521"/>
      <c r="C521"/>
      <c r="D521"/>
      <c r="E521"/>
      <c r="F521"/>
      <c r="G521"/>
    </row>
    <row r="522" spans="2:7" s="22" customFormat="1" ht="12.75" customHeight="1" x14ac:dyDescent="0.25">
      <c r="B522"/>
      <c r="C522"/>
      <c r="D522"/>
      <c r="E522"/>
      <c r="F522"/>
      <c r="G522"/>
    </row>
    <row r="523" spans="2:7" s="22" customFormat="1" ht="12.75" customHeight="1" x14ac:dyDescent="0.25">
      <c r="B523"/>
      <c r="C523"/>
      <c r="D523"/>
      <c r="E523"/>
      <c r="F523"/>
      <c r="G523"/>
    </row>
    <row r="524" spans="2:7" s="22" customFormat="1" ht="12.75" customHeight="1" x14ac:dyDescent="0.25">
      <c r="B524"/>
      <c r="C524"/>
      <c r="D524"/>
      <c r="E524"/>
      <c r="F524"/>
      <c r="G524"/>
    </row>
    <row r="525" spans="2:7" s="22" customFormat="1" ht="12.75" customHeight="1" x14ac:dyDescent="0.25">
      <c r="B525"/>
      <c r="C525"/>
      <c r="D525"/>
      <c r="E525"/>
      <c r="F525"/>
      <c r="G525"/>
    </row>
    <row r="526" spans="2:7" s="22" customFormat="1" ht="12.75" customHeight="1" x14ac:dyDescent="0.25">
      <c r="B526"/>
      <c r="C526"/>
      <c r="D526"/>
      <c r="E526"/>
      <c r="F526"/>
      <c r="G526"/>
    </row>
    <row r="527" spans="2:7" s="22" customFormat="1" ht="12.75" customHeight="1" x14ac:dyDescent="0.25">
      <c r="B527"/>
      <c r="C527"/>
      <c r="D527"/>
      <c r="E527"/>
      <c r="F527"/>
      <c r="G527"/>
    </row>
    <row r="528" spans="2:7" s="22" customFormat="1" ht="12.75" customHeight="1" x14ac:dyDescent="0.25">
      <c r="B528"/>
      <c r="C528"/>
      <c r="D528"/>
      <c r="E528"/>
      <c r="F528"/>
      <c r="G528"/>
    </row>
    <row r="529" spans="2:7" s="22" customFormat="1" ht="12.75" customHeight="1" x14ac:dyDescent="0.25">
      <c r="B529"/>
      <c r="C529"/>
      <c r="D529"/>
      <c r="E529"/>
      <c r="F529"/>
      <c r="G529"/>
    </row>
    <row r="530" spans="2:7" s="22" customFormat="1" ht="12.75" customHeight="1" x14ac:dyDescent="0.25">
      <c r="B530"/>
      <c r="C530"/>
      <c r="D530"/>
      <c r="E530"/>
      <c r="F530"/>
      <c r="G530"/>
    </row>
    <row r="531" spans="2:7" s="22" customFormat="1" ht="12.75" customHeight="1" x14ac:dyDescent="0.25">
      <c r="B531"/>
      <c r="C531"/>
      <c r="D531"/>
      <c r="E531"/>
      <c r="F531"/>
      <c r="G531"/>
    </row>
    <row r="532" spans="2:7" s="22" customFormat="1" ht="12.75" customHeight="1" x14ac:dyDescent="0.25">
      <c r="B532"/>
      <c r="C532"/>
      <c r="D532"/>
      <c r="E532"/>
      <c r="F532"/>
      <c r="G532"/>
    </row>
    <row r="533" spans="2:7" s="22" customFormat="1" ht="12.75" customHeight="1" x14ac:dyDescent="0.25">
      <c r="B533"/>
      <c r="C533"/>
      <c r="D533"/>
      <c r="E533"/>
      <c r="F533"/>
      <c r="G533"/>
    </row>
    <row r="534" spans="2:7" s="22" customFormat="1" ht="12.75" customHeight="1" x14ac:dyDescent="0.25">
      <c r="B534"/>
      <c r="C534"/>
      <c r="D534"/>
      <c r="E534"/>
      <c r="F534"/>
      <c r="G534"/>
    </row>
    <row r="535" spans="2:7" s="22" customFormat="1" ht="12.75" customHeight="1" x14ac:dyDescent="0.25">
      <c r="B535"/>
      <c r="C535"/>
      <c r="D535"/>
      <c r="E535"/>
      <c r="F535"/>
      <c r="G535"/>
    </row>
    <row r="536" spans="2:7" s="22" customFormat="1" ht="12.75" customHeight="1" x14ac:dyDescent="0.25">
      <c r="B536"/>
      <c r="C536"/>
      <c r="D536"/>
      <c r="E536"/>
      <c r="F536"/>
      <c r="G536"/>
    </row>
    <row r="537" spans="2:7" s="22" customFormat="1" ht="12.75" customHeight="1" x14ac:dyDescent="0.25">
      <c r="B537"/>
      <c r="C537"/>
      <c r="D537"/>
      <c r="E537"/>
      <c r="F537"/>
      <c r="G537"/>
    </row>
    <row r="538" spans="2:7" s="22" customFormat="1" ht="12.75" customHeight="1" x14ac:dyDescent="0.25">
      <c r="B538"/>
      <c r="C538"/>
      <c r="D538"/>
      <c r="E538"/>
      <c r="F538"/>
      <c r="G538"/>
    </row>
    <row r="539" spans="2:7" s="22" customFormat="1" ht="12.75" customHeight="1" x14ac:dyDescent="0.25">
      <c r="B539"/>
      <c r="C539"/>
      <c r="D539"/>
      <c r="E539"/>
      <c r="F539"/>
      <c r="G539"/>
    </row>
    <row r="540" spans="2:7" s="22" customFormat="1" ht="12.75" customHeight="1" x14ac:dyDescent="0.25">
      <c r="B540"/>
      <c r="C540"/>
      <c r="D540"/>
      <c r="E540"/>
      <c r="F540"/>
      <c r="G540"/>
    </row>
    <row r="541" spans="2:7" s="22" customFormat="1" ht="12.75" customHeight="1" x14ac:dyDescent="0.25">
      <c r="B541"/>
      <c r="C541"/>
      <c r="D541"/>
      <c r="E541"/>
      <c r="F541"/>
      <c r="G541"/>
    </row>
    <row r="542" spans="2:7" s="22" customFormat="1" ht="12.75" customHeight="1" x14ac:dyDescent="0.25">
      <c r="B542"/>
      <c r="C542"/>
      <c r="D542"/>
      <c r="E542"/>
      <c r="F542"/>
      <c r="G542"/>
    </row>
    <row r="543" spans="2:7" s="22" customFormat="1" ht="12.75" customHeight="1" x14ac:dyDescent="0.25">
      <c r="B543"/>
      <c r="C543"/>
      <c r="D543"/>
      <c r="E543"/>
      <c r="F543"/>
      <c r="G543"/>
    </row>
    <row r="544" spans="2:7" s="22" customFormat="1" ht="12.75" customHeight="1" x14ac:dyDescent="0.25">
      <c r="B544"/>
      <c r="C544"/>
      <c r="D544"/>
      <c r="E544"/>
      <c r="F544"/>
      <c r="G544"/>
    </row>
    <row r="545" spans="2:7" s="22" customFormat="1" ht="12.75" customHeight="1" x14ac:dyDescent="0.25">
      <c r="B545"/>
      <c r="C545"/>
      <c r="D545"/>
      <c r="E545"/>
      <c r="F545"/>
      <c r="G545"/>
    </row>
    <row r="546" spans="2:7" s="22" customFormat="1" ht="12.75" customHeight="1" x14ac:dyDescent="0.25">
      <c r="B546"/>
      <c r="C546"/>
      <c r="D546"/>
      <c r="E546"/>
      <c r="F546"/>
      <c r="G546"/>
    </row>
    <row r="547" spans="2:7" s="22" customFormat="1" ht="12.75" customHeight="1" x14ac:dyDescent="0.25">
      <c r="B547"/>
      <c r="C547"/>
      <c r="D547"/>
      <c r="E547"/>
      <c r="F547"/>
      <c r="G547"/>
    </row>
    <row r="548" spans="2:7" s="22" customFormat="1" ht="12.75" customHeight="1" x14ac:dyDescent="0.25">
      <c r="B548"/>
      <c r="C548"/>
      <c r="D548"/>
      <c r="E548"/>
      <c r="F548"/>
      <c r="G548"/>
    </row>
    <row r="549" spans="2:7" s="22" customFormat="1" ht="12.75" customHeight="1" x14ac:dyDescent="0.25">
      <c r="B549"/>
      <c r="C549"/>
      <c r="D549"/>
      <c r="E549"/>
      <c r="F549"/>
      <c r="G549"/>
    </row>
    <row r="550" spans="2:7" s="22" customFormat="1" ht="12.75" customHeight="1" x14ac:dyDescent="0.25">
      <c r="B550"/>
      <c r="C550"/>
      <c r="D550"/>
      <c r="E550"/>
      <c r="F550"/>
      <c r="G550"/>
    </row>
    <row r="551" spans="2:7" s="22" customFormat="1" ht="12.75" customHeight="1" x14ac:dyDescent="0.25">
      <c r="B551"/>
      <c r="C551"/>
      <c r="D551"/>
      <c r="E551"/>
      <c r="F551"/>
      <c r="G551"/>
    </row>
    <row r="552" spans="2:7" s="22" customFormat="1" ht="12.75" customHeight="1" x14ac:dyDescent="0.25">
      <c r="B552"/>
      <c r="C552"/>
      <c r="D552"/>
      <c r="E552"/>
      <c r="F552"/>
      <c r="G552"/>
    </row>
    <row r="553" spans="2:7" s="22" customFormat="1" ht="12.75" customHeight="1" x14ac:dyDescent="0.25">
      <c r="B553"/>
      <c r="C553"/>
      <c r="D553"/>
      <c r="E553"/>
      <c r="F553"/>
      <c r="G553"/>
    </row>
    <row r="554" spans="2:7" s="22" customFormat="1" ht="12.75" customHeight="1" x14ac:dyDescent="0.25">
      <c r="B554"/>
      <c r="C554"/>
      <c r="D554"/>
      <c r="E554"/>
      <c r="F554"/>
      <c r="G554"/>
    </row>
    <row r="555" spans="2:7" s="22" customFormat="1" ht="12.75" customHeight="1" x14ac:dyDescent="0.25">
      <c r="B555"/>
      <c r="C555"/>
      <c r="D555"/>
      <c r="E555"/>
      <c r="F555"/>
      <c r="G555"/>
    </row>
    <row r="556" spans="2:7" s="22" customFormat="1" ht="12.75" customHeight="1" x14ac:dyDescent="0.25">
      <c r="B556"/>
      <c r="C556"/>
      <c r="D556"/>
      <c r="E556"/>
      <c r="F556"/>
      <c r="G556"/>
    </row>
    <row r="557" spans="2:7" s="22" customFormat="1" ht="12.75" customHeight="1" x14ac:dyDescent="0.25">
      <c r="B557"/>
      <c r="C557"/>
      <c r="D557"/>
      <c r="E557"/>
      <c r="F557"/>
      <c r="G557"/>
    </row>
    <row r="558" spans="2:7" s="22" customFormat="1" ht="12.75" customHeight="1" x14ac:dyDescent="0.25">
      <c r="B558"/>
      <c r="C558"/>
      <c r="D558"/>
      <c r="E558"/>
      <c r="F558"/>
      <c r="G558"/>
    </row>
    <row r="559" spans="2:7" s="22" customFormat="1" ht="12.75" customHeight="1" x14ac:dyDescent="0.25">
      <c r="B559"/>
      <c r="C559"/>
      <c r="D559"/>
      <c r="E559"/>
      <c r="F559"/>
      <c r="G559"/>
    </row>
    <row r="560" spans="2:7" s="22" customFormat="1" ht="12.75" customHeight="1" x14ac:dyDescent="0.25">
      <c r="B560"/>
      <c r="C560"/>
      <c r="D560"/>
      <c r="E560"/>
      <c r="F560"/>
      <c r="G560"/>
    </row>
    <row r="561" spans="2:7" s="22" customFormat="1" ht="12.75" customHeight="1" x14ac:dyDescent="0.25">
      <c r="B561"/>
      <c r="C561"/>
      <c r="D561"/>
      <c r="E561"/>
      <c r="F561"/>
      <c r="G561"/>
    </row>
    <row r="562" spans="2:7" s="22" customFormat="1" ht="12.75" customHeight="1" x14ac:dyDescent="0.25">
      <c r="B562"/>
      <c r="C562"/>
      <c r="D562"/>
      <c r="E562"/>
      <c r="F562"/>
      <c r="G562"/>
    </row>
    <row r="563" spans="2:7" s="22" customFormat="1" ht="12.75" customHeight="1" x14ac:dyDescent="0.25">
      <c r="B563"/>
      <c r="C563"/>
      <c r="D563"/>
      <c r="E563"/>
      <c r="F563"/>
      <c r="G563"/>
    </row>
    <row r="564" spans="2:7" s="22" customFormat="1" ht="12.75" customHeight="1" x14ac:dyDescent="0.25">
      <c r="B564"/>
      <c r="C564"/>
      <c r="D564"/>
      <c r="E564"/>
      <c r="F564"/>
      <c r="G564"/>
    </row>
    <row r="565" spans="2:7" s="22" customFormat="1" ht="12.75" customHeight="1" x14ac:dyDescent="0.25">
      <c r="B565"/>
      <c r="C565"/>
      <c r="D565"/>
      <c r="E565"/>
      <c r="F565"/>
      <c r="G565"/>
    </row>
    <row r="566" spans="2:7" s="22" customFormat="1" ht="12.75" customHeight="1" x14ac:dyDescent="0.25">
      <c r="B566"/>
      <c r="C566"/>
      <c r="D566"/>
      <c r="E566"/>
      <c r="F566"/>
      <c r="G566"/>
    </row>
    <row r="567" spans="2:7" s="22" customFormat="1" ht="12.75" customHeight="1" x14ac:dyDescent="0.25">
      <c r="B567"/>
      <c r="C567"/>
      <c r="D567"/>
      <c r="E567"/>
      <c r="F567"/>
      <c r="G567"/>
    </row>
    <row r="568" spans="2:7" s="22" customFormat="1" ht="12.75" customHeight="1" x14ac:dyDescent="0.25">
      <c r="B568"/>
      <c r="C568"/>
      <c r="D568"/>
      <c r="E568"/>
      <c r="F568"/>
      <c r="G568"/>
    </row>
    <row r="569" spans="2:7" s="22" customFormat="1" ht="12.75" customHeight="1" x14ac:dyDescent="0.25">
      <c r="B569"/>
      <c r="C569"/>
      <c r="D569"/>
      <c r="E569"/>
      <c r="F569"/>
      <c r="G569"/>
    </row>
    <row r="570" spans="2:7" s="22" customFormat="1" ht="12.75" customHeight="1" x14ac:dyDescent="0.25">
      <c r="B570"/>
      <c r="C570"/>
      <c r="D570"/>
      <c r="E570"/>
      <c r="F570"/>
      <c r="G570"/>
    </row>
    <row r="571" spans="2:7" s="22" customFormat="1" ht="12.75" customHeight="1" x14ac:dyDescent="0.25">
      <c r="B571"/>
      <c r="C571"/>
      <c r="D571"/>
      <c r="E571"/>
      <c r="F571"/>
      <c r="G571"/>
    </row>
    <row r="572" spans="2:7" s="22" customFormat="1" ht="12.75" customHeight="1" x14ac:dyDescent="0.25">
      <c r="B572"/>
      <c r="C572"/>
      <c r="D572"/>
      <c r="E572"/>
      <c r="F572"/>
      <c r="G572"/>
    </row>
    <row r="573" spans="2:7" s="22" customFormat="1" ht="12.75" customHeight="1" x14ac:dyDescent="0.25">
      <c r="B573"/>
      <c r="C573"/>
      <c r="D573"/>
      <c r="E573"/>
      <c r="F573"/>
      <c r="G573"/>
    </row>
    <row r="574" spans="2:7" s="22" customFormat="1" ht="12.75" customHeight="1" x14ac:dyDescent="0.25">
      <c r="B574"/>
      <c r="C574"/>
      <c r="D574"/>
      <c r="E574"/>
      <c r="F574"/>
      <c r="G574"/>
    </row>
    <row r="575" spans="2:7" s="22" customFormat="1" ht="12.75" customHeight="1" x14ac:dyDescent="0.25">
      <c r="B575"/>
      <c r="C575"/>
      <c r="D575"/>
      <c r="E575"/>
      <c r="F575"/>
      <c r="G575"/>
    </row>
    <row r="576" spans="2:7" s="22" customFormat="1" ht="12.75" customHeight="1" x14ac:dyDescent="0.25">
      <c r="B576"/>
      <c r="C576"/>
      <c r="D576"/>
      <c r="E576"/>
      <c r="F576"/>
      <c r="G576"/>
    </row>
    <row r="577" spans="2:7" s="22" customFormat="1" ht="12.75" customHeight="1" x14ac:dyDescent="0.25">
      <c r="B577"/>
      <c r="C577"/>
      <c r="D577"/>
      <c r="E577"/>
      <c r="F577"/>
      <c r="G577"/>
    </row>
    <row r="578" spans="2:7" s="22" customFormat="1" ht="12.75" customHeight="1" x14ac:dyDescent="0.25">
      <c r="B578"/>
      <c r="C578"/>
      <c r="D578"/>
      <c r="E578"/>
      <c r="F578"/>
      <c r="G578"/>
    </row>
    <row r="579" spans="2:7" s="22" customFormat="1" ht="12.75" customHeight="1" x14ac:dyDescent="0.25">
      <c r="B579"/>
      <c r="C579"/>
      <c r="D579"/>
      <c r="E579"/>
      <c r="F579"/>
      <c r="G579"/>
    </row>
    <row r="580" spans="2:7" s="22" customFormat="1" ht="12.75" customHeight="1" x14ac:dyDescent="0.25">
      <c r="B580"/>
      <c r="C580"/>
      <c r="D580"/>
      <c r="E580"/>
      <c r="F580"/>
      <c r="G580"/>
    </row>
    <row r="581" spans="2:7" s="22" customFormat="1" ht="12.75" customHeight="1" x14ac:dyDescent="0.25">
      <c r="B581"/>
      <c r="C581"/>
      <c r="D581"/>
      <c r="E581"/>
      <c r="F581"/>
      <c r="G581"/>
    </row>
    <row r="582" spans="2:7" s="22" customFormat="1" ht="12.75" customHeight="1" x14ac:dyDescent="0.25">
      <c r="B582"/>
      <c r="C582"/>
      <c r="D582"/>
      <c r="E582"/>
      <c r="F582"/>
      <c r="G582"/>
    </row>
    <row r="583" spans="2:7" s="22" customFormat="1" ht="12.75" customHeight="1" x14ac:dyDescent="0.25">
      <c r="B583"/>
      <c r="C583"/>
      <c r="D583"/>
      <c r="E583"/>
      <c r="F583"/>
      <c r="G583"/>
    </row>
    <row r="584" spans="2:7" s="22" customFormat="1" ht="12.75" customHeight="1" x14ac:dyDescent="0.25">
      <c r="B584"/>
      <c r="C584"/>
      <c r="D584"/>
      <c r="E584"/>
      <c r="F584"/>
      <c r="G584"/>
    </row>
    <row r="585" spans="2:7" s="22" customFormat="1" ht="12.75" customHeight="1" x14ac:dyDescent="0.25">
      <c r="B585"/>
      <c r="C585"/>
      <c r="D585"/>
      <c r="E585"/>
      <c r="F585"/>
      <c r="G585"/>
    </row>
    <row r="586" spans="2:7" s="22" customFormat="1" ht="12.75" customHeight="1" x14ac:dyDescent="0.25">
      <c r="B586"/>
      <c r="C586"/>
      <c r="D586"/>
      <c r="E586"/>
      <c r="F586"/>
      <c r="G586"/>
    </row>
    <row r="587" spans="2:7" s="22" customFormat="1" ht="12.75" customHeight="1" x14ac:dyDescent="0.25">
      <c r="B587"/>
      <c r="C587"/>
      <c r="D587"/>
      <c r="E587"/>
      <c r="F587"/>
      <c r="G587"/>
    </row>
    <row r="588" spans="2:7" s="22" customFormat="1" ht="12.75" customHeight="1" x14ac:dyDescent="0.25">
      <c r="B588"/>
      <c r="C588"/>
      <c r="D588"/>
      <c r="E588"/>
      <c r="F588"/>
      <c r="G588"/>
    </row>
    <row r="589" spans="2:7" s="22" customFormat="1" ht="12.75" customHeight="1" x14ac:dyDescent="0.25">
      <c r="B589"/>
      <c r="C589"/>
      <c r="D589"/>
      <c r="E589"/>
      <c r="F589"/>
      <c r="G589"/>
    </row>
    <row r="590" spans="2:7" s="22" customFormat="1" ht="12.75" customHeight="1" x14ac:dyDescent="0.25">
      <c r="B590"/>
      <c r="C590"/>
      <c r="D590"/>
      <c r="E590"/>
      <c r="F590"/>
      <c r="G590"/>
    </row>
    <row r="591" spans="2:7" s="22" customFormat="1" ht="12.75" customHeight="1" x14ac:dyDescent="0.25">
      <c r="B591"/>
      <c r="C591"/>
      <c r="D591"/>
      <c r="E591"/>
      <c r="F591"/>
      <c r="G591"/>
    </row>
    <row r="592" spans="2:7" s="22" customFormat="1" ht="12.75" customHeight="1" x14ac:dyDescent="0.25">
      <c r="B592"/>
      <c r="C592"/>
      <c r="D592"/>
      <c r="E592"/>
      <c r="F592"/>
      <c r="G592"/>
    </row>
    <row r="593" spans="2:7" s="22" customFormat="1" ht="12.75" customHeight="1" x14ac:dyDescent="0.25">
      <c r="B593"/>
      <c r="C593"/>
      <c r="D593"/>
      <c r="E593"/>
      <c r="F593"/>
      <c r="G593"/>
    </row>
    <row r="594" spans="2:7" s="22" customFormat="1" ht="12.75" customHeight="1" x14ac:dyDescent="0.25">
      <c r="B594"/>
      <c r="C594"/>
      <c r="D594"/>
      <c r="E594"/>
      <c r="F594"/>
      <c r="G594"/>
    </row>
    <row r="595" spans="2:7" s="22" customFormat="1" ht="12.75" customHeight="1" x14ac:dyDescent="0.25">
      <c r="B595"/>
      <c r="C595"/>
      <c r="D595"/>
      <c r="E595"/>
      <c r="F595"/>
      <c r="G595"/>
    </row>
    <row r="596" spans="2:7" s="22" customFormat="1" ht="12.75" customHeight="1" x14ac:dyDescent="0.25">
      <c r="B596"/>
      <c r="C596"/>
      <c r="D596"/>
      <c r="E596"/>
      <c r="F596"/>
      <c r="G596"/>
    </row>
    <row r="597" spans="2:7" s="22" customFormat="1" ht="12.75" customHeight="1" x14ac:dyDescent="0.25">
      <c r="B597"/>
      <c r="C597"/>
      <c r="D597"/>
      <c r="E597"/>
      <c r="F597"/>
      <c r="G597"/>
    </row>
    <row r="598" spans="2:7" s="22" customFormat="1" ht="12.75" customHeight="1" x14ac:dyDescent="0.25">
      <c r="B598"/>
      <c r="C598"/>
      <c r="D598"/>
      <c r="E598"/>
      <c r="F598"/>
      <c r="G598"/>
    </row>
    <row r="599" spans="2:7" s="22" customFormat="1" ht="12.75" customHeight="1" x14ac:dyDescent="0.25">
      <c r="B599"/>
      <c r="C599"/>
      <c r="D599"/>
      <c r="E599"/>
      <c r="F599"/>
      <c r="G599"/>
    </row>
    <row r="600" spans="2:7" s="22" customFormat="1" ht="12.75" customHeight="1" x14ac:dyDescent="0.25">
      <c r="B600"/>
      <c r="C600"/>
      <c r="D600"/>
      <c r="E600"/>
      <c r="F600"/>
      <c r="G600"/>
    </row>
    <row r="601" spans="2:7" s="22" customFormat="1" ht="12.75" customHeight="1" x14ac:dyDescent="0.25">
      <c r="B601"/>
      <c r="C601"/>
      <c r="D601"/>
      <c r="E601"/>
      <c r="F601"/>
      <c r="G601"/>
    </row>
    <row r="602" spans="2:7" s="22" customFormat="1" ht="12.75" customHeight="1" x14ac:dyDescent="0.25">
      <c r="B602"/>
      <c r="C602"/>
      <c r="D602"/>
      <c r="E602"/>
      <c r="F602"/>
      <c r="G602"/>
    </row>
    <row r="603" spans="2:7" s="22" customFormat="1" ht="12.75" customHeight="1" x14ac:dyDescent="0.25">
      <c r="B603"/>
      <c r="C603"/>
      <c r="D603"/>
      <c r="E603"/>
      <c r="F603"/>
      <c r="G603"/>
    </row>
    <row r="604" spans="2:7" s="22" customFormat="1" ht="12.75" customHeight="1" x14ac:dyDescent="0.25">
      <c r="B604"/>
      <c r="C604"/>
      <c r="D604"/>
      <c r="E604"/>
      <c r="F604"/>
      <c r="G604"/>
    </row>
    <row r="605" spans="2:7" s="22" customFormat="1" ht="12.75" customHeight="1" x14ac:dyDescent="0.25">
      <c r="B605"/>
      <c r="C605"/>
      <c r="D605"/>
      <c r="E605"/>
      <c r="F605"/>
      <c r="G605"/>
    </row>
    <row r="606" spans="2:7" s="22" customFormat="1" ht="12.75" customHeight="1" x14ac:dyDescent="0.25">
      <c r="B606"/>
      <c r="C606"/>
      <c r="D606"/>
      <c r="E606"/>
      <c r="F606"/>
      <c r="G606"/>
    </row>
    <row r="607" spans="2:7" s="22" customFormat="1" ht="12.75" customHeight="1" x14ac:dyDescent="0.25">
      <c r="B607"/>
      <c r="C607"/>
      <c r="D607"/>
      <c r="E607"/>
      <c r="F607"/>
      <c r="G607"/>
    </row>
    <row r="608" spans="2:7" s="22" customFormat="1" ht="12.75" customHeight="1" x14ac:dyDescent="0.25">
      <c r="B608"/>
      <c r="C608"/>
      <c r="D608"/>
      <c r="E608"/>
      <c r="F608"/>
      <c r="G608"/>
    </row>
    <row r="609" spans="2:7" s="22" customFormat="1" ht="12.75" customHeight="1" x14ac:dyDescent="0.25">
      <c r="B609"/>
      <c r="C609"/>
      <c r="D609"/>
      <c r="E609"/>
      <c r="F609"/>
      <c r="G609"/>
    </row>
    <row r="610" spans="2:7" s="22" customFormat="1" ht="12.75" customHeight="1" x14ac:dyDescent="0.25">
      <c r="B610"/>
      <c r="C610"/>
      <c r="D610"/>
      <c r="E610"/>
      <c r="F610"/>
      <c r="G610"/>
    </row>
    <row r="611" spans="2:7" s="22" customFormat="1" ht="12.75" customHeight="1" x14ac:dyDescent="0.25">
      <c r="B611"/>
      <c r="C611"/>
      <c r="D611"/>
      <c r="E611"/>
      <c r="F611"/>
      <c r="G611"/>
    </row>
    <row r="612" spans="2:7" s="22" customFormat="1" ht="12.75" customHeight="1" x14ac:dyDescent="0.25">
      <c r="B612"/>
      <c r="C612"/>
      <c r="D612"/>
      <c r="E612"/>
      <c r="F612"/>
      <c r="G612"/>
    </row>
    <row r="613" spans="2:7" s="22" customFormat="1" ht="12.75" customHeight="1" x14ac:dyDescent="0.25">
      <c r="B613"/>
      <c r="C613"/>
      <c r="D613"/>
      <c r="E613"/>
      <c r="F613"/>
      <c r="G613"/>
    </row>
    <row r="614" spans="2:7" s="22" customFormat="1" ht="12.75" customHeight="1" x14ac:dyDescent="0.25">
      <c r="B614"/>
      <c r="C614"/>
      <c r="D614"/>
      <c r="E614"/>
      <c r="F614"/>
      <c r="G614"/>
    </row>
    <row r="615" spans="2:7" s="22" customFormat="1" ht="12.75" customHeight="1" x14ac:dyDescent="0.25">
      <c r="B615"/>
      <c r="C615"/>
      <c r="D615"/>
      <c r="E615"/>
      <c r="F615"/>
      <c r="G615"/>
    </row>
    <row r="616" spans="2:7" s="22" customFormat="1" ht="12.75" customHeight="1" x14ac:dyDescent="0.25">
      <c r="B616"/>
      <c r="C616"/>
      <c r="D616"/>
      <c r="E616"/>
      <c r="F616"/>
      <c r="G616"/>
    </row>
    <row r="617" spans="2:7" s="22" customFormat="1" ht="12.75" customHeight="1" x14ac:dyDescent="0.25">
      <c r="B617"/>
      <c r="C617"/>
      <c r="D617"/>
      <c r="E617"/>
      <c r="F617"/>
      <c r="G617"/>
    </row>
    <row r="618" spans="2:7" s="22" customFormat="1" ht="12.75" customHeight="1" x14ac:dyDescent="0.25">
      <c r="B618"/>
      <c r="C618"/>
      <c r="D618"/>
      <c r="E618"/>
      <c r="F618"/>
      <c r="G618"/>
    </row>
    <row r="619" spans="2:7" s="22" customFormat="1" ht="12.75" customHeight="1" x14ac:dyDescent="0.25">
      <c r="B619"/>
      <c r="C619"/>
      <c r="D619"/>
      <c r="E619"/>
      <c r="F619"/>
      <c r="G619"/>
    </row>
    <row r="620" spans="2:7" s="22" customFormat="1" ht="12.75" customHeight="1" x14ac:dyDescent="0.25">
      <c r="B620"/>
      <c r="C620"/>
      <c r="D620"/>
      <c r="E620"/>
      <c r="F620"/>
      <c r="G620"/>
    </row>
    <row r="621" spans="2:7" s="22" customFormat="1" ht="12.75" customHeight="1" x14ac:dyDescent="0.25">
      <c r="B621"/>
      <c r="C621"/>
      <c r="D621"/>
      <c r="E621"/>
      <c r="F621"/>
      <c r="G621"/>
    </row>
    <row r="622" spans="2:7" s="22" customFormat="1" ht="12.75" customHeight="1" x14ac:dyDescent="0.25">
      <c r="B622"/>
      <c r="C622"/>
      <c r="D622"/>
      <c r="E622"/>
      <c r="F622"/>
      <c r="G622"/>
    </row>
    <row r="623" spans="2:7" s="22" customFormat="1" ht="12.75" customHeight="1" x14ac:dyDescent="0.25">
      <c r="B623"/>
      <c r="C623"/>
      <c r="D623"/>
      <c r="E623"/>
      <c r="F623"/>
      <c r="G623"/>
    </row>
    <row r="624" spans="2:7" s="22" customFormat="1" ht="12.75" customHeight="1" x14ac:dyDescent="0.25">
      <c r="B624"/>
      <c r="C624"/>
      <c r="D624"/>
      <c r="E624"/>
      <c r="F624"/>
      <c r="G624"/>
    </row>
    <row r="625" spans="2:7" s="22" customFormat="1" ht="12.75" customHeight="1" x14ac:dyDescent="0.25">
      <c r="B625"/>
      <c r="C625"/>
      <c r="D625"/>
      <c r="E625"/>
      <c r="F625"/>
      <c r="G625"/>
    </row>
    <row r="626" spans="2:7" s="22" customFormat="1" ht="12.75" customHeight="1" x14ac:dyDescent="0.25">
      <c r="B626"/>
      <c r="C626"/>
      <c r="D626"/>
      <c r="E626"/>
      <c r="F626"/>
      <c r="G626"/>
    </row>
    <row r="627" spans="2:7" s="22" customFormat="1" ht="12.75" customHeight="1" x14ac:dyDescent="0.25">
      <c r="B627"/>
      <c r="C627"/>
      <c r="D627"/>
      <c r="E627"/>
      <c r="F627"/>
      <c r="G627"/>
    </row>
    <row r="628" spans="2:7" s="22" customFormat="1" ht="12.75" customHeight="1" x14ac:dyDescent="0.25">
      <c r="B628"/>
      <c r="C628"/>
      <c r="D628"/>
      <c r="E628"/>
      <c r="F628"/>
      <c r="G628"/>
    </row>
    <row r="629" spans="2:7" s="22" customFormat="1" ht="12.75" customHeight="1" x14ac:dyDescent="0.25">
      <c r="B629"/>
      <c r="C629"/>
      <c r="D629"/>
      <c r="E629"/>
      <c r="F629"/>
      <c r="G629"/>
    </row>
    <row r="630" spans="2:7" s="22" customFormat="1" ht="12.75" customHeight="1" x14ac:dyDescent="0.25">
      <c r="B630"/>
      <c r="C630"/>
      <c r="D630"/>
      <c r="E630"/>
      <c r="F630"/>
      <c r="G630"/>
    </row>
    <row r="631" spans="2:7" s="22" customFormat="1" ht="12.75" customHeight="1" x14ac:dyDescent="0.25">
      <c r="B631"/>
      <c r="C631"/>
      <c r="D631"/>
      <c r="E631"/>
      <c r="F631"/>
      <c r="G631"/>
    </row>
    <row r="632" spans="2:7" s="22" customFormat="1" ht="12.75" customHeight="1" x14ac:dyDescent="0.25">
      <c r="B632"/>
      <c r="C632"/>
      <c r="D632"/>
      <c r="E632"/>
      <c r="F632"/>
      <c r="G632"/>
    </row>
    <row r="633" spans="2:7" s="22" customFormat="1" ht="12.75" customHeight="1" x14ac:dyDescent="0.25">
      <c r="B633"/>
      <c r="C633"/>
      <c r="D633"/>
      <c r="E633"/>
      <c r="F633"/>
      <c r="G633"/>
    </row>
    <row r="634" spans="2:7" s="22" customFormat="1" ht="12.75" customHeight="1" x14ac:dyDescent="0.25">
      <c r="B634"/>
      <c r="C634"/>
      <c r="D634"/>
      <c r="E634"/>
      <c r="F634"/>
      <c r="G634"/>
    </row>
    <row r="635" spans="2:7" s="22" customFormat="1" ht="12.75" customHeight="1" x14ac:dyDescent="0.25">
      <c r="B635"/>
      <c r="C635"/>
      <c r="D635"/>
      <c r="E635"/>
      <c r="F635"/>
      <c r="G635"/>
    </row>
    <row r="636" spans="2:7" s="22" customFormat="1" ht="12.75" customHeight="1" x14ac:dyDescent="0.25">
      <c r="B636"/>
      <c r="C636"/>
      <c r="D636"/>
      <c r="E636"/>
      <c r="F636"/>
      <c r="G636"/>
    </row>
    <row r="637" spans="2:7" s="22" customFormat="1" ht="12.75" customHeight="1" x14ac:dyDescent="0.25">
      <c r="B637"/>
      <c r="C637"/>
      <c r="D637"/>
      <c r="E637"/>
      <c r="F637"/>
      <c r="G637"/>
    </row>
    <row r="638" spans="2:7" s="22" customFormat="1" ht="12.75" customHeight="1" x14ac:dyDescent="0.25">
      <c r="B638"/>
      <c r="C638"/>
      <c r="D638"/>
      <c r="E638"/>
      <c r="F638"/>
      <c r="G638"/>
    </row>
    <row r="639" spans="2:7" s="22" customFormat="1" ht="12.75" customHeight="1" x14ac:dyDescent="0.25">
      <c r="B639"/>
      <c r="C639"/>
      <c r="D639"/>
      <c r="E639"/>
      <c r="F639"/>
      <c r="G639"/>
    </row>
    <row r="640" spans="2:7" s="22" customFormat="1" ht="12.75" customHeight="1" x14ac:dyDescent="0.25">
      <c r="B640"/>
      <c r="C640"/>
      <c r="D640"/>
      <c r="E640"/>
      <c r="F640"/>
      <c r="G640"/>
    </row>
    <row r="641" spans="2:7" s="22" customFormat="1" ht="12.75" customHeight="1" x14ac:dyDescent="0.25">
      <c r="B641"/>
      <c r="C641"/>
      <c r="D641"/>
      <c r="E641"/>
      <c r="F641"/>
      <c r="G641"/>
    </row>
    <row r="642" spans="2:7" s="22" customFormat="1" ht="12.75" customHeight="1" x14ac:dyDescent="0.25">
      <c r="B642"/>
      <c r="C642"/>
      <c r="D642"/>
      <c r="E642"/>
      <c r="F642"/>
      <c r="G642"/>
    </row>
    <row r="643" spans="2:7" s="22" customFormat="1" ht="12.75" customHeight="1" x14ac:dyDescent="0.25">
      <c r="B643"/>
      <c r="C643"/>
      <c r="D643"/>
      <c r="E643"/>
      <c r="F643"/>
      <c r="G643"/>
    </row>
    <row r="644" spans="2:7" s="22" customFormat="1" ht="12.75" customHeight="1" x14ac:dyDescent="0.25">
      <c r="B644"/>
      <c r="C644"/>
      <c r="D644"/>
      <c r="E644"/>
      <c r="F644"/>
      <c r="G644"/>
    </row>
    <row r="645" spans="2:7" s="22" customFormat="1" ht="12.75" customHeight="1" x14ac:dyDescent="0.25">
      <c r="B645"/>
      <c r="C645"/>
      <c r="D645"/>
      <c r="E645"/>
      <c r="F645"/>
      <c r="G645"/>
    </row>
    <row r="646" spans="2:7" s="22" customFormat="1" ht="12.75" customHeight="1" x14ac:dyDescent="0.25">
      <c r="B646"/>
      <c r="C646"/>
      <c r="D646"/>
      <c r="E646"/>
      <c r="F646"/>
      <c r="G646"/>
    </row>
    <row r="647" spans="2:7" s="22" customFormat="1" ht="12.75" customHeight="1" x14ac:dyDescent="0.25">
      <c r="B647"/>
      <c r="C647"/>
      <c r="D647"/>
      <c r="E647"/>
      <c r="F647"/>
      <c r="G647"/>
    </row>
    <row r="648" spans="2:7" s="22" customFormat="1" ht="12.75" customHeight="1" x14ac:dyDescent="0.25">
      <c r="B648"/>
      <c r="C648"/>
      <c r="D648"/>
      <c r="E648"/>
      <c r="F648"/>
      <c r="G648"/>
    </row>
    <row r="649" spans="2:7" s="22" customFormat="1" ht="12.75" customHeight="1" x14ac:dyDescent="0.25">
      <c r="B649"/>
      <c r="C649"/>
      <c r="D649"/>
      <c r="E649"/>
      <c r="F649"/>
      <c r="G649"/>
    </row>
    <row r="650" spans="2:7" s="22" customFormat="1" ht="12.75" customHeight="1" x14ac:dyDescent="0.25">
      <c r="B650"/>
      <c r="C650"/>
      <c r="D650"/>
      <c r="E650"/>
      <c r="F650"/>
      <c r="G650"/>
    </row>
    <row r="651" spans="2:7" s="22" customFormat="1" ht="12.75" customHeight="1" x14ac:dyDescent="0.25">
      <c r="B651"/>
      <c r="C651"/>
      <c r="D651"/>
      <c r="E651"/>
      <c r="F651"/>
      <c r="G651"/>
    </row>
    <row r="652" spans="2:7" s="22" customFormat="1" ht="12.75" customHeight="1" x14ac:dyDescent="0.25">
      <c r="B652"/>
      <c r="C652"/>
      <c r="D652"/>
      <c r="E652"/>
      <c r="F652"/>
      <c r="G652"/>
    </row>
    <row r="653" spans="2:7" s="22" customFormat="1" ht="12.75" customHeight="1" x14ac:dyDescent="0.25">
      <c r="B653"/>
      <c r="C653"/>
      <c r="D653"/>
      <c r="E653"/>
      <c r="F653"/>
      <c r="G653"/>
    </row>
    <row r="654" spans="2:7" s="22" customFormat="1" ht="12.75" customHeight="1" x14ac:dyDescent="0.25">
      <c r="B654"/>
      <c r="C654"/>
      <c r="D654"/>
      <c r="E654"/>
      <c r="F654"/>
      <c r="G654"/>
    </row>
    <row r="655" spans="2:7" s="22" customFormat="1" ht="12.75" customHeight="1" x14ac:dyDescent="0.25">
      <c r="B655"/>
      <c r="C655"/>
      <c r="D655"/>
      <c r="E655"/>
      <c r="F655"/>
      <c r="G655"/>
    </row>
    <row r="656" spans="2:7" s="22" customFormat="1" ht="12.75" customHeight="1" x14ac:dyDescent="0.25">
      <c r="B656"/>
      <c r="C656"/>
      <c r="D656"/>
      <c r="E656"/>
      <c r="F656"/>
      <c r="G656"/>
    </row>
    <row r="657" spans="2:7" s="22" customFormat="1" ht="12.75" customHeight="1" x14ac:dyDescent="0.25">
      <c r="B657"/>
      <c r="C657"/>
      <c r="D657"/>
      <c r="E657"/>
      <c r="F657"/>
      <c r="G657"/>
    </row>
    <row r="658" spans="2:7" s="22" customFormat="1" ht="12.75" customHeight="1" x14ac:dyDescent="0.25">
      <c r="B658"/>
      <c r="C658"/>
      <c r="D658"/>
      <c r="E658"/>
      <c r="F658"/>
      <c r="G658"/>
    </row>
    <row r="659" spans="2:7" s="22" customFormat="1" ht="12.75" customHeight="1" x14ac:dyDescent="0.25">
      <c r="B659"/>
      <c r="C659"/>
      <c r="D659"/>
      <c r="E659"/>
      <c r="F659"/>
      <c r="G659"/>
    </row>
    <row r="660" spans="2:7" s="22" customFormat="1" ht="12.75" customHeight="1" x14ac:dyDescent="0.25">
      <c r="B660"/>
      <c r="C660"/>
      <c r="D660"/>
      <c r="E660"/>
      <c r="F660"/>
      <c r="G660"/>
    </row>
    <row r="661" spans="2:7" s="22" customFormat="1" ht="12.75" customHeight="1" x14ac:dyDescent="0.25">
      <c r="B661"/>
      <c r="C661"/>
      <c r="D661"/>
      <c r="E661"/>
      <c r="F661"/>
      <c r="G661"/>
    </row>
    <row r="662" spans="2:7" s="22" customFormat="1" ht="12.75" customHeight="1" x14ac:dyDescent="0.25">
      <c r="B662"/>
      <c r="C662"/>
      <c r="D662"/>
      <c r="E662"/>
      <c r="F662"/>
      <c r="G662"/>
    </row>
    <row r="663" spans="2:7" s="22" customFormat="1" ht="12.75" customHeight="1" x14ac:dyDescent="0.25">
      <c r="B663"/>
      <c r="C663"/>
      <c r="D663"/>
      <c r="E663"/>
      <c r="F663"/>
      <c r="G663"/>
    </row>
    <row r="664" spans="2:7" s="22" customFormat="1" ht="12.75" customHeight="1" x14ac:dyDescent="0.25">
      <c r="B664"/>
      <c r="C664"/>
      <c r="D664"/>
      <c r="E664"/>
      <c r="F664"/>
      <c r="G664"/>
    </row>
    <row r="665" spans="2:7" s="22" customFormat="1" ht="12.75" customHeight="1" x14ac:dyDescent="0.25">
      <c r="B665"/>
      <c r="C665"/>
      <c r="D665"/>
      <c r="E665"/>
      <c r="F665"/>
      <c r="G665"/>
    </row>
    <row r="666" spans="2:7" s="22" customFormat="1" ht="12.75" customHeight="1" x14ac:dyDescent="0.25">
      <c r="B666"/>
      <c r="C666"/>
      <c r="D666"/>
      <c r="E666"/>
      <c r="F666"/>
      <c r="G666"/>
    </row>
    <row r="667" spans="2:7" s="22" customFormat="1" ht="12.75" customHeight="1" x14ac:dyDescent="0.25">
      <c r="B667"/>
      <c r="C667"/>
      <c r="D667"/>
      <c r="E667"/>
      <c r="F667"/>
      <c r="G667"/>
    </row>
    <row r="668" spans="2:7" s="22" customFormat="1" ht="12.75" customHeight="1" x14ac:dyDescent="0.25">
      <c r="B668"/>
      <c r="C668"/>
      <c r="D668"/>
      <c r="E668"/>
      <c r="F668"/>
      <c r="G668"/>
    </row>
    <row r="669" spans="2:7" s="22" customFormat="1" ht="12.75" customHeight="1" x14ac:dyDescent="0.25">
      <c r="B669"/>
      <c r="C669"/>
      <c r="D669"/>
      <c r="E669"/>
      <c r="F669"/>
      <c r="G669"/>
    </row>
    <row r="670" spans="2:7" s="22" customFormat="1" ht="12.75" customHeight="1" x14ac:dyDescent="0.25">
      <c r="B670"/>
      <c r="C670"/>
      <c r="D670"/>
      <c r="E670"/>
      <c r="F670"/>
      <c r="G670"/>
    </row>
    <row r="671" spans="2:7" s="22" customFormat="1" ht="12.75" customHeight="1" x14ac:dyDescent="0.25">
      <c r="B671"/>
      <c r="C671"/>
      <c r="D671"/>
      <c r="E671"/>
      <c r="F671"/>
      <c r="G671"/>
    </row>
    <row r="672" spans="2:7" s="22" customFormat="1" ht="12.75" customHeight="1" x14ac:dyDescent="0.25">
      <c r="B672"/>
      <c r="C672"/>
      <c r="D672"/>
      <c r="E672"/>
      <c r="F672"/>
      <c r="G672"/>
    </row>
    <row r="673" spans="2:7" s="22" customFormat="1" ht="12.75" customHeight="1" x14ac:dyDescent="0.25">
      <c r="B673"/>
      <c r="C673"/>
      <c r="D673"/>
      <c r="E673"/>
      <c r="F673"/>
      <c r="G673"/>
    </row>
    <row r="674" spans="2:7" s="22" customFormat="1" ht="12.75" customHeight="1" x14ac:dyDescent="0.25">
      <c r="B674"/>
      <c r="C674"/>
      <c r="D674"/>
      <c r="E674"/>
      <c r="F674"/>
      <c r="G674"/>
    </row>
    <row r="675" spans="2:7" s="22" customFormat="1" ht="12.75" customHeight="1" x14ac:dyDescent="0.25">
      <c r="B675"/>
      <c r="C675"/>
      <c r="D675"/>
      <c r="E675"/>
      <c r="F675"/>
      <c r="G675"/>
    </row>
    <row r="676" spans="2:7" s="22" customFormat="1" ht="12.75" customHeight="1" x14ac:dyDescent="0.25">
      <c r="B676"/>
      <c r="C676"/>
      <c r="D676"/>
      <c r="E676"/>
      <c r="F676"/>
      <c r="G676"/>
    </row>
    <row r="677" spans="2:7" s="22" customFormat="1" ht="12.75" customHeight="1" x14ac:dyDescent="0.25">
      <c r="B677"/>
      <c r="C677"/>
      <c r="D677"/>
      <c r="E677"/>
      <c r="F677"/>
      <c r="G677"/>
    </row>
    <row r="678" spans="2:7" s="22" customFormat="1" ht="12.75" customHeight="1" x14ac:dyDescent="0.25">
      <c r="B678"/>
      <c r="C678"/>
      <c r="D678"/>
      <c r="E678"/>
      <c r="F678"/>
      <c r="G678"/>
    </row>
    <row r="679" spans="2:7" s="22" customFormat="1" ht="12.75" customHeight="1" x14ac:dyDescent="0.25">
      <c r="B679"/>
      <c r="C679"/>
      <c r="D679"/>
      <c r="E679"/>
      <c r="F679"/>
      <c r="G679"/>
    </row>
    <row r="680" spans="2:7" s="22" customFormat="1" ht="12.75" customHeight="1" x14ac:dyDescent="0.25">
      <c r="B680"/>
      <c r="C680"/>
      <c r="D680"/>
      <c r="E680"/>
      <c r="F680"/>
      <c r="G680"/>
    </row>
    <row r="681" spans="2:7" s="22" customFormat="1" ht="12.75" customHeight="1" x14ac:dyDescent="0.25">
      <c r="B681"/>
      <c r="C681"/>
      <c r="D681"/>
      <c r="E681"/>
      <c r="F681"/>
      <c r="G681"/>
    </row>
    <row r="682" spans="2:7" s="22" customFormat="1" ht="12.75" customHeight="1" x14ac:dyDescent="0.25">
      <c r="B682"/>
      <c r="C682"/>
      <c r="D682"/>
      <c r="E682"/>
      <c r="F682"/>
      <c r="G682"/>
    </row>
    <row r="683" spans="2:7" s="22" customFormat="1" ht="12.75" customHeight="1" x14ac:dyDescent="0.25">
      <c r="B683"/>
      <c r="C683"/>
      <c r="D683"/>
      <c r="E683"/>
      <c r="F683"/>
      <c r="G683"/>
    </row>
    <row r="684" spans="2:7" s="22" customFormat="1" ht="12.75" customHeight="1" x14ac:dyDescent="0.25">
      <c r="B684"/>
      <c r="C684"/>
      <c r="D684"/>
      <c r="E684"/>
      <c r="F684"/>
      <c r="G684"/>
    </row>
    <row r="685" spans="2:7" s="22" customFormat="1" ht="12.75" customHeight="1" x14ac:dyDescent="0.25">
      <c r="B685"/>
      <c r="C685"/>
      <c r="D685"/>
      <c r="E685"/>
      <c r="F685"/>
      <c r="G685"/>
    </row>
    <row r="686" spans="2:7" s="22" customFormat="1" ht="12.75" customHeight="1" x14ac:dyDescent="0.25">
      <c r="B686"/>
      <c r="C686"/>
      <c r="D686"/>
      <c r="E686"/>
      <c r="F686"/>
      <c r="G686"/>
    </row>
    <row r="687" spans="2:7" s="22" customFormat="1" ht="12.75" customHeight="1" x14ac:dyDescent="0.25">
      <c r="B687"/>
      <c r="C687"/>
      <c r="D687"/>
      <c r="E687"/>
      <c r="F687"/>
      <c r="G687"/>
    </row>
    <row r="688" spans="2:7" s="22" customFormat="1" ht="12.75" customHeight="1" x14ac:dyDescent="0.25">
      <c r="B688"/>
      <c r="C688"/>
      <c r="D688"/>
      <c r="E688"/>
      <c r="F688"/>
      <c r="G688"/>
    </row>
    <row r="689" spans="2:7" s="22" customFormat="1" ht="12.75" customHeight="1" x14ac:dyDescent="0.25">
      <c r="B689"/>
      <c r="C689"/>
      <c r="D689"/>
      <c r="E689"/>
      <c r="F689"/>
      <c r="G689"/>
    </row>
    <row r="690" spans="2:7" s="22" customFormat="1" ht="12.75" customHeight="1" x14ac:dyDescent="0.25">
      <c r="B690"/>
      <c r="C690"/>
      <c r="D690"/>
      <c r="E690"/>
      <c r="F690"/>
      <c r="G690"/>
    </row>
    <row r="691" spans="2:7" s="22" customFormat="1" ht="12.75" customHeight="1" x14ac:dyDescent="0.25">
      <c r="B691"/>
      <c r="C691"/>
      <c r="D691"/>
      <c r="E691"/>
      <c r="F691"/>
      <c r="G691"/>
    </row>
    <row r="692" spans="2:7" s="22" customFormat="1" ht="12.75" customHeight="1" x14ac:dyDescent="0.25">
      <c r="B692"/>
      <c r="C692"/>
      <c r="D692"/>
      <c r="E692"/>
      <c r="F692"/>
      <c r="G692"/>
    </row>
    <row r="693" spans="2:7" s="22" customFormat="1" ht="12.75" customHeight="1" x14ac:dyDescent="0.25">
      <c r="B693"/>
      <c r="C693"/>
      <c r="D693"/>
      <c r="E693"/>
      <c r="F693"/>
      <c r="G693"/>
    </row>
    <row r="694" spans="2:7" s="22" customFormat="1" ht="12.75" customHeight="1" x14ac:dyDescent="0.25">
      <c r="B694"/>
      <c r="C694"/>
      <c r="D694"/>
      <c r="E694"/>
      <c r="F694"/>
      <c r="G694"/>
    </row>
    <row r="695" spans="2:7" s="22" customFormat="1" ht="12.75" customHeight="1" x14ac:dyDescent="0.25">
      <c r="B695"/>
      <c r="C695"/>
      <c r="D695"/>
      <c r="E695"/>
      <c r="F695"/>
      <c r="G695"/>
    </row>
    <row r="696" spans="2:7" s="22" customFormat="1" ht="12.75" customHeight="1" x14ac:dyDescent="0.25">
      <c r="B696"/>
      <c r="C696"/>
      <c r="D696"/>
      <c r="E696"/>
      <c r="F696"/>
      <c r="G696"/>
    </row>
    <row r="697" spans="2:7" s="22" customFormat="1" ht="12.75" customHeight="1" x14ac:dyDescent="0.25">
      <c r="B697"/>
      <c r="C697"/>
      <c r="D697"/>
      <c r="E697"/>
      <c r="F697"/>
      <c r="G697"/>
    </row>
    <row r="698" spans="2:7" s="22" customFormat="1" ht="12.75" customHeight="1" x14ac:dyDescent="0.25">
      <c r="B698"/>
      <c r="C698"/>
      <c r="D698"/>
      <c r="E698"/>
      <c r="F698"/>
      <c r="G698"/>
    </row>
    <row r="699" spans="2:7" s="22" customFormat="1" ht="12.75" customHeight="1" x14ac:dyDescent="0.25">
      <c r="B699"/>
      <c r="C699"/>
      <c r="D699"/>
      <c r="E699"/>
      <c r="F699"/>
      <c r="G699"/>
    </row>
    <row r="700" spans="2:7" s="22" customFormat="1" ht="12.75" customHeight="1" x14ac:dyDescent="0.25">
      <c r="B700"/>
      <c r="C700"/>
      <c r="D700"/>
      <c r="E700"/>
      <c r="F700"/>
      <c r="G700"/>
    </row>
    <row r="701" spans="2:7" s="22" customFormat="1" ht="12.75" customHeight="1" x14ac:dyDescent="0.25">
      <c r="B701"/>
      <c r="C701"/>
      <c r="D701"/>
      <c r="E701"/>
      <c r="F701"/>
      <c r="G701"/>
    </row>
    <row r="702" spans="2:7" s="22" customFormat="1" ht="12.75" customHeight="1" x14ac:dyDescent="0.25">
      <c r="B702"/>
      <c r="C702"/>
      <c r="D702"/>
      <c r="E702"/>
      <c r="F702"/>
      <c r="G702"/>
    </row>
    <row r="703" spans="2:7" s="22" customFormat="1" ht="12.75" customHeight="1" x14ac:dyDescent="0.25">
      <c r="B703"/>
      <c r="C703"/>
      <c r="D703"/>
      <c r="E703"/>
      <c r="F703"/>
      <c r="G703"/>
    </row>
    <row r="704" spans="2:7" s="22" customFormat="1" ht="12.75" customHeight="1" x14ac:dyDescent="0.25">
      <c r="B704"/>
      <c r="C704"/>
      <c r="D704"/>
      <c r="E704"/>
      <c r="F704"/>
      <c r="G704"/>
    </row>
    <row r="705" spans="2:7" s="22" customFormat="1" ht="12.75" customHeight="1" x14ac:dyDescent="0.25">
      <c r="B705"/>
      <c r="C705"/>
      <c r="D705"/>
      <c r="E705"/>
      <c r="F705"/>
      <c r="G705"/>
    </row>
    <row r="706" spans="2:7" s="22" customFormat="1" ht="12.75" customHeight="1" x14ac:dyDescent="0.25">
      <c r="B706"/>
      <c r="C706"/>
      <c r="D706"/>
      <c r="E706"/>
      <c r="F706"/>
      <c r="G706"/>
    </row>
    <row r="707" spans="2:7" s="22" customFormat="1" ht="12.75" customHeight="1" x14ac:dyDescent="0.25">
      <c r="B707"/>
      <c r="C707"/>
      <c r="D707"/>
      <c r="E707"/>
      <c r="F707"/>
      <c r="G707"/>
    </row>
    <row r="708" spans="2:7" s="22" customFormat="1" ht="12.75" customHeight="1" x14ac:dyDescent="0.25">
      <c r="B708"/>
      <c r="C708"/>
      <c r="D708"/>
      <c r="E708"/>
      <c r="F708"/>
      <c r="G708"/>
    </row>
    <row r="709" spans="2:7" s="22" customFormat="1" ht="12.75" customHeight="1" x14ac:dyDescent="0.25">
      <c r="B709"/>
      <c r="C709"/>
      <c r="D709"/>
      <c r="E709"/>
      <c r="F709"/>
      <c r="G709"/>
    </row>
    <row r="710" spans="2:7" s="22" customFormat="1" ht="12.75" customHeight="1" x14ac:dyDescent="0.25">
      <c r="B710"/>
      <c r="C710"/>
      <c r="D710"/>
      <c r="E710"/>
      <c r="F710"/>
      <c r="G710"/>
    </row>
    <row r="711" spans="2:7" s="22" customFormat="1" ht="12.75" customHeight="1" x14ac:dyDescent="0.25">
      <c r="B711"/>
      <c r="C711"/>
      <c r="D711"/>
      <c r="E711"/>
      <c r="F711"/>
      <c r="G711"/>
    </row>
    <row r="712" spans="2:7" s="22" customFormat="1" ht="12.75" customHeight="1" x14ac:dyDescent="0.25">
      <c r="B712"/>
      <c r="C712"/>
      <c r="D712"/>
      <c r="E712"/>
      <c r="F712"/>
      <c r="G712"/>
    </row>
    <row r="713" spans="2:7" s="22" customFormat="1" ht="12.75" customHeight="1" x14ac:dyDescent="0.25">
      <c r="B713"/>
      <c r="C713"/>
      <c r="D713"/>
      <c r="E713"/>
      <c r="F713"/>
      <c r="G713"/>
    </row>
    <row r="714" spans="2:7" s="22" customFormat="1" ht="12.75" customHeight="1" x14ac:dyDescent="0.25">
      <c r="B714"/>
      <c r="C714"/>
      <c r="D714"/>
      <c r="E714"/>
      <c r="F714"/>
      <c r="G714"/>
    </row>
    <row r="715" spans="2:7" s="22" customFormat="1" ht="12.75" customHeight="1" x14ac:dyDescent="0.25">
      <c r="B715"/>
      <c r="C715"/>
      <c r="D715"/>
      <c r="E715"/>
      <c r="F715"/>
      <c r="G715"/>
    </row>
    <row r="716" spans="2:7" s="22" customFormat="1" ht="12.75" customHeight="1" x14ac:dyDescent="0.25">
      <c r="B716"/>
      <c r="C716"/>
      <c r="D716"/>
      <c r="E716"/>
      <c r="F716"/>
      <c r="G716"/>
    </row>
    <row r="717" spans="2:7" s="22" customFormat="1" ht="12.75" customHeight="1" x14ac:dyDescent="0.25">
      <c r="B717"/>
      <c r="C717"/>
      <c r="D717"/>
      <c r="E717"/>
      <c r="F717"/>
      <c r="G717"/>
    </row>
    <row r="718" spans="2:7" s="22" customFormat="1" ht="12.75" customHeight="1" x14ac:dyDescent="0.25">
      <c r="B718"/>
      <c r="C718"/>
      <c r="D718"/>
      <c r="E718"/>
      <c r="F718"/>
      <c r="G718"/>
    </row>
    <row r="719" spans="2:7" s="22" customFormat="1" ht="12.75" customHeight="1" x14ac:dyDescent="0.25">
      <c r="B719"/>
      <c r="C719"/>
      <c r="D719"/>
      <c r="E719"/>
      <c r="F719"/>
      <c r="G719"/>
    </row>
    <row r="720" spans="2:7" s="22" customFormat="1" ht="12.75" customHeight="1" x14ac:dyDescent="0.25">
      <c r="B720"/>
      <c r="C720"/>
      <c r="D720"/>
      <c r="E720"/>
      <c r="F720"/>
      <c r="G720"/>
    </row>
    <row r="721" spans="2:7" s="22" customFormat="1" ht="12.75" customHeight="1" x14ac:dyDescent="0.25">
      <c r="B721"/>
      <c r="C721"/>
      <c r="D721"/>
      <c r="E721"/>
      <c r="F721"/>
      <c r="G721"/>
    </row>
    <row r="722" spans="2:7" s="22" customFormat="1" ht="12.75" customHeight="1" x14ac:dyDescent="0.25">
      <c r="B722"/>
      <c r="C722"/>
      <c r="D722"/>
      <c r="E722"/>
      <c r="F722"/>
      <c r="G722"/>
    </row>
    <row r="723" spans="2:7" s="22" customFormat="1" ht="12.75" customHeight="1" x14ac:dyDescent="0.25">
      <c r="B723"/>
      <c r="C723"/>
      <c r="D723"/>
      <c r="E723"/>
      <c r="F723"/>
      <c r="G723"/>
    </row>
    <row r="724" spans="2:7" s="22" customFormat="1" ht="12.75" customHeight="1" x14ac:dyDescent="0.25">
      <c r="B724"/>
      <c r="C724"/>
      <c r="D724"/>
      <c r="E724"/>
      <c r="F724"/>
      <c r="G724"/>
    </row>
    <row r="725" spans="2:7" s="22" customFormat="1" ht="12.75" customHeight="1" x14ac:dyDescent="0.25">
      <c r="B725"/>
      <c r="C725"/>
      <c r="D725"/>
      <c r="E725"/>
      <c r="F725"/>
      <c r="G725"/>
    </row>
    <row r="726" spans="2:7" s="22" customFormat="1" ht="12.75" customHeight="1" x14ac:dyDescent="0.25">
      <c r="B726"/>
      <c r="C726"/>
      <c r="D726"/>
      <c r="E726"/>
      <c r="F726"/>
      <c r="G726"/>
    </row>
    <row r="727" spans="2:7" s="22" customFormat="1" ht="12.75" customHeight="1" x14ac:dyDescent="0.25">
      <c r="B727"/>
      <c r="C727"/>
      <c r="D727"/>
      <c r="E727"/>
      <c r="F727"/>
      <c r="G727"/>
    </row>
    <row r="728" spans="2:7" s="22" customFormat="1" ht="12.75" customHeight="1" x14ac:dyDescent="0.25">
      <c r="B728"/>
      <c r="C728"/>
      <c r="D728"/>
      <c r="E728"/>
      <c r="F728"/>
      <c r="G728"/>
    </row>
    <row r="729" spans="2:7" s="22" customFormat="1" ht="12.75" customHeight="1" x14ac:dyDescent="0.25">
      <c r="B729"/>
      <c r="C729"/>
      <c r="D729"/>
      <c r="E729"/>
      <c r="F729"/>
      <c r="G729"/>
    </row>
    <row r="730" spans="2:7" s="22" customFormat="1" ht="12.75" customHeight="1" x14ac:dyDescent="0.25">
      <c r="B730"/>
      <c r="C730"/>
      <c r="D730"/>
      <c r="E730"/>
      <c r="F730"/>
      <c r="G730"/>
    </row>
    <row r="731" spans="2:7" s="22" customFormat="1" ht="12.75" customHeight="1" x14ac:dyDescent="0.25">
      <c r="B731"/>
      <c r="C731"/>
      <c r="D731"/>
      <c r="E731"/>
      <c r="F731"/>
      <c r="G731"/>
    </row>
    <row r="732" spans="2:7" s="22" customFormat="1" ht="12.75" customHeight="1" x14ac:dyDescent="0.25">
      <c r="B732"/>
      <c r="C732"/>
      <c r="D732"/>
      <c r="E732"/>
      <c r="F732"/>
      <c r="G732"/>
    </row>
    <row r="733" spans="2:7" s="22" customFormat="1" ht="12.75" customHeight="1" x14ac:dyDescent="0.25">
      <c r="B733"/>
      <c r="C733"/>
      <c r="D733"/>
      <c r="E733"/>
      <c r="F733"/>
      <c r="G733"/>
    </row>
    <row r="734" spans="2:7" s="22" customFormat="1" ht="12.75" customHeight="1" x14ac:dyDescent="0.25">
      <c r="B734"/>
      <c r="C734"/>
      <c r="D734"/>
      <c r="E734"/>
      <c r="F734"/>
      <c r="G734"/>
    </row>
    <row r="735" spans="2:7" s="22" customFormat="1" ht="12.75" customHeight="1" x14ac:dyDescent="0.25">
      <c r="B735"/>
      <c r="C735"/>
      <c r="D735"/>
      <c r="E735"/>
      <c r="F735"/>
      <c r="G735"/>
    </row>
    <row r="736" spans="2:7" s="22" customFormat="1" ht="12.75" customHeight="1" x14ac:dyDescent="0.25">
      <c r="B736"/>
      <c r="C736"/>
      <c r="D736"/>
      <c r="E736"/>
      <c r="F736"/>
      <c r="G736"/>
    </row>
    <row r="737" spans="2:7" s="22" customFormat="1" ht="12.75" customHeight="1" x14ac:dyDescent="0.25">
      <c r="B737"/>
      <c r="C737"/>
      <c r="D737"/>
      <c r="E737"/>
      <c r="F737"/>
      <c r="G737"/>
    </row>
    <row r="738" spans="2:7" s="22" customFormat="1" ht="12.75" customHeight="1" x14ac:dyDescent="0.25">
      <c r="B738"/>
      <c r="C738"/>
      <c r="D738"/>
      <c r="E738"/>
      <c r="F738"/>
      <c r="G738"/>
    </row>
    <row r="739" spans="2:7" s="22" customFormat="1" ht="12.75" customHeight="1" x14ac:dyDescent="0.25">
      <c r="B739"/>
      <c r="C739"/>
      <c r="D739"/>
      <c r="E739"/>
      <c r="F739"/>
      <c r="G739"/>
    </row>
    <row r="740" spans="2:7" s="22" customFormat="1" ht="12.75" customHeight="1" x14ac:dyDescent="0.25">
      <c r="B740"/>
      <c r="C740"/>
      <c r="D740"/>
      <c r="E740"/>
      <c r="F740"/>
      <c r="G740"/>
    </row>
    <row r="741" spans="2:7" s="22" customFormat="1" ht="12.75" customHeight="1" x14ac:dyDescent="0.25">
      <c r="B741"/>
      <c r="C741"/>
      <c r="D741"/>
      <c r="E741"/>
      <c r="F741"/>
      <c r="G741"/>
    </row>
    <row r="742" spans="2:7" s="22" customFormat="1" ht="12.75" customHeight="1" x14ac:dyDescent="0.25">
      <c r="B742"/>
      <c r="C742"/>
      <c r="D742"/>
      <c r="E742"/>
      <c r="F742"/>
      <c r="G742"/>
    </row>
    <row r="743" spans="2:7" s="22" customFormat="1" ht="12.75" customHeight="1" x14ac:dyDescent="0.25">
      <c r="B743"/>
      <c r="C743"/>
      <c r="D743"/>
      <c r="E743"/>
      <c r="F743"/>
      <c r="G743"/>
    </row>
    <row r="744" spans="2:7" s="22" customFormat="1" ht="12.75" customHeight="1" x14ac:dyDescent="0.25">
      <c r="B744"/>
      <c r="C744"/>
      <c r="D744"/>
      <c r="E744"/>
      <c r="F744"/>
      <c r="G744"/>
    </row>
    <row r="745" spans="2:7" s="22" customFormat="1" ht="12.75" customHeight="1" x14ac:dyDescent="0.25">
      <c r="B745"/>
      <c r="C745"/>
      <c r="D745"/>
      <c r="E745"/>
      <c r="F745"/>
      <c r="G745"/>
    </row>
    <row r="746" spans="2:7" s="22" customFormat="1" ht="12.75" customHeight="1" x14ac:dyDescent="0.25">
      <c r="B746"/>
      <c r="C746"/>
      <c r="D746"/>
      <c r="E746"/>
      <c r="F746"/>
      <c r="G746"/>
    </row>
    <row r="747" spans="2:7" s="22" customFormat="1" ht="12.75" customHeight="1" x14ac:dyDescent="0.25">
      <c r="B747"/>
      <c r="C747"/>
      <c r="D747"/>
      <c r="E747"/>
      <c r="F747"/>
      <c r="G747"/>
    </row>
    <row r="748" spans="2:7" s="22" customFormat="1" ht="12.75" customHeight="1" x14ac:dyDescent="0.25">
      <c r="B748"/>
      <c r="C748"/>
      <c r="D748"/>
      <c r="E748"/>
      <c r="F748"/>
      <c r="G748"/>
    </row>
    <row r="749" spans="2:7" s="22" customFormat="1" ht="12.75" customHeight="1" x14ac:dyDescent="0.25">
      <c r="B749"/>
      <c r="C749"/>
      <c r="D749"/>
      <c r="E749"/>
      <c r="F749"/>
      <c r="G749"/>
    </row>
    <row r="750" spans="2:7" s="22" customFormat="1" ht="12.75" customHeight="1" x14ac:dyDescent="0.25">
      <c r="B750"/>
      <c r="C750"/>
      <c r="D750"/>
      <c r="E750"/>
      <c r="F750"/>
      <c r="G750"/>
    </row>
    <row r="751" spans="2:7" s="22" customFormat="1" ht="12.75" customHeight="1" x14ac:dyDescent="0.25">
      <c r="B751"/>
      <c r="C751"/>
      <c r="D751"/>
      <c r="E751"/>
      <c r="F751"/>
      <c r="G751"/>
    </row>
    <row r="752" spans="2:7" s="22" customFormat="1" ht="12.75" customHeight="1" x14ac:dyDescent="0.25">
      <c r="B752"/>
      <c r="C752"/>
      <c r="D752"/>
      <c r="E752"/>
      <c r="F752"/>
      <c r="G752"/>
    </row>
    <row r="753" spans="2:7" s="22" customFormat="1" ht="12.75" customHeight="1" x14ac:dyDescent="0.25">
      <c r="B753"/>
      <c r="C753"/>
      <c r="D753"/>
      <c r="E753"/>
      <c r="F753"/>
      <c r="G753"/>
    </row>
    <row r="754" spans="2:7" s="22" customFormat="1" ht="12.75" customHeight="1" x14ac:dyDescent="0.25">
      <c r="B754"/>
      <c r="C754"/>
      <c r="D754"/>
      <c r="E754"/>
      <c r="F754"/>
      <c r="G754"/>
    </row>
    <row r="755" spans="2:7" s="22" customFormat="1" ht="12.75" customHeight="1" x14ac:dyDescent="0.25">
      <c r="B755"/>
      <c r="C755"/>
      <c r="D755"/>
      <c r="E755"/>
      <c r="F755"/>
      <c r="G755"/>
    </row>
    <row r="756" spans="2:7" s="22" customFormat="1" ht="12.75" customHeight="1" x14ac:dyDescent="0.25">
      <c r="B756"/>
      <c r="C756"/>
      <c r="D756"/>
      <c r="E756"/>
      <c r="F756"/>
      <c r="G756"/>
    </row>
    <row r="757" spans="2:7" s="22" customFormat="1" ht="12.75" customHeight="1" x14ac:dyDescent="0.25">
      <c r="B757"/>
      <c r="C757"/>
      <c r="D757"/>
      <c r="E757"/>
      <c r="F757"/>
      <c r="G757"/>
    </row>
    <row r="758" spans="2:7" s="22" customFormat="1" ht="12.75" customHeight="1" x14ac:dyDescent="0.25">
      <c r="B758"/>
      <c r="C758"/>
      <c r="D758"/>
      <c r="E758"/>
      <c r="F758"/>
      <c r="G758"/>
    </row>
    <row r="759" spans="2:7" s="22" customFormat="1" ht="12.75" customHeight="1" x14ac:dyDescent="0.25">
      <c r="B759"/>
      <c r="C759"/>
      <c r="D759"/>
      <c r="E759"/>
      <c r="F759"/>
      <c r="G759"/>
    </row>
    <row r="760" spans="2:7" s="22" customFormat="1" ht="12.75" customHeight="1" x14ac:dyDescent="0.25">
      <c r="B760"/>
      <c r="C760"/>
      <c r="D760"/>
      <c r="E760"/>
      <c r="F760"/>
      <c r="G760"/>
    </row>
    <row r="761" spans="2:7" s="22" customFormat="1" ht="12.75" customHeight="1" x14ac:dyDescent="0.25">
      <c r="B761"/>
      <c r="C761"/>
      <c r="D761"/>
      <c r="E761"/>
      <c r="F761"/>
      <c r="G761"/>
    </row>
    <row r="762" spans="2:7" s="22" customFormat="1" ht="12.75" customHeight="1" x14ac:dyDescent="0.25">
      <c r="B762"/>
      <c r="C762"/>
      <c r="D762"/>
      <c r="E762"/>
      <c r="F762"/>
      <c r="G762"/>
    </row>
    <row r="763" spans="2:7" s="22" customFormat="1" ht="12.75" customHeight="1" x14ac:dyDescent="0.25">
      <c r="B763"/>
      <c r="C763"/>
      <c r="D763"/>
      <c r="E763"/>
      <c r="F763"/>
      <c r="G763"/>
    </row>
    <row r="764" spans="2:7" s="22" customFormat="1" ht="12.75" customHeight="1" x14ac:dyDescent="0.25">
      <c r="B764"/>
      <c r="C764"/>
      <c r="D764"/>
      <c r="E764"/>
      <c r="F764"/>
      <c r="G764"/>
    </row>
    <row r="765" spans="2:7" s="22" customFormat="1" ht="12.75" customHeight="1" x14ac:dyDescent="0.25">
      <c r="B765"/>
      <c r="C765"/>
      <c r="D765"/>
      <c r="E765"/>
      <c r="F765"/>
      <c r="G765"/>
    </row>
    <row r="766" spans="2:7" s="22" customFormat="1" ht="12.75" customHeight="1" x14ac:dyDescent="0.25">
      <c r="B766"/>
      <c r="C766"/>
      <c r="D766"/>
      <c r="E766"/>
      <c r="F766"/>
      <c r="G766"/>
    </row>
    <row r="767" spans="2:7" s="22" customFormat="1" ht="12.75" customHeight="1" x14ac:dyDescent="0.25">
      <c r="B767"/>
      <c r="C767"/>
      <c r="D767"/>
      <c r="E767"/>
      <c r="F767"/>
      <c r="G767"/>
    </row>
    <row r="768" spans="2:7" s="22" customFormat="1" ht="12.75" customHeight="1" x14ac:dyDescent="0.25">
      <c r="B768"/>
      <c r="C768"/>
      <c r="D768"/>
      <c r="E768"/>
      <c r="F768"/>
      <c r="G768"/>
    </row>
    <row r="769" spans="2:7" s="22" customFormat="1" ht="12.75" customHeight="1" x14ac:dyDescent="0.25">
      <c r="B769"/>
      <c r="C769"/>
      <c r="D769"/>
      <c r="E769"/>
      <c r="F769"/>
      <c r="G769"/>
    </row>
    <row r="770" spans="2:7" s="22" customFormat="1" ht="12.75" customHeight="1" x14ac:dyDescent="0.25">
      <c r="B770"/>
      <c r="C770"/>
      <c r="D770"/>
      <c r="E770"/>
      <c r="F770"/>
      <c r="G770"/>
    </row>
    <row r="771" spans="2:7" s="22" customFormat="1" ht="12.75" customHeight="1" x14ac:dyDescent="0.25">
      <c r="B771"/>
      <c r="C771"/>
      <c r="D771"/>
      <c r="E771"/>
      <c r="F771"/>
      <c r="G771"/>
    </row>
    <row r="772" spans="2:7" s="22" customFormat="1" ht="12.75" customHeight="1" x14ac:dyDescent="0.25">
      <c r="B772"/>
      <c r="C772"/>
      <c r="D772"/>
      <c r="E772"/>
      <c r="F772"/>
      <c r="G772"/>
    </row>
    <row r="773" spans="2:7" s="22" customFormat="1" ht="12.75" customHeight="1" x14ac:dyDescent="0.25">
      <c r="B773"/>
      <c r="C773"/>
      <c r="D773"/>
      <c r="E773"/>
      <c r="F773"/>
      <c r="G773"/>
    </row>
    <row r="774" spans="2:7" s="22" customFormat="1" ht="12.75" customHeight="1" x14ac:dyDescent="0.25">
      <c r="B774"/>
      <c r="C774"/>
      <c r="D774"/>
      <c r="E774"/>
      <c r="F774"/>
      <c r="G774"/>
    </row>
    <row r="775" spans="2:7" s="22" customFormat="1" ht="12.75" customHeight="1" x14ac:dyDescent="0.25">
      <c r="B775"/>
      <c r="C775"/>
      <c r="D775"/>
      <c r="E775"/>
      <c r="F775"/>
      <c r="G775"/>
    </row>
    <row r="776" spans="2:7" s="22" customFormat="1" ht="12.75" customHeight="1" x14ac:dyDescent="0.25">
      <c r="B776"/>
      <c r="C776"/>
      <c r="D776"/>
      <c r="E776"/>
      <c r="F776"/>
      <c r="G776"/>
    </row>
    <row r="777" spans="2:7" s="22" customFormat="1" ht="12.75" customHeight="1" x14ac:dyDescent="0.25">
      <c r="B777"/>
      <c r="C777"/>
      <c r="D777"/>
      <c r="E777"/>
      <c r="F777"/>
      <c r="G777"/>
    </row>
    <row r="778" spans="2:7" s="22" customFormat="1" ht="12.75" customHeight="1" x14ac:dyDescent="0.25">
      <c r="B778"/>
      <c r="C778"/>
      <c r="D778"/>
      <c r="E778"/>
      <c r="F778"/>
      <c r="G778"/>
    </row>
    <row r="779" spans="2:7" s="22" customFormat="1" ht="12.75" customHeight="1" x14ac:dyDescent="0.25">
      <c r="B779"/>
      <c r="C779"/>
      <c r="D779"/>
      <c r="E779"/>
      <c r="F779"/>
      <c r="G779"/>
    </row>
    <row r="780" spans="2:7" s="22" customFormat="1" ht="12.75" customHeight="1" x14ac:dyDescent="0.25">
      <c r="B780"/>
      <c r="C780"/>
      <c r="D780"/>
      <c r="E780"/>
      <c r="F780"/>
      <c r="G780"/>
    </row>
    <row r="781" spans="2:7" s="22" customFormat="1" ht="12.75" customHeight="1" x14ac:dyDescent="0.25">
      <c r="B781"/>
      <c r="C781"/>
      <c r="D781"/>
      <c r="E781"/>
      <c r="F781"/>
      <c r="G781"/>
    </row>
    <row r="782" spans="2:7" s="22" customFormat="1" ht="12.75" customHeight="1" x14ac:dyDescent="0.25">
      <c r="B782"/>
      <c r="C782"/>
      <c r="D782"/>
      <c r="E782"/>
      <c r="F782"/>
      <c r="G782"/>
    </row>
    <row r="783" spans="2:7" s="22" customFormat="1" ht="12.75" customHeight="1" x14ac:dyDescent="0.25">
      <c r="B783"/>
      <c r="C783"/>
      <c r="D783"/>
      <c r="E783"/>
      <c r="F783"/>
      <c r="G783"/>
    </row>
    <row r="784" spans="2:7" s="22" customFormat="1" ht="12.75" customHeight="1" x14ac:dyDescent="0.25">
      <c r="B784"/>
      <c r="C784"/>
      <c r="D784"/>
      <c r="E784"/>
      <c r="F784"/>
      <c r="G784"/>
    </row>
    <row r="785" spans="2:7" s="22" customFormat="1" ht="12.75" customHeight="1" x14ac:dyDescent="0.25">
      <c r="B785"/>
      <c r="C785"/>
      <c r="D785"/>
      <c r="E785"/>
      <c r="F785"/>
      <c r="G785"/>
    </row>
    <row r="786" spans="2:7" s="22" customFormat="1" ht="12.75" customHeight="1" x14ac:dyDescent="0.25">
      <c r="B786"/>
      <c r="C786"/>
      <c r="D786"/>
      <c r="E786"/>
      <c r="F786"/>
      <c r="G786"/>
    </row>
    <row r="787" spans="2:7" s="22" customFormat="1" ht="12.75" customHeight="1" x14ac:dyDescent="0.25">
      <c r="B787"/>
      <c r="C787"/>
      <c r="D787"/>
      <c r="E787"/>
      <c r="F787"/>
      <c r="G787"/>
    </row>
    <row r="788" spans="2:7" s="22" customFormat="1" ht="12.75" customHeight="1" x14ac:dyDescent="0.25">
      <c r="B788"/>
      <c r="C788"/>
      <c r="D788"/>
      <c r="E788"/>
      <c r="F788"/>
      <c r="G788"/>
    </row>
    <row r="789" spans="2:7" s="22" customFormat="1" ht="12.75" customHeight="1" x14ac:dyDescent="0.25">
      <c r="B789"/>
      <c r="C789"/>
      <c r="D789"/>
      <c r="E789"/>
      <c r="F789"/>
      <c r="G789"/>
    </row>
    <row r="790" spans="2:7" s="22" customFormat="1" ht="12.75" customHeight="1" x14ac:dyDescent="0.25">
      <c r="B790"/>
      <c r="C790"/>
      <c r="D790"/>
      <c r="E790"/>
      <c r="F790"/>
      <c r="G790"/>
    </row>
    <row r="791" spans="2:7" s="22" customFormat="1" ht="12.75" customHeight="1" x14ac:dyDescent="0.25">
      <c r="B791"/>
      <c r="C791"/>
      <c r="D791"/>
      <c r="E791"/>
      <c r="F791"/>
      <c r="G791"/>
    </row>
    <row r="792" spans="2:7" s="22" customFormat="1" ht="12.75" customHeight="1" x14ac:dyDescent="0.25">
      <c r="B792"/>
      <c r="C792"/>
      <c r="D792"/>
      <c r="E792"/>
      <c r="F792"/>
      <c r="G792"/>
    </row>
    <row r="793" spans="2:7" s="22" customFormat="1" ht="12.75" customHeight="1" x14ac:dyDescent="0.25">
      <c r="B793"/>
      <c r="C793"/>
      <c r="D793"/>
      <c r="E793"/>
      <c r="F793"/>
      <c r="G793"/>
    </row>
    <row r="794" spans="2:7" s="22" customFormat="1" ht="12.75" customHeight="1" x14ac:dyDescent="0.25">
      <c r="B794"/>
      <c r="C794"/>
      <c r="D794"/>
      <c r="E794"/>
      <c r="F794"/>
      <c r="G794"/>
    </row>
    <row r="795" spans="2:7" s="22" customFormat="1" ht="12.75" customHeight="1" x14ac:dyDescent="0.25">
      <c r="B795"/>
      <c r="C795"/>
      <c r="D795"/>
      <c r="E795"/>
      <c r="F795"/>
      <c r="G795"/>
    </row>
    <row r="796" spans="2:7" s="22" customFormat="1" ht="12.75" customHeight="1" x14ac:dyDescent="0.25">
      <c r="B796"/>
      <c r="C796"/>
      <c r="D796"/>
      <c r="E796"/>
      <c r="F796"/>
      <c r="G796"/>
    </row>
    <row r="797" spans="2:7" s="22" customFormat="1" ht="12.75" customHeight="1" x14ac:dyDescent="0.25">
      <c r="B797"/>
      <c r="C797"/>
      <c r="D797"/>
      <c r="E797"/>
      <c r="F797"/>
      <c r="G797"/>
    </row>
    <row r="798" spans="2:7" s="22" customFormat="1" ht="12.75" customHeight="1" x14ac:dyDescent="0.25">
      <c r="B798"/>
      <c r="C798"/>
      <c r="D798"/>
      <c r="E798"/>
      <c r="F798"/>
      <c r="G798"/>
    </row>
    <row r="799" spans="2:7" s="22" customFormat="1" ht="12.75" customHeight="1" x14ac:dyDescent="0.25">
      <c r="B799"/>
      <c r="C799"/>
      <c r="D799"/>
      <c r="E799"/>
      <c r="F799"/>
      <c r="G799"/>
    </row>
    <row r="800" spans="2:7" s="22" customFormat="1" ht="12.75" customHeight="1" x14ac:dyDescent="0.25">
      <c r="B800"/>
      <c r="C800"/>
      <c r="D800"/>
      <c r="E800"/>
      <c r="F800"/>
      <c r="G800"/>
    </row>
    <row r="801" spans="2:7" s="22" customFormat="1" ht="12.75" customHeight="1" x14ac:dyDescent="0.25">
      <c r="B801"/>
      <c r="C801"/>
      <c r="D801"/>
      <c r="E801"/>
      <c r="F801"/>
      <c r="G801"/>
    </row>
    <row r="802" spans="2:7" s="22" customFormat="1" ht="12.75" customHeight="1" x14ac:dyDescent="0.25">
      <c r="B802"/>
      <c r="C802"/>
      <c r="D802"/>
      <c r="E802"/>
      <c r="F802"/>
      <c r="G802"/>
    </row>
    <row r="803" spans="2:7" s="22" customFormat="1" ht="12.75" customHeight="1" x14ac:dyDescent="0.25">
      <c r="B803"/>
      <c r="C803"/>
      <c r="D803"/>
      <c r="E803"/>
      <c r="F803"/>
      <c r="G803"/>
    </row>
    <row r="804" spans="2:7" s="22" customFormat="1" ht="12.75" customHeight="1" x14ac:dyDescent="0.25">
      <c r="B804"/>
      <c r="C804"/>
      <c r="D804"/>
      <c r="E804"/>
      <c r="F804"/>
      <c r="G804"/>
    </row>
    <row r="805" spans="2:7" s="22" customFormat="1" ht="12.75" customHeight="1" x14ac:dyDescent="0.25">
      <c r="B805"/>
      <c r="C805"/>
      <c r="D805"/>
      <c r="E805"/>
      <c r="F805"/>
      <c r="G805"/>
    </row>
    <row r="806" spans="2:7" s="22" customFormat="1" ht="12.75" customHeight="1" x14ac:dyDescent="0.25">
      <c r="B806"/>
      <c r="C806"/>
      <c r="D806"/>
      <c r="E806"/>
      <c r="F806"/>
      <c r="G806"/>
    </row>
    <row r="807" spans="2:7" s="22" customFormat="1" ht="12.75" customHeight="1" x14ac:dyDescent="0.25">
      <c r="B807"/>
      <c r="C807"/>
      <c r="D807"/>
      <c r="E807"/>
      <c r="F807"/>
      <c r="G807"/>
    </row>
    <row r="808" spans="2:7" s="22" customFormat="1" ht="12.75" customHeight="1" x14ac:dyDescent="0.25">
      <c r="B808"/>
      <c r="C808"/>
      <c r="D808"/>
      <c r="E808"/>
      <c r="F808"/>
      <c r="G808"/>
    </row>
    <row r="809" spans="2:7" s="22" customFormat="1" ht="12.75" customHeight="1" x14ac:dyDescent="0.25">
      <c r="B809"/>
      <c r="C809"/>
      <c r="D809"/>
      <c r="E809"/>
      <c r="F809"/>
      <c r="G809"/>
    </row>
    <row r="810" spans="2:7" s="22" customFormat="1" ht="12.75" customHeight="1" x14ac:dyDescent="0.25">
      <c r="B810"/>
      <c r="C810"/>
      <c r="D810"/>
      <c r="E810"/>
      <c r="F810"/>
      <c r="G810"/>
    </row>
    <row r="811" spans="2:7" s="22" customFormat="1" ht="12.75" customHeight="1" x14ac:dyDescent="0.25">
      <c r="B811"/>
      <c r="C811"/>
      <c r="D811"/>
      <c r="E811"/>
      <c r="F811"/>
      <c r="G811"/>
    </row>
    <row r="812" spans="2:7" s="22" customFormat="1" ht="12.75" customHeight="1" x14ac:dyDescent="0.25">
      <c r="B812"/>
      <c r="C812"/>
      <c r="D812"/>
      <c r="E812"/>
      <c r="F812"/>
      <c r="G812"/>
    </row>
    <row r="813" spans="2:7" s="22" customFormat="1" ht="12.75" customHeight="1" x14ac:dyDescent="0.25">
      <c r="B813"/>
      <c r="C813"/>
      <c r="D813"/>
      <c r="E813"/>
      <c r="F813"/>
      <c r="G813"/>
    </row>
    <row r="814" spans="2:7" s="22" customFormat="1" ht="12.75" customHeight="1" x14ac:dyDescent="0.25">
      <c r="B814"/>
      <c r="C814"/>
      <c r="D814"/>
      <c r="E814"/>
      <c r="F814"/>
      <c r="G814"/>
    </row>
    <row r="815" spans="2:7" s="22" customFormat="1" ht="12.75" customHeight="1" x14ac:dyDescent="0.25">
      <c r="B815"/>
      <c r="C815"/>
      <c r="D815"/>
      <c r="E815"/>
      <c r="F815"/>
      <c r="G815"/>
    </row>
    <row r="816" spans="2:7" s="22" customFormat="1" ht="12.75" customHeight="1" x14ac:dyDescent="0.25">
      <c r="B816"/>
      <c r="C816"/>
      <c r="D816"/>
      <c r="E816"/>
      <c r="F816"/>
      <c r="G816"/>
    </row>
    <row r="817" spans="2:7" s="22" customFormat="1" ht="12.75" customHeight="1" x14ac:dyDescent="0.25">
      <c r="B817"/>
      <c r="C817"/>
      <c r="D817"/>
      <c r="E817"/>
      <c r="F817"/>
      <c r="G817"/>
    </row>
    <row r="818" spans="2:7" s="22" customFormat="1" ht="12.75" customHeight="1" x14ac:dyDescent="0.25">
      <c r="B818"/>
      <c r="C818"/>
      <c r="D818"/>
      <c r="E818"/>
      <c r="F818"/>
      <c r="G818"/>
    </row>
    <row r="819" spans="2:7" s="22" customFormat="1" ht="12.75" customHeight="1" x14ac:dyDescent="0.25">
      <c r="B819"/>
      <c r="C819"/>
      <c r="D819"/>
      <c r="E819"/>
      <c r="F819"/>
      <c r="G819"/>
    </row>
    <row r="820" spans="2:7" s="22" customFormat="1" ht="12.75" customHeight="1" x14ac:dyDescent="0.25">
      <c r="B820"/>
      <c r="C820"/>
      <c r="D820"/>
      <c r="E820"/>
      <c r="F820"/>
      <c r="G820"/>
    </row>
    <row r="821" spans="2:7" s="22" customFormat="1" ht="12.75" customHeight="1" x14ac:dyDescent="0.25">
      <c r="B821"/>
      <c r="C821"/>
      <c r="D821"/>
      <c r="E821"/>
      <c r="F821"/>
      <c r="G821"/>
    </row>
    <row r="822" spans="2:7" s="22" customFormat="1" ht="12.75" customHeight="1" x14ac:dyDescent="0.25">
      <c r="B822"/>
      <c r="C822"/>
      <c r="D822"/>
      <c r="E822"/>
      <c r="F822"/>
      <c r="G822"/>
    </row>
    <row r="823" spans="2:7" s="22" customFormat="1" ht="12.75" customHeight="1" x14ac:dyDescent="0.25">
      <c r="B823"/>
      <c r="C823"/>
      <c r="D823"/>
      <c r="E823"/>
      <c r="F823"/>
      <c r="G823"/>
    </row>
    <row r="824" spans="2:7" s="22" customFormat="1" ht="12.75" customHeight="1" x14ac:dyDescent="0.25">
      <c r="B824"/>
      <c r="C824"/>
      <c r="D824"/>
      <c r="E824"/>
      <c r="F824"/>
      <c r="G824"/>
    </row>
    <row r="825" spans="2:7" s="22" customFormat="1" ht="12.75" customHeight="1" x14ac:dyDescent="0.25">
      <c r="B825"/>
      <c r="C825"/>
      <c r="D825"/>
      <c r="E825"/>
      <c r="F825"/>
      <c r="G825"/>
    </row>
    <row r="826" spans="2:7" s="22" customFormat="1" ht="12.75" customHeight="1" x14ac:dyDescent="0.25">
      <c r="B826"/>
      <c r="C826"/>
      <c r="D826"/>
      <c r="E826"/>
      <c r="F826"/>
      <c r="G826"/>
    </row>
    <row r="827" spans="2:7" s="22" customFormat="1" ht="12.75" customHeight="1" x14ac:dyDescent="0.25">
      <c r="B827"/>
      <c r="C827"/>
      <c r="D827"/>
      <c r="E827"/>
      <c r="F827"/>
      <c r="G827"/>
    </row>
    <row r="828" spans="2:7" s="22" customFormat="1" ht="12.75" customHeight="1" x14ac:dyDescent="0.25">
      <c r="B828"/>
      <c r="C828"/>
      <c r="D828"/>
      <c r="E828"/>
      <c r="F828"/>
      <c r="G828"/>
    </row>
    <row r="829" spans="2:7" s="22" customFormat="1" ht="12.75" customHeight="1" x14ac:dyDescent="0.25">
      <c r="B829"/>
      <c r="C829"/>
      <c r="D829"/>
      <c r="E829"/>
      <c r="F829"/>
      <c r="G829"/>
    </row>
    <row r="830" spans="2:7" s="22" customFormat="1" ht="12.75" customHeight="1" x14ac:dyDescent="0.25">
      <c r="B830"/>
      <c r="C830"/>
      <c r="D830"/>
      <c r="E830"/>
      <c r="F830"/>
      <c r="G830"/>
    </row>
    <row r="831" spans="2:7" s="22" customFormat="1" ht="12.75" customHeight="1" x14ac:dyDescent="0.25">
      <c r="B831"/>
      <c r="C831"/>
      <c r="D831"/>
      <c r="E831"/>
      <c r="F831"/>
      <c r="G831"/>
    </row>
    <row r="832" spans="2:7" s="22" customFormat="1" ht="12.75" customHeight="1" x14ac:dyDescent="0.25">
      <c r="B832"/>
      <c r="C832"/>
      <c r="D832"/>
      <c r="E832"/>
      <c r="F832"/>
      <c r="G832"/>
    </row>
    <row r="833" spans="2:7" s="22" customFormat="1" ht="12.75" customHeight="1" x14ac:dyDescent="0.25">
      <c r="B833"/>
      <c r="C833"/>
      <c r="D833"/>
      <c r="E833"/>
      <c r="F833"/>
      <c r="G833"/>
    </row>
    <row r="834" spans="2:7" s="22" customFormat="1" ht="12.75" customHeight="1" x14ac:dyDescent="0.25">
      <c r="B834"/>
      <c r="C834"/>
      <c r="D834"/>
      <c r="E834"/>
      <c r="F834"/>
      <c r="G834"/>
    </row>
    <row r="835" spans="2:7" s="22" customFormat="1" ht="12.75" customHeight="1" x14ac:dyDescent="0.25">
      <c r="B835"/>
      <c r="C835"/>
      <c r="D835"/>
      <c r="E835"/>
      <c r="F835"/>
      <c r="G835"/>
    </row>
    <row r="836" spans="2:7" s="22" customFormat="1" ht="12.75" customHeight="1" x14ac:dyDescent="0.25">
      <c r="B836"/>
      <c r="C836"/>
      <c r="D836"/>
      <c r="E836"/>
      <c r="F836"/>
      <c r="G836"/>
    </row>
    <row r="837" spans="2:7" s="22" customFormat="1" ht="12.75" customHeight="1" x14ac:dyDescent="0.25">
      <c r="B837"/>
      <c r="C837"/>
      <c r="D837"/>
      <c r="E837"/>
      <c r="F837"/>
      <c r="G837"/>
    </row>
    <row r="838" spans="2:7" s="22" customFormat="1" ht="12.75" customHeight="1" x14ac:dyDescent="0.25">
      <c r="B838"/>
      <c r="C838"/>
      <c r="D838"/>
      <c r="E838"/>
      <c r="F838"/>
      <c r="G838"/>
    </row>
    <row r="839" spans="2:7" s="22" customFormat="1" ht="12.75" customHeight="1" x14ac:dyDescent="0.25">
      <c r="B839"/>
      <c r="C839"/>
      <c r="D839"/>
      <c r="E839"/>
      <c r="F839"/>
      <c r="G839"/>
    </row>
    <row r="840" spans="2:7" s="22" customFormat="1" ht="12.75" customHeight="1" x14ac:dyDescent="0.25">
      <c r="B840"/>
      <c r="C840"/>
      <c r="D840"/>
      <c r="E840"/>
      <c r="F840"/>
      <c r="G840"/>
    </row>
    <row r="841" spans="2:7" s="22" customFormat="1" ht="12.75" customHeight="1" x14ac:dyDescent="0.25">
      <c r="B841"/>
      <c r="C841"/>
      <c r="D841"/>
      <c r="E841"/>
      <c r="F841"/>
      <c r="G841"/>
    </row>
    <row r="842" spans="2:7" s="22" customFormat="1" ht="12.75" customHeight="1" x14ac:dyDescent="0.25">
      <c r="B842"/>
      <c r="C842"/>
      <c r="D842"/>
      <c r="E842"/>
      <c r="F842"/>
      <c r="G842"/>
    </row>
    <row r="843" spans="2:7" s="22" customFormat="1" ht="12.75" customHeight="1" x14ac:dyDescent="0.25">
      <c r="B843"/>
      <c r="C843"/>
      <c r="D843"/>
      <c r="E843"/>
      <c r="F843"/>
      <c r="G843"/>
    </row>
    <row r="844" spans="2:7" s="22" customFormat="1" ht="12.75" customHeight="1" x14ac:dyDescent="0.25">
      <c r="B844"/>
      <c r="C844"/>
      <c r="D844"/>
      <c r="E844"/>
      <c r="F844"/>
      <c r="G844"/>
    </row>
    <row r="845" spans="2:7" s="22" customFormat="1" ht="12.75" customHeight="1" x14ac:dyDescent="0.25">
      <c r="B845"/>
      <c r="C845"/>
      <c r="D845"/>
      <c r="E845"/>
      <c r="F845"/>
      <c r="G845"/>
    </row>
    <row r="846" spans="2:7" s="22" customFormat="1" ht="12.75" customHeight="1" x14ac:dyDescent="0.25">
      <c r="B846"/>
      <c r="C846"/>
      <c r="D846"/>
      <c r="E846"/>
      <c r="F846"/>
      <c r="G846"/>
    </row>
    <row r="847" spans="2:7" s="22" customFormat="1" ht="12.75" customHeight="1" x14ac:dyDescent="0.25">
      <c r="B847"/>
      <c r="C847"/>
      <c r="D847"/>
      <c r="E847"/>
      <c r="F847"/>
      <c r="G847"/>
    </row>
    <row r="848" spans="2:7" s="22" customFormat="1" ht="12.75" customHeight="1" x14ac:dyDescent="0.25">
      <c r="B848"/>
      <c r="C848"/>
      <c r="D848"/>
      <c r="E848"/>
      <c r="F848"/>
      <c r="G848"/>
    </row>
    <row r="849" spans="2:7" s="22" customFormat="1" ht="12.75" customHeight="1" x14ac:dyDescent="0.25">
      <c r="B849"/>
      <c r="C849"/>
      <c r="D849"/>
      <c r="E849"/>
      <c r="F849"/>
      <c r="G849"/>
    </row>
    <row r="850" spans="2:7" s="22" customFormat="1" ht="12.75" customHeight="1" x14ac:dyDescent="0.25">
      <c r="B850"/>
      <c r="C850"/>
      <c r="D850"/>
      <c r="E850"/>
      <c r="F850"/>
      <c r="G850"/>
    </row>
    <row r="851" spans="2:7" s="22" customFormat="1" ht="12.75" customHeight="1" x14ac:dyDescent="0.25">
      <c r="B851"/>
      <c r="C851"/>
      <c r="D851"/>
      <c r="E851"/>
      <c r="F851"/>
      <c r="G851"/>
    </row>
    <row r="852" spans="2:7" s="22" customFormat="1" ht="12.75" customHeight="1" x14ac:dyDescent="0.25">
      <c r="B852"/>
      <c r="C852"/>
      <c r="D852"/>
      <c r="E852"/>
      <c r="F852"/>
      <c r="G852"/>
    </row>
    <row r="853" spans="2:7" s="22" customFormat="1" ht="12.75" customHeight="1" x14ac:dyDescent="0.25">
      <c r="B853"/>
      <c r="C853"/>
      <c r="D853"/>
      <c r="E853"/>
      <c r="F853"/>
      <c r="G853"/>
    </row>
    <row r="854" spans="2:7" s="22" customFormat="1" ht="12.75" customHeight="1" x14ac:dyDescent="0.25">
      <c r="B854"/>
      <c r="C854"/>
      <c r="D854"/>
      <c r="E854"/>
      <c r="F854"/>
      <c r="G854"/>
    </row>
    <row r="855" spans="2:7" s="22" customFormat="1" ht="12.75" customHeight="1" x14ac:dyDescent="0.25">
      <c r="B855"/>
      <c r="C855"/>
      <c r="D855"/>
      <c r="E855"/>
      <c r="F855"/>
      <c r="G855"/>
    </row>
    <row r="856" spans="2:7" s="22" customFormat="1" ht="12.75" customHeight="1" x14ac:dyDescent="0.25">
      <c r="B856"/>
      <c r="C856"/>
      <c r="D856"/>
      <c r="E856"/>
      <c r="F856"/>
      <c r="G856"/>
    </row>
    <row r="857" spans="2:7" s="22" customFormat="1" ht="12.75" customHeight="1" x14ac:dyDescent="0.25">
      <c r="B857"/>
      <c r="C857"/>
      <c r="D857"/>
      <c r="E857"/>
      <c r="F857"/>
      <c r="G857"/>
    </row>
    <row r="858" spans="2:7" s="22" customFormat="1" ht="12.75" customHeight="1" x14ac:dyDescent="0.25">
      <c r="B858"/>
      <c r="C858"/>
      <c r="D858"/>
      <c r="E858"/>
      <c r="F858"/>
      <c r="G858"/>
    </row>
    <row r="859" spans="2:7" s="22" customFormat="1" ht="12.75" customHeight="1" x14ac:dyDescent="0.25">
      <c r="B859"/>
      <c r="C859"/>
      <c r="D859"/>
      <c r="E859"/>
      <c r="F859"/>
      <c r="G859"/>
    </row>
    <row r="860" spans="2:7" s="22" customFormat="1" ht="12.75" customHeight="1" x14ac:dyDescent="0.25">
      <c r="B860"/>
      <c r="C860"/>
      <c r="D860"/>
      <c r="E860"/>
      <c r="F860"/>
      <c r="G860"/>
    </row>
    <row r="861" spans="2:7" s="22" customFormat="1" ht="12.75" customHeight="1" x14ac:dyDescent="0.25">
      <c r="B861"/>
      <c r="C861"/>
      <c r="D861"/>
      <c r="E861"/>
      <c r="F861"/>
      <c r="G861"/>
    </row>
    <row r="862" spans="2:7" s="22" customFormat="1" ht="12.75" customHeight="1" x14ac:dyDescent="0.25">
      <c r="B862"/>
      <c r="C862"/>
      <c r="D862"/>
      <c r="E862"/>
      <c r="F862"/>
      <c r="G862"/>
    </row>
    <row r="863" spans="2:7" s="22" customFormat="1" ht="12.75" customHeight="1" x14ac:dyDescent="0.25">
      <c r="B863"/>
      <c r="C863"/>
      <c r="D863"/>
      <c r="E863"/>
      <c r="F863"/>
      <c r="G863"/>
    </row>
    <row r="864" spans="2:7" s="22" customFormat="1" ht="12.75" customHeight="1" x14ac:dyDescent="0.25">
      <c r="B864"/>
      <c r="C864"/>
      <c r="D864"/>
      <c r="E864"/>
      <c r="F864"/>
      <c r="G864"/>
    </row>
    <row r="865" spans="2:7" s="22" customFormat="1" ht="12.75" customHeight="1" x14ac:dyDescent="0.25">
      <c r="B865"/>
      <c r="C865"/>
      <c r="D865"/>
      <c r="E865"/>
      <c r="F865"/>
      <c r="G865"/>
    </row>
    <row r="866" spans="2:7" s="22" customFormat="1" ht="12.75" customHeight="1" x14ac:dyDescent="0.25">
      <c r="B866"/>
      <c r="C866"/>
      <c r="D866"/>
      <c r="E866"/>
      <c r="F866"/>
      <c r="G866"/>
    </row>
    <row r="867" spans="2:7" s="22" customFormat="1" ht="12.75" customHeight="1" x14ac:dyDescent="0.25">
      <c r="B867"/>
      <c r="C867"/>
      <c r="D867"/>
      <c r="E867"/>
      <c r="F867"/>
      <c r="G867"/>
    </row>
    <row r="868" spans="2:7" s="22" customFormat="1" ht="12.75" customHeight="1" x14ac:dyDescent="0.25">
      <c r="B868"/>
      <c r="C868"/>
      <c r="D868"/>
      <c r="E868"/>
      <c r="F868"/>
      <c r="G868"/>
    </row>
    <row r="869" spans="2:7" s="22" customFormat="1" ht="12.75" customHeight="1" x14ac:dyDescent="0.25">
      <c r="B869"/>
      <c r="C869"/>
      <c r="D869"/>
      <c r="E869"/>
      <c r="F869"/>
      <c r="G869"/>
    </row>
    <row r="870" spans="2:7" s="22" customFormat="1" ht="12.75" customHeight="1" x14ac:dyDescent="0.25">
      <c r="B870"/>
      <c r="C870"/>
      <c r="D870"/>
      <c r="E870"/>
      <c r="F870"/>
      <c r="G870"/>
    </row>
    <row r="871" spans="2:7" s="22" customFormat="1" ht="12.75" customHeight="1" x14ac:dyDescent="0.25">
      <c r="B871"/>
      <c r="C871"/>
      <c r="D871"/>
      <c r="E871"/>
      <c r="F871"/>
      <c r="G871"/>
    </row>
    <row r="872" spans="2:7" s="22" customFormat="1" ht="12.75" customHeight="1" x14ac:dyDescent="0.25">
      <c r="B872"/>
      <c r="C872"/>
      <c r="D872"/>
      <c r="E872"/>
      <c r="F872"/>
      <c r="G872"/>
    </row>
    <row r="873" spans="2:7" s="22" customFormat="1" ht="12.75" customHeight="1" x14ac:dyDescent="0.25">
      <c r="B873"/>
      <c r="C873"/>
      <c r="D873"/>
      <c r="E873"/>
      <c r="F873"/>
      <c r="G873"/>
    </row>
    <row r="874" spans="2:7" s="22" customFormat="1" ht="12.75" customHeight="1" x14ac:dyDescent="0.25">
      <c r="B874"/>
      <c r="C874"/>
      <c r="D874"/>
      <c r="E874"/>
      <c r="F874"/>
      <c r="G874"/>
    </row>
    <row r="875" spans="2:7" s="22" customFormat="1" ht="12.75" customHeight="1" x14ac:dyDescent="0.25">
      <c r="B875"/>
      <c r="C875"/>
      <c r="D875"/>
      <c r="E875"/>
      <c r="F875"/>
      <c r="G875"/>
    </row>
    <row r="876" spans="2:7" s="22" customFormat="1" ht="12.75" customHeight="1" x14ac:dyDescent="0.25">
      <c r="B876"/>
      <c r="C876"/>
      <c r="D876"/>
      <c r="E876"/>
      <c r="F876"/>
      <c r="G876"/>
    </row>
    <row r="877" spans="2:7" s="22" customFormat="1" ht="12.75" customHeight="1" x14ac:dyDescent="0.25">
      <c r="B877"/>
      <c r="C877"/>
      <c r="D877"/>
      <c r="E877"/>
      <c r="F877"/>
      <c r="G877"/>
    </row>
    <row r="878" spans="2:7" s="22" customFormat="1" ht="12.75" customHeight="1" x14ac:dyDescent="0.25">
      <c r="B878"/>
      <c r="C878"/>
      <c r="D878"/>
      <c r="E878"/>
      <c r="F878"/>
      <c r="G878"/>
    </row>
    <row r="879" spans="2:7" s="22" customFormat="1" ht="12.75" customHeight="1" x14ac:dyDescent="0.25">
      <c r="B879"/>
      <c r="C879"/>
      <c r="D879"/>
      <c r="E879"/>
      <c r="F879"/>
      <c r="G879"/>
    </row>
    <row r="880" spans="2:7" s="22" customFormat="1" ht="12.75" customHeight="1" x14ac:dyDescent="0.25">
      <c r="B880"/>
      <c r="C880"/>
      <c r="D880"/>
      <c r="E880"/>
      <c r="F880"/>
      <c r="G880"/>
    </row>
    <row r="881" spans="2:7" s="22" customFormat="1" ht="12.75" customHeight="1" x14ac:dyDescent="0.25">
      <c r="B881"/>
      <c r="C881"/>
      <c r="D881"/>
      <c r="E881"/>
      <c r="F881"/>
      <c r="G881"/>
    </row>
    <row r="882" spans="2:7" s="22" customFormat="1" ht="12.75" customHeight="1" x14ac:dyDescent="0.25">
      <c r="B882"/>
      <c r="C882"/>
      <c r="D882"/>
      <c r="E882"/>
      <c r="F882"/>
      <c r="G882"/>
    </row>
    <row r="883" spans="2:7" s="22" customFormat="1" ht="12.75" customHeight="1" x14ac:dyDescent="0.25">
      <c r="B883"/>
      <c r="C883"/>
      <c r="D883"/>
      <c r="E883"/>
      <c r="F883"/>
      <c r="G883"/>
    </row>
    <row r="884" spans="2:7" s="22" customFormat="1" ht="12.75" customHeight="1" x14ac:dyDescent="0.25">
      <c r="B884"/>
      <c r="C884"/>
      <c r="D884"/>
      <c r="E884"/>
      <c r="F884"/>
      <c r="G884"/>
    </row>
    <row r="885" spans="2:7" s="22" customFormat="1" ht="12.75" customHeight="1" x14ac:dyDescent="0.25">
      <c r="B885"/>
      <c r="C885"/>
      <c r="D885"/>
      <c r="E885"/>
      <c r="F885"/>
      <c r="G885"/>
    </row>
    <row r="886" spans="2:7" s="22" customFormat="1" ht="12.75" customHeight="1" x14ac:dyDescent="0.25">
      <c r="B886"/>
      <c r="C886"/>
      <c r="D886"/>
      <c r="E886"/>
      <c r="F886"/>
      <c r="G886"/>
    </row>
    <row r="887" spans="2:7" s="22" customFormat="1" ht="12.75" customHeight="1" x14ac:dyDescent="0.25">
      <c r="B887"/>
      <c r="C887"/>
      <c r="D887"/>
      <c r="E887"/>
      <c r="F887"/>
      <c r="G887"/>
    </row>
    <row r="888" spans="2:7" s="22" customFormat="1" ht="12.75" customHeight="1" x14ac:dyDescent="0.25">
      <c r="B888"/>
      <c r="C888"/>
      <c r="D888"/>
      <c r="E888"/>
      <c r="F888"/>
      <c r="G888"/>
    </row>
    <row r="889" spans="2:7" s="22" customFormat="1" ht="12.75" customHeight="1" x14ac:dyDescent="0.25">
      <c r="B889"/>
      <c r="C889"/>
      <c r="D889"/>
      <c r="E889"/>
      <c r="F889"/>
      <c r="G889"/>
    </row>
    <row r="890" spans="2:7" s="22" customFormat="1" ht="12.75" customHeight="1" x14ac:dyDescent="0.25">
      <c r="B890"/>
      <c r="C890"/>
      <c r="D890"/>
      <c r="E890"/>
      <c r="F890"/>
      <c r="G890"/>
    </row>
    <row r="891" spans="2:7" s="22" customFormat="1" ht="12.75" customHeight="1" x14ac:dyDescent="0.25">
      <c r="B891"/>
      <c r="C891"/>
      <c r="D891"/>
      <c r="E891"/>
      <c r="F891"/>
      <c r="G891"/>
    </row>
    <row r="892" spans="2:7" s="22" customFormat="1" ht="12.75" customHeight="1" x14ac:dyDescent="0.25">
      <c r="B892"/>
      <c r="C892"/>
      <c r="D892"/>
      <c r="E892"/>
      <c r="F892"/>
      <c r="G892"/>
    </row>
    <row r="893" spans="2:7" s="22" customFormat="1" ht="12.75" customHeight="1" x14ac:dyDescent="0.25">
      <c r="B893"/>
      <c r="C893"/>
      <c r="D893"/>
      <c r="E893"/>
      <c r="F893"/>
      <c r="G893"/>
    </row>
    <row r="894" spans="2:7" s="22" customFormat="1" ht="12.75" customHeight="1" x14ac:dyDescent="0.25">
      <c r="B894"/>
      <c r="C894"/>
      <c r="D894"/>
      <c r="E894"/>
      <c r="F894"/>
      <c r="G894"/>
    </row>
    <row r="895" spans="2:7" s="22" customFormat="1" ht="12.75" customHeight="1" x14ac:dyDescent="0.25">
      <c r="B895"/>
      <c r="C895"/>
      <c r="D895"/>
      <c r="E895"/>
      <c r="F895"/>
      <c r="G895"/>
    </row>
    <row r="896" spans="2:7" s="22" customFormat="1" ht="12.75" customHeight="1" x14ac:dyDescent="0.25">
      <c r="B896"/>
      <c r="C896"/>
      <c r="D896"/>
      <c r="E896"/>
      <c r="F896"/>
      <c r="G896"/>
    </row>
    <row r="897" spans="2:7" s="22" customFormat="1" ht="12.75" customHeight="1" x14ac:dyDescent="0.25">
      <c r="B897"/>
      <c r="C897"/>
      <c r="D897"/>
      <c r="E897"/>
      <c r="F897"/>
      <c r="G897"/>
    </row>
    <row r="898" spans="2:7" s="22" customFormat="1" ht="12.75" customHeight="1" x14ac:dyDescent="0.25">
      <c r="B898"/>
      <c r="C898"/>
      <c r="D898"/>
      <c r="E898"/>
      <c r="F898"/>
      <c r="G898"/>
    </row>
    <row r="899" spans="2:7" s="22" customFormat="1" ht="12.75" customHeight="1" x14ac:dyDescent="0.25">
      <c r="B899"/>
      <c r="C899"/>
      <c r="D899"/>
      <c r="E899"/>
      <c r="F899"/>
      <c r="G899"/>
    </row>
    <row r="900" spans="2:7" s="22" customFormat="1" ht="12.75" customHeight="1" x14ac:dyDescent="0.25">
      <c r="B900"/>
      <c r="C900"/>
      <c r="D900"/>
      <c r="E900"/>
      <c r="F900"/>
      <c r="G900"/>
    </row>
    <row r="901" spans="2:7" s="22" customFormat="1" ht="12.75" customHeight="1" x14ac:dyDescent="0.25">
      <c r="B901"/>
      <c r="C901"/>
      <c r="D901"/>
      <c r="E901"/>
      <c r="F901"/>
      <c r="G901"/>
    </row>
    <row r="902" spans="2:7" s="22" customFormat="1" ht="12.75" customHeight="1" x14ac:dyDescent="0.25">
      <c r="B902"/>
      <c r="C902"/>
      <c r="D902"/>
      <c r="E902"/>
      <c r="F902"/>
      <c r="G902"/>
    </row>
    <row r="903" spans="2:7" s="22" customFormat="1" ht="12.75" customHeight="1" x14ac:dyDescent="0.25">
      <c r="B903"/>
      <c r="C903"/>
      <c r="D903"/>
      <c r="E903"/>
      <c r="F903"/>
      <c r="G903"/>
    </row>
    <row r="904" spans="2:7" s="22" customFormat="1" ht="12.75" customHeight="1" x14ac:dyDescent="0.25">
      <c r="B904"/>
      <c r="C904"/>
      <c r="D904"/>
      <c r="E904"/>
      <c r="F904"/>
      <c r="G904"/>
    </row>
    <row r="905" spans="2:7" s="22" customFormat="1" ht="12.75" customHeight="1" x14ac:dyDescent="0.25">
      <c r="B905"/>
      <c r="C905"/>
      <c r="D905"/>
      <c r="E905"/>
      <c r="F905"/>
      <c r="G905"/>
    </row>
    <row r="906" spans="2:7" s="22" customFormat="1" ht="12.75" customHeight="1" x14ac:dyDescent="0.25">
      <c r="B906"/>
      <c r="C906"/>
      <c r="D906"/>
      <c r="E906"/>
      <c r="F906"/>
      <c r="G906"/>
    </row>
    <row r="907" spans="2:7" s="22" customFormat="1" ht="12.75" customHeight="1" x14ac:dyDescent="0.25">
      <c r="B907"/>
      <c r="C907"/>
      <c r="D907"/>
      <c r="E907"/>
      <c r="F907"/>
      <c r="G907"/>
    </row>
    <row r="908" spans="2:7" s="22" customFormat="1" ht="12.75" customHeight="1" x14ac:dyDescent="0.25">
      <c r="B908"/>
      <c r="C908"/>
      <c r="D908"/>
      <c r="E908"/>
      <c r="F908"/>
      <c r="G908"/>
    </row>
    <row r="909" spans="2:7" s="22" customFormat="1" ht="12.75" customHeight="1" x14ac:dyDescent="0.25">
      <c r="B909"/>
      <c r="C909"/>
      <c r="D909"/>
      <c r="E909"/>
      <c r="F909"/>
      <c r="G909"/>
    </row>
    <row r="910" spans="2:7" s="22" customFormat="1" ht="12.75" customHeight="1" x14ac:dyDescent="0.25">
      <c r="B910"/>
      <c r="C910"/>
      <c r="D910"/>
      <c r="E910"/>
      <c r="F910"/>
      <c r="G910"/>
    </row>
    <row r="911" spans="2:7" s="22" customFormat="1" ht="12.75" customHeight="1" x14ac:dyDescent="0.25">
      <c r="B911"/>
      <c r="C911"/>
      <c r="D911"/>
      <c r="E911"/>
      <c r="F911"/>
      <c r="G911"/>
    </row>
    <row r="912" spans="2:7" s="22" customFormat="1" ht="12.75" customHeight="1" x14ac:dyDescent="0.25">
      <c r="B912"/>
      <c r="C912"/>
      <c r="D912"/>
      <c r="E912"/>
      <c r="F912"/>
      <c r="G912"/>
    </row>
    <row r="913" spans="2:7" s="22" customFormat="1" ht="12.75" customHeight="1" x14ac:dyDescent="0.25">
      <c r="B913"/>
      <c r="C913"/>
      <c r="D913"/>
      <c r="E913"/>
      <c r="F913"/>
      <c r="G913"/>
    </row>
    <row r="914" spans="2:7" s="22" customFormat="1" ht="12.75" customHeight="1" x14ac:dyDescent="0.25">
      <c r="B914"/>
      <c r="C914"/>
      <c r="D914"/>
      <c r="E914"/>
      <c r="F914"/>
      <c r="G914"/>
    </row>
    <row r="915" spans="2:7" s="22" customFormat="1" ht="12.75" customHeight="1" x14ac:dyDescent="0.25">
      <c r="B915"/>
      <c r="C915"/>
      <c r="D915"/>
      <c r="E915"/>
      <c r="F915"/>
      <c r="G915"/>
    </row>
    <row r="916" spans="2:7" s="22" customFormat="1" ht="12.75" customHeight="1" x14ac:dyDescent="0.25">
      <c r="B916"/>
      <c r="C916"/>
      <c r="D916"/>
      <c r="E916"/>
      <c r="F916"/>
      <c r="G916"/>
    </row>
    <row r="917" spans="2:7" s="22" customFormat="1" ht="12.75" customHeight="1" x14ac:dyDescent="0.25">
      <c r="B917"/>
      <c r="C917"/>
      <c r="D917"/>
      <c r="E917"/>
      <c r="F917"/>
      <c r="G917"/>
    </row>
    <row r="918" spans="2:7" s="22" customFormat="1" ht="12.75" customHeight="1" x14ac:dyDescent="0.25">
      <c r="B918"/>
      <c r="C918"/>
      <c r="D918"/>
      <c r="E918"/>
      <c r="F918"/>
      <c r="G918"/>
    </row>
    <row r="919" spans="2:7" s="22" customFormat="1" ht="12.75" customHeight="1" x14ac:dyDescent="0.25">
      <c r="B919"/>
      <c r="C919"/>
      <c r="D919"/>
      <c r="E919"/>
      <c r="F919"/>
      <c r="G919"/>
    </row>
    <row r="920" spans="2:7" s="22" customFormat="1" ht="12.75" customHeight="1" x14ac:dyDescent="0.25">
      <c r="B920"/>
      <c r="C920"/>
      <c r="D920"/>
      <c r="E920"/>
      <c r="F920"/>
      <c r="G920"/>
    </row>
    <row r="921" spans="2:7" s="22" customFormat="1" ht="12.75" customHeight="1" x14ac:dyDescent="0.25">
      <c r="B921"/>
      <c r="C921"/>
      <c r="D921"/>
      <c r="E921"/>
      <c r="F921"/>
      <c r="G921"/>
    </row>
    <row r="922" spans="2:7" s="22" customFormat="1" ht="12.75" customHeight="1" x14ac:dyDescent="0.25">
      <c r="B922"/>
      <c r="C922"/>
      <c r="D922"/>
      <c r="E922"/>
      <c r="F922"/>
      <c r="G922"/>
    </row>
    <row r="923" spans="2:7" s="22" customFormat="1" ht="12.75" customHeight="1" x14ac:dyDescent="0.25">
      <c r="B923"/>
      <c r="C923"/>
      <c r="D923"/>
      <c r="E923"/>
      <c r="F923"/>
      <c r="G923"/>
    </row>
    <row r="924" spans="2:7" s="22" customFormat="1" ht="12.75" customHeight="1" x14ac:dyDescent="0.25">
      <c r="B924"/>
      <c r="C924"/>
      <c r="D924"/>
      <c r="E924"/>
      <c r="F924"/>
      <c r="G924"/>
    </row>
    <row r="925" spans="2:7" s="22" customFormat="1" ht="12.75" customHeight="1" x14ac:dyDescent="0.25">
      <c r="B925"/>
      <c r="C925"/>
      <c r="D925"/>
      <c r="E925"/>
      <c r="F925"/>
      <c r="G925"/>
    </row>
    <row r="926" spans="2:7" s="22" customFormat="1" ht="12.75" customHeight="1" x14ac:dyDescent="0.25">
      <c r="B926"/>
      <c r="C926"/>
      <c r="D926"/>
      <c r="E926"/>
      <c r="F926"/>
      <c r="G926"/>
    </row>
    <row r="927" spans="2:7" s="22" customFormat="1" ht="12.75" customHeight="1" x14ac:dyDescent="0.25">
      <c r="B927"/>
      <c r="C927"/>
      <c r="D927"/>
      <c r="E927"/>
      <c r="F927"/>
      <c r="G927"/>
    </row>
    <row r="928" spans="2:7" s="22" customFormat="1" ht="12.75" customHeight="1" x14ac:dyDescent="0.25">
      <c r="B928"/>
      <c r="C928"/>
      <c r="D928"/>
      <c r="E928"/>
      <c r="F928"/>
      <c r="G928"/>
    </row>
    <row r="929" spans="2:7" s="22" customFormat="1" ht="12.75" customHeight="1" x14ac:dyDescent="0.25">
      <c r="B929"/>
      <c r="C929"/>
      <c r="D929"/>
      <c r="E929"/>
      <c r="F929"/>
      <c r="G929"/>
    </row>
    <row r="930" spans="2:7" s="22" customFormat="1" ht="12.75" customHeight="1" x14ac:dyDescent="0.25">
      <c r="B930"/>
      <c r="C930"/>
      <c r="D930"/>
      <c r="E930"/>
      <c r="F930"/>
      <c r="G930"/>
    </row>
    <row r="931" spans="2:7" s="22" customFormat="1" ht="12.75" customHeight="1" x14ac:dyDescent="0.25">
      <c r="B931"/>
      <c r="C931"/>
      <c r="D931"/>
      <c r="E931"/>
      <c r="F931"/>
      <c r="G931"/>
    </row>
    <row r="932" spans="2:7" s="22" customFormat="1" ht="12.75" customHeight="1" x14ac:dyDescent="0.25">
      <c r="B932"/>
      <c r="C932"/>
      <c r="D932"/>
      <c r="E932"/>
      <c r="F932"/>
      <c r="G932"/>
    </row>
    <row r="933" spans="2:7" s="22" customFormat="1" ht="12.75" customHeight="1" x14ac:dyDescent="0.25">
      <c r="B933"/>
      <c r="C933"/>
      <c r="D933"/>
      <c r="E933"/>
      <c r="F933"/>
      <c r="G933"/>
    </row>
    <row r="934" spans="2:7" s="22" customFormat="1" ht="12.75" customHeight="1" x14ac:dyDescent="0.25">
      <c r="B934"/>
      <c r="C934"/>
      <c r="D934"/>
      <c r="E934"/>
      <c r="F934"/>
      <c r="G934"/>
    </row>
    <row r="935" spans="2:7" s="22" customFormat="1" ht="12.75" customHeight="1" x14ac:dyDescent="0.25">
      <c r="B935"/>
      <c r="C935"/>
      <c r="D935"/>
      <c r="E935"/>
      <c r="F935"/>
      <c r="G935"/>
    </row>
    <row r="936" spans="2:7" s="22" customFormat="1" ht="12.75" customHeight="1" x14ac:dyDescent="0.25">
      <c r="B936"/>
      <c r="C936"/>
      <c r="D936"/>
      <c r="E936"/>
      <c r="F936"/>
      <c r="G936"/>
    </row>
    <row r="937" spans="2:7" s="22" customFormat="1" ht="12.75" customHeight="1" x14ac:dyDescent="0.25">
      <c r="B937"/>
      <c r="C937"/>
      <c r="D937"/>
      <c r="E937"/>
      <c r="F937"/>
      <c r="G937"/>
    </row>
    <row r="938" spans="2:7" s="22" customFormat="1" ht="12.75" customHeight="1" x14ac:dyDescent="0.25">
      <c r="B938"/>
      <c r="C938"/>
      <c r="D938"/>
      <c r="E938"/>
      <c r="F938"/>
      <c r="G938"/>
    </row>
    <row r="939" spans="2:7" s="22" customFormat="1" ht="12.75" customHeight="1" x14ac:dyDescent="0.25">
      <c r="B939"/>
      <c r="C939"/>
      <c r="D939"/>
      <c r="E939"/>
      <c r="F939"/>
      <c r="G939"/>
    </row>
    <row r="940" spans="2:7" s="22" customFormat="1" ht="12.75" customHeight="1" x14ac:dyDescent="0.25">
      <c r="B940"/>
      <c r="C940"/>
      <c r="D940"/>
      <c r="E940"/>
      <c r="F940"/>
      <c r="G940"/>
    </row>
    <row r="941" spans="2:7" s="22" customFormat="1" ht="12.75" customHeight="1" x14ac:dyDescent="0.25">
      <c r="B941"/>
      <c r="C941"/>
      <c r="D941"/>
      <c r="E941"/>
      <c r="F941"/>
      <c r="G941"/>
    </row>
    <row r="942" spans="2:7" s="22" customFormat="1" ht="12.75" customHeight="1" x14ac:dyDescent="0.25">
      <c r="B942"/>
      <c r="C942"/>
      <c r="D942"/>
      <c r="E942"/>
      <c r="F942"/>
      <c r="G942"/>
    </row>
    <row r="943" spans="2:7" s="22" customFormat="1" ht="12.75" customHeight="1" x14ac:dyDescent="0.25">
      <c r="B943"/>
      <c r="C943"/>
      <c r="D943"/>
      <c r="E943"/>
      <c r="F943"/>
      <c r="G943"/>
    </row>
    <row r="944" spans="2:7" s="22" customFormat="1" ht="12.75" customHeight="1" x14ac:dyDescent="0.25">
      <c r="B944"/>
      <c r="C944"/>
      <c r="D944"/>
      <c r="E944"/>
      <c r="F944"/>
      <c r="G944"/>
    </row>
    <row r="945" spans="2:7" s="22" customFormat="1" ht="12.75" customHeight="1" x14ac:dyDescent="0.25">
      <c r="B945"/>
      <c r="C945"/>
      <c r="D945"/>
      <c r="E945"/>
      <c r="F945"/>
      <c r="G945"/>
    </row>
    <row r="946" spans="2:7" s="22" customFormat="1" ht="12.75" customHeight="1" x14ac:dyDescent="0.25">
      <c r="B946"/>
      <c r="C946"/>
      <c r="D946"/>
      <c r="E946"/>
      <c r="F946"/>
      <c r="G946"/>
    </row>
    <row r="947" spans="2:7" s="22" customFormat="1" ht="12.75" customHeight="1" x14ac:dyDescent="0.25">
      <c r="B947"/>
      <c r="C947"/>
      <c r="D947"/>
      <c r="E947"/>
      <c r="F947"/>
      <c r="G947"/>
    </row>
    <row r="948" spans="2:7" s="22" customFormat="1" ht="12.75" customHeight="1" x14ac:dyDescent="0.25">
      <c r="B948"/>
      <c r="C948"/>
      <c r="D948"/>
      <c r="E948"/>
      <c r="F948"/>
      <c r="G948"/>
    </row>
    <row r="949" spans="2:7" s="22" customFormat="1" ht="12.75" customHeight="1" x14ac:dyDescent="0.25">
      <c r="B949"/>
      <c r="C949"/>
      <c r="D949"/>
      <c r="E949"/>
      <c r="F949"/>
      <c r="G949"/>
    </row>
    <row r="950" spans="2:7" s="22" customFormat="1" ht="12.75" customHeight="1" x14ac:dyDescent="0.25">
      <c r="B950"/>
      <c r="C950"/>
      <c r="D950"/>
      <c r="E950"/>
      <c r="F950"/>
      <c r="G950"/>
    </row>
    <row r="951" spans="2:7" s="22" customFormat="1" ht="12.75" customHeight="1" x14ac:dyDescent="0.25">
      <c r="B951"/>
      <c r="C951"/>
      <c r="D951"/>
      <c r="E951"/>
      <c r="F951"/>
      <c r="G951"/>
    </row>
    <row r="952" spans="2:7" s="22" customFormat="1" ht="12.75" customHeight="1" x14ac:dyDescent="0.25">
      <c r="B952"/>
      <c r="C952"/>
      <c r="D952"/>
      <c r="E952"/>
      <c r="F952"/>
      <c r="G952"/>
    </row>
    <row r="953" spans="2:7" s="22" customFormat="1" ht="12.75" customHeight="1" x14ac:dyDescent="0.25">
      <c r="B953"/>
      <c r="C953"/>
      <c r="D953"/>
      <c r="E953"/>
      <c r="F953"/>
      <c r="G953"/>
    </row>
    <row r="954" spans="2:7" s="22" customFormat="1" ht="12.75" customHeight="1" x14ac:dyDescent="0.25">
      <c r="B954"/>
      <c r="C954"/>
      <c r="D954"/>
      <c r="E954"/>
      <c r="F954"/>
      <c r="G954"/>
    </row>
    <row r="955" spans="2:7" s="22" customFormat="1" ht="12.75" customHeight="1" x14ac:dyDescent="0.25">
      <c r="B955"/>
      <c r="C955"/>
      <c r="D955"/>
      <c r="E955"/>
      <c r="F955"/>
      <c r="G955"/>
    </row>
    <row r="956" spans="2:7" s="22" customFormat="1" ht="12.75" customHeight="1" x14ac:dyDescent="0.25">
      <c r="B956"/>
      <c r="C956"/>
      <c r="D956"/>
      <c r="E956"/>
      <c r="F956"/>
      <c r="G956"/>
    </row>
    <row r="957" spans="2:7" s="22" customFormat="1" ht="12.75" customHeight="1" x14ac:dyDescent="0.25">
      <c r="B957"/>
      <c r="C957"/>
      <c r="D957"/>
      <c r="E957"/>
      <c r="F957"/>
      <c r="G957"/>
    </row>
    <row r="958" spans="2:7" s="22" customFormat="1" ht="12.75" customHeight="1" x14ac:dyDescent="0.25">
      <c r="B958"/>
      <c r="C958"/>
      <c r="D958"/>
      <c r="E958"/>
      <c r="F958"/>
      <c r="G958"/>
    </row>
    <row r="959" spans="2:7" s="22" customFormat="1" ht="12.75" customHeight="1" x14ac:dyDescent="0.25">
      <c r="B959"/>
      <c r="C959"/>
      <c r="D959"/>
      <c r="E959"/>
      <c r="F959"/>
      <c r="G959"/>
    </row>
    <row r="960" spans="2:7" s="22" customFormat="1" ht="12.75" customHeight="1" x14ac:dyDescent="0.25">
      <c r="B960"/>
      <c r="C960"/>
      <c r="D960"/>
      <c r="E960"/>
      <c r="F960"/>
      <c r="G960"/>
    </row>
    <row r="961" spans="2:7" s="22" customFormat="1" ht="12.75" customHeight="1" x14ac:dyDescent="0.25">
      <c r="B961"/>
      <c r="C961"/>
      <c r="D961"/>
      <c r="E961"/>
      <c r="F961"/>
      <c r="G961"/>
    </row>
    <row r="962" spans="2:7" s="22" customFormat="1" ht="12.75" customHeight="1" x14ac:dyDescent="0.25">
      <c r="B962"/>
      <c r="C962"/>
      <c r="D962"/>
      <c r="E962"/>
      <c r="F962"/>
      <c r="G962"/>
    </row>
    <row r="963" spans="2:7" s="22" customFormat="1" ht="12.75" customHeight="1" x14ac:dyDescent="0.25">
      <c r="B963"/>
      <c r="C963"/>
      <c r="D963"/>
      <c r="E963"/>
      <c r="F963"/>
      <c r="G963"/>
    </row>
    <row r="964" spans="2:7" s="22" customFormat="1" ht="12.75" customHeight="1" x14ac:dyDescent="0.25">
      <c r="B964"/>
      <c r="C964"/>
      <c r="D964"/>
      <c r="E964"/>
      <c r="F964"/>
      <c r="G964"/>
    </row>
    <row r="965" spans="2:7" s="22" customFormat="1" ht="12.75" customHeight="1" x14ac:dyDescent="0.25">
      <c r="B965"/>
      <c r="C965"/>
      <c r="D965"/>
      <c r="E965"/>
      <c r="F965"/>
      <c r="G965"/>
    </row>
    <row r="966" spans="2:7" s="22" customFormat="1" ht="12.75" customHeight="1" x14ac:dyDescent="0.25">
      <c r="B966"/>
      <c r="C966"/>
      <c r="D966"/>
      <c r="E966"/>
      <c r="F966"/>
      <c r="G966"/>
    </row>
    <row r="967" spans="2:7" s="22" customFormat="1" ht="12.75" customHeight="1" x14ac:dyDescent="0.25">
      <c r="B967"/>
      <c r="C967"/>
      <c r="D967"/>
      <c r="E967"/>
      <c r="F967"/>
      <c r="G967"/>
    </row>
    <row r="968" spans="2:7" s="22" customFormat="1" ht="12.75" customHeight="1" x14ac:dyDescent="0.25">
      <c r="B968"/>
      <c r="C968"/>
      <c r="D968"/>
      <c r="E968"/>
      <c r="F968"/>
      <c r="G968"/>
    </row>
    <row r="969" spans="2:7" s="22" customFormat="1" ht="12.75" customHeight="1" x14ac:dyDescent="0.25">
      <c r="B969"/>
      <c r="C969"/>
      <c r="D969"/>
      <c r="E969"/>
      <c r="F969"/>
      <c r="G969"/>
    </row>
    <row r="970" spans="2:7" s="22" customFormat="1" ht="12.75" customHeight="1" x14ac:dyDescent="0.25">
      <c r="B970"/>
      <c r="C970"/>
      <c r="D970"/>
      <c r="E970"/>
      <c r="F970"/>
      <c r="G970"/>
    </row>
    <row r="971" spans="2:7" s="22" customFormat="1" ht="12.75" customHeight="1" x14ac:dyDescent="0.25">
      <c r="B971"/>
      <c r="C971"/>
      <c r="D971"/>
      <c r="E971"/>
      <c r="F971"/>
      <c r="G971"/>
    </row>
    <row r="972" spans="2:7" s="22" customFormat="1" ht="12.75" customHeight="1" x14ac:dyDescent="0.25">
      <c r="B972"/>
      <c r="C972"/>
      <c r="D972"/>
      <c r="E972"/>
      <c r="F972"/>
      <c r="G972"/>
    </row>
    <row r="973" spans="2:7" s="22" customFormat="1" ht="12.75" customHeight="1" x14ac:dyDescent="0.25">
      <c r="B973"/>
      <c r="C973"/>
      <c r="D973"/>
      <c r="E973"/>
      <c r="F973"/>
      <c r="G973"/>
    </row>
    <row r="974" spans="2:7" s="22" customFormat="1" ht="12.75" customHeight="1" x14ac:dyDescent="0.25">
      <c r="B974"/>
      <c r="C974"/>
      <c r="D974"/>
      <c r="E974"/>
      <c r="F974"/>
      <c r="G974"/>
    </row>
    <row r="975" spans="2:7" s="22" customFormat="1" ht="12.75" customHeight="1" x14ac:dyDescent="0.25">
      <c r="B975"/>
      <c r="C975"/>
      <c r="D975"/>
      <c r="E975"/>
      <c r="F975"/>
      <c r="G975"/>
    </row>
    <row r="976" spans="2:7" s="22" customFormat="1" ht="12.75" customHeight="1" x14ac:dyDescent="0.25">
      <c r="B976"/>
      <c r="C976"/>
      <c r="D976"/>
      <c r="E976"/>
      <c r="F976"/>
      <c r="G976"/>
    </row>
    <row r="977" spans="2:7" s="22" customFormat="1" ht="12.75" customHeight="1" x14ac:dyDescent="0.25">
      <c r="B977"/>
      <c r="C977"/>
      <c r="D977"/>
      <c r="E977"/>
      <c r="F977"/>
      <c r="G977"/>
    </row>
    <row r="978" spans="2:7" s="22" customFormat="1" ht="12.75" customHeight="1" x14ac:dyDescent="0.25">
      <c r="B978"/>
      <c r="C978"/>
      <c r="D978"/>
      <c r="E978"/>
      <c r="F978"/>
      <c r="G978"/>
    </row>
    <row r="979" spans="2:7" s="22" customFormat="1" ht="12.75" customHeight="1" x14ac:dyDescent="0.25">
      <c r="B979"/>
      <c r="C979"/>
      <c r="D979"/>
      <c r="E979"/>
      <c r="F979"/>
      <c r="G979"/>
    </row>
    <row r="980" spans="2:7" s="22" customFormat="1" ht="12.75" customHeight="1" x14ac:dyDescent="0.25">
      <c r="B980"/>
      <c r="C980"/>
      <c r="D980"/>
      <c r="E980"/>
      <c r="F980"/>
      <c r="G980"/>
    </row>
    <row r="981" spans="2:7" s="22" customFormat="1" ht="12.75" customHeight="1" x14ac:dyDescent="0.25">
      <c r="B981"/>
      <c r="C981"/>
      <c r="D981"/>
      <c r="E981"/>
      <c r="F981"/>
      <c r="G981"/>
    </row>
    <row r="982" spans="2:7" s="22" customFormat="1" ht="12.75" customHeight="1" x14ac:dyDescent="0.25">
      <c r="B982"/>
      <c r="C982"/>
      <c r="D982"/>
      <c r="E982"/>
      <c r="F982"/>
      <c r="G982"/>
    </row>
    <row r="983" spans="2:7" s="22" customFormat="1" ht="12.75" customHeight="1" x14ac:dyDescent="0.25">
      <c r="B983"/>
      <c r="C983"/>
      <c r="D983"/>
      <c r="E983"/>
      <c r="F983"/>
      <c r="G983"/>
    </row>
    <row r="984" spans="2:7" s="22" customFormat="1" ht="12.75" customHeight="1" x14ac:dyDescent="0.25">
      <c r="B984"/>
      <c r="C984"/>
      <c r="D984"/>
      <c r="E984"/>
      <c r="F984"/>
      <c r="G984"/>
    </row>
    <row r="985" spans="2:7" s="22" customFormat="1" ht="12.75" customHeight="1" x14ac:dyDescent="0.25">
      <c r="B985"/>
      <c r="C985"/>
      <c r="D985"/>
      <c r="E985"/>
      <c r="F985"/>
      <c r="G985"/>
    </row>
    <row r="986" spans="2:7" s="22" customFormat="1" ht="12.75" customHeight="1" x14ac:dyDescent="0.25">
      <c r="B986"/>
      <c r="C986"/>
      <c r="D986"/>
      <c r="E986"/>
      <c r="F986"/>
      <c r="G986"/>
    </row>
    <row r="987" spans="2:7" s="22" customFormat="1" ht="12.75" customHeight="1" x14ac:dyDescent="0.25">
      <c r="B987"/>
      <c r="C987"/>
      <c r="D987"/>
      <c r="E987"/>
      <c r="F987"/>
      <c r="G987"/>
    </row>
    <row r="988" spans="2:7" s="22" customFormat="1" ht="12.75" customHeight="1" x14ac:dyDescent="0.25">
      <c r="B988"/>
      <c r="C988"/>
      <c r="D988"/>
      <c r="E988"/>
      <c r="F988"/>
      <c r="G988"/>
    </row>
    <row r="989" spans="2:7" s="22" customFormat="1" ht="12.75" customHeight="1" x14ac:dyDescent="0.25">
      <c r="B989"/>
      <c r="C989"/>
      <c r="D989"/>
      <c r="E989"/>
      <c r="F989"/>
      <c r="G989"/>
    </row>
    <row r="990" spans="2:7" s="22" customFormat="1" ht="12.75" customHeight="1" x14ac:dyDescent="0.25">
      <c r="B990"/>
      <c r="C990"/>
      <c r="D990"/>
      <c r="E990"/>
      <c r="F990"/>
      <c r="G990"/>
    </row>
    <row r="991" spans="2:7" s="22" customFormat="1" ht="12.75" customHeight="1" x14ac:dyDescent="0.25">
      <c r="B991"/>
      <c r="C991"/>
      <c r="D991"/>
      <c r="E991"/>
      <c r="F991"/>
      <c r="G991"/>
    </row>
    <row r="992" spans="2:7" s="22" customFormat="1" ht="12.75" customHeight="1" x14ac:dyDescent="0.25">
      <c r="B992"/>
      <c r="C992"/>
      <c r="D992"/>
      <c r="E992"/>
      <c r="F992"/>
      <c r="G992"/>
    </row>
    <row r="993" spans="2:7" s="22" customFormat="1" ht="12.75" customHeight="1" x14ac:dyDescent="0.25">
      <c r="B993"/>
      <c r="C993"/>
      <c r="D993"/>
      <c r="E993"/>
      <c r="F993"/>
      <c r="G993"/>
    </row>
    <row r="994" spans="2:7" s="22" customFormat="1" ht="12.75" customHeight="1" x14ac:dyDescent="0.25">
      <c r="B994"/>
      <c r="C994"/>
      <c r="D994"/>
      <c r="E994"/>
      <c r="F994"/>
      <c r="G994"/>
    </row>
    <row r="995" spans="2:7" s="22" customFormat="1" ht="12.75" customHeight="1" x14ac:dyDescent="0.25">
      <c r="B995"/>
      <c r="C995"/>
      <c r="D995"/>
      <c r="E995"/>
      <c r="F995"/>
      <c r="G995"/>
    </row>
    <row r="996" spans="2:7" s="22" customFormat="1" ht="12.75" customHeight="1" x14ac:dyDescent="0.25">
      <c r="B996"/>
      <c r="C996"/>
      <c r="D996"/>
      <c r="E996"/>
      <c r="F996"/>
      <c r="G996"/>
    </row>
    <row r="997" spans="2:7" s="22" customFormat="1" ht="12.75" customHeight="1" x14ac:dyDescent="0.25">
      <c r="B997"/>
      <c r="C997"/>
      <c r="D997"/>
      <c r="E997"/>
      <c r="F997"/>
      <c r="G997"/>
    </row>
    <row r="998" spans="2:7" s="22" customFormat="1" ht="12.75" customHeight="1" x14ac:dyDescent="0.25">
      <c r="B998"/>
      <c r="C998"/>
      <c r="D998"/>
      <c r="E998"/>
      <c r="F998"/>
      <c r="G998"/>
    </row>
    <row r="999" spans="2:7" s="22" customFormat="1" ht="12.75" customHeight="1" x14ac:dyDescent="0.25">
      <c r="B999"/>
      <c r="C999"/>
      <c r="D999"/>
      <c r="E999"/>
      <c r="F999"/>
      <c r="G999"/>
    </row>
    <row r="1000" spans="2:7" s="22" customFormat="1" ht="12.75" customHeight="1" x14ac:dyDescent="0.25">
      <c r="B1000"/>
      <c r="C1000"/>
      <c r="D1000"/>
      <c r="E1000"/>
      <c r="F1000"/>
      <c r="G1000"/>
    </row>
    <row r="1001" spans="2:7" s="22" customFormat="1" ht="12.75" customHeight="1" x14ac:dyDescent="0.25">
      <c r="B1001"/>
      <c r="C1001"/>
      <c r="D1001"/>
      <c r="E1001"/>
      <c r="F1001"/>
      <c r="G1001"/>
    </row>
    <row r="1002" spans="2:7" s="22" customFormat="1" ht="12.75" customHeight="1" x14ac:dyDescent="0.25">
      <c r="B1002"/>
      <c r="C1002"/>
      <c r="D1002"/>
      <c r="E1002"/>
      <c r="F1002"/>
      <c r="G1002"/>
    </row>
    <row r="1003" spans="2:7" s="22" customFormat="1" ht="12.75" customHeight="1" x14ac:dyDescent="0.25">
      <c r="B1003"/>
      <c r="C1003"/>
      <c r="D1003"/>
      <c r="E1003"/>
      <c r="F1003"/>
      <c r="G1003"/>
    </row>
    <row r="1004" spans="2:7" s="22" customFormat="1" ht="12.75" customHeight="1" x14ac:dyDescent="0.25">
      <c r="B1004"/>
      <c r="C1004"/>
      <c r="D1004"/>
      <c r="E1004"/>
      <c r="F1004"/>
      <c r="G1004"/>
    </row>
    <row r="1005" spans="2:7" s="22" customFormat="1" ht="12.75" customHeight="1" x14ac:dyDescent="0.25">
      <c r="B1005"/>
      <c r="C1005"/>
      <c r="D1005"/>
      <c r="E1005"/>
      <c r="F1005"/>
      <c r="G1005"/>
    </row>
    <row r="1006" spans="2:7" s="22" customFormat="1" ht="12.75" customHeight="1" x14ac:dyDescent="0.25">
      <c r="B1006"/>
      <c r="C1006"/>
      <c r="D1006"/>
      <c r="E1006"/>
      <c r="F1006"/>
      <c r="G1006"/>
    </row>
    <row r="1007" spans="2:7" s="22" customFormat="1" ht="12.75" customHeight="1" x14ac:dyDescent="0.25">
      <c r="B1007"/>
      <c r="C1007"/>
      <c r="D1007"/>
      <c r="E1007"/>
      <c r="F1007"/>
      <c r="G1007"/>
    </row>
    <row r="1008" spans="2:7" s="22" customFormat="1" ht="12.75" customHeight="1" x14ac:dyDescent="0.25">
      <c r="B1008"/>
      <c r="C1008"/>
      <c r="D1008"/>
      <c r="E1008"/>
      <c r="F1008"/>
      <c r="G1008"/>
    </row>
    <row r="1009" spans="2:7" s="22" customFormat="1" ht="12.75" customHeight="1" x14ac:dyDescent="0.25">
      <c r="B1009"/>
      <c r="C1009"/>
      <c r="D1009"/>
      <c r="E1009"/>
      <c r="F1009"/>
      <c r="G1009"/>
    </row>
    <row r="1010" spans="2:7" s="22" customFormat="1" ht="12.75" customHeight="1" x14ac:dyDescent="0.25">
      <c r="B1010"/>
      <c r="C1010"/>
      <c r="D1010"/>
      <c r="E1010"/>
      <c r="F1010"/>
      <c r="G1010"/>
    </row>
    <row r="1011" spans="2:7" s="22" customFormat="1" ht="12.75" customHeight="1" x14ac:dyDescent="0.25">
      <c r="B1011"/>
      <c r="C1011"/>
      <c r="D1011"/>
      <c r="E1011"/>
      <c r="F1011"/>
      <c r="G1011"/>
    </row>
    <row r="1012" spans="2:7" s="22" customFormat="1" ht="12.75" customHeight="1" x14ac:dyDescent="0.25">
      <c r="B1012"/>
      <c r="C1012"/>
      <c r="D1012"/>
      <c r="E1012"/>
      <c r="F1012"/>
      <c r="G1012"/>
    </row>
    <row r="1013" spans="2:7" s="22" customFormat="1" ht="12.75" customHeight="1" x14ac:dyDescent="0.25">
      <c r="B1013"/>
      <c r="C1013"/>
      <c r="D1013"/>
      <c r="E1013"/>
      <c r="F1013"/>
      <c r="G1013"/>
    </row>
    <row r="1014" spans="2:7" s="22" customFormat="1" ht="12.75" customHeight="1" x14ac:dyDescent="0.25">
      <c r="B1014"/>
      <c r="C1014"/>
      <c r="D1014"/>
      <c r="E1014"/>
      <c r="F1014"/>
      <c r="G1014"/>
    </row>
    <row r="1015" spans="2:7" s="22" customFormat="1" ht="12.75" customHeight="1" x14ac:dyDescent="0.25">
      <c r="B1015"/>
      <c r="C1015"/>
      <c r="D1015"/>
      <c r="E1015"/>
      <c r="F1015"/>
      <c r="G1015"/>
    </row>
    <row r="1016" spans="2:7" s="22" customFormat="1" ht="12.75" customHeight="1" x14ac:dyDescent="0.25">
      <c r="B1016"/>
      <c r="C1016"/>
      <c r="D1016"/>
      <c r="E1016"/>
      <c r="F1016"/>
      <c r="G1016"/>
    </row>
    <row r="1017" spans="2:7" s="22" customFormat="1" ht="12.75" customHeight="1" x14ac:dyDescent="0.25">
      <c r="B1017"/>
      <c r="C1017"/>
      <c r="D1017"/>
      <c r="E1017"/>
      <c r="F1017"/>
      <c r="G1017"/>
    </row>
    <row r="1018" spans="2:7" s="22" customFormat="1" ht="12.75" customHeight="1" x14ac:dyDescent="0.25">
      <c r="B1018"/>
      <c r="C1018"/>
      <c r="D1018"/>
      <c r="E1018"/>
      <c r="F1018"/>
      <c r="G1018"/>
    </row>
    <row r="1019" spans="2:7" s="22" customFormat="1" ht="12.75" customHeight="1" x14ac:dyDescent="0.25">
      <c r="B1019"/>
      <c r="C1019"/>
      <c r="D1019"/>
      <c r="E1019"/>
      <c r="F1019"/>
      <c r="G1019"/>
    </row>
    <row r="1020" spans="2:7" s="22" customFormat="1" ht="12.75" customHeight="1" x14ac:dyDescent="0.25">
      <c r="B1020"/>
      <c r="C1020"/>
      <c r="D1020"/>
      <c r="E1020"/>
      <c r="F1020"/>
      <c r="G1020"/>
    </row>
    <row r="1021" spans="2:7" s="22" customFormat="1" ht="12.75" customHeight="1" x14ac:dyDescent="0.25">
      <c r="B1021"/>
      <c r="C1021"/>
      <c r="D1021"/>
      <c r="E1021"/>
      <c r="F1021"/>
      <c r="G1021"/>
    </row>
    <row r="1022" spans="2:7" s="22" customFormat="1" ht="12.75" customHeight="1" x14ac:dyDescent="0.25">
      <c r="B1022"/>
      <c r="C1022"/>
      <c r="D1022"/>
      <c r="E1022"/>
      <c r="F1022"/>
      <c r="G1022"/>
    </row>
    <row r="1023" spans="2:7" s="22" customFormat="1" ht="12.75" customHeight="1" x14ac:dyDescent="0.25">
      <c r="B1023"/>
      <c r="C1023"/>
      <c r="D1023"/>
      <c r="E1023"/>
      <c r="F1023"/>
      <c r="G1023"/>
    </row>
    <row r="1024" spans="2:7" s="22" customFormat="1" ht="12.75" customHeight="1" x14ac:dyDescent="0.25">
      <c r="B1024"/>
      <c r="C1024"/>
      <c r="D1024"/>
      <c r="E1024"/>
      <c r="F1024"/>
      <c r="G1024"/>
    </row>
    <row r="1025" spans="2:7" s="22" customFormat="1" ht="12.75" customHeight="1" x14ac:dyDescent="0.25">
      <c r="B1025"/>
      <c r="C1025"/>
      <c r="D1025"/>
      <c r="E1025"/>
      <c r="F1025"/>
      <c r="G1025"/>
    </row>
    <row r="1026" spans="2:7" s="22" customFormat="1" ht="12.75" customHeight="1" x14ac:dyDescent="0.25">
      <c r="B1026"/>
      <c r="C1026"/>
      <c r="D1026"/>
      <c r="E1026"/>
      <c r="F1026"/>
      <c r="G1026"/>
    </row>
    <row r="1027" spans="2:7" s="22" customFormat="1" ht="12.75" customHeight="1" x14ac:dyDescent="0.25">
      <c r="B1027"/>
      <c r="C1027"/>
      <c r="D1027"/>
      <c r="E1027"/>
      <c r="F1027"/>
      <c r="G1027"/>
    </row>
    <row r="1028" spans="2:7" s="22" customFormat="1" ht="12.75" customHeight="1" x14ac:dyDescent="0.25">
      <c r="B1028"/>
      <c r="C1028"/>
      <c r="D1028"/>
      <c r="E1028"/>
      <c r="F1028"/>
      <c r="G1028"/>
    </row>
    <row r="1029" spans="2:7" s="22" customFormat="1" ht="12.75" customHeight="1" x14ac:dyDescent="0.25">
      <c r="B1029"/>
      <c r="C1029"/>
      <c r="D1029"/>
      <c r="E1029"/>
      <c r="F1029"/>
      <c r="G1029"/>
    </row>
    <row r="1030" spans="2:7" s="22" customFormat="1" ht="12.75" customHeight="1" x14ac:dyDescent="0.25">
      <c r="B1030"/>
      <c r="C1030"/>
      <c r="D1030"/>
      <c r="E1030"/>
      <c r="F1030"/>
      <c r="G1030"/>
    </row>
    <row r="1031" spans="2:7" s="22" customFormat="1" ht="12.75" customHeight="1" x14ac:dyDescent="0.25">
      <c r="B1031"/>
      <c r="C1031"/>
      <c r="D1031"/>
      <c r="E1031"/>
      <c r="F1031"/>
      <c r="G1031"/>
    </row>
    <row r="1032" spans="2:7" s="22" customFormat="1" ht="12.75" customHeight="1" x14ac:dyDescent="0.25">
      <c r="B1032"/>
      <c r="C1032"/>
      <c r="D1032"/>
      <c r="E1032"/>
      <c r="F1032"/>
      <c r="G1032"/>
    </row>
    <row r="1033" spans="2:7" s="22" customFormat="1" ht="12.75" customHeight="1" x14ac:dyDescent="0.25">
      <c r="B1033"/>
      <c r="C1033"/>
      <c r="D1033"/>
      <c r="E1033"/>
      <c r="F1033"/>
      <c r="G1033"/>
    </row>
    <row r="1034" spans="2:7" s="22" customFormat="1" ht="12.75" customHeight="1" x14ac:dyDescent="0.25">
      <c r="B1034"/>
      <c r="C1034"/>
      <c r="D1034"/>
      <c r="E1034"/>
      <c r="F1034"/>
      <c r="G1034"/>
    </row>
    <row r="1035" spans="2:7" s="22" customFormat="1" ht="12.75" customHeight="1" x14ac:dyDescent="0.25">
      <c r="B1035"/>
      <c r="C1035"/>
      <c r="D1035"/>
      <c r="E1035"/>
      <c r="F1035"/>
      <c r="G1035"/>
    </row>
    <row r="1036" spans="2:7" s="22" customFormat="1" ht="12.75" customHeight="1" x14ac:dyDescent="0.25">
      <c r="B1036"/>
      <c r="C1036"/>
      <c r="D1036"/>
      <c r="E1036"/>
      <c r="F1036"/>
      <c r="G1036"/>
    </row>
    <row r="1037" spans="2:7" s="22" customFormat="1" ht="12.75" customHeight="1" x14ac:dyDescent="0.25">
      <c r="B1037"/>
      <c r="C1037"/>
      <c r="D1037"/>
      <c r="E1037"/>
      <c r="F1037"/>
      <c r="G1037"/>
    </row>
    <row r="1038" spans="2:7" s="22" customFormat="1" ht="12.75" customHeight="1" x14ac:dyDescent="0.25">
      <c r="B1038"/>
      <c r="C1038"/>
      <c r="D1038"/>
      <c r="E1038"/>
      <c r="F1038"/>
      <c r="G1038"/>
    </row>
    <row r="1039" spans="2:7" s="22" customFormat="1" ht="12.75" customHeight="1" x14ac:dyDescent="0.25">
      <c r="B1039"/>
      <c r="C1039"/>
      <c r="D1039"/>
      <c r="E1039"/>
      <c r="F1039"/>
      <c r="G1039"/>
    </row>
    <row r="1040" spans="2:7" s="22" customFormat="1" ht="12.75" customHeight="1" x14ac:dyDescent="0.25">
      <c r="B1040"/>
      <c r="C1040"/>
      <c r="D1040"/>
      <c r="E1040"/>
      <c r="F1040"/>
      <c r="G1040"/>
    </row>
    <row r="1041" spans="2:7" s="22" customFormat="1" ht="12.75" customHeight="1" x14ac:dyDescent="0.25">
      <c r="B1041"/>
      <c r="C1041"/>
      <c r="D1041"/>
      <c r="E1041"/>
      <c r="F1041"/>
      <c r="G1041"/>
    </row>
    <row r="1042" spans="2:7" s="22" customFormat="1" ht="12.75" customHeight="1" x14ac:dyDescent="0.25">
      <c r="B1042"/>
      <c r="C1042"/>
      <c r="D1042"/>
      <c r="E1042"/>
      <c r="F1042"/>
      <c r="G1042"/>
    </row>
    <row r="1043" spans="2:7" s="22" customFormat="1" ht="12.75" customHeight="1" x14ac:dyDescent="0.25">
      <c r="B1043"/>
      <c r="C1043"/>
      <c r="D1043"/>
      <c r="E1043"/>
      <c r="F1043"/>
      <c r="G1043"/>
    </row>
    <row r="1044" spans="2:7" s="22" customFormat="1" ht="12.75" customHeight="1" x14ac:dyDescent="0.25">
      <c r="B1044"/>
      <c r="C1044"/>
      <c r="D1044"/>
      <c r="E1044"/>
      <c r="F1044"/>
      <c r="G1044"/>
    </row>
    <row r="1045" spans="2:7" s="22" customFormat="1" ht="12.75" customHeight="1" x14ac:dyDescent="0.25">
      <c r="B1045"/>
      <c r="C1045"/>
      <c r="D1045"/>
      <c r="E1045"/>
      <c r="F1045"/>
      <c r="G1045"/>
    </row>
    <row r="1046" spans="2:7" s="22" customFormat="1" ht="12.75" customHeight="1" x14ac:dyDescent="0.25">
      <c r="B1046"/>
      <c r="C1046"/>
      <c r="D1046"/>
      <c r="E1046"/>
      <c r="F1046"/>
      <c r="G1046"/>
    </row>
    <row r="1047" spans="2:7" s="22" customFormat="1" ht="12.75" customHeight="1" x14ac:dyDescent="0.25">
      <c r="B1047"/>
      <c r="C1047"/>
      <c r="D1047"/>
      <c r="E1047"/>
      <c r="F1047"/>
      <c r="G1047"/>
    </row>
    <row r="1048" spans="2:7" s="22" customFormat="1" ht="12.75" customHeight="1" x14ac:dyDescent="0.25">
      <c r="B1048"/>
      <c r="C1048"/>
      <c r="D1048"/>
      <c r="E1048"/>
      <c r="F1048"/>
      <c r="G1048"/>
    </row>
    <row r="1049" spans="2:7" s="22" customFormat="1" ht="12.75" customHeight="1" x14ac:dyDescent="0.25">
      <c r="B1049"/>
      <c r="C1049"/>
      <c r="D1049"/>
      <c r="E1049"/>
      <c r="F1049"/>
      <c r="G1049"/>
    </row>
    <row r="1050" spans="2:7" s="22" customFormat="1" ht="12.75" customHeight="1" x14ac:dyDescent="0.25">
      <c r="B1050"/>
      <c r="C1050"/>
      <c r="D1050"/>
      <c r="E1050"/>
      <c r="F1050"/>
      <c r="G1050"/>
    </row>
    <row r="1051" spans="2:7" s="22" customFormat="1" ht="12.75" customHeight="1" x14ac:dyDescent="0.25">
      <c r="B1051"/>
      <c r="C1051"/>
      <c r="D1051"/>
      <c r="E1051"/>
      <c r="F1051"/>
      <c r="G1051"/>
    </row>
    <row r="1052" spans="2:7" s="22" customFormat="1" ht="12.75" customHeight="1" x14ac:dyDescent="0.25">
      <c r="B1052"/>
      <c r="C1052"/>
      <c r="D1052"/>
      <c r="E1052"/>
      <c r="F1052"/>
      <c r="G1052"/>
    </row>
    <row r="1053" spans="2:7" s="22" customFormat="1" ht="12.75" customHeight="1" x14ac:dyDescent="0.25">
      <c r="B1053"/>
      <c r="C1053"/>
      <c r="D1053"/>
      <c r="E1053"/>
      <c r="F1053"/>
      <c r="G1053"/>
    </row>
    <row r="1054" spans="2:7" s="22" customFormat="1" ht="12.75" customHeight="1" x14ac:dyDescent="0.25">
      <c r="B1054"/>
      <c r="C1054"/>
      <c r="D1054"/>
      <c r="E1054"/>
      <c r="F1054"/>
      <c r="G1054"/>
    </row>
    <row r="1055" spans="2:7" s="22" customFormat="1" ht="12.75" customHeight="1" x14ac:dyDescent="0.25">
      <c r="B1055"/>
      <c r="C1055"/>
      <c r="D1055"/>
      <c r="E1055"/>
      <c r="F1055"/>
      <c r="G1055"/>
    </row>
    <row r="1056" spans="2:7" s="22" customFormat="1" ht="12.75" customHeight="1" x14ac:dyDescent="0.25">
      <c r="B1056"/>
      <c r="C1056"/>
      <c r="D1056"/>
      <c r="E1056"/>
      <c r="F1056"/>
      <c r="G1056"/>
    </row>
    <row r="1057" spans="2:7" s="22" customFormat="1" ht="12.75" customHeight="1" x14ac:dyDescent="0.25">
      <c r="B1057"/>
      <c r="C1057"/>
      <c r="D1057"/>
      <c r="E1057"/>
      <c r="F1057"/>
      <c r="G1057"/>
    </row>
    <row r="1058" spans="2:7" s="22" customFormat="1" ht="12.75" customHeight="1" x14ac:dyDescent="0.25">
      <c r="B1058"/>
      <c r="C1058"/>
      <c r="D1058"/>
      <c r="E1058"/>
      <c r="F1058"/>
      <c r="G1058"/>
    </row>
    <row r="1059" spans="2:7" s="22" customFormat="1" ht="12.75" customHeight="1" x14ac:dyDescent="0.25">
      <c r="B1059"/>
      <c r="C1059"/>
      <c r="D1059"/>
      <c r="E1059"/>
      <c r="F1059"/>
      <c r="G1059"/>
    </row>
    <row r="1060" spans="2:7" s="22" customFormat="1" ht="12.75" customHeight="1" x14ac:dyDescent="0.25">
      <c r="B1060"/>
      <c r="C1060"/>
      <c r="D1060"/>
      <c r="E1060"/>
      <c r="F1060"/>
      <c r="G1060"/>
    </row>
    <row r="1061" spans="2:7" s="22" customFormat="1" ht="12.75" customHeight="1" x14ac:dyDescent="0.25">
      <c r="B1061"/>
      <c r="C1061"/>
      <c r="D1061"/>
      <c r="E1061"/>
      <c r="F1061"/>
      <c r="G1061"/>
    </row>
    <row r="1062" spans="2:7" s="22" customFormat="1" ht="12.75" customHeight="1" x14ac:dyDescent="0.25">
      <c r="B1062"/>
      <c r="C1062"/>
      <c r="D1062"/>
      <c r="E1062"/>
      <c r="F1062"/>
      <c r="G1062"/>
    </row>
    <row r="1063" spans="2:7" s="22" customFormat="1" ht="12.75" customHeight="1" x14ac:dyDescent="0.25">
      <c r="B1063"/>
      <c r="C1063"/>
      <c r="D1063"/>
      <c r="E1063"/>
      <c r="F1063"/>
      <c r="G1063"/>
    </row>
    <row r="1064" spans="2:7" s="22" customFormat="1" ht="12.75" customHeight="1" x14ac:dyDescent="0.25">
      <c r="B1064"/>
      <c r="C1064"/>
      <c r="D1064"/>
      <c r="E1064"/>
      <c r="F1064"/>
      <c r="G1064"/>
    </row>
    <row r="1065" spans="2:7" s="22" customFormat="1" ht="12.75" customHeight="1" x14ac:dyDescent="0.25">
      <c r="B1065"/>
      <c r="C1065"/>
      <c r="D1065"/>
      <c r="E1065"/>
      <c r="F1065"/>
      <c r="G1065"/>
    </row>
    <row r="1066" spans="2:7" s="22" customFormat="1" ht="12.75" customHeight="1" x14ac:dyDescent="0.25">
      <c r="B1066"/>
      <c r="C1066"/>
      <c r="D1066"/>
      <c r="E1066"/>
      <c r="F1066"/>
      <c r="G1066"/>
    </row>
    <row r="1067" spans="2:7" s="22" customFormat="1" ht="12.75" customHeight="1" x14ac:dyDescent="0.25">
      <c r="B1067"/>
      <c r="C1067"/>
      <c r="D1067"/>
      <c r="E1067"/>
      <c r="F1067"/>
      <c r="G1067"/>
    </row>
    <row r="1068" spans="2:7" s="22" customFormat="1" ht="12.75" customHeight="1" x14ac:dyDescent="0.25">
      <c r="B1068"/>
      <c r="C1068"/>
      <c r="D1068"/>
      <c r="E1068"/>
      <c r="F1068"/>
      <c r="G1068"/>
    </row>
    <row r="1069" spans="2:7" s="22" customFormat="1" ht="12.75" customHeight="1" x14ac:dyDescent="0.25">
      <c r="B1069"/>
      <c r="C1069"/>
      <c r="D1069"/>
      <c r="E1069"/>
      <c r="F1069"/>
      <c r="G1069"/>
    </row>
    <row r="1070" spans="2:7" s="22" customFormat="1" ht="12.75" customHeight="1" x14ac:dyDescent="0.25">
      <c r="B1070"/>
      <c r="C1070"/>
      <c r="D1070"/>
      <c r="E1070"/>
      <c r="F1070"/>
      <c r="G1070"/>
    </row>
    <row r="1071" spans="2:7" s="22" customFormat="1" ht="12.75" customHeight="1" x14ac:dyDescent="0.25">
      <c r="B1071"/>
      <c r="C1071"/>
      <c r="D1071"/>
      <c r="E1071"/>
      <c r="F1071"/>
      <c r="G1071"/>
    </row>
    <row r="1072" spans="2:7" s="22" customFormat="1" ht="12.75" customHeight="1" x14ac:dyDescent="0.25">
      <c r="B1072"/>
      <c r="C1072"/>
      <c r="D1072"/>
      <c r="E1072"/>
      <c r="F1072"/>
      <c r="G1072"/>
    </row>
    <row r="1073" spans="2:7" s="22" customFormat="1" ht="12.75" customHeight="1" x14ac:dyDescent="0.25">
      <c r="B1073"/>
      <c r="C1073"/>
      <c r="D1073"/>
      <c r="E1073"/>
      <c r="F1073"/>
      <c r="G1073"/>
    </row>
    <row r="1074" spans="2:7" s="22" customFormat="1" ht="12.75" customHeight="1" x14ac:dyDescent="0.25">
      <c r="B1074"/>
      <c r="C1074"/>
      <c r="D1074"/>
      <c r="E1074"/>
      <c r="F1074"/>
      <c r="G1074"/>
    </row>
    <row r="1075" spans="2:7" s="22" customFormat="1" ht="12.75" customHeight="1" x14ac:dyDescent="0.25">
      <c r="B1075"/>
      <c r="C1075"/>
      <c r="D1075"/>
      <c r="E1075"/>
      <c r="F1075"/>
      <c r="G1075"/>
    </row>
    <row r="1076" spans="2:7" s="22" customFormat="1" ht="12.75" customHeight="1" x14ac:dyDescent="0.25">
      <c r="B1076"/>
      <c r="C1076"/>
      <c r="D1076"/>
      <c r="E1076"/>
      <c r="F1076"/>
      <c r="G1076"/>
    </row>
    <row r="1077" spans="2:7" s="22" customFormat="1" ht="12.75" customHeight="1" x14ac:dyDescent="0.25">
      <c r="B1077"/>
      <c r="C1077"/>
      <c r="D1077"/>
      <c r="E1077"/>
      <c r="F1077"/>
      <c r="G1077"/>
    </row>
    <row r="1078" spans="2:7" s="22" customFormat="1" ht="12.75" customHeight="1" x14ac:dyDescent="0.25">
      <c r="B1078"/>
      <c r="C1078"/>
      <c r="D1078"/>
      <c r="E1078"/>
      <c r="F1078"/>
      <c r="G1078"/>
    </row>
    <row r="1079" spans="2:7" s="22" customFormat="1" ht="12.75" customHeight="1" x14ac:dyDescent="0.25">
      <c r="B1079"/>
      <c r="C1079"/>
      <c r="D1079"/>
      <c r="E1079"/>
      <c r="F1079"/>
      <c r="G1079"/>
    </row>
    <row r="1080" spans="2:7" s="22" customFormat="1" ht="12.75" customHeight="1" x14ac:dyDescent="0.25">
      <c r="B1080"/>
      <c r="C1080"/>
      <c r="D1080"/>
      <c r="E1080"/>
      <c r="F1080"/>
      <c r="G1080"/>
    </row>
    <row r="1081" spans="2:7" s="22" customFormat="1" ht="12.75" customHeight="1" x14ac:dyDescent="0.25">
      <c r="B1081"/>
      <c r="C1081"/>
      <c r="D1081"/>
      <c r="E1081"/>
      <c r="F1081"/>
      <c r="G1081"/>
    </row>
    <row r="1082" spans="2:7" s="22" customFormat="1" ht="12.75" customHeight="1" x14ac:dyDescent="0.25">
      <c r="B1082"/>
      <c r="C1082"/>
      <c r="D1082"/>
      <c r="E1082"/>
      <c r="F1082"/>
      <c r="G1082"/>
    </row>
    <row r="1083" spans="2:7" s="22" customFormat="1" ht="12.75" customHeight="1" x14ac:dyDescent="0.25">
      <c r="B1083"/>
      <c r="C1083"/>
      <c r="D1083"/>
      <c r="E1083"/>
      <c r="F1083"/>
      <c r="G1083"/>
    </row>
    <row r="1084" spans="2:7" s="22" customFormat="1" ht="12.75" customHeight="1" x14ac:dyDescent="0.25">
      <c r="B1084"/>
      <c r="C1084"/>
      <c r="D1084"/>
      <c r="E1084"/>
      <c r="F1084"/>
      <c r="G1084"/>
    </row>
    <row r="1085" spans="2:7" s="22" customFormat="1" ht="12.75" customHeight="1" x14ac:dyDescent="0.25">
      <c r="B1085"/>
      <c r="C1085"/>
      <c r="D1085"/>
      <c r="E1085"/>
      <c r="F1085"/>
      <c r="G1085"/>
    </row>
    <row r="1086" spans="2:7" s="22" customFormat="1" ht="12.75" customHeight="1" x14ac:dyDescent="0.25">
      <c r="B1086"/>
      <c r="C1086"/>
      <c r="D1086"/>
      <c r="E1086"/>
      <c r="F1086"/>
      <c r="G1086"/>
    </row>
    <row r="1087" spans="2:7" s="22" customFormat="1" ht="12.75" customHeight="1" x14ac:dyDescent="0.25">
      <c r="B1087"/>
      <c r="C1087"/>
      <c r="D1087"/>
      <c r="E1087"/>
      <c r="F1087"/>
      <c r="G1087"/>
    </row>
    <row r="1088" spans="2:7" s="22" customFormat="1" ht="12.75" customHeight="1" x14ac:dyDescent="0.25">
      <c r="B1088"/>
      <c r="C1088"/>
      <c r="D1088"/>
      <c r="E1088"/>
      <c r="F1088"/>
      <c r="G1088"/>
    </row>
    <row r="1089" spans="2:7" s="22" customFormat="1" ht="15" customHeight="1" x14ac:dyDescent="0.25">
      <c r="B1089"/>
      <c r="C1089"/>
      <c r="D1089"/>
      <c r="E1089"/>
      <c r="F1089"/>
      <c r="G1089"/>
    </row>
    <row r="1090" spans="2:7" s="22" customFormat="1" ht="12.75" customHeight="1" x14ac:dyDescent="0.25">
      <c r="B1090"/>
      <c r="C1090"/>
      <c r="D1090"/>
      <c r="E1090"/>
      <c r="F1090"/>
      <c r="G1090"/>
    </row>
    <row r="1091" spans="2:7" s="22" customFormat="1" ht="12.75" customHeight="1" x14ac:dyDescent="0.25">
      <c r="B1091"/>
      <c r="C1091"/>
      <c r="D1091"/>
      <c r="E1091"/>
      <c r="F1091"/>
      <c r="G1091"/>
    </row>
    <row r="1092" spans="2:7" s="22" customFormat="1" ht="12.75" customHeight="1" x14ac:dyDescent="0.25">
      <c r="B1092"/>
      <c r="C1092"/>
      <c r="D1092"/>
      <c r="E1092"/>
      <c r="F1092"/>
      <c r="G1092"/>
    </row>
    <row r="1093" spans="2:7" s="22" customFormat="1" ht="12.75" customHeight="1" x14ac:dyDescent="0.25">
      <c r="B1093"/>
      <c r="C1093"/>
      <c r="D1093"/>
      <c r="E1093"/>
      <c r="F1093"/>
      <c r="G1093"/>
    </row>
    <row r="1094" spans="2:7" s="22" customFormat="1" ht="12.75" customHeight="1" x14ac:dyDescent="0.25">
      <c r="B1094"/>
      <c r="C1094"/>
      <c r="D1094"/>
      <c r="E1094"/>
      <c r="F1094"/>
      <c r="G1094"/>
    </row>
    <row r="1095" spans="2:7" s="22" customFormat="1" ht="12.75" customHeight="1" x14ac:dyDescent="0.25">
      <c r="B1095"/>
      <c r="C1095"/>
      <c r="D1095"/>
      <c r="E1095"/>
      <c r="F1095"/>
      <c r="G1095"/>
    </row>
    <row r="1096" spans="2:7" s="22" customFormat="1" ht="15" customHeight="1" x14ac:dyDescent="0.25">
      <c r="B1096"/>
      <c r="C1096"/>
      <c r="D1096"/>
      <c r="E1096"/>
      <c r="F1096"/>
      <c r="G1096"/>
    </row>
    <row r="1097" spans="2:7" s="22" customFormat="1" ht="12.75" customHeight="1" x14ac:dyDescent="0.25">
      <c r="B1097"/>
      <c r="C1097"/>
      <c r="D1097"/>
      <c r="E1097"/>
      <c r="F1097"/>
      <c r="G1097"/>
    </row>
    <row r="1098" spans="2:7" s="22" customFormat="1" ht="12.75" customHeight="1" x14ac:dyDescent="0.25">
      <c r="B1098"/>
      <c r="C1098"/>
      <c r="D1098"/>
      <c r="E1098"/>
      <c r="F1098"/>
      <c r="G1098"/>
    </row>
    <row r="1099" spans="2:7" s="22" customFormat="1" ht="12.75" customHeight="1" x14ac:dyDescent="0.25">
      <c r="B1099"/>
      <c r="C1099"/>
      <c r="D1099"/>
      <c r="E1099"/>
      <c r="F1099"/>
      <c r="G1099"/>
    </row>
    <row r="1100" spans="2:7" s="22" customFormat="1" ht="12.75" customHeight="1" x14ac:dyDescent="0.25">
      <c r="B1100"/>
      <c r="C1100"/>
      <c r="D1100"/>
      <c r="E1100"/>
      <c r="F1100"/>
      <c r="G1100"/>
    </row>
    <row r="1101" spans="2:7" s="22" customFormat="1" ht="12.75" customHeight="1" x14ac:dyDescent="0.25">
      <c r="B1101"/>
      <c r="C1101"/>
      <c r="D1101"/>
      <c r="E1101"/>
      <c r="F1101"/>
      <c r="G1101"/>
    </row>
    <row r="1102" spans="2:7" s="22" customFormat="1" ht="12.75" customHeight="1" x14ac:dyDescent="0.25">
      <c r="B1102"/>
      <c r="C1102"/>
      <c r="D1102"/>
      <c r="E1102"/>
      <c r="F1102"/>
      <c r="G1102"/>
    </row>
    <row r="1103" spans="2:7" s="22" customFormat="1" ht="15" customHeight="1" x14ac:dyDescent="0.25">
      <c r="B1103"/>
      <c r="C1103"/>
      <c r="D1103"/>
      <c r="E1103"/>
      <c r="F1103"/>
      <c r="G1103"/>
    </row>
    <row r="1104" spans="2:7" s="22" customFormat="1" ht="12.75" customHeight="1" x14ac:dyDescent="0.25">
      <c r="B1104"/>
      <c r="C1104"/>
      <c r="D1104"/>
      <c r="E1104"/>
      <c r="F1104"/>
      <c r="G1104"/>
    </row>
    <row r="1105" spans="2:7" s="22" customFormat="1" ht="12.75" customHeight="1" x14ac:dyDescent="0.25">
      <c r="B1105"/>
      <c r="C1105"/>
      <c r="D1105"/>
      <c r="E1105"/>
      <c r="F1105"/>
      <c r="G1105"/>
    </row>
    <row r="1106" spans="2:7" s="22" customFormat="1" ht="12.75" customHeight="1" x14ac:dyDescent="0.25">
      <c r="B1106"/>
      <c r="C1106"/>
      <c r="D1106"/>
      <c r="E1106"/>
      <c r="F1106"/>
      <c r="G1106"/>
    </row>
    <row r="1107" spans="2:7" s="22" customFormat="1" ht="12.75" customHeight="1" x14ac:dyDescent="0.25">
      <c r="B1107"/>
      <c r="C1107"/>
      <c r="D1107"/>
      <c r="E1107"/>
      <c r="F1107"/>
      <c r="G1107"/>
    </row>
    <row r="1108" spans="2:7" s="22" customFormat="1" ht="12.75" customHeight="1" x14ac:dyDescent="0.25">
      <c r="B1108"/>
      <c r="C1108"/>
      <c r="D1108"/>
      <c r="E1108"/>
      <c r="F1108"/>
      <c r="G1108"/>
    </row>
    <row r="1109" spans="2:7" s="22" customFormat="1" ht="12.75" customHeight="1" x14ac:dyDescent="0.25">
      <c r="B1109"/>
      <c r="C1109"/>
      <c r="D1109"/>
      <c r="E1109"/>
      <c r="F1109"/>
      <c r="G1109"/>
    </row>
    <row r="1110" spans="2:7" s="22" customFormat="1" ht="15" customHeight="1" x14ac:dyDescent="0.25">
      <c r="B1110"/>
      <c r="C1110"/>
      <c r="D1110"/>
      <c r="E1110"/>
      <c r="F1110"/>
      <c r="G1110"/>
    </row>
    <row r="1111" spans="2:7" s="22" customFormat="1" ht="12.75" customHeight="1" x14ac:dyDescent="0.25">
      <c r="B1111"/>
      <c r="C1111"/>
      <c r="D1111"/>
      <c r="E1111"/>
      <c r="F1111"/>
      <c r="G1111"/>
    </row>
    <row r="1112" spans="2:7" s="22" customFormat="1" ht="12.75" customHeight="1" x14ac:dyDescent="0.25">
      <c r="B1112"/>
      <c r="C1112"/>
      <c r="D1112"/>
      <c r="E1112"/>
      <c r="F1112"/>
      <c r="G1112"/>
    </row>
    <row r="1113" spans="2:7" s="22" customFormat="1" ht="12.75" customHeight="1" x14ac:dyDescent="0.25">
      <c r="B1113"/>
      <c r="C1113"/>
      <c r="D1113"/>
      <c r="E1113"/>
      <c r="F1113"/>
      <c r="G1113"/>
    </row>
    <row r="1114" spans="2:7" s="22" customFormat="1" ht="12.75" customHeight="1" x14ac:dyDescent="0.25">
      <c r="B1114"/>
      <c r="C1114"/>
      <c r="D1114"/>
      <c r="E1114"/>
      <c r="F1114"/>
      <c r="G1114"/>
    </row>
    <row r="1115" spans="2:7" s="22" customFormat="1" ht="12.75" customHeight="1" x14ac:dyDescent="0.25">
      <c r="B1115"/>
      <c r="C1115"/>
      <c r="D1115"/>
      <c r="E1115"/>
      <c r="F1115"/>
      <c r="G1115"/>
    </row>
    <row r="1116" spans="2:7" s="22" customFormat="1" ht="12.75" customHeight="1" x14ac:dyDescent="0.25">
      <c r="B1116"/>
      <c r="C1116"/>
      <c r="D1116"/>
      <c r="E1116"/>
      <c r="F1116"/>
      <c r="G1116"/>
    </row>
    <row r="1117" spans="2:7" s="22" customFormat="1" ht="15" customHeight="1" x14ac:dyDescent="0.25">
      <c r="B1117"/>
      <c r="C1117"/>
      <c r="D1117"/>
      <c r="E1117"/>
      <c r="F1117"/>
      <c r="G1117"/>
    </row>
    <row r="1118" spans="2:7" s="22" customFormat="1" ht="12.75" customHeight="1" x14ac:dyDescent="0.25">
      <c r="B1118"/>
      <c r="C1118"/>
      <c r="D1118"/>
      <c r="E1118"/>
      <c r="F1118"/>
      <c r="G1118"/>
    </row>
    <row r="1119" spans="2:7" s="22" customFormat="1" ht="12.75" customHeight="1" x14ac:dyDescent="0.25">
      <c r="B1119"/>
      <c r="C1119"/>
      <c r="D1119"/>
      <c r="E1119"/>
      <c r="F1119"/>
      <c r="G1119"/>
    </row>
    <row r="1120" spans="2:7" s="22" customFormat="1" ht="12.75" customHeight="1" x14ac:dyDescent="0.25">
      <c r="B1120"/>
      <c r="C1120"/>
      <c r="D1120"/>
      <c r="E1120"/>
      <c r="F1120"/>
      <c r="G1120"/>
    </row>
    <row r="1121" spans="2:7" s="22" customFormat="1" ht="12.75" customHeight="1" x14ac:dyDescent="0.25">
      <c r="B1121"/>
      <c r="C1121"/>
      <c r="D1121"/>
      <c r="E1121"/>
      <c r="F1121"/>
      <c r="G1121"/>
    </row>
    <row r="1122" spans="2:7" s="22" customFormat="1" ht="12.75" customHeight="1" x14ac:dyDescent="0.25">
      <c r="B1122"/>
      <c r="C1122"/>
      <c r="D1122"/>
      <c r="E1122"/>
      <c r="F1122"/>
      <c r="G1122"/>
    </row>
    <row r="1123" spans="2:7" s="22" customFormat="1" ht="12.75" customHeight="1" x14ac:dyDescent="0.25">
      <c r="B1123"/>
      <c r="C1123"/>
      <c r="D1123"/>
      <c r="E1123"/>
      <c r="F1123"/>
      <c r="G1123"/>
    </row>
    <row r="1124" spans="2:7" s="22" customFormat="1" ht="15" customHeight="1" x14ac:dyDescent="0.25">
      <c r="B1124"/>
      <c r="C1124"/>
      <c r="D1124"/>
      <c r="E1124"/>
      <c r="F1124"/>
      <c r="G1124"/>
    </row>
    <row r="1125" spans="2:7" s="22" customFormat="1" ht="12.75" customHeight="1" x14ac:dyDescent="0.25">
      <c r="B1125"/>
      <c r="C1125"/>
      <c r="D1125"/>
      <c r="E1125"/>
      <c r="F1125"/>
      <c r="G1125"/>
    </row>
    <row r="1126" spans="2:7" s="22" customFormat="1" ht="12.75" customHeight="1" x14ac:dyDescent="0.25">
      <c r="B1126"/>
      <c r="C1126"/>
      <c r="D1126"/>
      <c r="E1126"/>
      <c r="F1126"/>
      <c r="G1126"/>
    </row>
    <row r="1127" spans="2:7" s="22" customFormat="1" ht="12.75" customHeight="1" x14ac:dyDescent="0.25">
      <c r="B1127"/>
      <c r="C1127"/>
      <c r="D1127"/>
      <c r="E1127"/>
      <c r="F1127"/>
      <c r="G1127"/>
    </row>
    <row r="1128" spans="2:7" s="22" customFormat="1" ht="12.75" customHeight="1" x14ac:dyDescent="0.25">
      <c r="B1128"/>
      <c r="C1128"/>
      <c r="D1128"/>
      <c r="E1128"/>
      <c r="F1128"/>
      <c r="G1128"/>
    </row>
    <row r="1129" spans="2:7" s="22" customFormat="1" ht="12.75" customHeight="1" x14ac:dyDescent="0.25">
      <c r="B1129"/>
      <c r="C1129"/>
      <c r="D1129"/>
      <c r="E1129"/>
      <c r="F1129"/>
      <c r="G1129"/>
    </row>
    <row r="1130" spans="2:7" s="22" customFormat="1" ht="15" customHeight="1" x14ac:dyDescent="0.25">
      <c r="B1130"/>
      <c r="C1130"/>
      <c r="D1130"/>
      <c r="E1130"/>
      <c r="F1130"/>
      <c r="G1130"/>
    </row>
    <row r="1131" spans="2:7" s="22" customFormat="1" ht="15" customHeight="1" x14ac:dyDescent="0.25">
      <c r="B1131"/>
      <c r="C1131"/>
      <c r="D1131"/>
      <c r="E1131"/>
      <c r="F1131"/>
      <c r="G1131"/>
    </row>
    <row r="1132" spans="2:7" s="22" customFormat="1" ht="12.75" customHeight="1" x14ac:dyDescent="0.25">
      <c r="B1132"/>
      <c r="C1132"/>
      <c r="D1132"/>
      <c r="E1132"/>
      <c r="F1132"/>
      <c r="G1132"/>
    </row>
    <row r="1133" spans="2:7" s="22" customFormat="1" ht="12.75" customHeight="1" x14ac:dyDescent="0.25">
      <c r="B1133"/>
      <c r="C1133"/>
      <c r="D1133"/>
      <c r="E1133"/>
      <c r="F1133"/>
      <c r="G1133"/>
    </row>
    <row r="1134" spans="2:7" s="22" customFormat="1" ht="12.75" customHeight="1" x14ac:dyDescent="0.25">
      <c r="B1134"/>
      <c r="C1134"/>
      <c r="D1134"/>
      <c r="E1134"/>
      <c r="F1134"/>
      <c r="G1134"/>
    </row>
    <row r="1135" spans="2:7" s="22" customFormat="1" ht="12.75" customHeight="1" x14ac:dyDescent="0.25">
      <c r="B1135"/>
      <c r="C1135"/>
      <c r="D1135"/>
      <c r="E1135"/>
      <c r="F1135"/>
      <c r="G1135"/>
    </row>
    <row r="1136" spans="2:7" s="22" customFormat="1" ht="12.75" customHeight="1" x14ac:dyDescent="0.25">
      <c r="B1136"/>
      <c r="C1136"/>
      <c r="D1136"/>
      <c r="E1136"/>
      <c r="F1136"/>
      <c r="G1136"/>
    </row>
    <row r="1137" spans="2:7" s="22" customFormat="1" ht="12.75" customHeight="1" x14ac:dyDescent="0.25">
      <c r="B1137"/>
      <c r="C1137"/>
      <c r="D1137"/>
      <c r="E1137"/>
      <c r="F1137"/>
      <c r="G1137"/>
    </row>
    <row r="1138" spans="2:7" s="22" customFormat="1" ht="12.75" customHeight="1" x14ac:dyDescent="0.25">
      <c r="B1138"/>
      <c r="C1138"/>
      <c r="D1138"/>
      <c r="E1138"/>
      <c r="F1138"/>
      <c r="G1138"/>
    </row>
    <row r="1139" spans="2:7" s="22" customFormat="1" ht="12.75" customHeight="1" x14ac:dyDescent="0.25">
      <c r="B1139"/>
      <c r="C1139"/>
      <c r="D1139"/>
      <c r="E1139"/>
      <c r="F1139"/>
      <c r="G1139"/>
    </row>
    <row r="1140" spans="2:7" s="22" customFormat="1" ht="12.75" customHeight="1" x14ac:dyDescent="0.25">
      <c r="B1140"/>
      <c r="C1140"/>
      <c r="D1140"/>
      <c r="E1140"/>
      <c r="F1140"/>
      <c r="G1140"/>
    </row>
    <row r="1141" spans="2:7" s="22" customFormat="1" ht="12.75" customHeight="1" x14ac:dyDescent="0.25">
      <c r="B1141"/>
      <c r="C1141"/>
      <c r="D1141"/>
      <c r="E1141"/>
      <c r="F1141"/>
      <c r="G1141"/>
    </row>
    <row r="1142" spans="2:7" s="22" customFormat="1" ht="12.75" customHeight="1" x14ac:dyDescent="0.25">
      <c r="B1142"/>
      <c r="C1142"/>
      <c r="D1142"/>
      <c r="E1142"/>
      <c r="F1142"/>
      <c r="G1142"/>
    </row>
    <row r="1143" spans="2:7" s="22" customFormat="1" ht="12.75" customHeight="1" x14ac:dyDescent="0.25">
      <c r="B1143"/>
      <c r="C1143"/>
      <c r="D1143"/>
      <c r="E1143"/>
      <c r="F1143"/>
      <c r="G1143"/>
    </row>
    <row r="1144" spans="2:7" s="22" customFormat="1" ht="12.75" customHeight="1" x14ac:dyDescent="0.25">
      <c r="B1144"/>
      <c r="C1144"/>
      <c r="D1144"/>
      <c r="E1144"/>
      <c r="F1144"/>
      <c r="G1144"/>
    </row>
    <row r="1145" spans="2:7" s="22" customFormat="1" ht="12.75" customHeight="1" x14ac:dyDescent="0.25">
      <c r="B1145"/>
      <c r="C1145"/>
      <c r="D1145"/>
      <c r="E1145"/>
      <c r="F1145"/>
      <c r="G1145"/>
    </row>
    <row r="1146" spans="2:7" s="22" customFormat="1" ht="12.75" customHeight="1" x14ac:dyDescent="0.25">
      <c r="B1146"/>
      <c r="C1146"/>
      <c r="D1146"/>
      <c r="E1146"/>
      <c r="F1146"/>
      <c r="G1146"/>
    </row>
    <row r="1147" spans="2:7" s="22" customFormat="1" ht="12.75" customHeight="1" x14ac:dyDescent="0.25">
      <c r="B1147"/>
      <c r="C1147"/>
      <c r="D1147"/>
      <c r="E1147"/>
      <c r="F1147"/>
      <c r="G1147"/>
    </row>
    <row r="1148" spans="2:7" s="22" customFormat="1" ht="12.75" customHeight="1" x14ac:dyDescent="0.25">
      <c r="B1148"/>
      <c r="C1148"/>
      <c r="D1148"/>
      <c r="E1148"/>
      <c r="F1148"/>
      <c r="G1148"/>
    </row>
    <row r="1149" spans="2:7" s="22" customFormat="1" ht="12.75" customHeight="1" x14ac:dyDescent="0.25">
      <c r="B1149"/>
      <c r="C1149"/>
      <c r="D1149"/>
      <c r="E1149"/>
      <c r="F1149"/>
      <c r="G1149"/>
    </row>
    <row r="1150" spans="2:7" s="22" customFormat="1" ht="12.75" customHeight="1" x14ac:dyDescent="0.25">
      <c r="B1150"/>
      <c r="C1150"/>
      <c r="D1150"/>
      <c r="E1150"/>
      <c r="F1150"/>
      <c r="G1150"/>
    </row>
    <row r="1151" spans="2:7" s="22" customFormat="1" ht="12.75" customHeight="1" x14ac:dyDescent="0.25">
      <c r="B1151"/>
      <c r="C1151"/>
      <c r="D1151"/>
      <c r="E1151"/>
      <c r="F1151"/>
      <c r="G1151"/>
    </row>
    <row r="1152" spans="2:7" s="22" customFormat="1" ht="12.75" customHeight="1" x14ac:dyDescent="0.25">
      <c r="B1152"/>
      <c r="C1152"/>
      <c r="D1152"/>
      <c r="E1152"/>
      <c r="F1152"/>
      <c r="G1152"/>
    </row>
    <row r="1153" spans="2:7" s="22" customFormat="1" ht="12.75" customHeight="1" x14ac:dyDescent="0.25">
      <c r="B1153"/>
      <c r="C1153"/>
      <c r="D1153"/>
      <c r="E1153"/>
      <c r="F1153"/>
      <c r="G1153"/>
    </row>
    <row r="1154" spans="2:7" s="22" customFormat="1" ht="12.75" customHeight="1" x14ac:dyDescent="0.25">
      <c r="B1154"/>
      <c r="C1154"/>
      <c r="D1154"/>
      <c r="E1154"/>
      <c r="F1154"/>
      <c r="G1154"/>
    </row>
    <row r="1155" spans="2:7" s="22" customFormat="1" ht="12.75" customHeight="1" x14ac:dyDescent="0.25">
      <c r="B1155"/>
      <c r="C1155"/>
      <c r="D1155"/>
      <c r="E1155"/>
      <c r="F1155"/>
      <c r="G1155"/>
    </row>
    <row r="1156" spans="2:7" s="22" customFormat="1" ht="12.75" customHeight="1" x14ac:dyDescent="0.25">
      <c r="B1156"/>
      <c r="C1156"/>
      <c r="D1156"/>
      <c r="E1156"/>
      <c r="F1156"/>
      <c r="G1156"/>
    </row>
    <row r="1157" spans="2:7" s="22" customFormat="1" ht="12.75" customHeight="1" x14ac:dyDescent="0.25">
      <c r="B1157"/>
      <c r="C1157"/>
      <c r="D1157"/>
      <c r="E1157"/>
      <c r="F1157"/>
      <c r="G1157"/>
    </row>
    <row r="1158" spans="2:7" s="22" customFormat="1" ht="12.75" customHeight="1" x14ac:dyDescent="0.25">
      <c r="B1158"/>
      <c r="C1158"/>
      <c r="D1158"/>
      <c r="E1158"/>
      <c r="F1158"/>
      <c r="G1158"/>
    </row>
    <row r="1159" spans="2:7" s="22" customFormat="1" ht="12.75" customHeight="1" x14ac:dyDescent="0.25">
      <c r="B1159"/>
      <c r="C1159"/>
      <c r="D1159"/>
      <c r="E1159"/>
      <c r="F1159"/>
      <c r="G1159"/>
    </row>
    <row r="1160" spans="2:7" s="22" customFormat="1" ht="12.75" customHeight="1" x14ac:dyDescent="0.25">
      <c r="B1160"/>
      <c r="C1160"/>
      <c r="D1160"/>
      <c r="E1160"/>
      <c r="F1160"/>
      <c r="G1160"/>
    </row>
    <row r="1161" spans="2:7" s="22" customFormat="1" ht="12.75" customHeight="1" x14ac:dyDescent="0.25">
      <c r="B1161"/>
      <c r="C1161"/>
      <c r="D1161"/>
      <c r="E1161"/>
      <c r="F1161"/>
      <c r="G1161"/>
    </row>
    <row r="1162" spans="2:7" s="22" customFormat="1" ht="12.75" customHeight="1" x14ac:dyDescent="0.25">
      <c r="B1162"/>
      <c r="C1162"/>
      <c r="D1162"/>
      <c r="E1162"/>
      <c r="F1162"/>
      <c r="G1162"/>
    </row>
    <row r="1163" spans="2:7" s="22" customFormat="1" ht="12.75" customHeight="1" x14ac:dyDescent="0.25">
      <c r="B1163"/>
      <c r="C1163"/>
      <c r="D1163"/>
      <c r="E1163"/>
      <c r="F1163"/>
      <c r="G1163"/>
    </row>
    <row r="1164" spans="2:7" s="22" customFormat="1" ht="12.75" customHeight="1" x14ac:dyDescent="0.25">
      <c r="B1164"/>
      <c r="C1164"/>
      <c r="D1164"/>
      <c r="E1164"/>
      <c r="F1164"/>
      <c r="G1164"/>
    </row>
    <row r="1165" spans="2:7" s="22" customFormat="1" ht="12.75" customHeight="1" x14ac:dyDescent="0.25">
      <c r="B1165"/>
      <c r="C1165"/>
      <c r="D1165"/>
      <c r="E1165"/>
      <c r="F1165"/>
      <c r="G1165"/>
    </row>
    <row r="1166" spans="2:7" s="22" customFormat="1" ht="12.75" customHeight="1" x14ac:dyDescent="0.25">
      <c r="B1166"/>
      <c r="C1166"/>
      <c r="D1166"/>
      <c r="E1166"/>
      <c r="F1166"/>
      <c r="G1166"/>
    </row>
    <row r="1167" spans="2:7" s="22" customFormat="1" ht="12.75" customHeight="1" x14ac:dyDescent="0.25">
      <c r="B1167"/>
      <c r="C1167"/>
      <c r="D1167"/>
      <c r="E1167"/>
      <c r="F1167"/>
      <c r="G1167"/>
    </row>
    <row r="1168" spans="2:7" s="22" customFormat="1" ht="12.75" customHeight="1" x14ac:dyDescent="0.25">
      <c r="B1168"/>
      <c r="C1168"/>
      <c r="D1168"/>
      <c r="E1168"/>
      <c r="F1168"/>
      <c r="G1168"/>
    </row>
    <row r="1169" spans="2:7" s="22" customFormat="1" ht="12.75" customHeight="1" x14ac:dyDescent="0.25">
      <c r="B1169"/>
      <c r="C1169"/>
      <c r="D1169"/>
      <c r="E1169"/>
      <c r="F1169"/>
      <c r="G1169"/>
    </row>
    <row r="1170" spans="2:7" s="22" customFormat="1" ht="12.75" customHeight="1" x14ac:dyDescent="0.25">
      <c r="B1170"/>
      <c r="C1170"/>
      <c r="D1170"/>
      <c r="E1170"/>
      <c r="F1170"/>
      <c r="G1170"/>
    </row>
    <row r="1171" spans="2:7" s="22" customFormat="1" ht="12.75" customHeight="1" x14ac:dyDescent="0.25">
      <c r="B1171"/>
      <c r="C1171"/>
      <c r="D1171"/>
      <c r="E1171"/>
      <c r="F1171"/>
      <c r="G1171"/>
    </row>
    <row r="1172" spans="2:7" s="22" customFormat="1" ht="12.75" customHeight="1" x14ac:dyDescent="0.25">
      <c r="B1172"/>
      <c r="C1172"/>
      <c r="D1172"/>
      <c r="E1172"/>
      <c r="F1172"/>
      <c r="G1172"/>
    </row>
    <row r="1173" spans="2:7" s="22" customFormat="1" ht="12.75" customHeight="1" x14ac:dyDescent="0.25">
      <c r="B1173"/>
      <c r="C1173"/>
      <c r="D1173"/>
      <c r="E1173"/>
      <c r="F1173"/>
      <c r="G1173"/>
    </row>
    <row r="1174" spans="2:7" s="22" customFormat="1" ht="12.75" customHeight="1" x14ac:dyDescent="0.25">
      <c r="B1174"/>
      <c r="C1174"/>
      <c r="D1174"/>
      <c r="E1174"/>
      <c r="F1174"/>
      <c r="G1174"/>
    </row>
    <row r="1175" spans="2:7" s="22" customFormat="1" ht="12.75" customHeight="1" x14ac:dyDescent="0.25">
      <c r="B1175"/>
      <c r="C1175"/>
      <c r="D1175"/>
      <c r="E1175"/>
      <c r="F1175"/>
      <c r="G1175"/>
    </row>
    <row r="1176" spans="2:7" s="22" customFormat="1" ht="12.75" customHeight="1" x14ac:dyDescent="0.25">
      <c r="B1176"/>
      <c r="C1176"/>
      <c r="D1176"/>
      <c r="E1176"/>
      <c r="F1176"/>
      <c r="G1176"/>
    </row>
    <row r="1177" spans="2:7" s="22" customFormat="1" ht="12.75" customHeight="1" x14ac:dyDescent="0.25">
      <c r="B1177"/>
      <c r="C1177"/>
      <c r="D1177"/>
      <c r="E1177"/>
      <c r="F1177"/>
      <c r="G1177"/>
    </row>
    <row r="1178" spans="2:7" s="22" customFormat="1" ht="12.75" customHeight="1" x14ac:dyDescent="0.25">
      <c r="B1178"/>
      <c r="C1178"/>
      <c r="D1178"/>
      <c r="E1178"/>
      <c r="F1178"/>
      <c r="G1178"/>
    </row>
    <row r="1179" spans="2:7" s="22" customFormat="1" ht="12.75" customHeight="1" x14ac:dyDescent="0.25">
      <c r="B1179"/>
      <c r="C1179"/>
      <c r="D1179"/>
      <c r="E1179"/>
      <c r="F1179"/>
      <c r="G1179"/>
    </row>
    <row r="1180" spans="2:7" s="22" customFormat="1" ht="12.75" customHeight="1" x14ac:dyDescent="0.25">
      <c r="B1180"/>
      <c r="C1180"/>
      <c r="D1180"/>
      <c r="E1180"/>
      <c r="F1180"/>
      <c r="G1180"/>
    </row>
    <row r="1181" spans="2:7" s="22" customFormat="1" ht="12.75" customHeight="1" x14ac:dyDescent="0.25">
      <c r="B1181"/>
      <c r="C1181"/>
      <c r="D1181"/>
      <c r="E1181"/>
      <c r="F1181"/>
      <c r="G1181"/>
    </row>
    <row r="1182" spans="2:7" s="22" customFormat="1" ht="12.75" customHeight="1" x14ac:dyDescent="0.25">
      <c r="B1182"/>
      <c r="C1182"/>
      <c r="D1182"/>
      <c r="E1182"/>
      <c r="F1182"/>
      <c r="G1182"/>
    </row>
    <row r="1183" spans="2:7" s="22" customFormat="1" ht="12.75" customHeight="1" x14ac:dyDescent="0.25">
      <c r="B1183"/>
      <c r="C1183"/>
      <c r="D1183"/>
      <c r="E1183"/>
      <c r="F1183"/>
      <c r="G1183"/>
    </row>
    <row r="1184" spans="2:7" s="22" customFormat="1" ht="12.75" customHeight="1" x14ac:dyDescent="0.25">
      <c r="B1184"/>
      <c r="C1184"/>
      <c r="D1184"/>
      <c r="E1184"/>
      <c r="F1184"/>
      <c r="G1184"/>
    </row>
    <row r="1185" spans="2:7" s="22" customFormat="1" ht="12.75" customHeight="1" x14ac:dyDescent="0.25">
      <c r="B1185"/>
      <c r="C1185"/>
      <c r="D1185"/>
      <c r="E1185"/>
      <c r="F1185"/>
      <c r="G1185"/>
    </row>
    <row r="1186" spans="2:7" s="22" customFormat="1" ht="12.75" customHeight="1" x14ac:dyDescent="0.25">
      <c r="B1186"/>
      <c r="C1186"/>
      <c r="D1186"/>
      <c r="E1186"/>
      <c r="F1186"/>
      <c r="G1186"/>
    </row>
    <row r="1187" spans="2:7" s="22" customFormat="1" ht="12.75" customHeight="1" x14ac:dyDescent="0.25">
      <c r="B1187"/>
      <c r="C1187"/>
      <c r="D1187"/>
      <c r="E1187"/>
      <c r="F1187"/>
      <c r="G1187"/>
    </row>
    <row r="1188" spans="2:7" s="22" customFormat="1" ht="12.75" customHeight="1" x14ac:dyDescent="0.25">
      <c r="B1188"/>
      <c r="C1188"/>
      <c r="D1188"/>
      <c r="E1188"/>
      <c r="F1188"/>
      <c r="G1188"/>
    </row>
    <row r="1189" spans="2:7" s="22" customFormat="1" ht="12.75" customHeight="1" x14ac:dyDescent="0.25">
      <c r="B1189"/>
      <c r="C1189"/>
      <c r="D1189"/>
      <c r="E1189"/>
      <c r="F1189"/>
      <c r="G1189"/>
    </row>
    <row r="1190" spans="2:7" s="22" customFormat="1" ht="12.75" customHeight="1" x14ac:dyDescent="0.25">
      <c r="B1190"/>
      <c r="C1190"/>
      <c r="D1190"/>
      <c r="E1190"/>
      <c r="F1190"/>
      <c r="G1190"/>
    </row>
    <row r="1191" spans="2:7" s="22" customFormat="1" ht="12.75" customHeight="1" x14ac:dyDescent="0.25">
      <c r="B1191"/>
      <c r="C1191"/>
      <c r="D1191"/>
      <c r="E1191"/>
      <c r="F1191"/>
      <c r="G1191"/>
    </row>
    <row r="1192" spans="2:7" s="22" customFormat="1" ht="12.75" customHeight="1" x14ac:dyDescent="0.25">
      <c r="B1192"/>
      <c r="C1192"/>
      <c r="D1192"/>
      <c r="E1192"/>
      <c r="F1192"/>
      <c r="G1192"/>
    </row>
    <row r="1193" spans="2:7" s="22" customFormat="1" ht="12.75" customHeight="1" x14ac:dyDescent="0.25">
      <c r="B1193"/>
      <c r="C1193"/>
      <c r="D1193"/>
      <c r="E1193"/>
      <c r="F1193"/>
      <c r="G1193"/>
    </row>
    <row r="1194" spans="2:7" s="22" customFormat="1" ht="12.75" customHeight="1" x14ac:dyDescent="0.25">
      <c r="B1194"/>
      <c r="C1194"/>
      <c r="D1194"/>
      <c r="E1194"/>
      <c r="F1194"/>
      <c r="G1194"/>
    </row>
    <row r="1195" spans="2:7" s="22" customFormat="1" ht="12.75" customHeight="1" x14ac:dyDescent="0.25">
      <c r="B1195"/>
      <c r="C1195"/>
      <c r="D1195"/>
      <c r="E1195"/>
      <c r="F1195"/>
      <c r="G1195"/>
    </row>
    <row r="1196" spans="2:7" s="22" customFormat="1" ht="12.75" customHeight="1" x14ac:dyDescent="0.25">
      <c r="B1196"/>
      <c r="C1196"/>
      <c r="D1196"/>
      <c r="E1196"/>
      <c r="F1196"/>
      <c r="G1196"/>
    </row>
    <row r="1197" spans="2:7" s="22" customFormat="1" ht="12.75" customHeight="1" x14ac:dyDescent="0.25">
      <c r="B1197"/>
      <c r="C1197"/>
      <c r="D1197"/>
      <c r="E1197"/>
      <c r="F1197"/>
      <c r="G1197"/>
    </row>
    <row r="1198" spans="2:7" s="22" customFormat="1" ht="12.75" customHeight="1" x14ac:dyDescent="0.25">
      <c r="B1198"/>
      <c r="C1198"/>
      <c r="D1198"/>
      <c r="E1198"/>
      <c r="F1198"/>
      <c r="G1198"/>
    </row>
    <row r="1199" spans="2:7" s="22" customFormat="1" ht="12.75" customHeight="1" x14ac:dyDescent="0.25">
      <c r="B1199"/>
      <c r="C1199"/>
      <c r="D1199"/>
      <c r="E1199"/>
      <c r="F1199"/>
      <c r="G1199"/>
    </row>
    <row r="1200" spans="2:7" s="22" customFormat="1" ht="12.75" customHeight="1" x14ac:dyDescent="0.25">
      <c r="B1200"/>
      <c r="C1200"/>
      <c r="D1200"/>
      <c r="E1200"/>
      <c r="F1200"/>
      <c r="G1200"/>
    </row>
    <row r="1201" spans="2:7" s="22" customFormat="1" ht="12.75" customHeight="1" x14ac:dyDescent="0.25">
      <c r="B1201"/>
      <c r="C1201"/>
      <c r="D1201"/>
      <c r="E1201"/>
      <c r="F1201"/>
      <c r="G1201"/>
    </row>
    <row r="1202" spans="2:7" s="22" customFormat="1" ht="12.75" customHeight="1" x14ac:dyDescent="0.25">
      <c r="B1202"/>
      <c r="C1202"/>
      <c r="D1202"/>
      <c r="E1202"/>
      <c r="F1202"/>
      <c r="G1202"/>
    </row>
    <row r="1203" spans="2:7" s="22" customFormat="1" ht="12.75" customHeight="1" x14ac:dyDescent="0.25">
      <c r="B1203"/>
      <c r="C1203"/>
      <c r="D1203"/>
      <c r="E1203"/>
      <c r="F1203"/>
      <c r="G1203"/>
    </row>
    <row r="1204" spans="2:7" s="22" customFormat="1" ht="12.75" customHeight="1" x14ac:dyDescent="0.25">
      <c r="B1204"/>
      <c r="C1204"/>
      <c r="D1204"/>
      <c r="E1204"/>
      <c r="F1204"/>
      <c r="G1204"/>
    </row>
    <row r="1205" spans="2:7" s="22" customFormat="1" ht="12.75" customHeight="1" x14ac:dyDescent="0.25">
      <c r="B1205"/>
      <c r="C1205"/>
      <c r="D1205"/>
      <c r="E1205"/>
      <c r="F1205"/>
      <c r="G1205"/>
    </row>
    <row r="1206" spans="2:7" s="22" customFormat="1" ht="12.75" customHeight="1" x14ac:dyDescent="0.25">
      <c r="B1206"/>
      <c r="C1206"/>
      <c r="D1206"/>
      <c r="E1206"/>
      <c r="F1206"/>
      <c r="G1206"/>
    </row>
    <row r="1207" spans="2:7" s="22" customFormat="1" ht="12.75" customHeight="1" x14ac:dyDescent="0.25">
      <c r="B1207"/>
      <c r="C1207"/>
      <c r="D1207"/>
      <c r="E1207"/>
      <c r="F1207"/>
      <c r="G1207"/>
    </row>
    <row r="1208" spans="2:7" s="22" customFormat="1" ht="12.75" customHeight="1" x14ac:dyDescent="0.25">
      <c r="B1208"/>
      <c r="C1208"/>
      <c r="D1208"/>
      <c r="E1208"/>
      <c r="F1208"/>
      <c r="G1208"/>
    </row>
    <row r="1209" spans="2:7" s="22" customFormat="1" ht="12.75" customHeight="1" x14ac:dyDescent="0.25">
      <c r="B1209"/>
      <c r="C1209"/>
      <c r="D1209"/>
      <c r="E1209"/>
      <c r="F1209"/>
      <c r="G1209"/>
    </row>
    <row r="1210" spans="2:7" s="22" customFormat="1" ht="12.75" customHeight="1" x14ac:dyDescent="0.25">
      <c r="B1210"/>
      <c r="C1210"/>
      <c r="D1210"/>
      <c r="E1210"/>
      <c r="F1210"/>
      <c r="G1210"/>
    </row>
    <row r="1211" spans="2:7" s="22" customFormat="1" ht="12.75" customHeight="1" x14ac:dyDescent="0.25">
      <c r="B1211"/>
      <c r="C1211"/>
      <c r="D1211"/>
      <c r="E1211"/>
      <c r="F1211"/>
      <c r="G1211"/>
    </row>
    <row r="1212" spans="2:7" s="22" customFormat="1" ht="12.75" customHeight="1" x14ac:dyDescent="0.25">
      <c r="B1212"/>
      <c r="C1212"/>
      <c r="D1212"/>
      <c r="E1212"/>
      <c r="F1212"/>
      <c r="G1212"/>
    </row>
    <row r="1213" spans="2:7" s="22" customFormat="1" ht="12.75" customHeight="1" x14ac:dyDescent="0.25">
      <c r="B1213"/>
      <c r="C1213"/>
      <c r="D1213"/>
      <c r="E1213"/>
      <c r="F1213"/>
      <c r="G1213"/>
    </row>
    <row r="1214" spans="2:7" s="22" customFormat="1" ht="12.75" customHeight="1" x14ac:dyDescent="0.25">
      <c r="B1214"/>
      <c r="C1214"/>
      <c r="D1214"/>
      <c r="E1214"/>
      <c r="F1214"/>
      <c r="G1214"/>
    </row>
    <row r="1215" spans="2:7" s="22" customFormat="1" ht="12.75" customHeight="1" x14ac:dyDescent="0.25">
      <c r="B1215"/>
      <c r="C1215"/>
      <c r="D1215"/>
      <c r="E1215"/>
      <c r="F1215"/>
      <c r="G1215"/>
    </row>
    <row r="1216" spans="2:7" s="22" customFormat="1" ht="12.75" customHeight="1" x14ac:dyDescent="0.25">
      <c r="B1216"/>
      <c r="C1216"/>
      <c r="D1216"/>
      <c r="E1216"/>
      <c r="F1216"/>
      <c r="G1216"/>
    </row>
    <row r="1217" spans="2:7" s="22" customFormat="1" ht="12.75" customHeight="1" x14ac:dyDescent="0.25">
      <c r="B1217"/>
      <c r="C1217"/>
      <c r="D1217"/>
      <c r="E1217"/>
      <c r="F1217"/>
      <c r="G1217"/>
    </row>
    <row r="1218" spans="2:7" s="22" customFormat="1" ht="12.75" customHeight="1" x14ac:dyDescent="0.25">
      <c r="B1218"/>
      <c r="C1218"/>
      <c r="D1218"/>
      <c r="E1218"/>
      <c r="F1218"/>
      <c r="G1218"/>
    </row>
    <row r="1219" spans="2:7" s="22" customFormat="1" ht="12.75" customHeight="1" x14ac:dyDescent="0.25">
      <c r="B1219"/>
      <c r="C1219"/>
      <c r="D1219"/>
      <c r="E1219"/>
      <c r="F1219"/>
      <c r="G1219"/>
    </row>
    <row r="1220" spans="2:7" s="22" customFormat="1" ht="12.75" customHeight="1" x14ac:dyDescent="0.25">
      <c r="B1220"/>
      <c r="C1220"/>
      <c r="D1220"/>
      <c r="E1220"/>
      <c r="F1220"/>
      <c r="G1220"/>
    </row>
    <row r="1221" spans="2:7" s="22" customFormat="1" ht="12.75" customHeight="1" x14ac:dyDescent="0.25">
      <c r="B1221"/>
      <c r="C1221"/>
      <c r="D1221"/>
      <c r="E1221"/>
      <c r="F1221"/>
      <c r="G1221"/>
    </row>
    <row r="1222" spans="2:7" s="22" customFormat="1" ht="12.75" customHeight="1" x14ac:dyDescent="0.25">
      <c r="B1222"/>
      <c r="C1222"/>
      <c r="D1222"/>
      <c r="E1222"/>
      <c r="F1222"/>
      <c r="G1222"/>
    </row>
    <row r="1223" spans="2:7" s="22" customFormat="1" ht="12.75" customHeight="1" x14ac:dyDescent="0.25">
      <c r="B1223"/>
      <c r="C1223"/>
      <c r="D1223"/>
      <c r="E1223"/>
      <c r="F1223"/>
      <c r="G1223"/>
    </row>
    <row r="1224" spans="2:7" s="22" customFormat="1" ht="12.75" customHeight="1" x14ac:dyDescent="0.25">
      <c r="B1224"/>
      <c r="C1224"/>
      <c r="D1224"/>
      <c r="E1224"/>
      <c r="F1224"/>
      <c r="G1224"/>
    </row>
    <row r="1225" spans="2:7" s="22" customFormat="1" ht="12.75" customHeight="1" x14ac:dyDescent="0.25">
      <c r="B1225"/>
      <c r="C1225"/>
      <c r="D1225"/>
      <c r="E1225"/>
      <c r="F1225"/>
      <c r="G1225"/>
    </row>
    <row r="1226" spans="2:7" s="22" customFormat="1" ht="12.75" customHeight="1" x14ac:dyDescent="0.25">
      <c r="B1226"/>
      <c r="C1226"/>
      <c r="D1226"/>
      <c r="E1226"/>
      <c r="F1226"/>
      <c r="G1226"/>
    </row>
    <row r="1227" spans="2:7" s="22" customFormat="1" ht="12.75" customHeight="1" x14ac:dyDescent="0.25">
      <c r="B1227"/>
      <c r="C1227"/>
      <c r="D1227"/>
      <c r="E1227"/>
      <c r="F1227"/>
      <c r="G1227"/>
    </row>
    <row r="1228" spans="2:7" s="22" customFormat="1" ht="12.75" customHeight="1" x14ac:dyDescent="0.25">
      <c r="B1228"/>
      <c r="C1228"/>
      <c r="D1228"/>
      <c r="E1228"/>
      <c r="F1228"/>
      <c r="G1228"/>
    </row>
    <row r="1229" spans="2:7" s="22" customFormat="1" ht="12.75" customHeight="1" x14ac:dyDescent="0.25">
      <c r="B1229"/>
      <c r="C1229"/>
      <c r="D1229"/>
      <c r="E1229"/>
      <c r="F1229"/>
      <c r="G1229"/>
    </row>
    <row r="1230" spans="2:7" s="22" customFormat="1" ht="12.75" customHeight="1" x14ac:dyDescent="0.25">
      <c r="B1230"/>
      <c r="C1230"/>
      <c r="D1230"/>
      <c r="E1230"/>
      <c r="F1230"/>
      <c r="G1230"/>
    </row>
    <row r="1231" spans="2:7" s="22" customFormat="1" ht="12.75" customHeight="1" x14ac:dyDescent="0.25">
      <c r="B1231"/>
      <c r="C1231"/>
      <c r="D1231"/>
      <c r="E1231"/>
      <c r="F1231"/>
      <c r="G1231"/>
    </row>
    <row r="1232" spans="2:7" s="22" customFormat="1" ht="12.75" customHeight="1" x14ac:dyDescent="0.25">
      <c r="B1232"/>
      <c r="C1232"/>
      <c r="D1232"/>
      <c r="E1232"/>
      <c r="F1232"/>
      <c r="G1232"/>
    </row>
    <row r="1233" spans="2:7" s="22" customFormat="1" ht="12.75" customHeight="1" x14ac:dyDescent="0.25">
      <c r="B1233"/>
      <c r="C1233"/>
      <c r="D1233"/>
      <c r="E1233"/>
      <c r="F1233"/>
      <c r="G1233"/>
    </row>
    <row r="1234" spans="2:7" s="22" customFormat="1" ht="12.75" customHeight="1" x14ac:dyDescent="0.25">
      <c r="B1234"/>
      <c r="C1234"/>
      <c r="D1234"/>
      <c r="E1234"/>
      <c r="F1234"/>
      <c r="G1234"/>
    </row>
    <row r="1235" spans="2:7" s="22" customFormat="1" ht="12.75" customHeight="1" x14ac:dyDescent="0.25">
      <c r="B1235"/>
      <c r="C1235"/>
      <c r="D1235"/>
      <c r="E1235"/>
      <c r="F1235"/>
      <c r="G1235"/>
    </row>
    <row r="1236" spans="2:7" s="22" customFormat="1" ht="12.75" customHeight="1" x14ac:dyDescent="0.25">
      <c r="B1236"/>
      <c r="C1236"/>
      <c r="D1236"/>
      <c r="E1236"/>
      <c r="F1236"/>
      <c r="G1236"/>
    </row>
    <row r="1237" spans="2:7" s="22" customFormat="1" ht="12.75" customHeight="1" x14ac:dyDescent="0.25">
      <c r="B1237"/>
      <c r="C1237"/>
      <c r="D1237"/>
      <c r="E1237"/>
      <c r="F1237"/>
      <c r="G1237"/>
    </row>
    <row r="1238" spans="2:7" s="22" customFormat="1" ht="12.75" customHeight="1" x14ac:dyDescent="0.25">
      <c r="B1238"/>
      <c r="C1238"/>
      <c r="D1238"/>
      <c r="E1238"/>
      <c r="F1238"/>
      <c r="G1238"/>
    </row>
    <row r="1239" spans="2:7" s="22" customFormat="1" ht="12.75" customHeight="1" x14ac:dyDescent="0.25">
      <c r="B1239"/>
      <c r="C1239"/>
      <c r="D1239"/>
      <c r="E1239"/>
      <c r="F1239"/>
      <c r="G1239"/>
    </row>
    <row r="1240" spans="2:7" s="22" customFormat="1" ht="12.75" customHeight="1" x14ac:dyDescent="0.25">
      <c r="B1240"/>
      <c r="C1240"/>
      <c r="D1240"/>
      <c r="E1240"/>
      <c r="F1240"/>
      <c r="G1240"/>
    </row>
    <row r="1241" spans="2:7" s="22" customFormat="1" ht="12.75" customHeight="1" x14ac:dyDescent="0.25">
      <c r="B1241"/>
      <c r="C1241"/>
      <c r="D1241"/>
      <c r="E1241"/>
      <c r="F1241"/>
      <c r="G1241"/>
    </row>
    <row r="1242" spans="2:7" s="22" customFormat="1" ht="12.75" customHeight="1" x14ac:dyDescent="0.25">
      <c r="B1242"/>
      <c r="C1242"/>
      <c r="D1242"/>
      <c r="E1242"/>
      <c r="F1242"/>
      <c r="G1242"/>
    </row>
    <row r="1243" spans="2:7" s="22" customFormat="1" ht="12.75" customHeight="1" x14ac:dyDescent="0.25">
      <c r="B1243"/>
      <c r="C1243"/>
      <c r="D1243"/>
      <c r="E1243"/>
      <c r="F1243"/>
      <c r="G1243"/>
    </row>
    <row r="1244" spans="2:7" s="22" customFormat="1" ht="12.75" customHeight="1" x14ac:dyDescent="0.25">
      <c r="B1244"/>
      <c r="C1244"/>
      <c r="D1244"/>
      <c r="E1244"/>
      <c r="F1244"/>
      <c r="G1244"/>
    </row>
    <row r="1245" spans="2:7" s="22" customFormat="1" ht="12.75" customHeight="1" x14ac:dyDescent="0.25">
      <c r="B1245"/>
      <c r="C1245"/>
      <c r="D1245"/>
      <c r="E1245"/>
      <c r="F1245"/>
      <c r="G1245"/>
    </row>
    <row r="1246" spans="2:7" s="22" customFormat="1" ht="12.75" customHeight="1" x14ac:dyDescent="0.25">
      <c r="B1246"/>
      <c r="C1246"/>
      <c r="D1246"/>
      <c r="E1246"/>
      <c r="F1246"/>
      <c r="G1246"/>
    </row>
    <row r="1247" spans="2:7" s="22" customFormat="1" ht="12.75" customHeight="1" x14ac:dyDescent="0.25">
      <c r="B1247"/>
      <c r="C1247"/>
      <c r="D1247"/>
      <c r="E1247"/>
      <c r="F1247"/>
      <c r="G1247"/>
    </row>
    <row r="1248" spans="2:7" s="22" customFormat="1" ht="12.75" customHeight="1" x14ac:dyDescent="0.25">
      <c r="B1248"/>
      <c r="C1248"/>
      <c r="D1248"/>
      <c r="E1248"/>
      <c r="F1248"/>
      <c r="G1248"/>
    </row>
    <row r="1249" spans="2:7" s="22" customFormat="1" ht="12.75" customHeight="1" x14ac:dyDescent="0.25">
      <c r="B1249"/>
      <c r="C1249"/>
      <c r="D1249"/>
      <c r="E1249"/>
      <c r="F1249"/>
      <c r="G1249"/>
    </row>
    <row r="1250" spans="2:7" s="22" customFormat="1" ht="12.75" customHeight="1" x14ac:dyDescent="0.25">
      <c r="B1250"/>
      <c r="C1250"/>
      <c r="D1250"/>
      <c r="E1250"/>
      <c r="F1250"/>
      <c r="G1250"/>
    </row>
    <row r="1251" spans="2:7" s="22" customFormat="1" ht="12.75" customHeight="1" x14ac:dyDescent="0.25">
      <c r="B1251"/>
      <c r="C1251"/>
      <c r="D1251"/>
      <c r="E1251"/>
      <c r="F1251"/>
      <c r="G1251"/>
    </row>
    <row r="1252" spans="2:7" s="22" customFormat="1" ht="12.75" customHeight="1" x14ac:dyDescent="0.25">
      <c r="B1252"/>
      <c r="C1252"/>
      <c r="D1252"/>
      <c r="E1252"/>
      <c r="F1252"/>
      <c r="G1252"/>
    </row>
    <row r="1253" spans="2:7" s="22" customFormat="1" ht="12.75" customHeight="1" x14ac:dyDescent="0.25">
      <c r="B1253"/>
      <c r="C1253"/>
      <c r="D1253"/>
      <c r="E1253"/>
      <c r="F1253"/>
      <c r="G1253"/>
    </row>
    <row r="1254" spans="2:7" s="22" customFormat="1" ht="12.75" customHeight="1" x14ac:dyDescent="0.25">
      <c r="B1254"/>
      <c r="C1254"/>
      <c r="D1254"/>
      <c r="E1254"/>
      <c r="F1254"/>
      <c r="G1254"/>
    </row>
    <row r="1255" spans="2:7" s="22" customFormat="1" ht="12.75" customHeight="1" x14ac:dyDescent="0.25">
      <c r="B1255"/>
      <c r="C1255"/>
      <c r="D1255"/>
      <c r="E1255"/>
      <c r="F1255"/>
      <c r="G1255"/>
    </row>
    <row r="1256" spans="2:7" s="22" customFormat="1" ht="12.75" customHeight="1" x14ac:dyDescent="0.25">
      <c r="B1256"/>
      <c r="C1256"/>
      <c r="D1256"/>
      <c r="E1256"/>
      <c r="F1256"/>
      <c r="G1256"/>
    </row>
    <row r="1257" spans="2:7" s="22" customFormat="1" ht="12.75" customHeight="1" x14ac:dyDescent="0.25">
      <c r="B1257"/>
      <c r="C1257"/>
      <c r="D1257"/>
      <c r="E1257"/>
      <c r="F1257"/>
      <c r="G1257"/>
    </row>
    <row r="1258" spans="2:7" s="22" customFormat="1" ht="12.75" customHeight="1" x14ac:dyDescent="0.25">
      <c r="B1258"/>
      <c r="C1258"/>
      <c r="D1258"/>
      <c r="E1258"/>
      <c r="F1258"/>
      <c r="G1258"/>
    </row>
    <row r="1259" spans="2:7" s="22" customFormat="1" ht="12.75" customHeight="1" x14ac:dyDescent="0.25">
      <c r="B1259"/>
      <c r="C1259"/>
      <c r="D1259"/>
      <c r="E1259"/>
      <c r="F1259"/>
      <c r="G1259"/>
    </row>
    <row r="1260" spans="2:7" s="22" customFormat="1" ht="12.75" customHeight="1" x14ac:dyDescent="0.25">
      <c r="B1260"/>
      <c r="C1260"/>
      <c r="D1260"/>
      <c r="E1260"/>
      <c r="F1260"/>
      <c r="G1260"/>
    </row>
    <row r="1261" spans="2:7" s="22" customFormat="1" ht="12.75" customHeight="1" x14ac:dyDescent="0.25">
      <c r="B1261"/>
      <c r="C1261"/>
      <c r="D1261"/>
      <c r="E1261"/>
      <c r="F1261"/>
      <c r="G1261"/>
    </row>
    <row r="1262" spans="2:7" s="22" customFormat="1" ht="12.75" customHeight="1" x14ac:dyDescent="0.25">
      <c r="B1262"/>
      <c r="C1262"/>
      <c r="D1262"/>
      <c r="E1262"/>
      <c r="F1262"/>
      <c r="G1262"/>
    </row>
    <row r="1263" spans="2:7" s="22" customFormat="1" ht="12.75" customHeight="1" x14ac:dyDescent="0.25">
      <c r="B1263"/>
      <c r="C1263"/>
      <c r="D1263"/>
      <c r="E1263"/>
      <c r="F1263"/>
      <c r="G1263"/>
    </row>
    <row r="1264" spans="2:7" s="22" customFormat="1" ht="12.75" customHeight="1" x14ac:dyDescent="0.25">
      <c r="B1264"/>
      <c r="C1264"/>
      <c r="D1264"/>
      <c r="E1264"/>
      <c r="F1264"/>
      <c r="G1264"/>
    </row>
    <row r="1265" spans="2:7" s="22" customFormat="1" ht="12.75" customHeight="1" x14ac:dyDescent="0.25">
      <c r="B1265"/>
      <c r="C1265"/>
      <c r="D1265"/>
      <c r="E1265"/>
      <c r="F1265"/>
      <c r="G1265"/>
    </row>
    <row r="1266" spans="2:7" s="22" customFormat="1" ht="12.75" customHeight="1" x14ac:dyDescent="0.25">
      <c r="B1266"/>
      <c r="C1266"/>
      <c r="D1266"/>
      <c r="E1266"/>
      <c r="F1266"/>
      <c r="G1266"/>
    </row>
    <row r="1267" spans="2:7" s="22" customFormat="1" ht="12.75" customHeight="1" x14ac:dyDescent="0.25">
      <c r="B1267"/>
      <c r="C1267"/>
      <c r="D1267"/>
      <c r="E1267"/>
      <c r="F1267"/>
      <c r="G1267"/>
    </row>
    <row r="1268" spans="2:7" s="22" customFormat="1" ht="12.75" customHeight="1" x14ac:dyDescent="0.25">
      <c r="B1268"/>
      <c r="C1268"/>
      <c r="D1268"/>
      <c r="E1268"/>
      <c r="F1268"/>
      <c r="G1268"/>
    </row>
    <row r="1269" spans="2:7" s="22" customFormat="1" ht="12.75" customHeight="1" x14ac:dyDescent="0.25">
      <c r="B1269"/>
      <c r="C1269"/>
      <c r="D1269"/>
      <c r="E1269"/>
      <c r="F1269"/>
      <c r="G1269"/>
    </row>
    <row r="1270" spans="2:7" s="22" customFormat="1" ht="12.75" customHeight="1" x14ac:dyDescent="0.25">
      <c r="B1270"/>
      <c r="C1270"/>
      <c r="D1270"/>
      <c r="E1270"/>
      <c r="F1270"/>
      <c r="G1270"/>
    </row>
    <row r="1271" spans="2:7" s="22" customFormat="1" ht="12.75" customHeight="1" x14ac:dyDescent="0.25">
      <c r="B1271"/>
      <c r="C1271"/>
      <c r="D1271"/>
      <c r="E1271"/>
      <c r="F1271"/>
      <c r="G1271"/>
    </row>
    <row r="1272" spans="2:7" s="22" customFormat="1" ht="12.75" customHeight="1" x14ac:dyDescent="0.25">
      <c r="B1272"/>
      <c r="C1272"/>
      <c r="D1272"/>
      <c r="E1272"/>
      <c r="F1272"/>
      <c r="G1272"/>
    </row>
    <row r="1273" spans="2:7" s="22" customFormat="1" ht="12.75" customHeight="1" x14ac:dyDescent="0.25">
      <c r="B1273"/>
      <c r="C1273"/>
      <c r="D1273"/>
      <c r="E1273"/>
      <c r="F1273"/>
      <c r="G1273"/>
    </row>
    <row r="1274" spans="2:7" s="22" customFormat="1" ht="12.75" customHeight="1" x14ac:dyDescent="0.25">
      <c r="B1274"/>
      <c r="C1274"/>
      <c r="D1274"/>
      <c r="E1274"/>
      <c r="F1274"/>
      <c r="G1274"/>
    </row>
    <row r="1275" spans="2:7" s="22" customFormat="1" ht="12.75" customHeight="1" x14ac:dyDescent="0.25">
      <c r="B1275"/>
      <c r="C1275"/>
      <c r="D1275"/>
      <c r="E1275"/>
      <c r="F1275"/>
      <c r="G1275"/>
    </row>
    <row r="1276" spans="2:7" s="22" customFormat="1" ht="12.75" customHeight="1" x14ac:dyDescent="0.25">
      <c r="B1276"/>
      <c r="C1276"/>
      <c r="D1276"/>
      <c r="E1276"/>
      <c r="F1276"/>
      <c r="G1276"/>
    </row>
    <row r="1277" spans="2:7" s="22" customFormat="1" ht="12.75" customHeight="1" x14ac:dyDescent="0.25">
      <c r="B1277"/>
      <c r="C1277"/>
      <c r="D1277"/>
      <c r="E1277"/>
      <c r="F1277"/>
      <c r="G1277"/>
    </row>
    <row r="1278" spans="2:7" s="22" customFormat="1" ht="15" customHeight="1" x14ac:dyDescent="0.25">
      <c r="B1278"/>
      <c r="C1278"/>
      <c r="D1278"/>
      <c r="E1278"/>
      <c r="F1278"/>
      <c r="G1278"/>
    </row>
    <row r="1279" spans="2:7" s="22" customFormat="1" ht="15" customHeight="1" x14ac:dyDescent="0.25">
      <c r="B1279"/>
      <c r="C1279"/>
      <c r="D1279"/>
      <c r="E1279"/>
      <c r="F1279"/>
      <c r="G1279"/>
    </row>
    <row r="1280" spans="2:7" s="22" customFormat="1" ht="12.75" customHeight="1" x14ac:dyDescent="0.25">
      <c r="B1280"/>
      <c r="C1280"/>
      <c r="D1280"/>
      <c r="E1280"/>
      <c r="F1280"/>
      <c r="G1280"/>
    </row>
    <row r="1281" spans="2:7" s="22" customFormat="1" ht="12.75" customHeight="1" x14ac:dyDescent="0.25">
      <c r="B1281"/>
      <c r="C1281"/>
      <c r="D1281"/>
      <c r="E1281"/>
      <c r="F1281"/>
      <c r="G1281"/>
    </row>
    <row r="1282" spans="2:7" s="22" customFormat="1" ht="12.75" customHeight="1" x14ac:dyDescent="0.25">
      <c r="B1282"/>
      <c r="C1282"/>
      <c r="D1282"/>
      <c r="E1282"/>
      <c r="F1282"/>
      <c r="G1282"/>
    </row>
    <row r="1283" spans="2:7" s="22" customFormat="1" ht="12.75" customHeight="1" x14ac:dyDescent="0.25">
      <c r="B1283"/>
      <c r="C1283"/>
      <c r="D1283"/>
      <c r="E1283"/>
      <c r="F1283"/>
      <c r="G1283"/>
    </row>
    <row r="1284" spans="2:7" s="22" customFormat="1" ht="12.75" customHeight="1" x14ac:dyDescent="0.25">
      <c r="B1284"/>
      <c r="C1284"/>
      <c r="D1284"/>
      <c r="E1284"/>
      <c r="F1284"/>
      <c r="G1284"/>
    </row>
    <row r="1285" spans="2:7" s="22" customFormat="1" ht="12.75" customHeight="1" x14ac:dyDescent="0.25">
      <c r="B1285"/>
      <c r="C1285"/>
      <c r="D1285"/>
      <c r="E1285"/>
      <c r="F1285"/>
      <c r="G1285"/>
    </row>
    <row r="1286" spans="2:7" s="22" customFormat="1" ht="15" customHeight="1" x14ac:dyDescent="0.25">
      <c r="B1286"/>
      <c r="C1286"/>
      <c r="D1286"/>
      <c r="E1286"/>
      <c r="F1286"/>
      <c r="G1286"/>
    </row>
    <row r="1287" spans="2:7" s="22" customFormat="1" ht="15" customHeight="1" x14ac:dyDescent="0.25">
      <c r="B1287"/>
      <c r="C1287"/>
      <c r="D1287"/>
      <c r="E1287"/>
      <c r="F1287"/>
      <c r="G1287"/>
    </row>
    <row r="1288" spans="2:7" s="22" customFormat="1" ht="12.75" customHeight="1" x14ac:dyDescent="0.25">
      <c r="B1288"/>
      <c r="C1288"/>
      <c r="D1288"/>
      <c r="E1288"/>
      <c r="F1288"/>
      <c r="G1288"/>
    </row>
    <row r="1289" spans="2:7" s="22" customFormat="1" ht="12.75" customHeight="1" x14ac:dyDescent="0.25">
      <c r="B1289"/>
      <c r="C1289"/>
      <c r="D1289"/>
      <c r="E1289"/>
      <c r="F1289"/>
      <c r="G1289"/>
    </row>
    <row r="1290" spans="2:7" s="22" customFormat="1" ht="12.75" customHeight="1" x14ac:dyDescent="0.25">
      <c r="B1290"/>
      <c r="C1290"/>
      <c r="D1290"/>
      <c r="E1290"/>
      <c r="F1290"/>
      <c r="G1290"/>
    </row>
    <row r="1291" spans="2:7" s="22" customFormat="1" ht="12.75" customHeight="1" x14ac:dyDescent="0.25">
      <c r="B1291"/>
      <c r="C1291"/>
      <c r="D1291"/>
      <c r="E1291"/>
      <c r="F1291"/>
      <c r="G1291"/>
    </row>
    <row r="1292" spans="2:7" s="22" customFormat="1" ht="12.75" customHeight="1" x14ac:dyDescent="0.25">
      <c r="B1292"/>
      <c r="C1292"/>
      <c r="D1292"/>
      <c r="E1292"/>
      <c r="F1292"/>
      <c r="G1292"/>
    </row>
    <row r="1293" spans="2:7" s="22" customFormat="1" ht="12.75" customHeight="1" x14ac:dyDescent="0.25">
      <c r="B1293"/>
      <c r="C1293"/>
      <c r="D1293"/>
      <c r="E1293"/>
      <c r="F1293"/>
      <c r="G1293"/>
    </row>
    <row r="1294" spans="2:7" s="22" customFormat="1" ht="12.75" customHeight="1" x14ac:dyDescent="0.25">
      <c r="B1294"/>
      <c r="C1294"/>
      <c r="D1294"/>
      <c r="E1294"/>
      <c r="F1294"/>
      <c r="G1294"/>
    </row>
    <row r="1295" spans="2:7" s="22" customFormat="1" ht="15" customHeight="1" x14ac:dyDescent="0.25">
      <c r="B1295"/>
      <c r="C1295"/>
      <c r="D1295"/>
      <c r="E1295"/>
      <c r="F1295"/>
      <c r="G1295"/>
    </row>
    <row r="1296" spans="2:7" s="22" customFormat="1" ht="15" customHeight="1" x14ac:dyDescent="0.25">
      <c r="B1296"/>
      <c r="C1296"/>
      <c r="D1296"/>
      <c r="E1296"/>
      <c r="F1296"/>
      <c r="G1296"/>
    </row>
    <row r="1297" spans="2:7" s="22" customFormat="1" ht="12.75" customHeight="1" x14ac:dyDescent="0.25">
      <c r="B1297"/>
      <c r="C1297"/>
      <c r="D1297"/>
      <c r="E1297"/>
      <c r="F1297"/>
      <c r="G1297"/>
    </row>
    <row r="1298" spans="2:7" s="22" customFormat="1" ht="12.75" customHeight="1" x14ac:dyDescent="0.25">
      <c r="B1298"/>
      <c r="C1298"/>
      <c r="D1298"/>
      <c r="E1298"/>
      <c r="F1298"/>
      <c r="G1298"/>
    </row>
    <row r="1299" spans="2:7" s="22" customFormat="1" ht="12.75" customHeight="1" x14ac:dyDescent="0.25">
      <c r="B1299"/>
      <c r="C1299"/>
      <c r="D1299"/>
      <c r="E1299"/>
      <c r="F1299"/>
      <c r="G1299"/>
    </row>
    <row r="1300" spans="2:7" s="22" customFormat="1" ht="12.75" customHeight="1" x14ac:dyDescent="0.25">
      <c r="B1300"/>
      <c r="C1300"/>
      <c r="D1300"/>
      <c r="E1300"/>
      <c r="F1300"/>
      <c r="G1300"/>
    </row>
    <row r="1301" spans="2:7" s="22" customFormat="1" ht="12.75" customHeight="1" x14ac:dyDescent="0.25">
      <c r="B1301"/>
      <c r="C1301"/>
      <c r="D1301"/>
      <c r="E1301"/>
      <c r="F1301"/>
      <c r="G1301"/>
    </row>
    <row r="1302" spans="2:7" s="22" customFormat="1" ht="12.75" customHeight="1" x14ac:dyDescent="0.25">
      <c r="B1302"/>
      <c r="C1302"/>
      <c r="D1302"/>
      <c r="E1302"/>
      <c r="F1302"/>
      <c r="G1302"/>
    </row>
    <row r="1303" spans="2:7" s="22" customFormat="1" ht="12.75" customHeight="1" x14ac:dyDescent="0.25">
      <c r="B1303"/>
      <c r="C1303"/>
      <c r="D1303"/>
      <c r="E1303"/>
      <c r="F1303"/>
      <c r="G1303"/>
    </row>
    <row r="1304" spans="2:7" s="22" customFormat="1" ht="15" customHeight="1" x14ac:dyDescent="0.25">
      <c r="B1304"/>
      <c r="C1304"/>
      <c r="D1304"/>
      <c r="E1304"/>
      <c r="F1304"/>
      <c r="G1304"/>
    </row>
    <row r="1305" spans="2:7" s="22" customFormat="1" ht="15" customHeight="1" x14ac:dyDescent="0.25">
      <c r="B1305"/>
      <c r="C1305"/>
      <c r="D1305"/>
      <c r="E1305"/>
      <c r="F1305"/>
      <c r="G1305"/>
    </row>
    <row r="1306" spans="2:7" s="22" customFormat="1" ht="12.75" customHeight="1" x14ac:dyDescent="0.25">
      <c r="B1306"/>
      <c r="C1306"/>
      <c r="D1306"/>
      <c r="E1306"/>
      <c r="F1306"/>
      <c r="G1306"/>
    </row>
    <row r="1307" spans="2:7" s="22" customFormat="1" ht="12.75" customHeight="1" x14ac:dyDescent="0.25">
      <c r="B1307"/>
      <c r="C1307"/>
      <c r="D1307"/>
      <c r="E1307"/>
      <c r="F1307"/>
      <c r="G1307"/>
    </row>
    <row r="1308" spans="2:7" s="22" customFormat="1" ht="12.75" customHeight="1" x14ac:dyDescent="0.25">
      <c r="B1308"/>
      <c r="C1308"/>
      <c r="D1308"/>
      <c r="E1308"/>
      <c r="F1308"/>
      <c r="G1308"/>
    </row>
    <row r="1309" spans="2:7" s="22" customFormat="1" ht="12.75" customHeight="1" x14ac:dyDescent="0.25">
      <c r="B1309"/>
      <c r="C1309"/>
      <c r="D1309"/>
      <c r="E1309"/>
      <c r="F1309"/>
      <c r="G1309"/>
    </row>
    <row r="1310" spans="2:7" s="22" customFormat="1" ht="12.75" customHeight="1" x14ac:dyDescent="0.25">
      <c r="B1310"/>
      <c r="C1310"/>
      <c r="D1310"/>
      <c r="E1310"/>
      <c r="F1310"/>
      <c r="G1310"/>
    </row>
    <row r="1311" spans="2:7" s="22" customFormat="1" ht="15" customHeight="1" x14ac:dyDescent="0.25">
      <c r="B1311"/>
      <c r="C1311"/>
      <c r="D1311"/>
      <c r="E1311"/>
      <c r="F1311"/>
      <c r="G1311"/>
    </row>
    <row r="1312" spans="2:7" s="22" customFormat="1" ht="15" customHeight="1" x14ac:dyDescent="0.25">
      <c r="B1312"/>
      <c r="C1312"/>
      <c r="D1312"/>
      <c r="E1312"/>
      <c r="F1312"/>
      <c r="G1312"/>
    </row>
    <row r="1313" spans="2:7" s="22" customFormat="1" ht="12.75" customHeight="1" x14ac:dyDescent="0.25">
      <c r="B1313"/>
      <c r="C1313"/>
      <c r="D1313"/>
      <c r="E1313"/>
      <c r="F1313"/>
      <c r="G1313"/>
    </row>
    <row r="1314" spans="2:7" s="22" customFormat="1" ht="12.75" customHeight="1" x14ac:dyDescent="0.25">
      <c r="B1314"/>
      <c r="C1314"/>
      <c r="D1314"/>
      <c r="E1314"/>
      <c r="F1314"/>
      <c r="G1314"/>
    </row>
    <row r="1315" spans="2:7" s="22" customFormat="1" ht="12.75" customHeight="1" x14ac:dyDescent="0.25">
      <c r="B1315"/>
      <c r="C1315"/>
      <c r="D1315"/>
      <c r="E1315"/>
      <c r="F1315"/>
      <c r="G1315"/>
    </row>
    <row r="1316" spans="2:7" s="22" customFormat="1" ht="12.75" customHeight="1" x14ac:dyDescent="0.25">
      <c r="B1316"/>
      <c r="C1316"/>
      <c r="D1316"/>
      <c r="E1316"/>
      <c r="F1316"/>
      <c r="G1316"/>
    </row>
    <row r="1317" spans="2:7" s="22" customFormat="1" ht="12.75" customHeight="1" x14ac:dyDescent="0.25">
      <c r="B1317"/>
      <c r="C1317"/>
      <c r="D1317"/>
      <c r="E1317"/>
      <c r="F1317"/>
      <c r="G1317"/>
    </row>
    <row r="1318" spans="2:7" s="22" customFormat="1" ht="12.75" customHeight="1" x14ac:dyDescent="0.25">
      <c r="B1318"/>
      <c r="C1318"/>
      <c r="D1318"/>
      <c r="E1318"/>
      <c r="F1318"/>
      <c r="G1318"/>
    </row>
    <row r="1319" spans="2:7" s="22" customFormat="1" ht="12.75" customHeight="1" x14ac:dyDescent="0.25">
      <c r="B1319"/>
      <c r="C1319"/>
      <c r="D1319"/>
      <c r="E1319"/>
      <c r="F1319"/>
      <c r="G1319"/>
    </row>
    <row r="1320" spans="2:7" s="22" customFormat="1" ht="15" customHeight="1" x14ac:dyDescent="0.25">
      <c r="B1320"/>
      <c r="C1320"/>
      <c r="D1320"/>
      <c r="E1320"/>
      <c r="F1320"/>
      <c r="G1320"/>
    </row>
    <row r="1321" spans="2:7" s="22" customFormat="1" ht="15" customHeight="1" x14ac:dyDescent="0.25">
      <c r="B1321"/>
      <c r="C1321"/>
      <c r="D1321"/>
      <c r="E1321"/>
      <c r="F1321"/>
      <c r="G1321"/>
    </row>
    <row r="1322" spans="2:7" s="22" customFormat="1" ht="12.75" customHeight="1" x14ac:dyDescent="0.25">
      <c r="B1322"/>
      <c r="C1322"/>
      <c r="D1322"/>
      <c r="E1322"/>
      <c r="F1322"/>
      <c r="G1322"/>
    </row>
    <row r="1323" spans="2:7" s="22" customFormat="1" ht="12.75" customHeight="1" x14ac:dyDescent="0.25">
      <c r="B1323"/>
      <c r="C1323"/>
      <c r="D1323"/>
      <c r="E1323"/>
      <c r="F1323"/>
      <c r="G1323"/>
    </row>
    <row r="1324" spans="2:7" s="22" customFormat="1" ht="12.75" customHeight="1" x14ac:dyDescent="0.25">
      <c r="B1324"/>
      <c r="C1324"/>
      <c r="D1324"/>
      <c r="E1324"/>
      <c r="F1324"/>
      <c r="G1324"/>
    </row>
    <row r="1325" spans="2:7" s="22" customFormat="1" ht="12.75" customHeight="1" x14ac:dyDescent="0.25">
      <c r="B1325"/>
      <c r="C1325"/>
      <c r="D1325"/>
      <c r="E1325"/>
      <c r="F1325"/>
      <c r="G1325"/>
    </row>
    <row r="1326" spans="2:7" s="22" customFormat="1" ht="12.75" customHeight="1" x14ac:dyDescent="0.25">
      <c r="B1326"/>
      <c r="C1326"/>
      <c r="D1326"/>
      <c r="E1326"/>
      <c r="F1326"/>
      <c r="G1326"/>
    </row>
    <row r="1327" spans="2:7" s="22" customFormat="1" ht="12.75" customHeight="1" x14ac:dyDescent="0.25">
      <c r="B1327"/>
      <c r="C1327"/>
      <c r="D1327"/>
      <c r="E1327"/>
      <c r="F1327"/>
      <c r="G1327"/>
    </row>
    <row r="1328" spans="2:7" s="22" customFormat="1" ht="12.75" customHeight="1" x14ac:dyDescent="0.25">
      <c r="B1328"/>
      <c r="C1328"/>
      <c r="D1328"/>
      <c r="E1328"/>
      <c r="F1328"/>
      <c r="G1328"/>
    </row>
    <row r="1329" spans="2:7" s="22" customFormat="1" ht="12.75" customHeight="1" x14ac:dyDescent="0.25">
      <c r="B1329"/>
      <c r="C1329"/>
      <c r="D1329"/>
      <c r="E1329"/>
      <c r="F1329"/>
      <c r="G1329"/>
    </row>
    <row r="1330" spans="2:7" s="22" customFormat="1" ht="12.75" customHeight="1" x14ac:dyDescent="0.25">
      <c r="B1330"/>
      <c r="C1330"/>
      <c r="D1330"/>
      <c r="E1330"/>
      <c r="F1330"/>
      <c r="G1330"/>
    </row>
    <row r="1331" spans="2:7" s="22" customFormat="1" ht="12.75" customHeight="1" x14ac:dyDescent="0.25">
      <c r="B1331"/>
      <c r="C1331"/>
      <c r="D1331"/>
      <c r="E1331"/>
      <c r="F1331"/>
      <c r="G1331"/>
    </row>
    <row r="1332" spans="2:7" s="22" customFormat="1" ht="12.75" customHeight="1" x14ac:dyDescent="0.25">
      <c r="B1332"/>
      <c r="C1332"/>
      <c r="D1332"/>
      <c r="E1332"/>
      <c r="F1332"/>
      <c r="G1332"/>
    </row>
    <row r="1333" spans="2:7" s="22" customFormat="1" ht="12.75" customHeight="1" x14ac:dyDescent="0.25">
      <c r="B1333"/>
      <c r="C1333"/>
      <c r="D1333"/>
      <c r="E1333"/>
      <c r="F1333"/>
      <c r="G1333"/>
    </row>
    <row r="1334" spans="2:7" s="22" customFormat="1" ht="12.75" customHeight="1" x14ac:dyDescent="0.25">
      <c r="B1334"/>
      <c r="C1334"/>
      <c r="D1334"/>
      <c r="E1334"/>
      <c r="F1334"/>
      <c r="G1334"/>
    </row>
    <row r="1335" spans="2:7" s="22" customFormat="1" ht="12.75" customHeight="1" x14ac:dyDescent="0.25">
      <c r="B1335"/>
      <c r="C1335"/>
      <c r="D1335"/>
      <c r="E1335"/>
      <c r="F1335"/>
      <c r="G1335"/>
    </row>
    <row r="1336" spans="2:7" s="22" customFormat="1" ht="12.75" customHeight="1" x14ac:dyDescent="0.25">
      <c r="B1336"/>
      <c r="C1336"/>
      <c r="D1336"/>
      <c r="E1336"/>
      <c r="F1336"/>
      <c r="G1336"/>
    </row>
    <row r="1337" spans="2:7" s="22" customFormat="1" ht="12.75" customHeight="1" x14ac:dyDescent="0.25">
      <c r="B1337"/>
      <c r="C1337"/>
      <c r="D1337"/>
      <c r="E1337"/>
      <c r="F1337"/>
      <c r="G1337"/>
    </row>
    <row r="1338" spans="2:7" s="22" customFormat="1" ht="12.75" customHeight="1" x14ac:dyDescent="0.25">
      <c r="B1338"/>
      <c r="C1338"/>
      <c r="D1338"/>
      <c r="E1338"/>
      <c r="F1338"/>
      <c r="G1338"/>
    </row>
    <row r="1339" spans="2:7" s="22" customFormat="1" ht="12.75" customHeight="1" x14ac:dyDescent="0.25">
      <c r="B1339"/>
      <c r="C1339"/>
      <c r="D1339"/>
      <c r="E1339"/>
      <c r="F1339"/>
      <c r="G1339"/>
    </row>
    <row r="1340" spans="2:7" s="22" customFormat="1" ht="12.75" customHeight="1" x14ac:dyDescent="0.25">
      <c r="B1340"/>
      <c r="C1340"/>
      <c r="D1340"/>
      <c r="E1340"/>
      <c r="F1340"/>
      <c r="G1340"/>
    </row>
    <row r="1341" spans="2:7" s="22" customFormat="1" ht="12.75" customHeight="1" x14ac:dyDescent="0.25">
      <c r="B1341"/>
      <c r="C1341"/>
      <c r="D1341"/>
      <c r="E1341"/>
      <c r="F1341"/>
      <c r="G1341"/>
    </row>
    <row r="1342" spans="2:7" s="22" customFormat="1" ht="12.75" customHeight="1" x14ac:dyDescent="0.25">
      <c r="B1342"/>
      <c r="C1342"/>
      <c r="D1342"/>
      <c r="E1342"/>
      <c r="F1342"/>
      <c r="G1342"/>
    </row>
    <row r="1343" spans="2:7" s="22" customFormat="1" ht="12.75" customHeight="1" x14ac:dyDescent="0.25">
      <c r="B1343"/>
      <c r="C1343"/>
      <c r="D1343"/>
      <c r="E1343"/>
      <c r="F1343"/>
      <c r="G1343"/>
    </row>
    <row r="1344" spans="2:7" s="22" customFormat="1" ht="12.75" customHeight="1" x14ac:dyDescent="0.25">
      <c r="B1344"/>
      <c r="C1344"/>
      <c r="D1344"/>
      <c r="E1344"/>
      <c r="F1344"/>
      <c r="G1344"/>
    </row>
    <row r="1345" spans="2:7" s="22" customFormat="1" ht="12.75" customHeight="1" x14ac:dyDescent="0.25">
      <c r="B1345"/>
      <c r="C1345"/>
      <c r="D1345"/>
      <c r="E1345"/>
      <c r="F1345"/>
      <c r="G1345"/>
    </row>
    <row r="1346" spans="2:7" s="22" customFormat="1" ht="12.75" customHeight="1" x14ac:dyDescent="0.25">
      <c r="B1346"/>
      <c r="C1346"/>
      <c r="D1346"/>
      <c r="E1346"/>
      <c r="F1346"/>
      <c r="G1346"/>
    </row>
    <row r="1347" spans="2:7" s="22" customFormat="1" ht="12.75" customHeight="1" x14ac:dyDescent="0.25">
      <c r="B1347"/>
      <c r="C1347"/>
      <c r="D1347"/>
      <c r="E1347"/>
      <c r="F1347"/>
      <c r="G1347"/>
    </row>
    <row r="1348" spans="2:7" s="22" customFormat="1" ht="12.75" customHeight="1" x14ac:dyDescent="0.25">
      <c r="B1348"/>
      <c r="C1348"/>
      <c r="D1348"/>
      <c r="E1348"/>
      <c r="F1348"/>
      <c r="G1348"/>
    </row>
    <row r="1349" spans="2:7" s="22" customFormat="1" ht="12.75" customHeight="1" x14ac:dyDescent="0.25">
      <c r="B1349"/>
      <c r="C1349"/>
      <c r="D1349"/>
      <c r="E1349"/>
      <c r="F1349"/>
      <c r="G1349"/>
    </row>
    <row r="1350" spans="2:7" s="22" customFormat="1" ht="12.75" customHeight="1" x14ac:dyDescent="0.25">
      <c r="B1350"/>
      <c r="C1350"/>
      <c r="D1350"/>
      <c r="E1350"/>
      <c r="F1350"/>
      <c r="G1350"/>
    </row>
    <row r="1351" spans="2:7" s="22" customFormat="1" ht="12.75" customHeight="1" x14ac:dyDescent="0.25">
      <c r="B1351"/>
      <c r="C1351"/>
      <c r="D1351"/>
      <c r="E1351"/>
      <c r="F1351"/>
      <c r="G1351"/>
    </row>
    <row r="1352" spans="2:7" s="22" customFormat="1" ht="12.75" customHeight="1" x14ac:dyDescent="0.25">
      <c r="B1352"/>
      <c r="C1352"/>
      <c r="D1352"/>
      <c r="E1352"/>
      <c r="F1352"/>
      <c r="G1352"/>
    </row>
    <row r="1353" spans="2:7" s="22" customFormat="1" ht="12.75" customHeight="1" x14ac:dyDescent="0.25">
      <c r="B1353"/>
      <c r="C1353"/>
      <c r="D1353"/>
      <c r="E1353"/>
      <c r="F1353"/>
      <c r="G1353"/>
    </row>
    <row r="1354" spans="2:7" s="22" customFormat="1" ht="12.75" customHeight="1" x14ac:dyDescent="0.25">
      <c r="B1354"/>
      <c r="C1354"/>
      <c r="D1354"/>
      <c r="E1354"/>
      <c r="F1354"/>
      <c r="G1354"/>
    </row>
    <row r="1355" spans="2:7" s="22" customFormat="1" ht="12.75" customHeight="1" x14ac:dyDescent="0.25">
      <c r="B1355"/>
      <c r="C1355"/>
      <c r="D1355"/>
      <c r="E1355"/>
      <c r="F1355"/>
      <c r="G1355"/>
    </row>
    <row r="1356" spans="2:7" s="22" customFormat="1" ht="12.75" customHeight="1" x14ac:dyDescent="0.25">
      <c r="B1356"/>
      <c r="C1356"/>
      <c r="D1356"/>
      <c r="E1356"/>
      <c r="F1356"/>
      <c r="G1356"/>
    </row>
    <row r="1357" spans="2:7" s="22" customFormat="1" ht="12.75" customHeight="1" x14ac:dyDescent="0.25">
      <c r="B1357"/>
      <c r="C1357"/>
      <c r="D1357"/>
      <c r="E1357"/>
      <c r="F1357"/>
      <c r="G1357"/>
    </row>
    <row r="1358" spans="2:7" s="22" customFormat="1" ht="12.75" customHeight="1" x14ac:dyDescent="0.25">
      <c r="B1358"/>
      <c r="C1358"/>
      <c r="D1358"/>
      <c r="E1358"/>
      <c r="F1358"/>
      <c r="G1358"/>
    </row>
    <row r="1359" spans="2:7" s="22" customFormat="1" ht="12.75" customHeight="1" x14ac:dyDescent="0.25">
      <c r="B1359"/>
      <c r="C1359"/>
      <c r="D1359"/>
      <c r="E1359"/>
      <c r="F1359"/>
      <c r="G1359"/>
    </row>
    <row r="1360" spans="2:7" s="22" customFormat="1" ht="12.75" customHeight="1" x14ac:dyDescent="0.25">
      <c r="B1360"/>
      <c r="C1360"/>
      <c r="D1360"/>
      <c r="E1360"/>
      <c r="F1360"/>
      <c r="G1360"/>
    </row>
    <row r="1361" spans="2:7" s="22" customFormat="1" ht="12.75" customHeight="1" x14ac:dyDescent="0.25">
      <c r="B1361"/>
      <c r="C1361"/>
      <c r="D1361"/>
      <c r="E1361"/>
      <c r="F1361"/>
      <c r="G1361"/>
    </row>
    <row r="1362" spans="2:7" s="22" customFormat="1" ht="12.75" customHeight="1" x14ac:dyDescent="0.25">
      <c r="B1362"/>
      <c r="C1362"/>
      <c r="D1362"/>
      <c r="E1362"/>
      <c r="F1362"/>
      <c r="G1362"/>
    </row>
    <row r="1363" spans="2:7" s="22" customFormat="1" ht="12.75" customHeight="1" x14ac:dyDescent="0.25">
      <c r="B1363"/>
      <c r="C1363"/>
      <c r="D1363"/>
      <c r="E1363"/>
      <c r="F1363"/>
      <c r="G1363"/>
    </row>
    <row r="1364" spans="2:7" s="22" customFormat="1" ht="12.75" customHeight="1" x14ac:dyDescent="0.25">
      <c r="B1364"/>
      <c r="C1364"/>
      <c r="D1364"/>
      <c r="E1364"/>
      <c r="F1364"/>
      <c r="G1364"/>
    </row>
    <row r="1365" spans="2:7" s="22" customFormat="1" ht="12.75" customHeight="1" x14ac:dyDescent="0.25">
      <c r="B1365"/>
      <c r="C1365"/>
      <c r="D1365"/>
      <c r="E1365"/>
      <c r="F1365"/>
      <c r="G1365"/>
    </row>
    <row r="1366" spans="2:7" s="22" customFormat="1" ht="12.75" customHeight="1" x14ac:dyDescent="0.25">
      <c r="B1366"/>
      <c r="C1366"/>
      <c r="D1366"/>
      <c r="E1366"/>
      <c r="F1366"/>
      <c r="G1366"/>
    </row>
    <row r="1367" spans="2:7" s="22" customFormat="1" ht="12.75" customHeight="1" x14ac:dyDescent="0.25">
      <c r="B1367"/>
      <c r="C1367"/>
      <c r="D1367"/>
      <c r="E1367"/>
      <c r="F1367"/>
      <c r="G1367"/>
    </row>
    <row r="1368" spans="2:7" s="22" customFormat="1" ht="12.75" customHeight="1" x14ac:dyDescent="0.25">
      <c r="B1368"/>
      <c r="C1368"/>
      <c r="D1368"/>
      <c r="E1368"/>
      <c r="F1368"/>
      <c r="G1368"/>
    </row>
    <row r="1369" spans="2:7" s="22" customFormat="1" ht="12.75" customHeight="1" x14ac:dyDescent="0.25">
      <c r="B1369"/>
      <c r="C1369"/>
      <c r="D1369"/>
      <c r="E1369"/>
      <c r="F1369"/>
      <c r="G1369"/>
    </row>
    <row r="1370" spans="2:7" s="22" customFormat="1" ht="12.75" customHeight="1" x14ac:dyDescent="0.25">
      <c r="B1370"/>
      <c r="C1370"/>
      <c r="D1370"/>
      <c r="E1370"/>
      <c r="F1370"/>
      <c r="G1370"/>
    </row>
    <row r="1371" spans="2:7" s="22" customFormat="1" ht="12.75" customHeight="1" x14ac:dyDescent="0.25">
      <c r="B1371"/>
      <c r="C1371"/>
      <c r="D1371"/>
      <c r="E1371"/>
      <c r="F1371"/>
      <c r="G1371"/>
    </row>
    <row r="1372" spans="2:7" s="22" customFormat="1" ht="12.75" customHeight="1" x14ac:dyDescent="0.25">
      <c r="B1372"/>
      <c r="C1372"/>
      <c r="D1372"/>
      <c r="E1372"/>
      <c r="F1372"/>
      <c r="G1372"/>
    </row>
    <row r="1373" spans="2:7" s="22" customFormat="1" ht="12.75" customHeight="1" x14ac:dyDescent="0.25">
      <c r="B1373"/>
      <c r="C1373"/>
      <c r="D1373"/>
      <c r="E1373"/>
      <c r="F1373"/>
      <c r="G1373"/>
    </row>
    <row r="1374" spans="2:7" s="22" customFormat="1" ht="12.75" customHeight="1" x14ac:dyDescent="0.25">
      <c r="B1374"/>
      <c r="C1374"/>
      <c r="D1374"/>
      <c r="E1374"/>
      <c r="F1374"/>
      <c r="G1374"/>
    </row>
    <row r="1375" spans="2:7" s="22" customFormat="1" ht="12.75" customHeight="1" x14ac:dyDescent="0.25">
      <c r="B1375"/>
      <c r="C1375"/>
      <c r="D1375"/>
      <c r="E1375"/>
      <c r="F1375"/>
      <c r="G1375"/>
    </row>
    <row r="1376" spans="2:7" s="22" customFormat="1" ht="12.75" customHeight="1" x14ac:dyDescent="0.25">
      <c r="B1376"/>
      <c r="C1376"/>
      <c r="D1376"/>
      <c r="E1376"/>
      <c r="F1376"/>
      <c r="G1376"/>
    </row>
    <row r="1377" spans="2:7" s="22" customFormat="1" ht="12.75" customHeight="1" x14ac:dyDescent="0.25">
      <c r="B1377"/>
      <c r="C1377"/>
      <c r="D1377"/>
      <c r="E1377"/>
      <c r="F1377"/>
      <c r="G1377"/>
    </row>
    <row r="1378" spans="2:7" s="22" customFormat="1" ht="12.75" customHeight="1" x14ac:dyDescent="0.25">
      <c r="B1378"/>
      <c r="C1378"/>
      <c r="D1378"/>
      <c r="E1378"/>
      <c r="F1378"/>
      <c r="G1378"/>
    </row>
    <row r="1379" spans="2:7" s="22" customFormat="1" ht="12.75" customHeight="1" x14ac:dyDescent="0.25">
      <c r="B1379"/>
      <c r="C1379"/>
      <c r="D1379"/>
      <c r="E1379"/>
      <c r="F1379"/>
      <c r="G1379"/>
    </row>
    <row r="1380" spans="2:7" s="22" customFormat="1" ht="12.75" customHeight="1" x14ac:dyDescent="0.25">
      <c r="B1380"/>
      <c r="C1380"/>
      <c r="D1380"/>
      <c r="E1380"/>
      <c r="F1380"/>
      <c r="G1380"/>
    </row>
    <row r="1381" spans="2:7" s="22" customFormat="1" ht="12.75" customHeight="1" x14ac:dyDescent="0.25">
      <c r="B1381"/>
      <c r="C1381"/>
      <c r="D1381"/>
      <c r="E1381"/>
      <c r="F1381"/>
      <c r="G1381"/>
    </row>
    <row r="1382" spans="2:7" s="22" customFormat="1" ht="12.75" customHeight="1" x14ac:dyDescent="0.25">
      <c r="B1382"/>
      <c r="C1382"/>
      <c r="D1382"/>
      <c r="E1382"/>
      <c r="F1382"/>
      <c r="G1382"/>
    </row>
    <row r="1383" spans="2:7" s="22" customFormat="1" ht="12.75" customHeight="1" x14ac:dyDescent="0.25">
      <c r="B1383"/>
      <c r="C1383"/>
      <c r="D1383"/>
      <c r="E1383"/>
      <c r="F1383"/>
      <c r="G1383"/>
    </row>
    <row r="1384" spans="2:7" s="22" customFormat="1" ht="12.75" customHeight="1" x14ac:dyDescent="0.25">
      <c r="B1384"/>
      <c r="C1384"/>
      <c r="D1384"/>
      <c r="E1384"/>
      <c r="F1384"/>
      <c r="G1384"/>
    </row>
    <row r="1385" spans="2:7" s="22" customFormat="1" ht="12.75" customHeight="1" x14ac:dyDescent="0.25">
      <c r="B1385"/>
      <c r="C1385"/>
      <c r="D1385"/>
      <c r="E1385"/>
      <c r="F1385"/>
      <c r="G1385"/>
    </row>
    <row r="1386" spans="2:7" s="22" customFormat="1" ht="12.75" customHeight="1" x14ac:dyDescent="0.25">
      <c r="B1386"/>
      <c r="C1386"/>
      <c r="D1386"/>
      <c r="E1386"/>
      <c r="F1386"/>
      <c r="G1386"/>
    </row>
    <row r="1387" spans="2:7" s="22" customFormat="1" ht="12.75" customHeight="1" x14ac:dyDescent="0.25">
      <c r="B1387"/>
      <c r="C1387"/>
      <c r="D1387"/>
      <c r="E1387"/>
      <c r="F1387"/>
      <c r="G1387"/>
    </row>
    <row r="1388" spans="2:7" s="22" customFormat="1" ht="12.75" customHeight="1" x14ac:dyDescent="0.25">
      <c r="B1388"/>
      <c r="C1388"/>
      <c r="D1388"/>
      <c r="E1388"/>
      <c r="F1388"/>
      <c r="G1388"/>
    </row>
    <row r="1389" spans="2:7" s="22" customFormat="1" ht="12.75" customHeight="1" x14ac:dyDescent="0.25">
      <c r="B1389"/>
      <c r="C1389"/>
      <c r="D1389"/>
      <c r="E1389"/>
      <c r="F1389"/>
      <c r="G1389"/>
    </row>
    <row r="1390" spans="2:7" s="22" customFormat="1" ht="12.75" customHeight="1" x14ac:dyDescent="0.25">
      <c r="B1390"/>
      <c r="C1390"/>
      <c r="D1390"/>
      <c r="E1390"/>
      <c r="F1390"/>
      <c r="G1390"/>
    </row>
    <row r="1391" spans="2:7" s="22" customFormat="1" ht="12.75" customHeight="1" x14ac:dyDescent="0.25">
      <c r="B1391"/>
      <c r="C1391"/>
      <c r="D1391"/>
      <c r="E1391"/>
      <c r="F1391"/>
      <c r="G1391"/>
    </row>
    <row r="1392" spans="2:7" s="22" customFormat="1" ht="12.75" customHeight="1" x14ac:dyDescent="0.25">
      <c r="B1392"/>
      <c r="C1392"/>
      <c r="D1392"/>
      <c r="E1392"/>
      <c r="F1392"/>
      <c r="G1392"/>
    </row>
    <row r="1393" spans="2:7" s="22" customFormat="1" ht="12.75" customHeight="1" x14ac:dyDescent="0.25">
      <c r="B1393"/>
      <c r="C1393"/>
      <c r="D1393"/>
      <c r="E1393"/>
      <c r="F1393"/>
      <c r="G1393"/>
    </row>
    <row r="1394" spans="2:7" s="22" customFormat="1" ht="12.75" customHeight="1" x14ac:dyDescent="0.25">
      <c r="B1394"/>
      <c r="C1394"/>
      <c r="D1394"/>
      <c r="E1394"/>
      <c r="F1394"/>
      <c r="G1394"/>
    </row>
    <row r="1395" spans="2:7" s="22" customFormat="1" ht="12.75" customHeight="1" x14ac:dyDescent="0.25">
      <c r="B1395"/>
      <c r="C1395"/>
      <c r="D1395"/>
      <c r="E1395"/>
      <c r="F1395"/>
      <c r="G1395"/>
    </row>
    <row r="1396" spans="2:7" s="22" customFormat="1" ht="12.75" customHeight="1" x14ac:dyDescent="0.25">
      <c r="B1396"/>
      <c r="C1396"/>
      <c r="D1396"/>
      <c r="E1396"/>
      <c r="F1396"/>
      <c r="G1396"/>
    </row>
    <row r="1397" spans="2:7" s="22" customFormat="1" ht="12.75" customHeight="1" x14ac:dyDescent="0.25">
      <c r="B1397"/>
      <c r="C1397"/>
      <c r="D1397"/>
      <c r="E1397"/>
      <c r="F1397"/>
      <c r="G1397"/>
    </row>
    <row r="1398" spans="2:7" s="22" customFormat="1" ht="12.75" customHeight="1" x14ac:dyDescent="0.25">
      <c r="B1398"/>
      <c r="C1398"/>
      <c r="D1398"/>
      <c r="E1398"/>
      <c r="F1398"/>
      <c r="G1398"/>
    </row>
    <row r="1399" spans="2:7" s="22" customFormat="1" ht="12.75" customHeight="1" x14ac:dyDescent="0.25">
      <c r="B1399"/>
      <c r="C1399"/>
      <c r="D1399"/>
      <c r="E1399"/>
      <c r="F1399"/>
      <c r="G1399"/>
    </row>
    <row r="1400" spans="2:7" s="22" customFormat="1" ht="12.75" customHeight="1" x14ac:dyDescent="0.25">
      <c r="B1400"/>
      <c r="C1400"/>
      <c r="D1400"/>
      <c r="E1400"/>
      <c r="F1400"/>
      <c r="G1400"/>
    </row>
    <row r="1401" spans="2:7" s="22" customFormat="1" ht="12.75" customHeight="1" x14ac:dyDescent="0.25">
      <c r="B1401"/>
      <c r="C1401"/>
      <c r="D1401"/>
      <c r="E1401"/>
      <c r="F1401"/>
      <c r="G1401"/>
    </row>
    <row r="1402" spans="2:7" s="22" customFormat="1" ht="12.75" customHeight="1" x14ac:dyDescent="0.25">
      <c r="B1402"/>
      <c r="C1402"/>
      <c r="D1402"/>
      <c r="E1402"/>
      <c r="F1402"/>
      <c r="G1402"/>
    </row>
    <row r="1403" spans="2:7" s="22" customFormat="1" ht="12.75" customHeight="1" x14ac:dyDescent="0.25">
      <c r="B1403"/>
      <c r="C1403"/>
      <c r="D1403"/>
      <c r="E1403"/>
      <c r="F1403"/>
      <c r="G1403"/>
    </row>
    <row r="1404" spans="2:7" s="22" customFormat="1" ht="12.75" customHeight="1" x14ac:dyDescent="0.25">
      <c r="B1404"/>
      <c r="C1404"/>
      <c r="D1404"/>
      <c r="E1404"/>
      <c r="F1404"/>
      <c r="G1404"/>
    </row>
    <row r="1405" spans="2:7" s="22" customFormat="1" ht="12.75" customHeight="1" x14ac:dyDescent="0.25">
      <c r="B1405"/>
      <c r="C1405"/>
      <c r="D1405"/>
      <c r="E1405"/>
      <c r="F1405"/>
      <c r="G1405"/>
    </row>
    <row r="1406" spans="2:7" s="22" customFormat="1" ht="12.75" customHeight="1" x14ac:dyDescent="0.25">
      <c r="B1406"/>
      <c r="C1406"/>
      <c r="D1406"/>
      <c r="E1406"/>
      <c r="F1406"/>
      <c r="G1406"/>
    </row>
    <row r="1407" spans="2:7" s="22" customFormat="1" ht="12.75" customHeight="1" x14ac:dyDescent="0.25">
      <c r="B1407"/>
      <c r="C1407"/>
      <c r="D1407"/>
      <c r="E1407"/>
      <c r="F1407"/>
      <c r="G1407"/>
    </row>
    <row r="1408" spans="2:7" s="22" customFormat="1" ht="12.75" customHeight="1" x14ac:dyDescent="0.25">
      <c r="B1408"/>
      <c r="C1408"/>
      <c r="D1408"/>
      <c r="E1408"/>
      <c r="F1408"/>
      <c r="G1408"/>
    </row>
    <row r="1409" spans="2:7" s="22" customFormat="1" ht="12.75" customHeight="1" x14ac:dyDescent="0.25">
      <c r="B1409"/>
      <c r="C1409"/>
      <c r="D1409"/>
      <c r="E1409"/>
      <c r="F1409"/>
      <c r="G1409"/>
    </row>
    <row r="1410" spans="2:7" s="22" customFormat="1" ht="12.75" customHeight="1" x14ac:dyDescent="0.25">
      <c r="B1410"/>
      <c r="C1410"/>
      <c r="D1410"/>
      <c r="E1410"/>
      <c r="F1410"/>
      <c r="G1410"/>
    </row>
    <row r="1411" spans="2:7" s="22" customFormat="1" ht="12.75" customHeight="1" x14ac:dyDescent="0.25">
      <c r="B1411"/>
      <c r="C1411"/>
      <c r="D1411"/>
      <c r="E1411"/>
      <c r="F1411"/>
      <c r="G1411"/>
    </row>
    <row r="1412" spans="2:7" s="22" customFormat="1" ht="12.75" customHeight="1" x14ac:dyDescent="0.25">
      <c r="B1412"/>
      <c r="C1412"/>
      <c r="D1412"/>
      <c r="E1412"/>
      <c r="F1412"/>
      <c r="G1412"/>
    </row>
    <row r="1413" spans="2:7" s="22" customFormat="1" ht="12.75" customHeight="1" x14ac:dyDescent="0.25">
      <c r="B1413"/>
      <c r="C1413"/>
      <c r="D1413"/>
      <c r="E1413"/>
      <c r="F1413"/>
      <c r="G1413"/>
    </row>
    <row r="1414" spans="2:7" s="22" customFormat="1" ht="12.75" customHeight="1" x14ac:dyDescent="0.25">
      <c r="B1414"/>
      <c r="C1414"/>
      <c r="D1414"/>
      <c r="E1414"/>
      <c r="F1414"/>
      <c r="G1414"/>
    </row>
    <row r="1415" spans="2:7" s="22" customFormat="1" ht="12.75" customHeight="1" x14ac:dyDescent="0.25">
      <c r="B1415"/>
      <c r="C1415"/>
      <c r="D1415"/>
      <c r="E1415"/>
      <c r="F1415"/>
      <c r="G1415"/>
    </row>
    <row r="1416" spans="2:7" s="22" customFormat="1" ht="12.75" customHeight="1" x14ac:dyDescent="0.25">
      <c r="B1416"/>
      <c r="C1416"/>
      <c r="D1416"/>
      <c r="E1416"/>
      <c r="F1416"/>
      <c r="G1416"/>
    </row>
    <row r="1417" spans="2:7" s="22" customFormat="1" ht="12.75" customHeight="1" x14ac:dyDescent="0.25">
      <c r="B1417"/>
      <c r="C1417"/>
      <c r="D1417"/>
      <c r="E1417"/>
      <c r="F1417"/>
      <c r="G1417"/>
    </row>
    <row r="1418" spans="2:7" s="22" customFormat="1" ht="12.75" customHeight="1" x14ac:dyDescent="0.25">
      <c r="B1418"/>
      <c r="C1418"/>
      <c r="D1418"/>
      <c r="E1418"/>
      <c r="F1418"/>
      <c r="G1418"/>
    </row>
    <row r="1419" spans="2:7" s="22" customFormat="1" ht="12.75" customHeight="1" x14ac:dyDescent="0.25">
      <c r="B1419"/>
      <c r="C1419"/>
      <c r="D1419"/>
      <c r="E1419"/>
      <c r="F1419"/>
      <c r="G1419"/>
    </row>
    <row r="1420" spans="2:7" s="22" customFormat="1" ht="12.75" customHeight="1" x14ac:dyDescent="0.25">
      <c r="B1420"/>
      <c r="C1420"/>
      <c r="D1420"/>
      <c r="E1420"/>
      <c r="F1420"/>
      <c r="G1420"/>
    </row>
    <row r="1421" spans="2:7" s="22" customFormat="1" ht="12.75" customHeight="1" x14ac:dyDescent="0.25">
      <c r="B1421"/>
      <c r="C1421"/>
      <c r="D1421"/>
      <c r="E1421"/>
      <c r="F1421"/>
      <c r="G1421"/>
    </row>
    <row r="1422" spans="2:7" s="22" customFormat="1" ht="12.75" customHeight="1" x14ac:dyDescent="0.25">
      <c r="B1422"/>
      <c r="C1422"/>
      <c r="D1422"/>
      <c r="E1422"/>
      <c r="F1422"/>
      <c r="G1422"/>
    </row>
    <row r="1423" spans="2:7" s="22" customFormat="1" ht="12.75" customHeight="1" x14ac:dyDescent="0.25">
      <c r="B1423"/>
      <c r="C1423"/>
      <c r="D1423"/>
      <c r="E1423"/>
      <c r="F1423"/>
      <c r="G1423"/>
    </row>
    <row r="1424" spans="2:7" s="22" customFormat="1" ht="12.75" customHeight="1" x14ac:dyDescent="0.25">
      <c r="B1424"/>
      <c r="C1424"/>
      <c r="D1424"/>
      <c r="E1424"/>
      <c r="F1424"/>
      <c r="G1424"/>
    </row>
    <row r="1425" spans="2:7" s="22" customFormat="1" ht="12.75" customHeight="1" x14ac:dyDescent="0.25">
      <c r="B1425"/>
      <c r="C1425"/>
      <c r="D1425"/>
      <c r="E1425"/>
      <c r="F1425"/>
      <c r="G1425"/>
    </row>
    <row r="1426" spans="2:7" s="22" customFormat="1" ht="12.75" customHeight="1" x14ac:dyDescent="0.25">
      <c r="B1426"/>
      <c r="C1426"/>
      <c r="D1426"/>
      <c r="E1426"/>
      <c r="F1426"/>
      <c r="G1426"/>
    </row>
    <row r="1427" spans="2:7" s="22" customFormat="1" ht="12.75" customHeight="1" x14ac:dyDescent="0.25">
      <c r="B1427"/>
      <c r="C1427"/>
      <c r="D1427"/>
      <c r="E1427"/>
      <c r="F1427"/>
      <c r="G1427"/>
    </row>
    <row r="1428" spans="2:7" s="22" customFormat="1" ht="12.75" customHeight="1" x14ac:dyDescent="0.25">
      <c r="B1428"/>
      <c r="C1428"/>
      <c r="D1428"/>
      <c r="E1428"/>
      <c r="F1428"/>
      <c r="G1428"/>
    </row>
    <row r="1429" spans="2:7" s="22" customFormat="1" ht="12.75" customHeight="1" x14ac:dyDescent="0.25">
      <c r="B1429"/>
      <c r="C1429"/>
      <c r="D1429"/>
      <c r="E1429"/>
      <c r="F1429"/>
      <c r="G1429"/>
    </row>
    <row r="1430" spans="2:7" s="22" customFormat="1" ht="12.75" customHeight="1" x14ac:dyDescent="0.25">
      <c r="B1430"/>
      <c r="C1430"/>
      <c r="D1430"/>
      <c r="E1430"/>
      <c r="F1430"/>
      <c r="G1430"/>
    </row>
    <row r="1431" spans="2:7" s="22" customFormat="1" ht="12.75" customHeight="1" x14ac:dyDescent="0.25">
      <c r="B1431"/>
      <c r="C1431"/>
      <c r="D1431"/>
      <c r="E1431"/>
      <c r="F1431"/>
      <c r="G1431"/>
    </row>
    <row r="1432" spans="2:7" s="22" customFormat="1" ht="12.75" customHeight="1" x14ac:dyDescent="0.25">
      <c r="B1432"/>
      <c r="C1432"/>
      <c r="D1432"/>
      <c r="E1432"/>
      <c r="F1432"/>
      <c r="G1432"/>
    </row>
    <row r="1433" spans="2:7" s="22" customFormat="1" ht="12.75" customHeight="1" x14ac:dyDescent="0.25">
      <c r="B1433"/>
      <c r="C1433"/>
      <c r="D1433"/>
      <c r="E1433"/>
      <c r="F1433"/>
      <c r="G1433"/>
    </row>
    <row r="1434" spans="2:7" s="22" customFormat="1" ht="12.75" customHeight="1" x14ac:dyDescent="0.25">
      <c r="B1434"/>
      <c r="C1434"/>
      <c r="D1434"/>
      <c r="E1434"/>
      <c r="F1434"/>
      <c r="G1434"/>
    </row>
    <row r="1435" spans="2:7" s="22" customFormat="1" ht="12.75" customHeight="1" x14ac:dyDescent="0.25">
      <c r="B1435"/>
      <c r="C1435"/>
      <c r="D1435"/>
      <c r="E1435"/>
      <c r="F1435"/>
      <c r="G1435"/>
    </row>
    <row r="1436" spans="2:7" s="22" customFormat="1" ht="12.75" customHeight="1" x14ac:dyDescent="0.25">
      <c r="B1436"/>
      <c r="C1436"/>
      <c r="D1436"/>
      <c r="E1436"/>
      <c r="F1436"/>
      <c r="G1436"/>
    </row>
    <row r="1437" spans="2:7" s="22" customFormat="1" ht="12.75" customHeight="1" x14ac:dyDescent="0.25">
      <c r="B1437"/>
      <c r="C1437"/>
      <c r="D1437"/>
      <c r="E1437"/>
      <c r="F1437"/>
      <c r="G1437"/>
    </row>
    <row r="1438" spans="2:7" s="22" customFormat="1" ht="12.75" customHeight="1" x14ac:dyDescent="0.25">
      <c r="B1438"/>
      <c r="C1438"/>
      <c r="D1438"/>
      <c r="E1438"/>
      <c r="F1438"/>
      <c r="G1438"/>
    </row>
    <row r="1439" spans="2:7" s="22" customFormat="1" ht="12.75" customHeight="1" x14ac:dyDescent="0.25">
      <c r="B1439"/>
      <c r="C1439"/>
      <c r="D1439"/>
      <c r="E1439"/>
      <c r="F1439"/>
      <c r="G1439"/>
    </row>
    <row r="1440" spans="2:7" s="22" customFormat="1" ht="12.75" customHeight="1" x14ac:dyDescent="0.25">
      <c r="B1440"/>
      <c r="C1440"/>
      <c r="D1440"/>
      <c r="E1440"/>
      <c r="F1440"/>
      <c r="G1440"/>
    </row>
    <row r="1441" spans="2:7" s="22" customFormat="1" ht="12.75" customHeight="1" x14ac:dyDescent="0.25">
      <c r="B1441"/>
      <c r="C1441"/>
      <c r="D1441"/>
      <c r="E1441"/>
      <c r="F1441"/>
      <c r="G1441"/>
    </row>
    <row r="1442" spans="2:7" s="22" customFormat="1" ht="12.75" customHeight="1" x14ac:dyDescent="0.25">
      <c r="B1442"/>
      <c r="C1442"/>
      <c r="D1442"/>
      <c r="E1442"/>
      <c r="F1442"/>
      <c r="G1442"/>
    </row>
    <row r="1443" spans="2:7" s="22" customFormat="1" ht="12.75" customHeight="1" x14ac:dyDescent="0.25">
      <c r="B1443"/>
      <c r="C1443"/>
      <c r="D1443"/>
      <c r="E1443"/>
      <c r="F1443"/>
      <c r="G1443"/>
    </row>
    <row r="1444" spans="2:7" s="22" customFormat="1" ht="12.75" customHeight="1" x14ac:dyDescent="0.25">
      <c r="B1444"/>
      <c r="C1444"/>
      <c r="D1444"/>
      <c r="E1444"/>
      <c r="F1444"/>
      <c r="G1444"/>
    </row>
    <row r="1445" spans="2:7" s="22" customFormat="1" ht="12.75" customHeight="1" x14ac:dyDescent="0.25">
      <c r="B1445"/>
      <c r="C1445"/>
      <c r="D1445"/>
      <c r="E1445"/>
      <c r="F1445"/>
      <c r="G1445"/>
    </row>
    <row r="1446" spans="2:7" s="22" customFormat="1" ht="12.75" customHeight="1" x14ac:dyDescent="0.25">
      <c r="B1446"/>
      <c r="C1446"/>
      <c r="D1446"/>
      <c r="E1446"/>
      <c r="F1446"/>
      <c r="G1446"/>
    </row>
    <row r="1447" spans="2:7" s="22" customFormat="1" ht="12.75" customHeight="1" x14ac:dyDescent="0.25">
      <c r="B1447"/>
      <c r="C1447"/>
      <c r="D1447"/>
      <c r="E1447"/>
      <c r="F1447"/>
      <c r="G1447"/>
    </row>
    <row r="1448" spans="2:7" s="22" customFormat="1" ht="12.75" customHeight="1" x14ac:dyDescent="0.25">
      <c r="B1448"/>
      <c r="C1448"/>
      <c r="D1448"/>
      <c r="E1448"/>
      <c r="F1448"/>
      <c r="G1448"/>
    </row>
    <row r="1449" spans="2:7" s="22" customFormat="1" ht="12.75" customHeight="1" x14ac:dyDescent="0.25">
      <c r="B1449"/>
      <c r="C1449"/>
      <c r="D1449"/>
      <c r="E1449"/>
      <c r="F1449"/>
      <c r="G1449"/>
    </row>
    <row r="1450" spans="2:7" s="22" customFormat="1" ht="12.75" customHeight="1" x14ac:dyDescent="0.25">
      <c r="B1450"/>
      <c r="C1450"/>
      <c r="D1450"/>
      <c r="E1450"/>
      <c r="F1450"/>
      <c r="G1450"/>
    </row>
    <row r="1451" spans="2:7" s="22" customFormat="1" ht="12.75" customHeight="1" x14ac:dyDescent="0.25">
      <c r="B1451"/>
      <c r="C1451"/>
      <c r="D1451"/>
      <c r="E1451"/>
      <c r="F1451"/>
      <c r="G1451"/>
    </row>
    <row r="1452" spans="2:7" s="22" customFormat="1" ht="12.75" customHeight="1" x14ac:dyDescent="0.25">
      <c r="B1452"/>
      <c r="C1452"/>
      <c r="D1452"/>
      <c r="E1452"/>
      <c r="F1452"/>
      <c r="G1452"/>
    </row>
    <row r="1453" spans="2:7" s="22" customFormat="1" ht="12.75" customHeight="1" x14ac:dyDescent="0.25">
      <c r="B1453"/>
      <c r="C1453"/>
      <c r="D1453"/>
      <c r="E1453"/>
      <c r="F1453"/>
      <c r="G1453"/>
    </row>
    <row r="1454" spans="2:7" s="22" customFormat="1" ht="12.75" customHeight="1" x14ac:dyDescent="0.25">
      <c r="B1454"/>
      <c r="C1454"/>
      <c r="D1454"/>
      <c r="E1454"/>
      <c r="F1454"/>
      <c r="G1454"/>
    </row>
    <row r="1455" spans="2:7" s="22" customFormat="1" ht="12.75" customHeight="1" x14ac:dyDescent="0.25">
      <c r="B1455"/>
      <c r="C1455"/>
      <c r="D1455"/>
      <c r="E1455"/>
      <c r="F1455"/>
      <c r="G1455"/>
    </row>
    <row r="1456" spans="2:7" s="22" customFormat="1" ht="12.75" customHeight="1" x14ac:dyDescent="0.25">
      <c r="B1456"/>
      <c r="C1456"/>
      <c r="D1456"/>
      <c r="E1456"/>
      <c r="F1456"/>
      <c r="G1456"/>
    </row>
    <row r="1457" spans="2:7" s="22" customFormat="1" ht="12.75" customHeight="1" x14ac:dyDescent="0.25">
      <c r="B1457"/>
      <c r="C1457"/>
      <c r="D1457"/>
      <c r="E1457"/>
      <c r="F1457"/>
      <c r="G1457"/>
    </row>
    <row r="1458" spans="2:7" s="22" customFormat="1" ht="12.75" customHeight="1" x14ac:dyDescent="0.25">
      <c r="B1458"/>
      <c r="C1458"/>
      <c r="D1458"/>
      <c r="E1458"/>
      <c r="F1458"/>
      <c r="G1458"/>
    </row>
    <row r="1459" spans="2:7" s="22" customFormat="1" ht="12.75" customHeight="1" x14ac:dyDescent="0.25">
      <c r="B1459"/>
      <c r="C1459"/>
      <c r="D1459"/>
      <c r="E1459"/>
      <c r="F1459"/>
      <c r="G1459"/>
    </row>
    <row r="1460" spans="2:7" s="22" customFormat="1" ht="12.75" customHeight="1" x14ac:dyDescent="0.25">
      <c r="B1460"/>
      <c r="C1460"/>
      <c r="D1460"/>
      <c r="E1460"/>
      <c r="F1460"/>
      <c r="G1460"/>
    </row>
    <row r="1461" spans="2:7" s="22" customFormat="1" ht="12.75" customHeight="1" x14ac:dyDescent="0.25">
      <c r="B1461"/>
      <c r="C1461"/>
      <c r="D1461"/>
      <c r="E1461"/>
      <c r="F1461"/>
      <c r="G1461"/>
    </row>
    <row r="1462" spans="2:7" s="22" customFormat="1" ht="12.75" customHeight="1" x14ac:dyDescent="0.25">
      <c r="B1462"/>
      <c r="C1462"/>
      <c r="D1462"/>
      <c r="E1462"/>
      <c r="F1462"/>
      <c r="G1462"/>
    </row>
    <row r="1463" spans="2:7" s="22" customFormat="1" ht="12.75" customHeight="1" x14ac:dyDescent="0.25">
      <c r="B1463"/>
      <c r="C1463"/>
      <c r="D1463"/>
      <c r="E1463"/>
      <c r="F1463"/>
      <c r="G1463"/>
    </row>
    <row r="1464" spans="2:7" s="22" customFormat="1" ht="12.75" customHeight="1" x14ac:dyDescent="0.25">
      <c r="B1464"/>
      <c r="C1464"/>
      <c r="D1464"/>
      <c r="E1464"/>
      <c r="F1464"/>
      <c r="G1464"/>
    </row>
    <row r="1465" spans="2:7" s="22" customFormat="1" ht="12.75" customHeight="1" x14ac:dyDescent="0.25">
      <c r="B1465"/>
      <c r="C1465"/>
      <c r="D1465"/>
      <c r="E1465"/>
      <c r="F1465"/>
      <c r="G1465"/>
    </row>
    <row r="1466" spans="2:7" s="22" customFormat="1" ht="12.75" customHeight="1" x14ac:dyDescent="0.25">
      <c r="B1466"/>
      <c r="C1466"/>
      <c r="D1466"/>
      <c r="E1466"/>
      <c r="F1466"/>
      <c r="G1466"/>
    </row>
    <row r="1467" spans="2:7" s="22" customFormat="1" ht="12.75" customHeight="1" x14ac:dyDescent="0.25">
      <c r="B1467"/>
      <c r="C1467"/>
      <c r="D1467"/>
      <c r="E1467"/>
      <c r="F1467"/>
      <c r="G1467"/>
    </row>
    <row r="1468" spans="2:7" s="22" customFormat="1" ht="12.75" customHeight="1" x14ac:dyDescent="0.25">
      <c r="B1468"/>
      <c r="C1468"/>
      <c r="D1468"/>
      <c r="E1468"/>
      <c r="F1468"/>
      <c r="G1468"/>
    </row>
    <row r="1469" spans="2:7" s="22" customFormat="1" ht="12.75" customHeight="1" x14ac:dyDescent="0.25">
      <c r="B1469"/>
      <c r="C1469"/>
      <c r="D1469"/>
      <c r="E1469"/>
      <c r="F1469"/>
      <c r="G1469"/>
    </row>
    <row r="1470" spans="2:7" s="22" customFormat="1" ht="12.75" customHeight="1" x14ac:dyDescent="0.25">
      <c r="B1470"/>
      <c r="C1470"/>
      <c r="D1470"/>
      <c r="E1470"/>
      <c r="F1470"/>
      <c r="G1470"/>
    </row>
    <row r="1471" spans="2:7" s="22" customFormat="1" ht="12.75" customHeight="1" x14ac:dyDescent="0.25">
      <c r="B1471"/>
      <c r="C1471"/>
      <c r="D1471"/>
      <c r="E1471"/>
      <c r="F1471"/>
      <c r="G1471"/>
    </row>
    <row r="1472" spans="2:7" s="22" customFormat="1" ht="12.75" customHeight="1" x14ac:dyDescent="0.25">
      <c r="B1472"/>
      <c r="C1472"/>
      <c r="D1472"/>
      <c r="E1472"/>
      <c r="F1472"/>
      <c r="G1472"/>
    </row>
    <row r="1473" spans="2:7" s="22" customFormat="1" ht="12.75" customHeight="1" x14ac:dyDescent="0.25">
      <c r="B1473"/>
      <c r="C1473"/>
      <c r="D1473"/>
      <c r="E1473"/>
      <c r="F1473"/>
      <c r="G1473"/>
    </row>
    <row r="1474" spans="2:7" s="22" customFormat="1" ht="12.75" customHeight="1" x14ac:dyDescent="0.25">
      <c r="B1474"/>
      <c r="C1474"/>
      <c r="D1474"/>
      <c r="E1474"/>
      <c r="F1474"/>
      <c r="G1474"/>
    </row>
    <row r="1475" spans="2:7" s="22" customFormat="1" ht="12.75" customHeight="1" x14ac:dyDescent="0.25">
      <c r="B1475"/>
      <c r="C1475"/>
      <c r="D1475"/>
      <c r="E1475"/>
      <c r="F1475"/>
      <c r="G1475"/>
    </row>
    <row r="1476" spans="2:7" s="22" customFormat="1" ht="12.75" customHeight="1" x14ac:dyDescent="0.25">
      <c r="B1476"/>
      <c r="C1476"/>
      <c r="D1476"/>
      <c r="E1476"/>
      <c r="F1476"/>
      <c r="G1476"/>
    </row>
    <row r="1477" spans="2:7" s="22" customFormat="1" ht="12.75" customHeight="1" x14ac:dyDescent="0.25">
      <c r="B1477"/>
      <c r="C1477"/>
      <c r="D1477"/>
      <c r="E1477"/>
      <c r="F1477"/>
      <c r="G1477"/>
    </row>
    <row r="1478" spans="2:7" s="22" customFormat="1" ht="12.75" customHeight="1" x14ac:dyDescent="0.25">
      <c r="B1478"/>
      <c r="C1478"/>
      <c r="D1478"/>
      <c r="E1478"/>
      <c r="F1478"/>
      <c r="G1478"/>
    </row>
    <row r="1479" spans="2:7" s="22" customFormat="1" ht="12.75" customHeight="1" x14ac:dyDescent="0.25">
      <c r="B1479"/>
      <c r="C1479"/>
      <c r="D1479"/>
      <c r="E1479"/>
      <c r="F1479"/>
      <c r="G1479"/>
    </row>
    <row r="1480" spans="2:7" s="22" customFormat="1" ht="12.75" customHeight="1" x14ac:dyDescent="0.25">
      <c r="B1480"/>
      <c r="C1480"/>
      <c r="D1480"/>
      <c r="E1480"/>
      <c r="F1480"/>
      <c r="G1480"/>
    </row>
    <row r="1481" spans="2:7" s="22" customFormat="1" ht="12.75" customHeight="1" x14ac:dyDescent="0.25">
      <c r="B1481"/>
      <c r="C1481"/>
      <c r="D1481"/>
      <c r="E1481"/>
      <c r="F1481"/>
      <c r="G1481"/>
    </row>
    <row r="1482" spans="2:7" s="22" customFormat="1" ht="12.75" customHeight="1" x14ac:dyDescent="0.25">
      <c r="B1482"/>
      <c r="C1482"/>
      <c r="D1482"/>
      <c r="E1482"/>
      <c r="F1482"/>
      <c r="G1482"/>
    </row>
    <row r="1483" spans="2:7" s="22" customFormat="1" ht="12.75" customHeight="1" x14ac:dyDescent="0.25">
      <c r="B1483"/>
      <c r="C1483"/>
      <c r="D1483"/>
      <c r="E1483"/>
      <c r="F1483"/>
      <c r="G1483"/>
    </row>
    <row r="1484" spans="2:7" s="22" customFormat="1" ht="12.75" customHeight="1" x14ac:dyDescent="0.25">
      <c r="B1484"/>
      <c r="C1484"/>
      <c r="D1484"/>
      <c r="E1484"/>
      <c r="F1484"/>
      <c r="G1484"/>
    </row>
    <row r="1485" spans="2:7" s="22" customFormat="1" ht="12.75" customHeight="1" x14ac:dyDescent="0.25">
      <c r="B1485"/>
      <c r="C1485"/>
      <c r="D1485"/>
      <c r="E1485"/>
      <c r="F1485"/>
      <c r="G1485"/>
    </row>
    <row r="1486" spans="2:7" s="22" customFormat="1" ht="12.75" customHeight="1" x14ac:dyDescent="0.25">
      <c r="B1486"/>
      <c r="C1486"/>
      <c r="D1486"/>
      <c r="E1486"/>
      <c r="F1486"/>
      <c r="G1486"/>
    </row>
    <row r="1487" spans="2:7" s="22" customFormat="1" ht="12.75" customHeight="1" x14ac:dyDescent="0.25">
      <c r="B1487"/>
      <c r="C1487"/>
      <c r="D1487"/>
      <c r="E1487"/>
      <c r="F1487"/>
      <c r="G1487"/>
    </row>
    <row r="1488" spans="2:7" s="22" customFormat="1" ht="12.75" customHeight="1" x14ac:dyDescent="0.25">
      <c r="B1488"/>
      <c r="C1488"/>
      <c r="D1488"/>
      <c r="E1488"/>
      <c r="F1488"/>
      <c r="G1488"/>
    </row>
    <row r="1489" spans="2:7" s="22" customFormat="1" ht="12.75" customHeight="1" x14ac:dyDescent="0.25">
      <c r="B1489"/>
      <c r="C1489"/>
      <c r="D1489"/>
      <c r="E1489"/>
      <c r="F1489"/>
      <c r="G1489"/>
    </row>
    <row r="1490" spans="2:7" s="22" customFormat="1" ht="12.75" customHeight="1" x14ac:dyDescent="0.25">
      <c r="B1490"/>
      <c r="C1490"/>
      <c r="D1490"/>
      <c r="E1490"/>
      <c r="F1490"/>
      <c r="G1490"/>
    </row>
    <row r="1491" spans="2:7" s="22" customFormat="1" ht="12.75" customHeight="1" x14ac:dyDescent="0.25">
      <c r="B1491"/>
      <c r="C1491"/>
      <c r="D1491"/>
      <c r="E1491"/>
      <c r="F1491"/>
      <c r="G1491"/>
    </row>
    <row r="1492" spans="2:7" s="22" customFormat="1" ht="12.75" customHeight="1" x14ac:dyDescent="0.25">
      <c r="B1492"/>
      <c r="C1492"/>
      <c r="D1492"/>
      <c r="E1492"/>
      <c r="F1492"/>
      <c r="G1492"/>
    </row>
    <row r="1493" spans="2:7" s="22" customFormat="1" ht="12.75" customHeight="1" x14ac:dyDescent="0.25">
      <c r="B1493"/>
      <c r="C1493"/>
      <c r="D1493"/>
      <c r="E1493"/>
      <c r="F1493"/>
      <c r="G1493"/>
    </row>
    <row r="1494" spans="2:7" s="22" customFormat="1" ht="12.75" customHeight="1" x14ac:dyDescent="0.25">
      <c r="B1494"/>
      <c r="C1494"/>
      <c r="D1494"/>
      <c r="E1494"/>
      <c r="F1494"/>
      <c r="G1494"/>
    </row>
    <row r="1495" spans="2:7" s="22" customFormat="1" ht="12.75" customHeight="1" x14ac:dyDescent="0.25">
      <c r="B1495"/>
      <c r="C1495"/>
      <c r="D1495"/>
      <c r="E1495"/>
      <c r="F1495"/>
      <c r="G1495"/>
    </row>
    <row r="1496" spans="2:7" s="22" customFormat="1" ht="12.75" customHeight="1" x14ac:dyDescent="0.25">
      <c r="B1496"/>
      <c r="C1496"/>
      <c r="D1496"/>
      <c r="E1496"/>
      <c r="F1496"/>
      <c r="G1496"/>
    </row>
    <row r="1497" spans="2:7" s="22" customFormat="1" ht="12.75" customHeight="1" x14ac:dyDescent="0.25">
      <c r="B1497"/>
      <c r="C1497"/>
      <c r="D1497"/>
      <c r="E1497"/>
      <c r="F1497"/>
      <c r="G1497"/>
    </row>
    <row r="1498" spans="2:7" s="22" customFormat="1" ht="12.75" customHeight="1" x14ac:dyDescent="0.25">
      <c r="B1498"/>
      <c r="C1498"/>
      <c r="D1498"/>
      <c r="E1498"/>
      <c r="F1498"/>
      <c r="G1498"/>
    </row>
    <row r="1499" spans="2:7" s="22" customFormat="1" ht="12.75" customHeight="1" x14ac:dyDescent="0.25">
      <c r="B1499"/>
      <c r="C1499"/>
      <c r="D1499"/>
      <c r="E1499"/>
      <c r="F1499"/>
      <c r="G1499"/>
    </row>
    <row r="1500" spans="2:7" s="22" customFormat="1" ht="12.75" customHeight="1" x14ac:dyDescent="0.25">
      <c r="B1500"/>
      <c r="C1500"/>
      <c r="D1500"/>
      <c r="E1500"/>
      <c r="F1500"/>
      <c r="G1500"/>
    </row>
    <row r="1501" spans="2:7" s="22" customFormat="1" ht="12.75" customHeight="1" x14ac:dyDescent="0.25">
      <c r="B1501"/>
      <c r="C1501"/>
      <c r="D1501"/>
      <c r="E1501"/>
      <c r="F1501"/>
      <c r="G1501"/>
    </row>
    <row r="1502" spans="2:7" s="22" customFormat="1" ht="12.75" customHeight="1" x14ac:dyDescent="0.25">
      <c r="B1502"/>
      <c r="C1502"/>
      <c r="D1502"/>
      <c r="E1502"/>
      <c r="F1502"/>
      <c r="G1502"/>
    </row>
    <row r="1503" spans="2:7" s="22" customFormat="1" ht="12.75" customHeight="1" x14ac:dyDescent="0.25">
      <c r="B1503"/>
      <c r="C1503"/>
      <c r="D1503"/>
      <c r="E1503"/>
      <c r="F1503"/>
      <c r="G1503"/>
    </row>
    <row r="1504" spans="2:7" s="22" customFormat="1" ht="12.75" customHeight="1" x14ac:dyDescent="0.25">
      <c r="B1504"/>
      <c r="C1504"/>
      <c r="D1504"/>
      <c r="E1504"/>
      <c r="F1504"/>
      <c r="G1504"/>
    </row>
    <row r="1505" spans="2:7" s="22" customFormat="1" ht="12.75" customHeight="1" x14ac:dyDescent="0.25">
      <c r="B1505"/>
      <c r="C1505"/>
      <c r="D1505"/>
      <c r="E1505"/>
      <c r="F1505"/>
      <c r="G1505"/>
    </row>
    <row r="1506" spans="2:7" s="22" customFormat="1" ht="12.75" customHeight="1" x14ac:dyDescent="0.25">
      <c r="B1506"/>
      <c r="C1506"/>
      <c r="D1506"/>
      <c r="E1506"/>
      <c r="F1506"/>
      <c r="G1506"/>
    </row>
    <row r="1507" spans="2:7" s="22" customFormat="1" ht="12.75" customHeight="1" x14ac:dyDescent="0.25">
      <c r="B1507"/>
      <c r="C1507"/>
      <c r="D1507"/>
      <c r="E1507"/>
      <c r="F1507"/>
      <c r="G1507"/>
    </row>
    <row r="1508" spans="2:7" s="22" customFormat="1" ht="12.75" customHeight="1" x14ac:dyDescent="0.25">
      <c r="B1508"/>
      <c r="C1508"/>
      <c r="D1508"/>
      <c r="E1508"/>
      <c r="F1508"/>
      <c r="G1508"/>
    </row>
    <row r="1509" spans="2:7" s="22" customFormat="1" ht="12.75" customHeight="1" x14ac:dyDescent="0.25">
      <c r="B1509"/>
      <c r="C1509"/>
      <c r="D1509"/>
      <c r="E1509"/>
      <c r="F1509"/>
      <c r="G1509"/>
    </row>
    <row r="1510" spans="2:7" s="22" customFormat="1" ht="12.75" customHeight="1" x14ac:dyDescent="0.25">
      <c r="B1510"/>
      <c r="C1510"/>
      <c r="D1510"/>
      <c r="E1510"/>
      <c r="F1510"/>
      <c r="G1510"/>
    </row>
    <row r="1511" spans="2:7" s="22" customFormat="1" ht="15" customHeight="1" x14ac:dyDescent="0.25">
      <c r="B1511"/>
      <c r="C1511"/>
      <c r="D1511"/>
      <c r="E1511"/>
      <c r="F1511"/>
      <c r="G1511"/>
    </row>
    <row r="1512" spans="2:7" s="22" customFormat="1" ht="15" customHeight="1" x14ac:dyDescent="0.25">
      <c r="B1512"/>
      <c r="C1512"/>
      <c r="D1512"/>
      <c r="E1512"/>
      <c r="F1512"/>
      <c r="G1512"/>
    </row>
    <row r="1513" spans="2:7" s="22" customFormat="1" ht="12.75" customHeight="1" x14ac:dyDescent="0.25">
      <c r="B1513"/>
      <c r="C1513"/>
      <c r="D1513"/>
      <c r="E1513"/>
      <c r="F1513"/>
      <c r="G1513"/>
    </row>
    <row r="1514" spans="2:7" s="22" customFormat="1" ht="12.75" customHeight="1" x14ac:dyDescent="0.25">
      <c r="B1514"/>
      <c r="C1514"/>
      <c r="D1514"/>
      <c r="E1514"/>
      <c r="F1514"/>
      <c r="G1514"/>
    </row>
    <row r="1515" spans="2:7" s="22" customFormat="1" ht="12.75" customHeight="1" x14ac:dyDescent="0.25">
      <c r="B1515"/>
      <c r="C1515"/>
      <c r="D1515"/>
      <c r="E1515"/>
      <c r="F1515"/>
      <c r="G1515"/>
    </row>
    <row r="1516" spans="2:7" s="22" customFormat="1" ht="12.75" customHeight="1" x14ac:dyDescent="0.25">
      <c r="B1516"/>
      <c r="C1516"/>
      <c r="D1516"/>
      <c r="E1516"/>
      <c r="F1516"/>
      <c r="G1516"/>
    </row>
    <row r="1517" spans="2:7" s="22" customFormat="1" ht="12.75" customHeight="1" x14ac:dyDescent="0.25">
      <c r="B1517"/>
      <c r="C1517"/>
      <c r="D1517"/>
      <c r="E1517"/>
      <c r="F1517"/>
      <c r="G1517"/>
    </row>
    <row r="1518" spans="2:7" s="22" customFormat="1" ht="12.75" customHeight="1" x14ac:dyDescent="0.25">
      <c r="B1518"/>
      <c r="C1518"/>
      <c r="D1518"/>
      <c r="E1518"/>
      <c r="F1518"/>
      <c r="G1518"/>
    </row>
    <row r="1519" spans="2:7" s="22" customFormat="1" ht="12.75" customHeight="1" x14ac:dyDescent="0.25">
      <c r="B1519"/>
      <c r="C1519"/>
      <c r="D1519"/>
      <c r="E1519"/>
      <c r="F1519"/>
      <c r="G1519"/>
    </row>
    <row r="1520" spans="2:7" s="22" customFormat="1" ht="15" customHeight="1" x14ac:dyDescent="0.25">
      <c r="B1520"/>
      <c r="C1520"/>
      <c r="D1520"/>
      <c r="E1520"/>
      <c r="F1520"/>
      <c r="G1520"/>
    </row>
    <row r="1521" spans="2:7" s="22" customFormat="1" ht="12.75" customHeight="1" x14ac:dyDescent="0.25">
      <c r="B1521"/>
      <c r="C1521"/>
      <c r="D1521"/>
      <c r="E1521"/>
      <c r="F1521"/>
      <c r="G1521"/>
    </row>
    <row r="1522" spans="2:7" s="22" customFormat="1" ht="12.75" customHeight="1" x14ac:dyDescent="0.25">
      <c r="B1522"/>
      <c r="C1522"/>
      <c r="D1522"/>
      <c r="E1522"/>
      <c r="F1522"/>
      <c r="G1522"/>
    </row>
    <row r="1523" spans="2:7" s="22" customFormat="1" ht="12.75" customHeight="1" x14ac:dyDescent="0.25">
      <c r="B1523"/>
      <c r="C1523"/>
      <c r="D1523"/>
      <c r="E1523"/>
      <c r="F1523"/>
      <c r="G1523"/>
    </row>
    <row r="1524" spans="2:7" s="22" customFormat="1" ht="12.75" customHeight="1" x14ac:dyDescent="0.25">
      <c r="B1524"/>
      <c r="C1524"/>
      <c r="D1524"/>
      <c r="E1524"/>
      <c r="F1524"/>
      <c r="G1524"/>
    </row>
    <row r="1525" spans="2:7" s="22" customFormat="1" ht="12.75" customHeight="1" x14ac:dyDescent="0.25">
      <c r="B1525"/>
      <c r="C1525"/>
      <c r="D1525"/>
      <c r="E1525"/>
      <c r="F1525"/>
      <c r="G1525"/>
    </row>
    <row r="1526" spans="2:7" s="22" customFormat="1" ht="12.75" customHeight="1" x14ac:dyDescent="0.25">
      <c r="B1526"/>
      <c r="C1526"/>
      <c r="D1526"/>
      <c r="E1526"/>
      <c r="F1526"/>
      <c r="G1526"/>
    </row>
    <row r="1527" spans="2:7" s="22" customFormat="1" ht="15" customHeight="1" x14ac:dyDescent="0.25">
      <c r="B1527"/>
      <c r="C1527"/>
      <c r="D1527"/>
      <c r="E1527"/>
      <c r="F1527"/>
      <c r="G1527"/>
    </row>
    <row r="1528" spans="2:7" s="22" customFormat="1" ht="15" customHeight="1" x14ac:dyDescent="0.25">
      <c r="B1528"/>
      <c r="C1528"/>
      <c r="D1528"/>
      <c r="E1528"/>
      <c r="F1528"/>
      <c r="G1528"/>
    </row>
    <row r="1529" spans="2:7" s="22" customFormat="1" ht="12.75" customHeight="1" x14ac:dyDescent="0.25">
      <c r="B1529"/>
      <c r="C1529"/>
      <c r="D1529"/>
      <c r="E1529"/>
      <c r="F1529"/>
      <c r="G1529"/>
    </row>
    <row r="1530" spans="2:7" s="22" customFormat="1" ht="12.75" customHeight="1" x14ac:dyDescent="0.25">
      <c r="B1530"/>
      <c r="C1530"/>
      <c r="D1530"/>
      <c r="E1530"/>
      <c r="F1530"/>
      <c r="G1530"/>
    </row>
    <row r="1531" spans="2:7" s="22" customFormat="1" ht="12.75" customHeight="1" x14ac:dyDescent="0.25">
      <c r="B1531"/>
      <c r="C1531"/>
      <c r="D1531"/>
      <c r="E1531"/>
      <c r="F1531"/>
      <c r="G1531"/>
    </row>
    <row r="1532" spans="2:7" s="22" customFormat="1" ht="12.75" customHeight="1" x14ac:dyDescent="0.25">
      <c r="B1532"/>
      <c r="C1532"/>
      <c r="D1532"/>
      <c r="E1532"/>
      <c r="F1532"/>
      <c r="G1532"/>
    </row>
    <row r="1533" spans="2:7" s="22" customFormat="1" ht="12.75" customHeight="1" x14ac:dyDescent="0.25">
      <c r="B1533"/>
      <c r="C1533"/>
      <c r="D1533"/>
      <c r="E1533"/>
      <c r="F1533"/>
      <c r="G1533"/>
    </row>
    <row r="1534" spans="2:7" s="22" customFormat="1" ht="12.75" customHeight="1" x14ac:dyDescent="0.25">
      <c r="B1534"/>
      <c r="C1534"/>
      <c r="D1534"/>
      <c r="E1534"/>
      <c r="F1534"/>
      <c r="G1534"/>
    </row>
    <row r="1535" spans="2:7" s="22" customFormat="1" ht="12.75" customHeight="1" x14ac:dyDescent="0.25">
      <c r="B1535"/>
      <c r="C1535"/>
      <c r="D1535"/>
      <c r="E1535"/>
      <c r="F1535"/>
      <c r="G1535"/>
    </row>
    <row r="1536" spans="2:7" s="22" customFormat="1" ht="15" customHeight="1" x14ac:dyDescent="0.25">
      <c r="B1536"/>
      <c r="C1536"/>
      <c r="D1536"/>
      <c r="E1536"/>
      <c r="F1536"/>
      <c r="G1536"/>
    </row>
    <row r="1537" spans="2:7" s="22" customFormat="1" ht="12.75" customHeight="1" x14ac:dyDescent="0.25">
      <c r="B1537"/>
      <c r="C1537"/>
      <c r="D1537"/>
      <c r="E1537"/>
      <c r="F1537"/>
      <c r="G1537"/>
    </row>
    <row r="1538" spans="2:7" s="22" customFormat="1" ht="12.75" customHeight="1" x14ac:dyDescent="0.25">
      <c r="B1538"/>
      <c r="C1538"/>
      <c r="D1538"/>
      <c r="E1538"/>
      <c r="F1538"/>
      <c r="G1538"/>
    </row>
    <row r="1539" spans="2:7" s="22" customFormat="1" ht="12.75" customHeight="1" x14ac:dyDescent="0.25">
      <c r="B1539"/>
      <c r="C1539"/>
      <c r="D1539"/>
      <c r="E1539"/>
      <c r="F1539"/>
      <c r="G1539"/>
    </row>
    <row r="1540" spans="2:7" s="22" customFormat="1" ht="12.75" customHeight="1" x14ac:dyDescent="0.25">
      <c r="B1540"/>
      <c r="C1540"/>
      <c r="D1540"/>
      <c r="E1540"/>
      <c r="F1540"/>
      <c r="G1540"/>
    </row>
    <row r="1541" spans="2:7" s="22" customFormat="1" ht="12.75" customHeight="1" x14ac:dyDescent="0.25">
      <c r="B1541"/>
      <c r="C1541"/>
      <c r="D1541"/>
      <c r="E1541"/>
      <c r="F1541"/>
      <c r="G1541"/>
    </row>
    <row r="1542" spans="2:7" s="22" customFormat="1" ht="12.75" customHeight="1" x14ac:dyDescent="0.25">
      <c r="B1542"/>
      <c r="C1542"/>
      <c r="D1542"/>
      <c r="E1542"/>
      <c r="F1542"/>
      <c r="G1542"/>
    </row>
    <row r="1543" spans="2:7" s="22" customFormat="1" ht="12.75" customHeight="1" x14ac:dyDescent="0.25">
      <c r="B1543"/>
      <c r="C1543"/>
      <c r="D1543"/>
      <c r="E1543"/>
      <c r="F1543"/>
      <c r="G1543"/>
    </row>
    <row r="1544" spans="2:7" s="22" customFormat="1" ht="15" customHeight="1" x14ac:dyDescent="0.25">
      <c r="B1544"/>
      <c r="C1544"/>
      <c r="D1544"/>
      <c r="E1544"/>
      <c r="F1544"/>
      <c r="G1544"/>
    </row>
    <row r="1545" spans="2:7" s="22" customFormat="1" ht="15" customHeight="1" x14ac:dyDescent="0.25">
      <c r="B1545"/>
      <c r="C1545"/>
      <c r="D1545"/>
      <c r="E1545"/>
      <c r="F1545"/>
      <c r="G1545"/>
    </row>
    <row r="1546" spans="2:7" s="22" customFormat="1" ht="15" customHeight="1" x14ac:dyDescent="0.25">
      <c r="B1546"/>
      <c r="C1546"/>
      <c r="D1546"/>
      <c r="E1546"/>
      <c r="F1546"/>
      <c r="G1546"/>
    </row>
    <row r="1547" spans="2:7" s="22" customFormat="1" ht="12" customHeight="1" x14ac:dyDescent="0.25">
      <c r="B1547"/>
      <c r="C1547"/>
      <c r="D1547"/>
      <c r="E1547"/>
      <c r="F1547"/>
      <c r="G1547"/>
    </row>
    <row r="1548" spans="2:7" s="22" customFormat="1" ht="12.75" customHeight="1" x14ac:dyDescent="0.25">
      <c r="B1548"/>
      <c r="C1548"/>
      <c r="D1548"/>
      <c r="E1548"/>
      <c r="F1548"/>
      <c r="G1548"/>
    </row>
    <row r="1549" spans="2:7" s="22" customFormat="1" ht="12.75" customHeight="1" x14ac:dyDescent="0.25">
      <c r="B1549"/>
      <c r="C1549"/>
      <c r="D1549"/>
      <c r="E1549"/>
      <c r="F1549"/>
      <c r="G1549"/>
    </row>
    <row r="1550" spans="2:7" s="22" customFormat="1" ht="12.75" customHeight="1" x14ac:dyDescent="0.25">
      <c r="B1550"/>
      <c r="C1550"/>
      <c r="D1550"/>
      <c r="E1550"/>
      <c r="F1550"/>
      <c r="G1550"/>
    </row>
    <row r="1551" spans="2:7" s="22" customFormat="1" ht="12.75" customHeight="1" x14ac:dyDescent="0.25">
      <c r="B1551"/>
      <c r="C1551"/>
      <c r="D1551"/>
      <c r="E1551"/>
      <c r="F1551"/>
      <c r="G1551"/>
    </row>
    <row r="1552" spans="2:7" s="22" customFormat="1" ht="12.75" customHeight="1" x14ac:dyDescent="0.25">
      <c r="B1552"/>
      <c r="C1552"/>
      <c r="D1552"/>
      <c r="E1552"/>
      <c r="F1552"/>
      <c r="G1552"/>
    </row>
    <row r="1553" spans="2:7" s="22" customFormat="1" ht="12.75" customHeight="1" x14ac:dyDescent="0.25">
      <c r="B1553"/>
      <c r="C1553"/>
      <c r="D1553"/>
      <c r="E1553"/>
      <c r="F1553"/>
      <c r="G1553"/>
    </row>
    <row r="1554" spans="2:7" s="22" customFormat="1" ht="12.75" customHeight="1" x14ac:dyDescent="0.25">
      <c r="B1554"/>
      <c r="C1554"/>
      <c r="D1554"/>
      <c r="E1554"/>
      <c r="F1554"/>
      <c r="G1554"/>
    </row>
    <row r="1555" spans="2:7" s="22" customFormat="1" ht="12.75" customHeight="1" x14ac:dyDescent="0.25">
      <c r="B1555"/>
      <c r="C1555"/>
      <c r="D1555"/>
      <c r="E1555"/>
      <c r="F1555"/>
      <c r="G1555"/>
    </row>
    <row r="1556" spans="2:7" s="22" customFormat="1" ht="12.75" customHeight="1" x14ac:dyDescent="0.25">
      <c r="B1556"/>
      <c r="C1556"/>
      <c r="D1556"/>
      <c r="E1556"/>
      <c r="F1556"/>
      <c r="G1556"/>
    </row>
    <row r="1557" spans="2:7" s="22" customFormat="1" ht="12.75" customHeight="1" x14ac:dyDescent="0.25">
      <c r="B1557"/>
      <c r="C1557"/>
      <c r="D1557"/>
      <c r="E1557"/>
      <c r="F1557"/>
      <c r="G1557"/>
    </row>
    <row r="1558" spans="2:7" s="22" customFormat="1" ht="12.75" customHeight="1" x14ac:dyDescent="0.25">
      <c r="B1558"/>
      <c r="C1558"/>
      <c r="D1558"/>
      <c r="E1558"/>
      <c r="F1558"/>
      <c r="G1558"/>
    </row>
    <row r="1559" spans="2:7" s="22" customFormat="1" ht="12.75" customHeight="1" x14ac:dyDescent="0.25">
      <c r="B1559"/>
      <c r="C1559"/>
      <c r="D1559"/>
      <c r="E1559"/>
      <c r="F1559"/>
      <c r="G1559"/>
    </row>
    <row r="1560" spans="2:7" s="22" customFormat="1" ht="12.75" customHeight="1" x14ac:dyDescent="0.25">
      <c r="B1560"/>
      <c r="C1560"/>
      <c r="D1560"/>
      <c r="E1560"/>
      <c r="F1560"/>
      <c r="G1560"/>
    </row>
    <row r="1561" spans="2:7" s="22" customFormat="1" ht="12.75" customHeight="1" x14ac:dyDescent="0.25">
      <c r="B1561"/>
      <c r="C1561"/>
      <c r="D1561"/>
      <c r="E1561"/>
      <c r="F1561"/>
      <c r="G1561"/>
    </row>
    <row r="1562" spans="2:7" s="22" customFormat="1" ht="12.75" customHeight="1" x14ac:dyDescent="0.25">
      <c r="B1562"/>
      <c r="C1562"/>
      <c r="D1562"/>
      <c r="E1562"/>
      <c r="F1562"/>
      <c r="G1562"/>
    </row>
    <row r="1563" spans="2:7" s="22" customFormat="1" ht="12.75" customHeight="1" x14ac:dyDescent="0.25">
      <c r="B1563"/>
      <c r="C1563"/>
      <c r="D1563"/>
      <c r="E1563"/>
      <c r="F1563"/>
      <c r="G1563"/>
    </row>
    <row r="1564" spans="2:7" s="22" customFormat="1" ht="12.75" customHeight="1" x14ac:dyDescent="0.25">
      <c r="B1564"/>
      <c r="C1564"/>
      <c r="D1564"/>
      <c r="E1564"/>
      <c r="F1564"/>
      <c r="G1564"/>
    </row>
    <row r="1565" spans="2:7" s="22" customFormat="1" ht="12.75" customHeight="1" x14ac:dyDescent="0.25">
      <c r="B1565"/>
      <c r="C1565"/>
      <c r="D1565"/>
      <c r="E1565"/>
      <c r="F1565"/>
      <c r="G1565"/>
    </row>
    <row r="1566" spans="2:7" s="22" customFormat="1" ht="12.75" customHeight="1" x14ac:dyDescent="0.25">
      <c r="B1566"/>
      <c r="C1566"/>
      <c r="D1566"/>
      <c r="E1566"/>
      <c r="F1566"/>
      <c r="G1566"/>
    </row>
    <row r="1567" spans="2:7" s="22" customFormat="1" ht="12.75" customHeight="1" x14ac:dyDescent="0.25">
      <c r="B1567"/>
      <c r="C1567"/>
      <c r="D1567"/>
      <c r="E1567"/>
      <c r="F1567"/>
      <c r="G1567"/>
    </row>
    <row r="1568" spans="2:7" s="22" customFormat="1" ht="12.75" customHeight="1" x14ac:dyDescent="0.25">
      <c r="B1568"/>
      <c r="C1568"/>
      <c r="D1568"/>
      <c r="E1568"/>
      <c r="F1568"/>
      <c r="G1568"/>
    </row>
    <row r="1569" spans="2:7" s="22" customFormat="1" ht="12.75" customHeight="1" x14ac:dyDescent="0.25">
      <c r="B1569"/>
      <c r="C1569"/>
      <c r="D1569"/>
      <c r="E1569"/>
      <c r="F1569"/>
      <c r="G1569"/>
    </row>
    <row r="1570" spans="2:7" s="22" customFormat="1" ht="12.75" customHeight="1" x14ac:dyDescent="0.25">
      <c r="B1570"/>
      <c r="C1570"/>
      <c r="D1570"/>
      <c r="E1570"/>
      <c r="F1570"/>
      <c r="G1570"/>
    </row>
    <row r="1571" spans="2:7" s="22" customFormat="1" ht="12.75" customHeight="1" x14ac:dyDescent="0.25">
      <c r="B1571"/>
      <c r="C1571"/>
      <c r="D1571"/>
      <c r="E1571"/>
      <c r="F1571"/>
      <c r="G1571"/>
    </row>
    <row r="1572" spans="2:7" s="22" customFormat="1" ht="12.75" customHeight="1" x14ac:dyDescent="0.25">
      <c r="B1572"/>
      <c r="C1572"/>
      <c r="D1572"/>
      <c r="E1572"/>
      <c r="F1572"/>
      <c r="G1572"/>
    </row>
    <row r="1573" spans="2:7" s="22" customFormat="1" ht="12.75" customHeight="1" x14ac:dyDescent="0.25">
      <c r="B1573"/>
      <c r="C1573"/>
      <c r="D1573"/>
      <c r="E1573"/>
      <c r="F1573"/>
      <c r="G1573"/>
    </row>
    <row r="1574" spans="2:7" s="22" customFormat="1" ht="12.75" customHeight="1" x14ac:dyDescent="0.25">
      <c r="B1574"/>
      <c r="C1574"/>
      <c r="D1574"/>
      <c r="E1574"/>
      <c r="F1574"/>
      <c r="G1574"/>
    </row>
    <row r="1575" spans="2:7" s="22" customFormat="1" ht="12.75" customHeight="1" x14ac:dyDescent="0.25">
      <c r="B1575"/>
      <c r="C1575"/>
      <c r="D1575"/>
      <c r="E1575"/>
      <c r="F1575"/>
      <c r="G1575"/>
    </row>
    <row r="1576" spans="2:7" s="22" customFormat="1" ht="15" customHeight="1" x14ac:dyDescent="0.25">
      <c r="B1576"/>
      <c r="C1576"/>
      <c r="D1576"/>
      <c r="E1576"/>
      <c r="F1576"/>
      <c r="G1576"/>
    </row>
    <row r="1577" spans="2:7" s="22" customFormat="1" ht="12.75" customHeight="1" x14ac:dyDescent="0.25">
      <c r="B1577"/>
      <c r="C1577"/>
      <c r="D1577"/>
      <c r="E1577"/>
      <c r="F1577"/>
      <c r="G1577"/>
    </row>
    <row r="1578" spans="2:7" s="22" customFormat="1" ht="12.75" customHeight="1" x14ac:dyDescent="0.25">
      <c r="B1578"/>
      <c r="C1578"/>
      <c r="D1578"/>
      <c r="E1578"/>
      <c r="F1578"/>
      <c r="G1578"/>
    </row>
    <row r="1579" spans="2:7" s="22" customFormat="1" ht="12.75" customHeight="1" x14ac:dyDescent="0.25">
      <c r="B1579"/>
      <c r="C1579"/>
      <c r="D1579"/>
      <c r="E1579"/>
      <c r="F1579"/>
      <c r="G1579"/>
    </row>
    <row r="1580" spans="2:7" s="22" customFormat="1" ht="12.75" customHeight="1" x14ac:dyDescent="0.25">
      <c r="B1580"/>
      <c r="C1580"/>
      <c r="D1580"/>
      <c r="E1580"/>
      <c r="F1580"/>
      <c r="G1580"/>
    </row>
    <row r="1581" spans="2:7" s="22" customFormat="1" ht="12.75" customHeight="1" x14ac:dyDescent="0.25">
      <c r="B1581"/>
      <c r="C1581"/>
      <c r="D1581"/>
      <c r="E1581"/>
      <c r="F1581"/>
      <c r="G1581"/>
    </row>
    <row r="1582" spans="2:7" s="22" customFormat="1" ht="12.75" customHeight="1" x14ac:dyDescent="0.25">
      <c r="B1582"/>
      <c r="C1582"/>
      <c r="D1582"/>
      <c r="E1582"/>
      <c r="F1582"/>
      <c r="G1582"/>
    </row>
    <row r="1583" spans="2:7" s="22" customFormat="1" ht="12.75" customHeight="1" x14ac:dyDescent="0.25">
      <c r="B1583"/>
      <c r="C1583"/>
      <c r="D1583"/>
      <c r="E1583"/>
      <c r="F1583"/>
      <c r="G1583"/>
    </row>
    <row r="1584" spans="2:7" s="22" customFormat="1" ht="12.75" customHeight="1" x14ac:dyDescent="0.25">
      <c r="B1584"/>
      <c r="C1584"/>
      <c r="D1584"/>
      <c r="E1584"/>
      <c r="F1584"/>
      <c r="G1584"/>
    </row>
    <row r="1585" spans="2:7" s="22" customFormat="1" ht="12.75" customHeight="1" x14ac:dyDescent="0.25">
      <c r="B1585"/>
      <c r="C1585"/>
      <c r="D1585"/>
      <c r="E1585"/>
      <c r="F1585"/>
      <c r="G1585"/>
    </row>
    <row r="1586" spans="2:7" s="22" customFormat="1" ht="12.75" customHeight="1" x14ac:dyDescent="0.25">
      <c r="B1586"/>
      <c r="C1586"/>
      <c r="D1586"/>
      <c r="E1586"/>
      <c r="F1586"/>
      <c r="G1586"/>
    </row>
    <row r="1587" spans="2:7" s="22" customFormat="1" ht="12.75" customHeight="1" x14ac:dyDescent="0.25">
      <c r="B1587"/>
      <c r="C1587"/>
      <c r="D1587"/>
      <c r="E1587"/>
      <c r="F1587"/>
      <c r="G1587"/>
    </row>
    <row r="1588" spans="2:7" s="22" customFormat="1" ht="12.75" customHeight="1" x14ac:dyDescent="0.25">
      <c r="B1588"/>
      <c r="C1588"/>
      <c r="D1588"/>
      <c r="E1588"/>
      <c r="F1588"/>
      <c r="G1588"/>
    </row>
    <row r="1589" spans="2:7" s="22" customFormat="1" ht="12.75" customHeight="1" x14ac:dyDescent="0.25">
      <c r="B1589"/>
      <c r="C1589"/>
      <c r="D1589"/>
      <c r="E1589"/>
      <c r="F1589"/>
      <c r="G1589"/>
    </row>
    <row r="1590" spans="2:7" s="22" customFormat="1" ht="12.75" customHeight="1" x14ac:dyDescent="0.25">
      <c r="B1590"/>
      <c r="C1590"/>
      <c r="D1590"/>
      <c r="E1590"/>
      <c r="F1590"/>
      <c r="G1590"/>
    </row>
    <row r="1591" spans="2:7" s="22" customFormat="1" ht="12.75" customHeight="1" x14ac:dyDescent="0.25">
      <c r="B1591"/>
      <c r="C1591"/>
      <c r="D1591"/>
      <c r="E1591"/>
      <c r="F1591"/>
      <c r="G1591"/>
    </row>
    <row r="1592" spans="2:7" s="22" customFormat="1" ht="12.75" customHeight="1" x14ac:dyDescent="0.25">
      <c r="B1592"/>
      <c r="C1592"/>
      <c r="D1592"/>
      <c r="E1592"/>
      <c r="F1592"/>
      <c r="G1592"/>
    </row>
    <row r="1593" spans="2:7" s="22" customFormat="1" ht="12.75" customHeight="1" x14ac:dyDescent="0.25">
      <c r="B1593"/>
      <c r="C1593"/>
      <c r="D1593"/>
      <c r="E1593"/>
      <c r="F1593"/>
      <c r="G1593"/>
    </row>
    <row r="1594" spans="2:7" s="22" customFormat="1" ht="12.75" customHeight="1" x14ac:dyDescent="0.25">
      <c r="B1594"/>
      <c r="C1594"/>
      <c r="D1594"/>
      <c r="E1594"/>
      <c r="F1594"/>
      <c r="G1594"/>
    </row>
    <row r="1595" spans="2:7" s="22" customFormat="1" ht="12.75" customHeight="1" x14ac:dyDescent="0.25">
      <c r="B1595"/>
      <c r="C1595"/>
      <c r="D1595"/>
      <c r="E1595"/>
      <c r="F1595"/>
      <c r="G1595"/>
    </row>
    <row r="1596" spans="2:7" s="22" customFormat="1" ht="12.75" customHeight="1" x14ac:dyDescent="0.25">
      <c r="B1596"/>
      <c r="C1596"/>
      <c r="D1596"/>
      <c r="E1596"/>
      <c r="F1596"/>
      <c r="G1596"/>
    </row>
    <row r="1597" spans="2:7" s="22" customFormat="1" ht="12.75" customHeight="1" x14ac:dyDescent="0.25">
      <c r="B1597"/>
      <c r="C1597"/>
      <c r="D1597"/>
      <c r="E1597"/>
      <c r="F1597"/>
      <c r="G1597"/>
    </row>
    <row r="1598" spans="2:7" s="22" customFormat="1" ht="12.75" customHeight="1" x14ac:dyDescent="0.25">
      <c r="B1598"/>
      <c r="C1598"/>
      <c r="D1598"/>
      <c r="E1598"/>
      <c r="F1598"/>
      <c r="G1598"/>
    </row>
    <row r="1599" spans="2:7" s="22" customFormat="1" ht="12.75" customHeight="1" x14ac:dyDescent="0.25">
      <c r="B1599"/>
      <c r="C1599"/>
      <c r="D1599"/>
      <c r="E1599"/>
      <c r="F1599"/>
      <c r="G1599"/>
    </row>
    <row r="1600" spans="2:7" s="22" customFormat="1" ht="12.75" customHeight="1" x14ac:dyDescent="0.25">
      <c r="B1600"/>
      <c r="C1600"/>
      <c r="D1600"/>
      <c r="E1600"/>
      <c r="F1600"/>
      <c r="G1600"/>
    </row>
    <row r="1601" spans="2:7" s="22" customFormat="1" ht="12.75" customHeight="1" x14ac:dyDescent="0.25">
      <c r="B1601"/>
      <c r="C1601"/>
      <c r="D1601"/>
      <c r="E1601"/>
      <c r="F1601"/>
      <c r="G1601"/>
    </row>
    <row r="1602" spans="2:7" s="22" customFormat="1" ht="12.75" customHeight="1" x14ac:dyDescent="0.25">
      <c r="B1602"/>
      <c r="C1602"/>
      <c r="D1602"/>
      <c r="E1602"/>
      <c r="F1602"/>
      <c r="G1602"/>
    </row>
    <row r="1603" spans="2:7" s="22" customFormat="1" ht="12.75" customHeight="1" x14ac:dyDescent="0.25">
      <c r="B1603"/>
      <c r="C1603"/>
      <c r="D1603"/>
      <c r="E1603"/>
      <c r="F1603"/>
      <c r="G1603"/>
    </row>
    <row r="1604" spans="2:7" s="22" customFormat="1" ht="12.75" customHeight="1" x14ac:dyDescent="0.25">
      <c r="B1604"/>
      <c r="C1604"/>
      <c r="D1604"/>
      <c r="E1604"/>
      <c r="F1604"/>
      <c r="G1604"/>
    </row>
    <row r="1605" spans="2:7" s="22" customFormat="1" ht="12.75" customHeight="1" x14ac:dyDescent="0.25">
      <c r="B1605"/>
      <c r="C1605"/>
      <c r="D1605"/>
      <c r="E1605"/>
      <c r="F1605"/>
      <c r="G1605"/>
    </row>
    <row r="1606" spans="2:7" s="22" customFormat="1" ht="12.75" customHeight="1" x14ac:dyDescent="0.25">
      <c r="B1606"/>
      <c r="C1606"/>
      <c r="D1606"/>
      <c r="E1606"/>
      <c r="F1606"/>
      <c r="G1606"/>
    </row>
    <row r="1607" spans="2:7" s="22" customFormat="1" ht="12.75" customHeight="1" x14ac:dyDescent="0.25">
      <c r="B1607"/>
      <c r="C1607"/>
      <c r="D1607"/>
      <c r="E1607"/>
      <c r="F1607"/>
      <c r="G1607"/>
    </row>
    <row r="1608" spans="2:7" s="22" customFormat="1" ht="12.75" customHeight="1" x14ac:dyDescent="0.25">
      <c r="B1608"/>
      <c r="C1608"/>
      <c r="D1608"/>
      <c r="E1608"/>
      <c r="F1608"/>
      <c r="G1608"/>
    </row>
    <row r="1609" spans="2:7" s="22" customFormat="1" ht="12.75" customHeight="1" x14ac:dyDescent="0.25">
      <c r="B1609"/>
      <c r="C1609"/>
      <c r="D1609"/>
      <c r="E1609"/>
      <c r="F1609"/>
      <c r="G1609"/>
    </row>
    <row r="1610" spans="2:7" s="22" customFormat="1" ht="12.75" customHeight="1" x14ac:dyDescent="0.25">
      <c r="B1610"/>
      <c r="C1610"/>
      <c r="D1610"/>
      <c r="E1610"/>
      <c r="F1610"/>
      <c r="G1610"/>
    </row>
    <row r="1611" spans="2:7" s="22" customFormat="1" ht="12.75" customHeight="1" x14ac:dyDescent="0.25">
      <c r="B1611"/>
      <c r="C1611"/>
      <c r="D1611"/>
      <c r="E1611"/>
      <c r="F1611"/>
      <c r="G1611"/>
    </row>
    <row r="1612" spans="2:7" s="22" customFormat="1" ht="12.75" customHeight="1" x14ac:dyDescent="0.25">
      <c r="B1612"/>
      <c r="C1612"/>
      <c r="D1612"/>
      <c r="E1612"/>
      <c r="F1612"/>
      <c r="G1612"/>
    </row>
    <row r="1613" spans="2:7" s="22" customFormat="1" ht="12.75" customHeight="1" x14ac:dyDescent="0.25">
      <c r="B1613"/>
      <c r="C1613"/>
      <c r="D1613"/>
      <c r="E1613"/>
      <c r="F1613"/>
      <c r="G1613"/>
    </row>
    <row r="1614" spans="2:7" s="22" customFormat="1" ht="12.75" customHeight="1" x14ac:dyDescent="0.25">
      <c r="B1614"/>
      <c r="C1614"/>
      <c r="D1614"/>
      <c r="E1614"/>
      <c r="F1614"/>
      <c r="G1614"/>
    </row>
    <row r="1615" spans="2:7" s="22" customFormat="1" ht="12.75" customHeight="1" x14ac:dyDescent="0.25">
      <c r="B1615"/>
      <c r="C1615"/>
      <c r="D1615"/>
      <c r="E1615"/>
      <c r="F1615"/>
      <c r="G1615"/>
    </row>
    <row r="1616" spans="2:7" s="22" customFormat="1" ht="12.75" customHeight="1" x14ac:dyDescent="0.25">
      <c r="B1616"/>
      <c r="C1616"/>
      <c r="D1616"/>
      <c r="E1616"/>
      <c r="F1616"/>
      <c r="G1616"/>
    </row>
    <row r="1617" spans="2:7" s="22" customFormat="1" ht="12.75" customHeight="1" x14ac:dyDescent="0.25">
      <c r="B1617"/>
      <c r="C1617"/>
      <c r="D1617"/>
      <c r="E1617"/>
      <c r="F1617"/>
      <c r="G1617"/>
    </row>
    <row r="1618" spans="2:7" s="22" customFormat="1" ht="12.75" customHeight="1" x14ac:dyDescent="0.25">
      <c r="B1618"/>
      <c r="C1618"/>
      <c r="D1618"/>
      <c r="E1618"/>
      <c r="F1618"/>
      <c r="G1618"/>
    </row>
    <row r="1619" spans="2:7" s="22" customFormat="1" ht="12.75" customHeight="1" x14ac:dyDescent="0.25">
      <c r="B1619"/>
      <c r="C1619"/>
      <c r="D1619"/>
      <c r="E1619"/>
      <c r="F1619"/>
      <c r="G1619"/>
    </row>
    <row r="1620" spans="2:7" s="22" customFormat="1" ht="12.75" customHeight="1" x14ac:dyDescent="0.25">
      <c r="B1620"/>
      <c r="C1620"/>
      <c r="D1620"/>
      <c r="E1620"/>
      <c r="F1620"/>
      <c r="G1620"/>
    </row>
    <row r="1621" spans="2:7" s="22" customFormat="1" ht="12.75" customHeight="1" x14ac:dyDescent="0.25">
      <c r="B1621"/>
      <c r="C1621"/>
      <c r="D1621"/>
      <c r="E1621"/>
      <c r="F1621"/>
      <c r="G1621"/>
    </row>
    <row r="1622" spans="2:7" s="22" customFormat="1" ht="12.75" customHeight="1" x14ac:dyDescent="0.25">
      <c r="B1622"/>
      <c r="C1622"/>
      <c r="D1622"/>
      <c r="E1622"/>
      <c r="F1622"/>
      <c r="G1622"/>
    </row>
    <row r="1623" spans="2:7" s="22" customFormat="1" ht="12.75" customHeight="1" x14ac:dyDescent="0.25">
      <c r="B1623"/>
      <c r="C1623"/>
      <c r="D1623"/>
      <c r="E1623"/>
      <c r="F1623"/>
      <c r="G1623"/>
    </row>
    <row r="1624" spans="2:7" s="22" customFormat="1" ht="15" customHeight="1" x14ac:dyDescent="0.25">
      <c r="B1624"/>
      <c r="C1624"/>
      <c r="D1624"/>
      <c r="E1624"/>
      <c r="F1624"/>
      <c r="G1624"/>
    </row>
    <row r="1625" spans="2:7" s="22" customFormat="1" ht="12.75" customHeight="1" x14ac:dyDescent="0.25">
      <c r="B1625"/>
      <c r="C1625"/>
      <c r="D1625"/>
      <c r="E1625"/>
      <c r="F1625"/>
      <c r="G1625"/>
    </row>
    <row r="1626" spans="2:7" s="22" customFormat="1" ht="12.75" customHeight="1" x14ac:dyDescent="0.25">
      <c r="B1626"/>
      <c r="C1626"/>
      <c r="D1626"/>
      <c r="E1626"/>
      <c r="F1626"/>
      <c r="G1626"/>
    </row>
    <row r="1627" spans="2:7" s="22" customFormat="1" ht="12.75" customHeight="1" x14ac:dyDescent="0.25">
      <c r="B1627"/>
      <c r="C1627"/>
      <c r="D1627"/>
      <c r="E1627"/>
      <c r="F1627"/>
      <c r="G1627"/>
    </row>
    <row r="1628" spans="2:7" s="22" customFormat="1" ht="12.75" customHeight="1" x14ac:dyDescent="0.25">
      <c r="B1628"/>
      <c r="C1628"/>
      <c r="D1628"/>
      <c r="E1628"/>
      <c r="F1628"/>
      <c r="G1628"/>
    </row>
    <row r="1629" spans="2:7" s="22" customFormat="1" ht="12.75" customHeight="1" x14ac:dyDescent="0.25">
      <c r="B1629"/>
      <c r="C1629"/>
      <c r="D1629"/>
      <c r="E1629"/>
      <c r="F1629"/>
      <c r="G1629"/>
    </row>
    <row r="1630" spans="2:7" s="22" customFormat="1" ht="12.75" customHeight="1" x14ac:dyDescent="0.25">
      <c r="B1630"/>
      <c r="C1630"/>
      <c r="D1630"/>
      <c r="E1630"/>
      <c r="F1630"/>
      <c r="G1630"/>
    </row>
    <row r="1631" spans="2:7" s="22" customFormat="1" ht="12.75" customHeight="1" x14ac:dyDescent="0.25">
      <c r="B1631"/>
      <c r="C1631"/>
      <c r="D1631"/>
      <c r="E1631"/>
      <c r="F1631"/>
      <c r="G1631"/>
    </row>
    <row r="1632" spans="2:7" s="22" customFormat="1" ht="15" customHeight="1" x14ac:dyDescent="0.25">
      <c r="B1632"/>
      <c r="C1632"/>
      <c r="D1632"/>
      <c r="E1632"/>
      <c r="F1632"/>
      <c r="G1632"/>
    </row>
    <row r="1633" spans="2:7" s="22" customFormat="1" ht="12.75" customHeight="1" x14ac:dyDescent="0.25">
      <c r="B1633"/>
      <c r="C1633"/>
      <c r="D1633"/>
      <c r="E1633"/>
      <c r="F1633"/>
      <c r="G1633"/>
    </row>
    <row r="1634" spans="2:7" s="22" customFormat="1" ht="15" customHeight="1" x14ac:dyDescent="0.25">
      <c r="B1634"/>
      <c r="C1634"/>
      <c r="D1634"/>
      <c r="E1634"/>
      <c r="F1634"/>
      <c r="G1634"/>
    </row>
    <row r="1635" spans="2:7" s="22" customFormat="1" ht="12.75" customHeight="1" x14ac:dyDescent="0.25">
      <c r="B1635"/>
      <c r="C1635"/>
      <c r="D1635"/>
      <c r="E1635"/>
      <c r="F1635"/>
      <c r="G1635"/>
    </row>
    <row r="1636" spans="2:7" s="22" customFormat="1" ht="12.75" customHeight="1" x14ac:dyDescent="0.25">
      <c r="B1636"/>
      <c r="C1636"/>
      <c r="D1636"/>
      <c r="E1636"/>
      <c r="F1636"/>
      <c r="G1636"/>
    </row>
    <row r="1637" spans="2:7" s="22" customFormat="1" ht="12.75" customHeight="1" x14ac:dyDescent="0.25">
      <c r="B1637"/>
      <c r="C1637"/>
      <c r="D1637"/>
      <c r="E1637"/>
      <c r="F1637"/>
      <c r="G1637"/>
    </row>
    <row r="1638" spans="2:7" s="22" customFormat="1" ht="12.75" customHeight="1" x14ac:dyDescent="0.25">
      <c r="B1638"/>
      <c r="C1638"/>
      <c r="D1638"/>
      <c r="E1638"/>
      <c r="F1638"/>
      <c r="G1638"/>
    </row>
    <row r="1639" spans="2:7" s="22" customFormat="1" ht="12.75" customHeight="1" x14ac:dyDescent="0.25">
      <c r="B1639"/>
      <c r="C1639"/>
      <c r="D1639"/>
      <c r="E1639"/>
      <c r="F1639"/>
      <c r="G1639"/>
    </row>
    <row r="1640" spans="2:7" s="22" customFormat="1" ht="12.75" customHeight="1" x14ac:dyDescent="0.25">
      <c r="B1640"/>
      <c r="C1640"/>
      <c r="D1640"/>
      <c r="E1640"/>
      <c r="F1640"/>
      <c r="G1640"/>
    </row>
    <row r="1641" spans="2:7" s="22" customFormat="1" ht="12.75" customHeight="1" x14ac:dyDescent="0.25">
      <c r="B1641"/>
      <c r="C1641"/>
      <c r="D1641"/>
      <c r="E1641"/>
      <c r="F1641"/>
      <c r="G1641"/>
    </row>
    <row r="1642" spans="2:7" s="22" customFormat="1" ht="12.75" customHeight="1" x14ac:dyDescent="0.25">
      <c r="B1642"/>
      <c r="C1642"/>
      <c r="D1642"/>
      <c r="E1642"/>
      <c r="F1642"/>
      <c r="G1642"/>
    </row>
    <row r="1643" spans="2:7" s="22" customFormat="1" ht="15" customHeight="1" x14ac:dyDescent="0.25">
      <c r="B1643"/>
      <c r="C1643"/>
      <c r="D1643"/>
      <c r="E1643"/>
      <c r="F1643"/>
      <c r="G1643"/>
    </row>
    <row r="1644" spans="2:7" s="22" customFormat="1" ht="12.75" customHeight="1" x14ac:dyDescent="0.25">
      <c r="B1644"/>
      <c r="C1644"/>
      <c r="D1644"/>
      <c r="E1644"/>
      <c r="F1644"/>
      <c r="G1644"/>
    </row>
    <row r="1645" spans="2:7" s="22" customFormat="1" ht="12.75" customHeight="1" x14ac:dyDescent="0.25">
      <c r="B1645"/>
      <c r="C1645"/>
      <c r="D1645"/>
      <c r="E1645"/>
      <c r="F1645"/>
      <c r="G1645"/>
    </row>
    <row r="1646" spans="2:7" s="22" customFormat="1" ht="12.75" customHeight="1" x14ac:dyDescent="0.25">
      <c r="B1646"/>
      <c r="C1646"/>
      <c r="D1646"/>
      <c r="E1646"/>
      <c r="F1646"/>
      <c r="G1646"/>
    </row>
    <row r="1647" spans="2:7" s="22" customFormat="1" ht="12.75" customHeight="1" x14ac:dyDescent="0.25">
      <c r="B1647"/>
      <c r="C1647"/>
      <c r="D1647"/>
      <c r="E1647"/>
      <c r="F1647"/>
      <c r="G1647"/>
    </row>
    <row r="1648" spans="2:7" s="22" customFormat="1" ht="12.75" customHeight="1" x14ac:dyDescent="0.25">
      <c r="B1648"/>
      <c r="C1648"/>
      <c r="D1648"/>
      <c r="E1648"/>
      <c r="F1648"/>
      <c r="G1648"/>
    </row>
    <row r="1649" spans="2:7" s="22" customFormat="1" ht="15" customHeight="1" x14ac:dyDescent="0.25">
      <c r="B1649"/>
      <c r="C1649"/>
      <c r="D1649"/>
      <c r="E1649"/>
      <c r="F1649"/>
      <c r="G1649"/>
    </row>
    <row r="1650" spans="2:7" s="22" customFormat="1" ht="12.75" customHeight="1" x14ac:dyDescent="0.25">
      <c r="B1650"/>
      <c r="C1650"/>
      <c r="D1650"/>
      <c r="E1650"/>
      <c r="F1650"/>
      <c r="G1650"/>
    </row>
    <row r="1651" spans="2:7" s="22" customFormat="1" ht="15" customHeight="1" x14ac:dyDescent="0.25">
      <c r="B1651"/>
      <c r="C1651"/>
      <c r="D1651"/>
      <c r="E1651"/>
      <c r="F1651"/>
      <c r="G1651"/>
    </row>
    <row r="1652" spans="2:7" s="22" customFormat="1" ht="15" customHeight="1" x14ac:dyDescent="0.25">
      <c r="B1652"/>
      <c r="C1652"/>
      <c r="D1652"/>
      <c r="E1652"/>
      <c r="F1652"/>
      <c r="G1652"/>
    </row>
    <row r="1653" spans="2:7" s="22" customFormat="1" ht="12.75" customHeight="1" x14ac:dyDescent="0.25">
      <c r="B1653"/>
      <c r="C1653"/>
      <c r="D1653"/>
      <c r="E1653"/>
      <c r="F1653"/>
      <c r="G1653"/>
    </row>
    <row r="1654" spans="2:7" s="22" customFormat="1" ht="12.75" customHeight="1" x14ac:dyDescent="0.25">
      <c r="B1654"/>
      <c r="C1654"/>
      <c r="D1654"/>
      <c r="E1654"/>
      <c r="F1654"/>
      <c r="G1654"/>
    </row>
    <row r="1655" spans="2:7" s="22" customFormat="1" ht="12.75" customHeight="1" x14ac:dyDescent="0.25">
      <c r="B1655"/>
      <c r="C1655"/>
      <c r="D1655"/>
      <c r="E1655"/>
      <c r="F1655"/>
      <c r="G1655"/>
    </row>
    <row r="1656" spans="2:7" s="22" customFormat="1" ht="12.75" customHeight="1" x14ac:dyDescent="0.25">
      <c r="B1656"/>
      <c r="C1656"/>
      <c r="D1656"/>
      <c r="E1656"/>
      <c r="F1656"/>
      <c r="G1656"/>
    </row>
    <row r="1657" spans="2:7" s="22" customFormat="1" ht="12.75" customHeight="1" x14ac:dyDescent="0.25">
      <c r="B1657"/>
      <c r="C1657"/>
      <c r="D1657"/>
      <c r="E1657"/>
      <c r="F1657"/>
      <c r="G1657"/>
    </row>
    <row r="1658" spans="2:7" s="22" customFormat="1" ht="12.75" customHeight="1" x14ac:dyDescent="0.25">
      <c r="B1658"/>
      <c r="C1658"/>
      <c r="D1658"/>
      <c r="E1658"/>
      <c r="F1658"/>
      <c r="G1658"/>
    </row>
    <row r="1659" spans="2:7" s="22" customFormat="1" ht="12.75" customHeight="1" x14ac:dyDescent="0.25">
      <c r="B1659"/>
      <c r="C1659"/>
      <c r="D1659"/>
      <c r="E1659"/>
      <c r="F1659"/>
      <c r="G1659"/>
    </row>
    <row r="1660" spans="2:7" s="22" customFormat="1" ht="12.75" customHeight="1" x14ac:dyDescent="0.25">
      <c r="B1660"/>
      <c r="C1660"/>
      <c r="D1660"/>
      <c r="E1660"/>
      <c r="F1660"/>
      <c r="G1660"/>
    </row>
    <row r="1661" spans="2:7" s="22" customFormat="1" ht="15" customHeight="1" x14ac:dyDescent="0.25">
      <c r="B1661"/>
      <c r="C1661"/>
      <c r="D1661"/>
      <c r="E1661"/>
      <c r="F1661"/>
      <c r="G1661"/>
    </row>
    <row r="1662" spans="2:7" s="22" customFormat="1" ht="12.75" customHeight="1" x14ac:dyDescent="0.25">
      <c r="B1662"/>
      <c r="C1662"/>
      <c r="D1662"/>
      <c r="E1662"/>
      <c r="F1662"/>
      <c r="G1662"/>
    </row>
    <row r="1663" spans="2:7" s="22" customFormat="1" ht="12.75" customHeight="1" x14ac:dyDescent="0.25">
      <c r="B1663"/>
      <c r="C1663"/>
      <c r="D1663"/>
      <c r="E1663"/>
      <c r="F1663"/>
      <c r="G1663"/>
    </row>
    <row r="1664" spans="2:7" s="22" customFormat="1" ht="12.75" customHeight="1" x14ac:dyDescent="0.25">
      <c r="B1664"/>
      <c r="C1664"/>
      <c r="D1664"/>
      <c r="E1664"/>
      <c r="F1664"/>
      <c r="G1664"/>
    </row>
    <row r="1665" spans="2:7" s="22" customFormat="1" ht="12.75" customHeight="1" x14ac:dyDescent="0.25">
      <c r="B1665"/>
      <c r="C1665"/>
      <c r="D1665"/>
      <c r="E1665"/>
      <c r="F1665"/>
      <c r="G1665"/>
    </row>
    <row r="1666" spans="2:7" s="22" customFormat="1" ht="12.75" customHeight="1" x14ac:dyDescent="0.25">
      <c r="B1666"/>
      <c r="C1666"/>
      <c r="D1666"/>
      <c r="E1666"/>
      <c r="F1666"/>
      <c r="G1666"/>
    </row>
    <row r="1667" spans="2:7" s="22" customFormat="1" ht="12.75" customHeight="1" x14ac:dyDescent="0.25">
      <c r="B1667"/>
      <c r="C1667"/>
      <c r="D1667"/>
      <c r="E1667"/>
      <c r="F1667"/>
      <c r="G1667"/>
    </row>
    <row r="1668" spans="2:7" s="22" customFormat="1" ht="15" customHeight="1" x14ac:dyDescent="0.25">
      <c r="B1668"/>
      <c r="C1668"/>
      <c r="D1668"/>
      <c r="E1668"/>
      <c r="F1668"/>
      <c r="G1668"/>
    </row>
    <row r="1669" spans="2:7" s="22" customFormat="1" ht="15" customHeight="1" x14ac:dyDescent="0.25">
      <c r="B1669"/>
      <c r="C1669"/>
      <c r="D1669"/>
      <c r="E1669"/>
      <c r="F1669"/>
      <c r="G1669"/>
    </row>
    <row r="1670" spans="2:7" s="22" customFormat="1" ht="15" customHeight="1" x14ac:dyDescent="0.25">
      <c r="B1670"/>
      <c r="C1670"/>
      <c r="D1670"/>
      <c r="E1670"/>
      <c r="F1670"/>
      <c r="G1670"/>
    </row>
    <row r="1671" spans="2:7" s="22" customFormat="1" ht="12.75" customHeight="1" x14ac:dyDescent="0.25">
      <c r="B1671"/>
      <c r="C1671"/>
      <c r="D1671"/>
      <c r="E1671"/>
      <c r="F1671"/>
      <c r="G1671"/>
    </row>
    <row r="1672" spans="2:7" s="22" customFormat="1" ht="12.75" customHeight="1" x14ac:dyDescent="0.25">
      <c r="B1672"/>
      <c r="C1672"/>
      <c r="D1672"/>
      <c r="E1672"/>
      <c r="F1672"/>
      <c r="G1672"/>
    </row>
    <row r="1673" spans="2:7" s="22" customFormat="1" ht="12.75" customHeight="1" x14ac:dyDescent="0.25">
      <c r="B1673"/>
      <c r="C1673"/>
      <c r="D1673"/>
      <c r="E1673"/>
      <c r="F1673"/>
      <c r="G1673"/>
    </row>
    <row r="1674" spans="2:7" s="22" customFormat="1" ht="15" customHeight="1" x14ac:dyDescent="0.25">
      <c r="B1674"/>
      <c r="C1674"/>
      <c r="D1674"/>
      <c r="E1674"/>
      <c r="F1674"/>
      <c r="G1674"/>
    </row>
    <row r="1675" spans="2:7" s="22" customFormat="1" ht="12.75" customHeight="1" x14ac:dyDescent="0.25">
      <c r="B1675"/>
      <c r="C1675"/>
      <c r="D1675"/>
      <c r="E1675"/>
      <c r="F1675"/>
      <c r="G1675"/>
    </row>
    <row r="1676" spans="2:7" s="22" customFormat="1" ht="15" customHeight="1" x14ac:dyDescent="0.25">
      <c r="B1676"/>
      <c r="C1676"/>
      <c r="D1676"/>
      <c r="E1676"/>
      <c r="F1676"/>
      <c r="G1676"/>
    </row>
    <row r="1677" spans="2:7" s="22" customFormat="1" ht="12.75" customHeight="1" x14ac:dyDescent="0.25">
      <c r="B1677"/>
      <c r="C1677"/>
      <c r="D1677"/>
      <c r="E1677"/>
      <c r="F1677"/>
      <c r="G1677"/>
    </row>
    <row r="1678" spans="2:7" s="22" customFormat="1" ht="12.75" customHeight="1" x14ac:dyDescent="0.25">
      <c r="B1678"/>
      <c r="C1678"/>
      <c r="D1678"/>
      <c r="E1678"/>
      <c r="F1678"/>
      <c r="G1678"/>
    </row>
    <row r="1679" spans="2:7" s="22" customFormat="1" ht="12.75" customHeight="1" x14ac:dyDescent="0.25">
      <c r="B1679"/>
      <c r="C1679"/>
      <c r="D1679"/>
      <c r="E1679"/>
      <c r="F1679"/>
      <c r="G1679"/>
    </row>
    <row r="1680" spans="2:7" s="22" customFormat="1" ht="12.75" customHeight="1" x14ac:dyDescent="0.25">
      <c r="B1680"/>
      <c r="C1680"/>
      <c r="D1680"/>
      <c r="E1680"/>
      <c r="F1680"/>
      <c r="G1680"/>
    </row>
    <row r="1681" spans="2:7" s="22" customFormat="1" ht="15" customHeight="1" x14ac:dyDescent="0.25">
      <c r="B1681"/>
      <c r="C1681"/>
      <c r="D1681"/>
      <c r="E1681"/>
      <c r="F1681"/>
      <c r="G1681"/>
    </row>
    <row r="1682" spans="2:7" s="22" customFormat="1" ht="15" customHeight="1" x14ac:dyDescent="0.25">
      <c r="B1682"/>
      <c r="C1682"/>
      <c r="D1682"/>
      <c r="E1682"/>
      <c r="F1682"/>
      <c r="G1682"/>
    </row>
    <row r="1683" spans="2:7" s="22" customFormat="1" ht="12.75" customHeight="1" x14ac:dyDescent="0.25">
      <c r="B1683"/>
      <c r="C1683"/>
      <c r="D1683"/>
      <c r="E1683"/>
      <c r="F1683"/>
      <c r="G1683"/>
    </row>
    <row r="1684" spans="2:7" s="22" customFormat="1" ht="12.75" customHeight="1" x14ac:dyDescent="0.25">
      <c r="B1684"/>
      <c r="C1684"/>
      <c r="D1684"/>
      <c r="E1684"/>
      <c r="F1684"/>
      <c r="G1684"/>
    </row>
    <row r="1685" spans="2:7" s="22" customFormat="1" ht="12.75" customHeight="1" x14ac:dyDescent="0.25">
      <c r="B1685"/>
      <c r="C1685"/>
      <c r="D1685"/>
      <c r="E1685"/>
      <c r="F1685"/>
      <c r="G1685"/>
    </row>
    <row r="1686" spans="2:7" s="22" customFormat="1" ht="12.75" customHeight="1" x14ac:dyDescent="0.25">
      <c r="B1686"/>
      <c r="C1686"/>
      <c r="D1686"/>
      <c r="E1686"/>
      <c r="F1686"/>
      <c r="G1686"/>
    </row>
    <row r="1687" spans="2:7" s="22" customFormat="1" ht="12.75" customHeight="1" x14ac:dyDescent="0.25">
      <c r="B1687"/>
      <c r="C1687"/>
      <c r="D1687"/>
      <c r="E1687"/>
      <c r="F1687"/>
      <c r="G1687"/>
    </row>
    <row r="1688" spans="2:7" s="22" customFormat="1" ht="12.75" customHeight="1" x14ac:dyDescent="0.25">
      <c r="B1688"/>
      <c r="C1688"/>
      <c r="D1688"/>
      <c r="E1688"/>
      <c r="F1688"/>
      <c r="G1688"/>
    </row>
    <row r="1689" spans="2:7" s="22" customFormat="1" ht="12.75" customHeight="1" x14ac:dyDescent="0.25">
      <c r="B1689"/>
      <c r="C1689"/>
      <c r="D1689"/>
      <c r="E1689"/>
      <c r="F1689"/>
      <c r="G1689"/>
    </row>
    <row r="1690" spans="2:7" s="22" customFormat="1" ht="12.75" customHeight="1" x14ac:dyDescent="0.25">
      <c r="B1690"/>
      <c r="C1690"/>
      <c r="D1690"/>
      <c r="E1690"/>
      <c r="F1690"/>
      <c r="G1690"/>
    </row>
    <row r="1691" spans="2:7" s="22" customFormat="1" ht="15" customHeight="1" x14ac:dyDescent="0.25">
      <c r="B1691"/>
      <c r="C1691"/>
      <c r="D1691"/>
      <c r="E1691"/>
      <c r="F1691"/>
      <c r="G1691"/>
    </row>
    <row r="1692" spans="2:7" s="22" customFormat="1" ht="12.75" customHeight="1" x14ac:dyDescent="0.25">
      <c r="B1692"/>
      <c r="C1692"/>
      <c r="D1692"/>
      <c r="E1692"/>
      <c r="F1692"/>
      <c r="G1692"/>
    </row>
    <row r="1693" spans="2:7" s="22" customFormat="1" ht="12.75" customHeight="1" x14ac:dyDescent="0.25">
      <c r="B1693"/>
      <c r="C1693"/>
      <c r="D1693"/>
      <c r="E1693"/>
      <c r="F1693"/>
      <c r="G1693"/>
    </row>
    <row r="1694" spans="2:7" s="22" customFormat="1" ht="12.75" customHeight="1" x14ac:dyDescent="0.25">
      <c r="B1694"/>
      <c r="C1694"/>
      <c r="D1694"/>
      <c r="E1694"/>
      <c r="F1694"/>
      <c r="G1694"/>
    </row>
    <row r="1695" spans="2:7" s="22" customFormat="1" ht="12.75" customHeight="1" x14ac:dyDescent="0.25">
      <c r="B1695"/>
      <c r="C1695"/>
      <c r="D1695"/>
      <c r="E1695"/>
      <c r="F1695"/>
      <c r="G1695"/>
    </row>
    <row r="1696" spans="2:7" s="22" customFormat="1" ht="12.75" customHeight="1" x14ac:dyDescent="0.25">
      <c r="B1696"/>
      <c r="C1696"/>
      <c r="D1696"/>
      <c r="E1696"/>
      <c r="F1696"/>
      <c r="G1696"/>
    </row>
    <row r="1697" spans="2:7" s="22" customFormat="1" ht="12.75" customHeight="1" x14ac:dyDescent="0.25">
      <c r="B1697"/>
      <c r="C1697"/>
      <c r="D1697"/>
      <c r="E1697"/>
      <c r="F1697"/>
      <c r="G1697"/>
    </row>
    <row r="1698" spans="2:7" s="22" customFormat="1" ht="12.75" customHeight="1" x14ac:dyDescent="0.25">
      <c r="B1698"/>
      <c r="C1698"/>
      <c r="D1698"/>
      <c r="E1698"/>
      <c r="F1698"/>
      <c r="G1698"/>
    </row>
    <row r="1699" spans="2:7" s="22" customFormat="1" ht="12.75" customHeight="1" x14ac:dyDescent="0.25">
      <c r="B1699"/>
      <c r="C1699"/>
      <c r="D1699"/>
      <c r="E1699"/>
      <c r="F1699"/>
      <c r="G1699"/>
    </row>
    <row r="1700" spans="2:7" s="22" customFormat="1" ht="15" customHeight="1" x14ac:dyDescent="0.25">
      <c r="B1700"/>
      <c r="C1700"/>
      <c r="D1700"/>
      <c r="E1700"/>
      <c r="F1700"/>
      <c r="G1700"/>
    </row>
    <row r="1701" spans="2:7" s="22" customFormat="1" ht="12.75" customHeight="1" x14ac:dyDescent="0.25">
      <c r="B1701"/>
      <c r="C1701"/>
      <c r="D1701"/>
      <c r="E1701"/>
      <c r="F1701"/>
      <c r="G1701"/>
    </row>
    <row r="1702" spans="2:7" s="22" customFormat="1" ht="12.75" customHeight="1" x14ac:dyDescent="0.25">
      <c r="B1702"/>
      <c r="C1702"/>
      <c r="D1702"/>
      <c r="E1702"/>
      <c r="F1702"/>
      <c r="G1702"/>
    </row>
    <row r="1703" spans="2:7" s="22" customFormat="1" ht="12.75" customHeight="1" x14ac:dyDescent="0.25">
      <c r="B1703"/>
      <c r="C1703"/>
      <c r="D1703"/>
      <c r="E1703"/>
      <c r="F1703"/>
      <c r="G1703"/>
    </row>
    <row r="1704" spans="2:7" s="22" customFormat="1" ht="12.75" customHeight="1" x14ac:dyDescent="0.25">
      <c r="B1704"/>
      <c r="C1704"/>
      <c r="D1704"/>
      <c r="E1704"/>
      <c r="F1704"/>
      <c r="G1704"/>
    </row>
    <row r="1705" spans="2:7" s="22" customFormat="1" ht="12.75" customHeight="1" x14ac:dyDescent="0.25">
      <c r="B1705"/>
      <c r="C1705"/>
      <c r="D1705"/>
      <c r="E1705"/>
      <c r="F1705"/>
      <c r="G1705"/>
    </row>
    <row r="1706" spans="2:7" s="22" customFormat="1" ht="12.75" customHeight="1" x14ac:dyDescent="0.25">
      <c r="B1706"/>
      <c r="C1706"/>
      <c r="D1706"/>
      <c r="E1706"/>
      <c r="F1706"/>
      <c r="G1706"/>
    </row>
    <row r="1707" spans="2:7" s="22" customFormat="1" ht="12.75" customHeight="1" x14ac:dyDescent="0.25">
      <c r="B1707"/>
      <c r="C1707"/>
      <c r="D1707"/>
      <c r="E1707"/>
      <c r="F1707"/>
      <c r="G1707"/>
    </row>
    <row r="1708" spans="2:7" s="22" customFormat="1" ht="15" customHeight="1" x14ac:dyDescent="0.25">
      <c r="B1708"/>
      <c r="C1708"/>
      <c r="D1708"/>
      <c r="E1708"/>
      <c r="F1708"/>
      <c r="G1708"/>
    </row>
    <row r="1709" spans="2:7" s="22" customFormat="1" ht="15" customHeight="1" x14ac:dyDescent="0.25">
      <c r="B1709"/>
      <c r="C1709"/>
      <c r="D1709"/>
      <c r="E1709"/>
      <c r="F1709"/>
      <c r="G1709"/>
    </row>
    <row r="1710" spans="2:7" s="22" customFormat="1" ht="12.75" customHeight="1" x14ac:dyDescent="0.25">
      <c r="B1710"/>
      <c r="C1710"/>
      <c r="D1710"/>
      <c r="E1710"/>
      <c r="F1710"/>
      <c r="G1710"/>
    </row>
    <row r="1711" spans="2:7" s="22" customFormat="1" ht="12.75" customHeight="1" x14ac:dyDescent="0.25">
      <c r="B1711"/>
      <c r="C1711"/>
      <c r="D1711"/>
      <c r="E1711"/>
      <c r="F1711"/>
      <c r="G1711"/>
    </row>
    <row r="1712" spans="2:7" s="22" customFormat="1" ht="12.75" customHeight="1" x14ac:dyDescent="0.25">
      <c r="B1712"/>
      <c r="C1712"/>
      <c r="D1712"/>
      <c r="E1712"/>
      <c r="F1712"/>
      <c r="G1712"/>
    </row>
    <row r="1713" spans="2:7" s="22" customFormat="1" ht="12.75" customHeight="1" x14ac:dyDescent="0.25">
      <c r="B1713"/>
      <c r="C1713"/>
      <c r="D1713"/>
      <c r="E1713"/>
      <c r="F1713"/>
      <c r="G1713"/>
    </row>
    <row r="1714" spans="2:7" s="22" customFormat="1" ht="12.75" customHeight="1" x14ac:dyDescent="0.25">
      <c r="B1714"/>
      <c r="C1714"/>
      <c r="D1714"/>
      <c r="E1714"/>
      <c r="F1714"/>
      <c r="G1714"/>
    </row>
    <row r="1715" spans="2:7" s="22" customFormat="1" ht="12.75" customHeight="1" x14ac:dyDescent="0.25">
      <c r="B1715"/>
      <c r="C1715"/>
      <c r="D1715"/>
      <c r="E1715"/>
      <c r="F1715"/>
      <c r="G1715"/>
    </row>
    <row r="1716" spans="2:7" s="22" customFormat="1" ht="12.75" customHeight="1" x14ac:dyDescent="0.25">
      <c r="B1716"/>
      <c r="C1716"/>
      <c r="D1716"/>
      <c r="E1716"/>
      <c r="F1716"/>
      <c r="G1716"/>
    </row>
    <row r="1717" spans="2:7" s="22" customFormat="1" ht="12.75" customHeight="1" x14ac:dyDescent="0.25">
      <c r="B1717"/>
      <c r="C1717"/>
      <c r="D1717"/>
      <c r="E1717"/>
      <c r="F1717"/>
      <c r="G1717"/>
    </row>
    <row r="1718" spans="2:7" s="22" customFormat="1" ht="15" customHeight="1" x14ac:dyDescent="0.25">
      <c r="B1718"/>
      <c r="C1718"/>
      <c r="D1718"/>
      <c r="E1718"/>
      <c r="F1718"/>
      <c r="G1718"/>
    </row>
    <row r="1719" spans="2:7" s="22" customFormat="1" ht="12.75" customHeight="1" x14ac:dyDescent="0.25">
      <c r="B1719"/>
      <c r="C1719"/>
      <c r="D1719"/>
      <c r="E1719"/>
      <c r="F1719"/>
      <c r="G1719"/>
    </row>
    <row r="1720" spans="2:7" s="22" customFormat="1" ht="12.75" customHeight="1" x14ac:dyDescent="0.25">
      <c r="B1720"/>
      <c r="C1720"/>
      <c r="D1720"/>
      <c r="E1720"/>
      <c r="F1720"/>
      <c r="G1720"/>
    </row>
    <row r="1721" spans="2:7" s="22" customFormat="1" ht="12.75" customHeight="1" x14ac:dyDescent="0.25">
      <c r="B1721"/>
      <c r="C1721"/>
      <c r="D1721"/>
      <c r="E1721"/>
      <c r="F1721"/>
      <c r="G1721"/>
    </row>
    <row r="1722" spans="2:7" s="22" customFormat="1" ht="12.75" customHeight="1" x14ac:dyDescent="0.25">
      <c r="B1722"/>
      <c r="C1722"/>
      <c r="D1722"/>
      <c r="E1722"/>
      <c r="F1722"/>
      <c r="G1722"/>
    </row>
    <row r="1723" spans="2:7" s="22" customFormat="1" ht="12.75" customHeight="1" x14ac:dyDescent="0.25">
      <c r="B1723"/>
      <c r="C1723"/>
      <c r="D1723"/>
      <c r="E1723"/>
      <c r="F1723"/>
      <c r="G1723"/>
    </row>
    <row r="1724" spans="2:7" s="22" customFormat="1" ht="12.75" customHeight="1" x14ac:dyDescent="0.25">
      <c r="B1724"/>
      <c r="C1724"/>
      <c r="D1724"/>
      <c r="E1724"/>
      <c r="F1724"/>
      <c r="G1724"/>
    </row>
    <row r="1725" spans="2:7" s="22" customFormat="1" ht="12.75" customHeight="1" x14ac:dyDescent="0.25">
      <c r="B1725"/>
      <c r="C1725"/>
      <c r="D1725"/>
      <c r="E1725"/>
      <c r="F1725"/>
      <c r="G1725"/>
    </row>
    <row r="1726" spans="2:7" s="22" customFormat="1" ht="12.75" customHeight="1" x14ac:dyDescent="0.25">
      <c r="B1726"/>
      <c r="C1726"/>
      <c r="D1726"/>
      <c r="E1726"/>
      <c r="F1726"/>
      <c r="G1726"/>
    </row>
    <row r="1727" spans="2:7" s="22" customFormat="1" ht="12.75" customHeight="1" x14ac:dyDescent="0.25">
      <c r="B1727"/>
      <c r="C1727"/>
      <c r="D1727"/>
      <c r="E1727"/>
      <c r="F1727"/>
      <c r="G1727"/>
    </row>
    <row r="1728" spans="2:7" s="22" customFormat="1" ht="12.75" customHeight="1" x14ac:dyDescent="0.25">
      <c r="B1728"/>
      <c r="C1728"/>
      <c r="D1728"/>
      <c r="E1728"/>
      <c r="F1728"/>
      <c r="G1728"/>
    </row>
    <row r="1729" spans="2:7" s="22" customFormat="1" ht="15" customHeight="1" x14ac:dyDescent="0.25">
      <c r="B1729"/>
      <c r="C1729"/>
      <c r="D1729"/>
      <c r="E1729"/>
      <c r="F1729"/>
      <c r="G1729"/>
    </row>
    <row r="1730" spans="2:7" s="22" customFormat="1" ht="15" customHeight="1" x14ac:dyDescent="0.25">
      <c r="B1730"/>
      <c r="C1730"/>
      <c r="D1730"/>
      <c r="E1730"/>
      <c r="F1730"/>
      <c r="G1730"/>
    </row>
    <row r="1731" spans="2:7" s="22" customFormat="1" ht="12.75" customHeight="1" x14ac:dyDescent="0.25">
      <c r="B1731"/>
      <c r="C1731"/>
      <c r="D1731"/>
      <c r="E1731"/>
      <c r="F1731"/>
      <c r="G1731"/>
    </row>
    <row r="1732" spans="2:7" s="22" customFormat="1" ht="12.75" customHeight="1" x14ac:dyDescent="0.25">
      <c r="B1732"/>
      <c r="C1732"/>
      <c r="D1732"/>
      <c r="E1732"/>
      <c r="F1732"/>
      <c r="G1732"/>
    </row>
    <row r="1733" spans="2:7" s="22" customFormat="1" ht="12.75" customHeight="1" x14ac:dyDescent="0.25">
      <c r="B1733"/>
      <c r="C1733"/>
      <c r="D1733"/>
      <c r="E1733"/>
      <c r="F1733"/>
      <c r="G1733"/>
    </row>
    <row r="1734" spans="2:7" s="22" customFormat="1" ht="12.75" customHeight="1" x14ac:dyDescent="0.25">
      <c r="B1734"/>
      <c r="C1734"/>
      <c r="D1734"/>
      <c r="E1734"/>
      <c r="F1734"/>
      <c r="G1734"/>
    </row>
    <row r="1735" spans="2:7" s="22" customFormat="1" ht="12.75" customHeight="1" x14ac:dyDescent="0.25">
      <c r="B1735"/>
      <c r="C1735"/>
      <c r="D1735"/>
      <c r="E1735"/>
      <c r="F1735"/>
      <c r="G1735"/>
    </row>
    <row r="1736" spans="2:7" s="22" customFormat="1" ht="12.75" customHeight="1" x14ac:dyDescent="0.25">
      <c r="B1736"/>
      <c r="C1736"/>
      <c r="D1736"/>
      <c r="E1736"/>
      <c r="F1736"/>
      <c r="G1736"/>
    </row>
    <row r="1737" spans="2:7" s="22" customFormat="1" ht="15" customHeight="1" x14ac:dyDescent="0.25">
      <c r="B1737"/>
      <c r="C1737"/>
      <c r="D1737"/>
      <c r="E1737"/>
      <c r="F1737"/>
      <c r="G1737"/>
    </row>
    <row r="1738" spans="2:7" s="22" customFormat="1" ht="12.75" customHeight="1" x14ac:dyDescent="0.25">
      <c r="B1738"/>
      <c r="C1738"/>
      <c r="D1738"/>
      <c r="E1738"/>
      <c r="F1738"/>
      <c r="G1738"/>
    </row>
    <row r="1739" spans="2:7" s="22" customFormat="1" ht="12.75" customHeight="1" x14ac:dyDescent="0.25">
      <c r="B1739"/>
      <c r="C1739"/>
      <c r="D1739"/>
      <c r="E1739"/>
      <c r="F1739"/>
      <c r="G1739"/>
    </row>
    <row r="1740" spans="2:7" s="22" customFormat="1" ht="12.75" customHeight="1" x14ac:dyDescent="0.25">
      <c r="B1740"/>
      <c r="C1740"/>
      <c r="D1740"/>
      <c r="E1740"/>
      <c r="F1740"/>
      <c r="G1740"/>
    </row>
    <row r="1741" spans="2:7" s="22" customFormat="1" ht="12.75" customHeight="1" x14ac:dyDescent="0.25">
      <c r="B1741"/>
      <c r="C1741"/>
      <c r="D1741"/>
      <c r="E1741"/>
      <c r="F1741"/>
      <c r="G1741"/>
    </row>
    <row r="1742" spans="2:7" s="22" customFormat="1" ht="12.75" customHeight="1" x14ac:dyDescent="0.25">
      <c r="B1742"/>
      <c r="C1742"/>
      <c r="D1742"/>
      <c r="E1742"/>
      <c r="F1742"/>
      <c r="G1742"/>
    </row>
    <row r="1743" spans="2:7" s="22" customFormat="1" ht="15" customHeight="1" x14ac:dyDescent="0.25">
      <c r="B1743"/>
      <c r="C1743"/>
      <c r="D1743"/>
      <c r="E1743"/>
      <c r="F1743"/>
      <c r="G1743"/>
    </row>
    <row r="1744" spans="2:7" s="22" customFormat="1" ht="15" customHeight="1" x14ac:dyDescent="0.25">
      <c r="B1744"/>
      <c r="C1744"/>
      <c r="D1744"/>
      <c r="E1744"/>
      <c r="F1744"/>
      <c r="G1744"/>
    </row>
    <row r="1745" spans="2:7" s="22" customFormat="1" ht="12.75" customHeight="1" x14ac:dyDescent="0.25">
      <c r="B1745"/>
      <c r="C1745"/>
      <c r="D1745"/>
      <c r="E1745"/>
      <c r="F1745"/>
      <c r="G1745"/>
    </row>
    <row r="1746" spans="2:7" s="22" customFormat="1" ht="12.75" customHeight="1" x14ac:dyDescent="0.25">
      <c r="B1746"/>
      <c r="C1746"/>
      <c r="D1746"/>
      <c r="E1746"/>
      <c r="F1746"/>
      <c r="G1746"/>
    </row>
    <row r="1747" spans="2:7" s="22" customFormat="1" ht="12.75" customHeight="1" x14ac:dyDescent="0.25">
      <c r="B1747"/>
      <c r="C1747"/>
      <c r="D1747"/>
      <c r="E1747"/>
      <c r="F1747"/>
      <c r="G1747"/>
    </row>
    <row r="1748" spans="2:7" s="22" customFormat="1" ht="14.25" customHeight="1" x14ac:dyDescent="0.25">
      <c r="B1748"/>
      <c r="C1748"/>
      <c r="D1748"/>
      <c r="E1748"/>
      <c r="F1748"/>
      <c r="G1748"/>
    </row>
    <row r="1749" spans="2:7" s="22" customFormat="1" ht="12.75" customHeight="1" x14ac:dyDescent="0.25">
      <c r="B1749"/>
      <c r="C1749"/>
      <c r="D1749"/>
      <c r="E1749"/>
      <c r="F1749"/>
      <c r="G1749"/>
    </row>
    <row r="1750" spans="2:7" s="22" customFormat="1" ht="15" customHeight="1" x14ac:dyDescent="0.25">
      <c r="B1750"/>
      <c r="C1750"/>
      <c r="D1750"/>
      <c r="E1750"/>
      <c r="F1750"/>
      <c r="G1750"/>
    </row>
    <row r="1751" spans="2:7" s="22" customFormat="1" ht="12.75" customHeight="1" x14ac:dyDescent="0.25">
      <c r="B1751"/>
      <c r="C1751"/>
      <c r="D1751"/>
      <c r="E1751"/>
      <c r="F1751"/>
      <c r="G1751"/>
    </row>
    <row r="1752" spans="2:7" s="22" customFormat="1" ht="12.75" customHeight="1" x14ac:dyDescent="0.25">
      <c r="B1752"/>
      <c r="C1752"/>
      <c r="D1752"/>
      <c r="E1752"/>
      <c r="F1752"/>
      <c r="G1752"/>
    </row>
    <row r="1753" spans="2:7" s="22" customFormat="1" ht="12.75" customHeight="1" x14ac:dyDescent="0.25">
      <c r="B1753"/>
      <c r="C1753"/>
      <c r="D1753"/>
      <c r="E1753"/>
      <c r="F1753"/>
      <c r="G1753"/>
    </row>
    <row r="1754" spans="2:7" s="22" customFormat="1" ht="12.75" customHeight="1" x14ac:dyDescent="0.25">
      <c r="B1754"/>
      <c r="C1754"/>
      <c r="D1754"/>
      <c r="E1754"/>
      <c r="F1754"/>
      <c r="G1754"/>
    </row>
    <row r="1755" spans="2:7" s="22" customFormat="1" ht="12.75" customHeight="1" x14ac:dyDescent="0.25">
      <c r="B1755"/>
      <c r="C1755"/>
      <c r="D1755"/>
      <c r="E1755"/>
      <c r="F1755"/>
      <c r="G1755"/>
    </row>
    <row r="1756" spans="2:7" s="22" customFormat="1" ht="12.75" customHeight="1" x14ac:dyDescent="0.25">
      <c r="B1756"/>
      <c r="C1756"/>
      <c r="D1756"/>
      <c r="E1756"/>
      <c r="F1756"/>
      <c r="G1756"/>
    </row>
    <row r="1757" spans="2:7" s="22" customFormat="1" ht="15" customHeight="1" x14ac:dyDescent="0.25">
      <c r="B1757"/>
      <c r="C1757"/>
      <c r="D1757"/>
      <c r="E1757"/>
      <c r="F1757"/>
      <c r="G1757"/>
    </row>
    <row r="1758" spans="2:7" s="22" customFormat="1" ht="15" customHeight="1" x14ac:dyDescent="0.25">
      <c r="B1758"/>
      <c r="C1758"/>
      <c r="D1758"/>
      <c r="E1758"/>
      <c r="F1758"/>
      <c r="G1758"/>
    </row>
    <row r="1759" spans="2:7" s="22" customFormat="1" ht="12.75" customHeight="1" x14ac:dyDescent="0.25">
      <c r="B1759"/>
      <c r="C1759"/>
      <c r="D1759"/>
      <c r="E1759"/>
      <c r="F1759"/>
      <c r="G1759"/>
    </row>
    <row r="1760" spans="2:7" s="22" customFormat="1" ht="12.75" customHeight="1" x14ac:dyDescent="0.25">
      <c r="B1760"/>
      <c r="C1760"/>
      <c r="D1760"/>
      <c r="E1760"/>
      <c r="F1760"/>
      <c r="G1760"/>
    </row>
    <row r="1761" spans="2:7" s="22" customFormat="1" ht="12.75" customHeight="1" x14ac:dyDescent="0.25">
      <c r="B1761"/>
      <c r="C1761"/>
      <c r="D1761"/>
      <c r="E1761"/>
      <c r="F1761"/>
      <c r="G1761"/>
    </row>
    <row r="1762" spans="2:7" s="22" customFormat="1" ht="12.75" customHeight="1" x14ac:dyDescent="0.25">
      <c r="B1762"/>
      <c r="C1762"/>
      <c r="D1762"/>
      <c r="E1762"/>
      <c r="F1762"/>
      <c r="G1762"/>
    </row>
    <row r="1763" spans="2:7" s="22" customFormat="1" ht="12.75" customHeight="1" x14ac:dyDescent="0.25">
      <c r="B1763"/>
      <c r="C1763"/>
      <c r="D1763"/>
      <c r="E1763"/>
      <c r="F1763"/>
      <c r="G1763"/>
    </row>
    <row r="1764" spans="2:7" s="22" customFormat="1" ht="12.75" customHeight="1" x14ac:dyDescent="0.25">
      <c r="B1764"/>
      <c r="C1764"/>
      <c r="D1764"/>
      <c r="E1764"/>
      <c r="F1764"/>
      <c r="G1764"/>
    </row>
    <row r="1765" spans="2:7" s="22" customFormat="1" ht="15" customHeight="1" x14ac:dyDescent="0.25">
      <c r="B1765"/>
      <c r="C1765"/>
      <c r="D1765"/>
      <c r="E1765"/>
      <c r="F1765"/>
      <c r="G1765"/>
    </row>
    <row r="1766" spans="2:7" s="22" customFormat="1" ht="12.75" customHeight="1" x14ac:dyDescent="0.25">
      <c r="B1766"/>
      <c r="C1766"/>
      <c r="D1766"/>
      <c r="E1766"/>
      <c r="F1766"/>
      <c r="G1766"/>
    </row>
    <row r="1767" spans="2:7" s="22" customFormat="1" ht="12.75" customHeight="1" x14ac:dyDescent="0.25">
      <c r="B1767"/>
      <c r="C1767"/>
      <c r="D1767"/>
      <c r="E1767"/>
      <c r="F1767"/>
      <c r="G1767"/>
    </row>
    <row r="1768" spans="2:7" s="22" customFormat="1" ht="12.75" customHeight="1" x14ac:dyDescent="0.25">
      <c r="B1768"/>
      <c r="C1768"/>
      <c r="D1768"/>
      <c r="E1768"/>
      <c r="F1768"/>
      <c r="G1768"/>
    </row>
    <row r="1769" spans="2:7" s="22" customFormat="1" ht="12.75" customHeight="1" x14ac:dyDescent="0.25">
      <c r="B1769"/>
      <c r="C1769"/>
      <c r="D1769"/>
      <c r="E1769"/>
      <c r="F1769"/>
      <c r="G1769"/>
    </row>
    <row r="1770" spans="2:7" s="22" customFormat="1" ht="12.75" customHeight="1" x14ac:dyDescent="0.25">
      <c r="B1770"/>
      <c r="C1770"/>
      <c r="D1770"/>
      <c r="E1770"/>
      <c r="F1770"/>
      <c r="G1770"/>
    </row>
    <row r="1771" spans="2:7" s="22" customFormat="1" ht="15" customHeight="1" x14ac:dyDescent="0.25">
      <c r="B1771"/>
      <c r="C1771"/>
      <c r="D1771"/>
      <c r="E1771"/>
      <c r="F1771"/>
      <c r="G1771"/>
    </row>
    <row r="1772" spans="2:7" s="22" customFormat="1" ht="15" customHeight="1" x14ac:dyDescent="0.25">
      <c r="B1772"/>
      <c r="C1772"/>
      <c r="D1772"/>
      <c r="E1772"/>
      <c r="F1772"/>
      <c r="G1772"/>
    </row>
    <row r="1773" spans="2:7" s="22" customFormat="1" ht="12.75" customHeight="1" x14ac:dyDescent="0.25">
      <c r="B1773"/>
      <c r="C1773"/>
      <c r="D1773"/>
      <c r="E1773"/>
      <c r="F1773"/>
      <c r="G1773"/>
    </row>
    <row r="1774" spans="2:7" s="22" customFormat="1" ht="12.75" customHeight="1" x14ac:dyDescent="0.25">
      <c r="B1774"/>
      <c r="C1774"/>
      <c r="D1774"/>
      <c r="E1774"/>
      <c r="F1774"/>
      <c r="G1774"/>
    </row>
    <row r="1775" spans="2:7" s="22" customFormat="1" ht="12.75" customHeight="1" x14ac:dyDescent="0.25">
      <c r="B1775"/>
      <c r="C1775"/>
      <c r="D1775"/>
      <c r="E1775"/>
      <c r="F1775"/>
      <c r="G1775"/>
    </row>
    <row r="1776" spans="2:7" s="22" customFormat="1" ht="12.75" customHeight="1" x14ac:dyDescent="0.25">
      <c r="B1776"/>
      <c r="C1776"/>
      <c r="D1776"/>
      <c r="E1776"/>
      <c r="F1776"/>
      <c r="G1776"/>
    </row>
    <row r="1777" spans="2:7" s="22" customFormat="1" ht="12.75" customHeight="1" x14ac:dyDescent="0.25">
      <c r="B1777"/>
      <c r="C1777"/>
      <c r="D1777"/>
      <c r="E1777"/>
      <c r="F1777"/>
      <c r="G1777"/>
    </row>
    <row r="1778" spans="2:7" s="22" customFormat="1" ht="12.75" customHeight="1" x14ac:dyDescent="0.25">
      <c r="B1778"/>
      <c r="C1778"/>
      <c r="D1778"/>
      <c r="E1778"/>
      <c r="F1778"/>
      <c r="G1778"/>
    </row>
    <row r="1779" spans="2:7" s="22" customFormat="1" ht="15" customHeight="1" x14ac:dyDescent="0.25">
      <c r="B1779"/>
      <c r="C1779"/>
      <c r="D1779"/>
      <c r="E1779"/>
      <c r="F1779"/>
      <c r="G1779"/>
    </row>
    <row r="1780" spans="2:7" s="22" customFormat="1" ht="12.75" customHeight="1" x14ac:dyDescent="0.25">
      <c r="B1780"/>
      <c r="C1780"/>
      <c r="D1780"/>
      <c r="E1780"/>
      <c r="F1780"/>
      <c r="G1780"/>
    </row>
    <row r="1781" spans="2:7" s="22" customFormat="1" ht="12.75" customHeight="1" x14ac:dyDescent="0.25">
      <c r="B1781"/>
      <c r="C1781"/>
      <c r="D1781"/>
      <c r="E1781"/>
      <c r="F1781"/>
      <c r="G1781"/>
    </row>
    <row r="1782" spans="2:7" s="22" customFormat="1" ht="12.75" customHeight="1" x14ac:dyDescent="0.25">
      <c r="B1782"/>
      <c r="C1782"/>
      <c r="D1782"/>
      <c r="E1782"/>
      <c r="F1782"/>
      <c r="G1782"/>
    </row>
    <row r="1783" spans="2:7" s="22" customFormat="1" ht="12.75" customHeight="1" x14ac:dyDescent="0.25">
      <c r="B1783"/>
      <c r="C1783"/>
      <c r="D1783"/>
      <c r="E1783"/>
      <c r="F1783"/>
      <c r="G1783"/>
    </row>
    <row r="1784" spans="2:7" s="22" customFormat="1" ht="12.75" customHeight="1" x14ac:dyDescent="0.25">
      <c r="B1784"/>
      <c r="C1784"/>
      <c r="D1784"/>
      <c r="E1784"/>
      <c r="F1784"/>
      <c r="G1784"/>
    </row>
    <row r="1785" spans="2:7" s="22" customFormat="1" ht="15" customHeight="1" x14ac:dyDescent="0.25">
      <c r="B1785"/>
      <c r="C1785"/>
      <c r="D1785"/>
      <c r="E1785"/>
      <c r="F1785"/>
      <c r="G1785"/>
    </row>
    <row r="1786" spans="2:7" s="22" customFormat="1" ht="15" customHeight="1" x14ac:dyDescent="0.25">
      <c r="B1786"/>
      <c r="C1786"/>
      <c r="D1786"/>
      <c r="E1786"/>
      <c r="F1786"/>
      <c r="G1786"/>
    </row>
    <row r="1787" spans="2:7" s="22" customFormat="1" ht="12.75" customHeight="1" x14ac:dyDescent="0.25">
      <c r="B1787"/>
      <c r="C1787"/>
      <c r="D1787"/>
      <c r="E1787"/>
      <c r="F1787"/>
      <c r="G1787"/>
    </row>
    <row r="1788" spans="2:7" s="22" customFormat="1" ht="12.75" customHeight="1" x14ac:dyDescent="0.25">
      <c r="B1788"/>
      <c r="C1788"/>
      <c r="D1788"/>
      <c r="E1788"/>
      <c r="F1788"/>
      <c r="G1788"/>
    </row>
    <row r="1789" spans="2:7" s="22" customFormat="1" ht="12.75" customHeight="1" x14ac:dyDescent="0.25">
      <c r="B1789"/>
      <c r="C1789"/>
      <c r="D1789"/>
      <c r="E1789"/>
      <c r="F1789"/>
      <c r="G1789"/>
    </row>
    <row r="1790" spans="2:7" s="22" customFormat="1" ht="12.75" customHeight="1" x14ac:dyDescent="0.25">
      <c r="B1790"/>
      <c r="C1790"/>
      <c r="D1790"/>
      <c r="E1790"/>
      <c r="F1790"/>
      <c r="G1790"/>
    </row>
    <row r="1791" spans="2:7" s="22" customFormat="1" ht="12.75" customHeight="1" x14ac:dyDescent="0.25">
      <c r="B1791"/>
      <c r="C1791"/>
      <c r="D1791"/>
      <c r="E1791"/>
      <c r="F1791"/>
      <c r="G1791"/>
    </row>
    <row r="1792" spans="2:7" s="22" customFormat="1" ht="12.75" customHeight="1" x14ac:dyDescent="0.25">
      <c r="B1792"/>
      <c r="C1792"/>
      <c r="D1792"/>
      <c r="E1792"/>
      <c r="F1792"/>
      <c r="G1792"/>
    </row>
    <row r="1793" spans="2:7" s="22" customFormat="1" ht="15" customHeight="1" x14ac:dyDescent="0.25">
      <c r="B1793"/>
      <c r="C1793"/>
      <c r="D1793"/>
      <c r="E1793"/>
      <c r="F1793"/>
      <c r="G1793"/>
    </row>
    <row r="1794" spans="2:7" s="22" customFormat="1" ht="12.75" customHeight="1" x14ac:dyDescent="0.25">
      <c r="B1794"/>
      <c r="C1794"/>
      <c r="D1794"/>
      <c r="E1794"/>
      <c r="F1794"/>
      <c r="G1794"/>
    </row>
    <row r="1795" spans="2:7" s="22" customFormat="1" ht="12.75" customHeight="1" x14ac:dyDescent="0.25">
      <c r="B1795"/>
      <c r="C1795"/>
      <c r="D1795"/>
      <c r="E1795"/>
      <c r="F1795"/>
      <c r="G1795"/>
    </row>
    <row r="1796" spans="2:7" s="22" customFormat="1" ht="12.75" customHeight="1" x14ac:dyDescent="0.25">
      <c r="B1796"/>
      <c r="C1796"/>
      <c r="D1796"/>
      <c r="E1796"/>
      <c r="F1796"/>
      <c r="G1796"/>
    </row>
    <row r="1797" spans="2:7" s="22" customFormat="1" ht="12.75" customHeight="1" x14ac:dyDescent="0.25">
      <c r="B1797"/>
      <c r="C1797"/>
      <c r="D1797"/>
      <c r="E1797"/>
      <c r="F1797"/>
      <c r="G1797"/>
    </row>
    <row r="1798" spans="2:7" s="22" customFormat="1" ht="15" customHeight="1" x14ac:dyDescent="0.25">
      <c r="B1798"/>
      <c r="C1798"/>
      <c r="D1798"/>
      <c r="E1798"/>
      <c r="F1798"/>
      <c r="G1798"/>
    </row>
    <row r="1799" spans="2:7" s="22" customFormat="1" ht="12.75" customHeight="1" x14ac:dyDescent="0.25">
      <c r="B1799"/>
      <c r="C1799"/>
      <c r="D1799"/>
      <c r="E1799"/>
      <c r="F1799"/>
      <c r="G1799"/>
    </row>
    <row r="1800" spans="2:7" s="22" customFormat="1" ht="15" customHeight="1" x14ac:dyDescent="0.25">
      <c r="B1800"/>
      <c r="C1800"/>
      <c r="D1800"/>
      <c r="E1800"/>
      <c r="F1800"/>
      <c r="G1800"/>
    </row>
    <row r="1801" spans="2:7" s="22" customFormat="1" ht="12.75" customHeight="1" x14ac:dyDescent="0.25">
      <c r="B1801"/>
      <c r="C1801"/>
      <c r="D1801"/>
      <c r="E1801"/>
      <c r="F1801"/>
      <c r="G1801"/>
    </row>
    <row r="1802" spans="2:7" s="22" customFormat="1" ht="12.75" customHeight="1" x14ac:dyDescent="0.25">
      <c r="B1802"/>
      <c r="C1802"/>
      <c r="D1802"/>
      <c r="E1802"/>
      <c r="F1802"/>
      <c r="G1802"/>
    </row>
    <row r="1803" spans="2:7" s="22" customFormat="1" ht="12.75" customHeight="1" x14ac:dyDescent="0.25">
      <c r="B1803"/>
      <c r="C1803"/>
      <c r="D1803"/>
      <c r="E1803"/>
      <c r="F1803"/>
      <c r="G1803"/>
    </row>
    <row r="1804" spans="2:7" s="22" customFormat="1" ht="12.75" customHeight="1" x14ac:dyDescent="0.25">
      <c r="B1804"/>
      <c r="C1804"/>
      <c r="D1804"/>
      <c r="E1804"/>
      <c r="F1804"/>
      <c r="G1804"/>
    </row>
    <row r="1805" spans="2:7" s="22" customFormat="1" ht="12.75" customHeight="1" x14ac:dyDescent="0.25">
      <c r="B1805"/>
      <c r="C1805"/>
      <c r="D1805"/>
      <c r="E1805"/>
      <c r="F1805"/>
      <c r="G1805"/>
    </row>
    <row r="1806" spans="2:7" s="22" customFormat="1" ht="12.75" customHeight="1" x14ac:dyDescent="0.25">
      <c r="B1806"/>
      <c r="C1806"/>
      <c r="D1806"/>
      <c r="E1806"/>
      <c r="F1806"/>
      <c r="G1806"/>
    </row>
    <row r="1807" spans="2:7" s="22" customFormat="1" ht="15" customHeight="1" x14ac:dyDescent="0.25">
      <c r="B1807"/>
      <c r="C1807"/>
      <c r="D1807"/>
      <c r="E1807"/>
      <c r="F1807"/>
      <c r="G1807"/>
    </row>
    <row r="1808" spans="2:7" s="22" customFormat="1" ht="12.75" customHeight="1" x14ac:dyDescent="0.25">
      <c r="B1808"/>
      <c r="C1808"/>
      <c r="D1808"/>
      <c r="E1808"/>
      <c r="F1808"/>
      <c r="G1808"/>
    </row>
    <row r="1809" spans="2:7" s="22" customFormat="1" ht="12.75" customHeight="1" x14ac:dyDescent="0.25">
      <c r="B1809"/>
      <c r="C1809"/>
      <c r="D1809"/>
      <c r="E1809"/>
      <c r="F1809"/>
      <c r="G1809"/>
    </row>
    <row r="1810" spans="2:7" s="22" customFormat="1" ht="12.75" customHeight="1" x14ac:dyDescent="0.25">
      <c r="B1810"/>
      <c r="C1810"/>
      <c r="D1810"/>
      <c r="E1810"/>
      <c r="F1810"/>
      <c r="G1810"/>
    </row>
    <row r="1811" spans="2:7" s="22" customFormat="1" ht="12.75" customHeight="1" x14ac:dyDescent="0.25">
      <c r="B1811"/>
      <c r="C1811"/>
      <c r="D1811"/>
      <c r="E1811"/>
      <c r="F1811"/>
      <c r="G1811"/>
    </row>
    <row r="1812" spans="2:7" s="22" customFormat="1" ht="12.75" customHeight="1" x14ac:dyDescent="0.25">
      <c r="B1812"/>
      <c r="C1812"/>
      <c r="D1812"/>
      <c r="E1812"/>
      <c r="F1812"/>
      <c r="G1812"/>
    </row>
    <row r="1813" spans="2:7" s="22" customFormat="1" ht="12.75" customHeight="1" x14ac:dyDescent="0.25">
      <c r="B1813"/>
      <c r="C1813"/>
      <c r="D1813"/>
      <c r="E1813"/>
      <c r="F1813"/>
      <c r="G1813"/>
    </row>
    <row r="1814" spans="2:7" s="22" customFormat="1" ht="15" customHeight="1" x14ac:dyDescent="0.25">
      <c r="B1814"/>
      <c r="C1814"/>
      <c r="D1814"/>
      <c r="E1814"/>
      <c r="F1814"/>
      <c r="G1814"/>
    </row>
    <row r="1815" spans="2:7" s="22" customFormat="1" ht="12.75" customHeight="1" x14ac:dyDescent="0.25">
      <c r="B1815"/>
      <c r="C1815"/>
      <c r="D1815"/>
      <c r="E1815"/>
      <c r="F1815"/>
      <c r="G1815"/>
    </row>
    <row r="1816" spans="2:7" s="22" customFormat="1" ht="12.75" customHeight="1" x14ac:dyDescent="0.25">
      <c r="B1816"/>
      <c r="C1816"/>
      <c r="D1816"/>
      <c r="E1816"/>
      <c r="F1816"/>
      <c r="G1816"/>
    </row>
    <row r="1817" spans="2:7" s="22" customFormat="1" ht="12.75" customHeight="1" x14ac:dyDescent="0.25">
      <c r="B1817"/>
      <c r="C1817"/>
      <c r="D1817"/>
      <c r="E1817"/>
      <c r="F1817"/>
      <c r="G1817"/>
    </row>
    <row r="1818" spans="2:7" s="22" customFormat="1" ht="12.75" customHeight="1" x14ac:dyDescent="0.25">
      <c r="B1818"/>
      <c r="C1818"/>
      <c r="D1818"/>
      <c r="E1818"/>
      <c r="F1818"/>
      <c r="G1818"/>
    </row>
    <row r="1819" spans="2:7" s="22" customFormat="1" ht="12.75" customHeight="1" x14ac:dyDescent="0.25">
      <c r="B1819"/>
      <c r="C1819"/>
      <c r="D1819"/>
      <c r="E1819"/>
      <c r="F1819"/>
      <c r="G1819"/>
    </row>
    <row r="1820" spans="2:7" s="22" customFormat="1" ht="12.75" customHeight="1" x14ac:dyDescent="0.25">
      <c r="B1820"/>
      <c r="C1820"/>
      <c r="D1820"/>
      <c r="E1820"/>
      <c r="F1820"/>
      <c r="G1820"/>
    </row>
    <row r="1821" spans="2:7" s="22" customFormat="1" ht="15" customHeight="1" x14ac:dyDescent="0.25">
      <c r="B1821"/>
      <c r="C1821"/>
      <c r="D1821"/>
      <c r="E1821"/>
      <c r="F1821"/>
      <c r="G1821"/>
    </row>
    <row r="1822" spans="2:7" s="22" customFormat="1" ht="12.75" customHeight="1" x14ac:dyDescent="0.25">
      <c r="B1822"/>
      <c r="C1822"/>
      <c r="D1822"/>
      <c r="E1822"/>
      <c r="F1822"/>
      <c r="G1822"/>
    </row>
    <row r="1823" spans="2:7" s="22" customFormat="1" ht="12.75" customHeight="1" x14ac:dyDescent="0.25">
      <c r="B1823"/>
      <c r="C1823"/>
      <c r="D1823"/>
      <c r="E1823"/>
      <c r="F1823"/>
      <c r="G1823"/>
    </row>
    <row r="1824" spans="2:7" s="22" customFormat="1" ht="12.75" customHeight="1" x14ac:dyDescent="0.25">
      <c r="B1824"/>
      <c r="C1824"/>
      <c r="D1824"/>
      <c r="E1824"/>
      <c r="F1824"/>
      <c r="G1824"/>
    </row>
    <row r="1825" spans="2:7" s="22" customFormat="1" ht="12.75" customHeight="1" x14ac:dyDescent="0.25">
      <c r="B1825"/>
      <c r="C1825"/>
      <c r="D1825"/>
      <c r="E1825"/>
      <c r="F1825"/>
      <c r="G1825"/>
    </row>
    <row r="1826" spans="2:7" s="22" customFormat="1" ht="12.75" customHeight="1" x14ac:dyDescent="0.25">
      <c r="B1826"/>
      <c r="C1826"/>
      <c r="D1826"/>
      <c r="E1826"/>
      <c r="F1826"/>
      <c r="G1826"/>
    </row>
    <row r="1827" spans="2:7" s="22" customFormat="1" ht="12.75" customHeight="1" x14ac:dyDescent="0.25">
      <c r="B1827"/>
      <c r="C1827"/>
      <c r="D1827"/>
      <c r="E1827"/>
      <c r="F1827"/>
      <c r="G1827"/>
    </row>
    <row r="1828" spans="2:7" s="22" customFormat="1" ht="15" customHeight="1" x14ac:dyDescent="0.25">
      <c r="B1828"/>
      <c r="C1828"/>
      <c r="D1828"/>
      <c r="E1828"/>
      <c r="F1828"/>
      <c r="G1828"/>
    </row>
    <row r="1829" spans="2:7" s="22" customFormat="1" ht="12.75" customHeight="1" x14ac:dyDescent="0.25">
      <c r="B1829"/>
      <c r="C1829"/>
      <c r="D1829"/>
      <c r="E1829"/>
      <c r="F1829"/>
      <c r="G1829"/>
    </row>
    <row r="1830" spans="2:7" s="22" customFormat="1" ht="12.75" customHeight="1" x14ac:dyDescent="0.25">
      <c r="B1830"/>
      <c r="C1830"/>
      <c r="D1830"/>
      <c r="E1830"/>
      <c r="F1830"/>
      <c r="G1830"/>
    </row>
    <row r="1831" spans="2:7" s="22" customFormat="1" ht="12.75" customHeight="1" x14ac:dyDescent="0.25">
      <c r="B1831"/>
      <c r="C1831"/>
      <c r="D1831"/>
      <c r="E1831"/>
      <c r="F1831"/>
      <c r="G1831"/>
    </row>
    <row r="1832" spans="2:7" s="22" customFormat="1" ht="12.75" customHeight="1" x14ac:dyDescent="0.25">
      <c r="B1832"/>
      <c r="C1832"/>
      <c r="D1832"/>
      <c r="E1832"/>
      <c r="F1832"/>
      <c r="G1832"/>
    </row>
    <row r="1833" spans="2:7" s="22" customFormat="1" ht="12.75" customHeight="1" x14ac:dyDescent="0.25">
      <c r="B1833"/>
      <c r="C1833"/>
      <c r="D1833"/>
      <c r="E1833"/>
      <c r="F1833"/>
      <c r="G1833"/>
    </row>
    <row r="1834" spans="2:7" s="22" customFormat="1" ht="14.25" customHeight="1" x14ac:dyDescent="0.25">
      <c r="B1834"/>
      <c r="C1834"/>
      <c r="D1834"/>
      <c r="E1834"/>
      <c r="F1834"/>
      <c r="G1834"/>
    </row>
    <row r="1835" spans="2:7" s="22" customFormat="1" ht="15" customHeight="1" x14ac:dyDescent="0.25">
      <c r="B1835"/>
      <c r="C1835"/>
      <c r="D1835"/>
      <c r="E1835"/>
      <c r="F1835"/>
      <c r="G1835"/>
    </row>
    <row r="1836" spans="2:7" s="22" customFormat="1" ht="12.75" customHeight="1" x14ac:dyDescent="0.25">
      <c r="B1836"/>
      <c r="C1836"/>
      <c r="D1836"/>
      <c r="E1836"/>
      <c r="F1836"/>
      <c r="G1836"/>
    </row>
    <row r="1837" spans="2:7" s="22" customFormat="1" ht="12.75" customHeight="1" x14ac:dyDescent="0.25">
      <c r="B1837"/>
      <c r="C1837"/>
      <c r="D1837"/>
      <c r="E1837"/>
      <c r="F1837"/>
      <c r="G1837"/>
    </row>
    <row r="1838" spans="2:7" s="22" customFormat="1" ht="12.75" customHeight="1" x14ac:dyDescent="0.25">
      <c r="B1838"/>
      <c r="C1838"/>
      <c r="D1838"/>
      <c r="E1838"/>
      <c r="F1838"/>
      <c r="G1838"/>
    </row>
    <row r="1839" spans="2:7" s="22" customFormat="1" ht="12.75" customHeight="1" x14ac:dyDescent="0.25">
      <c r="B1839"/>
      <c r="C1839"/>
      <c r="D1839"/>
      <c r="E1839"/>
      <c r="F1839"/>
      <c r="G1839"/>
    </row>
    <row r="1840" spans="2:7" s="22" customFormat="1" ht="12.75" customHeight="1" x14ac:dyDescent="0.25">
      <c r="B1840"/>
      <c r="C1840"/>
      <c r="D1840"/>
      <c r="E1840"/>
      <c r="F1840"/>
      <c r="G1840"/>
    </row>
    <row r="1841" spans="2:7" s="22" customFormat="1" ht="15" customHeight="1" x14ac:dyDescent="0.25">
      <c r="B1841"/>
      <c r="C1841"/>
      <c r="D1841"/>
      <c r="E1841"/>
      <c r="F1841"/>
      <c r="G1841"/>
    </row>
    <row r="1842" spans="2:7" s="22" customFormat="1" ht="15" customHeight="1" x14ac:dyDescent="0.25">
      <c r="B1842"/>
      <c r="C1842"/>
      <c r="D1842"/>
      <c r="E1842"/>
      <c r="F1842"/>
      <c r="G1842"/>
    </row>
    <row r="1843" spans="2:7" s="22" customFormat="1" ht="12.75" customHeight="1" x14ac:dyDescent="0.25">
      <c r="B1843"/>
      <c r="C1843"/>
      <c r="D1843"/>
      <c r="E1843"/>
      <c r="F1843"/>
      <c r="G1843"/>
    </row>
    <row r="1844" spans="2:7" s="22" customFormat="1" ht="12.75" customHeight="1" x14ac:dyDescent="0.25">
      <c r="B1844"/>
      <c r="C1844"/>
      <c r="D1844"/>
      <c r="E1844"/>
      <c r="F1844"/>
      <c r="G1844"/>
    </row>
    <row r="1845" spans="2:7" s="22" customFormat="1" ht="12.75" customHeight="1" x14ac:dyDescent="0.25">
      <c r="B1845"/>
      <c r="C1845"/>
      <c r="D1845"/>
      <c r="E1845"/>
      <c r="F1845"/>
      <c r="G1845"/>
    </row>
    <row r="1846" spans="2:7" s="22" customFormat="1" ht="12.75" customHeight="1" x14ac:dyDescent="0.25">
      <c r="B1846"/>
      <c r="C1846"/>
      <c r="D1846"/>
      <c r="E1846"/>
      <c r="F1846"/>
      <c r="G1846"/>
    </row>
    <row r="1847" spans="2:7" s="22" customFormat="1" ht="12.75" customHeight="1" x14ac:dyDescent="0.25">
      <c r="B1847"/>
      <c r="C1847"/>
      <c r="D1847"/>
      <c r="E1847"/>
      <c r="F1847"/>
      <c r="G1847"/>
    </row>
    <row r="1848" spans="2:7" s="22" customFormat="1" ht="15" customHeight="1" x14ac:dyDescent="0.25">
      <c r="B1848"/>
      <c r="C1848"/>
      <c r="D1848"/>
      <c r="E1848"/>
      <c r="F1848"/>
      <c r="G1848"/>
    </row>
    <row r="1849" spans="2:7" s="22" customFormat="1" ht="15" customHeight="1" x14ac:dyDescent="0.25">
      <c r="B1849"/>
      <c r="C1849"/>
      <c r="D1849"/>
      <c r="E1849"/>
      <c r="F1849"/>
      <c r="G1849"/>
    </row>
    <row r="1850" spans="2:7" s="22" customFormat="1" ht="12.75" customHeight="1" x14ac:dyDescent="0.25">
      <c r="B1850"/>
      <c r="C1850"/>
      <c r="D1850"/>
      <c r="E1850"/>
      <c r="F1850"/>
      <c r="G1850"/>
    </row>
    <row r="1851" spans="2:7" s="22" customFormat="1" ht="12.75" customHeight="1" x14ac:dyDescent="0.25">
      <c r="B1851"/>
      <c r="C1851"/>
      <c r="D1851"/>
      <c r="E1851"/>
      <c r="F1851"/>
      <c r="G1851"/>
    </row>
    <row r="1852" spans="2:7" s="22" customFormat="1" ht="12.75" customHeight="1" x14ac:dyDescent="0.25">
      <c r="B1852"/>
      <c r="C1852"/>
      <c r="D1852"/>
      <c r="E1852"/>
      <c r="F1852"/>
      <c r="G1852"/>
    </row>
    <row r="1853" spans="2:7" s="22" customFormat="1" ht="12.75" customHeight="1" x14ac:dyDescent="0.25">
      <c r="B1853"/>
      <c r="C1853"/>
      <c r="D1853"/>
      <c r="E1853"/>
      <c r="F1853"/>
      <c r="G1853"/>
    </row>
    <row r="1854" spans="2:7" s="22" customFormat="1" ht="12.75" customHeight="1" x14ac:dyDescent="0.25">
      <c r="B1854"/>
      <c r="C1854"/>
      <c r="D1854"/>
      <c r="E1854"/>
      <c r="F1854"/>
      <c r="G1854"/>
    </row>
    <row r="1855" spans="2:7" s="22" customFormat="1" ht="12.75" customHeight="1" x14ac:dyDescent="0.25">
      <c r="B1855"/>
      <c r="C1855"/>
      <c r="D1855"/>
      <c r="E1855"/>
      <c r="F1855"/>
      <c r="G1855"/>
    </row>
    <row r="1856" spans="2:7" s="22" customFormat="1" ht="12.75" customHeight="1" x14ac:dyDescent="0.25">
      <c r="B1856"/>
      <c r="C1856"/>
      <c r="D1856"/>
      <c r="E1856"/>
      <c r="F1856"/>
      <c r="G1856"/>
    </row>
    <row r="1857" spans="2:7" s="22" customFormat="1" ht="12.75" customHeight="1" x14ac:dyDescent="0.25">
      <c r="B1857"/>
      <c r="C1857"/>
      <c r="D1857"/>
      <c r="E1857"/>
      <c r="F1857"/>
      <c r="G1857"/>
    </row>
    <row r="1858" spans="2:7" s="22" customFormat="1" ht="12.75" customHeight="1" x14ac:dyDescent="0.25">
      <c r="B1858"/>
      <c r="C1858"/>
      <c r="D1858"/>
      <c r="E1858"/>
      <c r="F1858"/>
      <c r="G1858"/>
    </row>
    <row r="1859" spans="2:7" s="22" customFormat="1" ht="12.75" customHeight="1" x14ac:dyDescent="0.25">
      <c r="B1859"/>
      <c r="C1859"/>
      <c r="D1859"/>
      <c r="E1859"/>
      <c r="F1859"/>
      <c r="G1859"/>
    </row>
    <row r="1860" spans="2:7" s="22" customFormat="1" ht="12.75" customHeight="1" x14ac:dyDescent="0.25">
      <c r="B1860"/>
      <c r="C1860"/>
      <c r="D1860"/>
      <c r="E1860"/>
      <c r="F1860"/>
      <c r="G1860"/>
    </row>
    <row r="1861" spans="2:7" s="22" customFormat="1" ht="12.75" customHeight="1" x14ac:dyDescent="0.25">
      <c r="B1861"/>
      <c r="C1861"/>
      <c r="D1861"/>
      <c r="E1861"/>
      <c r="F1861"/>
      <c r="G1861"/>
    </row>
    <row r="1862" spans="2:7" s="22" customFormat="1" ht="12.75" customHeight="1" x14ac:dyDescent="0.25">
      <c r="B1862"/>
      <c r="C1862"/>
      <c r="D1862"/>
      <c r="E1862"/>
      <c r="F1862"/>
      <c r="G1862"/>
    </row>
    <row r="1863" spans="2:7" s="22" customFormat="1" ht="12.75" customHeight="1" x14ac:dyDescent="0.25">
      <c r="B1863"/>
      <c r="C1863"/>
      <c r="D1863"/>
      <c r="E1863"/>
      <c r="F1863"/>
      <c r="G1863"/>
    </row>
    <row r="1864" spans="2:7" s="22" customFormat="1" ht="12.75" customHeight="1" x14ac:dyDescent="0.25">
      <c r="B1864"/>
      <c r="C1864"/>
      <c r="D1864"/>
      <c r="E1864"/>
      <c r="F1864"/>
      <c r="G1864"/>
    </row>
    <row r="1865" spans="2:7" s="22" customFormat="1" ht="12.75" customHeight="1" x14ac:dyDescent="0.25">
      <c r="B1865"/>
      <c r="C1865"/>
      <c r="D1865"/>
      <c r="E1865"/>
      <c r="F1865"/>
      <c r="G1865"/>
    </row>
    <row r="1866" spans="2:7" s="22" customFormat="1" ht="12.75" customHeight="1" x14ac:dyDescent="0.25">
      <c r="B1866"/>
      <c r="C1866"/>
      <c r="D1866"/>
      <c r="E1866"/>
      <c r="F1866"/>
      <c r="G1866"/>
    </row>
    <row r="1867" spans="2:7" s="22" customFormat="1" ht="12.75" customHeight="1" x14ac:dyDescent="0.25">
      <c r="B1867"/>
      <c r="C1867"/>
      <c r="D1867"/>
      <c r="E1867"/>
      <c r="F1867"/>
      <c r="G1867"/>
    </row>
    <row r="1868" spans="2:7" s="22" customFormat="1" ht="12.75" customHeight="1" x14ac:dyDescent="0.25">
      <c r="B1868"/>
      <c r="C1868"/>
      <c r="D1868"/>
      <c r="E1868"/>
      <c r="F1868"/>
      <c r="G1868"/>
    </row>
    <row r="1869" spans="2:7" s="22" customFormat="1" ht="12.75" customHeight="1" x14ac:dyDescent="0.25">
      <c r="B1869"/>
      <c r="C1869"/>
      <c r="D1869"/>
      <c r="E1869"/>
      <c r="F1869"/>
      <c r="G1869"/>
    </row>
    <row r="1870" spans="2:7" s="22" customFormat="1" ht="12.75" customHeight="1" x14ac:dyDescent="0.25">
      <c r="B1870"/>
      <c r="C1870"/>
      <c r="D1870"/>
      <c r="E1870"/>
      <c r="F1870"/>
      <c r="G1870"/>
    </row>
    <row r="1871" spans="2:7" s="22" customFormat="1" ht="12.75" customHeight="1" x14ac:dyDescent="0.25">
      <c r="B1871"/>
      <c r="C1871"/>
      <c r="D1871"/>
      <c r="E1871"/>
      <c r="F1871"/>
      <c r="G1871"/>
    </row>
    <row r="1872" spans="2:7" s="22" customFormat="1" ht="12.75" customHeight="1" x14ac:dyDescent="0.25">
      <c r="B1872"/>
      <c r="C1872"/>
      <c r="D1872"/>
      <c r="E1872"/>
      <c r="F1872"/>
      <c r="G1872"/>
    </row>
    <row r="1873" spans="2:7" s="22" customFormat="1" ht="12.75" customHeight="1" x14ac:dyDescent="0.25">
      <c r="B1873"/>
      <c r="C1873"/>
      <c r="D1873"/>
      <c r="E1873"/>
      <c r="F1873"/>
      <c r="G1873"/>
    </row>
    <row r="1874" spans="2:7" s="22" customFormat="1" ht="12.75" customHeight="1" x14ac:dyDescent="0.25">
      <c r="B1874"/>
      <c r="C1874"/>
      <c r="D1874"/>
      <c r="E1874"/>
      <c r="F1874"/>
      <c r="G1874"/>
    </row>
    <row r="1875" spans="2:7" s="22" customFormat="1" ht="12.75" customHeight="1" x14ac:dyDescent="0.25">
      <c r="B1875"/>
      <c r="C1875"/>
      <c r="D1875"/>
      <c r="E1875"/>
      <c r="F1875"/>
      <c r="G1875"/>
    </row>
    <row r="1876" spans="2:7" s="22" customFormat="1" ht="12.75" customHeight="1" x14ac:dyDescent="0.25">
      <c r="B1876"/>
      <c r="C1876"/>
      <c r="D1876"/>
      <c r="E1876"/>
      <c r="F1876"/>
      <c r="G1876"/>
    </row>
    <row r="1877" spans="2:7" s="22" customFormat="1" ht="12.75" customHeight="1" x14ac:dyDescent="0.25">
      <c r="B1877"/>
      <c r="C1877"/>
      <c r="D1877"/>
      <c r="E1877"/>
      <c r="F1877"/>
      <c r="G1877"/>
    </row>
    <row r="1878" spans="2:7" s="22" customFormat="1" ht="15" customHeight="1" x14ac:dyDescent="0.25">
      <c r="B1878"/>
      <c r="C1878"/>
      <c r="D1878"/>
      <c r="E1878"/>
      <c r="F1878"/>
      <c r="G1878"/>
    </row>
    <row r="1879" spans="2:7" s="22" customFormat="1" ht="12.75" customHeight="1" x14ac:dyDescent="0.25">
      <c r="B1879"/>
      <c r="C1879"/>
      <c r="D1879"/>
      <c r="E1879"/>
      <c r="F1879"/>
      <c r="G1879"/>
    </row>
    <row r="1880" spans="2:7" s="22" customFormat="1" ht="12.75" customHeight="1" x14ac:dyDescent="0.25">
      <c r="B1880"/>
      <c r="C1880"/>
      <c r="D1880"/>
      <c r="E1880"/>
      <c r="F1880"/>
      <c r="G1880"/>
    </row>
    <row r="1881" spans="2:7" s="22" customFormat="1" ht="12.75" customHeight="1" x14ac:dyDescent="0.25">
      <c r="B1881"/>
      <c r="C1881"/>
      <c r="D1881"/>
      <c r="E1881"/>
      <c r="F1881"/>
      <c r="G1881"/>
    </row>
    <row r="1882" spans="2:7" s="22" customFormat="1" ht="12.75" customHeight="1" x14ac:dyDescent="0.25">
      <c r="B1882"/>
      <c r="C1882"/>
      <c r="D1882"/>
      <c r="E1882"/>
      <c r="F1882"/>
      <c r="G1882"/>
    </row>
    <row r="1883" spans="2:7" s="22" customFormat="1" ht="12.75" customHeight="1" x14ac:dyDescent="0.25">
      <c r="B1883"/>
      <c r="C1883"/>
      <c r="D1883"/>
      <c r="E1883"/>
      <c r="F1883"/>
      <c r="G1883"/>
    </row>
    <row r="1884" spans="2:7" s="22" customFormat="1" ht="12.75" customHeight="1" x14ac:dyDescent="0.25">
      <c r="B1884"/>
      <c r="C1884"/>
      <c r="D1884"/>
      <c r="E1884"/>
      <c r="F1884"/>
      <c r="G1884"/>
    </row>
    <row r="1885" spans="2:7" s="22" customFormat="1" ht="15" customHeight="1" x14ac:dyDescent="0.25">
      <c r="B1885"/>
      <c r="C1885"/>
      <c r="D1885"/>
      <c r="E1885"/>
      <c r="F1885"/>
      <c r="G1885"/>
    </row>
    <row r="1886" spans="2:7" s="22" customFormat="1" ht="12.75" customHeight="1" x14ac:dyDescent="0.25">
      <c r="B1886"/>
      <c r="C1886"/>
      <c r="D1886"/>
      <c r="E1886"/>
      <c r="F1886"/>
      <c r="G1886"/>
    </row>
    <row r="1887" spans="2:7" s="22" customFormat="1" ht="12.75" customHeight="1" x14ac:dyDescent="0.25">
      <c r="B1887"/>
      <c r="C1887"/>
      <c r="D1887"/>
      <c r="E1887"/>
      <c r="F1887"/>
      <c r="G1887"/>
    </row>
    <row r="1888" spans="2:7" s="22" customFormat="1" ht="12.75" customHeight="1" x14ac:dyDescent="0.25">
      <c r="B1888"/>
      <c r="C1888"/>
      <c r="D1888"/>
      <c r="E1888"/>
      <c r="F1888"/>
      <c r="G1888"/>
    </row>
    <row r="1889" spans="2:7" s="22" customFormat="1" ht="12.75" customHeight="1" x14ac:dyDescent="0.25">
      <c r="B1889"/>
      <c r="C1889"/>
      <c r="D1889"/>
      <c r="E1889"/>
      <c r="F1889"/>
      <c r="G1889"/>
    </row>
    <row r="1890" spans="2:7" s="22" customFormat="1" ht="15" customHeight="1" x14ac:dyDescent="0.25">
      <c r="B1890"/>
      <c r="C1890"/>
      <c r="D1890"/>
      <c r="E1890"/>
      <c r="F1890"/>
      <c r="G1890"/>
    </row>
    <row r="1891" spans="2:7" s="22" customFormat="1" ht="12.75" customHeight="1" x14ac:dyDescent="0.25">
      <c r="B1891"/>
      <c r="C1891"/>
      <c r="D1891"/>
      <c r="E1891"/>
      <c r="F1891"/>
      <c r="G1891"/>
    </row>
    <row r="1892" spans="2:7" s="22" customFormat="1" ht="12.75" customHeight="1" x14ac:dyDescent="0.25">
      <c r="B1892"/>
      <c r="C1892"/>
      <c r="D1892"/>
      <c r="E1892"/>
      <c r="F1892"/>
      <c r="G1892"/>
    </row>
    <row r="1893" spans="2:7" s="22" customFormat="1" ht="12.75" customHeight="1" x14ac:dyDescent="0.25">
      <c r="B1893"/>
      <c r="C1893"/>
      <c r="D1893"/>
      <c r="E1893"/>
      <c r="F1893"/>
      <c r="G1893"/>
    </row>
    <row r="1894" spans="2:7" s="22" customFormat="1" ht="12.75" customHeight="1" x14ac:dyDescent="0.25">
      <c r="B1894"/>
      <c r="C1894"/>
      <c r="D1894"/>
      <c r="E1894"/>
      <c r="F1894"/>
      <c r="G1894"/>
    </row>
    <row r="1895" spans="2:7" s="22" customFormat="1" ht="12.75" customHeight="1" x14ac:dyDescent="0.25">
      <c r="B1895"/>
      <c r="C1895"/>
      <c r="D1895"/>
      <c r="E1895"/>
      <c r="F1895"/>
      <c r="G1895"/>
    </row>
    <row r="1896" spans="2:7" s="22" customFormat="1" ht="12.75" customHeight="1" x14ac:dyDescent="0.25">
      <c r="B1896"/>
      <c r="C1896"/>
      <c r="D1896"/>
      <c r="E1896"/>
      <c r="F1896"/>
      <c r="G1896"/>
    </row>
    <row r="1897" spans="2:7" s="22" customFormat="1" ht="12.75" customHeight="1" x14ac:dyDescent="0.25">
      <c r="B1897"/>
      <c r="C1897"/>
      <c r="D1897"/>
      <c r="E1897"/>
      <c r="F1897"/>
      <c r="G1897"/>
    </row>
    <row r="1898" spans="2:7" s="22" customFormat="1" ht="12.75" customHeight="1" x14ac:dyDescent="0.25">
      <c r="B1898"/>
      <c r="C1898"/>
      <c r="D1898"/>
      <c r="E1898"/>
      <c r="F1898"/>
      <c r="G1898"/>
    </row>
    <row r="1899" spans="2:7" s="22" customFormat="1" ht="12.75" customHeight="1" x14ac:dyDescent="0.25">
      <c r="B1899"/>
      <c r="C1899"/>
      <c r="D1899"/>
      <c r="E1899"/>
      <c r="F1899"/>
      <c r="G1899"/>
    </row>
    <row r="1900" spans="2:7" s="22" customFormat="1" ht="12.75" customHeight="1" x14ac:dyDescent="0.25">
      <c r="B1900"/>
      <c r="C1900"/>
      <c r="D1900"/>
      <c r="E1900"/>
      <c r="F1900"/>
      <c r="G1900"/>
    </row>
    <row r="1901" spans="2:7" s="22" customFormat="1" ht="12.75" customHeight="1" x14ac:dyDescent="0.25">
      <c r="B1901"/>
      <c r="C1901"/>
      <c r="D1901"/>
      <c r="E1901"/>
      <c r="F1901"/>
      <c r="G1901"/>
    </row>
    <row r="1902" spans="2:7" s="22" customFormat="1" ht="12.75" customHeight="1" x14ac:dyDescent="0.25">
      <c r="B1902"/>
      <c r="C1902"/>
      <c r="D1902"/>
      <c r="E1902"/>
      <c r="F1902"/>
      <c r="G1902"/>
    </row>
    <row r="1903" spans="2:7" s="22" customFormat="1" ht="12.75" customHeight="1" x14ac:dyDescent="0.25">
      <c r="B1903"/>
      <c r="C1903"/>
      <c r="D1903"/>
      <c r="E1903"/>
      <c r="F1903"/>
      <c r="G1903"/>
    </row>
    <row r="1904" spans="2:7" s="22" customFormat="1" ht="15" customHeight="1" x14ac:dyDescent="0.25">
      <c r="B1904"/>
      <c r="C1904"/>
      <c r="D1904"/>
      <c r="E1904"/>
      <c r="F1904"/>
      <c r="G1904"/>
    </row>
    <row r="1905" spans="2:7" s="22" customFormat="1" ht="12.75" customHeight="1" x14ac:dyDescent="0.25">
      <c r="B1905"/>
      <c r="C1905"/>
      <c r="D1905"/>
      <c r="E1905"/>
      <c r="F1905"/>
      <c r="G1905"/>
    </row>
    <row r="1906" spans="2:7" s="22" customFormat="1" ht="12.75" customHeight="1" x14ac:dyDescent="0.25">
      <c r="B1906"/>
      <c r="C1906"/>
      <c r="D1906"/>
      <c r="E1906"/>
      <c r="F1906"/>
      <c r="G1906"/>
    </row>
    <row r="1907" spans="2:7" s="22" customFormat="1" ht="12.75" customHeight="1" x14ac:dyDescent="0.25">
      <c r="B1907"/>
      <c r="C1907"/>
      <c r="D1907"/>
      <c r="E1907"/>
      <c r="F1907"/>
      <c r="G1907"/>
    </row>
    <row r="1908" spans="2:7" s="22" customFormat="1" ht="12.75" customHeight="1" x14ac:dyDescent="0.25">
      <c r="B1908"/>
      <c r="C1908"/>
      <c r="D1908"/>
      <c r="E1908"/>
      <c r="F1908"/>
      <c r="G1908"/>
    </row>
    <row r="1909" spans="2:7" s="22" customFormat="1" ht="12.75" customHeight="1" x14ac:dyDescent="0.25">
      <c r="B1909"/>
      <c r="C1909"/>
      <c r="D1909"/>
      <c r="E1909"/>
      <c r="F1909"/>
      <c r="G1909"/>
    </row>
    <row r="1910" spans="2:7" s="22" customFormat="1" ht="15" customHeight="1" x14ac:dyDescent="0.25">
      <c r="B1910"/>
      <c r="C1910"/>
      <c r="D1910"/>
      <c r="E1910"/>
      <c r="F1910"/>
      <c r="G1910"/>
    </row>
    <row r="1911" spans="2:7" s="22" customFormat="1" ht="12.75" customHeight="1" x14ac:dyDescent="0.25">
      <c r="B1911"/>
      <c r="C1911"/>
      <c r="D1911"/>
      <c r="E1911"/>
      <c r="F1911"/>
      <c r="G1911"/>
    </row>
    <row r="1912" spans="2:7" s="22" customFormat="1" ht="12.75" customHeight="1" x14ac:dyDescent="0.25">
      <c r="B1912"/>
      <c r="C1912"/>
      <c r="D1912"/>
      <c r="E1912"/>
      <c r="F1912"/>
      <c r="G1912"/>
    </row>
    <row r="1913" spans="2:7" s="22" customFormat="1" ht="12.75" customHeight="1" x14ac:dyDescent="0.25">
      <c r="B1913"/>
      <c r="C1913"/>
      <c r="D1913"/>
      <c r="E1913"/>
      <c r="F1913"/>
      <c r="G1913"/>
    </row>
    <row r="1914" spans="2:7" s="22" customFormat="1" ht="12.75" customHeight="1" x14ac:dyDescent="0.25">
      <c r="B1914"/>
      <c r="C1914"/>
      <c r="D1914"/>
      <c r="E1914"/>
      <c r="F1914"/>
      <c r="G1914"/>
    </row>
    <row r="1915" spans="2:7" s="22" customFormat="1" ht="12.75" customHeight="1" x14ac:dyDescent="0.25">
      <c r="B1915"/>
      <c r="C1915"/>
      <c r="D1915"/>
      <c r="E1915"/>
      <c r="F1915"/>
      <c r="G1915"/>
    </row>
    <row r="1916" spans="2:7" s="22" customFormat="1" ht="12.75" customHeight="1" x14ac:dyDescent="0.25">
      <c r="B1916"/>
      <c r="C1916"/>
      <c r="D1916"/>
      <c r="E1916"/>
      <c r="F1916"/>
      <c r="G1916"/>
    </row>
    <row r="1917" spans="2:7" s="22" customFormat="1" ht="12.75" customHeight="1" x14ac:dyDescent="0.25">
      <c r="B1917"/>
      <c r="C1917"/>
      <c r="D1917"/>
      <c r="E1917"/>
      <c r="F1917"/>
      <c r="G1917"/>
    </row>
    <row r="1918" spans="2:7" s="22" customFormat="1" ht="12.75" customHeight="1" x14ac:dyDescent="0.25">
      <c r="B1918"/>
      <c r="C1918"/>
      <c r="D1918"/>
      <c r="E1918"/>
      <c r="F1918"/>
      <c r="G1918"/>
    </row>
    <row r="1919" spans="2:7" s="22" customFormat="1" ht="12.75" customHeight="1" x14ac:dyDescent="0.25">
      <c r="B1919"/>
      <c r="C1919"/>
      <c r="D1919"/>
      <c r="E1919"/>
      <c r="F1919"/>
      <c r="G1919"/>
    </row>
    <row r="1920" spans="2:7" s="22" customFormat="1" ht="12.75" customHeight="1" x14ac:dyDescent="0.25">
      <c r="B1920"/>
      <c r="C1920"/>
      <c r="D1920"/>
      <c r="E1920"/>
      <c r="F1920"/>
      <c r="G1920"/>
    </row>
    <row r="1921" spans="2:7" s="22" customFormat="1" ht="12.75" customHeight="1" x14ac:dyDescent="0.25">
      <c r="B1921"/>
      <c r="C1921"/>
      <c r="D1921"/>
      <c r="E1921"/>
      <c r="F1921"/>
      <c r="G1921"/>
    </row>
    <row r="1922" spans="2:7" s="22" customFormat="1" ht="12.75" customHeight="1" x14ac:dyDescent="0.25">
      <c r="B1922"/>
      <c r="C1922"/>
      <c r="D1922"/>
      <c r="E1922"/>
      <c r="F1922"/>
      <c r="G1922"/>
    </row>
    <row r="1923" spans="2:7" s="22" customFormat="1" ht="15" customHeight="1" x14ac:dyDescent="0.25">
      <c r="B1923"/>
      <c r="C1923"/>
      <c r="D1923"/>
      <c r="E1923"/>
      <c r="F1923"/>
      <c r="G1923"/>
    </row>
    <row r="1924" spans="2:7" s="22" customFormat="1" ht="15" customHeight="1" x14ac:dyDescent="0.25">
      <c r="B1924"/>
      <c r="C1924"/>
      <c r="D1924"/>
      <c r="E1924"/>
      <c r="F1924"/>
      <c r="G1924"/>
    </row>
    <row r="1925" spans="2:7" s="22" customFormat="1" ht="12.75" customHeight="1" x14ac:dyDescent="0.25">
      <c r="B1925"/>
      <c r="C1925"/>
      <c r="D1925"/>
      <c r="E1925"/>
      <c r="F1925"/>
      <c r="G1925"/>
    </row>
    <row r="1926" spans="2:7" s="22" customFormat="1" ht="12.75" customHeight="1" x14ac:dyDescent="0.25">
      <c r="B1926"/>
      <c r="C1926"/>
      <c r="D1926"/>
      <c r="E1926"/>
      <c r="F1926"/>
      <c r="G1926"/>
    </row>
    <row r="1927" spans="2:7" s="22" customFormat="1" ht="12.75" customHeight="1" x14ac:dyDescent="0.25">
      <c r="B1927"/>
      <c r="C1927"/>
      <c r="D1927"/>
      <c r="E1927"/>
      <c r="F1927"/>
      <c r="G1927"/>
    </row>
    <row r="1928" spans="2:7" s="22" customFormat="1" ht="12.75" customHeight="1" x14ac:dyDescent="0.25">
      <c r="B1928"/>
      <c r="C1928"/>
      <c r="D1928"/>
      <c r="E1928"/>
      <c r="F1928"/>
      <c r="G1928"/>
    </row>
    <row r="1929" spans="2:7" s="22" customFormat="1" ht="12.75" customHeight="1" x14ac:dyDescent="0.25">
      <c r="B1929"/>
      <c r="C1929"/>
      <c r="D1929"/>
      <c r="E1929"/>
      <c r="F1929"/>
      <c r="G1929"/>
    </row>
    <row r="1930" spans="2:7" s="22" customFormat="1" ht="15" customHeight="1" x14ac:dyDescent="0.25">
      <c r="B1930"/>
      <c r="C1930"/>
      <c r="D1930"/>
      <c r="E1930"/>
      <c r="F1930"/>
      <c r="G1930"/>
    </row>
    <row r="1931" spans="2:7" s="22" customFormat="1" ht="12.75" customHeight="1" x14ac:dyDescent="0.25">
      <c r="B1931"/>
      <c r="C1931"/>
      <c r="D1931"/>
      <c r="E1931"/>
      <c r="F1931"/>
      <c r="G1931"/>
    </row>
    <row r="1932" spans="2:7" s="22" customFormat="1" ht="12.75" customHeight="1" x14ac:dyDescent="0.25">
      <c r="B1932"/>
      <c r="C1932"/>
      <c r="D1932"/>
      <c r="E1932"/>
      <c r="F1932"/>
      <c r="G1932"/>
    </row>
    <row r="1933" spans="2:7" s="22" customFormat="1" ht="12.75" customHeight="1" x14ac:dyDescent="0.25">
      <c r="B1933"/>
      <c r="C1933"/>
      <c r="D1933"/>
      <c r="E1933"/>
      <c r="F1933"/>
      <c r="G1933"/>
    </row>
    <row r="1934" spans="2:7" s="22" customFormat="1" ht="12.75" customHeight="1" x14ac:dyDescent="0.25">
      <c r="B1934"/>
      <c r="C1934"/>
      <c r="D1934"/>
      <c r="E1934"/>
      <c r="F1934"/>
      <c r="G1934"/>
    </row>
    <row r="1935" spans="2:7" s="22" customFormat="1" ht="12.75" customHeight="1" x14ac:dyDescent="0.25">
      <c r="B1935"/>
      <c r="C1935"/>
      <c r="D1935"/>
      <c r="E1935"/>
      <c r="F1935"/>
      <c r="G1935"/>
    </row>
    <row r="1936" spans="2:7" s="22" customFormat="1" ht="12.75" customHeight="1" x14ac:dyDescent="0.25">
      <c r="B1936"/>
      <c r="C1936"/>
      <c r="D1936"/>
      <c r="E1936"/>
      <c r="F1936"/>
      <c r="G1936"/>
    </row>
    <row r="1937" spans="2:7" s="22" customFormat="1" ht="15" customHeight="1" x14ac:dyDescent="0.25">
      <c r="B1937"/>
      <c r="C1937"/>
      <c r="D1937"/>
      <c r="E1937"/>
      <c r="F1937"/>
      <c r="G1937"/>
    </row>
    <row r="1938" spans="2:7" s="22" customFormat="1" ht="15" customHeight="1" x14ac:dyDescent="0.25">
      <c r="B1938"/>
      <c r="C1938"/>
      <c r="D1938"/>
      <c r="E1938"/>
      <c r="F1938"/>
      <c r="G1938"/>
    </row>
    <row r="1939" spans="2:7" s="22" customFormat="1" ht="12.75" customHeight="1" x14ac:dyDescent="0.25">
      <c r="B1939"/>
      <c r="C1939"/>
      <c r="D1939"/>
      <c r="E1939"/>
      <c r="F1939"/>
      <c r="G1939"/>
    </row>
    <row r="1940" spans="2:7" s="22" customFormat="1" ht="12.75" customHeight="1" x14ac:dyDescent="0.25">
      <c r="B1940"/>
      <c r="C1940"/>
      <c r="D1940"/>
      <c r="E1940"/>
      <c r="F1940"/>
      <c r="G1940"/>
    </row>
    <row r="1941" spans="2:7" s="22" customFormat="1" ht="12.75" customHeight="1" x14ac:dyDescent="0.25">
      <c r="B1941"/>
      <c r="C1941"/>
      <c r="D1941"/>
      <c r="E1941"/>
      <c r="F1941"/>
      <c r="G1941"/>
    </row>
    <row r="1942" spans="2:7" s="22" customFormat="1" ht="12.75" customHeight="1" x14ac:dyDescent="0.25">
      <c r="B1942"/>
      <c r="C1942"/>
      <c r="D1942"/>
      <c r="E1942"/>
      <c r="F1942"/>
      <c r="G1942"/>
    </row>
    <row r="1943" spans="2:7" s="22" customFormat="1" ht="12.75" customHeight="1" x14ac:dyDescent="0.25">
      <c r="B1943"/>
      <c r="C1943"/>
      <c r="D1943"/>
      <c r="E1943"/>
      <c r="F1943"/>
      <c r="G1943"/>
    </row>
    <row r="1944" spans="2:7" s="22" customFormat="1" ht="12.75" customHeight="1" x14ac:dyDescent="0.25">
      <c r="B1944"/>
      <c r="C1944"/>
      <c r="D1944"/>
      <c r="E1944"/>
      <c r="F1944"/>
      <c r="G1944"/>
    </row>
    <row r="1945" spans="2:7" s="22" customFormat="1" ht="12.75" customHeight="1" x14ac:dyDescent="0.25">
      <c r="B1945"/>
      <c r="C1945"/>
      <c r="D1945"/>
      <c r="E1945"/>
      <c r="F1945"/>
      <c r="G1945"/>
    </row>
    <row r="1946" spans="2:7" s="22" customFormat="1" ht="15" customHeight="1" x14ac:dyDescent="0.25">
      <c r="B1946"/>
      <c r="C1946"/>
      <c r="D1946"/>
      <c r="E1946"/>
      <c r="F1946"/>
      <c r="G1946"/>
    </row>
    <row r="1947" spans="2:7" s="22" customFormat="1" ht="12.75" customHeight="1" x14ac:dyDescent="0.25">
      <c r="B1947"/>
      <c r="C1947"/>
      <c r="D1947"/>
      <c r="E1947"/>
      <c r="F1947"/>
      <c r="G1947"/>
    </row>
    <row r="1948" spans="2:7" s="22" customFormat="1" ht="12.75" customHeight="1" x14ac:dyDescent="0.25">
      <c r="B1948"/>
      <c r="C1948"/>
      <c r="D1948"/>
      <c r="E1948"/>
      <c r="F1948"/>
      <c r="G1948"/>
    </row>
    <row r="1949" spans="2:7" s="22" customFormat="1" ht="12.75" customHeight="1" x14ac:dyDescent="0.25">
      <c r="B1949"/>
      <c r="C1949"/>
      <c r="D1949"/>
      <c r="E1949"/>
      <c r="F1949"/>
      <c r="G1949"/>
    </row>
    <row r="1950" spans="2:7" s="22" customFormat="1" ht="12.75" customHeight="1" x14ac:dyDescent="0.25">
      <c r="B1950"/>
      <c r="C1950"/>
      <c r="D1950"/>
      <c r="E1950"/>
      <c r="F1950"/>
      <c r="G1950"/>
    </row>
    <row r="1951" spans="2:7" s="22" customFormat="1" x14ac:dyDescent="0.25">
      <c r="B1951"/>
      <c r="C1951"/>
      <c r="D1951"/>
      <c r="E1951"/>
      <c r="F1951"/>
      <c r="G1951"/>
    </row>
    <row r="1952" spans="2:7" s="22" customFormat="1" x14ac:dyDescent="0.25">
      <c r="B1952"/>
      <c r="C1952"/>
      <c r="D1952"/>
      <c r="E1952"/>
      <c r="F1952"/>
      <c r="G1952"/>
    </row>
    <row r="1953" spans="2:7" s="22" customFormat="1" x14ac:dyDescent="0.25">
      <c r="B1953"/>
      <c r="C1953"/>
      <c r="D1953"/>
      <c r="E1953"/>
      <c r="F1953"/>
      <c r="G1953"/>
    </row>
    <row r="1954" spans="2:7" s="22" customFormat="1" x14ac:dyDescent="0.25">
      <c r="B1954"/>
      <c r="C1954"/>
      <c r="D1954"/>
      <c r="E1954"/>
      <c r="F1954"/>
      <c r="G1954"/>
    </row>
    <row r="1955" spans="2:7" s="22" customFormat="1" x14ac:dyDescent="0.25">
      <c r="B1955"/>
      <c r="C1955"/>
      <c r="D1955"/>
      <c r="E1955"/>
      <c r="F1955"/>
      <c r="G1955"/>
    </row>
    <row r="1956" spans="2:7" s="22" customFormat="1" x14ac:dyDescent="0.25">
      <c r="B1956"/>
      <c r="C1956"/>
      <c r="D1956"/>
      <c r="E1956"/>
      <c r="F1956"/>
      <c r="G1956"/>
    </row>
    <row r="1957" spans="2:7" s="22" customFormat="1" x14ac:dyDescent="0.25">
      <c r="B1957"/>
      <c r="C1957"/>
      <c r="D1957"/>
      <c r="E1957"/>
      <c r="F1957"/>
      <c r="G1957"/>
    </row>
    <row r="1958" spans="2:7" s="22" customFormat="1" x14ac:dyDescent="0.25">
      <c r="B1958"/>
      <c r="C1958"/>
      <c r="D1958"/>
      <c r="E1958"/>
      <c r="F1958"/>
      <c r="G1958"/>
    </row>
    <row r="1959" spans="2:7" s="22" customFormat="1" x14ac:dyDescent="0.25">
      <c r="B1959"/>
      <c r="C1959"/>
      <c r="D1959"/>
      <c r="E1959"/>
      <c r="F1959"/>
      <c r="G1959"/>
    </row>
    <row r="1960" spans="2:7" s="22" customFormat="1" x14ac:dyDescent="0.25">
      <c r="B1960"/>
      <c r="C1960"/>
      <c r="D1960"/>
      <c r="E1960"/>
      <c r="F1960"/>
      <c r="G1960"/>
    </row>
    <row r="1961" spans="2:7" s="22" customFormat="1" x14ac:dyDescent="0.25">
      <c r="B1961"/>
      <c r="C1961"/>
      <c r="D1961"/>
      <c r="E1961"/>
      <c r="F1961"/>
      <c r="G1961"/>
    </row>
    <row r="1962" spans="2:7" s="22" customFormat="1" x14ac:dyDescent="0.25">
      <c r="B1962"/>
      <c r="C1962"/>
      <c r="D1962"/>
      <c r="E1962"/>
      <c r="F1962"/>
      <c r="G1962"/>
    </row>
    <row r="1963" spans="2:7" s="22" customFormat="1" x14ac:dyDescent="0.25">
      <c r="B1963"/>
      <c r="C1963"/>
      <c r="D1963"/>
      <c r="E1963"/>
      <c r="F1963"/>
      <c r="G1963"/>
    </row>
    <row r="1964" spans="2:7" s="22" customFormat="1" x14ac:dyDescent="0.25">
      <c r="B1964"/>
      <c r="C1964"/>
      <c r="D1964"/>
      <c r="E1964"/>
      <c r="F1964"/>
      <c r="G1964"/>
    </row>
    <row r="1965" spans="2:7" s="22" customFormat="1" x14ac:dyDescent="0.25">
      <c r="B1965"/>
      <c r="C1965"/>
      <c r="D1965"/>
      <c r="E1965"/>
      <c r="F1965"/>
      <c r="G1965"/>
    </row>
    <row r="1966" spans="2:7" s="22" customFormat="1" x14ac:dyDescent="0.25">
      <c r="B1966"/>
      <c r="C1966"/>
      <c r="D1966"/>
      <c r="E1966"/>
      <c r="F1966"/>
      <c r="G1966"/>
    </row>
    <row r="1967" spans="2:7" s="22" customFormat="1" x14ac:dyDescent="0.25">
      <c r="B1967"/>
      <c r="C1967"/>
      <c r="D1967"/>
      <c r="E1967"/>
      <c r="F1967"/>
      <c r="G1967"/>
    </row>
    <row r="1968" spans="2:7" s="22" customFormat="1" x14ac:dyDescent="0.25">
      <c r="B1968"/>
      <c r="C1968"/>
      <c r="D1968"/>
      <c r="E1968"/>
      <c r="F1968"/>
      <c r="G1968"/>
    </row>
    <row r="1969" spans="2:7" s="22" customFormat="1" x14ac:dyDescent="0.25">
      <c r="B1969"/>
      <c r="C1969"/>
      <c r="D1969"/>
      <c r="E1969"/>
      <c r="F1969"/>
      <c r="G1969"/>
    </row>
    <row r="1970" spans="2:7" s="22" customFormat="1" x14ac:dyDescent="0.25">
      <c r="B1970"/>
      <c r="C1970"/>
      <c r="D1970"/>
      <c r="E1970"/>
      <c r="F1970"/>
      <c r="G1970"/>
    </row>
    <row r="1971" spans="2:7" s="22" customFormat="1" x14ac:dyDescent="0.25">
      <c r="B1971"/>
      <c r="C1971"/>
      <c r="D1971"/>
      <c r="E1971"/>
      <c r="F1971"/>
      <c r="G1971"/>
    </row>
    <row r="1972" spans="2:7" s="22" customFormat="1" x14ac:dyDescent="0.25">
      <c r="B1972"/>
      <c r="C1972"/>
      <c r="D1972"/>
      <c r="E1972"/>
      <c r="F1972"/>
      <c r="G1972"/>
    </row>
    <row r="1973" spans="2:7" s="22" customFormat="1" x14ac:dyDescent="0.25">
      <c r="B1973"/>
      <c r="C1973"/>
      <c r="D1973"/>
      <c r="E1973"/>
      <c r="F1973"/>
      <c r="G1973"/>
    </row>
    <row r="1974" spans="2:7" s="22" customFormat="1" x14ac:dyDescent="0.25">
      <c r="B1974"/>
      <c r="C1974"/>
      <c r="D1974"/>
      <c r="E1974"/>
      <c r="F1974"/>
      <c r="G1974"/>
    </row>
    <row r="1975" spans="2:7" s="22" customFormat="1" x14ac:dyDescent="0.25">
      <c r="B1975"/>
      <c r="C1975"/>
      <c r="D1975"/>
      <c r="E1975"/>
      <c r="F1975"/>
      <c r="G1975"/>
    </row>
    <row r="1976" spans="2:7" s="22" customFormat="1" x14ac:dyDescent="0.25">
      <c r="B1976"/>
      <c r="C1976"/>
      <c r="D1976"/>
      <c r="E1976"/>
      <c r="F1976"/>
      <c r="G1976"/>
    </row>
    <row r="1977" spans="2:7" s="22" customFormat="1" x14ac:dyDescent="0.25">
      <c r="B1977"/>
      <c r="C1977"/>
      <c r="D1977"/>
      <c r="E1977"/>
      <c r="F1977"/>
      <c r="G1977"/>
    </row>
    <row r="1978" spans="2:7" s="22" customFormat="1" x14ac:dyDescent="0.25">
      <c r="B1978"/>
      <c r="C1978"/>
      <c r="D1978"/>
      <c r="E1978"/>
      <c r="F1978"/>
      <c r="G1978"/>
    </row>
    <row r="1979" spans="2:7" s="22" customFormat="1" x14ac:dyDescent="0.25">
      <c r="B1979"/>
      <c r="C1979"/>
      <c r="D1979"/>
      <c r="E1979"/>
      <c r="F1979"/>
      <c r="G1979"/>
    </row>
    <row r="1980" spans="2:7" s="22" customFormat="1" x14ac:dyDescent="0.25">
      <c r="B1980"/>
      <c r="C1980"/>
      <c r="D1980"/>
      <c r="E1980"/>
      <c r="F1980"/>
      <c r="G1980"/>
    </row>
    <row r="1981" spans="2:7" s="22" customFormat="1" x14ac:dyDescent="0.25">
      <c r="B1981"/>
      <c r="C1981"/>
      <c r="D1981"/>
      <c r="E1981"/>
      <c r="F1981"/>
      <c r="G1981"/>
    </row>
    <row r="1982" spans="2:7" s="22" customFormat="1" x14ac:dyDescent="0.25">
      <c r="B1982"/>
      <c r="C1982"/>
      <c r="D1982"/>
      <c r="E1982"/>
      <c r="F1982"/>
      <c r="G1982"/>
    </row>
    <row r="1983" spans="2:7" s="22" customFormat="1" x14ac:dyDescent="0.25">
      <c r="B1983"/>
      <c r="C1983"/>
      <c r="D1983"/>
      <c r="E1983"/>
      <c r="F1983"/>
      <c r="G1983"/>
    </row>
    <row r="1984" spans="2:7" s="22" customFormat="1" x14ac:dyDescent="0.25">
      <c r="B1984"/>
      <c r="C1984"/>
      <c r="D1984"/>
      <c r="E1984"/>
      <c r="F1984"/>
      <c r="G1984"/>
    </row>
    <row r="1985" spans="2:7" s="22" customFormat="1" x14ac:dyDescent="0.25">
      <c r="B1985"/>
      <c r="C1985"/>
      <c r="D1985"/>
      <c r="E1985"/>
      <c r="F1985"/>
      <c r="G1985"/>
    </row>
    <row r="1986" spans="2:7" s="22" customFormat="1" x14ac:dyDescent="0.25">
      <c r="B1986"/>
      <c r="C1986"/>
      <c r="D1986"/>
      <c r="E1986"/>
      <c r="F1986"/>
      <c r="G1986"/>
    </row>
    <row r="1987" spans="2:7" s="22" customFormat="1" x14ac:dyDescent="0.25">
      <c r="B1987"/>
      <c r="C1987"/>
      <c r="D1987"/>
      <c r="E1987"/>
      <c r="F1987"/>
      <c r="G1987"/>
    </row>
    <row r="1988" spans="2:7" s="22" customFormat="1" x14ac:dyDescent="0.25">
      <c r="B1988"/>
      <c r="C1988"/>
      <c r="D1988"/>
      <c r="E1988"/>
      <c r="F1988"/>
      <c r="G1988"/>
    </row>
    <row r="1989" spans="2:7" s="22" customFormat="1" x14ac:dyDescent="0.25">
      <c r="B1989"/>
      <c r="C1989"/>
      <c r="D1989"/>
      <c r="E1989"/>
      <c r="F1989"/>
      <c r="G1989"/>
    </row>
    <row r="1990" spans="2:7" s="22" customFormat="1" x14ac:dyDescent="0.25">
      <c r="B1990"/>
      <c r="C1990"/>
      <c r="D1990"/>
      <c r="E1990"/>
      <c r="F1990"/>
      <c r="G1990"/>
    </row>
    <row r="1991" spans="2:7" s="22" customFormat="1" x14ac:dyDescent="0.25">
      <c r="B1991"/>
      <c r="C1991"/>
      <c r="D1991"/>
      <c r="E1991"/>
      <c r="F1991"/>
      <c r="G1991"/>
    </row>
    <row r="1992" spans="2:7" s="22" customFormat="1" x14ac:dyDescent="0.25">
      <c r="B1992"/>
      <c r="C1992"/>
      <c r="D1992"/>
      <c r="E1992"/>
      <c r="F1992"/>
      <c r="G1992"/>
    </row>
    <row r="1993" spans="2:7" s="22" customFormat="1" x14ac:dyDescent="0.25">
      <c r="B1993"/>
      <c r="C1993"/>
      <c r="D1993"/>
      <c r="E1993"/>
      <c r="F1993"/>
      <c r="G1993"/>
    </row>
    <row r="1994" spans="2:7" s="22" customFormat="1" x14ac:dyDescent="0.25">
      <c r="B1994"/>
      <c r="C1994"/>
      <c r="D1994"/>
      <c r="E1994"/>
      <c r="F1994"/>
      <c r="G1994"/>
    </row>
    <row r="1995" spans="2:7" s="22" customFormat="1" x14ac:dyDescent="0.25">
      <c r="B1995"/>
      <c r="C1995"/>
      <c r="D1995"/>
      <c r="E1995"/>
      <c r="F1995"/>
      <c r="G1995"/>
    </row>
    <row r="1996" spans="2:7" s="22" customFormat="1" x14ac:dyDescent="0.25">
      <c r="B1996"/>
      <c r="C1996"/>
      <c r="D1996"/>
      <c r="E1996"/>
      <c r="F1996"/>
      <c r="G1996"/>
    </row>
    <row r="1997" spans="2:7" s="22" customFormat="1" x14ac:dyDescent="0.25">
      <c r="B1997"/>
      <c r="C1997"/>
      <c r="D1997"/>
      <c r="E1997"/>
      <c r="F1997"/>
      <c r="G1997"/>
    </row>
    <row r="1998" spans="2:7" s="22" customFormat="1" x14ac:dyDescent="0.25">
      <c r="B1998"/>
      <c r="C1998"/>
      <c r="D1998"/>
      <c r="E1998"/>
      <c r="F1998"/>
      <c r="G1998"/>
    </row>
    <row r="1999" spans="2:7" s="22" customFormat="1" x14ac:dyDescent="0.25">
      <c r="B1999"/>
      <c r="C1999"/>
      <c r="D1999"/>
      <c r="E1999"/>
      <c r="F1999"/>
      <c r="G1999"/>
    </row>
    <row r="2000" spans="2:7" s="22" customFormat="1" x14ac:dyDescent="0.25">
      <c r="B2000"/>
      <c r="C2000"/>
      <c r="D2000"/>
      <c r="E2000"/>
      <c r="F2000"/>
      <c r="G2000"/>
    </row>
    <row r="2001" spans="2:7" s="22" customFormat="1" x14ac:dyDescent="0.25">
      <c r="B2001"/>
      <c r="C2001"/>
      <c r="D2001"/>
      <c r="E2001"/>
      <c r="F2001"/>
      <c r="G2001"/>
    </row>
    <row r="2002" spans="2:7" s="22" customFormat="1" x14ac:dyDescent="0.25">
      <c r="B2002"/>
      <c r="C2002"/>
      <c r="D2002"/>
      <c r="E2002"/>
      <c r="F2002"/>
      <c r="G2002"/>
    </row>
    <row r="2003" spans="2:7" s="22" customFormat="1" x14ac:dyDescent="0.25">
      <c r="B2003"/>
      <c r="C2003"/>
      <c r="D2003"/>
      <c r="E2003"/>
      <c r="F2003"/>
      <c r="G2003"/>
    </row>
    <row r="2004" spans="2:7" s="22" customFormat="1" x14ac:dyDescent="0.25">
      <c r="B2004"/>
      <c r="C2004"/>
      <c r="D2004"/>
      <c r="E2004"/>
      <c r="F2004"/>
      <c r="G2004"/>
    </row>
    <row r="2005" spans="2:7" s="22" customFormat="1" x14ac:dyDescent="0.25">
      <c r="B2005"/>
      <c r="C2005"/>
      <c r="D2005"/>
      <c r="E2005"/>
      <c r="F2005"/>
      <c r="G2005"/>
    </row>
    <row r="2006" spans="2:7" s="22" customFormat="1" x14ac:dyDescent="0.25">
      <c r="B2006"/>
      <c r="C2006"/>
      <c r="D2006"/>
      <c r="E2006"/>
      <c r="F2006"/>
      <c r="G2006"/>
    </row>
    <row r="2007" spans="2:7" s="22" customFormat="1" x14ac:dyDescent="0.25">
      <c r="B2007"/>
      <c r="C2007"/>
      <c r="D2007"/>
      <c r="E2007"/>
      <c r="F2007"/>
      <c r="G2007"/>
    </row>
    <row r="2008" spans="2:7" s="22" customFormat="1" x14ac:dyDescent="0.25">
      <c r="B2008"/>
      <c r="C2008"/>
      <c r="D2008"/>
      <c r="E2008"/>
      <c r="F2008"/>
      <c r="G2008"/>
    </row>
    <row r="2009" spans="2:7" s="22" customFormat="1" x14ac:dyDescent="0.25">
      <c r="B2009"/>
      <c r="C2009"/>
      <c r="D2009"/>
      <c r="E2009"/>
      <c r="F2009"/>
      <c r="G2009"/>
    </row>
    <row r="2010" spans="2:7" s="22" customFormat="1" x14ac:dyDescent="0.25">
      <c r="B2010"/>
      <c r="C2010"/>
      <c r="D2010"/>
      <c r="E2010"/>
      <c r="F2010"/>
      <c r="G2010"/>
    </row>
    <row r="2011" spans="2:7" s="22" customFormat="1" x14ac:dyDescent="0.25">
      <c r="B2011"/>
      <c r="C2011"/>
      <c r="D2011"/>
      <c r="E2011"/>
      <c r="F2011"/>
      <c r="G2011"/>
    </row>
    <row r="2012" spans="2:7" s="22" customFormat="1" x14ac:dyDescent="0.25">
      <c r="B2012"/>
      <c r="C2012"/>
      <c r="D2012"/>
      <c r="E2012"/>
      <c r="F2012"/>
      <c r="G2012"/>
    </row>
    <row r="2013" spans="2:7" s="22" customFormat="1" x14ac:dyDescent="0.25">
      <c r="B2013"/>
      <c r="C2013"/>
      <c r="D2013"/>
      <c r="E2013"/>
      <c r="F2013"/>
      <c r="G2013"/>
    </row>
    <row r="2014" spans="2:7" s="22" customFormat="1" x14ac:dyDescent="0.25">
      <c r="B2014"/>
      <c r="C2014"/>
      <c r="D2014"/>
      <c r="E2014"/>
      <c r="F2014"/>
      <c r="G2014"/>
    </row>
    <row r="2015" spans="2:7" s="22" customFormat="1" x14ac:dyDescent="0.25">
      <c r="B2015"/>
      <c r="C2015"/>
      <c r="D2015"/>
      <c r="E2015"/>
      <c r="F2015"/>
      <c r="G2015"/>
    </row>
    <row r="2016" spans="2:7" s="22" customFormat="1" x14ac:dyDescent="0.25">
      <c r="B2016"/>
      <c r="C2016"/>
      <c r="D2016"/>
      <c r="E2016"/>
      <c r="F2016"/>
      <c r="G2016"/>
    </row>
    <row r="2017" spans="2:7" s="22" customFormat="1" x14ac:dyDescent="0.25">
      <c r="B2017"/>
      <c r="C2017"/>
      <c r="D2017"/>
      <c r="E2017"/>
      <c r="F2017"/>
      <c r="G2017"/>
    </row>
    <row r="2018" spans="2:7" s="22" customFormat="1" x14ac:dyDescent="0.25">
      <c r="B2018"/>
      <c r="C2018"/>
      <c r="D2018"/>
      <c r="E2018"/>
      <c r="F2018"/>
      <c r="G2018"/>
    </row>
    <row r="2019" spans="2:7" s="22" customFormat="1" x14ac:dyDescent="0.25">
      <c r="B2019"/>
      <c r="C2019"/>
      <c r="D2019"/>
      <c r="E2019"/>
      <c r="F2019"/>
      <c r="G2019"/>
    </row>
    <row r="2020" spans="2:7" s="22" customFormat="1" x14ac:dyDescent="0.25">
      <c r="B2020"/>
      <c r="C2020"/>
      <c r="D2020"/>
      <c r="E2020"/>
      <c r="F2020"/>
      <c r="G2020"/>
    </row>
    <row r="2021" spans="2:7" s="22" customFormat="1" x14ac:dyDescent="0.25">
      <c r="B2021"/>
      <c r="C2021"/>
      <c r="D2021"/>
      <c r="E2021"/>
      <c r="F2021"/>
      <c r="G2021"/>
    </row>
    <row r="2022" spans="2:7" s="22" customFormat="1" x14ac:dyDescent="0.25">
      <c r="B2022"/>
      <c r="C2022"/>
      <c r="D2022"/>
      <c r="E2022"/>
      <c r="F2022"/>
      <c r="G2022"/>
    </row>
    <row r="2023" spans="2:7" s="22" customFormat="1" x14ac:dyDescent="0.25">
      <c r="B2023"/>
      <c r="C2023"/>
      <c r="D2023"/>
      <c r="E2023"/>
      <c r="F2023"/>
      <c r="G2023"/>
    </row>
    <row r="2024" spans="2:7" s="22" customFormat="1" x14ac:dyDescent="0.25">
      <c r="B2024"/>
      <c r="C2024"/>
      <c r="D2024"/>
      <c r="E2024"/>
      <c r="F2024"/>
      <c r="G2024"/>
    </row>
    <row r="2025" spans="2:7" s="22" customFormat="1" x14ac:dyDescent="0.25">
      <c r="B2025"/>
      <c r="C2025"/>
      <c r="D2025"/>
      <c r="E2025"/>
      <c r="F2025"/>
      <c r="G2025"/>
    </row>
    <row r="2026" spans="2:7" s="22" customFormat="1" x14ac:dyDescent="0.25">
      <c r="B2026"/>
      <c r="C2026"/>
      <c r="D2026"/>
      <c r="E2026"/>
      <c r="F2026"/>
      <c r="G2026"/>
    </row>
    <row r="2027" spans="2:7" s="22" customFormat="1" x14ac:dyDescent="0.25">
      <c r="B2027"/>
      <c r="C2027"/>
      <c r="D2027"/>
      <c r="E2027"/>
      <c r="F2027"/>
      <c r="G2027"/>
    </row>
    <row r="2028" spans="2:7" s="22" customFormat="1" x14ac:dyDescent="0.25">
      <c r="B2028"/>
      <c r="C2028"/>
      <c r="D2028"/>
      <c r="E2028"/>
      <c r="F2028"/>
      <c r="G2028"/>
    </row>
    <row r="2029" spans="2:7" s="22" customFormat="1" x14ac:dyDescent="0.25">
      <c r="B2029"/>
      <c r="C2029"/>
      <c r="D2029"/>
      <c r="E2029"/>
      <c r="F2029"/>
      <c r="G2029"/>
    </row>
    <row r="2030" spans="2:7" s="22" customFormat="1" x14ac:dyDescent="0.25">
      <c r="B2030"/>
      <c r="C2030"/>
      <c r="D2030"/>
      <c r="E2030"/>
      <c r="F2030"/>
      <c r="G2030"/>
    </row>
    <row r="2031" spans="2:7" s="22" customFormat="1" x14ac:dyDescent="0.25">
      <c r="B2031"/>
      <c r="C2031"/>
      <c r="D2031"/>
      <c r="E2031"/>
      <c r="F2031"/>
      <c r="G2031"/>
    </row>
    <row r="2032" spans="2:7" s="22" customFormat="1" x14ac:dyDescent="0.25">
      <c r="B2032"/>
      <c r="C2032"/>
      <c r="D2032"/>
      <c r="E2032"/>
      <c r="F2032"/>
      <c r="G2032"/>
    </row>
    <row r="2033" spans="2:7" s="22" customFormat="1" x14ac:dyDescent="0.25">
      <c r="B2033"/>
      <c r="C2033"/>
      <c r="D2033"/>
      <c r="E2033"/>
      <c r="F2033"/>
      <c r="G2033"/>
    </row>
    <row r="2034" spans="2:7" s="22" customFormat="1" x14ac:dyDescent="0.25">
      <c r="B2034"/>
      <c r="C2034"/>
      <c r="D2034"/>
      <c r="E2034"/>
      <c r="F2034"/>
      <c r="G2034"/>
    </row>
    <row r="2035" spans="2:7" s="22" customFormat="1" x14ac:dyDescent="0.25">
      <c r="B2035"/>
      <c r="C2035"/>
      <c r="D2035"/>
      <c r="E2035"/>
      <c r="F2035"/>
      <c r="G2035"/>
    </row>
    <row r="2036" spans="2:7" s="22" customFormat="1" x14ac:dyDescent="0.25">
      <c r="B2036"/>
      <c r="C2036"/>
      <c r="D2036"/>
      <c r="E2036"/>
      <c r="F2036"/>
      <c r="G2036"/>
    </row>
    <row r="2037" spans="2:7" s="22" customFormat="1" x14ac:dyDescent="0.25">
      <c r="B2037"/>
      <c r="C2037"/>
      <c r="D2037"/>
      <c r="E2037"/>
      <c r="F2037"/>
      <c r="G2037"/>
    </row>
    <row r="2038" spans="2:7" s="22" customFormat="1" x14ac:dyDescent="0.25">
      <c r="B2038"/>
      <c r="C2038"/>
      <c r="D2038"/>
      <c r="E2038"/>
      <c r="F2038"/>
      <c r="G2038"/>
    </row>
    <row r="2039" spans="2:7" s="22" customFormat="1" x14ac:dyDescent="0.25">
      <c r="B2039"/>
      <c r="C2039"/>
      <c r="D2039"/>
      <c r="E2039"/>
      <c r="F2039"/>
      <c r="G2039"/>
    </row>
    <row r="2040" spans="2:7" s="22" customFormat="1" x14ac:dyDescent="0.25">
      <c r="B2040"/>
      <c r="C2040"/>
      <c r="D2040"/>
      <c r="E2040"/>
      <c r="F2040"/>
      <c r="G2040"/>
    </row>
    <row r="2041" spans="2:7" s="22" customFormat="1" x14ac:dyDescent="0.25">
      <c r="B2041"/>
      <c r="C2041"/>
      <c r="D2041"/>
      <c r="E2041"/>
      <c r="F2041"/>
      <c r="G2041"/>
    </row>
    <row r="2042" spans="2:7" s="22" customFormat="1" x14ac:dyDescent="0.25">
      <c r="B2042"/>
      <c r="C2042"/>
      <c r="D2042"/>
      <c r="E2042"/>
      <c r="F2042"/>
      <c r="G2042"/>
    </row>
    <row r="2043" spans="2:7" s="22" customFormat="1" x14ac:dyDescent="0.25">
      <c r="B2043"/>
      <c r="C2043"/>
      <c r="D2043"/>
      <c r="E2043"/>
      <c r="F2043"/>
      <c r="G2043"/>
    </row>
    <row r="2044" spans="2:7" s="22" customFormat="1" x14ac:dyDescent="0.25">
      <c r="B2044"/>
      <c r="C2044"/>
      <c r="D2044"/>
      <c r="E2044"/>
      <c r="F2044"/>
      <c r="G2044"/>
    </row>
    <row r="2045" spans="2:7" s="22" customFormat="1" x14ac:dyDescent="0.25">
      <c r="B2045"/>
      <c r="C2045"/>
      <c r="D2045"/>
      <c r="E2045"/>
      <c r="F2045"/>
      <c r="G2045"/>
    </row>
    <row r="2046" spans="2:7" s="22" customFormat="1" x14ac:dyDescent="0.25">
      <c r="B2046"/>
      <c r="C2046"/>
      <c r="D2046"/>
      <c r="E2046"/>
      <c r="F2046"/>
      <c r="G2046"/>
    </row>
    <row r="2047" spans="2:7" s="22" customFormat="1" x14ac:dyDescent="0.25">
      <c r="B2047"/>
      <c r="C2047"/>
      <c r="D2047"/>
      <c r="E2047"/>
      <c r="F2047"/>
      <c r="G2047"/>
    </row>
    <row r="2048" spans="2:7" s="22" customFormat="1" x14ac:dyDescent="0.25">
      <c r="B2048"/>
      <c r="C2048"/>
      <c r="D2048"/>
      <c r="E2048"/>
      <c r="F2048"/>
      <c r="G2048"/>
    </row>
    <row r="2049" spans="2:7" s="22" customFormat="1" x14ac:dyDescent="0.25">
      <c r="B2049"/>
      <c r="C2049"/>
      <c r="D2049"/>
      <c r="E2049"/>
      <c r="F2049"/>
      <c r="G2049"/>
    </row>
    <row r="2050" spans="2:7" s="22" customFormat="1" x14ac:dyDescent="0.25">
      <c r="B2050"/>
      <c r="C2050"/>
      <c r="D2050"/>
      <c r="E2050"/>
      <c r="F2050"/>
      <c r="G2050"/>
    </row>
    <row r="2051" spans="2:7" s="22" customFormat="1" x14ac:dyDescent="0.25">
      <c r="B2051"/>
      <c r="C2051"/>
      <c r="D2051"/>
      <c r="E2051"/>
      <c r="F2051"/>
      <c r="G2051"/>
    </row>
    <row r="2052" spans="2:7" s="22" customFormat="1" x14ac:dyDescent="0.25">
      <c r="B2052"/>
      <c r="C2052"/>
      <c r="D2052"/>
      <c r="E2052"/>
      <c r="F2052"/>
      <c r="G2052"/>
    </row>
    <row r="2053" spans="2:7" s="22" customFormat="1" x14ac:dyDescent="0.25">
      <c r="B2053"/>
      <c r="C2053"/>
      <c r="D2053"/>
      <c r="E2053"/>
      <c r="F2053"/>
      <c r="G2053"/>
    </row>
    <row r="2054" spans="2:7" s="22" customFormat="1" x14ac:dyDescent="0.25">
      <c r="B2054"/>
      <c r="C2054"/>
      <c r="D2054"/>
      <c r="E2054"/>
      <c r="F2054"/>
      <c r="G2054"/>
    </row>
    <row r="2055" spans="2:7" s="22" customFormat="1" x14ac:dyDescent="0.25">
      <c r="B2055"/>
      <c r="C2055"/>
      <c r="D2055"/>
      <c r="E2055"/>
      <c r="F2055"/>
      <c r="G2055"/>
    </row>
    <row r="2056" spans="2:7" s="22" customFormat="1" x14ac:dyDescent="0.25">
      <c r="B2056"/>
      <c r="C2056"/>
      <c r="D2056"/>
      <c r="E2056"/>
      <c r="F2056"/>
      <c r="G2056"/>
    </row>
    <row r="2057" spans="2:7" s="22" customFormat="1" x14ac:dyDescent="0.25">
      <c r="B2057"/>
      <c r="C2057"/>
      <c r="D2057"/>
      <c r="E2057"/>
      <c r="F2057"/>
      <c r="G2057"/>
    </row>
    <row r="2058" spans="2:7" s="22" customFormat="1" x14ac:dyDescent="0.25">
      <c r="B2058"/>
      <c r="C2058"/>
      <c r="D2058"/>
      <c r="E2058"/>
      <c r="F2058"/>
      <c r="G2058"/>
    </row>
    <row r="2059" spans="2:7" s="22" customFormat="1" x14ac:dyDescent="0.25">
      <c r="B2059"/>
      <c r="C2059"/>
      <c r="D2059"/>
      <c r="E2059"/>
      <c r="F2059"/>
      <c r="G2059"/>
    </row>
    <row r="2060" spans="2:7" s="22" customFormat="1" x14ac:dyDescent="0.25">
      <c r="B2060"/>
      <c r="C2060"/>
      <c r="D2060"/>
      <c r="E2060"/>
      <c r="F2060"/>
      <c r="G2060"/>
    </row>
    <row r="2061" spans="2:7" s="22" customFormat="1" x14ac:dyDescent="0.25">
      <c r="B2061"/>
      <c r="C2061"/>
      <c r="D2061"/>
      <c r="E2061"/>
      <c r="F2061"/>
      <c r="G2061"/>
    </row>
    <row r="2062" spans="2:7" s="22" customFormat="1" x14ac:dyDescent="0.25">
      <c r="B2062"/>
      <c r="C2062"/>
      <c r="D2062"/>
      <c r="E2062"/>
      <c r="F2062"/>
      <c r="G2062"/>
    </row>
    <row r="2063" spans="2:7" s="22" customFormat="1" x14ac:dyDescent="0.25">
      <c r="B2063"/>
      <c r="C2063"/>
      <c r="D2063"/>
      <c r="E2063"/>
      <c r="F2063"/>
      <c r="G2063"/>
    </row>
    <row r="2064" spans="2:7" s="22" customFormat="1" x14ac:dyDescent="0.25">
      <c r="B2064"/>
      <c r="C2064"/>
      <c r="D2064"/>
      <c r="E2064"/>
      <c r="F2064"/>
      <c r="G2064"/>
    </row>
    <row r="2065" spans="2:7" s="22" customFormat="1" x14ac:dyDescent="0.25">
      <c r="B2065"/>
      <c r="C2065"/>
      <c r="D2065"/>
      <c r="E2065"/>
      <c r="F2065"/>
      <c r="G2065"/>
    </row>
    <row r="2066" spans="2:7" s="22" customFormat="1" x14ac:dyDescent="0.25">
      <c r="B2066"/>
      <c r="C2066"/>
      <c r="D2066"/>
      <c r="E2066"/>
      <c r="F2066"/>
      <c r="G2066"/>
    </row>
    <row r="2067" spans="2:7" s="22" customFormat="1" x14ac:dyDescent="0.25">
      <c r="B2067"/>
      <c r="C2067"/>
      <c r="D2067"/>
      <c r="E2067"/>
      <c r="F2067"/>
      <c r="G2067"/>
    </row>
    <row r="2068" spans="2:7" s="22" customFormat="1" x14ac:dyDescent="0.25">
      <c r="B2068"/>
      <c r="C2068"/>
      <c r="D2068"/>
      <c r="E2068"/>
      <c r="F2068"/>
      <c r="G2068"/>
    </row>
    <row r="2069" spans="2:7" s="22" customFormat="1" x14ac:dyDescent="0.25">
      <c r="B2069"/>
      <c r="C2069"/>
      <c r="D2069"/>
      <c r="E2069"/>
      <c r="F2069"/>
      <c r="G2069"/>
    </row>
    <row r="2070" spans="2:7" s="22" customFormat="1" x14ac:dyDescent="0.25">
      <c r="B2070"/>
      <c r="C2070"/>
      <c r="D2070"/>
      <c r="E2070"/>
      <c r="F2070"/>
      <c r="G2070"/>
    </row>
    <row r="2071" spans="2:7" s="22" customFormat="1" x14ac:dyDescent="0.25">
      <c r="B2071"/>
      <c r="C2071"/>
      <c r="D2071"/>
      <c r="E2071"/>
      <c r="F2071"/>
      <c r="G2071"/>
    </row>
    <row r="2072" spans="2:7" s="22" customFormat="1" x14ac:dyDescent="0.25">
      <c r="B2072"/>
      <c r="C2072"/>
      <c r="D2072"/>
      <c r="E2072"/>
      <c r="F2072"/>
      <c r="G2072"/>
    </row>
    <row r="2073" spans="2:7" s="22" customFormat="1" x14ac:dyDescent="0.25">
      <c r="B2073"/>
      <c r="C2073"/>
      <c r="D2073"/>
      <c r="E2073"/>
      <c r="F2073"/>
      <c r="G2073"/>
    </row>
    <row r="2074" spans="2:7" s="22" customFormat="1" x14ac:dyDescent="0.25">
      <c r="B2074"/>
      <c r="C2074"/>
      <c r="D2074"/>
      <c r="E2074"/>
      <c r="F2074"/>
      <c r="G2074"/>
    </row>
    <row r="2075" spans="2:7" s="22" customFormat="1" x14ac:dyDescent="0.25">
      <c r="B2075"/>
      <c r="C2075"/>
      <c r="D2075"/>
      <c r="E2075"/>
      <c r="F2075"/>
      <c r="G2075"/>
    </row>
    <row r="2076" spans="2:7" s="22" customFormat="1" x14ac:dyDescent="0.25">
      <c r="B2076"/>
      <c r="C2076"/>
      <c r="D2076"/>
      <c r="E2076"/>
      <c r="F2076"/>
      <c r="G2076"/>
    </row>
    <row r="2077" spans="2:7" s="22" customFormat="1" x14ac:dyDescent="0.25">
      <c r="B2077"/>
      <c r="C2077"/>
      <c r="D2077"/>
      <c r="E2077"/>
      <c r="F2077"/>
      <c r="G2077"/>
    </row>
    <row r="2078" spans="2:7" s="22" customFormat="1" x14ac:dyDescent="0.25">
      <c r="B2078"/>
      <c r="C2078"/>
      <c r="D2078"/>
      <c r="E2078"/>
      <c r="F2078"/>
      <c r="G2078"/>
    </row>
    <row r="2079" spans="2:7" s="22" customFormat="1" x14ac:dyDescent="0.25">
      <c r="B2079"/>
      <c r="C2079"/>
      <c r="D2079"/>
      <c r="E2079"/>
      <c r="F2079"/>
      <c r="G2079"/>
    </row>
    <row r="2080" spans="2:7" s="22" customFormat="1" x14ac:dyDescent="0.25">
      <c r="B2080"/>
      <c r="C2080"/>
      <c r="D2080"/>
      <c r="E2080"/>
      <c r="F2080"/>
      <c r="G2080"/>
    </row>
    <row r="2081" spans="2:7" s="22" customFormat="1" x14ac:dyDescent="0.25">
      <c r="B2081"/>
      <c r="C2081"/>
      <c r="D2081"/>
      <c r="E2081"/>
      <c r="F2081"/>
      <c r="G2081"/>
    </row>
    <row r="2082" spans="2:7" s="22" customFormat="1" x14ac:dyDescent="0.25">
      <c r="B2082"/>
      <c r="C2082"/>
      <c r="D2082"/>
      <c r="E2082"/>
      <c r="F2082"/>
      <c r="G2082"/>
    </row>
    <row r="2083" spans="2:7" s="22" customFormat="1" x14ac:dyDescent="0.25">
      <c r="B2083"/>
      <c r="C2083"/>
      <c r="D2083"/>
      <c r="E2083"/>
      <c r="F2083"/>
      <c r="G2083"/>
    </row>
    <row r="2084" spans="2:7" s="22" customFormat="1" x14ac:dyDescent="0.25">
      <c r="B2084"/>
      <c r="C2084"/>
      <c r="D2084"/>
      <c r="E2084"/>
      <c r="F2084"/>
      <c r="G2084"/>
    </row>
    <row r="2085" spans="2:7" s="22" customFormat="1" x14ac:dyDescent="0.25">
      <c r="B2085"/>
      <c r="C2085"/>
      <c r="D2085"/>
      <c r="E2085"/>
      <c r="F2085"/>
      <c r="G2085"/>
    </row>
    <row r="2086" spans="2:7" s="22" customFormat="1" x14ac:dyDescent="0.25">
      <c r="B2086"/>
      <c r="C2086"/>
      <c r="D2086"/>
      <c r="E2086"/>
      <c r="F2086"/>
      <c r="G2086"/>
    </row>
    <row r="2087" spans="2:7" s="22" customFormat="1" x14ac:dyDescent="0.25">
      <c r="B2087"/>
      <c r="C2087"/>
      <c r="D2087"/>
      <c r="E2087"/>
      <c r="F2087"/>
      <c r="G2087"/>
    </row>
    <row r="2088" spans="2:7" s="22" customFormat="1" x14ac:dyDescent="0.25">
      <c r="B2088"/>
      <c r="C2088"/>
      <c r="D2088"/>
      <c r="E2088"/>
      <c r="F2088"/>
      <c r="G2088"/>
    </row>
    <row r="2089" spans="2:7" s="22" customFormat="1" x14ac:dyDescent="0.25">
      <c r="B2089"/>
      <c r="C2089"/>
      <c r="D2089"/>
      <c r="E2089"/>
      <c r="F2089"/>
      <c r="G2089"/>
    </row>
    <row r="2090" spans="2:7" s="22" customFormat="1" x14ac:dyDescent="0.25">
      <c r="B2090"/>
      <c r="C2090"/>
      <c r="D2090"/>
      <c r="E2090"/>
      <c r="F2090"/>
      <c r="G2090"/>
    </row>
    <row r="2091" spans="2:7" s="22" customFormat="1" x14ac:dyDescent="0.25">
      <c r="B2091"/>
      <c r="C2091"/>
      <c r="D2091"/>
      <c r="E2091"/>
      <c r="F2091"/>
      <c r="G2091"/>
    </row>
    <row r="2092" spans="2:7" s="22" customFormat="1" x14ac:dyDescent="0.25">
      <c r="B2092"/>
      <c r="C2092"/>
      <c r="D2092"/>
      <c r="E2092"/>
      <c r="F2092"/>
      <c r="G2092"/>
    </row>
    <row r="2093" spans="2:7" s="22" customFormat="1" x14ac:dyDescent="0.25">
      <c r="B2093"/>
      <c r="C2093"/>
      <c r="D2093"/>
      <c r="E2093"/>
      <c r="F2093"/>
      <c r="G2093"/>
    </row>
    <row r="2094" spans="2:7" s="22" customFormat="1" x14ac:dyDescent="0.25">
      <c r="B2094"/>
      <c r="C2094"/>
      <c r="D2094"/>
      <c r="E2094"/>
      <c r="F2094"/>
      <c r="G2094"/>
    </row>
    <row r="2095" spans="2:7" s="22" customFormat="1" x14ac:dyDescent="0.25">
      <c r="B2095"/>
      <c r="C2095"/>
      <c r="D2095"/>
      <c r="E2095"/>
      <c r="F2095"/>
      <c r="G2095"/>
    </row>
    <row r="2096" spans="2:7" s="22" customFormat="1" x14ac:dyDescent="0.25">
      <c r="B2096"/>
      <c r="C2096"/>
      <c r="D2096"/>
      <c r="E2096"/>
      <c r="F2096"/>
      <c r="G2096"/>
    </row>
    <row r="2097" spans="2:7" s="22" customFormat="1" x14ac:dyDescent="0.25">
      <c r="B2097"/>
      <c r="C2097"/>
      <c r="D2097"/>
      <c r="E2097"/>
      <c r="F2097"/>
      <c r="G2097"/>
    </row>
    <row r="2098" spans="2:7" s="22" customFormat="1" x14ac:dyDescent="0.25">
      <c r="B2098"/>
      <c r="C2098"/>
      <c r="D2098"/>
      <c r="E2098"/>
      <c r="F2098"/>
      <c r="G2098"/>
    </row>
    <row r="2099" spans="2:7" s="22" customFormat="1" x14ac:dyDescent="0.25">
      <c r="B2099"/>
      <c r="C2099"/>
      <c r="D2099"/>
      <c r="E2099"/>
      <c r="F2099"/>
      <c r="G2099"/>
    </row>
    <row r="2100" spans="2:7" s="22" customFormat="1" x14ac:dyDescent="0.25">
      <c r="B2100"/>
      <c r="C2100"/>
      <c r="D2100"/>
      <c r="E2100"/>
      <c r="F2100"/>
      <c r="G2100"/>
    </row>
    <row r="2101" spans="2:7" s="22" customFormat="1" x14ac:dyDescent="0.25">
      <c r="B2101"/>
      <c r="C2101"/>
      <c r="D2101"/>
      <c r="E2101"/>
      <c r="F2101"/>
      <c r="G2101"/>
    </row>
    <row r="2102" spans="2:7" s="22" customFormat="1" x14ac:dyDescent="0.25">
      <c r="B2102"/>
      <c r="C2102"/>
      <c r="D2102"/>
      <c r="E2102"/>
      <c r="F2102"/>
      <c r="G2102"/>
    </row>
    <row r="2103" spans="2:7" s="22" customFormat="1" x14ac:dyDescent="0.25">
      <c r="B2103"/>
      <c r="C2103"/>
      <c r="D2103"/>
      <c r="E2103"/>
      <c r="F2103"/>
      <c r="G2103"/>
    </row>
    <row r="2104" spans="2:7" s="22" customFormat="1" x14ac:dyDescent="0.25">
      <c r="B2104"/>
      <c r="C2104"/>
      <c r="D2104"/>
      <c r="E2104"/>
      <c r="F2104"/>
      <c r="G2104"/>
    </row>
    <row r="2105" spans="2:7" s="22" customFormat="1" x14ac:dyDescent="0.25">
      <c r="B2105"/>
      <c r="C2105"/>
      <c r="D2105"/>
      <c r="E2105"/>
      <c r="F2105"/>
      <c r="G2105"/>
    </row>
    <row r="2106" spans="2:7" s="22" customFormat="1" x14ac:dyDescent="0.25">
      <c r="B2106"/>
      <c r="C2106"/>
      <c r="D2106"/>
      <c r="E2106"/>
      <c r="F2106"/>
      <c r="G2106"/>
    </row>
    <row r="2107" spans="2:7" s="22" customFormat="1" x14ac:dyDescent="0.25">
      <c r="B2107"/>
      <c r="C2107"/>
      <c r="D2107"/>
      <c r="E2107"/>
      <c r="F2107"/>
      <c r="G2107"/>
    </row>
    <row r="2108" spans="2:7" s="22" customFormat="1" x14ac:dyDescent="0.25">
      <c r="B2108"/>
      <c r="C2108"/>
      <c r="D2108"/>
      <c r="E2108"/>
      <c r="F2108"/>
      <c r="G2108"/>
    </row>
    <row r="2109" spans="2:7" s="22" customFormat="1" x14ac:dyDescent="0.25">
      <c r="B2109"/>
      <c r="C2109"/>
      <c r="D2109"/>
      <c r="E2109"/>
      <c r="F2109"/>
      <c r="G2109"/>
    </row>
    <row r="2110" spans="2:7" s="22" customFormat="1" x14ac:dyDescent="0.25">
      <c r="B2110"/>
      <c r="C2110"/>
      <c r="D2110"/>
      <c r="E2110"/>
      <c r="F2110"/>
      <c r="G2110"/>
    </row>
    <row r="2111" spans="2:7" s="22" customFormat="1" x14ac:dyDescent="0.25">
      <c r="B2111"/>
      <c r="C2111"/>
      <c r="D2111"/>
      <c r="E2111"/>
      <c r="F2111"/>
      <c r="G2111"/>
    </row>
    <row r="2112" spans="2:7" s="22" customFormat="1" x14ac:dyDescent="0.25">
      <c r="B2112"/>
      <c r="C2112"/>
      <c r="D2112"/>
      <c r="E2112"/>
      <c r="F2112"/>
      <c r="G2112"/>
    </row>
    <row r="2113" spans="2:7" s="22" customFormat="1" x14ac:dyDescent="0.25">
      <c r="B2113"/>
      <c r="C2113"/>
      <c r="D2113"/>
      <c r="E2113"/>
      <c r="F2113"/>
      <c r="G2113"/>
    </row>
    <row r="2114" spans="2:7" s="22" customFormat="1" x14ac:dyDescent="0.25">
      <c r="B2114"/>
      <c r="C2114"/>
      <c r="D2114"/>
      <c r="E2114"/>
      <c r="F2114"/>
      <c r="G2114"/>
    </row>
    <row r="2115" spans="2:7" s="22" customFormat="1" x14ac:dyDescent="0.25">
      <c r="B2115"/>
      <c r="C2115"/>
      <c r="D2115"/>
      <c r="E2115"/>
      <c r="F2115"/>
      <c r="G2115"/>
    </row>
    <row r="2116" spans="2:7" s="22" customFormat="1" x14ac:dyDescent="0.25">
      <c r="B2116"/>
      <c r="C2116"/>
      <c r="D2116"/>
      <c r="E2116"/>
      <c r="F2116"/>
      <c r="G2116"/>
    </row>
    <row r="2117" spans="2:7" s="22" customFormat="1" x14ac:dyDescent="0.25">
      <c r="B2117"/>
      <c r="C2117"/>
      <c r="D2117"/>
      <c r="E2117"/>
      <c r="F2117"/>
      <c r="G2117"/>
    </row>
    <row r="2118" spans="2:7" s="22" customFormat="1" x14ac:dyDescent="0.25">
      <c r="B2118"/>
      <c r="C2118"/>
      <c r="D2118"/>
      <c r="E2118"/>
      <c r="F2118"/>
      <c r="G2118"/>
    </row>
    <row r="2119" spans="2:7" s="22" customFormat="1" x14ac:dyDescent="0.25">
      <c r="B2119"/>
      <c r="C2119"/>
      <c r="D2119"/>
      <c r="E2119"/>
      <c r="F2119"/>
      <c r="G2119"/>
    </row>
    <row r="2120" spans="2:7" s="22" customFormat="1" x14ac:dyDescent="0.25">
      <c r="B2120"/>
      <c r="C2120"/>
      <c r="D2120"/>
      <c r="E2120"/>
      <c r="F2120"/>
      <c r="G2120"/>
    </row>
    <row r="2121" spans="2:7" s="22" customFormat="1" x14ac:dyDescent="0.25">
      <c r="B2121"/>
      <c r="C2121"/>
      <c r="D2121"/>
      <c r="E2121"/>
      <c r="F2121"/>
      <c r="G2121"/>
    </row>
    <row r="2122" spans="2:7" s="22" customFormat="1" x14ac:dyDescent="0.25">
      <c r="B2122"/>
      <c r="C2122"/>
      <c r="D2122"/>
      <c r="E2122"/>
      <c r="F2122"/>
      <c r="G2122"/>
    </row>
    <row r="2123" spans="2:7" s="22" customFormat="1" x14ac:dyDescent="0.25">
      <c r="B2123"/>
      <c r="C2123"/>
      <c r="D2123"/>
      <c r="E2123"/>
      <c r="F2123"/>
      <c r="G2123"/>
    </row>
    <row r="2124" spans="2:7" s="22" customFormat="1" x14ac:dyDescent="0.25">
      <c r="B2124"/>
      <c r="C2124"/>
      <c r="D2124"/>
      <c r="E2124"/>
      <c r="F2124"/>
      <c r="G2124"/>
    </row>
    <row r="2125" spans="2:7" s="22" customFormat="1" x14ac:dyDescent="0.25">
      <c r="B2125"/>
      <c r="C2125"/>
      <c r="D2125"/>
      <c r="E2125"/>
      <c r="F2125"/>
      <c r="G2125"/>
    </row>
    <row r="2126" spans="2:7" s="22" customFormat="1" x14ac:dyDescent="0.25">
      <c r="B2126"/>
      <c r="C2126"/>
      <c r="D2126"/>
      <c r="E2126"/>
      <c r="F2126"/>
      <c r="G2126"/>
    </row>
    <row r="2127" spans="2:7" s="22" customFormat="1" x14ac:dyDescent="0.25">
      <c r="B2127"/>
      <c r="C2127"/>
      <c r="D2127"/>
      <c r="E2127"/>
      <c r="F2127"/>
      <c r="G2127"/>
    </row>
    <row r="2128" spans="2:7" s="22" customFormat="1" x14ac:dyDescent="0.25">
      <c r="B2128"/>
      <c r="C2128"/>
      <c r="D2128"/>
      <c r="E2128"/>
      <c r="F2128"/>
      <c r="G2128"/>
    </row>
    <row r="2129" spans="2:7" s="22" customFormat="1" x14ac:dyDescent="0.25">
      <c r="B2129"/>
      <c r="C2129"/>
      <c r="D2129"/>
      <c r="E2129"/>
      <c r="F2129"/>
      <c r="G2129"/>
    </row>
    <row r="2130" spans="2:7" s="22" customFormat="1" x14ac:dyDescent="0.25">
      <c r="B2130"/>
      <c r="C2130"/>
      <c r="D2130"/>
      <c r="E2130"/>
      <c r="F2130"/>
      <c r="G2130"/>
    </row>
    <row r="2131" spans="2:7" s="22" customFormat="1" x14ac:dyDescent="0.25">
      <c r="B2131"/>
      <c r="C2131"/>
      <c r="D2131"/>
      <c r="E2131"/>
      <c r="F2131"/>
      <c r="G2131"/>
    </row>
    <row r="2132" spans="2:7" s="22" customFormat="1" x14ac:dyDescent="0.25">
      <c r="B2132"/>
      <c r="C2132"/>
      <c r="D2132"/>
      <c r="E2132"/>
      <c r="F2132"/>
      <c r="G2132"/>
    </row>
    <row r="2133" spans="2:7" s="22" customFormat="1" x14ac:dyDescent="0.25">
      <c r="B2133"/>
      <c r="C2133"/>
      <c r="D2133"/>
      <c r="E2133"/>
      <c r="F2133"/>
      <c r="G2133"/>
    </row>
    <row r="2134" spans="2:7" s="22" customFormat="1" x14ac:dyDescent="0.25">
      <c r="B2134"/>
      <c r="C2134"/>
      <c r="D2134"/>
      <c r="E2134"/>
      <c r="F2134"/>
      <c r="G2134"/>
    </row>
    <row r="2135" spans="2:7" s="22" customFormat="1" x14ac:dyDescent="0.25">
      <c r="B2135"/>
      <c r="C2135"/>
      <c r="D2135"/>
      <c r="E2135"/>
      <c r="F2135"/>
      <c r="G2135"/>
    </row>
    <row r="2136" spans="2:7" s="22" customFormat="1" x14ac:dyDescent="0.25">
      <c r="B2136"/>
      <c r="C2136"/>
      <c r="D2136"/>
      <c r="E2136"/>
      <c r="F2136"/>
      <c r="G2136"/>
    </row>
    <row r="2137" spans="2:7" s="22" customFormat="1" x14ac:dyDescent="0.25">
      <c r="B2137"/>
      <c r="C2137"/>
      <c r="D2137"/>
      <c r="E2137"/>
      <c r="F2137"/>
      <c r="G2137"/>
    </row>
    <row r="2138" spans="2:7" s="22" customFormat="1" x14ac:dyDescent="0.25">
      <c r="B2138"/>
      <c r="C2138"/>
      <c r="D2138"/>
      <c r="E2138"/>
      <c r="F2138"/>
      <c r="G2138"/>
    </row>
    <row r="2139" spans="2:7" s="22" customFormat="1" x14ac:dyDescent="0.25">
      <c r="B2139"/>
      <c r="C2139"/>
      <c r="D2139"/>
      <c r="E2139"/>
      <c r="F2139"/>
      <c r="G2139"/>
    </row>
    <row r="2140" spans="2:7" s="22" customFormat="1" x14ac:dyDescent="0.25">
      <c r="B2140"/>
      <c r="C2140"/>
      <c r="D2140"/>
      <c r="E2140"/>
      <c r="F2140"/>
      <c r="G2140"/>
    </row>
    <row r="2141" spans="2:7" s="22" customFormat="1" x14ac:dyDescent="0.25">
      <c r="B2141"/>
      <c r="C2141"/>
      <c r="D2141"/>
      <c r="E2141"/>
      <c r="F2141"/>
      <c r="G2141"/>
    </row>
    <row r="2142" spans="2:7" s="22" customFormat="1" x14ac:dyDescent="0.25">
      <c r="B2142"/>
      <c r="C2142"/>
      <c r="D2142"/>
      <c r="E2142"/>
      <c r="F2142"/>
      <c r="G2142"/>
    </row>
    <row r="2143" spans="2:7" s="22" customFormat="1" x14ac:dyDescent="0.25">
      <c r="B2143"/>
      <c r="C2143"/>
      <c r="D2143"/>
      <c r="E2143"/>
      <c r="F2143"/>
      <c r="G2143"/>
    </row>
    <row r="2144" spans="2:7" s="22" customFormat="1" x14ac:dyDescent="0.25">
      <c r="B2144"/>
      <c r="C2144"/>
      <c r="D2144"/>
      <c r="E2144"/>
      <c r="F2144"/>
      <c r="G2144"/>
    </row>
    <row r="2145" spans="2:7" s="22" customFormat="1" x14ac:dyDescent="0.25">
      <c r="B2145"/>
      <c r="C2145"/>
      <c r="D2145"/>
      <c r="E2145"/>
      <c r="F2145"/>
      <c r="G2145"/>
    </row>
    <row r="2146" spans="2:7" s="22" customFormat="1" x14ac:dyDescent="0.25">
      <c r="B2146"/>
      <c r="C2146"/>
      <c r="D2146"/>
      <c r="E2146"/>
      <c r="F2146"/>
      <c r="G2146"/>
    </row>
    <row r="2147" spans="2:7" s="22" customFormat="1" x14ac:dyDescent="0.25">
      <c r="B2147"/>
      <c r="C2147"/>
      <c r="D2147"/>
      <c r="E2147"/>
      <c r="F2147"/>
      <c r="G2147"/>
    </row>
    <row r="2148" spans="2:7" s="22" customFormat="1" x14ac:dyDescent="0.25">
      <c r="B2148"/>
      <c r="C2148"/>
      <c r="D2148"/>
      <c r="E2148"/>
      <c r="F2148"/>
      <c r="G2148"/>
    </row>
    <row r="2149" spans="2:7" s="22" customFormat="1" x14ac:dyDescent="0.25">
      <c r="B2149"/>
      <c r="C2149"/>
      <c r="D2149"/>
      <c r="E2149"/>
      <c r="F2149"/>
      <c r="G2149"/>
    </row>
    <row r="2150" spans="2:7" s="22" customFormat="1" x14ac:dyDescent="0.25">
      <c r="B2150"/>
      <c r="C2150"/>
      <c r="D2150"/>
      <c r="E2150"/>
      <c r="F2150"/>
      <c r="G2150"/>
    </row>
    <row r="2151" spans="2:7" s="22" customFormat="1" x14ac:dyDescent="0.25">
      <c r="B2151"/>
      <c r="C2151"/>
      <c r="D2151"/>
      <c r="E2151"/>
      <c r="F2151"/>
      <c r="G2151"/>
    </row>
    <row r="2152" spans="2:7" s="22" customFormat="1" x14ac:dyDescent="0.25">
      <c r="B2152"/>
      <c r="C2152"/>
      <c r="D2152"/>
      <c r="E2152"/>
      <c r="F2152"/>
      <c r="G2152"/>
    </row>
    <row r="2153" spans="2:7" s="22" customFormat="1" x14ac:dyDescent="0.25">
      <c r="B2153"/>
      <c r="C2153"/>
      <c r="D2153"/>
      <c r="E2153"/>
      <c r="F2153"/>
      <c r="G2153"/>
    </row>
    <row r="2154" spans="2:7" s="22" customFormat="1" x14ac:dyDescent="0.25">
      <c r="B2154"/>
      <c r="C2154"/>
      <c r="D2154"/>
      <c r="E2154"/>
      <c r="F2154"/>
      <c r="G2154"/>
    </row>
    <row r="2155" spans="2:7" s="22" customFormat="1" x14ac:dyDescent="0.25">
      <c r="B2155"/>
      <c r="C2155"/>
      <c r="D2155"/>
      <c r="E2155"/>
      <c r="F2155"/>
      <c r="G2155"/>
    </row>
    <row r="2156" spans="2:7" s="22" customFormat="1" x14ac:dyDescent="0.25">
      <c r="B2156"/>
      <c r="C2156"/>
      <c r="D2156"/>
      <c r="E2156"/>
      <c r="F2156"/>
      <c r="G2156"/>
    </row>
    <row r="2157" spans="2:7" s="22" customFormat="1" x14ac:dyDescent="0.25">
      <c r="B2157"/>
      <c r="C2157"/>
      <c r="D2157"/>
      <c r="E2157"/>
      <c r="F2157"/>
      <c r="G2157"/>
    </row>
    <row r="2158" spans="2:7" s="22" customFormat="1" x14ac:dyDescent="0.25">
      <c r="B2158"/>
      <c r="C2158"/>
      <c r="D2158"/>
      <c r="E2158"/>
      <c r="F2158"/>
      <c r="G2158"/>
    </row>
    <row r="2159" spans="2:7" s="22" customFormat="1" x14ac:dyDescent="0.25">
      <c r="B2159"/>
      <c r="C2159"/>
      <c r="D2159"/>
      <c r="E2159"/>
      <c r="F2159"/>
      <c r="G2159"/>
    </row>
    <row r="2160" spans="2:7" s="22" customFormat="1" x14ac:dyDescent="0.25">
      <c r="B2160"/>
      <c r="C2160"/>
      <c r="D2160"/>
      <c r="E2160"/>
      <c r="F2160"/>
      <c r="G2160"/>
    </row>
    <row r="2161" spans="2:7" s="22" customFormat="1" x14ac:dyDescent="0.25">
      <c r="B2161"/>
      <c r="C2161"/>
      <c r="D2161"/>
      <c r="E2161"/>
      <c r="F2161"/>
      <c r="G2161"/>
    </row>
    <row r="2162" spans="2:7" s="22" customFormat="1" x14ac:dyDescent="0.25">
      <c r="B2162"/>
      <c r="C2162"/>
      <c r="D2162"/>
      <c r="E2162"/>
      <c r="F2162"/>
      <c r="G2162"/>
    </row>
    <row r="2163" spans="2:7" s="22" customFormat="1" x14ac:dyDescent="0.25">
      <c r="B2163"/>
      <c r="C2163"/>
      <c r="D2163"/>
      <c r="E2163"/>
      <c r="F2163"/>
      <c r="G2163"/>
    </row>
    <row r="2164" spans="2:7" s="22" customFormat="1" x14ac:dyDescent="0.25">
      <c r="B2164"/>
      <c r="C2164"/>
      <c r="D2164"/>
      <c r="E2164"/>
      <c r="F2164"/>
      <c r="G2164"/>
    </row>
    <row r="2165" spans="2:7" s="22" customFormat="1" x14ac:dyDescent="0.25">
      <c r="B2165"/>
      <c r="C2165"/>
      <c r="D2165"/>
      <c r="E2165"/>
      <c r="F2165"/>
      <c r="G2165"/>
    </row>
    <row r="2166" spans="2:7" s="22" customFormat="1" x14ac:dyDescent="0.25">
      <c r="B2166"/>
      <c r="C2166"/>
      <c r="D2166"/>
      <c r="E2166"/>
      <c r="F2166"/>
      <c r="G2166"/>
    </row>
    <row r="2167" spans="2:7" s="22" customFormat="1" x14ac:dyDescent="0.25">
      <c r="B2167"/>
      <c r="C2167"/>
      <c r="D2167"/>
      <c r="E2167"/>
      <c r="F2167"/>
      <c r="G2167"/>
    </row>
    <row r="2168" spans="2:7" s="22" customFormat="1" x14ac:dyDescent="0.25">
      <c r="B2168"/>
      <c r="C2168"/>
      <c r="D2168"/>
      <c r="E2168"/>
      <c r="F2168"/>
      <c r="G2168"/>
    </row>
    <row r="2169" spans="2:7" s="22" customFormat="1" x14ac:dyDescent="0.25">
      <c r="B2169"/>
      <c r="C2169"/>
      <c r="D2169"/>
      <c r="E2169"/>
      <c r="F2169"/>
      <c r="G2169"/>
    </row>
    <row r="2170" spans="2:7" s="22" customFormat="1" x14ac:dyDescent="0.25">
      <c r="B2170"/>
      <c r="C2170"/>
      <c r="D2170"/>
      <c r="E2170"/>
      <c r="F2170"/>
      <c r="G2170"/>
    </row>
    <row r="2171" spans="2:7" s="22" customFormat="1" x14ac:dyDescent="0.25">
      <c r="B2171"/>
      <c r="C2171"/>
      <c r="D2171"/>
      <c r="E2171"/>
      <c r="F2171"/>
      <c r="G2171"/>
    </row>
    <row r="2172" spans="2:7" s="22" customFormat="1" x14ac:dyDescent="0.25">
      <c r="B2172"/>
      <c r="C2172"/>
      <c r="D2172"/>
      <c r="E2172"/>
      <c r="F2172"/>
      <c r="G2172"/>
    </row>
    <row r="2173" spans="2:7" s="22" customFormat="1" x14ac:dyDescent="0.25">
      <c r="B2173"/>
      <c r="C2173"/>
      <c r="D2173"/>
      <c r="E2173"/>
      <c r="F2173"/>
      <c r="G2173"/>
    </row>
    <row r="2174" spans="2:7" s="22" customFormat="1" x14ac:dyDescent="0.25">
      <c r="B2174"/>
      <c r="C2174"/>
      <c r="D2174"/>
      <c r="E2174"/>
      <c r="F2174"/>
      <c r="G2174"/>
    </row>
    <row r="2175" spans="2:7" s="22" customFormat="1" x14ac:dyDescent="0.25">
      <c r="B2175"/>
      <c r="C2175"/>
      <c r="D2175"/>
      <c r="E2175"/>
      <c r="F2175"/>
      <c r="G2175"/>
    </row>
    <row r="2176" spans="2:7" s="22" customFormat="1" x14ac:dyDescent="0.25">
      <c r="B2176"/>
      <c r="C2176"/>
      <c r="D2176"/>
      <c r="E2176"/>
      <c r="F2176"/>
      <c r="G2176"/>
    </row>
    <row r="2177" spans="2:7" s="22" customFormat="1" x14ac:dyDescent="0.25">
      <c r="B2177"/>
      <c r="C2177"/>
      <c r="D2177"/>
      <c r="E2177"/>
      <c r="F2177"/>
      <c r="G2177"/>
    </row>
    <row r="2178" spans="2:7" s="22" customFormat="1" x14ac:dyDescent="0.25">
      <c r="B2178"/>
      <c r="C2178"/>
      <c r="D2178"/>
      <c r="E2178"/>
      <c r="F2178"/>
      <c r="G2178"/>
    </row>
    <row r="2179" spans="2:7" s="22" customFormat="1" x14ac:dyDescent="0.25">
      <c r="B2179"/>
      <c r="C2179"/>
      <c r="D2179"/>
      <c r="E2179"/>
      <c r="F2179"/>
      <c r="G2179"/>
    </row>
    <row r="2180" spans="2:7" s="22" customFormat="1" x14ac:dyDescent="0.25">
      <c r="B2180"/>
      <c r="C2180"/>
      <c r="D2180"/>
      <c r="E2180"/>
      <c r="F2180"/>
      <c r="G2180"/>
    </row>
    <row r="2181" spans="2:7" s="22" customFormat="1" x14ac:dyDescent="0.25">
      <c r="B2181"/>
      <c r="C2181"/>
      <c r="D2181"/>
      <c r="E2181"/>
      <c r="F2181"/>
      <c r="G2181"/>
    </row>
    <row r="2182" spans="2:7" s="22" customFormat="1" x14ac:dyDescent="0.25">
      <c r="B2182"/>
      <c r="C2182"/>
      <c r="D2182"/>
      <c r="E2182"/>
      <c r="F2182"/>
      <c r="G2182"/>
    </row>
    <row r="2183" spans="2:7" s="22" customFormat="1" x14ac:dyDescent="0.25">
      <c r="B2183"/>
      <c r="C2183"/>
      <c r="D2183"/>
      <c r="E2183"/>
      <c r="F2183"/>
      <c r="G2183"/>
    </row>
    <row r="2184" spans="2:7" s="22" customFormat="1" x14ac:dyDescent="0.25">
      <c r="B2184"/>
      <c r="C2184"/>
      <c r="D2184"/>
      <c r="E2184"/>
      <c r="F2184"/>
      <c r="G2184"/>
    </row>
    <row r="2185" spans="2:7" s="22" customFormat="1" x14ac:dyDescent="0.25">
      <c r="B2185"/>
      <c r="C2185"/>
      <c r="D2185"/>
      <c r="E2185"/>
      <c r="F2185"/>
      <c r="G2185"/>
    </row>
    <row r="2186" spans="2:7" s="22" customFormat="1" x14ac:dyDescent="0.25">
      <c r="B2186"/>
      <c r="C2186"/>
      <c r="D2186"/>
      <c r="E2186"/>
      <c r="F2186"/>
      <c r="G2186"/>
    </row>
    <row r="2187" spans="2:7" s="22" customFormat="1" x14ac:dyDescent="0.25">
      <c r="B2187"/>
      <c r="C2187"/>
      <c r="D2187"/>
      <c r="E2187"/>
      <c r="F2187"/>
      <c r="G2187"/>
    </row>
    <row r="2188" spans="2:7" s="22" customFormat="1" x14ac:dyDescent="0.25">
      <c r="B2188"/>
      <c r="C2188"/>
      <c r="D2188"/>
      <c r="E2188"/>
      <c r="F2188"/>
      <c r="G2188"/>
    </row>
    <row r="2189" spans="2:7" s="22" customFormat="1" x14ac:dyDescent="0.25">
      <c r="B2189"/>
      <c r="C2189"/>
      <c r="D2189"/>
      <c r="E2189"/>
      <c r="F2189"/>
      <c r="G2189"/>
    </row>
    <row r="2190" spans="2:7" s="22" customFormat="1" x14ac:dyDescent="0.25">
      <c r="B2190"/>
      <c r="C2190"/>
      <c r="D2190"/>
      <c r="E2190"/>
      <c r="F2190"/>
      <c r="G2190"/>
    </row>
    <row r="2191" spans="2:7" s="22" customFormat="1" x14ac:dyDescent="0.25">
      <c r="B2191"/>
      <c r="C2191"/>
      <c r="D2191"/>
      <c r="E2191"/>
      <c r="F2191"/>
      <c r="G2191"/>
    </row>
    <row r="2192" spans="2:7" s="22" customFormat="1" x14ac:dyDescent="0.25">
      <c r="B2192"/>
      <c r="C2192"/>
      <c r="D2192"/>
      <c r="E2192"/>
      <c r="F2192"/>
      <c r="G2192"/>
    </row>
    <row r="2193" spans="2:7" s="22" customFormat="1" x14ac:dyDescent="0.25">
      <c r="B2193"/>
      <c r="C2193"/>
      <c r="D2193"/>
      <c r="E2193"/>
      <c r="F2193"/>
      <c r="G2193"/>
    </row>
    <row r="2194" spans="2:7" s="22" customFormat="1" x14ac:dyDescent="0.25">
      <c r="B2194"/>
      <c r="C2194"/>
      <c r="D2194"/>
      <c r="E2194"/>
      <c r="F2194"/>
      <c r="G2194"/>
    </row>
    <row r="2195" spans="2:7" s="22" customFormat="1" x14ac:dyDescent="0.25">
      <c r="B2195"/>
      <c r="C2195"/>
      <c r="D2195"/>
      <c r="E2195"/>
      <c r="F2195"/>
      <c r="G2195"/>
    </row>
    <row r="2196" spans="2:7" s="22" customFormat="1" x14ac:dyDescent="0.25">
      <c r="B2196"/>
      <c r="C2196"/>
      <c r="D2196"/>
      <c r="E2196"/>
      <c r="F2196"/>
      <c r="G2196"/>
    </row>
    <row r="2197" spans="2:7" s="22" customFormat="1" x14ac:dyDescent="0.25">
      <c r="B2197"/>
      <c r="C2197"/>
      <c r="D2197"/>
      <c r="E2197"/>
      <c r="F2197"/>
      <c r="G2197"/>
    </row>
    <row r="2198" spans="2:7" s="22" customFormat="1" x14ac:dyDescent="0.25">
      <c r="B2198"/>
      <c r="C2198"/>
      <c r="D2198"/>
      <c r="E2198"/>
      <c r="F2198"/>
      <c r="G2198"/>
    </row>
    <row r="2199" spans="2:7" s="22" customFormat="1" x14ac:dyDescent="0.25">
      <c r="B2199"/>
      <c r="C2199"/>
      <c r="D2199"/>
      <c r="E2199"/>
      <c r="F2199"/>
      <c r="G2199"/>
    </row>
    <row r="2200" spans="2:7" s="22" customFormat="1" x14ac:dyDescent="0.25">
      <c r="B2200"/>
      <c r="C2200"/>
      <c r="D2200"/>
      <c r="E2200"/>
      <c r="F2200"/>
      <c r="G2200"/>
    </row>
    <row r="2201" spans="2:7" s="22" customFormat="1" x14ac:dyDescent="0.25">
      <c r="B2201"/>
      <c r="C2201"/>
      <c r="D2201"/>
      <c r="E2201"/>
      <c r="F2201"/>
      <c r="G2201"/>
    </row>
    <row r="2202" spans="2:7" s="22" customFormat="1" x14ac:dyDescent="0.25">
      <c r="B2202"/>
      <c r="C2202"/>
      <c r="D2202"/>
      <c r="E2202"/>
      <c r="F2202"/>
      <c r="G2202"/>
    </row>
    <row r="2203" spans="2:7" s="22" customFormat="1" x14ac:dyDescent="0.25">
      <c r="B2203"/>
      <c r="C2203"/>
      <c r="D2203"/>
      <c r="E2203"/>
      <c r="F2203"/>
      <c r="G2203"/>
    </row>
    <row r="2204" spans="2:7" s="22" customFormat="1" x14ac:dyDescent="0.25">
      <c r="B2204"/>
      <c r="C2204"/>
      <c r="D2204"/>
      <c r="E2204"/>
      <c r="F2204"/>
      <c r="G2204"/>
    </row>
    <row r="2205" spans="2:7" s="22" customFormat="1" x14ac:dyDescent="0.25">
      <c r="B2205"/>
      <c r="C2205"/>
      <c r="D2205"/>
      <c r="E2205"/>
      <c r="F2205"/>
      <c r="G2205"/>
    </row>
    <row r="2206" spans="2:7" s="22" customFormat="1" x14ac:dyDescent="0.25">
      <c r="B2206"/>
      <c r="C2206"/>
      <c r="D2206"/>
      <c r="E2206"/>
      <c r="F2206"/>
      <c r="G2206"/>
    </row>
    <row r="2207" spans="2:7" s="22" customFormat="1" x14ac:dyDescent="0.25">
      <c r="B2207"/>
      <c r="C2207"/>
      <c r="D2207"/>
      <c r="E2207"/>
      <c r="F2207"/>
      <c r="G2207"/>
    </row>
    <row r="2208" spans="2:7" s="22" customFormat="1" x14ac:dyDescent="0.25">
      <c r="B2208"/>
      <c r="C2208"/>
      <c r="D2208"/>
      <c r="E2208"/>
      <c r="F2208"/>
      <c r="G2208"/>
    </row>
    <row r="2209" spans="2:7" s="22" customFormat="1" x14ac:dyDescent="0.25">
      <c r="B2209"/>
      <c r="C2209"/>
      <c r="D2209"/>
      <c r="E2209"/>
      <c r="F2209"/>
      <c r="G2209"/>
    </row>
    <row r="2210" spans="2:7" s="22" customFormat="1" x14ac:dyDescent="0.25">
      <c r="B2210"/>
      <c r="C2210"/>
      <c r="D2210"/>
      <c r="E2210"/>
      <c r="F2210"/>
      <c r="G2210"/>
    </row>
    <row r="2211" spans="2:7" s="22" customFormat="1" x14ac:dyDescent="0.25">
      <c r="B2211"/>
      <c r="C2211"/>
      <c r="D2211"/>
      <c r="E2211"/>
      <c r="F2211"/>
      <c r="G2211"/>
    </row>
    <row r="2212" spans="2:7" s="22" customFormat="1" x14ac:dyDescent="0.25">
      <c r="B2212"/>
      <c r="C2212"/>
      <c r="D2212"/>
      <c r="E2212"/>
      <c r="F2212"/>
      <c r="G2212"/>
    </row>
    <row r="2213" spans="2:7" s="22" customFormat="1" x14ac:dyDescent="0.25">
      <c r="B2213"/>
      <c r="C2213"/>
      <c r="D2213"/>
      <c r="E2213"/>
      <c r="F2213"/>
      <c r="G2213"/>
    </row>
    <row r="2214" spans="2:7" s="22" customFormat="1" x14ac:dyDescent="0.25">
      <c r="B2214"/>
      <c r="C2214"/>
      <c r="D2214"/>
      <c r="E2214"/>
      <c r="F2214"/>
      <c r="G2214"/>
    </row>
    <row r="2215" spans="2:7" s="22" customFormat="1" x14ac:dyDescent="0.25">
      <c r="B2215"/>
      <c r="C2215"/>
      <c r="D2215"/>
      <c r="E2215"/>
      <c r="F2215"/>
      <c r="G2215"/>
    </row>
    <row r="2216" spans="2:7" s="22" customFormat="1" x14ac:dyDescent="0.25">
      <c r="B2216"/>
      <c r="C2216"/>
      <c r="D2216"/>
      <c r="E2216"/>
      <c r="F2216"/>
      <c r="G2216"/>
    </row>
    <row r="2217" spans="2:7" s="22" customFormat="1" x14ac:dyDescent="0.25">
      <c r="B2217"/>
      <c r="C2217"/>
      <c r="D2217"/>
      <c r="E2217"/>
      <c r="F2217"/>
      <c r="G2217"/>
    </row>
    <row r="2218" spans="2:7" s="22" customFormat="1" x14ac:dyDescent="0.25">
      <c r="B2218"/>
      <c r="C2218"/>
      <c r="D2218"/>
      <c r="E2218"/>
      <c r="F2218"/>
      <c r="G2218"/>
    </row>
    <row r="2219" spans="2:7" s="22" customFormat="1" x14ac:dyDescent="0.25">
      <c r="B2219"/>
      <c r="C2219"/>
      <c r="D2219"/>
      <c r="E2219"/>
      <c r="F2219"/>
      <c r="G2219"/>
    </row>
    <row r="2220" spans="2:7" s="22" customFormat="1" x14ac:dyDescent="0.25">
      <c r="B2220"/>
      <c r="C2220"/>
      <c r="D2220"/>
      <c r="E2220"/>
      <c r="F2220"/>
      <c r="G2220"/>
    </row>
    <row r="2221" spans="2:7" s="22" customFormat="1" x14ac:dyDescent="0.25">
      <c r="B2221"/>
      <c r="C2221"/>
      <c r="D2221"/>
      <c r="E2221"/>
      <c r="F2221"/>
      <c r="G2221"/>
    </row>
    <row r="2222" spans="2:7" s="22" customFormat="1" x14ac:dyDescent="0.25">
      <c r="B2222"/>
      <c r="C2222"/>
      <c r="D2222"/>
      <c r="E2222"/>
      <c r="F2222"/>
      <c r="G2222"/>
    </row>
    <row r="2223" spans="2:7" s="22" customFormat="1" x14ac:dyDescent="0.25">
      <c r="B2223"/>
      <c r="C2223"/>
      <c r="D2223"/>
      <c r="E2223"/>
      <c r="F2223"/>
      <c r="G2223"/>
    </row>
    <row r="2224" spans="2:7" s="22" customFormat="1" x14ac:dyDescent="0.25">
      <c r="B2224"/>
      <c r="C2224"/>
      <c r="D2224"/>
      <c r="E2224"/>
      <c r="F2224"/>
      <c r="G2224"/>
    </row>
    <row r="2225" spans="2:7" s="22" customFormat="1" x14ac:dyDescent="0.25">
      <c r="B2225"/>
      <c r="C2225"/>
      <c r="D2225"/>
      <c r="E2225"/>
      <c r="F2225"/>
      <c r="G2225"/>
    </row>
    <row r="2226" spans="2:7" s="22" customFormat="1" x14ac:dyDescent="0.25">
      <c r="B2226"/>
      <c r="C2226"/>
      <c r="D2226"/>
      <c r="E2226"/>
      <c r="F2226"/>
      <c r="G2226"/>
    </row>
    <row r="2227" spans="2:7" s="22" customFormat="1" x14ac:dyDescent="0.25">
      <c r="B2227"/>
      <c r="C2227"/>
      <c r="D2227"/>
      <c r="E2227"/>
      <c r="F2227"/>
      <c r="G2227"/>
    </row>
    <row r="2228" spans="2:7" s="22" customFormat="1" x14ac:dyDescent="0.25">
      <c r="B2228"/>
      <c r="C2228"/>
      <c r="D2228"/>
      <c r="E2228"/>
      <c r="F2228"/>
      <c r="G2228"/>
    </row>
    <row r="2229" spans="2:7" s="22" customFormat="1" x14ac:dyDescent="0.25">
      <c r="B2229"/>
      <c r="C2229"/>
      <c r="D2229"/>
      <c r="E2229"/>
      <c r="F2229"/>
      <c r="G2229"/>
    </row>
    <row r="2230" spans="2:7" s="22" customFormat="1" x14ac:dyDescent="0.25">
      <c r="B2230"/>
      <c r="C2230"/>
      <c r="D2230"/>
      <c r="E2230"/>
      <c r="F2230"/>
      <c r="G2230"/>
    </row>
    <row r="2231" spans="2:7" s="22" customFormat="1" x14ac:dyDescent="0.25">
      <c r="B2231"/>
      <c r="C2231"/>
      <c r="D2231"/>
      <c r="E2231"/>
      <c r="F2231"/>
      <c r="G2231"/>
    </row>
    <row r="2232" spans="2:7" s="22" customFormat="1" x14ac:dyDescent="0.25">
      <c r="B2232"/>
      <c r="C2232"/>
      <c r="D2232"/>
      <c r="E2232"/>
      <c r="F2232"/>
      <c r="G2232"/>
    </row>
    <row r="2233" spans="2:7" s="22" customFormat="1" x14ac:dyDescent="0.25">
      <c r="B2233"/>
      <c r="C2233"/>
      <c r="D2233"/>
      <c r="E2233"/>
      <c r="F2233"/>
      <c r="G2233"/>
    </row>
    <row r="2234" spans="2:7" s="22" customFormat="1" x14ac:dyDescent="0.25">
      <c r="B2234"/>
      <c r="C2234"/>
      <c r="D2234"/>
      <c r="E2234"/>
      <c r="F2234"/>
      <c r="G2234"/>
    </row>
    <row r="2235" spans="2:7" s="22" customFormat="1" x14ac:dyDescent="0.25">
      <c r="B2235"/>
      <c r="C2235"/>
      <c r="D2235"/>
      <c r="E2235"/>
      <c r="F2235"/>
      <c r="G2235"/>
    </row>
    <row r="2236" spans="2:7" s="22" customFormat="1" x14ac:dyDescent="0.25">
      <c r="B2236"/>
      <c r="C2236"/>
      <c r="D2236"/>
      <c r="E2236"/>
      <c r="F2236"/>
      <c r="G2236"/>
    </row>
    <row r="2237" spans="2:7" s="22" customFormat="1" x14ac:dyDescent="0.25">
      <c r="B2237"/>
      <c r="C2237"/>
      <c r="D2237"/>
      <c r="E2237"/>
      <c r="F2237"/>
      <c r="G2237"/>
    </row>
    <row r="2238" spans="2:7" s="22" customFormat="1" x14ac:dyDescent="0.25">
      <c r="B2238"/>
      <c r="C2238"/>
      <c r="D2238"/>
      <c r="E2238"/>
      <c r="F2238"/>
      <c r="G2238"/>
    </row>
    <row r="2239" spans="2:7" s="22" customFormat="1" x14ac:dyDescent="0.25">
      <c r="B2239"/>
      <c r="C2239"/>
      <c r="D2239"/>
      <c r="E2239"/>
      <c r="F2239"/>
      <c r="G2239"/>
    </row>
    <row r="2240" spans="2:7" s="22" customFormat="1" x14ac:dyDescent="0.25">
      <c r="B2240"/>
      <c r="C2240"/>
      <c r="D2240"/>
      <c r="E2240"/>
      <c r="F2240"/>
      <c r="G2240"/>
    </row>
    <row r="2241" spans="2:7" s="22" customFormat="1" x14ac:dyDescent="0.25">
      <c r="B2241"/>
      <c r="C2241"/>
      <c r="D2241"/>
      <c r="E2241"/>
      <c r="F2241"/>
      <c r="G2241"/>
    </row>
    <row r="2242" spans="2:7" s="22" customFormat="1" x14ac:dyDescent="0.25">
      <c r="B2242"/>
      <c r="C2242"/>
      <c r="D2242"/>
      <c r="E2242"/>
      <c r="F2242"/>
      <c r="G2242"/>
    </row>
    <row r="2243" spans="2:7" s="22" customFormat="1" x14ac:dyDescent="0.25">
      <c r="B2243"/>
      <c r="C2243"/>
      <c r="D2243"/>
      <c r="E2243"/>
      <c r="F2243"/>
      <c r="G2243"/>
    </row>
    <row r="2244" spans="2:7" s="22" customFormat="1" x14ac:dyDescent="0.25">
      <c r="B2244"/>
      <c r="C2244"/>
      <c r="D2244"/>
      <c r="E2244"/>
      <c r="F2244"/>
      <c r="G2244"/>
    </row>
    <row r="2245" spans="2:7" s="22" customFormat="1" x14ac:dyDescent="0.25">
      <c r="B2245"/>
      <c r="C2245"/>
      <c r="D2245"/>
      <c r="E2245"/>
      <c r="F2245"/>
      <c r="G2245"/>
    </row>
    <row r="2246" spans="2:7" s="22" customFormat="1" x14ac:dyDescent="0.25">
      <c r="B2246"/>
      <c r="C2246"/>
      <c r="D2246"/>
      <c r="E2246"/>
      <c r="F2246"/>
      <c r="G2246"/>
    </row>
    <row r="2247" spans="2:7" s="22" customFormat="1" x14ac:dyDescent="0.25">
      <c r="B2247"/>
      <c r="C2247"/>
      <c r="D2247"/>
      <c r="E2247"/>
      <c r="F2247"/>
      <c r="G2247"/>
    </row>
    <row r="2248" spans="2:7" s="22" customFormat="1" x14ac:dyDescent="0.25">
      <c r="B2248"/>
      <c r="C2248"/>
      <c r="D2248"/>
      <c r="E2248"/>
      <c r="F2248"/>
      <c r="G2248"/>
    </row>
    <row r="2249" spans="2:7" s="22" customFormat="1" x14ac:dyDescent="0.25">
      <c r="B2249"/>
      <c r="C2249"/>
      <c r="D2249"/>
      <c r="E2249"/>
      <c r="F2249"/>
      <c r="G2249"/>
    </row>
    <row r="2250" spans="2:7" s="22" customFormat="1" x14ac:dyDescent="0.25">
      <c r="B2250"/>
      <c r="C2250"/>
      <c r="D2250"/>
      <c r="E2250"/>
      <c r="F2250"/>
      <c r="G2250"/>
    </row>
    <row r="2251" spans="2:7" s="22" customFormat="1" x14ac:dyDescent="0.25">
      <c r="B2251"/>
      <c r="C2251"/>
      <c r="D2251"/>
      <c r="E2251"/>
      <c r="F2251"/>
      <c r="G2251"/>
    </row>
    <row r="2252" spans="2:7" s="22" customFormat="1" x14ac:dyDescent="0.25">
      <c r="B2252"/>
      <c r="C2252"/>
      <c r="D2252"/>
      <c r="E2252"/>
      <c r="F2252"/>
      <c r="G2252"/>
    </row>
    <row r="2253" spans="2:7" s="22" customFormat="1" x14ac:dyDescent="0.25">
      <c r="B2253"/>
      <c r="C2253"/>
      <c r="D2253"/>
      <c r="E2253"/>
      <c r="F2253"/>
      <c r="G2253"/>
    </row>
    <row r="2254" spans="2:7" s="22" customFormat="1" x14ac:dyDescent="0.25">
      <c r="B2254"/>
      <c r="C2254"/>
      <c r="D2254"/>
      <c r="E2254"/>
      <c r="F2254"/>
      <c r="G2254"/>
    </row>
    <row r="2255" spans="2:7" s="22" customFormat="1" x14ac:dyDescent="0.25">
      <c r="B2255"/>
      <c r="C2255"/>
      <c r="D2255"/>
      <c r="E2255"/>
      <c r="F2255"/>
      <c r="G2255"/>
    </row>
    <row r="2256" spans="2:7" s="22" customFormat="1" x14ac:dyDescent="0.25">
      <c r="B2256"/>
      <c r="C2256"/>
      <c r="D2256"/>
      <c r="E2256"/>
      <c r="F2256"/>
      <c r="G2256"/>
    </row>
    <row r="2257" spans="2:7" s="22" customFormat="1" x14ac:dyDescent="0.25">
      <c r="B2257"/>
      <c r="C2257"/>
      <c r="D2257"/>
      <c r="E2257"/>
      <c r="F2257"/>
      <c r="G2257"/>
    </row>
    <row r="2258" spans="2:7" s="22" customFormat="1" x14ac:dyDescent="0.25">
      <c r="B2258"/>
      <c r="C2258"/>
      <c r="D2258"/>
      <c r="E2258"/>
      <c r="F2258"/>
      <c r="G2258"/>
    </row>
    <row r="2259" spans="2:7" s="22" customFormat="1" x14ac:dyDescent="0.25">
      <c r="B2259"/>
      <c r="C2259"/>
      <c r="D2259"/>
      <c r="E2259"/>
      <c r="F2259"/>
      <c r="G2259"/>
    </row>
    <row r="2260" spans="2:7" s="22" customFormat="1" x14ac:dyDescent="0.25">
      <c r="B2260"/>
      <c r="C2260"/>
      <c r="D2260"/>
      <c r="E2260"/>
      <c r="F2260"/>
      <c r="G2260"/>
    </row>
    <row r="2261" spans="2:7" s="22" customFormat="1" x14ac:dyDescent="0.25">
      <c r="B2261"/>
      <c r="C2261"/>
      <c r="D2261"/>
      <c r="E2261"/>
      <c r="F2261"/>
      <c r="G2261"/>
    </row>
    <row r="2262" spans="2:7" s="22" customFormat="1" x14ac:dyDescent="0.25">
      <c r="B2262"/>
      <c r="C2262"/>
      <c r="D2262"/>
      <c r="E2262"/>
      <c r="F2262"/>
      <c r="G2262"/>
    </row>
    <row r="2263" spans="2:7" s="22" customFormat="1" x14ac:dyDescent="0.25">
      <c r="B2263"/>
      <c r="C2263"/>
      <c r="D2263"/>
      <c r="E2263"/>
      <c r="F2263"/>
      <c r="G2263"/>
    </row>
    <row r="2264" spans="2:7" s="22" customFormat="1" x14ac:dyDescent="0.25">
      <c r="B2264"/>
      <c r="C2264"/>
      <c r="D2264"/>
      <c r="E2264"/>
      <c r="F2264"/>
      <c r="G2264"/>
    </row>
    <row r="2265" spans="2:7" s="22" customFormat="1" x14ac:dyDescent="0.25">
      <c r="B2265"/>
      <c r="C2265"/>
      <c r="D2265"/>
      <c r="E2265"/>
      <c r="F2265"/>
      <c r="G2265"/>
    </row>
    <row r="2266" spans="2:7" s="22" customFormat="1" x14ac:dyDescent="0.25">
      <c r="B2266"/>
      <c r="C2266"/>
      <c r="D2266"/>
      <c r="E2266"/>
      <c r="F2266"/>
      <c r="G2266"/>
    </row>
    <row r="2267" spans="2:7" s="22" customFormat="1" x14ac:dyDescent="0.25">
      <c r="B2267"/>
      <c r="C2267"/>
      <c r="D2267"/>
      <c r="E2267"/>
      <c r="F2267"/>
      <c r="G2267"/>
    </row>
    <row r="2268" spans="2:7" s="22" customFormat="1" x14ac:dyDescent="0.25">
      <c r="B2268"/>
      <c r="C2268"/>
      <c r="D2268"/>
      <c r="E2268"/>
      <c r="F2268"/>
      <c r="G2268"/>
    </row>
    <row r="2269" spans="2:7" s="22" customFormat="1" x14ac:dyDescent="0.25">
      <c r="B2269"/>
      <c r="C2269"/>
      <c r="D2269"/>
      <c r="E2269"/>
      <c r="F2269"/>
      <c r="G2269"/>
    </row>
    <row r="2270" spans="2:7" s="22" customFormat="1" x14ac:dyDescent="0.25">
      <c r="B2270"/>
      <c r="C2270"/>
      <c r="D2270"/>
      <c r="E2270"/>
      <c r="F2270"/>
      <c r="G2270"/>
    </row>
    <row r="2271" spans="2:7" s="22" customFormat="1" x14ac:dyDescent="0.25">
      <c r="B2271"/>
      <c r="C2271"/>
      <c r="D2271"/>
      <c r="E2271"/>
      <c r="F2271"/>
      <c r="G2271"/>
    </row>
    <row r="2272" spans="2:7" s="22" customFormat="1" x14ac:dyDescent="0.25">
      <c r="B2272"/>
      <c r="C2272"/>
      <c r="D2272"/>
      <c r="E2272"/>
      <c r="F2272"/>
      <c r="G2272"/>
    </row>
    <row r="2273" spans="2:7" s="22" customFormat="1" x14ac:dyDescent="0.25">
      <c r="B2273"/>
      <c r="C2273"/>
      <c r="D2273"/>
      <c r="E2273"/>
      <c r="F2273"/>
      <c r="G2273"/>
    </row>
    <row r="2274" spans="2:7" s="22" customFormat="1" x14ac:dyDescent="0.25">
      <c r="B2274"/>
      <c r="C2274"/>
      <c r="D2274"/>
      <c r="E2274"/>
      <c r="F2274"/>
      <c r="G2274"/>
    </row>
    <row r="2275" spans="2:7" s="22" customFormat="1" x14ac:dyDescent="0.25">
      <c r="B2275"/>
      <c r="C2275"/>
      <c r="D2275"/>
      <c r="E2275"/>
      <c r="F2275"/>
      <c r="G2275"/>
    </row>
    <row r="2276" spans="2:7" s="22" customFormat="1" x14ac:dyDescent="0.25">
      <c r="B2276"/>
      <c r="C2276"/>
      <c r="D2276"/>
      <c r="E2276"/>
      <c r="F2276"/>
      <c r="G2276"/>
    </row>
    <row r="2277" spans="2:7" s="22" customFormat="1" x14ac:dyDescent="0.25">
      <c r="B2277"/>
      <c r="C2277"/>
      <c r="D2277"/>
      <c r="E2277"/>
      <c r="F2277"/>
      <c r="G2277"/>
    </row>
    <row r="2278" spans="2:7" s="22" customFormat="1" x14ac:dyDescent="0.25">
      <c r="B2278"/>
      <c r="C2278"/>
      <c r="D2278"/>
      <c r="E2278"/>
      <c r="F2278"/>
      <c r="G2278"/>
    </row>
    <row r="2279" spans="2:7" s="22" customFormat="1" x14ac:dyDescent="0.25">
      <c r="B2279"/>
      <c r="C2279"/>
      <c r="D2279"/>
      <c r="E2279"/>
      <c r="F2279"/>
      <c r="G2279"/>
    </row>
    <row r="2280" spans="2:7" s="22" customFormat="1" x14ac:dyDescent="0.25">
      <c r="B2280"/>
      <c r="C2280"/>
      <c r="D2280"/>
      <c r="E2280"/>
      <c r="F2280"/>
      <c r="G2280"/>
    </row>
    <row r="2281" spans="2:7" s="22" customFormat="1" x14ac:dyDescent="0.25">
      <c r="B2281"/>
      <c r="C2281"/>
      <c r="D2281"/>
      <c r="E2281"/>
      <c r="F2281"/>
      <c r="G2281"/>
    </row>
    <row r="2282" spans="2:7" s="22" customFormat="1" x14ac:dyDescent="0.25">
      <c r="B2282"/>
      <c r="C2282"/>
      <c r="D2282"/>
      <c r="E2282"/>
      <c r="F2282"/>
      <c r="G2282"/>
    </row>
    <row r="2283" spans="2:7" s="22" customFormat="1" x14ac:dyDescent="0.25">
      <c r="B2283"/>
      <c r="C2283"/>
      <c r="D2283"/>
      <c r="E2283"/>
      <c r="F2283"/>
      <c r="G2283"/>
    </row>
    <row r="2284" spans="2:7" s="22" customFormat="1" x14ac:dyDescent="0.25">
      <c r="B2284"/>
      <c r="C2284"/>
      <c r="D2284"/>
      <c r="E2284"/>
      <c r="F2284"/>
      <c r="G2284"/>
    </row>
    <row r="2285" spans="2:7" s="22" customFormat="1" x14ac:dyDescent="0.25">
      <c r="B2285"/>
      <c r="C2285"/>
      <c r="D2285"/>
      <c r="E2285"/>
      <c r="F2285"/>
      <c r="G2285"/>
    </row>
    <row r="2286" spans="2:7" s="22" customFormat="1" x14ac:dyDescent="0.25">
      <c r="B2286"/>
      <c r="C2286"/>
      <c r="D2286"/>
      <c r="E2286"/>
      <c r="F2286"/>
      <c r="G2286"/>
    </row>
    <row r="2287" spans="2:7" s="22" customFormat="1" x14ac:dyDescent="0.25">
      <c r="B2287"/>
      <c r="C2287"/>
      <c r="D2287"/>
      <c r="E2287"/>
      <c r="F2287"/>
      <c r="G2287"/>
    </row>
    <row r="2288" spans="2:7" s="22" customFormat="1" x14ac:dyDescent="0.25">
      <c r="B2288"/>
      <c r="C2288"/>
      <c r="D2288"/>
      <c r="E2288"/>
      <c r="F2288"/>
      <c r="G2288"/>
    </row>
    <row r="2289" spans="2:7" s="22" customFormat="1" x14ac:dyDescent="0.25">
      <c r="B2289"/>
      <c r="C2289"/>
      <c r="D2289"/>
      <c r="E2289"/>
      <c r="F2289"/>
      <c r="G2289"/>
    </row>
    <row r="2290" spans="2:7" s="22" customFormat="1" x14ac:dyDescent="0.25">
      <c r="B2290"/>
      <c r="C2290"/>
      <c r="D2290"/>
      <c r="E2290"/>
      <c r="F2290"/>
      <c r="G2290"/>
    </row>
    <row r="2291" spans="2:7" s="22" customFormat="1" x14ac:dyDescent="0.25">
      <c r="B2291"/>
      <c r="C2291"/>
      <c r="D2291"/>
      <c r="E2291"/>
      <c r="F2291"/>
      <c r="G2291"/>
    </row>
    <row r="2292" spans="2:7" s="22" customFormat="1" x14ac:dyDescent="0.25">
      <c r="B2292"/>
      <c r="C2292"/>
      <c r="D2292"/>
      <c r="E2292"/>
      <c r="F2292"/>
      <c r="G2292"/>
    </row>
    <row r="2293" spans="2:7" s="22" customFormat="1" x14ac:dyDescent="0.25">
      <c r="B2293"/>
      <c r="C2293"/>
      <c r="D2293"/>
      <c r="E2293"/>
      <c r="F2293"/>
      <c r="G2293"/>
    </row>
    <row r="2294" spans="2:7" s="22" customFormat="1" x14ac:dyDescent="0.25">
      <c r="B2294"/>
      <c r="C2294"/>
      <c r="D2294"/>
      <c r="E2294"/>
      <c r="F2294"/>
      <c r="G2294"/>
    </row>
    <row r="2295" spans="2:7" s="22" customFormat="1" x14ac:dyDescent="0.25">
      <c r="B2295"/>
      <c r="C2295"/>
      <c r="D2295"/>
      <c r="E2295"/>
      <c r="F2295"/>
      <c r="G2295"/>
    </row>
    <row r="2296" spans="2:7" s="22" customFormat="1" x14ac:dyDescent="0.25">
      <c r="B2296"/>
      <c r="C2296"/>
      <c r="D2296"/>
      <c r="E2296"/>
      <c r="F2296"/>
      <c r="G2296"/>
    </row>
    <row r="2297" spans="2:7" s="22" customFormat="1" x14ac:dyDescent="0.25">
      <c r="B2297"/>
      <c r="C2297"/>
      <c r="D2297"/>
      <c r="E2297"/>
      <c r="F2297"/>
      <c r="G2297"/>
    </row>
    <row r="2298" spans="2:7" s="22" customFormat="1" x14ac:dyDescent="0.25">
      <c r="B2298"/>
      <c r="C2298"/>
      <c r="D2298"/>
      <c r="E2298"/>
      <c r="F2298"/>
      <c r="G2298"/>
    </row>
    <row r="2299" spans="2:7" s="22" customFormat="1" x14ac:dyDescent="0.25">
      <c r="B2299"/>
      <c r="C2299"/>
      <c r="D2299"/>
      <c r="E2299"/>
      <c r="F2299"/>
      <c r="G2299"/>
    </row>
    <row r="2300" spans="2:7" s="22" customFormat="1" x14ac:dyDescent="0.25">
      <c r="B2300"/>
      <c r="C2300"/>
      <c r="D2300"/>
      <c r="E2300"/>
      <c r="F2300"/>
      <c r="G2300"/>
    </row>
    <row r="2301" spans="2:7" s="22" customFormat="1" x14ac:dyDescent="0.25">
      <c r="B2301"/>
      <c r="C2301"/>
      <c r="D2301"/>
      <c r="E2301"/>
      <c r="F2301"/>
      <c r="G2301"/>
    </row>
    <row r="2302" spans="2:7" s="22" customFormat="1" x14ac:dyDescent="0.25">
      <c r="B2302"/>
      <c r="C2302"/>
      <c r="D2302"/>
      <c r="E2302"/>
      <c r="F2302"/>
      <c r="G2302"/>
    </row>
    <row r="2303" spans="2:7" s="22" customFormat="1" x14ac:dyDescent="0.25">
      <c r="B2303"/>
      <c r="C2303"/>
      <c r="D2303"/>
      <c r="E2303"/>
      <c r="F2303"/>
      <c r="G2303"/>
    </row>
    <row r="2304" spans="2:7" s="22" customFormat="1" x14ac:dyDescent="0.25">
      <c r="B2304"/>
      <c r="C2304"/>
      <c r="D2304"/>
      <c r="E2304"/>
      <c r="F2304"/>
      <c r="G2304"/>
    </row>
    <row r="2305" spans="2:7" s="22" customFormat="1" x14ac:dyDescent="0.25">
      <c r="B2305"/>
      <c r="C2305"/>
      <c r="D2305"/>
      <c r="E2305"/>
      <c r="F2305"/>
      <c r="G2305"/>
    </row>
    <row r="2306" spans="2:7" s="22" customFormat="1" x14ac:dyDescent="0.25">
      <c r="B2306"/>
      <c r="C2306"/>
      <c r="D2306"/>
      <c r="E2306"/>
      <c r="F2306"/>
      <c r="G2306"/>
    </row>
    <row r="2307" spans="2:7" s="22" customFormat="1" x14ac:dyDescent="0.25">
      <c r="B2307"/>
      <c r="C2307"/>
      <c r="D2307"/>
      <c r="E2307"/>
      <c r="F2307"/>
      <c r="G2307"/>
    </row>
    <row r="2308" spans="2:7" s="22" customFormat="1" x14ac:dyDescent="0.25">
      <c r="B2308"/>
      <c r="C2308"/>
      <c r="D2308"/>
      <c r="E2308"/>
      <c r="F2308"/>
      <c r="G2308"/>
    </row>
    <row r="2309" spans="2:7" s="22" customFormat="1" x14ac:dyDescent="0.25">
      <c r="B2309"/>
      <c r="C2309"/>
      <c r="D2309"/>
      <c r="E2309"/>
      <c r="F2309"/>
      <c r="G2309"/>
    </row>
    <row r="2310" spans="2:7" s="22" customFormat="1" x14ac:dyDescent="0.25">
      <c r="B2310"/>
      <c r="C2310"/>
      <c r="D2310"/>
      <c r="E2310"/>
      <c r="F2310"/>
      <c r="G2310"/>
    </row>
    <row r="2311" spans="2:7" s="22" customFormat="1" x14ac:dyDescent="0.25">
      <c r="B2311"/>
      <c r="C2311"/>
      <c r="D2311"/>
      <c r="E2311"/>
      <c r="F2311"/>
      <c r="G2311"/>
    </row>
    <row r="2312" spans="2:7" s="22" customFormat="1" x14ac:dyDescent="0.25">
      <c r="B2312"/>
      <c r="C2312"/>
      <c r="D2312"/>
      <c r="E2312"/>
      <c r="F2312"/>
      <c r="G2312"/>
    </row>
    <row r="2313" spans="2:7" s="22" customFormat="1" x14ac:dyDescent="0.25">
      <c r="B2313"/>
      <c r="C2313"/>
      <c r="D2313"/>
      <c r="E2313"/>
      <c r="F2313"/>
      <c r="G2313"/>
    </row>
    <row r="2314" spans="2:7" s="22" customFormat="1" x14ac:dyDescent="0.25">
      <c r="B2314"/>
      <c r="C2314"/>
      <c r="D2314"/>
      <c r="E2314"/>
      <c r="F2314"/>
      <c r="G2314"/>
    </row>
    <row r="2315" spans="2:7" s="22" customFormat="1" x14ac:dyDescent="0.25">
      <c r="B2315"/>
      <c r="C2315"/>
      <c r="D2315"/>
      <c r="E2315"/>
      <c r="F2315"/>
      <c r="G2315"/>
    </row>
    <row r="2316" spans="2:7" s="22" customFormat="1" x14ac:dyDescent="0.25">
      <c r="B2316"/>
      <c r="C2316"/>
      <c r="D2316"/>
      <c r="E2316"/>
      <c r="F2316"/>
      <c r="G2316"/>
    </row>
    <row r="2317" spans="2:7" s="22" customFormat="1" x14ac:dyDescent="0.25">
      <c r="B2317"/>
      <c r="C2317"/>
      <c r="D2317"/>
      <c r="E2317"/>
      <c r="F2317"/>
      <c r="G2317"/>
    </row>
    <row r="2318" spans="2:7" s="22" customFormat="1" x14ac:dyDescent="0.25">
      <c r="B2318"/>
      <c r="C2318"/>
      <c r="D2318"/>
      <c r="E2318"/>
      <c r="F2318"/>
      <c r="G2318"/>
    </row>
    <row r="2319" spans="2:7" s="22" customFormat="1" x14ac:dyDescent="0.25">
      <c r="B2319"/>
      <c r="C2319"/>
      <c r="D2319"/>
      <c r="E2319"/>
      <c r="F2319"/>
      <c r="G2319"/>
    </row>
    <row r="2320" spans="2:7" s="22" customFormat="1" x14ac:dyDescent="0.25">
      <c r="B2320"/>
      <c r="C2320"/>
      <c r="D2320"/>
      <c r="E2320"/>
      <c r="F2320"/>
      <c r="G2320"/>
    </row>
    <row r="2321" spans="2:7" s="22" customFormat="1" x14ac:dyDescent="0.25">
      <c r="B2321"/>
      <c r="C2321"/>
      <c r="D2321"/>
      <c r="E2321"/>
      <c r="F2321"/>
      <c r="G2321"/>
    </row>
    <row r="2322" spans="2:7" s="22" customFormat="1" x14ac:dyDescent="0.25">
      <c r="B2322"/>
      <c r="C2322"/>
      <c r="D2322"/>
      <c r="E2322"/>
      <c r="F2322"/>
      <c r="G2322"/>
    </row>
    <row r="2323" spans="2:7" s="22" customFormat="1" x14ac:dyDescent="0.25">
      <c r="B2323"/>
      <c r="C2323"/>
      <c r="D2323"/>
      <c r="E2323"/>
      <c r="F2323"/>
      <c r="G2323"/>
    </row>
    <row r="2324" spans="2:7" s="22" customFormat="1" x14ac:dyDescent="0.25">
      <c r="B2324"/>
      <c r="C2324"/>
      <c r="D2324"/>
      <c r="E2324"/>
      <c r="F2324"/>
      <c r="G2324"/>
    </row>
    <row r="2325" spans="2:7" s="22" customFormat="1" x14ac:dyDescent="0.25">
      <c r="B2325"/>
      <c r="C2325"/>
      <c r="D2325"/>
      <c r="E2325"/>
      <c r="F2325"/>
      <c r="G2325"/>
    </row>
    <row r="2326" spans="2:7" s="22" customFormat="1" ht="13.5" customHeight="1" x14ac:dyDescent="0.25">
      <c r="B2326"/>
      <c r="C2326"/>
      <c r="D2326"/>
      <c r="E2326"/>
      <c r="F2326"/>
      <c r="G2326"/>
    </row>
    <row r="2327" spans="2:7" s="22" customFormat="1" ht="13.5" customHeight="1" x14ac:dyDescent="0.25">
      <c r="B2327"/>
      <c r="C2327"/>
      <c r="D2327"/>
      <c r="E2327"/>
      <c r="F2327"/>
      <c r="G2327"/>
    </row>
    <row r="2328" spans="2:7" s="22" customFormat="1" ht="13.5" customHeight="1" x14ac:dyDescent="0.25">
      <c r="B2328"/>
      <c r="C2328"/>
      <c r="D2328"/>
      <c r="E2328"/>
      <c r="F2328"/>
      <c r="G2328"/>
    </row>
    <row r="2329" spans="2:7" s="22" customFormat="1" x14ac:dyDescent="0.25">
      <c r="B2329"/>
      <c r="C2329"/>
      <c r="D2329"/>
      <c r="E2329"/>
      <c r="F2329"/>
      <c r="G2329"/>
    </row>
    <row r="2330" spans="2:7" s="22" customFormat="1" x14ac:dyDescent="0.25">
      <c r="B2330"/>
      <c r="C2330"/>
      <c r="D2330"/>
      <c r="E2330"/>
      <c r="F2330"/>
      <c r="G2330"/>
    </row>
    <row r="2331" spans="2:7" s="22" customFormat="1" x14ac:dyDescent="0.25">
      <c r="B2331"/>
      <c r="C2331"/>
      <c r="D2331"/>
      <c r="E2331"/>
      <c r="F2331"/>
      <c r="G2331"/>
    </row>
    <row r="2332" spans="2:7" s="22" customFormat="1" x14ac:dyDescent="0.25">
      <c r="B2332"/>
      <c r="C2332"/>
      <c r="D2332"/>
      <c r="E2332"/>
      <c r="F2332"/>
      <c r="G2332"/>
    </row>
    <row r="2333" spans="2:7" s="22" customFormat="1" x14ac:dyDescent="0.25">
      <c r="B2333"/>
      <c r="C2333"/>
      <c r="D2333"/>
      <c r="E2333"/>
      <c r="F2333"/>
      <c r="G2333"/>
    </row>
    <row r="2334" spans="2:7" s="22" customFormat="1" x14ac:dyDescent="0.25">
      <c r="B2334"/>
      <c r="C2334"/>
      <c r="D2334"/>
      <c r="E2334"/>
      <c r="F2334"/>
      <c r="G2334"/>
    </row>
    <row r="2335" spans="2:7" s="22" customFormat="1" x14ac:dyDescent="0.25">
      <c r="B2335"/>
      <c r="C2335"/>
      <c r="D2335"/>
      <c r="E2335"/>
      <c r="F2335"/>
      <c r="G2335"/>
    </row>
    <row r="2336" spans="2:7" s="22" customFormat="1" x14ac:dyDescent="0.25">
      <c r="B2336"/>
      <c r="C2336"/>
      <c r="D2336"/>
      <c r="E2336"/>
      <c r="F2336"/>
      <c r="G2336"/>
    </row>
    <row r="2337" spans="2:7" s="22" customFormat="1" x14ac:dyDescent="0.25">
      <c r="B2337"/>
      <c r="C2337"/>
      <c r="D2337"/>
      <c r="E2337"/>
      <c r="F2337"/>
      <c r="G2337"/>
    </row>
    <row r="2338" spans="2:7" s="22" customFormat="1" x14ac:dyDescent="0.25">
      <c r="B2338"/>
      <c r="C2338"/>
      <c r="D2338"/>
      <c r="E2338"/>
      <c r="F2338"/>
      <c r="G2338"/>
    </row>
    <row r="2339" spans="2:7" s="22" customFormat="1" x14ac:dyDescent="0.25">
      <c r="B2339"/>
      <c r="C2339"/>
      <c r="D2339"/>
      <c r="E2339"/>
      <c r="F2339"/>
      <c r="G2339"/>
    </row>
    <row r="2340" spans="2:7" s="22" customFormat="1" x14ac:dyDescent="0.25">
      <c r="B2340"/>
      <c r="C2340"/>
      <c r="D2340"/>
      <c r="E2340"/>
      <c r="F2340"/>
      <c r="G2340"/>
    </row>
    <row r="2341" spans="2:7" s="22" customFormat="1" x14ac:dyDescent="0.25">
      <c r="B2341"/>
      <c r="C2341"/>
      <c r="D2341"/>
      <c r="E2341"/>
      <c r="F2341"/>
      <c r="G2341"/>
    </row>
    <row r="2342" spans="2:7" s="22" customFormat="1" x14ac:dyDescent="0.25">
      <c r="B2342"/>
      <c r="C2342"/>
      <c r="D2342"/>
      <c r="E2342"/>
      <c r="F2342"/>
      <c r="G2342"/>
    </row>
    <row r="2343" spans="2:7" s="22" customFormat="1" x14ac:dyDescent="0.25">
      <c r="B2343"/>
      <c r="C2343"/>
      <c r="D2343"/>
      <c r="E2343"/>
      <c r="F2343"/>
      <c r="G2343"/>
    </row>
    <row r="2344" spans="2:7" s="22" customFormat="1" x14ac:dyDescent="0.25">
      <c r="B2344"/>
      <c r="C2344"/>
      <c r="D2344"/>
      <c r="E2344"/>
      <c r="F2344"/>
      <c r="G2344"/>
    </row>
    <row r="2345" spans="2:7" s="22" customFormat="1" x14ac:dyDescent="0.25">
      <c r="B2345"/>
      <c r="C2345"/>
      <c r="D2345"/>
      <c r="E2345"/>
      <c r="F2345"/>
      <c r="G2345"/>
    </row>
    <row r="2346" spans="2:7" s="22" customFormat="1" x14ac:dyDescent="0.25">
      <c r="B2346"/>
      <c r="C2346"/>
      <c r="D2346"/>
      <c r="E2346"/>
      <c r="F2346"/>
      <c r="G2346"/>
    </row>
    <row r="2347" spans="2:7" s="22" customFormat="1" x14ac:dyDescent="0.25">
      <c r="B2347"/>
      <c r="C2347"/>
      <c r="D2347"/>
      <c r="E2347"/>
      <c r="F2347"/>
      <c r="G2347"/>
    </row>
    <row r="2348" spans="2:7" s="22" customFormat="1" x14ac:dyDescent="0.25">
      <c r="B2348"/>
      <c r="C2348"/>
      <c r="D2348"/>
      <c r="E2348"/>
      <c r="F2348"/>
      <c r="G2348"/>
    </row>
    <row r="2349" spans="2:7" s="22" customFormat="1" x14ac:dyDescent="0.25">
      <c r="B2349"/>
      <c r="C2349"/>
      <c r="D2349"/>
      <c r="E2349"/>
      <c r="F2349"/>
      <c r="G2349"/>
    </row>
    <row r="2350" spans="2:7" s="22" customFormat="1" x14ac:dyDescent="0.25">
      <c r="B2350"/>
      <c r="C2350"/>
      <c r="D2350"/>
      <c r="E2350"/>
      <c r="F2350"/>
      <c r="G2350"/>
    </row>
    <row r="2351" spans="2:7" s="22" customFormat="1" x14ac:dyDescent="0.25">
      <c r="B2351"/>
      <c r="C2351"/>
      <c r="D2351"/>
      <c r="E2351"/>
      <c r="F2351"/>
      <c r="G2351"/>
    </row>
    <row r="2352" spans="2:7" s="22" customFormat="1" x14ac:dyDescent="0.25">
      <c r="B2352"/>
      <c r="C2352"/>
      <c r="D2352"/>
      <c r="E2352"/>
      <c r="F2352"/>
      <c r="G2352"/>
    </row>
    <row r="2353" spans="2:7" s="22" customFormat="1" x14ac:dyDescent="0.25">
      <c r="B2353"/>
      <c r="C2353"/>
      <c r="D2353"/>
      <c r="E2353"/>
      <c r="F2353"/>
      <c r="G2353"/>
    </row>
    <row r="2354" spans="2:7" s="22" customFormat="1" x14ac:dyDescent="0.25">
      <c r="B2354"/>
      <c r="C2354"/>
      <c r="D2354"/>
      <c r="E2354"/>
      <c r="F2354"/>
      <c r="G2354"/>
    </row>
    <row r="2355" spans="2:7" s="22" customFormat="1" x14ac:dyDescent="0.25">
      <c r="B2355"/>
      <c r="C2355"/>
      <c r="D2355"/>
      <c r="E2355"/>
      <c r="F2355"/>
      <c r="G2355"/>
    </row>
    <row r="2356" spans="2:7" s="22" customFormat="1" x14ac:dyDescent="0.25">
      <c r="B2356"/>
      <c r="C2356"/>
      <c r="D2356"/>
      <c r="E2356"/>
      <c r="F2356"/>
      <c r="G2356"/>
    </row>
    <row r="2357" spans="2:7" s="22" customFormat="1" x14ac:dyDescent="0.25">
      <c r="B2357"/>
      <c r="C2357"/>
      <c r="D2357"/>
      <c r="E2357"/>
      <c r="F2357"/>
      <c r="G2357"/>
    </row>
    <row r="2358" spans="2:7" s="22" customFormat="1" x14ac:dyDescent="0.25">
      <c r="B2358"/>
      <c r="C2358"/>
      <c r="D2358"/>
      <c r="E2358"/>
      <c r="F2358"/>
      <c r="G2358"/>
    </row>
    <row r="2359" spans="2:7" s="22" customFormat="1" x14ac:dyDescent="0.25">
      <c r="B2359"/>
      <c r="C2359"/>
      <c r="D2359"/>
      <c r="E2359"/>
      <c r="F2359"/>
      <c r="G2359"/>
    </row>
    <row r="2360" spans="2:7" s="22" customFormat="1" x14ac:dyDescent="0.25">
      <c r="B2360"/>
      <c r="C2360"/>
      <c r="D2360"/>
      <c r="E2360"/>
      <c r="F2360"/>
      <c r="G2360"/>
    </row>
    <row r="2361" spans="2:7" s="22" customFormat="1" x14ac:dyDescent="0.25">
      <c r="B2361"/>
      <c r="C2361"/>
      <c r="D2361"/>
      <c r="E2361"/>
      <c r="F2361"/>
      <c r="G2361"/>
    </row>
    <row r="2362" spans="2:7" s="22" customFormat="1" x14ac:dyDescent="0.25">
      <c r="B2362"/>
      <c r="C2362"/>
      <c r="D2362"/>
      <c r="E2362"/>
      <c r="F2362"/>
      <c r="G2362"/>
    </row>
    <row r="2363" spans="2:7" s="22" customFormat="1" x14ac:dyDescent="0.25">
      <c r="B2363"/>
      <c r="C2363"/>
      <c r="D2363"/>
      <c r="E2363"/>
      <c r="F2363"/>
      <c r="G2363"/>
    </row>
    <row r="2364" spans="2:7" s="22" customFormat="1" x14ac:dyDescent="0.25">
      <c r="B2364"/>
      <c r="C2364"/>
      <c r="D2364"/>
      <c r="E2364"/>
      <c r="F2364"/>
      <c r="G2364"/>
    </row>
    <row r="2365" spans="2:7" s="22" customFormat="1" x14ac:dyDescent="0.25">
      <c r="B2365"/>
      <c r="C2365"/>
      <c r="D2365"/>
      <c r="E2365"/>
      <c r="F2365"/>
      <c r="G2365"/>
    </row>
    <row r="2366" spans="2:7" s="22" customFormat="1" x14ac:dyDescent="0.25">
      <c r="B2366"/>
      <c r="C2366"/>
      <c r="D2366"/>
      <c r="E2366"/>
      <c r="F2366"/>
      <c r="G2366"/>
    </row>
    <row r="2367" spans="2:7" s="22" customFormat="1" x14ac:dyDescent="0.25">
      <c r="B2367"/>
      <c r="C2367"/>
      <c r="D2367"/>
      <c r="E2367"/>
      <c r="F2367"/>
      <c r="G2367"/>
    </row>
    <row r="2368" spans="2:7" s="22" customFormat="1" x14ac:dyDescent="0.25">
      <c r="B2368"/>
      <c r="C2368"/>
      <c r="D2368"/>
      <c r="E2368"/>
      <c r="F2368"/>
      <c r="G2368"/>
    </row>
    <row r="2369" spans="2:7" s="22" customFormat="1" x14ac:dyDescent="0.25">
      <c r="B2369"/>
      <c r="C2369"/>
      <c r="D2369"/>
      <c r="E2369"/>
      <c r="F2369"/>
      <c r="G2369"/>
    </row>
    <row r="2370" spans="2:7" s="22" customFormat="1" x14ac:dyDescent="0.25">
      <c r="B2370"/>
      <c r="C2370"/>
      <c r="D2370"/>
      <c r="E2370"/>
      <c r="F2370"/>
      <c r="G2370"/>
    </row>
    <row r="2371" spans="2:7" s="22" customFormat="1" x14ac:dyDescent="0.25">
      <c r="B2371"/>
      <c r="C2371"/>
      <c r="D2371"/>
      <c r="E2371"/>
      <c r="F2371"/>
      <c r="G2371"/>
    </row>
    <row r="2372" spans="2:7" s="22" customFormat="1" x14ac:dyDescent="0.25">
      <c r="B2372"/>
      <c r="C2372"/>
      <c r="D2372"/>
      <c r="E2372"/>
      <c r="F2372"/>
      <c r="G2372"/>
    </row>
    <row r="2373" spans="2:7" s="22" customFormat="1" x14ac:dyDescent="0.25">
      <c r="B2373"/>
      <c r="C2373"/>
      <c r="D2373"/>
      <c r="E2373"/>
      <c r="F2373"/>
      <c r="G2373"/>
    </row>
    <row r="2374" spans="2:7" s="22" customFormat="1" x14ac:dyDescent="0.25">
      <c r="B2374"/>
      <c r="C2374"/>
      <c r="D2374"/>
      <c r="E2374"/>
      <c r="F2374"/>
      <c r="G2374"/>
    </row>
    <row r="2375" spans="2:7" s="22" customFormat="1" x14ac:dyDescent="0.25">
      <c r="B2375"/>
      <c r="C2375"/>
      <c r="D2375"/>
      <c r="E2375"/>
      <c r="F2375"/>
      <c r="G2375"/>
    </row>
    <row r="2376" spans="2:7" s="22" customFormat="1" x14ac:dyDescent="0.25">
      <c r="B2376"/>
      <c r="C2376"/>
      <c r="D2376"/>
      <c r="E2376"/>
      <c r="F2376"/>
      <c r="G2376"/>
    </row>
    <row r="2377" spans="2:7" s="22" customFormat="1" x14ac:dyDescent="0.25">
      <c r="B2377"/>
      <c r="C2377"/>
      <c r="D2377"/>
      <c r="E2377"/>
      <c r="F2377"/>
      <c r="G2377"/>
    </row>
    <row r="2378" spans="2:7" s="22" customFormat="1" x14ac:dyDescent="0.25">
      <c r="B2378"/>
      <c r="C2378"/>
      <c r="D2378"/>
      <c r="E2378"/>
      <c r="F2378"/>
      <c r="G2378"/>
    </row>
    <row r="2379" spans="2:7" s="22" customFormat="1" x14ac:dyDescent="0.25">
      <c r="B2379"/>
      <c r="C2379"/>
      <c r="D2379"/>
      <c r="E2379"/>
      <c r="F2379"/>
      <c r="G2379"/>
    </row>
    <row r="2380" spans="2:7" s="22" customFormat="1" x14ac:dyDescent="0.25">
      <c r="B2380"/>
      <c r="C2380"/>
      <c r="D2380"/>
      <c r="E2380"/>
      <c r="F2380"/>
      <c r="G2380"/>
    </row>
    <row r="2381" spans="2:7" s="22" customFormat="1" x14ac:dyDescent="0.25">
      <c r="B2381"/>
      <c r="C2381"/>
      <c r="D2381"/>
      <c r="E2381"/>
      <c r="F2381"/>
      <c r="G2381"/>
    </row>
    <row r="2382" spans="2:7" s="22" customFormat="1" x14ac:dyDescent="0.25">
      <c r="B2382"/>
      <c r="C2382"/>
      <c r="D2382"/>
      <c r="E2382"/>
      <c r="F2382"/>
      <c r="G2382"/>
    </row>
    <row r="2383" spans="2:7" s="22" customFormat="1" x14ac:dyDescent="0.25">
      <c r="B2383"/>
      <c r="C2383"/>
      <c r="D2383"/>
      <c r="E2383"/>
      <c r="F2383"/>
      <c r="G2383"/>
    </row>
    <row r="2384" spans="2:7" s="22" customFormat="1" x14ac:dyDescent="0.25">
      <c r="B2384"/>
      <c r="C2384"/>
      <c r="D2384"/>
      <c r="E2384"/>
      <c r="F2384"/>
      <c r="G2384"/>
    </row>
    <row r="2385" spans="2:7" s="22" customFormat="1" x14ac:dyDescent="0.25">
      <c r="B2385"/>
      <c r="C2385"/>
      <c r="D2385"/>
      <c r="E2385"/>
      <c r="F2385"/>
      <c r="G2385"/>
    </row>
    <row r="2386" spans="2:7" s="22" customFormat="1" x14ac:dyDescent="0.25">
      <c r="B2386"/>
      <c r="C2386"/>
      <c r="D2386"/>
      <c r="E2386"/>
      <c r="F2386"/>
      <c r="G2386"/>
    </row>
    <row r="2387" spans="2:7" s="22" customFormat="1" x14ac:dyDescent="0.25">
      <c r="B2387"/>
      <c r="C2387"/>
      <c r="D2387"/>
      <c r="E2387"/>
      <c r="F2387"/>
      <c r="G2387"/>
    </row>
    <row r="2388" spans="2:7" s="22" customFormat="1" x14ac:dyDescent="0.25">
      <c r="B2388"/>
      <c r="C2388"/>
      <c r="D2388"/>
      <c r="E2388"/>
      <c r="F2388"/>
      <c r="G2388"/>
    </row>
    <row r="2389" spans="2:7" s="22" customFormat="1" x14ac:dyDescent="0.25">
      <c r="B2389"/>
      <c r="C2389"/>
      <c r="D2389"/>
      <c r="E2389"/>
      <c r="F2389"/>
      <c r="G2389"/>
    </row>
    <row r="2390" spans="2:7" s="22" customFormat="1" x14ac:dyDescent="0.25">
      <c r="B2390"/>
      <c r="C2390"/>
      <c r="D2390"/>
      <c r="E2390"/>
      <c r="F2390"/>
      <c r="G2390"/>
    </row>
    <row r="2391" spans="2:7" s="22" customFormat="1" x14ac:dyDescent="0.25">
      <c r="B2391"/>
      <c r="C2391"/>
      <c r="D2391"/>
      <c r="E2391"/>
      <c r="F2391"/>
      <c r="G2391"/>
    </row>
    <row r="2392" spans="2:7" s="22" customFormat="1" x14ac:dyDescent="0.25">
      <c r="B2392"/>
      <c r="C2392"/>
      <c r="D2392"/>
      <c r="E2392"/>
      <c r="F2392"/>
      <c r="G2392"/>
    </row>
    <row r="2393" spans="2:7" s="22" customFormat="1" x14ac:dyDescent="0.25">
      <c r="B2393"/>
      <c r="C2393"/>
      <c r="D2393"/>
      <c r="E2393"/>
      <c r="F2393"/>
      <c r="G2393"/>
    </row>
    <row r="2394" spans="2:7" s="22" customFormat="1" x14ac:dyDescent="0.25">
      <c r="B2394"/>
      <c r="C2394"/>
      <c r="D2394"/>
      <c r="E2394"/>
      <c r="F2394"/>
      <c r="G2394"/>
    </row>
    <row r="2395" spans="2:7" s="22" customFormat="1" x14ac:dyDescent="0.25">
      <c r="B2395"/>
      <c r="C2395"/>
      <c r="D2395"/>
      <c r="E2395"/>
      <c r="F2395"/>
      <c r="G2395"/>
    </row>
    <row r="2396" spans="2:7" s="22" customFormat="1" x14ac:dyDescent="0.25">
      <c r="B2396"/>
      <c r="C2396"/>
      <c r="D2396"/>
      <c r="E2396"/>
      <c r="F2396"/>
      <c r="G2396"/>
    </row>
    <row r="2397" spans="2:7" s="22" customFormat="1" x14ac:dyDescent="0.25">
      <c r="B2397"/>
      <c r="C2397"/>
      <c r="D2397"/>
      <c r="E2397"/>
      <c r="F2397"/>
      <c r="G2397"/>
    </row>
    <row r="2398" spans="2:7" s="22" customFormat="1" x14ac:dyDescent="0.25">
      <c r="B2398"/>
      <c r="C2398"/>
      <c r="D2398"/>
      <c r="E2398"/>
      <c r="F2398"/>
      <c r="G2398"/>
    </row>
    <row r="2399" spans="2:7" s="22" customFormat="1" x14ac:dyDescent="0.25">
      <c r="B2399"/>
      <c r="C2399"/>
      <c r="D2399"/>
      <c r="E2399"/>
      <c r="F2399"/>
      <c r="G2399"/>
    </row>
    <row r="2400" spans="2:7" s="22" customFormat="1" x14ac:dyDescent="0.25">
      <c r="B2400"/>
      <c r="C2400"/>
      <c r="D2400"/>
      <c r="E2400"/>
      <c r="F2400"/>
      <c r="G2400"/>
    </row>
    <row r="2401" spans="2:7" s="22" customFormat="1" x14ac:dyDescent="0.25">
      <c r="B2401"/>
      <c r="C2401"/>
      <c r="D2401"/>
      <c r="E2401"/>
      <c r="F2401"/>
      <c r="G2401"/>
    </row>
    <row r="2402" spans="2:7" s="22" customFormat="1" x14ac:dyDescent="0.25">
      <c r="B2402"/>
      <c r="C2402"/>
      <c r="D2402"/>
      <c r="E2402"/>
      <c r="F2402"/>
      <c r="G2402"/>
    </row>
    <row r="2403" spans="2:7" s="22" customFormat="1" x14ac:dyDescent="0.25">
      <c r="B2403"/>
      <c r="C2403"/>
      <c r="D2403"/>
      <c r="E2403"/>
      <c r="F2403"/>
      <c r="G2403"/>
    </row>
    <row r="2404" spans="2:7" s="22" customFormat="1" x14ac:dyDescent="0.25">
      <c r="B2404"/>
      <c r="C2404"/>
      <c r="D2404"/>
      <c r="E2404"/>
      <c r="F2404"/>
      <c r="G2404"/>
    </row>
    <row r="2405" spans="2:7" s="22" customFormat="1" x14ac:dyDescent="0.25">
      <c r="B2405"/>
      <c r="C2405"/>
      <c r="D2405"/>
      <c r="E2405"/>
      <c r="F2405"/>
      <c r="G2405"/>
    </row>
    <row r="2406" spans="2:7" s="22" customFormat="1" x14ac:dyDescent="0.25">
      <c r="B2406"/>
      <c r="C2406"/>
      <c r="D2406"/>
      <c r="E2406"/>
      <c r="F2406"/>
      <c r="G2406"/>
    </row>
    <row r="2407" spans="2:7" s="22" customFormat="1" x14ac:dyDescent="0.25">
      <c r="B2407"/>
      <c r="C2407"/>
      <c r="D2407"/>
      <c r="E2407"/>
      <c r="F2407"/>
      <c r="G2407"/>
    </row>
    <row r="2408" spans="2:7" s="22" customFormat="1" x14ac:dyDescent="0.25">
      <c r="B2408"/>
      <c r="C2408"/>
      <c r="D2408"/>
      <c r="E2408"/>
      <c r="F2408"/>
      <c r="G2408"/>
    </row>
    <row r="2409" spans="2:7" s="22" customFormat="1" x14ac:dyDescent="0.25">
      <c r="B2409"/>
      <c r="C2409"/>
      <c r="D2409"/>
      <c r="E2409"/>
      <c r="F2409"/>
      <c r="G2409"/>
    </row>
    <row r="2410" spans="2:7" s="22" customFormat="1" x14ac:dyDescent="0.25">
      <c r="B2410"/>
      <c r="C2410"/>
      <c r="D2410"/>
      <c r="E2410"/>
      <c r="F2410"/>
      <c r="G2410"/>
    </row>
    <row r="2411" spans="2:7" s="22" customFormat="1" x14ac:dyDescent="0.25">
      <c r="B2411"/>
      <c r="C2411"/>
      <c r="D2411"/>
      <c r="E2411"/>
      <c r="F2411"/>
      <c r="G2411"/>
    </row>
    <row r="2412" spans="2:7" s="22" customFormat="1" x14ac:dyDescent="0.25">
      <c r="B2412"/>
      <c r="C2412"/>
      <c r="D2412"/>
      <c r="E2412"/>
      <c r="F2412"/>
      <c r="G2412"/>
    </row>
    <row r="2413" spans="2:7" s="22" customFormat="1" x14ac:dyDescent="0.25">
      <c r="B2413"/>
      <c r="C2413"/>
      <c r="D2413"/>
      <c r="E2413"/>
      <c r="F2413"/>
      <c r="G2413"/>
    </row>
    <row r="2414" spans="2:7" s="22" customFormat="1" x14ac:dyDescent="0.25">
      <c r="B2414"/>
      <c r="C2414"/>
      <c r="D2414"/>
      <c r="E2414"/>
      <c r="F2414"/>
      <c r="G2414"/>
    </row>
    <row r="2415" spans="2:7" s="22" customFormat="1" x14ac:dyDescent="0.25">
      <c r="B2415"/>
      <c r="C2415"/>
      <c r="D2415"/>
      <c r="E2415"/>
      <c r="F2415"/>
      <c r="G2415"/>
    </row>
    <row r="2416" spans="2:7" s="22" customFormat="1" x14ac:dyDescent="0.25">
      <c r="B2416"/>
      <c r="C2416"/>
      <c r="D2416"/>
      <c r="E2416"/>
      <c r="F2416"/>
      <c r="G2416"/>
    </row>
    <row r="2417" spans="2:7" s="22" customFormat="1" x14ac:dyDescent="0.25">
      <c r="B2417"/>
      <c r="C2417"/>
      <c r="D2417"/>
      <c r="E2417"/>
      <c r="F2417"/>
      <c r="G2417"/>
    </row>
    <row r="2418" spans="2:7" s="22" customFormat="1" x14ac:dyDescent="0.25">
      <c r="B2418"/>
      <c r="C2418"/>
      <c r="D2418"/>
      <c r="E2418"/>
      <c r="F2418"/>
      <c r="G2418"/>
    </row>
    <row r="2419" spans="2:7" s="22" customFormat="1" x14ac:dyDescent="0.25">
      <c r="B2419"/>
      <c r="C2419"/>
      <c r="D2419"/>
      <c r="E2419"/>
      <c r="F2419"/>
      <c r="G2419"/>
    </row>
    <row r="2420" spans="2:7" s="22" customFormat="1" x14ac:dyDescent="0.25">
      <c r="B2420"/>
      <c r="C2420"/>
      <c r="D2420"/>
      <c r="E2420"/>
      <c r="F2420"/>
      <c r="G2420"/>
    </row>
    <row r="2421" spans="2:7" s="22" customFormat="1" x14ac:dyDescent="0.25">
      <c r="B2421"/>
      <c r="C2421"/>
      <c r="D2421"/>
      <c r="E2421"/>
      <c r="F2421"/>
      <c r="G2421"/>
    </row>
    <row r="2422" spans="2:7" s="22" customFormat="1" x14ac:dyDescent="0.25">
      <c r="B2422"/>
      <c r="C2422"/>
      <c r="D2422"/>
      <c r="E2422"/>
      <c r="F2422"/>
      <c r="G2422"/>
    </row>
    <row r="2423" spans="2:7" s="22" customFormat="1" x14ac:dyDescent="0.25">
      <c r="B2423"/>
      <c r="C2423"/>
      <c r="D2423"/>
      <c r="E2423"/>
      <c r="F2423"/>
      <c r="G2423"/>
    </row>
    <row r="2424" spans="2:7" s="22" customFormat="1" x14ac:dyDescent="0.25">
      <c r="B2424"/>
      <c r="C2424"/>
      <c r="D2424"/>
      <c r="E2424"/>
      <c r="F2424"/>
      <c r="G2424"/>
    </row>
    <row r="2425" spans="2:7" s="22" customFormat="1" x14ac:dyDescent="0.25">
      <c r="B2425"/>
      <c r="C2425"/>
      <c r="D2425"/>
      <c r="E2425"/>
      <c r="F2425"/>
      <c r="G2425"/>
    </row>
    <row r="2426" spans="2:7" s="22" customFormat="1" x14ac:dyDescent="0.25">
      <c r="B2426"/>
      <c r="C2426"/>
      <c r="D2426"/>
      <c r="E2426"/>
      <c r="F2426"/>
      <c r="G2426"/>
    </row>
    <row r="2427" spans="2:7" s="22" customFormat="1" x14ac:dyDescent="0.25">
      <c r="B2427"/>
      <c r="C2427"/>
      <c r="D2427"/>
      <c r="E2427"/>
      <c r="F2427"/>
      <c r="G2427"/>
    </row>
    <row r="2428" spans="2:7" s="22" customFormat="1" x14ac:dyDescent="0.25">
      <c r="B2428"/>
      <c r="C2428"/>
      <c r="D2428"/>
      <c r="E2428"/>
      <c r="F2428"/>
      <c r="G2428"/>
    </row>
    <row r="2429" spans="2:7" s="22" customFormat="1" x14ac:dyDescent="0.25">
      <c r="B2429"/>
      <c r="C2429"/>
      <c r="D2429"/>
      <c r="E2429"/>
      <c r="F2429"/>
      <c r="G2429"/>
    </row>
    <row r="2430" spans="2:7" s="22" customFormat="1" x14ac:dyDescent="0.25">
      <c r="B2430"/>
      <c r="C2430"/>
      <c r="D2430"/>
      <c r="E2430"/>
      <c r="F2430"/>
      <c r="G2430"/>
    </row>
    <row r="2431" spans="2:7" s="22" customFormat="1" x14ac:dyDescent="0.25">
      <c r="B2431"/>
      <c r="C2431"/>
      <c r="D2431"/>
      <c r="E2431"/>
      <c r="F2431"/>
      <c r="G2431"/>
    </row>
    <row r="2432" spans="2:7" s="22" customFormat="1" x14ac:dyDescent="0.25">
      <c r="B2432"/>
      <c r="C2432"/>
      <c r="D2432"/>
      <c r="E2432"/>
      <c r="F2432"/>
      <c r="G2432"/>
    </row>
    <row r="2433" spans="2:7" s="22" customFormat="1" x14ac:dyDescent="0.25">
      <c r="B2433"/>
      <c r="C2433"/>
      <c r="D2433"/>
      <c r="E2433"/>
      <c r="F2433"/>
      <c r="G2433"/>
    </row>
    <row r="2434" spans="2:7" s="22" customFormat="1" x14ac:dyDescent="0.25">
      <c r="B2434"/>
      <c r="C2434"/>
      <c r="D2434"/>
      <c r="E2434"/>
      <c r="F2434"/>
      <c r="G2434"/>
    </row>
    <row r="2435" spans="2:7" s="22" customFormat="1" x14ac:dyDescent="0.25">
      <c r="B2435"/>
      <c r="C2435"/>
      <c r="D2435"/>
      <c r="E2435"/>
      <c r="F2435"/>
      <c r="G2435"/>
    </row>
    <row r="2436" spans="2:7" s="22" customFormat="1" x14ac:dyDescent="0.25">
      <c r="B2436"/>
      <c r="C2436"/>
      <c r="D2436"/>
      <c r="E2436"/>
      <c r="F2436"/>
      <c r="G2436"/>
    </row>
    <row r="2437" spans="2:7" s="22" customFormat="1" x14ac:dyDescent="0.25">
      <c r="B2437"/>
      <c r="C2437"/>
      <c r="D2437"/>
      <c r="E2437"/>
      <c r="F2437"/>
      <c r="G2437"/>
    </row>
    <row r="2438" spans="2:7" s="22" customFormat="1" x14ac:dyDescent="0.25">
      <c r="B2438"/>
      <c r="C2438"/>
      <c r="D2438"/>
      <c r="E2438"/>
      <c r="F2438"/>
      <c r="G2438"/>
    </row>
    <row r="2439" spans="2:7" s="22" customFormat="1" x14ac:dyDescent="0.25">
      <c r="B2439"/>
      <c r="C2439"/>
      <c r="D2439"/>
      <c r="E2439"/>
      <c r="F2439"/>
      <c r="G2439"/>
    </row>
    <row r="2440" spans="2:7" s="22" customFormat="1" x14ac:dyDescent="0.25">
      <c r="B2440"/>
      <c r="C2440"/>
      <c r="D2440"/>
      <c r="E2440"/>
      <c r="F2440"/>
      <c r="G2440"/>
    </row>
    <row r="2441" spans="2:7" s="22" customFormat="1" x14ac:dyDescent="0.25">
      <c r="B2441"/>
      <c r="C2441"/>
      <c r="D2441"/>
      <c r="E2441"/>
      <c r="F2441"/>
      <c r="G2441"/>
    </row>
    <row r="2442" spans="2:7" s="22" customFormat="1" x14ac:dyDescent="0.25">
      <c r="B2442"/>
      <c r="C2442"/>
      <c r="D2442"/>
      <c r="E2442"/>
      <c r="F2442"/>
      <c r="G2442"/>
    </row>
    <row r="2443" spans="2:7" s="22" customFormat="1" x14ac:dyDescent="0.25">
      <c r="B2443"/>
      <c r="C2443"/>
      <c r="D2443"/>
      <c r="E2443"/>
      <c r="F2443"/>
      <c r="G2443"/>
    </row>
    <row r="2444" spans="2:7" s="22" customFormat="1" x14ac:dyDescent="0.25">
      <c r="B2444"/>
      <c r="C2444"/>
      <c r="D2444"/>
      <c r="E2444"/>
      <c r="F2444"/>
      <c r="G2444"/>
    </row>
    <row r="2445" spans="2:7" s="22" customFormat="1" x14ac:dyDescent="0.25">
      <c r="B2445"/>
      <c r="C2445"/>
      <c r="D2445"/>
      <c r="E2445"/>
      <c r="F2445"/>
      <c r="G2445"/>
    </row>
    <row r="2446" spans="2:7" s="22" customFormat="1" x14ac:dyDescent="0.25">
      <c r="B2446"/>
      <c r="C2446"/>
      <c r="D2446"/>
      <c r="E2446"/>
      <c r="F2446"/>
      <c r="G2446"/>
    </row>
    <row r="2447" spans="2:7" s="22" customFormat="1" x14ac:dyDescent="0.25">
      <c r="B2447"/>
      <c r="C2447"/>
      <c r="D2447"/>
      <c r="E2447"/>
      <c r="F2447"/>
      <c r="G2447"/>
    </row>
    <row r="2448" spans="2:7" s="22" customFormat="1" x14ac:dyDescent="0.25">
      <c r="B2448"/>
      <c r="C2448"/>
      <c r="D2448"/>
      <c r="E2448"/>
      <c r="F2448"/>
      <c r="G2448"/>
    </row>
    <row r="2449" spans="2:7" s="22" customFormat="1" x14ac:dyDescent="0.25">
      <c r="B2449"/>
      <c r="C2449"/>
      <c r="D2449"/>
      <c r="E2449"/>
      <c r="F2449"/>
      <c r="G2449"/>
    </row>
    <row r="2450" spans="2:7" s="22" customFormat="1" x14ac:dyDescent="0.25">
      <c r="B2450"/>
      <c r="C2450"/>
      <c r="D2450"/>
      <c r="E2450"/>
      <c r="F2450"/>
      <c r="G2450"/>
    </row>
    <row r="2451" spans="2:7" s="22" customFormat="1" x14ac:dyDescent="0.25">
      <c r="B2451"/>
      <c r="C2451"/>
      <c r="D2451"/>
      <c r="E2451"/>
      <c r="F2451"/>
      <c r="G2451"/>
    </row>
    <row r="2452" spans="2:7" s="22" customFormat="1" x14ac:dyDescent="0.25">
      <c r="B2452"/>
      <c r="C2452"/>
      <c r="D2452"/>
      <c r="E2452"/>
      <c r="F2452"/>
      <c r="G2452"/>
    </row>
    <row r="2453" spans="2:7" s="22" customFormat="1" x14ac:dyDescent="0.25">
      <c r="B2453"/>
      <c r="C2453"/>
      <c r="D2453"/>
      <c r="E2453"/>
      <c r="F2453"/>
      <c r="G2453"/>
    </row>
    <row r="2454" spans="2:7" s="22" customFormat="1" x14ac:dyDescent="0.25">
      <c r="B2454"/>
      <c r="C2454"/>
      <c r="D2454"/>
      <c r="E2454"/>
      <c r="F2454"/>
      <c r="G2454"/>
    </row>
    <row r="2455" spans="2:7" s="22" customFormat="1" x14ac:dyDescent="0.25">
      <c r="B2455"/>
      <c r="C2455"/>
      <c r="D2455"/>
      <c r="E2455"/>
      <c r="F2455"/>
      <c r="G2455"/>
    </row>
    <row r="2456" spans="2:7" s="22" customFormat="1" x14ac:dyDescent="0.25">
      <c r="B2456"/>
      <c r="C2456"/>
      <c r="D2456"/>
      <c r="E2456"/>
      <c r="F2456"/>
      <c r="G2456"/>
    </row>
    <row r="2457" spans="2:7" s="22" customFormat="1" x14ac:dyDescent="0.25">
      <c r="B2457"/>
      <c r="C2457"/>
      <c r="D2457"/>
      <c r="E2457"/>
      <c r="F2457"/>
      <c r="G2457"/>
    </row>
    <row r="2458" spans="2:7" s="22" customFormat="1" x14ac:dyDescent="0.25">
      <c r="B2458"/>
      <c r="C2458"/>
      <c r="D2458"/>
      <c r="E2458"/>
      <c r="F2458"/>
      <c r="G2458"/>
    </row>
    <row r="2459" spans="2:7" s="22" customFormat="1" x14ac:dyDescent="0.25">
      <c r="B2459"/>
      <c r="C2459"/>
      <c r="D2459"/>
      <c r="E2459"/>
      <c r="F2459"/>
      <c r="G2459"/>
    </row>
    <row r="2460" spans="2:7" s="22" customFormat="1" x14ac:dyDescent="0.25">
      <c r="B2460"/>
      <c r="C2460"/>
      <c r="D2460"/>
      <c r="E2460"/>
      <c r="F2460"/>
      <c r="G2460"/>
    </row>
    <row r="2461" spans="2:7" s="22" customFormat="1" x14ac:dyDescent="0.25">
      <c r="B2461"/>
      <c r="C2461"/>
      <c r="D2461"/>
      <c r="E2461"/>
      <c r="F2461"/>
      <c r="G2461"/>
    </row>
    <row r="2462" spans="2:7" s="22" customFormat="1" x14ac:dyDescent="0.25">
      <c r="B2462"/>
      <c r="C2462"/>
      <c r="D2462"/>
      <c r="E2462"/>
      <c r="F2462"/>
      <c r="G2462"/>
    </row>
    <row r="2463" spans="2:7" s="22" customFormat="1" x14ac:dyDescent="0.25">
      <c r="B2463"/>
      <c r="C2463"/>
      <c r="D2463"/>
      <c r="E2463"/>
      <c r="F2463"/>
      <c r="G2463"/>
    </row>
    <row r="2464" spans="2:7" s="22" customFormat="1" x14ac:dyDescent="0.25">
      <c r="B2464"/>
      <c r="C2464"/>
      <c r="D2464"/>
      <c r="E2464"/>
      <c r="F2464"/>
      <c r="G2464"/>
    </row>
    <row r="2465" spans="2:7" s="22" customFormat="1" x14ac:dyDescent="0.25">
      <c r="B2465"/>
      <c r="C2465"/>
      <c r="D2465"/>
      <c r="E2465"/>
      <c r="F2465"/>
      <c r="G2465"/>
    </row>
    <row r="2466" spans="2:7" s="22" customFormat="1" x14ac:dyDescent="0.25">
      <c r="B2466"/>
      <c r="C2466"/>
      <c r="D2466"/>
      <c r="E2466"/>
      <c r="F2466"/>
      <c r="G2466"/>
    </row>
    <row r="2467" spans="2:7" s="22" customFormat="1" x14ac:dyDescent="0.25">
      <c r="B2467"/>
      <c r="C2467"/>
      <c r="D2467"/>
      <c r="E2467"/>
      <c r="F2467"/>
      <c r="G2467"/>
    </row>
    <row r="2468" spans="2:7" s="22" customFormat="1" x14ac:dyDescent="0.25">
      <c r="B2468"/>
      <c r="C2468"/>
      <c r="D2468"/>
      <c r="E2468"/>
      <c r="F2468"/>
      <c r="G2468"/>
    </row>
    <row r="2469" spans="2:7" s="22" customFormat="1" x14ac:dyDescent="0.25">
      <c r="B2469"/>
      <c r="C2469"/>
      <c r="D2469"/>
      <c r="E2469"/>
      <c r="F2469"/>
      <c r="G2469"/>
    </row>
    <row r="2470" spans="2:7" s="22" customFormat="1" x14ac:dyDescent="0.25">
      <c r="B2470"/>
      <c r="C2470"/>
      <c r="D2470"/>
      <c r="E2470"/>
      <c r="F2470"/>
      <c r="G2470"/>
    </row>
    <row r="2471" spans="2:7" s="22" customFormat="1" x14ac:dyDescent="0.25">
      <c r="B2471"/>
      <c r="C2471"/>
      <c r="D2471"/>
      <c r="E2471"/>
      <c r="F2471"/>
      <c r="G2471"/>
    </row>
    <row r="2472" spans="2:7" s="22" customFormat="1" x14ac:dyDescent="0.25">
      <c r="B2472"/>
      <c r="C2472"/>
      <c r="D2472"/>
      <c r="E2472"/>
      <c r="F2472"/>
      <c r="G2472"/>
    </row>
    <row r="2473" spans="2:7" s="22" customFormat="1" x14ac:dyDescent="0.25">
      <c r="B2473"/>
      <c r="C2473"/>
      <c r="D2473"/>
      <c r="E2473"/>
      <c r="F2473"/>
      <c r="G2473"/>
    </row>
    <row r="2474" spans="2:7" s="22" customFormat="1" x14ac:dyDescent="0.25">
      <c r="B2474"/>
      <c r="C2474"/>
      <c r="D2474"/>
      <c r="E2474"/>
      <c r="F2474"/>
      <c r="G2474"/>
    </row>
    <row r="2475" spans="2:7" s="22" customFormat="1" x14ac:dyDescent="0.25">
      <c r="B2475"/>
      <c r="C2475"/>
      <c r="D2475"/>
      <c r="E2475"/>
      <c r="F2475"/>
      <c r="G2475"/>
    </row>
    <row r="2476" spans="2:7" s="22" customFormat="1" x14ac:dyDescent="0.25">
      <c r="B2476"/>
      <c r="C2476"/>
      <c r="D2476"/>
      <c r="E2476"/>
      <c r="F2476"/>
      <c r="G2476"/>
    </row>
    <row r="2477" spans="2:7" s="22" customFormat="1" x14ac:dyDescent="0.25">
      <c r="B2477"/>
      <c r="C2477"/>
      <c r="D2477"/>
      <c r="E2477"/>
      <c r="F2477"/>
      <c r="G2477"/>
    </row>
    <row r="2478" spans="2:7" s="22" customFormat="1" x14ac:dyDescent="0.25">
      <c r="B2478"/>
      <c r="C2478"/>
      <c r="D2478"/>
      <c r="E2478"/>
      <c r="F2478"/>
      <c r="G2478"/>
    </row>
    <row r="2479" spans="2:7" s="22" customFormat="1" x14ac:dyDescent="0.25">
      <c r="B2479"/>
      <c r="C2479"/>
      <c r="D2479"/>
      <c r="E2479"/>
      <c r="F2479"/>
      <c r="G2479"/>
    </row>
    <row r="2480" spans="2:7" s="22" customFormat="1" x14ac:dyDescent="0.25">
      <c r="B2480"/>
      <c r="C2480"/>
      <c r="D2480"/>
      <c r="E2480"/>
      <c r="F2480"/>
      <c r="G2480"/>
    </row>
    <row r="2481" spans="2:7" s="22" customFormat="1" x14ac:dyDescent="0.25">
      <c r="B2481"/>
      <c r="C2481"/>
      <c r="D2481"/>
      <c r="E2481"/>
      <c r="F2481"/>
      <c r="G2481"/>
    </row>
    <row r="2482" spans="2:7" s="22" customFormat="1" x14ac:dyDescent="0.25">
      <c r="B2482"/>
      <c r="C2482"/>
      <c r="D2482"/>
      <c r="E2482"/>
      <c r="F2482"/>
      <c r="G2482"/>
    </row>
    <row r="2483" spans="2:7" s="22" customFormat="1" x14ac:dyDescent="0.25">
      <c r="B2483"/>
      <c r="C2483"/>
      <c r="D2483"/>
      <c r="E2483"/>
      <c r="F2483"/>
      <c r="G2483"/>
    </row>
    <row r="2484" spans="2:7" s="22" customFormat="1" x14ac:dyDescent="0.25">
      <c r="B2484"/>
      <c r="C2484"/>
      <c r="D2484"/>
      <c r="E2484"/>
      <c r="F2484"/>
      <c r="G2484"/>
    </row>
    <row r="2485" spans="2:7" s="22" customFormat="1" x14ac:dyDescent="0.25">
      <c r="B2485"/>
      <c r="C2485"/>
      <c r="D2485"/>
      <c r="E2485"/>
      <c r="F2485"/>
      <c r="G2485"/>
    </row>
    <row r="2486" spans="2:7" s="22" customFormat="1" x14ac:dyDescent="0.25">
      <c r="B2486"/>
      <c r="C2486"/>
      <c r="D2486"/>
      <c r="E2486"/>
      <c r="F2486"/>
      <c r="G2486"/>
    </row>
    <row r="2487" spans="2:7" s="22" customFormat="1" x14ac:dyDescent="0.25">
      <c r="B2487"/>
      <c r="C2487"/>
      <c r="D2487"/>
      <c r="E2487"/>
      <c r="F2487"/>
      <c r="G2487"/>
    </row>
    <row r="2488" spans="2:7" s="22" customFormat="1" x14ac:dyDescent="0.25">
      <c r="B2488"/>
      <c r="C2488"/>
      <c r="D2488"/>
      <c r="E2488"/>
      <c r="F2488"/>
      <c r="G2488"/>
    </row>
    <row r="2489" spans="2:7" s="22" customFormat="1" x14ac:dyDescent="0.25">
      <c r="B2489"/>
      <c r="C2489"/>
      <c r="D2489"/>
      <c r="E2489"/>
      <c r="F2489"/>
      <c r="G2489"/>
    </row>
    <row r="2490" spans="2:7" s="22" customFormat="1" x14ac:dyDescent="0.25">
      <c r="B2490"/>
      <c r="C2490"/>
      <c r="D2490"/>
      <c r="E2490"/>
      <c r="F2490"/>
      <c r="G2490"/>
    </row>
    <row r="2491" spans="2:7" s="22" customFormat="1" x14ac:dyDescent="0.25">
      <c r="B2491"/>
      <c r="C2491"/>
      <c r="D2491"/>
      <c r="E2491"/>
      <c r="F2491"/>
      <c r="G2491"/>
    </row>
    <row r="2492" spans="2:7" s="22" customFormat="1" x14ac:dyDescent="0.25">
      <c r="B2492"/>
      <c r="C2492"/>
      <c r="D2492"/>
      <c r="E2492"/>
      <c r="F2492"/>
      <c r="G2492"/>
    </row>
    <row r="2493" spans="2:7" s="22" customFormat="1" x14ac:dyDescent="0.25">
      <c r="B2493"/>
      <c r="C2493"/>
      <c r="D2493"/>
      <c r="E2493"/>
      <c r="F2493"/>
      <c r="G2493"/>
    </row>
    <row r="2494" spans="2:7" s="22" customFormat="1" x14ac:dyDescent="0.25">
      <c r="B2494"/>
      <c r="C2494"/>
      <c r="D2494"/>
      <c r="E2494"/>
      <c r="F2494"/>
      <c r="G2494"/>
    </row>
    <row r="2495" spans="2:7" s="22" customFormat="1" x14ac:dyDescent="0.25">
      <c r="B2495"/>
      <c r="C2495"/>
      <c r="D2495"/>
      <c r="E2495"/>
      <c r="F2495"/>
      <c r="G2495"/>
    </row>
    <row r="2496" spans="2:7" s="22" customFormat="1" x14ac:dyDescent="0.25">
      <c r="B2496"/>
      <c r="C2496"/>
      <c r="D2496"/>
      <c r="E2496"/>
      <c r="F2496"/>
      <c r="G2496"/>
    </row>
    <row r="2497" spans="2:7" s="22" customFormat="1" x14ac:dyDescent="0.25">
      <c r="B2497"/>
      <c r="C2497"/>
      <c r="D2497"/>
      <c r="E2497"/>
      <c r="F2497"/>
      <c r="G2497"/>
    </row>
    <row r="2498" spans="2:7" s="22" customFormat="1" x14ac:dyDescent="0.25">
      <c r="B2498"/>
      <c r="C2498"/>
      <c r="D2498"/>
      <c r="E2498"/>
      <c r="F2498"/>
      <c r="G2498"/>
    </row>
    <row r="2499" spans="2:7" s="22" customFormat="1" x14ac:dyDescent="0.25">
      <c r="B2499"/>
      <c r="C2499"/>
      <c r="D2499"/>
      <c r="E2499"/>
      <c r="F2499"/>
      <c r="G2499"/>
    </row>
    <row r="2500" spans="2:7" s="22" customFormat="1" x14ac:dyDescent="0.25">
      <c r="B2500"/>
      <c r="C2500"/>
      <c r="D2500"/>
      <c r="E2500"/>
      <c r="F2500"/>
      <c r="G2500"/>
    </row>
    <row r="2501" spans="2:7" s="22" customFormat="1" x14ac:dyDescent="0.25">
      <c r="B2501"/>
      <c r="C2501"/>
      <c r="D2501"/>
      <c r="E2501"/>
      <c r="F2501"/>
      <c r="G2501"/>
    </row>
    <row r="2502" spans="2:7" s="22" customFormat="1" x14ac:dyDescent="0.25">
      <c r="B2502"/>
      <c r="C2502"/>
      <c r="D2502"/>
      <c r="E2502"/>
      <c r="F2502"/>
      <c r="G2502"/>
    </row>
    <row r="2503" spans="2:7" s="22" customFormat="1" x14ac:dyDescent="0.25">
      <c r="B2503"/>
      <c r="C2503"/>
      <c r="D2503"/>
      <c r="E2503"/>
      <c r="F2503"/>
      <c r="G2503"/>
    </row>
    <row r="2504" spans="2:7" s="22" customFormat="1" x14ac:dyDescent="0.25">
      <c r="B2504"/>
      <c r="C2504"/>
      <c r="D2504"/>
      <c r="E2504"/>
      <c r="F2504"/>
      <c r="G2504"/>
    </row>
    <row r="2505" spans="2:7" s="22" customFormat="1" x14ac:dyDescent="0.25">
      <c r="B2505"/>
      <c r="C2505"/>
      <c r="D2505"/>
      <c r="E2505"/>
      <c r="F2505"/>
      <c r="G2505"/>
    </row>
    <row r="2506" spans="2:7" s="22" customFormat="1" x14ac:dyDescent="0.25">
      <c r="B2506"/>
      <c r="C2506"/>
      <c r="D2506"/>
      <c r="E2506"/>
      <c r="F2506"/>
      <c r="G2506"/>
    </row>
    <row r="2507" spans="2:7" s="22" customFormat="1" x14ac:dyDescent="0.25">
      <c r="B2507"/>
      <c r="C2507"/>
      <c r="D2507"/>
      <c r="E2507"/>
      <c r="F2507"/>
      <c r="G2507"/>
    </row>
    <row r="2508" spans="2:7" s="22" customFormat="1" x14ac:dyDescent="0.25">
      <c r="B2508"/>
      <c r="C2508"/>
      <c r="D2508"/>
      <c r="E2508"/>
      <c r="F2508"/>
      <c r="G2508"/>
    </row>
    <row r="2509" spans="2:7" s="22" customFormat="1" x14ac:dyDescent="0.25">
      <c r="B2509"/>
      <c r="C2509"/>
      <c r="D2509"/>
      <c r="E2509"/>
      <c r="F2509"/>
      <c r="G2509"/>
    </row>
    <row r="2510" spans="2:7" s="22" customFormat="1" x14ac:dyDescent="0.25">
      <c r="B2510"/>
      <c r="C2510"/>
      <c r="D2510"/>
      <c r="E2510"/>
      <c r="F2510"/>
      <c r="G2510"/>
    </row>
    <row r="2511" spans="2:7" s="22" customFormat="1" x14ac:dyDescent="0.25">
      <c r="B2511"/>
      <c r="C2511"/>
      <c r="D2511"/>
      <c r="E2511"/>
      <c r="F2511"/>
      <c r="G2511"/>
    </row>
    <row r="2512" spans="2:7" s="22" customFormat="1" x14ac:dyDescent="0.25">
      <c r="B2512"/>
      <c r="C2512"/>
      <c r="D2512"/>
      <c r="E2512"/>
      <c r="F2512"/>
      <c r="G2512"/>
    </row>
    <row r="2513" spans="2:7" s="22" customFormat="1" x14ac:dyDescent="0.25">
      <c r="B2513"/>
      <c r="C2513"/>
      <c r="D2513"/>
      <c r="E2513"/>
      <c r="F2513"/>
      <c r="G2513"/>
    </row>
    <row r="2514" spans="2:7" s="22" customFormat="1" x14ac:dyDescent="0.25">
      <c r="B2514"/>
      <c r="C2514"/>
      <c r="D2514"/>
      <c r="E2514"/>
      <c r="F2514"/>
      <c r="G2514"/>
    </row>
    <row r="2515" spans="2:7" s="22" customFormat="1" x14ac:dyDescent="0.25">
      <c r="B2515"/>
      <c r="C2515"/>
      <c r="D2515"/>
      <c r="E2515"/>
      <c r="F2515"/>
      <c r="G2515"/>
    </row>
    <row r="2516" spans="2:7" s="22" customFormat="1" x14ac:dyDescent="0.25">
      <c r="B2516"/>
      <c r="C2516"/>
      <c r="D2516"/>
      <c r="E2516"/>
      <c r="F2516"/>
      <c r="G2516"/>
    </row>
    <row r="2517" spans="2:7" s="22" customFormat="1" x14ac:dyDescent="0.25">
      <c r="B2517"/>
      <c r="C2517"/>
      <c r="D2517"/>
      <c r="E2517"/>
      <c r="F2517"/>
      <c r="G2517"/>
    </row>
    <row r="2518" spans="2:7" s="22" customFormat="1" x14ac:dyDescent="0.25">
      <c r="B2518"/>
      <c r="C2518"/>
      <c r="D2518"/>
      <c r="E2518"/>
      <c r="F2518"/>
      <c r="G2518"/>
    </row>
    <row r="2519" spans="2:7" s="22" customFormat="1" x14ac:dyDescent="0.25">
      <c r="B2519"/>
      <c r="C2519"/>
      <c r="D2519"/>
      <c r="E2519"/>
      <c r="F2519"/>
      <c r="G2519"/>
    </row>
    <row r="2520" spans="2:7" s="22" customFormat="1" x14ac:dyDescent="0.25">
      <c r="B2520"/>
      <c r="C2520"/>
      <c r="D2520"/>
      <c r="E2520"/>
      <c r="F2520"/>
      <c r="G2520"/>
    </row>
    <row r="2521" spans="2:7" s="22" customFormat="1" x14ac:dyDescent="0.25">
      <c r="B2521"/>
      <c r="C2521"/>
      <c r="D2521"/>
      <c r="E2521"/>
      <c r="F2521"/>
      <c r="G2521"/>
    </row>
    <row r="2522" spans="2:7" s="22" customFormat="1" x14ac:dyDescent="0.25">
      <c r="B2522"/>
      <c r="C2522"/>
      <c r="D2522"/>
      <c r="E2522"/>
      <c r="F2522"/>
      <c r="G2522"/>
    </row>
    <row r="2523" spans="2:7" s="22" customFormat="1" x14ac:dyDescent="0.25">
      <c r="B2523"/>
      <c r="C2523"/>
      <c r="D2523"/>
      <c r="E2523"/>
      <c r="F2523"/>
      <c r="G2523"/>
    </row>
    <row r="2524" spans="2:7" s="22" customFormat="1" x14ac:dyDescent="0.25">
      <c r="B2524"/>
      <c r="C2524"/>
      <c r="D2524"/>
      <c r="E2524"/>
      <c r="F2524"/>
      <c r="G2524"/>
    </row>
    <row r="2525" spans="2:7" s="22" customFormat="1" x14ac:dyDescent="0.25">
      <c r="B2525"/>
      <c r="C2525"/>
      <c r="D2525"/>
      <c r="E2525"/>
      <c r="F2525"/>
      <c r="G2525"/>
    </row>
    <row r="2526" spans="2:7" s="22" customFormat="1" x14ac:dyDescent="0.25">
      <c r="B2526"/>
      <c r="C2526"/>
      <c r="D2526"/>
      <c r="E2526"/>
      <c r="F2526"/>
      <c r="G2526"/>
    </row>
    <row r="2527" spans="2:7" s="22" customFormat="1" x14ac:dyDescent="0.25">
      <c r="B2527"/>
      <c r="C2527"/>
      <c r="D2527"/>
      <c r="E2527"/>
      <c r="F2527"/>
      <c r="G2527"/>
    </row>
    <row r="2528" spans="2:7" s="22" customFormat="1" x14ac:dyDescent="0.25">
      <c r="B2528"/>
      <c r="C2528"/>
      <c r="D2528"/>
      <c r="E2528"/>
      <c r="F2528"/>
      <c r="G2528"/>
    </row>
    <row r="2529" spans="2:7" s="22" customFormat="1" x14ac:dyDescent="0.25">
      <c r="B2529"/>
      <c r="C2529"/>
      <c r="D2529"/>
      <c r="E2529"/>
      <c r="F2529"/>
      <c r="G2529"/>
    </row>
    <row r="2530" spans="2:7" s="22" customFormat="1" x14ac:dyDescent="0.25">
      <c r="B2530"/>
      <c r="C2530"/>
      <c r="D2530"/>
      <c r="E2530"/>
      <c r="F2530"/>
      <c r="G2530"/>
    </row>
    <row r="2531" spans="2:7" s="22" customFormat="1" x14ac:dyDescent="0.25">
      <c r="B2531"/>
      <c r="C2531"/>
      <c r="D2531"/>
      <c r="E2531"/>
      <c r="F2531"/>
      <c r="G2531"/>
    </row>
    <row r="2532" spans="2:7" s="22" customFormat="1" x14ac:dyDescent="0.25">
      <c r="B2532"/>
      <c r="C2532"/>
      <c r="D2532"/>
      <c r="E2532"/>
      <c r="F2532"/>
      <c r="G2532"/>
    </row>
    <row r="2533" spans="2:7" s="22" customFormat="1" x14ac:dyDescent="0.25">
      <c r="B2533"/>
      <c r="C2533"/>
      <c r="D2533"/>
      <c r="E2533"/>
      <c r="F2533"/>
      <c r="G2533"/>
    </row>
    <row r="2534" spans="2:7" s="22" customFormat="1" x14ac:dyDescent="0.25">
      <c r="B2534"/>
      <c r="C2534"/>
      <c r="D2534"/>
      <c r="E2534"/>
      <c r="F2534"/>
      <c r="G2534"/>
    </row>
    <row r="2535" spans="2:7" s="22" customFormat="1" x14ac:dyDescent="0.25">
      <c r="B2535"/>
      <c r="C2535"/>
      <c r="D2535"/>
      <c r="E2535"/>
      <c r="F2535"/>
      <c r="G2535"/>
    </row>
    <row r="2536" spans="2:7" s="22" customFormat="1" x14ac:dyDescent="0.25">
      <c r="B2536"/>
      <c r="C2536"/>
      <c r="D2536"/>
      <c r="E2536"/>
      <c r="F2536"/>
      <c r="G2536"/>
    </row>
    <row r="2537" spans="2:7" s="22" customFormat="1" x14ac:dyDescent="0.25">
      <c r="B2537"/>
      <c r="C2537"/>
      <c r="D2537"/>
      <c r="E2537"/>
      <c r="F2537"/>
      <c r="G2537"/>
    </row>
    <row r="2538" spans="2:7" s="22" customFormat="1" x14ac:dyDescent="0.25">
      <c r="B2538"/>
      <c r="C2538"/>
      <c r="D2538"/>
      <c r="E2538"/>
      <c r="F2538"/>
      <c r="G2538"/>
    </row>
    <row r="2539" spans="2:7" s="22" customFormat="1" x14ac:dyDescent="0.25">
      <c r="B2539"/>
      <c r="C2539"/>
      <c r="D2539"/>
      <c r="E2539"/>
      <c r="F2539"/>
      <c r="G2539"/>
    </row>
    <row r="2540" spans="2:7" s="22" customFormat="1" x14ac:dyDescent="0.25">
      <c r="B2540"/>
      <c r="C2540"/>
      <c r="D2540"/>
      <c r="E2540"/>
      <c r="F2540"/>
      <c r="G2540"/>
    </row>
    <row r="2541" spans="2:7" s="22" customFormat="1" x14ac:dyDescent="0.25">
      <c r="B2541"/>
      <c r="C2541"/>
      <c r="D2541"/>
      <c r="E2541"/>
      <c r="F2541"/>
      <c r="G2541"/>
    </row>
    <row r="2542" spans="2:7" s="22" customFormat="1" x14ac:dyDescent="0.25">
      <c r="B2542"/>
      <c r="C2542"/>
      <c r="D2542"/>
      <c r="E2542"/>
      <c r="F2542"/>
      <c r="G2542"/>
    </row>
    <row r="2543" spans="2:7" s="22" customFormat="1" x14ac:dyDescent="0.25">
      <c r="B2543"/>
      <c r="C2543"/>
      <c r="D2543"/>
      <c r="E2543"/>
      <c r="F2543"/>
      <c r="G2543"/>
    </row>
    <row r="2544" spans="2:7" s="22" customFormat="1" x14ac:dyDescent="0.25">
      <c r="B2544"/>
      <c r="C2544"/>
      <c r="D2544"/>
      <c r="E2544"/>
      <c r="F2544"/>
      <c r="G2544"/>
    </row>
    <row r="2545" spans="2:7" s="22" customFormat="1" x14ac:dyDescent="0.25">
      <c r="B2545"/>
      <c r="C2545"/>
      <c r="D2545"/>
      <c r="E2545"/>
      <c r="F2545"/>
      <c r="G2545"/>
    </row>
    <row r="2546" spans="2:7" s="22" customFormat="1" x14ac:dyDescent="0.25">
      <c r="B2546"/>
      <c r="C2546"/>
      <c r="D2546"/>
      <c r="E2546"/>
      <c r="F2546"/>
      <c r="G2546"/>
    </row>
    <row r="2547" spans="2:7" s="22" customFormat="1" x14ac:dyDescent="0.25">
      <c r="B2547"/>
      <c r="C2547"/>
      <c r="D2547"/>
      <c r="E2547"/>
      <c r="F2547"/>
      <c r="G2547"/>
    </row>
    <row r="2548" spans="2:7" s="22" customFormat="1" x14ac:dyDescent="0.25">
      <c r="B2548"/>
      <c r="C2548"/>
      <c r="D2548"/>
      <c r="E2548"/>
      <c r="F2548"/>
      <c r="G2548"/>
    </row>
    <row r="2549" spans="2:7" s="22" customFormat="1" x14ac:dyDescent="0.25">
      <c r="B2549"/>
      <c r="C2549"/>
      <c r="D2549"/>
      <c r="E2549"/>
      <c r="F2549"/>
      <c r="G2549"/>
    </row>
    <row r="2550" spans="2:7" s="22" customFormat="1" x14ac:dyDescent="0.25">
      <c r="B2550"/>
      <c r="C2550"/>
      <c r="D2550"/>
      <c r="E2550"/>
      <c r="F2550"/>
      <c r="G2550"/>
    </row>
    <row r="2551" spans="2:7" s="22" customFormat="1" x14ac:dyDescent="0.25">
      <c r="B2551"/>
      <c r="C2551"/>
      <c r="D2551"/>
      <c r="E2551"/>
      <c r="F2551"/>
      <c r="G2551"/>
    </row>
    <row r="2552" spans="2:7" s="22" customFormat="1" x14ac:dyDescent="0.25">
      <c r="B2552"/>
      <c r="C2552"/>
      <c r="D2552"/>
      <c r="E2552"/>
      <c r="F2552"/>
      <c r="G2552"/>
    </row>
    <row r="2553" spans="2:7" s="22" customFormat="1" x14ac:dyDescent="0.25">
      <c r="B2553"/>
      <c r="C2553"/>
      <c r="D2553"/>
      <c r="E2553"/>
      <c r="F2553"/>
      <c r="G2553"/>
    </row>
    <row r="2554" spans="2:7" s="22" customFormat="1" x14ac:dyDescent="0.25">
      <c r="B2554"/>
      <c r="C2554"/>
      <c r="D2554"/>
      <c r="E2554"/>
      <c r="F2554"/>
      <c r="G2554"/>
    </row>
    <row r="2555" spans="2:7" s="22" customFormat="1" x14ac:dyDescent="0.25">
      <c r="B2555"/>
      <c r="C2555"/>
      <c r="D2555"/>
      <c r="E2555"/>
      <c r="F2555"/>
      <c r="G2555"/>
    </row>
    <row r="2556" spans="2:7" s="22" customFormat="1" x14ac:dyDescent="0.25">
      <c r="B2556"/>
      <c r="C2556"/>
      <c r="D2556"/>
      <c r="E2556"/>
      <c r="F2556"/>
      <c r="G2556"/>
    </row>
    <row r="2557" spans="2:7" s="22" customFormat="1" x14ac:dyDescent="0.25">
      <c r="B2557"/>
      <c r="C2557"/>
      <c r="D2557"/>
      <c r="E2557"/>
      <c r="F2557"/>
      <c r="G2557"/>
    </row>
    <row r="2558" spans="2:7" s="22" customFormat="1" x14ac:dyDescent="0.25">
      <c r="B2558"/>
      <c r="C2558"/>
      <c r="D2558"/>
      <c r="E2558"/>
      <c r="F2558"/>
      <c r="G2558"/>
    </row>
    <row r="2559" spans="2:7" s="22" customFormat="1" x14ac:dyDescent="0.25">
      <c r="B2559"/>
      <c r="C2559"/>
      <c r="D2559"/>
      <c r="E2559"/>
      <c r="F2559"/>
      <c r="G2559"/>
    </row>
    <row r="2560" spans="2:7" s="22" customFormat="1" x14ac:dyDescent="0.25">
      <c r="B2560"/>
      <c r="C2560"/>
      <c r="D2560"/>
      <c r="E2560"/>
      <c r="F2560"/>
      <c r="G2560"/>
    </row>
    <row r="2561" spans="2:7" s="22" customFormat="1" x14ac:dyDescent="0.25">
      <c r="B2561"/>
      <c r="C2561"/>
      <c r="D2561"/>
      <c r="E2561"/>
      <c r="F2561"/>
      <c r="G2561"/>
    </row>
    <row r="2562" spans="2:7" s="22" customFormat="1" x14ac:dyDescent="0.25">
      <c r="B2562"/>
      <c r="C2562"/>
      <c r="D2562"/>
      <c r="E2562"/>
      <c r="F2562"/>
      <c r="G2562"/>
    </row>
    <row r="2563" spans="2:7" s="22" customFormat="1" x14ac:dyDescent="0.25">
      <c r="B2563"/>
      <c r="C2563"/>
      <c r="D2563"/>
      <c r="E2563"/>
      <c r="F2563"/>
      <c r="G2563"/>
    </row>
    <row r="2564" spans="2:7" s="22" customFormat="1" x14ac:dyDescent="0.25">
      <c r="B2564"/>
      <c r="C2564"/>
      <c r="D2564"/>
      <c r="E2564"/>
      <c r="F2564"/>
      <c r="G2564"/>
    </row>
    <row r="2565" spans="2:7" s="22" customFormat="1" x14ac:dyDescent="0.25">
      <c r="B2565"/>
      <c r="C2565"/>
      <c r="D2565"/>
      <c r="E2565"/>
      <c r="F2565"/>
      <c r="G2565"/>
    </row>
    <row r="2566" spans="2:7" s="22" customFormat="1" x14ac:dyDescent="0.25">
      <c r="B2566"/>
      <c r="C2566"/>
      <c r="D2566"/>
      <c r="E2566"/>
      <c r="F2566"/>
      <c r="G2566"/>
    </row>
    <row r="2567" spans="2:7" s="22" customFormat="1" x14ac:dyDescent="0.25">
      <c r="B2567"/>
      <c r="C2567"/>
      <c r="D2567"/>
      <c r="E2567"/>
      <c r="F2567"/>
      <c r="G2567"/>
    </row>
    <row r="2568" spans="2:7" s="22" customFormat="1" x14ac:dyDescent="0.25">
      <c r="B2568"/>
      <c r="C2568"/>
      <c r="D2568"/>
      <c r="E2568"/>
      <c r="F2568"/>
      <c r="G2568"/>
    </row>
    <row r="2569" spans="2:7" s="22" customFormat="1" x14ac:dyDescent="0.25">
      <c r="B2569"/>
      <c r="C2569"/>
      <c r="D2569"/>
      <c r="E2569"/>
      <c r="F2569"/>
      <c r="G2569"/>
    </row>
    <row r="2570" spans="2:7" s="22" customFormat="1" x14ac:dyDescent="0.25">
      <c r="B2570"/>
      <c r="C2570"/>
      <c r="D2570"/>
      <c r="E2570"/>
      <c r="F2570"/>
      <c r="G2570"/>
    </row>
    <row r="2571" spans="2:7" s="22" customFormat="1" x14ac:dyDescent="0.25">
      <c r="B2571"/>
      <c r="C2571"/>
      <c r="D2571"/>
      <c r="E2571"/>
      <c r="F2571"/>
      <c r="G2571"/>
    </row>
    <row r="2572" spans="2:7" s="22" customFormat="1" x14ac:dyDescent="0.25">
      <c r="B2572"/>
      <c r="C2572"/>
      <c r="D2572"/>
      <c r="E2572"/>
      <c r="F2572"/>
      <c r="G2572"/>
    </row>
    <row r="2573" spans="2:7" s="22" customFormat="1" x14ac:dyDescent="0.25">
      <c r="B2573"/>
      <c r="C2573"/>
      <c r="D2573"/>
      <c r="E2573"/>
      <c r="F2573"/>
      <c r="G2573"/>
    </row>
    <row r="2574" spans="2:7" s="22" customFormat="1" x14ac:dyDescent="0.25">
      <c r="B2574"/>
      <c r="C2574"/>
      <c r="D2574"/>
      <c r="E2574"/>
      <c r="F2574"/>
      <c r="G2574"/>
    </row>
    <row r="2575" spans="2:7" s="22" customFormat="1" x14ac:dyDescent="0.25">
      <c r="B2575"/>
      <c r="C2575"/>
      <c r="D2575"/>
      <c r="E2575"/>
      <c r="F2575"/>
      <c r="G2575"/>
    </row>
    <row r="2576" spans="2:7" s="22" customFormat="1" x14ac:dyDescent="0.25">
      <c r="B2576"/>
      <c r="C2576"/>
      <c r="D2576"/>
      <c r="E2576"/>
      <c r="F2576"/>
      <c r="G2576"/>
    </row>
    <row r="2577" spans="2:7" s="22" customFormat="1" x14ac:dyDescent="0.25">
      <c r="B2577"/>
      <c r="C2577"/>
      <c r="D2577"/>
      <c r="E2577"/>
      <c r="F2577"/>
      <c r="G2577"/>
    </row>
    <row r="2578" spans="2:7" s="22" customFormat="1" x14ac:dyDescent="0.25">
      <c r="B2578"/>
      <c r="C2578"/>
      <c r="D2578"/>
      <c r="E2578"/>
      <c r="F2578"/>
      <c r="G2578"/>
    </row>
    <row r="2579" spans="2:7" s="22" customFormat="1" x14ac:dyDescent="0.25">
      <c r="B2579"/>
      <c r="C2579"/>
      <c r="D2579"/>
      <c r="E2579"/>
      <c r="F2579"/>
      <c r="G2579"/>
    </row>
    <row r="2580" spans="2:7" s="22" customFormat="1" x14ac:dyDescent="0.25">
      <c r="B2580"/>
      <c r="C2580"/>
      <c r="D2580"/>
      <c r="E2580"/>
      <c r="F2580"/>
      <c r="G2580"/>
    </row>
    <row r="2581" spans="2:7" s="22" customFormat="1" x14ac:dyDescent="0.25">
      <c r="B2581"/>
      <c r="C2581"/>
      <c r="D2581"/>
      <c r="E2581"/>
      <c r="F2581"/>
      <c r="G2581"/>
    </row>
    <row r="2582" spans="2:7" s="22" customFormat="1" x14ac:dyDescent="0.25">
      <c r="B2582"/>
      <c r="C2582"/>
      <c r="D2582"/>
      <c r="E2582"/>
      <c r="F2582"/>
      <c r="G2582"/>
    </row>
    <row r="2583" spans="2:7" s="22" customFormat="1" x14ac:dyDescent="0.25">
      <c r="B2583"/>
      <c r="C2583"/>
      <c r="D2583"/>
      <c r="E2583"/>
      <c r="F2583"/>
      <c r="G2583"/>
    </row>
    <row r="2584" spans="2:7" s="22" customFormat="1" x14ac:dyDescent="0.25">
      <c r="B2584"/>
      <c r="C2584"/>
      <c r="D2584"/>
      <c r="E2584"/>
      <c r="F2584"/>
      <c r="G2584"/>
    </row>
    <row r="2585" spans="2:7" s="22" customFormat="1" x14ac:dyDescent="0.25">
      <c r="B2585"/>
      <c r="C2585"/>
      <c r="D2585"/>
      <c r="E2585"/>
      <c r="F2585"/>
      <c r="G2585"/>
    </row>
    <row r="2586" spans="2:7" s="22" customFormat="1" x14ac:dyDescent="0.25">
      <c r="B2586"/>
      <c r="C2586"/>
      <c r="D2586"/>
      <c r="E2586"/>
      <c r="F2586"/>
      <c r="G2586"/>
    </row>
    <row r="2587" spans="2:7" s="22" customFormat="1" x14ac:dyDescent="0.25">
      <c r="B2587"/>
      <c r="C2587"/>
      <c r="D2587"/>
      <c r="E2587"/>
      <c r="F2587"/>
      <c r="G2587"/>
    </row>
    <row r="2588" spans="2:7" s="22" customFormat="1" x14ac:dyDescent="0.25">
      <c r="B2588"/>
      <c r="C2588"/>
      <c r="D2588"/>
      <c r="E2588"/>
      <c r="F2588"/>
      <c r="G2588"/>
    </row>
    <row r="2589" spans="2:7" s="22" customFormat="1" x14ac:dyDescent="0.25">
      <c r="B2589"/>
      <c r="C2589"/>
      <c r="D2589"/>
      <c r="E2589"/>
      <c r="F2589"/>
      <c r="G2589"/>
    </row>
    <row r="2590" spans="2:7" s="22" customFormat="1" x14ac:dyDescent="0.25">
      <c r="B2590"/>
      <c r="C2590"/>
      <c r="D2590"/>
      <c r="E2590"/>
      <c r="F2590"/>
      <c r="G2590"/>
    </row>
    <row r="2591" spans="2:7" s="22" customFormat="1" x14ac:dyDescent="0.25">
      <c r="B2591"/>
      <c r="C2591"/>
      <c r="D2591"/>
      <c r="E2591"/>
      <c r="F2591"/>
      <c r="G2591"/>
    </row>
    <row r="2592" spans="2:7" s="22" customFormat="1" x14ac:dyDescent="0.25">
      <c r="B2592"/>
      <c r="C2592"/>
      <c r="D2592"/>
      <c r="E2592"/>
      <c r="F2592"/>
      <c r="G2592"/>
    </row>
    <row r="2593" spans="2:7" s="22" customFormat="1" x14ac:dyDescent="0.25">
      <c r="B2593"/>
      <c r="C2593"/>
      <c r="D2593"/>
      <c r="E2593"/>
      <c r="F2593"/>
      <c r="G2593"/>
    </row>
    <row r="2594" spans="2:7" s="22" customFormat="1" x14ac:dyDescent="0.25">
      <c r="B2594"/>
      <c r="C2594"/>
      <c r="D2594"/>
      <c r="E2594"/>
      <c r="F2594"/>
      <c r="G2594"/>
    </row>
    <row r="2595" spans="2:7" s="22" customFormat="1" x14ac:dyDescent="0.25">
      <c r="B2595"/>
      <c r="C2595"/>
      <c r="D2595"/>
      <c r="E2595"/>
      <c r="F2595"/>
      <c r="G2595"/>
    </row>
    <row r="2596" spans="2:7" s="22" customFormat="1" x14ac:dyDescent="0.25">
      <c r="B2596"/>
      <c r="C2596"/>
      <c r="D2596"/>
      <c r="E2596"/>
      <c r="F2596"/>
      <c r="G2596"/>
    </row>
    <row r="2597" spans="2:7" s="22" customFormat="1" x14ac:dyDescent="0.25">
      <c r="B2597"/>
      <c r="C2597"/>
      <c r="D2597"/>
      <c r="E2597"/>
      <c r="F2597"/>
      <c r="G2597"/>
    </row>
    <row r="2598" spans="2:7" s="22" customFormat="1" x14ac:dyDescent="0.25">
      <c r="B2598"/>
      <c r="C2598"/>
      <c r="D2598"/>
      <c r="E2598"/>
      <c r="F2598"/>
      <c r="G2598"/>
    </row>
    <row r="2599" spans="2:7" s="22" customFormat="1" x14ac:dyDescent="0.25">
      <c r="B2599"/>
      <c r="C2599"/>
      <c r="D2599"/>
      <c r="E2599"/>
      <c r="F2599"/>
      <c r="G2599"/>
    </row>
    <row r="2600" spans="2:7" s="22" customFormat="1" x14ac:dyDescent="0.25">
      <c r="B2600"/>
      <c r="C2600"/>
      <c r="D2600"/>
      <c r="E2600"/>
      <c r="F2600"/>
      <c r="G2600"/>
    </row>
    <row r="2601" spans="2:7" s="22" customFormat="1" x14ac:dyDescent="0.25">
      <c r="B2601"/>
      <c r="C2601"/>
      <c r="D2601"/>
      <c r="E2601"/>
      <c r="F2601"/>
      <c r="G2601"/>
    </row>
    <row r="2602" spans="2:7" s="22" customFormat="1" x14ac:dyDescent="0.25">
      <c r="B2602"/>
      <c r="C2602"/>
      <c r="D2602"/>
      <c r="E2602"/>
      <c r="F2602"/>
      <c r="G2602"/>
    </row>
    <row r="2603" spans="2:7" s="22" customFormat="1" x14ac:dyDescent="0.25">
      <c r="B2603"/>
      <c r="C2603"/>
      <c r="D2603"/>
      <c r="E2603"/>
      <c r="F2603"/>
      <c r="G2603"/>
    </row>
    <row r="2604" spans="2:7" s="22" customFormat="1" x14ac:dyDescent="0.25">
      <c r="B2604"/>
      <c r="C2604"/>
      <c r="D2604"/>
      <c r="E2604"/>
      <c r="F2604"/>
      <c r="G2604"/>
    </row>
    <row r="2605" spans="2:7" s="22" customFormat="1" x14ac:dyDescent="0.25">
      <c r="B2605"/>
      <c r="C2605"/>
      <c r="D2605"/>
      <c r="E2605"/>
      <c r="F2605"/>
      <c r="G2605"/>
    </row>
    <row r="2606" spans="2:7" s="22" customFormat="1" x14ac:dyDescent="0.25">
      <c r="B2606"/>
      <c r="C2606"/>
      <c r="D2606"/>
      <c r="E2606"/>
      <c r="F2606"/>
      <c r="G2606"/>
    </row>
    <row r="2607" spans="2:7" s="22" customFormat="1" x14ac:dyDescent="0.25">
      <c r="B2607"/>
      <c r="C2607"/>
      <c r="D2607"/>
      <c r="E2607"/>
      <c r="F2607"/>
      <c r="G2607"/>
    </row>
    <row r="2608" spans="2:7" s="22" customFormat="1" x14ac:dyDescent="0.25">
      <c r="B2608"/>
      <c r="C2608"/>
      <c r="D2608"/>
      <c r="E2608"/>
      <c r="F2608"/>
      <c r="G2608"/>
    </row>
    <row r="2609" spans="2:7" s="22" customFormat="1" x14ac:dyDescent="0.25">
      <c r="B2609"/>
      <c r="C2609"/>
      <c r="D2609"/>
      <c r="E2609"/>
      <c r="F2609"/>
      <c r="G2609"/>
    </row>
    <row r="2610" spans="2:7" s="22" customFormat="1" x14ac:dyDescent="0.25">
      <c r="B2610"/>
      <c r="C2610"/>
      <c r="D2610"/>
      <c r="E2610"/>
      <c r="F2610"/>
      <c r="G2610"/>
    </row>
    <row r="2611" spans="2:7" s="22" customFormat="1" x14ac:dyDescent="0.25">
      <c r="B2611"/>
      <c r="C2611"/>
      <c r="D2611"/>
      <c r="E2611"/>
      <c r="F2611"/>
      <c r="G2611"/>
    </row>
    <row r="2612" spans="2:7" s="22" customFormat="1" x14ac:dyDescent="0.25">
      <c r="B2612"/>
      <c r="C2612"/>
      <c r="D2612"/>
      <c r="E2612"/>
      <c r="F2612"/>
      <c r="G2612"/>
    </row>
    <row r="2613" spans="2:7" s="22" customFormat="1" x14ac:dyDescent="0.25">
      <c r="B2613"/>
      <c r="C2613"/>
      <c r="D2613"/>
      <c r="E2613"/>
      <c r="F2613"/>
      <c r="G2613"/>
    </row>
    <row r="2614" spans="2:7" s="22" customFormat="1" x14ac:dyDescent="0.25">
      <c r="B2614"/>
      <c r="C2614"/>
      <c r="D2614"/>
      <c r="E2614"/>
      <c r="F2614"/>
      <c r="G2614"/>
    </row>
    <row r="2615" spans="2:7" s="22" customFormat="1" x14ac:dyDescent="0.25">
      <c r="B2615"/>
      <c r="C2615"/>
      <c r="D2615"/>
      <c r="E2615"/>
      <c r="F2615"/>
      <c r="G2615"/>
    </row>
    <row r="2616" spans="2:7" s="22" customFormat="1" x14ac:dyDescent="0.25">
      <c r="B2616"/>
      <c r="C2616"/>
      <c r="D2616"/>
      <c r="E2616"/>
      <c r="F2616"/>
      <c r="G2616"/>
    </row>
    <row r="2617" spans="2:7" s="22" customFormat="1" x14ac:dyDescent="0.25">
      <c r="B2617"/>
      <c r="C2617"/>
      <c r="D2617"/>
      <c r="E2617"/>
      <c r="F2617"/>
      <c r="G2617"/>
    </row>
    <row r="2618" spans="2:7" s="22" customFormat="1" x14ac:dyDescent="0.25">
      <c r="B2618"/>
      <c r="C2618"/>
      <c r="D2618"/>
      <c r="E2618"/>
      <c r="F2618"/>
      <c r="G2618"/>
    </row>
    <row r="2619" spans="2:7" s="22" customFormat="1" x14ac:dyDescent="0.25">
      <c r="B2619"/>
      <c r="C2619"/>
      <c r="D2619"/>
      <c r="E2619"/>
      <c r="F2619"/>
      <c r="G2619"/>
    </row>
    <row r="2620" spans="2:7" s="22" customFormat="1" x14ac:dyDescent="0.25">
      <c r="B2620"/>
      <c r="C2620"/>
      <c r="D2620"/>
      <c r="E2620"/>
      <c r="F2620"/>
      <c r="G2620"/>
    </row>
    <row r="2621" spans="2:7" s="22" customFormat="1" x14ac:dyDescent="0.25">
      <c r="B2621"/>
      <c r="C2621"/>
      <c r="D2621"/>
      <c r="E2621"/>
      <c r="F2621"/>
      <c r="G2621"/>
    </row>
    <row r="2622" spans="2:7" s="22" customFormat="1" x14ac:dyDescent="0.25">
      <c r="B2622"/>
      <c r="C2622"/>
      <c r="D2622"/>
      <c r="E2622"/>
      <c r="F2622"/>
      <c r="G2622"/>
    </row>
    <row r="2623" spans="2:7" s="22" customFormat="1" x14ac:dyDescent="0.25">
      <c r="B2623"/>
      <c r="C2623"/>
      <c r="D2623"/>
      <c r="E2623"/>
      <c r="F2623"/>
      <c r="G2623"/>
    </row>
    <row r="2624" spans="2:7" s="22" customFormat="1" x14ac:dyDescent="0.25">
      <c r="B2624"/>
      <c r="C2624"/>
      <c r="D2624"/>
      <c r="E2624"/>
      <c r="F2624"/>
      <c r="G2624"/>
    </row>
    <row r="2625" spans="2:7" s="22" customFormat="1" x14ac:dyDescent="0.25">
      <c r="B2625"/>
      <c r="C2625"/>
      <c r="D2625"/>
      <c r="E2625"/>
      <c r="F2625"/>
      <c r="G2625"/>
    </row>
    <row r="2626" spans="2:7" s="22" customFormat="1" x14ac:dyDescent="0.25">
      <c r="B2626"/>
      <c r="C2626"/>
      <c r="D2626"/>
      <c r="E2626"/>
      <c r="F2626"/>
      <c r="G2626"/>
    </row>
    <row r="2627" spans="2:7" s="22" customFormat="1" x14ac:dyDescent="0.25">
      <c r="B2627"/>
      <c r="C2627"/>
      <c r="D2627"/>
      <c r="E2627"/>
      <c r="F2627"/>
      <c r="G2627"/>
    </row>
    <row r="2628" spans="2:7" s="22" customFormat="1" x14ac:dyDescent="0.25">
      <c r="B2628"/>
      <c r="C2628"/>
      <c r="D2628"/>
      <c r="E2628"/>
      <c r="F2628"/>
      <c r="G2628"/>
    </row>
    <row r="2629" spans="2:7" s="22" customFormat="1" x14ac:dyDescent="0.25">
      <c r="B2629"/>
      <c r="C2629"/>
      <c r="D2629"/>
      <c r="E2629"/>
      <c r="F2629"/>
      <c r="G2629"/>
    </row>
    <row r="2630" spans="2:7" s="22" customFormat="1" x14ac:dyDescent="0.25">
      <c r="B2630"/>
      <c r="C2630"/>
      <c r="D2630"/>
      <c r="E2630"/>
      <c r="F2630"/>
      <c r="G2630"/>
    </row>
    <row r="2631" spans="2:7" s="22" customFormat="1" x14ac:dyDescent="0.25">
      <c r="B2631"/>
      <c r="C2631"/>
      <c r="D2631"/>
      <c r="E2631"/>
      <c r="F2631"/>
      <c r="G2631"/>
    </row>
    <row r="2632" spans="2:7" s="22" customFormat="1" x14ac:dyDescent="0.25">
      <c r="B2632"/>
      <c r="C2632"/>
      <c r="D2632"/>
      <c r="E2632"/>
      <c r="F2632"/>
      <c r="G2632"/>
    </row>
    <row r="2633" spans="2:7" s="22" customFormat="1" x14ac:dyDescent="0.25">
      <c r="B2633"/>
      <c r="C2633"/>
      <c r="D2633"/>
      <c r="E2633"/>
      <c r="F2633"/>
      <c r="G2633"/>
    </row>
    <row r="2634" spans="2:7" s="22" customFormat="1" x14ac:dyDescent="0.25">
      <c r="B2634"/>
      <c r="C2634"/>
      <c r="D2634"/>
      <c r="E2634"/>
      <c r="F2634"/>
      <c r="G2634"/>
    </row>
    <row r="2635" spans="2:7" s="22" customFormat="1" x14ac:dyDescent="0.25">
      <c r="B2635"/>
      <c r="C2635"/>
      <c r="D2635"/>
      <c r="E2635"/>
      <c r="F2635"/>
      <c r="G2635"/>
    </row>
    <row r="2636" spans="2:7" s="22" customFormat="1" x14ac:dyDescent="0.25">
      <c r="B2636"/>
      <c r="C2636"/>
      <c r="D2636"/>
      <c r="E2636"/>
      <c r="F2636"/>
      <c r="G2636"/>
    </row>
    <row r="2637" spans="2:7" s="22" customFormat="1" x14ac:dyDescent="0.25">
      <c r="B2637"/>
      <c r="C2637"/>
      <c r="D2637"/>
      <c r="E2637"/>
      <c r="F2637"/>
      <c r="G2637"/>
    </row>
    <row r="2638" spans="2:7" s="22" customFormat="1" x14ac:dyDescent="0.25">
      <c r="B2638"/>
      <c r="C2638"/>
      <c r="D2638"/>
      <c r="E2638"/>
      <c r="F2638"/>
      <c r="G2638"/>
    </row>
    <row r="2639" spans="2:7" s="22" customFormat="1" x14ac:dyDescent="0.25">
      <c r="B2639"/>
      <c r="C2639"/>
      <c r="D2639"/>
      <c r="E2639"/>
      <c r="F2639"/>
      <c r="G2639"/>
    </row>
    <row r="2640" spans="2:7" s="22" customFormat="1" x14ac:dyDescent="0.25">
      <c r="B2640"/>
      <c r="C2640"/>
      <c r="D2640"/>
      <c r="E2640"/>
      <c r="F2640"/>
      <c r="G2640"/>
    </row>
    <row r="2641" spans="2:7" s="22" customFormat="1" x14ac:dyDescent="0.25">
      <c r="B2641"/>
      <c r="C2641"/>
      <c r="D2641"/>
      <c r="E2641"/>
      <c r="F2641"/>
      <c r="G2641"/>
    </row>
    <row r="2642" spans="2:7" s="22" customFormat="1" x14ac:dyDescent="0.25">
      <c r="B2642"/>
      <c r="C2642"/>
      <c r="D2642"/>
      <c r="E2642"/>
      <c r="F2642"/>
      <c r="G2642"/>
    </row>
    <row r="2643" spans="2:7" s="22" customFormat="1" x14ac:dyDescent="0.25">
      <c r="B2643"/>
      <c r="C2643"/>
      <c r="D2643"/>
      <c r="E2643"/>
      <c r="F2643"/>
      <c r="G2643"/>
    </row>
    <row r="2644" spans="2:7" s="22" customFormat="1" x14ac:dyDescent="0.25">
      <c r="B2644"/>
      <c r="C2644"/>
      <c r="D2644"/>
      <c r="E2644"/>
      <c r="F2644"/>
      <c r="G2644"/>
    </row>
    <row r="2645" spans="2:7" s="22" customFormat="1" x14ac:dyDescent="0.25">
      <c r="B2645"/>
      <c r="C2645"/>
      <c r="D2645"/>
      <c r="E2645"/>
      <c r="F2645"/>
      <c r="G2645"/>
    </row>
    <row r="2646" spans="2:7" s="22" customFormat="1" x14ac:dyDescent="0.25">
      <c r="B2646"/>
      <c r="C2646"/>
      <c r="D2646"/>
      <c r="E2646"/>
      <c r="F2646"/>
      <c r="G2646"/>
    </row>
    <row r="2647" spans="2:7" s="22" customFormat="1" x14ac:dyDescent="0.25">
      <c r="B2647"/>
      <c r="C2647"/>
      <c r="D2647"/>
      <c r="E2647"/>
      <c r="F2647"/>
      <c r="G2647"/>
    </row>
    <row r="2648" spans="2:7" s="22" customFormat="1" x14ac:dyDescent="0.25">
      <c r="B2648"/>
      <c r="C2648"/>
      <c r="D2648"/>
      <c r="E2648"/>
      <c r="F2648"/>
      <c r="G2648"/>
    </row>
    <row r="2649" spans="2:7" s="22" customFormat="1" x14ac:dyDescent="0.25">
      <c r="B2649"/>
      <c r="C2649"/>
      <c r="D2649"/>
      <c r="E2649"/>
      <c r="F2649"/>
      <c r="G2649"/>
    </row>
    <row r="2650" spans="2:7" s="22" customFormat="1" x14ac:dyDescent="0.25">
      <c r="B2650"/>
      <c r="C2650"/>
      <c r="D2650"/>
      <c r="E2650"/>
      <c r="F2650"/>
      <c r="G2650"/>
    </row>
    <row r="2651" spans="2:7" s="22" customFormat="1" x14ac:dyDescent="0.25">
      <c r="B2651"/>
      <c r="C2651"/>
      <c r="D2651"/>
      <c r="E2651"/>
      <c r="F2651"/>
      <c r="G2651"/>
    </row>
    <row r="2652" spans="2:7" s="22" customFormat="1" x14ac:dyDescent="0.25">
      <c r="B2652"/>
      <c r="C2652"/>
      <c r="D2652"/>
      <c r="E2652"/>
      <c r="F2652"/>
      <c r="G2652"/>
    </row>
    <row r="2653" spans="2:7" s="22" customFormat="1" x14ac:dyDescent="0.25">
      <c r="B2653"/>
      <c r="C2653"/>
      <c r="D2653"/>
      <c r="E2653"/>
      <c r="F2653"/>
      <c r="G2653"/>
    </row>
    <row r="2654" spans="2:7" s="22" customFormat="1" x14ac:dyDescent="0.25">
      <c r="B2654"/>
      <c r="C2654"/>
      <c r="D2654"/>
      <c r="E2654"/>
      <c r="F2654"/>
      <c r="G2654"/>
    </row>
    <row r="2655" spans="2:7" s="22" customFormat="1" x14ac:dyDescent="0.25">
      <c r="B2655"/>
      <c r="C2655"/>
      <c r="D2655"/>
      <c r="E2655"/>
      <c r="F2655"/>
      <c r="G2655"/>
    </row>
    <row r="2656" spans="2:7" s="22" customFormat="1" x14ac:dyDescent="0.25">
      <c r="B2656"/>
      <c r="C2656"/>
      <c r="D2656"/>
      <c r="E2656"/>
      <c r="F2656"/>
      <c r="G2656"/>
    </row>
    <row r="2657" spans="1:7" s="22" customFormat="1" x14ac:dyDescent="0.25">
      <c r="B2657"/>
      <c r="C2657"/>
      <c r="D2657"/>
      <c r="E2657"/>
      <c r="F2657"/>
      <c r="G2657"/>
    </row>
    <row r="2658" spans="1:7" s="22" customFormat="1" x14ac:dyDescent="0.25">
      <c r="B2658"/>
      <c r="C2658"/>
      <c r="D2658"/>
      <c r="E2658"/>
      <c r="F2658"/>
      <c r="G2658"/>
    </row>
    <row r="2659" spans="1:7" s="22" customFormat="1" x14ac:dyDescent="0.25">
      <c r="B2659"/>
      <c r="C2659"/>
      <c r="D2659"/>
      <c r="E2659"/>
      <c r="F2659"/>
      <c r="G2659"/>
    </row>
    <row r="2660" spans="1:7" s="22" customFormat="1" x14ac:dyDescent="0.25">
      <c r="B2660"/>
      <c r="C2660"/>
      <c r="D2660"/>
      <c r="E2660"/>
      <c r="F2660"/>
      <c r="G2660"/>
    </row>
    <row r="2661" spans="1:7" s="22" customFormat="1" x14ac:dyDescent="0.25">
      <c r="B2661"/>
      <c r="C2661"/>
      <c r="D2661"/>
      <c r="E2661"/>
      <c r="F2661"/>
      <c r="G2661"/>
    </row>
    <row r="2662" spans="1:7" s="22" customFormat="1" x14ac:dyDescent="0.25">
      <c r="B2662"/>
      <c r="C2662"/>
      <c r="D2662"/>
      <c r="E2662"/>
      <c r="F2662"/>
      <c r="G2662"/>
    </row>
    <row r="2663" spans="1:7" s="22" customFormat="1" x14ac:dyDescent="0.25">
      <c r="B2663"/>
      <c r="C2663"/>
      <c r="D2663"/>
      <c r="E2663"/>
      <c r="F2663"/>
      <c r="G2663"/>
    </row>
    <row r="2664" spans="1:7" s="22" customFormat="1" x14ac:dyDescent="0.25">
      <c r="B2664"/>
      <c r="C2664"/>
      <c r="D2664"/>
      <c r="E2664"/>
      <c r="F2664"/>
      <c r="G2664"/>
    </row>
    <row r="2665" spans="1:7" s="22" customFormat="1" x14ac:dyDescent="0.25">
      <c r="B2665"/>
      <c r="C2665"/>
      <c r="D2665"/>
      <c r="E2665"/>
      <c r="F2665"/>
      <c r="G2665"/>
    </row>
    <row r="2666" spans="1:7" s="22" customFormat="1" x14ac:dyDescent="0.25">
      <c r="B2666"/>
      <c r="C2666"/>
      <c r="D2666"/>
      <c r="E2666"/>
      <c r="F2666"/>
      <c r="G2666"/>
    </row>
    <row r="2667" spans="1:7" s="22" customFormat="1" x14ac:dyDescent="0.25">
      <c r="B2667"/>
      <c r="C2667"/>
      <c r="D2667"/>
      <c r="E2667"/>
      <c r="F2667"/>
      <c r="G2667"/>
    </row>
    <row r="2668" spans="1:7" s="22" customFormat="1" x14ac:dyDescent="0.25">
      <c r="B2668"/>
      <c r="C2668"/>
      <c r="D2668"/>
      <c r="E2668"/>
      <c r="F2668"/>
      <c r="G2668"/>
    </row>
    <row r="2669" spans="1:7" s="22" customFormat="1" x14ac:dyDescent="0.25">
      <c r="A2669"/>
      <c r="B2669"/>
      <c r="C2669"/>
      <c r="D2669"/>
      <c r="E2669"/>
      <c r="F2669"/>
      <c r="G2669"/>
    </row>
    <row r="2670" spans="1:7" s="22" customFormat="1" x14ac:dyDescent="0.25">
      <c r="A2670"/>
      <c r="B2670"/>
      <c r="C2670"/>
      <c r="D2670"/>
      <c r="E2670"/>
      <c r="F2670"/>
      <c r="G2670"/>
    </row>
    <row r="2671" spans="1:7" s="22" customFormat="1" x14ac:dyDescent="0.25">
      <c r="A2671"/>
      <c r="B2671"/>
      <c r="C2671"/>
      <c r="D2671"/>
      <c r="E2671"/>
      <c r="F2671"/>
      <c r="G2671"/>
    </row>
    <row r="2672" spans="1:7" s="22" customFormat="1" x14ac:dyDescent="0.25">
      <c r="A2672"/>
      <c r="B2672"/>
      <c r="C2672"/>
      <c r="D2672"/>
      <c r="E2672"/>
      <c r="F2672"/>
      <c r="G2672"/>
    </row>
    <row r="2673" spans="1:7" s="22" customFormat="1" x14ac:dyDescent="0.25">
      <c r="A2673"/>
      <c r="B2673"/>
      <c r="C2673"/>
      <c r="D2673"/>
      <c r="E2673"/>
      <c r="F2673"/>
      <c r="G2673"/>
    </row>
    <row r="2674" spans="1:7" s="22" customFormat="1" x14ac:dyDescent="0.25">
      <c r="A2674"/>
      <c r="B2674"/>
      <c r="C2674"/>
      <c r="D2674"/>
      <c r="E2674"/>
      <c r="F2674"/>
      <c r="G2674"/>
    </row>
    <row r="2675" spans="1:7" s="22" customFormat="1" x14ac:dyDescent="0.25">
      <c r="A2675"/>
      <c r="B2675"/>
      <c r="C2675"/>
      <c r="D2675"/>
      <c r="E2675"/>
      <c r="F2675"/>
      <c r="G2675"/>
    </row>
    <row r="2676" spans="1:7" s="22" customFormat="1" x14ac:dyDescent="0.25">
      <c r="A2676"/>
      <c r="B2676"/>
      <c r="C2676"/>
      <c r="D2676"/>
      <c r="E2676"/>
      <c r="F2676"/>
      <c r="G2676"/>
    </row>
    <row r="2677" spans="1:7" s="22" customFormat="1" x14ac:dyDescent="0.25">
      <c r="A2677"/>
      <c r="B2677"/>
      <c r="C2677"/>
      <c r="D2677"/>
      <c r="E2677"/>
      <c r="F2677"/>
      <c r="G2677"/>
    </row>
    <row r="2678" spans="1:7" s="22" customFormat="1" x14ac:dyDescent="0.25">
      <c r="A2678"/>
      <c r="B2678"/>
      <c r="C2678"/>
      <c r="D2678"/>
      <c r="E2678"/>
      <c r="F2678"/>
      <c r="G2678"/>
    </row>
    <row r="2679" spans="1:7" s="22" customFormat="1" x14ac:dyDescent="0.25">
      <c r="A2679"/>
      <c r="B2679"/>
      <c r="C2679"/>
      <c r="D2679"/>
      <c r="E2679"/>
      <c r="F2679"/>
      <c r="G2679"/>
    </row>
    <row r="2680" spans="1:7" s="22" customFormat="1" x14ac:dyDescent="0.25">
      <c r="A2680"/>
      <c r="B2680"/>
      <c r="C2680"/>
      <c r="D2680"/>
      <c r="E2680"/>
      <c r="F2680"/>
      <c r="G2680"/>
    </row>
    <row r="2681" spans="1:7" s="22" customFormat="1" x14ac:dyDescent="0.25">
      <c r="A2681"/>
      <c r="B2681"/>
      <c r="C2681"/>
      <c r="D2681"/>
      <c r="E2681"/>
      <c r="F2681"/>
      <c r="G2681"/>
    </row>
    <row r="2682" spans="1:7" s="22" customFormat="1" x14ac:dyDescent="0.25">
      <c r="A2682"/>
      <c r="B2682"/>
      <c r="C2682"/>
      <c r="D2682"/>
      <c r="E2682"/>
      <c r="F2682"/>
      <c r="G2682"/>
    </row>
    <row r="2683" spans="1:7" s="22" customFormat="1" x14ac:dyDescent="0.25">
      <c r="A2683"/>
      <c r="B2683"/>
      <c r="C2683"/>
      <c r="D2683"/>
      <c r="E2683"/>
      <c r="F2683"/>
      <c r="G2683"/>
    </row>
    <row r="2684" spans="1:7" s="22" customFormat="1" x14ac:dyDescent="0.25">
      <c r="A2684"/>
      <c r="B2684"/>
      <c r="C2684"/>
      <c r="D2684"/>
      <c r="E2684"/>
      <c r="F2684"/>
      <c r="G2684"/>
    </row>
    <row r="2685" spans="1:7" s="22" customFormat="1" x14ac:dyDescent="0.25">
      <c r="A2685"/>
      <c r="B2685"/>
      <c r="C2685"/>
      <c r="D2685"/>
      <c r="E2685"/>
      <c r="F2685"/>
      <c r="G2685"/>
    </row>
    <row r="2686" spans="1:7" s="22" customFormat="1" x14ac:dyDescent="0.25">
      <c r="A2686"/>
      <c r="B2686"/>
      <c r="C2686"/>
      <c r="D2686"/>
      <c r="E2686"/>
      <c r="F2686"/>
      <c r="G2686"/>
    </row>
    <row r="2687" spans="1:7" s="22" customFormat="1" x14ac:dyDescent="0.25">
      <c r="A2687"/>
      <c r="B2687"/>
      <c r="C2687"/>
      <c r="D2687"/>
      <c r="E2687"/>
      <c r="F2687"/>
      <c r="G2687"/>
    </row>
    <row r="2688" spans="1:7" s="22" customFormat="1" x14ac:dyDescent="0.25">
      <c r="A2688"/>
      <c r="B2688"/>
      <c r="C2688"/>
      <c r="D2688"/>
      <c r="E2688"/>
      <c r="F2688"/>
      <c r="G2688"/>
    </row>
    <row r="2689" spans="1:7" s="22" customFormat="1" x14ac:dyDescent="0.25">
      <c r="A2689"/>
      <c r="B2689"/>
      <c r="C2689"/>
      <c r="D2689"/>
      <c r="E2689"/>
      <c r="F2689"/>
      <c r="G2689"/>
    </row>
    <row r="2690" spans="1:7" s="22" customFormat="1" x14ac:dyDescent="0.25">
      <c r="A2690"/>
      <c r="B2690"/>
      <c r="C2690"/>
      <c r="D2690"/>
      <c r="E2690"/>
      <c r="F2690"/>
      <c r="G2690"/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"/>
  <sheetViews>
    <sheetView workbookViewId="0">
      <pane ySplit="1" topLeftCell="A2" activePane="bottomLeft" state="frozen"/>
      <selection pane="bottomLeft" activeCell="D19" sqref="D19"/>
    </sheetView>
  </sheetViews>
  <sheetFormatPr baseColWidth="10" defaultRowHeight="15" x14ac:dyDescent="0.25"/>
  <cols>
    <col min="1" max="1" width="2.85546875" customWidth="1"/>
    <col min="6" max="6" width="13.140625" customWidth="1"/>
    <col min="7" max="8" width="13.7109375" customWidth="1"/>
  </cols>
  <sheetData>
    <row r="1" spans="2:8" x14ac:dyDescent="0.25">
      <c r="B1" t="s">
        <v>421</v>
      </c>
    </row>
    <row r="3" spans="2:8" x14ac:dyDescent="0.25">
      <c r="B3" t="s">
        <v>431</v>
      </c>
      <c r="G3" t="s">
        <v>433</v>
      </c>
      <c r="H3" t="s">
        <v>434</v>
      </c>
    </row>
    <row r="4" spans="2:8" x14ac:dyDescent="0.25">
      <c r="B4" t="s">
        <v>430</v>
      </c>
      <c r="G4" t="s">
        <v>433</v>
      </c>
      <c r="H4" t="s">
        <v>434</v>
      </c>
    </row>
    <row r="5" spans="2:8" x14ac:dyDescent="0.25">
      <c r="B5" t="s">
        <v>429</v>
      </c>
      <c r="G5" t="s">
        <v>433</v>
      </c>
      <c r="H5" t="s">
        <v>434</v>
      </c>
    </row>
    <row r="6" spans="2:8" x14ac:dyDescent="0.25">
      <c r="B6" t="s">
        <v>437</v>
      </c>
      <c r="G6" t="s">
        <v>433</v>
      </c>
      <c r="H6" t="s">
        <v>434</v>
      </c>
    </row>
    <row r="7" spans="2:8" x14ac:dyDescent="0.25">
      <c r="B7" t="s">
        <v>439</v>
      </c>
      <c r="G7" t="s">
        <v>433</v>
      </c>
      <c r="H7" t="s">
        <v>434</v>
      </c>
    </row>
    <row r="8" spans="2:8" x14ac:dyDescent="0.25">
      <c r="B8" t="s">
        <v>440</v>
      </c>
      <c r="G8" t="s">
        <v>433</v>
      </c>
      <c r="H8" t="s">
        <v>434</v>
      </c>
    </row>
    <row r="9" spans="2:8" x14ac:dyDescent="0.25">
      <c r="B9" s="22"/>
      <c r="C9" s="23"/>
    </row>
    <row r="10" spans="2:8" x14ac:dyDescent="0.25">
      <c r="B10" s="22"/>
      <c r="C10" s="55"/>
    </row>
  </sheetData>
  <sortState ref="A2:G86">
    <sortCondition ref="A2:A86"/>
    <sortCondition ref="F2:F86"/>
    <sortCondition ref="G2:G86"/>
    <sortCondition ref="B2:B86"/>
    <sortCondition ref="C2:C86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B-data</vt:lpstr>
      <vt:lpstr>H-data</vt:lpstr>
      <vt:lpstr>für LIMS </vt:lpstr>
      <vt:lpstr>Zuord. B_H zu P</vt:lpstr>
      <vt:lpstr>lims prüfung Messwerte</vt:lpstr>
      <vt:lpstr>lims prüfung rohwertpara</vt:lpstr>
      <vt:lpstr>Nr.Blöcke</vt:lpstr>
      <vt:lpstr>umcode</vt:lpstr>
      <vt:lpstr>serien-check</vt:lpstr>
      <vt:lpstr>Infos</vt:lpstr>
      <vt:lpstr>Prüfungen</vt:lpstr>
    </vt:vector>
  </TitlesOfParts>
  <Company>NW-FVA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Heike Fortmann</dc:creator>
  <cp:lastModifiedBy>Paul Schmidt-Walter</cp:lastModifiedBy>
  <cp:lastPrinted>2018-11-27T14:35:12Z</cp:lastPrinted>
  <dcterms:created xsi:type="dcterms:W3CDTF">2016-06-02T07:00:00Z</dcterms:created>
  <dcterms:modified xsi:type="dcterms:W3CDTF">2019-03-11T11:04:30Z</dcterms:modified>
</cp:coreProperties>
</file>